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Ex2.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F82F8457FE1D602/"/>
    </mc:Choice>
  </mc:AlternateContent>
  <xr:revisionPtr revIDLastSave="0" documentId="8_{7659251F-F5CC-43B8-98BF-3D995EF0F4D4}" xr6:coauthVersionLast="47" xr6:coauthVersionMax="47" xr10:uidLastSave="{00000000-0000-0000-0000-000000000000}"/>
  <bookViews>
    <workbookView xWindow="-108" yWindow="-108" windowWidth="23256" windowHeight="12456" activeTab="2" xr2:uid="{09422585-7793-4D65-8381-BB43D08AA678}"/>
  </bookViews>
  <sheets>
    <sheet name="Pivet_Table" sheetId="3" r:id="rId1"/>
    <sheet name="Data" sheetId="1" r:id="rId2"/>
    <sheet name="Dashboard" sheetId="2" r:id="rId3"/>
  </sheets>
  <definedNames>
    <definedName name="_xlchart.v5.0" hidden="1">Pivet_Table!$I$15</definedName>
    <definedName name="_xlchart.v5.1" hidden="1">Pivet_Table!$I$16:$I$32</definedName>
    <definedName name="_xlchart.v5.2" hidden="1">Pivet_Table!$J$15</definedName>
    <definedName name="_xlchart.v5.3" hidden="1">Pivet_Table!$J$16:$J$32</definedName>
    <definedName name="_xlchart.v5.4" hidden="1">Pivet_Table!$I$15</definedName>
    <definedName name="_xlchart.v5.5" hidden="1">Pivet_Table!$I$16:$I$32</definedName>
    <definedName name="_xlchart.v5.6" hidden="1">Pivet_Table!$J$15</definedName>
    <definedName name="_xlchart.v5.7" hidden="1">Pivet_Table!$J$16:$J$32</definedName>
    <definedName name="NativeTimeline_Order_Date">#N/A</definedName>
    <definedName name="Slicer_Category">#N/A</definedName>
    <definedName name="Slicer_Channel">#N/A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 i="3" l="1"/>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J16" i="3"/>
  <c r="I16" i="3"/>
  <c r="S2710" i="1"/>
  <c r="T2710" i="1" s="1"/>
  <c r="R2710" i="1"/>
  <c r="Q2710" i="1"/>
  <c r="F2710" i="1"/>
  <c r="E2710" i="1"/>
  <c r="D2710" i="1"/>
  <c r="C2710" i="1"/>
  <c r="S2709" i="1"/>
  <c r="T2709" i="1" s="1"/>
  <c r="R2709" i="1"/>
  <c r="Q2709" i="1"/>
  <c r="F2709" i="1"/>
  <c r="E2709" i="1"/>
  <c r="D2709" i="1"/>
  <c r="C2709" i="1"/>
  <c r="R2708" i="1"/>
  <c r="S2708" i="1" s="1"/>
  <c r="T2708" i="1" s="1"/>
  <c r="Q2708" i="1"/>
  <c r="F2708" i="1"/>
  <c r="E2708" i="1"/>
  <c r="D2708" i="1"/>
  <c r="C2708" i="1"/>
  <c r="R2707" i="1"/>
  <c r="Q2707" i="1"/>
  <c r="S2707" i="1" s="1"/>
  <c r="T2707" i="1" s="1"/>
  <c r="F2707" i="1"/>
  <c r="E2707" i="1"/>
  <c r="D2707" i="1"/>
  <c r="C2707" i="1"/>
  <c r="R2706" i="1"/>
  <c r="Q2706" i="1"/>
  <c r="S2706" i="1" s="1"/>
  <c r="T2706" i="1" s="1"/>
  <c r="F2706" i="1"/>
  <c r="E2706" i="1"/>
  <c r="D2706" i="1"/>
  <c r="C2706" i="1"/>
  <c r="R2705" i="1"/>
  <c r="Q2705" i="1"/>
  <c r="S2705" i="1" s="1"/>
  <c r="T2705" i="1" s="1"/>
  <c r="F2705" i="1"/>
  <c r="E2705" i="1"/>
  <c r="D2705" i="1"/>
  <c r="C2705" i="1"/>
  <c r="R2704" i="1"/>
  <c r="Q2704" i="1"/>
  <c r="S2704" i="1" s="1"/>
  <c r="T2704" i="1" s="1"/>
  <c r="F2704" i="1"/>
  <c r="E2704" i="1"/>
  <c r="D2704" i="1"/>
  <c r="C2704" i="1"/>
  <c r="R2703" i="1"/>
  <c r="Q2703" i="1"/>
  <c r="S2703" i="1" s="1"/>
  <c r="T2703" i="1" s="1"/>
  <c r="F2703" i="1"/>
  <c r="E2703" i="1"/>
  <c r="D2703" i="1"/>
  <c r="C2703" i="1"/>
  <c r="R2702" i="1"/>
  <c r="Q2702" i="1"/>
  <c r="S2702" i="1" s="1"/>
  <c r="T2702" i="1" s="1"/>
  <c r="F2702" i="1"/>
  <c r="E2702" i="1"/>
  <c r="D2702" i="1"/>
  <c r="C2702" i="1"/>
  <c r="S2701" i="1"/>
  <c r="T2701" i="1" s="1"/>
  <c r="R2701" i="1"/>
  <c r="Q2701" i="1"/>
  <c r="F2701" i="1"/>
  <c r="E2701" i="1"/>
  <c r="D2701" i="1"/>
  <c r="C2701" i="1"/>
  <c r="R2700" i="1"/>
  <c r="S2700" i="1" s="1"/>
  <c r="T2700" i="1" s="1"/>
  <c r="Q2700" i="1"/>
  <c r="F2700" i="1"/>
  <c r="E2700" i="1"/>
  <c r="D2700" i="1"/>
  <c r="C2700" i="1"/>
  <c r="R2699" i="1"/>
  <c r="Q2699" i="1"/>
  <c r="S2699" i="1" s="1"/>
  <c r="T2699" i="1" s="1"/>
  <c r="F2699" i="1"/>
  <c r="E2699" i="1"/>
  <c r="D2699" i="1"/>
  <c r="C2699" i="1"/>
  <c r="R2698" i="1"/>
  <c r="Q2698" i="1"/>
  <c r="S2698" i="1" s="1"/>
  <c r="T2698" i="1" s="1"/>
  <c r="F2698" i="1"/>
  <c r="E2698" i="1"/>
  <c r="D2698" i="1"/>
  <c r="C2698" i="1"/>
  <c r="S2697" i="1"/>
  <c r="T2697" i="1" s="1"/>
  <c r="R2697" i="1"/>
  <c r="Q2697" i="1"/>
  <c r="F2697" i="1"/>
  <c r="E2697" i="1"/>
  <c r="D2697" i="1"/>
  <c r="C2697" i="1"/>
  <c r="R2696" i="1"/>
  <c r="Q2696" i="1"/>
  <c r="F2696" i="1"/>
  <c r="E2696" i="1"/>
  <c r="D2696" i="1"/>
  <c r="C2696" i="1"/>
  <c r="R2695" i="1"/>
  <c r="Q2695" i="1"/>
  <c r="S2695" i="1" s="1"/>
  <c r="T2695" i="1" s="1"/>
  <c r="F2695" i="1"/>
  <c r="E2695" i="1"/>
  <c r="D2695" i="1"/>
  <c r="C2695" i="1"/>
  <c r="R2694" i="1"/>
  <c r="Q2694" i="1"/>
  <c r="S2694" i="1" s="1"/>
  <c r="T2694" i="1" s="1"/>
  <c r="F2694" i="1"/>
  <c r="E2694" i="1"/>
  <c r="D2694" i="1"/>
  <c r="C2694" i="1"/>
  <c r="S2693" i="1"/>
  <c r="T2693" i="1" s="1"/>
  <c r="R2693" i="1"/>
  <c r="Q2693" i="1"/>
  <c r="F2693" i="1"/>
  <c r="E2693" i="1"/>
  <c r="D2693" i="1"/>
  <c r="C2693" i="1"/>
  <c r="R2692" i="1"/>
  <c r="S2692" i="1" s="1"/>
  <c r="T2692" i="1" s="1"/>
  <c r="Q2692" i="1"/>
  <c r="F2692" i="1"/>
  <c r="E2692" i="1"/>
  <c r="D2692" i="1"/>
  <c r="C2692" i="1"/>
  <c r="R2691" i="1"/>
  <c r="Q2691" i="1"/>
  <c r="S2691" i="1" s="1"/>
  <c r="T2691" i="1" s="1"/>
  <c r="F2691" i="1"/>
  <c r="E2691" i="1"/>
  <c r="D2691" i="1"/>
  <c r="C2691" i="1"/>
  <c r="R2690" i="1"/>
  <c r="Q2690" i="1"/>
  <c r="S2690" i="1" s="1"/>
  <c r="T2690" i="1" s="1"/>
  <c r="F2690" i="1"/>
  <c r="E2690" i="1"/>
  <c r="D2690" i="1"/>
  <c r="C2690" i="1"/>
  <c r="R2689" i="1"/>
  <c r="Q2689" i="1"/>
  <c r="S2689" i="1" s="1"/>
  <c r="T2689" i="1" s="1"/>
  <c r="F2689" i="1"/>
  <c r="E2689" i="1"/>
  <c r="D2689" i="1"/>
  <c r="C2689" i="1"/>
  <c r="R2688" i="1"/>
  <c r="Q2688" i="1"/>
  <c r="S2688" i="1" s="1"/>
  <c r="T2688" i="1" s="1"/>
  <c r="F2688" i="1"/>
  <c r="E2688" i="1"/>
  <c r="D2688" i="1"/>
  <c r="C2688" i="1"/>
  <c r="R2687" i="1"/>
  <c r="Q2687" i="1"/>
  <c r="S2687" i="1" s="1"/>
  <c r="T2687" i="1" s="1"/>
  <c r="F2687" i="1"/>
  <c r="E2687" i="1"/>
  <c r="D2687" i="1"/>
  <c r="C2687" i="1"/>
  <c r="R2686" i="1"/>
  <c r="Q2686" i="1"/>
  <c r="S2686" i="1" s="1"/>
  <c r="T2686" i="1" s="1"/>
  <c r="F2686" i="1"/>
  <c r="E2686" i="1"/>
  <c r="D2686" i="1"/>
  <c r="C2686" i="1"/>
  <c r="S2685" i="1"/>
  <c r="T2685" i="1" s="1"/>
  <c r="R2685" i="1"/>
  <c r="Q2685" i="1"/>
  <c r="F2685" i="1"/>
  <c r="E2685" i="1"/>
  <c r="D2685" i="1"/>
  <c r="C2685" i="1"/>
  <c r="R2684" i="1"/>
  <c r="S2684" i="1" s="1"/>
  <c r="T2684" i="1" s="1"/>
  <c r="Q2684" i="1"/>
  <c r="F2684" i="1"/>
  <c r="E2684" i="1"/>
  <c r="D2684" i="1"/>
  <c r="C2684" i="1"/>
  <c r="R2683" i="1"/>
  <c r="Q2683" i="1"/>
  <c r="S2683" i="1" s="1"/>
  <c r="T2683" i="1" s="1"/>
  <c r="F2683" i="1"/>
  <c r="E2683" i="1"/>
  <c r="D2683" i="1"/>
  <c r="C2683" i="1"/>
  <c r="R2682" i="1"/>
  <c r="Q2682" i="1"/>
  <c r="S2682" i="1" s="1"/>
  <c r="T2682" i="1" s="1"/>
  <c r="F2682" i="1"/>
  <c r="E2682" i="1"/>
  <c r="D2682" i="1"/>
  <c r="C2682" i="1"/>
  <c r="S2681" i="1"/>
  <c r="T2681" i="1" s="1"/>
  <c r="R2681" i="1"/>
  <c r="Q2681" i="1"/>
  <c r="F2681" i="1"/>
  <c r="E2681" i="1"/>
  <c r="D2681" i="1"/>
  <c r="C2681" i="1"/>
  <c r="R2680" i="1"/>
  <c r="Q2680" i="1"/>
  <c r="F2680" i="1"/>
  <c r="E2680" i="1"/>
  <c r="D2680" i="1"/>
  <c r="C2680" i="1"/>
  <c r="R2679" i="1"/>
  <c r="Q2679" i="1"/>
  <c r="S2679" i="1" s="1"/>
  <c r="T2679" i="1" s="1"/>
  <c r="F2679" i="1"/>
  <c r="E2679" i="1"/>
  <c r="D2679" i="1"/>
  <c r="C2679" i="1"/>
  <c r="R2678" i="1"/>
  <c r="Q2678" i="1"/>
  <c r="S2678" i="1" s="1"/>
  <c r="T2678" i="1" s="1"/>
  <c r="F2678" i="1"/>
  <c r="E2678" i="1"/>
  <c r="D2678" i="1"/>
  <c r="C2678" i="1"/>
  <c r="S2677" i="1"/>
  <c r="T2677" i="1" s="1"/>
  <c r="R2677" i="1"/>
  <c r="Q2677" i="1"/>
  <c r="F2677" i="1"/>
  <c r="E2677" i="1"/>
  <c r="D2677" i="1"/>
  <c r="C2677" i="1"/>
  <c r="S2676" i="1"/>
  <c r="T2676" i="1" s="1"/>
  <c r="R2676" i="1"/>
  <c r="Q2676" i="1"/>
  <c r="F2676" i="1"/>
  <c r="E2676" i="1"/>
  <c r="D2676" i="1"/>
  <c r="C2676" i="1"/>
  <c r="S2675" i="1"/>
  <c r="T2675" i="1" s="1"/>
  <c r="R2675" i="1"/>
  <c r="Q2675" i="1"/>
  <c r="F2675" i="1"/>
  <c r="E2675" i="1"/>
  <c r="D2675" i="1"/>
  <c r="C2675" i="1"/>
  <c r="R2674" i="1"/>
  <c r="Q2674" i="1"/>
  <c r="S2674" i="1" s="1"/>
  <c r="T2674" i="1" s="1"/>
  <c r="F2674" i="1"/>
  <c r="E2674" i="1"/>
  <c r="D2674" i="1"/>
  <c r="C2674" i="1"/>
  <c r="R2673" i="1"/>
  <c r="Q2673" i="1"/>
  <c r="S2673" i="1" s="1"/>
  <c r="T2673" i="1" s="1"/>
  <c r="F2673" i="1"/>
  <c r="E2673" i="1"/>
  <c r="D2673" i="1"/>
  <c r="C2673" i="1"/>
  <c r="R2672" i="1"/>
  <c r="Q2672" i="1"/>
  <c r="S2672" i="1" s="1"/>
  <c r="T2672" i="1" s="1"/>
  <c r="F2672" i="1"/>
  <c r="E2672" i="1"/>
  <c r="D2672" i="1"/>
  <c r="C2672" i="1"/>
  <c r="R2671" i="1"/>
  <c r="Q2671" i="1"/>
  <c r="S2671" i="1" s="1"/>
  <c r="T2671" i="1" s="1"/>
  <c r="F2671" i="1"/>
  <c r="E2671" i="1"/>
  <c r="D2671" i="1"/>
  <c r="C2671" i="1"/>
  <c r="R2670" i="1"/>
  <c r="Q2670" i="1"/>
  <c r="S2670" i="1" s="1"/>
  <c r="T2670" i="1" s="1"/>
  <c r="F2670" i="1"/>
  <c r="E2670" i="1"/>
  <c r="D2670" i="1"/>
  <c r="C2670" i="1"/>
  <c r="S2669" i="1"/>
  <c r="T2669" i="1" s="1"/>
  <c r="R2669" i="1"/>
  <c r="Q2669" i="1"/>
  <c r="F2669" i="1"/>
  <c r="E2669" i="1"/>
  <c r="D2669" i="1"/>
  <c r="C2669" i="1"/>
  <c r="R2668" i="1"/>
  <c r="S2668" i="1" s="1"/>
  <c r="T2668" i="1" s="1"/>
  <c r="Q2668" i="1"/>
  <c r="F2668" i="1"/>
  <c r="E2668" i="1"/>
  <c r="D2668" i="1"/>
  <c r="C2668" i="1"/>
  <c r="R2667" i="1"/>
  <c r="Q2667" i="1"/>
  <c r="S2667" i="1" s="1"/>
  <c r="T2667" i="1" s="1"/>
  <c r="F2667" i="1"/>
  <c r="E2667" i="1"/>
  <c r="D2667" i="1"/>
  <c r="C2667" i="1"/>
  <c r="R2666" i="1"/>
  <c r="Q2666" i="1"/>
  <c r="S2666" i="1" s="1"/>
  <c r="T2666" i="1" s="1"/>
  <c r="F2666" i="1"/>
  <c r="E2666" i="1"/>
  <c r="D2666" i="1"/>
  <c r="C2666" i="1"/>
  <c r="S2665" i="1"/>
  <c r="T2665" i="1" s="1"/>
  <c r="R2665" i="1"/>
  <c r="Q2665" i="1"/>
  <c r="F2665" i="1"/>
  <c r="E2665" i="1"/>
  <c r="D2665" i="1"/>
  <c r="C2665" i="1"/>
  <c r="R2664" i="1"/>
  <c r="Q2664" i="1"/>
  <c r="F2664" i="1"/>
  <c r="E2664" i="1"/>
  <c r="D2664" i="1"/>
  <c r="C2664" i="1"/>
  <c r="R2663" i="1"/>
  <c r="Q2663" i="1"/>
  <c r="S2663" i="1" s="1"/>
  <c r="T2663" i="1" s="1"/>
  <c r="F2663" i="1"/>
  <c r="E2663" i="1"/>
  <c r="D2663" i="1"/>
  <c r="C2663" i="1"/>
  <c r="R2662" i="1"/>
  <c r="Q2662" i="1"/>
  <c r="S2662" i="1" s="1"/>
  <c r="T2662" i="1" s="1"/>
  <c r="F2662" i="1"/>
  <c r="E2662" i="1"/>
  <c r="D2662" i="1"/>
  <c r="C2662" i="1"/>
  <c r="S2661" i="1"/>
  <c r="T2661" i="1" s="1"/>
  <c r="R2661" i="1"/>
  <c r="Q2661" i="1"/>
  <c r="F2661" i="1"/>
  <c r="E2661" i="1"/>
  <c r="D2661" i="1"/>
  <c r="C2661" i="1"/>
  <c r="R2660" i="1"/>
  <c r="S2660" i="1" s="1"/>
  <c r="T2660" i="1" s="1"/>
  <c r="Q2660" i="1"/>
  <c r="F2660" i="1"/>
  <c r="E2660" i="1"/>
  <c r="D2660" i="1"/>
  <c r="C2660" i="1"/>
  <c r="R2659" i="1"/>
  <c r="Q2659" i="1"/>
  <c r="S2659" i="1" s="1"/>
  <c r="T2659" i="1" s="1"/>
  <c r="F2659" i="1"/>
  <c r="E2659" i="1"/>
  <c r="D2659" i="1"/>
  <c r="C2659" i="1"/>
  <c r="R2658" i="1"/>
  <c r="Q2658" i="1"/>
  <c r="S2658" i="1" s="1"/>
  <c r="T2658" i="1" s="1"/>
  <c r="F2658" i="1"/>
  <c r="E2658" i="1"/>
  <c r="D2658" i="1"/>
  <c r="C2658" i="1"/>
  <c r="R2657" i="1"/>
  <c r="Q2657" i="1"/>
  <c r="S2657" i="1" s="1"/>
  <c r="T2657" i="1" s="1"/>
  <c r="F2657" i="1"/>
  <c r="E2657" i="1"/>
  <c r="D2657" i="1"/>
  <c r="C2657" i="1"/>
  <c r="R2656" i="1"/>
  <c r="Q2656" i="1"/>
  <c r="S2656" i="1" s="1"/>
  <c r="T2656" i="1" s="1"/>
  <c r="F2656" i="1"/>
  <c r="E2656" i="1"/>
  <c r="D2656" i="1"/>
  <c r="C2656" i="1"/>
  <c r="R2655" i="1"/>
  <c r="Q2655" i="1"/>
  <c r="S2655" i="1" s="1"/>
  <c r="T2655" i="1" s="1"/>
  <c r="F2655" i="1"/>
  <c r="E2655" i="1"/>
  <c r="D2655" i="1"/>
  <c r="C2655" i="1"/>
  <c r="R2654" i="1"/>
  <c r="Q2654" i="1"/>
  <c r="S2654" i="1" s="1"/>
  <c r="T2654" i="1" s="1"/>
  <c r="F2654" i="1"/>
  <c r="E2654" i="1"/>
  <c r="D2654" i="1"/>
  <c r="C2654" i="1"/>
  <c r="S2653" i="1"/>
  <c r="T2653" i="1" s="1"/>
  <c r="R2653" i="1"/>
  <c r="Q2653" i="1"/>
  <c r="F2653" i="1"/>
  <c r="E2653" i="1"/>
  <c r="D2653" i="1"/>
  <c r="C2653" i="1"/>
  <c r="R2652" i="1"/>
  <c r="S2652" i="1" s="1"/>
  <c r="T2652" i="1" s="1"/>
  <c r="Q2652" i="1"/>
  <c r="F2652" i="1"/>
  <c r="E2652" i="1"/>
  <c r="D2652" i="1"/>
  <c r="C2652" i="1"/>
  <c r="R2651" i="1"/>
  <c r="Q2651" i="1"/>
  <c r="S2651" i="1" s="1"/>
  <c r="T2651" i="1" s="1"/>
  <c r="F2651" i="1"/>
  <c r="E2651" i="1"/>
  <c r="D2651" i="1"/>
  <c r="C2651" i="1"/>
  <c r="R2650" i="1"/>
  <c r="Q2650" i="1"/>
  <c r="S2650" i="1" s="1"/>
  <c r="T2650" i="1" s="1"/>
  <c r="F2650" i="1"/>
  <c r="E2650" i="1"/>
  <c r="D2650" i="1"/>
  <c r="C2650" i="1"/>
  <c r="S2649" i="1"/>
  <c r="T2649" i="1" s="1"/>
  <c r="R2649" i="1"/>
  <c r="Q2649" i="1"/>
  <c r="F2649" i="1"/>
  <c r="E2649" i="1"/>
  <c r="D2649" i="1"/>
  <c r="C2649" i="1"/>
  <c r="R2648" i="1"/>
  <c r="Q2648" i="1"/>
  <c r="S2648" i="1" s="1"/>
  <c r="T2648" i="1" s="1"/>
  <c r="F2648" i="1"/>
  <c r="E2648" i="1"/>
  <c r="D2648" i="1"/>
  <c r="C2648" i="1"/>
  <c r="R2647" i="1"/>
  <c r="Q2647" i="1"/>
  <c r="S2647" i="1" s="1"/>
  <c r="T2647" i="1" s="1"/>
  <c r="F2647" i="1"/>
  <c r="E2647" i="1"/>
  <c r="D2647" i="1"/>
  <c r="C2647" i="1"/>
  <c r="R2646" i="1"/>
  <c r="Q2646" i="1"/>
  <c r="S2646" i="1" s="1"/>
  <c r="T2646" i="1" s="1"/>
  <c r="F2646" i="1"/>
  <c r="E2646" i="1"/>
  <c r="D2646" i="1"/>
  <c r="C2646" i="1"/>
  <c r="S2645" i="1"/>
  <c r="T2645" i="1" s="1"/>
  <c r="R2645" i="1"/>
  <c r="Q2645" i="1"/>
  <c r="F2645" i="1"/>
  <c r="E2645" i="1"/>
  <c r="D2645" i="1"/>
  <c r="C2645" i="1"/>
  <c r="S2644" i="1"/>
  <c r="T2644" i="1" s="1"/>
  <c r="R2644" i="1"/>
  <c r="Q2644" i="1"/>
  <c r="F2644" i="1"/>
  <c r="E2644" i="1"/>
  <c r="D2644" i="1"/>
  <c r="C2644" i="1"/>
  <c r="R2643" i="1"/>
  <c r="Q2643" i="1"/>
  <c r="S2643" i="1" s="1"/>
  <c r="T2643" i="1" s="1"/>
  <c r="F2643" i="1"/>
  <c r="E2643" i="1"/>
  <c r="D2643" i="1"/>
  <c r="C2643" i="1"/>
  <c r="R2642" i="1"/>
  <c r="Q2642" i="1"/>
  <c r="S2642" i="1" s="1"/>
  <c r="T2642" i="1" s="1"/>
  <c r="F2642" i="1"/>
  <c r="E2642" i="1"/>
  <c r="D2642" i="1"/>
  <c r="C2642" i="1"/>
  <c r="R2641" i="1"/>
  <c r="Q2641" i="1"/>
  <c r="S2641" i="1" s="1"/>
  <c r="T2641" i="1" s="1"/>
  <c r="F2641" i="1"/>
  <c r="E2641" i="1"/>
  <c r="D2641" i="1"/>
  <c r="C2641" i="1"/>
  <c r="R2640" i="1"/>
  <c r="Q2640" i="1"/>
  <c r="S2640" i="1" s="1"/>
  <c r="T2640" i="1" s="1"/>
  <c r="F2640" i="1"/>
  <c r="E2640" i="1"/>
  <c r="D2640" i="1"/>
  <c r="C2640" i="1"/>
  <c r="R2639" i="1"/>
  <c r="Q2639" i="1"/>
  <c r="S2639" i="1" s="1"/>
  <c r="T2639" i="1" s="1"/>
  <c r="F2639" i="1"/>
  <c r="E2639" i="1"/>
  <c r="D2639" i="1"/>
  <c r="C2639" i="1"/>
  <c r="R2638" i="1"/>
  <c r="Q2638" i="1"/>
  <c r="S2638" i="1" s="1"/>
  <c r="T2638" i="1" s="1"/>
  <c r="F2638" i="1"/>
  <c r="E2638" i="1"/>
  <c r="D2638" i="1"/>
  <c r="C2638" i="1"/>
  <c r="S2637" i="1"/>
  <c r="T2637" i="1" s="1"/>
  <c r="R2637" i="1"/>
  <c r="Q2637" i="1"/>
  <c r="F2637" i="1"/>
  <c r="E2637" i="1"/>
  <c r="D2637" i="1"/>
  <c r="C2637" i="1"/>
  <c r="R2636" i="1"/>
  <c r="S2636" i="1" s="1"/>
  <c r="T2636" i="1" s="1"/>
  <c r="Q2636" i="1"/>
  <c r="F2636" i="1"/>
  <c r="E2636" i="1"/>
  <c r="D2636" i="1"/>
  <c r="C2636" i="1"/>
  <c r="R2635" i="1"/>
  <c r="Q2635" i="1"/>
  <c r="S2635" i="1" s="1"/>
  <c r="T2635" i="1" s="1"/>
  <c r="F2635" i="1"/>
  <c r="E2635" i="1"/>
  <c r="D2635" i="1"/>
  <c r="C2635" i="1"/>
  <c r="R2634" i="1"/>
  <c r="Q2634" i="1"/>
  <c r="S2634" i="1" s="1"/>
  <c r="T2634" i="1" s="1"/>
  <c r="F2634" i="1"/>
  <c r="E2634" i="1"/>
  <c r="D2634" i="1"/>
  <c r="C2634" i="1"/>
  <c r="S2633" i="1"/>
  <c r="T2633" i="1" s="1"/>
  <c r="R2633" i="1"/>
  <c r="Q2633" i="1"/>
  <c r="F2633" i="1"/>
  <c r="E2633" i="1"/>
  <c r="D2633" i="1"/>
  <c r="C2633" i="1"/>
  <c r="R2632" i="1"/>
  <c r="Q2632" i="1"/>
  <c r="F2632" i="1"/>
  <c r="E2632" i="1"/>
  <c r="D2632" i="1"/>
  <c r="C2632" i="1"/>
  <c r="R2631" i="1"/>
  <c r="Q2631" i="1"/>
  <c r="S2631" i="1" s="1"/>
  <c r="T2631" i="1" s="1"/>
  <c r="F2631" i="1"/>
  <c r="E2631" i="1"/>
  <c r="D2631" i="1"/>
  <c r="C2631" i="1"/>
  <c r="R2630" i="1"/>
  <c r="Q2630" i="1"/>
  <c r="S2630" i="1" s="1"/>
  <c r="T2630" i="1" s="1"/>
  <c r="F2630" i="1"/>
  <c r="E2630" i="1"/>
  <c r="D2630" i="1"/>
  <c r="C2630" i="1"/>
  <c r="S2629" i="1"/>
  <c r="T2629" i="1" s="1"/>
  <c r="R2629" i="1"/>
  <c r="Q2629" i="1"/>
  <c r="F2629" i="1"/>
  <c r="E2629" i="1"/>
  <c r="D2629" i="1"/>
  <c r="C2629" i="1"/>
  <c r="S2628" i="1"/>
  <c r="T2628" i="1" s="1"/>
  <c r="R2628" i="1"/>
  <c r="Q2628" i="1"/>
  <c r="F2628" i="1"/>
  <c r="E2628" i="1"/>
  <c r="D2628" i="1"/>
  <c r="C2628" i="1"/>
  <c r="S2627" i="1"/>
  <c r="T2627" i="1" s="1"/>
  <c r="R2627" i="1"/>
  <c r="Q2627" i="1"/>
  <c r="F2627" i="1"/>
  <c r="E2627" i="1"/>
  <c r="D2627" i="1"/>
  <c r="C2627" i="1"/>
  <c r="R2626" i="1"/>
  <c r="Q2626" i="1"/>
  <c r="S2626" i="1" s="1"/>
  <c r="T2626" i="1" s="1"/>
  <c r="F2626" i="1"/>
  <c r="E2626" i="1"/>
  <c r="D2626" i="1"/>
  <c r="C2626" i="1"/>
  <c r="R2625" i="1"/>
  <c r="Q2625" i="1"/>
  <c r="F2625" i="1"/>
  <c r="E2625" i="1"/>
  <c r="D2625" i="1"/>
  <c r="C2625" i="1"/>
  <c r="R2624" i="1"/>
  <c r="Q2624" i="1"/>
  <c r="S2624" i="1" s="1"/>
  <c r="T2624" i="1" s="1"/>
  <c r="F2624" i="1"/>
  <c r="E2624" i="1"/>
  <c r="D2624" i="1"/>
  <c r="C2624" i="1"/>
  <c r="R2623" i="1"/>
  <c r="Q2623" i="1"/>
  <c r="S2623" i="1" s="1"/>
  <c r="T2623" i="1" s="1"/>
  <c r="F2623" i="1"/>
  <c r="E2623" i="1"/>
  <c r="D2623" i="1"/>
  <c r="C2623" i="1"/>
  <c r="T2622" i="1"/>
  <c r="R2622" i="1"/>
  <c r="Q2622" i="1"/>
  <c r="S2622" i="1" s="1"/>
  <c r="F2622" i="1"/>
  <c r="E2622" i="1"/>
  <c r="D2622" i="1"/>
  <c r="C2622" i="1"/>
  <c r="R2621" i="1"/>
  <c r="Q2621" i="1"/>
  <c r="F2621" i="1"/>
  <c r="E2621" i="1"/>
  <c r="D2621" i="1"/>
  <c r="C2621" i="1"/>
  <c r="R2620" i="1"/>
  <c r="Q2620" i="1"/>
  <c r="F2620" i="1"/>
  <c r="E2620" i="1"/>
  <c r="D2620" i="1"/>
  <c r="C2620" i="1"/>
  <c r="R2619" i="1"/>
  <c r="Q2619" i="1"/>
  <c r="F2619" i="1"/>
  <c r="E2619" i="1"/>
  <c r="D2619" i="1"/>
  <c r="C2619" i="1"/>
  <c r="R2618" i="1"/>
  <c r="Q2618" i="1"/>
  <c r="S2618" i="1" s="1"/>
  <c r="T2618" i="1" s="1"/>
  <c r="F2618" i="1"/>
  <c r="E2618" i="1"/>
  <c r="D2618" i="1"/>
  <c r="C2618" i="1"/>
  <c r="R2617" i="1"/>
  <c r="Q2617" i="1"/>
  <c r="F2617" i="1"/>
  <c r="E2617" i="1"/>
  <c r="D2617" i="1"/>
  <c r="C2617" i="1"/>
  <c r="R2616" i="1"/>
  <c r="Q2616" i="1"/>
  <c r="S2616" i="1" s="1"/>
  <c r="T2616" i="1" s="1"/>
  <c r="F2616" i="1"/>
  <c r="E2616" i="1"/>
  <c r="D2616" i="1"/>
  <c r="C2616" i="1"/>
  <c r="T2615" i="1"/>
  <c r="R2615" i="1"/>
  <c r="Q2615" i="1"/>
  <c r="S2615" i="1" s="1"/>
  <c r="F2615" i="1"/>
  <c r="E2615" i="1"/>
  <c r="D2615" i="1"/>
  <c r="C2615" i="1"/>
  <c r="R2614" i="1"/>
  <c r="Q2614" i="1"/>
  <c r="F2614" i="1"/>
  <c r="E2614" i="1"/>
  <c r="D2614" i="1"/>
  <c r="C2614" i="1"/>
  <c r="R2613" i="1"/>
  <c r="Q2613" i="1"/>
  <c r="F2613" i="1"/>
  <c r="E2613" i="1"/>
  <c r="D2613" i="1"/>
  <c r="C2613" i="1"/>
  <c r="R2612" i="1"/>
  <c r="Q2612" i="1"/>
  <c r="S2612" i="1" s="1"/>
  <c r="T2612" i="1" s="1"/>
  <c r="F2612" i="1"/>
  <c r="E2612" i="1"/>
  <c r="D2612" i="1"/>
  <c r="C2612" i="1"/>
  <c r="R2611" i="1"/>
  <c r="Q2611" i="1"/>
  <c r="F2611" i="1"/>
  <c r="E2611" i="1"/>
  <c r="D2611" i="1"/>
  <c r="C2611" i="1"/>
  <c r="R2610" i="1"/>
  <c r="Q2610" i="1"/>
  <c r="S2610" i="1" s="1"/>
  <c r="T2610" i="1" s="1"/>
  <c r="F2610" i="1"/>
  <c r="E2610" i="1"/>
  <c r="D2610" i="1"/>
  <c r="C2610" i="1"/>
  <c r="R2609" i="1"/>
  <c r="Q2609" i="1"/>
  <c r="F2609" i="1"/>
  <c r="E2609" i="1"/>
  <c r="D2609" i="1"/>
  <c r="C2609" i="1"/>
  <c r="R2608" i="1"/>
  <c r="Q2608" i="1"/>
  <c r="S2608" i="1" s="1"/>
  <c r="T2608" i="1" s="1"/>
  <c r="F2608" i="1"/>
  <c r="E2608" i="1"/>
  <c r="D2608" i="1"/>
  <c r="C2608" i="1"/>
  <c r="T2607" i="1"/>
  <c r="R2607" i="1"/>
  <c r="Q2607" i="1"/>
  <c r="S2607" i="1" s="1"/>
  <c r="F2607" i="1"/>
  <c r="E2607" i="1"/>
  <c r="D2607" i="1"/>
  <c r="C2607" i="1"/>
  <c r="R2606" i="1"/>
  <c r="Q2606" i="1"/>
  <c r="F2606" i="1"/>
  <c r="E2606" i="1"/>
  <c r="D2606" i="1"/>
  <c r="C2606" i="1"/>
  <c r="R2605" i="1"/>
  <c r="Q2605" i="1"/>
  <c r="F2605" i="1"/>
  <c r="E2605" i="1"/>
  <c r="D2605" i="1"/>
  <c r="C2605" i="1"/>
  <c r="R2604" i="1"/>
  <c r="Q2604" i="1"/>
  <c r="S2604" i="1" s="1"/>
  <c r="T2604" i="1" s="1"/>
  <c r="F2604" i="1"/>
  <c r="E2604" i="1"/>
  <c r="D2604" i="1"/>
  <c r="C2604" i="1"/>
  <c r="R2603" i="1"/>
  <c r="Q2603" i="1"/>
  <c r="S2603" i="1" s="1"/>
  <c r="T2603" i="1" s="1"/>
  <c r="F2603" i="1"/>
  <c r="E2603" i="1"/>
  <c r="D2603" i="1"/>
  <c r="C2603" i="1"/>
  <c r="R2602" i="1"/>
  <c r="Q2602" i="1"/>
  <c r="F2602" i="1"/>
  <c r="E2602" i="1"/>
  <c r="D2602" i="1"/>
  <c r="C2602" i="1"/>
  <c r="R2601" i="1"/>
  <c r="Q2601" i="1"/>
  <c r="F2601" i="1"/>
  <c r="E2601" i="1"/>
  <c r="D2601" i="1"/>
  <c r="C2601" i="1"/>
  <c r="R2600" i="1"/>
  <c r="Q2600" i="1"/>
  <c r="S2600" i="1" s="1"/>
  <c r="T2600" i="1" s="1"/>
  <c r="F2600" i="1"/>
  <c r="E2600" i="1"/>
  <c r="D2600" i="1"/>
  <c r="C2600" i="1"/>
  <c r="T2599" i="1"/>
  <c r="R2599" i="1"/>
  <c r="Q2599" i="1"/>
  <c r="S2599" i="1" s="1"/>
  <c r="F2599" i="1"/>
  <c r="E2599" i="1"/>
  <c r="D2599" i="1"/>
  <c r="C2599" i="1"/>
  <c r="R2598" i="1"/>
  <c r="Q2598" i="1"/>
  <c r="F2598" i="1"/>
  <c r="E2598" i="1"/>
  <c r="D2598" i="1"/>
  <c r="C2598" i="1"/>
  <c r="R2597" i="1"/>
  <c r="Q2597" i="1"/>
  <c r="F2597" i="1"/>
  <c r="E2597" i="1"/>
  <c r="D2597" i="1"/>
  <c r="C2597" i="1"/>
  <c r="R2596" i="1"/>
  <c r="Q2596" i="1"/>
  <c r="F2596" i="1"/>
  <c r="E2596" i="1"/>
  <c r="D2596" i="1"/>
  <c r="C2596" i="1"/>
  <c r="R2595" i="1"/>
  <c r="Q2595" i="1"/>
  <c r="S2595" i="1" s="1"/>
  <c r="T2595" i="1" s="1"/>
  <c r="F2595" i="1"/>
  <c r="E2595" i="1"/>
  <c r="D2595" i="1"/>
  <c r="C2595" i="1"/>
  <c r="R2594" i="1"/>
  <c r="Q2594" i="1"/>
  <c r="F2594" i="1"/>
  <c r="E2594" i="1"/>
  <c r="D2594" i="1"/>
  <c r="C2594" i="1"/>
  <c r="R2593" i="1"/>
  <c r="Q2593" i="1"/>
  <c r="F2593" i="1"/>
  <c r="E2593" i="1"/>
  <c r="D2593" i="1"/>
  <c r="C2593" i="1"/>
  <c r="R2592" i="1"/>
  <c r="Q2592" i="1"/>
  <c r="S2592" i="1" s="1"/>
  <c r="T2592" i="1" s="1"/>
  <c r="F2592" i="1"/>
  <c r="E2592" i="1"/>
  <c r="D2592" i="1"/>
  <c r="C2592" i="1"/>
  <c r="T2591" i="1"/>
  <c r="R2591" i="1"/>
  <c r="Q2591" i="1"/>
  <c r="S2591" i="1" s="1"/>
  <c r="F2591" i="1"/>
  <c r="E2591" i="1"/>
  <c r="D2591" i="1"/>
  <c r="C2591" i="1"/>
  <c r="R2590" i="1"/>
  <c r="Q2590" i="1"/>
  <c r="F2590" i="1"/>
  <c r="E2590" i="1"/>
  <c r="D2590" i="1"/>
  <c r="C2590" i="1"/>
  <c r="R2589" i="1"/>
  <c r="Q2589" i="1"/>
  <c r="F2589" i="1"/>
  <c r="E2589" i="1"/>
  <c r="D2589" i="1"/>
  <c r="C2589" i="1"/>
  <c r="R2588" i="1"/>
  <c r="Q2588" i="1"/>
  <c r="F2588" i="1"/>
  <c r="E2588" i="1"/>
  <c r="D2588" i="1"/>
  <c r="C2588" i="1"/>
  <c r="R2587" i="1"/>
  <c r="Q2587" i="1"/>
  <c r="S2587" i="1" s="1"/>
  <c r="T2587" i="1" s="1"/>
  <c r="F2587" i="1"/>
  <c r="E2587" i="1"/>
  <c r="D2587" i="1"/>
  <c r="C2587" i="1"/>
  <c r="R2586" i="1"/>
  <c r="Q2586" i="1"/>
  <c r="F2586" i="1"/>
  <c r="E2586" i="1"/>
  <c r="D2586" i="1"/>
  <c r="C2586" i="1"/>
  <c r="R2585" i="1"/>
  <c r="Q2585" i="1"/>
  <c r="F2585" i="1"/>
  <c r="E2585" i="1"/>
  <c r="D2585" i="1"/>
  <c r="C2585" i="1"/>
  <c r="R2584" i="1"/>
  <c r="Q2584" i="1"/>
  <c r="S2584" i="1" s="1"/>
  <c r="T2584" i="1" s="1"/>
  <c r="F2584" i="1"/>
  <c r="E2584" i="1"/>
  <c r="D2584" i="1"/>
  <c r="C2584" i="1"/>
  <c r="T2583" i="1"/>
  <c r="R2583" i="1"/>
  <c r="Q2583" i="1"/>
  <c r="S2583" i="1" s="1"/>
  <c r="F2583" i="1"/>
  <c r="E2583" i="1"/>
  <c r="D2583" i="1"/>
  <c r="C2583" i="1"/>
  <c r="R2582" i="1"/>
  <c r="Q2582" i="1"/>
  <c r="F2582" i="1"/>
  <c r="E2582" i="1"/>
  <c r="D2582" i="1"/>
  <c r="C2582" i="1"/>
  <c r="R2581" i="1"/>
  <c r="Q2581" i="1"/>
  <c r="F2581" i="1"/>
  <c r="E2581" i="1"/>
  <c r="D2581" i="1"/>
  <c r="C2581" i="1"/>
  <c r="R2580" i="1"/>
  <c r="Q2580" i="1"/>
  <c r="F2580" i="1"/>
  <c r="E2580" i="1"/>
  <c r="D2580" i="1"/>
  <c r="C2580" i="1"/>
  <c r="R2579" i="1"/>
  <c r="Q2579" i="1"/>
  <c r="F2579" i="1"/>
  <c r="E2579" i="1"/>
  <c r="D2579" i="1"/>
  <c r="C2579" i="1"/>
  <c r="R2578" i="1"/>
  <c r="Q2578" i="1"/>
  <c r="S2578" i="1" s="1"/>
  <c r="T2578" i="1" s="1"/>
  <c r="F2578" i="1"/>
  <c r="E2578" i="1"/>
  <c r="D2578" i="1"/>
  <c r="C2578" i="1"/>
  <c r="R2577" i="1"/>
  <c r="Q2577" i="1"/>
  <c r="F2577" i="1"/>
  <c r="E2577" i="1"/>
  <c r="D2577" i="1"/>
  <c r="C2577" i="1"/>
  <c r="R2576" i="1"/>
  <c r="Q2576" i="1"/>
  <c r="S2576" i="1" s="1"/>
  <c r="T2576" i="1" s="1"/>
  <c r="F2576" i="1"/>
  <c r="E2576" i="1"/>
  <c r="D2576" i="1"/>
  <c r="C2576" i="1"/>
  <c r="T2575" i="1"/>
  <c r="R2575" i="1"/>
  <c r="Q2575" i="1"/>
  <c r="S2575" i="1" s="1"/>
  <c r="F2575" i="1"/>
  <c r="E2575" i="1"/>
  <c r="D2575" i="1"/>
  <c r="C2575" i="1"/>
  <c r="R2574" i="1"/>
  <c r="Q2574" i="1"/>
  <c r="F2574" i="1"/>
  <c r="E2574" i="1"/>
  <c r="D2574" i="1"/>
  <c r="C2574" i="1"/>
  <c r="R2573" i="1"/>
  <c r="Q2573" i="1"/>
  <c r="F2573" i="1"/>
  <c r="E2573" i="1"/>
  <c r="D2573" i="1"/>
  <c r="C2573" i="1"/>
  <c r="R2572" i="1"/>
  <c r="Q2572" i="1"/>
  <c r="S2572" i="1" s="1"/>
  <c r="T2572" i="1" s="1"/>
  <c r="F2572" i="1"/>
  <c r="E2572" i="1"/>
  <c r="D2572" i="1"/>
  <c r="C2572" i="1"/>
  <c r="T2571" i="1"/>
  <c r="R2571" i="1"/>
  <c r="Q2571" i="1"/>
  <c r="S2571" i="1" s="1"/>
  <c r="F2571" i="1"/>
  <c r="E2571" i="1"/>
  <c r="D2571" i="1"/>
  <c r="C2571" i="1"/>
  <c r="R2570" i="1"/>
  <c r="Q2570" i="1"/>
  <c r="F2570" i="1"/>
  <c r="E2570" i="1"/>
  <c r="D2570" i="1"/>
  <c r="C2570" i="1"/>
  <c r="R2569" i="1"/>
  <c r="Q2569" i="1"/>
  <c r="F2569" i="1"/>
  <c r="E2569" i="1"/>
  <c r="D2569" i="1"/>
  <c r="C2569" i="1"/>
  <c r="R2568" i="1"/>
  <c r="Q2568" i="1"/>
  <c r="S2568" i="1" s="1"/>
  <c r="T2568" i="1" s="1"/>
  <c r="F2568" i="1"/>
  <c r="E2568" i="1"/>
  <c r="D2568" i="1"/>
  <c r="C2568" i="1"/>
  <c r="T2567" i="1"/>
  <c r="R2567" i="1"/>
  <c r="Q2567" i="1"/>
  <c r="S2567" i="1" s="1"/>
  <c r="F2567" i="1"/>
  <c r="E2567" i="1"/>
  <c r="D2567" i="1"/>
  <c r="C2567" i="1"/>
  <c r="R2566" i="1"/>
  <c r="Q2566" i="1"/>
  <c r="F2566" i="1"/>
  <c r="E2566" i="1"/>
  <c r="D2566" i="1"/>
  <c r="C2566" i="1"/>
  <c r="R2565" i="1"/>
  <c r="Q2565" i="1"/>
  <c r="S2565" i="1" s="1"/>
  <c r="T2565" i="1" s="1"/>
  <c r="F2565" i="1"/>
  <c r="E2565" i="1"/>
  <c r="D2565" i="1"/>
  <c r="C2565" i="1"/>
  <c r="R2564" i="1"/>
  <c r="Q2564" i="1"/>
  <c r="F2564" i="1"/>
  <c r="E2564" i="1"/>
  <c r="D2564" i="1"/>
  <c r="C2564" i="1"/>
  <c r="R2563" i="1"/>
  <c r="Q2563" i="1"/>
  <c r="S2563" i="1" s="1"/>
  <c r="T2563" i="1" s="1"/>
  <c r="F2563" i="1"/>
  <c r="E2563" i="1"/>
  <c r="D2563" i="1"/>
  <c r="C2563" i="1"/>
  <c r="R2562" i="1"/>
  <c r="Q2562" i="1"/>
  <c r="F2562" i="1"/>
  <c r="E2562" i="1"/>
  <c r="D2562" i="1"/>
  <c r="C2562" i="1"/>
  <c r="R2561" i="1"/>
  <c r="Q2561" i="1"/>
  <c r="F2561" i="1"/>
  <c r="E2561" i="1"/>
  <c r="D2561" i="1"/>
  <c r="C2561" i="1"/>
  <c r="R2560" i="1"/>
  <c r="Q2560" i="1"/>
  <c r="S2560" i="1" s="1"/>
  <c r="T2560" i="1" s="1"/>
  <c r="F2560" i="1"/>
  <c r="E2560" i="1"/>
  <c r="D2560" i="1"/>
  <c r="C2560" i="1"/>
  <c r="T2559" i="1"/>
  <c r="R2559" i="1"/>
  <c r="Q2559" i="1"/>
  <c r="S2559" i="1" s="1"/>
  <c r="F2559" i="1"/>
  <c r="E2559" i="1"/>
  <c r="D2559" i="1"/>
  <c r="C2559" i="1"/>
  <c r="R2558" i="1"/>
  <c r="Q2558" i="1"/>
  <c r="F2558" i="1"/>
  <c r="E2558" i="1"/>
  <c r="D2558" i="1"/>
  <c r="C2558" i="1"/>
  <c r="R2557" i="1"/>
  <c r="Q2557" i="1"/>
  <c r="S2557" i="1" s="1"/>
  <c r="T2557" i="1" s="1"/>
  <c r="F2557" i="1"/>
  <c r="E2557" i="1"/>
  <c r="D2557" i="1"/>
  <c r="C2557" i="1"/>
  <c r="R2556" i="1"/>
  <c r="Q2556" i="1"/>
  <c r="F2556" i="1"/>
  <c r="E2556" i="1"/>
  <c r="D2556" i="1"/>
  <c r="C2556" i="1"/>
  <c r="R2555" i="1"/>
  <c r="Q2555" i="1"/>
  <c r="S2555" i="1" s="1"/>
  <c r="T2555" i="1" s="1"/>
  <c r="F2555" i="1"/>
  <c r="E2555" i="1"/>
  <c r="D2555" i="1"/>
  <c r="C2555" i="1"/>
  <c r="R2554" i="1"/>
  <c r="Q2554" i="1"/>
  <c r="F2554" i="1"/>
  <c r="E2554" i="1"/>
  <c r="D2554" i="1"/>
  <c r="C2554" i="1"/>
  <c r="R2553" i="1"/>
  <c r="Q2553" i="1"/>
  <c r="F2553" i="1"/>
  <c r="E2553" i="1"/>
  <c r="D2553" i="1"/>
  <c r="C2553" i="1"/>
  <c r="R2552" i="1"/>
  <c r="Q2552" i="1"/>
  <c r="S2552" i="1" s="1"/>
  <c r="T2552" i="1" s="1"/>
  <c r="F2552" i="1"/>
  <c r="E2552" i="1"/>
  <c r="D2552" i="1"/>
  <c r="C2552" i="1"/>
  <c r="R2551" i="1"/>
  <c r="Q2551" i="1"/>
  <c r="S2551" i="1" s="1"/>
  <c r="T2551" i="1" s="1"/>
  <c r="F2551" i="1"/>
  <c r="E2551" i="1"/>
  <c r="D2551" i="1"/>
  <c r="C2551" i="1"/>
  <c r="R2550" i="1"/>
  <c r="Q2550" i="1"/>
  <c r="S2550" i="1" s="1"/>
  <c r="T2550" i="1" s="1"/>
  <c r="F2550" i="1"/>
  <c r="E2550" i="1"/>
  <c r="D2550" i="1"/>
  <c r="C2550" i="1"/>
  <c r="R2549" i="1"/>
  <c r="Q2549" i="1"/>
  <c r="S2549" i="1" s="1"/>
  <c r="T2549" i="1" s="1"/>
  <c r="F2549" i="1"/>
  <c r="E2549" i="1"/>
  <c r="D2549" i="1"/>
  <c r="C2549" i="1"/>
  <c r="T2548" i="1"/>
  <c r="R2548" i="1"/>
  <c r="Q2548" i="1"/>
  <c r="S2548" i="1" s="1"/>
  <c r="F2548" i="1"/>
  <c r="E2548" i="1"/>
  <c r="D2548" i="1"/>
  <c r="C2548" i="1"/>
  <c r="T2547" i="1"/>
  <c r="R2547" i="1"/>
  <c r="Q2547" i="1"/>
  <c r="S2547" i="1" s="1"/>
  <c r="F2547" i="1"/>
  <c r="E2547" i="1"/>
  <c r="D2547" i="1"/>
  <c r="C2547" i="1"/>
  <c r="R2546" i="1"/>
  <c r="Q2546" i="1"/>
  <c r="S2546" i="1" s="1"/>
  <c r="T2546" i="1" s="1"/>
  <c r="F2546" i="1"/>
  <c r="E2546" i="1"/>
  <c r="D2546" i="1"/>
  <c r="C2546" i="1"/>
  <c r="T2545" i="1"/>
  <c r="R2545" i="1"/>
  <c r="Q2545" i="1"/>
  <c r="S2545" i="1" s="1"/>
  <c r="F2545" i="1"/>
  <c r="E2545" i="1"/>
  <c r="D2545" i="1"/>
  <c r="C2545" i="1"/>
  <c r="R2544" i="1"/>
  <c r="Q2544" i="1"/>
  <c r="S2544" i="1" s="1"/>
  <c r="T2544" i="1" s="1"/>
  <c r="F2544" i="1"/>
  <c r="E2544" i="1"/>
  <c r="D2544" i="1"/>
  <c r="C2544" i="1"/>
  <c r="R2543" i="1"/>
  <c r="Q2543" i="1"/>
  <c r="S2543" i="1" s="1"/>
  <c r="T2543" i="1" s="1"/>
  <c r="F2543" i="1"/>
  <c r="E2543" i="1"/>
  <c r="D2543" i="1"/>
  <c r="C2543" i="1"/>
  <c r="R2542" i="1"/>
  <c r="Q2542" i="1"/>
  <c r="S2542" i="1" s="1"/>
  <c r="T2542" i="1" s="1"/>
  <c r="F2542" i="1"/>
  <c r="E2542" i="1"/>
  <c r="D2542" i="1"/>
  <c r="C2542" i="1"/>
  <c r="R2541" i="1"/>
  <c r="Q2541" i="1"/>
  <c r="S2541" i="1" s="1"/>
  <c r="T2541" i="1" s="1"/>
  <c r="F2541" i="1"/>
  <c r="E2541" i="1"/>
  <c r="D2541" i="1"/>
  <c r="C2541" i="1"/>
  <c r="T2540" i="1"/>
  <c r="R2540" i="1"/>
  <c r="Q2540" i="1"/>
  <c r="S2540" i="1" s="1"/>
  <c r="F2540" i="1"/>
  <c r="E2540" i="1"/>
  <c r="D2540" i="1"/>
  <c r="C2540" i="1"/>
  <c r="T2539" i="1"/>
  <c r="R2539" i="1"/>
  <c r="Q2539" i="1"/>
  <c r="S2539" i="1" s="1"/>
  <c r="F2539" i="1"/>
  <c r="E2539" i="1"/>
  <c r="D2539" i="1"/>
  <c r="C2539" i="1"/>
  <c r="R2538" i="1"/>
  <c r="Q2538" i="1"/>
  <c r="S2538" i="1" s="1"/>
  <c r="T2538" i="1" s="1"/>
  <c r="F2538" i="1"/>
  <c r="E2538" i="1"/>
  <c r="D2538" i="1"/>
  <c r="C2538" i="1"/>
  <c r="T2537" i="1"/>
  <c r="R2537" i="1"/>
  <c r="Q2537" i="1"/>
  <c r="S2537" i="1" s="1"/>
  <c r="F2537" i="1"/>
  <c r="E2537" i="1"/>
  <c r="D2537" i="1"/>
  <c r="C2537" i="1"/>
  <c r="R2536" i="1"/>
  <c r="Q2536" i="1"/>
  <c r="S2536" i="1" s="1"/>
  <c r="T2536" i="1" s="1"/>
  <c r="F2536" i="1"/>
  <c r="E2536" i="1"/>
  <c r="D2536" i="1"/>
  <c r="C2536" i="1"/>
  <c r="R2535" i="1"/>
  <c r="Q2535" i="1"/>
  <c r="S2535" i="1" s="1"/>
  <c r="T2535" i="1" s="1"/>
  <c r="F2535" i="1"/>
  <c r="E2535" i="1"/>
  <c r="D2535" i="1"/>
  <c r="C2535" i="1"/>
  <c r="R2534" i="1"/>
  <c r="Q2534" i="1"/>
  <c r="S2534" i="1" s="1"/>
  <c r="T2534" i="1" s="1"/>
  <c r="F2534" i="1"/>
  <c r="E2534" i="1"/>
  <c r="D2534" i="1"/>
  <c r="C2534" i="1"/>
  <c r="R2533" i="1"/>
  <c r="Q2533" i="1"/>
  <c r="S2533" i="1" s="1"/>
  <c r="T2533" i="1" s="1"/>
  <c r="F2533" i="1"/>
  <c r="E2533" i="1"/>
  <c r="D2533" i="1"/>
  <c r="C2533" i="1"/>
  <c r="T2532" i="1"/>
  <c r="R2532" i="1"/>
  <c r="Q2532" i="1"/>
  <c r="S2532" i="1" s="1"/>
  <c r="F2532" i="1"/>
  <c r="E2532" i="1"/>
  <c r="D2532" i="1"/>
  <c r="C2532" i="1"/>
  <c r="T2531" i="1"/>
  <c r="R2531" i="1"/>
  <c r="Q2531" i="1"/>
  <c r="S2531" i="1" s="1"/>
  <c r="F2531" i="1"/>
  <c r="E2531" i="1"/>
  <c r="D2531" i="1"/>
  <c r="C2531" i="1"/>
  <c r="R2530" i="1"/>
  <c r="Q2530" i="1"/>
  <c r="S2530" i="1" s="1"/>
  <c r="T2530" i="1" s="1"/>
  <c r="F2530" i="1"/>
  <c r="E2530" i="1"/>
  <c r="D2530" i="1"/>
  <c r="C2530" i="1"/>
  <c r="T2529" i="1"/>
  <c r="R2529" i="1"/>
  <c r="Q2529" i="1"/>
  <c r="S2529" i="1" s="1"/>
  <c r="F2529" i="1"/>
  <c r="E2529" i="1"/>
  <c r="D2529" i="1"/>
  <c r="C2529" i="1"/>
  <c r="R2528" i="1"/>
  <c r="Q2528" i="1"/>
  <c r="S2528" i="1" s="1"/>
  <c r="T2528" i="1" s="1"/>
  <c r="F2528" i="1"/>
  <c r="E2528" i="1"/>
  <c r="D2528" i="1"/>
  <c r="C2528" i="1"/>
  <c r="R2527" i="1"/>
  <c r="Q2527" i="1"/>
  <c r="S2527" i="1" s="1"/>
  <c r="T2527" i="1" s="1"/>
  <c r="F2527" i="1"/>
  <c r="E2527" i="1"/>
  <c r="D2527" i="1"/>
  <c r="C2527" i="1"/>
  <c r="R2526" i="1"/>
  <c r="Q2526" i="1"/>
  <c r="S2526" i="1" s="1"/>
  <c r="T2526" i="1" s="1"/>
  <c r="F2526" i="1"/>
  <c r="E2526" i="1"/>
  <c r="D2526" i="1"/>
  <c r="C2526" i="1"/>
  <c r="R2525" i="1"/>
  <c r="Q2525" i="1"/>
  <c r="S2525" i="1" s="1"/>
  <c r="T2525" i="1" s="1"/>
  <c r="F2525" i="1"/>
  <c r="E2525" i="1"/>
  <c r="D2525" i="1"/>
  <c r="C2525" i="1"/>
  <c r="T2524" i="1"/>
  <c r="R2524" i="1"/>
  <c r="Q2524" i="1"/>
  <c r="S2524" i="1" s="1"/>
  <c r="F2524" i="1"/>
  <c r="E2524" i="1"/>
  <c r="D2524" i="1"/>
  <c r="C2524" i="1"/>
  <c r="T2523" i="1"/>
  <c r="R2523" i="1"/>
  <c r="Q2523" i="1"/>
  <c r="S2523" i="1" s="1"/>
  <c r="F2523" i="1"/>
  <c r="E2523" i="1"/>
  <c r="D2523" i="1"/>
  <c r="C2523" i="1"/>
  <c r="R2522" i="1"/>
  <c r="Q2522" i="1"/>
  <c r="S2522" i="1" s="1"/>
  <c r="T2522" i="1" s="1"/>
  <c r="F2522" i="1"/>
  <c r="E2522" i="1"/>
  <c r="D2522" i="1"/>
  <c r="C2522" i="1"/>
  <c r="T2521" i="1"/>
  <c r="R2521" i="1"/>
  <c r="Q2521" i="1"/>
  <c r="S2521" i="1" s="1"/>
  <c r="F2521" i="1"/>
  <c r="E2521" i="1"/>
  <c r="D2521" i="1"/>
  <c r="C2521" i="1"/>
  <c r="R2520" i="1"/>
  <c r="Q2520" i="1"/>
  <c r="S2520" i="1" s="1"/>
  <c r="T2520" i="1" s="1"/>
  <c r="F2520" i="1"/>
  <c r="E2520" i="1"/>
  <c r="D2520" i="1"/>
  <c r="C2520" i="1"/>
  <c r="R2519" i="1"/>
  <c r="Q2519" i="1"/>
  <c r="S2519" i="1" s="1"/>
  <c r="T2519" i="1" s="1"/>
  <c r="F2519" i="1"/>
  <c r="E2519" i="1"/>
  <c r="D2519" i="1"/>
  <c r="C2519" i="1"/>
  <c r="R2518" i="1"/>
  <c r="Q2518" i="1"/>
  <c r="S2518" i="1" s="1"/>
  <c r="T2518" i="1" s="1"/>
  <c r="F2518" i="1"/>
  <c r="E2518" i="1"/>
  <c r="D2518" i="1"/>
  <c r="C2518" i="1"/>
  <c r="R2517" i="1"/>
  <c r="Q2517" i="1"/>
  <c r="S2517" i="1" s="1"/>
  <c r="T2517" i="1" s="1"/>
  <c r="F2517" i="1"/>
  <c r="E2517" i="1"/>
  <c r="D2517" i="1"/>
  <c r="C2517" i="1"/>
  <c r="T2516" i="1"/>
  <c r="R2516" i="1"/>
  <c r="Q2516" i="1"/>
  <c r="S2516" i="1" s="1"/>
  <c r="F2516" i="1"/>
  <c r="E2516" i="1"/>
  <c r="D2516" i="1"/>
  <c r="C2516" i="1"/>
  <c r="T2515" i="1"/>
  <c r="R2515" i="1"/>
  <c r="Q2515" i="1"/>
  <c r="S2515" i="1" s="1"/>
  <c r="F2515" i="1"/>
  <c r="E2515" i="1"/>
  <c r="D2515" i="1"/>
  <c r="C2515" i="1"/>
  <c r="R2514" i="1"/>
  <c r="Q2514" i="1"/>
  <c r="S2514" i="1" s="1"/>
  <c r="T2514" i="1" s="1"/>
  <c r="F2514" i="1"/>
  <c r="E2514" i="1"/>
  <c r="D2514" i="1"/>
  <c r="C2514" i="1"/>
  <c r="T2513" i="1"/>
  <c r="R2513" i="1"/>
  <c r="Q2513" i="1"/>
  <c r="S2513" i="1" s="1"/>
  <c r="F2513" i="1"/>
  <c r="E2513" i="1"/>
  <c r="D2513" i="1"/>
  <c r="C2513" i="1"/>
  <c r="R2512" i="1"/>
  <c r="Q2512" i="1"/>
  <c r="S2512" i="1" s="1"/>
  <c r="T2512" i="1" s="1"/>
  <c r="F2512" i="1"/>
  <c r="E2512" i="1"/>
  <c r="D2512" i="1"/>
  <c r="C2512" i="1"/>
  <c r="R2511" i="1"/>
  <c r="Q2511" i="1"/>
  <c r="S2511" i="1" s="1"/>
  <c r="T2511" i="1" s="1"/>
  <c r="F2511" i="1"/>
  <c r="E2511" i="1"/>
  <c r="D2511" i="1"/>
  <c r="C2511" i="1"/>
  <c r="R2510" i="1"/>
  <c r="Q2510" i="1"/>
  <c r="S2510" i="1" s="1"/>
  <c r="T2510" i="1" s="1"/>
  <c r="F2510" i="1"/>
  <c r="E2510" i="1"/>
  <c r="D2510" i="1"/>
  <c r="C2510" i="1"/>
  <c r="R2509" i="1"/>
  <c r="Q2509" i="1"/>
  <c r="S2509" i="1" s="1"/>
  <c r="T2509" i="1" s="1"/>
  <c r="F2509" i="1"/>
  <c r="E2509" i="1"/>
  <c r="D2509" i="1"/>
  <c r="C2509" i="1"/>
  <c r="T2508" i="1"/>
  <c r="R2508" i="1"/>
  <c r="Q2508" i="1"/>
  <c r="S2508" i="1" s="1"/>
  <c r="F2508" i="1"/>
  <c r="E2508" i="1"/>
  <c r="D2508" i="1"/>
  <c r="C2508" i="1"/>
  <c r="T2507" i="1"/>
  <c r="R2507" i="1"/>
  <c r="Q2507" i="1"/>
  <c r="S2507" i="1" s="1"/>
  <c r="F2507" i="1"/>
  <c r="E2507" i="1"/>
  <c r="D2507" i="1"/>
  <c r="C2507" i="1"/>
  <c r="R2506" i="1"/>
  <c r="Q2506" i="1"/>
  <c r="S2506" i="1" s="1"/>
  <c r="T2506" i="1" s="1"/>
  <c r="F2506" i="1"/>
  <c r="E2506" i="1"/>
  <c r="D2506" i="1"/>
  <c r="C2506" i="1"/>
  <c r="T2505" i="1"/>
  <c r="R2505" i="1"/>
  <c r="Q2505" i="1"/>
  <c r="S2505" i="1" s="1"/>
  <c r="F2505" i="1"/>
  <c r="E2505" i="1"/>
  <c r="D2505" i="1"/>
  <c r="C2505" i="1"/>
  <c r="R2504" i="1"/>
  <c r="Q2504" i="1"/>
  <c r="S2504" i="1" s="1"/>
  <c r="T2504" i="1" s="1"/>
  <c r="F2504" i="1"/>
  <c r="E2504" i="1"/>
  <c r="D2504" i="1"/>
  <c r="C2504" i="1"/>
  <c r="R2503" i="1"/>
  <c r="Q2503" i="1"/>
  <c r="S2503" i="1" s="1"/>
  <c r="T2503" i="1" s="1"/>
  <c r="F2503" i="1"/>
  <c r="E2503" i="1"/>
  <c r="D2503" i="1"/>
  <c r="C2503" i="1"/>
  <c r="R2502" i="1"/>
  <c r="Q2502" i="1"/>
  <c r="S2502" i="1" s="1"/>
  <c r="T2502" i="1" s="1"/>
  <c r="F2502" i="1"/>
  <c r="E2502" i="1"/>
  <c r="D2502" i="1"/>
  <c r="C2502" i="1"/>
  <c r="R2501" i="1"/>
  <c r="Q2501" i="1"/>
  <c r="S2501" i="1" s="1"/>
  <c r="T2501" i="1" s="1"/>
  <c r="F2501" i="1"/>
  <c r="E2501" i="1"/>
  <c r="D2501" i="1"/>
  <c r="C2501" i="1"/>
  <c r="T2500" i="1"/>
  <c r="R2500" i="1"/>
  <c r="Q2500" i="1"/>
  <c r="S2500" i="1" s="1"/>
  <c r="F2500" i="1"/>
  <c r="E2500" i="1"/>
  <c r="D2500" i="1"/>
  <c r="C2500" i="1"/>
  <c r="R2499" i="1"/>
  <c r="Q2499" i="1"/>
  <c r="F2499" i="1"/>
  <c r="E2499" i="1"/>
  <c r="D2499" i="1"/>
  <c r="C2499" i="1"/>
  <c r="R2498" i="1"/>
  <c r="Q2498" i="1"/>
  <c r="S2498" i="1" s="1"/>
  <c r="T2498" i="1" s="1"/>
  <c r="F2498" i="1"/>
  <c r="E2498" i="1"/>
  <c r="D2498" i="1"/>
  <c r="C2498" i="1"/>
  <c r="T2497" i="1"/>
  <c r="R2497" i="1"/>
  <c r="Q2497" i="1"/>
  <c r="S2497" i="1" s="1"/>
  <c r="F2497" i="1"/>
  <c r="E2497" i="1"/>
  <c r="D2497" i="1"/>
  <c r="C2497" i="1"/>
  <c r="R2496" i="1"/>
  <c r="Q2496" i="1"/>
  <c r="F2496" i="1"/>
  <c r="E2496" i="1"/>
  <c r="D2496" i="1"/>
  <c r="C2496" i="1"/>
  <c r="R2495" i="1"/>
  <c r="Q2495" i="1"/>
  <c r="S2495" i="1" s="1"/>
  <c r="T2495" i="1" s="1"/>
  <c r="F2495" i="1"/>
  <c r="E2495" i="1"/>
  <c r="D2495" i="1"/>
  <c r="C2495" i="1"/>
  <c r="R2494" i="1"/>
  <c r="Q2494" i="1"/>
  <c r="F2494" i="1"/>
  <c r="E2494" i="1"/>
  <c r="D2494" i="1"/>
  <c r="C2494" i="1"/>
  <c r="R2493" i="1"/>
  <c r="Q2493" i="1"/>
  <c r="S2493" i="1" s="1"/>
  <c r="T2493" i="1" s="1"/>
  <c r="F2493" i="1"/>
  <c r="E2493" i="1"/>
  <c r="D2493" i="1"/>
  <c r="C2493" i="1"/>
  <c r="R2492" i="1"/>
  <c r="Q2492" i="1"/>
  <c r="F2492" i="1"/>
  <c r="E2492" i="1"/>
  <c r="D2492" i="1"/>
  <c r="C2492" i="1"/>
  <c r="R2491" i="1"/>
  <c r="Q2491" i="1"/>
  <c r="F2491" i="1"/>
  <c r="E2491" i="1"/>
  <c r="D2491" i="1"/>
  <c r="C2491" i="1"/>
  <c r="R2490" i="1"/>
  <c r="Q2490" i="1"/>
  <c r="S2490" i="1" s="1"/>
  <c r="T2490" i="1" s="1"/>
  <c r="F2490" i="1"/>
  <c r="E2490" i="1"/>
  <c r="D2490" i="1"/>
  <c r="C2490" i="1"/>
  <c r="R2489" i="1"/>
  <c r="Q2489" i="1"/>
  <c r="F2489" i="1"/>
  <c r="E2489" i="1"/>
  <c r="D2489" i="1"/>
  <c r="C2489" i="1"/>
  <c r="R2488" i="1"/>
  <c r="Q2488" i="1"/>
  <c r="F2488" i="1"/>
  <c r="E2488" i="1"/>
  <c r="D2488" i="1"/>
  <c r="C2488" i="1"/>
  <c r="R2487" i="1"/>
  <c r="Q2487" i="1"/>
  <c r="S2487" i="1" s="1"/>
  <c r="T2487" i="1" s="1"/>
  <c r="F2487" i="1"/>
  <c r="E2487" i="1"/>
  <c r="D2487" i="1"/>
  <c r="C2487" i="1"/>
  <c r="R2486" i="1"/>
  <c r="Q2486" i="1"/>
  <c r="S2486" i="1" s="1"/>
  <c r="T2486" i="1" s="1"/>
  <c r="F2486" i="1"/>
  <c r="E2486" i="1"/>
  <c r="D2486" i="1"/>
  <c r="C2486" i="1"/>
  <c r="T2485" i="1"/>
  <c r="R2485" i="1"/>
  <c r="Q2485" i="1"/>
  <c r="S2485" i="1" s="1"/>
  <c r="F2485" i="1"/>
  <c r="E2485" i="1"/>
  <c r="D2485" i="1"/>
  <c r="C2485" i="1"/>
  <c r="R2484" i="1"/>
  <c r="Q2484" i="1"/>
  <c r="F2484" i="1"/>
  <c r="E2484" i="1"/>
  <c r="D2484" i="1"/>
  <c r="C2484" i="1"/>
  <c r="R2483" i="1"/>
  <c r="Q2483" i="1"/>
  <c r="S2483" i="1" s="1"/>
  <c r="T2483" i="1" s="1"/>
  <c r="F2483" i="1"/>
  <c r="E2483" i="1"/>
  <c r="D2483" i="1"/>
  <c r="C2483" i="1"/>
  <c r="R2482" i="1"/>
  <c r="Q2482" i="1"/>
  <c r="S2482" i="1" s="1"/>
  <c r="T2482" i="1" s="1"/>
  <c r="F2482" i="1"/>
  <c r="E2482" i="1"/>
  <c r="D2482" i="1"/>
  <c r="C2482" i="1"/>
  <c r="R2481" i="1"/>
  <c r="Q2481" i="1"/>
  <c r="F2481" i="1"/>
  <c r="E2481" i="1"/>
  <c r="D2481" i="1"/>
  <c r="C2481" i="1"/>
  <c r="R2480" i="1"/>
  <c r="Q2480" i="1"/>
  <c r="F2480" i="1"/>
  <c r="E2480" i="1"/>
  <c r="D2480" i="1"/>
  <c r="C2480" i="1"/>
  <c r="R2479" i="1"/>
  <c r="Q2479" i="1"/>
  <c r="S2479" i="1" s="1"/>
  <c r="T2479" i="1" s="1"/>
  <c r="F2479" i="1"/>
  <c r="E2479" i="1"/>
  <c r="D2479" i="1"/>
  <c r="C2479" i="1"/>
  <c r="R2478" i="1"/>
  <c r="Q2478" i="1"/>
  <c r="S2478" i="1" s="1"/>
  <c r="T2478" i="1" s="1"/>
  <c r="F2478" i="1"/>
  <c r="E2478" i="1"/>
  <c r="D2478" i="1"/>
  <c r="C2478" i="1"/>
  <c r="T2477" i="1"/>
  <c r="R2477" i="1"/>
  <c r="Q2477" i="1"/>
  <c r="S2477" i="1" s="1"/>
  <c r="F2477" i="1"/>
  <c r="E2477" i="1"/>
  <c r="D2477" i="1"/>
  <c r="C2477" i="1"/>
  <c r="R2476" i="1"/>
  <c r="Q2476" i="1"/>
  <c r="F2476" i="1"/>
  <c r="E2476" i="1"/>
  <c r="D2476" i="1"/>
  <c r="C2476" i="1"/>
  <c r="R2475" i="1"/>
  <c r="Q2475" i="1"/>
  <c r="S2475" i="1" s="1"/>
  <c r="T2475" i="1" s="1"/>
  <c r="F2475" i="1"/>
  <c r="E2475" i="1"/>
  <c r="D2475" i="1"/>
  <c r="C2475" i="1"/>
  <c r="R2474" i="1"/>
  <c r="Q2474" i="1"/>
  <c r="S2474" i="1" s="1"/>
  <c r="T2474" i="1" s="1"/>
  <c r="F2474" i="1"/>
  <c r="E2474" i="1"/>
  <c r="D2474" i="1"/>
  <c r="C2474" i="1"/>
  <c r="R2473" i="1"/>
  <c r="Q2473" i="1"/>
  <c r="F2473" i="1"/>
  <c r="E2473" i="1"/>
  <c r="D2473" i="1"/>
  <c r="C2473" i="1"/>
  <c r="R2472" i="1"/>
  <c r="Q2472" i="1"/>
  <c r="F2472" i="1"/>
  <c r="E2472" i="1"/>
  <c r="D2472" i="1"/>
  <c r="C2472" i="1"/>
  <c r="R2471" i="1"/>
  <c r="Q2471" i="1"/>
  <c r="S2471" i="1" s="1"/>
  <c r="T2471" i="1" s="1"/>
  <c r="F2471" i="1"/>
  <c r="E2471" i="1"/>
  <c r="D2471" i="1"/>
  <c r="C2471" i="1"/>
  <c r="R2470" i="1"/>
  <c r="Q2470" i="1"/>
  <c r="S2470" i="1" s="1"/>
  <c r="T2470" i="1" s="1"/>
  <c r="F2470" i="1"/>
  <c r="E2470" i="1"/>
  <c r="D2470" i="1"/>
  <c r="C2470" i="1"/>
  <c r="T2469" i="1"/>
  <c r="R2469" i="1"/>
  <c r="Q2469" i="1"/>
  <c r="S2469" i="1" s="1"/>
  <c r="F2469" i="1"/>
  <c r="E2469" i="1"/>
  <c r="D2469" i="1"/>
  <c r="C2469" i="1"/>
  <c r="R2468" i="1"/>
  <c r="Q2468" i="1"/>
  <c r="F2468" i="1"/>
  <c r="E2468" i="1"/>
  <c r="D2468" i="1"/>
  <c r="C2468" i="1"/>
  <c r="R2467" i="1"/>
  <c r="Q2467" i="1"/>
  <c r="S2467" i="1" s="1"/>
  <c r="T2467" i="1" s="1"/>
  <c r="F2467" i="1"/>
  <c r="E2467" i="1"/>
  <c r="D2467" i="1"/>
  <c r="C2467" i="1"/>
  <c r="R2466" i="1"/>
  <c r="Q2466" i="1"/>
  <c r="S2466" i="1" s="1"/>
  <c r="T2466" i="1" s="1"/>
  <c r="F2466" i="1"/>
  <c r="E2466" i="1"/>
  <c r="D2466" i="1"/>
  <c r="C2466" i="1"/>
  <c r="R2465" i="1"/>
  <c r="Q2465" i="1"/>
  <c r="F2465" i="1"/>
  <c r="E2465" i="1"/>
  <c r="D2465" i="1"/>
  <c r="C2465" i="1"/>
  <c r="R2464" i="1"/>
  <c r="Q2464" i="1"/>
  <c r="F2464" i="1"/>
  <c r="E2464" i="1"/>
  <c r="D2464" i="1"/>
  <c r="C2464" i="1"/>
  <c r="R2463" i="1"/>
  <c r="Q2463" i="1"/>
  <c r="S2463" i="1" s="1"/>
  <c r="T2463" i="1" s="1"/>
  <c r="F2463" i="1"/>
  <c r="E2463" i="1"/>
  <c r="D2463" i="1"/>
  <c r="C2463" i="1"/>
  <c r="R2462" i="1"/>
  <c r="Q2462" i="1"/>
  <c r="S2462" i="1" s="1"/>
  <c r="T2462" i="1" s="1"/>
  <c r="F2462" i="1"/>
  <c r="E2462" i="1"/>
  <c r="D2462" i="1"/>
  <c r="C2462" i="1"/>
  <c r="T2461" i="1"/>
  <c r="R2461" i="1"/>
  <c r="Q2461" i="1"/>
  <c r="S2461" i="1" s="1"/>
  <c r="F2461" i="1"/>
  <c r="E2461" i="1"/>
  <c r="D2461" i="1"/>
  <c r="C2461" i="1"/>
  <c r="R2460" i="1"/>
  <c r="Q2460" i="1"/>
  <c r="F2460" i="1"/>
  <c r="E2460" i="1"/>
  <c r="D2460" i="1"/>
  <c r="C2460" i="1"/>
  <c r="R2459" i="1"/>
  <c r="Q2459" i="1"/>
  <c r="S2459" i="1" s="1"/>
  <c r="T2459" i="1" s="1"/>
  <c r="F2459" i="1"/>
  <c r="E2459" i="1"/>
  <c r="D2459" i="1"/>
  <c r="C2459" i="1"/>
  <c r="R2458" i="1"/>
  <c r="Q2458" i="1"/>
  <c r="S2458" i="1" s="1"/>
  <c r="T2458" i="1" s="1"/>
  <c r="F2458" i="1"/>
  <c r="E2458" i="1"/>
  <c r="D2458" i="1"/>
  <c r="C2458" i="1"/>
  <c r="R2457" i="1"/>
  <c r="Q2457" i="1"/>
  <c r="F2457" i="1"/>
  <c r="E2457" i="1"/>
  <c r="D2457" i="1"/>
  <c r="C2457" i="1"/>
  <c r="R2456" i="1"/>
  <c r="Q2456" i="1"/>
  <c r="F2456" i="1"/>
  <c r="E2456" i="1"/>
  <c r="D2456" i="1"/>
  <c r="C2456" i="1"/>
  <c r="R2455" i="1"/>
  <c r="Q2455" i="1"/>
  <c r="S2455" i="1" s="1"/>
  <c r="T2455" i="1" s="1"/>
  <c r="F2455" i="1"/>
  <c r="E2455" i="1"/>
  <c r="D2455" i="1"/>
  <c r="C2455" i="1"/>
  <c r="R2454" i="1"/>
  <c r="Q2454" i="1"/>
  <c r="S2454" i="1" s="1"/>
  <c r="T2454" i="1" s="1"/>
  <c r="F2454" i="1"/>
  <c r="E2454" i="1"/>
  <c r="D2454" i="1"/>
  <c r="C2454" i="1"/>
  <c r="T2453" i="1"/>
  <c r="R2453" i="1"/>
  <c r="Q2453" i="1"/>
  <c r="S2453" i="1" s="1"/>
  <c r="F2453" i="1"/>
  <c r="E2453" i="1"/>
  <c r="D2453" i="1"/>
  <c r="C2453" i="1"/>
  <c r="R2452" i="1"/>
  <c r="Q2452" i="1"/>
  <c r="F2452" i="1"/>
  <c r="E2452" i="1"/>
  <c r="D2452" i="1"/>
  <c r="C2452" i="1"/>
  <c r="R2451" i="1"/>
  <c r="Q2451" i="1"/>
  <c r="S2451" i="1" s="1"/>
  <c r="T2451" i="1" s="1"/>
  <c r="F2451" i="1"/>
  <c r="E2451" i="1"/>
  <c r="D2451" i="1"/>
  <c r="C2451" i="1"/>
  <c r="R2450" i="1"/>
  <c r="Q2450" i="1"/>
  <c r="S2450" i="1" s="1"/>
  <c r="T2450" i="1" s="1"/>
  <c r="F2450" i="1"/>
  <c r="E2450" i="1"/>
  <c r="D2450" i="1"/>
  <c r="C2450" i="1"/>
  <c r="R2449" i="1"/>
  <c r="Q2449" i="1"/>
  <c r="F2449" i="1"/>
  <c r="E2449" i="1"/>
  <c r="D2449" i="1"/>
  <c r="C2449" i="1"/>
  <c r="R2448" i="1"/>
  <c r="Q2448" i="1"/>
  <c r="F2448" i="1"/>
  <c r="E2448" i="1"/>
  <c r="D2448" i="1"/>
  <c r="C2448" i="1"/>
  <c r="R2447" i="1"/>
  <c r="Q2447" i="1"/>
  <c r="S2447" i="1" s="1"/>
  <c r="T2447" i="1" s="1"/>
  <c r="F2447" i="1"/>
  <c r="E2447" i="1"/>
  <c r="D2447" i="1"/>
  <c r="C2447" i="1"/>
  <c r="R2446" i="1"/>
  <c r="Q2446" i="1"/>
  <c r="S2446" i="1" s="1"/>
  <c r="T2446" i="1" s="1"/>
  <c r="F2446" i="1"/>
  <c r="E2446" i="1"/>
  <c r="D2446" i="1"/>
  <c r="C2446" i="1"/>
  <c r="T2445" i="1"/>
  <c r="R2445" i="1"/>
  <c r="Q2445" i="1"/>
  <c r="S2445" i="1" s="1"/>
  <c r="F2445" i="1"/>
  <c r="E2445" i="1"/>
  <c r="D2445" i="1"/>
  <c r="C2445" i="1"/>
  <c r="R2444" i="1"/>
  <c r="Q2444" i="1"/>
  <c r="F2444" i="1"/>
  <c r="E2444" i="1"/>
  <c r="D2444" i="1"/>
  <c r="C2444" i="1"/>
  <c r="R2443" i="1"/>
  <c r="Q2443" i="1"/>
  <c r="S2443" i="1" s="1"/>
  <c r="T2443" i="1" s="1"/>
  <c r="F2443" i="1"/>
  <c r="E2443" i="1"/>
  <c r="D2443" i="1"/>
  <c r="C2443" i="1"/>
  <c r="R2442" i="1"/>
  <c r="Q2442" i="1"/>
  <c r="S2442" i="1" s="1"/>
  <c r="T2442" i="1" s="1"/>
  <c r="F2442" i="1"/>
  <c r="E2442" i="1"/>
  <c r="D2442" i="1"/>
  <c r="C2442" i="1"/>
  <c r="R2441" i="1"/>
  <c r="Q2441" i="1"/>
  <c r="F2441" i="1"/>
  <c r="E2441" i="1"/>
  <c r="D2441" i="1"/>
  <c r="C2441" i="1"/>
  <c r="R2440" i="1"/>
  <c r="Q2440" i="1"/>
  <c r="F2440" i="1"/>
  <c r="E2440" i="1"/>
  <c r="D2440" i="1"/>
  <c r="C2440" i="1"/>
  <c r="R2439" i="1"/>
  <c r="Q2439" i="1"/>
  <c r="S2439" i="1" s="1"/>
  <c r="T2439" i="1" s="1"/>
  <c r="F2439" i="1"/>
  <c r="E2439" i="1"/>
  <c r="D2439" i="1"/>
  <c r="C2439" i="1"/>
  <c r="R2438" i="1"/>
  <c r="Q2438" i="1"/>
  <c r="S2438" i="1" s="1"/>
  <c r="T2438" i="1" s="1"/>
  <c r="F2438" i="1"/>
  <c r="E2438" i="1"/>
  <c r="D2438" i="1"/>
  <c r="C2438" i="1"/>
  <c r="T2437" i="1"/>
  <c r="R2437" i="1"/>
  <c r="Q2437" i="1"/>
  <c r="S2437" i="1" s="1"/>
  <c r="F2437" i="1"/>
  <c r="E2437" i="1"/>
  <c r="D2437" i="1"/>
  <c r="C2437" i="1"/>
  <c r="R2436" i="1"/>
  <c r="Q2436" i="1"/>
  <c r="F2436" i="1"/>
  <c r="E2436" i="1"/>
  <c r="D2436" i="1"/>
  <c r="C2436" i="1"/>
  <c r="R2435" i="1"/>
  <c r="Q2435" i="1"/>
  <c r="S2435" i="1" s="1"/>
  <c r="T2435" i="1" s="1"/>
  <c r="F2435" i="1"/>
  <c r="E2435" i="1"/>
  <c r="D2435" i="1"/>
  <c r="C2435" i="1"/>
  <c r="R2434" i="1"/>
  <c r="Q2434" i="1"/>
  <c r="S2434" i="1" s="1"/>
  <c r="T2434" i="1" s="1"/>
  <c r="F2434" i="1"/>
  <c r="E2434" i="1"/>
  <c r="D2434" i="1"/>
  <c r="C2434" i="1"/>
  <c r="R2433" i="1"/>
  <c r="Q2433" i="1"/>
  <c r="F2433" i="1"/>
  <c r="E2433" i="1"/>
  <c r="D2433" i="1"/>
  <c r="C2433" i="1"/>
  <c r="R2432" i="1"/>
  <c r="Q2432" i="1"/>
  <c r="F2432" i="1"/>
  <c r="E2432" i="1"/>
  <c r="D2432" i="1"/>
  <c r="C2432" i="1"/>
  <c r="R2431" i="1"/>
  <c r="Q2431" i="1"/>
  <c r="S2431" i="1" s="1"/>
  <c r="T2431" i="1" s="1"/>
  <c r="F2431" i="1"/>
  <c r="E2431" i="1"/>
  <c r="D2431" i="1"/>
  <c r="C2431" i="1"/>
  <c r="R2430" i="1"/>
  <c r="Q2430" i="1"/>
  <c r="S2430" i="1" s="1"/>
  <c r="T2430" i="1" s="1"/>
  <c r="F2430" i="1"/>
  <c r="E2430" i="1"/>
  <c r="D2430" i="1"/>
  <c r="C2430" i="1"/>
  <c r="T2429" i="1"/>
  <c r="R2429" i="1"/>
  <c r="Q2429" i="1"/>
  <c r="S2429" i="1" s="1"/>
  <c r="F2429" i="1"/>
  <c r="E2429" i="1"/>
  <c r="D2429" i="1"/>
  <c r="C2429" i="1"/>
  <c r="S2428" i="1"/>
  <c r="T2428" i="1" s="1"/>
  <c r="R2428" i="1"/>
  <c r="Q2428" i="1"/>
  <c r="F2428" i="1"/>
  <c r="E2428" i="1"/>
  <c r="D2428" i="1"/>
  <c r="C2428" i="1"/>
  <c r="S2427" i="1"/>
  <c r="T2427" i="1" s="1"/>
  <c r="R2427" i="1"/>
  <c r="Q2427" i="1"/>
  <c r="F2427" i="1"/>
  <c r="E2427" i="1"/>
  <c r="D2427" i="1"/>
  <c r="C2427" i="1"/>
  <c r="S2426" i="1"/>
  <c r="T2426" i="1" s="1"/>
  <c r="R2426" i="1"/>
  <c r="Q2426" i="1"/>
  <c r="F2426" i="1"/>
  <c r="E2426" i="1"/>
  <c r="D2426" i="1"/>
  <c r="C2426" i="1"/>
  <c r="S2425" i="1"/>
  <c r="T2425" i="1" s="1"/>
  <c r="R2425" i="1"/>
  <c r="Q2425" i="1"/>
  <c r="F2425" i="1"/>
  <c r="E2425" i="1"/>
  <c r="D2425" i="1"/>
  <c r="C2425" i="1"/>
  <c r="S2424" i="1"/>
  <c r="T2424" i="1" s="1"/>
  <c r="R2424" i="1"/>
  <c r="Q2424" i="1"/>
  <c r="F2424" i="1"/>
  <c r="E2424" i="1"/>
  <c r="D2424" i="1"/>
  <c r="C2424" i="1"/>
  <c r="S2423" i="1"/>
  <c r="T2423" i="1" s="1"/>
  <c r="R2423" i="1"/>
  <c r="Q2423" i="1"/>
  <c r="F2423" i="1"/>
  <c r="E2423" i="1"/>
  <c r="D2423" i="1"/>
  <c r="C2423" i="1"/>
  <c r="S2422" i="1"/>
  <c r="T2422" i="1" s="1"/>
  <c r="R2422" i="1"/>
  <c r="Q2422" i="1"/>
  <c r="F2422" i="1"/>
  <c r="E2422" i="1"/>
  <c r="D2422" i="1"/>
  <c r="C2422" i="1"/>
  <c r="S2421" i="1"/>
  <c r="T2421" i="1" s="1"/>
  <c r="R2421" i="1"/>
  <c r="Q2421" i="1"/>
  <c r="F2421" i="1"/>
  <c r="E2421" i="1"/>
  <c r="D2421" i="1"/>
  <c r="C2421" i="1"/>
  <c r="S2420" i="1"/>
  <c r="T2420" i="1" s="1"/>
  <c r="R2420" i="1"/>
  <c r="Q2420" i="1"/>
  <c r="F2420" i="1"/>
  <c r="E2420" i="1"/>
  <c r="D2420" i="1"/>
  <c r="C2420" i="1"/>
  <c r="S2419" i="1"/>
  <c r="T2419" i="1" s="1"/>
  <c r="R2419" i="1"/>
  <c r="Q2419" i="1"/>
  <c r="F2419" i="1"/>
  <c r="E2419" i="1"/>
  <c r="D2419" i="1"/>
  <c r="C2419" i="1"/>
  <c r="S2418" i="1"/>
  <c r="T2418" i="1" s="1"/>
  <c r="R2418" i="1"/>
  <c r="Q2418" i="1"/>
  <c r="F2418" i="1"/>
  <c r="E2418" i="1"/>
  <c r="D2418" i="1"/>
  <c r="C2418" i="1"/>
  <c r="S2417" i="1"/>
  <c r="T2417" i="1" s="1"/>
  <c r="R2417" i="1"/>
  <c r="Q2417" i="1"/>
  <c r="F2417" i="1"/>
  <c r="E2417" i="1"/>
  <c r="D2417" i="1"/>
  <c r="C2417" i="1"/>
  <c r="S2416" i="1"/>
  <c r="T2416" i="1" s="1"/>
  <c r="R2416" i="1"/>
  <c r="Q2416" i="1"/>
  <c r="F2416" i="1"/>
  <c r="E2416" i="1"/>
  <c r="D2416" i="1"/>
  <c r="C2416" i="1"/>
  <c r="S2415" i="1"/>
  <c r="T2415" i="1" s="1"/>
  <c r="R2415" i="1"/>
  <c r="Q2415" i="1"/>
  <c r="F2415" i="1"/>
  <c r="E2415" i="1"/>
  <c r="D2415" i="1"/>
  <c r="C2415" i="1"/>
  <c r="S2414" i="1"/>
  <c r="T2414" i="1" s="1"/>
  <c r="R2414" i="1"/>
  <c r="Q2414" i="1"/>
  <c r="F2414" i="1"/>
  <c r="E2414" i="1"/>
  <c r="D2414" i="1"/>
  <c r="C2414" i="1"/>
  <c r="S2413" i="1"/>
  <c r="T2413" i="1" s="1"/>
  <c r="R2413" i="1"/>
  <c r="Q2413" i="1"/>
  <c r="F2413" i="1"/>
  <c r="E2413" i="1"/>
  <c r="D2413" i="1"/>
  <c r="C2413" i="1"/>
  <c r="S2412" i="1"/>
  <c r="T2412" i="1" s="1"/>
  <c r="R2412" i="1"/>
  <c r="Q2412" i="1"/>
  <c r="F2412" i="1"/>
  <c r="E2412" i="1"/>
  <c r="D2412" i="1"/>
  <c r="C2412" i="1"/>
  <c r="S2411" i="1"/>
  <c r="T2411" i="1" s="1"/>
  <c r="R2411" i="1"/>
  <c r="Q2411" i="1"/>
  <c r="F2411" i="1"/>
  <c r="E2411" i="1"/>
  <c r="D2411" i="1"/>
  <c r="C2411" i="1"/>
  <c r="S2410" i="1"/>
  <c r="T2410" i="1" s="1"/>
  <c r="R2410" i="1"/>
  <c r="Q2410" i="1"/>
  <c r="F2410" i="1"/>
  <c r="E2410" i="1"/>
  <c r="D2410" i="1"/>
  <c r="C2410" i="1"/>
  <c r="S2409" i="1"/>
  <c r="T2409" i="1" s="1"/>
  <c r="R2409" i="1"/>
  <c r="Q2409" i="1"/>
  <c r="F2409" i="1"/>
  <c r="E2409" i="1"/>
  <c r="D2409" i="1"/>
  <c r="C2409" i="1"/>
  <c r="S2408" i="1"/>
  <c r="T2408" i="1" s="1"/>
  <c r="R2408" i="1"/>
  <c r="Q2408" i="1"/>
  <c r="F2408" i="1"/>
  <c r="E2408" i="1"/>
  <c r="D2408" i="1"/>
  <c r="C2408" i="1"/>
  <c r="S2407" i="1"/>
  <c r="T2407" i="1" s="1"/>
  <c r="R2407" i="1"/>
  <c r="Q2407" i="1"/>
  <c r="F2407" i="1"/>
  <c r="E2407" i="1"/>
  <c r="D2407" i="1"/>
  <c r="C2407" i="1"/>
  <c r="S2406" i="1"/>
  <c r="T2406" i="1" s="1"/>
  <c r="R2406" i="1"/>
  <c r="Q2406" i="1"/>
  <c r="F2406" i="1"/>
  <c r="E2406" i="1"/>
  <c r="D2406" i="1"/>
  <c r="C2406" i="1"/>
  <c r="S2405" i="1"/>
  <c r="T2405" i="1" s="1"/>
  <c r="R2405" i="1"/>
  <c r="Q2405" i="1"/>
  <c r="F2405" i="1"/>
  <c r="E2405" i="1"/>
  <c r="D2405" i="1"/>
  <c r="C2405" i="1"/>
  <c r="S2404" i="1"/>
  <c r="T2404" i="1" s="1"/>
  <c r="R2404" i="1"/>
  <c r="Q2404" i="1"/>
  <c r="F2404" i="1"/>
  <c r="E2404" i="1"/>
  <c r="D2404" i="1"/>
  <c r="C2404" i="1"/>
  <c r="S2403" i="1"/>
  <c r="T2403" i="1" s="1"/>
  <c r="R2403" i="1"/>
  <c r="Q2403" i="1"/>
  <c r="F2403" i="1"/>
  <c r="E2403" i="1"/>
  <c r="D2403" i="1"/>
  <c r="C2403" i="1"/>
  <c r="S2402" i="1"/>
  <c r="T2402" i="1" s="1"/>
  <c r="R2402" i="1"/>
  <c r="Q2402" i="1"/>
  <c r="F2402" i="1"/>
  <c r="E2402" i="1"/>
  <c r="D2402" i="1"/>
  <c r="C2402" i="1"/>
  <c r="S2401" i="1"/>
  <c r="T2401" i="1" s="1"/>
  <c r="R2401" i="1"/>
  <c r="Q2401" i="1"/>
  <c r="F2401" i="1"/>
  <c r="E2401" i="1"/>
  <c r="D2401" i="1"/>
  <c r="C2401" i="1"/>
  <c r="S2400" i="1"/>
  <c r="T2400" i="1" s="1"/>
  <c r="R2400" i="1"/>
  <c r="Q2400" i="1"/>
  <c r="F2400" i="1"/>
  <c r="E2400" i="1"/>
  <c r="D2400" i="1"/>
  <c r="C2400" i="1"/>
  <c r="S2399" i="1"/>
  <c r="T2399" i="1" s="1"/>
  <c r="R2399" i="1"/>
  <c r="Q2399" i="1"/>
  <c r="F2399" i="1"/>
  <c r="E2399" i="1"/>
  <c r="D2399" i="1"/>
  <c r="C2399" i="1"/>
  <c r="S2398" i="1"/>
  <c r="T2398" i="1" s="1"/>
  <c r="R2398" i="1"/>
  <c r="Q2398" i="1"/>
  <c r="F2398" i="1"/>
  <c r="E2398" i="1"/>
  <c r="D2398" i="1"/>
  <c r="C2398" i="1"/>
  <c r="S2397" i="1"/>
  <c r="T2397" i="1" s="1"/>
  <c r="R2397" i="1"/>
  <c r="Q2397" i="1"/>
  <c r="F2397" i="1"/>
  <c r="E2397" i="1"/>
  <c r="D2397" i="1"/>
  <c r="C2397" i="1"/>
  <c r="S2396" i="1"/>
  <c r="T2396" i="1" s="1"/>
  <c r="R2396" i="1"/>
  <c r="Q2396" i="1"/>
  <c r="F2396" i="1"/>
  <c r="E2396" i="1"/>
  <c r="D2396" i="1"/>
  <c r="C2396" i="1"/>
  <c r="S2395" i="1"/>
  <c r="T2395" i="1" s="1"/>
  <c r="R2395" i="1"/>
  <c r="Q2395" i="1"/>
  <c r="F2395" i="1"/>
  <c r="E2395" i="1"/>
  <c r="D2395" i="1"/>
  <c r="C2395" i="1"/>
  <c r="S2394" i="1"/>
  <c r="T2394" i="1" s="1"/>
  <c r="R2394" i="1"/>
  <c r="Q2394" i="1"/>
  <c r="F2394" i="1"/>
  <c r="E2394" i="1"/>
  <c r="D2394" i="1"/>
  <c r="C2394" i="1"/>
  <c r="S2393" i="1"/>
  <c r="T2393" i="1" s="1"/>
  <c r="R2393" i="1"/>
  <c r="Q2393" i="1"/>
  <c r="F2393" i="1"/>
  <c r="E2393" i="1"/>
  <c r="D2393" i="1"/>
  <c r="C2393" i="1"/>
  <c r="S2392" i="1"/>
  <c r="T2392" i="1" s="1"/>
  <c r="R2392" i="1"/>
  <c r="Q2392" i="1"/>
  <c r="F2392" i="1"/>
  <c r="E2392" i="1"/>
  <c r="D2392" i="1"/>
  <c r="C2392" i="1"/>
  <c r="S2391" i="1"/>
  <c r="T2391" i="1" s="1"/>
  <c r="R2391" i="1"/>
  <c r="Q2391" i="1"/>
  <c r="F2391" i="1"/>
  <c r="E2391" i="1"/>
  <c r="D2391" i="1"/>
  <c r="C2391" i="1"/>
  <c r="S2390" i="1"/>
  <c r="T2390" i="1" s="1"/>
  <c r="R2390" i="1"/>
  <c r="Q2390" i="1"/>
  <c r="F2390" i="1"/>
  <c r="E2390" i="1"/>
  <c r="D2390" i="1"/>
  <c r="C2390" i="1"/>
  <c r="S2389" i="1"/>
  <c r="T2389" i="1" s="1"/>
  <c r="R2389" i="1"/>
  <c r="Q2389" i="1"/>
  <c r="F2389" i="1"/>
  <c r="E2389" i="1"/>
  <c r="D2389" i="1"/>
  <c r="C2389" i="1"/>
  <c r="S2388" i="1"/>
  <c r="T2388" i="1" s="1"/>
  <c r="R2388" i="1"/>
  <c r="Q2388" i="1"/>
  <c r="F2388" i="1"/>
  <c r="E2388" i="1"/>
  <c r="D2388" i="1"/>
  <c r="C2388" i="1"/>
  <c r="S2387" i="1"/>
  <c r="T2387" i="1" s="1"/>
  <c r="R2387" i="1"/>
  <c r="Q2387" i="1"/>
  <c r="F2387" i="1"/>
  <c r="E2387" i="1"/>
  <c r="D2387" i="1"/>
  <c r="C2387" i="1"/>
  <c r="S2386" i="1"/>
  <c r="T2386" i="1" s="1"/>
  <c r="R2386" i="1"/>
  <c r="Q2386" i="1"/>
  <c r="F2386" i="1"/>
  <c r="E2386" i="1"/>
  <c r="D2386" i="1"/>
  <c r="C2386" i="1"/>
  <c r="S2385" i="1"/>
  <c r="T2385" i="1" s="1"/>
  <c r="R2385" i="1"/>
  <c r="Q2385" i="1"/>
  <c r="F2385" i="1"/>
  <c r="E2385" i="1"/>
  <c r="D2385" i="1"/>
  <c r="C2385" i="1"/>
  <c r="S2384" i="1"/>
  <c r="T2384" i="1" s="1"/>
  <c r="R2384" i="1"/>
  <c r="Q2384" i="1"/>
  <c r="F2384" i="1"/>
  <c r="E2384" i="1"/>
  <c r="D2384" i="1"/>
  <c r="C2384" i="1"/>
  <c r="S2383" i="1"/>
  <c r="T2383" i="1" s="1"/>
  <c r="R2383" i="1"/>
  <c r="Q2383" i="1"/>
  <c r="F2383" i="1"/>
  <c r="E2383" i="1"/>
  <c r="D2383" i="1"/>
  <c r="C2383" i="1"/>
  <c r="S2382" i="1"/>
  <c r="T2382" i="1" s="1"/>
  <c r="R2382" i="1"/>
  <c r="Q2382" i="1"/>
  <c r="F2382" i="1"/>
  <c r="E2382" i="1"/>
  <c r="D2382" i="1"/>
  <c r="C2382" i="1"/>
  <c r="S2381" i="1"/>
  <c r="T2381" i="1" s="1"/>
  <c r="R2381" i="1"/>
  <c r="Q2381" i="1"/>
  <c r="F2381" i="1"/>
  <c r="E2381" i="1"/>
  <c r="D2381" i="1"/>
  <c r="C2381" i="1"/>
  <c r="S2380" i="1"/>
  <c r="T2380" i="1" s="1"/>
  <c r="R2380" i="1"/>
  <c r="Q2380" i="1"/>
  <c r="F2380" i="1"/>
  <c r="E2380" i="1"/>
  <c r="D2380" i="1"/>
  <c r="C2380" i="1"/>
  <c r="S2379" i="1"/>
  <c r="T2379" i="1" s="1"/>
  <c r="R2379" i="1"/>
  <c r="Q2379" i="1"/>
  <c r="F2379" i="1"/>
  <c r="E2379" i="1"/>
  <c r="D2379" i="1"/>
  <c r="C2379" i="1"/>
  <c r="S2378" i="1"/>
  <c r="T2378" i="1" s="1"/>
  <c r="R2378" i="1"/>
  <c r="Q2378" i="1"/>
  <c r="F2378" i="1"/>
  <c r="E2378" i="1"/>
  <c r="D2378" i="1"/>
  <c r="C2378" i="1"/>
  <c r="S2377" i="1"/>
  <c r="T2377" i="1" s="1"/>
  <c r="R2377" i="1"/>
  <c r="Q2377" i="1"/>
  <c r="F2377" i="1"/>
  <c r="E2377" i="1"/>
  <c r="D2377" i="1"/>
  <c r="C2377" i="1"/>
  <c r="S2376" i="1"/>
  <c r="T2376" i="1" s="1"/>
  <c r="R2376" i="1"/>
  <c r="Q2376" i="1"/>
  <c r="F2376" i="1"/>
  <c r="E2376" i="1"/>
  <c r="D2376" i="1"/>
  <c r="C2376" i="1"/>
  <c r="S2375" i="1"/>
  <c r="T2375" i="1" s="1"/>
  <c r="R2375" i="1"/>
  <c r="Q2375" i="1"/>
  <c r="F2375" i="1"/>
  <c r="E2375" i="1"/>
  <c r="D2375" i="1"/>
  <c r="C2375" i="1"/>
  <c r="S2374" i="1"/>
  <c r="T2374" i="1" s="1"/>
  <c r="R2374" i="1"/>
  <c r="Q2374" i="1"/>
  <c r="F2374" i="1"/>
  <c r="E2374" i="1"/>
  <c r="D2374" i="1"/>
  <c r="C2374" i="1"/>
  <c r="S2373" i="1"/>
  <c r="T2373" i="1" s="1"/>
  <c r="R2373" i="1"/>
  <c r="Q2373" i="1"/>
  <c r="F2373" i="1"/>
  <c r="E2373" i="1"/>
  <c r="D2373" i="1"/>
  <c r="C2373" i="1"/>
  <c r="S2372" i="1"/>
  <c r="T2372" i="1" s="1"/>
  <c r="R2372" i="1"/>
  <c r="Q2372" i="1"/>
  <c r="F2372" i="1"/>
  <c r="E2372" i="1"/>
  <c r="D2372" i="1"/>
  <c r="C2372" i="1"/>
  <c r="S2371" i="1"/>
  <c r="T2371" i="1" s="1"/>
  <c r="R2371" i="1"/>
  <c r="Q2371" i="1"/>
  <c r="F2371" i="1"/>
  <c r="E2371" i="1"/>
  <c r="D2371" i="1"/>
  <c r="C2371" i="1"/>
  <c r="S2370" i="1"/>
  <c r="T2370" i="1" s="1"/>
  <c r="R2370" i="1"/>
  <c r="Q2370" i="1"/>
  <c r="F2370" i="1"/>
  <c r="E2370" i="1"/>
  <c r="D2370" i="1"/>
  <c r="C2370" i="1"/>
  <c r="S2369" i="1"/>
  <c r="T2369" i="1" s="1"/>
  <c r="R2369" i="1"/>
  <c r="Q2369" i="1"/>
  <c r="F2369" i="1"/>
  <c r="E2369" i="1"/>
  <c r="D2369" i="1"/>
  <c r="C2369" i="1"/>
  <c r="S2368" i="1"/>
  <c r="T2368" i="1" s="1"/>
  <c r="R2368" i="1"/>
  <c r="Q2368" i="1"/>
  <c r="F2368" i="1"/>
  <c r="E2368" i="1"/>
  <c r="D2368" i="1"/>
  <c r="C2368" i="1"/>
  <c r="S2367" i="1"/>
  <c r="T2367" i="1" s="1"/>
  <c r="R2367" i="1"/>
  <c r="Q2367" i="1"/>
  <c r="F2367" i="1"/>
  <c r="E2367" i="1"/>
  <c r="D2367" i="1"/>
  <c r="C2367" i="1"/>
  <c r="S2366" i="1"/>
  <c r="T2366" i="1" s="1"/>
  <c r="R2366" i="1"/>
  <c r="Q2366" i="1"/>
  <c r="F2366" i="1"/>
  <c r="E2366" i="1"/>
  <c r="D2366" i="1"/>
  <c r="C2366" i="1"/>
  <c r="S2365" i="1"/>
  <c r="T2365" i="1" s="1"/>
  <c r="R2365" i="1"/>
  <c r="Q2365" i="1"/>
  <c r="F2365" i="1"/>
  <c r="E2365" i="1"/>
  <c r="D2365" i="1"/>
  <c r="C2365" i="1"/>
  <c r="S2364" i="1"/>
  <c r="T2364" i="1" s="1"/>
  <c r="R2364" i="1"/>
  <c r="Q2364" i="1"/>
  <c r="F2364" i="1"/>
  <c r="E2364" i="1"/>
  <c r="D2364" i="1"/>
  <c r="C2364" i="1"/>
  <c r="S2363" i="1"/>
  <c r="T2363" i="1" s="1"/>
  <c r="R2363" i="1"/>
  <c r="Q2363" i="1"/>
  <c r="F2363" i="1"/>
  <c r="E2363" i="1"/>
  <c r="D2363" i="1"/>
  <c r="C2363" i="1"/>
  <c r="S2362" i="1"/>
  <c r="T2362" i="1" s="1"/>
  <c r="R2362" i="1"/>
  <c r="Q2362" i="1"/>
  <c r="F2362" i="1"/>
  <c r="E2362" i="1"/>
  <c r="D2362" i="1"/>
  <c r="C2362" i="1"/>
  <c r="S2361" i="1"/>
  <c r="T2361" i="1" s="1"/>
  <c r="R2361" i="1"/>
  <c r="Q2361" i="1"/>
  <c r="F2361" i="1"/>
  <c r="E2361" i="1"/>
  <c r="D2361" i="1"/>
  <c r="C2361" i="1"/>
  <c r="S2360" i="1"/>
  <c r="T2360" i="1" s="1"/>
  <c r="R2360" i="1"/>
  <c r="Q2360" i="1"/>
  <c r="F2360" i="1"/>
  <c r="E2360" i="1"/>
  <c r="D2360" i="1"/>
  <c r="C2360" i="1"/>
  <c r="S2359" i="1"/>
  <c r="T2359" i="1" s="1"/>
  <c r="R2359" i="1"/>
  <c r="Q2359" i="1"/>
  <c r="F2359" i="1"/>
  <c r="E2359" i="1"/>
  <c r="D2359" i="1"/>
  <c r="C2359" i="1"/>
  <c r="S2358" i="1"/>
  <c r="T2358" i="1" s="1"/>
  <c r="R2358" i="1"/>
  <c r="Q2358" i="1"/>
  <c r="F2358" i="1"/>
  <c r="E2358" i="1"/>
  <c r="D2358" i="1"/>
  <c r="C2358" i="1"/>
  <c r="S2357" i="1"/>
  <c r="T2357" i="1" s="1"/>
  <c r="R2357" i="1"/>
  <c r="Q2357" i="1"/>
  <c r="F2357" i="1"/>
  <c r="E2357" i="1"/>
  <c r="D2357" i="1"/>
  <c r="C2357" i="1"/>
  <c r="S2356" i="1"/>
  <c r="T2356" i="1" s="1"/>
  <c r="R2356" i="1"/>
  <c r="Q2356" i="1"/>
  <c r="F2356" i="1"/>
  <c r="E2356" i="1"/>
  <c r="D2356" i="1"/>
  <c r="C2356" i="1"/>
  <c r="S2355" i="1"/>
  <c r="T2355" i="1" s="1"/>
  <c r="R2355" i="1"/>
  <c r="Q2355" i="1"/>
  <c r="F2355" i="1"/>
  <c r="E2355" i="1"/>
  <c r="D2355" i="1"/>
  <c r="C2355" i="1"/>
  <c r="S2354" i="1"/>
  <c r="T2354" i="1" s="1"/>
  <c r="R2354" i="1"/>
  <c r="Q2354" i="1"/>
  <c r="F2354" i="1"/>
  <c r="E2354" i="1"/>
  <c r="D2354" i="1"/>
  <c r="C2354" i="1"/>
  <c r="S2353" i="1"/>
  <c r="T2353" i="1" s="1"/>
  <c r="R2353" i="1"/>
  <c r="Q2353" i="1"/>
  <c r="F2353" i="1"/>
  <c r="E2353" i="1"/>
  <c r="D2353" i="1"/>
  <c r="C2353" i="1"/>
  <c r="S2352" i="1"/>
  <c r="T2352" i="1" s="1"/>
  <c r="R2352" i="1"/>
  <c r="Q2352" i="1"/>
  <c r="F2352" i="1"/>
  <c r="E2352" i="1"/>
  <c r="D2352" i="1"/>
  <c r="C2352" i="1"/>
  <c r="S2351" i="1"/>
  <c r="T2351" i="1" s="1"/>
  <c r="R2351" i="1"/>
  <c r="Q2351" i="1"/>
  <c r="F2351" i="1"/>
  <c r="E2351" i="1"/>
  <c r="D2351" i="1"/>
  <c r="C2351" i="1"/>
  <c r="S2350" i="1"/>
  <c r="T2350" i="1" s="1"/>
  <c r="R2350" i="1"/>
  <c r="Q2350" i="1"/>
  <c r="F2350" i="1"/>
  <c r="E2350" i="1"/>
  <c r="D2350" i="1"/>
  <c r="C2350" i="1"/>
  <c r="S2349" i="1"/>
  <c r="T2349" i="1" s="1"/>
  <c r="R2349" i="1"/>
  <c r="Q2349" i="1"/>
  <c r="F2349" i="1"/>
  <c r="E2349" i="1"/>
  <c r="D2349" i="1"/>
  <c r="C2349" i="1"/>
  <c r="S2348" i="1"/>
  <c r="T2348" i="1" s="1"/>
  <c r="R2348" i="1"/>
  <c r="Q2348" i="1"/>
  <c r="F2348" i="1"/>
  <c r="E2348" i="1"/>
  <c r="D2348" i="1"/>
  <c r="C2348" i="1"/>
  <c r="S2347" i="1"/>
  <c r="T2347" i="1" s="1"/>
  <c r="R2347" i="1"/>
  <c r="Q2347" i="1"/>
  <c r="F2347" i="1"/>
  <c r="E2347" i="1"/>
  <c r="D2347" i="1"/>
  <c r="C2347" i="1"/>
  <c r="S2346" i="1"/>
  <c r="T2346" i="1" s="1"/>
  <c r="R2346" i="1"/>
  <c r="Q2346" i="1"/>
  <c r="F2346" i="1"/>
  <c r="E2346" i="1"/>
  <c r="D2346" i="1"/>
  <c r="C2346" i="1"/>
  <c r="S2345" i="1"/>
  <c r="T2345" i="1" s="1"/>
  <c r="R2345" i="1"/>
  <c r="Q2345" i="1"/>
  <c r="F2345" i="1"/>
  <c r="E2345" i="1"/>
  <c r="D2345" i="1"/>
  <c r="C2345" i="1"/>
  <c r="S2344" i="1"/>
  <c r="T2344" i="1" s="1"/>
  <c r="R2344" i="1"/>
  <c r="Q2344" i="1"/>
  <c r="F2344" i="1"/>
  <c r="E2344" i="1"/>
  <c r="D2344" i="1"/>
  <c r="C2344" i="1"/>
  <c r="S2343" i="1"/>
  <c r="T2343" i="1" s="1"/>
  <c r="R2343" i="1"/>
  <c r="Q2343" i="1"/>
  <c r="F2343" i="1"/>
  <c r="E2343" i="1"/>
  <c r="D2343" i="1"/>
  <c r="C2343" i="1"/>
  <c r="S2342" i="1"/>
  <c r="T2342" i="1" s="1"/>
  <c r="R2342" i="1"/>
  <c r="Q2342" i="1"/>
  <c r="F2342" i="1"/>
  <c r="E2342" i="1"/>
  <c r="D2342" i="1"/>
  <c r="C2342" i="1"/>
  <c r="S2341" i="1"/>
  <c r="T2341" i="1" s="1"/>
  <c r="R2341" i="1"/>
  <c r="Q2341" i="1"/>
  <c r="F2341" i="1"/>
  <c r="E2341" i="1"/>
  <c r="D2341" i="1"/>
  <c r="C2341" i="1"/>
  <c r="S2340" i="1"/>
  <c r="T2340" i="1" s="1"/>
  <c r="R2340" i="1"/>
  <c r="Q2340" i="1"/>
  <c r="F2340" i="1"/>
  <c r="E2340" i="1"/>
  <c r="D2340" i="1"/>
  <c r="C2340" i="1"/>
  <c r="S2339" i="1"/>
  <c r="T2339" i="1" s="1"/>
  <c r="R2339" i="1"/>
  <c r="Q2339" i="1"/>
  <c r="F2339" i="1"/>
  <c r="E2339" i="1"/>
  <c r="D2339" i="1"/>
  <c r="C2339" i="1"/>
  <c r="S2338" i="1"/>
  <c r="T2338" i="1" s="1"/>
  <c r="R2338" i="1"/>
  <c r="Q2338" i="1"/>
  <c r="F2338" i="1"/>
  <c r="E2338" i="1"/>
  <c r="D2338" i="1"/>
  <c r="C2338" i="1"/>
  <c r="S2337" i="1"/>
  <c r="T2337" i="1" s="1"/>
  <c r="R2337" i="1"/>
  <c r="Q2337" i="1"/>
  <c r="F2337" i="1"/>
  <c r="E2337" i="1"/>
  <c r="D2337" i="1"/>
  <c r="C2337" i="1"/>
  <c r="S2336" i="1"/>
  <c r="T2336" i="1" s="1"/>
  <c r="R2336" i="1"/>
  <c r="Q2336" i="1"/>
  <c r="F2336" i="1"/>
  <c r="E2336" i="1"/>
  <c r="D2336" i="1"/>
  <c r="C2336" i="1"/>
  <c r="S2335" i="1"/>
  <c r="T2335" i="1" s="1"/>
  <c r="R2335" i="1"/>
  <c r="Q2335" i="1"/>
  <c r="F2335" i="1"/>
  <c r="E2335" i="1"/>
  <c r="D2335" i="1"/>
  <c r="C2335" i="1"/>
  <c r="S2334" i="1"/>
  <c r="T2334" i="1" s="1"/>
  <c r="R2334" i="1"/>
  <c r="Q2334" i="1"/>
  <c r="F2334" i="1"/>
  <c r="E2334" i="1"/>
  <c r="D2334" i="1"/>
  <c r="C2334" i="1"/>
  <c r="S2333" i="1"/>
  <c r="T2333" i="1" s="1"/>
  <c r="R2333" i="1"/>
  <c r="Q2333" i="1"/>
  <c r="F2333" i="1"/>
  <c r="E2333" i="1"/>
  <c r="D2333" i="1"/>
  <c r="C2333" i="1"/>
  <c r="S2332" i="1"/>
  <c r="T2332" i="1" s="1"/>
  <c r="R2332" i="1"/>
  <c r="Q2332" i="1"/>
  <c r="F2332" i="1"/>
  <c r="E2332" i="1"/>
  <c r="D2332" i="1"/>
  <c r="C2332" i="1"/>
  <c r="S2331" i="1"/>
  <c r="T2331" i="1" s="1"/>
  <c r="R2331" i="1"/>
  <c r="Q2331" i="1"/>
  <c r="F2331" i="1"/>
  <c r="E2331" i="1"/>
  <c r="D2331" i="1"/>
  <c r="C2331" i="1"/>
  <c r="S2330" i="1"/>
  <c r="T2330" i="1" s="1"/>
  <c r="R2330" i="1"/>
  <c r="Q2330" i="1"/>
  <c r="F2330" i="1"/>
  <c r="E2330" i="1"/>
  <c r="D2330" i="1"/>
  <c r="C2330" i="1"/>
  <c r="S2329" i="1"/>
  <c r="T2329" i="1" s="1"/>
  <c r="R2329" i="1"/>
  <c r="Q2329" i="1"/>
  <c r="F2329" i="1"/>
  <c r="E2329" i="1"/>
  <c r="D2329" i="1"/>
  <c r="C2329" i="1"/>
  <c r="S2328" i="1"/>
  <c r="T2328" i="1" s="1"/>
  <c r="R2328" i="1"/>
  <c r="Q2328" i="1"/>
  <c r="F2328" i="1"/>
  <c r="E2328" i="1"/>
  <c r="D2328" i="1"/>
  <c r="C2328" i="1"/>
  <c r="S2327" i="1"/>
  <c r="T2327" i="1" s="1"/>
  <c r="R2327" i="1"/>
  <c r="Q2327" i="1"/>
  <c r="F2327" i="1"/>
  <c r="E2327" i="1"/>
  <c r="D2327" i="1"/>
  <c r="C2327" i="1"/>
  <c r="S2326" i="1"/>
  <c r="T2326" i="1" s="1"/>
  <c r="R2326" i="1"/>
  <c r="Q2326" i="1"/>
  <c r="F2326" i="1"/>
  <c r="E2326" i="1"/>
  <c r="D2326" i="1"/>
  <c r="C2326" i="1"/>
  <c r="S2325" i="1"/>
  <c r="T2325" i="1" s="1"/>
  <c r="R2325" i="1"/>
  <c r="Q2325" i="1"/>
  <c r="F2325" i="1"/>
  <c r="E2325" i="1"/>
  <c r="D2325" i="1"/>
  <c r="C2325" i="1"/>
  <c r="S2324" i="1"/>
  <c r="T2324" i="1" s="1"/>
  <c r="R2324" i="1"/>
  <c r="Q2324" i="1"/>
  <c r="F2324" i="1"/>
  <c r="E2324" i="1"/>
  <c r="D2324" i="1"/>
  <c r="C2324" i="1"/>
  <c r="S2323" i="1"/>
  <c r="T2323" i="1" s="1"/>
  <c r="R2323" i="1"/>
  <c r="Q2323" i="1"/>
  <c r="F2323" i="1"/>
  <c r="E2323" i="1"/>
  <c r="D2323" i="1"/>
  <c r="C2323" i="1"/>
  <c r="S2322" i="1"/>
  <c r="T2322" i="1" s="1"/>
  <c r="R2322" i="1"/>
  <c r="Q2322" i="1"/>
  <c r="F2322" i="1"/>
  <c r="E2322" i="1"/>
  <c r="D2322" i="1"/>
  <c r="C2322" i="1"/>
  <c r="S2321" i="1"/>
  <c r="T2321" i="1" s="1"/>
  <c r="R2321" i="1"/>
  <c r="Q2321" i="1"/>
  <c r="F2321" i="1"/>
  <c r="E2321" i="1"/>
  <c r="D2321" i="1"/>
  <c r="C2321" i="1"/>
  <c r="S2320" i="1"/>
  <c r="T2320" i="1" s="1"/>
  <c r="R2320" i="1"/>
  <c r="Q2320" i="1"/>
  <c r="F2320" i="1"/>
  <c r="E2320" i="1"/>
  <c r="D2320" i="1"/>
  <c r="C2320" i="1"/>
  <c r="S2319" i="1"/>
  <c r="T2319" i="1" s="1"/>
  <c r="R2319" i="1"/>
  <c r="Q2319" i="1"/>
  <c r="F2319" i="1"/>
  <c r="E2319" i="1"/>
  <c r="D2319" i="1"/>
  <c r="C2319" i="1"/>
  <c r="S2318" i="1"/>
  <c r="T2318" i="1" s="1"/>
  <c r="R2318" i="1"/>
  <c r="Q2318" i="1"/>
  <c r="F2318" i="1"/>
  <c r="E2318" i="1"/>
  <c r="D2318" i="1"/>
  <c r="C2318" i="1"/>
  <c r="S2317" i="1"/>
  <c r="T2317" i="1" s="1"/>
  <c r="R2317" i="1"/>
  <c r="Q2317" i="1"/>
  <c r="F2317" i="1"/>
  <c r="E2317" i="1"/>
  <c r="D2317" i="1"/>
  <c r="C2317" i="1"/>
  <c r="S2316" i="1"/>
  <c r="T2316" i="1" s="1"/>
  <c r="R2316" i="1"/>
  <c r="Q2316" i="1"/>
  <c r="F2316" i="1"/>
  <c r="E2316" i="1"/>
  <c r="D2316" i="1"/>
  <c r="C2316" i="1"/>
  <c r="S2315" i="1"/>
  <c r="T2315" i="1" s="1"/>
  <c r="R2315" i="1"/>
  <c r="Q2315" i="1"/>
  <c r="F2315" i="1"/>
  <c r="E2315" i="1"/>
  <c r="D2315" i="1"/>
  <c r="C2315" i="1"/>
  <c r="S2314" i="1"/>
  <c r="T2314" i="1" s="1"/>
  <c r="R2314" i="1"/>
  <c r="Q2314" i="1"/>
  <c r="F2314" i="1"/>
  <c r="E2314" i="1"/>
  <c r="D2314" i="1"/>
  <c r="C2314" i="1"/>
  <c r="S2313" i="1"/>
  <c r="T2313" i="1" s="1"/>
  <c r="R2313" i="1"/>
  <c r="Q2313" i="1"/>
  <c r="F2313" i="1"/>
  <c r="E2313" i="1"/>
  <c r="D2313" i="1"/>
  <c r="C2313" i="1"/>
  <c r="S2312" i="1"/>
  <c r="T2312" i="1" s="1"/>
  <c r="R2312" i="1"/>
  <c r="Q2312" i="1"/>
  <c r="F2312" i="1"/>
  <c r="E2312" i="1"/>
  <c r="D2312" i="1"/>
  <c r="C2312" i="1"/>
  <c r="S2311" i="1"/>
  <c r="T2311" i="1" s="1"/>
  <c r="R2311" i="1"/>
  <c r="Q2311" i="1"/>
  <c r="F2311" i="1"/>
  <c r="E2311" i="1"/>
  <c r="D2311" i="1"/>
  <c r="C2311" i="1"/>
  <c r="S2310" i="1"/>
  <c r="T2310" i="1" s="1"/>
  <c r="R2310" i="1"/>
  <c r="Q2310" i="1"/>
  <c r="F2310" i="1"/>
  <c r="E2310" i="1"/>
  <c r="D2310" i="1"/>
  <c r="C2310" i="1"/>
  <c r="S2309" i="1"/>
  <c r="T2309" i="1" s="1"/>
  <c r="R2309" i="1"/>
  <c r="Q2309" i="1"/>
  <c r="F2309" i="1"/>
  <c r="E2309" i="1"/>
  <c r="D2309" i="1"/>
  <c r="C2309" i="1"/>
  <c r="S2308" i="1"/>
  <c r="T2308" i="1" s="1"/>
  <c r="R2308" i="1"/>
  <c r="Q2308" i="1"/>
  <c r="F2308" i="1"/>
  <c r="E2308" i="1"/>
  <c r="D2308" i="1"/>
  <c r="C2308" i="1"/>
  <c r="S2307" i="1"/>
  <c r="T2307" i="1" s="1"/>
  <c r="R2307" i="1"/>
  <c r="Q2307" i="1"/>
  <c r="F2307" i="1"/>
  <c r="E2307" i="1"/>
  <c r="D2307" i="1"/>
  <c r="C2307" i="1"/>
  <c r="S2306" i="1"/>
  <c r="T2306" i="1" s="1"/>
  <c r="R2306" i="1"/>
  <c r="Q2306" i="1"/>
  <c r="F2306" i="1"/>
  <c r="E2306" i="1"/>
  <c r="D2306" i="1"/>
  <c r="C2306" i="1"/>
  <c r="S2305" i="1"/>
  <c r="T2305" i="1" s="1"/>
  <c r="R2305" i="1"/>
  <c r="Q2305" i="1"/>
  <c r="F2305" i="1"/>
  <c r="E2305" i="1"/>
  <c r="D2305" i="1"/>
  <c r="C2305" i="1"/>
  <c r="S2304" i="1"/>
  <c r="T2304" i="1" s="1"/>
  <c r="R2304" i="1"/>
  <c r="Q2304" i="1"/>
  <c r="F2304" i="1"/>
  <c r="E2304" i="1"/>
  <c r="D2304" i="1"/>
  <c r="C2304" i="1"/>
  <c r="S2303" i="1"/>
  <c r="T2303" i="1" s="1"/>
  <c r="R2303" i="1"/>
  <c r="Q2303" i="1"/>
  <c r="F2303" i="1"/>
  <c r="E2303" i="1"/>
  <c r="D2303" i="1"/>
  <c r="C2303" i="1"/>
  <c r="S2302" i="1"/>
  <c r="T2302" i="1" s="1"/>
  <c r="R2302" i="1"/>
  <c r="Q2302" i="1"/>
  <c r="F2302" i="1"/>
  <c r="E2302" i="1"/>
  <c r="D2302" i="1"/>
  <c r="C2302" i="1"/>
  <c r="S2301" i="1"/>
  <c r="T2301" i="1" s="1"/>
  <c r="R2301" i="1"/>
  <c r="Q2301" i="1"/>
  <c r="F2301" i="1"/>
  <c r="E2301" i="1"/>
  <c r="D2301" i="1"/>
  <c r="C2301" i="1"/>
  <c r="S2300" i="1"/>
  <c r="T2300" i="1" s="1"/>
  <c r="R2300" i="1"/>
  <c r="Q2300" i="1"/>
  <c r="F2300" i="1"/>
  <c r="E2300" i="1"/>
  <c r="D2300" i="1"/>
  <c r="C2300" i="1"/>
  <c r="S2299" i="1"/>
  <c r="T2299" i="1" s="1"/>
  <c r="R2299" i="1"/>
  <c r="Q2299" i="1"/>
  <c r="F2299" i="1"/>
  <c r="E2299" i="1"/>
  <c r="D2299" i="1"/>
  <c r="C2299" i="1"/>
  <c r="S2298" i="1"/>
  <c r="T2298" i="1" s="1"/>
  <c r="R2298" i="1"/>
  <c r="Q2298" i="1"/>
  <c r="F2298" i="1"/>
  <c r="E2298" i="1"/>
  <c r="D2298" i="1"/>
  <c r="C2298" i="1"/>
  <c r="S2297" i="1"/>
  <c r="T2297" i="1" s="1"/>
  <c r="R2297" i="1"/>
  <c r="Q2297" i="1"/>
  <c r="F2297" i="1"/>
  <c r="E2297" i="1"/>
  <c r="D2297" i="1"/>
  <c r="C2297" i="1"/>
  <c r="S2296" i="1"/>
  <c r="T2296" i="1" s="1"/>
  <c r="R2296" i="1"/>
  <c r="Q2296" i="1"/>
  <c r="F2296" i="1"/>
  <c r="E2296" i="1"/>
  <c r="D2296" i="1"/>
  <c r="C2296" i="1"/>
  <c r="S2295" i="1"/>
  <c r="T2295" i="1" s="1"/>
  <c r="R2295" i="1"/>
  <c r="Q2295" i="1"/>
  <c r="F2295" i="1"/>
  <c r="E2295" i="1"/>
  <c r="D2295" i="1"/>
  <c r="C2295" i="1"/>
  <c r="S2294" i="1"/>
  <c r="T2294" i="1" s="1"/>
  <c r="R2294" i="1"/>
  <c r="Q2294" i="1"/>
  <c r="F2294" i="1"/>
  <c r="E2294" i="1"/>
  <c r="D2294" i="1"/>
  <c r="C2294" i="1"/>
  <c r="S2293" i="1"/>
  <c r="T2293" i="1" s="1"/>
  <c r="R2293" i="1"/>
  <c r="Q2293" i="1"/>
  <c r="F2293" i="1"/>
  <c r="E2293" i="1"/>
  <c r="D2293" i="1"/>
  <c r="C2293" i="1"/>
  <c r="S2292" i="1"/>
  <c r="T2292" i="1" s="1"/>
  <c r="R2292" i="1"/>
  <c r="Q2292" i="1"/>
  <c r="F2292" i="1"/>
  <c r="E2292" i="1"/>
  <c r="D2292" i="1"/>
  <c r="C2292" i="1"/>
  <c r="S2291" i="1"/>
  <c r="T2291" i="1" s="1"/>
  <c r="R2291" i="1"/>
  <c r="Q2291" i="1"/>
  <c r="F2291" i="1"/>
  <c r="E2291" i="1"/>
  <c r="D2291" i="1"/>
  <c r="C2291" i="1"/>
  <c r="S2290" i="1"/>
  <c r="T2290" i="1" s="1"/>
  <c r="R2290" i="1"/>
  <c r="Q2290" i="1"/>
  <c r="F2290" i="1"/>
  <c r="E2290" i="1"/>
  <c r="D2290" i="1"/>
  <c r="C2290" i="1"/>
  <c r="S2289" i="1"/>
  <c r="T2289" i="1" s="1"/>
  <c r="R2289" i="1"/>
  <c r="Q2289" i="1"/>
  <c r="F2289" i="1"/>
  <c r="E2289" i="1"/>
  <c r="D2289" i="1"/>
  <c r="C2289" i="1"/>
  <c r="S2288" i="1"/>
  <c r="T2288" i="1" s="1"/>
  <c r="R2288" i="1"/>
  <c r="Q2288" i="1"/>
  <c r="F2288" i="1"/>
  <c r="E2288" i="1"/>
  <c r="D2288" i="1"/>
  <c r="C2288" i="1"/>
  <c r="S2287" i="1"/>
  <c r="T2287" i="1" s="1"/>
  <c r="R2287" i="1"/>
  <c r="Q2287" i="1"/>
  <c r="F2287" i="1"/>
  <c r="E2287" i="1"/>
  <c r="D2287" i="1"/>
  <c r="C2287" i="1"/>
  <c r="S2286" i="1"/>
  <c r="T2286" i="1" s="1"/>
  <c r="R2286" i="1"/>
  <c r="Q2286" i="1"/>
  <c r="F2286" i="1"/>
  <c r="E2286" i="1"/>
  <c r="D2286" i="1"/>
  <c r="C2286" i="1"/>
  <c r="S2285" i="1"/>
  <c r="T2285" i="1" s="1"/>
  <c r="R2285" i="1"/>
  <c r="Q2285" i="1"/>
  <c r="F2285" i="1"/>
  <c r="E2285" i="1"/>
  <c r="D2285" i="1"/>
  <c r="C2285" i="1"/>
  <c r="S2284" i="1"/>
  <c r="T2284" i="1" s="1"/>
  <c r="R2284" i="1"/>
  <c r="Q2284" i="1"/>
  <c r="F2284" i="1"/>
  <c r="E2284" i="1"/>
  <c r="D2284" i="1"/>
  <c r="C2284" i="1"/>
  <c r="S2283" i="1"/>
  <c r="T2283" i="1" s="1"/>
  <c r="R2283" i="1"/>
  <c r="Q2283" i="1"/>
  <c r="F2283" i="1"/>
  <c r="E2283" i="1"/>
  <c r="D2283" i="1"/>
  <c r="C2283" i="1"/>
  <c r="S2282" i="1"/>
  <c r="T2282" i="1" s="1"/>
  <c r="R2282" i="1"/>
  <c r="Q2282" i="1"/>
  <c r="F2282" i="1"/>
  <c r="E2282" i="1"/>
  <c r="D2282" i="1"/>
  <c r="C2282" i="1"/>
  <c r="S2281" i="1"/>
  <c r="T2281" i="1" s="1"/>
  <c r="R2281" i="1"/>
  <c r="Q2281" i="1"/>
  <c r="F2281" i="1"/>
  <c r="E2281" i="1"/>
  <c r="D2281" i="1"/>
  <c r="C2281" i="1"/>
  <c r="S2280" i="1"/>
  <c r="T2280" i="1" s="1"/>
  <c r="R2280" i="1"/>
  <c r="Q2280" i="1"/>
  <c r="F2280" i="1"/>
  <c r="E2280" i="1"/>
  <c r="D2280" i="1"/>
  <c r="C2280" i="1"/>
  <c r="S2279" i="1"/>
  <c r="T2279" i="1" s="1"/>
  <c r="R2279" i="1"/>
  <c r="Q2279" i="1"/>
  <c r="F2279" i="1"/>
  <c r="E2279" i="1"/>
  <c r="D2279" i="1"/>
  <c r="C2279" i="1"/>
  <c r="S2278" i="1"/>
  <c r="T2278" i="1" s="1"/>
  <c r="R2278" i="1"/>
  <c r="Q2278" i="1"/>
  <c r="F2278" i="1"/>
  <c r="E2278" i="1"/>
  <c r="D2278" i="1"/>
  <c r="C2278" i="1"/>
  <c r="S2277" i="1"/>
  <c r="T2277" i="1" s="1"/>
  <c r="R2277" i="1"/>
  <c r="Q2277" i="1"/>
  <c r="F2277" i="1"/>
  <c r="E2277" i="1"/>
  <c r="D2277" i="1"/>
  <c r="C2277" i="1"/>
  <c r="S2276" i="1"/>
  <c r="T2276" i="1" s="1"/>
  <c r="R2276" i="1"/>
  <c r="Q2276" i="1"/>
  <c r="F2276" i="1"/>
  <c r="E2276" i="1"/>
  <c r="D2276" i="1"/>
  <c r="C2276" i="1"/>
  <c r="S2275" i="1"/>
  <c r="T2275" i="1" s="1"/>
  <c r="R2275" i="1"/>
  <c r="Q2275" i="1"/>
  <c r="F2275" i="1"/>
  <c r="E2275" i="1"/>
  <c r="D2275" i="1"/>
  <c r="C2275" i="1"/>
  <c r="S2274" i="1"/>
  <c r="T2274" i="1" s="1"/>
  <c r="R2274" i="1"/>
  <c r="Q2274" i="1"/>
  <c r="F2274" i="1"/>
  <c r="E2274" i="1"/>
  <c r="D2274" i="1"/>
  <c r="C2274" i="1"/>
  <c r="S2273" i="1"/>
  <c r="T2273" i="1" s="1"/>
  <c r="R2273" i="1"/>
  <c r="Q2273" i="1"/>
  <c r="F2273" i="1"/>
  <c r="E2273" i="1"/>
  <c r="D2273" i="1"/>
  <c r="C2273" i="1"/>
  <c r="S2272" i="1"/>
  <c r="T2272" i="1" s="1"/>
  <c r="R2272" i="1"/>
  <c r="Q2272" i="1"/>
  <c r="F2272" i="1"/>
  <c r="E2272" i="1"/>
  <c r="D2272" i="1"/>
  <c r="C2272" i="1"/>
  <c r="S2271" i="1"/>
  <c r="T2271" i="1" s="1"/>
  <c r="R2271" i="1"/>
  <c r="Q2271" i="1"/>
  <c r="F2271" i="1"/>
  <c r="E2271" i="1"/>
  <c r="D2271" i="1"/>
  <c r="C2271" i="1"/>
  <c r="S2270" i="1"/>
  <c r="T2270" i="1" s="1"/>
  <c r="R2270" i="1"/>
  <c r="Q2270" i="1"/>
  <c r="F2270" i="1"/>
  <c r="E2270" i="1"/>
  <c r="D2270" i="1"/>
  <c r="C2270" i="1"/>
  <c r="S2269" i="1"/>
  <c r="T2269" i="1" s="1"/>
  <c r="R2269" i="1"/>
  <c r="Q2269" i="1"/>
  <c r="F2269" i="1"/>
  <c r="E2269" i="1"/>
  <c r="D2269" i="1"/>
  <c r="C2269" i="1"/>
  <c r="S2268" i="1"/>
  <c r="T2268" i="1" s="1"/>
  <c r="R2268" i="1"/>
  <c r="Q2268" i="1"/>
  <c r="F2268" i="1"/>
  <c r="E2268" i="1"/>
  <c r="D2268" i="1"/>
  <c r="C2268" i="1"/>
  <c r="S2267" i="1"/>
  <c r="T2267" i="1" s="1"/>
  <c r="R2267" i="1"/>
  <c r="Q2267" i="1"/>
  <c r="F2267" i="1"/>
  <c r="E2267" i="1"/>
  <c r="D2267" i="1"/>
  <c r="C2267" i="1"/>
  <c r="S2266" i="1"/>
  <c r="T2266" i="1" s="1"/>
  <c r="R2266" i="1"/>
  <c r="Q2266" i="1"/>
  <c r="F2266" i="1"/>
  <c r="E2266" i="1"/>
  <c r="D2266" i="1"/>
  <c r="C2266" i="1"/>
  <c r="S2265" i="1"/>
  <c r="T2265" i="1" s="1"/>
  <c r="R2265" i="1"/>
  <c r="Q2265" i="1"/>
  <c r="F2265" i="1"/>
  <c r="E2265" i="1"/>
  <c r="D2265" i="1"/>
  <c r="C2265" i="1"/>
  <c r="S2264" i="1"/>
  <c r="T2264" i="1" s="1"/>
  <c r="R2264" i="1"/>
  <c r="Q2264" i="1"/>
  <c r="F2264" i="1"/>
  <c r="E2264" i="1"/>
  <c r="D2264" i="1"/>
  <c r="C2264" i="1"/>
  <c r="S2263" i="1"/>
  <c r="T2263" i="1" s="1"/>
  <c r="R2263" i="1"/>
  <c r="Q2263" i="1"/>
  <c r="F2263" i="1"/>
  <c r="E2263" i="1"/>
  <c r="D2263" i="1"/>
  <c r="C2263" i="1"/>
  <c r="S2262" i="1"/>
  <c r="T2262" i="1" s="1"/>
  <c r="R2262" i="1"/>
  <c r="Q2262" i="1"/>
  <c r="F2262" i="1"/>
  <c r="E2262" i="1"/>
  <c r="D2262" i="1"/>
  <c r="C2262" i="1"/>
  <c r="S2261" i="1"/>
  <c r="T2261" i="1" s="1"/>
  <c r="R2261" i="1"/>
  <c r="Q2261" i="1"/>
  <c r="F2261" i="1"/>
  <c r="E2261" i="1"/>
  <c r="D2261" i="1"/>
  <c r="C2261" i="1"/>
  <c r="S2260" i="1"/>
  <c r="T2260" i="1" s="1"/>
  <c r="R2260" i="1"/>
  <c r="Q2260" i="1"/>
  <c r="F2260" i="1"/>
  <c r="E2260" i="1"/>
  <c r="D2260" i="1"/>
  <c r="C2260" i="1"/>
  <c r="S2259" i="1"/>
  <c r="T2259" i="1" s="1"/>
  <c r="R2259" i="1"/>
  <c r="Q2259" i="1"/>
  <c r="F2259" i="1"/>
  <c r="E2259" i="1"/>
  <c r="D2259" i="1"/>
  <c r="C2259" i="1"/>
  <c r="S2258" i="1"/>
  <c r="T2258" i="1" s="1"/>
  <c r="R2258" i="1"/>
  <c r="Q2258" i="1"/>
  <c r="F2258" i="1"/>
  <c r="E2258" i="1"/>
  <c r="D2258" i="1"/>
  <c r="C2258" i="1"/>
  <c r="S2257" i="1"/>
  <c r="T2257" i="1" s="1"/>
  <c r="R2257" i="1"/>
  <c r="Q2257" i="1"/>
  <c r="F2257" i="1"/>
  <c r="E2257" i="1"/>
  <c r="D2257" i="1"/>
  <c r="C2257" i="1"/>
  <c r="S2256" i="1"/>
  <c r="T2256" i="1" s="1"/>
  <c r="R2256" i="1"/>
  <c r="Q2256" i="1"/>
  <c r="F2256" i="1"/>
  <c r="E2256" i="1"/>
  <c r="D2256" i="1"/>
  <c r="C2256" i="1"/>
  <c r="S2255" i="1"/>
  <c r="T2255" i="1" s="1"/>
  <c r="R2255" i="1"/>
  <c r="Q2255" i="1"/>
  <c r="F2255" i="1"/>
  <c r="E2255" i="1"/>
  <c r="D2255" i="1"/>
  <c r="C2255" i="1"/>
  <c r="S2254" i="1"/>
  <c r="T2254" i="1" s="1"/>
  <c r="R2254" i="1"/>
  <c r="Q2254" i="1"/>
  <c r="F2254" i="1"/>
  <c r="E2254" i="1"/>
  <c r="D2254" i="1"/>
  <c r="C2254" i="1"/>
  <c r="S2253" i="1"/>
  <c r="T2253" i="1" s="1"/>
  <c r="R2253" i="1"/>
  <c r="Q2253" i="1"/>
  <c r="F2253" i="1"/>
  <c r="E2253" i="1"/>
  <c r="D2253" i="1"/>
  <c r="C2253" i="1"/>
  <c r="S2252" i="1"/>
  <c r="T2252" i="1" s="1"/>
  <c r="R2252" i="1"/>
  <c r="Q2252" i="1"/>
  <c r="F2252" i="1"/>
  <c r="E2252" i="1"/>
  <c r="D2252" i="1"/>
  <c r="C2252" i="1"/>
  <c r="S2251" i="1"/>
  <c r="T2251" i="1" s="1"/>
  <c r="R2251" i="1"/>
  <c r="Q2251" i="1"/>
  <c r="F2251" i="1"/>
  <c r="E2251" i="1"/>
  <c r="D2251" i="1"/>
  <c r="C2251" i="1"/>
  <c r="S2250" i="1"/>
  <c r="T2250" i="1" s="1"/>
  <c r="R2250" i="1"/>
  <c r="Q2250" i="1"/>
  <c r="F2250" i="1"/>
  <c r="E2250" i="1"/>
  <c r="D2250" i="1"/>
  <c r="C2250" i="1"/>
  <c r="S2249" i="1"/>
  <c r="T2249" i="1" s="1"/>
  <c r="R2249" i="1"/>
  <c r="Q2249" i="1"/>
  <c r="F2249" i="1"/>
  <c r="E2249" i="1"/>
  <c r="D2249" i="1"/>
  <c r="C2249" i="1"/>
  <c r="S2248" i="1"/>
  <c r="T2248" i="1" s="1"/>
  <c r="R2248" i="1"/>
  <c r="Q2248" i="1"/>
  <c r="F2248" i="1"/>
  <c r="E2248" i="1"/>
  <c r="D2248" i="1"/>
  <c r="C2248" i="1"/>
  <c r="S2247" i="1"/>
  <c r="T2247" i="1" s="1"/>
  <c r="R2247" i="1"/>
  <c r="Q2247" i="1"/>
  <c r="F2247" i="1"/>
  <c r="E2247" i="1"/>
  <c r="D2247" i="1"/>
  <c r="C2247" i="1"/>
  <c r="S2246" i="1"/>
  <c r="T2246" i="1" s="1"/>
  <c r="R2246" i="1"/>
  <c r="Q2246" i="1"/>
  <c r="F2246" i="1"/>
  <c r="E2246" i="1"/>
  <c r="D2246" i="1"/>
  <c r="C2246" i="1"/>
  <c r="S2245" i="1"/>
  <c r="T2245" i="1" s="1"/>
  <c r="R2245" i="1"/>
  <c r="Q2245" i="1"/>
  <c r="F2245" i="1"/>
  <c r="E2245" i="1"/>
  <c r="D2245" i="1"/>
  <c r="C2245" i="1"/>
  <c r="S2244" i="1"/>
  <c r="T2244" i="1" s="1"/>
  <c r="R2244" i="1"/>
  <c r="Q2244" i="1"/>
  <c r="F2244" i="1"/>
  <c r="E2244" i="1"/>
  <c r="D2244" i="1"/>
  <c r="C2244" i="1"/>
  <c r="S2243" i="1"/>
  <c r="T2243" i="1" s="1"/>
  <c r="R2243" i="1"/>
  <c r="Q2243" i="1"/>
  <c r="F2243" i="1"/>
  <c r="E2243" i="1"/>
  <c r="D2243" i="1"/>
  <c r="C2243" i="1"/>
  <c r="S2242" i="1"/>
  <c r="T2242" i="1" s="1"/>
  <c r="R2242" i="1"/>
  <c r="Q2242" i="1"/>
  <c r="F2242" i="1"/>
  <c r="E2242" i="1"/>
  <c r="D2242" i="1"/>
  <c r="C2242" i="1"/>
  <c r="S2241" i="1"/>
  <c r="T2241" i="1" s="1"/>
  <c r="R2241" i="1"/>
  <c r="Q2241" i="1"/>
  <c r="F2241" i="1"/>
  <c r="E2241" i="1"/>
  <c r="D2241" i="1"/>
  <c r="C2241" i="1"/>
  <c r="S2240" i="1"/>
  <c r="T2240" i="1" s="1"/>
  <c r="R2240" i="1"/>
  <c r="Q2240" i="1"/>
  <c r="F2240" i="1"/>
  <c r="E2240" i="1"/>
  <c r="D2240" i="1"/>
  <c r="C2240" i="1"/>
  <c r="S2239" i="1"/>
  <c r="T2239" i="1" s="1"/>
  <c r="R2239" i="1"/>
  <c r="Q2239" i="1"/>
  <c r="F2239" i="1"/>
  <c r="E2239" i="1"/>
  <c r="D2239" i="1"/>
  <c r="C2239" i="1"/>
  <c r="S2238" i="1"/>
  <c r="T2238" i="1" s="1"/>
  <c r="R2238" i="1"/>
  <c r="Q2238" i="1"/>
  <c r="F2238" i="1"/>
  <c r="E2238" i="1"/>
  <c r="D2238" i="1"/>
  <c r="C2238" i="1"/>
  <c r="S2237" i="1"/>
  <c r="T2237" i="1" s="1"/>
  <c r="R2237" i="1"/>
  <c r="Q2237" i="1"/>
  <c r="F2237" i="1"/>
  <c r="E2237" i="1"/>
  <c r="D2237" i="1"/>
  <c r="C2237" i="1"/>
  <c r="S2236" i="1"/>
  <c r="T2236" i="1" s="1"/>
  <c r="R2236" i="1"/>
  <c r="Q2236" i="1"/>
  <c r="F2236" i="1"/>
  <c r="E2236" i="1"/>
  <c r="D2236" i="1"/>
  <c r="C2236" i="1"/>
  <c r="S2235" i="1"/>
  <c r="T2235" i="1" s="1"/>
  <c r="R2235" i="1"/>
  <c r="Q2235" i="1"/>
  <c r="F2235" i="1"/>
  <c r="E2235" i="1"/>
  <c r="D2235" i="1"/>
  <c r="C2235" i="1"/>
  <c r="S2234" i="1"/>
  <c r="T2234" i="1" s="1"/>
  <c r="R2234" i="1"/>
  <c r="Q2234" i="1"/>
  <c r="F2234" i="1"/>
  <c r="E2234" i="1"/>
  <c r="D2234" i="1"/>
  <c r="C2234" i="1"/>
  <c r="S2233" i="1"/>
  <c r="T2233" i="1" s="1"/>
  <c r="R2233" i="1"/>
  <c r="Q2233" i="1"/>
  <c r="F2233" i="1"/>
  <c r="E2233" i="1"/>
  <c r="D2233" i="1"/>
  <c r="C2233" i="1"/>
  <c r="S2232" i="1"/>
  <c r="T2232" i="1" s="1"/>
  <c r="R2232" i="1"/>
  <c r="Q2232" i="1"/>
  <c r="F2232" i="1"/>
  <c r="E2232" i="1"/>
  <c r="D2232" i="1"/>
  <c r="C2232" i="1"/>
  <c r="S2231" i="1"/>
  <c r="T2231" i="1" s="1"/>
  <c r="R2231" i="1"/>
  <c r="Q2231" i="1"/>
  <c r="F2231" i="1"/>
  <c r="E2231" i="1"/>
  <c r="D2231" i="1"/>
  <c r="C2231" i="1"/>
  <c r="S2230" i="1"/>
  <c r="T2230" i="1" s="1"/>
  <c r="R2230" i="1"/>
  <c r="Q2230" i="1"/>
  <c r="F2230" i="1"/>
  <c r="E2230" i="1"/>
  <c r="D2230" i="1"/>
  <c r="C2230" i="1"/>
  <c r="S2229" i="1"/>
  <c r="T2229" i="1" s="1"/>
  <c r="R2229" i="1"/>
  <c r="Q2229" i="1"/>
  <c r="F2229" i="1"/>
  <c r="E2229" i="1"/>
  <c r="D2229" i="1"/>
  <c r="C2229" i="1"/>
  <c r="S2228" i="1"/>
  <c r="T2228" i="1" s="1"/>
  <c r="R2228" i="1"/>
  <c r="Q2228" i="1"/>
  <c r="F2228" i="1"/>
  <c r="E2228" i="1"/>
  <c r="D2228" i="1"/>
  <c r="C2228" i="1"/>
  <c r="S2227" i="1"/>
  <c r="T2227" i="1" s="1"/>
  <c r="R2227" i="1"/>
  <c r="Q2227" i="1"/>
  <c r="F2227" i="1"/>
  <c r="E2227" i="1"/>
  <c r="D2227" i="1"/>
  <c r="C2227" i="1"/>
  <c r="S2226" i="1"/>
  <c r="T2226" i="1" s="1"/>
  <c r="R2226" i="1"/>
  <c r="Q2226" i="1"/>
  <c r="F2226" i="1"/>
  <c r="E2226" i="1"/>
  <c r="D2226" i="1"/>
  <c r="C2226" i="1"/>
  <c r="S2225" i="1"/>
  <c r="T2225" i="1" s="1"/>
  <c r="R2225" i="1"/>
  <c r="Q2225" i="1"/>
  <c r="F2225" i="1"/>
  <c r="E2225" i="1"/>
  <c r="D2225" i="1"/>
  <c r="C2225" i="1"/>
  <c r="S2224" i="1"/>
  <c r="T2224" i="1" s="1"/>
  <c r="R2224" i="1"/>
  <c r="Q2224" i="1"/>
  <c r="F2224" i="1"/>
  <c r="E2224" i="1"/>
  <c r="D2224" i="1"/>
  <c r="C2224" i="1"/>
  <c r="S2223" i="1"/>
  <c r="T2223" i="1" s="1"/>
  <c r="R2223" i="1"/>
  <c r="Q2223" i="1"/>
  <c r="F2223" i="1"/>
  <c r="E2223" i="1"/>
  <c r="D2223" i="1"/>
  <c r="C2223" i="1"/>
  <c r="S2222" i="1"/>
  <c r="T2222" i="1" s="1"/>
  <c r="R2222" i="1"/>
  <c r="Q2222" i="1"/>
  <c r="F2222" i="1"/>
  <c r="E2222" i="1"/>
  <c r="D2222" i="1"/>
  <c r="C2222" i="1"/>
  <c r="S2221" i="1"/>
  <c r="T2221" i="1" s="1"/>
  <c r="R2221" i="1"/>
  <c r="Q2221" i="1"/>
  <c r="F2221" i="1"/>
  <c r="E2221" i="1"/>
  <c r="D2221" i="1"/>
  <c r="C2221" i="1"/>
  <c r="S2220" i="1"/>
  <c r="T2220" i="1" s="1"/>
  <c r="R2220" i="1"/>
  <c r="Q2220" i="1"/>
  <c r="F2220" i="1"/>
  <c r="E2220" i="1"/>
  <c r="D2220" i="1"/>
  <c r="C2220" i="1"/>
  <c r="S2219" i="1"/>
  <c r="T2219" i="1" s="1"/>
  <c r="R2219" i="1"/>
  <c r="Q2219" i="1"/>
  <c r="F2219" i="1"/>
  <c r="E2219" i="1"/>
  <c r="D2219" i="1"/>
  <c r="C2219" i="1"/>
  <c r="S2218" i="1"/>
  <c r="T2218" i="1" s="1"/>
  <c r="R2218" i="1"/>
  <c r="Q2218" i="1"/>
  <c r="F2218" i="1"/>
  <c r="E2218" i="1"/>
  <c r="D2218" i="1"/>
  <c r="C2218" i="1"/>
  <c r="S2217" i="1"/>
  <c r="T2217" i="1" s="1"/>
  <c r="R2217" i="1"/>
  <c r="Q2217" i="1"/>
  <c r="F2217" i="1"/>
  <c r="E2217" i="1"/>
  <c r="D2217" i="1"/>
  <c r="C2217" i="1"/>
  <c r="S2216" i="1"/>
  <c r="T2216" i="1" s="1"/>
  <c r="R2216" i="1"/>
  <c r="Q2216" i="1"/>
  <c r="F2216" i="1"/>
  <c r="E2216" i="1"/>
  <c r="D2216" i="1"/>
  <c r="C2216" i="1"/>
  <c r="S2215" i="1"/>
  <c r="T2215" i="1" s="1"/>
  <c r="R2215" i="1"/>
  <c r="Q2215" i="1"/>
  <c r="F2215" i="1"/>
  <c r="E2215" i="1"/>
  <c r="D2215" i="1"/>
  <c r="C2215" i="1"/>
  <c r="S2214" i="1"/>
  <c r="T2214" i="1" s="1"/>
  <c r="R2214" i="1"/>
  <c r="Q2214" i="1"/>
  <c r="F2214" i="1"/>
  <c r="E2214" i="1"/>
  <c r="D2214" i="1"/>
  <c r="C2214" i="1"/>
  <c r="S2213" i="1"/>
  <c r="T2213" i="1" s="1"/>
  <c r="R2213" i="1"/>
  <c r="Q2213" i="1"/>
  <c r="F2213" i="1"/>
  <c r="E2213" i="1"/>
  <c r="D2213" i="1"/>
  <c r="C2213" i="1"/>
  <c r="S2212" i="1"/>
  <c r="T2212" i="1" s="1"/>
  <c r="R2212" i="1"/>
  <c r="Q2212" i="1"/>
  <c r="F2212" i="1"/>
  <c r="E2212" i="1"/>
  <c r="D2212" i="1"/>
  <c r="C2212" i="1"/>
  <c r="S2211" i="1"/>
  <c r="T2211" i="1" s="1"/>
  <c r="R2211" i="1"/>
  <c r="Q2211" i="1"/>
  <c r="F2211" i="1"/>
  <c r="E2211" i="1"/>
  <c r="D2211" i="1"/>
  <c r="C2211" i="1"/>
  <c r="S2210" i="1"/>
  <c r="T2210" i="1" s="1"/>
  <c r="R2210" i="1"/>
  <c r="Q2210" i="1"/>
  <c r="F2210" i="1"/>
  <c r="E2210" i="1"/>
  <c r="D2210" i="1"/>
  <c r="C2210" i="1"/>
  <c r="S2209" i="1"/>
  <c r="T2209" i="1" s="1"/>
  <c r="R2209" i="1"/>
  <c r="Q2209" i="1"/>
  <c r="F2209" i="1"/>
  <c r="E2209" i="1"/>
  <c r="D2209" i="1"/>
  <c r="C2209" i="1"/>
  <c r="S2208" i="1"/>
  <c r="T2208" i="1" s="1"/>
  <c r="R2208" i="1"/>
  <c r="Q2208" i="1"/>
  <c r="F2208" i="1"/>
  <c r="E2208" i="1"/>
  <c r="D2208" i="1"/>
  <c r="C2208" i="1"/>
  <c r="S2207" i="1"/>
  <c r="T2207" i="1" s="1"/>
  <c r="R2207" i="1"/>
  <c r="Q2207" i="1"/>
  <c r="F2207" i="1"/>
  <c r="E2207" i="1"/>
  <c r="D2207" i="1"/>
  <c r="C2207" i="1"/>
  <c r="S2206" i="1"/>
  <c r="T2206" i="1" s="1"/>
  <c r="R2206" i="1"/>
  <c r="Q2206" i="1"/>
  <c r="F2206" i="1"/>
  <c r="E2206" i="1"/>
  <c r="D2206" i="1"/>
  <c r="C2206" i="1"/>
  <c r="S2205" i="1"/>
  <c r="T2205" i="1" s="1"/>
  <c r="R2205" i="1"/>
  <c r="Q2205" i="1"/>
  <c r="F2205" i="1"/>
  <c r="E2205" i="1"/>
  <c r="D2205" i="1"/>
  <c r="C2205" i="1"/>
  <c r="S2204" i="1"/>
  <c r="T2204" i="1" s="1"/>
  <c r="R2204" i="1"/>
  <c r="Q2204" i="1"/>
  <c r="F2204" i="1"/>
  <c r="E2204" i="1"/>
  <c r="D2204" i="1"/>
  <c r="C2204" i="1"/>
  <c r="S2203" i="1"/>
  <c r="T2203" i="1" s="1"/>
  <c r="R2203" i="1"/>
  <c r="Q2203" i="1"/>
  <c r="F2203" i="1"/>
  <c r="E2203" i="1"/>
  <c r="D2203" i="1"/>
  <c r="C2203" i="1"/>
  <c r="S2202" i="1"/>
  <c r="T2202" i="1" s="1"/>
  <c r="R2202" i="1"/>
  <c r="Q2202" i="1"/>
  <c r="F2202" i="1"/>
  <c r="E2202" i="1"/>
  <c r="D2202" i="1"/>
  <c r="C2202" i="1"/>
  <c r="T2201" i="1"/>
  <c r="S2201" i="1"/>
  <c r="R2201" i="1"/>
  <c r="Q2201" i="1"/>
  <c r="F2201" i="1"/>
  <c r="E2201" i="1"/>
  <c r="D2201" i="1"/>
  <c r="C2201" i="1"/>
  <c r="T2200" i="1"/>
  <c r="S2200" i="1"/>
  <c r="R2200" i="1"/>
  <c r="Q2200" i="1"/>
  <c r="F2200" i="1"/>
  <c r="E2200" i="1"/>
  <c r="D2200" i="1"/>
  <c r="C2200" i="1"/>
  <c r="T2199" i="1"/>
  <c r="S2199" i="1"/>
  <c r="R2199" i="1"/>
  <c r="Q2199" i="1"/>
  <c r="F2199" i="1"/>
  <c r="E2199" i="1"/>
  <c r="D2199" i="1"/>
  <c r="C2199" i="1"/>
  <c r="T2198" i="1"/>
  <c r="S2198" i="1"/>
  <c r="R2198" i="1"/>
  <c r="Q2198" i="1"/>
  <c r="F2198" i="1"/>
  <c r="E2198" i="1"/>
  <c r="D2198" i="1"/>
  <c r="C2198" i="1"/>
  <c r="T2197" i="1"/>
  <c r="S2197" i="1"/>
  <c r="R2197" i="1"/>
  <c r="Q2197" i="1"/>
  <c r="F2197" i="1"/>
  <c r="E2197" i="1"/>
  <c r="D2197" i="1"/>
  <c r="C2197" i="1"/>
  <c r="T2196" i="1"/>
  <c r="S2196" i="1"/>
  <c r="R2196" i="1"/>
  <c r="Q2196" i="1"/>
  <c r="F2196" i="1"/>
  <c r="E2196" i="1"/>
  <c r="D2196" i="1"/>
  <c r="C2196" i="1"/>
  <c r="T2195" i="1"/>
  <c r="S2195" i="1"/>
  <c r="R2195" i="1"/>
  <c r="Q2195" i="1"/>
  <c r="F2195" i="1"/>
  <c r="E2195" i="1"/>
  <c r="D2195" i="1"/>
  <c r="C2195" i="1"/>
  <c r="T2194" i="1"/>
  <c r="S2194" i="1"/>
  <c r="R2194" i="1"/>
  <c r="Q2194" i="1"/>
  <c r="F2194" i="1"/>
  <c r="E2194" i="1"/>
  <c r="D2194" i="1"/>
  <c r="C2194" i="1"/>
  <c r="T2193" i="1"/>
  <c r="S2193" i="1"/>
  <c r="R2193" i="1"/>
  <c r="Q2193" i="1"/>
  <c r="F2193" i="1"/>
  <c r="E2193" i="1"/>
  <c r="D2193" i="1"/>
  <c r="C2193" i="1"/>
  <c r="T2192" i="1"/>
  <c r="S2192" i="1"/>
  <c r="R2192" i="1"/>
  <c r="Q2192" i="1"/>
  <c r="F2192" i="1"/>
  <c r="E2192" i="1"/>
  <c r="D2192" i="1"/>
  <c r="C2192" i="1"/>
  <c r="T2191" i="1"/>
  <c r="S2191" i="1"/>
  <c r="R2191" i="1"/>
  <c r="Q2191" i="1"/>
  <c r="F2191" i="1"/>
  <c r="E2191" i="1"/>
  <c r="D2191" i="1"/>
  <c r="C2191" i="1"/>
  <c r="T2190" i="1"/>
  <c r="S2190" i="1"/>
  <c r="R2190" i="1"/>
  <c r="Q2190" i="1"/>
  <c r="F2190" i="1"/>
  <c r="E2190" i="1"/>
  <c r="D2190" i="1"/>
  <c r="C2190" i="1"/>
  <c r="T2189" i="1"/>
  <c r="S2189" i="1"/>
  <c r="R2189" i="1"/>
  <c r="Q2189" i="1"/>
  <c r="F2189" i="1"/>
  <c r="E2189" i="1"/>
  <c r="D2189" i="1"/>
  <c r="C2189" i="1"/>
  <c r="T2188" i="1"/>
  <c r="S2188" i="1"/>
  <c r="R2188" i="1"/>
  <c r="Q2188" i="1"/>
  <c r="F2188" i="1"/>
  <c r="E2188" i="1"/>
  <c r="D2188" i="1"/>
  <c r="C2188" i="1"/>
  <c r="T2187" i="1"/>
  <c r="S2187" i="1"/>
  <c r="R2187" i="1"/>
  <c r="Q2187" i="1"/>
  <c r="F2187" i="1"/>
  <c r="E2187" i="1"/>
  <c r="D2187" i="1"/>
  <c r="C2187" i="1"/>
  <c r="T2186" i="1"/>
  <c r="S2186" i="1"/>
  <c r="R2186" i="1"/>
  <c r="Q2186" i="1"/>
  <c r="F2186" i="1"/>
  <c r="E2186" i="1"/>
  <c r="D2186" i="1"/>
  <c r="C2186" i="1"/>
  <c r="T2185" i="1"/>
  <c r="S2185" i="1"/>
  <c r="R2185" i="1"/>
  <c r="Q2185" i="1"/>
  <c r="F2185" i="1"/>
  <c r="E2185" i="1"/>
  <c r="D2185" i="1"/>
  <c r="C2185" i="1"/>
  <c r="T2184" i="1"/>
  <c r="S2184" i="1"/>
  <c r="R2184" i="1"/>
  <c r="Q2184" i="1"/>
  <c r="F2184" i="1"/>
  <c r="E2184" i="1"/>
  <c r="D2184" i="1"/>
  <c r="C2184" i="1"/>
  <c r="T2183" i="1"/>
  <c r="S2183" i="1"/>
  <c r="R2183" i="1"/>
  <c r="Q2183" i="1"/>
  <c r="F2183" i="1"/>
  <c r="E2183" i="1"/>
  <c r="D2183" i="1"/>
  <c r="C2183" i="1"/>
  <c r="T2182" i="1"/>
  <c r="S2182" i="1"/>
  <c r="R2182" i="1"/>
  <c r="Q2182" i="1"/>
  <c r="F2182" i="1"/>
  <c r="E2182" i="1"/>
  <c r="D2182" i="1"/>
  <c r="C2182" i="1"/>
  <c r="T2181" i="1"/>
  <c r="S2181" i="1"/>
  <c r="R2181" i="1"/>
  <c r="Q2181" i="1"/>
  <c r="F2181" i="1"/>
  <c r="E2181" i="1"/>
  <c r="D2181" i="1"/>
  <c r="C2181" i="1"/>
  <c r="T2180" i="1"/>
  <c r="S2180" i="1"/>
  <c r="R2180" i="1"/>
  <c r="Q2180" i="1"/>
  <c r="F2180" i="1"/>
  <c r="E2180" i="1"/>
  <c r="D2180" i="1"/>
  <c r="C2180" i="1"/>
  <c r="T2179" i="1"/>
  <c r="S2179" i="1"/>
  <c r="R2179" i="1"/>
  <c r="Q2179" i="1"/>
  <c r="F2179" i="1"/>
  <c r="E2179" i="1"/>
  <c r="D2179" i="1"/>
  <c r="C2179" i="1"/>
  <c r="T2178" i="1"/>
  <c r="S2178" i="1"/>
  <c r="R2178" i="1"/>
  <c r="Q2178" i="1"/>
  <c r="F2178" i="1"/>
  <c r="E2178" i="1"/>
  <c r="D2178" i="1"/>
  <c r="C2178" i="1"/>
  <c r="T2177" i="1"/>
  <c r="S2177" i="1"/>
  <c r="R2177" i="1"/>
  <c r="Q2177" i="1"/>
  <c r="F2177" i="1"/>
  <c r="E2177" i="1"/>
  <c r="D2177" i="1"/>
  <c r="C2177" i="1"/>
  <c r="T2176" i="1"/>
  <c r="S2176" i="1"/>
  <c r="R2176" i="1"/>
  <c r="Q2176" i="1"/>
  <c r="F2176" i="1"/>
  <c r="E2176" i="1"/>
  <c r="D2176" i="1"/>
  <c r="C2176" i="1"/>
  <c r="T2175" i="1"/>
  <c r="S2175" i="1"/>
  <c r="R2175" i="1"/>
  <c r="Q2175" i="1"/>
  <c r="F2175" i="1"/>
  <c r="E2175" i="1"/>
  <c r="D2175" i="1"/>
  <c r="C2175" i="1"/>
  <c r="T2174" i="1"/>
  <c r="S2174" i="1"/>
  <c r="R2174" i="1"/>
  <c r="Q2174" i="1"/>
  <c r="F2174" i="1"/>
  <c r="E2174" i="1"/>
  <c r="D2174" i="1"/>
  <c r="C2174" i="1"/>
  <c r="T2173" i="1"/>
  <c r="S2173" i="1"/>
  <c r="R2173" i="1"/>
  <c r="Q2173" i="1"/>
  <c r="F2173" i="1"/>
  <c r="E2173" i="1"/>
  <c r="D2173" i="1"/>
  <c r="C2173" i="1"/>
  <c r="T2172" i="1"/>
  <c r="S2172" i="1"/>
  <c r="R2172" i="1"/>
  <c r="Q2172" i="1"/>
  <c r="F2172" i="1"/>
  <c r="E2172" i="1"/>
  <c r="D2172" i="1"/>
  <c r="C2172" i="1"/>
  <c r="T2171" i="1"/>
  <c r="S2171" i="1"/>
  <c r="R2171" i="1"/>
  <c r="Q2171" i="1"/>
  <c r="F2171" i="1"/>
  <c r="E2171" i="1"/>
  <c r="D2171" i="1"/>
  <c r="C2171" i="1"/>
  <c r="T2170" i="1"/>
  <c r="S2170" i="1"/>
  <c r="R2170" i="1"/>
  <c r="Q2170" i="1"/>
  <c r="F2170" i="1"/>
  <c r="E2170" i="1"/>
  <c r="D2170" i="1"/>
  <c r="C2170" i="1"/>
  <c r="T2169" i="1"/>
  <c r="S2169" i="1"/>
  <c r="R2169" i="1"/>
  <c r="Q2169" i="1"/>
  <c r="F2169" i="1"/>
  <c r="E2169" i="1"/>
  <c r="D2169" i="1"/>
  <c r="C2169" i="1"/>
  <c r="T2168" i="1"/>
  <c r="S2168" i="1"/>
  <c r="R2168" i="1"/>
  <c r="Q2168" i="1"/>
  <c r="F2168" i="1"/>
  <c r="E2168" i="1"/>
  <c r="D2168" i="1"/>
  <c r="C2168" i="1"/>
  <c r="T2167" i="1"/>
  <c r="S2167" i="1"/>
  <c r="R2167" i="1"/>
  <c r="Q2167" i="1"/>
  <c r="F2167" i="1"/>
  <c r="E2167" i="1"/>
  <c r="D2167" i="1"/>
  <c r="C2167" i="1"/>
  <c r="T2166" i="1"/>
  <c r="S2166" i="1"/>
  <c r="R2166" i="1"/>
  <c r="Q2166" i="1"/>
  <c r="F2166" i="1"/>
  <c r="E2166" i="1"/>
  <c r="D2166" i="1"/>
  <c r="C2166" i="1"/>
  <c r="T2165" i="1"/>
  <c r="S2165" i="1"/>
  <c r="R2165" i="1"/>
  <c r="Q2165" i="1"/>
  <c r="F2165" i="1"/>
  <c r="E2165" i="1"/>
  <c r="D2165" i="1"/>
  <c r="C2165" i="1"/>
  <c r="T2164" i="1"/>
  <c r="S2164" i="1"/>
  <c r="R2164" i="1"/>
  <c r="Q2164" i="1"/>
  <c r="F2164" i="1"/>
  <c r="E2164" i="1"/>
  <c r="D2164" i="1"/>
  <c r="C2164" i="1"/>
  <c r="T2163" i="1"/>
  <c r="S2163" i="1"/>
  <c r="R2163" i="1"/>
  <c r="Q2163" i="1"/>
  <c r="F2163" i="1"/>
  <c r="E2163" i="1"/>
  <c r="D2163" i="1"/>
  <c r="C2163" i="1"/>
  <c r="T2162" i="1"/>
  <c r="S2162" i="1"/>
  <c r="R2162" i="1"/>
  <c r="Q2162" i="1"/>
  <c r="F2162" i="1"/>
  <c r="E2162" i="1"/>
  <c r="D2162" i="1"/>
  <c r="C2162" i="1"/>
  <c r="T2161" i="1"/>
  <c r="S2161" i="1"/>
  <c r="R2161" i="1"/>
  <c r="Q2161" i="1"/>
  <c r="F2161" i="1"/>
  <c r="E2161" i="1"/>
  <c r="D2161" i="1"/>
  <c r="C2161" i="1"/>
  <c r="T2160" i="1"/>
  <c r="S2160" i="1"/>
  <c r="R2160" i="1"/>
  <c r="Q2160" i="1"/>
  <c r="F2160" i="1"/>
  <c r="E2160" i="1"/>
  <c r="D2160" i="1"/>
  <c r="C2160" i="1"/>
  <c r="T2159" i="1"/>
  <c r="S2159" i="1"/>
  <c r="R2159" i="1"/>
  <c r="Q2159" i="1"/>
  <c r="F2159" i="1"/>
  <c r="E2159" i="1"/>
  <c r="D2159" i="1"/>
  <c r="C2159" i="1"/>
  <c r="T2158" i="1"/>
  <c r="S2158" i="1"/>
  <c r="R2158" i="1"/>
  <c r="Q2158" i="1"/>
  <c r="F2158" i="1"/>
  <c r="E2158" i="1"/>
  <c r="D2158" i="1"/>
  <c r="C2158" i="1"/>
  <c r="T2157" i="1"/>
  <c r="S2157" i="1"/>
  <c r="R2157" i="1"/>
  <c r="Q2157" i="1"/>
  <c r="F2157" i="1"/>
  <c r="E2157" i="1"/>
  <c r="D2157" i="1"/>
  <c r="C2157" i="1"/>
  <c r="T2156" i="1"/>
  <c r="S2156" i="1"/>
  <c r="R2156" i="1"/>
  <c r="Q2156" i="1"/>
  <c r="F2156" i="1"/>
  <c r="E2156" i="1"/>
  <c r="D2156" i="1"/>
  <c r="C2156" i="1"/>
  <c r="T2155" i="1"/>
  <c r="S2155" i="1"/>
  <c r="R2155" i="1"/>
  <c r="Q2155" i="1"/>
  <c r="F2155" i="1"/>
  <c r="E2155" i="1"/>
  <c r="D2155" i="1"/>
  <c r="C2155" i="1"/>
  <c r="T2154" i="1"/>
  <c r="S2154" i="1"/>
  <c r="R2154" i="1"/>
  <c r="Q2154" i="1"/>
  <c r="F2154" i="1"/>
  <c r="E2154" i="1"/>
  <c r="D2154" i="1"/>
  <c r="C2154" i="1"/>
  <c r="T2153" i="1"/>
  <c r="S2153" i="1"/>
  <c r="R2153" i="1"/>
  <c r="Q2153" i="1"/>
  <c r="F2153" i="1"/>
  <c r="E2153" i="1"/>
  <c r="D2153" i="1"/>
  <c r="C2153" i="1"/>
  <c r="T2152" i="1"/>
  <c r="S2152" i="1"/>
  <c r="R2152" i="1"/>
  <c r="Q2152" i="1"/>
  <c r="F2152" i="1"/>
  <c r="E2152" i="1"/>
  <c r="D2152" i="1"/>
  <c r="C2152" i="1"/>
  <c r="T2151" i="1"/>
  <c r="S2151" i="1"/>
  <c r="R2151" i="1"/>
  <c r="Q2151" i="1"/>
  <c r="F2151" i="1"/>
  <c r="E2151" i="1"/>
  <c r="D2151" i="1"/>
  <c r="C2151" i="1"/>
  <c r="T2150" i="1"/>
  <c r="S2150" i="1"/>
  <c r="R2150" i="1"/>
  <c r="Q2150" i="1"/>
  <c r="F2150" i="1"/>
  <c r="E2150" i="1"/>
  <c r="D2150" i="1"/>
  <c r="C2150" i="1"/>
  <c r="T2149" i="1"/>
  <c r="S2149" i="1"/>
  <c r="R2149" i="1"/>
  <c r="Q2149" i="1"/>
  <c r="F2149" i="1"/>
  <c r="E2149" i="1"/>
  <c r="D2149" i="1"/>
  <c r="C2149" i="1"/>
  <c r="T2148" i="1"/>
  <c r="S2148" i="1"/>
  <c r="R2148" i="1"/>
  <c r="Q2148" i="1"/>
  <c r="F2148" i="1"/>
  <c r="E2148" i="1"/>
  <c r="D2148" i="1"/>
  <c r="C2148" i="1"/>
  <c r="T2147" i="1"/>
  <c r="S2147" i="1"/>
  <c r="R2147" i="1"/>
  <c r="Q2147" i="1"/>
  <c r="F2147" i="1"/>
  <c r="E2147" i="1"/>
  <c r="D2147" i="1"/>
  <c r="C2147" i="1"/>
  <c r="T2146" i="1"/>
  <c r="S2146" i="1"/>
  <c r="R2146" i="1"/>
  <c r="Q2146" i="1"/>
  <c r="F2146" i="1"/>
  <c r="E2146" i="1"/>
  <c r="D2146" i="1"/>
  <c r="C2146" i="1"/>
  <c r="T2145" i="1"/>
  <c r="S2145" i="1"/>
  <c r="R2145" i="1"/>
  <c r="Q2145" i="1"/>
  <c r="F2145" i="1"/>
  <c r="E2145" i="1"/>
  <c r="D2145" i="1"/>
  <c r="C2145" i="1"/>
  <c r="T2144" i="1"/>
  <c r="S2144" i="1"/>
  <c r="R2144" i="1"/>
  <c r="Q2144" i="1"/>
  <c r="F2144" i="1"/>
  <c r="E2144" i="1"/>
  <c r="D2144" i="1"/>
  <c r="C2144" i="1"/>
  <c r="T2143" i="1"/>
  <c r="S2143" i="1"/>
  <c r="R2143" i="1"/>
  <c r="Q2143" i="1"/>
  <c r="F2143" i="1"/>
  <c r="E2143" i="1"/>
  <c r="D2143" i="1"/>
  <c r="C2143" i="1"/>
  <c r="T2142" i="1"/>
  <c r="S2142" i="1"/>
  <c r="R2142" i="1"/>
  <c r="Q2142" i="1"/>
  <c r="F2142" i="1"/>
  <c r="E2142" i="1"/>
  <c r="D2142" i="1"/>
  <c r="C2142" i="1"/>
  <c r="T2141" i="1"/>
  <c r="S2141" i="1"/>
  <c r="R2141" i="1"/>
  <c r="Q2141" i="1"/>
  <c r="F2141" i="1"/>
  <c r="E2141" i="1"/>
  <c r="D2141" i="1"/>
  <c r="C2141" i="1"/>
  <c r="T2140" i="1"/>
  <c r="S2140" i="1"/>
  <c r="R2140" i="1"/>
  <c r="Q2140" i="1"/>
  <c r="F2140" i="1"/>
  <c r="E2140" i="1"/>
  <c r="D2140" i="1"/>
  <c r="C2140" i="1"/>
  <c r="T2139" i="1"/>
  <c r="S2139" i="1"/>
  <c r="R2139" i="1"/>
  <c r="Q2139" i="1"/>
  <c r="F2139" i="1"/>
  <c r="E2139" i="1"/>
  <c r="D2139" i="1"/>
  <c r="C2139" i="1"/>
  <c r="T2138" i="1"/>
  <c r="S2138" i="1"/>
  <c r="R2138" i="1"/>
  <c r="Q2138" i="1"/>
  <c r="F2138" i="1"/>
  <c r="E2138" i="1"/>
  <c r="D2138" i="1"/>
  <c r="C2138" i="1"/>
  <c r="T2137" i="1"/>
  <c r="S2137" i="1"/>
  <c r="R2137" i="1"/>
  <c r="Q2137" i="1"/>
  <c r="F2137" i="1"/>
  <c r="E2137" i="1"/>
  <c r="D2137" i="1"/>
  <c r="C2137" i="1"/>
  <c r="T2136" i="1"/>
  <c r="S2136" i="1"/>
  <c r="R2136" i="1"/>
  <c r="Q2136" i="1"/>
  <c r="F2136" i="1"/>
  <c r="E2136" i="1"/>
  <c r="D2136" i="1"/>
  <c r="C2136" i="1"/>
  <c r="T2135" i="1"/>
  <c r="S2135" i="1"/>
  <c r="R2135" i="1"/>
  <c r="Q2135" i="1"/>
  <c r="F2135" i="1"/>
  <c r="E2135" i="1"/>
  <c r="D2135" i="1"/>
  <c r="C2135" i="1"/>
  <c r="T2134" i="1"/>
  <c r="S2134" i="1"/>
  <c r="R2134" i="1"/>
  <c r="Q2134" i="1"/>
  <c r="F2134" i="1"/>
  <c r="E2134" i="1"/>
  <c r="D2134" i="1"/>
  <c r="C2134" i="1"/>
  <c r="T2133" i="1"/>
  <c r="S2133" i="1"/>
  <c r="R2133" i="1"/>
  <c r="Q2133" i="1"/>
  <c r="F2133" i="1"/>
  <c r="E2133" i="1"/>
  <c r="D2133" i="1"/>
  <c r="C2133" i="1"/>
  <c r="T2132" i="1"/>
  <c r="S2132" i="1"/>
  <c r="R2132" i="1"/>
  <c r="Q2132" i="1"/>
  <c r="F2132" i="1"/>
  <c r="E2132" i="1"/>
  <c r="D2132" i="1"/>
  <c r="C2132" i="1"/>
  <c r="T2131" i="1"/>
  <c r="S2131" i="1"/>
  <c r="R2131" i="1"/>
  <c r="Q2131" i="1"/>
  <c r="F2131" i="1"/>
  <c r="E2131" i="1"/>
  <c r="D2131" i="1"/>
  <c r="C2131" i="1"/>
  <c r="T2130" i="1"/>
  <c r="S2130" i="1"/>
  <c r="R2130" i="1"/>
  <c r="Q2130" i="1"/>
  <c r="F2130" i="1"/>
  <c r="E2130" i="1"/>
  <c r="D2130" i="1"/>
  <c r="C2130" i="1"/>
  <c r="T2129" i="1"/>
  <c r="S2129" i="1"/>
  <c r="R2129" i="1"/>
  <c r="Q2129" i="1"/>
  <c r="F2129" i="1"/>
  <c r="E2129" i="1"/>
  <c r="D2129" i="1"/>
  <c r="C2129" i="1"/>
  <c r="T2128" i="1"/>
  <c r="S2128" i="1"/>
  <c r="R2128" i="1"/>
  <c r="Q2128" i="1"/>
  <c r="F2128" i="1"/>
  <c r="E2128" i="1"/>
  <c r="D2128" i="1"/>
  <c r="C2128" i="1"/>
  <c r="T2127" i="1"/>
  <c r="S2127" i="1"/>
  <c r="R2127" i="1"/>
  <c r="Q2127" i="1"/>
  <c r="F2127" i="1"/>
  <c r="E2127" i="1"/>
  <c r="D2127" i="1"/>
  <c r="C2127" i="1"/>
  <c r="T2126" i="1"/>
  <c r="S2126" i="1"/>
  <c r="R2126" i="1"/>
  <c r="Q2126" i="1"/>
  <c r="F2126" i="1"/>
  <c r="E2126" i="1"/>
  <c r="D2126" i="1"/>
  <c r="C2126" i="1"/>
  <c r="T2125" i="1"/>
  <c r="S2125" i="1"/>
  <c r="R2125" i="1"/>
  <c r="Q2125" i="1"/>
  <c r="F2125" i="1"/>
  <c r="E2125" i="1"/>
  <c r="D2125" i="1"/>
  <c r="C2125" i="1"/>
  <c r="T2124" i="1"/>
  <c r="S2124" i="1"/>
  <c r="R2124" i="1"/>
  <c r="Q2124" i="1"/>
  <c r="F2124" i="1"/>
  <c r="E2124" i="1"/>
  <c r="D2124" i="1"/>
  <c r="C2124" i="1"/>
  <c r="T2123" i="1"/>
  <c r="S2123" i="1"/>
  <c r="R2123" i="1"/>
  <c r="Q2123" i="1"/>
  <c r="F2123" i="1"/>
  <c r="E2123" i="1"/>
  <c r="D2123" i="1"/>
  <c r="C2123" i="1"/>
  <c r="T2122" i="1"/>
  <c r="S2122" i="1"/>
  <c r="R2122" i="1"/>
  <c r="Q2122" i="1"/>
  <c r="F2122" i="1"/>
  <c r="E2122" i="1"/>
  <c r="D2122" i="1"/>
  <c r="C2122" i="1"/>
  <c r="T2121" i="1"/>
  <c r="S2121" i="1"/>
  <c r="R2121" i="1"/>
  <c r="Q2121" i="1"/>
  <c r="F2121" i="1"/>
  <c r="E2121" i="1"/>
  <c r="D2121" i="1"/>
  <c r="C2121" i="1"/>
  <c r="T2120" i="1"/>
  <c r="S2120" i="1"/>
  <c r="R2120" i="1"/>
  <c r="Q2120" i="1"/>
  <c r="F2120" i="1"/>
  <c r="E2120" i="1"/>
  <c r="D2120" i="1"/>
  <c r="C2120" i="1"/>
  <c r="T2119" i="1"/>
  <c r="S2119" i="1"/>
  <c r="R2119" i="1"/>
  <c r="Q2119" i="1"/>
  <c r="F2119" i="1"/>
  <c r="E2119" i="1"/>
  <c r="D2119" i="1"/>
  <c r="C2119" i="1"/>
  <c r="T2118" i="1"/>
  <c r="S2118" i="1"/>
  <c r="R2118" i="1"/>
  <c r="Q2118" i="1"/>
  <c r="F2118" i="1"/>
  <c r="E2118" i="1"/>
  <c r="D2118" i="1"/>
  <c r="C2118" i="1"/>
  <c r="T2117" i="1"/>
  <c r="S2117" i="1"/>
  <c r="R2117" i="1"/>
  <c r="Q2117" i="1"/>
  <c r="F2117" i="1"/>
  <c r="E2117" i="1"/>
  <c r="D2117" i="1"/>
  <c r="C2117" i="1"/>
  <c r="T2116" i="1"/>
  <c r="S2116" i="1"/>
  <c r="R2116" i="1"/>
  <c r="Q2116" i="1"/>
  <c r="F2116" i="1"/>
  <c r="E2116" i="1"/>
  <c r="D2116" i="1"/>
  <c r="C2116" i="1"/>
  <c r="T2115" i="1"/>
  <c r="S2115" i="1"/>
  <c r="R2115" i="1"/>
  <c r="Q2115" i="1"/>
  <c r="F2115" i="1"/>
  <c r="E2115" i="1"/>
  <c r="D2115" i="1"/>
  <c r="C2115" i="1"/>
  <c r="T2114" i="1"/>
  <c r="S2114" i="1"/>
  <c r="R2114" i="1"/>
  <c r="Q2114" i="1"/>
  <c r="F2114" i="1"/>
  <c r="E2114" i="1"/>
  <c r="D2114" i="1"/>
  <c r="C2114" i="1"/>
  <c r="T2113" i="1"/>
  <c r="S2113" i="1"/>
  <c r="R2113" i="1"/>
  <c r="Q2113" i="1"/>
  <c r="F2113" i="1"/>
  <c r="E2113" i="1"/>
  <c r="D2113" i="1"/>
  <c r="C2113" i="1"/>
  <c r="T2112" i="1"/>
  <c r="S2112" i="1"/>
  <c r="R2112" i="1"/>
  <c r="Q2112" i="1"/>
  <c r="F2112" i="1"/>
  <c r="E2112" i="1"/>
  <c r="D2112" i="1"/>
  <c r="C2112" i="1"/>
  <c r="T2111" i="1"/>
  <c r="S2111" i="1"/>
  <c r="R2111" i="1"/>
  <c r="Q2111" i="1"/>
  <c r="F2111" i="1"/>
  <c r="E2111" i="1"/>
  <c r="D2111" i="1"/>
  <c r="C2111" i="1"/>
  <c r="T2110" i="1"/>
  <c r="S2110" i="1"/>
  <c r="R2110" i="1"/>
  <c r="Q2110" i="1"/>
  <c r="F2110" i="1"/>
  <c r="E2110" i="1"/>
  <c r="D2110" i="1"/>
  <c r="C2110" i="1"/>
  <c r="T2109" i="1"/>
  <c r="S2109" i="1"/>
  <c r="R2109" i="1"/>
  <c r="Q2109" i="1"/>
  <c r="F2109" i="1"/>
  <c r="E2109" i="1"/>
  <c r="D2109" i="1"/>
  <c r="C2109" i="1"/>
  <c r="T2108" i="1"/>
  <c r="S2108" i="1"/>
  <c r="R2108" i="1"/>
  <c r="Q2108" i="1"/>
  <c r="F2108" i="1"/>
  <c r="E2108" i="1"/>
  <c r="D2108" i="1"/>
  <c r="C2108" i="1"/>
  <c r="T2107" i="1"/>
  <c r="S2107" i="1"/>
  <c r="R2107" i="1"/>
  <c r="Q2107" i="1"/>
  <c r="F2107" i="1"/>
  <c r="E2107" i="1"/>
  <c r="D2107" i="1"/>
  <c r="C2107" i="1"/>
  <c r="T2106" i="1"/>
  <c r="S2106" i="1"/>
  <c r="R2106" i="1"/>
  <c r="Q2106" i="1"/>
  <c r="F2106" i="1"/>
  <c r="E2106" i="1"/>
  <c r="D2106" i="1"/>
  <c r="C2106" i="1"/>
  <c r="T2105" i="1"/>
  <c r="S2105" i="1"/>
  <c r="R2105" i="1"/>
  <c r="Q2105" i="1"/>
  <c r="F2105" i="1"/>
  <c r="E2105" i="1"/>
  <c r="D2105" i="1"/>
  <c r="C2105" i="1"/>
  <c r="T2104" i="1"/>
  <c r="S2104" i="1"/>
  <c r="R2104" i="1"/>
  <c r="Q2104" i="1"/>
  <c r="F2104" i="1"/>
  <c r="E2104" i="1"/>
  <c r="D2104" i="1"/>
  <c r="C2104" i="1"/>
  <c r="T2103" i="1"/>
  <c r="S2103" i="1"/>
  <c r="R2103" i="1"/>
  <c r="Q2103" i="1"/>
  <c r="F2103" i="1"/>
  <c r="E2103" i="1"/>
  <c r="D2103" i="1"/>
  <c r="C2103" i="1"/>
  <c r="T2102" i="1"/>
  <c r="S2102" i="1"/>
  <c r="R2102" i="1"/>
  <c r="Q2102" i="1"/>
  <c r="F2102" i="1"/>
  <c r="E2102" i="1"/>
  <c r="D2102" i="1"/>
  <c r="C2102" i="1"/>
  <c r="T2101" i="1"/>
  <c r="S2101" i="1"/>
  <c r="R2101" i="1"/>
  <c r="Q2101" i="1"/>
  <c r="F2101" i="1"/>
  <c r="E2101" i="1"/>
  <c r="D2101" i="1"/>
  <c r="C2101" i="1"/>
  <c r="T2100" i="1"/>
  <c r="S2100" i="1"/>
  <c r="R2100" i="1"/>
  <c r="Q2100" i="1"/>
  <c r="F2100" i="1"/>
  <c r="E2100" i="1"/>
  <c r="D2100" i="1"/>
  <c r="C2100" i="1"/>
  <c r="T2099" i="1"/>
  <c r="S2099" i="1"/>
  <c r="R2099" i="1"/>
  <c r="Q2099" i="1"/>
  <c r="F2099" i="1"/>
  <c r="E2099" i="1"/>
  <c r="D2099" i="1"/>
  <c r="C2099" i="1"/>
  <c r="T2098" i="1"/>
  <c r="S2098" i="1"/>
  <c r="R2098" i="1"/>
  <c r="Q2098" i="1"/>
  <c r="F2098" i="1"/>
  <c r="E2098" i="1"/>
  <c r="D2098" i="1"/>
  <c r="C2098" i="1"/>
  <c r="T2097" i="1"/>
  <c r="S2097" i="1"/>
  <c r="R2097" i="1"/>
  <c r="Q2097" i="1"/>
  <c r="F2097" i="1"/>
  <c r="E2097" i="1"/>
  <c r="D2097" i="1"/>
  <c r="C2097" i="1"/>
  <c r="T2096" i="1"/>
  <c r="S2096" i="1"/>
  <c r="R2096" i="1"/>
  <c r="Q2096" i="1"/>
  <c r="F2096" i="1"/>
  <c r="E2096" i="1"/>
  <c r="D2096" i="1"/>
  <c r="C2096" i="1"/>
  <c r="T2095" i="1"/>
  <c r="S2095" i="1"/>
  <c r="R2095" i="1"/>
  <c r="Q2095" i="1"/>
  <c r="F2095" i="1"/>
  <c r="E2095" i="1"/>
  <c r="D2095" i="1"/>
  <c r="C2095" i="1"/>
  <c r="T2094" i="1"/>
  <c r="S2094" i="1"/>
  <c r="R2094" i="1"/>
  <c r="Q2094" i="1"/>
  <c r="F2094" i="1"/>
  <c r="E2094" i="1"/>
  <c r="D2094" i="1"/>
  <c r="C2094" i="1"/>
  <c r="T2093" i="1"/>
  <c r="S2093" i="1"/>
  <c r="R2093" i="1"/>
  <c r="Q2093" i="1"/>
  <c r="F2093" i="1"/>
  <c r="E2093" i="1"/>
  <c r="D2093" i="1"/>
  <c r="C2093" i="1"/>
  <c r="T2092" i="1"/>
  <c r="S2092" i="1"/>
  <c r="R2092" i="1"/>
  <c r="Q2092" i="1"/>
  <c r="F2092" i="1"/>
  <c r="E2092" i="1"/>
  <c r="D2092" i="1"/>
  <c r="C2092" i="1"/>
  <c r="T2091" i="1"/>
  <c r="S2091" i="1"/>
  <c r="R2091" i="1"/>
  <c r="Q2091" i="1"/>
  <c r="F2091" i="1"/>
  <c r="E2091" i="1"/>
  <c r="D2091" i="1"/>
  <c r="C2091" i="1"/>
  <c r="T2090" i="1"/>
  <c r="S2090" i="1"/>
  <c r="R2090" i="1"/>
  <c r="Q2090" i="1"/>
  <c r="F2090" i="1"/>
  <c r="E2090" i="1"/>
  <c r="D2090" i="1"/>
  <c r="C2090" i="1"/>
  <c r="T2089" i="1"/>
  <c r="S2089" i="1"/>
  <c r="R2089" i="1"/>
  <c r="Q2089" i="1"/>
  <c r="F2089" i="1"/>
  <c r="E2089" i="1"/>
  <c r="D2089" i="1"/>
  <c r="C2089" i="1"/>
  <c r="T2088" i="1"/>
  <c r="S2088" i="1"/>
  <c r="R2088" i="1"/>
  <c r="Q2088" i="1"/>
  <c r="F2088" i="1"/>
  <c r="E2088" i="1"/>
  <c r="D2088" i="1"/>
  <c r="C2088" i="1"/>
  <c r="T2087" i="1"/>
  <c r="S2087" i="1"/>
  <c r="R2087" i="1"/>
  <c r="Q2087" i="1"/>
  <c r="F2087" i="1"/>
  <c r="E2087" i="1"/>
  <c r="D2087" i="1"/>
  <c r="C2087" i="1"/>
  <c r="T2086" i="1"/>
  <c r="S2086" i="1"/>
  <c r="R2086" i="1"/>
  <c r="Q2086" i="1"/>
  <c r="F2086" i="1"/>
  <c r="E2086" i="1"/>
  <c r="D2086" i="1"/>
  <c r="C2086" i="1"/>
  <c r="T2085" i="1"/>
  <c r="S2085" i="1"/>
  <c r="R2085" i="1"/>
  <c r="Q2085" i="1"/>
  <c r="F2085" i="1"/>
  <c r="E2085" i="1"/>
  <c r="D2085" i="1"/>
  <c r="C2085" i="1"/>
  <c r="T2084" i="1"/>
  <c r="S2084" i="1"/>
  <c r="R2084" i="1"/>
  <c r="Q2084" i="1"/>
  <c r="F2084" i="1"/>
  <c r="E2084" i="1"/>
  <c r="D2084" i="1"/>
  <c r="C2084" i="1"/>
  <c r="T2083" i="1"/>
  <c r="S2083" i="1"/>
  <c r="R2083" i="1"/>
  <c r="Q2083" i="1"/>
  <c r="F2083" i="1"/>
  <c r="E2083" i="1"/>
  <c r="D2083" i="1"/>
  <c r="C2083" i="1"/>
  <c r="T2082" i="1"/>
  <c r="S2082" i="1"/>
  <c r="R2082" i="1"/>
  <c r="Q2082" i="1"/>
  <c r="F2082" i="1"/>
  <c r="E2082" i="1"/>
  <c r="D2082" i="1"/>
  <c r="C2082" i="1"/>
  <c r="T2081" i="1"/>
  <c r="S2081" i="1"/>
  <c r="R2081" i="1"/>
  <c r="Q2081" i="1"/>
  <c r="F2081" i="1"/>
  <c r="E2081" i="1"/>
  <c r="D2081" i="1"/>
  <c r="C2081" i="1"/>
  <c r="T2080" i="1"/>
  <c r="S2080" i="1"/>
  <c r="R2080" i="1"/>
  <c r="Q2080" i="1"/>
  <c r="F2080" i="1"/>
  <c r="E2080" i="1"/>
  <c r="D2080" i="1"/>
  <c r="C2080" i="1"/>
  <c r="T2079" i="1"/>
  <c r="S2079" i="1"/>
  <c r="R2079" i="1"/>
  <c r="Q2079" i="1"/>
  <c r="F2079" i="1"/>
  <c r="E2079" i="1"/>
  <c r="D2079" i="1"/>
  <c r="C2079" i="1"/>
  <c r="T2078" i="1"/>
  <c r="S2078" i="1"/>
  <c r="R2078" i="1"/>
  <c r="Q2078" i="1"/>
  <c r="F2078" i="1"/>
  <c r="E2078" i="1"/>
  <c r="D2078" i="1"/>
  <c r="C2078" i="1"/>
  <c r="T2077" i="1"/>
  <c r="S2077" i="1"/>
  <c r="R2077" i="1"/>
  <c r="Q2077" i="1"/>
  <c r="F2077" i="1"/>
  <c r="E2077" i="1"/>
  <c r="D2077" i="1"/>
  <c r="C2077" i="1"/>
  <c r="T2076" i="1"/>
  <c r="S2076" i="1"/>
  <c r="R2076" i="1"/>
  <c r="Q2076" i="1"/>
  <c r="F2076" i="1"/>
  <c r="E2076" i="1"/>
  <c r="D2076" i="1"/>
  <c r="C2076" i="1"/>
  <c r="T2075" i="1"/>
  <c r="S2075" i="1"/>
  <c r="R2075" i="1"/>
  <c r="Q2075" i="1"/>
  <c r="F2075" i="1"/>
  <c r="E2075" i="1"/>
  <c r="D2075" i="1"/>
  <c r="C2075" i="1"/>
  <c r="T2074" i="1"/>
  <c r="S2074" i="1"/>
  <c r="R2074" i="1"/>
  <c r="Q2074" i="1"/>
  <c r="F2074" i="1"/>
  <c r="E2074" i="1"/>
  <c r="D2074" i="1"/>
  <c r="C2074" i="1"/>
  <c r="T2073" i="1"/>
  <c r="S2073" i="1"/>
  <c r="R2073" i="1"/>
  <c r="Q2073" i="1"/>
  <c r="F2073" i="1"/>
  <c r="E2073" i="1"/>
  <c r="D2073" i="1"/>
  <c r="C2073" i="1"/>
  <c r="T2072" i="1"/>
  <c r="S2072" i="1"/>
  <c r="R2072" i="1"/>
  <c r="Q2072" i="1"/>
  <c r="F2072" i="1"/>
  <c r="E2072" i="1"/>
  <c r="D2072" i="1"/>
  <c r="C2072" i="1"/>
  <c r="T2071" i="1"/>
  <c r="S2071" i="1"/>
  <c r="R2071" i="1"/>
  <c r="Q2071" i="1"/>
  <c r="F2071" i="1"/>
  <c r="E2071" i="1"/>
  <c r="D2071" i="1"/>
  <c r="C2071" i="1"/>
  <c r="T2070" i="1"/>
  <c r="S2070" i="1"/>
  <c r="R2070" i="1"/>
  <c r="Q2070" i="1"/>
  <c r="F2070" i="1"/>
  <c r="E2070" i="1"/>
  <c r="D2070" i="1"/>
  <c r="C2070" i="1"/>
  <c r="T2069" i="1"/>
  <c r="S2069" i="1"/>
  <c r="R2069" i="1"/>
  <c r="Q2069" i="1"/>
  <c r="F2069" i="1"/>
  <c r="E2069" i="1"/>
  <c r="D2069" i="1"/>
  <c r="C2069" i="1"/>
  <c r="T2068" i="1"/>
  <c r="S2068" i="1"/>
  <c r="R2068" i="1"/>
  <c r="Q2068" i="1"/>
  <c r="F2068" i="1"/>
  <c r="E2068" i="1"/>
  <c r="D2068" i="1"/>
  <c r="C2068" i="1"/>
  <c r="T2067" i="1"/>
  <c r="S2067" i="1"/>
  <c r="R2067" i="1"/>
  <c r="Q2067" i="1"/>
  <c r="F2067" i="1"/>
  <c r="E2067" i="1"/>
  <c r="D2067" i="1"/>
  <c r="C2067" i="1"/>
  <c r="T2066" i="1"/>
  <c r="S2066" i="1"/>
  <c r="R2066" i="1"/>
  <c r="Q2066" i="1"/>
  <c r="F2066" i="1"/>
  <c r="E2066" i="1"/>
  <c r="D2066" i="1"/>
  <c r="C2066" i="1"/>
  <c r="T2065" i="1"/>
  <c r="S2065" i="1"/>
  <c r="R2065" i="1"/>
  <c r="Q2065" i="1"/>
  <c r="F2065" i="1"/>
  <c r="E2065" i="1"/>
  <c r="D2065" i="1"/>
  <c r="C2065" i="1"/>
  <c r="T2064" i="1"/>
  <c r="S2064" i="1"/>
  <c r="R2064" i="1"/>
  <c r="Q2064" i="1"/>
  <c r="F2064" i="1"/>
  <c r="E2064" i="1"/>
  <c r="D2064" i="1"/>
  <c r="C2064" i="1"/>
  <c r="T2063" i="1"/>
  <c r="S2063" i="1"/>
  <c r="R2063" i="1"/>
  <c r="Q2063" i="1"/>
  <c r="F2063" i="1"/>
  <c r="E2063" i="1"/>
  <c r="D2063" i="1"/>
  <c r="C2063" i="1"/>
  <c r="T2062" i="1"/>
  <c r="S2062" i="1"/>
  <c r="R2062" i="1"/>
  <c r="Q2062" i="1"/>
  <c r="F2062" i="1"/>
  <c r="E2062" i="1"/>
  <c r="D2062" i="1"/>
  <c r="C2062" i="1"/>
  <c r="T2061" i="1"/>
  <c r="S2061" i="1"/>
  <c r="R2061" i="1"/>
  <c r="Q2061" i="1"/>
  <c r="F2061" i="1"/>
  <c r="E2061" i="1"/>
  <c r="D2061" i="1"/>
  <c r="C2061" i="1"/>
  <c r="T2060" i="1"/>
  <c r="S2060" i="1"/>
  <c r="R2060" i="1"/>
  <c r="Q2060" i="1"/>
  <c r="F2060" i="1"/>
  <c r="E2060" i="1"/>
  <c r="D2060" i="1"/>
  <c r="C2060" i="1"/>
  <c r="T2059" i="1"/>
  <c r="S2059" i="1"/>
  <c r="R2059" i="1"/>
  <c r="Q2059" i="1"/>
  <c r="F2059" i="1"/>
  <c r="E2059" i="1"/>
  <c r="D2059" i="1"/>
  <c r="C2059" i="1"/>
  <c r="T2058" i="1"/>
  <c r="S2058" i="1"/>
  <c r="R2058" i="1"/>
  <c r="Q2058" i="1"/>
  <c r="F2058" i="1"/>
  <c r="E2058" i="1"/>
  <c r="D2058" i="1"/>
  <c r="C2058" i="1"/>
  <c r="T2057" i="1"/>
  <c r="S2057" i="1"/>
  <c r="R2057" i="1"/>
  <c r="Q2057" i="1"/>
  <c r="F2057" i="1"/>
  <c r="E2057" i="1"/>
  <c r="D2057" i="1"/>
  <c r="C2057" i="1"/>
  <c r="T2056" i="1"/>
  <c r="S2056" i="1"/>
  <c r="R2056" i="1"/>
  <c r="Q2056" i="1"/>
  <c r="F2056" i="1"/>
  <c r="E2056" i="1"/>
  <c r="D2056" i="1"/>
  <c r="C2056" i="1"/>
  <c r="T2055" i="1"/>
  <c r="S2055" i="1"/>
  <c r="R2055" i="1"/>
  <c r="Q2055" i="1"/>
  <c r="F2055" i="1"/>
  <c r="E2055" i="1"/>
  <c r="D2055" i="1"/>
  <c r="C2055" i="1"/>
  <c r="T2054" i="1"/>
  <c r="S2054" i="1"/>
  <c r="R2054" i="1"/>
  <c r="Q2054" i="1"/>
  <c r="F2054" i="1"/>
  <c r="E2054" i="1"/>
  <c r="D2054" i="1"/>
  <c r="C2054" i="1"/>
  <c r="T2053" i="1"/>
  <c r="S2053" i="1"/>
  <c r="R2053" i="1"/>
  <c r="Q2053" i="1"/>
  <c r="F2053" i="1"/>
  <c r="E2053" i="1"/>
  <c r="D2053" i="1"/>
  <c r="C2053" i="1"/>
  <c r="T2052" i="1"/>
  <c r="S2052" i="1"/>
  <c r="R2052" i="1"/>
  <c r="Q2052" i="1"/>
  <c r="F2052" i="1"/>
  <c r="E2052" i="1"/>
  <c r="D2052" i="1"/>
  <c r="C2052" i="1"/>
  <c r="T2051" i="1"/>
  <c r="S2051" i="1"/>
  <c r="R2051" i="1"/>
  <c r="Q2051" i="1"/>
  <c r="F2051" i="1"/>
  <c r="E2051" i="1"/>
  <c r="D2051" i="1"/>
  <c r="C2051" i="1"/>
  <c r="T2050" i="1"/>
  <c r="S2050" i="1"/>
  <c r="R2050" i="1"/>
  <c r="Q2050" i="1"/>
  <c r="F2050" i="1"/>
  <c r="E2050" i="1"/>
  <c r="D2050" i="1"/>
  <c r="C2050" i="1"/>
  <c r="T2049" i="1"/>
  <c r="S2049" i="1"/>
  <c r="R2049" i="1"/>
  <c r="Q2049" i="1"/>
  <c r="F2049" i="1"/>
  <c r="E2049" i="1"/>
  <c r="D2049" i="1"/>
  <c r="C2049" i="1"/>
  <c r="T2048" i="1"/>
  <c r="S2048" i="1"/>
  <c r="R2048" i="1"/>
  <c r="Q2048" i="1"/>
  <c r="F2048" i="1"/>
  <c r="E2048" i="1"/>
  <c r="D2048" i="1"/>
  <c r="C2048" i="1"/>
  <c r="T2047" i="1"/>
  <c r="S2047" i="1"/>
  <c r="R2047" i="1"/>
  <c r="Q2047" i="1"/>
  <c r="F2047" i="1"/>
  <c r="E2047" i="1"/>
  <c r="D2047" i="1"/>
  <c r="C2047" i="1"/>
  <c r="T2046" i="1"/>
  <c r="S2046" i="1"/>
  <c r="R2046" i="1"/>
  <c r="Q2046" i="1"/>
  <c r="F2046" i="1"/>
  <c r="E2046" i="1"/>
  <c r="D2046" i="1"/>
  <c r="C2046" i="1"/>
  <c r="T2045" i="1"/>
  <c r="S2045" i="1"/>
  <c r="R2045" i="1"/>
  <c r="Q2045" i="1"/>
  <c r="F2045" i="1"/>
  <c r="E2045" i="1"/>
  <c r="D2045" i="1"/>
  <c r="C2045" i="1"/>
  <c r="T2044" i="1"/>
  <c r="S2044" i="1"/>
  <c r="R2044" i="1"/>
  <c r="Q2044" i="1"/>
  <c r="F2044" i="1"/>
  <c r="E2044" i="1"/>
  <c r="D2044" i="1"/>
  <c r="C2044" i="1"/>
  <c r="T2043" i="1"/>
  <c r="S2043" i="1"/>
  <c r="R2043" i="1"/>
  <c r="Q2043" i="1"/>
  <c r="F2043" i="1"/>
  <c r="E2043" i="1"/>
  <c r="D2043" i="1"/>
  <c r="C2043" i="1"/>
  <c r="T2042" i="1"/>
  <c r="S2042" i="1"/>
  <c r="R2042" i="1"/>
  <c r="Q2042" i="1"/>
  <c r="F2042" i="1"/>
  <c r="E2042" i="1"/>
  <c r="D2042" i="1"/>
  <c r="C2042" i="1"/>
  <c r="T2041" i="1"/>
  <c r="S2041" i="1"/>
  <c r="R2041" i="1"/>
  <c r="Q2041" i="1"/>
  <c r="F2041" i="1"/>
  <c r="E2041" i="1"/>
  <c r="D2041" i="1"/>
  <c r="C2041" i="1"/>
  <c r="T2040" i="1"/>
  <c r="S2040" i="1"/>
  <c r="R2040" i="1"/>
  <c r="Q2040" i="1"/>
  <c r="F2040" i="1"/>
  <c r="E2040" i="1"/>
  <c r="D2040" i="1"/>
  <c r="C2040" i="1"/>
  <c r="T2039" i="1"/>
  <c r="S2039" i="1"/>
  <c r="R2039" i="1"/>
  <c r="Q2039" i="1"/>
  <c r="F2039" i="1"/>
  <c r="E2039" i="1"/>
  <c r="D2039" i="1"/>
  <c r="C2039" i="1"/>
  <c r="T2038" i="1"/>
  <c r="S2038" i="1"/>
  <c r="R2038" i="1"/>
  <c r="Q2038" i="1"/>
  <c r="F2038" i="1"/>
  <c r="E2038" i="1"/>
  <c r="D2038" i="1"/>
  <c r="C2038" i="1"/>
  <c r="T2037" i="1"/>
  <c r="S2037" i="1"/>
  <c r="R2037" i="1"/>
  <c r="Q2037" i="1"/>
  <c r="F2037" i="1"/>
  <c r="E2037" i="1"/>
  <c r="D2037" i="1"/>
  <c r="C2037" i="1"/>
  <c r="T2036" i="1"/>
  <c r="S2036" i="1"/>
  <c r="R2036" i="1"/>
  <c r="Q2036" i="1"/>
  <c r="F2036" i="1"/>
  <c r="E2036" i="1"/>
  <c r="D2036" i="1"/>
  <c r="C2036" i="1"/>
  <c r="T2035" i="1"/>
  <c r="S2035" i="1"/>
  <c r="R2035" i="1"/>
  <c r="Q2035" i="1"/>
  <c r="F2035" i="1"/>
  <c r="E2035" i="1"/>
  <c r="D2035" i="1"/>
  <c r="C2035" i="1"/>
  <c r="T2034" i="1"/>
  <c r="S2034" i="1"/>
  <c r="R2034" i="1"/>
  <c r="Q2034" i="1"/>
  <c r="F2034" i="1"/>
  <c r="E2034" i="1"/>
  <c r="D2034" i="1"/>
  <c r="C2034" i="1"/>
  <c r="T2033" i="1"/>
  <c r="S2033" i="1"/>
  <c r="R2033" i="1"/>
  <c r="Q2033" i="1"/>
  <c r="F2033" i="1"/>
  <c r="E2033" i="1"/>
  <c r="D2033" i="1"/>
  <c r="C2033" i="1"/>
  <c r="T2032" i="1"/>
  <c r="S2032" i="1"/>
  <c r="R2032" i="1"/>
  <c r="Q2032" i="1"/>
  <c r="F2032" i="1"/>
  <c r="E2032" i="1"/>
  <c r="D2032" i="1"/>
  <c r="C2032" i="1"/>
  <c r="T2031" i="1"/>
  <c r="S2031" i="1"/>
  <c r="R2031" i="1"/>
  <c r="Q2031" i="1"/>
  <c r="F2031" i="1"/>
  <c r="E2031" i="1"/>
  <c r="D2031" i="1"/>
  <c r="C2031" i="1"/>
  <c r="T2030" i="1"/>
  <c r="S2030" i="1"/>
  <c r="R2030" i="1"/>
  <c r="Q2030" i="1"/>
  <c r="F2030" i="1"/>
  <c r="E2030" i="1"/>
  <c r="D2030" i="1"/>
  <c r="C2030" i="1"/>
  <c r="T2029" i="1"/>
  <c r="S2029" i="1"/>
  <c r="R2029" i="1"/>
  <c r="Q2029" i="1"/>
  <c r="F2029" i="1"/>
  <c r="E2029" i="1"/>
  <c r="D2029" i="1"/>
  <c r="C2029" i="1"/>
  <c r="T2028" i="1"/>
  <c r="S2028" i="1"/>
  <c r="R2028" i="1"/>
  <c r="Q2028" i="1"/>
  <c r="F2028" i="1"/>
  <c r="E2028" i="1"/>
  <c r="D2028" i="1"/>
  <c r="C2028" i="1"/>
  <c r="T2027" i="1"/>
  <c r="S2027" i="1"/>
  <c r="R2027" i="1"/>
  <c r="Q2027" i="1"/>
  <c r="F2027" i="1"/>
  <c r="E2027" i="1"/>
  <c r="D2027" i="1"/>
  <c r="C2027" i="1"/>
  <c r="T2026" i="1"/>
  <c r="S2026" i="1"/>
  <c r="R2026" i="1"/>
  <c r="Q2026" i="1"/>
  <c r="F2026" i="1"/>
  <c r="E2026" i="1"/>
  <c r="D2026" i="1"/>
  <c r="C2026" i="1"/>
  <c r="T2025" i="1"/>
  <c r="S2025" i="1"/>
  <c r="R2025" i="1"/>
  <c r="Q2025" i="1"/>
  <c r="F2025" i="1"/>
  <c r="E2025" i="1"/>
  <c r="D2025" i="1"/>
  <c r="C2025" i="1"/>
  <c r="T2024" i="1"/>
  <c r="S2024" i="1"/>
  <c r="R2024" i="1"/>
  <c r="Q2024" i="1"/>
  <c r="F2024" i="1"/>
  <c r="E2024" i="1"/>
  <c r="D2024" i="1"/>
  <c r="C2024" i="1"/>
  <c r="T2023" i="1"/>
  <c r="S2023" i="1"/>
  <c r="R2023" i="1"/>
  <c r="Q2023" i="1"/>
  <c r="F2023" i="1"/>
  <c r="E2023" i="1"/>
  <c r="D2023" i="1"/>
  <c r="C2023" i="1"/>
  <c r="T2022" i="1"/>
  <c r="S2022" i="1"/>
  <c r="R2022" i="1"/>
  <c r="Q2022" i="1"/>
  <c r="F2022" i="1"/>
  <c r="E2022" i="1"/>
  <c r="D2022" i="1"/>
  <c r="C2022" i="1"/>
  <c r="T2021" i="1"/>
  <c r="S2021" i="1"/>
  <c r="R2021" i="1"/>
  <c r="Q2021" i="1"/>
  <c r="F2021" i="1"/>
  <c r="E2021" i="1"/>
  <c r="D2021" i="1"/>
  <c r="C2021" i="1"/>
  <c r="T2020" i="1"/>
  <c r="S2020" i="1"/>
  <c r="R2020" i="1"/>
  <c r="Q2020" i="1"/>
  <c r="F2020" i="1"/>
  <c r="E2020" i="1"/>
  <c r="D2020" i="1"/>
  <c r="C2020" i="1"/>
  <c r="T2019" i="1"/>
  <c r="S2019" i="1"/>
  <c r="R2019" i="1"/>
  <c r="Q2019" i="1"/>
  <c r="F2019" i="1"/>
  <c r="E2019" i="1"/>
  <c r="D2019" i="1"/>
  <c r="C2019" i="1"/>
  <c r="T2018" i="1"/>
  <c r="S2018" i="1"/>
  <c r="R2018" i="1"/>
  <c r="Q2018" i="1"/>
  <c r="F2018" i="1"/>
  <c r="E2018" i="1"/>
  <c r="D2018" i="1"/>
  <c r="C2018" i="1"/>
  <c r="T2017" i="1"/>
  <c r="S2017" i="1"/>
  <c r="R2017" i="1"/>
  <c r="Q2017" i="1"/>
  <c r="F2017" i="1"/>
  <c r="E2017" i="1"/>
  <c r="D2017" i="1"/>
  <c r="C2017" i="1"/>
  <c r="T2016" i="1"/>
  <c r="S2016" i="1"/>
  <c r="R2016" i="1"/>
  <c r="Q2016" i="1"/>
  <c r="F2016" i="1"/>
  <c r="E2016" i="1"/>
  <c r="D2016" i="1"/>
  <c r="C2016" i="1"/>
  <c r="T2015" i="1"/>
  <c r="S2015" i="1"/>
  <c r="R2015" i="1"/>
  <c r="Q2015" i="1"/>
  <c r="F2015" i="1"/>
  <c r="E2015" i="1"/>
  <c r="D2015" i="1"/>
  <c r="C2015" i="1"/>
  <c r="T2014" i="1"/>
  <c r="S2014" i="1"/>
  <c r="R2014" i="1"/>
  <c r="Q2014" i="1"/>
  <c r="F2014" i="1"/>
  <c r="E2014" i="1"/>
  <c r="D2014" i="1"/>
  <c r="C2014" i="1"/>
  <c r="T2013" i="1"/>
  <c r="S2013" i="1"/>
  <c r="R2013" i="1"/>
  <c r="Q2013" i="1"/>
  <c r="F2013" i="1"/>
  <c r="E2013" i="1"/>
  <c r="D2013" i="1"/>
  <c r="C2013" i="1"/>
  <c r="T2012" i="1"/>
  <c r="S2012" i="1"/>
  <c r="R2012" i="1"/>
  <c r="Q2012" i="1"/>
  <c r="F2012" i="1"/>
  <c r="E2012" i="1"/>
  <c r="D2012" i="1"/>
  <c r="C2012" i="1"/>
  <c r="T2011" i="1"/>
  <c r="S2011" i="1"/>
  <c r="R2011" i="1"/>
  <c r="Q2011" i="1"/>
  <c r="F2011" i="1"/>
  <c r="E2011" i="1"/>
  <c r="D2011" i="1"/>
  <c r="C2011" i="1"/>
  <c r="T2010" i="1"/>
  <c r="S2010" i="1"/>
  <c r="R2010" i="1"/>
  <c r="Q2010" i="1"/>
  <c r="F2010" i="1"/>
  <c r="E2010" i="1"/>
  <c r="D2010" i="1"/>
  <c r="C2010" i="1"/>
  <c r="T2009" i="1"/>
  <c r="S2009" i="1"/>
  <c r="R2009" i="1"/>
  <c r="Q2009" i="1"/>
  <c r="F2009" i="1"/>
  <c r="E2009" i="1"/>
  <c r="D2009" i="1"/>
  <c r="C2009" i="1"/>
  <c r="T2008" i="1"/>
  <c r="S2008" i="1"/>
  <c r="R2008" i="1"/>
  <c r="Q2008" i="1"/>
  <c r="F2008" i="1"/>
  <c r="E2008" i="1"/>
  <c r="D2008" i="1"/>
  <c r="C2008" i="1"/>
  <c r="T2007" i="1"/>
  <c r="S2007" i="1"/>
  <c r="R2007" i="1"/>
  <c r="Q2007" i="1"/>
  <c r="F2007" i="1"/>
  <c r="E2007" i="1"/>
  <c r="D2007" i="1"/>
  <c r="C2007" i="1"/>
  <c r="T2006" i="1"/>
  <c r="S2006" i="1"/>
  <c r="R2006" i="1"/>
  <c r="Q2006" i="1"/>
  <c r="F2006" i="1"/>
  <c r="E2006" i="1"/>
  <c r="D2006" i="1"/>
  <c r="C2006" i="1"/>
  <c r="T2005" i="1"/>
  <c r="S2005" i="1"/>
  <c r="R2005" i="1"/>
  <c r="Q2005" i="1"/>
  <c r="F2005" i="1"/>
  <c r="E2005" i="1"/>
  <c r="D2005" i="1"/>
  <c r="C2005" i="1"/>
  <c r="T2004" i="1"/>
  <c r="S2004" i="1"/>
  <c r="R2004" i="1"/>
  <c r="Q2004" i="1"/>
  <c r="F2004" i="1"/>
  <c r="E2004" i="1"/>
  <c r="D2004" i="1"/>
  <c r="C2004" i="1"/>
  <c r="T2003" i="1"/>
  <c r="S2003" i="1"/>
  <c r="R2003" i="1"/>
  <c r="Q2003" i="1"/>
  <c r="F2003" i="1"/>
  <c r="E2003" i="1"/>
  <c r="D2003" i="1"/>
  <c r="C2003" i="1"/>
  <c r="T2002" i="1"/>
  <c r="S2002" i="1"/>
  <c r="R2002" i="1"/>
  <c r="Q2002" i="1"/>
  <c r="F2002" i="1"/>
  <c r="E2002" i="1"/>
  <c r="D2002" i="1"/>
  <c r="C2002" i="1"/>
  <c r="T2001" i="1"/>
  <c r="S2001" i="1"/>
  <c r="R2001" i="1"/>
  <c r="Q2001" i="1"/>
  <c r="F2001" i="1"/>
  <c r="E2001" i="1"/>
  <c r="D2001" i="1"/>
  <c r="C2001" i="1"/>
  <c r="T2000" i="1"/>
  <c r="S2000" i="1"/>
  <c r="R2000" i="1"/>
  <c r="Q2000" i="1"/>
  <c r="F2000" i="1"/>
  <c r="E2000" i="1"/>
  <c r="D2000" i="1"/>
  <c r="C2000" i="1"/>
  <c r="T1999" i="1"/>
  <c r="S1999" i="1"/>
  <c r="R1999" i="1"/>
  <c r="Q1999" i="1"/>
  <c r="F1999" i="1"/>
  <c r="E1999" i="1"/>
  <c r="D1999" i="1"/>
  <c r="C1999" i="1"/>
  <c r="T1998" i="1"/>
  <c r="S1998" i="1"/>
  <c r="R1998" i="1"/>
  <c r="Q1998" i="1"/>
  <c r="F1998" i="1"/>
  <c r="E1998" i="1"/>
  <c r="D1998" i="1"/>
  <c r="C1998" i="1"/>
  <c r="T1997" i="1"/>
  <c r="S1997" i="1"/>
  <c r="R1997" i="1"/>
  <c r="Q1997" i="1"/>
  <c r="F1997" i="1"/>
  <c r="E1997" i="1"/>
  <c r="D1997" i="1"/>
  <c r="C1997" i="1"/>
  <c r="T1996" i="1"/>
  <c r="S1996" i="1"/>
  <c r="R1996" i="1"/>
  <c r="Q1996" i="1"/>
  <c r="F1996" i="1"/>
  <c r="E1996" i="1"/>
  <c r="D1996" i="1"/>
  <c r="C1996" i="1"/>
  <c r="T1995" i="1"/>
  <c r="S1995" i="1"/>
  <c r="R1995" i="1"/>
  <c r="Q1995" i="1"/>
  <c r="F1995" i="1"/>
  <c r="E1995" i="1"/>
  <c r="D1995" i="1"/>
  <c r="C1995" i="1"/>
  <c r="T1994" i="1"/>
  <c r="S1994" i="1"/>
  <c r="R1994" i="1"/>
  <c r="Q1994" i="1"/>
  <c r="F1994" i="1"/>
  <c r="E1994" i="1"/>
  <c r="D1994" i="1"/>
  <c r="C1994" i="1"/>
  <c r="T1993" i="1"/>
  <c r="S1993" i="1"/>
  <c r="R1993" i="1"/>
  <c r="Q1993" i="1"/>
  <c r="F1993" i="1"/>
  <c r="E1993" i="1"/>
  <c r="D1993" i="1"/>
  <c r="C1993" i="1"/>
  <c r="T1992" i="1"/>
  <c r="S1992" i="1"/>
  <c r="R1992" i="1"/>
  <c r="Q1992" i="1"/>
  <c r="F1992" i="1"/>
  <c r="E1992" i="1"/>
  <c r="D1992" i="1"/>
  <c r="C1992" i="1"/>
  <c r="T1991" i="1"/>
  <c r="S1991" i="1"/>
  <c r="R1991" i="1"/>
  <c r="Q1991" i="1"/>
  <c r="F1991" i="1"/>
  <c r="E1991" i="1"/>
  <c r="D1991" i="1"/>
  <c r="C1991" i="1"/>
  <c r="T1990" i="1"/>
  <c r="S1990" i="1"/>
  <c r="R1990" i="1"/>
  <c r="Q1990" i="1"/>
  <c r="F1990" i="1"/>
  <c r="E1990" i="1"/>
  <c r="D1990" i="1"/>
  <c r="C1990" i="1"/>
  <c r="T1989" i="1"/>
  <c r="S1989" i="1"/>
  <c r="R1989" i="1"/>
  <c r="Q1989" i="1"/>
  <c r="F1989" i="1"/>
  <c r="E1989" i="1"/>
  <c r="D1989" i="1"/>
  <c r="C1989" i="1"/>
  <c r="T1988" i="1"/>
  <c r="S1988" i="1"/>
  <c r="R1988" i="1"/>
  <c r="Q1988" i="1"/>
  <c r="F1988" i="1"/>
  <c r="E1988" i="1"/>
  <c r="D1988" i="1"/>
  <c r="C1988" i="1"/>
  <c r="T1987" i="1"/>
  <c r="S1987" i="1"/>
  <c r="R1987" i="1"/>
  <c r="Q1987" i="1"/>
  <c r="F1987" i="1"/>
  <c r="E1987" i="1"/>
  <c r="D1987" i="1"/>
  <c r="C1987" i="1"/>
  <c r="T1986" i="1"/>
  <c r="S1986" i="1"/>
  <c r="R1986" i="1"/>
  <c r="Q1986" i="1"/>
  <c r="F1986" i="1"/>
  <c r="E1986" i="1"/>
  <c r="D1986" i="1"/>
  <c r="C1986" i="1"/>
  <c r="T1985" i="1"/>
  <c r="S1985" i="1"/>
  <c r="R1985" i="1"/>
  <c r="Q1985" i="1"/>
  <c r="F1985" i="1"/>
  <c r="E1985" i="1"/>
  <c r="D1985" i="1"/>
  <c r="C1985" i="1"/>
  <c r="T1984" i="1"/>
  <c r="S1984" i="1"/>
  <c r="R1984" i="1"/>
  <c r="Q1984" i="1"/>
  <c r="F1984" i="1"/>
  <c r="E1984" i="1"/>
  <c r="D1984" i="1"/>
  <c r="C1984" i="1"/>
  <c r="T1983" i="1"/>
  <c r="S1983" i="1"/>
  <c r="R1983" i="1"/>
  <c r="Q1983" i="1"/>
  <c r="F1983" i="1"/>
  <c r="E1983" i="1"/>
  <c r="D1983" i="1"/>
  <c r="C1983" i="1"/>
  <c r="T1982" i="1"/>
  <c r="S1982" i="1"/>
  <c r="R1982" i="1"/>
  <c r="Q1982" i="1"/>
  <c r="F1982" i="1"/>
  <c r="E1982" i="1"/>
  <c r="D1982" i="1"/>
  <c r="C1982" i="1"/>
  <c r="T1981" i="1"/>
  <c r="S1981" i="1"/>
  <c r="R1981" i="1"/>
  <c r="Q1981" i="1"/>
  <c r="F1981" i="1"/>
  <c r="E1981" i="1"/>
  <c r="D1981" i="1"/>
  <c r="C1981" i="1"/>
  <c r="T1980" i="1"/>
  <c r="S1980" i="1"/>
  <c r="R1980" i="1"/>
  <c r="Q1980" i="1"/>
  <c r="F1980" i="1"/>
  <c r="E1980" i="1"/>
  <c r="D1980" i="1"/>
  <c r="C1980" i="1"/>
  <c r="T1979" i="1"/>
  <c r="S1979" i="1"/>
  <c r="R1979" i="1"/>
  <c r="Q1979" i="1"/>
  <c r="F1979" i="1"/>
  <c r="E1979" i="1"/>
  <c r="D1979" i="1"/>
  <c r="C1979" i="1"/>
  <c r="T1978" i="1"/>
  <c r="S1978" i="1"/>
  <c r="R1978" i="1"/>
  <c r="Q1978" i="1"/>
  <c r="F1978" i="1"/>
  <c r="E1978" i="1"/>
  <c r="D1978" i="1"/>
  <c r="C1978" i="1"/>
  <c r="T1977" i="1"/>
  <c r="S1977" i="1"/>
  <c r="R1977" i="1"/>
  <c r="Q1977" i="1"/>
  <c r="F1977" i="1"/>
  <c r="E1977" i="1"/>
  <c r="D1977" i="1"/>
  <c r="C1977" i="1"/>
  <c r="T1976" i="1"/>
  <c r="S1976" i="1"/>
  <c r="R1976" i="1"/>
  <c r="Q1976" i="1"/>
  <c r="F1976" i="1"/>
  <c r="E1976" i="1"/>
  <c r="D1976" i="1"/>
  <c r="C1976" i="1"/>
  <c r="T1975" i="1"/>
  <c r="S1975" i="1"/>
  <c r="R1975" i="1"/>
  <c r="Q1975" i="1"/>
  <c r="F1975" i="1"/>
  <c r="E1975" i="1"/>
  <c r="D1975" i="1"/>
  <c r="C1975" i="1"/>
  <c r="T1974" i="1"/>
  <c r="S1974" i="1"/>
  <c r="R1974" i="1"/>
  <c r="Q1974" i="1"/>
  <c r="F1974" i="1"/>
  <c r="E1974" i="1"/>
  <c r="D1974" i="1"/>
  <c r="C1974" i="1"/>
  <c r="T1973" i="1"/>
  <c r="S1973" i="1"/>
  <c r="R1973" i="1"/>
  <c r="Q1973" i="1"/>
  <c r="F1973" i="1"/>
  <c r="E1973" i="1"/>
  <c r="D1973" i="1"/>
  <c r="C1973" i="1"/>
  <c r="T1972" i="1"/>
  <c r="S1972" i="1"/>
  <c r="R1972" i="1"/>
  <c r="Q1972" i="1"/>
  <c r="F1972" i="1"/>
  <c r="E1972" i="1"/>
  <c r="D1972" i="1"/>
  <c r="C1972" i="1"/>
  <c r="T1971" i="1"/>
  <c r="S1971" i="1"/>
  <c r="R1971" i="1"/>
  <c r="Q1971" i="1"/>
  <c r="F1971" i="1"/>
  <c r="E1971" i="1"/>
  <c r="D1971" i="1"/>
  <c r="C1971" i="1"/>
  <c r="T1970" i="1"/>
  <c r="S1970" i="1"/>
  <c r="R1970" i="1"/>
  <c r="Q1970" i="1"/>
  <c r="F1970" i="1"/>
  <c r="E1970" i="1"/>
  <c r="D1970" i="1"/>
  <c r="C1970" i="1"/>
  <c r="T1969" i="1"/>
  <c r="S1969" i="1"/>
  <c r="R1969" i="1"/>
  <c r="Q1969" i="1"/>
  <c r="F1969" i="1"/>
  <c r="E1969" i="1"/>
  <c r="D1969" i="1"/>
  <c r="C1969" i="1"/>
  <c r="T1968" i="1"/>
  <c r="S1968" i="1"/>
  <c r="R1968" i="1"/>
  <c r="Q1968" i="1"/>
  <c r="F1968" i="1"/>
  <c r="E1968" i="1"/>
  <c r="D1968" i="1"/>
  <c r="C1968" i="1"/>
  <c r="T1967" i="1"/>
  <c r="S1967" i="1"/>
  <c r="R1967" i="1"/>
  <c r="Q1967" i="1"/>
  <c r="F1967" i="1"/>
  <c r="E1967" i="1"/>
  <c r="D1967" i="1"/>
  <c r="C1967" i="1"/>
  <c r="T1966" i="1"/>
  <c r="S1966" i="1"/>
  <c r="R1966" i="1"/>
  <c r="Q1966" i="1"/>
  <c r="F1966" i="1"/>
  <c r="E1966" i="1"/>
  <c r="D1966" i="1"/>
  <c r="C1966" i="1"/>
  <c r="T1965" i="1"/>
  <c r="S1965" i="1"/>
  <c r="R1965" i="1"/>
  <c r="Q1965" i="1"/>
  <c r="F1965" i="1"/>
  <c r="E1965" i="1"/>
  <c r="D1965" i="1"/>
  <c r="C1965" i="1"/>
  <c r="T1964" i="1"/>
  <c r="S1964" i="1"/>
  <c r="R1964" i="1"/>
  <c r="Q1964" i="1"/>
  <c r="F1964" i="1"/>
  <c r="E1964" i="1"/>
  <c r="D1964" i="1"/>
  <c r="C1964" i="1"/>
  <c r="T1963" i="1"/>
  <c r="S1963" i="1"/>
  <c r="R1963" i="1"/>
  <c r="Q1963" i="1"/>
  <c r="F1963" i="1"/>
  <c r="E1963" i="1"/>
  <c r="D1963" i="1"/>
  <c r="C1963" i="1"/>
  <c r="T1962" i="1"/>
  <c r="S1962" i="1"/>
  <c r="R1962" i="1"/>
  <c r="Q1962" i="1"/>
  <c r="F1962" i="1"/>
  <c r="E1962" i="1"/>
  <c r="D1962" i="1"/>
  <c r="C1962" i="1"/>
  <c r="T1961" i="1"/>
  <c r="S1961" i="1"/>
  <c r="R1961" i="1"/>
  <c r="Q1961" i="1"/>
  <c r="F1961" i="1"/>
  <c r="E1961" i="1"/>
  <c r="D1961" i="1"/>
  <c r="C1961" i="1"/>
  <c r="T1960" i="1"/>
  <c r="S1960" i="1"/>
  <c r="R1960" i="1"/>
  <c r="Q1960" i="1"/>
  <c r="F1960" i="1"/>
  <c r="E1960" i="1"/>
  <c r="D1960" i="1"/>
  <c r="C1960" i="1"/>
  <c r="T1959" i="1"/>
  <c r="S1959" i="1"/>
  <c r="R1959" i="1"/>
  <c r="Q1959" i="1"/>
  <c r="F1959" i="1"/>
  <c r="E1959" i="1"/>
  <c r="D1959" i="1"/>
  <c r="C1959" i="1"/>
  <c r="T1958" i="1"/>
  <c r="S1958" i="1"/>
  <c r="R1958" i="1"/>
  <c r="Q1958" i="1"/>
  <c r="F1958" i="1"/>
  <c r="E1958" i="1"/>
  <c r="D1958" i="1"/>
  <c r="C1958" i="1"/>
  <c r="T1957" i="1"/>
  <c r="S1957" i="1"/>
  <c r="R1957" i="1"/>
  <c r="Q1957" i="1"/>
  <c r="F1957" i="1"/>
  <c r="E1957" i="1"/>
  <c r="D1957" i="1"/>
  <c r="C1957" i="1"/>
  <c r="T1956" i="1"/>
  <c r="S1956" i="1"/>
  <c r="R1956" i="1"/>
  <c r="Q1956" i="1"/>
  <c r="F1956" i="1"/>
  <c r="E1956" i="1"/>
  <c r="D1956" i="1"/>
  <c r="C1956" i="1"/>
  <c r="T1955" i="1"/>
  <c r="S1955" i="1"/>
  <c r="R1955" i="1"/>
  <c r="Q1955" i="1"/>
  <c r="F1955" i="1"/>
  <c r="E1955" i="1"/>
  <c r="D1955" i="1"/>
  <c r="C1955" i="1"/>
  <c r="T1954" i="1"/>
  <c r="S1954" i="1"/>
  <c r="R1954" i="1"/>
  <c r="Q1954" i="1"/>
  <c r="F1954" i="1"/>
  <c r="E1954" i="1"/>
  <c r="D1954" i="1"/>
  <c r="C1954" i="1"/>
  <c r="T1953" i="1"/>
  <c r="S1953" i="1"/>
  <c r="R1953" i="1"/>
  <c r="Q1953" i="1"/>
  <c r="F1953" i="1"/>
  <c r="E1953" i="1"/>
  <c r="D1953" i="1"/>
  <c r="C1953" i="1"/>
  <c r="T1952" i="1"/>
  <c r="S1952" i="1"/>
  <c r="R1952" i="1"/>
  <c r="Q1952" i="1"/>
  <c r="F1952" i="1"/>
  <c r="E1952" i="1"/>
  <c r="D1952" i="1"/>
  <c r="C1952" i="1"/>
  <c r="T1951" i="1"/>
  <c r="S1951" i="1"/>
  <c r="R1951" i="1"/>
  <c r="Q1951" i="1"/>
  <c r="F1951" i="1"/>
  <c r="E1951" i="1"/>
  <c r="D1951" i="1"/>
  <c r="C1951" i="1"/>
  <c r="T1950" i="1"/>
  <c r="S1950" i="1"/>
  <c r="R1950" i="1"/>
  <c r="Q1950" i="1"/>
  <c r="F1950" i="1"/>
  <c r="E1950" i="1"/>
  <c r="D1950" i="1"/>
  <c r="C1950" i="1"/>
  <c r="T1949" i="1"/>
  <c r="S1949" i="1"/>
  <c r="R1949" i="1"/>
  <c r="Q1949" i="1"/>
  <c r="F1949" i="1"/>
  <c r="E1949" i="1"/>
  <c r="D1949" i="1"/>
  <c r="C1949" i="1"/>
  <c r="T1948" i="1"/>
  <c r="S1948" i="1"/>
  <c r="R1948" i="1"/>
  <c r="Q1948" i="1"/>
  <c r="F1948" i="1"/>
  <c r="E1948" i="1"/>
  <c r="D1948" i="1"/>
  <c r="C1948" i="1"/>
  <c r="T1947" i="1"/>
  <c r="S1947" i="1"/>
  <c r="R1947" i="1"/>
  <c r="Q1947" i="1"/>
  <c r="F1947" i="1"/>
  <c r="E1947" i="1"/>
  <c r="D1947" i="1"/>
  <c r="C1947" i="1"/>
  <c r="T1946" i="1"/>
  <c r="S1946" i="1"/>
  <c r="R1946" i="1"/>
  <c r="Q1946" i="1"/>
  <c r="F1946" i="1"/>
  <c r="E1946" i="1"/>
  <c r="D1946" i="1"/>
  <c r="C1946" i="1"/>
  <c r="T1945" i="1"/>
  <c r="S1945" i="1"/>
  <c r="R1945" i="1"/>
  <c r="Q1945" i="1"/>
  <c r="F1945" i="1"/>
  <c r="E1945" i="1"/>
  <c r="D1945" i="1"/>
  <c r="C1945" i="1"/>
  <c r="T1944" i="1"/>
  <c r="S1944" i="1"/>
  <c r="R1944" i="1"/>
  <c r="Q1944" i="1"/>
  <c r="F1944" i="1"/>
  <c r="E1944" i="1"/>
  <c r="D1944" i="1"/>
  <c r="C1944" i="1"/>
  <c r="T1943" i="1"/>
  <c r="S1943" i="1"/>
  <c r="R1943" i="1"/>
  <c r="Q1943" i="1"/>
  <c r="F1943" i="1"/>
  <c r="E1943" i="1"/>
  <c r="D1943" i="1"/>
  <c r="C1943" i="1"/>
  <c r="T1942" i="1"/>
  <c r="S1942" i="1"/>
  <c r="R1942" i="1"/>
  <c r="Q1942" i="1"/>
  <c r="F1942" i="1"/>
  <c r="E1942" i="1"/>
  <c r="D1942" i="1"/>
  <c r="C1942" i="1"/>
  <c r="T1941" i="1"/>
  <c r="S1941" i="1"/>
  <c r="R1941" i="1"/>
  <c r="Q1941" i="1"/>
  <c r="F1941" i="1"/>
  <c r="E1941" i="1"/>
  <c r="D1941" i="1"/>
  <c r="C1941" i="1"/>
  <c r="T1940" i="1"/>
  <c r="S1940" i="1"/>
  <c r="R1940" i="1"/>
  <c r="Q1940" i="1"/>
  <c r="F1940" i="1"/>
  <c r="E1940" i="1"/>
  <c r="D1940" i="1"/>
  <c r="C1940" i="1"/>
  <c r="T1939" i="1"/>
  <c r="S1939" i="1"/>
  <c r="R1939" i="1"/>
  <c r="Q1939" i="1"/>
  <c r="F1939" i="1"/>
  <c r="E1939" i="1"/>
  <c r="D1939" i="1"/>
  <c r="C1939" i="1"/>
  <c r="T1938" i="1"/>
  <c r="S1938" i="1"/>
  <c r="R1938" i="1"/>
  <c r="Q1938" i="1"/>
  <c r="F1938" i="1"/>
  <c r="E1938" i="1"/>
  <c r="D1938" i="1"/>
  <c r="C1938" i="1"/>
  <c r="T1937" i="1"/>
  <c r="S1937" i="1"/>
  <c r="R1937" i="1"/>
  <c r="Q1937" i="1"/>
  <c r="F1937" i="1"/>
  <c r="E1937" i="1"/>
  <c r="D1937" i="1"/>
  <c r="C1937" i="1"/>
  <c r="T1936" i="1"/>
  <c r="S1936" i="1"/>
  <c r="R1936" i="1"/>
  <c r="Q1936" i="1"/>
  <c r="F1936" i="1"/>
  <c r="E1936" i="1"/>
  <c r="D1936" i="1"/>
  <c r="C1936" i="1"/>
  <c r="T1935" i="1"/>
  <c r="S1935" i="1"/>
  <c r="R1935" i="1"/>
  <c r="Q1935" i="1"/>
  <c r="F1935" i="1"/>
  <c r="E1935" i="1"/>
  <c r="D1935" i="1"/>
  <c r="C1935" i="1"/>
  <c r="T1934" i="1"/>
  <c r="S1934" i="1"/>
  <c r="R1934" i="1"/>
  <c r="Q1934" i="1"/>
  <c r="F1934" i="1"/>
  <c r="E1934" i="1"/>
  <c r="D1934" i="1"/>
  <c r="C1934" i="1"/>
  <c r="T1933" i="1"/>
  <c r="S1933" i="1"/>
  <c r="R1933" i="1"/>
  <c r="Q1933" i="1"/>
  <c r="F1933" i="1"/>
  <c r="E1933" i="1"/>
  <c r="D1933" i="1"/>
  <c r="C1933" i="1"/>
  <c r="T1932" i="1"/>
  <c r="S1932" i="1"/>
  <c r="R1932" i="1"/>
  <c r="Q1932" i="1"/>
  <c r="F1932" i="1"/>
  <c r="E1932" i="1"/>
  <c r="D1932" i="1"/>
  <c r="C1932" i="1"/>
  <c r="T1931" i="1"/>
  <c r="S1931" i="1"/>
  <c r="R1931" i="1"/>
  <c r="Q1931" i="1"/>
  <c r="F1931" i="1"/>
  <c r="E1931" i="1"/>
  <c r="D1931" i="1"/>
  <c r="C1931" i="1"/>
  <c r="T1930" i="1"/>
  <c r="S1930" i="1"/>
  <c r="R1930" i="1"/>
  <c r="Q1930" i="1"/>
  <c r="F1930" i="1"/>
  <c r="E1930" i="1"/>
  <c r="D1930" i="1"/>
  <c r="C1930" i="1"/>
  <c r="T1929" i="1"/>
  <c r="S1929" i="1"/>
  <c r="R1929" i="1"/>
  <c r="Q1929" i="1"/>
  <c r="F1929" i="1"/>
  <c r="E1929" i="1"/>
  <c r="D1929" i="1"/>
  <c r="C1929" i="1"/>
  <c r="T1928" i="1"/>
  <c r="S1928" i="1"/>
  <c r="R1928" i="1"/>
  <c r="Q1928" i="1"/>
  <c r="F1928" i="1"/>
  <c r="E1928" i="1"/>
  <c r="D1928" i="1"/>
  <c r="C1928" i="1"/>
  <c r="T1927" i="1"/>
  <c r="S1927" i="1"/>
  <c r="R1927" i="1"/>
  <c r="Q1927" i="1"/>
  <c r="F1927" i="1"/>
  <c r="E1927" i="1"/>
  <c r="D1927" i="1"/>
  <c r="C1927" i="1"/>
  <c r="T1926" i="1"/>
  <c r="S1926" i="1"/>
  <c r="R1926" i="1"/>
  <c r="Q1926" i="1"/>
  <c r="F1926" i="1"/>
  <c r="E1926" i="1"/>
  <c r="D1926" i="1"/>
  <c r="C1926" i="1"/>
  <c r="T1925" i="1"/>
  <c r="S1925" i="1"/>
  <c r="R1925" i="1"/>
  <c r="Q1925" i="1"/>
  <c r="F1925" i="1"/>
  <c r="E1925" i="1"/>
  <c r="D1925" i="1"/>
  <c r="C1925" i="1"/>
  <c r="T1924" i="1"/>
  <c r="S1924" i="1"/>
  <c r="R1924" i="1"/>
  <c r="Q1924" i="1"/>
  <c r="F1924" i="1"/>
  <c r="E1924" i="1"/>
  <c r="D1924" i="1"/>
  <c r="C1924" i="1"/>
  <c r="T1923" i="1"/>
  <c r="S1923" i="1"/>
  <c r="R1923" i="1"/>
  <c r="Q1923" i="1"/>
  <c r="F1923" i="1"/>
  <c r="E1923" i="1"/>
  <c r="D1923" i="1"/>
  <c r="C1923" i="1"/>
  <c r="T1922" i="1"/>
  <c r="S1922" i="1"/>
  <c r="R1922" i="1"/>
  <c r="Q1922" i="1"/>
  <c r="F1922" i="1"/>
  <c r="E1922" i="1"/>
  <c r="D1922" i="1"/>
  <c r="C1922" i="1"/>
  <c r="T1921" i="1"/>
  <c r="S1921" i="1"/>
  <c r="R1921" i="1"/>
  <c r="Q1921" i="1"/>
  <c r="F1921" i="1"/>
  <c r="E1921" i="1"/>
  <c r="D1921" i="1"/>
  <c r="C1921" i="1"/>
  <c r="T1920" i="1"/>
  <c r="S1920" i="1"/>
  <c r="R1920" i="1"/>
  <c r="Q1920" i="1"/>
  <c r="F1920" i="1"/>
  <c r="E1920" i="1"/>
  <c r="D1920" i="1"/>
  <c r="C1920" i="1"/>
  <c r="T1919" i="1"/>
  <c r="S1919" i="1"/>
  <c r="R1919" i="1"/>
  <c r="Q1919" i="1"/>
  <c r="F1919" i="1"/>
  <c r="E1919" i="1"/>
  <c r="D1919" i="1"/>
  <c r="C1919" i="1"/>
  <c r="T1918" i="1"/>
  <c r="S1918" i="1"/>
  <c r="R1918" i="1"/>
  <c r="Q1918" i="1"/>
  <c r="F1918" i="1"/>
  <c r="E1918" i="1"/>
  <c r="D1918" i="1"/>
  <c r="C1918" i="1"/>
  <c r="T1917" i="1"/>
  <c r="S1917" i="1"/>
  <c r="R1917" i="1"/>
  <c r="Q1917" i="1"/>
  <c r="F1917" i="1"/>
  <c r="E1917" i="1"/>
  <c r="D1917" i="1"/>
  <c r="C1917" i="1"/>
  <c r="T1916" i="1"/>
  <c r="S1916" i="1"/>
  <c r="R1916" i="1"/>
  <c r="Q1916" i="1"/>
  <c r="F1916" i="1"/>
  <c r="E1916" i="1"/>
  <c r="D1916" i="1"/>
  <c r="C1916" i="1"/>
  <c r="T1915" i="1"/>
  <c r="S1915" i="1"/>
  <c r="R1915" i="1"/>
  <c r="Q1915" i="1"/>
  <c r="F1915" i="1"/>
  <c r="E1915" i="1"/>
  <c r="D1915" i="1"/>
  <c r="C1915" i="1"/>
  <c r="T1914" i="1"/>
  <c r="S1914" i="1"/>
  <c r="R1914" i="1"/>
  <c r="Q1914" i="1"/>
  <c r="F1914" i="1"/>
  <c r="E1914" i="1"/>
  <c r="D1914" i="1"/>
  <c r="C1914" i="1"/>
  <c r="T1913" i="1"/>
  <c r="S1913" i="1"/>
  <c r="R1913" i="1"/>
  <c r="Q1913" i="1"/>
  <c r="F1913" i="1"/>
  <c r="E1913" i="1"/>
  <c r="D1913" i="1"/>
  <c r="C1913" i="1"/>
  <c r="T1912" i="1"/>
  <c r="S1912" i="1"/>
  <c r="R1912" i="1"/>
  <c r="Q1912" i="1"/>
  <c r="F1912" i="1"/>
  <c r="E1912" i="1"/>
  <c r="D1912" i="1"/>
  <c r="C1912" i="1"/>
  <c r="T1911" i="1"/>
  <c r="S1911" i="1"/>
  <c r="R1911" i="1"/>
  <c r="Q1911" i="1"/>
  <c r="F1911" i="1"/>
  <c r="E1911" i="1"/>
  <c r="D1911" i="1"/>
  <c r="C1911" i="1"/>
  <c r="T1910" i="1"/>
  <c r="S1910" i="1"/>
  <c r="R1910" i="1"/>
  <c r="Q1910" i="1"/>
  <c r="F1910" i="1"/>
  <c r="E1910" i="1"/>
  <c r="D1910" i="1"/>
  <c r="C1910" i="1"/>
  <c r="T1909" i="1"/>
  <c r="S1909" i="1"/>
  <c r="R1909" i="1"/>
  <c r="Q1909" i="1"/>
  <c r="F1909" i="1"/>
  <c r="E1909" i="1"/>
  <c r="D1909" i="1"/>
  <c r="C1909" i="1"/>
  <c r="T1908" i="1"/>
  <c r="S1908" i="1"/>
  <c r="R1908" i="1"/>
  <c r="Q1908" i="1"/>
  <c r="F1908" i="1"/>
  <c r="E1908" i="1"/>
  <c r="D1908" i="1"/>
  <c r="C1908" i="1"/>
  <c r="T1907" i="1"/>
  <c r="S1907" i="1"/>
  <c r="R1907" i="1"/>
  <c r="Q1907" i="1"/>
  <c r="F1907" i="1"/>
  <c r="E1907" i="1"/>
  <c r="D1907" i="1"/>
  <c r="C1907" i="1"/>
  <c r="T1906" i="1"/>
  <c r="S1906" i="1"/>
  <c r="R1906" i="1"/>
  <c r="Q1906" i="1"/>
  <c r="F1906" i="1"/>
  <c r="E1906" i="1"/>
  <c r="D1906" i="1"/>
  <c r="C1906" i="1"/>
  <c r="T1905" i="1"/>
  <c r="S1905" i="1"/>
  <c r="R1905" i="1"/>
  <c r="Q1905" i="1"/>
  <c r="F1905" i="1"/>
  <c r="E1905" i="1"/>
  <c r="D1905" i="1"/>
  <c r="C1905" i="1"/>
  <c r="T1904" i="1"/>
  <c r="S1904" i="1"/>
  <c r="R1904" i="1"/>
  <c r="Q1904" i="1"/>
  <c r="F1904" i="1"/>
  <c r="E1904" i="1"/>
  <c r="D1904" i="1"/>
  <c r="C1904" i="1"/>
  <c r="T1903" i="1"/>
  <c r="S1903" i="1"/>
  <c r="R1903" i="1"/>
  <c r="Q1903" i="1"/>
  <c r="F1903" i="1"/>
  <c r="E1903" i="1"/>
  <c r="D1903" i="1"/>
  <c r="C1903" i="1"/>
  <c r="T1902" i="1"/>
  <c r="S1902" i="1"/>
  <c r="R1902" i="1"/>
  <c r="Q1902" i="1"/>
  <c r="F1902" i="1"/>
  <c r="E1902" i="1"/>
  <c r="D1902" i="1"/>
  <c r="C1902" i="1"/>
  <c r="T1901" i="1"/>
  <c r="S1901" i="1"/>
  <c r="R1901" i="1"/>
  <c r="Q1901" i="1"/>
  <c r="F1901" i="1"/>
  <c r="E1901" i="1"/>
  <c r="D1901" i="1"/>
  <c r="C1901" i="1"/>
  <c r="T1900" i="1"/>
  <c r="S1900" i="1"/>
  <c r="R1900" i="1"/>
  <c r="Q1900" i="1"/>
  <c r="F1900" i="1"/>
  <c r="E1900" i="1"/>
  <c r="D1900" i="1"/>
  <c r="C1900" i="1"/>
  <c r="T1899" i="1"/>
  <c r="S1899" i="1"/>
  <c r="R1899" i="1"/>
  <c r="Q1899" i="1"/>
  <c r="F1899" i="1"/>
  <c r="E1899" i="1"/>
  <c r="D1899" i="1"/>
  <c r="C1899" i="1"/>
  <c r="T1898" i="1"/>
  <c r="S1898" i="1"/>
  <c r="R1898" i="1"/>
  <c r="Q1898" i="1"/>
  <c r="F1898" i="1"/>
  <c r="E1898" i="1"/>
  <c r="D1898" i="1"/>
  <c r="C1898" i="1"/>
  <c r="T1897" i="1"/>
  <c r="S1897" i="1"/>
  <c r="R1897" i="1"/>
  <c r="Q1897" i="1"/>
  <c r="F1897" i="1"/>
  <c r="E1897" i="1"/>
  <c r="D1897" i="1"/>
  <c r="C1897" i="1"/>
  <c r="T1896" i="1"/>
  <c r="S1896" i="1"/>
  <c r="R1896" i="1"/>
  <c r="Q1896" i="1"/>
  <c r="F1896" i="1"/>
  <c r="E1896" i="1"/>
  <c r="D1896" i="1"/>
  <c r="C1896" i="1"/>
  <c r="T1895" i="1"/>
  <c r="S1895" i="1"/>
  <c r="R1895" i="1"/>
  <c r="Q1895" i="1"/>
  <c r="F1895" i="1"/>
  <c r="E1895" i="1"/>
  <c r="D1895" i="1"/>
  <c r="C1895" i="1"/>
  <c r="T1894" i="1"/>
  <c r="S1894" i="1"/>
  <c r="R1894" i="1"/>
  <c r="Q1894" i="1"/>
  <c r="F1894" i="1"/>
  <c r="E1894" i="1"/>
  <c r="D1894" i="1"/>
  <c r="C1894" i="1"/>
  <c r="T1893" i="1"/>
  <c r="S1893" i="1"/>
  <c r="R1893" i="1"/>
  <c r="Q1893" i="1"/>
  <c r="F1893" i="1"/>
  <c r="E1893" i="1"/>
  <c r="D1893" i="1"/>
  <c r="C1893" i="1"/>
  <c r="T1892" i="1"/>
  <c r="S1892" i="1"/>
  <c r="R1892" i="1"/>
  <c r="Q1892" i="1"/>
  <c r="F1892" i="1"/>
  <c r="E1892" i="1"/>
  <c r="D1892" i="1"/>
  <c r="C1892" i="1"/>
  <c r="T1891" i="1"/>
  <c r="S1891" i="1"/>
  <c r="R1891" i="1"/>
  <c r="Q1891" i="1"/>
  <c r="F1891" i="1"/>
  <c r="E1891" i="1"/>
  <c r="D1891" i="1"/>
  <c r="C1891" i="1"/>
  <c r="T1890" i="1"/>
  <c r="S1890" i="1"/>
  <c r="R1890" i="1"/>
  <c r="Q1890" i="1"/>
  <c r="F1890" i="1"/>
  <c r="E1890" i="1"/>
  <c r="D1890" i="1"/>
  <c r="C1890" i="1"/>
  <c r="T1889" i="1"/>
  <c r="S1889" i="1"/>
  <c r="R1889" i="1"/>
  <c r="Q1889" i="1"/>
  <c r="F1889" i="1"/>
  <c r="E1889" i="1"/>
  <c r="D1889" i="1"/>
  <c r="C1889" i="1"/>
  <c r="T1888" i="1"/>
  <c r="S1888" i="1"/>
  <c r="R1888" i="1"/>
  <c r="Q1888" i="1"/>
  <c r="F1888" i="1"/>
  <c r="E1888" i="1"/>
  <c r="D1888" i="1"/>
  <c r="C1888" i="1"/>
  <c r="T1887" i="1"/>
  <c r="S1887" i="1"/>
  <c r="R1887" i="1"/>
  <c r="Q1887" i="1"/>
  <c r="F1887" i="1"/>
  <c r="E1887" i="1"/>
  <c r="D1887" i="1"/>
  <c r="C1887" i="1"/>
  <c r="T1886" i="1"/>
  <c r="S1886" i="1"/>
  <c r="R1886" i="1"/>
  <c r="Q1886" i="1"/>
  <c r="F1886" i="1"/>
  <c r="E1886" i="1"/>
  <c r="D1886" i="1"/>
  <c r="C1886" i="1"/>
  <c r="T1885" i="1"/>
  <c r="S1885" i="1"/>
  <c r="R1885" i="1"/>
  <c r="Q1885" i="1"/>
  <c r="F1885" i="1"/>
  <c r="E1885" i="1"/>
  <c r="D1885" i="1"/>
  <c r="C1885" i="1"/>
  <c r="T1884" i="1"/>
  <c r="S1884" i="1"/>
  <c r="R1884" i="1"/>
  <c r="Q1884" i="1"/>
  <c r="F1884" i="1"/>
  <c r="E1884" i="1"/>
  <c r="D1884" i="1"/>
  <c r="C1884" i="1"/>
  <c r="T1883" i="1"/>
  <c r="S1883" i="1"/>
  <c r="R1883" i="1"/>
  <c r="Q1883" i="1"/>
  <c r="F1883" i="1"/>
  <c r="E1883" i="1"/>
  <c r="D1883" i="1"/>
  <c r="C1883" i="1"/>
  <c r="T1882" i="1"/>
  <c r="S1882" i="1"/>
  <c r="R1882" i="1"/>
  <c r="Q1882" i="1"/>
  <c r="F1882" i="1"/>
  <c r="E1882" i="1"/>
  <c r="D1882" i="1"/>
  <c r="C1882" i="1"/>
  <c r="T1881" i="1"/>
  <c r="S1881" i="1"/>
  <c r="R1881" i="1"/>
  <c r="Q1881" i="1"/>
  <c r="F1881" i="1"/>
  <c r="E1881" i="1"/>
  <c r="D1881" i="1"/>
  <c r="C1881" i="1"/>
  <c r="T1880" i="1"/>
  <c r="S1880" i="1"/>
  <c r="R1880" i="1"/>
  <c r="Q1880" i="1"/>
  <c r="F1880" i="1"/>
  <c r="E1880" i="1"/>
  <c r="D1880" i="1"/>
  <c r="C1880" i="1"/>
  <c r="T1879" i="1"/>
  <c r="S1879" i="1"/>
  <c r="R1879" i="1"/>
  <c r="Q1879" i="1"/>
  <c r="F1879" i="1"/>
  <c r="E1879" i="1"/>
  <c r="D1879" i="1"/>
  <c r="C1879" i="1"/>
  <c r="T1878" i="1"/>
  <c r="S1878" i="1"/>
  <c r="R1878" i="1"/>
  <c r="Q1878" i="1"/>
  <c r="F1878" i="1"/>
  <c r="E1878" i="1"/>
  <c r="D1878" i="1"/>
  <c r="C1878" i="1"/>
  <c r="T1877" i="1"/>
  <c r="S1877" i="1"/>
  <c r="R1877" i="1"/>
  <c r="Q1877" i="1"/>
  <c r="F1877" i="1"/>
  <c r="E1877" i="1"/>
  <c r="D1877" i="1"/>
  <c r="C1877" i="1"/>
  <c r="T1876" i="1"/>
  <c r="S1876" i="1"/>
  <c r="R1876" i="1"/>
  <c r="Q1876" i="1"/>
  <c r="F1876" i="1"/>
  <c r="E1876" i="1"/>
  <c r="D1876" i="1"/>
  <c r="C1876" i="1"/>
  <c r="T1875" i="1"/>
  <c r="S1875" i="1"/>
  <c r="R1875" i="1"/>
  <c r="Q1875" i="1"/>
  <c r="F1875" i="1"/>
  <c r="E1875" i="1"/>
  <c r="D1875" i="1"/>
  <c r="C1875" i="1"/>
  <c r="T1874" i="1"/>
  <c r="S1874" i="1"/>
  <c r="R1874" i="1"/>
  <c r="Q1874" i="1"/>
  <c r="F1874" i="1"/>
  <c r="E1874" i="1"/>
  <c r="D1874" i="1"/>
  <c r="C1874" i="1"/>
  <c r="T1873" i="1"/>
  <c r="S1873" i="1"/>
  <c r="R1873" i="1"/>
  <c r="Q1873" i="1"/>
  <c r="F1873" i="1"/>
  <c r="E1873" i="1"/>
  <c r="D1873" i="1"/>
  <c r="C1873" i="1"/>
  <c r="T1872" i="1"/>
  <c r="S1872" i="1"/>
  <c r="R1872" i="1"/>
  <c r="Q1872" i="1"/>
  <c r="F1872" i="1"/>
  <c r="E1872" i="1"/>
  <c r="D1872" i="1"/>
  <c r="C1872" i="1"/>
  <c r="T1871" i="1"/>
  <c r="S1871" i="1"/>
  <c r="R1871" i="1"/>
  <c r="Q1871" i="1"/>
  <c r="F1871" i="1"/>
  <c r="E1871" i="1"/>
  <c r="D1871" i="1"/>
  <c r="C1871" i="1"/>
  <c r="T1870" i="1"/>
  <c r="S1870" i="1"/>
  <c r="R1870" i="1"/>
  <c r="Q1870" i="1"/>
  <c r="F1870" i="1"/>
  <c r="E1870" i="1"/>
  <c r="D1870" i="1"/>
  <c r="C1870" i="1"/>
  <c r="T1869" i="1"/>
  <c r="S1869" i="1"/>
  <c r="R1869" i="1"/>
  <c r="Q1869" i="1"/>
  <c r="F1869" i="1"/>
  <c r="E1869" i="1"/>
  <c r="D1869" i="1"/>
  <c r="C1869" i="1"/>
  <c r="T1868" i="1"/>
  <c r="S1868" i="1"/>
  <c r="R1868" i="1"/>
  <c r="Q1868" i="1"/>
  <c r="F1868" i="1"/>
  <c r="E1868" i="1"/>
  <c r="D1868" i="1"/>
  <c r="C1868" i="1"/>
  <c r="T1867" i="1"/>
  <c r="S1867" i="1"/>
  <c r="R1867" i="1"/>
  <c r="Q1867" i="1"/>
  <c r="F1867" i="1"/>
  <c r="E1867" i="1"/>
  <c r="D1867" i="1"/>
  <c r="C1867" i="1"/>
  <c r="T1866" i="1"/>
  <c r="S1866" i="1"/>
  <c r="R1866" i="1"/>
  <c r="Q1866" i="1"/>
  <c r="F1866" i="1"/>
  <c r="E1866" i="1"/>
  <c r="D1866" i="1"/>
  <c r="C1866" i="1"/>
  <c r="T1865" i="1"/>
  <c r="S1865" i="1"/>
  <c r="R1865" i="1"/>
  <c r="Q1865" i="1"/>
  <c r="F1865" i="1"/>
  <c r="E1865" i="1"/>
  <c r="D1865" i="1"/>
  <c r="C1865" i="1"/>
  <c r="T1864" i="1"/>
  <c r="S1864" i="1"/>
  <c r="R1864" i="1"/>
  <c r="Q1864" i="1"/>
  <c r="F1864" i="1"/>
  <c r="E1864" i="1"/>
  <c r="D1864" i="1"/>
  <c r="C1864" i="1"/>
  <c r="T1863" i="1"/>
  <c r="S1863" i="1"/>
  <c r="R1863" i="1"/>
  <c r="Q1863" i="1"/>
  <c r="F1863" i="1"/>
  <c r="E1863" i="1"/>
  <c r="D1863" i="1"/>
  <c r="C1863" i="1"/>
  <c r="T1862" i="1"/>
  <c r="S1862" i="1"/>
  <c r="R1862" i="1"/>
  <c r="Q1862" i="1"/>
  <c r="F1862" i="1"/>
  <c r="E1862" i="1"/>
  <c r="D1862" i="1"/>
  <c r="C1862" i="1"/>
  <c r="T1861" i="1"/>
  <c r="S1861" i="1"/>
  <c r="R1861" i="1"/>
  <c r="Q1861" i="1"/>
  <c r="F1861" i="1"/>
  <c r="E1861" i="1"/>
  <c r="D1861" i="1"/>
  <c r="C1861" i="1"/>
  <c r="T1860" i="1"/>
  <c r="S1860" i="1"/>
  <c r="R1860" i="1"/>
  <c r="Q1860" i="1"/>
  <c r="F1860" i="1"/>
  <c r="E1860" i="1"/>
  <c r="D1860" i="1"/>
  <c r="C1860" i="1"/>
  <c r="T1859" i="1"/>
  <c r="S1859" i="1"/>
  <c r="R1859" i="1"/>
  <c r="Q1859" i="1"/>
  <c r="F1859" i="1"/>
  <c r="E1859" i="1"/>
  <c r="D1859" i="1"/>
  <c r="C1859" i="1"/>
  <c r="T1858" i="1"/>
  <c r="S1858" i="1"/>
  <c r="R1858" i="1"/>
  <c r="Q1858" i="1"/>
  <c r="F1858" i="1"/>
  <c r="E1858" i="1"/>
  <c r="D1858" i="1"/>
  <c r="C1858" i="1"/>
  <c r="T1857" i="1"/>
  <c r="S1857" i="1"/>
  <c r="R1857" i="1"/>
  <c r="Q1857" i="1"/>
  <c r="F1857" i="1"/>
  <c r="E1857" i="1"/>
  <c r="D1857" i="1"/>
  <c r="C1857" i="1"/>
  <c r="T1856" i="1"/>
  <c r="S1856" i="1"/>
  <c r="R1856" i="1"/>
  <c r="Q1856" i="1"/>
  <c r="F1856" i="1"/>
  <c r="E1856" i="1"/>
  <c r="D1856" i="1"/>
  <c r="C1856" i="1"/>
  <c r="T1855" i="1"/>
  <c r="S1855" i="1"/>
  <c r="R1855" i="1"/>
  <c r="Q1855" i="1"/>
  <c r="F1855" i="1"/>
  <c r="E1855" i="1"/>
  <c r="D1855" i="1"/>
  <c r="C1855" i="1"/>
  <c r="T1854" i="1"/>
  <c r="S1854" i="1"/>
  <c r="R1854" i="1"/>
  <c r="Q1854" i="1"/>
  <c r="F1854" i="1"/>
  <c r="E1854" i="1"/>
  <c r="D1854" i="1"/>
  <c r="C1854" i="1"/>
  <c r="T1853" i="1"/>
  <c r="S1853" i="1"/>
  <c r="R1853" i="1"/>
  <c r="Q1853" i="1"/>
  <c r="F1853" i="1"/>
  <c r="E1853" i="1"/>
  <c r="D1853" i="1"/>
  <c r="C1853" i="1"/>
  <c r="T1852" i="1"/>
  <c r="S1852" i="1"/>
  <c r="R1852" i="1"/>
  <c r="Q1852" i="1"/>
  <c r="F1852" i="1"/>
  <c r="E1852" i="1"/>
  <c r="D1852" i="1"/>
  <c r="C1852" i="1"/>
  <c r="T1851" i="1"/>
  <c r="S1851" i="1"/>
  <c r="R1851" i="1"/>
  <c r="Q1851" i="1"/>
  <c r="F1851" i="1"/>
  <c r="E1851" i="1"/>
  <c r="D1851" i="1"/>
  <c r="C1851" i="1"/>
  <c r="T1850" i="1"/>
  <c r="S1850" i="1"/>
  <c r="R1850" i="1"/>
  <c r="Q1850" i="1"/>
  <c r="F1850" i="1"/>
  <c r="E1850" i="1"/>
  <c r="D1850" i="1"/>
  <c r="C1850" i="1"/>
  <c r="T1849" i="1"/>
  <c r="S1849" i="1"/>
  <c r="R1849" i="1"/>
  <c r="Q1849" i="1"/>
  <c r="F1849" i="1"/>
  <c r="E1849" i="1"/>
  <c r="D1849" i="1"/>
  <c r="C1849" i="1"/>
  <c r="T1848" i="1"/>
  <c r="S1848" i="1"/>
  <c r="R1848" i="1"/>
  <c r="Q1848" i="1"/>
  <c r="F1848" i="1"/>
  <c r="E1848" i="1"/>
  <c r="D1848" i="1"/>
  <c r="C1848" i="1"/>
  <c r="T1847" i="1"/>
  <c r="S1847" i="1"/>
  <c r="R1847" i="1"/>
  <c r="Q1847" i="1"/>
  <c r="F1847" i="1"/>
  <c r="E1847" i="1"/>
  <c r="D1847" i="1"/>
  <c r="C1847" i="1"/>
  <c r="T1846" i="1"/>
  <c r="S1846" i="1"/>
  <c r="R1846" i="1"/>
  <c r="Q1846" i="1"/>
  <c r="F1846" i="1"/>
  <c r="E1846" i="1"/>
  <c r="D1846" i="1"/>
  <c r="C1846" i="1"/>
  <c r="T1845" i="1"/>
  <c r="S1845" i="1"/>
  <c r="R1845" i="1"/>
  <c r="Q1845" i="1"/>
  <c r="F1845" i="1"/>
  <c r="E1845" i="1"/>
  <c r="D1845" i="1"/>
  <c r="C1845" i="1"/>
  <c r="T1844" i="1"/>
  <c r="S1844" i="1"/>
  <c r="R1844" i="1"/>
  <c r="Q1844" i="1"/>
  <c r="F1844" i="1"/>
  <c r="E1844" i="1"/>
  <c r="D1844" i="1"/>
  <c r="C1844" i="1"/>
  <c r="T1843" i="1"/>
  <c r="S1843" i="1"/>
  <c r="R1843" i="1"/>
  <c r="Q1843" i="1"/>
  <c r="F1843" i="1"/>
  <c r="E1843" i="1"/>
  <c r="D1843" i="1"/>
  <c r="C1843" i="1"/>
  <c r="T1842" i="1"/>
  <c r="S1842" i="1"/>
  <c r="R1842" i="1"/>
  <c r="Q1842" i="1"/>
  <c r="F1842" i="1"/>
  <c r="E1842" i="1"/>
  <c r="D1842" i="1"/>
  <c r="C1842" i="1"/>
  <c r="T1841" i="1"/>
  <c r="S1841" i="1"/>
  <c r="R1841" i="1"/>
  <c r="Q1841" i="1"/>
  <c r="F1841" i="1"/>
  <c r="E1841" i="1"/>
  <c r="D1841" i="1"/>
  <c r="C1841" i="1"/>
  <c r="T1840" i="1"/>
  <c r="S1840" i="1"/>
  <c r="R1840" i="1"/>
  <c r="Q1840" i="1"/>
  <c r="F1840" i="1"/>
  <c r="E1840" i="1"/>
  <c r="D1840" i="1"/>
  <c r="C1840" i="1"/>
  <c r="T1839" i="1"/>
  <c r="S1839" i="1"/>
  <c r="R1839" i="1"/>
  <c r="Q1839" i="1"/>
  <c r="F1839" i="1"/>
  <c r="E1839" i="1"/>
  <c r="D1839" i="1"/>
  <c r="C1839" i="1"/>
  <c r="T1838" i="1"/>
  <c r="S1838" i="1"/>
  <c r="R1838" i="1"/>
  <c r="Q1838" i="1"/>
  <c r="F1838" i="1"/>
  <c r="E1838" i="1"/>
  <c r="D1838" i="1"/>
  <c r="C1838" i="1"/>
  <c r="T1837" i="1"/>
  <c r="S1837" i="1"/>
  <c r="R1837" i="1"/>
  <c r="Q1837" i="1"/>
  <c r="F1837" i="1"/>
  <c r="E1837" i="1"/>
  <c r="D1837" i="1"/>
  <c r="C1837" i="1"/>
  <c r="T1836" i="1"/>
  <c r="S1836" i="1"/>
  <c r="R1836" i="1"/>
  <c r="Q1836" i="1"/>
  <c r="F1836" i="1"/>
  <c r="E1836" i="1"/>
  <c r="D1836" i="1"/>
  <c r="C1836" i="1"/>
  <c r="T1835" i="1"/>
  <c r="S1835" i="1"/>
  <c r="R1835" i="1"/>
  <c r="Q1835" i="1"/>
  <c r="F1835" i="1"/>
  <c r="E1835" i="1"/>
  <c r="D1835" i="1"/>
  <c r="C1835" i="1"/>
  <c r="T1834" i="1"/>
  <c r="S1834" i="1"/>
  <c r="R1834" i="1"/>
  <c r="Q1834" i="1"/>
  <c r="F1834" i="1"/>
  <c r="E1834" i="1"/>
  <c r="D1834" i="1"/>
  <c r="C1834" i="1"/>
  <c r="T1833" i="1"/>
  <c r="S1833" i="1"/>
  <c r="R1833" i="1"/>
  <c r="Q1833" i="1"/>
  <c r="F1833" i="1"/>
  <c r="E1833" i="1"/>
  <c r="D1833" i="1"/>
  <c r="C1833" i="1"/>
  <c r="T1832" i="1"/>
  <c r="S1832" i="1"/>
  <c r="R1832" i="1"/>
  <c r="Q1832" i="1"/>
  <c r="F1832" i="1"/>
  <c r="E1832" i="1"/>
  <c r="D1832" i="1"/>
  <c r="C1832" i="1"/>
  <c r="T1831" i="1"/>
  <c r="S1831" i="1"/>
  <c r="R1831" i="1"/>
  <c r="Q1831" i="1"/>
  <c r="F1831" i="1"/>
  <c r="E1831" i="1"/>
  <c r="D1831" i="1"/>
  <c r="C1831" i="1"/>
  <c r="T1830" i="1"/>
  <c r="S1830" i="1"/>
  <c r="R1830" i="1"/>
  <c r="Q1830" i="1"/>
  <c r="F1830" i="1"/>
  <c r="E1830" i="1"/>
  <c r="D1830" i="1"/>
  <c r="C1830" i="1"/>
  <c r="T1829" i="1"/>
  <c r="S1829" i="1"/>
  <c r="R1829" i="1"/>
  <c r="Q1829" i="1"/>
  <c r="F1829" i="1"/>
  <c r="E1829" i="1"/>
  <c r="D1829" i="1"/>
  <c r="C1829" i="1"/>
  <c r="T1828" i="1"/>
  <c r="S1828" i="1"/>
  <c r="R1828" i="1"/>
  <c r="Q1828" i="1"/>
  <c r="F1828" i="1"/>
  <c r="E1828" i="1"/>
  <c r="D1828" i="1"/>
  <c r="C1828" i="1"/>
  <c r="T1827" i="1"/>
  <c r="S1827" i="1"/>
  <c r="R1827" i="1"/>
  <c r="Q1827" i="1"/>
  <c r="F1827" i="1"/>
  <c r="E1827" i="1"/>
  <c r="D1827" i="1"/>
  <c r="C1827" i="1"/>
  <c r="T1826" i="1"/>
  <c r="S1826" i="1"/>
  <c r="R1826" i="1"/>
  <c r="Q1826" i="1"/>
  <c r="F1826" i="1"/>
  <c r="E1826" i="1"/>
  <c r="D1826" i="1"/>
  <c r="C1826" i="1"/>
  <c r="T1825" i="1"/>
  <c r="S1825" i="1"/>
  <c r="R1825" i="1"/>
  <c r="Q1825" i="1"/>
  <c r="F1825" i="1"/>
  <c r="E1825" i="1"/>
  <c r="D1825" i="1"/>
  <c r="C1825" i="1"/>
  <c r="T1824" i="1"/>
  <c r="S1824" i="1"/>
  <c r="R1824" i="1"/>
  <c r="Q1824" i="1"/>
  <c r="F1824" i="1"/>
  <c r="E1824" i="1"/>
  <c r="D1824" i="1"/>
  <c r="C1824" i="1"/>
  <c r="T1823" i="1"/>
  <c r="S1823" i="1"/>
  <c r="R1823" i="1"/>
  <c r="Q1823" i="1"/>
  <c r="F1823" i="1"/>
  <c r="E1823" i="1"/>
  <c r="D1823" i="1"/>
  <c r="C1823" i="1"/>
  <c r="T1822" i="1"/>
  <c r="S1822" i="1"/>
  <c r="R1822" i="1"/>
  <c r="Q1822" i="1"/>
  <c r="F1822" i="1"/>
  <c r="E1822" i="1"/>
  <c r="D1822" i="1"/>
  <c r="C1822" i="1"/>
  <c r="T1821" i="1"/>
  <c r="S1821" i="1"/>
  <c r="R1821" i="1"/>
  <c r="Q1821" i="1"/>
  <c r="F1821" i="1"/>
  <c r="E1821" i="1"/>
  <c r="D1821" i="1"/>
  <c r="C1821" i="1"/>
  <c r="T1820" i="1"/>
  <c r="S1820" i="1"/>
  <c r="R1820" i="1"/>
  <c r="Q1820" i="1"/>
  <c r="F1820" i="1"/>
  <c r="E1820" i="1"/>
  <c r="D1820" i="1"/>
  <c r="C1820" i="1"/>
  <c r="T1819" i="1"/>
  <c r="S1819" i="1"/>
  <c r="R1819" i="1"/>
  <c r="Q1819" i="1"/>
  <c r="F1819" i="1"/>
  <c r="E1819" i="1"/>
  <c r="D1819" i="1"/>
  <c r="C1819" i="1"/>
  <c r="T1818" i="1"/>
  <c r="S1818" i="1"/>
  <c r="R1818" i="1"/>
  <c r="Q1818" i="1"/>
  <c r="F1818" i="1"/>
  <c r="E1818" i="1"/>
  <c r="D1818" i="1"/>
  <c r="C1818" i="1"/>
  <c r="T1817" i="1"/>
  <c r="S1817" i="1"/>
  <c r="R1817" i="1"/>
  <c r="Q1817" i="1"/>
  <c r="F1817" i="1"/>
  <c r="E1817" i="1"/>
  <c r="D1817" i="1"/>
  <c r="C1817" i="1"/>
  <c r="T1816" i="1"/>
  <c r="S1816" i="1"/>
  <c r="R1816" i="1"/>
  <c r="Q1816" i="1"/>
  <c r="F1816" i="1"/>
  <c r="E1816" i="1"/>
  <c r="D1816" i="1"/>
  <c r="C1816" i="1"/>
  <c r="T1815" i="1"/>
  <c r="S1815" i="1"/>
  <c r="R1815" i="1"/>
  <c r="Q1815" i="1"/>
  <c r="F1815" i="1"/>
  <c r="E1815" i="1"/>
  <c r="D1815" i="1"/>
  <c r="C1815" i="1"/>
  <c r="T1814" i="1"/>
  <c r="S1814" i="1"/>
  <c r="R1814" i="1"/>
  <c r="Q1814" i="1"/>
  <c r="F1814" i="1"/>
  <c r="E1814" i="1"/>
  <c r="D1814" i="1"/>
  <c r="C1814" i="1"/>
  <c r="T1813" i="1"/>
  <c r="S1813" i="1"/>
  <c r="R1813" i="1"/>
  <c r="Q1813" i="1"/>
  <c r="F1813" i="1"/>
  <c r="E1813" i="1"/>
  <c r="D1813" i="1"/>
  <c r="C1813" i="1"/>
  <c r="T1812" i="1"/>
  <c r="S1812" i="1"/>
  <c r="R1812" i="1"/>
  <c r="Q1812" i="1"/>
  <c r="F1812" i="1"/>
  <c r="E1812" i="1"/>
  <c r="D1812" i="1"/>
  <c r="C1812" i="1"/>
  <c r="T1811" i="1"/>
  <c r="S1811" i="1"/>
  <c r="R1811" i="1"/>
  <c r="Q1811" i="1"/>
  <c r="F1811" i="1"/>
  <c r="E1811" i="1"/>
  <c r="D1811" i="1"/>
  <c r="C1811" i="1"/>
  <c r="T1810" i="1"/>
  <c r="S1810" i="1"/>
  <c r="R1810" i="1"/>
  <c r="Q1810" i="1"/>
  <c r="F1810" i="1"/>
  <c r="E1810" i="1"/>
  <c r="D1810" i="1"/>
  <c r="C1810" i="1"/>
  <c r="T1809" i="1"/>
  <c r="S1809" i="1"/>
  <c r="R1809" i="1"/>
  <c r="Q1809" i="1"/>
  <c r="F1809" i="1"/>
  <c r="E1809" i="1"/>
  <c r="D1809" i="1"/>
  <c r="C1809" i="1"/>
  <c r="T1808" i="1"/>
  <c r="S1808" i="1"/>
  <c r="R1808" i="1"/>
  <c r="Q1808" i="1"/>
  <c r="F1808" i="1"/>
  <c r="E1808" i="1"/>
  <c r="D1808" i="1"/>
  <c r="C1808" i="1"/>
  <c r="T1807" i="1"/>
  <c r="S1807" i="1"/>
  <c r="R1807" i="1"/>
  <c r="Q1807" i="1"/>
  <c r="F1807" i="1"/>
  <c r="E1807" i="1"/>
  <c r="D1807" i="1"/>
  <c r="C1807" i="1"/>
  <c r="T1806" i="1"/>
  <c r="S1806" i="1"/>
  <c r="R1806" i="1"/>
  <c r="Q1806" i="1"/>
  <c r="F1806" i="1"/>
  <c r="E1806" i="1"/>
  <c r="D1806" i="1"/>
  <c r="C1806" i="1"/>
  <c r="T1805" i="1"/>
  <c r="S1805" i="1"/>
  <c r="R1805" i="1"/>
  <c r="Q1805" i="1"/>
  <c r="F1805" i="1"/>
  <c r="E1805" i="1"/>
  <c r="D1805" i="1"/>
  <c r="C1805" i="1"/>
  <c r="T1804" i="1"/>
  <c r="S1804" i="1"/>
  <c r="R1804" i="1"/>
  <c r="Q1804" i="1"/>
  <c r="F1804" i="1"/>
  <c r="E1804" i="1"/>
  <c r="D1804" i="1"/>
  <c r="C1804" i="1"/>
  <c r="T1803" i="1"/>
  <c r="S1803" i="1"/>
  <c r="R1803" i="1"/>
  <c r="Q1803" i="1"/>
  <c r="F1803" i="1"/>
  <c r="E1803" i="1"/>
  <c r="D1803" i="1"/>
  <c r="C1803" i="1"/>
  <c r="T1802" i="1"/>
  <c r="S1802" i="1"/>
  <c r="R1802" i="1"/>
  <c r="Q1802" i="1"/>
  <c r="F1802" i="1"/>
  <c r="E1802" i="1"/>
  <c r="D1802" i="1"/>
  <c r="C1802" i="1"/>
  <c r="T1801" i="1"/>
  <c r="S1801" i="1"/>
  <c r="R1801" i="1"/>
  <c r="Q1801" i="1"/>
  <c r="F1801" i="1"/>
  <c r="E1801" i="1"/>
  <c r="D1801" i="1"/>
  <c r="C1801" i="1"/>
  <c r="T1800" i="1"/>
  <c r="S1800" i="1"/>
  <c r="R1800" i="1"/>
  <c r="Q1800" i="1"/>
  <c r="F1800" i="1"/>
  <c r="E1800" i="1"/>
  <c r="D1800" i="1"/>
  <c r="C1800" i="1"/>
  <c r="T1799" i="1"/>
  <c r="S1799" i="1"/>
  <c r="R1799" i="1"/>
  <c r="Q1799" i="1"/>
  <c r="F1799" i="1"/>
  <c r="E1799" i="1"/>
  <c r="D1799" i="1"/>
  <c r="C1799" i="1"/>
  <c r="T1798" i="1"/>
  <c r="S1798" i="1"/>
  <c r="R1798" i="1"/>
  <c r="Q1798" i="1"/>
  <c r="F1798" i="1"/>
  <c r="E1798" i="1"/>
  <c r="D1798" i="1"/>
  <c r="C1798" i="1"/>
  <c r="T1797" i="1"/>
  <c r="S1797" i="1"/>
  <c r="R1797" i="1"/>
  <c r="Q1797" i="1"/>
  <c r="F1797" i="1"/>
  <c r="E1797" i="1"/>
  <c r="D1797" i="1"/>
  <c r="C1797" i="1"/>
  <c r="T1796" i="1"/>
  <c r="S1796" i="1"/>
  <c r="R1796" i="1"/>
  <c r="Q1796" i="1"/>
  <c r="F1796" i="1"/>
  <c r="E1796" i="1"/>
  <c r="D1796" i="1"/>
  <c r="C1796" i="1"/>
  <c r="T1795" i="1"/>
  <c r="S1795" i="1"/>
  <c r="R1795" i="1"/>
  <c r="Q1795" i="1"/>
  <c r="F1795" i="1"/>
  <c r="E1795" i="1"/>
  <c r="D1795" i="1"/>
  <c r="C1795" i="1"/>
  <c r="T1794" i="1"/>
  <c r="S1794" i="1"/>
  <c r="R1794" i="1"/>
  <c r="Q1794" i="1"/>
  <c r="F1794" i="1"/>
  <c r="E1794" i="1"/>
  <c r="D1794" i="1"/>
  <c r="C1794" i="1"/>
  <c r="T1793" i="1"/>
  <c r="S1793" i="1"/>
  <c r="R1793" i="1"/>
  <c r="Q1793" i="1"/>
  <c r="F1793" i="1"/>
  <c r="E1793" i="1"/>
  <c r="D1793" i="1"/>
  <c r="C1793" i="1"/>
  <c r="T1792" i="1"/>
  <c r="S1792" i="1"/>
  <c r="R1792" i="1"/>
  <c r="Q1792" i="1"/>
  <c r="F1792" i="1"/>
  <c r="E1792" i="1"/>
  <c r="D1792" i="1"/>
  <c r="C1792" i="1"/>
  <c r="T1791" i="1"/>
  <c r="S1791" i="1"/>
  <c r="R1791" i="1"/>
  <c r="Q1791" i="1"/>
  <c r="F1791" i="1"/>
  <c r="E1791" i="1"/>
  <c r="D1791" i="1"/>
  <c r="C1791" i="1"/>
  <c r="T1790" i="1"/>
  <c r="S1790" i="1"/>
  <c r="R1790" i="1"/>
  <c r="Q1790" i="1"/>
  <c r="F1790" i="1"/>
  <c r="E1790" i="1"/>
  <c r="D1790" i="1"/>
  <c r="C1790" i="1"/>
  <c r="T1789" i="1"/>
  <c r="S1789" i="1"/>
  <c r="R1789" i="1"/>
  <c r="Q1789" i="1"/>
  <c r="F1789" i="1"/>
  <c r="E1789" i="1"/>
  <c r="D1789" i="1"/>
  <c r="C1789" i="1"/>
  <c r="T1788" i="1"/>
  <c r="S1788" i="1"/>
  <c r="R1788" i="1"/>
  <c r="Q1788" i="1"/>
  <c r="F1788" i="1"/>
  <c r="E1788" i="1"/>
  <c r="D1788" i="1"/>
  <c r="C1788" i="1"/>
  <c r="T1787" i="1"/>
  <c r="S1787" i="1"/>
  <c r="R1787" i="1"/>
  <c r="Q1787" i="1"/>
  <c r="F1787" i="1"/>
  <c r="E1787" i="1"/>
  <c r="D1787" i="1"/>
  <c r="C1787" i="1"/>
  <c r="T1786" i="1"/>
  <c r="S1786" i="1"/>
  <c r="R1786" i="1"/>
  <c r="Q1786" i="1"/>
  <c r="F1786" i="1"/>
  <c r="E1786" i="1"/>
  <c r="D1786" i="1"/>
  <c r="C1786" i="1"/>
  <c r="T1785" i="1"/>
  <c r="S1785" i="1"/>
  <c r="R1785" i="1"/>
  <c r="Q1785" i="1"/>
  <c r="F1785" i="1"/>
  <c r="E1785" i="1"/>
  <c r="D1785" i="1"/>
  <c r="C1785" i="1"/>
  <c r="T1784" i="1"/>
  <c r="S1784" i="1"/>
  <c r="R1784" i="1"/>
  <c r="Q1784" i="1"/>
  <c r="F1784" i="1"/>
  <c r="E1784" i="1"/>
  <c r="D1784" i="1"/>
  <c r="C1784" i="1"/>
  <c r="T1783" i="1"/>
  <c r="S1783" i="1"/>
  <c r="R1783" i="1"/>
  <c r="Q1783" i="1"/>
  <c r="F1783" i="1"/>
  <c r="E1783" i="1"/>
  <c r="D1783" i="1"/>
  <c r="C1783" i="1"/>
  <c r="T1782" i="1"/>
  <c r="S1782" i="1"/>
  <c r="R1782" i="1"/>
  <c r="Q1782" i="1"/>
  <c r="F1782" i="1"/>
  <c r="E1782" i="1"/>
  <c r="D1782" i="1"/>
  <c r="C1782" i="1"/>
  <c r="T1781" i="1"/>
  <c r="S1781" i="1"/>
  <c r="R1781" i="1"/>
  <c r="Q1781" i="1"/>
  <c r="F1781" i="1"/>
  <c r="E1781" i="1"/>
  <c r="D1781" i="1"/>
  <c r="C1781" i="1"/>
  <c r="T1780" i="1"/>
  <c r="S1780" i="1"/>
  <c r="R1780" i="1"/>
  <c r="Q1780" i="1"/>
  <c r="F1780" i="1"/>
  <c r="E1780" i="1"/>
  <c r="D1780" i="1"/>
  <c r="C1780" i="1"/>
  <c r="T1779" i="1"/>
  <c r="S1779" i="1"/>
  <c r="R1779" i="1"/>
  <c r="Q1779" i="1"/>
  <c r="F1779" i="1"/>
  <c r="E1779" i="1"/>
  <c r="D1779" i="1"/>
  <c r="C1779" i="1"/>
  <c r="T1778" i="1"/>
  <c r="S1778" i="1"/>
  <c r="R1778" i="1"/>
  <c r="Q1778" i="1"/>
  <c r="F1778" i="1"/>
  <c r="E1778" i="1"/>
  <c r="D1778" i="1"/>
  <c r="C1778" i="1"/>
  <c r="T1777" i="1"/>
  <c r="S1777" i="1"/>
  <c r="R1777" i="1"/>
  <c r="Q1777" i="1"/>
  <c r="F1777" i="1"/>
  <c r="E1777" i="1"/>
  <c r="D1777" i="1"/>
  <c r="C1777" i="1"/>
  <c r="T1776" i="1"/>
  <c r="S1776" i="1"/>
  <c r="R1776" i="1"/>
  <c r="Q1776" i="1"/>
  <c r="F1776" i="1"/>
  <c r="E1776" i="1"/>
  <c r="D1776" i="1"/>
  <c r="C1776" i="1"/>
  <c r="T1775" i="1"/>
  <c r="S1775" i="1"/>
  <c r="R1775" i="1"/>
  <c r="Q1775" i="1"/>
  <c r="F1775" i="1"/>
  <c r="E1775" i="1"/>
  <c r="D1775" i="1"/>
  <c r="C1775" i="1"/>
  <c r="T1774" i="1"/>
  <c r="S1774" i="1"/>
  <c r="R1774" i="1"/>
  <c r="Q1774" i="1"/>
  <c r="F1774" i="1"/>
  <c r="E1774" i="1"/>
  <c r="D1774" i="1"/>
  <c r="C1774" i="1"/>
  <c r="T1773" i="1"/>
  <c r="S1773" i="1"/>
  <c r="R1773" i="1"/>
  <c r="Q1773" i="1"/>
  <c r="F1773" i="1"/>
  <c r="E1773" i="1"/>
  <c r="D1773" i="1"/>
  <c r="C1773" i="1"/>
  <c r="T1772" i="1"/>
  <c r="S1772" i="1"/>
  <c r="R1772" i="1"/>
  <c r="Q1772" i="1"/>
  <c r="F1772" i="1"/>
  <c r="E1772" i="1"/>
  <c r="D1772" i="1"/>
  <c r="C1772" i="1"/>
  <c r="T1771" i="1"/>
  <c r="S1771" i="1"/>
  <c r="R1771" i="1"/>
  <c r="Q1771" i="1"/>
  <c r="F1771" i="1"/>
  <c r="E1771" i="1"/>
  <c r="D1771" i="1"/>
  <c r="C1771" i="1"/>
  <c r="T1770" i="1"/>
  <c r="S1770" i="1"/>
  <c r="R1770" i="1"/>
  <c r="Q1770" i="1"/>
  <c r="F1770" i="1"/>
  <c r="E1770" i="1"/>
  <c r="D1770" i="1"/>
  <c r="C1770" i="1"/>
  <c r="T1769" i="1"/>
  <c r="S1769" i="1"/>
  <c r="R1769" i="1"/>
  <c r="Q1769" i="1"/>
  <c r="F1769" i="1"/>
  <c r="E1769" i="1"/>
  <c r="D1769" i="1"/>
  <c r="C1769" i="1"/>
  <c r="T1768" i="1"/>
  <c r="S1768" i="1"/>
  <c r="R1768" i="1"/>
  <c r="Q1768" i="1"/>
  <c r="F1768" i="1"/>
  <c r="E1768" i="1"/>
  <c r="D1768" i="1"/>
  <c r="C1768" i="1"/>
  <c r="T1767" i="1"/>
  <c r="S1767" i="1"/>
  <c r="R1767" i="1"/>
  <c r="Q1767" i="1"/>
  <c r="F1767" i="1"/>
  <c r="E1767" i="1"/>
  <c r="D1767" i="1"/>
  <c r="C1767" i="1"/>
  <c r="T1766" i="1"/>
  <c r="S1766" i="1"/>
  <c r="R1766" i="1"/>
  <c r="Q1766" i="1"/>
  <c r="F1766" i="1"/>
  <c r="E1766" i="1"/>
  <c r="D1766" i="1"/>
  <c r="C1766" i="1"/>
  <c r="T1765" i="1"/>
  <c r="S1765" i="1"/>
  <c r="R1765" i="1"/>
  <c r="Q1765" i="1"/>
  <c r="F1765" i="1"/>
  <c r="E1765" i="1"/>
  <c r="D1765" i="1"/>
  <c r="C1765" i="1"/>
  <c r="T1764" i="1"/>
  <c r="S1764" i="1"/>
  <c r="R1764" i="1"/>
  <c r="Q1764" i="1"/>
  <c r="F1764" i="1"/>
  <c r="E1764" i="1"/>
  <c r="D1764" i="1"/>
  <c r="C1764" i="1"/>
  <c r="T1763" i="1"/>
  <c r="S1763" i="1"/>
  <c r="R1763" i="1"/>
  <c r="Q1763" i="1"/>
  <c r="F1763" i="1"/>
  <c r="E1763" i="1"/>
  <c r="D1763" i="1"/>
  <c r="C1763" i="1"/>
  <c r="T1762" i="1"/>
  <c r="S1762" i="1"/>
  <c r="R1762" i="1"/>
  <c r="Q1762" i="1"/>
  <c r="F1762" i="1"/>
  <c r="E1762" i="1"/>
  <c r="D1762" i="1"/>
  <c r="C1762" i="1"/>
  <c r="T1761" i="1"/>
  <c r="S1761" i="1"/>
  <c r="R1761" i="1"/>
  <c r="Q1761" i="1"/>
  <c r="F1761" i="1"/>
  <c r="E1761" i="1"/>
  <c r="D1761" i="1"/>
  <c r="C1761" i="1"/>
  <c r="T1760" i="1"/>
  <c r="S1760" i="1"/>
  <c r="R1760" i="1"/>
  <c r="Q1760" i="1"/>
  <c r="F1760" i="1"/>
  <c r="E1760" i="1"/>
  <c r="D1760" i="1"/>
  <c r="C1760" i="1"/>
  <c r="T1759" i="1"/>
  <c r="S1759" i="1"/>
  <c r="R1759" i="1"/>
  <c r="Q1759" i="1"/>
  <c r="F1759" i="1"/>
  <c r="E1759" i="1"/>
  <c r="D1759" i="1"/>
  <c r="C1759" i="1"/>
  <c r="T1758" i="1"/>
  <c r="S1758" i="1"/>
  <c r="R1758" i="1"/>
  <c r="Q1758" i="1"/>
  <c r="F1758" i="1"/>
  <c r="E1758" i="1"/>
  <c r="D1758" i="1"/>
  <c r="C1758" i="1"/>
  <c r="T1757" i="1"/>
  <c r="S1757" i="1"/>
  <c r="R1757" i="1"/>
  <c r="Q1757" i="1"/>
  <c r="F1757" i="1"/>
  <c r="E1757" i="1"/>
  <c r="D1757" i="1"/>
  <c r="C1757" i="1"/>
  <c r="T1756" i="1"/>
  <c r="S1756" i="1"/>
  <c r="R1756" i="1"/>
  <c r="Q1756" i="1"/>
  <c r="F1756" i="1"/>
  <c r="E1756" i="1"/>
  <c r="D1756" i="1"/>
  <c r="C1756" i="1"/>
  <c r="T1755" i="1"/>
  <c r="S1755" i="1"/>
  <c r="R1755" i="1"/>
  <c r="Q1755" i="1"/>
  <c r="F1755" i="1"/>
  <c r="E1755" i="1"/>
  <c r="D1755" i="1"/>
  <c r="C1755" i="1"/>
  <c r="T1754" i="1"/>
  <c r="S1754" i="1"/>
  <c r="R1754" i="1"/>
  <c r="Q1754" i="1"/>
  <c r="F1754" i="1"/>
  <c r="E1754" i="1"/>
  <c r="D1754" i="1"/>
  <c r="C1754" i="1"/>
  <c r="T1753" i="1"/>
  <c r="S1753" i="1"/>
  <c r="R1753" i="1"/>
  <c r="Q1753" i="1"/>
  <c r="F1753" i="1"/>
  <c r="E1753" i="1"/>
  <c r="D1753" i="1"/>
  <c r="C1753" i="1"/>
  <c r="T1752" i="1"/>
  <c r="S1752" i="1"/>
  <c r="R1752" i="1"/>
  <c r="Q1752" i="1"/>
  <c r="F1752" i="1"/>
  <c r="E1752" i="1"/>
  <c r="D1752" i="1"/>
  <c r="C1752" i="1"/>
  <c r="T1751" i="1"/>
  <c r="S1751" i="1"/>
  <c r="R1751" i="1"/>
  <c r="Q1751" i="1"/>
  <c r="F1751" i="1"/>
  <c r="E1751" i="1"/>
  <c r="D1751" i="1"/>
  <c r="C1751" i="1"/>
  <c r="T1750" i="1"/>
  <c r="S1750" i="1"/>
  <c r="R1750" i="1"/>
  <c r="Q1750" i="1"/>
  <c r="F1750" i="1"/>
  <c r="E1750" i="1"/>
  <c r="D1750" i="1"/>
  <c r="C1750" i="1"/>
  <c r="T1749" i="1"/>
  <c r="S1749" i="1"/>
  <c r="R1749" i="1"/>
  <c r="Q1749" i="1"/>
  <c r="F1749" i="1"/>
  <c r="E1749" i="1"/>
  <c r="D1749" i="1"/>
  <c r="C1749" i="1"/>
  <c r="T1748" i="1"/>
  <c r="S1748" i="1"/>
  <c r="R1748" i="1"/>
  <c r="Q1748" i="1"/>
  <c r="F1748" i="1"/>
  <c r="E1748" i="1"/>
  <c r="D1748" i="1"/>
  <c r="C1748" i="1"/>
  <c r="T1747" i="1"/>
  <c r="S1747" i="1"/>
  <c r="R1747" i="1"/>
  <c r="Q1747" i="1"/>
  <c r="F1747" i="1"/>
  <c r="E1747" i="1"/>
  <c r="D1747" i="1"/>
  <c r="C1747" i="1"/>
  <c r="T1746" i="1"/>
  <c r="S1746" i="1"/>
  <c r="R1746" i="1"/>
  <c r="Q1746" i="1"/>
  <c r="F1746" i="1"/>
  <c r="E1746" i="1"/>
  <c r="D1746" i="1"/>
  <c r="C1746" i="1"/>
  <c r="T1745" i="1"/>
  <c r="S1745" i="1"/>
  <c r="R1745" i="1"/>
  <c r="Q1745" i="1"/>
  <c r="F1745" i="1"/>
  <c r="E1745" i="1"/>
  <c r="D1745" i="1"/>
  <c r="C1745" i="1"/>
  <c r="T1744" i="1"/>
  <c r="S1744" i="1"/>
  <c r="R1744" i="1"/>
  <c r="Q1744" i="1"/>
  <c r="F1744" i="1"/>
  <c r="E1744" i="1"/>
  <c r="D1744" i="1"/>
  <c r="C1744" i="1"/>
  <c r="T1743" i="1"/>
  <c r="S1743" i="1"/>
  <c r="R1743" i="1"/>
  <c r="Q1743" i="1"/>
  <c r="F1743" i="1"/>
  <c r="E1743" i="1"/>
  <c r="D1743" i="1"/>
  <c r="C1743" i="1"/>
  <c r="T1742" i="1"/>
  <c r="S1742" i="1"/>
  <c r="R1742" i="1"/>
  <c r="Q1742" i="1"/>
  <c r="F1742" i="1"/>
  <c r="E1742" i="1"/>
  <c r="D1742" i="1"/>
  <c r="C1742" i="1"/>
  <c r="T1741" i="1"/>
  <c r="S1741" i="1"/>
  <c r="R1741" i="1"/>
  <c r="Q1741" i="1"/>
  <c r="F1741" i="1"/>
  <c r="E1741" i="1"/>
  <c r="D1741" i="1"/>
  <c r="C1741" i="1"/>
  <c r="T1740" i="1"/>
  <c r="S1740" i="1"/>
  <c r="R1740" i="1"/>
  <c r="Q1740" i="1"/>
  <c r="F1740" i="1"/>
  <c r="E1740" i="1"/>
  <c r="D1740" i="1"/>
  <c r="C1740" i="1"/>
  <c r="T1739" i="1"/>
  <c r="S1739" i="1"/>
  <c r="R1739" i="1"/>
  <c r="Q1739" i="1"/>
  <c r="F1739" i="1"/>
  <c r="E1739" i="1"/>
  <c r="D1739" i="1"/>
  <c r="C1739" i="1"/>
  <c r="T1738" i="1"/>
  <c r="S1738" i="1"/>
  <c r="R1738" i="1"/>
  <c r="Q1738" i="1"/>
  <c r="F1738" i="1"/>
  <c r="E1738" i="1"/>
  <c r="D1738" i="1"/>
  <c r="C1738" i="1"/>
  <c r="T1737" i="1"/>
  <c r="S1737" i="1"/>
  <c r="R1737" i="1"/>
  <c r="Q1737" i="1"/>
  <c r="F1737" i="1"/>
  <c r="E1737" i="1"/>
  <c r="D1737" i="1"/>
  <c r="C1737" i="1"/>
  <c r="T1736" i="1"/>
  <c r="S1736" i="1"/>
  <c r="R1736" i="1"/>
  <c r="Q1736" i="1"/>
  <c r="F1736" i="1"/>
  <c r="E1736" i="1"/>
  <c r="D1736" i="1"/>
  <c r="C1736" i="1"/>
  <c r="T1735" i="1"/>
  <c r="S1735" i="1"/>
  <c r="R1735" i="1"/>
  <c r="Q1735" i="1"/>
  <c r="F1735" i="1"/>
  <c r="E1735" i="1"/>
  <c r="D1735" i="1"/>
  <c r="C1735" i="1"/>
  <c r="T1734" i="1"/>
  <c r="S1734" i="1"/>
  <c r="R1734" i="1"/>
  <c r="Q1734" i="1"/>
  <c r="F1734" i="1"/>
  <c r="E1734" i="1"/>
  <c r="D1734" i="1"/>
  <c r="C1734" i="1"/>
  <c r="T1733" i="1"/>
  <c r="S1733" i="1"/>
  <c r="R1733" i="1"/>
  <c r="Q1733" i="1"/>
  <c r="F1733" i="1"/>
  <c r="E1733" i="1"/>
  <c r="D1733" i="1"/>
  <c r="C1733" i="1"/>
  <c r="T1732" i="1"/>
  <c r="S1732" i="1"/>
  <c r="R1732" i="1"/>
  <c r="Q1732" i="1"/>
  <c r="F1732" i="1"/>
  <c r="E1732" i="1"/>
  <c r="D1732" i="1"/>
  <c r="C1732" i="1"/>
  <c r="T1731" i="1"/>
  <c r="S1731" i="1"/>
  <c r="R1731" i="1"/>
  <c r="Q1731" i="1"/>
  <c r="F1731" i="1"/>
  <c r="E1731" i="1"/>
  <c r="D1731" i="1"/>
  <c r="C1731" i="1"/>
  <c r="T1730" i="1"/>
  <c r="S1730" i="1"/>
  <c r="R1730" i="1"/>
  <c r="Q1730" i="1"/>
  <c r="F1730" i="1"/>
  <c r="E1730" i="1"/>
  <c r="D1730" i="1"/>
  <c r="C1730" i="1"/>
  <c r="T1729" i="1"/>
  <c r="S1729" i="1"/>
  <c r="R1729" i="1"/>
  <c r="Q1729" i="1"/>
  <c r="F1729" i="1"/>
  <c r="E1729" i="1"/>
  <c r="D1729" i="1"/>
  <c r="C1729" i="1"/>
  <c r="T1728" i="1"/>
  <c r="S1728" i="1"/>
  <c r="R1728" i="1"/>
  <c r="Q1728" i="1"/>
  <c r="F1728" i="1"/>
  <c r="E1728" i="1"/>
  <c r="D1728" i="1"/>
  <c r="C1728" i="1"/>
  <c r="T1727" i="1"/>
  <c r="S1727" i="1"/>
  <c r="R1727" i="1"/>
  <c r="Q1727" i="1"/>
  <c r="F1727" i="1"/>
  <c r="E1727" i="1"/>
  <c r="D1727" i="1"/>
  <c r="C1727" i="1"/>
  <c r="T1726" i="1"/>
  <c r="S1726" i="1"/>
  <c r="R1726" i="1"/>
  <c r="Q1726" i="1"/>
  <c r="F1726" i="1"/>
  <c r="E1726" i="1"/>
  <c r="D1726" i="1"/>
  <c r="C1726" i="1"/>
  <c r="T1725" i="1"/>
  <c r="S1725" i="1"/>
  <c r="R1725" i="1"/>
  <c r="Q1725" i="1"/>
  <c r="F1725" i="1"/>
  <c r="E1725" i="1"/>
  <c r="D1725" i="1"/>
  <c r="C1725" i="1"/>
  <c r="T1724" i="1"/>
  <c r="S1724" i="1"/>
  <c r="R1724" i="1"/>
  <c r="Q1724" i="1"/>
  <c r="F1724" i="1"/>
  <c r="E1724" i="1"/>
  <c r="D1724" i="1"/>
  <c r="C1724" i="1"/>
  <c r="T1723" i="1"/>
  <c r="S1723" i="1"/>
  <c r="R1723" i="1"/>
  <c r="Q1723" i="1"/>
  <c r="F1723" i="1"/>
  <c r="E1723" i="1"/>
  <c r="D1723" i="1"/>
  <c r="C1723" i="1"/>
  <c r="T1722" i="1"/>
  <c r="S1722" i="1"/>
  <c r="R1722" i="1"/>
  <c r="Q1722" i="1"/>
  <c r="F1722" i="1"/>
  <c r="E1722" i="1"/>
  <c r="D1722" i="1"/>
  <c r="C1722" i="1"/>
  <c r="T1721" i="1"/>
  <c r="S1721" i="1"/>
  <c r="R1721" i="1"/>
  <c r="Q1721" i="1"/>
  <c r="F1721" i="1"/>
  <c r="E1721" i="1"/>
  <c r="D1721" i="1"/>
  <c r="C1721" i="1"/>
  <c r="T1720" i="1"/>
  <c r="S1720" i="1"/>
  <c r="R1720" i="1"/>
  <c r="Q1720" i="1"/>
  <c r="F1720" i="1"/>
  <c r="E1720" i="1"/>
  <c r="D1720" i="1"/>
  <c r="C1720" i="1"/>
  <c r="T1719" i="1"/>
  <c r="S1719" i="1"/>
  <c r="R1719" i="1"/>
  <c r="Q1719" i="1"/>
  <c r="F1719" i="1"/>
  <c r="E1719" i="1"/>
  <c r="D1719" i="1"/>
  <c r="C1719" i="1"/>
  <c r="T1718" i="1"/>
  <c r="S1718" i="1"/>
  <c r="R1718" i="1"/>
  <c r="Q1718" i="1"/>
  <c r="F1718" i="1"/>
  <c r="E1718" i="1"/>
  <c r="D1718" i="1"/>
  <c r="C1718" i="1"/>
  <c r="T1717" i="1"/>
  <c r="S1717" i="1"/>
  <c r="R1717" i="1"/>
  <c r="Q1717" i="1"/>
  <c r="F1717" i="1"/>
  <c r="E1717" i="1"/>
  <c r="D1717" i="1"/>
  <c r="C1717" i="1"/>
  <c r="T1716" i="1"/>
  <c r="S1716" i="1"/>
  <c r="R1716" i="1"/>
  <c r="Q1716" i="1"/>
  <c r="F1716" i="1"/>
  <c r="E1716" i="1"/>
  <c r="D1716" i="1"/>
  <c r="C1716" i="1"/>
  <c r="T1715" i="1"/>
  <c r="S1715" i="1"/>
  <c r="R1715" i="1"/>
  <c r="Q1715" i="1"/>
  <c r="F1715" i="1"/>
  <c r="E1715" i="1"/>
  <c r="D1715" i="1"/>
  <c r="C1715" i="1"/>
  <c r="T1714" i="1"/>
  <c r="S1714" i="1"/>
  <c r="R1714" i="1"/>
  <c r="Q1714" i="1"/>
  <c r="F1714" i="1"/>
  <c r="E1714" i="1"/>
  <c r="D1714" i="1"/>
  <c r="C1714" i="1"/>
  <c r="T1713" i="1"/>
  <c r="S1713" i="1"/>
  <c r="R1713" i="1"/>
  <c r="Q1713" i="1"/>
  <c r="F1713" i="1"/>
  <c r="E1713" i="1"/>
  <c r="D1713" i="1"/>
  <c r="C1713" i="1"/>
  <c r="T1712" i="1"/>
  <c r="S1712" i="1"/>
  <c r="R1712" i="1"/>
  <c r="Q1712" i="1"/>
  <c r="F1712" i="1"/>
  <c r="E1712" i="1"/>
  <c r="D1712" i="1"/>
  <c r="C1712" i="1"/>
  <c r="T1711" i="1"/>
  <c r="S1711" i="1"/>
  <c r="R1711" i="1"/>
  <c r="Q1711" i="1"/>
  <c r="F1711" i="1"/>
  <c r="E1711" i="1"/>
  <c r="D1711" i="1"/>
  <c r="C1711" i="1"/>
  <c r="T1710" i="1"/>
  <c r="S1710" i="1"/>
  <c r="R1710" i="1"/>
  <c r="Q1710" i="1"/>
  <c r="F1710" i="1"/>
  <c r="E1710" i="1"/>
  <c r="D1710" i="1"/>
  <c r="C1710" i="1"/>
  <c r="T1709" i="1"/>
  <c r="S1709" i="1"/>
  <c r="R1709" i="1"/>
  <c r="Q1709" i="1"/>
  <c r="F1709" i="1"/>
  <c r="E1709" i="1"/>
  <c r="D1709" i="1"/>
  <c r="C1709" i="1"/>
  <c r="T1708" i="1"/>
  <c r="S1708" i="1"/>
  <c r="R1708" i="1"/>
  <c r="Q1708" i="1"/>
  <c r="F1708" i="1"/>
  <c r="E1708" i="1"/>
  <c r="D1708" i="1"/>
  <c r="C1708" i="1"/>
  <c r="T1707" i="1"/>
  <c r="S1707" i="1"/>
  <c r="R1707" i="1"/>
  <c r="Q1707" i="1"/>
  <c r="F1707" i="1"/>
  <c r="E1707" i="1"/>
  <c r="D1707" i="1"/>
  <c r="C1707" i="1"/>
  <c r="T1706" i="1"/>
  <c r="S1706" i="1"/>
  <c r="R1706" i="1"/>
  <c r="Q1706" i="1"/>
  <c r="F1706" i="1"/>
  <c r="E1706" i="1"/>
  <c r="D1706" i="1"/>
  <c r="C1706" i="1"/>
  <c r="T1705" i="1"/>
  <c r="S1705" i="1"/>
  <c r="R1705" i="1"/>
  <c r="Q1705" i="1"/>
  <c r="F1705" i="1"/>
  <c r="E1705" i="1"/>
  <c r="D1705" i="1"/>
  <c r="C1705" i="1"/>
  <c r="T1704" i="1"/>
  <c r="S1704" i="1"/>
  <c r="R1704" i="1"/>
  <c r="Q1704" i="1"/>
  <c r="F1704" i="1"/>
  <c r="E1704" i="1"/>
  <c r="D1704" i="1"/>
  <c r="C1704" i="1"/>
  <c r="T1703" i="1"/>
  <c r="S1703" i="1"/>
  <c r="R1703" i="1"/>
  <c r="Q1703" i="1"/>
  <c r="F1703" i="1"/>
  <c r="E1703" i="1"/>
  <c r="D1703" i="1"/>
  <c r="C1703" i="1"/>
  <c r="T1702" i="1"/>
  <c r="S1702" i="1"/>
  <c r="R1702" i="1"/>
  <c r="Q1702" i="1"/>
  <c r="F1702" i="1"/>
  <c r="E1702" i="1"/>
  <c r="D1702" i="1"/>
  <c r="C1702" i="1"/>
  <c r="T1701" i="1"/>
  <c r="S1701" i="1"/>
  <c r="R1701" i="1"/>
  <c r="Q1701" i="1"/>
  <c r="F1701" i="1"/>
  <c r="E1701" i="1"/>
  <c r="D1701" i="1"/>
  <c r="C1701" i="1"/>
  <c r="T1700" i="1"/>
  <c r="S1700" i="1"/>
  <c r="R1700" i="1"/>
  <c r="Q1700" i="1"/>
  <c r="F1700" i="1"/>
  <c r="E1700" i="1"/>
  <c r="D1700" i="1"/>
  <c r="C1700" i="1"/>
  <c r="T1699" i="1"/>
  <c r="S1699" i="1"/>
  <c r="R1699" i="1"/>
  <c r="Q1699" i="1"/>
  <c r="F1699" i="1"/>
  <c r="E1699" i="1"/>
  <c r="D1699" i="1"/>
  <c r="C1699" i="1"/>
  <c r="T1698" i="1"/>
  <c r="S1698" i="1"/>
  <c r="R1698" i="1"/>
  <c r="Q1698" i="1"/>
  <c r="F1698" i="1"/>
  <c r="E1698" i="1"/>
  <c r="D1698" i="1"/>
  <c r="C1698" i="1"/>
  <c r="T1697" i="1"/>
  <c r="S1697" i="1"/>
  <c r="R1697" i="1"/>
  <c r="Q1697" i="1"/>
  <c r="F1697" i="1"/>
  <c r="E1697" i="1"/>
  <c r="D1697" i="1"/>
  <c r="C1697" i="1"/>
  <c r="T1696" i="1"/>
  <c r="S1696" i="1"/>
  <c r="R1696" i="1"/>
  <c r="Q1696" i="1"/>
  <c r="F1696" i="1"/>
  <c r="E1696" i="1"/>
  <c r="D1696" i="1"/>
  <c r="C1696" i="1"/>
  <c r="T1695" i="1"/>
  <c r="S1695" i="1"/>
  <c r="R1695" i="1"/>
  <c r="Q1695" i="1"/>
  <c r="F1695" i="1"/>
  <c r="E1695" i="1"/>
  <c r="D1695" i="1"/>
  <c r="C1695" i="1"/>
  <c r="T1694" i="1"/>
  <c r="S1694" i="1"/>
  <c r="R1694" i="1"/>
  <c r="Q1694" i="1"/>
  <c r="F1694" i="1"/>
  <c r="E1694" i="1"/>
  <c r="D1694" i="1"/>
  <c r="C1694" i="1"/>
  <c r="T1693" i="1"/>
  <c r="S1693" i="1"/>
  <c r="R1693" i="1"/>
  <c r="Q1693" i="1"/>
  <c r="F1693" i="1"/>
  <c r="E1693" i="1"/>
  <c r="D1693" i="1"/>
  <c r="C1693" i="1"/>
  <c r="T1692" i="1"/>
  <c r="S1692" i="1"/>
  <c r="R1692" i="1"/>
  <c r="Q1692" i="1"/>
  <c r="F1692" i="1"/>
  <c r="E1692" i="1"/>
  <c r="D1692" i="1"/>
  <c r="C1692" i="1"/>
  <c r="T1691" i="1"/>
  <c r="S1691" i="1"/>
  <c r="R1691" i="1"/>
  <c r="Q1691" i="1"/>
  <c r="F1691" i="1"/>
  <c r="E1691" i="1"/>
  <c r="D1691" i="1"/>
  <c r="C1691" i="1"/>
  <c r="T1690" i="1"/>
  <c r="S1690" i="1"/>
  <c r="R1690" i="1"/>
  <c r="Q1690" i="1"/>
  <c r="F1690" i="1"/>
  <c r="E1690" i="1"/>
  <c r="D1690" i="1"/>
  <c r="C1690" i="1"/>
  <c r="T1689" i="1"/>
  <c r="S1689" i="1"/>
  <c r="R1689" i="1"/>
  <c r="Q1689" i="1"/>
  <c r="F1689" i="1"/>
  <c r="E1689" i="1"/>
  <c r="D1689" i="1"/>
  <c r="C1689" i="1"/>
  <c r="T1688" i="1"/>
  <c r="S1688" i="1"/>
  <c r="R1688" i="1"/>
  <c r="Q1688" i="1"/>
  <c r="F1688" i="1"/>
  <c r="E1688" i="1"/>
  <c r="D1688" i="1"/>
  <c r="C1688" i="1"/>
  <c r="T1687" i="1"/>
  <c r="S1687" i="1"/>
  <c r="R1687" i="1"/>
  <c r="Q1687" i="1"/>
  <c r="F1687" i="1"/>
  <c r="E1687" i="1"/>
  <c r="D1687" i="1"/>
  <c r="C1687" i="1"/>
  <c r="T1686" i="1"/>
  <c r="S1686" i="1"/>
  <c r="R1686" i="1"/>
  <c r="Q1686" i="1"/>
  <c r="F1686" i="1"/>
  <c r="E1686" i="1"/>
  <c r="D1686" i="1"/>
  <c r="C1686" i="1"/>
  <c r="T1685" i="1"/>
  <c r="S1685" i="1"/>
  <c r="R1685" i="1"/>
  <c r="Q1685" i="1"/>
  <c r="F1685" i="1"/>
  <c r="E1685" i="1"/>
  <c r="D1685" i="1"/>
  <c r="C1685" i="1"/>
  <c r="T1684" i="1"/>
  <c r="S1684" i="1"/>
  <c r="R1684" i="1"/>
  <c r="Q1684" i="1"/>
  <c r="F1684" i="1"/>
  <c r="E1684" i="1"/>
  <c r="D1684" i="1"/>
  <c r="C1684" i="1"/>
  <c r="T1683" i="1"/>
  <c r="S1683" i="1"/>
  <c r="R1683" i="1"/>
  <c r="Q1683" i="1"/>
  <c r="F1683" i="1"/>
  <c r="E1683" i="1"/>
  <c r="D1683" i="1"/>
  <c r="C1683" i="1"/>
  <c r="T1682" i="1"/>
  <c r="S1682" i="1"/>
  <c r="R1682" i="1"/>
  <c r="Q1682" i="1"/>
  <c r="F1682" i="1"/>
  <c r="E1682" i="1"/>
  <c r="D1682" i="1"/>
  <c r="C1682" i="1"/>
  <c r="T1681" i="1"/>
  <c r="S1681" i="1"/>
  <c r="R1681" i="1"/>
  <c r="Q1681" i="1"/>
  <c r="F1681" i="1"/>
  <c r="E1681" i="1"/>
  <c r="D1681" i="1"/>
  <c r="C1681" i="1"/>
  <c r="T1680" i="1"/>
  <c r="S1680" i="1"/>
  <c r="R1680" i="1"/>
  <c r="Q1680" i="1"/>
  <c r="F1680" i="1"/>
  <c r="E1680" i="1"/>
  <c r="D1680" i="1"/>
  <c r="C1680" i="1"/>
  <c r="T1679" i="1"/>
  <c r="S1679" i="1"/>
  <c r="R1679" i="1"/>
  <c r="Q1679" i="1"/>
  <c r="F1679" i="1"/>
  <c r="E1679" i="1"/>
  <c r="D1679" i="1"/>
  <c r="C1679" i="1"/>
  <c r="T1678" i="1"/>
  <c r="S1678" i="1"/>
  <c r="R1678" i="1"/>
  <c r="Q1678" i="1"/>
  <c r="F1678" i="1"/>
  <c r="E1678" i="1"/>
  <c r="D1678" i="1"/>
  <c r="C1678" i="1"/>
  <c r="T1677" i="1"/>
  <c r="S1677" i="1"/>
  <c r="R1677" i="1"/>
  <c r="Q1677" i="1"/>
  <c r="F1677" i="1"/>
  <c r="E1677" i="1"/>
  <c r="D1677" i="1"/>
  <c r="C1677" i="1"/>
  <c r="T1676" i="1"/>
  <c r="S1676" i="1"/>
  <c r="R1676" i="1"/>
  <c r="Q1676" i="1"/>
  <c r="F1676" i="1"/>
  <c r="E1676" i="1"/>
  <c r="D1676" i="1"/>
  <c r="C1676" i="1"/>
  <c r="T1675" i="1"/>
  <c r="S1675" i="1"/>
  <c r="R1675" i="1"/>
  <c r="Q1675" i="1"/>
  <c r="F1675" i="1"/>
  <c r="E1675" i="1"/>
  <c r="D1675" i="1"/>
  <c r="C1675" i="1"/>
  <c r="T1674" i="1"/>
  <c r="S1674" i="1"/>
  <c r="R1674" i="1"/>
  <c r="Q1674" i="1"/>
  <c r="F1674" i="1"/>
  <c r="E1674" i="1"/>
  <c r="D1674" i="1"/>
  <c r="C1674" i="1"/>
  <c r="T1673" i="1"/>
  <c r="S1673" i="1"/>
  <c r="R1673" i="1"/>
  <c r="Q1673" i="1"/>
  <c r="F1673" i="1"/>
  <c r="E1673" i="1"/>
  <c r="D1673" i="1"/>
  <c r="C1673" i="1"/>
  <c r="T1672" i="1"/>
  <c r="S1672" i="1"/>
  <c r="R1672" i="1"/>
  <c r="Q1672" i="1"/>
  <c r="F1672" i="1"/>
  <c r="E1672" i="1"/>
  <c r="D1672" i="1"/>
  <c r="C1672" i="1"/>
  <c r="T1671" i="1"/>
  <c r="S1671" i="1"/>
  <c r="R1671" i="1"/>
  <c r="Q1671" i="1"/>
  <c r="F1671" i="1"/>
  <c r="E1671" i="1"/>
  <c r="D1671" i="1"/>
  <c r="C1671" i="1"/>
  <c r="T1670" i="1"/>
  <c r="S1670" i="1"/>
  <c r="R1670" i="1"/>
  <c r="Q1670" i="1"/>
  <c r="F1670" i="1"/>
  <c r="E1670" i="1"/>
  <c r="D1670" i="1"/>
  <c r="C1670" i="1"/>
  <c r="T1669" i="1"/>
  <c r="S1669" i="1"/>
  <c r="R1669" i="1"/>
  <c r="Q1669" i="1"/>
  <c r="F1669" i="1"/>
  <c r="E1669" i="1"/>
  <c r="D1669" i="1"/>
  <c r="C1669" i="1"/>
  <c r="T1668" i="1"/>
  <c r="S1668" i="1"/>
  <c r="R1668" i="1"/>
  <c r="Q1668" i="1"/>
  <c r="F1668" i="1"/>
  <c r="E1668" i="1"/>
  <c r="D1668" i="1"/>
  <c r="C1668" i="1"/>
  <c r="T1667" i="1"/>
  <c r="S1667" i="1"/>
  <c r="R1667" i="1"/>
  <c r="Q1667" i="1"/>
  <c r="F1667" i="1"/>
  <c r="E1667" i="1"/>
  <c r="D1667" i="1"/>
  <c r="C1667" i="1"/>
  <c r="T1666" i="1"/>
  <c r="S1666" i="1"/>
  <c r="R1666" i="1"/>
  <c r="Q1666" i="1"/>
  <c r="F1666" i="1"/>
  <c r="E1666" i="1"/>
  <c r="D1666" i="1"/>
  <c r="C1666" i="1"/>
  <c r="T1665" i="1"/>
  <c r="S1665" i="1"/>
  <c r="R1665" i="1"/>
  <c r="Q1665" i="1"/>
  <c r="F1665" i="1"/>
  <c r="E1665" i="1"/>
  <c r="D1665" i="1"/>
  <c r="C1665" i="1"/>
  <c r="T1664" i="1"/>
  <c r="S1664" i="1"/>
  <c r="R1664" i="1"/>
  <c r="Q1664" i="1"/>
  <c r="F1664" i="1"/>
  <c r="E1664" i="1"/>
  <c r="D1664" i="1"/>
  <c r="C1664" i="1"/>
  <c r="T1663" i="1"/>
  <c r="S1663" i="1"/>
  <c r="R1663" i="1"/>
  <c r="Q1663" i="1"/>
  <c r="F1663" i="1"/>
  <c r="E1663" i="1"/>
  <c r="D1663" i="1"/>
  <c r="C1663" i="1"/>
  <c r="T1662" i="1"/>
  <c r="S1662" i="1"/>
  <c r="R1662" i="1"/>
  <c r="Q1662" i="1"/>
  <c r="F1662" i="1"/>
  <c r="E1662" i="1"/>
  <c r="D1662" i="1"/>
  <c r="C1662" i="1"/>
  <c r="T1661" i="1"/>
  <c r="S1661" i="1"/>
  <c r="R1661" i="1"/>
  <c r="Q1661" i="1"/>
  <c r="F1661" i="1"/>
  <c r="E1661" i="1"/>
  <c r="D1661" i="1"/>
  <c r="C1661" i="1"/>
  <c r="T1660" i="1"/>
  <c r="S1660" i="1"/>
  <c r="R1660" i="1"/>
  <c r="Q1660" i="1"/>
  <c r="F1660" i="1"/>
  <c r="E1660" i="1"/>
  <c r="D1660" i="1"/>
  <c r="C1660" i="1"/>
  <c r="T1659" i="1"/>
  <c r="S1659" i="1"/>
  <c r="R1659" i="1"/>
  <c r="Q1659" i="1"/>
  <c r="F1659" i="1"/>
  <c r="E1659" i="1"/>
  <c r="D1659" i="1"/>
  <c r="C1659" i="1"/>
  <c r="T1658" i="1"/>
  <c r="S1658" i="1"/>
  <c r="R1658" i="1"/>
  <c r="Q1658" i="1"/>
  <c r="F1658" i="1"/>
  <c r="E1658" i="1"/>
  <c r="D1658" i="1"/>
  <c r="C1658" i="1"/>
  <c r="T1657" i="1"/>
  <c r="S1657" i="1"/>
  <c r="R1657" i="1"/>
  <c r="Q1657" i="1"/>
  <c r="F1657" i="1"/>
  <c r="E1657" i="1"/>
  <c r="D1657" i="1"/>
  <c r="C1657" i="1"/>
  <c r="T1656" i="1"/>
  <c r="S1656" i="1"/>
  <c r="R1656" i="1"/>
  <c r="Q1656" i="1"/>
  <c r="F1656" i="1"/>
  <c r="E1656" i="1"/>
  <c r="D1656" i="1"/>
  <c r="C1656" i="1"/>
  <c r="T1655" i="1"/>
  <c r="S1655" i="1"/>
  <c r="R1655" i="1"/>
  <c r="Q1655" i="1"/>
  <c r="F1655" i="1"/>
  <c r="E1655" i="1"/>
  <c r="D1655" i="1"/>
  <c r="C1655" i="1"/>
  <c r="T1654" i="1"/>
  <c r="S1654" i="1"/>
  <c r="R1654" i="1"/>
  <c r="Q1654" i="1"/>
  <c r="F1654" i="1"/>
  <c r="E1654" i="1"/>
  <c r="D1654" i="1"/>
  <c r="C1654" i="1"/>
  <c r="T1653" i="1"/>
  <c r="S1653" i="1"/>
  <c r="R1653" i="1"/>
  <c r="Q1653" i="1"/>
  <c r="F1653" i="1"/>
  <c r="E1653" i="1"/>
  <c r="D1653" i="1"/>
  <c r="C1653" i="1"/>
  <c r="T1652" i="1"/>
  <c r="S1652" i="1"/>
  <c r="R1652" i="1"/>
  <c r="Q1652" i="1"/>
  <c r="F1652" i="1"/>
  <c r="E1652" i="1"/>
  <c r="D1652" i="1"/>
  <c r="C1652" i="1"/>
  <c r="T1651" i="1"/>
  <c r="S1651" i="1"/>
  <c r="R1651" i="1"/>
  <c r="Q1651" i="1"/>
  <c r="F1651" i="1"/>
  <c r="E1651" i="1"/>
  <c r="D1651" i="1"/>
  <c r="C1651" i="1"/>
  <c r="T1650" i="1"/>
  <c r="S1650" i="1"/>
  <c r="R1650" i="1"/>
  <c r="Q1650" i="1"/>
  <c r="F1650" i="1"/>
  <c r="E1650" i="1"/>
  <c r="D1650" i="1"/>
  <c r="C1650" i="1"/>
  <c r="T1649" i="1"/>
  <c r="S1649" i="1"/>
  <c r="R1649" i="1"/>
  <c r="Q1649" i="1"/>
  <c r="F1649" i="1"/>
  <c r="E1649" i="1"/>
  <c r="D1649" i="1"/>
  <c r="C1649" i="1"/>
  <c r="T1648" i="1"/>
  <c r="S1648" i="1"/>
  <c r="R1648" i="1"/>
  <c r="Q1648" i="1"/>
  <c r="F1648" i="1"/>
  <c r="E1648" i="1"/>
  <c r="D1648" i="1"/>
  <c r="C1648" i="1"/>
  <c r="T1647" i="1"/>
  <c r="S1647" i="1"/>
  <c r="R1647" i="1"/>
  <c r="Q1647" i="1"/>
  <c r="F1647" i="1"/>
  <c r="E1647" i="1"/>
  <c r="D1647" i="1"/>
  <c r="C1647" i="1"/>
  <c r="T1646" i="1"/>
  <c r="S1646" i="1"/>
  <c r="R1646" i="1"/>
  <c r="Q1646" i="1"/>
  <c r="F1646" i="1"/>
  <c r="E1646" i="1"/>
  <c r="D1646" i="1"/>
  <c r="C1646" i="1"/>
  <c r="T1645" i="1"/>
  <c r="S1645" i="1"/>
  <c r="R1645" i="1"/>
  <c r="Q1645" i="1"/>
  <c r="F1645" i="1"/>
  <c r="E1645" i="1"/>
  <c r="D1645" i="1"/>
  <c r="C1645" i="1"/>
  <c r="T1644" i="1"/>
  <c r="S1644" i="1"/>
  <c r="R1644" i="1"/>
  <c r="Q1644" i="1"/>
  <c r="F1644" i="1"/>
  <c r="E1644" i="1"/>
  <c r="D1644" i="1"/>
  <c r="C1644" i="1"/>
  <c r="T1643" i="1"/>
  <c r="S1643" i="1"/>
  <c r="R1643" i="1"/>
  <c r="Q1643" i="1"/>
  <c r="F1643" i="1"/>
  <c r="E1643" i="1"/>
  <c r="D1643" i="1"/>
  <c r="C1643" i="1"/>
  <c r="T1642" i="1"/>
  <c r="S1642" i="1"/>
  <c r="R1642" i="1"/>
  <c r="Q1642" i="1"/>
  <c r="F1642" i="1"/>
  <c r="E1642" i="1"/>
  <c r="D1642" i="1"/>
  <c r="C1642" i="1"/>
  <c r="T1641" i="1"/>
  <c r="S1641" i="1"/>
  <c r="R1641" i="1"/>
  <c r="Q1641" i="1"/>
  <c r="F1641" i="1"/>
  <c r="E1641" i="1"/>
  <c r="D1641" i="1"/>
  <c r="C1641" i="1"/>
  <c r="T1640" i="1"/>
  <c r="S1640" i="1"/>
  <c r="R1640" i="1"/>
  <c r="Q1640" i="1"/>
  <c r="F1640" i="1"/>
  <c r="E1640" i="1"/>
  <c r="D1640" i="1"/>
  <c r="C1640" i="1"/>
  <c r="T1639" i="1"/>
  <c r="S1639" i="1"/>
  <c r="R1639" i="1"/>
  <c r="Q1639" i="1"/>
  <c r="F1639" i="1"/>
  <c r="E1639" i="1"/>
  <c r="D1639" i="1"/>
  <c r="C1639" i="1"/>
  <c r="T1638" i="1"/>
  <c r="S1638" i="1"/>
  <c r="R1638" i="1"/>
  <c r="Q1638" i="1"/>
  <c r="F1638" i="1"/>
  <c r="E1638" i="1"/>
  <c r="D1638" i="1"/>
  <c r="C1638" i="1"/>
  <c r="T1637" i="1"/>
  <c r="S1637" i="1"/>
  <c r="R1637" i="1"/>
  <c r="Q1637" i="1"/>
  <c r="F1637" i="1"/>
  <c r="E1637" i="1"/>
  <c r="D1637" i="1"/>
  <c r="C1637" i="1"/>
  <c r="T1636" i="1"/>
  <c r="S1636" i="1"/>
  <c r="R1636" i="1"/>
  <c r="Q1636" i="1"/>
  <c r="F1636" i="1"/>
  <c r="E1636" i="1"/>
  <c r="D1636" i="1"/>
  <c r="C1636" i="1"/>
  <c r="T1635" i="1"/>
  <c r="S1635" i="1"/>
  <c r="R1635" i="1"/>
  <c r="Q1635" i="1"/>
  <c r="F1635" i="1"/>
  <c r="E1635" i="1"/>
  <c r="D1635" i="1"/>
  <c r="C1635" i="1"/>
  <c r="T1634" i="1"/>
  <c r="S1634" i="1"/>
  <c r="R1634" i="1"/>
  <c r="Q1634" i="1"/>
  <c r="F1634" i="1"/>
  <c r="E1634" i="1"/>
  <c r="D1634" i="1"/>
  <c r="C1634" i="1"/>
  <c r="T1633" i="1"/>
  <c r="S1633" i="1"/>
  <c r="R1633" i="1"/>
  <c r="Q1633" i="1"/>
  <c r="F1633" i="1"/>
  <c r="E1633" i="1"/>
  <c r="D1633" i="1"/>
  <c r="C1633" i="1"/>
  <c r="T1632" i="1"/>
  <c r="S1632" i="1"/>
  <c r="R1632" i="1"/>
  <c r="Q1632" i="1"/>
  <c r="F1632" i="1"/>
  <c r="E1632" i="1"/>
  <c r="D1632" i="1"/>
  <c r="C1632" i="1"/>
  <c r="T1631" i="1"/>
  <c r="S1631" i="1"/>
  <c r="R1631" i="1"/>
  <c r="Q1631" i="1"/>
  <c r="F1631" i="1"/>
  <c r="E1631" i="1"/>
  <c r="D1631" i="1"/>
  <c r="C1631" i="1"/>
  <c r="T1630" i="1"/>
  <c r="S1630" i="1"/>
  <c r="R1630" i="1"/>
  <c r="Q1630" i="1"/>
  <c r="F1630" i="1"/>
  <c r="E1630" i="1"/>
  <c r="D1630" i="1"/>
  <c r="C1630" i="1"/>
  <c r="T1629" i="1"/>
  <c r="S1629" i="1"/>
  <c r="R1629" i="1"/>
  <c r="Q1629" i="1"/>
  <c r="F1629" i="1"/>
  <c r="E1629" i="1"/>
  <c r="D1629" i="1"/>
  <c r="C1629" i="1"/>
  <c r="T1628" i="1"/>
  <c r="S1628" i="1"/>
  <c r="R1628" i="1"/>
  <c r="Q1628" i="1"/>
  <c r="F1628" i="1"/>
  <c r="E1628" i="1"/>
  <c r="D1628" i="1"/>
  <c r="C1628" i="1"/>
  <c r="T1627" i="1"/>
  <c r="S1627" i="1"/>
  <c r="R1627" i="1"/>
  <c r="Q1627" i="1"/>
  <c r="F1627" i="1"/>
  <c r="E1627" i="1"/>
  <c r="D1627" i="1"/>
  <c r="C1627" i="1"/>
  <c r="T1626" i="1"/>
  <c r="S1626" i="1"/>
  <c r="R1626" i="1"/>
  <c r="Q1626" i="1"/>
  <c r="F1626" i="1"/>
  <c r="E1626" i="1"/>
  <c r="D1626" i="1"/>
  <c r="C1626" i="1"/>
  <c r="T1625" i="1"/>
  <c r="S1625" i="1"/>
  <c r="R1625" i="1"/>
  <c r="Q1625" i="1"/>
  <c r="F1625" i="1"/>
  <c r="E1625" i="1"/>
  <c r="D1625" i="1"/>
  <c r="C1625" i="1"/>
  <c r="T1624" i="1"/>
  <c r="S1624" i="1"/>
  <c r="R1624" i="1"/>
  <c r="Q1624" i="1"/>
  <c r="F1624" i="1"/>
  <c r="E1624" i="1"/>
  <c r="D1624" i="1"/>
  <c r="C1624" i="1"/>
  <c r="T1623" i="1"/>
  <c r="S1623" i="1"/>
  <c r="R1623" i="1"/>
  <c r="Q1623" i="1"/>
  <c r="F1623" i="1"/>
  <c r="E1623" i="1"/>
  <c r="D1623" i="1"/>
  <c r="C1623" i="1"/>
  <c r="T1622" i="1"/>
  <c r="S1622" i="1"/>
  <c r="R1622" i="1"/>
  <c r="Q1622" i="1"/>
  <c r="F1622" i="1"/>
  <c r="E1622" i="1"/>
  <c r="D1622" i="1"/>
  <c r="C1622" i="1"/>
  <c r="T1621" i="1"/>
  <c r="S1621" i="1"/>
  <c r="R1621" i="1"/>
  <c r="Q1621" i="1"/>
  <c r="F1621" i="1"/>
  <c r="E1621" i="1"/>
  <c r="D1621" i="1"/>
  <c r="C1621" i="1"/>
  <c r="T1620" i="1"/>
  <c r="S1620" i="1"/>
  <c r="R1620" i="1"/>
  <c r="Q1620" i="1"/>
  <c r="F1620" i="1"/>
  <c r="E1620" i="1"/>
  <c r="D1620" i="1"/>
  <c r="C1620" i="1"/>
  <c r="T1619" i="1"/>
  <c r="S1619" i="1"/>
  <c r="R1619" i="1"/>
  <c r="Q1619" i="1"/>
  <c r="F1619" i="1"/>
  <c r="E1619" i="1"/>
  <c r="D1619" i="1"/>
  <c r="C1619" i="1"/>
  <c r="T1618" i="1"/>
  <c r="S1618" i="1"/>
  <c r="R1618" i="1"/>
  <c r="Q1618" i="1"/>
  <c r="F1618" i="1"/>
  <c r="E1618" i="1"/>
  <c r="D1618" i="1"/>
  <c r="C1618" i="1"/>
  <c r="T1617" i="1"/>
  <c r="S1617" i="1"/>
  <c r="R1617" i="1"/>
  <c r="Q1617" i="1"/>
  <c r="F1617" i="1"/>
  <c r="E1617" i="1"/>
  <c r="D1617" i="1"/>
  <c r="C1617" i="1"/>
  <c r="T1616" i="1"/>
  <c r="S1616" i="1"/>
  <c r="R1616" i="1"/>
  <c r="Q1616" i="1"/>
  <c r="F1616" i="1"/>
  <c r="E1616" i="1"/>
  <c r="D1616" i="1"/>
  <c r="C1616" i="1"/>
  <c r="T1615" i="1"/>
  <c r="S1615" i="1"/>
  <c r="R1615" i="1"/>
  <c r="Q1615" i="1"/>
  <c r="F1615" i="1"/>
  <c r="E1615" i="1"/>
  <c r="D1615" i="1"/>
  <c r="C1615" i="1"/>
  <c r="T1614" i="1"/>
  <c r="S1614" i="1"/>
  <c r="R1614" i="1"/>
  <c r="Q1614" i="1"/>
  <c r="F1614" i="1"/>
  <c r="E1614" i="1"/>
  <c r="D1614" i="1"/>
  <c r="C1614" i="1"/>
  <c r="T1613" i="1"/>
  <c r="S1613" i="1"/>
  <c r="R1613" i="1"/>
  <c r="Q1613" i="1"/>
  <c r="F1613" i="1"/>
  <c r="E1613" i="1"/>
  <c r="D1613" i="1"/>
  <c r="C1613" i="1"/>
  <c r="T1612" i="1"/>
  <c r="S1612" i="1"/>
  <c r="R1612" i="1"/>
  <c r="Q1612" i="1"/>
  <c r="F1612" i="1"/>
  <c r="E1612" i="1"/>
  <c r="D1612" i="1"/>
  <c r="C1612" i="1"/>
  <c r="T1611" i="1"/>
  <c r="S1611" i="1"/>
  <c r="R1611" i="1"/>
  <c r="Q1611" i="1"/>
  <c r="F1611" i="1"/>
  <c r="E1611" i="1"/>
  <c r="D1611" i="1"/>
  <c r="C1611" i="1"/>
  <c r="T1610" i="1"/>
  <c r="S1610" i="1"/>
  <c r="R1610" i="1"/>
  <c r="Q1610" i="1"/>
  <c r="F1610" i="1"/>
  <c r="E1610" i="1"/>
  <c r="D1610" i="1"/>
  <c r="C1610" i="1"/>
  <c r="T1609" i="1"/>
  <c r="S1609" i="1"/>
  <c r="R1609" i="1"/>
  <c r="Q1609" i="1"/>
  <c r="F1609" i="1"/>
  <c r="E1609" i="1"/>
  <c r="D1609" i="1"/>
  <c r="C1609" i="1"/>
  <c r="T1608" i="1"/>
  <c r="S1608" i="1"/>
  <c r="R1608" i="1"/>
  <c r="Q1608" i="1"/>
  <c r="F1608" i="1"/>
  <c r="E1608" i="1"/>
  <c r="D1608" i="1"/>
  <c r="C1608" i="1"/>
  <c r="T1607" i="1"/>
  <c r="S1607" i="1"/>
  <c r="R1607" i="1"/>
  <c r="Q1607" i="1"/>
  <c r="F1607" i="1"/>
  <c r="E1607" i="1"/>
  <c r="D1607" i="1"/>
  <c r="C1607" i="1"/>
  <c r="T1606" i="1"/>
  <c r="S1606" i="1"/>
  <c r="R1606" i="1"/>
  <c r="Q1606" i="1"/>
  <c r="F1606" i="1"/>
  <c r="E1606" i="1"/>
  <c r="D1606" i="1"/>
  <c r="C1606" i="1"/>
  <c r="T1605" i="1"/>
  <c r="S1605" i="1"/>
  <c r="R1605" i="1"/>
  <c r="Q1605" i="1"/>
  <c r="F1605" i="1"/>
  <c r="E1605" i="1"/>
  <c r="D1605" i="1"/>
  <c r="C1605" i="1"/>
  <c r="T1604" i="1"/>
  <c r="S1604" i="1"/>
  <c r="R1604" i="1"/>
  <c r="Q1604" i="1"/>
  <c r="F1604" i="1"/>
  <c r="E1604" i="1"/>
  <c r="D1604" i="1"/>
  <c r="C1604" i="1"/>
  <c r="T1603" i="1"/>
  <c r="S1603" i="1"/>
  <c r="R1603" i="1"/>
  <c r="Q1603" i="1"/>
  <c r="F1603" i="1"/>
  <c r="E1603" i="1"/>
  <c r="D1603" i="1"/>
  <c r="C1603" i="1"/>
  <c r="T1602" i="1"/>
  <c r="S1602" i="1"/>
  <c r="R1602" i="1"/>
  <c r="Q1602" i="1"/>
  <c r="F1602" i="1"/>
  <c r="E1602" i="1"/>
  <c r="D1602" i="1"/>
  <c r="C1602" i="1"/>
  <c r="T1601" i="1"/>
  <c r="S1601" i="1"/>
  <c r="R1601" i="1"/>
  <c r="Q1601" i="1"/>
  <c r="F1601" i="1"/>
  <c r="E1601" i="1"/>
  <c r="D1601" i="1"/>
  <c r="C1601" i="1"/>
  <c r="T1600" i="1"/>
  <c r="S1600" i="1"/>
  <c r="R1600" i="1"/>
  <c r="Q1600" i="1"/>
  <c r="F1600" i="1"/>
  <c r="E1600" i="1"/>
  <c r="D1600" i="1"/>
  <c r="C1600" i="1"/>
  <c r="T1599" i="1"/>
  <c r="S1599" i="1"/>
  <c r="R1599" i="1"/>
  <c r="Q1599" i="1"/>
  <c r="F1599" i="1"/>
  <c r="E1599" i="1"/>
  <c r="D1599" i="1"/>
  <c r="C1599" i="1"/>
  <c r="T1598" i="1"/>
  <c r="S1598" i="1"/>
  <c r="R1598" i="1"/>
  <c r="Q1598" i="1"/>
  <c r="F1598" i="1"/>
  <c r="E1598" i="1"/>
  <c r="D1598" i="1"/>
  <c r="C1598" i="1"/>
  <c r="T1597" i="1"/>
  <c r="S1597" i="1"/>
  <c r="R1597" i="1"/>
  <c r="Q1597" i="1"/>
  <c r="F1597" i="1"/>
  <c r="E1597" i="1"/>
  <c r="D1597" i="1"/>
  <c r="C1597" i="1"/>
  <c r="T1596" i="1"/>
  <c r="S1596" i="1"/>
  <c r="R1596" i="1"/>
  <c r="Q1596" i="1"/>
  <c r="F1596" i="1"/>
  <c r="E1596" i="1"/>
  <c r="D1596" i="1"/>
  <c r="C1596" i="1"/>
  <c r="T1595" i="1"/>
  <c r="S1595" i="1"/>
  <c r="R1595" i="1"/>
  <c r="Q1595" i="1"/>
  <c r="F1595" i="1"/>
  <c r="E1595" i="1"/>
  <c r="D1595" i="1"/>
  <c r="C1595" i="1"/>
  <c r="T1594" i="1"/>
  <c r="S1594" i="1"/>
  <c r="R1594" i="1"/>
  <c r="Q1594" i="1"/>
  <c r="F1594" i="1"/>
  <c r="E1594" i="1"/>
  <c r="D1594" i="1"/>
  <c r="C1594" i="1"/>
  <c r="T1593" i="1"/>
  <c r="S1593" i="1"/>
  <c r="R1593" i="1"/>
  <c r="Q1593" i="1"/>
  <c r="F1593" i="1"/>
  <c r="E1593" i="1"/>
  <c r="D1593" i="1"/>
  <c r="C1593" i="1"/>
  <c r="T1592" i="1"/>
  <c r="S1592" i="1"/>
  <c r="R1592" i="1"/>
  <c r="Q1592" i="1"/>
  <c r="F1592" i="1"/>
  <c r="E1592" i="1"/>
  <c r="D1592" i="1"/>
  <c r="C1592" i="1"/>
  <c r="T1591" i="1"/>
  <c r="S1591" i="1"/>
  <c r="R1591" i="1"/>
  <c r="Q1591" i="1"/>
  <c r="F1591" i="1"/>
  <c r="E1591" i="1"/>
  <c r="D1591" i="1"/>
  <c r="C1591" i="1"/>
  <c r="T1590" i="1"/>
  <c r="S1590" i="1"/>
  <c r="R1590" i="1"/>
  <c r="Q1590" i="1"/>
  <c r="F1590" i="1"/>
  <c r="E1590" i="1"/>
  <c r="D1590" i="1"/>
  <c r="C1590" i="1"/>
  <c r="T1589" i="1"/>
  <c r="S1589" i="1"/>
  <c r="R1589" i="1"/>
  <c r="Q1589" i="1"/>
  <c r="F1589" i="1"/>
  <c r="E1589" i="1"/>
  <c r="D1589" i="1"/>
  <c r="C1589" i="1"/>
  <c r="T1588" i="1"/>
  <c r="S1588" i="1"/>
  <c r="R1588" i="1"/>
  <c r="Q1588" i="1"/>
  <c r="F1588" i="1"/>
  <c r="E1588" i="1"/>
  <c r="D1588" i="1"/>
  <c r="C1588" i="1"/>
  <c r="T1587" i="1"/>
  <c r="S1587" i="1"/>
  <c r="R1587" i="1"/>
  <c r="Q1587" i="1"/>
  <c r="F1587" i="1"/>
  <c r="E1587" i="1"/>
  <c r="D1587" i="1"/>
  <c r="C1587" i="1"/>
  <c r="T1586" i="1"/>
  <c r="S1586" i="1"/>
  <c r="R1586" i="1"/>
  <c r="Q1586" i="1"/>
  <c r="F1586" i="1"/>
  <c r="E1586" i="1"/>
  <c r="D1586" i="1"/>
  <c r="C1586" i="1"/>
  <c r="T1585" i="1"/>
  <c r="S1585" i="1"/>
  <c r="R1585" i="1"/>
  <c r="Q1585" i="1"/>
  <c r="F1585" i="1"/>
  <c r="E1585" i="1"/>
  <c r="D1585" i="1"/>
  <c r="C1585" i="1"/>
  <c r="T1584" i="1"/>
  <c r="S1584" i="1"/>
  <c r="R1584" i="1"/>
  <c r="Q1584" i="1"/>
  <c r="F1584" i="1"/>
  <c r="E1584" i="1"/>
  <c r="D1584" i="1"/>
  <c r="C1584" i="1"/>
  <c r="T1583" i="1"/>
  <c r="S1583" i="1"/>
  <c r="R1583" i="1"/>
  <c r="Q1583" i="1"/>
  <c r="F1583" i="1"/>
  <c r="E1583" i="1"/>
  <c r="D1583" i="1"/>
  <c r="C1583" i="1"/>
  <c r="T1582" i="1"/>
  <c r="S1582" i="1"/>
  <c r="R1582" i="1"/>
  <c r="Q1582" i="1"/>
  <c r="F1582" i="1"/>
  <c r="E1582" i="1"/>
  <c r="D1582" i="1"/>
  <c r="C1582" i="1"/>
  <c r="T1581" i="1"/>
  <c r="S1581" i="1"/>
  <c r="R1581" i="1"/>
  <c r="Q1581" i="1"/>
  <c r="F1581" i="1"/>
  <c r="E1581" i="1"/>
  <c r="D1581" i="1"/>
  <c r="C1581" i="1"/>
  <c r="T1580" i="1"/>
  <c r="S1580" i="1"/>
  <c r="R1580" i="1"/>
  <c r="Q1580" i="1"/>
  <c r="F1580" i="1"/>
  <c r="E1580" i="1"/>
  <c r="D1580" i="1"/>
  <c r="C1580" i="1"/>
  <c r="T1579" i="1"/>
  <c r="S1579" i="1"/>
  <c r="R1579" i="1"/>
  <c r="Q1579" i="1"/>
  <c r="F1579" i="1"/>
  <c r="E1579" i="1"/>
  <c r="D1579" i="1"/>
  <c r="C1579" i="1"/>
  <c r="T1578" i="1"/>
  <c r="S1578" i="1"/>
  <c r="R1578" i="1"/>
  <c r="Q1578" i="1"/>
  <c r="F1578" i="1"/>
  <c r="E1578" i="1"/>
  <c r="D1578" i="1"/>
  <c r="C1578" i="1"/>
  <c r="T1577" i="1"/>
  <c r="S1577" i="1"/>
  <c r="R1577" i="1"/>
  <c r="Q1577" i="1"/>
  <c r="F1577" i="1"/>
  <c r="E1577" i="1"/>
  <c r="D1577" i="1"/>
  <c r="C1577" i="1"/>
  <c r="T1576" i="1"/>
  <c r="S1576" i="1"/>
  <c r="R1576" i="1"/>
  <c r="Q1576" i="1"/>
  <c r="F1576" i="1"/>
  <c r="E1576" i="1"/>
  <c r="D1576" i="1"/>
  <c r="C1576" i="1"/>
  <c r="T1575" i="1"/>
  <c r="S1575" i="1"/>
  <c r="R1575" i="1"/>
  <c r="Q1575" i="1"/>
  <c r="F1575" i="1"/>
  <c r="E1575" i="1"/>
  <c r="D1575" i="1"/>
  <c r="C1575" i="1"/>
  <c r="T1574" i="1"/>
  <c r="S1574" i="1"/>
  <c r="R1574" i="1"/>
  <c r="Q1574" i="1"/>
  <c r="F1574" i="1"/>
  <c r="E1574" i="1"/>
  <c r="D1574" i="1"/>
  <c r="C1574" i="1"/>
  <c r="T1573" i="1"/>
  <c r="S1573" i="1"/>
  <c r="R1573" i="1"/>
  <c r="Q1573" i="1"/>
  <c r="F1573" i="1"/>
  <c r="E1573" i="1"/>
  <c r="D1573" i="1"/>
  <c r="C1573" i="1"/>
  <c r="T1572" i="1"/>
  <c r="S1572" i="1"/>
  <c r="R1572" i="1"/>
  <c r="Q1572" i="1"/>
  <c r="F1572" i="1"/>
  <c r="E1572" i="1"/>
  <c r="D1572" i="1"/>
  <c r="C1572" i="1"/>
  <c r="T1571" i="1"/>
  <c r="S1571" i="1"/>
  <c r="R1571" i="1"/>
  <c r="Q1571" i="1"/>
  <c r="F1571" i="1"/>
  <c r="E1571" i="1"/>
  <c r="D1571" i="1"/>
  <c r="C1571" i="1"/>
  <c r="T1570" i="1"/>
  <c r="S1570" i="1"/>
  <c r="R1570" i="1"/>
  <c r="Q1570" i="1"/>
  <c r="F1570" i="1"/>
  <c r="E1570" i="1"/>
  <c r="D1570" i="1"/>
  <c r="C1570" i="1"/>
  <c r="T1569" i="1"/>
  <c r="S1569" i="1"/>
  <c r="R1569" i="1"/>
  <c r="Q1569" i="1"/>
  <c r="F1569" i="1"/>
  <c r="E1569" i="1"/>
  <c r="D1569" i="1"/>
  <c r="C1569" i="1"/>
  <c r="T1568" i="1"/>
  <c r="S1568" i="1"/>
  <c r="R1568" i="1"/>
  <c r="Q1568" i="1"/>
  <c r="F1568" i="1"/>
  <c r="E1568" i="1"/>
  <c r="D1568" i="1"/>
  <c r="C1568" i="1"/>
  <c r="T1567" i="1"/>
  <c r="S1567" i="1"/>
  <c r="R1567" i="1"/>
  <c r="Q1567" i="1"/>
  <c r="F1567" i="1"/>
  <c r="E1567" i="1"/>
  <c r="D1567" i="1"/>
  <c r="C1567" i="1"/>
  <c r="T1566" i="1"/>
  <c r="S1566" i="1"/>
  <c r="R1566" i="1"/>
  <c r="Q1566" i="1"/>
  <c r="F1566" i="1"/>
  <c r="E1566" i="1"/>
  <c r="D1566" i="1"/>
  <c r="C1566" i="1"/>
  <c r="T1565" i="1"/>
  <c r="S1565" i="1"/>
  <c r="R1565" i="1"/>
  <c r="Q1565" i="1"/>
  <c r="F1565" i="1"/>
  <c r="E1565" i="1"/>
  <c r="D1565" i="1"/>
  <c r="C1565" i="1"/>
  <c r="T1564" i="1"/>
  <c r="S1564" i="1"/>
  <c r="R1564" i="1"/>
  <c r="Q1564" i="1"/>
  <c r="F1564" i="1"/>
  <c r="E1564" i="1"/>
  <c r="D1564" i="1"/>
  <c r="C1564" i="1"/>
  <c r="T1563" i="1"/>
  <c r="S1563" i="1"/>
  <c r="R1563" i="1"/>
  <c r="Q1563" i="1"/>
  <c r="F1563" i="1"/>
  <c r="E1563" i="1"/>
  <c r="D1563" i="1"/>
  <c r="C1563" i="1"/>
  <c r="T1562" i="1"/>
  <c r="S1562" i="1"/>
  <c r="R1562" i="1"/>
  <c r="Q1562" i="1"/>
  <c r="F1562" i="1"/>
  <c r="E1562" i="1"/>
  <c r="D1562" i="1"/>
  <c r="C1562" i="1"/>
  <c r="T1561" i="1"/>
  <c r="S1561" i="1"/>
  <c r="R1561" i="1"/>
  <c r="Q1561" i="1"/>
  <c r="F1561" i="1"/>
  <c r="E1561" i="1"/>
  <c r="D1561" i="1"/>
  <c r="C1561" i="1"/>
  <c r="T1560" i="1"/>
  <c r="S1560" i="1"/>
  <c r="R1560" i="1"/>
  <c r="Q1560" i="1"/>
  <c r="F1560" i="1"/>
  <c r="E1560" i="1"/>
  <c r="D1560" i="1"/>
  <c r="C1560" i="1"/>
  <c r="T1559" i="1"/>
  <c r="S1559" i="1"/>
  <c r="R1559" i="1"/>
  <c r="Q1559" i="1"/>
  <c r="F1559" i="1"/>
  <c r="E1559" i="1"/>
  <c r="D1559" i="1"/>
  <c r="C1559" i="1"/>
  <c r="T1558" i="1"/>
  <c r="S1558" i="1"/>
  <c r="R1558" i="1"/>
  <c r="Q1558" i="1"/>
  <c r="F1558" i="1"/>
  <c r="E1558" i="1"/>
  <c r="D1558" i="1"/>
  <c r="C1558" i="1"/>
  <c r="T1557" i="1"/>
  <c r="S1557" i="1"/>
  <c r="R1557" i="1"/>
  <c r="Q1557" i="1"/>
  <c r="F1557" i="1"/>
  <c r="E1557" i="1"/>
  <c r="D1557" i="1"/>
  <c r="C1557" i="1"/>
  <c r="T1556" i="1"/>
  <c r="S1556" i="1"/>
  <c r="R1556" i="1"/>
  <c r="Q1556" i="1"/>
  <c r="F1556" i="1"/>
  <c r="E1556" i="1"/>
  <c r="D1556" i="1"/>
  <c r="C1556" i="1"/>
  <c r="T1555" i="1"/>
  <c r="S1555" i="1"/>
  <c r="R1555" i="1"/>
  <c r="Q1555" i="1"/>
  <c r="F1555" i="1"/>
  <c r="E1555" i="1"/>
  <c r="D1555" i="1"/>
  <c r="C1555" i="1"/>
  <c r="T1554" i="1"/>
  <c r="S1554" i="1"/>
  <c r="R1554" i="1"/>
  <c r="Q1554" i="1"/>
  <c r="F1554" i="1"/>
  <c r="E1554" i="1"/>
  <c r="D1554" i="1"/>
  <c r="C1554" i="1"/>
  <c r="T1553" i="1"/>
  <c r="S1553" i="1"/>
  <c r="R1553" i="1"/>
  <c r="Q1553" i="1"/>
  <c r="F1553" i="1"/>
  <c r="E1553" i="1"/>
  <c r="D1553" i="1"/>
  <c r="C1553" i="1"/>
  <c r="T1552" i="1"/>
  <c r="S1552" i="1"/>
  <c r="R1552" i="1"/>
  <c r="Q1552" i="1"/>
  <c r="F1552" i="1"/>
  <c r="E1552" i="1"/>
  <c r="D1552" i="1"/>
  <c r="C1552" i="1"/>
  <c r="T1551" i="1"/>
  <c r="S1551" i="1"/>
  <c r="R1551" i="1"/>
  <c r="Q1551" i="1"/>
  <c r="F1551" i="1"/>
  <c r="E1551" i="1"/>
  <c r="D1551" i="1"/>
  <c r="C1551" i="1"/>
  <c r="T1550" i="1"/>
  <c r="S1550" i="1"/>
  <c r="R1550" i="1"/>
  <c r="Q1550" i="1"/>
  <c r="F1550" i="1"/>
  <c r="E1550" i="1"/>
  <c r="D1550" i="1"/>
  <c r="C1550" i="1"/>
  <c r="T1549" i="1"/>
  <c r="S1549" i="1"/>
  <c r="R1549" i="1"/>
  <c r="Q1549" i="1"/>
  <c r="F1549" i="1"/>
  <c r="E1549" i="1"/>
  <c r="D1549" i="1"/>
  <c r="C1549" i="1"/>
  <c r="T1548" i="1"/>
  <c r="S1548" i="1"/>
  <c r="R1548" i="1"/>
  <c r="Q1548" i="1"/>
  <c r="F1548" i="1"/>
  <c r="E1548" i="1"/>
  <c r="D1548" i="1"/>
  <c r="C1548" i="1"/>
  <c r="T1547" i="1"/>
  <c r="S1547" i="1"/>
  <c r="R1547" i="1"/>
  <c r="Q1547" i="1"/>
  <c r="F1547" i="1"/>
  <c r="E1547" i="1"/>
  <c r="D1547" i="1"/>
  <c r="C1547" i="1"/>
  <c r="T1546" i="1"/>
  <c r="S1546" i="1"/>
  <c r="R1546" i="1"/>
  <c r="Q1546" i="1"/>
  <c r="F1546" i="1"/>
  <c r="E1546" i="1"/>
  <c r="D1546" i="1"/>
  <c r="C1546" i="1"/>
  <c r="T1545" i="1"/>
  <c r="S1545" i="1"/>
  <c r="R1545" i="1"/>
  <c r="Q1545" i="1"/>
  <c r="F1545" i="1"/>
  <c r="E1545" i="1"/>
  <c r="D1545" i="1"/>
  <c r="C1545" i="1"/>
  <c r="T1544" i="1"/>
  <c r="S1544" i="1"/>
  <c r="R1544" i="1"/>
  <c r="Q1544" i="1"/>
  <c r="F1544" i="1"/>
  <c r="E1544" i="1"/>
  <c r="D1544" i="1"/>
  <c r="C1544" i="1"/>
  <c r="T1543" i="1"/>
  <c r="S1543" i="1"/>
  <c r="R1543" i="1"/>
  <c r="Q1543" i="1"/>
  <c r="F1543" i="1"/>
  <c r="E1543" i="1"/>
  <c r="D1543" i="1"/>
  <c r="C1543" i="1"/>
  <c r="T1542" i="1"/>
  <c r="S1542" i="1"/>
  <c r="R1542" i="1"/>
  <c r="Q1542" i="1"/>
  <c r="F1542" i="1"/>
  <c r="E1542" i="1"/>
  <c r="D1542" i="1"/>
  <c r="C1542" i="1"/>
  <c r="T1541" i="1"/>
  <c r="S1541" i="1"/>
  <c r="R1541" i="1"/>
  <c r="Q1541" i="1"/>
  <c r="F1541" i="1"/>
  <c r="E1541" i="1"/>
  <c r="D1541" i="1"/>
  <c r="C1541" i="1"/>
  <c r="T1540" i="1"/>
  <c r="S1540" i="1"/>
  <c r="R1540" i="1"/>
  <c r="Q1540" i="1"/>
  <c r="F1540" i="1"/>
  <c r="E1540" i="1"/>
  <c r="D1540" i="1"/>
  <c r="C1540" i="1"/>
  <c r="T1539" i="1"/>
  <c r="S1539" i="1"/>
  <c r="R1539" i="1"/>
  <c r="Q1539" i="1"/>
  <c r="F1539" i="1"/>
  <c r="E1539" i="1"/>
  <c r="D1539" i="1"/>
  <c r="C1539" i="1"/>
  <c r="T1538" i="1"/>
  <c r="S1538" i="1"/>
  <c r="R1538" i="1"/>
  <c r="Q1538" i="1"/>
  <c r="F1538" i="1"/>
  <c r="E1538" i="1"/>
  <c r="D1538" i="1"/>
  <c r="C1538" i="1"/>
  <c r="T1537" i="1"/>
  <c r="S1537" i="1"/>
  <c r="R1537" i="1"/>
  <c r="Q1537" i="1"/>
  <c r="F1537" i="1"/>
  <c r="E1537" i="1"/>
  <c r="D1537" i="1"/>
  <c r="C1537" i="1"/>
  <c r="T1536" i="1"/>
  <c r="S1536" i="1"/>
  <c r="R1536" i="1"/>
  <c r="Q1536" i="1"/>
  <c r="F1536" i="1"/>
  <c r="E1536" i="1"/>
  <c r="D1536" i="1"/>
  <c r="C1536" i="1"/>
  <c r="T1535" i="1"/>
  <c r="S1535" i="1"/>
  <c r="R1535" i="1"/>
  <c r="Q1535" i="1"/>
  <c r="F1535" i="1"/>
  <c r="E1535" i="1"/>
  <c r="D1535" i="1"/>
  <c r="C1535" i="1"/>
  <c r="T1534" i="1"/>
  <c r="S1534" i="1"/>
  <c r="R1534" i="1"/>
  <c r="Q1534" i="1"/>
  <c r="F1534" i="1"/>
  <c r="E1534" i="1"/>
  <c r="D1534" i="1"/>
  <c r="C1534" i="1"/>
  <c r="T1533" i="1"/>
  <c r="S1533" i="1"/>
  <c r="R1533" i="1"/>
  <c r="Q1533" i="1"/>
  <c r="F1533" i="1"/>
  <c r="E1533" i="1"/>
  <c r="D1533" i="1"/>
  <c r="C1533" i="1"/>
  <c r="T1532" i="1"/>
  <c r="S1532" i="1"/>
  <c r="R1532" i="1"/>
  <c r="Q1532" i="1"/>
  <c r="F1532" i="1"/>
  <c r="E1532" i="1"/>
  <c r="D1532" i="1"/>
  <c r="C1532" i="1"/>
  <c r="T1531" i="1"/>
  <c r="S1531" i="1"/>
  <c r="R1531" i="1"/>
  <c r="Q1531" i="1"/>
  <c r="F1531" i="1"/>
  <c r="E1531" i="1"/>
  <c r="D1531" i="1"/>
  <c r="C1531" i="1"/>
  <c r="T1530" i="1"/>
  <c r="S1530" i="1"/>
  <c r="R1530" i="1"/>
  <c r="Q1530" i="1"/>
  <c r="F1530" i="1"/>
  <c r="E1530" i="1"/>
  <c r="D1530" i="1"/>
  <c r="C1530" i="1"/>
  <c r="T1529" i="1"/>
  <c r="S1529" i="1"/>
  <c r="R1529" i="1"/>
  <c r="Q1529" i="1"/>
  <c r="F1529" i="1"/>
  <c r="E1529" i="1"/>
  <c r="D1529" i="1"/>
  <c r="C1529" i="1"/>
  <c r="T1528" i="1"/>
  <c r="S1528" i="1"/>
  <c r="R1528" i="1"/>
  <c r="Q1528" i="1"/>
  <c r="F1528" i="1"/>
  <c r="E1528" i="1"/>
  <c r="D1528" i="1"/>
  <c r="C1528" i="1"/>
  <c r="T1527" i="1"/>
  <c r="S1527" i="1"/>
  <c r="R1527" i="1"/>
  <c r="Q1527" i="1"/>
  <c r="F1527" i="1"/>
  <c r="E1527" i="1"/>
  <c r="D1527" i="1"/>
  <c r="C1527" i="1"/>
  <c r="T1526" i="1"/>
  <c r="S1526" i="1"/>
  <c r="R1526" i="1"/>
  <c r="Q1526" i="1"/>
  <c r="F1526" i="1"/>
  <c r="E1526" i="1"/>
  <c r="D1526" i="1"/>
  <c r="C1526" i="1"/>
  <c r="T1525" i="1"/>
  <c r="S1525" i="1"/>
  <c r="R1525" i="1"/>
  <c r="Q1525" i="1"/>
  <c r="F1525" i="1"/>
  <c r="E1525" i="1"/>
  <c r="D1525" i="1"/>
  <c r="C1525" i="1"/>
  <c r="T1524" i="1"/>
  <c r="S1524" i="1"/>
  <c r="R1524" i="1"/>
  <c r="Q1524" i="1"/>
  <c r="F1524" i="1"/>
  <c r="E1524" i="1"/>
  <c r="D1524" i="1"/>
  <c r="C1524" i="1"/>
  <c r="T1523" i="1"/>
  <c r="S1523" i="1"/>
  <c r="R1523" i="1"/>
  <c r="Q1523" i="1"/>
  <c r="F1523" i="1"/>
  <c r="E1523" i="1"/>
  <c r="D1523" i="1"/>
  <c r="C1523" i="1"/>
  <c r="T1522" i="1"/>
  <c r="S1522" i="1"/>
  <c r="R1522" i="1"/>
  <c r="Q1522" i="1"/>
  <c r="F1522" i="1"/>
  <c r="E1522" i="1"/>
  <c r="D1522" i="1"/>
  <c r="C1522" i="1"/>
  <c r="T1521" i="1"/>
  <c r="S1521" i="1"/>
  <c r="R1521" i="1"/>
  <c r="Q1521" i="1"/>
  <c r="F1521" i="1"/>
  <c r="E1521" i="1"/>
  <c r="D1521" i="1"/>
  <c r="C1521" i="1"/>
  <c r="T1520" i="1"/>
  <c r="S1520" i="1"/>
  <c r="R1520" i="1"/>
  <c r="Q1520" i="1"/>
  <c r="F1520" i="1"/>
  <c r="E1520" i="1"/>
  <c r="D1520" i="1"/>
  <c r="C1520" i="1"/>
  <c r="T1519" i="1"/>
  <c r="S1519" i="1"/>
  <c r="R1519" i="1"/>
  <c r="Q1519" i="1"/>
  <c r="F1519" i="1"/>
  <c r="E1519" i="1"/>
  <c r="D1519" i="1"/>
  <c r="C1519" i="1"/>
  <c r="T1518" i="1"/>
  <c r="S1518" i="1"/>
  <c r="R1518" i="1"/>
  <c r="Q1518" i="1"/>
  <c r="F1518" i="1"/>
  <c r="E1518" i="1"/>
  <c r="D1518" i="1"/>
  <c r="C1518" i="1"/>
  <c r="T1517" i="1"/>
  <c r="S1517" i="1"/>
  <c r="R1517" i="1"/>
  <c r="Q1517" i="1"/>
  <c r="F1517" i="1"/>
  <c r="E1517" i="1"/>
  <c r="D1517" i="1"/>
  <c r="C1517" i="1"/>
  <c r="T1516" i="1"/>
  <c r="S1516" i="1"/>
  <c r="R1516" i="1"/>
  <c r="Q1516" i="1"/>
  <c r="F1516" i="1"/>
  <c r="E1516" i="1"/>
  <c r="D1516" i="1"/>
  <c r="C1516" i="1"/>
  <c r="T1515" i="1"/>
  <c r="S1515" i="1"/>
  <c r="R1515" i="1"/>
  <c r="Q1515" i="1"/>
  <c r="F1515" i="1"/>
  <c r="E1515" i="1"/>
  <c r="D1515" i="1"/>
  <c r="C1515" i="1"/>
  <c r="T1514" i="1"/>
  <c r="S1514" i="1"/>
  <c r="R1514" i="1"/>
  <c r="Q1514" i="1"/>
  <c r="F1514" i="1"/>
  <c r="E1514" i="1"/>
  <c r="D1514" i="1"/>
  <c r="C1514" i="1"/>
  <c r="T1513" i="1"/>
  <c r="S1513" i="1"/>
  <c r="R1513" i="1"/>
  <c r="Q1513" i="1"/>
  <c r="F1513" i="1"/>
  <c r="E1513" i="1"/>
  <c r="D1513" i="1"/>
  <c r="C1513" i="1"/>
  <c r="T1512" i="1"/>
  <c r="S1512" i="1"/>
  <c r="R1512" i="1"/>
  <c r="Q1512" i="1"/>
  <c r="F1512" i="1"/>
  <c r="E1512" i="1"/>
  <c r="D1512" i="1"/>
  <c r="C1512" i="1"/>
  <c r="T1511" i="1"/>
  <c r="S1511" i="1"/>
  <c r="R1511" i="1"/>
  <c r="Q1511" i="1"/>
  <c r="F1511" i="1"/>
  <c r="E1511" i="1"/>
  <c r="D1511" i="1"/>
  <c r="C1511" i="1"/>
  <c r="T1510" i="1"/>
  <c r="S1510" i="1"/>
  <c r="R1510" i="1"/>
  <c r="Q1510" i="1"/>
  <c r="F1510" i="1"/>
  <c r="E1510" i="1"/>
  <c r="D1510" i="1"/>
  <c r="C1510" i="1"/>
  <c r="T1509" i="1"/>
  <c r="S1509" i="1"/>
  <c r="R1509" i="1"/>
  <c r="Q1509" i="1"/>
  <c r="F1509" i="1"/>
  <c r="E1509" i="1"/>
  <c r="D1509" i="1"/>
  <c r="C1509" i="1"/>
  <c r="T1508" i="1"/>
  <c r="S1508" i="1"/>
  <c r="R1508" i="1"/>
  <c r="Q1508" i="1"/>
  <c r="F1508" i="1"/>
  <c r="E1508" i="1"/>
  <c r="D1508" i="1"/>
  <c r="C1508" i="1"/>
  <c r="T1507" i="1"/>
  <c r="S1507" i="1"/>
  <c r="R1507" i="1"/>
  <c r="Q1507" i="1"/>
  <c r="F1507" i="1"/>
  <c r="E1507" i="1"/>
  <c r="D1507" i="1"/>
  <c r="C1507" i="1"/>
  <c r="T1506" i="1"/>
  <c r="S1506" i="1"/>
  <c r="R1506" i="1"/>
  <c r="Q1506" i="1"/>
  <c r="F1506" i="1"/>
  <c r="E1506" i="1"/>
  <c r="D1506" i="1"/>
  <c r="C1506" i="1"/>
  <c r="T1505" i="1"/>
  <c r="S1505" i="1"/>
  <c r="R1505" i="1"/>
  <c r="Q1505" i="1"/>
  <c r="F1505" i="1"/>
  <c r="E1505" i="1"/>
  <c r="D1505" i="1"/>
  <c r="C1505" i="1"/>
  <c r="T1504" i="1"/>
  <c r="S1504" i="1"/>
  <c r="R1504" i="1"/>
  <c r="Q1504" i="1"/>
  <c r="F1504" i="1"/>
  <c r="E1504" i="1"/>
  <c r="D1504" i="1"/>
  <c r="C1504" i="1"/>
  <c r="T1503" i="1"/>
  <c r="S1503" i="1"/>
  <c r="R1503" i="1"/>
  <c r="Q1503" i="1"/>
  <c r="F1503" i="1"/>
  <c r="E1503" i="1"/>
  <c r="D1503" i="1"/>
  <c r="C1503" i="1"/>
  <c r="T1502" i="1"/>
  <c r="S1502" i="1"/>
  <c r="R1502" i="1"/>
  <c r="Q1502" i="1"/>
  <c r="F1502" i="1"/>
  <c r="E1502" i="1"/>
  <c r="D1502" i="1"/>
  <c r="C1502" i="1"/>
  <c r="T1501" i="1"/>
  <c r="S1501" i="1"/>
  <c r="R1501" i="1"/>
  <c r="Q1501" i="1"/>
  <c r="F1501" i="1"/>
  <c r="E1501" i="1"/>
  <c r="D1501" i="1"/>
  <c r="C1501" i="1"/>
  <c r="T1500" i="1"/>
  <c r="S1500" i="1"/>
  <c r="R1500" i="1"/>
  <c r="Q1500" i="1"/>
  <c r="F1500" i="1"/>
  <c r="E1500" i="1"/>
  <c r="D1500" i="1"/>
  <c r="C1500" i="1"/>
  <c r="T1499" i="1"/>
  <c r="S1499" i="1"/>
  <c r="R1499" i="1"/>
  <c r="Q1499" i="1"/>
  <c r="F1499" i="1"/>
  <c r="E1499" i="1"/>
  <c r="D1499" i="1"/>
  <c r="C1499" i="1"/>
  <c r="T1498" i="1"/>
  <c r="S1498" i="1"/>
  <c r="R1498" i="1"/>
  <c r="Q1498" i="1"/>
  <c r="F1498" i="1"/>
  <c r="E1498" i="1"/>
  <c r="D1498" i="1"/>
  <c r="C1498" i="1"/>
  <c r="T1497" i="1"/>
  <c r="S1497" i="1"/>
  <c r="R1497" i="1"/>
  <c r="Q1497" i="1"/>
  <c r="F1497" i="1"/>
  <c r="E1497" i="1"/>
  <c r="D1497" i="1"/>
  <c r="C1497" i="1"/>
  <c r="T1496" i="1"/>
  <c r="S1496" i="1"/>
  <c r="R1496" i="1"/>
  <c r="Q1496" i="1"/>
  <c r="F1496" i="1"/>
  <c r="E1496" i="1"/>
  <c r="D1496" i="1"/>
  <c r="C1496" i="1"/>
  <c r="T1495" i="1"/>
  <c r="S1495" i="1"/>
  <c r="R1495" i="1"/>
  <c r="Q1495" i="1"/>
  <c r="F1495" i="1"/>
  <c r="E1495" i="1"/>
  <c r="D1495" i="1"/>
  <c r="C1495" i="1"/>
  <c r="T1494" i="1"/>
  <c r="S1494" i="1"/>
  <c r="R1494" i="1"/>
  <c r="Q1494" i="1"/>
  <c r="F1494" i="1"/>
  <c r="E1494" i="1"/>
  <c r="D1494" i="1"/>
  <c r="C1494" i="1"/>
  <c r="T1493" i="1"/>
  <c r="S1493" i="1"/>
  <c r="R1493" i="1"/>
  <c r="Q1493" i="1"/>
  <c r="F1493" i="1"/>
  <c r="E1493" i="1"/>
  <c r="D1493" i="1"/>
  <c r="C1493" i="1"/>
  <c r="T1492" i="1"/>
  <c r="S1492" i="1"/>
  <c r="R1492" i="1"/>
  <c r="Q1492" i="1"/>
  <c r="F1492" i="1"/>
  <c r="E1492" i="1"/>
  <c r="D1492" i="1"/>
  <c r="C1492" i="1"/>
  <c r="T1491" i="1"/>
  <c r="S1491" i="1"/>
  <c r="R1491" i="1"/>
  <c r="Q1491" i="1"/>
  <c r="F1491" i="1"/>
  <c r="E1491" i="1"/>
  <c r="D1491" i="1"/>
  <c r="C1491" i="1"/>
  <c r="T1490" i="1"/>
  <c r="S1490" i="1"/>
  <c r="R1490" i="1"/>
  <c r="Q1490" i="1"/>
  <c r="F1490" i="1"/>
  <c r="E1490" i="1"/>
  <c r="D1490" i="1"/>
  <c r="C1490" i="1"/>
  <c r="T1489" i="1"/>
  <c r="S1489" i="1"/>
  <c r="R1489" i="1"/>
  <c r="Q1489" i="1"/>
  <c r="F1489" i="1"/>
  <c r="E1489" i="1"/>
  <c r="D1489" i="1"/>
  <c r="C1489" i="1"/>
  <c r="T1488" i="1"/>
  <c r="S1488" i="1"/>
  <c r="R1488" i="1"/>
  <c r="Q1488" i="1"/>
  <c r="F1488" i="1"/>
  <c r="E1488" i="1"/>
  <c r="D1488" i="1"/>
  <c r="C1488" i="1"/>
  <c r="T1487" i="1"/>
  <c r="S1487" i="1"/>
  <c r="R1487" i="1"/>
  <c r="Q1487" i="1"/>
  <c r="F1487" i="1"/>
  <c r="E1487" i="1"/>
  <c r="D1487" i="1"/>
  <c r="C1487" i="1"/>
  <c r="T1486" i="1"/>
  <c r="S1486" i="1"/>
  <c r="R1486" i="1"/>
  <c r="Q1486" i="1"/>
  <c r="F1486" i="1"/>
  <c r="E1486" i="1"/>
  <c r="D1486" i="1"/>
  <c r="C1486" i="1"/>
  <c r="T1485" i="1"/>
  <c r="S1485" i="1"/>
  <c r="R1485" i="1"/>
  <c r="Q1485" i="1"/>
  <c r="F1485" i="1"/>
  <c r="E1485" i="1"/>
  <c r="D1485" i="1"/>
  <c r="C1485" i="1"/>
  <c r="T1484" i="1"/>
  <c r="S1484" i="1"/>
  <c r="R1484" i="1"/>
  <c r="Q1484" i="1"/>
  <c r="F1484" i="1"/>
  <c r="E1484" i="1"/>
  <c r="D1484" i="1"/>
  <c r="C1484" i="1"/>
  <c r="T1483" i="1"/>
  <c r="S1483" i="1"/>
  <c r="R1483" i="1"/>
  <c r="Q1483" i="1"/>
  <c r="F1483" i="1"/>
  <c r="E1483" i="1"/>
  <c r="D1483" i="1"/>
  <c r="C1483" i="1"/>
  <c r="T1482" i="1"/>
  <c r="S1482" i="1"/>
  <c r="R1482" i="1"/>
  <c r="Q1482" i="1"/>
  <c r="F1482" i="1"/>
  <c r="E1482" i="1"/>
  <c r="D1482" i="1"/>
  <c r="C1482" i="1"/>
  <c r="T1481" i="1"/>
  <c r="S1481" i="1"/>
  <c r="R1481" i="1"/>
  <c r="Q1481" i="1"/>
  <c r="F1481" i="1"/>
  <c r="E1481" i="1"/>
  <c r="D1481" i="1"/>
  <c r="C1481" i="1"/>
  <c r="T1480" i="1"/>
  <c r="S1480" i="1"/>
  <c r="R1480" i="1"/>
  <c r="Q1480" i="1"/>
  <c r="F1480" i="1"/>
  <c r="E1480" i="1"/>
  <c r="D1480" i="1"/>
  <c r="C1480" i="1"/>
  <c r="T1479" i="1"/>
  <c r="S1479" i="1"/>
  <c r="R1479" i="1"/>
  <c r="Q1479" i="1"/>
  <c r="F1479" i="1"/>
  <c r="E1479" i="1"/>
  <c r="D1479" i="1"/>
  <c r="C1479" i="1"/>
  <c r="T1478" i="1"/>
  <c r="S1478" i="1"/>
  <c r="R1478" i="1"/>
  <c r="Q1478" i="1"/>
  <c r="F1478" i="1"/>
  <c r="E1478" i="1"/>
  <c r="D1478" i="1"/>
  <c r="C1478" i="1"/>
  <c r="T1477" i="1"/>
  <c r="S1477" i="1"/>
  <c r="R1477" i="1"/>
  <c r="Q1477" i="1"/>
  <c r="F1477" i="1"/>
  <c r="E1477" i="1"/>
  <c r="D1477" i="1"/>
  <c r="C1477" i="1"/>
  <c r="T1476" i="1"/>
  <c r="S1476" i="1"/>
  <c r="R1476" i="1"/>
  <c r="Q1476" i="1"/>
  <c r="F1476" i="1"/>
  <c r="E1476" i="1"/>
  <c r="D1476" i="1"/>
  <c r="C1476" i="1"/>
  <c r="T1475" i="1"/>
  <c r="S1475" i="1"/>
  <c r="R1475" i="1"/>
  <c r="Q1475" i="1"/>
  <c r="F1475" i="1"/>
  <c r="E1475" i="1"/>
  <c r="D1475" i="1"/>
  <c r="C1475" i="1"/>
  <c r="T1474" i="1"/>
  <c r="S1474" i="1"/>
  <c r="R1474" i="1"/>
  <c r="Q1474" i="1"/>
  <c r="F1474" i="1"/>
  <c r="E1474" i="1"/>
  <c r="D1474" i="1"/>
  <c r="C1474" i="1"/>
  <c r="T1473" i="1"/>
  <c r="S1473" i="1"/>
  <c r="R1473" i="1"/>
  <c r="Q1473" i="1"/>
  <c r="F1473" i="1"/>
  <c r="E1473" i="1"/>
  <c r="D1473" i="1"/>
  <c r="C1473" i="1"/>
  <c r="T1472" i="1"/>
  <c r="S1472" i="1"/>
  <c r="R1472" i="1"/>
  <c r="Q1472" i="1"/>
  <c r="F1472" i="1"/>
  <c r="E1472" i="1"/>
  <c r="D1472" i="1"/>
  <c r="C1472" i="1"/>
  <c r="T1471" i="1"/>
  <c r="S1471" i="1"/>
  <c r="R1471" i="1"/>
  <c r="Q1471" i="1"/>
  <c r="F1471" i="1"/>
  <c r="E1471" i="1"/>
  <c r="D1471" i="1"/>
  <c r="C1471" i="1"/>
  <c r="T1470" i="1"/>
  <c r="S1470" i="1"/>
  <c r="R1470" i="1"/>
  <c r="Q1470" i="1"/>
  <c r="F1470" i="1"/>
  <c r="E1470" i="1"/>
  <c r="D1470" i="1"/>
  <c r="C1470" i="1"/>
  <c r="T1469" i="1"/>
  <c r="S1469" i="1"/>
  <c r="R1469" i="1"/>
  <c r="Q1469" i="1"/>
  <c r="F1469" i="1"/>
  <c r="E1469" i="1"/>
  <c r="D1469" i="1"/>
  <c r="C1469" i="1"/>
  <c r="T1468" i="1"/>
  <c r="S1468" i="1"/>
  <c r="R1468" i="1"/>
  <c r="Q1468" i="1"/>
  <c r="F1468" i="1"/>
  <c r="E1468" i="1"/>
  <c r="D1468" i="1"/>
  <c r="C1468" i="1"/>
  <c r="T1467" i="1"/>
  <c r="S1467" i="1"/>
  <c r="R1467" i="1"/>
  <c r="Q1467" i="1"/>
  <c r="F1467" i="1"/>
  <c r="E1467" i="1"/>
  <c r="D1467" i="1"/>
  <c r="C1467" i="1"/>
  <c r="T1466" i="1"/>
  <c r="S1466" i="1"/>
  <c r="R1466" i="1"/>
  <c r="Q1466" i="1"/>
  <c r="F1466" i="1"/>
  <c r="E1466" i="1"/>
  <c r="D1466" i="1"/>
  <c r="C1466" i="1"/>
  <c r="T1465" i="1"/>
  <c r="S1465" i="1"/>
  <c r="R1465" i="1"/>
  <c r="Q1465" i="1"/>
  <c r="F1465" i="1"/>
  <c r="E1465" i="1"/>
  <c r="D1465" i="1"/>
  <c r="C1465" i="1"/>
  <c r="T1464" i="1"/>
  <c r="S1464" i="1"/>
  <c r="R1464" i="1"/>
  <c r="Q1464" i="1"/>
  <c r="F1464" i="1"/>
  <c r="E1464" i="1"/>
  <c r="D1464" i="1"/>
  <c r="C1464" i="1"/>
  <c r="T1463" i="1"/>
  <c r="S1463" i="1"/>
  <c r="R1463" i="1"/>
  <c r="Q1463" i="1"/>
  <c r="F1463" i="1"/>
  <c r="E1463" i="1"/>
  <c r="D1463" i="1"/>
  <c r="C1463" i="1"/>
  <c r="T1462" i="1"/>
  <c r="S1462" i="1"/>
  <c r="R1462" i="1"/>
  <c r="Q1462" i="1"/>
  <c r="F1462" i="1"/>
  <c r="E1462" i="1"/>
  <c r="D1462" i="1"/>
  <c r="C1462" i="1"/>
  <c r="T1461" i="1"/>
  <c r="S1461" i="1"/>
  <c r="R1461" i="1"/>
  <c r="Q1461" i="1"/>
  <c r="F1461" i="1"/>
  <c r="E1461" i="1"/>
  <c r="D1461" i="1"/>
  <c r="C1461" i="1"/>
  <c r="T1460" i="1"/>
  <c r="S1460" i="1"/>
  <c r="R1460" i="1"/>
  <c r="Q1460" i="1"/>
  <c r="F1460" i="1"/>
  <c r="E1460" i="1"/>
  <c r="D1460" i="1"/>
  <c r="C1460" i="1"/>
  <c r="T1459" i="1"/>
  <c r="S1459" i="1"/>
  <c r="R1459" i="1"/>
  <c r="Q1459" i="1"/>
  <c r="F1459" i="1"/>
  <c r="E1459" i="1"/>
  <c r="D1459" i="1"/>
  <c r="C1459" i="1"/>
  <c r="T1458" i="1"/>
  <c r="S1458" i="1"/>
  <c r="R1458" i="1"/>
  <c r="Q1458" i="1"/>
  <c r="F1458" i="1"/>
  <c r="E1458" i="1"/>
  <c r="D1458" i="1"/>
  <c r="C1458" i="1"/>
  <c r="T1457" i="1"/>
  <c r="S1457" i="1"/>
  <c r="R1457" i="1"/>
  <c r="Q1457" i="1"/>
  <c r="F1457" i="1"/>
  <c r="E1457" i="1"/>
  <c r="D1457" i="1"/>
  <c r="C1457" i="1"/>
  <c r="T1456" i="1"/>
  <c r="S1456" i="1"/>
  <c r="R1456" i="1"/>
  <c r="Q1456" i="1"/>
  <c r="F1456" i="1"/>
  <c r="E1456" i="1"/>
  <c r="D1456" i="1"/>
  <c r="C1456" i="1"/>
  <c r="T1455" i="1"/>
  <c r="S1455" i="1"/>
  <c r="R1455" i="1"/>
  <c r="Q1455" i="1"/>
  <c r="F1455" i="1"/>
  <c r="E1455" i="1"/>
  <c r="D1455" i="1"/>
  <c r="C1455" i="1"/>
  <c r="T1454" i="1"/>
  <c r="S1454" i="1"/>
  <c r="R1454" i="1"/>
  <c r="Q1454" i="1"/>
  <c r="F1454" i="1"/>
  <c r="E1454" i="1"/>
  <c r="D1454" i="1"/>
  <c r="C1454" i="1"/>
  <c r="T1453" i="1"/>
  <c r="S1453" i="1"/>
  <c r="R1453" i="1"/>
  <c r="Q1453" i="1"/>
  <c r="F1453" i="1"/>
  <c r="E1453" i="1"/>
  <c r="D1453" i="1"/>
  <c r="C1453" i="1"/>
  <c r="T1452" i="1"/>
  <c r="S1452" i="1"/>
  <c r="R1452" i="1"/>
  <c r="Q1452" i="1"/>
  <c r="F1452" i="1"/>
  <c r="E1452" i="1"/>
  <c r="D1452" i="1"/>
  <c r="C1452" i="1"/>
  <c r="T1451" i="1"/>
  <c r="S1451" i="1"/>
  <c r="R1451" i="1"/>
  <c r="Q1451" i="1"/>
  <c r="F1451" i="1"/>
  <c r="E1451" i="1"/>
  <c r="D1451" i="1"/>
  <c r="C1451" i="1"/>
  <c r="T1450" i="1"/>
  <c r="S1450" i="1"/>
  <c r="R1450" i="1"/>
  <c r="Q1450" i="1"/>
  <c r="F1450" i="1"/>
  <c r="E1450" i="1"/>
  <c r="D1450" i="1"/>
  <c r="C1450" i="1"/>
  <c r="T1449" i="1"/>
  <c r="S1449" i="1"/>
  <c r="R1449" i="1"/>
  <c r="Q1449" i="1"/>
  <c r="F1449" i="1"/>
  <c r="E1449" i="1"/>
  <c r="D1449" i="1"/>
  <c r="C1449" i="1"/>
  <c r="T1448" i="1"/>
  <c r="S1448" i="1"/>
  <c r="R1448" i="1"/>
  <c r="Q1448" i="1"/>
  <c r="F1448" i="1"/>
  <c r="E1448" i="1"/>
  <c r="D1448" i="1"/>
  <c r="C1448" i="1"/>
  <c r="T1447" i="1"/>
  <c r="S1447" i="1"/>
  <c r="R1447" i="1"/>
  <c r="Q1447" i="1"/>
  <c r="F1447" i="1"/>
  <c r="E1447" i="1"/>
  <c r="D1447" i="1"/>
  <c r="C1447" i="1"/>
  <c r="T1446" i="1"/>
  <c r="S1446" i="1"/>
  <c r="R1446" i="1"/>
  <c r="Q1446" i="1"/>
  <c r="F1446" i="1"/>
  <c r="E1446" i="1"/>
  <c r="D1446" i="1"/>
  <c r="C1446" i="1"/>
  <c r="T1445" i="1"/>
  <c r="S1445" i="1"/>
  <c r="R1445" i="1"/>
  <c r="Q1445" i="1"/>
  <c r="F1445" i="1"/>
  <c r="E1445" i="1"/>
  <c r="D1445" i="1"/>
  <c r="C1445" i="1"/>
  <c r="T1444" i="1"/>
  <c r="S1444" i="1"/>
  <c r="R1444" i="1"/>
  <c r="Q1444" i="1"/>
  <c r="F1444" i="1"/>
  <c r="E1444" i="1"/>
  <c r="D1444" i="1"/>
  <c r="C1444" i="1"/>
  <c r="T1443" i="1"/>
  <c r="S1443" i="1"/>
  <c r="R1443" i="1"/>
  <c r="Q1443" i="1"/>
  <c r="F1443" i="1"/>
  <c r="E1443" i="1"/>
  <c r="D1443" i="1"/>
  <c r="C1443" i="1"/>
  <c r="T1442" i="1"/>
  <c r="S1442" i="1"/>
  <c r="R1442" i="1"/>
  <c r="Q1442" i="1"/>
  <c r="F1442" i="1"/>
  <c r="E1442" i="1"/>
  <c r="D1442" i="1"/>
  <c r="C1442" i="1"/>
  <c r="T1441" i="1"/>
  <c r="S1441" i="1"/>
  <c r="R1441" i="1"/>
  <c r="Q1441" i="1"/>
  <c r="F1441" i="1"/>
  <c r="E1441" i="1"/>
  <c r="D1441" i="1"/>
  <c r="C1441" i="1"/>
  <c r="T1440" i="1"/>
  <c r="S1440" i="1"/>
  <c r="R1440" i="1"/>
  <c r="Q1440" i="1"/>
  <c r="F1440" i="1"/>
  <c r="E1440" i="1"/>
  <c r="D1440" i="1"/>
  <c r="C1440" i="1"/>
  <c r="T1439" i="1"/>
  <c r="S1439" i="1"/>
  <c r="R1439" i="1"/>
  <c r="Q1439" i="1"/>
  <c r="F1439" i="1"/>
  <c r="E1439" i="1"/>
  <c r="D1439" i="1"/>
  <c r="C1439" i="1"/>
  <c r="T1438" i="1"/>
  <c r="S1438" i="1"/>
  <c r="R1438" i="1"/>
  <c r="Q1438" i="1"/>
  <c r="F1438" i="1"/>
  <c r="E1438" i="1"/>
  <c r="D1438" i="1"/>
  <c r="C1438" i="1"/>
  <c r="T1437" i="1"/>
  <c r="S1437" i="1"/>
  <c r="R1437" i="1"/>
  <c r="Q1437" i="1"/>
  <c r="F1437" i="1"/>
  <c r="E1437" i="1"/>
  <c r="D1437" i="1"/>
  <c r="C1437" i="1"/>
  <c r="T1436" i="1"/>
  <c r="S1436" i="1"/>
  <c r="R1436" i="1"/>
  <c r="Q1436" i="1"/>
  <c r="F1436" i="1"/>
  <c r="E1436" i="1"/>
  <c r="D1436" i="1"/>
  <c r="C1436" i="1"/>
  <c r="T1435" i="1"/>
  <c r="S1435" i="1"/>
  <c r="R1435" i="1"/>
  <c r="Q1435" i="1"/>
  <c r="F1435" i="1"/>
  <c r="E1435" i="1"/>
  <c r="D1435" i="1"/>
  <c r="C1435" i="1"/>
  <c r="T1434" i="1"/>
  <c r="S1434" i="1"/>
  <c r="R1434" i="1"/>
  <c r="Q1434" i="1"/>
  <c r="F1434" i="1"/>
  <c r="E1434" i="1"/>
  <c r="D1434" i="1"/>
  <c r="C1434" i="1"/>
  <c r="T1433" i="1"/>
  <c r="S1433" i="1"/>
  <c r="R1433" i="1"/>
  <c r="Q1433" i="1"/>
  <c r="F1433" i="1"/>
  <c r="E1433" i="1"/>
  <c r="D1433" i="1"/>
  <c r="C1433" i="1"/>
  <c r="T1432" i="1"/>
  <c r="S1432" i="1"/>
  <c r="R1432" i="1"/>
  <c r="Q1432" i="1"/>
  <c r="F1432" i="1"/>
  <c r="E1432" i="1"/>
  <c r="D1432" i="1"/>
  <c r="C1432" i="1"/>
  <c r="T1431" i="1"/>
  <c r="S1431" i="1"/>
  <c r="R1431" i="1"/>
  <c r="Q1431" i="1"/>
  <c r="F1431" i="1"/>
  <c r="E1431" i="1"/>
  <c r="D1431" i="1"/>
  <c r="C1431" i="1"/>
  <c r="T1430" i="1"/>
  <c r="S1430" i="1"/>
  <c r="R1430" i="1"/>
  <c r="Q1430" i="1"/>
  <c r="F1430" i="1"/>
  <c r="E1430" i="1"/>
  <c r="D1430" i="1"/>
  <c r="C1430" i="1"/>
  <c r="T1429" i="1"/>
  <c r="S1429" i="1"/>
  <c r="R1429" i="1"/>
  <c r="Q1429" i="1"/>
  <c r="F1429" i="1"/>
  <c r="E1429" i="1"/>
  <c r="D1429" i="1"/>
  <c r="C1429" i="1"/>
  <c r="T1428" i="1"/>
  <c r="S1428" i="1"/>
  <c r="R1428" i="1"/>
  <c r="Q1428" i="1"/>
  <c r="F1428" i="1"/>
  <c r="E1428" i="1"/>
  <c r="D1428" i="1"/>
  <c r="C1428" i="1"/>
  <c r="T1427" i="1"/>
  <c r="S1427" i="1"/>
  <c r="R1427" i="1"/>
  <c r="Q1427" i="1"/>
  <c r="F1427" i="1"/>
  <c r="E1427" i="1"/>
  <c r="D1427" i="1"/>
  <c r="C1427" i="1"/>
  <c r="T1426" i="1"/>
  <c r="S1426" i="1"/>
  <c r="R1426" i="1"/>
  <c r="Q1426" i="1"/>
  <c r="F1426" i="1"/>
  <c r="E1426" i="1"/>
  <c r="D1426" i="1"/>
  <c r="C1426" i="1"/>
  <c r="T1425" i="1"/>
  <c r="S1425" i="1"/>
  <c r="R1425" i="1"/>
  <c r="Q1425" i="1"/>
  <c r="F1425" i="1"/>
  <c r="E1425" i="1"/>
  <c r="D1425" i="1"/>
  <c r="C1425" i="1"/>
  <c r="T1424" i="1"/>
  <c r="S1424" i="1"/>
  <c r="R1424" i="1"/>
  <c r="Q1424" i="1"/>
  <c r="F1424" i="1"/>
  <c r="E1424" i="1"/>
  <c r="D1424" i="1"/>
  <c r="C1424" i="1"/>
  <c r="T1423" i="1"/>
  <c r="S1423" i="1"/>
  <c r="R1423" i="1"/>
  <c r="Q1423" i="1"/>
  <c r="F1423" i="1"/>
  <c r="E1423" i="1"/>
  <c r="D1423" i="1"/>
  <c r="C1423" i="1"/>
  <c r="T1422" i="1"/>
  <c r="S1422" i="1"/>
  <c r="R1422" i="1"/>
  <c r="Q1422" i="1"/>
  <c r="F1422" i="1"/>
  <c r="E1422" i="1"/>
  <c r="D1422" i="1"/>
  <c r="C1422" i="1"/>
  <c r="T1421" i="1"/>
  <c r="S1421" i="1"/>
  <c r="R1421" i="1"/>
  <c r="Q1421" i="1"/>
  <c r="F1421" i="1"/>
  <c r="E1421" i="1"/>
  <c r="D1421" i="1"/>
  <c r="C1421" i="1"/>
  <c r="T1420" i="1"/>
  <c r="S1420" i="1"/>
  <c r="R1420" i="1"/>
  <c r="Q1420" i="1"/>
  <c r="F1420" i="1"/>
  <c r="E1420" i="1"/>
  <c r="D1420" i="1"/>
  <c r="C1420" i="1"/>
  <c r="T1419" i="1"/>
  <c r="S1419" i="1"/>
  <c r="R1419" i="1"/>
  <c r="Q1419" i="1"/>
  <c r="F1419" i="1"/>
  <c r="E1419" i="1"/>
  <c r="D1419" i="1"/>
  <c r="C1419" i="1"/>
  <c r="T1418" i="1"/>
  <c r="S1418" i="1"/>
  <c r="R1418" i="1"/>
  <c r="Q1418" i="1"/>
  <c r="F1418" i="1"/>
  <c r="E1418" i="1"/>
  <c r="D1418" i="1"/>
  <c r="C1418" i="1"/>
  <c r="T1417" i="1"/>
  <c r="S1417" i="1"/>
  <c r="R1417" i="1"/>
  <c r="Q1417" i="1"/>
  <c r="F1417" i="1"/>
  <c r="E1417" i="1"/>
  <c r="D1417" i="1"/>
  <c r="C1417" i="1"/>
  <c r="T1416" i="1"/>
  <c r="S1416" i="1"/>
  <c r="R1416" i="1"/>
  <c r="Q1416" i="1"/>
  <c r="F1416" i="1"/>
  <c r="E1416" i="1"/>
  <c r="D1416" i="1"/>
  <c r="C1416" i="1"/>
  <c r="T1415" i="1"/>
  <c r="S1415" i="1"/>
  <c r="R1415" i="1"/>
  <c r="Q1415" i="1"/>
  <c r="F1415" i="1"/>
  <c r="E1415" i="1"/>
  <c r="D1415" i="1"/>
  <c r="C1415" i="1"/>
  <c r="T1414" i="1"/>
  <c r="S1414" i="1"/>
  <c r="R1414" i="1"/>
  <c r="Q1414" i="1"/>
  <c r="F1414" i="1"/>
  <c r="E1414" i="1"/>
  <c r="D1414" i="1"/>
  <c r="C1414" i="1"/>
  <c r="T1413" i="1"/>
  <c r="S1413" i="1"/>
  <c r="R1413" i="1"/>
  <c r="Q1413" i="1"/>
  <c r="F1413" i="1"/>
  <c r="E1413" i="1"/>
  <c r="D1413" i="1"/>
  <c r="C1413" i="1"/>
  <c r="T1412" i="1"/>
  <c r="S1412" i="1"/>
  <c r="R1412" i="1"/>
  <c r="Q1412" i="1"/>
  <c r="F1412" i="1"/>
  <c r="E1412" i="1"/>
  <c r="D1412" i="1"/>
  <c r="C1412" i="1"/>
  <c r="T1411" i="1"/>
  <c r="S1411" i="1"/>
  <c r="R1411" i="1"/>
  <c r="Q1411" i="1"/>
  <c r="F1411" i="1"/>
  <c r="E1411" i="1"/>
  <c r="D1411" i="1"/>
  <c r="C1411" i="1"/>
  <c r="T1410" i="1"/>
  <c r="S1410" i="1"/>
  <c r="R1410" i="1"/>
  <c r="Q1410" i="1"/>
  <c r="F1410" i="1"/>
  <c r="E1410" i="1"/>
  <c r="D1410" i="1"/>
  <c r="C1410" i="1"/>
  <c r="T1409" i="1"/>
  <c r="S1409" i="1"/>
  <c r="R1409" i="1"/>
  <c r="Q1409" i="1"/>
  <c r="F1409" i="1"/>
  <c r="E1409" i="1"/>
  <c r="D1409" i="1"/>
  <c r="C1409" i="1"/>
  <c r="T1408" i="1"/>
  <c r="S1408" i="1"/>
  <c r="R1408" i="1"/>
  <c r="Q1408" i="1"/>
  <c r="F1408" i="1"/>
  <c r="E1408" i="1"/>
  <c r="D1408" i="1"/>
  <c r="C1408" i="1"/>
  <c r="T1407" i="1"/>
  <c r="S1407" i="1"/>
  <c r="R1407" i="1"/>
  <c r="Q1407" i="1"/>
  <c r="F1407" i="1"/>
  <c r="E1407" i="1"/>
  <c r="D1407" i="1"/>
  <c r="C1407" i="1"/>
  <c r="T1406" i="1"/>
  <c r="S1406" i="1"/>
  <c r="R1406" i="1"/>
  <c r="Q1406" i="1"/>
  <c r="F1406" i="1"/>
  <c r="E1406" i="1"/>
  <c r="D1406" i="1"/>
  <c r="C1406" i="1"/>
  <c r="T1405" i="1"/>
  <c r="S1405" i="1"/>
  <c r="R1405" i="1"/>
  <c r="Q1405" i="1"/>
  <c r="F1405" i="1"/>
  <c r="E1405" i="1"/>
  <c r="D1405" i="1"/>
  <c r="C1405" i="1"/>
  <c r="T1404" i="1"/>
  <c r="S1404" i="1"/>
  <c r="R1404" i="1"/>
  <c r="Q1404" i="1"/>
  <c r="F1404" i="1"/>
  <c r="E1404" i="1"/>
  <c r="D1404" i="1"/>
  <c r="C1404" i="1"/>
  <c r="T1403" i="1"/>
  <c r="S1403" i="1"/>
  <c r="R1403" i="1"/>
  <c r="Q1403" i="1"/>
  <c r="F1403" i="1"/>
  <c r="E1403" i="1"/>
  <c r="D1403" i="1"/>
  <c r="C1403" i="1"/>
  <c r="T1402" i="1"/>
  <c r="S1402" i="1"/>
  <c r="R1402" i="1"/>
  <c r="Q1402" i="1"/>
  <c r="F1402" i="1"/>
  <c r="E1402" i="1"/>
  <c r="D1402" i="1"/>
  <c r="C1402" i="1"/>
  <c r="T1401" i="1"/>
  <c r="S1401" i="1"/>
  <c r="R1401" i="1"/>
  <c r="Q1401" i="1"/>
  <c r="F1401" i="1"/>
  <c r="E1401" i="1"/>
  <c r="D1401" i="1"/>
  <c r="C1401" i="1"/>
  <c r="T1400" i="1"/>
  <c r="S1400" i="1"/>
  <c r="R1400" i="1"/>
  <c r="Q1400" i="1"/>
  <c r="F1400" i="1"/>
  <c r="E1400" i="1"/>
  <c r="D1400" i="1"/>
  <c r="C1400" i="1"/>
  <c r="T1399" i="1"/>
  <c r="S1399" i="1"/>
  <c r="R1399" i="1"/>
  <c r="Q1399" i="1"/>
  <c r="F1399" i="1"/>
  <c r="E1399" i="1"/>
  <c r="D1399" i="1"/>
  <c r="C1399" i="1"/>
  <c r="T1398" i="1"/>
  <c r="S1398" i="1"/>
  <c r="R1398" i="1"/>
  <c r="Q1398" i="1"/>
  <c r="F1398" i="1"/>
  <c r="E1398" i="1"/>
  <c r="D1398" i="1"/>
  <c r="C1398" i="1"/>
  <c r="T1397" i="1"/>
  <c r="S1397" i="1"/>
  <c r="R1397" i="1"/>
  <c r="Q1397" i="1"/>
  <c r="F1397" i="1"/>
  <c r="E1397" i="1"/>
  <c r="D1397" i="1"/>
  <c r="C1397" i="1"/>
  <c r="T1396" i="1"/>
  <c r="S1396" i="1"/>
  <c r="R1396" i="1"/>
  <c r="Q1396" i="1"/>
  <c r="F1396" i="1"/>
  <c r="E1396" i="1"/>
  <c r="D1396" i="1"/>
  <c r="C1396" i="1"/>
  <c r="T1395" i="1"/>
  <c r="S1395" i="1"/>
  <c r="R1395" i="1"/>
  <c r="Q1395" i="1"/>
  <c r="F1395" i="1"/>
  <c r="E1395" i="1"/>
  <c r="D1395" i="1"/>
  <c r="C1395" i="1"/>
  <c r="T1394" i="1"/>
  <c r="S1394" i="1"/>
  <c r="R1394" i="1"/>
  <c r="Q1394" i="1"/>
  <c r="F1394" i="1"/>
  <c r="E1394" i="1"/>
  <c r="D1394" i="1"/>
  <c r="C1394" i="1"/>
  <c r="T1393" i="1"/>
  <c r="S1393" i="1"/>
  <c r="R1393" i="1"/>
  <c r="Q1393" i="1"/>
  <c r="F1393" i="1"/>
  <c r="E1393" i="1"/>
  <c r="D1393" i="1"/>
  <c r="C1393" i="1"/>
  <c r="T1392" i="1"/>
  <c r="S1392" i="1"/>
  <c r="R1392" i="1"/>
  <c r="Q1392" i="1"/>
  <c r="F1392" i="1"/>
  <c r="E1392" i="1"/>
  <c r="D1392" i="1"/>
  <c r="C1392" i="1"/>
  <c r="T1391" i="1"/>
  <c r="S1391" i="1"/>
  <c r="R1391" i="1"/>
  <c r="Q1391" i="1"/>
  <c r="F1391" i="1"/>
  <c r="E1391" i="1"/>
  <c r="D1391" i="1"/>
  <c r="C1391" i="1"/>
  <c r="T1390" i="1"/>
  <c r="S1390" i="1"/>
  <c r="R1390" i="1"/>
  <c r="Q1390" i="1"/>
  <c r="F1390" i="1"/>
  <c r="E1390" i="1"/>
  <c r="D1390" i="1"/>
  <c r="C1390" i="1"/>
  <c r="T1389" i="1"/>
  <c r="S1389" i="1"/>
  <c r="R1389" i="1"/>
  <c r="Q1389" i="1"/>
  <c r="F1389" i="1"/>
  <c r="E1389" i="1"/>
  <c r="D1389" i="1"/>
  <c r="C1389" i="1"/>
  <c r="T1388" i="1"/>
  <c r="S1388" i="1"/>
  <c r="R1388" i="1"/>
  <c r="Q1388" i="1"/>
  <c r="F1388" i="1"/>
  <c r="E1388" i="1"/>
  <c r="D1388" i="1"/>
  <c r="C1388" i="1"/>
  <c r="T1387" i="1"/>
  <c r="S1387" i="1"/>
  <c r="R1387" i="1"/>
  <c r="Q1387" i="1"/>
  <c r="F1387" i="1"/>
  <c r="E1387" i="1"/>
  <c r="D1387" i="1"/>
  <c r="C1387" i="1"/>
  <c r="T1386" i="1"/>
  <c r="S1386" i="1"/>
  <c r="R1386" i="1"/>
  <c r="Q1386" i="1"/>
  <c r="F1386" i="1"/>
  <c r="E1386" i="1"/>
  <c r="D1386" i="1"/>
  <c r="C1386" i="1"/>
  <c r="T1385" i="1"/>
  <c r="S1385" i="1"/>
  <c r="R1385" i="1"/>
  <c r="Q1385" i="1"/>
  <c r="F1385" i="1"/>
  <c r="E1385" i="1"/>
  <c r="D1385" i="1"/>
  <c r="C1385" i="1"/>
  <c r="T1384" i="1"/>
  <c r="S1384" i="1"/>
  <c r="R1384" i="1"/>
  <c r="Q1384" i="1"/>
  <c r="F1384" i="1"/>
  <c r="E1384" i="1"/>
  <c r="D1384" i="1"/>
  <c r="C1384" i="1"/>
  <c r="T1383" i="1"/>
  <c r="S1383" i="1"/>
  <c r="R1383" i="1"/>
  <c r="Q1383" i="1"/>
  <c r="F1383" i="1"/>
  <c r="E1383" i="1"/>
  <c r="D1383" i="1"/>
  <c r="C1383" i="1"/>
  <c r="T1382" i="1"/>
  <c r="S1382" i="1"/>
  <c r="R1382" i="1"/>
  <c r="Q1382" i="1"/>
  <c r="F1382" i="1"/>
  <c r="E1382" i="1"/>
  <c r="D1382" i="1"/>
  <c r="C1382" i="1"/>
  <c r="T1381" i="1"/>
  <c r="S1381" i="1"/>
  <c r="R1381" i="1"/>
  <c r="Q1381" i="1"/>
  <c r="F1381" i="1"/>
  <c r="E1381" i="1"/>
  <c r="D1381" i="1"/>
  <c r="C1381" i="1"/>
  <c r="T1380" i="1"/>
  <c r="S1380" i="1"/>
  <c r="R1380" i="1"/>
  <c r="Q1380" i="1"/>
  <c r="F1380" i="1"/>
  <c r="E1380" i="1"/>
  <c r="D1380" i="1"/>
  <c r="C1380" i="1"/>
  <c r="T1379" i="1"/>
  <c r="S1379" i="1"/>
  <c r="R1379" i="1"/>
  <c r="Q1379" i="1"/>
  <c r="F1379" i="1"/>
  <c r="E1379" i="1"/>
  <c r="D1379" i="1"/>
  <c r="C1379" i="1"/>
  <c r="T1378" i="1"/>
  <c r="S1378" i="1"/>
  <c r="R1378" i="1"/>
  <c r="Q1378" i="1"/>
  <c r="F1378" i="1"/>
  <c r="E1378" i="1"/>
  <c r="D1378" i="1"/>
  <c r="C1378" i="1"/>
  <c r="T1377" i="1"/>
  <c r="S1377" i="1"/>
  <c r="R1377" i="1"/>
  <c r="Q1377" i="1"/>
  <c r="F1377" i="1"/>
  <c r="E1377" i="1"/>
  <c r="D1377" i="1"/>
  <c r="C1377" i="1"/>
  <c r="T1376" i="1"/>
  <c r="S1376" i="1"/>
  <c r="R1376" i="1"/>
  <c r="Q1376" i="1"/>
  <c r="F1376" i="1"/>
  <c r="E1376" i="1"/>
  <c r="D1376" i="1"/>
  <c r="C1376" i="1"/>
  <c r="T1375" i="1"/>
  <c r="S1375" i="1"/>
  <c r="R1375" i="1"/>
  <c r="Q1375" i="1"/>
  <c r="F1375" i="1"/>
  <c r="E1375" i="1"/>
  <c r="D1375" i="1"/>
  <c r="C1375" i="1"/>
  <c r="T1374" i="1"/>
  <c r="S1374" i="1"/>
  <c r="R1374" i="1"/>
  <c r="Q1374" i="1"/>
  <c r="F1374" i="1"/>
  <c r="E1374" i="1"/>
  <c r="D1374" i="1"/>
  <c r="C1374" i="1"/>
  <c r="T1373" i="1"/>
  <c r="S1373" i="1"/>
  <c r="R1373" i="1"/>
  <c r="Q1373" i="1"/>
  <c r="F1373" i="1"/>
  <c r="E1373" i="1"/>
  <c r="D1373" i="1"/>
  <c r="C1373" i="1"/>
  <c r="T1372" i="1"/>
  <c r="S1372" i="1"/>
  <c r="R1372" i="1"/>
  <c r="Q1372" i="1"/>
  <c r="F1372" i="1"/>
  <c r="E1372" i="1"/>
  <c r="D1372" i="1"/>
  <c r="C1372" i="1"/>
  <c r="T1371" i="1"/>
  <c r="S1371" i="1"/>
  <c r="R1371" i="1"/>
  <c r="Q1371" i="1"/>
  <c r="F1371" i="1"/>
  <c r="E1371" i="1"/>
  <c r="D1371" i="1"/>
  <c r="C1371" i="1"/>
  <c r="T1370" i="1"/>
  <c r="S1370" i="1"/>
  <c r="R1370" i="1"/>
  <c r="Q1370" i="1"/>
  <c r="F1370" i="1"/>
  <c r="E1370" i="1"/>
  <c r="D1370" i="1"/>
  <c r="C1370" i="1"/>
  <c r="T1369" i="1"/>
  <c r="S1369" i="1"/>
  <c r="R1369" i="1"/>
  <c r="Q1369" i="1"/>
  <c r="F1369" i="1"/>
  <c r="E1369" i="1"/>
  <c r="D1369" i="1"/>
  <c r="C1369" i="1"/>
  <c r="T1368" i="1"/>
  <c r="S1368" i="1"/>
  <c r="R1368" i="1"/>
  <c r="Q1368" i="1"/>
  <c r="F1368" i="1"/>
  <c r="E1368" i="1"/>
  <c r="D1368" i="1"/>
  <c r="C1368" i="1"/>
  <c r="T1367" i="1"/>
  <c r="S1367" i="1"/>
  <c r="R1367" i="1"/>
  <c r="Q1367" i="1"/>
  <c r="F1367" i="1"/>
  <c r="E1367" i="1"/>
  <c r="D1367" i="1"/>
  <c r="C1367" i="1"/>
  <c r="T1366" i="1"/>
  <c r="S1366" i="1"/>
  <c r="R1366" i="1"/>
  <c r="Q1366" i="1"/>
  <c r="F1366" i="1"/>
  <c r="E1366" i="1"/>
  <c r="D1366" i="1"/>
  <c r="C1366" i="1"/>
  <c r="T1365" i="1"/>
  <c r="S1365" i="1"/>
  <c r="R1365" i="1"/>
  <c r="Q1365" i="1"/>
  <c r="F1365" i="1"/>
  <c r="E1365" i="1"/>
  <c r="D1365" i="1"/>
  <c r="C1365" i="1"/>
  <c r="T1364" i="1"/>
  <c r="S1364" i="1"/>
  <c r="R1364" i="1"/>
  <c r="Q1364" i="1"/>
  <c r="F1364" i="1"/>
  <c r="E1364" i="1"/>
  <c r="D1364" i="1"/>
  <c r="C1364" i="1"/>
  <c r="T1363" i="1"/>
  <c r="S1363" i="1"/>
  <c r="R1363" i="1"/>
  <c r="Q1363" i="1"/>
  <c r="F1363" i="1"/>
  <c r="E1363" i="1"/>
  <c r="D1363" i="1"/>
  <c r="C1363" i="1"/>
  <c r="T1362" i="1"/>
  <c r="S1362" i="1"/>
  <c r="R1362" i="1"/>
  <c r="Q1362" i="1"/>
  <c r="F1362" i="1"/>
  <c r="E1362" i="1"/>
  <c r="D1362" i="1"/>
  <c r="C1362" i="1"/>
  <c r="T1361" i="1"/>
  <c r="S1361" i="1"/>
  <c r="R1361" i="1"/>
  <c r="Q1361" i="1"/>
  <c r="F1361" i="1"/>
  <c r="E1361" i="1"/>
  <c r="D1361" i="1"/>
  <c r="C1361" i="1"/>
  <c r="T1360" i="1"/>
  <c r="S1360" i="1"/>
  <c r="R1360" i="1"/>
  <c r="Q1360" i="1"/>
  <c r="F1360" i="1"/>
  <c r="E1360" i="1"/>
  <c r="D1360" i="1"/>
  <c r="C1360" i="1"/>
  <c r="T1359" i="1"/>
  <c r="S1359" i="1"/>
  <c r="R1359" i="1"/>
  <c r="Q1359" i="1"/>
  <c r="F1359" i="1"/>
  <c r="E1359" i="1"/>
  <c r="D1359" i="1"/>
  <c r="C1359" i="1"/>
  <c r="T1358" i="1"/>
  <c r="S1358" i="1"/>
  <c r="R1358" i="1"/>
  <c r="Q1358" i="1"/>
  <c r="F1358" i="1"/>
  <c r="E1358" i="1"/>
  <c r="D1358" i="1"/>
  <c r="C1358" i="1"/>
  <c r="T1357" i="1"/>
  <c r="S1357" i="1"/>
  <c r="R1357" i="1"/>
  <c r="Q1357" i="1"/>
  <c r="F1357" i="1"/>
  <c r="E1357" i="1"/>
  <c r="D1357" i="1"/>
  <c r="C1357" i="1"/>
  <c r="T1356" i="1"/>
  <c r="S1356" i="1"/>
  <c r="R1356" i="1"/>
  <c r="Q1356" i="1"/>
  <c r="F1356" i="1"/>
  <c r="E1356" i="1"/>
  <c r="D1356" i="1"/>
  <c r="C1356" i="1"/>
  <c r="T1355" i="1"/>
  <c r="S1355" i="1"/>
  <c r="R1355" i="1"/>
  <c r="Q1355" i="1"/>
  <c r="F1355" i="1"/>
  <c r="E1355" i="1"/>
  <c r="D1355" i="1"/>
  <c r="C1355" i="1"/>
  <c r="T1354" i="1"/>
  <c r="S1354" i="1"/>
  <c r="R1354" i="1"/>
  <c r="Q1354" i="1"/>
  <c r="F1354" i="1"/>
  <c r="E1354" i="1"/>
  <c r="D1354" i="1"/>
  <c r="C1354" i="1"/>
  <c r="T1353" i="1"/>
  <c r="S1353" i="1"/>
  <c r="R1353" i="1"/>
  <c r="Q1353" i="1"/>
  <c r="F1353" i="1"/>
  <c r="E1353" i="1"/>
  <c r="D1353" i="1"/>
  <c r="C1353" i="1"/>
  <c r="T1352" i="1"/>
  <c r="S1352" i="1"/>
  <c r="R1352" i="1"/>
  <c r="Q1352" i="1"/>
  <c r="F1352" i="1"/>
  <c r="E1352" i="1"/>
  <c r="D1352" i="1"/>
  <c r="C1352" i="1"/>
  <c r="T1351" i="1"/>
  <c r="S1351" i="1"/>
  <c r="R1351" i="1"/>
  <c r="Q1351" i="1"/>
  <c r="F1351" i="1"/>
  <c r="E1351" i="1"/>
  <c r="D1351" i="1"/>
  <c r="C1351" i="1"/>
  <c r="T1350" i="1"/>
  <c r="S1350" i="1"/>
  <c r="R1350" i="1"/>
  <c r="Q1350" i="1"/>
  <c r="F1350" i="1"/>
  <c r="E1350" i="1"/>
  <c r="D1350" i="1"/>
  <c r="C1350" i="1"/>
  <c r="T1349" i="1"/>
  <c r="S1349" i="1"/>
  <c r="R1349" i="1"/>
  <c r="Q1349" i="1"/>
  <c r="F1349" i="1"/>
  <c r="E1349" i="1"/>
  <c r="D1349" i="1"/>
  <c r="C1349" i="1"/>
  <c r="T1348" i="1"/>
  <c r="S1348" i="1"/>
  <c r="R1348" i="1"/>
  <c r="Q1348" i="1"/>
  <c r="F1348" i="1"/>
  <c r="E1348" i="1"/>
  <c r="D1348" i="1"/>
  <c r="C1348" i="1"/>
  <c r="T1347" i="1"/>
  <c r="S1347" i="1"/>
  <c r="R1347" i="1"/>
  <c r="Q1347" i="1"/>
  <c r="F1347" i="1"/>
  <c r="E1347" i="1"/>
  <c r="D1347" i="1"/>
  <c r="C1347" i="1"/>
  <c r="T1346" i="1"/>
  <c r="S1346" i="1"/>
  <c r="R1346" i="1"/>
  <c r="Q1346" i="1"/>
  <c r="F1346" i="1"/>
  <c r="E1346" i="1"/>
  <c r="D1346" i="1"/>
  <c r="C1346" i="1"/>
  <c r="T1345" i="1"/>
  <c r="S1345" i="1"/>
  <c r="R1345" i="1"/>
  <c r="Q1345" i="1"/>
  <c r="F1345" i="1"/>
  <c r="E1345" i="1"/>
  <c r="D1345" i="1"/>
  <c r="C1345" i="1"/>
  <c r="T1344" i="1"/>
  <c r="S1344" i="1"/>
  <c r="R1344" i="1"/>
  <c r="Q1344" i="1"/>
  <c r="F1344" i="1"/>
  <c r="E1344" i="1"/>
  <c r="D1344" i="1"/>
  <c r="C1344" i="1"/>
  <c r="T1343" i="1"/>
  <c r="S1343" i="1"/>
  <c r="R1343" i="1"/>
  <c r="Q1343" i="1"/>
  <c r="F1343" i="1"/>
  <c r="E1343" i="1"/>
  <c r="D1343" i="1"/>
  <c r="C1343" i="1"/>
  <c r="T1342" i="1"/>
  <c r="S1342" i="1"/>
  <c r="R1342" i="1"/>
  <c r="Q1342" i="1"/>
  <c r="F1342" i="1"/>
  <c r="E1342" i="1"/>
  <c r="D1342" i="1"/>
  <c r="C1342" i="1"/>
  <c r="T1341" i="1"/>
  <c r="S1341" i="1"/>
  <c r="R1341" i="1"/>
  <c r="Q1341" i="1"/>
  <c r="F1341" i="1"/>
  <c r="E1341" i="1"/>
  <c r="D1341" i="1"/>
  <c r="C1341" i="1"/>
  <c r="T1340" i="1"/>
  <c r="S1340" i="1"/>
  <c r="R1340" i="1"/>
  <c r="Q1340" i="1"/>
  <c r="F1340" i="1"/>
  <c r="E1340" i="1"/>
  <c r="D1340" i="1"/>
  <c r="C1340" i="1"/>
  <c r="T1339" i="1"/>
  <c r="S1339" i="1"/>
  <c r="R1339" i="1"/>
  <c r="Q1339" i="1"/>
  <c r="F1339" i="1"/>
  <c r="E1339" i="1"/>
  <c r="D1339" i="1"/>
  <c r="C1339" i="1"/>
  <c r="T1338" i="1"/>
  <c r="S1338" i="1"/>
  <c r="R1338" i="1"/>
  <c r="Q1338" i="1"/>
  <c r="F1338" i="1"/>
  <c r="E1338" i="1"/>
  <c r="D1338" i="1"/>
  <c r="C1338" i="1"/>
  <c r="T1337" i="1"/>
  <c r="S1337" i="1"/>
  <c r="R1337" i="1"/>
  <c r="Q1337" i="1"/>
  <c r="F1337" i="1"/>
  <c r="E1337" i="1"/>
  <c r="D1337" i="1"/>
  <c r="C1337" i="1"/>
  <c r="T1336" i="1"/>
  <c r="S1336" i="1"/>
  <c r="R1336" i="1"/>
  <c r="Q1336" i="1"/>
  <c r="F1336" i="1"/>
  <c r="E1336" i="1"/>
  <c r="D1336" i="1"/>
  <c r="C1336" i="1"/>
  <c r="T1335" i="1"/>
  <c r="S1335" i="1"/>
  <c r="R1335" i="1"/>
  <c r="Q1335" i="1"/>
  <c r="F1335" i="1"/>
  <c r="E1335" i="1"/>
  <c r="D1335" i="1"/>
  <c r="C1335" i="1"/>
  <c r="T1334" i="1"/>
  <c r="S1334" i="1"/>
  <c r="R1334" i="1"/>
  <c r="Q1334" i="1"/>
  <c r="F1334" i="1"/>
  <c r="E1334" i="1"/>
  <c r="D1334" i="1"/>
  <c r="C1334" i="1"/>
  <c r="T1333" i="1"/>
  <c r="S1333" i="1"/>
  <c r="R1333" i="1"/>
  <c r="Q1333" i="1"/>
  <c r="F1333" i="1"/>
  <c r="E1333" i="1"/>
  <c r="D1333" i="1"/>
  <c r="C1333" i="1"/>
  <c r="T1332" i="1"/>
  <c r="S1332" i="1"/>
  <c r="R1332" i="1"/>
  <c r="Q1332" i="1"/>
  <c r="F1332" i="1"/>
  <c r="E1332" i="1"/>
  <c r="D1332" i="1"/>
  <c r="C1332" i="1"/>
  <c r="T1331" i="1"/>
  <c r="S1331" i="1"/>
  <c r="R1331" i="1"/>
  <c r="Q1331" i="1"/>
  <c r="F1331" i="1"/>
  <c r="E1331" i="1"/>
  <c r="D1331" i="1"/>
  <c r="C1331" i="1"/>
  <c r="T1330" i="1"/>
  <c r="S1330" i="1"/>
  <c r="R1330" i="1"/>
  <c r="Q1330" i="1"/>
  <c r="F1330" i="1"/>
  <c r="E1330" i="1"/>
  <c r="D1330" i="1"/>
  <c r="C1330" i="1"/>
  <c r="T1329" i="1"/>
  <c r="S1329" i="1"/>
  <c r="R1329" i="1"/>
  <c r="Q1329" i="1"/>
  <c r="F1329" i="1"/>
  <c r="E1329" i="1"/>
  <c r="D1329" i="1"/>
  <c r="C1329" i="1"/>
  <c r="T1328" i="1"/>
  <c r="S1328" i="1"/>
  <c r="R1328" i="1"/>
  <c r="Q1328" i="1"/>
  <c r="F1328" i="1"/>
  <c r="E1328" i="1"/>
  <c r="D1328" i="1"/>
  <c r="C1328" i="1"/>
  <c r="T1327" i="1"/>
  <c r="S1327" i="1"/>
  <c r="R1327" i="1"/>
  <c r="Q1327" i="1"/>
  <c r="F1327" i="1"/>
  <c r="E1327" i="1"/>
  <c r="D1327" i="1"/>
  <c r="C1327" i="1"/>
  <c r="T1326" i="1"/>
  <c r="S1326" i="1"/>
  <c r="R1326" i="1"/>
  <c r="Q1326" i="1"/>
  <c r="F1326" i="1"/>
  <c r="E1326" i="1"/>
  <c r="D1326" i="1"/>
  <c r="C1326" i="1"/>
  <c r="T1325" i="1"/>
  <c r="S1325" i="1"/>
  <c r="R1325" i="1"/>
  <c r="Q1325" i="1"/>
  <c r="F1325" i="1"/>
  <c r="E1325" i="1"/>
  <c r="D1325" i="1"/>
  <c r="C1325" i="1"/>
  <c r="T1324" i="1"/>
  <c r="S1324" i="1"/>
  <c r="R1324" i="1"/>
  <c r="Q1324" i="1"/>
  <c r="F1324" i="1"/>
  <c r="E1324" i="1"/>
  <c r="D1324" i="1"/>
  <c r="C1324" i="1"/>
  <c r="T1323" i="1"/>
  <c r="S1323" i="1"/>
  <c r="R1323" i="1"/>
  <c r="Q1323" i="1"/>
  <c r="F1323" i="1"/>
  <c r="E1323" i="1"/>
  <c r="D1323" i="1"/>
  <c r="C1323" i="1"/>
  <c r="T1322" i="1"/>
  <c r="S1322" i="1"/>
  <c r="R1322" i="1"/>
  <c r="Q1322" i="1"/>
  <c r="F1322" i="1"/>
  <c r="E1322" i="1"/>
  <c r="D1322" i="1"/>
  <c r="C1322" i="1"/>
  <c r="T1321" i="1"/>
  <c r="S1321" i="1"/>
  <c r="R1321" i="1"/>
  <c r="Q1321" i="1"/>
  <c r="F1321" i="1"/>
  <c r="E1321" i="1"/>
  <c r="D1321" i="1"/>
  <c r="C1321" i="1"/>
  <c r="T1320" i="1"/>
  <c r="S1320" i="1"/>
  <c r="R1320" i="1"/>
  <c r="Q1320" i="1"/>
  <c r="F1320" i="1"/>
  <c r="E1320" i="1"/>
  <c r="D1320" i="1"/>
  <c r="C1320" i="1"/>
  <c r="T1319" i="1"/>
  <c r="S1319" i="1"/>
  <c r="R1319" i="1"/>
  <c r="Q1319" i="1"/>
  <c r="F1319" i="1"/>
  <c r="E1319" i="1"/>
  <c r="D1319" i="1"/>
  <c r="C1319" i="1"/>
  <c r="T1318" i="1"/>
  <c r="S1318" i="1"/>
  <c r="R1318" i="1"/>
  <c r="Q1318" i="1"/>
  <c r="F1318" i="1"/>
  <c r="E1318" i="1"/>
  <c r="D1318" i="1"/>
  <c r="C1318" i="1"/>
  <c r="T1317" i="1"/>
  <c r="S1317" i="1"/>
  <c r="R1317" i="1"/>
  <c r="Q1317" i="1"/>
  <c r="F1317" i="1"/>
  <c r="E1317" i="1"/>
  <c r="D1317" i="1"/>
  <c r="C1317" i="1"/>
  <c r="T1316" i="1"/>
  <c r="S1316" i="1"/>
  <c r="R1316" i="1"/>
  <c r="Q1316" i="1"/>
  <c r="F1316" i="1"/>
  <c r="E1316" i="1"/>
  <c r="D1316" i="1"/>
  <c r="C1316" i="1"/>
  <c r="T1315" i="1"/>
  <c r="S1315" i="1"/>
  <c r="R1315" i="1"/>
  <c r="Q1315" i="1"/>
  <c r="F1315" i="1"/>
  <c r="E1315" i="1"/>
  <c r="D1315" i="1"/>
  <c r="C1315" i="1"/>
  <c r="T1314" i="1"/>
  <c r="S1314" i="1"/>
  <c r="R1314" i="1"/>
  <c r="Q1314" i="1"/>
  <c r="F1314" i="1"/>
  <c r="E1314" i="1"/>
  <c r="D1314" i="1"/>
  <c r="C1314" i="1"/>
  <c r="T1313" i="1"/>
  <c r="S1313" i="1"/>
  <c r="R1313" i="1"/>
  <c r="Q1313" i="1"/>
  <c r="F1313" i="1"/>
  <c r="E1313" i="1"/>
  <c r="D1313" i="1"/>
  <c r="C1313" i="1"/>
  <c r="T1312" i="1"/>
  <c r="S1312" i="1"/>
  <c r="R1312" i="1"/>
  <c r="Q1312" i="1"/>
  <c r="F1312" i="1"/>
  <c r="E1312" i="1"/>
  <c r="D1312" i="1"/>
  <c r="C1312" i="1"/>
  <c r="T1311" i="1"/>
  <c r="S1311" i="1"/>
  <c r="R1311" i="1"/>
  <c r="Q1311" i="1"/>
  <c r="F1311" i="1"/>
  <c r="E1311" i="1"/>
  <c r="D1311" i="1"/>
  <c r="C1311" i="1"/>
  <c r="T1310" i="1"/>
  <c r="S1310" i="1"/>
  <c r="R1310" i="1"/>
  <c r="Q1310" i="1"/>
  <c r="F1310" i="1"/>
  <c r="E1310" i="1"/>
  <c r="D1310" i="1"/>
  <c r="C1310" i="1"/>
  <c r="T1309" i="1"/>
  <c r="S1309" i="1"/>
  <c r="R1309" i="1"/>
  <c r="Q1309" i="1"/>
  <c r="F1309" i="1"/>
  <c r="E1309" i="1"/>
  <c r="D1309" i="1"/>
  <c r="C1309" i="1"/>
  <c r="T1308" i="1"/>
  <c r="S1308" i="1"/>
  <c r="R1308" i="1"/>
  <c r="Q1308" i="1"/>
  <c r="F1308" i="1"/>
  <c r="E1308" i="1"/>
  <c r="D1308" i="1"/>
  <c r="C1308" i="1"/>
  <c r="T1307" i="1"/>
  <c r="S1307" i="1"/>
  <c r="R1307" i="1"/>
  <c r="Q1307" i="1"/>
  <c r="F1307" i="1"/>
  <c r="E1307" i="1"/>
  <c r="D1307" i="1"/>
  <c r="C1307" i="1"/>
  <c r="T1306" i="1"/>
  <c r="S1306" i="1"/>
  <c r="R1306" i="1"/>
  <c r="Q1306" i="1"/>
  <c r="F1306" i="1"/>
  <c r="E1306" i="1"/>
  <c r="D1306" i="1"/>
  <c r="C1306" i="1"/>
  <c r="T1305" i="1"/>
  <c r="S1305" i="1"/>
  <c r="R1305" i="1"/>
  <c r="Q1305" i="1"/>
  <c r="F1305" i="1"/>
  <c r="E1305" i="1"/>
  <c r="D1305" i="1"/>
  <c r="C1305" i="1"/>
  <c r="T1304" i="1"/>
  <c r="S1304" i="1"/>
  <c r="R1304" i="1"/>
  <c r="Q1304" i="1"/>
  <c r="F1304" i="1"/>
  <c r="E1304" i="1"/>
  <c r="D1304" i="1"/>
  <c r="C1304" i="1"/>
  <c r="T1303" i="1"/>
  <c r="S1303" i="1"/>
  <c r="R1303" i="1"/>
  <c r="Q1303" i="1"/>
  <c r="F1303" i="1"/>
  <c r="E1303" i="1"/>
  <c r="D1303" i="1"/>
  <c r="C1303" i="1"/>
  <c r="T1302" i="1"/>
  <c r="S1302" i="1"/>
  <c r="R1302" i="1"/>
  <c r="Q1302" i="1"/>
  <c r="F1302" i="1"/>
  <c r="E1302" i="1"/>
  <c r="D1302" i="1"/>
  <c r="C1302" i="1"/>
  <c r="T1301" i="1"/>
  <c r="S1301" i="1"/>
  <c r="R1301" i="1"/>
  <c r="Q1301" i="1"/>
  <c r="F1301" i="1"/>
  <c r="E1301" i="1"/>
  <c r="D1301" i="1"/>
  <c r="C1301" i="1"/>
  <c r="T1300" i="1"/>
  <c r="S1300" i="1"/>
  <c r="R1300" i="1"/>
  <c r="Q1300" i="1"/>
  <c r="F1300" i="1"/>
  <c r="E1300" i="1"/>
  <c r="D1300" i="1"/>
  <c r="C1300" i="1"/>
  <c r="T1299" i="1"/>
  <c r="S1299" i="1"/>
  <c r="R1299" i="1"/>
  <c r="Q1299" i="1"/>
  <c r="F1299" i="1"/>
  <c r="E1299" i="1"/>
  <c r="D1299" i="1"/>
  <c r="C1299" i="1"/>
  <c r="T1298" i="1"/>
  <c r="S1298" i="1"/>
  <c r="R1298" i="1"/>
  <c r="Q1298" i="1"/>
  <c r="F1298" i="1"/>
  <c r="E1298" i="1"/>
  <c r="D1298" i="1"/>
  <c r="C1298" i="1"/>
  <c r="T1297" i="1"/>
  <c r="S1297" i="1"/>
  <c r="R1297" i="1"/>
  <c r="Q1297" i="1"/>
  <c r="F1297" i="1"/>
  <c r="E1297" i="1"/>
  <c r="D1297" i="1"/>
  <c r="C1297" i="1"/>
  <c r="T1296" i="1"/>
  <c r="S1296" i="1"/>
  <c r="R1296" i="1"/>
  <c r="Q1296" i="1"/>
  <c r="F1296" i="1"/>
  <c r="E1296" i="1"/>
  <c r="D1296" i="1"/>
  <c r="C1296" i="1"/>
  <c r="T1295" i="1"/>
  <c r="S1295" i="1"/>
  <c r="R1295" i="1"/>
  <c r="Q1295" i="1"/>
  <c r="F1295" i="1"/>
  <c r="E1295" i="1"/>
  <c r="D1295" i="1"/>
  <c r="C1295" i="1"/>
  <c r="T1294" i="1"/>
  <c r="S1294" i="1"/>
  <c r="R1294" i="1"/>
  <c r="Q1294" i="1"/>
  <c r="F1294" i="1"/>
  <c r="E1294" i="1"/>
  <c r="D1294" i="1"/>
  <c r="C1294" i="1"/>
  <c r="T1293" i="1"/>
  <c r="S1293" i="1"/>
  <c r="R1293" i="1"/>
  <c r="Q1293" i="1"/>
  <c r="F1293" i="1"/>
  <c r="E1293" i="1"/>
  <c r="D1293" i="1"/>
  <c r="C1293" i="1"/>
  <c r="T1292" i="1"/>
  <c r="S1292" i="1"/>
  <c r="R1292" i="1"/>
  <c r="Q1292" i="1"/>
  <c r="F1292" i="1"/>
  <c r="E1292" i="1"/>
  <c r="D1292" i="1"/>
  <c r="C1292" i="1"/>
  <c r="T1291" i="1"/>
  <c r="S1291" i="1"/>
  <c r="R1291" i="1"/>
  <c r="Q1291" i="1"/>
  <c r="F1291" i="1"/>
  <c r="E1291" i="1"/>
  <c r="D1291" i="1"/>
  <c r="C1291" i="1"/>
  <c r="T1290" i="1"/>
  <c r="S1290" i="1"/>
  <c r="R1290" i="1"/>
  <c r="Q1290" i="1"/>
  <c r="F1290" i="1"/>
  <c r="E1290" i="1"/>
  <c r="D1290" i="1"/>
  <c r="C1290" i="1"/>
  <c r="T1289" i="1"/>
  <c r="S1289" i="1"/>
  <c r="R1289" i="1"/>
  <c r="Q1289" i="1"/>
  <c r="F1289" i="1"/>
  <c r="E1289" i="1"/>
  <c r="D1289" i="1"/>
  <c r="C1289" i="1"/>
  <c r="T1288" i="1"/>
  <c r="S1288" i="1"/>
  <c r="R1288" i="1"/>
  <c r="Q1288" i="1"/>
  <c r="F1288" i="1"/>
  <c r="E1288" i="1"/>
  <c r="D1288" i="1"/>
  <c r="C1288" i="1"/>
  <c r="T1287" i="1"/>
  <c r="S1287" i="1"/>
  <c r="R1287" i="1"/>
  <c r="Q1287" i="1"/>
  <c r="F1287" i="1"/>
  <c r="E1287" i="1"/>
  <c r="D1287" i="1"/>
  <c r="C1287" i="1"/>
  <c r="T1286" i="1"/>
  <c r="S1286" i="1"/>
  <c r="R1286" i="1"/>
  <c r="Q1286" i="1"/>
  <c r="F1286" i="1"/>
  <c r="E1286" i="1"/>
  <c r="D1286" i="1"/>
  <c r="C1286" i="1"/>
  <c r="T1285" i="1"/>
  <c r="S1285" i="1"/>
  <c r="R1285" i="1"/>
  <c r="Q1285" i="1"/>
  <c r="F1285" i="1"/>
  <c r="E1285" i="1"/>
  <c r="D1285" i="1"/>
  <c r="C1285" i="1"/>
  <c r="T1284" i="1"/>
  <c r="S1284" i="1"/>
  <c r="R1284" i="1"/>
  <c r="Q1284" i="1"/>
  <c r="F1284" i="1"/>
  <c r="E1284" i="1"/>
  <c r="D1284" i="1"/>
  <c r="C1284" i="1"/>
  <c r="T1283" i="1"/>
  <c r="S1283" i="1"/>
  <c r="R1283" i="1"/>
  <c r="Q1283" i="1"/>
  <c r="F1283" i="1"/>
  <c r="E1283" i="1"/>
  <c r="D1283" i="1"/>
  <c r="C1283" i="1"/>
  <c r="T1282" i="1"/>
  <c r="S1282" i="1"/>
  <c r="R1282" i="1"/>
  <c r="Q1282" i="1"/>
  <c r="F1282" i="1"/>
  <c r="E1282" i="1"/>
  <c r="D1282" i="1"/>
  <c r="C1282" i="1"/>
  <c r="T1281" i="1"/>
  <c r="S1281" i="1"/>
  <c r="R1281" i="1"/>
  <c r="Q1281" i="1"/>
  <c r="F1281" i="1"/>
  <c r="E1281" i="1"/>
  <c r="D1281" i="1"/>
  <c r="C1281" i="1"/>
  <c r="T1280" i="1"/>
  <c r="S1280" i="1"/>
  <c r="R1280" i="1"/>
  <c r="Q1280" i="1"/>
  <c r="F1280" i="1"/>
  <c r="E1280" i="1"/>
  <c r="D1280" i="1"/>
  <c r="C1280" i="1"/>
  <c r="T1279" i="1"/>
  <c r="S1279" i="1"/>
  <c r="R1279" i="1"/>
  <c r="Q1279" i="1"/>
  <c r="F1279" i="1"/>
  <c r="E1279" i="1"/>
  <c r="D1279" i="1"/>
  <c r="C1279" i="1"/>
  <c r="T1278" i="1"/>
  <c r="S1278" i="1"/>
  <c r="R1278" i="1"/>
  <c r="Q1278" i="1"/>
  <c r="F1278" i="1"/>
  <c r="E1278" i="1"/>
  <c r="D1278" i="1"/>
  <c r="C1278" i="1"/>
  <c r="T1277" i="1"/>
  <c r="S1277" i="1"/>
  <c r="R1277" i="1"/>
  <c r="Q1277" i="1"/>
  <c r="F1277" i="1"/>
  <c r="E1277" i="1"/>
  <c r="D1277" i="1"/>
  <c r="C1277" i="1"/>
  <c r="T1276" i="1"/>
  <c r="S1276" i="1"/>
  <c r="R1276" i="1"/>
  <c r="Q1276" i="1"/>
  <c r="F1276" i="1"/>
  <c r="E1276" i="1"/>
  <c r="D1276" i="1"/>
  <c r="C1276" i="1"/>
  <c r="T1275" i="1"/>
  <c r="S1275" i="1"/>
  <c r="R1275" i="1"/>
  <c r="Q1275" i="1"/>
  <c r="F1275" i="1"/>
  <c r="E1275" i="1"/>
  <c r="D1275" i="1"/>
  <c r="C1275" i="1"/>
  <c r="T1274" i="1"/>
  <c r="S1274" i="1"/>
  <c r="R1274" i="1"/>
  <c r="Q1274" i="1"/>
  <c r="F1274" i="1"/>
  <c r="E1274" i="1"/>
  <c r="D1274" i="1"/>
  <c r="C1274" i="1"/>
  <c r="T1273" i="1"/>
  <c r="S1273" i="1"/>
  <c r="R1273" i="1"/>
  <c r="Q1273" i="1"/>
  <c r="F1273" i="1"/>
  <c r="E1273" i="1"/>
  <c r="D1273" i="1"/>
  <c r="C1273" i="1"/>
  <c r="T1272" i="1"/>
  <c r="S1272" i="1"/>
  <c r="R1272" i="1"/>
  <c r="Q1272" i="1"/>
  <c r="F1272" i="1"/>
  <c r="E1272" i="1"/>
  <c r="D1272" i="1"/>
  <c r="C1272" i="1"/>
  <c r="T1271" i="1"/>
  <c r="S1271" i="1"/>
  <c r="R1271" i="1"/>
  <c r="Q1271" i="1"/>
  <c r="F1271" i="1"/>
  <c r="E1271" i="1"/>
  <c r="D1271" i="1"/>
  <c r="C1271" i="1"/>
  <c r="T1270" i="1"/>
  <c r="S1270" i="1"/>
  <c r="R1270" i="1"/>
  <c r="Q1270" i="1"/>
  <c r="F1270" i="1"/>
  <c r="E1270" i="1"/>
  <c r="D1270" i="1"/>
  <c r="C1270" i="1"/>
  <c r="T1269" i="1"/>
  <c r="S1269" i="1"/>
  <c r="R1269" i="1"/>
  <c r="Q1269" i="1"/>
  <c r="F1269" i="1"/>
  <c r="E1269" i="1"/>
  <c r="D1269" i="1"/>
  <c r="C1269" i="1"/>
  <c r="T1268" i="1"/>
  <c r="S1268" i="1"/>
  <c r="R1268" i="1"/>
  <c r="Q1268" i="1"/>
  <c r="F1268" i="1"/>
  <c r="E1268" i="1"/>
  <c r="D1268" i="1"/>
  <c r="C1268" i="1"/>
  <c r="T1267" i="1"/>
  <c r="S1267" i="1"/>
  <c r="R1267" i="1"/>
  <c r="Q1267" i="1"/>
  <c r="F1267" i="1"/>
  <c r="E1267" i="1"/>
  <c r="D1267" i="1"/>
  <c r="C1267" i="1"/>
  <c r="T1266" i="1"/>
  <c r="S1266" i="1"/>
  <c r="R1266" i="1"/>
  <c r="Q1266" i="1"/>
  <c r="F1266" i="1"/>
  <c r="E1266" i="1"/>
  <c r="D1266" i="1"/>
  <c r="C1266" i="1"/>
  <c r="T1265" i="1"/>
  <c r="S1265" i="1"/>
  <c r="R1265" i="1"/>
  <c r="Q1265" i="1"/>
  <c r="F1265" i="1"/>
  <c r="E1265" i="1"/>
  <c r="D1265" i="1"/>
  <c r="C1265" i="1"/>
  <c r="T1264" i="1"/>
  <c r="S1264" i="1"/>
  <c r="R1264" i="1"/>
  <c r="Q1264" i="1"/>
  <c r="F1264" i="1"/>
  <c r="E1264" i="1"/>
  <c r="D1264" i="1"/>
  <c r="C1264" i="1"/>
  <c r="T1263" i="1"/>
  <c r="S1263" i="1"/>
  <c r="R1263" i="1"/>
  <c r="Q1263" i="1"/>
  <c r="F1263" i="1"/>
  <c r="E1263" i="1"/>
  <c r="D1263" i="1"/>
  <c r="C1263" i="1"/>
  <c r="T1262" i="1"/>
  <c r="S1262" i="1"/>
  <c r="R1262" i="1"/>
  <c r="Q1262" i="1"/>
  <c r="F1262" i="1"/>
  <c r="E1262" i="1"/>
  <c r="D1262" i="1"/>
  <c r="C1262" i="1"/>
  <c r="T1261" i="1"/>
  <c r="S1261" i="1"/>
  <c r="R1261" i="1"/>
  <c r="Q1261" i="1"/>
  <c r="F1261" i="1"/>
  <c r="E1261" i="1"/>
  <c r="D1261" i="1"/>
  <c r="C1261" i="1"/>
  <c r="T1260" i="1"/>
  <c r="S1260" i="1"/>
  <c r="R1260" i="1"/>
  <c r="Q1260" i="1"/>
  <c r="F1260" i="1"/>
  <c r="E1260" i="1"/>
  <c r="D1260" i="1"/>
  <c r="C1260" i="1"/>
  <c r="T1259" i="1"/>
  <c r="S1259" i="1"/>
  <c r="R1259" i="1"/>
  <c r="Q1259" i="1"/>
  <c r="F1259" i="1"/>
  <c r="E1259" i="1"/>
  <c r="D1259" i="1"/>
  <c r="C1259" i="1"/>
  <c r="T1258" i="1"/>
  <c r="S1258" i="1"/>
  <c r="R1258" i="1"/>
  <c r="Q1258" i="1"/>
  <c r="F1258" i="1"/>
  <c r="E1258" i="1"/>
  <c r="D1258" i="1"/>
  <c r="C1258" i="1"/>
  <c r="T1257" i="1"/>
  <c r="S1257" i="1"/>
  <c r="R1257" i="1"/>
  <c r="Q1257" i="1"/>
  <c r="F1257" i="1"/>
  <c r="E1257" i="1"/>
  <c r="D1257" i="1"/>
  <c r="C1257" i="1"/>
  <c r="T1256" i="1"/>
  <c r="S1256" i="1"/>
  <c r="R1256" i="1"/>
  <c r="Q1256" i="1"/>
  <c r="F1256" i="1"/>
  <c r="E1256" i="1"/>
  <c r="D1256" i="1"/>
  <c r="C1256" i="1"/>
  <c r="T1255" i="1"/>
  <c r="S1255" i="1"/>
  <c r="R1255" i="1"/>
  <c r="Q1255" i="1"/>
  <c r="F1255" i="1"/>
  <c r="E1255" i="1"/>
  <c r="D1255" i="1"/>
  <c r="C1255" i="1"/>
  <c r="T1254" i="1"/>
  <c r="S1254" i="1"/>
  <c r="R1254" i="1"/>
  <c r="Q1254" i="1"/>
  <c r="F1254" i="1"/>
  <c r="E1254" i="1"/>
  <c r="D1254" i="1"/>
  <c r="C1254" i="1"/>
  <c r="T1253" i="1"/>
  <c r="S1253" i="1"/>
  <c r="R1253" i="1"/>
  <c r="Q1253" i="1"/>
  <c r="F1253" i="1"/>
  <c r="E1253" i="1"/>
  <c r="D1253" i="1"/>
  <c r="C1253" i="1"/>
  <c r="T1252" i="1"/>
  <c r="S1252" i="1"/>
  <c r="R1252" i="1"/>
  <c r="Q1252" i="1"/>
  <c r="F1252" i="1"/>
  <c r="E1252" i="1"/>
  <c r="D1252" i="1"/>
  <c r="C1252" i="1"/>
  <c r="T1251" i="1"/>
  <c r="S1251" i="1"/>
  <c r="R1251" i="1"/>
  <c r="Q1251" i="1"/>
  <c r="F1251" i="1"/>
  <c r="E1251" i="1"/>
  <c r="D1251" i="1"/>
  <c r="C1251" i="1"/>
  <c r="T1250" i="1"/>
  <c r="S1250" i="1"/>
  <c r="R1250" i="1"/>
  <c r="Q1250" i="1"/>
  <c r="F1250" i="1"/>
  <c r="E1250" i="1"/>
  <c r="D1250" i="1"/>
  <c r="C1250" i="1"/>
  <c r="T1249" i="1"/>
  <c r="S1249" i="1"/>
  <c r="R1249" i="1"/>
  <c r="Q1249" i="1"/>
  <c r="F1249" i="1"/>
  <c r="E1249" i="1"/>
  <c r="D1249" i="1"/>
  <c r="C1249" i="1"/>
  <c r="T1248" i="1"/>
  <c r="S1248" i="1"/>
  <c r="R1248" i="1"/>
  <c r="Q1248" i="1"/>
  <c r="F1248" i="1"/>
  <c r="E1248" i="1"/>
  <c r="D1248" i="1"/>
  <c r="C1248" i="1"/>
  <c r="T1247" i="1"/>
  <c r="S1247" i="1"/>
  <c r="R1247" i="1"/>
  <c r="Q1247" i="1"/>
  <c r="F1247" i="1"/>
  <c r="E1247" i="1"/>
  <c r="D1247" i="1"/>
  <c r="C1247" i="1"/>
  <c r="T1246" i="1"/>
  <c r="S1246" i="1"/>
  <c r="R1246" i="1"/>
  <c r="Q1246" i="1"/>
  <c r="F1246" i="1"/>
  <c r="E1246" i="1"/>
  <c r="D1246" i="1"/>
  <c r="C1246" i="1"/>
  <c r="T1245" i="1"/>
  <c r="S1245" i="1"/>
  <c r="R1245" i="1"/>
  <c r="Q1245" i="1"/>
  <c r="F1245" i="1"/>
  <c r="E1245" i="1"/>
  <c r="D1245" i="1"/>
  <c r="C1245" i="1"/>
  <c r="T1244" i="1"/>
  <c r="S1244" i="1"/>
  <c r="R1244" i="1"/>
  <c r="Q1244" i="1"/>
  <c r="F1244" i="1"/>
  <c r="E1244" i="1"/>
  <c r="D1244" i="1"/>
  <c r="C1244" i="1"/>
  <c r="T1243" i="1"/>
  <c r="S1243" i="1"/>
  <c r="R1243" i="1"/>
  <c r="Q1243" i="1"/>
  <c r="F1243" i="1"/>
  <c r="E1243" i="1"/>
  <c r="D1243" i="1"/>
  <c r="C1243" i="1"/>
  <c r="T1242" i="1"/>
  <c r="S1242" i="1"/>
  <c r="R1242" i="1"/>
  <c r="Q1242" i="1"/>
  <c r="F1242" i="1"/>
  <c r="E1242" i="1"/>
  <c r="D1242" i="1"/>
  <c r="C1242" i="1"/>
  <c r="T1241" i="1"/>
  <c r="S1241" i="1"/>
  <c r="R1241" i="1"/>
  <c r="Q1241" i="1"/>
  <c r="F1241" i="1"/>
  <c r="E1241" i="1"/>
  <c r="D1241" i="1"/>
  <c r="C1241" i="1"/>
  <c r="T1240" i="1"/>
  <c r="S1240" i="1"/>
  <c r="R1240" i="1"/>
  <c r="Q1240" i="1"/>
  <c r="F1240" i="1"/>
  <c r="E1240" i="1"/>
  <c r="D1240" i="1"/>
  <c r="C1240" i="1"/>
  <c r="T1239" i="1"/>
  <c r="S1239" i="1"/>
  <c r="R1239" i="1"/>
  <c r="Q1239" i="1"/>
  <c r="F1239" i="1"/>
  <c r="E1239" i="1"/>
  <c r="D1239" i="1"/>
  <c r="C1239" i="1"/>
  <c r="T1238" i="1"/>
  <c r="S1238" i="1"/>
  <c r="R1238" i="1"/>
  <c r="Q1238" i="1"/>
  <c r="F1238" i="1"/>
  <c r="E1238" i="1"/>
  <c r="D1238" i="1"/>
  <c r="C1238" i="1"/>
  <c r="T1237" i="1"/>
  <c r="S1237" i="1"/>
  <c r="R1237" i="1"/>
  <c r="Q1237" i="1"/>
  <c r="F1237" i="1"/>
  <c r="E1237" i="1"/>
  <c r="D1237" i="1"/>
  <c r="C1237" i="1"/>
  <c r="T1236" i="1"/>
  <c r="S1236" i="1"/>
  <c r="R1236" i="1"/>
  <c r="Q1236" i="1"/>
  <c r="F1236" i="1"/>
  <c r="E1236" i="1"/>
  <c r="D1236" i="1"/>
  <c r="C1236" i="1"/>
  <c r="T1235" i="1"/>
  <c r="S1235" i="1"/>
  <c r="R1235" i="1"/>
  <c r="Q1235" i="1"/>
  <c r="F1235" i="1"/>
  <c r="E1235" i="1"/>
  <c r="D1235" i="1"/>
  <c r="C1235" i="1"/>
  <c r="T1234" i="1"/>
  <c r="S1234" i="1"/>
  <c r="R1234" i="1"/>
  <c r="Q1234" i="1"/>
  <c r="F1234" i="1"/>
  <c r="E1234" i="1"/>
  <c r="D1234" i="1"/>
  <c r="C1234" i="1"/>
  <c r="T1233" i="1"/>
  <c r="S1233" i="1"/>
  <c r="R1233" i="1"/>
  <c r="Q1233" i="1"/>
  <c r="F1233" i="1"/>
  <c r="E1233" i="1"/>
  <c r="D1233" i="1"/>
  <c r="C1233" i="1"/>
  <c r="T1232" i="1"/>
  <c r="S1232" i="1"/>
  <c r="R1232" i="1"/>
  <c r="Q1232" i="1"/>
  <c r="F1232" i="1"/>
  <c r="E1232" i="1"/>
  <c r="D1232" i="1"/>
  <c r="C1232" i="1"/>
  <c r="T1231" i="1"/>
  <c r="S1231" i="1"/>
  <c r="R1231" i="1"/>
  <c r="Q1231" i="1"/>
  <c r="F1231" i="1"/>
  <c r="E1231" i="1"/>
  <c r="D1231" i="1"/>
  <c r="C1231" i="1"/>
  <c r="T1230" i="1"/>
  <c r="S1230" i="1"/>
  <c r="R1230" i="1"/>
  <c r="Q1230" i="1"/>
  <c r="F1230" i="1"/>
  <c r="E1230" i="1"/>
  <c r="D1230" i="1"/>
  <c r="C1230" i="1"/>
  <c r="T1229" i="1"/>
  <c r="S1229" i="1"/>
  <c r="R1229" i="1"/>
  <c r="Q1229" i="1"/>
  <c r="F1229" i="1"/>
  <c r="E1229" i="1"/>
  <c r="D1229" i="1"/>
  <c r="C1229" i="1"/>
  <c r="T1228" i="1"/>
  <c r="S1228" i="1"/>
  <c r="R1228" i="1"/>
  <c r="Q1228" i="1"/>
  <c r="F1228" i="1"/>
  <c r="E1228" i="1"/>
  <c r="D1228" i="1"/>
  <c r="C1228" i="1"/>
  <c r="T1227" i="1"/>
  <c r="S1227" i="1"/>
  <c r="R1227" i="1"/>
  <c r="Q1227" i="1"/>
  <c r="F1227" i="1"/>
  <c r="E1227" i="1"/>
  <c r="D1227" i="1"/>
  <c r="C1227" i="1"/>
  <c r="T1226" i="1"/>
  <c r="S1226" i="1"/>
  <c r="R1226" i="1"/>
  <c r="Q1226" i="1"/>
  <c r="F1226" i="1"/>
  <c r="E1226" i="1"/>
  <c r="D1226" i="1"/>
  <c r="C1226" i="1"/>
  <c r="T1225" i="1"/>
  <c r="S1225" i="1"/>
  <c r="R1225" i="1"/>
  <c r="Q1225" i="1"/>
  <c r="F1225" i="1"/>
  <c r="E1225" i="1"/>
  <c r="D1225" i="1"/>
  <c r="C1225" i="1"/>
  <c r="T1224" i="1"/>
  <c r="S1224" i="1"/>
  <c r="R1224" i="1"/>
  <c r="Q1224" i="1"/>
  <c r="F1224" i="1"/>
  <c r="E1224" i="1"/>
  <c r="D1224" i="1"/>
  <c r="C1224" i="1"/>
  <c r="T1223" i="1"/>
  <c r="S1223" i="1"/>
  <c r="R1223" i="1"/>
  <c r="Q1223" i="1"/>
  <c r="F1223" i="1"/>
  <c r="E1223" i="1"/>
  <c r="D1223" i="1"/>
  <c r="C1223" i="1"/>
  <c r="T1222" i="1"/>
  <c r="S1222" i="1"/>
  <c r="R1222" i="1"/>
  <c r="Q1222" i="1"/>
  <c r="F1222" i="1"/>
  <c r="E1222" i="1"/>
  <c r="D1222" i="1"/>
  <c r="C1222" i="1"/>
  <c r="T1221" i="1"/>
  <c r="S1221" i="1"/>
  <c r="R1221" i="1"/>
  <c r="Q1221" i="1"/>
  <c r="F1221" i="1"/>
  <c r="E1221" i="1"/>
  <c r="D1221" i="1"/>
  <c r="C1221" i="1"/>
  <c r="T1220" i="1"/>
  <c r="S1220" i="1"/>
  <c r="R1220" i="1"/>
  <c r="Q1220" i="1"/>
  <c r="F1220" i="1"/>
  <c r="E1220" i="1"/>
  <c r="D1220" i="1"/>
  <c r="C1220" i="1"/>
  <c r="T1219" i="1"/>
  <c r="S1219" i="1"/>
  <c r="R1219" i="1"/>
  <c r="Q1219" i="1"/>
  <c r="F1219" i="1"/>
  <c r="E1219" i="1"/>
  <c r="D1219" i="1"/>
  <c r="C1219" i="1"/>
  <c r="T1218" i="1"/>
  <c r="S1218" i="1"/>
  <c r="R1218" i="1"/>
  <c r="Q1218" i="1"/>
  <c r="F1218" i="1"/>
  <c r="E1218" i="1"/>
  <c r="D1218" i="1"/>
  <c r="C1218" i="1"/>
  <c r="T1217" i="1"/>
  <c r="S1217" i="1"/>
  <c r="R1217" i="1"/>
  <c r="Q1217" i="1"/>
  <c r="F1217" i="1"/>
  <c r="E1217" i="1"/>
  <c r="D1217" i="1"/>
  <c r="C1217" i="1"/>
  <c r="T1216" i="1"/>
  <c r="S1216" i="1"/>
  <c r="R1216" i="1"/>
  <c r="Q1216" i="1"/>
  <c r="F1216" i="1"/>
  <c r="E1216" i="1"/>
  <c r="D1216" i="1"/>
  <c r="C1216" i="1"/>
  <c r="T1215" i="1"/>
  <c r="S1215" i="1"/>
  <c r="R1215" i="1"/>
  <c r="Q1215" i="1"/>
  <c r="F1215" i="1"/>
  <c r="E1215" i="1"/>
  <c r="D1215" i="1"/>
  <c r="C1215" i="1"/>
  <c r="T1214" i="1"/>
  <c r="S1214" i="1"/>
  <c r="R1214" i="1"/>
  <c r="Q1214" i="1"/>
  <c r="F1214" i="1"/>
  <c r="E1214" i="1"/>
  <c r="D1214" i="1"/>
  <c r="C1214" i="1"/>
  <c r="T1213" i="1"/>
  <c r="S1213" i="1"/>
  <c r="R1213" i="1"/>
  <c r="Q1213" i="1"/>
  <c r="F1213" i="1"/>
  <c r="E1213" i="1"/>
  <c r="D1213" i="1"/>
  <c r="C1213" i="1"/>
  <c r="T1212" i="1"/>
  <c r="S1212" i="1"/>
  <c r="R1212" i="1"/>
  <c r="Q1212" i="1"/>
  <c r="F1212" i="1"/>
  <c r="E1212" i="1"/>
  <c r="D1212" i="1"/>
  <c r="C1212" i="1"/>
  <c r="T1211" i="1"/>
  <c r="S1211" i="1"/>
  <c r="R1211" i="1"/>
  <c r="Q1211" i="1"/>
  <c r="F1211" i="1"/>
  <c r="E1211" i="1"/>
  <c r="D1211" i="1"/>
  <c r="C1211" i="1"/>
  <c r="T1210" i="1"/>
  <c r="S1210" i="1"/>
  <c r="R1210" i="1"/>
  <c r="Q1210" i="1"/>
  <c r="F1210" i="1"/>
  <c r="E1210" i="1"/>
  <c r="D1210" i="1"/>
  <c r="C1210" i="1"/>
  <c r="T1209" i="1"/>
  <c r="S1209" i="1"/>
  <c r="R1209" i="1"/>
  <c r="Q1209" i="1"/>
  <c r="F1209" i="1"/>
  <c r="E1209" i="1"/>
  <c r="D1209" i="1"/>
  <c r="C1209" i="1"/>
  <c r="T1208" i="1"/>
  <c r="S1208" i="1"/>
  <c r="R1208" i="1"/>
  <c r="Q1208" i="1"/>
  <c r="F1208" i="1"/>
  <c r="E1208" i="1"/>
  <c r="D1208" i="1"/>
  <c r="C1208" i="1"/>
  <c r="T1207" i="1"/>
  <c r="S1207" i="1"/>
  <c r="R1207" i="1"/>
  <c r="Q1207" i="1"/>
  <c r="F1207" i="1"/>
  <c r="E1207" i="1"/>
  <c r="D1207" i="1"/>
  <c r="C1207" i="1"/>
  <c r="T1206" i="1"/>
  <c r="S1206" i="1"/>
  <c r="R1206" i="1"/>
  <c r="Q1206" i="1"/>
  <c r="F1206" i="1"/>
  <c r="E1206" i="1"/>
  <c r="D1206" i="1"/>
  <c r="C1206" i="1"/>
  <c r="T1205" i="1"/>
  <c r="S1205" i="1"/>
  <c r="R1205" i="1"/>
  <c r="Q1205" i="1"/>
  <c r="F1205" i="1"/>
  <c r="E1205" i="1"/>
  <c r="D1205" i="1"/>
  <c r="C1205" i="1"/>
  <c r="T1204" i="1"/>
  <c r="S1204" i="1"/>
  <c r="R1204" i="1"/>
  <c r="Q1204" i="1"/>
  <c r="F1204" i="1"/>
  <c r="E1204" i="1"/>
  <c r="D1204" i="1"/>
  <c r="C1204" i="1"/>
  <c r="T1203" i="1"/>
  <c r="S1203" i="1"/>
  <c r="R1203" i="1"/>
  <c r="Q1203" i="1"/>
  <c r="F1203" i="1"/>
  <c r="E1203" i="1"/>
  <c r="D1203" i="1"/>
  <c r="C1203" i="1"/>
  <c r="T1202" i="1"/>
  <c r="S1202" i="1"/>
  <c r="R1202" i="1"/>
  <c r="Q1202" i="1"/>
  <c r="F1202" i="1"/>
  <c r="E1202" i="1"/>
  <c r="D1202" i="1"/>
  <c r="C1202" i="1"/>
  <c r="T1201" i="1"/>
  <c r="S1201" i="1"/>
  <c r="R1201" i="1"/>
  <c r="Q1201" i="1"/>
  <c r="F1201" i="1"/>
  <c r="E1201" i="1"/>
  <c r="D1201" i="1"/>
  <c r="C1201" i="1"/>
  <c r="T1200" i="1"/>
  <c r="S1200" i="1"/>
  <c r="R1200" i="1"/>
  <c r="Q1200" i="1"/>
  <c r="F1200" i="1"/>
  <c r="E1200" i="1"/>
  <c r="D1200" i="1"/>
  <c r="C1200" i="1"/>
  <c r="T1199" i="1"/>
  <c r="S1199" i="1"/>
  <c r="R1199" i="1"/>
  <c r="Q1199" i="1"/>
  <c r="F1199" i="1"/>
  <c r="E1199" i="1"/>
  <c r="D1199" i="1"/>
  <c r="C1199" i="1"/>
  <c r="T1198" i="1"/>
  <c r="S1198" i="1"/>
  <c r="R1198" i="1"/>
  <c r="Q1198" i="1"/>
  <c r="F1198" i="1"/>
  <c r="E1198" i="1"/>
  <c r="D1198" i="1"/>
  <c r="C1198" i="1"/>
  <c r="T1197" i="1"/>
  <c r="S1197" i="1"/>
  <c r="R1197" i="1"/>
  <c r="Q1197" i="1"/>
  <c r="F1197" i="1"/>
  <c r="E1197" i="1"/>
  <c r="D1197" i="1"/>
  <c r="C1197" i="1"/>
  <c r="T1196" i="1"/>
  <c r="S1196" i="1"/>
  <c r="R1196" i="1"/>
  <c r="Q1196" i="1"/>
  <c r="F1196" i="1"/>
  <c r="E1196" i="1"/>
  <c r="D1196" i="1"/>
  <c r="C1196" i="1"/>
  <c r="T1195" i="1"/>
  <c r="S1195" i="1"/>
  <c r="R1195" i="1"/>
  <c r="Q1195" i="1"/>
  <c r="F1195" i="1"/>
  <c r="E1195" i="1"/>
  <c r="D1195" i="1"/>
  <c r="C1195" i="1"/>
  <c r="T1194" i="1"/>
  <c r="S1194" i="1"/>
  <c r="R1194" i="1"/>
  <c r="Q1194" i="1"/>
  <c r="F1194" i="1"/>
  <c r="E1194" i="1"/>
  <c r="D1194" i="1"/>
  <c r="C1194" i="1"/>
  <c r="T1193" i="1"/>
  <c r="S1193" i="1"/>
  <c r="R1193" i="1"/>
  <c r="Q1193" i="1"/>
  <c r="F1193" i="1"/>
  <c r="E1193" i="1"/>
  <c r="D1193" i="1"/>
  <c r="C1193" i="1"/>
  <c r="T1192" i="1"/>
  <c r="S1192" i="1"/>
  <c r="R1192" i="1"/>
  <c r="Q1192" i="1"/>
  <c r="F1192" i="1"/>
  <c r="E1192" i="1"/>
  <c r="D1192" i="1"/>
  <c r="C1192" i="1"/>
  <c r="T1191" i="1"/>
  <c r="S1191" i="1"/>
  <c r="R1191" i="1"/>
  <c r="Q1191" i="1"/>
  <c r="F1191" i="1"/>
  <c r="E1191" i="1"/>
  <c r="D1191" i="1"/>
  <c r="C1191" i="1"/>
  <c r="T1190" i="1"/>
  <c r="S1190" i="1"/>
  <c r="R1190" i="1"/>
  <c r="Q1190" i="1"/>
  <c r="F1190" i="1"/>
  <c r="E1190" i="1"/>
  <c r="D1190" i="1"/>
  <c r="C1190" i="1"/>
  <c r="T1189" i="1"/>
  <c r="S1189" i="1"/>
  <c r="R1189" i="1"/>
  <c r="Q1189" i="1"/>
  <c r="F1189" i="1"/>
  <c r="E1189" i="1"/>
  <c r="D1189" i="1"/>
  <c r="C1189" i="1"/>
  <c r="T1188" i="1"/>
  <c r="S1188" i="1"/>
  <c r="R1188" i="1"/>
  <c r="Q1188" i="1"/>
  <c r="F1188" i="1"/>
  <c r="E1188" i="1"/>
  <c r="D1188" i="1"/>
  <c r="C1188" i="1"/>
  <c r="T1187" i="1"/>
  <c r="S1187" i="1"/>
  <c r="R1187" i="1"/>
  <c r="Q1187" i="1"/>
  <c r="F1187" i="1"/>
  <c r="E1187" i="1"/>
  <c r="D1187" i="1"/>
  <c r="C1187" i="1"/>
  <c r="T1186" i="1"/>
  <c r="S1186" i="1"/>
  <c r="R1186" i="1"/>
  <c r="Q1186" i="1"/>
  <c r="F1186" i="1"/>
  <c r="E1186" i="1"/>
  <c r="D1186" i="1"/>
  <c r="C1186" i="1"/>
  <c r="T1185" i="1"/>
  <c r="S1185" i="1"/>
  <c r="R1185" i="1"/>
  <c r="Q1185" i="1"/>
  <c r="F1185" i="1"/>
  <c r="E1185" i="1"/>
  <c r="D1185" i="1"/>
  <c r="C1185" i="1"/>
  <c r="T1184" i="1"/>
  <c r="S1184" i="1"/>
  <c r="R1184" i="1"/>
  <c r="Q1184" i="1"/>
  <c r="F1184" i="1"/>
  <c r="E1184" i="1"/>
  <c r="D1184" i="1"/>
  <c r="C1184" i="1"/>
  <c r="T1183" i="1"/>
  <c r="S1183" i="1"/>
  <c r="R1183" i="1"/>
  <c r="Q1183" i="1"/>
  <c r="F1183" i="1"/>
  <c r="E1183" i="1"/>
  <c r="D1183" i="1"/>
  <c r="C1183" i="1"/>
  <c r="T1182" i="1"/>
  <c r="S1182" i="1"/>
  <c r="R1182" i="1"/>
  <c r="Q1182" i="1"/>
  <c r="F1182" i="1"/>
  <c r="E1182" i="1"/>
  <c r="D1182" i="1"/>
  <c r="C1182" i="1"/>
  <c r="T1181" i="1"/>
  <c r="S1181" i="1"/>
  <c r="R1181" i="1"/>
  <c r="Q1181" i="1"/>
  <c r="F1181" i="1"/>
  <c r="E1181" i="1"/>
  <c r="D1181" i="1"/>
  <c r="C1181" i="1"/>
  <c r="T1180" i="1"/>
  <c r="S1180" i="1"/>
  <c r="R1180" i="1"/>
  <c r="Q1180" i="1"/>
  <c r="F1180" i="1"/>
  <c r="E1180" i="1"/>
  <c r="D1180" i="1"/>
  <c r="C1180" i="1"/>
  <c r="T1179" i="1"/>
  <c r="S1179" i="1"/>
  <c r="R1179" i="1"/>
  <c r="Q1179" i="1"/>
  <c r="F1179" i="1"/>
  <c r="E1179" i="1"/>
  <c r="D1179" i="1"/>
  <c r="C1179" i="1"/>
  <c r="T1178" i="1"/>
  <c r="S1178" i="1"/>
  <c r="R1178" i="1"/>
  <c r="Q1178" i="1"/>
  <c r="F1178" i="1"/>
  <c r="E1178" i="1"/>
  <c r="D1178" i="1"/>
  <c r="C1178" i="1"/>
  <c r="T1177" i="1"/>
  <c r="S1177" i="1"/>
  <c r="R1177" i="1"/>
  <c r="Q1177" i="1"/>
  <c r="F1177" i="1"/>
  <c r="E1177" i="1"/>
  <c r="D1177" i="1"/>
  <c r="C1177" i="1"/>
  <c r="T1176" i="1"/>
  <c r="S1176" i="1"/>
  <c r="R1176" i="1"/>
  <c r="Q1176" i="1"/>
  <c r="F1176" i="1"/>
  <c r="E1176" i="1"/>
  <c r="D1176" i="1"/>
  <c r="C1176" i="1"/>
  <c r="T1175" i="1"/>
  <c r="S1175" i="1"/>
  <c r="R1175" i="1"/>
  <c r="Q1175" i="1"/>
  <c r="F1175" i="1"/>
  <c r="E1175" i="1"/>
  <c r="D1175" i="1"/>
  <c r="C1175" i="1"/>
  <c r="T1174" i="1"/>
  <c r="S1174" i="1"/>
  <c r="R1174" i="1"/>
  <c r="Q1174" i="1"/>
  <c r="F1174" i="1"/>
  <c r="E1174" i="1"/>
  <c r="D1174" i="1"/>
  <c r="C1174" i="1"/>
  <c r="T1173" i="1"/>
  <c r="S1173" i="1"/>
  <c r="R1173" i="1"/>
  <c r="Q1173" i="1"/>
  <c r="F1173" i="1"/>
  <c r="E1173" i="1"/>
  <c r="D1173" i="1"/>
  <c r="C1173" i="1"/>
  <c r="T1172" i="1"/>
  <c r="S1172" i="1"/>
  <c r="R1172" i="1"/>
  <c r="Q1172" i="1"/>
  <c r="F1172" i="1"/>
  <c r="E1172" i="1"/>
  <c r="D1172" i="1"/>
  <c r="C1172" i="1"/>
  <c r="T1171" i="1"/>
  <c r="S1171" i="1"/>
  <c r="R1171" i="1"/>
  <c r="Q1171" i="1"/>
  <c r="F1171" i="1"/>
  <c r="E1171" i="1"/>
  <c r="D1171" i="1"/>
  <c r="C1171" i="1"/>
  <c r="T1170" i="1"/>
  <c r="S1170" i="1"/>
  <c r="R1170" i="1"/>
  <c r="Q1170" i="1"/>
  <c r="F1170" i="1"/>
  <c r="E1170" i="1"/>
  <c r="D1170" i="1"/>
  <c r="C1170" i="1"/>
  <c r="T1169" i="1"/>
  <c r="S1169" i="1"/>
  <c r="R1169" i="1"/>
  <c r="Q1169" i="1"/>
  <c r="F1169" i="1"/>
  <c r="E1169" i="1"/>
  <c r="D1169" i="1"/>
  <c r="C1169" i="1"/>
  <c r="T1168" i="1"/>
  <c r="S1168" i="1"/>
  <c r="R1168" i="1"/>
  <c r="Q1168" i="1"/>
  <c r="F1168" i="1"/>
  <c r="E1168" i="1"/>
  <c r="D1168" i="1"/>
  <c r="C1168" i="1"/>
  <c r="T1167" i="1"/>
  <c r="S1167" i="1"/>
  <c r="R1167" i="1"/>
  <c r="Q1167" i="1"/>
  <c r="F1167" i="1"/>
  <c r="E1167" i="1"/>
  <c r="D1167" i="1"/>
  <c r="C1167" i="1"/>
  <c r="T1166" i="1"/>
  <c r="S1166" i="1"/>
  <c r="R1166" i="1"/>
  <c r="Q1166" i="1"/>
  <c r="F1166" i="1"/>
  <c r="E1166" i="1"/>
  <c r="D1166" i="1"/>
  <c r="C1166" i="1"/>
  <c r="T1165" i="1"/>
  <c r="S1165" i="1"/>
  <c r="R1165" i="1"/>
  <c r="Q1165" i="1"/>
  <c r="F1165" i="1"/>
  <c r="E1165" i="1"/>
  <c r="D1165" i="1"/>
  <c r="C1165" i="1"/>
  <c r="T1164" i="1"/>
  <c r="S1164" i="1"/>
  <c r="R1164" i="1"/>
  <c r="Q1164" i="1"/>
  <c r="F1164" i="1"/>
  <c r="E1164" i="1"/>
  <c r="D1164" i="1"/>
  <c r="C1164" i="1"/>
  <c r="T1163" i="1"/>
  <c r="S1163" i="1"/>
  <c r="R1163" i="1"/>
  <c r="Q1163" i="1"/>
  <c r="F1163" i="1"/>
  <c r="E1163" i="1"/>
  <c r="D1163" i="1"/>
  <c r="C1163" i="1"/>
  <c r="T1162" i="1"/>
  <c r="S1162" i="1"/>
  <c r="R1162" i="1"/>
  <c r="Q1162" i="1"/>
  <c r="F1162" i="1"/>
  <c r="E1162" i="1"/>
  <c r="D1162" i="1"/>
  <c r="C1162" i="1"/>
  <c r="T1161" i="1"/>
  <c r="S1161" i="1"/>
  <c r="R1161" i="1"/>
  <c r="Q1161" i="1"/>
  <c r="F1161" i="1"/>
  <c r="E1161" i="1"/>
  <c r="D1161" i="1"/>
  <c r="C1161" i="1"/>
  <c r="T1160" i="1"/>
  <c r="S1160" i="1"/>
  <c r="R1160" i="1"/>
  <c r="Q1160" i="1"/>
  <c r="F1160" i="1"/>
  <c r="E1160" i="1"/>
  <c r="D1160" i="1"/>
  <c r="C1160" i="1"/>
  <c r="T1159" i="1"/>
  <c r="S1159" i="1"/>
  <c r="R1159" i="1"/>
  <c r="Q1159" i="1"/>
  <c r="F1159" i="1"/>
  <c r="E1159" i="1"/>
  <c r="D1159" i="1"/>
  <c r="C1159" i="1"/>
  <c r="T1158" i="1"/>
  <c r="S1158" i="1"/>
  <c r="R1158" i="1"/>
  <c r="Q1158" i="1"/>
  <c r="F1158" i="1"/>
  <c r="E1158" i="1"/>
  <c r="D1158" i="1"/>
  <c r="C1158" i="1"/>
  <c r="T1157" i="1"/>
  <c r="S1157" i="1"/>
  <c r="R1157" i="1"/>
  <c r="Q1157" i="1"/>
  <c r="F1157" i="1"/>
  <c r="E1157" i="1"/>
  <c r="D1157" i="1"/>
  <c r="C1157" i="1"/>
  <c r="T1156" i="1"/>
  <c r="S1156" i="1"/>
  <c r="R1156" i="1"/>
  <c r="Q1156" i="1"/>
  <c r="F1156" i="1"/>
  <c r="E1156" i="1"/>
  <c r="D1156" i="1"/>
  <c r="C1156" i="1"/>
  <c r="T1155" i="1"/>
  <c r="S1155" i="1"/>
  <c r="R1155" i="1"/>
  <c r="Q1155" i="1"/>
  <c r="F1155" i="1"/>
  <c r="E1155" i="1"/>
  <c r="D1155" i="1"/>
  <c r="C1155" i="1"/>
  <c r="T1154" i="1"/>
  <c r="S1154" i="1"/>
  <c r="R1154" i="1"/>
  <c r="Q1154" i="1"/>
  <c r="F1154" i="1"/>
  <c r="E1154" i="1"/>
  <c r="D1154" i="1"/>
  <c r="C1154" i="1"/>
  <c r="T1153" i="1"/>
  <c r="S1153" i="1"/>
  <c r="R1153" i="1"/>
  <c r="Q1153" i="1"/>
  <c r="F1153" i="1"/>
  <c r="E1153" i="1"/>
  <c r="D1153" i="1"/>
  <c r="C1153" i="1"/>
  <c r="T1152" i="1"/>
  <c r="S1152" i="1"/>
  <c r="R1152" i="1"/>
  <c r="Q1152" i="1"/>
  <c r="F1152" i="1"/>
  <c r="E1152" i="1"/>
  <c r="D1152" i="1"/>
  <c r="C1152" i="1"/>
  <c r="T1151" i="1"/>
  <c r="S1151" i="1"/>
  <c r="R1151" i="1"/>
  <c r="Q1151" i="1"/>
  <c r="F1151" i="1"/>
  <c r="E1151" i="1"/>
  <c r="D1151" i="1"/>
  <c r="C1151" i="1"/>
  <c r="T1150" i="1"/>
  <c r="S1150" i="1"/>
  <c r="R1150" i="1"/>
  <c r="Q1150" i="1"/>
  <c r="F1150" i="1"/>
  <c r="E1150" i="1"/>
  <c r="D1150" i="1"/>
  <c r="C1150" i="1"/>
  <c r="T1149" i="1"/>
  <c r="S1149" i="1"/>
  <c r="R1149" i="1"/>
  <c r="Q1149" i="1"/>
  <c r="F1149" i="1"/>
  <c r="E1149" i="1"/>
  <c r="D1149" i="1"/>
  <c r="C1149" i="1"/>
  <c r="T1148" i="1"/>
  <c r="S1148" i="1"/>
  <c r="R1148" i="1"/>
  <c r="Q1148" i="1"/>
  <c r="F1148" i="1"/>
  <c r="E1148" i="1"/>
  <c r="D1148" i="1"/>
  <c r="C1148" i="1"/>
  <c r="T1147" i="1"/>
  <c r="S1147" i="1"/>
  <c r="R1147" i="1"/>
  <c r="Q1147" i="1"/>
  <c r="F1147" i="1"/>
  <c r="E1147" i="1"/>
  <c r="D1147" i="1"/>
  <c r="C1147" i="1"/>
  <c r="T1146" i="1"/>
  <c r="S1146" i="1"/>
  <c r="R1146" i="1"/>
  <c r="Q1146" i="1"/>
  <c r="F1146" i="1"/>
  <c r="E1146" i="1"/>
  <c r="D1146" i="1"/>
  <c r="C1146" i="1"/>
  <c r="T1145" i="1"/>
  <c r="S1145" i="1"/>
  <c r="R1145" i="1"/>
  <c r="Q1145" i="1"/>
  <c r="F1145" i="1"/>
  <c r="E1145" i="1"/>
  <c r="D1145" i="1"/>
  <c r="C1145" i="1"/>
  <c r="T1144" i="1"/>
  <c r="S1144" i="1"/>
  <c r="R1144" i="1"/>
  <c r="Q1144" i="1"/>
  <c r="F1144" i="1"/>
  <c r="E1144" i="1"/>
  <c r="D1144" i="1"/>
  <c r="C1144" i="1"/>
  <c r="T1143" i="1"/>
  <c r="S1143" i="1"/>
  <c r="R1143" i="1"/>
  <c r="Q1143" i="1"/>
  <c r="F1143" i="1"/>
  <c r="E1143" i="1"/>
  <c r="D1143" i="1"/>
  <c r="C1143" i="1"/>
  <c r="T1142" i="1"/>
  <c r="S1142" i="1"/>
  <c r="R1142" i="1"/>
  <c r="Q1142" i="1"/>
  <c r="F1142" i="1"/>
  <c r="E1142" i="1"/>
  <c r="D1142" i="1"/>
  <c r="C1142" i="1"/>
  <c r="T1141" i="1"/>
  <c r="S1141" i="1"/>
  <c r="R1141" i="1"/>
  <c r="Q1141" i="1"/>
  <c r="F1141" i="1"/>
  <c r="E1141" i="1"/>
  <c r="D1141" i="1"/>
  <c r="C1141" i="1"/>
  <c r="T1140" i="1"/>
  <c r="S1140" i="1"/>
  <c r="R1140" i="1"/>
  <c r="Q1140" i="1"/>
  <c r="F1140" i="1"/>
  <c r="E1140" i="1"/>
  <c r="D1140" i="1"/>
  <c r="C1140" i="1"/>
  <c r="T1139" i="1"/>
  <c r="S1139" i="1"/>
  <c r="R1139" i="1"/>
  <c r="Q1139" i="1"/>
  <c r="F1139" i="1"/>
  <c r="E1139" i="1"/>
  <c r="D1139" i="1"/>
  <c r="C1139" i="1"/>
  <c r="T1138" i="1"/>
  <c r="S1138" i="1"/>
  <c r="R1138" i="1"/>
  <c r="Q1138" i="1"/>
  <c r="F1138" i="1"/>
  <c r="E1138" i="1"/>
  <c r="D1138" i="1"/>
  <c r="C1138" i="1"/>
  <c r="T1137" i="1"/>
  <c r="S1137" i="1"/>
  <c r="R1137" i="1"/>
  <c r="Q1137" i="1"/>
  <c r="F1137" i="1"/>
  <c r="E1137" i="1"/>
  <c r="D1137" i="1"/>
  <c r="C1137" i="1"/>
  <c r="T1136" i="1"/>
  <c r="S1136" i="1"/>
  <c r="R1136" i="1"/>
  <c r="Q1136" i="1"/>
  <c r="F1136" i="1"/>
  <c r="E1136" i="1"/>
  <c r="D1136" i="1"/>
  <c r="C1136" i="1"/>
  <c r="T1135" i="1"/>
  <c r="S1135" i="1"/>
  <c r="R1135" i="1"/>
  <c r="Q1135" i="1"/>
  <c r="F1135" i="1"/>
  <c r="E1135" i="1"/>
  <c r="D1135" i="1"/>
  <c r="C1135" i="1"/>
  <c r="T1134" i="1"/>
  <c r="S1134" i="1"/>
  <c r="R1134" i="1"/>
  <c r="Q1134" i="1"/>
  <c r="F1134" i="1"/>
  <c r="E1134" i="1"/>
  <c r="D1134" i="1"/>
  <c r="C1134" i="1"/>
  <c r="T1133" i="1"/>
  <c r="S1133" i="1"/>
  <c r="R1133" i="1"/>
  <c r="Q1133" i="1"/>
  <c r="F1133" i="1"/>
  <c r="E1133" i="1"/>
  <c r="D1133" i="1"/>
  <c r="C1133" i="1"/>
  <c r="T1132" i="1"/>
  <c r="S1132" i="1"/>
  <c r="R1132" i="1"/>
  <c r="Q1132" i="1"/>
  <c r="F1132" i="1"/>
  <c r="E1132" i="1"/>
  <c r="D1132" i="1"/>
  <c r="C1132" i="1"/>
  <c r="T1131" i="1"/>
  <c r="S1131" i="1"/>
  <c r="R1131" i="1"/>
  <c r="Q1131" i="1"/>
  <c r="F1131" i="1"/>
  <c r="E1131" i="1"/>
  <c r="D1131" i="1"/>
  <c r="C1131" i="1"/>
  <c r="T1130" i="1"/>
  <c r="S1130" i="1"/>
  <c r="R1130" i="1"/>
  <c r="Q1130" i="1"/>
  <c r="F1130" i="1"/>
  <c r="E1130" i="1"/>
  <c r="D1130" i="1"/>
  <c r="C1130" i="1"/>
  <c r="T1129" i="1"/>
  <c r="S1129" i="1"/>
  <c r="R1129" i="1"/>
  <c r="Q1129" i="1"/>
  <c r="F1129" i="1"/>
  <c r="E1129" i="1"/>
  <c r="D1129" i="1"/>
  <c r="C1129" i="1"/>
  <c r="T1128" i="1"/>
  <c r="S1128" i="1"/>
  <c r="R1128" i="1"/>
  <c r="Q1128" i="1"/>
  <c r="F1128" i="1"/>
  <c r="E1128" i="1"/>
  <c r="D1128" i="1"/>
  <c r="C1128" i="1"/>
  <c r="T1127" i="1"/>
  <c r="S1127" i="1"/>
  <c r="R1127" i="1"/>
  <c r="Q1127" i="1"/>
  <c r="F1127" i="1"/>
  <c r="E1127" i="1"/>
  <c r="D1127" i="1"/>
  <c r="C1127" i="1"/>
  <c r="T1126" i="1"/>
  <c r="S1126" i="1"/>
  <c r="R1126" i="1"/>
  <c r="Q1126" i="1"/>
  <c r="F1126" i="1"/>
  <c r="E1126" i="1"/>
  <c r="D1126" i="1"/>
  <c r="C1126" i="1"/>
  <c r="T1125" i="1"/>
  <c r="S1125" i="1"/>
  <c r="R1125" i="1"/>
  <c r="Q1125" i="1"/>
  <c r="F1125" i="1"/>
  <c r="E1125" i="1"/>
  <c r="D1125" i="1"/>
  <c r="C1125" i="1"/>
  <c r="T1124" i="1"/>
  <c r="S1124" i="1"/>
  <c r="R1124" i="1"/>
  <c r="Q1124" i="1"/>
  <c r="F1124" i="1"/>
  <c r="E1124" i="1"/>
  <c r="D1124" i="1"/>
  <c r="C1124" i="1"/>
  <c r="T1123" i="1"/>
  <c r="S1123" i="1"/>
  <c r="R1123" i="1"/>
  <c r="Q1123" i="1"/>
  <c r="F1123" i="1"/>
  <c r="E1123" i="1"/>
  <c r="D1123" i="1"/>
  <c r="C1123" i="1"/>
  <c r="T1122" i="1"/>
  <c r="S1122" i="1"/>
  <c r="R1122" i="1"/>
  <c r="Q1122" i="1"/>
  <c r="F1122" i="1"/>
  <c r="E1122" i="1"/>
  <c r="D1122" i="1"/>
  <c r="C1122" i="1"/>
  <c r="T1121" i="1"/>
  <c r="S1121" i="1"/>
  <c r="R1121" i="1"/>
  <c r="Q1121" i="1"/>
  <c r="F1121" i="1"/>
  <c r="E1121" i="1"/>
  <c r="D1121" i="1"/>
  <c r="C1121" i="1"/>
  <c r="T1120" i="1"/>
  <c r="S1120" i="1"/>
  <c r="R1120" i="1"/>
  <c r="Q1120" i="1"/>
  <c r="F1120" i="1"/>
  <c r="E1120" i="1"/>
  <c r="D1120" i="1"/>
  <c r="C1120" i="1"/>
  <c r="T1119" i="1"/>
  <c r="S1119" i="1"/>
  <c r="R1119" i="1"/>
  <c r="Q1119" i="1"/>
  <c r="F1119" i="1"/>
  <c r="E1119" i="1"/>
  <c r="D1119" i="1"/>
  <c r="C1119" i="1"/>
  <c r="T1118" i="1"/>
  <c r="S1118" i="1"/>
  <c r="R1118" i="1"/>
  <c r="Q1118" i="1"/>
  <c r="F1118" i="1"/>
  <c r="E1118" i="1"/>
  <c r="D1118" i="1"/>
  <c r="C1118" i="1"/>
  <c r="T1117" i="1"/>
  <c r="S1117" i="1"/>
  <c r="R1117" i="1"/>
  <c r="Q1117" i="1"/>
  <c r="F1117" i="1"/>
  <c r="E1117" i="1"/>
  <c r="D1117" i="1"/>
  <c r="C1117" i="1"/>
  <c r="T1116" i="1"/>
  <c r="S1116" i="1"/>
  <c r="R1116" i="1"/>
  <c r="Q1116" i="1"/>
  <c r="F1116" i="1"/>
  <c r="E1116" i="1"/>
  <c r="D1116" i="1"/>
  <c r="C1116" i="1"/>
  <c r="T1115" i="1"/>
  <c r="S1115" i="1"/>
  <c r="R1115" i="1"/>
  <c r="Q1115" i="1"/>
  <c r="F1115" i="1"/>
  <c r="E1115" i="1"/>
  <c r="D1115" i="1"/>
  <c r="C1115" i="1"/>
  <c r="T1114" i="1"/>
  <c r="S1114" i="1"/>
  <c r="R1114" i="1"/>
  <c r="Q1114" i="1"/>
  <c r="F1114" i="1"/>
  <c r="E1114" i="1"/>
  <c r="D1114" i="1"/>
  <c r="C1114" i="1"/>
  <c r="T1113" i="1"/>
  <c r="S1113" i="1"/>
  <c r="R1113" i="1"/>
  <c r="Q1113" i="1"/>
  <c r="F1113" i="1"/>
  <c r="E1113" i="1"/>
  <c r="D1113" i="1"/>
  <c r="C1113" i="1"/>
  <c r="T1112" i="1"/>
  <c r="S1112" i="1"/>
  <c r="R1112" i="1"/>
  <c r="Q1112" i="1"/>
  <c r="F1112" i="1"/>
  <c r="E1112" i="1"/>
  <c r="D1112" i="1"/>
  <c r="C1112" i="1"/>
  <c r="T1111" i="1"/>
  <c r="S1111" i="1"/>
  <c r="R1111" i="1"/>
  <c r="Q1111" i="1"/>
  <c r="F1111" i="1"/>
  <c r="E1111" i="1"/>
  <c r="D1111" i="1"/>
  <c r="C1111" i="1"/>
  <c r="T1110" i="1"/>
  <c r="S1110" i="1"/>
  <c r="R1110" i="1"/>
  <c r="Q1110" i="1"/>
  <c r="F1110" i="1"/>
  <c r="E1110" i="1"/>
  <c r="D1110" i="1"/>
  <c r="C1110" i="1"/>
  <c r="T1109" i="1"/>
  <c r="S1109" i="1"/>
  <c r="R1109" i="1"/>
  <c r="Q1109" i="1"/>
  <c r="F1109" i="1"/>
  <c r="E1109" i="1"/>
  <c r="D1109" i="1"/>
  <c r="C1109" i="1"/>
  <c r="T1108" i="1"/>
  <c r="S1108" i="1"/>
  <c r="R1108" i="1"/>
  <c r="Q1108" i="1"/>
  <c r="F1108" i="1"/>
  <c r="E1108" i="1"/>
  <c r="D1108" i="1"/>
  <c r="C1108" i="1"/>
  <c r="T1107" i="1"/>
  <c r="S1107" i="1"/>
  <c r="R1107" i="1"/>
  <c r="Q1107" i="1"/>
  <c r="F1107" i="1"/>
  <c r="E1107" i="1"/>
  <c r="D1107" i="1"/>
  <c r="C1107" i="1"/>
  <c r="T1106" i="1"/>
  <c r="S1106" i="1"/>
  <c r="R1106" i="1"/>
  <c r="Q1106" i="1"/>
  <c r="F1106" i="1"/>
  <c r="E1106" i="1"/>
  <c r="D1106" i="1"/>
  <c r="C1106" i="1"/>
  <c r="T1105" i="1"/>
  <c r="S1105" i="1"/>
  <c r="R1105" i="1"/>
  <c r="Q1105" i="1"/>
  <c r="F1105" i="1"/>
  <c r="E1105" i="1"/>
  <c r="D1105" i="1"/>
  <c r="C1105" i="1"/>
  <c r="T1104" i="1"/>
  <c r="S1104" i="1"/>
  <c r="R1104" i="1"/>
  <c r="Q1104" i="1"/>
  <c r="F1104" i="1"/>
  <c r="E1104" i="1"/>
  <c r="D1104" i="1"/>
  <c r="C1104" i="1"/>
  <c r="T1103" i="1"/>
  <c r="S1103" i="1"/>
  <c r="R1103" i="1"/>
  <c r="Q1103" i="1"/>
  <c r="F1103" i="1"/>
  <c r="E1103" i="1"/>
  <c r="D1103" i="1"/>
  <c r="C1103" i="1"/>
  <c r="T1102" i="1"/>
  <c r="S1102" i="1"/>
  <c r="R1102" i="1"/>
  <c r="Q1102" i="1"/>
  <c r="F1102" i="1"/>
  <c r="E1102" i="1"/>
  <c r="D1102" i="1"/>
  <c r="C1102" i="1"/>
  <c r="T1101" i="1"/>
  <c r="S1101" i="1"/>
  <c r="R1101" i="1"/>
  <c r="Q1101" i="1"/>
  <c r="F1101" i="1"/>
  <c r="E1101" i="1"/>
  <c r="D1101" i="1"/>
  <c r="C1101" i="1"/>
  <c r="T1100" i="1"/>
  <c r="S1100" i="1"/>
  <c r="R1100" i="1"/>
  <c r="Q1100" i="1"/>
  <c r="F1100" i="1"/>
  <c r="E1100" i="1"/>
  <c r="D1100" i="1"/>
  <c r="C1100" i="1"/>
  <c r="T1099" i="1"/>
  <c r="S1099" i="1"/>
  <c r="R1099" i="1"/>
  <c r="Q1099" i="1"/>
  <c r="F1099" i="1"/>
  <c r="E1099" i="1"/>
  <c r="D1099" i="1"/>
  <c r="C1099" i="1"/>
  <c r="T1098" i="1"/>
  <c r="S1098" i="1"/>
  <c r="R1098" i="1"/>
  <c r="Q1098" i="1"/>
  <c r="F1098" i="1"/>
  <c r="E1098" i="1"/>
  <c r="D1098" i="1"/>
  <c r="C1098" i="1"/>
  <c r="T1097" i="1"/>
  <c r="S1097" i="1"/>
  <c r="R1097" i="1"/>
  <c r="Q1097" i="1"/>
  <c r="F1097" i="1"/>
  <c r="E1097" i="1"/>
  <c r="D1097" i="1"/>
  <c r="C1097" i="1"/>
  <c r="T1096" i="1"/>
  <c r="S1096" i="1"/>
  <c r="R1096" i="1"/>
  <c r="Q1096" i="1"/>
  <c r="F1096" i="1"/>
  <c r="E1096" i="1"/>
  <c r="D1096" i="1"/>
  <c r="C1096" i="1"/>
  <c r="T1095" i="1"/>
  <c r="S1095" i="1"/>
  <c r="R1095" i="1"/>
  <c r="Q1095" i="1"/>
  <c r="F1095" i="1"/>
  <c r="E1095" i="1"/>
  <c r="D1095" i="1"/>
  <c r="C1095" i="1"/>
  <c r="T1094" i="1"/>
  <c r="S1094" i="1"/>
  <c r="R1094" i="1"/>
  <c r="Q1094" i="1"/>
  <c r="F1094" i="1"/>
  <c r="E1094" i="1"/>
  <c r="D1094" i="1"/>
  <c r="C1094" i="1"/>
  <c r="T1093" i="1"/>
  <c r="S1093" i="1"/>
  <c r="R1093" i="1"/>
  <c r="Q1093" i="1"/>
  <c r="F1093" i="1"/>
  <c r="E1093" i="1"/>
  <c r="D1093" i="1"/>
  <c r="C1093" i="1"/>
  <c r="T1092" i="1"/>
  <c r="S1092" i="1"/>
  <c r="R1092" i="1"/>
  <c r="Q1092" i="1"/>
  <c r="F1092" i="1"/>
  <c r="E1092" i="1"/>
  <c r="D1092" i="1"/>
  <c r="C1092" i="1"/>
  <c r="T1091" i="1"/>
  <c r="S1091" i="1"/>
  <c r="R1091" i="1"/>
  <c r="Q1091" i="1"/>
  <c r="F1091" i="1"/>
  <c r="E1091" i="1"/>
  <c r="D1091" i="1"/>
  <c r="C1091" i="1"/>
  <c r="T1090" i="1"/>
  <c r="S1090" i="1"/>
  <c r="R1090" i="1"/>
  <c r="Q1090" i="1"/>
  <c r="F1090" i="1"/>
  <c r="E1090" i="1"/>
  <c r="D1090" i="1"/>
  <c r="C1090" i="1"/>
  <c r="T1089" i="1"/>
  <c r="S1089" i="1"/>
  <c r="R1089" i="1"/>
  <c r="Q1089" i="1"/>
  <c r="F1089" i="1"/>
  <c r="E1089" i="1"/>
  <c r="D1089" i="1"/>
  <c r="C1089" i="1"/>
  <c r="T1088" i="1"/>
  <c r="S1088" i="1"/>
  <c r="R1088" i="1"/>
  <c r="Q1088" i="1"/>
  <c r="F1088" i="1"/>
  <c r="E1088" i="1"/>
  <c r="D1088" i="1"/>
  <c r="C1088" i="1"/>
  <c r="T1087" i="1"/>
  <c r="S1087" i="1"/>
  <c r="R1087" i="1"/>
  <c r="Q1087" i="1"/>
  <c r="F1087" i="1"/>
  <c r="E1087" i="1"/>
  <c r="D1087" i="1"/>
  <c r="C1087" i="1"/>
  <c r="T1086" i="1"/>
  <c r="S1086" i="1"/>
  <c r="R1086" i="1"/>
  <c r="Q1086" i="1"/>
  <c r="F1086" i="1"/>
  <c r="E1086" i="1"/>
  <c r="D1086" i="1"/>
  <c r="C1086" i="1"/>
  <c r="T1085" i="1"/>
  <c r="S1085" i="1"/>
  <c r="R1085" i="1"/>
  <c r="Q1085" i="1"/>
  <c r="F1085" i="1"/>
  <c r="E1085" i="1"/>
  <c r="D1085" i="1"/>
  <c r="C1085" i="1"/>
  <c r="T1084" i="1"/>
  <c r="S1084" i="1"/>
  <c r="R1084" i="1"/>
  <c r="Q1084" i="1"/>
  <c r="F1084" i="1"/>
  <c r="E1084" i="1"/>
  <c r="D1084" i="1"/>
  <c r="C1084" i="1"/>
  <c r="T1083" i="1"/>
  <c r="S1083" i="1"/>
  <c r="R1083" i="1"/>
  <c r="Q1083" i="1"/>
  <c r="F1083" i="1"/>
  <c r="E1083" i="1"/>
  <c r="D1083" i="1"/>
  <c r="C1083" i="1"/>
  <c r="T1082" i="1"/>
  <c r="S1082" i="1"/>
  <c r="R1082" i="1"/>
  <c r="Q1082" i="1"/>
  <c r="F1082" i="1"/>
  <c r="E1082" i="1"/>
  <c r="D1082" i="1"/>
  <c r="C1082" i="1"/>
  <c r="T1081" i="1"/>
  <c r="S1081" i="1"/>
  <c r="R1081" i="1"/>
  <c r="Q1081" i="1"/>
  <c r="F1081" i="1"/>
  <c r="E1081" i="1"/>
  <c r="D1081" i="1"/>
  <c r="C1081" i="1"/>
  <c r="T1080" i="1"/>
  <c r="S1080" i="1"/>
  <c r="R1080" i="1"/>
  <c r="Q1080" i="1"/>
  <c r="F1080" i="1"/>
  <c r="E1080" i="1"/>
  <c r="D1080" i="1"/>
  <c r="C1080" i="1"/>
  <c r="T1079" i="1"/>
  <c r="S1079" i="1"/>
  <c r="R1079" i="1"/>
  <c r="Q1079" i="1"/>
  <c r="F1079" i="1"/>
  <c r="E1079" i="1"/>
  <c r="D1079" i="1"/>
  <c r="C1079" i="1"/>
  <c r="T1078" i="1"/>
  <c r="S1078" i="1"/>
  <c r="R1078" i="1"/>
  <c r="Q1078" i="1"/>
  <c r="F1078" i="1"/>
  <c r="E1078" i="1"/>
  <c r="D1078" i="1"/>
  <c r="C1078" i="1"/>
  <c r="T1077" i="1"/>
  <c r="S1077" i="1"/>
  <c r="R1077" i="1"/>
  <c r="Q1077" i="1"/>
  <c r="F1077" i="1"/>
  <c r="E1077" i="1"/>
  <c r="D1077" i="1"/>
  <c r="C1077" i="1"/>
  <c r="T1076" i="1"/>
  <c r="S1076" i="1"/>
  <c r="R1076" i="1"/>
  <c r="Q1076" i="1"/>
  <c r="F1076" i="1"/>
  <c r="E1076" i="1"/>
  <c r="D1076" i="1"/>
  <c r="C1076" i="1"/>
  <c r="T1075" i="1"/>
  <c r="S1075" i="1"/>
  <c r="R1075" i="1"/>
  <c r="Q1075" i="1"/>
  <c r="F1075" i="1"/>
  <c r="E1075" i="1"/>
  <c r="D1075" i="1"/>
  <c r="C1075" i="1"/>
  <c r="T1074" i="1"/>
  <c r="S1074" i="1"/>
  <c r="R1074" i="1"/>
  <c r="Q1074" i="1"/>
  <c r="F1074" i="1"/>
  <c r="E1074" i="1"/>
  <c r="D1074" i="1"/>
  <c r="C1074" i="1"/>
  <c r="T1073" i="1"/>
  <c r="S1073" i="1"/>
  <c r="R1073" i="1"/>
  <c r="Q1073" i="1"/>
  <c r="F1073" i="1"/>
  <c r="E1073" i="1"/>
  <c r="D1073" i="1"/>
  <c r="C1073" i="1"/>
  <c r="T1072" i="1"/>
  <c r="S1072" i="1"/>
  <c r="R1072" i="1"/>
  <c r="Q1072" i="1"/>
  <c r="F1072" i="1"/>
  <c r="E1072" i="1"/>
  <c r="D1072" i="1"/>
  <c r="C1072" i="1"/>
  <c r="T1071" i="1"/>
  <c r="S1071" i="1"/>
  <c r="R1071" i="1"/>
  <c r="Q1071" i="1"/>
  <c r="F1071" i="1"/>
  <c r="E1071" i="1"/>
  <c r="D1071" i="1"/>
  <c r="C1071" i="1"/>
  <c r="T1070" i="1"/>
  <c r="S1070" i="1"/>
  <c r="R1070" i="1"/>
  <c r="Q1070" i="1"/>
  <c r="F1070" i="1"/>
  <c r="E1070" i="1"/>
  <c r="D1070" i="1"/>
  <c r="C1070" i="1"/>
  <c r="T1069" i="1"/>
  <c r="S1069" i="1"/>
  <c r="R1069" i="1"/>
  <c r="Q1069" i="1"/>
  <c r="F1069" i="1"/>
  <c r="E1069" i="1"/>
  <c r="D1069" i="1"/>
  <c r="C1069" i="1"/>
  <c r="T1068" i="1"/>
  <c r="S1068" i="1"/>
  <c r="R1068" i="1"/>
  <c r="Q1068" i="1"/>
  <c r="F1068" i="1"/>
  <c r="E1068" i="1"/>
  <c r="D1068" i="1"/>
  <c r="C1068" i="1"/>
  <c r="T1067" i="1"/>
  <c r="S1067" i="1"/>
  <c r="R1067" i="1"/>
  <c r="Q1067" i="1"/>
  <c r="F1067" i="1"/>
  <c r="E1067" i="1"/>
  <c r="D1067" i="1"/>
  <c r="C1067" i="1"/>
  <c r="T1066" i="1"/>
  <c r="S1066" i="1"/>
  <c r="R1066" i="1"/>
  <c r="Q1066" i="1"/>
  <c r="F1066" i="1"/>
  <c r="E1066" i="1"/>
  <c r="D1066" i="1"/>
  <c r="C1066" i="1"/>
  <c r="T1065" i="1"/>
  <c r="S1065" i="1"/>
  <c r="R1065" i="1"/>
  <c r="Q1065" i="1"/>
  <c r="F1065" i="1"/>
  <c r="E1065" i="1"/>
  <c r="D1065" i="1"/>
  <c r="C1065" i="1"/>
  <c r="T1064" i="1"/>
  <c r="S1064" i="1"/>
  <c r="R1064" i="1"/>
  <c r="Q1064" i="1"/>
  <c r="F1064" i="1"/>
  <c r="E1064" i="1"/>
  <c r="D1064" i="1"/>
  <c r="C1064" i="1"/>
  <c r="T1063" i="1"/>
  <c r="S1063" i="1"/>
  <c r="R1063" i="1"/>
  <c r="Q1063" i="1"/>
  <c r="F1063" i="1"/>
  <c r="E1063" i="1"/>
  <c r="D1063" i="1"/>
  <c r="C1063" i="1"/>
  <c r="T1062" i="1"/>
  <c r="S1062" i="1"/>
  <c r="R1062" i="1"/>
  <c r="Q1062" i="1"/>
  <c r="F1062" i="1"/>
  <c r="E1062" i="1"/>
  <c r="D1062" i="1"/>
  <c r="C1062" i="1"/>
  <c r="T1061" i="1"/>
  <c r="S1061" i="1"/>
  <c r="R1061" i="1"/>
  <c r="Q1061" i="1"/>
  <c r="F1061" i="1"/>
  <c r="E1061" i="1"/>
  <c r="D1061" i="1"/>
  <c r="C1061" i="1"/>
  <c r="T1060" i="1"/>
  <c r="S1060" i="1"/>
  <c r="R1060" i="1"/>
  <c r="Q1060" i="1"/>
  <c r="F1060" i="1"/>
  <c r="E1060" i="1"/>
  <c r="D1060" i="1"/>
  <c r="C1060" i="1"/>
  <c r="T1059" i="1"/>
  <c r="S1059" i="1"/>
  <c r="R1059" i="1"/>
  <c r="Q1059" i="1"/>
  <c r="F1059" i="1"/>
  <c r="E1059" i="1"/>
  <c r="D1059" i="1"/>
  <c r="C1059" i="1"/>
  <c r="T1058" i="1"/>
  <c r="S1058" i="1"/>
  <c r="R1058" i="1"/>
  <c r="Q1058" i="1"/>
  <c r="F1058" i="1"/>
  <c r="E1058" i="1"/>
  <c r="D1058" i="1"/>
  <c r="C1058" i="1"/>
  <c r="T1057" i="1"/>
  <c r="S1057" i="1"/>
  <c r="R1057" i="1"/>
  <c r="Q1057" i="1"/>
  <c r="F1057" i="1"/>
  <c r="E1057" i="1"/>
  <c r="D1057" i="1"/>
  <c r="C1057" i="1"/>
  <c r="T1056" i="1"/>
  <c r="S1056" i="1"/>
  <c r="R1056" i="1"/>
  <c r="Q1056" i="1"/>
  <c r="F1056" i="1"/>
  <c r="E1056" i="1"/>
  <c r="D1056" i="1"/>
  <c r="C1056" i="1"/>
  <c r="T1055" i="1"/>
  <c r="S1055" i="1"/>
  <c r="R1055" i="1"/>
  <c r="Q1055" i="1"/>
  <c r="F1055" i="1"/>
  <c r="E1055" i="1"/>
  <c r="D1055" i="1"/>
  <c r="C1055" i="1"/>
  <c r="T1054" i="1"/>
  <c r="S1054" i="1"/>
  <c r="R1054" i="1"/>
  <c r="Q1054" i="1"/>
  <c r="F1054" i="1"/>
  <c r="E1054" i="1"/>
  <c r="D1054" i="1"/>
  <c r="C1054" i="1"/>
  <c r="T1053" i="1"/>
  <c r="S1053" i="1"/>
  <c r="R1053" i="1"/>
  <c r="Q1053" i="1"/>
  <c r="F1053" i="1"/>
  <c r="E1053" i="1"/>
  <c r="D1053" i="1"/>
  <c r="C1053" i="1"/>
  <c r="T1052" i="1"/>
  <c r="S1052" i="1"/>
  <c r="R1052" i="1"/>
  <c r="Q1052" i="1"/>
  <c r="F1052" i="1"/>
  <c r="E1052" i="1"/>
  <c r="D1052" i="1"/>
  <c r="C1052" i="1"/>
  <c r="T1051" i="1"/>
  <c r="S1051" i="1"/>
  <c r="R1051" i="1"/>
  <c r="Q1051" i="1"/>
  <c r="F1051" i="1"/>
  <c r="E1051" i="1"/>
  <c r="D1051" i="1"/>
  <c r="C1051" i="1"/>
  <c r="T1050" i="1"/>
  <c r="S1050" i="1"/>
  <c r="R1050" i="1"/>
  <c r="Q1050" i="1"/>
  <c r="F1050" i="1"/>
  <c r="E1050" i="1"/>
  <c r="D1050" i="1"/>
  <c r="C1050" i="1"/>
  <c r="T1049" i="1"/>
  <c r="S1049" i="1"/>
  <c r="R1049" i="1"/>
  <c r="Q1049" i="1"/>
  <c r="F1049" i="1"/>
  <c r="E1049" i="1"/>
  <c r="D1049" i="1"/>
  <c r="C1049" i="1"/>
  <c r="T1048" i="1"/>
  <c r="S1048" i="1"/>
  <c r="R1048" i="1"/>
  <c r="Q1048" i="1"/>
  <c r="F1048" i="1"/>
  <c r="E1048" i="1"/>
  <c r="D1048" i="1"/>
  <c r="C1048" i="1"/>
  <c r="T1047" i="1"/>
  <c r="S1047" i="1"/>
  <c r="R1047" i="1"/>
  <c r="Q1047" i="1"/>
  <c r="F1047" i="1"/>
  <c r="E1047" i="1"/>
  <c r="D1047" i="1"/>
  <c r="C1047" i="1"/>
  <c r="T1046" i="1"/>
  <c r="S1046" i="1"/>
  <c r="R1046" i="1"/>
  <c r="Q1046" i="1"/>
  <c r="F1046" i="1"/>
  <c r="E1046" i="1"/>
  <c r="D1046" i="1"/>
  <c r="C1046" i="1"/>
  <c r="T1045" i="1"/>
  <c r="S1045" i="1"/>
  <c r="R1045" i="1"/>
  <c r="Q1045" i="1"/>
  <c r="F1045" i="1"/>
  <c r="E1045" i="1"/>
  <c r="D1045" i="1"/>
  <c r="C1045" i="1"/>
  <c r="T1044" i="1"/>
  <c r="S1044" i="1"/>
  <c r="R1044" i="1"/>
  <c r="Q1044" i="1"/>
  <c r="F1044" i="1"/>
  <c r="E1044" i="1"/>
  <c r="D1044" i="1"/>
  <c r="C1044" i="1"/>
  <c r="T1043" i="1"/>
  <c r="S1043" i="1"/>
  <c r="R1043" i="1"/>
  <c r="Q1043" i="1"/>
  <c r="F1043" i="1"/>
  <c r="E1043" i="1"/>
  <c r="D1043" i="1"/>
  <c r="C1043" i="1"/>
  <c r="T1042" i="1"/>
  <c r="S1042" i="1"/>
  <c r="R1042" i="1"/>
  <c r="Q1042" i="1"/>
  <c r="F1042" i="1"/>
  <c r="E1042" i="1"/>
  <c r="D1042" i="1"/>
  <c r="C1042" i="1"/>
  <c r="T1041" i="1"/>
  <c r="S1041" i="1"/>
  <c r="R1041" i="1"/>
  <c r="Q1041" i="1"/>
  <c r="F1041" i="1"/>
  <c r="E1041" i="1"/>
  <c r="D1041" i="1"/>
  <c r="C1041" i="1"/>
  <c r="T1040" i="1"/>
  <c r="S1040" i="1"/>
  <c r="R1040" i="1"/>
  <c r="Q1040" i="1"/>
  <c r="F1040" i="1"/>
  <c r="E1040" i="1"/>
  <c r="D1040" i="1"/>
  <c r="C1040" i="1"/>
  <c r="T1039" i="1"/>
  <c r="S1039" i="1"/>
  <c r="R1039" i="1"/>
  <c r="Q1039" i="1"/>
  <c r="F1039" i="1"/>
  <c r="E1039" i="1"/>
  <c r="D1039" i="1"/>
  <c r="C1039" i="1"/>
  <c r="T1038" i="1"/>
  <c r="S1038" i="1"/>
  <c r="R1038" i="1"/>
  <c r="Q1038" i="1"/>
  <c r="F1038" i="1"/>
  <c r="E1038" i="1"/>
  <c r="D1038" i="1"/>
  <c r="C1038" i="1"/>
  <c r="T1037" i="1"/>
  <c r="S1037" i="1"/>
  <c r="R1037" i="1"/>
  <c r="Q1037" i="1"/>
  <c r="F1037" i="1"/>
  <c r="E1037" i="1"/>
  <c r="D1037" i="1"/>
  <c r="C1037" i="1"/>
  <c r="T1036" i="1"/>
  <c r="S1036" i="1"/>
  <c r="R1036" i="1"/>
  <c r="Q1036" i="1"/>
  <c r="F1036" i="1"/>
  <c r="E1036" i="1"/>
  <c r="D1036" i="1"/>
  <c r="C1036" i="1"/>
  <c r="T1035" i="1"/>
  <c r="S1035" i="1"/>
  <c r="R1035" i="1"/>
  <c r="Q1035" i="1"/>
  <c r="F1035" i="1"/>
  <c r="E1035" i="1"/>
  <c r="D1035" i="1"/>
  <c r="C1035" i="1"/>
  <c r="T1034" i="1"/>
  <c r="S1034" i="1"/>
  <c r="R1034" i="1"/>
  <c r="Q1034" i="1"/>
  <c r="F1034" i="1"/>
  <c r="E1034" i="1"/>
  <c r="D1034" i="1"/>
  <c r="C1034" i="1"/>
  <c r="T1033" i="1"/>
  <c r="S1033" i="1"/>
  <c r="R1033" i="1"/>
  <c r="Q1033" i="1"/>
  <c r="F1033" i="1"/>
  <c r="E1033" i="1"/>
  <c r="D1033" i="1"/>
  <c r="C1033" i="1"/>
  <c r="T1032" i="1"/>
  <c r="S1032" i="1"/>
  <c r="R1032" i="1"/>
  <c r="Q1032" i="1"/>
  <c r="F1032" i="1"/>
  <c r="E1032" i="1"/>
  <c r="D1032" i="1"/>
  <c r="C1032" i="1"/>
  <c r="T1031" i="1"/>
  <c r="S1031" i="1"/>
  <c r="R1031" i="1"/>
  <c r="Q1031" i="1"/>
  <c r="F1031" i="1"/>
  <c r="E1031" i="1"/>
  <c r="D1031" i="1"/>
  <c r="C1031" i="1"/>
  <c r="T1030" i="1"/>
  <c r="S1030" i="1"/>
  <c r="R1030" i="1"/>
  <c r="Q1030" i="1"/>
  <c r="F1030" i="1"/>
  <c r="E1030" i="1"/>
  <c r="D1030" i="1"/>
  <c r="C1030" i="1"/>
  <c r="T1029" i="1"/>
  <c r="S1029" i="1"/>
  <c r="R1029" i="1"/>
  <c r="Q1029" i="1"/>
  <c r="F1029" i="1"/>
  <c r="E1029" i="1"/>
  <c r="D1029" i="1"/>
  <c r="C1029" i="1"/>
  <c r="T1028" i="1"/>
  <c r="S1028" i="1"/>
  <c r="R1028" i="1"/>
  <c r="Q1028" i="1"/>
  <c r="F1028" i="1"/>
  <c r="E1028" i="1"/>
  <c r="D1028" i="1"/>
  <c r="C1028" i="1"/>
  <c r="T1027" i="1"/>
  <c r="S1027" i="1"/>
  <c r="R1027" i="1"/>
  <c r="Q1027" i="1"/>
  <c r="F1027" i="1"/>
  <c r="E1027" i="1"/>
  <c r="D1027" i="1"/>
  <c r="C1027" i="1"/>
  <c r="T1026" i="1"/>
  <c r="S1026" i="1"/>
  <c r="R1026" i="1"/>
  <c r="Q1026" i="1"/>
  <c r="F1026" i="1"/>
  <c r="E1026" i="1"/>
  <c r="D1026" i="1"/>
  <c r="C1026" i="1"/>
  <c r="T1025" i="1"/>
  <c r="S1025" i="1"/>
  <c r="R1025" i="1"/>
  <c r="Q1025" i="1"/>
  <c r="F1025" i="1"/>
  <c r="E1025" i="1"/>
  <c r="D1025" i="1"/>
  <c r="C1025" i="1"/>
  <c r="T1024" i="1"/>
  <c r="S1024" i="1"/>
  <c r="R1024" i="1"/>
  <c r="Q1024" i="1"/>
  <c r="F1024" i="1"/>
  <c r="E1024" i="1"/>
  <c r="D1024" i="1"/>
  <c r="C1024" i="1"/>
  <c r="T1023" i="1"/>
  <c r="S1023" i="1"/>
  <c r="R1023" i="1"/>
  <c r="Q1023" i="1"/>
  <c r="F1023" i="1"/>
  <c r="E1023" i="1"/>
  <c r="D1023" i="1"/>
  <c r="C1023" i="1"/>
  <c r="T1022" i="1"/>
  <c r="S1022" i="1"/>
  <c r="R1022" i="1"/>
  <c r="Q1022" i="1"/>
  <c r="F1022" i="1"/>
  <c r="E1022" i="1"/>
  <c r="D1022" i="1"/>
  <c r="C1022" i="1"/>
  <c r="T1021" i="1"/>
  <c r="S1021" i="1"/>
  <c r="R1021" i="1"/>
  <c r="Q1021" i="1"/>
  <c r="F1021" i="1"/>
  <c r="E1021" i="1"/>
  <c r="D1021" i="1"/>
  <c r="C1021" i="1"/>
  <c r="T1020" i="1"/>
  <c r="S1020" i="1"/>
  <c r="R1020" i="1"/>
  <c r="Q1020" i="1"/>
  <c r="F1020" i="1"/>
  <c r="E1020" i="1"/>
  <c r="D1020" i="1"/>
  <c r="C1020" i="1"/>
  <c r="T1019" i="1"/>
  <c r="S1019" i="1"/>
  <c r="R1019" i="1"/>
  <c r="Q1019" i="1"/>
  <c r="F1019" i="1"/>
  <c r="E1019" i="1"/>
  <c r="D1019" i="1"/>
  <c r="C1019" i="1"/>
  <c r="T1018" i="1"/>
  <c r="S1018" i="1"/>
  <c r="R1018" i="1"/>
  <c r="Q1018" i="1"/>
  <c r="F1018" i="1"/>
  <c r="E1018" i="1"/>
  <c r="D1018" i="1"/>
  <c r="C1018" i="1"/>
  <c r="T1017" i="1"/>
  <c r="S1017" i="1"/>
  <c r="R1017" i="1"/>
  <c r="Q1017" i="1"/>
  <c r="F1017" i="1"/>
  <c r="E1017" i="1"/>
  <c r="D1017" i="1"/>
  <c r="C1017" i="1"/>
  <c r="T1016" i="1"/>
  <c r="S1016" i="1"/>
  <c r="R1016" i="1"/>
  <c r="Q1016" i="1"/>
  <c r="F1016" i="1"/>
  <c r="E1016" i="1"/>
  <c r="D1016" i="1"/>
  <c r="C1016" i="1"/>
  <c r="T1015" i="1"/>
  <c r="S1015" i="1"/>
  <c r="R1015" i="1"/>
  <c r="Q1015" i="1"/>
  <c r="F1015" i="1"/>
  <c r="E1015" i="1"/>
  <c r="D1015" i="1"/>
  <c r="C1015" i="1"/>
  <c r="T1014" i="1"/>
  <c r="S1014" i="1"/>
  <c r="R1014" i="1"/>
  <c r="Q1014" i="1"/>
  <c r="F1014" i="1"/>
  <c r="E1014" i="1"/>
  <c r="D1014" i="1"/>
  <c r="C1014" i="1"/>
  <c r="T1013" i="1"/>
  <c r="S1013" i="1"/>
  <c r="R1013" i="1"/>
  <c r="Q1013" i="1"/>
  <c r="F1013" i="1"/>
  <c r="E1013" i="1"/>
  <c r="D1013" i="1"/>
  <c r="C1013" i="1"/>
  <c r="T1012" i="1"/>
  <c r="S1012" i="1"/>
  <c r="R1012" i="1"/>
  <c r="Q1012" i="1"/>
  <c r="F1012" i="1"/>
  <c r="E1012" i="1"/>
  <c r="D1012" i="1"/>
  <c r="C1012" i="1"/>
  <c r="T1011" i="1"/>
  <c r="S1011" i="1"/>
  <c r="R1011" i="1"/>
  <c r="Q1011" i="1"/>
  <c r="F1011" i="1"/>
  <c r="E1011" i="1"/>
  <c r="D1011" i="1"/>
  <c r="C1011" i="1"/>
  <c r="T1010" i="1"/>
  <c r="S1010" i="1"/>
  <c r="R1010" i="1"/>
  <c r="Q1010" i="1"/>
  <c r="F1010" i="1"/>
  <c r="E1010" i="1"/>
  <c r="D1010" i="1"/>
  <c r="C1010" i="1"/>
  <c r="T1009" i="1"/>
  <c r="S1009" i="1"/>
  <c r="R1009" i="1"/>
  <c r="Q1009" i="1"/>
  <c r="F1009" i="1"/>
  <c r="E1009" i="1"/>
  <c r="D1009" i="1"/>
  <c r="C1009" i="1"/>
  <c r="T1008" i="1"/>
  <c r="S1008" i="1"/>
  <c r="R1008" i="1"/>
  <c r="Q1008" i="1"/>
  <c r="F1008" i="1"/>
  <c r="E1008" i="1"/>
  <c r="D1008" i="1"/>
  <c r="C1008" i="1"/>
  <c r="T1007" i="1"/>
  <c r="S1007" i="1"/>
  <c r="R1007" i="1"/>
  <c r="Q1007" i="1"/>
  <c r="F1007" i="1"/>
  <c r="E1007" i="1"/>
  <c r="D1007" i="1"/>
  <c r="C1007" i="1"/>
  <c r="T1006" i="1"/>
  <c r="S1006" i="1"/>
  <c r="R1006" i="1"/>
  <c r="Q1006" i="1"/>
  <c r="F1006" i="1"/>
  <c r="E1006" i="1"/>
  <c r="D1006" i="1"/>
  <c r="C1006" i="1"/>
  <c r="T1005" i="1"/>
  <c r="S1005" i="1"/>
  <c r="R1005" i="1"/>
  <c r="Q1005" i="1"/>
  <c r="F1005" i="1"/>
  <c r="E1005" i="1"/>
  <c r="D1005" i="1"/>
  <c r="C1005" i="1"/>
  <c r="T1004" i="1"/>
  <c r="S1004" i="1"/>
  <c r="R1004" i="1"/>
  <c r="Q1004" i="1"/>
  <c r="F1004" i="1"/>
  <c r="E1004" i="1"/>
  <c r="D1004" i="1"/>
  <c r="C1004" i="1"/>
  <c r="T1003" i="1"/>
  <c r="S1003" i="1"/>
  <c r="R1003" i="1"/>
  <c r="Q1003" i="1"/>
  <c r="F1003" i="1"/>
  <c r="E1003" i="1"/>
  <c r="D1003" i="1"/>
  <c r="C1003" i="1"/>
  <c r="T1002" i="1"/>
  <c r="S1002" i="1"/>
  <c r="R1002" i="1"/>
  <c r="Q1002" i="1"/>
  <c r="F1002" i="1"/>
  <c r="E1002" i="1"/>
  <c r="D1002" i="1"/>
  <c r="C1002" i="1"/>
  <c r="T1001" i="1"/>
  <c r="S1001" i="1"/>
  <c r="R1001" i="1"/>
  <c r="Q1001" i="1"/>
  <c r="F1001" i="1"/>
  <c r="E1001" i="1"/>
  <c r="D1001" i="1"/>
  <c r="C1001" i="1"/>
  <c r="T1000" i="1"/>
  <c r="S1000" i="1"/>
  <c r="R1000" i="1"/>
  <c r="Q1000" i="1"/>
  <c r="F1000" i="1"/>
  <c r="E1000" i="1"/>
  <c r="D1000" i="1"/>
  <c r="C1000" i="1"/>
  <c r="T999" i="1"/>
  <c r="S999" i="1"/>
  <c r="R999" i="1"/>
  <c r="Q999" i="1"/>
  <c r="F999" i="1"/>
  <c r="E999" i="1"/>
  <c r="D999" i="1"/>
  <c r="C999" i="1"/>
  <c r="T998" i="1"/>
  <c r="S998" i="1"/>
  <c r="R998" i="1"/>
  <c r="Q998" i="1"/>
  <c r="F998" i="1"/>
  <c r="E998" i="1"/>
  <c r="D998" i="1"/>
  <c r="C998" i="1"/>
  <c r="T997" i="1"/>
  <c r="S997" i="1"/>
  <c r="R997" i="1"/>
  <c r="Q997" i="1"/>
  <c r="F997" i="1"/>
  <c r="E997" i="1"/>
  <c r="D997" i="1"/>
  <c r="C997" i="1"/>
  <c r="T996" i="1"/>
  <c r="S996" i="1"/>
  <c r="R996" i="1"/>
  <c r="Q996" i="1"/>
  <c r="F996" i="1"/>
  <c r="E996" i="1"/>
  <c r="D996" i="1"/>
  <c r="C996" i="1"/>
  <c r="T995" i="1"/>
  <c r="S995" i="1"/>
  <c r="R995" i="1"/>
  <c r="Q995" i="1"/>
  <c r="F995" i="1"/>
  <c r="E995" i="1"/>
  <c r="D995" i="1"/>
  <c r="C995" i="1"/>
  <c r="T994" i="1"/>
  <c r="S994" i="1"/>
  <c r="R994" i="1"/>
  <c r="Q994" i="1"/>
  <c r="F994" i="1"/>
  <c r="E994" i="1"/>
  <c r="D994" i="1"/>
  <c r="C994" i="1"/>
  <c r="T993" i="1"/>
  <c r="S993" i="1"/>
  <c r="R993" i="1"/>
  <c r="Q993" i="1"/>
  <c r="F993" i="1"/>
  <c r="E993" i="1"/>
  <c r="D993" i="1"/>
  <c r="C993" i="1"/>
  <c r="T992" i="1"/>
  <c r="S992" i="1"/>
  <c r="R992" i="1"/>
  <c r="Q992" i="1"/>
  <c r="F992" i="1"/>
  <c r="E992" i="1"/>
  <c r="D992" i="1"/>
  <c r="C992" i="1"/>
  <c r="T991" i="1"/>
  <c r="S991" i="1"/>
  <c r="R991" i="1"/>
  <c r="Q991" i="1"/>
  <c r="F991" i="1"/>
  <c r="E991" i="1"/>
  <c r="D991" i="1"/>
  <c r="C991" i="1"/>
  <c r="T990" i="1"/>
  <c r="S990" i="1"/>
  <c r="R990" i="1"/>
  <c r="Q990" i="1"/>
  <c r="F990" i="1"/>
  <c r="E990" i="1"/>
  <c r="D990" i="1"/>
  <c r="C990" i="1"/>
  <c r="T989" i="1"/>
  <c r="S989" i="1"/>
  <c r="R989" i="1"/>
  <c r="Q989" i="1"/>
  <c r="F989" i="1"/>
  <c r="E989" i="1"/>
  <c r="D989" i="1"/>
  <c r="C989" i="1"/>
  <c r="T988" i="1"/>
  <c r="S988" i="1"/>
  <c r="R988" i="1"/>
  <c r="Q988" i="1"/>
  <c r="F988" i="1"/>
  <c r="E988" i="1"/>
  <c r="D988" i="1"/>
  <c r="C988" i="1"/>
  <c r="T987" i="1"/>
  <c r="S987" i="1"/>
  <c r="R987" i="1"/>
  <c r="Q987" i="1"/>
  <c r="F987" i="1"/>
  <c r="E987" i="1"/>
  <c r="D987" i="1"/>
  <c r="C987" i="1"/>
  <c r="T986" i="1"/>
  <c r="S986" i="1"/>
  <c r="R986" i="1"/>
  <c r="Q986" i="1"/>
  <c r="F986" i="1"/>
  <c r="E986" i="1"/>
  <c r="D986" i="1"/>
  <c r="C986" i="1"/>
  <c r="T985" i="1"/>
  <c r="S985" i="1"/>
  <c r="R985" i="1"/>
  <c r="Q985" i="1"/>
  <c r="F985" i="1"/>
  <c r="E985" i="1"/>
  <c r="D985" i="1"/>
  <c r="C985" i="1"/>
  <c r="T984" i="1"/>
  <c r="S984" i="1"/>
  <c r="R984" i="1"/>
  <c r="Q984" i="1"/>
  <c r="F984" i="1"/>
  <c r="E984" i="1"/>
  <c r="D984" i="1"/>
  <c r="C984" i="1"/>
  <c r="T983" i="1"/>
  <c r="S983" i="1"/>
  <c r="R983" i="1"/>
  <c r="Q983" i="1"/>
  <c r="F983" i="1"/>
  <c r="E983" i="1"/>
  <c r="D983" i="1"/>
  <c r="C983" i="1"/>
  <c r="T982" i="1"/>
  <c r="S982" i="1"/>
  <c r="R982" i="1"/>
  <c r="Q982" i="1"/>
  <c r="F982" i="1"/>
  <c r="E982" i="1"/>
  <c r="D982" i="1"/>
  <c r="C982" i="1"/>
  <c r="T981" i="1"/>
  <c r="S981" i="1"/>
  <c r="R981" i="1"/>
  <c r="Q981" i="1"/>
  <c r="F981" i="1"/>
  <c r="E981" i="1"/>
  <c r="D981" i="1"/>
  <c r="C981" i="1"/>
  <c r="T980" i="1"/>
  <c r="S980" i="1"/>
  <c r="R980" i="1"/>
  <c r="Q980" i="1"/>
  <c r="F980" i="1"/>
  <c r="E980" i="1"/>
  <c r="D980" i="1"/>
  <c r="C980" i="1"/>
  <c r="T979" i="1"/>
  <c r="S979" i="1"/>
  <c r="R979" i="1"/>
  <c r="Q979" i="1"/>
  <c r="F979" i="1"/>
  <c r="E979" i="1"/>
  <c r="D979" i="1"/>
  <c r="C979" i="1"/>
  <c r="T978" i="1"/>
  <c r="S978" i="1"/>
  <c r="R978" i="1"/>
  <c r="Q978" i="1"/>
  <c r="F978" i="1"/>
  <c r="E978" i="1"/>
  <c r="D978" i="1"/>
  <c r="C978" i="1"/>
  <c r="T977" i="1"/>
  <c r="S977" i="1"/>
  <c r="R977" i="1"/>
  <c r="Q977" i="1"/>
  <c r="F977" i="1"/>
  <c r="E977" i="1"/>
  <c r="D977" i="1"/>
  <c r="C977" i="1"/>
  <c r="T976" i="1"/>
  <c r="S976" i="1"/>
  <c r="R976" i="1"/>
  <c r="Q976" i="1"/>
  <c r="F976" i="1"/>
  <c r="E976" i="1"/>
  <c r="D976" i="1"/>
  <c r="C976" i="1"/>
  <c r="T975" i="1"/>
  <c r="S975" i="1"/>
  <c r="R975" i="1"/>
  <c r="Q975" i="1"/>
  <c r="F975" i="1"/>
  <c r="E975" i="1"/>
  <c r="D975" i="1"/>
  <c r="C975" i="1"/>
  <c r="T974" i="1"/>
  <c r="S974" i="1"/>
  <c r="R974" i="1"/>
  <c r="Q974" i="1"/>
  <c r="F974" i="1"/>
  <c r="E974" i="1"/>
  <c r="D974" i="1"/>
  <c r="C974" i="1"/>
  <c r="T973" i="1"/>
  <c r="S973" i="1"/>
  <c r="R973" i="1"/>
  <c r="Q973" i="1"/>
  <c r="F973" i="1"/>
  <c r="E973" i="1"/>
  <c r="D973" i="1"/>
  <c r="C973" i="1"/>
  <c r="T972" i="1"/>
  <c r="S972" i="1"/>
  <c r="R972" i="1"/>
  <c r="Q972" i="1"/>
  <c r="F972" i="1"/>
  <c r="E972" i="1"/>
  <c r="D972" i="1"/>
  <c r="C972" i="1"/>
  <c r="T971" i="1"/>
  <c r="S971" i="1"/>
  <c r="R971" i="1"/>
  <c r="Q971" i="1"/>
  <c r="F971" i="1"/>
  <c r="E971" i="1"/>
  <c r="D971" i="1"/>
  <c r="C971" i="1"/>
  <c r="T970" i="1"/>
  <c r="S970" i="1"/>
  <c r="R970" i="1"/>
  <c r="Q970" i="1"/>
  <c r="F970" i="1"/>
  <c r="E970" i="1"/>
  <c r="D970" i="1"/>
  <c r="C970" i="1"/>
  <c r="T969" i="1"/>
  <c r="S969" i="1"/>
  <c r="R969" i="1"/>
  <c r="Q969" i="1"/>
  <c r="F969" i="1"/>
  <c r="E969" i="1"/>
  <c r="D969" i="1"/>
  <c r="C969" i="1"/>
  <c r="T968" i="1"/>
  <c r="S968" i="1"/>
  <c r="R968" i="1"/>
  <c r="Q968" i="1"/>
  <c r="F968" i="1"/>
  <c r="E968" i="1"/>
  <c r="D968" i="1"/>
  <c r="C968" i="1"/>
  <c r="T967" i="1"/>
  <c r="S967" i="1"/>
  <c r="R967" i="1"/>
  <c r="Q967" i="1"/>
  <c r="F967" i="1"/>
  <c r="E967" i="1"/>
  <c r="D967" i="1"/>
  <c r="C967" i="1"/>
  <c r="T966" i="1"/>
  <c r="S966" i="1"/>
  <c r="R966" i="1"/>
  <c r="Q966" i="1"/>
  <c r="F966" i="1"/>
  <c r="E966" i="1"/>
  <c r="D966" i="1"/>
  <c r="C966" i="1"/>
  <c r="T965" i="1"/>
  <c r="S965" i="1"/>
  <c r="R965" i="1"/>
  <c r="Q965" i="1"/>
  <c r="F965" i="1"/>
  <c r="E965" i="1"/>
  <c r="D965" i="1"/>
  <c r="C965" i="1"/>
  <c r="T964" i="1"/>
  <c r="S964" i="1"/>
  <c r="R964" i="1"/>
  <c r="Q964" i="1"/>
  <c r="F964" i="1"/>
  <c r="E964" i="1"/>
  <c r="D964" i="1"/>
  <c r="C964" i="1"/>
  <c r="T963" i="1"/>
  <c r="S963" i="1"/>
  <c r="R963" i="1"/>
  <c r="Q963" i="1"/>
  <c r="F963" i="1"/>
  <c r="E963" i="1"/>
  <c r="D963" i="1"/>
  <c r="C963" i="1"/>
  <c r="T962" i="1"/>
  <c r="S962" i="1"/>
  <c r="R962" i="1"/>
  <c r="Q962" i="1"/>
  <c r="F962" i="1"/>
  <c r="E962" i="1"/>
  <c r="D962" i="1"/>
  <c r="C962" i="1"/>
  <c r="T961" i="1"/>
  <c r="S961" i="1"/>
  <c r="R961" i="1"/>
  <c r="Q961" i="1"/>
  <c r="F961" i="1"/>
  <c r="E961" i="1"/>
  <c r="D961" i="1"/>
  <c r="C961" i="1"/>
  <c r="T960" i="1"/>
  <c r="S960" i="1"/>
  <c r="R960" i="1"/>
  <c r="Q960" i="1"/>
  <c r="F960" i="1"/>
  <c r="E960" i="1"/>
  <c r="D960" i="1"/>
  <c r="C960" i="1"/>
  <c r="T959" i="1"/>
  <c r="S959" i="1"/>
  <c r="R959" i="1"/>
  <c r="Q959" i="1"/>
  <c r="F959" i="1"/>
  <c r="E959" i="1"/>
  <c r="D959" i="1"/>
  <c r="C959" i="1"/>
  <c r="T958" i="1"/>
  <c r="S958" i="1"/>
  <c r="R958" i="1"/>
  <c r="Q958" i="1"/>
  <c r="F958" i="1"/>
  <c r="E958" i="1"/>
  <c r="D958" i="1"/>
  <c r="C958" i="1"/>
  <c r="T957" i="1"/>
  <c r="S957" i="1"/>
  <c r="R957" i="1"/>
  <c r="Q957" i="1"/>
  <c r="F957" i="1"/>
  <c r="E957" i="1"/>
  <c r="D957" i="1"/>
  <c r="C957" i="1"/>
  <c r="T956" i="1"/>
  <c r="S956" i="1"/>
  <c r="R956" i="1"/>
  <c r="Q956" i="1"/>
  <c r="F956" i="1"/>
  <c r="E956" i="1"/>
  <c r="D956" i="1"/>
  <c r="C956" i="1"/>
  <c r="T955" i="1"/>
  <c r="S955" i="1"/>
  <c r="R955" i="1"/>
  <c r="Q955" i="1"/>
  <c r="F955" i="1"/>
  <c r="E955" i="1"/>
  <c r="D955" i="1"/>
  <c r="C955" i="1"/>
  <c r="T954" i="1"/>
  <c r="S954" i="1"/>
  <c r="R954" i="1"/>
  <c r="Q954" i="1"/>
  <c r="F954" i="1"/>
  <c r="E954" i="1"/>
  <c r="D954" i="1"/>
  <c r="C954" i="1"/>
  <c r="T953" i="1"/>
  <c r="S953" i="1"/>
  <c r="R953" i="1"/>
  <c r="Q953" i="1"/>
  <c r="F953" i="1"/>
  <c r="E953" i="1"/>
  <c r="D953" i="1"/>
  <c r="C953" i="1"/>
  <c r="T952" i="1"/>
  <c r="S952" i="1"/>
  <c r="R952" i="1"/>
  <c r="Q952" i="1"/>
  <c r="F952" i="1"/>
  <c r="E952" i="1"/>
  <c r="D952" i="1"/>
  <c r="C952" i="1"/>
  <c r="T951" i="1"/>
  <c r="S951" i="1"/>
  <c r="R951" i="1"/>
  <c r="Q951" i="1"/>
  <c r="F951" i="1"/>
  <c r="E951" i="1"/>
  <c r="D951" i="1"/>
  <c r="C951" i="1"/>
  <c r="T950" i="1"/>
  <c r="S950" i="1"/>
  <c r="R950" i="1"/>
  <c r="Q950" i="1"/>
  <c r="F950" i="1"/>
  <c r="E950" i="1"/>
  <c r="D950" i="1"/>
  <c r="C950" i="1"/>
  <c r="T949" i="1"/>
  <c r="S949" i="1"/>
  <c r="R949" i="1"/>
  <c r="Q949" i="1"/>
  <c r="F949" i="1"/>
  <c r="E949" i="1"/>
  <c r="D949" i="1"/>
  <c r="C949" i="1"/>
  <c r="T948" i="1"/>
  <c r="S948" i="1"/>
  <c r="R948" i="1"/>
  <c r="Q948" i="1"/>
  <c r="F948" i="1"/>
  <c r="E948" i="1"/>
  <c r="D948" i="1"/>
  <c r="C948" i="1"/>
  <c r="T947" i="1"/>
  <c r="S947" i="1"/>
  <c r="R947" i="1"/>
  <c r="Q947" i="1"/>
  <c r="F947" i="1"/>
  <c r="E947" i="1"/>
  <c r="D947" i="1"/>
  <c r="C947" i="1"/>
  <c r="T946" i="1"/>
  <c r="S946" i="1"/>
  <c r="R946" i="1"/>
  <c r="Q946" i="1"/>
  <c r="F946" i="1"/>
  <c r="E946" i="1"/>
  <c r="D946" i="1"/>
  <c r="C946" i="1"/>
  <c r="T945" i="1"/>
  <c r="S945" i="1"/>
  <c r="R945" i="1"/>
  <c r="Q945" i="1"/>
  <c r="F945" i="1"/>
  <c r="E945" i="1"/>
  <c r="D945" i="1"/>
  <c r="C945" i="1"/>
  <c r="T944" i="1"/>
  <c r="S944" i="1"/>
  <c r="R944" i="1"/>
  <c r="Q944" i="1"/>
  <c r="F944" i="1"/>
  <c r="E944" i="1"/>
  <c r="D944" i="1"/>
  <c r="C944" i="1"/>
  <c r="T943" i="1"/>
  <c r="S943" i="1"/>
  <c r="R943" i="1"/>
  <c r="Q943" i="1"/>
  <c r="F943" i="1"/>
  <c r="E943" i="1"/>
  <c r="D943" i="1"/>
  <c r="C943" i="1"/>
  <c r="T942" i="1"/>
  <c r="S942" i="1"/>
  <c r="R942" i="1"/>
  <c r="Q942" i="1"/>
  <c r="F942" i="1"/>
  <c r="E942" i="1"/>
  <c r="D942" i="1"/>
  <c r="C942" i="1"/>
  <c r="T941" i="1"/>
  <c r="S941" i="1"/>
  <c r="R941" i="1"/>
  <c r="Q941" i="1"/>
  <c r="F941" i="1"/>
  <c r="E941" i="1"/>
  <c r="D941" i="1"/>
  <c r="C941" i="1"/>
  <c r="T940" i="1"/>
  <c r="S940" i="1"/>
  <c r="R940" i="1"/>
  <c r="Q940" i="1"/>
  <c r="F940" i="1"/>
  <c r="E940" i="1"/>
  <c r="D940" i="1"/>
  <c r="C940" i="1"/>
  <c r="T939" i="1"/>
  <c r="S939" i="1"/>
  <c r="R939" i="1"/>
  <c r="Q939" i="1"/>
  <c r="F939" i="1"/>
  <c r="E939" i="1"/>
  <c r="D939" i="1"/>
  <c r="C939" i="1"/>
  <c r="T938" i="1"/>
  <c r="S938" i="1"/>
  <c r="R938" i="1"/>
  <c r="Q938" i="1"/>
  <c r="F938" i="1"/>
  <c r="E938" i="1"/>
  <c r="D938" i="1"/>
  <c r="C938" i="1"/>
  <c r="T937" i="1"/>
  <c r="S937" i="1"/>
  <c r="R937" i="1"/>
  <c r="Q937" i="1"/>
  <c r="F937" i="1"/>
  <c r="E937" i="1"/>
  <c r="D937" i="1"/>
  <c r="C937" i="1"/>
  <c r="T936" i="1"/>
  <c r="S936" i="1"/>
  <c r="R936" i="1"/>
  <c r="Q936" i="1"/>
  <c r="F936" i="1"/>
  <c r="E936" i="1"/>
  <c r="D936" i="1"/>
  <c r="C936" i="1"/>
  <c r="T935" i="1"/>
  <c r="S935" i="1"/>
  <c r="R935" i="1"/>
  <c r="Q935" i="1"/>
  <c r="F935" i="1"/>
  <c r="E935" i="1"/>
  <c r="D935" i="1"/>
  <c r="C935" i="1"/>
  <c r="T934" i="1"/>
  <c r="S934" i="1"/>
  <c r="R934" i="1"/>
  <c r="Q934" i="1"/>
  <c r="F934" i="1"/>
  <c r="E934" i="1"/>
  <c r="D934" i="1"/>
  <c r="C934" i="1"/>
  <c r="T933" i="1"/>
  <c r="S933" i="1"/>
  <c r="R933" i="1"/>
  <c r="Q933" i="1"/>
  <c r="F933" i="1"/>
  <c r="E933" i="1"/>
  <c r="D933" i="1"/>
  <c r="C933" i="1"/>
  <c r="T932" i="1"/>
  <c r="S932" i="1"/>
  <c r="R932" i="1"/>
  <c r="Q932" i="1"/>
  <c r="F932" i="1"/>
  <c r="E932" i="1"/>
  <c r="D932" i="1"/>
  <c r="C932" i="1"/>
  <c r="T931" i="1"/>
  <c r="S931" i="1"/>
  <c r="R931" i="1"/>
  <c r="Q931" i="1"/>
  <c r="F931" i="1"/>
  <c r="E931" i="1"/>
  <c r="D931" i="1"/>
  <c r="C931" i="1"/>
  <c r="T930" i="1"/>
  <c r="S930" i="1"/>
  <c r="R930" i="1"/>
  <c r="Q930" i="1"/>
  <c r="F930" i="1"/>
  <c r="E930" i="1"/>
  <c r="D930" i="1"/>
  <c r="C930" i="1"/>
  <c r="T929" i="1"/>
  <c r="S929" i="1"/>
  <c r="R929" i="1"/>
  <c r="Q929" i="1"/>
  <c r="F929" i="1"/>
  <c r="E929" i="1"/>
  <c r="D929" i="1"/>
  <c r="C929" i="1"/>
  <c r="T928" i="1"/>
  <c r="S928" i="1"/>
  <c r="R928" i="1"/>
  <c r="Q928" i="1"/>
  <c r="F928" i="1"/>
  <c r="E928" i="1"/>
  <c r="D928" i="1"/>
  <c r="C928" i="1"/>
  <c r="T927" i="1"/>
  <c r="S927" i="1"/>
  <c r="R927" i="1"/>
  <c r="Q927" i="1"/>
  <c r="F927" i="1"/>
  <c r="E927" i="1"/>
  <c r="D927" i="1"/>
  <c r="C927" i="1"/>
  <c r="T926" i="1"/>
  <c r="S926" i="1"/>
  <c r="R926" i="1"/>
  <c r="Q926" i="1"/>
  <c r="F926" i="1"/>
  <c r="E926" i="1"/>
  <c r="D926" i="1"/>
  <c r="C926" i="1"/>
  <c r="T925" i="1"/>
  <c r="S925" i="1"/>
  <c r="R925" i="1"/>
  <c r="Q925" i="1"/>
  <c r="F925" i="1"/>
  <c r="E925" i="1"/>
  <c r="D925" i="1"/>
  <c r="C925" i="1"/>
  <c r="T924" i="1"/>
  <c r="S924" i="1"/>
  <c r="R924" i="1"/>
  <c r="Q924" i="1"/>
  <c r="F924" i="1"/>
  <c r="E924" i="1"/>
  <c r="D924" i="1"/>
  <c r="C924" i="1"/>
  <c r="T923" i="1"/>
  <c r="S923" i="1"/>
  <c r="R923" i="1"/>
  <c r="Q923" i="1"/>
  <c r="F923" i="1"/>
  <c r="E923" i="1"/>
  <c r="D923" i="1"/>
  <c r="C923" i="1"/>
  <c r="T922" i="1"/>
  <c r="S922" i="1"/>
  <c r="R922" i="1"/>
  <c r="Q922" i="1"/>
  <c r="F922" i="1"/>
  <c r="E922" i="1"/>
  <c r="D922" i="1"/>
  <c r="C922" i="1"/>
  <c r="T921" i="1"/>
  <c r="S921" i="1"/>
  <c r="R921" i="1"/>
  <c r="Q921" i="1"/>
  <c r="F921" i="1"/>
  <c r="E921" i="1"/>
  <c r="D921" i="1"/>
  <c r="C921" i="1"/>
  <c r="T920" i="1"/>
  <c r="S920" i="1"/>
  <c r="R920" i="1"/>
  <c r="Q920" i="1"/>
  <c r="F920" i="1"/>
  <c r="E920" i="1"/>
  <c r="D920" i="1"/>
  <c r="C920" i="1"/>
  <c r="T919" i="1"/>
  <c r="S919" i="1"/>
  <c r="R919" i="1"/>
  <c r="Q919" i="1"/>
  <c r="F919" i="1"/>
  <c r="E919" i="1"/>
  <c r="D919" i="1"/>
  <c r="C919" i="1"/>
  <c r="T918" i="1"/>
  <c r="S918" i="1"/>
  <c r="R918" i="1"/>
  <c r="Q918" i="1"/>
  <c r="F918" i="1"/>
  <c r="E918" i="1"/>
  <c r="D918" i="1"/>
  <c r="C918" i="1"/>
  <c r="T917" i="1"/>
  <c r="S917" i="1"/>
  <c r="R917" i="1"/>
  <c r="Q917" i="1"/>
  <c r="F917" i="1"/>
  <c r="E917" i="1"/>
  <c r="D917" i="1"/>
  <c r="C917" i="1"/>
  <c r="T916" i="1"/>
  <c r="S916" i="1"/>
  <c r="R916" i="1"/>
  <c r="Q916" i="1"/>
  <c r="F916" i="1"/>
  <c r="E916" i="1"/>
  <c r="D916" i="1"/>
  <c r="C916" i="1"/>
  <c r="T915" i="1"/>
  <c r="S915" i="1"/>
  <c r="R915" i="1"/>
  <c r="Q915" i="1"/>
  <c r="F915" i="1"/>
  <c r="E915" i="1"/>
  <c r="D915" i="1"/>
  <c r="C915" i="1"/>
  <c r="T914" i="1"/>
  <c r="S914" i="1"/>
  <c r="R914" i="1"/>
  <c r="Q914" i="1"/>
  <c r="F914" i="1"/>
  <c r="E914" i="1"/>
  <c r="D914" i="1"/>
  <c r="C914" i="1"/>
  <c r="T913" i="1"/>
  <c r="S913" i="1"/>
  <c r="R913" i="1"/>
  <c r="Q913" i="1"/>
  <c r="F913" i="1"/>
  <c r="E913" i="1"/>
  <c r="D913" i="1"/>
  <c r="C913" i="1"/>
  <c r="T912" i="1"/>
  <c r="S912" i="1"/>
  <c r="R912" i="1"/>
  <c r="Q912" i="1"/>
  <c r="F912" i="1"/>
  <c r="E912" i="1"/>
  <c r="D912" i="1"/>
  <c r="C912" i="1"/>
  <c r="T911" i="1"/>
  <c r="S911" i="1"/>
  <c r="R911" i="1"/>
  <c r="Q911" i="1"/>
  <c r="F911" i="1"/>
  <c r="E911" i="1"/>
  <c r="D911" i="1"/>
  <c r="C911" i="1"/>
  <c r="T910" i="1"/>
  <c r="S910" i="1"/>
  <c r="R910" i="1"/>
  <c r="Q910" i="1"/>
  <c r="F910" i="1"/>
  <c r="E910" i="1"/>
  <c r="D910" i="1"/>
  <c r="C910" i="1"/>
  <c r="T909" i="1"/>
  <c r="S909" i="1"/>
  <c r="R909" i="1"/>
  <c r="Q909" i="1"/>
  <c r="F909" i="1"/>
  <c r="E909" i="1"/>
  <c r="D909" i="1"/>
  <c r="C909" i="1"/>
  <c r="T908" i="1"/>
  <c r="S908" i="1"/>
  <c r="R908" i="1"/>
  <c r="Q908" i="1"/>
  <c r="F908" i="1"/>
  <c r="E908" i="1"/>
  <c r="D908" i="1"/>
  <c r="C908" i="1"/>
  <c r="T907" i="1"/>
  <c r="S907" i="1"/>
  <c r="R907" i="1"/>
  <c r="Q907" i="1"/>
  <c r="F907" i="1"/>
  <c r="E907" i="1"/>
  <c r="D907" i="1"/>
  <c r="C907" i="1"/>
  <c r="T906" i="1"/>
  <c r="S906" i="1"/>
  <c r="R906" i="1"/>
  <c r="Q906" i="1"/>
  <c r="F906" i="1"/>
  <c r="E906" i="1"/>
  <c r="D906" i="1"/>
  <c r="C906" i="1"/>
  <c r="T905" i="1"/>
  <c r="S905" i="1"/>
  <c r="R905" i="1"/>
  <c r="Q905" i="1"/>
  <c r="F905" i="1"/>
  <c r="E905" i="1"/>
  <c r="D905" i="1"/>
  <c r="C905" i="1"/>
  <c r="T904" i="1"/>
  <c r="S904" i="1"/>
  <c r="R904" i="1"/>
  <c r="Q904" i="1"/>
  <c r="F904" i="1"/>
  <c r="E904" i="1"/>
  <c r="D904" i="1"/>
  <c r="C904" i="1"/>
  <c r="T903" i="1"/>
  <c r="S903" i="1"/>
  <c r="R903" i="1"/>
  <c r="Q903" i="1"/>
  <c r="F903" i="1"/>
  <c r="E903" i="1"/>
  <c r="D903" i="1"/>
  <c r="C903" i="1"/>
  <c r="T902" i="1"/>
  <c r="S902" i="1"/>
  <c r="R902" i="1"/>
  <c r="Q902" i="1"/>
  <c r="F902" i="1"/>
  <c r="E902" i="1"/>
  <c r="D902" i="1"/>
  <c r="C902" i="1"/>
  <c r="T901" i="1"/>
  <c r="S901" i="1"/>
  <c r="R901" i="1"/>
  <c r="Q901" i="1"/>
  <c r="F901" i="1"/>
  <c r="E901" i="1"/>
  <c r="D901" i="1"/>
  <c r="C901" i="1"/>
  <c r="T900" i="1"/>
  <c r="S900" i="1"/>
  <c r="R900" i="1"/>
  <c r="Q900" i="1"/>
  <c r="F900" i="1"/>
  <c r="E900" i="1"/>
  <c r="D900" i="1"/>
  <c r="C900" i="1"/>
  <c r="T899" i="1"/>
  <c r="S899" i="1"/>
  <c r="R899" i="1"/>
  <c r="Q899" i="1"/>
  <c r="F899" i="1"/>
  <c r="E899" i="1"/>
  <c r="D899" i="1"/>
  <c r="C899" i="1"/>
  <c r="T898" i="1"/>
  <c r="S898" i="1"/>
  <c r="R898" i="1"/>
  <c r="Q898" i="1"/>
  <c r="F898" i="1"/>
  <c r="E898" i="1"/>
  <c r="D898" i="1"/>
  <c r="C898" i="1"/>
  <c r="T897" i="1"/>
  <c r="S897" i="1"/>
  <c r="R897" i="1"/>
  <c r="Q897" i="1"/>
  <c r="F897" i="1"/>
  <c r="E897" i="1"/>
  <c r="D897" i="1"/>
  <c r="C897" i="1"/>
  <c r="T896" i="1"/>
  <c r="S896" i="1"/>
  <c r="R896" i="1"/>
  <c r="Q896" i="1"/>
  <c r="F896" i="1"/>
  <c r="E896" i="1"/>
  <c r="D896" i="1"/>
  <c r="C896" i="1"/>
  <c r="T895" i="1"/>
  <c r="S895" i="1"/>
  <c r="R895" i="1"/>
  <c r="Q895" i="1"/>
  <c r="F895" i="1"/>
  <c r="E895" i="1"/>
  <c r="D895" i="1"/>
  <c r="C895" i="1"/>
  <c r="T894" i="1"/>
  <c r="S894" i="1"/>
  <c r="R894" i="1"/>
  <c r="Q894" i="1"/>
  <c r="F894" i="1"/>
  <c r="E894" i="1"/>
  <c r="D894" i="1"/>
  <c r="C894" i="1"/>
  <c r="T893" i="1"/>
  <c r="S893" i="1"/>
  <c r="R893" i="1"/>
  <c r="Q893" i="1"/>
  <c r="F893" i="1"/>
  <c r="E893" i="1"/>
  <c r="D893" i="1"/>
  <c r="C893" i="1"/>
  <c r="T892" i="1"/>
  <c r="S892" i="1"/>
  <c r="R892" i="1"/>
  <c r="Q892" i="1"/>
  <c r="F892" i="1"/>
  <c r="E892" i="1"/>
  <c r="D892" i="1"/>
  <c r="C892" i="1"/>
  <c r="T891" i="1"/>
  <c r="S891" i="1"/>
  <c r="R891" i="1"/>
  <c r="Q891" i="1"/>
  <c r="F891" i="1"/>
  <c r="E891" i="1"/>
  <c r="D891" i="1"/>
  <c r="C891" i="1"/>
  <c r="T890" i="1"/>
  <c r="S890" i="1"/>
  <c r="R890" i="1"/>
  <c r="Q890" i="1"/>
  <c r="F890" i="1"/>
  <c r="E890" i="1"/>
  <c r="D890" i="1"/>
  <c r="C890" i="1"/>
  <c r="T889" i="1"/>
  <c r="S889" i="1"/>
  <c r="R889" i="1"/>
  <c r="Q889" i="1"/>
  <c r="F889" i="1"/>
  <c r="E889" i="1"/>
  <c r="D889" i="1"/>
  <c r="C889" i="1"/>
  <c r="T888" i="1"/>
  <c r="S888" i="1"/>
  <c r="R888" i="1"/>
  <c r="Q888" i="1"/>
  <c r="F888" i="1"/>
  <c r="E888" i="1"/>
  <c r="D888" i="1"/>
  <c r="C888" i="1"/>
  <c r="T887" i="1"/>
  <c r="S887" i="1"/>
  <c r="R887" i="1"/>
  <c r="Q887" i="1"/>
  <c r="F887" i="1"/>
  <c r="E887" i="1"/>
  <c r="D887" i="1"/>
  <c r="C887" i="1"/>
  <c r="T886" i="1"/>
  <c r="S886" i="1"/>
  <c r="R886" i="1"/>
  <c r="Q886" i="1"/>
  <c r="F886" i="1"/>
  <c r="E886" i="1"/>
  <c r="D886" i="1"/>
  <c r="C886" i="1"/>
  <c r="T885" i="1"/>
  <c r="S885" i="1"/>
  <c r="R885" i="1"/>
  <c r="Q885" i="1"/>
  <c r="F885" i="1"/>
  <c r="E885" i="1"/>
  <c r="D885" i="1"/>
  <c r="C885" i="1"/>
  <c r="T884" i="1"/>
  <c r="S884" i="1"/>
  <c r="R884" i="1"/>
  <c r="Q884" i="1"/>
  <c r="F884" i="1"/>
  <c r="E884" i="1"/>
  <c r="D884" i="1"/>
  <c r="C884" i="1"/>
  <c r="T883" i="1"/>
  <c r="S883" i="1"/>
  <c r="R883" i="1"/>
  <c r="Q883" i="1"/>
  <c r="F883" i="1"/>
  <c r="E883" i="1"/>
  <c r="D883" i="1"/>
  <c r="C883" i="1"/>
  <c r="T882" i="1"/>
  <c r="S882" i="1"/>
  <c r="R882" i="1"/>
  <c r="Q882" i="1"/>
  <c r="F882" i="1"/>
  <c r="E882" i="1"/>
  <c r="D882" i="1"/>
  <c r="C882" i="1"/>
  <c r="T881" i="1"/>
  <c r="S881" i="1"/>
  <c r="R881" i="1"/>
  <c r="Q881" i="1"/>
  <c r="F881" i="1"/>
  <c r="E881" i="1"/>
  <c r="D881" i="1"/>
  <c r="C881" i="1"/>
  <c r="T880" i="1"/>
  <c r="S880" i="1"/>
  <c r="R880" i="1"/>
  <c r="Q880" i="1"/>
  <c r="F880" i="1"/>
  <c r="E880" i="1"/>
  <c r="D880" i="1"/>
  <c r="C880" i="1"/>
  <c r="T879" i="1"/>
  <c r="S879" i="1"/>
  <c r="R879" i="1"/>
  <c r="Q879" i="1"/>
  <c r="F879" i="1"/>
  <c r="E879" i="1"/>
  <c r="D879" i="1"/>
  <c r="C879" i="1"/>
  <c r="T878" i="1"/>
  <c r="S878" i="1"/>
  <c r="R878" i="1"/>
  <c r="Q878" i="1"/>
  <c r="F878" i="1"/>
  <c r="E878" i="1"/>
  <c r="D878" i="1"/>
  <c r="C878" i="1"/>
  <c r="T877" i="1"/>
  <c r="S877" i="1"/>
  <c r="R877" i="1"/>
  <c r="Q877" i="1"/>
  <c r="F877" i="1"/>
  <c r="E877" i="1"/>
  <c r="D877" i="1"/>
  <c r="C877" i="1"/>
  <c r="T876" i="1"/>
  <c r="S876" i="1"/>
  <c r="R876" i="1"/>
  <c r="Q876" i="1"/>
  <c r="F876" i="1"/>
  <c r="E876" i="1"/>
  <c r="D876" i="1"/>
  <c r="C876" i="1"/>
  <c r="T875" i="1"/>
  <c r="S875" i="1"/>
  <c r="R875" i="1"/>
  <c r="Q875" i="1"/>
  <c r="F875" i="1"/>
  <c r="E875" i="1"/>
  <c r="D875" i="1"/>
  <c r="C875" i="1"/>
  <c r="T874" i="1"/>
  <c r="S874" i="1"/>
  <c r="R874" i="1"/>
  <c r="Q874" i="1"/>
  <c r="F874" i="1"/>
  <c r="E874" i="1"/>
  <c r="D874" i="1"/>
  <c r="C874" i="1"/>
  <c r="T873" i="1"/>
  <c r="S873" i="1"/>
  <c r="R873" i="1"/>
  <c r="Q873" i="1"/>
  <c r="F873" i="1"/>
  <c r="E873" i="1"/>
  <c r="D873" i="1"/>
  <c r="C873" i="1"/>
  <c r="T872" i="1"/>
  <c r="S872" i="1"/>
  <c r="R872" i="1"/>
  <c r="Q872" i="1"/>
  <c r="F872" i="1"/>
  <c r="E872" i="1"/>
  <c r="D872" i="1"/>
  <c r="C872" i="1"/>
  <c r="T871" i="1"/>
  <c r="S871" i="1"/>
  <c r="R871" i="1"/>
  <c r="Q871" i="1"/>
  <c r="F871" i="1"/>
  <c r="E871" i="1"/>
  <c r="D871" i="1"/>
  <c r="C871" i="1"/>
  <c r="T870" i="1"/>
  <c r="S870" i="1"/>
  <c r="R870" i="1"/>
  <c r="Q870" i="1"/>
  <c r="F870" i="1"/>
  <c r="E870" i="1"/>
  <c r="D870" i="1"/>
  <c r="C870" i="1"/>
  <c r="T869" i="1"/>
  <c r="S869" i="1"/>
  <c r="R869" i="1"/>
  <c r="Q869" i="1"/>
  <c r="F869" i="1"/>
  <c r="E869" i="1"/>
  <c r="D869" i="1"/>
  <c r="C869" i="1"/>
  <c r="T868" i="1"/>
  <c r="S868" i="1"/>
  <c r="R868" i="1"/>
  <c r="Q868" i="1"/>
  <c r="F868" i="1"/>
  <c r="E868" i="1"/>
  <c r="D868" i="1"/>
  <c r="C868" i="1"/>
  <c r="T867" i="1"/>
  <c r="S867" i="1"/>
  <c r="R867" i="1"/>
  <c r="Q867" i="1"/>
  <c r="F867" i="1"/>
  <c r="E867" i="1"/>
  <c r="D867" i="1"/>
  <c r="C867" i="1"/>
  <c r="T866" i="1"/>
  <c r="S866" i="1"/>
  <c r="R866" i="1"/>
  <c r="Q866" i="1"/>
  <c r="F866" i="1"/>
  <c r="E866" i="1"/>
  <c r="D866" i="1"/>
  <c r="C866" i="1"/>
  <c r="T865" i="1"/>
  <c r="S865" i="1"/>
  <c r="R865" i="1"/>
  <c r="Q865" i="1"/>
  <c r="F865" i="1"/>
  <c r="E865" i="1"/>
  <c r="D865" i="1"/>
  <c r="C865" i="1"/>
  <c r="T864" i="1"/>
  <c r="S864" i="1"/>
  <c r="R864" i="1"/>
  <c r="Q864" i="1"/>
  <c r="F864" i="1"/>
  <c r="E864" i="1"/>
  <c r="D864" i="1"/>
  <c r="C864" i="1"/>
  <c r="T863" i="1"/>
  <c r="S863" i="1"/>
  <c r="R863" i="1"/>
  <c r="Q863" i="1"/>
  <c r="F863" i="1"/>
  <c r="E863" i="1"/>
  <c r="D863" i="1"/>
  <c r="C863" i="1"/>
  <c r="T862" i="1"/>
  <c r="S862" i="1"/>
  <c r="R862" i="1"/>
  <c r="Q862" i="1"/>
  <c r="F862" i="1"/>
  <c r="E862" i="1"/>
  <c r="D862" i="1"/>
  <c r="C862" i="1"/>
  <c r="T861" i="1"/>
  <c r="S861" i="1"/>
  <c r="R861" i="1"/>
  <c r="Q861" i="1"/>
  <c r="F861" i="1"/>
  <c r="E861" i="1"/>
  <c r="D861" i="1"/>
  <c r="C861" i="1"/>
  <c r="T860" i="1"/>
  <c r="S860" i="1"/>
  <c r="R860" i="1"/>
  <c r="Q860" i="1"/>
  <c r="F860" i="1"/>
  <c r="E860" i="1"/>
  <c r="D860" i="1"/>
  <c r="C860" i="1"/>
  <c r="T859" i="1"/>
  <c r="S859" i="1"/>
  <c r="R859" i="1"/>
  <c r="Q859" i="1"/>
  <c r="F859" i="1"/>
  <c r="E859" i="1"/>
  <c r="D859" i="1"/>
  <c r="C859" i="1"/>
  <c r="T858" i="1"/>
  <c r="S858" i="1"/>
  <c r="R858" i="1"/>
  <c r="Q858" i="1"/>
  <c r="F858" i="1"/>
  <c r="E858" i="1"/>
  <c r="D858" i="1"/>
  <c r="C858" i="1"/>
  <c r="T857" i="1"/>
  <c r="S857" i="1"/>
  <c r="R857" i="1"/>
  <c r="Q857" i="1"/>
  <c r="F857" i="1"/>
  <c r="E857" i="1"/>
  <c r="D857" i="1"/>
  <c r="C857" i="1"/>
  <c r="T856" i="1"/>
  <c r="S856" i="1"/>
  <c r="R856" i="1"/>
  <c r="Q856" i="1"/>
  <c r="F856" i="1"/>
  <c r="E856" i="1"/>
  <c r="D856" i="1"/>
  <c r="C856" i="1"/>
  <c r="T855" i="1"/>
  <c r="S855" i="1"/>
  <c r="R855" i="1"/>
  <c r="Q855" i="1"/>
  <c r="F855" i="1"/>
  <c r="E855" i="1"/>
  <c r="D855" i="1"/>
  <c r="C855" i="1"/>
  <c r="T854" i="1"/>
  <c r="S854" i="1"/>
  <c r="R854" i="1"/>
  <c r="Q854" i="1"/>
  <c r="F854" i="1"/>
  <c r="E854" i="1"/>
  <c r="D854" i="1"/>
  <c r="C854" i="1"/>
  <c r="T853" i="1"/>
  <c r="S853" i="1"/>
  <c r="R853" i="1"/>
  <c r="Q853" i="1"/>
  <c r="F853" i="1"/>
  <c r="E853" i="1"/>
  <c r="D853" i="1"/>
  <c r="C853" i="1"/>
  <c r="T852" i="1"/>
  <c r="S852" i="1"/>
  <c r="R852" i="1"/>
  <c r="Q852" i="1"/>
  <c r="F852" i="1"/>
  <c r="E852" i="1"/>
  <c r="D852" i="1"/>
  <c r="C852" i="1"/>
  <c r="T851" i="1"/>
  <c r="S851" i="1"/>
  <c r="R851" i="1"/>
  <c r="Q851" i="1"/>
  <c r="F851" i="1"/>
  <c r="E851" i="1"/>
  <c r="D851" i="1"/>
  <c r="C851" i="1"/>
  <c r="T850" i="1"/>
  <c r="S850" i="1"/>
  <c r="R850" i="1"/>
  <c r="Q850" i="1"/>
  <c r="F850" i="1"/>
  <c r="E850" i="1"/>
  <c r="D850" i="1"/>
  <c r="C850" i="1"/>
  <c r="T849" i="1"/>
  <c r="S849" i="1"/>
  <c r="R849" i="1"/>
  <c r="Q849" i="1"/>
  <c r="F849" i="1"/>
  <c r="E849" i="1"/>
  <c r="D849" i="1"/>
  <c r="C849" i="1"/>
  <c r="T848" i="1"/>
  <c r="S848" i="1"/>
  <c r="R848" i="1"/>
  <c r="Q848" i="1"/>
  <c r="F848" i="1"/>
  <c r="E848" i="1"/>
  <c r="D848" i="1"/>
  <c r="C848" i="1"/>
  <c r="T847" i="1"/>
  <c r="S847" i="1"/>
  <c r="R847" i="1"/>
  <c r="Q847" i="1"/>
  <c r="F847" i="1"/>
  <c r="E847" i="1"/>
  <c r="D847" i="1"/>
  <c r="C847" i="1"/>
  <c r="T846" i="1"/>
  <c r="S846" i="1"/>
  <c r="R846" i="1"/>
  <c r="Q846" i="1"/>
  <c r="F846" i="1"/>
  <c r="E846" i="1"/>
  <c r="D846" i="1"/>
  <c r="C846" i="1"/>
  <c r="T845" i="1"/>
  <c r="S845" i="1"/>
  <c r="R845" i="1"/>
  <c r="Q845" i="1"/>
  <c r="F845" i="1"/>
  <c r="E845" i="1"/>
  <c r="D845" i="1"/>
  <c r="C845" i="1"/>
  <c r="T844" i="1"/>
  <c r="S844" i="1"/>
  <c r="R844" i="1"/>
  <c r="Q844" i="1"/>
  <c r="F844" i="1"/>
  <c r="E844" i="1"/>
  <c r="D844" i="1"/>
  <c r="C844" i="1"/>
  <c r="T843" i="1"/>
  <c r="S843" i="1"/>
  <c r="R843" i="1"/>
  <c r="Q843" i="1"/>
  <c r="F843" i="1"/>
  <c r="E843" i="1"/>
  <c r="D843" i="1"/>
  <c r="C843" i="1"/>
  <c r="T842" i="1"/>
  <c r="S842" i="1"/>
  <c r="R842" i="1"/>
  <c r="Q842" i="1"/>
  <c r="F842" i="1"/>
  <c r="E842" i="1"/>
  <c r="D842" i="1"/>
  <c r="C842" i="1"/>
  <c r="T841" i="1"/>
  <c r="S841" i="1"/>
  <c r="R841" i="1"/>
  <c r="Q841" i="1"/>
  <c r="F841" i="1"/>
  <c r="E841" i="1"/>
  <c r="D841" i="1"/>
  <c r="C841" i="1"/>
  <c r="T840" i="1"/>
  <c r="S840" i="1"/>
  <c r="R840" i="1"/>
  <c r="Q840" i="1"/>
  <c r="F840" i="1"/>
  <c r="E840" i="1"/>
  <c r="D840" i="1"/>
  <c r="C840" i="1"/>
  <c r="T839" i="1"/>
  <c r="S839" i="1"/>
  <c r="R839" i="1"/>
  <c r="Q839" i="1"/>
  <c r="F839" i="1"/>
  <c r="E839" i="1"/>
  <c r="D839" i="1"/>
  <c r="C839" i="1"/>
  <c r="T838" i="1"/>
  <c r="S838" i="1"/>
  <c r="R838" i="1"/>
  <c r="Q838" i="1"/>
  <c r="F838" i="1"/>
  <c r="E838" i="1"/>
  <c r="D838" i="1"/>
  <c r="C838" i="1"/>
  <c r="T837" i="1"/>
  <c r="S837" i="1"/>
  <c r="R837" i="1"/>
  <c r="Q837" i="1"/>
  <c r="F837" i="1"/>
  <c r="E837" i="1"/>
  <c r="D837" i="1"/>
  <c r="C837" i="1"/>
  <c r="T836" i="1"/>
  <c r="S836" i="1"/>
  <c r="R836" i="1"/>
  <c r="Q836" i="1"/>
  <c r="F836" i="1"/>
  <c r="E836" i="1"/>
  <c r="D836" i="1"/>
  <c r="C836" i="1"/>
  <c r="T835" i="1"/>
  <c r="S835" i="1"/>
  <c r="R835" i="1"/>
  <c r="Q835" i="1"/>
  <c r="F835" i="1"/>
  <c r="E835" i="1"/>
  <c r="D835" i="1"/>
  <c r="C835" i="1"/>
  <c r="T834" i="1"/>
  <c r="S834" i="1"/>
  <c r="R834" i="1"/>
  <c r="Q834" i="1"/>
  <c r="F834" i="1"/>
  <c r="E834" i="1"/>
  <c r="D834" i="1"/>
  <c r="C834" i="1"/>
  <c r="T833" i="1"/>
  <c r="S833" i="1"/>
  <c r="R833" i="1"/>
  <c r="Q833" i="1"/>
  <c r="F833" i="1"/>
  <c r="E833" i="1"/>
  <c r="D833" i="1"/>
  <c r="C833" i="1"/>
  <c r="T832" i="1"/>
  <c r="S832" i="1"/>
  <c r="R832" i="1"/>
  <c r="Q832" i="1"/>
  <c r="F832" i="1"/>
  <c r="E832" i="1"/>
  <c r="D832" i="1"/>
  <c r="C832" i="1"/>
  <c r="T831" i="1"/>
  <c r="S831" i="1"/>
  <c r="R831" i="1"/>
  <c r="Q831" i="1"/>
  <c r="F831" i="1"/>
  <c r="E831" i="1"/>
  <c r="D831" i="1"/>
  <c r="C831" i="1"/>
  <c r="T830" i="1"/>
  <c r="S830" i="1"/>
  <c r="R830" i="1"/>
  <c r="Q830" i="1"/>
  <c r="F830" i="1"/>
  <c r="E830" i="1"/>
  <c r="D830" i="1"/>
  <c r="C830" i="1"/>
  <c r="T829" i="1"/>
  <c r="S829" i="1"/>
  <c r="R829" i="1"/>
  <c r="Q829" i="1"/>
  <c r="F829" i="1"/>
  <c r="E829" i="1"/>
  <c r="D829" i="1"/>
  <c r="C829" i="1"/>
  <c r="T828" i="1"/>
  <c r="S828" i="1"/>
  <c r="R828" i="1"/>
  <c r="Q828" i="1"/>
  <c r="F828" i="1"/>
  <c r="E828" i="1"/>
  <c r="D828" i="1"/>
  <c r="C828" i="1"/>
  <c r="T827" i="1"/>
  <c r="S827" i="1"/>
  <c r="R827" i="1"/>
  <c r="Q827" i="1"/>
  <c r="F827" i="1"/>
  <c r="E827" i="1"/>
  <c r="D827" i="1"/>
  <c r="C827" i="1"/>
  <c r="T826" i="1"/>
  <c r="S826" i="1"/>
  <c r="R826" i="1"/>
  <c r="Q826" i="1"/>
  <c r="F826" i="1"/>
  <c r="E826" i="1"/>
  <c r="D826" i="1"/>
  <c r="C826" i="1"/>
  <c r="T825" i="1"/>
  <c r="S825" i="1"/>
  <c r="R825" i="1"/>
  <c r="Q825" i="1"/>
  <c r="F825" i="1"/>
  <c r="E825" i="1"/>
  <c r="D825" i="1"/>
  <c r="C825" i="1"/>
  <c r="T824" i="1"/>
  <c r="S824" i="1"/>
  <c r="R824" i="1"/>
  <c r="Q824" i="1"/>
  <c r="F824" i="1"/>
  <c r="E824" i="1"/>
  <c r="D824" i="1"/>
  <c r="C824" i="1"/>
  <c r="T823" i="1"/>
  <c r="S823" i="1"/>
  <c r="R823" i="1"/>
  <c r="Q823" i="1"/>
  <c r="F823" i="1"/>
  <c r="E823" i="1"/>
  <c r="D823" i="1"/>
  <c r="C823" i="1"/>
  <c r="T822" i="1"/>
  <c r="S822" i="1"/>
  <c r="R822" i="1"/>
  <c r="Q822" i="1"/>
  <c r="F822" i="1"/>
  <c r="E822" i="1"/>
  <c r="D822" i="1"/>
  <c r="C822" i="1"/>
  <c r="T821" i="1"/>
  <c r="S821" i="1"/>
  <c r="R821" i="1"/>
  <c r="Q821" i="1"/>
  <c r="F821" i="1"/>
  <c r="E821" i="1"/>
  <c r="D821" i="1"/>
  <c r="C821" i="1"/>
  <c r="T820" i="1"/>
  <c r="S820" i="1"/>
  <c r="R820" i="1"/>
  <c r="Q820" i="1"/>
  <c r="F820" i="1"/>
  <c r="E820" i="1"/>
  <c r="D820" i="1"/>
  <c r="C820" i="1"/>
  <c r="T819" i="1"/>
  <c r="S819" i="1"/>
  <c r="R819" i="1"/>
  <c r="Q819" i="1"/>
  <c r="F819" i="1"/>
  <c r="E819" i="1"/>
  <c r="D819" i="1"/>
  <c r="C819" i="1"/>
  <c r="T818" i="1"/>
  <c r="S818" i="1"/>
  <c r="R818" i="1"/>
  <c r="Q818" i="1"/>
  <c r="F818" i="1"/>
  <c r="E818" i="1"/>
  <c r="D818" i="1"/>
  <c r="C818" i="1"/>
  <c r="T817" i="1"/>
  <c r="S817" i="1"/>
  <c r="R817" i="1"/>
  <c r="Q817" i="1"/>
  <c r="F817" i="1"/>
  <c r="E817" i="1"/>
  <c r="D817" i="1"/>
  <c r="C817" i="1"/>
  <c r="T816" i="1"/>
  <c r="S816" i="1"/>
  <c r="R816" i="1"/>
  <c r="Q816" i="1"/>
  <c r="F816" i="1"/>
  <c r="E816" i="1"/>
  <c r="D816" i="1"/>
  <c r="C816" i="1"/>
  <c r="T815" i="1"/>
  <c r="S815" i="1"/>
  <c r="R815" i="1"/>
  <c r="Q815" i="1"/>
  <c r="F815" i="1"/>
  <c r="E815" i="1"/>
  <c r="D815" i="1"/>
  <c r="C815" i="1"/>
  <c r="T814" i="1"/>
  <c r="S814" i="1"/>
  <c r="R814" i="1"/>
  <c r="Q814" i="1"/>
  <c r="F814" i="1"/>
  <c r="E814" i="1"/>
  <c r="D814" i="1"/>
  <c r="C814" i="1"/>
  <c r="T813" i="1"/>
  <c r="S813" i="1"/>
  <c r="R813" i="1"/>
  <c r="Q813" i="1"/>
  <c r="F813" i="1"/>
  <c r="E813" i="1"/>
  <c r="D813" i="1"/>
  <c r="C813" i="1"/>
  <c r="T812" i="1"/>
  <c r="S812" i="1"/>
  <c r="R812" i="1"/>
  <c r="Q812" i="1"/>
  <c r="F812" i="1"/>
  <c r="E812" i="1"/>
  <c r="D812" i="1"/>
  <c r="C812" i="1"/>
  <c r="T811" i="1"/>
  <c r="S811" i="1"/>
  <c r="R811" i="1"/>
  <c r="Q811" i="1"/>
  <c r="F811" i="1"/>
  <c r="E811" i="1"/>
  <c r="D811" i="1"/>
  <c r="C811" i="1"/>
  <c r="T810" i="1"/>
  <c r="S810" i="1"/>
  <c r="R810" i="1"/>
  <c r="Q810" i="1"/>
  <c r="F810" i="1"/>
  <c r="E810" i="1"/>
  <c r="D810" i="1"/>
  <c r="C810" i="1"/>
  <c r="T809" i="1"/>
  <c r="S809" i="1"/>
  <c r="R809" i="1"/>
  <c r="Q809" i="1"/>
  <c r="F809" i="1"/>
  <c r="E809" i="1"/>
  <c r="D809" i="1"/>
  <c r="C809" i="1"/>
  <c r="T808" i="1"/>
  <c r="S808" i="1"/>
  <c r="R808" i="1"/>
  <c r="Q808" i="1"/>
  <c r="F808" i="1"/>
  <c r="E808" i="1"/>
  <c r="D808" i="1"/>
  <c r="C808" i="1"/>
  <c r="T807" i="1"/>
  <c r="S807" i="1"/>
  <c r="R807" i="1"/>
  <c r="Q807" i="1"/>
  <c r="F807" i="1"/>
  <c r="E807" i="1"/>
  <c r="D807" i="1"/>
  <c r="C807" i="1"/>
  <c r="T806" i="1"/>
  <c r="S806" i="1"/>
  <c r="R806" i="1"/>
  <c r="Q806" i="1"/>
  <c r="F806" i="1"/>
  <c r="E806" i="1"/>
  <c r="D806" i="1"/>
  <c r="C806" i="1"/>
  <c r="T805" i="1"/>
  <c r="S805" i="1"/>
  <c r="R805" i="1"/>
  <c r="Q805" i="1"/>
  <c r="F805" i="1"/>
  <c r="E805" i="1"/>
  <c r="D805" i="1"/>
  <c r="C805" i="1"/>
  <c r="T804" i="1"/>
  <c r="S804" i="1"/>
  <c r="R804" i="1"/>
  <c r="Q804" i="1"/>
  <c r="F804" i="1"/>
  <c r="E804" i="1"/>
  <c r="D804" i="1"/>
  <c r="C804" i="1"/>
  <c r="T803" i="1"/>
  <c r="S803" i="1"/>
  <c r="R803" i="1"/>
  <c r="Q803" i="1"/>
  <c r="F803" i="1"/>
  <c r="E803" i="1"/>
  <c r="D803" i="1"/>
  <c r="C803" i="1"/>
  <c r="T802" i="1"/>
  <c r="S802" i="1"/>
  <c r="R802" i="1"/>
  <c r="Q802" i="1"/>
  <c r="F802" i="1"/>
  <c r="E802" i="1"/>
  <c r="D802" i="1"/>
  <c r="C802" i="1"/>
  <c r="T801" i="1"/>
  <c r="S801" i="1"/>
  <c r="R801" i="1"/>
  <c r="Q801" i="1"/>
  <c r="F801" i="1"/>
  <c r="E801" i="1"/>
  <c r="D801" i="1"/>
  <c r="C801" i="1"/>
  <c r="T800" i="1"/>
  <c r="S800" i="1"/>
  <c r="R800" i="1"/>
  <c r="Q800" i="1"/>
  <c r="F800" i="1"/>
  <c r="E800" i="1"/>
  <c r="D800" i="1"/>
  <c r="C800" i="1"/>
  <c r="T799" i="1"/>
  <c r="S799" i="1"/>
  <c r="R799" i="1"/>
  <c r="Q799" i="1"/>
  <c r="F799" i="1"/>
  <c r="E799" i="1"/>
  <c r="D799" i="1"/>
  <c r="C799" i="1"/>
  <c r="T798" i="1"/>
  <c r="S798" i="1"/>
  <c r="R798" i="1"/>
  <c r="Q798" i="1"/>
  <c r="F798" i="1"/>
  <c r="E798" i="1"/>
  <c r="D798" i="1"/>
  <c r="C798" i="1"/>
  <c r="T797" i="1"/>
  <c r="S797" i="1"/>
  <c r="R797" i="1"/>
  <c r="Q797" i="1"/>
  <c r="F797" i="1"/>
  <c r="E797" i="1"/>
  <c r="D797" i="1"/>
  <c r="C797" i="1"/>
  <c r="T796" i="1"/>
  <c r="S796" i="1"/>
  <c r="R796" i="1"/>
  <c r="Q796" i="1"/>
  <c r="F796" i="1"/>
  <c r="E796" i="1"/>
  <c r="D796" i="1"/>
  <c r="C796" i="1"/>
  <c r="T795" i="1"/>
  <c r="S795" i="1"/>
  <c r="R795" i="1"/>
  <c r="Q795" i="1"/>
  <c r="F795" i="1"/>
  <c r="E795" i="1"/>
  <c r="D795" i="1"/>
  <c r="C795" i="1"/>
  <c r="T794" i="1"/>
  <c r="S794" i="1"/>
  <c r="R794" i="1"/>
  <c r="Q794" i="1"/>
  <c r="F794" i="1"/>
  <c r="E794" i="1"/>
  <c r="D794" i="1"/>
  <c r="C794" i="1"/>
  <c r="T793" i="1"/>
  <c r="S793" i="1"/>
  <c r="R793" i="1"/>
  <c r="Q793" i="1"/>
  <c r="F793" i="1"/>
  <c r="E793" i="1"/>
  <c r="D793" i="1"/>
  <c r="C793" i="1"/>
  <c r="T792" i="1"/>
  <c r="S792" i="1"/>
  <c r="R792" i="1"/>
  <c r="Q792" i="1"/>
  <c r="F792" i="1"/>
  <c r="E792" i="1"/>
  <c r="D792" i="1"/>
  <c r="C792" i="1"/>
  <c r="T791" i="1"/>
  <c r="S791" i="1"/>
  <c r="R791" i="1"/>
  <c r="Q791" i="1"/>
  <c r="F791" i="1"/>
  <c r="E791" i="1"/>
  <c r="D791" i="1"/>
  <c r="C791" i="1"/>
  <c r="T790" i="1"/>
  <c r="S790" i="1"/>
  <c r="R790" i="1"/>
  <c r="Q790" i="1"/>
  <c r="F790" i="1"/>
  <c r="E790" i="1"/>
  <c r="D790" i="1"/>
  <c r="C790" i="1"/>
  <c r="T789" i="1"/>
  <c r="S789" i="1"/>
  <c r="R789" i="1"/>
  <c r="Q789" i="1"/>
  <c r="F789" i="1"/>
  <c r="E789" i="1"/>
  <c r="D789" i="1"/>
  <c r="C789" i="1"/>
  <c r="T788" i="1"/>
  <c r="S788" i="1"/>
  <c r="R788" i="1"/>
  <c r="Q788" i="1"/>
  <c r="F788" i="1"/>
  <c r="E788" i="1"/>
  <c r="D788" i="1"/>
  <c r="C788" i="1"/>
  <c r="T787" i="1"/>
  <c r="S787" i="1"/>
  <c r="R787" i="1"/>
  <c r="Q787" i="1"/>
  <c r="F787" i="1"/>
  <c r="E787" i="1"/>
  <c r="D787" i="1"/>
  <c r="C787" i="1"/>
  <c r="T786" i="1"/>
  <c r="S786" i="1"/>
  <c r="R786" i="1"/>
  <c r="Q786" i="1"/>
  <c r="F786" i="1"/>
  <c r="E786" i="1"/>
  <c r="D786" i="1"/>
  <c r="C786" i="1"/>
  <c r="T785" i="1"/>
  <c r="S785" i="1"/>
  <c r="R785" i="1"/>
  <c r="Q785" i="1"/>
  <c r="F785" i="1"/>
  <c r="E785" i="1"/>
  <c r="D785" i="1"/>
  <c r="C785" i="1"/>
  <c r="T784" i="1"/>
  <c r="S784" i="1"/>
  <c r="R784" i="1"/>
  <c r="Q784" i="1"/>
  <c r="F784" i="1"/>
  <c r="E784" i="1"/>
  <c r="D784" i="1"/>
  <c r="C784" i="1"/>
  <c r="T783" i="1"/>
  <c r="S783" i="1"/>
  <c r="R783" i="1"/>
  <c r="Q783" i="1"/>
  <c r="F783" i="1"/>
  <c r="E783" i="1"/>
  <c r="D783" i="1"/>
  <c r="C783" i="1"/>
  <c r="T782" i="1"/>
  <c r="S782" i="1"/>
  <c r="R782" i="1"/>
  <c r="Q782" i="1"/>
  <c r="F782" i="1"/>
  <c r="E782" i="1"/>
  <c r="D782" i="1"/>
  <c r="C782" i="1"/>
  <c r="T781" i="1"/>
  <c r="S781" i="1"/>
  <c r="R781" i="1"/>
  <c r="Q781" i="1"/>
  <c r="F781" i="1"/>
  <c r="E781" i="1"/>
  <c r="D781" i="1"/>
  <c r="C781" i="1"/>
  <c r="T780" i="1"/>
  <c r="S780" i="1"/>
  <c r="R780" i="1"/>
  <c r="Q780" i="1"/>
  <c r="F780" i="1"/>
  <c r="E780" i="1"/>
  <c r="D780" i="1"/>
  <c r="C780" i="1"/>
  <c r="T779" i="1"/>
  <c r="S779" i="1"/>
  <c r="R779" i="1"/>
  <c r="Q779" i="1"/>
  <c r="F779" i="1"/>
  <c r="E779" i="1"/>
  <c r="D779" i="1"/>
  <c r="C779" i="1"/>
  <c r="T778" i="1"/>
  <c r="S778" i="1"/>
  <c r="R778" i="1"/>
  <c r="Q778" i="1"/>
  <c r="F778" i="1"/>
  <c r="E778" i="1"/>
  <c r="D778" i="1"/>
  <c r="C778" i="1"/>
  <c r="T777" i="1"/>
  <c r="S777" i="1"/>
  <c r="R777" i="1"/>
  <c r="Q777" i="1"/>
  <c r="F777" i="1"/>
  <c r="E777" i="1"/>
  <c r="D777" i="1"/>
  <c r="C777" i="1"/>
  <c r="T776" i="1"/>
  <c r="S776" i="1"/>
  <c r="R776" i="1"/>
  <c r="Q776" i="1"/>
  <c r="F776" i="1"/>
  <c r="E776" i="1"/>
  <c r="D776" i="1"/>
  <c r="C776" i="1"/>
  <c r="T775" i="1"/>
  <c r="S775" i="1"/>
  <c r="R775" i="1"/>
  <c r="Q775" i="1"/>
  <c r="F775" i="1"/>
  <c r="E775" i="1"/>
  <c r="D775" i="1"/>
  <c r="C775" i="1"/>
  <c r="T774" i="1"/>
  <c r="S774" i="1"/>
  <c r="R774" i="1"/>
  <c r="Q774" i="1"/>
  <c r="F774" i="1"/>
  <c r="E774" i="1"/>
  <c r="D774" i="1"/>
  <c r="C774" i="1"/>
  <c r="T773" i="1"/>
  <c r="S773" i="1"/>
  <c r="R773" i="1"/>
  <c r="Q773" i="1"/>
  <c r="F773" i="1"/>
  <c r="E773" i="1"/>
  <c r="D773" i="1"/>
  <c r="C773" i="1"/>
  <c r="T772" i="1"/>
  <c r="S772" i="1"/>
  <c r="R772" i="1"/>
  <c r="Q772" i="1"/>
  <c r="F772" i="1"/>
  <c r="E772" i="1"/>
  <c r="D772" i="1"/>
  <c r="C772" i="1"/>
  <c r="T771" i="1"/>
  <c r="S771" i="1"/>
  <c r="R771" i="1"/>
  <c r="Q771" i="1"/>
  <c r="F771" i="1"/>
  <c r="E771" i="1"/>
  <c r="D771" i="1"/>
  <c r="C771" i="1"/>
  <c r="T770" i="1"/>
  <c r="S770" i="1"/>
  <c r="R770" i="1"/>
  <c r="Q770" i="1"/>
  <c r="F770" i="1"/>
  <c r="E770" i="1"/>
  <c r="D770" i="1"/>
  <c r="C770" i="1"/>
  <c r="T769" i="1"/>
  <c r="S769" i="1"/>
  <c r="R769" i="1"/>
  <c r="Q769" i="1"/>
  <c r="F769" i="1"/>
  <c r="E769" i="1"/>
  <c r="D769" i="1"/>
  <c r="C769" i="1"/>
  <c r="T768" i="1"/>
  <c r="S768" i="1"/>
  <c r="R768" i="1"/>
  <c r="Q768" i="1"/>
  <c r="F768" i="1"/>
  <c r="E768" i="1"/>
  <c r="D768" i="1"/>
  <c r="C768" i="1"/>
  <c r="T767" i="1"/>
  <c r="S767" i="1"/>
  <c r="R767" i="1"/>
  <c r="Q767" i="1"/>
  <c r="F767" i="1"/>
  <c r="E767" i="1"/>
  <c r="D767" i="1"/>
  <c r="C767" i="1"/>
  <c r="T766" i="1"/>
  <c r="S766" i="1"/>
  <c r="R766" i="1"/>
  <c r="Q766" i="1"/>
  <c r="F766" i="1"/>
  <c r="E766" i="1"/>
  <c r="D766" i="1"/>
  <c r="C766" i="1"/>
  <c r="T765" i="1"/>
  <c r="S765" i="1"/>
  <c r="R765" i="1"/>
  <c r="Q765" i="1"/>
  <c r="F765" i="1"/>
  <c r="E765" i="1"/>
  <c r="D765" i="1"/>
  <c r="C765" i="1"/>
  <c r="T764" i="1"/>
  <c r="S764" i="1"/>
  <c r="R764" i="1"/>
  <c r="Q764" i="1"/>
  <c r="F764" i="1"/>
  <c r="E764" i="1"/>
  <c r="D764" i="1"/>
  <c r="C764" i="1"/>
  <c r="T763" i="1"/>
  <c r="S763" i="1"/>
  <c r="R763" i="1"/>
  <c r="Q763" i="1"/>
  <c r="F763" i="1"/>
  <c r="E763" i="1"/>
  <c r="D763" i="1"/>
  <c r="C763" i="1"/>
  <c r="T762" i="1"/>
  <c r="S762" i="1"/>
  <c r="R762" i="1"/>
  <c r="Q762" i="1"/>
  <c r="F762" i="1"/>
  <c r="E762" i="1"/>
  <c r="D762" i="1"/>
  <c r="C762" i="1"/>
  <c r="T761" i="1"/>
  <c r="S761" i="1"/>
  <c r="R761" i="1"/>
  <c r="Q761" i="1"/>
  <c r="F761" i="1"/>
  <c r="E761" i="1"/>
  <c r="D761" i="1"/>
  <c r="C761" i="1"/>
  <c r="T760" i="1"/>
  <c r="S760" i="1"/>
  <c r="R760" i="1"/>
  <c r="Q760" i="1"/>
  <c r="F760" i="1"/>
  <c r="E760" i="1"/>
  <c r="D760" i="1"/>
  <c r="C760" i="1"/>
  <c r="T759" i="1"/>
  <c r="S759" i="1"/>
  <c r="R759" i="1"/>
  <c r="Q759" i="1"/>
  <c r="F759" i="1"/>
  <c r="E759" i="1"/>
  <c r="D759" i="1"/>
  <c r="C759" i="1"/>
  <c r="T758" i="1"/>
  <c r="S758" i="1"/>
  <c r="R758" i="1"/>
  <c r="Q758" i="1"/>
  <c r="F758" i="1"/>
  <c r="E758" i="1"/>
  <c r="D758" i="1"/>
  <c r="C758" i="1"/>
  <c r="T757" i="1"/>
  <c r="S757" i="1"/>
  <c r="R757" i="1"/>
  <c r="Q757" i="1"/>
  <c r="F757" i="1"/>
  <c r="E757" i="1"/>
  <c r="D757" i="1"/>
  <c r="C757" i="1"/>
  <c r="T756" i="1"/>
  <c r="S756" i="1"/>
  <c r="R756" i="1"/>
  <c r="Q756" i="1"/>
  <c r="F756" i="1"/>
  <c r="E756" i="1"/>
  <c r="D756" i="1"/>
  <c r="C756" i="1"/>
  <c r="T755" i="1"/>
  <c r="S755" i="1"/>
  <c r="R755" i="1"/>
  <c r="Q755" i="1"/>
  <c r="F755" i="1"/>
  <c r="E755" i="1"/>
  <c r="D755" i="1"/>
  <c r="C755" i="1"/>
  <c r="T754" i="1"/>
  <c r="S754" i="1"/>
  <c r="R754" i="1"/>
  <c r="Q754" i="1"/>
  <c r="F754" i="1"/>
  <c r="E754" i="1"/>
  <c r="D754" i="1"/>
  <c r="C754" i="1"/>
  <c r="T753" i="1"/>
  <c r="S753" i="1"/>
  <c r="R753" i="1"/>
  <c r="Q753" i="1"/>
  <c r="F753" i="1"/>
  <c r="E753" i="1"/>
  <c r="D753" i="1"/>
  <c r="C753" i="1"/>
  <c r="T752" i="1"/>
  <c r="S752" i="1"/>
  <c r="R752" i="1"/>
  <c r="Q752" i="1"/>
  <c r="F752" i="1"/>
  <c r="E752" i="1"/>
  <c r="D752" i="1"/>
  <c r="C752" i="1"/>
  <c r="T751" i="1"/>
  <c r="S751" i="1"/>
  <c r="R751" i="1"/>
  <c r="Q751" i="1"/>
  <c r="F751" i="1"/>
  <c r="E751" i="1"/>
  <c r="D751" i="1"/>
  <c r="C751" i="1"/>
  <c r="T750" i="1"/>
  <c r="S750" i="1"/>
  <c r="R750" i="1"/>
  <c r="Q750" i="1"/>
  <c r="F750" i="1"/>
  <c r="E750" i="1"/>
  <c r="D750" i="1"/>
  <c r="C750" i="1"/>
  <c r="T749" i="1"/>
  <c r="S749" i="1"/>
  <c r="R749" i="1"/>
  <c r="Q749" i="1"/>
  <c r="F749" i="1"/>
  <c r="E749" i="1"/>
  <c r="D749" i="1"/>
  <c r="C749" i="1"/>
  <c r="T748" i="1"/>
  <c r="S748" i="1"/>
  <c r="R748" i="1"/>
  <c r="Q748" i="1"/>
  <c r="F748" i="1"/>
  <c r="E748" i="1"/>
  <c r="D748" i="1"/>
  <c r="C748" i="1"/>
  <c r="T747" i="1"/>
  <c r="S747" i="1"/>
  <c r="R747" i="1"/>
  <c r="Q747" i="1"/>
  <c r="F747" i="1"/>
  <c r="E747" i="1"/>
  <c r="D747" i="1"/>
  <c r="C747" i="1"/>
  <c r="T746" i="1"/>
  <c r="S746" i="1"/>
  <c r="R746" i="1"/>
  <c r="Q746" i="1"/>
  <c r="F746" i="1"/>
  <c r="E746" i="1"/>
  <c r="D746" i="1"/>
  <c r="C746" i="1"/>
  <c r="T745" i="1"/>
  <c r="S745" i="1"/>
  <c r="R745" i="1"/>
  <c r="Q745" i="1"/>
  <c r="F745" i="1"/>
  <c r="E745" i="1"/>
  <c r="D745" i="1"/>
  <c r="C745" i="1"/>
  <c r="T744" i="1"/>
  <c r="S744" i="1"/>
  <c r="R744" i="1"/>
  <c r="Q744" i="1"/>
  <c r="F744" i="1"/>
  <c r="E744" i="1"/>
  <c r="D744" i="1"/>
  <c r="C744" i="1"/>
  <c r="T743" i="1"/>
  <c r="S743" i="1"/>
  <c r="R743" i="1"/>
  <c r="Q743" i="1"/>
  <c r="F743" i="1"/>
  <c r="E743" i="1"/>
  <c r="D743" i="1"/>
  <c r="C743" i="1"/>
  <c r="T742" i="1"/>
  <c r="S742" i="1"/>
  <c r="R742" i="1"/>
  <c r="Q742" i="1"/>
  <c r="F742" i="1"/>
  <c r="E742" i="1"/>
  <c r="D742" i="1"/>
  <c r="C742" i="1"/>
  <c r="T741" i="1"/>
  <c r="S741" i="1"/>
  <c r="R741" i="1"/>
  <c r="Q741" i="1"/>
  <c r="F741" i="1"/>
  <c r="E741" i="1"/>
  <c r="D741" i="1"/>
  <c r="C741" i="1"/>
  <c r="T740" i="1"/>
  <c r="S740" i="1"/>
  <c r="R740" i="1"/>
  <c r="Q740" i="1"/>
  <c r="F740" i="1"/>
  <c r="E740" i="1"/>
  <c r="D740" i="1"/>
  <c r="C740" i="1"/>
  <c r="T739" i="1"/>
  <c r="S739" i="1"/>
  <c r="R739" i="1"/>
  <c r="Q739" i="1"/>
  <c r="F739" i="1"/>
  <c r="E739" i="1"/>
  <c r="D739" i="1"/>
  <c r="C739" i="1"/>
  <c r="T738" i="1"/>
  <c r="S738" i="1"/>
  <c r="R738" i="1"/>
  <c r="Q738" i="1"/>
  <c r="F738" i="1"/>
  <c r="E738" i="1"/>
  <c r="D738" i="1"/>
  <c r="C738" i="1"/>
  <c r="T737" i="1"/>
  <c r="S737" i="1"/>
  <c r="R737" i="1"/>
  <c r="Q737" i="1"/>
  <c r="F737" i="1"/>
  <c r="E737" i="1"/>
  <c r="D737" i="1"/>
  <c r="C737" i="1"/>
  <c r="T736" i="1"/>
  <c r="S736" i="1"/>
  <c r="R736" i="1"/>
  <c r="Q736" i="1"/>
  <c r="F736" i="1"/>
  <c r="E736" i="1"/>
  <c r="D736" i="1"/>
  <c r="C736" i="1"/>
  <c r="T735" i="1"/>
  <c r="S735" i="1"/>
  <c r="R735" i="1"/>
  <c r="Q735" i="1"/>
  <c r="F735" i="1"/>
  <c r="E735" i="1"/>
  <c r="D735" i="1"/>
  <c r="C735" i="1"/>
  <c r="T734" i="1"/>
  <c r="S734" i="1"/>
  <c r="R734" i="1"/>
  <c r="Q734" i="1"/>
  <c r="F734" i="1"/>
  <c r="E734" i="1"/>
  <c r="D734" i="1"/>
  <c r="C734" i="1"/>
  <c r="T733" i="1"/>
  <c r="S733" i="1"/>
  <c r="R733" i="1"/>
  <c r="Q733" i="1"/>
  <c r="F733" i="1"/>
  <c r="E733" i="1"/>
  <c r="D733" i="1"/>
  <c r="C733" i="1"/>
  <c r="T732" i="1"/>
  <c r="S732" i="1"/>
  <c r="R732" i="1"/>
  <c r="Q732" i="1"/>
  <c r="F732" i="1"/>
  <c r="E732" i="1"/>
  <c r="D732" i="1"/>
  <c r="C732" i="1"/>
  <c r="T731" i="1"/>
  <c r="S731" i="1"/>
  <c r="R731" i="1"/>
  <c r="Q731" i="1"/>
  <c r="F731" i="1"/>
  <c r="E731" i="1"/>
  <c r="D731" i="1"/>
  <c r="C731" i="1"/>
  <c r="T730" i="1"/>
  <c r="S730" i="1"/>
  <c r="R730" i="1"/>
  <c r="Q730" i="1"/>
  <c r="F730" i="1"/>
  <c r="E730" i="1"/>
  <c r="D730" i="1"/>
  <c r="C730" i="1"/>
  <c r="T729" i="1"/>
  <c r="S729" i="1"/>
  <c r="R729" i="1"/>
  <c r="Q729" i="1"/>
  <c r="F729" i="1"/>
  <c r="E729" i="1"/>
  <c r="D729" i="1"/>
  <c r="C729" i="1"/>
  <c r="T728" i="1"/>
  <c r="S728" i="1"/>
  <c r="R728" i="1"/>
  <c r="Q728" i="1"/>
  <c r="F728" i="1"/>
  <c r="E728" i="1"/>
  <c r="D728" i="1"/>
  <c r="C728" i="1"/>
  <c r="T727" i="1"/>
  <c r="S727" i="1"/>
  <c r="R727" i="1"/>
  <c r="Q727" i="1"/>
  <c r="F727" i="1"/>
  <c r="E727" i="1"/>
  <c r="D727" i="1"/>
  <c r="C727" i="1"/>
  <c r="T726" i="1"/>
  <c r="S726" i="1"/>
  <c r="R726" i="1"/>
  <c r="Q726" i="1"/>
  <c r="F726" i="1"/>
  <c r="E726" i="1"/>
  <c r="D726" i="1"/>
  <c r="C726" i="1"/>
  <c r="T725" i="1"/>
  <c r="S725" i="1"/>
  <c r="R725" i="1"/>
  <c r="Q725" i="1"/>
  <c r="F725" i="1"/>
  <c r="E725" i="1"/>
  <c r="D725" i="1"/>
  <c r="C725" i="1"/>
  <c r="T724" i="1"/>
  <c r="S724" i="1"/>
  <c r="R724" i="1"/>
  <c r="Q724" i="1"/>
  <c r="F724" i="1"/>
  <c r="E724" i="1"/>
  <c r="D724" i="1"/>
  <c r="C724" i="1"/>
  <c r="T723" i="1"/>
  <c r="S723" i="1"/>
  <c r="R723" i="1"/>
  <c r="Q723" i="1"/>
  <c r="F723" i="1"/>
  <c r="E723" i="1"/>
  <c r="D723" i="1"/>
  <c r="C723" i="1"/>
  <c r="T722" i="1"/>
  <c r="S722" i="1"/>
  <c r="R722" i="1"/>
  <c r="Q722" i="1"/>
  <c r="F722" i="1"/>
  <c r="E722" i="1"/>
  <c r="D722" i="1"/>
  <c r="C722" i="1"/>
  <c r="T721" i="1"/>
  <c r="S721" i="1"/>
  <c r="R721" i="1"/>
  <c r="Q721" i="1"/>
  <c r="F721" i="1"/>
  <c r="E721" i="1"/>
  <c r="D721" i="1"/>
  <c r="C721" i="1"/>
  <c r="T720" i="1"/>
  <c r="S720" i="1"/>
  <c r="R720" i="1"/>
  <c r="Q720" i="1"/>
  <c r="F720" i="1"/>
  <c r="E720" i="1"/>
  <c r="D720" i="1"/>
  <c r="C720" i="1"/>
  <c r="T719" i="1"/>
  <c r="S719" i="1"/>
  <c r="R719" i="1"/>
  <c r="Q719" i="1"/>
  <c r="F719" i="1"/>
  <c r="E719" i="1"/>
  <c r="D719" i="1"/>
  <c r="C719" i="1"/>
  <c r="T718" i="1"/>
  <c r="S718" i="1"/>
  <c r="R718" i="1"/>
  <c r="Q718" i="1"/>
  <c r="F718" i="1"/>
  <c r="E718" i="1"/>
  <c r="D718" i="1"/>
  <c r="C718" i="1"/>
  <c r="T717" i="1"/>
  <c r="S717" i="1"/>
  <c r="R717" i="1"/>
  <c r="Q717" i="1"/>
  <c r="F717" i="1"/>
  <c r="E717" i="1"/>
  <c r="D717" i="1"/>
  <c r="C717" i="1"/>
  <c r="T716" i="1"/>
  <c r="S716" i="1"/>
  <c r="R716" i="1"/>
  <c r="Q716" i="1"/>
  <c r="F716" i="1"/>
  <c r="E716" i="1"/>
  <c r="D716" i="1"/>
  <c r="C716" i="1"/>
  <c r="T715" i="1"/>
  <c r="S715" i="1"/>
  <c r="R715" i="1"/>
  <c r="Q715" i="1"/>
  <c r="F715" i="1"/>
  <c r="E715" i="1"/>
  <c r="D715" i="1"/>
  <c r="C715" i="1"/>
  <c r="T714" i="1"/>
  <c r="S714" i="1"/>
  <c r="R714" i="1"/>
  <c r="Q714" i="1"/>
  <c r="F714" i="1"/>
  <c r="E714" i="1"/>
  <c r="D714" i="1"/>
  <c r="C714" i="1"/>
  <c r="T713" i="1"/>
  <c r="S713" i="1"/>
  <c r="R713" i="1"/>
  <c r="Q713" i="1"/>
  <c r="F713" i="1"/>
  <c r="E713" i="1"/>
  <c r="D713" i="1"/>
  <c r="C713" i="1"/>
  <c r="T712" i="1"/>
  <c r="S712" i="1"/>
  <c r="R712" i="1"/>
  <c r="Q712" i="1"/>
  <c r="F712" i="1"/>
  <c r="E712" i="1"/>
  <c r="D712" i="1"/>
  <c r="C712" i="1"/>
  <c r="T711" i="1"/>
  <c r="S711" i="1"/>
  <c r="R711" i="1"/>
  <c r="Q711" i="1"/>
  <c r="F711" i="1"/>
  <c r="E711" i="1"/>
  <c r="D711" i="1"/>
  <c r="C711" i="1"/>
  <c r="T710" i="1"/>
  <c r="S710" i="1"/>
  <c r="R710" i="1"/>
  <c r="Q710" i="1"/>
  <c r="F710" i="1"/>
  <c r="E710" i="1"/>
  <c r="D710" i="1"/>
  <c r="C710" i="1"/>
  <c r="T709" i="1"/>
  <c r="S709" i="1"/>
  <c r="R709" i="1"/>
  <c r="Q709" i="1"/>
  <c r="F709" i="1"/>
  <c r="E709" i="1"/>
  <c r="D709" i="1"/>
  <c r="C709" i="1"/>
  <c r="T708" i="1"/>
  <c r="S708" i="1"/>
  <c r="R708" i="1"/>
  <c r="Q708" i="1"/>
  <c r="F708" i="1"/>
  <c r="E708" i="1"/>
  <c r="D708" i="1"/>
  <c r="C708" i="1"/>
  <c r="T707" i="1"/>
  <c r="S707" i="1"/>
  <c r="R707" i="1"/>
  <c r="Q707" i="1"/>
  <c r="F707" i="1"/>
  <c r="E707" i="1"/>
  <c r="D707" i="1"/>
  <c r="C707" i="1"/>
  <c r="T706" i="1"/>
  <c r="S706" i="1"/>
  <c r="R706" i="1"/>
  <c r="Q706" i="1"/>
  <c r="F706" i="1"/>
  <c r="E706" i="1"/>
  <c r="D706" i="1"/>
  <c r="C706" i="1"/>
  <c r="T705" i="1"/>
  <c r="S705" i="1"/>
  <c r="R705" i="1"/>
  <c r="Q705" i="1"/>
  <c r="F705" i="1"/>
  <c r="E705" i="1"/>
  <c r="D705" i="1"/>
  <c r="C705" i="1"/>
  <c r="T704" i="1"/>
  <c r="S704" i="1"/>
  <c r="R704" i="1"/>
  <c r="Q704" i="1"/>
  <c r="F704" i="1"/>
  <c r="E704" i="1"/>
  <c r="D704" i="1"/>
  <c r="C704" i="1"/>
  <c r="T703" i="1"/>
  <c r="S703" i="1"/>
  <c r="R703" i="1"/>
  <c r="Q703" i="1"/>
  <c r="F703" i="1"/>
  <c r="E703" i="1"/>
  <c r="D703" i="1"/>
  <c r="C703" i="1"/>
  <c r="T702" i="1"/>
  <c r="S702" i="1"/>
  <c r="R702" i="1"/>
  <c r="Q702" i="1"/>
  <c r="F702" i="1"/>
  <c r="E702" i="1"/>
  <c r="D702" i="1"/>
  <c r="C702" i="1"/>
  <c r="T701" i="1"/>
  <c r="S701" i="1"/>
  <c r="R701" i="1"/>
  <c r="Q701" i="1"/>
  <c r="F701" i="1"/>
  <c r="E701" i="1"/>
  <c r="D701" i="1"/>
  <c r="C701" i="1"/>
  <c r="T700" i="1"/>
  <c r="S700" i="1"/>
  <c r="R700" i="1"/>
  <c r="Q700" i="1"/>
  <c r="F700" i="1"/>
  <c r="E700" i="1"/>
  <c r="D700" i="1"/>
  <c r="C700" i="1"/>
  <c r="T699" i="1"/>
  <c r="S699" i="1"/>
  <c r="R699" i="1"/>
  <c r="Q699" i="1"/>
  <c r="F699" i="1"/>
  <c r="E699" i="1"/>
  <c r="D699" i="1"/>
  <c r="C699" i="1"/>
  <c r="T698" i="1"/>
  <c r="S698" i="1"/>
  <c r="R698" i="1"/>
  <c r="Q698" i="1"/>
  <c r="F698" i="1"/>
  <c r="E698" i="1"/>
  <c r="D698" i="1"/>
  <c r="C698" i="1"/>
  <c r="T697" i="1"/>
  <c r="S697" i="1"/>
  <c r="R697" i="1"/>
  <c r="Q697" i="1"/>
  <c r="F697" i="1"/>
  <c r="E697" i="1"/>
  <c r="D697" i="1"/>
  <c r="C697" i="1"/>
  <c r="T696" i="1"/>
  <c r="S696" i="1"/>
  <c r="R696" i="1"/>
  <c r="Q696" i="1"/>
  <c r="F696" i="1"/>
  <c r="E696" i="1"/>
  <c r="D696" i="1"/>
  <c r="C696" i="1"/>
  <c r="T695" i="1"/>
  <c r="S695" i="1"/>
  <c r="R695" i="1"/>
  <c r="Q695" i="1"/>
  <c r="F695" i="1"/>
  <c r="E695" i="1"/>
  <c r="D695" i="1"/>
  <c r="C695" i="1"/>
  <c r="T694" i="1"/>
  <c r="S694" i="1"/>
  <c r="R694" i="1"/>
  <c r="Q694" i="1"/>
  <c r="F694" i="1"/>
  <c r="E694" i="1"/>
  <c r="D694" i="1"/>
  <c r="C694" i="1"/>
  <c r="T693" i="1"/>
  <c r="S693" i="1"/>
  <c r="R693" i="1"/>
  <c r="Q693" i="1"/>
  <c r="F693" i="1"/>
  <c r="E693" i="1"/>
  <c r="D693" i="1"/>
  <c r="C693" i="1"/>
  <c r="T692" i="1"/>
  <c r="S692" i="1"/>
  <c r="R692" i="1"/>
  <c r="Q692" i="1"/>
  <c r="F692" i="1"/>
  <c r="E692" i="1"/>
  <c r="D692" i="1"/>
  <c r="C692" i="1"/>
  <c r="T691" i="1"/>
  <c r="S691" i="1"/>
  <c r="R691" i="1"/>
  <c r="Q691" i="1"/>
  <c r="F691" i="1"/>
  <c r="E691" i="1"/>
  <c r="D691" i="1"/>
  <c r="C691" i="1"/>
  <c r="T690" i="1"/>
  <c r="S690" i="1"/>
  <c r="R690" i="1"/>
  <c r="Q690" i="1"/>
  <c r="F690" i="1"/>
  <c r="E690" i="1"/>
  <c r="D690" i="1"/>
  <c r="C690" i="1"/>
  <c r="T689" i="1"/>
  <c r="S689" i="1"/>
  <c r="R689" i="1"/>
  <c r="Q689" i="1"/>
  <c r="F689" i="1"/>
  <c r="E689" i="1"/>
  <c r="D689" i="1"/>
  <c r="C689" i="1"/>
  <c r="T688" i="1"/>
  <c r="S688" i="1"/>
  <c r="R688" i="1"/>
  <c r="Q688" i="1"/>
  <c r="F688" i="1"/>
  <c r="E688" i="1"/>
  <c r="D688" i="1"/>
  <c r="C688" i="1"/>
  <c r="T687" i="1"/>
  <c r="S687" i="1"/>
  <c r="R687" i="1"/>
  <c r="Q687" i="1"/>
  <c r="F687" i="1"/>
  <c r="E687" i="1"/>
  <c r="D687" i="1"/>
  <c r="C687" i="1"/>
  <c r="T686" i="1"/>
  <c r="S686" i="1"/>
  <c r="R686" i="1"/>
  <c r="Q686" i="1"/>
  <c r="F686" i="1"/>
  <c r="E686" i="1"/>
  <c r="D686" i="1"/>
  <c r="C686" i="1"/>
  <c r="T685" i="1"/>
  <c r="S685" i="1"/>
  <c r="R685" i="1"/>
  <c r="Q685" i="1"/>
  <c r="F685" i="1"/>
  <c r="E685" i="1"/>
  <c r="D685" i="1"/>
  <c r="C685" i="1"/>
  <c r="T684" i="1"/>
  <c r="S684" i="1"/>
  <c r="R684" i="1"/>
  <c r="Q684" i="1"/>
  <c r="F684" i="1"/>
  <c r="E684" i="1"/>
  <c r="D684" i="1"/>
  <c r="C684" i="1"/>
  <c r="T683" i="1"/>
  <c r="S683" i="1"/>
  <c r="R683" i="1"/>
  <c r="Q683" i="1"/>
  <c r="F683" i="1"/>
  <c r="E683" i="1"/>
  <c r="D683" i="1"/>
  <c r="C683" i="1"/>
  <c r="T682" i="1"/>
  <c r="S682" i="1"/>
  <c r="R682" i="1"/>
  <c r="Q682" i="1"/>
  <c r="F682" i="1"/>
  <c r="E682" i="1"/>
  <c r="D682" i="1"/>
  <c r="C682" i="1"/>
  <c r="T681" i="1"/>
  <c r="S681" i="1"/>
  <c r="R681" i="1"/>
  <c r="Q681" i="1"/>
  <c r="F681" i="1"/>
  <c r="E681" i="1"/>
  <c r="D681" i="1"/>
  <c r="C681" i="1"/>
  <c r="T680" i="1"/>
  <c r="S680" i="1"/>
  <c r="R680" i="1"/>
  <c r="Q680" i="1"/>
  <c r="F680" i="1"/>
  <c r="E680" i="1"/>
  <c r="D680" i="1"/>
  <c r="C680" i="1"/>
  <c r="T679" i="1"/>
  <c r="S679" i="1"/>
  <c r="R679" i="1"/>
  <c r="Q679" i="1"/>
  <c r="F679" i="1"/>
  <c r="E679" i="1"/>
  <c r="D679" i="1"/>
  <c r="C679" i="1"/>
  <c r="T678" i="1"/>
  <c r="S678" i="1"/>
  <c r="R678" i="1"/>
  <c r="Q678" i="1"/>
  <c r="F678" i="1"/>
  <c r="E678" i="1"/>
  <c r="D678" i="1"/>
  <c r="C678" i="1"/>
  <c r="T677" i="1"/>
  <c r="S677" i="1"/>
  <c r="R677" i="1"/>
  <c r="Q677" i="1"/>
  <c r="F677" i="1"/>
  <c r="E677" i="1"/>
  <c r="D677" i="1"/>
  <c r="C677" i="1"/>
  <c r="T676" i="1"/>
  <c r="S676" i="1"/>
  <c r="R676" i="1"/>
  <c r="Q676" i="1"/>
  <c r="F676" i="1"/>
  <c r="E676" i="1"/>
  <c r="D676" i="1"/>
  <c r="C676" i="1"/>
  <c r="T675" i="1"/>
  <c r="S675" i="1"/>
  <c r="R675" i="1"/>
  <c r="Q675" i="1"/>
  <c r="F675" i="1"/>
  <c r="E675" i="1"/>
  <c r="D675" i="1"/>
  <c r="C675" i="1"/>
  <c r="T674" i="1"/>
  <c r="S674" i="1"/>
  <c r="R674" i="1"/>
  <c r="Q674" i="1"/>
  <c r="F674" i="1"/>
  <c r="E674" i="1"/>
  <c r="D674" i="1"/>
  <c r="C674" i="1"/>
  <c r="T673" i="1"/>
  <c r="S673" i="1"/>
  <c r="R673" i="1"/>
  <c r="Q673" i="1"/>
  <c r="F673" i="1"/>
  <c r="E673" i="1"/>
  <c r="D673" i="1"/>
  <c r="C673" i="1"/>
  <c r="T672" i="1"/>
  <c r="S672" i="1"/>
  <c r="R672" i="1"/>
  <c r="Q672" i="1"/>
  <c r="F672" i="1"/>
  <c r="E672" i="1"/>
  <c r="D672" i="1"/>
  <c r="C672" i="1"/>
  <c r="T671" i="1"/>
  <c r="S671" i="1"/>
  <c r="R671" i="1"/>
  <c r="Q671" i="1"/>
  <c r="F671" i="1"/>
  <c r="E671" i="1"/>
  <c r="D671" i="1"/>
  <c r="C671" i="1"/>
  <c r="T670" i="1"/>
  <c r="S670" i="1"/>
  <c r="R670" i="1"/>
  <c r="Q670" i="1"/>
  <c r="F670" i="1"/>
  <c r="E670" i="1"/>
  <c r="D670" i="1"/>
  <c r="C670" i="1"/>
  <c r="T669" i="1"/>
  <c r="S669" i="1"/>
  <c r="R669" i="1"/>
  <c r="Q669" i="1"/>
  <c r="F669" i="1"/>
  <c r="E669" i="1"/>
  <c r="D669" i="1"/>
  <c r="C669" i="1"/>
  <c r="T668" i="1"/>
  <c r="S668" i="1"/>
  <c r="R668" i="1"/>
  <c r="Q668" i="1"/>
  <c r="F668" i="1"/>
  <c r="E668" i="1"/>
  <c r="D668" i="1"/>
  <c r="C668" i="1"/>
  <c r="T667" i="1"/>
  <c r="S667" i="1"/>
  <c r="R667" i="1"/>
  <c r="Q667" i="1"/>
  <c r="F667" i="1"/>
  <c r="E667" i="1"/>
  <c r="D667" i="1"/>
  <c r="C667" i="1"/>
  <c r="T666" i="1"/>
  <c r="S666" i="1"/>
  <c r="R666" i="1"/>
  <c r="Q666" i="1"/>
  <c r="F666" i="1"/>
  <c r="E666" i="1"/>
  <c r="D666" i="1"/>
  <c r="C666" i="1"/>
  <c r="T665" i="1"/>
  <c r="S665" i="1"/>
  <c r="R665" i="1"/>
  <c r="Q665" i="1"/>
  <c r="F665" i="1"/>
  <c r="E665" i="1"/>
  <c r="D665" i="1"/>
  <c r="C665" i="1"/>
  <c r="T664" i="1"/>
  <c r="S664" i="1"/>
  <c r="R664" i="1"/>
  <c r="Q664" i="1"/>
  <c r="F664" i="1"/>
  <c r="E664" i="1"/>
  <c r="D664" i="1"/>
  <c r="C664" i="1"/>
  <c r="T663" i="1"/>
  <c r="S663" i="1"/>
  <c r="R663" i="1"/>
  <c r="Q663" i="1"/>
  <c r="F663" i="1"/>
  <c r="E663" i="1"/>
  <c r="D663" i="1"/>
  <c r="C663" i="1"/>
  <c r="T662" i="1"/>
  <c r="S662" i="1"/>
  <c r="R662" i="1"/>
  <c r="Q662" i="1"/>
  <c r="F662" i="1"/>
  <c r="E662" i="1"/>
  <c r="D662" i="1"/>
  <c r="C662" i="1"/>
  <c r="T661" i="1"/>
  <c r="S661" i="1"/>
  <c r="R661" i="1"/>
  <c r="Q661" i="1"/>
  <c r="F661" i="1"/>
  <c r="E661" i="1"/>
  <c r="D661" i="1"/>
  <c r="C661" i="1"/>
  <c r="T660" i="1"/>
  <c r="S660" i="1"/>
  <c r="R660" i="1"/>
  <c r="Q660" i="1"/>
  <c r="F660" i="1"/>
  <c r="E660" i="1"/>
  <c r="D660" i="1"/>
  <c r="C660" i="1"/>
  <c r="T659" i="1"/>
  <c r="S659" i="1"/>
  <c r="R659" i="1"/>
  <c r="Q659" i="1"/>
  <c r="F659" i="1"/>
  <c r="E659" i="1"/>
  <c r="D659" i="1"/>
  <c r="C659" i="1"/>
  <c r="T658" i="1"/>
  <c r="S658" i="1"/>
  <c r="R658" i="1"/>
  <c r="Q658" i="1"/>
  <c r="F658" i="1"/>
  <c r="E658" i="1"/>
  <c r="D658" i="1"/>
  <c r="C658" i="1"/>
  <c r="T657" i="1"/>
  <c r="S657" i="1"/>
  <c r="R657" i="1"/>
  <c r="Q657" i="1"/>
  <c r="F657" i="1"/>
  <c r="E657" i="1"/>
  <c r="D657" i="1"/>
  <c r="C657" i="1"/>
  <c r="T656" i="1"/>
  <c r="S656" i="1"/>
  <c r="R656" i="1"/>
  <c r="Q656" i="1"/>
  <c r="F656" i="1"/>
  <c r="E656" i="1"/>
  <c r="D656" i="1"/>
  <c r="C656" i="1"/>
  <c r="T655" i="1"/>
  <c r="S655" i="1"/>
  <c r="R655" i="1"/>
  <c r="Q655" i="1"/>
  <c r="F655" i="1"/>
  <c r="E655" i="1"/>
  <c r="D655" i="1"/>
  <c r="C655" i="1"/>
  <c r="T654" i="1"/>
  <c r="S654" i="1"/>
  <c r="R654" i="1"/>
  <c r="Q654" i="1"/>
  <c r="F654" i="1"/>
  <c r="E654" i="1"/>
  <c r="D654" i="1"/>
  <c r="C654" i="1"/>
  <c r="T653" i="1"/>
  <c r="S653" i="1"/>
  <c r="R653" i="1"/>
  <c r="Q653" i="1"/>
  <c r="F653" i="1"/>
  <c r="E653" i="1"/>
  <c r="D653" i="1"/>
  <c r="C653" i="1"/>
  <c r="T652" i="1"/>
  <c r="S652" i="1"/>
  <c r="R652" i="1"/>
  <c r="Q652" i="1"/>
  <c r="F652" i="1"/>
  <c r="E652" i="1"/>
  <c r="D652" i="1"/>
  <c r="C652" i="1"/>
  <c r="T651" i="1"/>
  <c r="S651" i="1"/>
  <c r="R651" i="1"/>
  <c r="Q651" i="1"/>
  <c r="F651" i="1"/>
  <c r="E651" i="1"/>
  <c r="D651" i="1"/>
  <c r="C651" i="1"/>
  <c r="T650" i="1"/>
  <c r="S650" i="1"/>
  <c r="R650" i="1"/>
  <c r="Q650" i="1"/>
  <c r="F650" i="1"/>
  <c r="E650" i="1"/>
  <c r="D650" i="1"/>
  <c r="C650" i="1"/>
  <c r="T649" i="1"/>
  <c r="S649" i="1"/>
  <c r="R649" i="1"/>
  <c r="Q649" i="1"/>
  <c r="F649" i="1"/>
  <c r="E649" i="1"/>
  <c r="D649" i="1"/>
  <c r="C649" i="1"/>
  <c r="T648" i="1"/>
  <c r="S648" i="1"/>
  <c r="R648" i="1"/>
  <c r="Q648" i="1"/>
  <c r="F648" i="1"/>
  <c r="E648" i="1"/>
  <c r="D648" i="1"/>
  <c r="C648" i="1"/>
  <c r="T647" i="1"/>
  <c r="S647" i="1"/>
  <c r="R647" i="1"/>
  <c r="Q647" i="1"/>
  <c r="F647" i="1"/>
  <c r="E647" i="1"/>
  <c r="D647" i="1"/>
  <c r="C647" i="1"/>
  <c r="T646" i="1"/>
  <c r="S646" i="1"/>
  <c r="R646" i="1"/>
  <c r="Q646" i="1"/>
  <c r="F646" i="1"/>
  <c r="E646" i="1"/>
  <c r="D646" i="1"/>
  <c r="C646" i="1"/>
  <c r="T645" i="1"/>
  <c r="S645" i="1"/>
  <c r="R645" i="1"/>
  <c r="Q645" i="1"/>
  <c r="F645" i="1"/>
  <c r="E645" i="1"/>
  <c r="D645" i="1"/>
  <c r="C645" i="1"/>
  <c r="T644" i="1"/>
  <c r="S644" i="1"/>
  <c r="R644" i="1"/>
  <c r="Q644" i="1"/>
  <c r="F644" i="1"/>
  <c r="E644" i="1"/>
  <c r="D644" i="1"/>
  <c r="C644" i="1"/>
  <c r="T643" i="1"/>
  <c r="S643" i="1"/>
  <c r="R643" i="1"/>
  <c r="Q643" i="1"/>
  <c r="F643" i="1"/>
  <c r="E643" i="1"/>
  <c r="D643" i="1"/>
  <c r="C643" i="1"/>
  <c r="T642" i="1"/>
  <c r="S642" i="1"/>
  <c r="R642" i="1"/>
  <c r="Q642" i="1"/>
  <c r="F642" i="1"/>
  <c r="E642" i="1"/>
  <c r="D642" i="1"/>
  <c r="C642" i="1"/>
  <c r="T641" i="1"/>
  <c r="S641" i="1"/>
  <c r="R641" i="1"/>
  <c r="Q641" i="1"/>
  <c r="F641" i="1"/>
  <c r="E641" i="1"/>
  <c r="D641" i="1"/>
  <c r="C641" i="1"/>
  <c r="T640" i="1"/>
  <c r="S640" i="1"/>
  <c r="R640" i="1"/>
  <c r="Q640" i="1"/>
  <c r="F640" i="1"/>
  <c r="E640" i="1"/>
  <c r="D640" i="1"/>
  <c r="C640" i="1"/>
  <c r="T639" i="1"/>
  <c r="S639" i="1"/>
  <c r="R639" i="1"/>
  <c r="Q639" i="1"/>
  <c r="F639" i="1"/>
  <c r="E639" i="1"/>
  <c r="D639" i="1"/>
  <c r="C639" i="1"/>
  <c r="T638" i="1"/>
  <c r="S638" i="1"/>
  <c r="R638" i="1"/>
  <c r="Q638" i="1"/>
  <c r="F638" i="1"/>
  <c r="E638" i="1"/>
  <c r="D638" i="1"/>
  <c r="C638" i="1"/>
  <c r="T637" i="1"/>
  <c r="S637" i="1"/>
  <c r="R637" i="1"/>
  <c r="Q637" i="1"/>
  <c r="F637" i="1"/>
  <c r="E637" i="1"/>
  <c r="D637" i="1"/>
  <c r="C637" i="1"/>
  <c r="T636" i="1"/>
  <c r="S636" i="1"/>
  <c r="R636" i="1"/>
  <c r="Q636" i="1"/>
  <c r="F636" i="1"/>
  <c r="E636" i="1"/>
  <c r="D636" i="1"/>
  <c r="C636" i="1"/>
  <c r="T635" i="1"/>
  <c r="S635" i="1"/>
  <c r="R635" i="1"/>
  <c r="Q635" i="1"/>
  <c r="F635" i="1"/>
  <c r="E635" i="1"/>
  <c r="D635" i="1"/>
  <c r="C635" i="1"/>
  <c r="T634" i="1"/>
  <c r="S634" i="1"/>
  <c r="R634" i="1"/>
  <c r="Q634" i="1"/>
  <c r="F634" i="1"/>
  <c r="E634" i="1"/>
  <c r="D634" i="1"/>
  <c r="C634" i="1"/>
  <c r="T633" i="1"/>
  <c r="S633" i="1"/>
  <c r="R633" i="1"/>
  <c r="Q633" i="1"/>
  <c r="F633" i="1"/>
  <c r="E633" i="1"/>
  <c r="D633" i="1"/>
  <c r="C633" i="1"/>
  <c r="T632" i="1"/>
  <c r="S632" i="1"/>
  <c r="R632" i="1"/>
  <c r="Q632" i="1"/>
  <c r="F632" i="1"/>
  <c r="E632" i="1"/>
  <c r="D632" i="1"/>
  <c r="C632" i="1"/>
  <c r="T631" i="1"/>
  <c r="S631" i="1"/>
  <c r="R631" i="1"/>
  <c r="Q631" i="1"/>
  <c r="F631" i="1"/>
  <c r="E631" i="1"/>
  <c r="D631" i="1"/>
  <c r="C631" i="1"/>
  <c r="T630" i="1"/>
  <c r="S630" i="1"/>
  <c r="R630" i="1"/>
  <c r="Q630" i="1"/>
  <c r="F630" i="1"/>
  <c r="E630" i="1"/>
  <c r="D630" i="1"/>
  <c r="C630" i="1"/>
  <c r="T629" i="1"/>
  <c r="S629" i="1"/>
  <c r="R629" i="1"/>
  <c r="Q629" i="1"/>
  <c r="F629" i="1"/>
  <c r="E629" i="1"/>
  <c r="D629" i="1"/>
  <c r="C629" i="1"/>
  <c r="T628" i="1"/>
  <c r="S628" i="1"/>
  <c r="R628" i="1"/>
  <c r="Q628" i="1"/>
  <c r="F628" i="1"/>
  <c r="E628" i="1"/>
  <c r="D628" i="1"/>
  <c r="C628" i="1"/>
  <c r="T627" i="1"/>
  <c r="S627" i="1"/>
  <c r="R627" i="1"/>
  <c r="Q627" i="1"/>
  <c r="F627" i="1"/>
  <c r="E627" i="1"/>
  <c r="D627" i="1"/>
  <c r="C627" i="1"/>
  <c r="T626" i="1"/>
  <c r="S626" i="1"/>
  <c r="R626" i="1"/>
  <c r="Q626" i="1"/>
  <c r="F626" i="1"/>
  <c r="E626" i="1"/>
  <c r="D626" i="1"/>
  <c r="C626" i="1"/>
  <c r="T625" i="1"/>
  <c r="S625" i="1"/>
  <c r="R625" i="1"/>
  <c r="Q625" i="1"/>
  <c r="F625" i="1"/>
  <c r="E625" i="1"/>
  <c r="D625" i="1"/>
  <c r="C625" i="1"/>
  <c r="T624" i="1"/>
  <c r="S624" i="1"/>
  <c r="R624" i="1"/>
  <c r="Q624" i="1"/>
  <c r="F624" i="1"/>
  <c r="E624" i="1"/>
  <c r="D624" i="1"/>
  <c r="C624" i="1"/>
  <c r="T623" i="1"/>
  <c r="S623" i="1"/>
  <c r="R623" i="1"/>
  <c r="Q623" i="1"/>
  <c r="F623" i="1"/>
  <c r="E623" i="1"/>
  <c r="D623" i="1"/>
  <c r="C623" i="1"/>
  <c r="T622" i="1"/>
  <c r="S622" i="1"/>
  <c r="R622" i="1"/>
  <c r="Q622" i="1"/>
  <c r="F622" i="1"/>
  <c r="E622" i="1"/>
  <c r="D622" i="1"/>
  <c r="C622" i="1"/>
  <c r="T621" i="1"/>
  <c r="S621" i="1"/>
  <c r="R621" i="1"/>
  <c r="Q621" i="1"/>
  <c r="F621" i="1"/>
  <c r="E621" i="1"/>
  <c r="D621" i="1"/>
  <c r="C621" i="1"/>
  <c r="T620" i="1"/>
  <c r="S620" i="1"/>
  <c r="R620" i="1"/>
  <c r="Q620" i="1"/>
  <c r="F620" i="1"/>
  <c r="E620" i="1"/>
  <c r="D620" i="1"/>
  <c r="C620" i="1"/>
  <c r="T619" i="1"/>
  <c r="S619" i="1"/>
  <c r="R619" i="1"/>
  <c r="Q619" i="1"/>
  <c r="F619" i="1"/>
  <c r="E619" i="1"/>
  <c r="D619" i="1"/>
  <c r="C619" i="1"/>
  <c r="T618" i="1"/>
  <c r="S618" i="1"/>
  <c r="R618" i="1"/>
  <c r="Q618" i="1"/>
  <c r="F618" i="1"/>
  <c r="E618" i="1"/>
  <c r="D618" i="1"/>
  <c r="C618" i="1"/>
  <c r="T617" i="1"/>
  <c r="S617" i="1"/>
  <c r="R617" i="1"/>
  <c r="Q617" i="1"/>
  <c r="F617" i="1"/>
  <c r="E617" i="1"/>
  <c r="D617" i="1"/>
  <c r="C617" i="1"/>
  <c r="T616" i="1"/>
  <c r="S616" i="1"/>
  <c r="R616" i="1"/>
  <c r="Q616" i="1"/>
  <c r="F616" i="1"/>
  <c r="E616" i="1"/>
  <c r="D616" i="1"/>
  <c r="C616" i="1"/>
  <c r="T615" i="1"/>
  <c r="S615" i="1"/>
  <c r="R615" i="1"/>
  <c r="Q615" i="1"/>
  <c r="F615" i="1"/>
  <c r="E615" i="1"/>
  <c r="D615" i="1"/>
  <c r="C615" i="1"/>
  <c r="T614" i="1"/>
  <c r="S614" i="1"/>
  <c r="R614" i="1"/>
  <c r="Q614" i="1"/>
  <c r="F614" i="1"/>
  <c r="E614" i="1"/>
  <c r="D614" i="1"/>
  <c r="C614" i="1"/>
  <c r="T613" i="1"/>
  <c r="S613" i="1"/>
  <c r="R613" i="1"/>
  <c r="Q613" i="1"/>
  <c r="F613" i="1"/>
  <c r="E613" i="1"/>
  <c r="D613" i="1"/>
  <c r="C613" i="1"/>
  <c r="T612" i="1"/>
  <c r="S612" i="1"/>
  <c r="R612" i="1"/>
  <c r="Q612" i="1"/>
  <c r="F612" i="1"/>
  <c r="E612" i="1"/>
  <c r="D612" i="1"/>
  <c r="C612" i="1"/>
  <c r="T611" i="1"/>
  <c r="S611" i="1"/>
  <c r="R611" i="1"/>
  <c r="Q611" i="1"/>
  <c r="F611" i="1"/>
  <c r="E611" i="1"/>
  <c r="D611" i="1"/>
  <c r="C611" i="1"/>
  <c r="T610" i="1"/>
  <c r="S610" i="1"/>
  <c r="R610" i="1"/>
  <c r="Q610" i="1"/>
  <c r="F610" i="1"/>
  <c r="E610" i="1"/>
  <c r="D610" i="1"/>
  <c r="C610" i="1"/>
  <c r="T609" i="1"/>
  <c r="S609" i="1"/>
  <c r="R609" i="1"/>
  <c r="Q609" i="1"/>
  <c r="F609" i="1"/>
  <c r="E609" i="1"/>
  <c r="D609" i="1"/>
  <c r="C609" i="1"/>
  <c r="T608" i="1"/>
  <c r="S608" i="1"/>
  <c r="R608" i="1"/>
  <c r="Q608" i="1"/>
  <c r="F608" i="1"/>
  <c r="E608" i="1"/>
  <c r="D608" i="1"/>
  <c r="C608" i="1"/>
  <c r="T607" i="1"/>
  <c r="S607" i="1"/>
  <c r="R607" i="1"/>
  <c r="Q607" i="1"/>
  <c r="F607" i="1"/>
  <c r="E607" i="1"/>
  <c r="D607" i="1"/>
  <c r="C607" i="1"/>
  <c r="T606" i="1"/>
  <c r="S606" i="1"/>
  <c r="R606" i="1"/>
  <c r="Q606" i="1"/>
  <c r="F606" i="1"/>
  <c r="E606" i="1"/>
  <c r="D606" i="1"/>
  <c r="C606" i="1"/>
  <c r="T605" i="1"/>
  <c r="S605" i="1"/>
  <c r="R605" i="1"/>
  <c r="Q605" i="1"/>
  <c r="F605" i="1"/>
  <c r="E605" i="1"/>
  <c r="D605" i="1"/>
  <c r="C605" i="1"/>
  <c r="T604" i="1"/>
  <c r="S604" i="1"/>
  <c r="R604" i="1"/>
  <c r="Q604" i="1"/>
  <c r="F604" i="1"/>
  <c r="E604" i="1"/>
  <c r="D604" i="1"/>
  <c r="C604" i="1"/>
  <c r="T603" i="1"/>
  <c r="S603" i="1"/>
  <c r="R603" i="1"/>
  <c r="Q603" i="1"/>
  <c r="F603" i="1"/>
  <c r="E603" i="1"/>
  <c r="D603" i="1"/>
  <c r="C603" i="1"/>
  <c r="T602" i="1"/>
  <c r="S602" i="1"/>
  <c r="R602" i="1"/>
  <c r="Q602" i="1"/>
  <c r="F602" i="1"/>
  <c r="E602" i="1"/>
  <c r="D602" i="1"/>
  <c r="C602" i="1"/>
  <c r="T601" i="1"/>
  <c r="S601" i="1"/>
  <c r="R601" i="1"/>
  <c r="Q601" i="1"/>
  <c r="F601" i="1"/>
  <c r="E601" i="1"/>
  <c r="D601" i="1"/>
  <c r="C601" i="1"/>
  <c r="T600" i="1"/>
  <c r="S600" i="1"/>
  <c r="R600" i="1"/>
  <c r="Q600" i="1"/>
  <c r="F600" i="1"/>
  <c r="E600" i="1"/>
  <c r="D600" i="1"/>
  <c r="C600" i="1"/>
  <c r="T599" i="1"/>
  <c r="S599" i="1"/>
  <c r="R599" i="1"/>
  <c r="Q599" i="1"/>
  <c r="F599" i="1"/>
  <c r="E599" i="1"/>
  <c r="D599" i="1"/>
  <c r="C599" i="1"/>
  <c r="T598" i="1"/>
  <c r="S598" i="1"/>
  <c r="R598" i="1"/>
  <c r="Q598" i="1"/>
  <c r="F598" i="1"/>
  <c r="E598" i="1"/>
  <c r="D598" i="1"/>
  <c r="C598" i="1"/>
  <c r="T597" i="1"/>
  <c r="S597" i="1"/>
  <c r="R597" i="1"/>
  <c r="Q597" i="1"/>
  <c r="F597" i="1"/>
  <c r="E597" i="1"/>
  <c r="D597" i="1"/>
  <c r="C597" i="1"/>
  <c r="T596" i="1"/>
  <c r="S596" i="1"/>
  <c r="R596" i="1"/>
  <c r="Q596" i="1"/>
  <c r="F596" i="1"/>
  <c r="E596" i="1"/>
  <c r="D596" i="1"/>
  <c r="C596" i="1"/>
  <c r="T595" i="1"/>
  <c r="S595" i="1"/>
  <c r="R595" i="1"/>
  <c r="Q595" i="1"/>
  <c r="F595" i="1"/>
  <c r="E595" i="1"/>
  <c r="D595" i="1"/>
  <c r="C595" i="1"/>
  <c r="T594" i="1"/>
  <c r="S594" i="1"/>
  <c r="R594" i="1"/>
  <c r="Q594" i="1"/>
  <c r="F594" i="1"/>
  <c r="E594" i="1"/>
  <c r="D594" i="1"/>
  <c r="C594" i="1"/>
  <c r="T593" i="1"/>
  <c r="S593" i="1"/>
  <c r="R593" i="1"/>
  <c r="Q593" i="1"/>
  <c r="F593" i="1"/>
  <c r="E593" i="1"/>
  <c r="D593" i="1"/>
  <c r="C593" i="1"/>
  <c r="T592" i="1"/>
  <c r="S592" i="1"/>
  <c r="R592" i="1"/>
  <c r="Q592" i="1"/>
  <c r="F592" i="1"/>
  <c r="E592" i="1"/>
  <c r="D592" i="1"/>
  <c r="C592" i="1"/>
  <c r="T591" i="1"/>
  <c r="S591" i="1"/>
  <c r="R591" i="1"/>
  <c r="Q591" i="1"/>
  <c r="F591" i="1"/>
  <c r="E591" i="1"/>
  <c r="D591" i="1"/>
  <c r="C591" i="1"/>
  <c r="T590" i="1"/>
  <c r="S590" i="1"/>
  <c r="R590" i="1"/>
  <c r="Q590" i="1"/>
  <c r="F590" i="1"/>
  <c r="E590" i="1"/>
  <c r="D590" i="1"/>
  <c r="C590" i="1"/>
  <c r="T589" i="1"/>
  <c r="S589" i="1"/>
  <c r="R589" i="1"/>
  <c r="Q589" i="1"/>
  <c r="F589" i="1"/>
  <c r="E589" i="1"/>
  <c r="D589" i="1"/>
  <c r="C589" i="1"/>
  <c r="T588" i="1"/>
  <c r="S588" i="1"/>
  <c r="R588" i="1"/>
  <c r="Q588" i="1"/>
  <c r="F588" i="1"/>
  <c r="E588" i="1"/>
  <c r="D588" i="1"/>
  <c r="C588" i="1"/>
  <c r="T587" i="1"/>
  <c r="S587" i="1"/>
  <c r="R587" i="1"/>
  <c r="Q587" i="1"/>
  <c r="F587" i="1"/>
  <c r="E587" i="1"/>
  <c r="D587" i="1"/>
  <c r="C587" i="1"/>
  <c r="T586" i="1"/>
  <c r="S586" i="1"/>
  <c r="R586" i="1"/>
  <c r="Q586" i="1"/>
  <c r="F586" i="1"/>
  <c r="E586" i="1"/>
  <c r="D586" i="1"/>
  <c r="C586" i="1"/>
  <c r="T585" i="1"/>
  <c r="S585" i="1"/>
  <c r="R585" i="1"/>
  <c r="Q585" i="1"/>
  <c r="F585" i="1"/>
  <c r="E585" i="1"/>
  <c r="D585" i="1"/>
  <c r="C585" i="1"/>
  <c r="T584" i="1"/>
  <c r="S584" i="1"/>
  <c r="R584" i="1"/>
  <c r="Q584" i="1"/>
  <c r="F584" i="1"/>
  <c r="E584" i="1"/>
  <c r="D584" i="1"/>
  <c r="C584" i="1"/>
  <c r="T583" i="1"/>
  <c r="S583" i="1"/>
  <c r="R583" i="1"/>
  <c r="Q583" i="1"/>
  <c r="F583" i="1"/>
  <c r="E583" i="1"/>
  <c r="D583" i="1"/>
  <c r="C583" i="1"/>
  <c r="T582" i="1"/>
  <c r="S582" i="1"/>
  <c r="R582" i="1"/>
  <c r="Q582" i="1"/>
  <c r="F582" i="1"/>
  <c r="E582" i="1"/>
  <c r="D582" i="1"/>
  <c r="C582" i="1"/>
  <c r="T581" i="1"/>
  <c r="S581" i="1"/>
  <c r="R581" i="1"/>
  <c r="Q581" i="1"/>
  <c r="F581" i="1"/>
  <c r="E581" i="1"/>
  <c r="D581" i="1"/>
  <c r="C581" i="1"/>
  <c r="T580" i="1"/>
  <c r="S580" i="1"/>
  <c r="R580" i="1"/>
  <c r="Q580" i="1"/>
  <c r="F580" i="1"/>
  <c r="E580" i="1"/>
  <c r="D580" i="1"/>
  <c r="C580" i="1"/>
  <c r="T579" i="1"/>
  <c r="S579" i="1"/>
  <c r="R579" i="1"/>
  <c r="Q579" i="1"/>
  <c r="F579" i="1"/>
  <c r="E579" i="1"/>
  <c r="D579" i="1"/>
  <c r="C579" i="1"/>
  <c r="T578" i="1"/>
  <c r="S578" i="1"/>
  <c r="R578" i="1"/>
  <c r="Q578" i="1"/>
  <c r="F578" i="1"/>
  <c r="E578" i="1"/>
  <c r="D578" i="1"/>
  <c r="C578" i="1"/>
  <c r="T577" i="1"/>
  <c r="S577" i="1"/>
  <c r="R577" i="1"/>
  <c r="Q577" i="1"/>
  <c r="F577" i="1"/>
  <c r="E577" i="1"/>
  <c r="D577" i="1"/>
  <c r="C577" i="1"/>
  <c r="T576" i="1"/>
  <c r="S576" i="1"/>
  <c r="R576" i="1"/>
  <c r="Q576" i="1"/>
  <c r="F576" i="1"/>
  <c r="E576" i="1"/>
  <c r="D576" i="1"/>
  <c r="C576" i="1"/>
  <c r="T575" i="1"/>
  <c r="S575" i="1"/>
  <c r="R575" i="1"/>
  <c r="Q575" i="1"/>
  <c r="F575" i="1"/>
  <c r="E575" i="1"/>
  <c r="D575" i="1"/>
  <c r="C575" i="1"/>
  <c r="T574" i="1"/>
  <c r="S574" i="1"/>
  <c r="R574" i="1"/>
  <c r="Q574" i="1"/>
  <c r="F574" i="1"/>
  <c r="E574" i="1"/>
  <c r="D574" i="1"/>
  <c r="C574" i="1"/>
  <c r="T573" i="1"/>
  <c r="S573" i="1"/>
  <c r="R573" i="1"/>
  <c r="Q573" i="1"/>
  <c r="F573" i="1"/>
  <c r="E573" i="1"/>
  <c r="D573" i="1"/>
  <c r="C573" i="1"/>
  <c r="T572" i="1"/>
  <c r="S572" i="1"/>
  <c r="R572" i="1"/>
  <c r="Q572" i="1"/>
  <c r="F572" i="1"/>
  <c r="E572" i="1"/>
  <c r="D572" i="1"/>
  <c r="C572" i="1"/>
  <c r="T571" i="1"/>
  <c r="S571" i="1"/>
  <c r="R571" i="1"/>
  <c r="Q571" i="1"/>
  <c r="F571" i="1"/>
  <c r="E571" i="1"/>
  <c r="D571" i="1"/>
  <c r="C571" i="1"/>
  <c r="T570" i="1"/>
  <c r="S570" i="1"/>
  <c r="R570" i="1"/>
  <c r="Q570" i="1"/>
  <c r="F570" i="1"/>
  <c r="E570" i="1"/>
  <c r="D570" i="1"/>
  <c r="C570" i="1"/>
  <c r="T569" i="1"/>
  <c r="S569" i="1"/>
  <c r="R569" i="1"/>
  <c r="Q569" i="1"/>
  <c r="F569" i="1"/>
  <c r="E569" i="1"/>
  <c r="D569" i="1"/>
  <c r="C569" i="1"/>
  <c r="T568" i="1"/>
  <c r="S568" i="1"/>
  <c r="R568" i="1"/>
  <c r="Q568" i="1"/>
  <c r="F568" i="1"/>
  <c r="E568" i="1"/>
  <c r="D568" i="1"/>
  <c r="C568" i="1"/>
  <c r="T567" i="1"/>
  <c r="S567" i="1"/>
  <c r="R567" i="1"/>
  <c r="Q567" i="1"/>
  <c r="F567" i="1"/>
  <c r="E567" i="1"/>
  <c r="D567" i="1"/>
  <c r="C567" i="1"/>
  <c r="T566" i="1"/>
  <c r="S566" i="1"/>
  <c r="R566" i="1"/>
  <c r="Q566" i="1"/>
  <c r="F566" i="1"/>
  <c r="E566" i="1"/>
  <c r="D566" i="1"/>
  <c r="C566" i="1"/>
  <c r="T565" i="1"/>
  <c r="S565" i="1"/>
  <c r="R565" i="1"/>
  <c r="Q565" i="1"/>
  <c r="F565" i="1"/>
  <c r="E565" i="1"/>
  <c r="D565" i="1"/>
  <c r="C565" i="1"/>
  <c r="T564" i="1"/>
  <c r="S564" i="1"/>
  <c r="R564" i="1"/>
  <c r="Q564" i="1"/>
  <c r="F564" i="1"/>
  <c r="E564" i="1"/>
  <c r="D564" i="1"/>
  <c r="C564" i="1"/>
  <c r="T563" i="1"/>
  <c r="S563" i="1"/>
  <c r="R563" i="1"/>
  <c r="Q563" i="1"/>
  <c r="F563" i="1"/>
  <c r="E563" i="1"/>
  <c r="D563" i="1"/>
  <c r="C563" i="1"/>
  <c r="T562" i="1"/>
  <c r="S562" i="1"/>
  <c r="R562" i="1"/>
  <c r="Q562" i="1"/>
  <c r="F562" i="1"/>
  <c r="E562" i="1"/>
  <c r="D562" i="1"/>
  <c r="C562" i="1"/>
  <c r="T561" i="1"/>
  <c r="S561" i="1"/>
  <c r="R561" i="1"/>
  <c r="Q561" i="1"/>
  <c r="F561" i="1"/>
  <c r="E561" i="1"/>
  <c r="D561" i="1"/>
  <c r="C561" i="1"/>
  <c r="T560" i="1"/>
  <c r="S560" i="1"/>
  <c r="R560" i="1"/>
  <c r="Q560" i="1"/>
  <c r="F560" i="1"/>
  <c r="E560" i="1"/>
  <c r="D560" i="1"/>
  <c r="C560" i="1"/>
  <c r="T559" i="1"/>
  <c r="S559" i="1"/>
  <c r="R559" i="1"/>
  <c r="Q559" i="1"/>
  <c r="F559" i="1"/>
  <c r="E559" i="1"/>
  <c r="D559" i="1"/>
  <c r="C559" i="1"/>
  <c r="T558" i="1"/>
  <c r="S558" i="1"/>
  <c r="R558" i="1"/>
  <c r="Q558" i="1"/>
  <c r="F558" i="1"/>
  <c r="E558" i="1"/>
  <c r="D558" i="1"/>
  <c r="C558" i="1"/>
  <c r="T557" i="1"/>
  <c r="S557" i="1"/>
  <c r="R557" i="1"/>
  <c r="Q557" i="1"/>
  <c r="F557" i="1"/>
  <c r="E557" i="1"/>
  <c r="D557" i="1"/>
  <c r="C557" i="1"/>
  <c r="T556" i="1"/>
  <c r="S556" i="1"/>
  <c r="R556" i="1"/>
  <c r="Q556" i="1"/>
  <c r="F556" i="1"/>
  <c r="E556" i="1"/>
  <c r="D556" i="1"/>
  <c r="C556" i="1"/>
  <c r="T555" i="1"/>
  <c r="S555" i="1"/>
  <c r="R555" i="1"/>
  <c r="Q555" i="1"/>
  <c r="F555" i="1"/>
  <c r="E555" i="1"/>
  <c r="D555" i="1"/>
  <c r="C555" i="1"/>
  <c r="T554" i="1"/>
  <c r="S554" i="1"/>
  <c r="R554" i="1"/>
  <c r="Q554" i="1"/>
  <c r="F554" i="1"/>
  <c r="E554" i="1"/>
  <c r="D554" i="1"/>
  <c r="C554" i="1"/>
  <c r="T553" i="1"/>
  <c r="S553" i="1"/>
  <c r="R553" i="1"/>
  <c r="Q553" i="1"/>
  <c r="F553" i="1"/>
  <c r="E553" i="1"/>
  <c r="D553" i="1"/>
  <c r="C553" i="1"/>
  <c r="T552" i="1"/>
  <c r="S552" i="1"/>
  <c r="R552" i="1"/>
  <c r="Q552" i="1"/>
  <c r="F552" i="1"/>
  <c r="E552" i="1"/>
  <c r="D552" i="1"/>
  <c r="C552" i="1"/>
  <c r="T551" i="1"/>
  <c r="S551" i="1"/>
  <c r="R551" i="1"/>
  <c r="Q551" i="1"/>
  <c r="F551" i="1"/>
  <c r="E551" i="1"/>
  <c r="D551" i="1"/>
  <c r="C551" i="1"/>
  <c r="T550" i="1"/>
  <c r="S550" i="1"/>
  <c r="R550" i="1"/>
  <c r="Q550" i="1"/>
  <c r="F550" i="1"/>
  <c r="E550" i="1"/>
  <c r="D550" i="1"/>
  <c r="C550" i="1"/>
  <c r="T549" i="1"/>
  <c r="S549" i="1"/>
  <c r="R549" i="1"/>
  <c r="Q549" i="1"/>
  <c r="F549" i="1"/>
  <c r="E549" i="1"/>
  <c r="D549" i="1"/>
  <c r="C549" i="1"/>
  <c r="T548" i="1"/>
  <c r="S548" i="1"/>
  <c r="R548" i="1"/>
  <c r="Q548" i="1"/>
  <c r="F548" i="1"/>
  <c r="E548" i="1"/>
  <c r="D548" i="1"/>
  <c r="C548" i="1"/>
  <c r="T547" i="1"/>
  <c r="S547" i="1"/>
  <c r="R547" i="1"/>
  <c r="Q547" i="1"/>
  <c r="F547" i="1"/>
  <c r="E547" i="1"/>
  <c r="D547" i="1"/>
  <c r="C547" i="1"/>
  <c r="T546" i="1"/>
  <c r="S546" i="1"/>
  <c r="R546" i="1"/>
  <c r="Q546" i="1"/>
  <c r="F546" i="1"/>
  <c r="E546" i="1"/>
  <c r="D546" i="1"/>
  <c r="C546" i="1"/>
  <c r="T545" i="1"/>
  <c r="S545" i="1"/>
  <c r="R545" i="1"/>
  <c r="Q545" i="1"/>
  <c r="F545" i="1"/>
  <c r="E545" i="1"/>
  <c r="D545" i="1"/>
  <c r="C545" i="1"/>
  <c r="T544" i="1"/>
  <c r="S544" i="1"/>
  <c r="R544" i="1"/>
  <c r="Q544" i="1"/>
  <c r="F544" i="1"/>
  <c r="E544" i="1"/>
  <c r="D544" i="1"/>
  <c r="C544" i="1"/>
  <c r="T543" i="1"/>
  <c r="S543" i="1"/>
  <c r="R543" i="1"/>
  <c r="Q543" i="1"/>
  <c r="F543" i="1"/>
  <c r="E543" i="1"/>
  <c r="D543" i="1"/>
  <c r="C543" i="1"/>
  <c r="T542" i="1"/>
  <c r="S542" i="1"/>
  <c r="R542" i="1"/>
  <c r="Q542" i="1"/>
  <c r="F542" i="1"/>
  <c r="E542" i="1"/>
  <c r="D542" i="1"/>
  <c r="C542" i="1"/>
  <c r="T541" i="1"/>
  <c r="S541" i="1"/>
  <c r="R541" i="1"/>
  <c r="Q541" i="1"/>
  <c r="F541" i="1"/>
  <c r="E541" i="1"/>
  <c r="D541" i="1"/>
  <c r="C541" i="1"/>
  <c r="T540" i="1"/>
  <c r="S540" i="1"/>
  <c r="R540" i="1"/>
  <c r="Q540" i="1"/>
  <c r="F540" i="1"/>
  <c r="E540" i="1"/>
  <c r="D540" i="1"/>
  <c r="C540" i="1"/>
  <c r="T539" i="1"/>
  <c r="S539" i="1"/>
  <c r="R539" i="1"/>
  <c r="Q539" i="1"/>
  <c r="F539" i="1"/>
  <c r="E539" i="1"/>
  <c r="D539" i="1"/>
  <c r="C539" i="1"/>
  <c r="T538" i="1"/>
  <c r="S538" i="1"/>
  <c r="R538" i="1"/>
  <c r="Q538" i="1"/>
  <c r="F538" i="1"/>
  <c r="E538" i="1"/>
  <c r="D538" i="1"/>
  <c r="C538" i="1"/>
  <c r="T537" i="1"/>
  <c r="S537" i="1"/>
  <c r="R537" i="1"/>
  <c r="Q537" i="1"/>
  <c r="F537" i="1"/>
  <c r="E537" i="1"/>
  <c r="D537" i="1"/>
  <c r="C537" i="1"/>
  <c r="T536" i="1"/>
  <c r="S536" i="1"/>
  <c r="R536" i="1"/>
  <c r="Q536" i="1"/>
  <c r="F536" i="1"/>
  <c r="E536" i="1"/>
  <c r="D536" i="1"/>
  <c r="C536" i="1"/>
  <c r="T535" i="1"/>
  <c r="S535" i="1"/>
  <c r="R535" i="1"/>
  <c r="Q535" i="1"/>
  <c r="F535" i="1"/>
  <c r="E535" i="1"/>
  <c r="D535" i="1"/>
  <c r="C535" i="1"/>
  <c r="T534" i="1"/>
  <c r="S534" i="1"/>
  <c r="R534" i="1"/>
  <c r="Q534" i="1"/>
  <c r="F534" i="1"/>
  <c r="E534" i="1"/>
  <c r="D534" i="1"/>
  <c r="C534" i="1"/>
  <c r="T533" i="1"/>
  <c r="S533" i="1"/>
  <c r="R533" i="1"/>
  <c r="Q533" i="1"/>
  <c r="F533" i="1"/>
  <c r="E533" i="1"/>
  <c r="D533" i="1"/>
  <c r="C533" i="1"/>
  <c r="T532" i="1"/>
  <c r="S532" i="1"/>
  <c r="R532" i="1"/>
  <c r="Q532" i="1"/>
  <c r="F532" i="1"/>
  <c r="E532" i="1"/>
  <c r="D532" i="1"/>
  <c r="C532" i="1"/>
  <c r="T531" i="1"/>
  <c r="S531" i="1"/>
  <c r="R531" i="1"/>
  <c r="Q531" i="1"/>
  <c r="F531" i="1"/>
  <c r="E531" i="1"/>
  <c r="D531" i="1"/>
  <c r="C531" i="1"/>
  <c r="T530" i="1"/>
  <c r="S530" i="1"/>
  <c r="R530" i="1"/>
  <c r="Q530" i="1"/>
  <c r="F530" i="1"/>
  <c r="E530" i="1"/>
  <c r="D530" i="1"/>
  <c r="C530" i="1"/>
  <c r="T529" i="1"/>
  <c r="S529" i="1"/>
  <c r="R529" i="1"/>
  <c r="Q529" i="1"/>
  <c r="F529" i="1"/>
  <c r="E529" i="1"/>
  <c r="D529" i="1"/>
  <c r="C529" i="1"/>
  <c r="T528" i="1"/>
  <c r="S528" i="1"/>
  <c r="R528" i="1"/>
  <c r="Q528" i="1"/>
  <c r="F528" i="1"/>
  <c r="E528" i="1"/>
  <c r="D528" i="1"/>
  <c r="C528" i="1"/>
  <c r="T527" i="1"/>
  <c r="S527" i="1"/>
  <c r="R527" i="1"/>
  <c r="Q527" i="1"/>
  <c r="F527" i="1"/>
  <c r="E527" i="1"/>
  <c r="D527" i="1"/>
  <c r="C527" i="1"/>
  <c r="T526" i="1"/>
  <c r="S526" i="1"/>
  <c r="R526" i="1"/>
  <c r="Q526" i="1"/>
  <c r="F526" i="1"/>
  <c r="E526" i="1"/>
  <c r="D526" i="1"/>
  <c r="C526" i="1"/>
  <c r="T525" i="1"/>
  <c r="S525" i="1"/>
  <c r="R525" i="1"/>
  <c r="Q525" i="1"/>
  <c r="F525" i="1"/>
  <c r="E525" i="1"/>
  <c r="D525" i="1"/>
  <c r="C525" i="1"/>
  <c r="T524" i="1"/>
  <c r="S524" i="1"/>
  <c r="R524" i="1"/>
  <c r="Q524" i="1"/>
  <c r="F524" i="1"/>
  <c r="E524" i="1"/>
  <c r="D524" i="1"/>
  <c r="C524" i="1"/>
  <c r="T523" i="1"/>
  <c r="S523" i="1"/>
  <c r="R523" i="1"/>
  <c r="Q523" i="1"/>
  <c r="F523" i="1"/>
  <c r="E523" i="1"/>
  <c r="D523" i="1"/>
  <c r="C523" i="1"/>
  <c r="T522" i="1"/>
  <c r="S522" i="1"/>
  <c r="R522" i="1"/>
  <c r="Q522" i="1"/>
  <c r="F522" i="1"/>
  <c r="E522" i="1"/>
  <c r="D522" i="1"/>
  <c r="C522" i="1"/>
  <c r="T521" i="1"/>
  <c r="S521" i="1"/>
  <c r="R521" i="1"/>
  <c r="Q521" i="1"/>
  <c r="F521" i="1"/>
  <c r="E521" i="1"/>
  <c r="D521" i="1"/>
  <c r="C521" i="1"/>
  <c r="T520" i="1"/>
  <c r="S520" i="1"/>
  <c r="R520" i="1"/>
  <c r="Q520" i="1"/>
  <c r="F520" i="1"/>
  <c r="E520" i="1"/>
  <c r="D520" i="1"/>
  <c r="C520" i="1"/>
  <c r="T519" i="1"/>
  <c r="S519" i="1"/>
  <c r="R519" i="1"/>
  <c r="Q519" i="1"/>
  <c r="F519" i="1"/>
  <c r="E519" i="1"/>
  <c r="D519" i="1"/>
  <c r="C519" i="1"/>
  <c r="T518" i="1"/>
  <c r="S518" i="1"/>
  <c r="R518" i="1"/>
  <c r="Q518" i="1"/>
  <c r="F518" i="1"/>
  <c r="E518" i="1"/>
  <c r="D518" i="1"/>
  <c r="C518" i="1"/>
  <c r="T517" i="1"/>
  <c r="S517" i="1"/>
  <c r="R517" i="1"/>
  <c r="Q517" i="1"/>
  <c r="F517" i="1"/>
  <c r="E517" i="1"/>
  <c r="D517" i="1"/>
  <c r="C517" i="1"/>
  <c r="T516" i="1"/>
  <c r="S516" i="1"/>
  <c r="R516" i="1"/>
  <c r="Q516" i="1"/>
  <c r="F516" i="1"/>
  <c r="E516" i="1"/>
  <c r="D516" i="1"/>
  <c r="C516" i="1"/>
  <c r="T515" i="1"/>
  <c r="S515" i="1"/>
  <c r="R515" i="1"/>
  <c r="Q515" i="1"/>
  <c r="F515" i="1"/>
  <c r="E515" i="1"/>
  <c r="D515" i="1"/>
  <c r="C515" i="1"/>
  <c r="T514" i="1"/>
  <c r="S514" i="1"/>
  <c r="R514" i="1"/>
  <c r="Q514" i="1"/>
  <c r="F514" i="1"/>
  <c r="E514" i="1"/>
  <c r="D514" i="1"/>
  <c r="C514" i="1"/>
  <c r="T513" i="1"/>
  <c r="S513" i="1"/>
  <c r="R513" i="1"/>
  <c r="Q513" i="1"/>
  <c r="F513" i="1"/>
  <c r="E513" i="1"/>
  <c r="D513" i="1"/>
  <c r="C513" i="1"/>
  <c r="T512" i="1"/>
  <c r="S512" i="1"/>
  <c r="R512" i="1"/>
  <c r="Q512" i="1"/>
  <c r="F512" i="1"/>
  <c r="E512" i="1"/>
  <c r="D512" i="1"/>
  <c r="C512" i="1"/>
  <c r="T511" i="1"/>
  <c r="S511" i="1"/>
  <c r="R511" i="1"/>
  <c r="Q511" i="1"/>
  <c r="F511" i="1"/>
  <c r="E511" i="1"/>
  <c r="D511" i="1"/>
  <c r="C511" i="1"/>
  <c r="T510" i="1"/>
  <c r="S510" i="1"/>
  <c r="R510" i="1"/>
  <c r="Q510" i="1"/>
  <c r="F510" i="1"/>
  <c r="E510" i="1"/>
  <c r="D510" i="1"/>
  <c r="C510" i="1"/>
  <c r="T509" i="1"/>
  <c r="S509" i="1"/>
  <c r="R509" i="1"/>
  <c r="Q509" i="1"/>
  <c r="F509" i="1"/>
  <c r="E509" i="1"/>
  <c r="D509" i="1"/>
  <c r="C509" i="1"/>
  <c r="T508" i="1"/>
  <c r="S508" i="1"/>
  <c r="R508" i="1"/>
  <c r="Q508" i="1"/>
  <c r="F508" i="1"/>
  <c r="E508" i="1"/>
  <c r="D508" i="1"/>
  <c r="C508" i="1"/>
  <c r="T507" i="1"/>
  <c r="S507" i="1"/>
  <c r="R507" i="1"/>
  <c r="Q507" i="1"/>
  <c r="F507" i="1"/>
  <c r="E507" i="1"/>
  <c r="D507" i="1"/>
  <c r="C507" i="1"/>
  <c r="T506" i="1"/>
  <c r="S506" i="1"/>
  <c r="R506" i="1"/>
  <c r="Q506" i="1"/>
  <c r="F506" i="1"/>
  <c r="E506" i="1"/>
  <c r="D506" i="1"/>
  <c r="C506" i="1"/>
  <c r="T505" i="1"/>
  <c r="S505" i="1"/>
  <c r="R505" i="1"/>
  <c r="Q505" i="1"/>
  <c r="F505" i="1"/>
  <c r="E505" i="1"/>
  <c r="D505" i="1"/>
  <c r="C505" i="1"/>
  <c r="T504" i="1"/>
  <c r="S504" i="1"/>
  <c r="R504" i="1"/>
  <c r="Q504" i="1"/>
  <c r="F504" i="1"/>
  <c r="E504" i="1"/>
  <c r="D504" i="1"/>
  <c r="C504" i="1"/>
  <c r="T503" i="1"/>
  <c r="S503" i="1"/>
  <c r="R503" i="1"/>
  <c r="Q503" i="1"/>
  <c r="F503" i="1"/>
  <c r="E503" i="1"/>
  <c r="D503" i="1"/>
  <c r="C503" i="1"/>
  <c r="T502" i="1"/>
  <c r="S502" i="1"/>
  <c r="R502" i="1"/>
  <c r="Q502" i="1"/>
  <c r="F502" i="1"/>
  <c r="E502" i="1"/>
  <c r="D502" i="1"/>
  <c r="C502" i="1"/>
  <c r="T501" i="1"/>
  <c r="S501" i="1"/>
  <c r="R501" i="1"/>
  <c r="Q501" i="1"/>
  <c r="F501" i="1"/>
  <c r="E501" i="1"/>
  <c r="D501" i="1"/>
  <c r="C501" i="1"/>
  <c r="T500" i="1"/>
  <c r="S500" i="1"/>
  <c r="R500" i="1"/>
  <c r="Q500" i="1"/>
  <c r="F500" i="1"/>
  <c r="E500" i="1"/>
  <c r="D500" i="1"/>
  <c r="C500" i="1"/>
  <c r="T499" i="1"/>
  <c r="S499" i="1"/>
  <c r="R499" i="1"/>
  <c r="Q499" i="1"/>
  <c r="F499" i="1"/>
  <c r="E499" i="1"/>
  <c r="D499" i="1"/>
  <c r="C499" i="1"/>
  <c r="T498" i="1"/>
  <c r="S498" i="1"/>
  <c r="R498" i="1"/>
  <c r="Q498" i="1"/>
  <c r="F498" i="1"/>
  <c r="E498" i="1"/>
  <c r="D498" i="1"/>
  <c r="C498" i="1"/>
  <c r="T497" i="1"/>
  <c r="S497" i="1"/>
  <c r="R497" i="1"/>
  <c r="Q497" i="1"/>
  <c r="F497" i="1"/>
  <c r="E497" i="1"/>
  <c r="D497" i="1"/>
  <c r="C497" i="1"/>
  <c r="T496" i="1"/>
  <c r="S496" i="1"/>
  <c r="R496" i="1"/>
  <c r="Q496" i="1"/>
  <c r="F496" i="1"/>
  <c r="E496" i="1"/>
  <c r="D496" i="1"/>
  <c r="C496" i="1"/>
  <c r="T495" i="1"/>
  <c r="S495" i="1"/>
  <c r="R495" i="1"/>
  <c r="Q495" i="1"/>
  <c r="F495" i="1"/>
  <c r="E495" i="1"/>
  <c r="D495" i="1"/>
  <c r="C495" i="1"/>
  <c r="T494" i="1"/>
  <c r="S494" i="1"/>
  <c r="R494" i="1"/>
  <c r="Q494" i="1"/>
  <c r="F494" i="1"/>
  <c r="E494" i="1"/>
  <c r="D494" i="1"/>
  <c r="C494" i="1"/>
  <c r="T493" i="1"/>
  <c r="S493" i="1"/>
  <c r="R493" i="1"/>
  <c r="Q493" i="1"/>
  <c r="F493" i="1"/>
  <c r="E493" i="1"/>
  <c r="D493" i="1"/>
  <c r="C493" i="1"/>
  <c r="T492" i="1"/>
  <c r="S492" i="1"/>
  <c r="R492" i="1"/>
  <c r="Q492" i="1"/>
  <c r="F492" i="1"/>
  <c r="E492" i="1"/>
  <c r="D492" i="1"/>
  <c r="C492" i="1"/>
  <c r="T491" i="1"/>
  <c r="S491" i="1"/>
  <c r="R491" i="1"/>
  <c r="Q491" i="1"/>
  <c r="F491" i="1"/>
  <c r="E491" i="1"/>
  <c r="D491" i="1"/>
  <c r="C491" i="1"/>
  <c r="T490" i="1"/>
  <c r="S490" i="1"/>
  <c r="R490" i="1"/>
  <c r="Q490" i="1"/>
  <c r="F490" i="1"/>
  <c r="E490" i="1"/>
  <c r="D490" i="1"/>
  <c r="C490" i="1"/>
  <c r="T489" i="1"/>
  <c r="S489" i="1"/>
  <c r="R489" i="1"/>
  <c r="Q489" i="1"/>
  <c r="F489" i="1"/>
  <c r="E489" i="1"/>
  <c r="D489" i="1"/>
  <c r="C489" i="1"/>
  <c r="T488" i="1"/>
  <c r="S488" i="1"/>
  <c r="R488" i="1"/>
  <c r="Q488" i="1"/>
  <c r="F488" i="1"/>
  <c r="E488" i="1"/>
  <c r="D488" i="1"/>
  <c r="C488" i="1"/>
  <c r="T487" i="1"/>
  <c r="S487" i="1"/>
  <c r="R487" i="1"/>
  <c r="Q487" i="1"/>
  <c r="F487" i="1"/>
  <c r="E487" i="1"/>
  <c r="D487" i="1"/>
  <c r="C487" i="1"/>
  <c r="T486" i="1"/>
  <c r="S486" i="1"/>
  <c r="R486" i="1"/>
  <c r="Q486" i="1"/>
  <c r="F486" i="1"/>
  <c r="E486" i="1"/>
  <c r="D486" i="1"/>
  <c r="C486" i="1"/>
  <c r="T485" i="1"/>
  <c r="S485" i="1"/>
  <c r="R485" i="1"/>
  <c r="Q485" i="1"/>
  <c r="F485" i="1"/>
  <c r="E485" i="1"/>
  <c r="D485" i="1"/>
  <c r="C485" i="1"/>
  <c r="T484" i="1"/>
  <c r="S484" i="1"/>
  <c r="R484" i="1"/>
  <c r="Q484" i="1"/>
  <c r="F484" i="1"/>
  <c r="E484" i="1"/>
  <c r="D484" i="1"/>
  <c r="C484" i="1"/>
  <c r="T483" i="1"/>
  <c r="S483" i="1"/>
  <c r="R483" i="1"/>
  <c r="Q483" i="1"/>
  <c r="F483" i="1"/>
  <c r="E483" i="1"/>
  <c r="D483" i="1"/>
  <c r="C483" i="1"/>
  <c r="T482" i="1"/>
  <c r="S482" i="1"/>
  <c r="R482" i="1"/>
  <c r="Q482" i="1"/>
  <c r="F482" i="1"/>
  <c r="E482" i="1"/>
  <c r="D482" i="1"/>
  <c r="C482" i="1"/>
  <c r="T481" i="1"/>
  <c r="S481" i="1"/>
  <c r="R481" i="1"/>
  <c r="Q481" i="1"/>
  <c r="F481" i="1"/>
  <c r="E481" i="1"/>
  <c r="D481" i="1"/>
  <c r="C481" i="1"/>
  <c r="T480" i="1"/>
  <c r="S480" i="1"/>
  <c r="R480" i="1"/>
  <c r="Q480" i="1"/>
  <c r="F480" i="1"/>
  <c r="E480" i="1"/>
  <c r="D480" i="1"/>
  <c r="C480" i="1"/>
  <c r="T479" i="1"/>
  <c r="S479" i="1"/>
  <c r="R479" i="1"/>
  <c r="Q479" i="1"/>
  <c r="F479" i="1"/>
  <c r="E479" i="1"/>
  <c r="D479" i="1"/>
  <c r="C479" i="1"/>
  <c r="T478" i="1"/>
  <c r="S478" i="1"/>
  <c r="R478" i="1"/>
  <c r="Q478" i="1"/>
  <c r="F478" i="1"/>
  <c r="E478" i="1"/>
  <c r="D478" i="1"/>
  <c r="C478" i="1"/>
  <c r="T477" i="1"/>
  <c r="S477" i="1"/>
  <c r="R477" i="1"/>
  <c r="Q477" i="1"/>
  <c r="F477" i="1"/>
  <c r="E477" i="1"/>
  <c r="D477" i="1"/>
  <c r="C477" i="1"/>
  <c r="T476" i="1"/>
  <c r="S476" i="1"/>
  <c r="R476" i="1"/>
  <c r="Q476" i="1"/>
  <c r="F476" i="1"/>
  <c r="E476" i="1"/>
  <c r="D476" i="1"/>
  <c r="C476" i="1"/>
  <c r="T475" i="1"/>
  <c r="S475" i="1"/>
  <c r="R475" i="1"/>
  <c r="Q475" i="1"/>
  <c r="F475" i="1"/>
  <c r="E475" i="1"/>
  <c r="D475" i="1"/>
  <c r="C475" i="1"/>
  <c r="T474" i="1"/>
  <c r="S474" i="1"/>
  <c r="R474" i="1"/>
  <c r="Q474" i="1"/>
  <c r="F474" i="1"/>
  <c r="E474" i="1"/>
  <c r="D474" i="1"/>
  <c r="C474" i="1"/>
  <c r="T473" i="1"/>
  <c r="S473" i="1"/>
  <c r="R473" i="1"/>
  <c r="Q473" i="1"/>
  <c r="F473" i="1"/>
  <c r="E473" i="1"/>
  <c r="D473" i="1"/>
  <c r="C473" i="1"/>
  <c r="T472" i="1"/>
  <c r="S472" i="1"/>
  <c r="R472" i="1"/>
  <c r="Q472" i="1"/>
  <c r="F472" i="1"/>
  <c r="E472" i="1"/>
  <c r="D472" i="1"/>
  <c r="C472" i="1"/>
  <c r="T471" i="1"/>
  <c r="S471" i="1"/>
  <c r="R471" i="1"/>
  <c r="Q471" i="1"/>
  <c r="F471" i="1"/>
  <c r="E471" i="1"/>
  <c r="D471" i="1"/>
  <c r="C471" i="1"/>
  <c r="T470" i="1"/>
  <c r="S470" i="1"/>
  <c r="R470" i="1"/>
  <c r="Q470" i="1"/>
  <c r="F470" i="1"/>
  <c r="E470" i="1"/>
  <c r="D470" i="1"/>
  <c r="C470" i="1"/>
  <c r="T469" i="1"/>
  <c r="S469" i="1"/>
  <c r="R469" i="1"/>
  <c r="Q469" i="1"/>
  <c r="F469" i="1"/>
  <c r="E469" i="1"/>
  <c r="D469" i="1"/>
  <c r="C469" i="1"/>
  <c r="T468" i="1"/>
  <c r="S468" i="1"/>
  <c r="R468" i="1"/>
  <c r="Q468" i="1"/>
  <c r="F468" i="1"/>
  <c r="E468" i="1"/>
  <c r="D468" i="1"/>
  <c r="C468" i="1"/>
  <c r="T467" i="1"/>
  <c r="S467" i="1"/>
  <c r="R467" i="1"/>
  <c r="Q467" i="1"/>
  <c r="F467" i="1"/>
  <c r="E467" i="1"/>
  <c r="D467" i="1"/>
  <c r="C467" i="1"/>
  <c r="T466" i="1"/>
  <c r="S466" i="1"/>
  <c r="R466" i="1"/>
  <c r="Q466" i="1"/>
  <c r="F466" i="1"/>
  <c r="E466" i="1"/>
  <c r="D466" i="1"/>
  <c r="C466" i="1"/>
  <c r="T465" i="1"/>
  <c r="S465" i="1"/>
  <c r="R465" i="1"/>
  <c r="Q465" i="1"/>
  <c r="F465" i="1"/>
  <c r="E465" i="1"/>
  <c r="D465" i="1"/>
  <c r="C465" i="1"/>
  <c r="T464" i="1"/>
  <c r="S464" i="1"/>
  <c r="R464" i="1"/>
  <c r="Q464" i="1"/>
  <c r="F464" i="1"/>
  <c r="E464" i="1"/>
  <c r="D464" i="1"/>
  <c r="C464" i="1"/>
  <c r="T463" i="1"/>
  <c r="S463" i="1"/>
  <c r="R463" i="1"/>
  <c r="Q463" i="1"/>
  <c r="F463" i="1"/>
  <c r="E463" i="1"/>
  <c r="D463" i="1"/>
  <c r="C463" i="1"/>
  <c r="T462" i="1"/>
  <c r="S462" i="1"/>
  <c r="R462" i="1"/>
  <c r="Q462" i="1"/>
  <c r="F462" i="1"/>
  <c r="E462" i="1"/>
  <c r="D462" i="1"/>
  <c r="C462" i="1"/>
  <c r="T461" i="1"/>
  <c r="S461" i="1"/>
  <c r="R461" i="1"/>
  <c r="Q461" i="1"/>
  <c r="F461" i="1"/>
  <c r="E461" i="1"/>
  <c r="D461" i="1"/>
  <c r="C461" i="1"/>
  <c r="T460" i="1"/>
  <c r="S460" i="1"/>
  <c r="R460" i="1"/>
  <c r="Q460" i="1"/>
  <c r="F460" i="1"/>
  <c r="E460" i="1"/>
  <c r="D460" i="1"/>
  <c r="C460" i="1"/>
  <c r="T459" i="1"/>
  <c r="S459" i="1"/>
  <c r="R459" i="1"/>
  <c r="Q459" i="1"/>
  <c r="F459" i="1"/>
  <c r="E459" i="1"/>
  <c r="D459" i="1"/>
  <c r="C459" i="1"/>
  <c r="T458" i="1"/>
  <c r="S458" i="1"/>
  <c r="R458" i="1"/>
  <c r="Q458" i="1"/>
  <c r="F458" i="1"/>
  <c r="E458" i="1"/>
  <c r="D458" i="1"/>
  <c r="C458" i="1"/>
  <c r="T457" i="1"/>
  <c r="S457" i="1"/>
  <c r="R457" i="1"/>
  <c r="Q457" i="1"/>
  <c r="F457" i="1"/>
  <c r="E457" i="1"/>
  <c r="D457" i="1"/>
  <c r="C457" i="1"/>
  <c r="T456" i="1"/>
  <c r="S456" i="1"/>
  <c r="R456" i="1"/>
  <c r="Q456" i="1"/>
  <c r="F456" i="1"/>
  <c r="E456" i="1"/>
  <c r="D456" i="1"/>
  <c r="C456" i="1"/>
  <c r="T455" i="1"/>
  <c r="S455" i="1"/>
  <c r="R455" i="1"/>
  <c r="Q455" i="1"/>
  <c r="F455" i="1"/>
  <c r="E455" i="1"/>
  <c r="D455" i="1"/>
  <c r="C455" i="1"/>
  <c r="T454" i="1"/>
  <c r="S454" i="1"/>
  <c r="R454" i="1"/>
  <c r="Q454" i="1"/>
  <c r="F454" i="1"/>
  <c r="E454" i="1"/>
  <c r="D454" i="1"/>
  <c r="C454" i="1"/>
  <c r="T453" i="1"/>
  <c r="S453" i="1"/>
  <c r="R453" i="1"/>
  <c r="Q453" i="1"/>
  <c r="F453" i="1"/>
  <c r="E453" i="1"/>
  <c r="D453" i="1"/>
  <c r="C453" i="1"/>
  <c r="T452" i="1"/>
  <c r="S452" i="1"/>
  <c r="R452" i="1"/>
  <c r="Q452" i="1"/>
  <c r="F452" i="1"/>
  <c r="E452" i="1"/>
  <c r="D452" i="1"/>
  <c r="C452" i="1"/>
  <c r="T451" i="1"/>
  <c r="S451" i="1"/>
  <c r="R451" i="1"/>
  <c r="Q451" i="1"/>
  <c r="F451" i="1"/>
  <c r="E451" i="1"/>
  <c r="D451" i="1"/>
  <c r="C451" i="1"/>
  <c r="T450" i="1"/>
  <c r="S450" i="1"/>
  <c r="R450" i="1"/>
  <c r="Q450" i="1"/>
  <c r="F450" i="1"/>
  <c r="E450" i="1"/>
  <c r="D450" i="1"/>
  <c r="C450" i="1"/>
  <c r="T449" i="1"/>
  <c r="S449" i="1"/>
  <c r="R449" i="1"/>
  <c r="Q449" i="1"/>
  <c r="F449" i="1"/>
  <c r="E449" i="1"/>
  <c r="D449" i="1"/>
  <c r="C449" i="1"/>
  <c r="T448" i="1"/>
  <c r="S448" i="1"/>
  <c r="R448" i="1"/>
  <c r="Q448" i="1"/>
  <c r="F448" i="1"/>
  <c r="E448" i="1"/>
  <c r="D448" i="1"/>
  <c r="C448" i="1"/>
  <c r="T447" i="1"/>
  <c r="S447" i="1"/>
  <c r="R447" i="1"/>
  <c r="Q447" i="1"/>
  <c r="F447" i="1"/>
  <c r="E447" i="1"/>
  <c r="D447" i="1"/>
  <c r="C447" i="1"/>
  <c r="T446" i="1"/>
  <c r="S446" i="1"/>
  <c r="R446" i="1"/>
  <c r="Q446" i="1"/>
  <c r="F446" i="1"/>
  <c r="E446" i="1"/>
  <c r="D446" i="1"/>
  <c r="C446" i="1"/>
  <c r="T445" i="1"/>
  <c r="S445" i="1"/>
  <c r="R445" i="1"/>
  <c r="Q445" i="1"/>
  <c r="F445" i="1"/>
  <c r="E445" i="1"/>
  <c r="D445" i="1"/>
  <c r="C445" i="1"/>
  <c r="T444" i="1"/>
  <c r="S444" i="1"/>
  <c r="R444" i="1"/>
  <c r="Q444" i="1"/>
  <c r="F444" i="1"/>
  <c r="E444" i="1"/>
  <c r="D444" i="1"/>
  <c r="C444" i="1"/>
  <c r="T443" i="1"/>
  <c r="S443" i="1"/>
  <c r="R443" i="1"/>
  <c r="Q443" i="1"/>
  <c r="F443" i="1"/>
  <c r="E443" i="1"/>
  <c r="D443" i="1"/>
  <c r="C443" i="1"/>
  <c r="T442" i="1"/>
  <c r="S442" i="1"/>
  <c r="R442" i="1"/>
  <c r="Q442" i="1"/>
  <c r="F442" i="1"/>
  <c r="E442" i="1"/>
  <c r="D442" i="1"/>
  <c r="C442" i="1"/>
  <c r="T441" i="1"/>
  <c r="S441" i="1"/>
  <c r="R441" i="1"/>
  <c r="Q441" i="1"/>
  <c r="F441" i="1"/>
  <c r="E441" i="1"/>
  <c r="D441" i="1"/>
  <c r="C441" i="1"/>
  <c r="T440" i="1"/>
  <c r="S440" i="1"/>
  <c r="R440" i="1"/>
  <c r="Q440" i="1"/>
  <c r="F440" i="1"/>
  <c r="E440" i="1"/>
  <c r="D440" i="1"/>
  <c r="C440" i="1"/>
  <c r="T439" i="1"/>
  <c r="S439" i="1"/>
  <c r="R439" i="1"/>
  <c r="Q439" i="1"/>
  <c r="F439" i="1"/>
  <c r="E439" i="1"/>
  <c r="D439" i="1"/>
  <c r="C439" i="1"/>
  <c r="T438" i="1"/>
  <c r="S438" i="1"/>
  <c r="R438" i="1"/>
  <c r="Q438" i="1"/>
  <c r="F438" i="1"/>
  <c r="E438" i="1"/>
  <c r="D438" i="1"/>
  <c r="C438" i="1"/>
  <c r="T437" i="1"/>
  <c r="S437" i="1"/>
  <c r="R437" i="1"/>
  <c r="Q437" i="1"/>
  <c r="F437" i="1"/>
  <c r="E437" i="1"/>
  <c r="D437" i="1"/>
  <c r="C437" i="1"/>
  <c r="T436" i="1"/>
  <c r="S436" i="1"/>
  <c r="R436" i="1"/>
  <c r="Q436" i="1"/>
  <c r="F436" i="1"/>
  <c r="E436" i="1"/>
  <c r="D436" i="1"/>
  <c r="C436" i="1"/>
  <c r="T435" i="1"/>
  <c r="S435" i="1"/>
  <c r="R435" i="1"/>
  <c r="Q435" i="1"/>
  <c r="F435" i="1"/>
  <c r="E435" i="1"/>
  <c r="D435" i="1"/>
  <c r="C435" i="1"/>
  <c r="T434" i="1"/>
  <c r="S434" i="1"/>
  <c r="R434" i="1"/>
  <c r="Q434" i="1"/>
  <c r="F434" i="1"/>
  <c r="E434" i="1"/>
  <c r="D434" i="1"/>
  <c r="C434" i="1"/>
  <c r="T433" i="1"/>
  <c r="S433" i="1"/>
  <c r="R433" i="1"/>
  <c r="Q433" i="1"/>
  <c r="F433" i="1"/>
  <c r="E433" i="1"/>
  <c r="D433" i="1"/>
  <c r="C433" i="1"/>
  <c r="T432" i="1"/>
  <c r="S432" i="1"/>
  <c r="R432" i="1"/>
  <c r="Q432" i="1"/>
  <c r="F432" i="1"/>
  <c r="E432" i="1"/>
  <c r="D432" i="1"/>
  <c r="C432" i="1"/>
  <c r="T431" i="1"/>
  <c r="S431" i="1"/>
  <c r="R431" i="1"/>
  <c r="Q431" i="1"/>
  <c r="F431" i="1"/>
  <c r="E431" i="1"/>
  <c r="D431" i="1"/>
  <c r="C431" i="1"/>
  <c r="T430" i="1"/>
  <c r="S430" i="1"/>
  <c r="R430" i="1"/>
  <c r="Q430" i="1"/>
  <c r="F430" i="1"/>
  <c r="E430" i="1"/>
  <c r="D430" i="1"/>
  <c r="C430" i="1"/>
  <c r="T429" i="1"/>
  <c r="S429" i="1"/>
  <c r="R429" i="1"/>
  <c r="Q429" i="1"/>
  <c r="F429" i="1"/>
  <c r="E429" i="1"/>
  <c r="D429" i="1"/>
  <c r="C429" i="1"/>
  <c r="T428" i="1"/>
  <c r="S428" i="1"/>
  <c r="R428" i="1"/>
  <c r="Q428" i="1"/>
  <c r="F428" i="1"/>
  <c r="E428" i="1"/>
  <c r="D428" i="1"/>
  <c r="C428" i="1"/>
  <c r="T427" i="1"/>
  <c r="S427" i="1"/>
  <c r="R427" i="1"/>
  <c r="Q427" i="1"/>
  <c r="F427" i="1"/>
  <c r="E427" i="1"/>
  <c r="D427" i="1"/>
  <c r="C427" i="1"/>
  <c r="T426" i="1"/>
  <c r="S426" i="1"/>
  <c r="R426" i="1"/>
  <c r="Q426" i="1"/>
  <c r="F426" i="1"/>
  <c r="E426" i="1"/>
  <c r="D426" i="1"/>
  <c r="C426" i="1"/>
  <c r="T425" i="1"/>
  <c r="S425" i="1"/>
  <c r="R425" i="1"/>
  <c r="Q425" i="1"/>
  <c r="F425" i="1"/>
  <c r="E425" i="1"/>
  <c r="D425" i="1"/>
  <c r="C425" i="1"/>
  <c r="T424" i="1"/>
  <c r="S424" i="1"/>
  <c r="R424" i="1"/>
  <c r="Q424" i="1"/>
  <c r="F424" i="1"/>
  <c r="E424" i="1"/>
  <c r="D424" i="1"/>
  <c r="C424" i="1"/>
  <c r="T423" i="1"/>
  <c r="S423" i="1"/>
  <c r="R423" i="1"/>
  <c r="Q423" i="1"/>
  <c r="F423" i="1"/>
  <c r="E423" i="1"/>
  <c r="D423" i="1"/>
  <c r="C423" i="1"/>
  <c r="T422" i="1"/>
  <c r="S422" i="1"/>
  <c r="R422" i="1"/>
  <c r="Q422" i="1"/>
  <c r="F422" i="1"/>
  <c r="E422" i="1"/>
  <c r="D422" i="1"/>
  <c r="C422" i="1"/>
  <c r="T421" i="1"/>
  <c r="S421" i="1"/>
  <c r="R421" i="1"/>
  <c r="Q421" i="1"/>
  <c r="F421" i="1"/>
  <c r="E421" i="1"/>
  <c r="D421" i="1"/>
  <c r="C421" i="1"/>
  <c r="T420" i="1"/>
  <c r="S420" i="1"/>
  <c r="R420" i="1"/>
  <c r="Q420" i="1"/>
  <c r="F420" i="1"/>
  <c r="E420" i="1"/>
  <c r="D420" i="1"/>
  <c r="C420" i="1"/>
  <c r="T419" i="1"/>
  <c r="S419" i="1"/>
  <c r="R419" i="1"/>
  <c r="Q419" i="1"/>
  <c r="F419" i="1"/>
  <c r="E419" i="1"/>
  <c r="D419" i="1"/>
  <c r="C419" i="1"/>
  <c r="T418" i="1"/>
  <c r="S418" i="1"/>
  <c r="R418" i="1"/>
  <c r="Q418" i="1"/>
  <c r="F418" i="1"/>
  <c r="E418" i="1"/>
  <c r="D418" i="1"/>
  <c r="C418" i="1"/>
  <c r="T417" i="1"/>
  <c r="S417" i="1"/>
  <c r="R417" i="1"/>
  <c r="Q417" i="1"/>
  <c r="F417" i="1"/>
  <c r="E417" i="1"/>
  <c r="D417" i="1"/>
  <c r="C417" i="1"/>
  <c r="T416" i="1"/>
  <c r="S416" i="1"/>
  <c r="R416" i="1"/>
  <c r="Q416" i="1"/>
  <c r="F416" i="1"/>
  <c r="E416" i="1"/>
  <c r="D416" i="1"/>
  <c r="C416" i="1"/>
  <c r="T415" i="1"/>
  <c r="S415" i="1"/>
  <c r="R415" i="1"/>
  <c r="Q415" i="1"/>
  <c r="F415" i="1"/>
  <c r="E415" i="1"/>
  <c r="D415" i="1"/>
  <c r="C415" i="1"/>
  <c r="T414" i="1"/>
  <c r="S414" i="1"/>
  <c r="R414" i="1"/>
  <c r="Q414" i="1"/>
  <c r="F414" i="1"/>
  <c r="E414" i="1"/>
  <c r="D414" i="1"/>
  <c r="C414" i="1"/>
  <c r="T413" i="1"/>
  <c r="S413" i="1"/>
  <c r="R413" i="1"/>
  <c r="Q413" i="1"/>
  <c r="F413" i="1"/>
  <c r="E413" i="1"/>
  <c r="D413" i="1"/>
  <c r="C413" i="1"/>
  <c r="T412" i="1"/>
  <c r="S412" i="1"/>
  <c r="R412" i="1"/>
  <c r="Q412" i="1"/>
  <c r="F412" i="1"/>
  <c r="E412" i="1"/>
  <c r="D412" i="1"/>
  <c r="C412" i="1"/>
  <c r="T411" i="1"/>
  <c r="S411" i="1"/>
  <c r="R411" i="1"/>
  <c r="Q411" i="1"/>
  <c r="F411" i="1"/>
  <c r="E411" i="1"/>
  <c r="D411" i="1"/>
  <c r="C411" i="1"/>
  <c r="T410" i="1"/>
  <c r="S410" i="1"/>
  <c r="R410" i="1"/>
  <c r="Q410" i="1"/>
  <c r="F410" i="1"/>
  <c r="E410" i="1"/>
  <c r="D410" i="1"/>
  <c r="C410" i="1"/>
  <c r="T409" i="1"/>
  <c r="S409" i="1"/>
  <c r="R409" i="1"/>
  <c r="Q409" i="1"/>
  <c r="F409" i="1"/>
  <c r="E409" i="1"/>
  <c r="D409" i="1"/>
  <c r="C409" i="1"/>
  <c r="T408" i="1"/>
  <c r="S408" i="1"/>
  <c r="R408" i="1"/>
  <c r="Q408" i="1"/>
  <c r="F408" i="1"/>
  <c r="E408" i="1"/>
  <c r="D408" i="1"/>
  <c r="C408" i="1"/>
  <c r="T407" i="1"/>
  <c r="S407" i="1"/>
  <c r="R407" i="1"/>
  <c r="Q407" i="1"/>
  <c r="F407" i="1"/>
  <c r="E407" i="1"/>
  <c r="D407" i="1"/>
  <c r="C407" i="1"/>
  <c r="T406" i="1"/>
  <c r="S406" i="1"/>
  <c r="R406" i="1"/>
  <c r="Q406" i="1"/>
  <c r="F406" i="1"/>
  <c r="E406" i="1"/>
  <c r="D406" i="1"/>
  <c r="C406" i="1"/>
  <c r="T405" i="1"/>
  <c r="S405" i="1"/>
  <c r="R405" i="1"/>
  <c r="Q405" i="1"/>
  <c r="F405" i="1"/>
  <c r="E405" i="1"/>
  <c r="D405" i="1"/>
  <c r="C405" i="1"/>
  <c r="T404" i="1"/>
  <c r="S404" i="1"/>
  <c r="R404" i="1"/>
  <c r="Q404" i="1"/>
  <c r="F404" i="1"/>
  <c r="E404" i="1"/>
  <c r="D404" i="1"/>
  <c r="C404" i="1"/>
  <c r="T403" i="1"/>
  <c r="S403" i="1"/>
  <c r="R403" i="1"/>
  <c r="Q403" i="1"/>
  <c r="F403" i="1"/>
  <c r="E403" i="1"/>
  <c r="D403" i="1"/>
  <c r="C403" i="1"/>
  <c r="T402" i="1"/>
  <c r="S402" i="1"/>
  <c r="R402" i="1"/>
  <c r="Q402" i="1"/>
  <c r="F402" i="1"/>
  <c r="E402" i="1"/>
  <c r="D402" i="1"/>
  <c r="C402" i="1"/>
  <c r="T401" i="1"/>
  <c r="S401" i="1"/>
  <c r="R401" i="1"/>
  <c r="Q401" i="1"/>
  <c r="F401" i="1"/>
  <c r="E401" i="1"/>
  <c r="D401" i="1"/>
  <c r="C401" i="1"/>
  <c r="T400" i="1"/>
  <c r="S400" i="1"/>
  <c r="R400" i="1"/>
  <c r="Q400" i="1"/>
  <c r="F400" i="1"/>
  <c r="E400" i="1"/>
  <c r="D400" i="1"/>
  <c r="C400" i="1"/>
  <c r="T399" i="1"/>
  <c r="S399" i="1"/>
  <c r="R399" i="1"/>
  <c r="Q399" i="1"/>
  <c r="F399" i="1"/>
  <c r="E399" i="1"/>
  <c r="D399" i="1"/>
  <c r="C399" i="1"/>
  <c r="T398" i="1"/>
  <c r="S398" i="1"/>
  <c r="R398" i="1"/>
  <c r="Q398" i="1"/>
  <c r="F398" i="1"/>
  <c r="E398" i="1"/>
  <c r="D398" i="1"/>
  <c r="C398" i="1"/>
  <c r="T397" i="1"/>
  <c r="S397" i="1"/>
  <c r="R397" i="1"/>
  <c r="Q397" i="1"/>
  <c r="F397" i="1"/>
  <c r="E397" i="1"/>
  <c r="D397" i="1"/>
  <c r="C397" i="1"/>
  <c r="T396" i="1"/>
  <c r="S396" i="1"/>
  <c r="R396" i="1"/>
  <c r="Q396" i="1"/>
  <c r="F396" i="1"/>
  <c r="E396" i="1"/>
  <c r="D396" i="1"/>
  <c r="C396" i="1"/>
  <c r="T395" i="1"/>
  <c r="S395" i="1"/>
  <c r="R395" i="1"/>
  <c r="Q395" i="1"/>
  <c r="F395" i="1"/>
  <c r="E395" i="1"/>
  <c r="D395" i="1"/>
  <c r="C395" i="1"/>
  <c r="T394" i="1"/>
  <c r="S394" i="1"/>
  <c r="R394" i="1"/>
  <c r="Q394" i="1"/>
  <c r="F394" i="1"/>
  <c r="E394" i="1"/>
  <c r="D394" i="1"/>
  <c r="C394" i="1"/>
  <c r="T393" i="1"/>
  <c r="S393" i="1"/>
  <c r="R393" i="1"/>
  <c r="Q393" i="1"/>
  <c r="F393" i="1"/>
  <c r="E393" i="1"/>
  <c r="D393" i="1"/>
  <c r="C393" i="1"/>
  <c r="T392" i="1"/>
  <c r="S392" i="1"/>
  <c r="R392" i="1"/>
  <c r="Q392" i="1"/>
  <c r="F392" i="1"/>
  <c r="E392" i="1"/>
  <c r="D392" i="1"/>
  <c r="C392" i="1"/>
  <c r="T391" i="1"/>
  <c r="S391" i="1"/>
  <c r="R391" i="1"/>
  <c r="Q391" i="1"/>
  <c r="F391" i="1"/>
  <c r="E391" i="1"/>
  <c r="D391" i="1"/>
  <c r="C391" i="1"/>
  <c r="T390" i="1"/>
  <c r="S390" i="1"/>
  <c r="R390" i="1"/>
  <c r="Q390" i="1"/>
  <c r="F390" i="1"/>
  <c r="E390" i="1"/>
  <c r="D390" i="1"/>
  <c r="C390" i="1"/>
  <c r="T389" i="1"/>
  <c r="S389" i="1"/>
  <c r="R389" i="1"/>
  <c r="Q389" i="1"/>
  <c r="F389" i="1"/>
  <c r="E389" i="1"/>
  <c r="D389" i="1"/>
  <c r="C389" i="1"/>
  <c r="T388" i="1"/>
  <c r="S388" i="1"/>
  <c r="R388" i="1"/>
  <c r="Q388" i="1"/>
  <c r="F388" i="1"/>
  <c r="E388" i="1"/>
  <c r="D388" i="1"/>
  <c r="C388" i="1"/>
  <c r="T387" i="1"/>
  <c r="S387" i="1"/>
  <c r="R387" i="1"/>
  <c r="Q387" i="1"/>
  <c r="F387" i="1"/>
  <c r="E387" i="1"/>
  <c r="D387" i="1"/>
  <c r="C387" i="1"/>
  <c r="T386" i="1"/>
  <c r="S386" i="1"/>
  <c r="R386" i="1"/>
  <c r="Q386" i="1"/>
  <c r="F386" i="1"/>
  <c r="E386" i="1"/>
  <c r="D386" i="1"/>
  <c r="C386" i="1"/>
  <c r="T385" i="1"/>
  <c r="S385" i="1"/>
  <c r="R385" i="1"/>
  <c r="Q385" i="1"/>
  <c r="F385" i="1"/>
  <c r="E385" i="1"/>
  <c r="D385" i="1"/>
  <c r="C385" i="1"/>
  <c r="T384" i="1"/>
  <c r="S384" i="1"/>
  <c r="R384" i="1"/>
  <c r="Q384" i="1"/>
  <c r="F384" i="1"/>
  <c r="E384" i="1"/>
  <c r="D384" i="1"/>
  <c r="C384" i="1"/>
  <c r="T383" i="1"/>
  <c r="S383" i="1"/>
  <c r="R383" i="1"/>
  <c r="Q383" i="1"/>
  <c r="F383" i="1"/>
  <c r="E383" i="1"/>
  <c r="D383" i="1"/>
  <c r="C383" i="1"/>
  <c r="T382" i="1"/>
  <c r="S382" i="1"/>
  <c r="R382" i="1"/>
  <c r="Q382" i="1"/>
  <c r="F382" i="1"/>
  <c r="E382" i="1"/>
  <c r="D382" i="1"/>
  <c r="C382" i="1"/>
  <c r="T381" i="1"/>
  <c r="S381" i="1"/>
  <c r="R381" i="1"/>
  <c r="Q381" i="1"/>
  <c r="F381" i="1"/>
  <c r="E381" i="1"/>
  <c r="D381" i="1"/>
  <c r="C381" i="1"/>
  <c r="T380" i="1"/>
  <c r="S380" i="1"/>
  <c r="R380" i="1"/>
  <c r="Q380" i="1"/>
  <c r="F380" i="1"/>
  <c r="E380" i="1"/>
  <c r="D380" i="1"/>
  <c r="C380" i="1"/>
  <c r="T379" i="1"/>
  <c r="S379" i="1"/>
  <c r="R379" i="1"/>
  <c r="Q379" i="1"/>
  <c r="F379" i="1"/>
  <c r="E379" i="1"/>
  <c r="D379" i="1"/>
  <c r="C379" i="1"/>
  <c r="T378" i="1"/>
  <c r="S378" i="1"/>
  <c r="R378" i="1"/>
  <c r="Q378" i="1"/>
  <c r="F378" i="1"/>
  <c r="E378" i="1"/>
  <c r="D378" i="1"/>
  <c r="C378" i="1"/>
  <c r="T377" i="1"/>
  <c r="S377" i="1"/>
  <c r="R377" i="1"/>
  <c r="Q377" i="1"/>
  <c r="F377" i="1"/>
  <c r="E377" i="1"/>
  <c r="D377" i="1"/>
  <c r="C377" i="1"/>
  <c r="T376" i="1"/>
  <c r="S376" i="1"/>
  <c r="R376" i="1"/>
  <c r="Q376" i="1"/>
  <c r="F376" i="1"/>
  <c r="E376" i="1"/>
  <c r="D376" i="1"/>
  <c r="C376" i="1"/>
  <c r="T375" i="1"/>
  <c r="S375" i="1"/>
  <c r="R375" i="1"/>
  <c r="Q375" i="1"/>
  <c r="F375" i="1"/>
  <c r="E375" i="1"/>
  <c r="D375" i="1"/>
  <c r="C375" i="1"/>
  <c r="T374" i="1"/>
  <c r="S374" i="1"/>
  <c r="R374" i="1"/>
  <c r="Q374" i="1"/>
  <c r="F374" i="1"/>
  <c r="E374" i="1"/>
  <c r="D374" i="1"/>
  <c r="C374" i="1"/>
  <c r="T373" i="1"/>
  <c r="S373" i="1"/>
  <c r="R373" i="1"/>
  <c r="Q373" i="1"/>
  <c r="F373" i="1"/>
  <c r="E373" i="1"/>
  <c r="D373" i="1"/>
  <c r="C373" i="1"/>
  <c r="T372" i="1"/>
  <c r="S372" i="1"/>
  <c r="R372" i="1"/>
  <c r="Q372" i="1"/>
  <c r="F372" i="1"/>
  <c r="E372" i="1"/>
  <c r="D372" i="1"/>
  <c r="C372" i="1"/>
  <c r="T371" i="1"/>
  <c r="S371" i="1"/>
  <c r="R371" i="1"/>
  <c r="Q371" i="1"/>
  <c r="F371" i="1"/>
  <c r="E371" i="1"/>
  <c r="D371" i="1"/>
  <c r="C371" i="1"/>
  <c r="T370" i="1"/>
  <c r="S370" i="1"/>
  <c r="R370" i="1"/>
  <c r="Q370" i="1"/>
  <c r="F370" i="1"/>
  <c r="E370" i="1"/>
  <c r="D370" i="1"/>
  <c r="C370" i="1"/>
  <c r="T369" i="1"/>
  <c r="S369" i="1"/>
  <c r="R369" i="1"/>
  <c r="Q369" i="1"/>
  <c r="F369" i="1"/>
  <c r="E369" i="1"/>
  <c r="D369" i="1"/>
  <c r="C369" i="1"/>
  <c r="T368" i="1"/>
  <c r="S368" i="1"/>
  <c r="R368" i="1"/>
  <c r="Q368" i="1"/>
  <c r="F368" i="1"/>
  <c r="E368" i="1"/>
  <c r="D368" i="1"/>
  <c r="C368" i="1"/>
  <c r="T367" i="1"/>
  <c r="S367" i="1"/>
  <c r="R367" i="1"/>
  <c r="Q367" i="1"/>
  <c r="F367" i="1"/>
  <c r="E367" i="1"/>
  <c r="D367" i="1"/>
  <c r="C367" i="1"/>
  <c r="T366" i="1"/>
  <c r="S366" i="1"/>
  <c r="R366" i="1"/>
  <c r="Q366" i="1"/>
  <c r="F366" i="1"/>
  <c r="E366" i="1"/>
  <c r="D366" i="1"/>
  <c r="C366" i="1"/>
  <c r="T365" i="1"/>
  <c r="S365" i="1"/>
  <c r="R365" i="1"/>
  <c r="Q365" i="1"/>
  <c r="F365" i="1"/>
  <c r="E365" i="1"/>
  <c r="D365" i="1"/>
  <c r="C365" i="1"/>
  <c r="T364" i="1"/>
  <c r="S364" i="1"/>
  <c r="R364" i="1"/>
  <c r="Q364" i="1"/>
  <c r="F364" i="1"/>
  <c r="E364" i="1"/>
  <c r="D364" i="1"/>
  <c r="C364" i="1"/>
  <c r="T363" i="1"/>
  <c r="S363" i="1"/>
  <c r="R363" i="1"/>
  <c r="Q363" i="1"/>
  <c r="F363" i="1"/>
  <c r="E363" i="1"/>
  <c r="D363" i="1"/>
  <c r="C363" i="1"/>
  <c r="T362" i="1"/>
  <c r="S362" i="1"/>
  <c r="R362" i="1"/>
  <c r="Q362" i="1"/>
  <c r="F362" i="1"/>
  <c r="E362" i="1"/>
  <c r="D362" i="1"/>
  <c r="C362" i="1"/>
  <c r="T361" i="1"/>
  <c r="S361" i="1"/>
  <c r="R361" i="1"/>
  <c r="Q361" i="1"/>
  <c r="F361" i="1"/>
  <c r="E361" i="1"/>
  <c r="D361" i="1"/>
  <c r="C361" i="1"/>
  <c r="T360" i="1"/>
  <c r="S360" i="1"/>
  <c r="R360" i="1"/>
  <c r="Q360" i="1"/>
  <c r="F360" i="1"/>
  <c r="E360" i="1"/>
  <c r="D360" i="1"/>
  <c r="C360" i="1"/>
  <c r="T359" i="1"/>
  <c r="S359" i="1"/>
  <c r="R359" i="1"/>
  <c r="Q359" i="1"/>
  <c r="F359" i="1"/>
  <c r="E359" i="1"/>
  <c r="D359" i="1"/>
  <c r="C359" i="1"/>
  <c r="T358" i="1"/>
  <c r="S358" i="1"/>
  <c r="R358" i="1"/>
  <c r="Q358" i="1"/>
  <c r="F358" i="1"/>
  <c r="E358" i="1"/>
  <c r="D358" i="1"/>
  <c r="C358" i="1"/>
  <c r="T357" i="1"/>
  <c r="S357" i="1"/>
  <c r="R357" i="1"/>
  <c r="Q357" i="1"/>
  <c r="F357" i="1"/>
  <c r="E357" i="1"/>
  <c r="D357" i="1"/>
  <c r="C357" i="1"/>
  <c r="T356" i="1"/>
  <c r="S356" i="1"/>
  <c r="R356" i="1"/>
  <c r="Q356" i="1"/>
  <c r="F356" i="1"/>
  <c r="E356" i="1"/>
  <c r="D356" i="1"/>
  <c r="C356" i="1"/>
  <c r="T355" i="1"/>
  <c r="S355" i="1"/>
  <c r="R355" i="1"/>
  <c r="Q355" i="1"/>
  <c r="F355" i="1"/>
  <c r="E355" i="1"/>
  <c r="D355" i="1"/>
  <c r="C355" i="1"/>
  <c r="T354" i="1"/>
  <c r="S354" i="1"/>
  <c r="R354" i="1"/>
  <c r="Q354" i="1"/>
  <c r="F354" i="1"/>
  <c r="E354" i="1"/>
  <c r="D354" i="1"/>
  <c r="C354" i="1"/>
  <c r="T353" i="1"/>
  <c r="S353" i="1"/>
  <c r="R353" i="1"/>
  <c r="Q353" i="1"/>
  <c r="F353" i="1"/>
  <c r="E353" i="1"/>
  <c r="D353" i="1"/>
  <c r="C353" i="1"/>
  <c r="T352" i="1"/>
  <c r="S352" i="1"/>
  <c r="R352" i="1"/>
  <c r="Q352" i="1"/>
  <c r="F352" i="1"/>
  <c r="E352" i="1"/>
  <c r="D352" i="1"/>
  <c r="C352" i="1"/>
  <c r="T351" i="1"/>
  <c r="S351" i="1"/>
  <c r="R351" i="1"/>
  <c r="Q351" i="1"/>
  <c r="F351" i="1"/>
  <c r="E351" i="1"/>
  <c r="D351" i="1"/>
  <c r="C351" i="1"/>
  <c r="T350" i="1"/>
  <c r="S350" i="1"/>
  <c r="R350" i="1"/>
  <c r="Q350" i="1"/>
  <c r="F350" i="1"/>
  <c r="E350" i="1"/>
  <c r="D350" i="1"/>
  <c r="C350" i="1"/>
  <c r="T349" i="1"/>
  <c r="S349" i="1"/>
  <c r="R349" i="1"/>
  <c r="Q349" i="1"/>
  <c r="F349" i="1"/>
  <c r="E349" i="1"/>
  <c r="D349" i="1"/>
  <c r="C349" i="1"/>
  <c r="T348" i="1"/>
  <c r="S348" i="1"/>
  <c r="R348" i="1"/>
  <c r="Q348" i="1"/>
  <c r="F348" i="1"/>
  <c r="E348" i="1"/>
  <c r="D348" i="1"/>
  <c r="C348" i="1"/>
  <c r="T347" i="1"/>
  <c r="S347" i="1"/>
  <c r="R347" i="1"/>
  <c r="Q347" i="1"/>
  <c r="F347" i="1"/>
  <c r="E347" i="1"/>
  <c r="D347" i="1"/>
  <c r="C347" i="1"/>
  <c r="T346" i="1"/>
  <c r="S346" i="1"/>
  <c r="R346" i="1"/>
  <c r="Q346" i="1"/>
  <c r="F346" i="1"/>
  <c r="E346" i="1"/>
  <c r="D346" i="1"/>
  <c r="C346" i="1"/>
  <c r="T345" i="1"/>
  <c r="S345" i="1"/>
  <c r="R345" i="1"/>
  <c r="Q345" i="1"/>
  <c r="F345" i="1"/>
  <c r="E345" i="1"/>
  <c r="D345" i="1"/>
  <c r="C345" i="1"/>
  <c r="T344" i="1"/>
  <c r="S344" i="1"/>
  <c r="R344" i="1"/>
  <c r="Q344" i="1"/>
  <c r="F344" i="1"/>
  <c r="E344" i="1"/>
  <c r="D344" i="1"/>
  <c r="C344" i="1"/>
  <c r="T343" i="1"/>
  <c r="S343" i="1"/>
  <c r="R343" i="1"/>
  <c r="Q343" i="1"/>
  <c r="F343" i="1"/>
  <c r="E343" i="1"/>
  <c r="D343" i="1"/>
  <c r="C343" i="1"/>
  <c r="T342" i="1"/>
  <c r="S342" i="1"/>
  <c r="R342" i="1"/>
  <c r="Q342" i="1"/>
  <c r="F342" i="1"/>
  <c r="E342" i="1"/>
  <c r="D342" i="1"/>
  <c r="C342" i="1"/>
  <c r="T341" i="1"/>
  <c r="S341" i="1"/>
  <c r="R341" i="1"/>
  <c r="Q341" i="1"/>
  <c r="F341" i="1"/>
  <c r="E341" i="1"/>
  <c r="D341" i="1"/>
  <c r="C341" i="1"/>
  <c r="T340" i="1"/>
  <c r="S340" i="1"/>
  <c r="R340" i="1"/>
  <c r="Q340" i="1"/>
  <c r="F340" i="1"/>
  <c r="E340" i="1"/>
  <c r="D340" i="1"/>
  <c r="C340" i="1"/>
  <c r="T339" i="1"/>
  <c r="S339" i="1"/>
  <c r="R339" i="1"/>
  <c r="Q339" i="1"/>
  <c r="F339" i="1"/>
  <c r="E339" i="1"/>
  <c r="D339" i="1"/>
  <c r="C339" i="1"/>
  <c r="T338" i="1"/>
  <c r="S338" i="1"/>
  <c r="R338" i="1"/>
  <c r="Q338" i="1"/>
  <c r="F338" i="1"/>
  <c r="E338" i="1"/>
  <c r="D338" i="1"/>
  <c r="C338" i="1"/>
  <c r="T337" i="1"/>
  <c r="S337" i="1"/>
  <c r="R337" i="1"/>
  <c r="Q337" i="1"/>
  <c r="F337" i="1"/>
  <c r="E337" i="1"/>
  <c r="D337" i="1"/>
  <c r="C337" i="1"/>
  <c r="T336" i="1"/>
  <c r="S336" i="1"/>
  <c r="R336" i="1"/>
  <c r="Q336" i="1"/>
  <c r="F336" i="1"/>
  <c r="E336" i="1"/>
  <c r="D336" i="1"/>
  <c r="C336" i="1"/>
  <c r="T335" i="1"/>
  <c r="S335" i="1"/>
  <c r="R335" i="1"/>
  <c r="Q335" i="1"/>
  <c r="F335" i="1"/>
  <c r="E335" i="1"/>
  <c r="D335" i="1"/>
  <c r="C335" i="1"/>
  <c r="T334" i="1"/>
  <c r="S334" i="1"/>
  <c r="R334" i="1"/>
  <c r="Q334" i="1"/>
  <c r="F334" i="1"/>
  <c r="E334" i="1"/>
  <c r="D334" i="1"/>
  <c r="C334" i="1"/>
  <c r="T333" i="1"/>
  <c r="S333" i="1"/>
  <c r="R333" i="1"/>
  <c r="Q333" i="1"/>
  <c r="F333" i="1"/>
  <c r="E333" i="1"/>
  <c r="D333" i="1"/>
  <c r="C333" i="1"/>
  <c r="T332" i="1"/>
  <c r="S332" i="1"/>
  <c r="R332" i="1"/>
  <c r="Q332" i="1"/>
  <c r="F332" i="1"/>
  <c r="E332" i="1"/>
  <c r="D332" i="1"/>
  <c r="C332" i="1"/>
  <c r="T331" i="1"/>
  <c r="S331" i="1"/>
  <c r="R331" i="1"/>
  <c r="Q331" i="1"/>
  <c r="F331" i="1"/>
  <c r="E331" i="1"/>
  <c r="D331" i="1"/>
  <c r="C331" i="1"/>
  <c r="T330" i="1"/>
  <c r="S330" i="1"/>
  <c r="R330" i="1"/>
  <c r="Q330" i="1"/>
  <c r="F330" i="1"/>
  <c r="E330" i="1"/>
  <c r="D330" i="1"/>
  <c r="C330" i="1"/>
  <c r="T329" i="1"/>
  <c r="S329" i="1"/>
  <c r="R329" i="1"/>
  <c r="Q329" i="1"/>
  <c r="F329" i="1"/>
  <c r="E329" i="1"/>
  <c r="D329" i="1"/>
  <c r="C329" i="1"/>
  <c r="T328" i="1"/>
  <c r="S328" i="1"/>
  <c r="R328" i="1"/>
  <c r="Q328" i="1"/>
  <c r="F328" i="1"/>
  <c r="E328" i="1"/>
  <c r="D328" i="1"/>
  <c r="C328" i="1"/>
  <c r="T327" i="1"/>
  <c r="S327" i="1"/>
  <c r="R327" i="1"/>
  <c r="Q327" i="1"/>
  <c r="F327" i="1"/>
  <c r="E327" i="1"/>
  <c r="D327" i="1"/>
  <c r="C327" i="1"/>
  <c r="T326" i="1"/>
  <c r="S326" i="1"/>
  <c r="R326" i="1"/>
  <c r="Q326" i="1"/>
  <c r="F326" i="1"/>
  <c r="E326" i="1"/>
  <c r="D326" i="1"/>
  <c r="C326" i="1"/>
  <c r="T325" i="1"/>
  <c r="S325" i="1"/>
  <c r="R325" i="1"/>
  <c r="Q325" i="1"/>
  <c r="F325" i="1"/>
  <c r="E325" i="1"/>
  <c r="D325" i="1"/>
  <c r="C325" i="1"/>
  <c r="T324" i="1"/>
  <c r="S324" i="1"/>
  <c r="R324" i="1"/>
  <c r="Q324" i="1"/>
  <c r="F324" i="1"/>
  <c r="E324" i="1"/>
  <c r="D324" i="1"/>
  <c r="C324" i="1"/>
  <c r="T323" i="1"/>
  <c r="S323" i="1"/>
  <c r="R323" i="1"/>
  <c r="Q323" i="1"/>
  <c r="F323" i="1"/>
  <c r="E323" i="1"/>
  <c r="D323" i="1"/>
  <c r="C323" i="1"/>
  <c r="T322" i="1"/>
  <c r="S322" i="1"/>
  <c r="R322" i="1"/>
  <c r="Q322" i="1"/>
  <c r="F322" i="1"/>
  <c r="E322" i="1"/>
  <c r="D322" i="1"/>
  <c r="C322" i="1"/>
  <c r="T321" i="1"/>
  <c r="S321" i="1"/>
  <c r="R321" i="1"/>
  <c r="Q321" i="1"/>
  <c r="F321" i="1"/>
  <c r="E321" i="1"/>
  <c r="D321" i="1"/>
  <c r="C321" i="1"/>
  <c r="T320" i="1"/>
  <c r="S320" i="1"/>
  <c r="R320" i="1"/>
  <c r="Q320" i="1"/>
  <c r="F320" i="1"/>
  <c r="E320" i="1"/>
  <c r="D320" i="1"/>
  <c r="C320" i="1"/>
  <c r="T319" i="1"/>
  <c r="S319" i="1"/>
  <c r="R319" i="1"/>
  <c r="Q319" i="1"/>
  <c r="F319" i="1"/>
  <c r="E319" i="1"/>
  <c r="D319" i="1"/>
  <c r="C319" i="1"/>
  <c r="T318" i="1"/>
  <c r="S318" i="1"/>
  <c r="R318" i="1"/>
  <c r="Q318" i="1"/>
  <c r="F318" i="1"/>
  <c r="E318" i="1"/>
  <c r="D318" i="1"/>
  <c r="C318" i="1"/>
  <c r="T317" i="1"/>
  <c r="S317" i="1"/>
  <c r="R317" i="1"/>
  <c r="Q317" i="1"/>
  <c r="F317" i="1"/>
  <c r="E317" i="1"/>
  <c r="D317" i="1"/>
  <c r="C317" i="1"/>
  <c r="T316" i="1"/>
  <c r="S316" i="1"/>
  <c r="R316" i="1"/>
  <c r="Q316" i="1"/>
  <c r="F316" i="1"/>
  <c r="E316" i="1"/>
  <c r="D316" i="1"/>
  <c r="C316" i="1"/>
  <c r="T315" i="1"/>
  <c r="S315" i="1"/>
  <c r="R315" i="1"/>
  <c r="Q315" i="1"/>
  <c r="F315" i="1"/>
  <c r="E315" i="1"/>
  <c r="D315" i="1"/>
  <c r="C315" i="1"/>
  <c r="T314" i="1"/>
  <c r="S314" i="1"/>
  <c r="R314" i="1"/>
  <c r="Q314" i="1"/>
  <c r="F314" i="1"/>
  <c r="E314" i="1"/>
  <c r="D314" i="1"/>
  <c r="C314" i="1"/>
  <c r="T313" i="1"/>
  <c r="S313" i="1"/>
  <c r="R313" i="1"/>
  <c r="Q313" i="1"/>
  <c r="F313" i="1"/>
  <c r="E313" i="1"/>
  <c r="D313" i="1"/>
  <c r="C313" i="1"/>
  <c r="T312" i="1"/>
  <c r="S312" i="1"/>
  <c r="R312" i="1"/>
  <c r="Q312" i="1"/>
  <c r="F312" i="1"/>
  <c r="E312" i="1"/>
  <c r="D312" i="1"/>
  <c r="C312" i="1"/>
  <c r="T311" i="1"/>
  <c r="S311" i="1"/>
  <c r="R311" i="1"/>
  <c r="Q311" i="1"/>
  <c r="F311" i="1"/>
  <c r="E311" i="1"/>
  <c r="D311" i="1"/>
  <c r="C311" i="1"/>
  <c r="T310" i="1"/>
  <c r="S310" i="1"/>
  <c r="R310" i="1"/>
  <c r="Q310" i="1"/>
  <c r="F310" i="1"/>
  <c r="E310" i="1"/>
  <c r="D310" i="1"/>
  <c r="C310" i="1"/>
  <c r="T309" i="1"/>
  <c r="S309" i="1"/>
  <c r="R309" i="1"/>
  <c r="Q309" i="1"/>
  <c r="F309" i="1"/>
  <c r="E309" i="1"/>
  <c r="D309" i="1"/>
  <c r="C309" i="1"/>
  <c r="T308" i="1"/>
  <c r="S308" i="1"/>
  <c r="R308" i="1"/>
  <c r="Q308" i="1"/>
  <c r="F308" i="1"/>
  <c r="E308" i="1"/>
  <c r="D308" i="1"/>
  <c r="C308" i="1"/>
  <c r="T307" i="1"/>
  <c r="S307" i="1"/>
  <c r="R307" i="1"/>
  <c r="Q307" i="1"/>
  <c r="F307" i="1"/>
  <c r="E307" i="1"/>
  <c r="D307" i="1"/>
  <c r="C307" i="1"/>
  <c r="T306" i="1"/>
  <c r="S306" i="1"/>
  <c r="R306" i="1"/>
  <c r="Q306" i="1"/>
  <c r="F306" i="1"/>
  <c r="E306" i="1"/>
  <c r="D306" i="1"/>
  <c r="C306" i="1"/>
  <c r="T305" i="1"/>
  <c r="S305" i="1"/>
  <c r="R305" i="1"/>
  <c r="Q305" i="1"/>
  <c r="F305" i="1"/>
  <c r="E305" i="1"/>
  <c r="D305" i="1"/>
  <c r="C305" i="1"/>
  <c r="T304" i="1"/>
  <c r="S304" i="1"/>
  <c r="R304" i="1"/>
  <c r="Q304" i="1"/>
  <c r="F304" i="1"/>
  <c r="E304" i="1"/>
  <c r="D304" i="1"/>
  <c r="C304" i="1"/>
  <c r="T303" i="1"/>
  <c r="S303" i="1"/>
  <c r="R303" i="1"/>
  <c r="Q303" i="1"/>
  <c r="F303" i="1"/>
  <c r="E303" i="1"/>
  <c r="D303" i="1"/>
  <c r="C303" i="1"/>
  <c r="T302" i="1"/>
  <c r="S302" i="1"/>
  <c r="R302" i="1"/>
  <c r="Q302" i="1"/>
  <c r="F302" i="1"/>
  <c r="E302" i="1"/>
  <c r="D302" i="1"/>
  <c r="C302" i="1"/>
  <c r="T301" i="1"/>
  <c r="S301" i="1"/>
  <c r="R301" i="1"/>
  <c r="Q301" i="1"/>
  <c r="F301" i="1"/>
  <c r="E301" i="1"/>
  <c r="D301" i="1"/>
  <c r="C301" i="1"/>
  <c r="T300" i="1"/>
  <c r="S300" i="1"/>
  <c r="R300" i="1"/>
  <c r="Q300" i="1"/>
  <c r="F300" i="1"/>
  <c r="E300" i="1"/>
  <c r="D300" i="1"/>
  <c r="C300" i="1"/>
  <c r="T299" i="1"/>
  <c r="S299" i="1"/>
  <c r="R299" i="1"/>
  <c r="Q299" i="1"/>
  <c r="F299" i="1"/>
  <c r="E299" i="1"/>
  <c r="D299" i="1"/>
  <c r="C299" i="1"/>
  <c r="T298" i="1"/>
  <c r="S298" i="1"/>
  <c r="R298" i="1"/>
  <c r="Q298" i="1"/>
  <c r="F298" i="1"/>
  <c r="E298" i="1"/>
  <c r="D298" i="1"/>
  <c r="C298" i="1"/>
  <c r="T297" i="1"/>
  <c r="S297" i="1"/>
  <c r="R297" i="1"/>
  <c r="Q297" i="1"/>
  <c r="F297" i="1"/>
  <c r="E297" i="1"/>
  <c r="D297" i="1"/>
  <c r="C297" i="1"/>
  <c r="T296" i="1"/>
  <c r="S296" i="1"/>
  <c r="R296" i="1"/>
  <c r="Q296" i="1"/>
  <c r="F296" i="1"/>
  <c r="E296" i="1"/>
  <c r="D296" i="1"/>
  <c r="C296" i="1"/>
  <c r="T295" i="1"/>
  <c r="S295" i="1"/>
  <c r="R295" i="1"/>
  <c r="Q295" i="1"/>
  <c r="F295" i="1"/>
  <c r="E295" i="1"/>
  <c r="D295" i="1"/>
  <c r="C295" i="1"/>
  <c r="T294" i="1"/>
  <c r="S294" i="1"/>
  <c r="R294" i="1"/>
  <c r="Q294" i="1"/>
  <c r="F294" i="1"/>
  <c r="E294" i="1"/>
  <c r="D294" i="1"/>
  <c r="C294" i="1"/>
  <c r="T293" i="1"/>
  <c r="S293" i="1"/>
  <c r="R293" i="1"/>
  <c r="Q293" i="1"/>
  <c r="F293" i="1"/>
  <c r="E293" i="1"/>
  <c r="D293" i="1"/>
  <c r="C293" i="1"/>
  <c r="T292" i="1"/>
  <c r="S292" i="1"/>
  <c r="R292" i="1"/>
  <c r="Q292" i="1"/>
  <c r="F292" i="1"/>
  <c r="E292" i="1"/>
  <c r="D292" i="1"/>
  <c r="C292" i="1"/>
  <c r="T291" i="1"/>
  <c r="S291" i="1"/>
  <c r="R291" i="1"/>
  <c r="Q291" i="1"/>
  <c r="F291" i="1"/>
  <c r="E291" i="1"/>
  <c r="D291" i="1"/>
  <c r="C291" i="1"/>
  <c r="T290" i="1"/>
  <c r="S290" i="1"/>
  <c r="R290" i="1"/>
  <c r="Q290" i="1"/>
  <c r="F290" i="1"/>
  <c r="E290" i="1"/>
  <c r="D290" i="1"/>
  <c r="C290" i="1"/>
  <c r="T289" i="1"/>
  <c r="S289" i="1"/>
  <c r="R289" i="1"/>
  <c r="Q289" i="1"/>
  <c r="F289" i="1"/>
  <c r="E289" i="1"/>
  <c r="D289" i="1"/>
  <c r="C289" i="1"/>
  <c r="T288" i="1"/>
  <c r="S288" i="1"/>
  <c r="R288" i="1"/>
  <c r="Q288" i="1"/>
  <c r="F288" i="1"/>
  <c r="E288" i="1"/>
  <c r="D288" i="1"/>
  <c r="C288" i="1"/>
  <c r="T287" i="1"/>
  <c r="S287" i="1"/>
  <c r="R287" i="1"/>
  <c r="Q287" i="1"/>
  <c r="F287" i="1"/>
  <c r="E287" i="1"/>
  <c r="D287" i="1"/>
  <c r="C287" i="1"/>
  <c r="T286" i="1"/>
  <c r="S286" i="1"/>
  <c r="R286" i="1"/>
  <c r="Q286" i="1"/>
  <c r="F286" i="1"/>
  <c r="E286" i="1"/>
  <c r="D286" i="1"/>
  <c r="C286" i="1"/>
  <c r="T285" i="1"/>
  <c r="S285" i="1"/>
  <c r="R285" i="1"/>
  <c r="Q285" i="1"/>
  <c r="F285" i="1"/>
  <c r="E285" i="1"/>
  <c r="D285" i="1"/>
  <c r="C285" i="1"/>
  <c r="T284" i="1"/>
  <c r="S284" i="1"/>
  <c r="R284" i="1"/>
  <c r="Q284" i="1"/>
  <c r="F284" i="1"/>
  <c r="E284" i="1"/>
  <c r="D284" i="1"/>
  <c r="C284" i="1"/>
  <c r="T283" i="1"/>
  <c r="S283" i="1"/>
  <c r="R283" i="1"/>
  <c r="Q283" i="1"/>
  <c r="F283" i="1"/>
  <c r="E283" i="1"/>
  <c r="D283" i="1"/>
  <c r="C283" i="1"/>
  <c r="T282" i="1"/>
  <c r="S282" i="1"/>
  <c r="R282" i="1"/>
  <c r="Q282" i="1"/>
  <c r="F282" i="1"/>
  <c r="E282" i="1"/>
  <c r="D282" i="1"/>
  <c r="C282" i="1"/>
  <c r="T281" i="1"/>
  <c r="S281" i="1"/>
  <c r="R281" i="1"/>
  <c r="Q281" i="1"/>
  <c r="F281" i="1"/>
  <c r="E281" i="1"/>
  <c r="D281" i="1"/>
  <c r="C281" i="1"/>
  <c r="T280" i="1"/>
  <c r="S280" i="1"/>
  <c r="R280" i="1"/>
  <c r="Q280" i="1"/>
  <c r="F280" i="1"/>
  <c r="E280" i="1"/>
  <c r="D280" i="1"/>
  <c r="C280" i="1"/>
  <c r="T279" i="1"/>
  <c r="S279" i="1"/>
  <c r="R279" i="1"/>
  <c r="Q279" i="1"/>
  <c r="F279" i="1"/>
  <c r="E279" i="1"/>
  <c r="D279" i="1"/>
  <c r="C279" i="1"/>
  <c r="T278" i="1"/>
  <c r="S278" i="1"/>
  <c r="R278" i="1"/>
  <c r="Q278" i="1"/>
  <c r="F278" i="1"/>
  <c r="E278" i="1"/>
  <c r="D278" i="1"/>
  <c r="C278" i="1"/>
  <c r="T277" i="1"/>
  <c r="S277" i="1"/>
  <c r="R277" i="1"/>
  <c r="Q277" i="1"/>
  <c r="F277" i="1"/>
  <c r="E277" i="1"/>
  <c r="D277" i="1"/>
  <c r="C277" i="1"/>
  <c r="T276" i="1"/>
  <c r="S276" i="1"/>
  <c r="R276" i="1"/>
  <c r="Q276" i="1"/>
  <c r="F276" i="1"/>
  <c r="E276" i="1"/>
  <c r="D276" i="1"/>
  <c r="C276" i="1"/>
  <c r="T275" i="1"/>
  <c r="S275" i="1"/>
  <c r="R275" i="1"/>
  <c r="Q275" i="1"/>
  <c r="F275" i="1"/>
  <c r="E275" i="1"/>
  <c r="D275" i="1"/>
  <c r="C275" i="1"/>
  <c r="T274" i="1"/>
  <c r="S274" i="1"/>
  <c r="R274" i="1"/>
  <c r="Q274" i="1"/>
  <c r="F274" i="1"/>
  <c r="E274" i="1"/>
  <c r="D274" i="1"/>
  <c r="C274" i="1"/>
  <c r="T273" i="1"/>
  <c r="S273" i="1"/>
  <c r="R273" i="1"/>
  <c r="Q273" i="1"/>
  <c r="F273" i="1"/>
  <c r="E273" i="1"/>
  <c r="D273" i="1"/>
  <c r="C273" i="1"/>
  <c r="T272" i="1"/>
  <c r="S272" i="1"/>
  <c r="R272" i="1"/>
  <c r="Q272" i="1"/>
  <c r="F272" i="1"/>
  <c r="E272" i="1"/>
  <c r="D272" i="1"/>
  <c r="C272" i="1"/>
  <c r="T271" i="1"/>
  <c r="S271" i="1"/>
  <c r="R271" i="1"/>
  <c r="Q271" i="1"/>
  <c r="F271" i="1"/>
  <c r="E271" i="1"/>
  <c r="D271" i="1"/>
  <c r="C271" i="1"/>
  <c r="T270" i="1"/>
  <c r="S270" i="1"/>
  <c r="R270" i="1"/>
  <c r="Q270" i="1"/>
  <c r="F270" i="1"/>
  <c r="E270" i="1"/>
  <c r="D270" i="1"/>
  <c r="C270" i="1"/>
  <c r="T269" i="1"/>
  <c r="S269" i="1"/>
  <c r="R269" i="1"/>
  <c r="Q269" i="1"/>
  <c r="F269" i="1"/>
  <c r="E269" i="1"/>
  <c r="D269" i="1"/>
  <c r="C269" i="1"/>
  <c r="T268" i="1"/>
  <c r="S268" i="1"/>
  <c r="R268" i="1"/>
  <c r="Q268" i="1"/>
  <c r="F268" i="1"/>
  <c r="E268" i="1"/>
  <c r="D268" i="1"/>
  <c r="C268" i="1"/>
  <c r="T267" i="1"/>
  <c r="S267" i="1"/>
  <c r="R267" i="1"/>
  <c r="Q267" i="1"/>
  <c r="F267" i="1"/>
  <c r="E267" i="1"/>
  <c r="D267" i="1"/>
  <c r="C267" i="1"/>
  <c r="T266" i="1"/>
  <c r="S266" i="1"/>
  <c r="R266" i="1"/>
  <c r="Q266" i="1"/>
  <c r="F266" i="1"/>
  <c r="E266" i="1"/>
  <c r="D266" i="1"/>
  <c r="C266" i="1"/>
  <c r="T265" i="1"/>
  <c r="S265" i="1"/>
  <c r="R265" i="1"/>
  <c r="Q265" i="1"/>
  <c r="F265" i="1"/>
  <c r="E265" i="1"/>
  <c r="D265" i="1"/>
  <c r="C265" i="1"/>
  <c r="T264" i="1"/>
  <c r="S264" i="1"/>
  <c r="R264" i="1"/>
  <c r="Q264" i="1"/>
  <c r="F264" i="1"/>
  <c r="E264" i="1"/>
  <c r="D264" i="1"/>
  <c r="C264" i="1"/>
  <c r="T263" i="1"/>
  <c r="S263" i="1"/>
  <c r="R263" i="1"/>
  <c r="Q263" i="1"/>
  <c r="F263" i="1"/>
  <c r="E263" i="1"/>
  <c r="D263" i="1"/>
  <c r="C263" i="1"/>
  <c r="T262" i="1"/>
  <c r="S262" i="1"/>
  <c r="R262" i="1"/>
  <c r="Q262" i="1"/>
  <c r="F262" i="1"/>
  <c r="E262" i="1"/>
  <c r="D262" i="1"/>
  <c r="C262" i="1"/>
  <c r="T261" i="1"/>
  <c r="S261" i="1"/>
  <c r="R261" i="1"/>
  <c r="Q261" i="1"/>
  <c r="F261" i="1"/>
  <c r="E261" i="1"/>
  <c r="D261" i="1"/>
  <c r="C261" i="1"/>
  <c r="T260" i="1"/>
  <c r="S260" i="1"/>
  <c r="R260" i="1"/>
  <c r="Q260" i="1"/>
  <c r="F260" i="1"/>
  <c r="E260" i="1"/>
  <c r="D260" i="1"/>
  <c r="C260" i="1"/>
  <c r="T259" i="1"/>
  <c r="S259" i="1"/>
  <c r="R259" i="1"/>
  <c r="Q259" i="1"/>
  <c r="F259" i="1"/>
  <c r="E259" i="1"/>
  <c r="D259" i="1"/>
  <c r="C259" i="1"/>
  <c r="T258" i="1"/>
  <c r="S258" i="1"/>
  <c r="R258" i="1"/>
  <c r="Q258" i="1"/>
  <c r="F258" i="1"/>
  <c r="E258" i="1"/>
  <c r="D258" i="1"/>
  <c r="C258" i="1"/>
  <c r="T257" i="1"/>
  <c r="S257" i="1"/>
  <c r="R257" i="1"/>
  <c r="Q257" i="1"/>
  <c r="F257" i="1"/>
  <c r="E257" i="1"/>
  <c r="D257" i="1"/>
  <c r="C257" i="1"/>
  <c r="T256" i="1"/>
  <c r="S256" i="1"/>
  <c r="R256" i="1"/>
  <c r="Q256" i="1"/>
  <c r="F256" i="1"/>
  <c r="E256" i="1"/>
  <c r="D256" i="1"/>
  <c r="C256" i="1"/>
  <c r="T255" i="1"/>
  <c r="S255" i="1"/>
  <c r="R255" i="1"/>
  <c r="Q255" i="1"/>
  <c r="F255" i="1"/>
  <c r="E255" i="1"/>
  <c r="D255" i="1"/>
  <c r="C255" i="1"/>
  <c r="T254" i="1"/>
  <c r="S254" i="1"/>
  <c r="R254" i="1"/>
  <c r="Q254" i="1"/>
  <c r="F254" i="1"/>
  <c r="E254" i="1"/>
  <c r="D254" i="1"/>
  <c r="C254" i="1"/>
  <c r="T253" i="1"/>
  <c r="S253" i="1"/>
  <c r="R253" i="1"/>
  <c r="Q253" i="1"/>
  <c r="F253" i="1"/>
  <c r="E253" i="1"/>
  <c r="D253" i="1"/>
  <c r="C253" i="1"/>
  <c r="T252" i="1"/>
  <c r="S252" i="1"/>
  <c r="R252" i="1"/>
  <c r="Q252" i="1"/>
  <c r="F252" i="1"/>
  <c r="E252" i="1"/>
  <c r="D252" i="1"/>
  <c r="C252" i="1"/>
  <c r="T251" i="1"/>
  <c r="S251" i="1"/>
  <c r="R251" i="1"/>
  <c r="Q251" i="1"/>
  <c r="F251" i="1"/>
  <c r="E251" i="1"/>
  <c r="D251" i="1"/>
  <c r="C251" i="1"/>
  <c r="T250" i="1"/>
  <c r="S250" i="1"/>
  <c r="R250" i="1"/>
  <c r="Q250" i="1"/>
  <c r="F250" i="1"/>
  <c r="E250" i="1"/>
  <c r="D250" i="1"/>
  <c r="C250" i="1"/>
  <c r="T249" i="1"/>
  <c r="S249" i="1"/>
  <c r="R249" i="1"/>
  <c r="Q249" i="1"/>
  <c r="F249" i="1"/>
  <c r="E249" i="1"/>
  <c r="D249" i="1"/>
  <c r="C249" i="1"/>
  <c r="T248" i="1"/>
  <c r="S248" i="1"/>
  <c r="R248" i="1"/>
  <c r="Q248" i="1"/>
  <c r="F248" i="1"/>
  <c r="E248" i="1"/>
  <c r="D248" i="1"/>
  <c r="C248" i="1"/>
  <c r="T247" i="1"/>
  <c r="S247" i="1"/>
  <c r="R247" i="1"/>
  <c r="Q247" i="1"/>
  <c r="F247" i="1"/>
  <c r="E247" i="1"/>
  <c r="D247" i="1"/>
  <c r="C247" i="1"/>
  <c r="T246" i="1"/>
  <c r="S246" i="1"/>
  <c r="R246" i="1"/>
  <c r="Q246" i="1"/>
  <c r="F246" i="1"/>
  <c r="E246" i="1"/>
  <c r="D246" i="1"/>
  <c r="C246" i="1"/>
  <c r="T245" i="1"/>
  <c r="S245" i="1"/>
  <c r="R245" i="1"/>
  <c r="Q245" i="1"/>
  <c r="F245" i="1"/>
  <c r="E245" i="1"/>
  <c r="D245" i="1"/>
  <c r="C245" i="1"/>
  <c r="T244" i="1"/>
  <c r="S244" i="1"/>
  <c r="R244" i="1"/>
  <c r="Q244" i="1"/>
  <c r="F244" i="1"/>
  <c r="E244" i="1"/>
  <c r="D244" i="1"/>
  <c r="C244" i="1"/>
  <c r="T243" i="1"/>
  <c r="S243" i="1"/>
  <c r="R243" i="1"/>
  <c r="Q243" i="1"/>
  <c r="F243" i="1"/>
  <c r="E243" i="1"/>
  <c r="D243" i="1"/>
  <c r="C243" i="1"/>
  <c r="T242" i="1"/>
  <c r="S242" i="1"/>
  <c r="R242" i="1"/>
  <c r="Q242" i="1"/>
  <c r="F242" i="1"/>
  <c r="E242" i="1"/>
  <c r="D242" i="1"/>
  <c r="C242" i="1"/>
  <c r="T241" i="1"/>
  <c r="S241" i="1"/>
  <c r="R241" i="1"/>
  <c r="Q241" i="1"/>
  <c r="F241" i="1"/>
  <c r="E241" i="1"/>
  <c r="D241" i="1"/>
  <c r="C241" i="1"/>
  <c r="T240" i="1"/>
  <c r="S240" i="1"/>
  <c r="R240" i="1"/>
  <c r="Q240" i="1"/>
  <c r="F240" i="1"/>
  <c r="E240" i="1"/>
  <c r="D240" i="1"/>
  <c r="C240" i="1"/>
  <c r="T239" i="1"/>
  <c r="S239" i="1"/>
  <c r="R239" i="1"/>
  <c r="Q239" i="1"/>
  <c r="F239" i="1"/>
  <c r="E239" i="1"/>
  <c r="D239" i="1"/>
  <c r="C239" i="1"/>
  <c r="T238" i="1"/>
  <c r="S238" i="1"/>
  <c r="R238" i="1"/>
  <c r="Q238" i="1"/>
  <c r="F238" i="1"/>
  <c r="E238" i="1"/>
  <c r="D238" i="1"/>
  <c r="C238" i="1"/>
  <c r="T237" i="1"/>
  <c r="S237" i="1"/>
  <c r="R237" i="1"/>
  <c r="Q237" i="1"/>
  <c r="F237" i="1"/>
  <c r="E237" i="1"/>
  <c r="D237" i="1"/>
  <c r="C237" i="1"/>
  <c r="T236" i="1"/>
  <c r="S236" i="1"/>
  <c r="R236" i="1"/>
  <c r="Q236" i="1"/>
  <c r="F236" i="1"/>
  <c r="E236" i="1"/>
  <c r="D236" i="1"/>
  <c r="C236" i="1"/>
  <c r="T235" i="1"/>
  <c r="S235" i="1"/>
  <c r="R235" i="1"/>
  <c r="Q235" i="1"/>
  <c r="F235" i="1"/>
  <c r="E235" i="1"/>
  <c r="D235" i="1"/>
  <c r="C235" i="1"/>
  <c r="T234" i="1"/>
  <c r="S234" i="1"/>
  <c r="R234" i="1"/>
  <c r="Q234" i="1"/>
  <c r="F234" i="1"/>
  <c r="E234" i="1"/>
  <c r="D234" i="1"/>
  <c r="C234" i="1"/>
  <c r="T233" i="1"/>
  <c r="S233" i="1"/>
  <c r="R233" i="1"/>
  <c r="Q233" i="1"/>
  <c r="F233" i="1"/>
  <c r="E233" i="1"/>
  <c r="D233" i="1"/>
  <c r="C233" i="1"/>
  <c r="T232" i="1"/>
  <c r="S232" i="1"/>
  <c r="R232" i="1"/>
  <c r="Q232" i="1"/>
  <c r="F232" i="1"/>
  <c r="E232" i="1"/>
  <c r="D232" i="1"/>
  <c r="C232" i="1"/>
  <c r="T231" i="1"/>
  <c r="S231" i="1"/>
  <c r="R231" i="1"/>
  <c r="Q231" i="1"/>
  <c r="F231" i="1"/>
  <c r="E231" i="1"/>
  <c r="D231" i="1"/>
  <c r="C231" i="1"/>
  <c r="T230" i="1"/>
  <c r="S230" i="1"/>
  <c r="R230" i="1"/>
  <c r="Q230" i="1"/>
  <c r="F230" i="1"/>
  <c r="E230" i="1"/>
  <c r="D230" i="1"/>
  <c r="C230" i="1"/>
  <c r="T229" i="1"/>
  <c r="S229" i="1"/>
  <c r="R229" i="1"/>
  <c r="Q229" i="1"/>
  <c r="F229" i="1"/>
  <c r="E229" i="1"/>
  <c r="D229" i="1"/>
  <c r="C229" i="1"/>
  <c r="T228" i="1"/>
  <c r="S228" i="1"/>
  <c r="R228" i="1"/>
  <c r="Q228" i="1"/>
  <c r="F228" i="1"/>
  <c r="E228" i="1"/>
  <c r="D228" i="1"/>
  <c r="C228" i="1"/>
  <c r="T227" i="1"/>
  <c r="S227" i="1"/>
  <c r="R227" i="1"/>
  <c r="Q227" i="1"/>
  <c r="F227" i="1"/>
  <c r="E227" i="1"/>
  <c r="D227" i="1"/>
  <c r="C227" i="1"/>
  <c r="T226" i="1"/>
  <c r="S226" i="1"/>
  <c r="R226" i="1"/>
  <c r="Q226" i="1"/>
  <c r="F226" i="1"/>
  <c r="E226" i="1"/>
  <c r="D226" i="1"/>
  <c r="C226" i="1"/>
  <c r="T225" i="1"/>
  <c r="S225" i="1"/>
  <c r="R225" i="1"/>
  <c r="Q225" i="1"/>
  <c r="F225" i="1"/>
  <c r="E225" i="1"/>
  <c r="D225" i="1"/>
  <c r="C225" i="1"/>
  <c r="T224" i="1"/>
  <c r="S224" i="1"/>
  <c r="R224" i="1"/>
  <c r="Q224" i="1"/>
  <c r="F224" i="1"/>
  <c r="E224" i="1"/>
  <c r="D224" i="1"/>
  <c r="C224" i="1"/>
  <c r="T223" i="1"/>
  <c r="S223" i="1"/>
  <c r="R223" i="1"/>
  <c r="Q223" i="1"/>
  <c r="F223" i="1"/>
  <c r="E223" i="1"/>
  <c r="D223" i="1"/>
  <c r="C223" i="1"/>
  <c r="T222" i="1"/>
  <c r="S222" i="1"/>
  <c r="R222" i="1"/>
  <c r="Q222" i="1"/>
  <c r="F222" i="1"/>
  <c r="E222" i="1"/>
  <c r="D222" i="1"/>
  <c r="C222" i="1"/>
  <c r="T221" i="1"/>
  <c r="S221" i="1"/>
  <c r="R221" i="1"/>
  <c r="Q221" i="1"/>
  <c r="F221" i="1"/>
  <c r="E221" i="1"/>
  <c r="D221" i="1"/>
  <c r="C221" i="1"/>
  <c r="T220" i="1"/>
  <c r="S220" i="1"/>
  <c r="R220" i="1"/>
  <c r="Q220" i="1"/>
  <c r="F220" i="1"/>
  <c r="E220" i="1"/>
  <c r="D220" i="1"/>
  <c r="C220" i="1"/>
  <c r="T219" i="1"/>
  <c r="S219" i="1"/>
  <c r="R219" i="1"/>
  <c r="Q219" i="1"/>
  <c r="F219" i="1"/>
  <c r="E219" i="1"/>
  <c r="D219" i="1"/>
  <c r="C219" i="1"/>
  <c r="T218" i="1"/>
  <c r="S218" i="1"/>
  <c r="R218" i="1"/>
  <c r="Q218" i="1"/>
  <c r="F218" i="1"/>
  <c r="E218" i="1"/>
  <c r="D218" i="1"/>
  <c r="C218" i="1"/>
  <c r="T217" i="1"/>
  <c r="S217" i="1"/>
  <c r="R217" i="1"/>
  <c r="Q217" i="1"/>
  <c r="F217" i="1"/>
  <c r="E217" i="1"/>
  <c r="D217" i="1"/>
  <c r="C217" i="1"/>
  <c r="T216" i="1"/>
  <c r="S216" i="1"/>
  <c r="R216" i="1"/>
  <c r="Q216" i="1"/>
  <c r="F216" i="1"/>
  <c r="E216" i="1"/>
  <c r="D216" i="1"/>
  <c r="C216" i="1"/>
  <c r="T215" i="1"/>
  <c r="S215" i="1"/>
  <c r="R215" i="1"/>
  <c r="Q215" i="1"/>
  <c r="F215" i="1"/>
  <c r="E215" i="1"/>
  <c r="D215" i="1"/>
  <c r="C215" i="1"/>
  <c r="T214" i="1"/>
  <c r="S214" i="1"/>
  <c r="R214" i="1"/>
  <c r="Q214" i="1"/>
  <c r="F214" i="1"/>
  <c r="E214" i="1"/>
  <c r="D214" i="1"/>
  <c r="C214" i="1"/>
  <c r="T213" i="1"/>
  <c r="S213" i="1"/>
  <c r="R213" i="1"/>
  <c r="Q213" i="1"/>
  <c r="F213" i="1"/>
  <c r="E213" i="1"/>
  <c r="D213" i="1"/>
  <c r="C213" i="1"/>
  <c r="T212" i="1"/>
  <c r="S212" i="1"/>
  <c r="R212" i="1"/>
  <c r="Q212" i="1"/>
  <c r="F212" i="1"/>
  <c r="E212" i="1"/>
  <c r="D212" i="1"/>
  <c r="C212" i="1"/>
  <c r="T211" i="1"/>
  <c r="S211" i="1"/>
  <c r="R211" i="1"/>
  <c r="Q211" i="1"/>
  <c r="F211" i="1"/>
  <c r="E211" i="1"/>
  <c r="D211" i="1"/>
  <c r="C211" i="1"/>
  <c r="T210" i="1"/>
  <c r="S210" i="1"/>
  <c r="R210" i="1"/>
  <c r="Q210" i="1"/>
  <c r="F210" i="1"/>
  <c r="E210" i="1"/>
  <c r="D210" i="1"/>
  <c r="C210" i="1"/>
  <c r="T209" i="1"/>
  <c r="S209" i="1"/>
  <c r="R209" i="1"/>
  <c r="Q209" i="1"/>
  <c r="F209" i="1"/>
  <c r="E209" i="1"/>
  <c r="D209" i="1"/>
  <c r="C209" i="1"/>
  <c r="T208" i="1"/>
  <c r="S208" i="1"/>
  <c r="R208" i="1"/>
  <c r="Q208" i="1"/>
  <c r="F208" i="1"/>
  <c r="E208" i="1"/>
  <c r="D208" i="1"/>
  <c r="C208" i="1"/>
  <c r="T207" i="1"/>
  <c r="S207" i="1"/>
  <c r="R207" i="1"/>
  <c r="Q207" i="1"/>
  <c r="F207" i="1"/>
  <c r="E207" i="1"/>
  <c r="D207" i="1"/>
  <c r="C207" i="1"/>
  <c r="T206" i="1"/>
  <c r="S206" i="1"/>
  <c r="R206" i="1"/>
  <c r="Q206" i="1"/>
  <c r="F206" i="1"/>
  <c r="E206" i="1"/>
  <c r="D206" i="1"/>
  <c r="C206" i="1"/>
  <c r="T205" i="1"/>
  <c r="S205" i="1"/>
  <c r="R205" i="1"/>
  <c r="Q205" i="1"/>
  <c r="F205" i="1"/>
  <c r="E205" i="1"/>
  <c r="D205" i="1"/>
  <c r="C205" i="1"/>
  <c r="T204" i="1"/>
  <c r="S204" i="1"/>
  <c r="R204" i="1"/>
  <c r="Q204" i="1"/>
  <c r="F204" i="1"/>
  <c r="E204" i="1"/>
  <c r="D204" i="1"/>
  <c r="C204" i="1"/>
  <c r="T203" i="1"/>
  <c r="S203" i="1"/>
  <c r="R203" i="1"/>
  <c r="Q203" i="1"/>
  <c r="F203" i="1"/>
  <c r="E203" i="1"/>
  <c r="D203" i="1"/>
  <c r="C203" i="1"/>
  <c r="T202" i="1"/>
  <c r="S202" i="1"/>
  <c r="R202" i="1"/>
  <c r="Q202" i="1"/>
  <c r="F202" i="1"/>
  <c r="E202" i="1"/>
  <c r="D202" i="1"/>
  <c r="C202" i="1"/>
  <c r="T201" i="1"/>
  <c r="S201" i="1"/>
  <c r="R201" i="1"/>
  <c r="Q201" i="1"/>
  <c r="F201" i="1"/>
  <c r="E201" i="1"/>
  <c r="D201" i="1"/>
  <c r="C201" i="1"/>
  <c r="T200" i="1"/>
  <c r="S200" i="1"/>
  <c r="R200" i="1"/>
  <c r="Q200" i="1"/>
  <c r="F200" i="1"/>
  <c r="E200" i="1"/>
  <c r="D200" i="1"/>
  <c r="C200" i="1"/>
  <c r="T199" i="1"/>
  <c r="S199" i="1"/>
  <c r="R199" i="1"/>
  <c r="Q199" i="1"/>
  <c r="F199" i="1"/>
  <c r="E199" i="1"/>
  <c r="D199" i="1"/>
  <c r="C199" i="1"/>
  <c r="T198" i="1"/>
  <c r="S198" i="1"/>
  <c r="R198" i="1"/>
  <c r="Q198" i="1"/>
  <c r="F198" i="1"/>
  <c r="E198" i="1"/>
  <c r="D198" i="1"/>
  <c r="C198" i="1"/>
  <c r="T197" i="1"/>
  <c r="S197" i="1"/>
  <c r="R197" i="1"/>
  <c r="Q197" i="1"/>
  <c r="F197" i="1"/>
  <c r="E197" i="1"/>
  <c r="D197" i="1"/>
  <c r="C197" i="1"/>
  <c r="T196" i="1"/>
  <c r="S196" i="1"/>
  <c r="R196" i="1"/>
  <c r="Q196" i="1"/>
  <c r="F196" i="1"/>
  <c r="E196" i="1"/>
  <c r="D196" i="1"/>
  <c r="C196" i="1"/>
  <c r="T195" i="1"/>
  <c r="S195" i="1"/>
  <c r="R195" i="1"/>
  <c r="Q195" i="1"/>
  <c r="F195" i="1"/>
  <c r="E195" i="1"/>
  <c r="D195" i="1"/>
  <c r="C195" i="1"/>
  <c r="T194" i="1"/>
  <c r="S194" i="1"/>
  <c r="R194" i="1"/>
  <c r="Q194" i="1"/>
  <c r="F194" i="1"/>
  <c r="E194" i="1"/>
  <c r="D194" i="1"/>
  <c r="C194" i="1"/>
  <c r="T193" i="1"/>
  <c r="S193" i="1"/>
  <c r="R193" i="1"/>
  <c r="Q193" i="1"/>
  <c r="F193" i="1"/>
  <c r="E193" i="1"/>
  <c r="D193" i="1"/>
  <c r="C193" i="1"/>
  <c r="T192" i="1"/>
  <c r="S192" i="1"/>
  <c r="R192" i="1"/>
  <c r="Q192" i="1"/>
  <c r="F192" i="1"/>
  <c r="E192" i="1"/>
  <c r="D192" i="1"/>
  <c r="C192" i="1"/>
  <c r="T191" i="1"/>
  <c r="S191" i="1"/>
  <c r="R191" i="1"/>
  <c r="Q191" i="1"/>
  <c r="F191" i="1"/>
  <c r="E191" i="1"/>
  <c r="D191" i="1"/>
  <c r="C191" i="1"/>
  <c r="T190" i="1"/>
  <c r="S190" i="1"/>
  <c r="R190" i="1"/>
  <c r="Q190" i="1"/>
  <c r="F190" i="1"/>
  <c r="E190" i="1"/>
  <c r="D190" i="1"/>
  <c r="C190" i="1"/>
  <c r="T189" i="1"/>
  <c r="S189" i="1"/>
  <c r="R189" i="1"/>
  <c r="Q189" i="1"/>
  <c r="F189" i="1"/>
  <c r="E189" i="1"/>
  <c r="D189" i="1"/>
  <c r="C189" i="1"/>
  <c r="T188" i="1"/>
  <c r="S188" i="1"/>
  <c r="R188" i="1"/>
  <c r="Q188" i="1"/>
  <c r="F188" i="1"/>
  <c r="E188" i="1"/>
  <c r="D188" i="1"/>
  <c r="C188" i="1"/>
  <c r="T187" i="1"/>
  <c r="S187" i="1"/>
  <c r="R187" i="1"/>
  <c r="Q187" i="1"/>
  <c r="F187" i="1"/>
  <c r="E187" i="1"/>
  <c r="D187" i="1"/>
  <c r="C187" i="1"/>
  <c r="T186" i="1"/>
  <c r="S186" i="1"/>
  <c r="R186" i="1"/>
  <c r="Q186" i="1"/>
  <c r="F186" i="1"/>
  <c r="E186" i="1"/>
  <c r="D186" i="1"/>
  <c r="C186" i="1"/>
  <c r="T185" i="1"/>
  <c r="S185" i="1"/>
  <c r="R185" i="1"/>
  <c r="Q185" i="1"/>
  <c r="F185" i="1"/>
  <c r="E185" i="1"/>
  <c r="D185" i="1"/>
  <c r="C185" i="1"/>
  <c r="T184" i="1"/>
  <c r="S184" i="1"/>
  <c r="R184" i="1"/>
  <c r="Q184" i="1"/>
  <c r="F184" i="1"/>
  <c r="E184" i="1"/>
  <c r="D184" i="1"/>
  <c r="C184" i="1"/>
  <c r="T183" i="1"/>
  <c r="S183" i="1"/>
  <c r="R183" i="1"/>
  <c r="Q183" i="1"/>
  <c r="F183" i="1"/>
  <c r="E183" i="1"/>
  <c r="D183" i="1"/>
  <c r="C183" i="1"/>
  <c r="T182" i="1"/>
  <c r="S182" i="1"/>
  <c r="R182" i="1"/>
  <c r="Q182" i="1"/>
  <c r="F182" i="1"/>
  <c r="E182" i="1"/>
  <c r="D182" i="1"/>
  <c r="C182" i="1"/>
  <c r="T181" i="1"/>
  <c r="S181" i="1"/>
  <c r="R181" i="1"/>
  <c r="Q181" i="1"/>
  <c r="F181" i="1"/>
  <c r="E181" i="1"/>
  <c r="D181" i="1"/>
  <c r="C181" i="1"/>
  <c r="T180" i="1"/>
  <c r="S180" i="1"/>
  <c r="R180" i="1"/>
  <c r="Q180" i="1"/>
  <c r="F180" i="1"/>
  <c r="E180" i="1"/>
  <c r="D180" i="1"/>
  <c r="C180" i="1"/>
  <c r="T179" i="1"/>
  <c r="S179" i="1"/>
  <c r="R179" i="1"/>
  <c r="Q179" i="1"/>
  <c r="F179" i="1"/>
  <c r="E179" i="1"/>
  <c r="D179" i="1"/>
  <c r="C179" i="1"/>
  <c r="T178" i="1"/>
  <c r="S178" i="1"/>
  <c r="R178" i="1"/>
  <c r="Q178" i="1"/>
  <c r="F178" i="1"/>
  <c r="E178" i="1"/>
  <c r="D178" i="1"/>
  <c r="C178" i="1"/>
  <c r="T177" i="1"/>
  <c r="S177" i="1"/>
  <c r="R177" i="1"/>
  <c r="Q177" i="1"/>
  <c r="F177" i="1"/>
  <c r="E177" i="1"/>
  <c r="D177" i="1"/>
  <c r="C177" i="1"/>
  <c r="T176" i="1"/>
  <c r="S176" i="1"/>
  <c r="R176" i="1"/>
  <c r="Q176" i="1"/>
  <c r="F176" i="1"/>
  <c r="E176" i="1"/>
  <c r="D176" i="1"/>
  <c r="C176" i="1"/>
  <c r="T175" i="1"/>
  <c r="S175" i="1"/>
  <c r="R175" i="1"/>
  <c r="Q175" i="1"/>
  <c r="F175" i="1"/>
  <c r="E175" i="1"/>
  <c r="D175" i="1"/>
  <c r="C175" i="1"/>
  <c r="T174" i="1"/>
  <c r="S174" i="1"/>
  <c r="R174" i="1"/>
  <c r="Q174" i="1"/>
  <c r="F174" i="1"/>
  <c r="E174" i="1"/>
  <c r="D174" i="1"/>
  <c r="C174" i="1"/>
  <c r="T173" i="1"/>
  <c r="S173" i="1"/>
  <c r="R173" i="1"/>
  <c r="Q173" i="1"/>
  <c r="F173" i="1"/>
  <c r="E173" i="1"/>
  <c r="D173" i="1"/>
  <c r="C173" i="1"/>
  <c r="T172" i="1"/>
  <c r="S172" i="1"/>
  <c r="R172" i="1"/>
  <c r="Q172" i="1"/>
  <c r="F172" i="1"/>
  <c r="E172" i="1"/>
  <c r="D172" i="1"/>
  <c r="C172" i="1"/>
  <c r="T171" i="1"/>
  <c r="S171" i="1"/>
  <c r="R171" i="1"/>
  <c r="Q171" i="1"/>
  <c r="F171" i="1"/>
  <c r="E171" i="1"/>
  <c r="D171" i="1"/>
  <c r="C171" i="1"/>
  <c r="T170" i="1"/>
  <c r="S170" i="1"/>
  <c r="R170" i="1"/>
  <c r="Q170" i="1"/>
  <c r="F170" i="1"/>
  <c r="E170" i="1"/>
  <c r="D170" i="1"/>
  <c r="C170" i="1"/>
  <c r="T169" i="1"/>
  <c r="S169" i="1"/>
  <c r="R169" i="1"/>
  <c r="Q169" i="1"/>
  <c r="F169" i="1"/>
  <c r="E169" i="1"/>
  <c r="D169" i="1"/>
  <c r="C169" i="1"/>
  <c r="T168" i="1"/>
  <c r="S168" i="1"/>
  <c r="R168" i="1"/>
  <c r="Q168" i="1"/>
  <c r="F168" i="1"/>
  <c r="E168" i="1"/>
  <c r="D168" i="1"/>
  <c r="C168" i="1"/>
  <c r="T167" i="1"/>
  <c r="S167" i="1"/>
  <c r="R167" i="1"/>
  <c r="Q167" i="1"/>
  <c r="F167" i="1"/>
  <c r="E167" i="1"/>
  <c r="D167" i="1"/>
  <c r="C167" i="1"/>
  <c r="T166" i="1"/>
  <c r="S166" i="1"/>
  <c r="R166" i="1"/>
  <c r="Q166" i="1"/>
  <c r="F166" i="1"/>
  <c r="E166" i="1"/>
  <c r="D166" i="1"/>
  <c r="C166" i="1"/>
  <c r="T165" i="1"/>
  <c r="S165" i="1"/>
  <c r="R165" i="1"/>
  <c r="Q165" i="1"/>
  <c r="F165" i="1"/>
  <c r="E165" i="1"/>
  <c r="D165" i="1"/>
  <c r="C165" i="1"/>
  <c r="T164" i="1"/>
  <c r="S164" i="1"/>
  <c r="R164" i="1"/>
  <c r="Q164" i="1"/>
  <c r="F164" i="1"/>
  <c r="E164" i="1"/>
  <c r="D164" i="1"/>
  <c r="C164" i="1"/>
  <c r="T163" i="1"/>
  <c r="S163" i="1"/>
  <c r="R163" i="1"/>
  <c r="Q163" i="1"/>
  <c r="F163" i="1"/>
  <c r="E163" i="1"/>
  <c r="D163" i="1"/>
  <c r="C163" i="1"/>
  <c r="T162" i="1"/>
  <c r="S162" i="1"/>
  <c r="R162" i="1"/>
  <c r="Q162" i="1"/>
  <c r="F162" i="1"/>
  <c r="E162" i="1"/>
  <c r="D162" i="1"/>
  <c r="C162" i="1"/>
  <c r="T161" i="1"/>
  <c r="S161" i="1"/>
  <c r="R161" i="1"/>
  <c r="Q161" i="1"/>
  <c r="F161" i="1"/>
  <c r="E161" i="1"/>
  <c r="D161" i="1"/>
  <c r="C161" i="1"/>
  <c r="T160" i="1"/>
  <c r="S160" i="1"/>
  <c r="R160" i="1"/>
  <c r="Q160" i="1"/>
  <c r="F160" i="1"/>
  <c r="E160" i="1"/>
  <c r="D160" i="1"/>
  <c r="C160" i="1"/>
  <c r="T159" i="1"/>
  <c r="S159" i="1"/>
  <c r="R159" i="1"/>
  <c r="Q159" i="1"/>
  <c r="F159" i="1"/>
  <c r="E159" i="1"/>
  <c r="D159" i="1"/>
  <c r="C159" i="1"/>
  <c r="T158" i="1"/>
  <c r="S158" i="1"/>
  <c r="R158" i="1"/>
  <c r="Q158" i="1"/>
  <c r="F158" i="1"/>
  <c r="E158" i="1"/>
  <c r="D158" i="1"/>
  <c r="C158" i="1"/>
  <c r="T157" i="1"/>
  <c r="S157" i="1"/>
  <c r="R157" i="1"/>
  <c r="Q157" i="1"/>
  <c r="F157" i="1"/>
  <c r="E157" i="1"/>
  <c r="D157" i="1"/>
  <c r="C157" i="1"/>
  <c r="T156" i="1"/>
  <c r="S156" i="1"/>
  <c r="R156" i="1"/>
  <c r="Q156" i="1"/>
  <c r="F156" i="1"/>
  <c r="E156" i="1"/>
  <c r="D156" i="1"/>
  <c r="C156" i="1"/>
  <c r="T155" i="1"/>
  <c r="S155" i="1"/>
  <c r="R155" i="1"/>
  <c r="Q155" i="1"/>
  <c r="F155" i="1"/>
  <c r="E155" i="1"/>
  <c r="D155" i="1"/>
  <c r="C155" i="1"/>
  <c r="T154" i="1"/>
  <c r="S154" i="1"/>
  <c r="R154" i="1"/>
  <c r="Q154" i="1"/>
  <c r="F154" i="1"/>
  <c r="E154" i="1"/>
  <c r="D154" i="1"/>
  <c r="C154" i="1"/>
  <c r="T153" i="1"/>
  <c r="S153" i="1"/>
  <c r="R153" i="1"/>
  <c r="Q153" i="1"/>
  <c r="F153" i="1"/>
  <c r="E153" i="1"/>
  <c r="D153" i="1"/>
  <c r="C153" i="1"/>
  <c r="T152" i="1"/>
  <c r="S152" i="1"/>
  <c r="R152" i="1"/>
  <c r="Q152" i="1"/>
  <c r="F152" i="1"/>
  <c r="E152" i="1"/>
  <c r="D152" i="1"/>
  <c r="C152" i="1"/>
  <c r="T151" i="1"/>
  <c r="S151" i="1"/>
  <c r="R151" i="1"/>
  <c r="Q151" i="1"/>
  <c r="F151" i="1"/>
  <c r="E151" i="1"/>
  <c r="D151" i="1"/>
  <c r="C151" i="1"/>
  <c r="T150" i="1"/>
  <c r="S150" i="1"/>
  <c r="R150" i="1"/>
  <c r="Q150" i="1"/>
  <c r="F150" i="1"/>
  <c r="E150" i="1"/>
  <c r="D150" i="1"/>
  <c r="C150" i="1"/>
  <c r="T149" i="1"/>
  <c r="S149" i="1"/>
  <c r="R149" i="1"/>
  <c r="Q149" i="1"/>
  <c r="F149" i="1"/>
  <c r="E149" i="1"/>
  <c r="D149" i="1"/>
  <c r="C149" i="1"/>
  <c r="T148" i="1"/>
  <c r="S148" i="1"/>
  <c r="R148" i="1"/>
  <c r="Q148" i="1"/>
  <c r="F148" i="1"/>
  <c r="E148" i="1"/>
  <c r="D148" i="1"/>
  <c r="C148" i="1"/>
  <c r="T147" i="1"/>
  <c r="S147" i="1"/>
  <c r="R147" i="1"/>
  <c r="Q147" i="1"/>
  <c r="F147" i="1"/>
  <c r="E147" i="1"/>
  <c r="D147" i="1"/>
  <c r="C147" i="1"/>
  <c r="T146" i="1"/>
  <c r="S146" i="1"/>
  <c r="R146" i="1"/>
  <c r="Q146" i="1"/>
  <c r="F146" i="1"/>
  <c r="E146" i="1"/>
  <c r="D146" i="1"/>
  <c r="C146" i="1"/>
  <c r="T145" i="1"/>
  <c r="S145" i="1"/>
  <c r="R145" i="1"/>
  <c r="Q145" i="1"/>
  <c r="F145" i="1"/>
  <c r="E145" i="1"/>
  <c r="D145" i="1"/>
  <c r="C145" i="1"/>
  <c r="T144" i="1"/>
  <c r="S144" i="1"/>
  <c r="R144" i="1"/>
  <c r="Q144" i="1"/>
  <c r="F144" i="1"/>
  <c r="E144" i="1"/>
  <c r="D144" i="1"/>
  <c r="C144" i="1"/>
  <c r="T143" i="1"/>
  <c r="S143" i="1"/>
  <c r="R143" i="1"/>
  <c r="Q143" i="1"/>
  <c r="F143" i="1"/>
  <c r="E143" i="1"/>
  <c r="D143" i="1"/>
  <c r="C143" i="1"/>
  <c r="T142" i="1"/>
  <c r="S142" i="1"/>
  <c r="R142" i="1"/>
  <c r="Q142" i="1"/>
  <c r="F142" i="1"/>
  <c r="E142" i="1"/>
  <c r="D142" i="1"/>
  <c r="C142" i="1"/>
  <c r="T141" i="1"/>
  <c r="S141" i="1"/>
  <c r="R141" i="1"/>
  <c r="Q141" i="1"/>
  <c r="F141" i="1"/>
  <c r="E141" i="1"/>
  <c r="D141" i="1"/>
  <c r="C141" i="1"/>
  <c r="T140" i="1"/>
  <c r="S140" i="1"/>
  <c r="R140" i="1"/>
  <c r="Q140" i="1"/>
  <c r="F140" i="1"/>
  <c r="E140" i="1"/>
  <c r="D140" i="1"/>
  <c r="C140" i="1"/>
  <c r="T139" i="1"/>
  <c r="S139" i="1"/>
  <c r="R139" i="1"/>
  <c r="Q139" i="1"/>
  <c r="F139" i="1"/>
  <c r="E139" i="1"/>
  <c r="D139" i="1"/>
  <c r="C139" i="1"/>
  <c r="T138" i="1"/>
  <c r="S138" i="1"/>
  <c r="R138" i="1"/>
  <c r="Q138" i="1"/>
  <c r="F138" i="1"/>
  <c r="E138" i="1"/>
  <c r="D138" i="1"/>
  <c r="C138" i="1"/>
  <c r="T137" i="1"/>
  <c r="S137" i="1"/>
  <c r="R137" i="1"/>
  <c r="Q137" i="1"/>
  <c r="F137" i="1"/>
  <c r="E137" i="1"/>
  <c r="D137" i="1"/>
  <c r="C137" i="1"/>
  <c r="T136" i="1"/>
  <c r="S136" i="1"/>
  <c r="R136" i="1"/>
  <c r="Q136" i="1"/>
  <c r="F136" i="1"/>
  <c r="E136" i="1"/>
  <c r="D136" i="1"/>
  <c r="C136" i="1"/>
  <c r="T135" i="1"/>
  <c r="S135" i="1"/>
  <c r="R135" i="1"/>
  <c r="Q135" i="1"/>
  <c r="F135" i="1"/>
  <c r="E135" i="1"/>
  <c r="D135" i="1"/>
  <c r="C135" i="1"/>
  <c r="T134" i="1"/>
  <c r="S134" i="1"/>
  <c r="R134" i="1"/>
  <c r="Q134" i="1"/>
  <c r="F134" i="1"/>
  <c r="E134" i="1"/>
  <c r="D134" i="1"/>
  <c r="C134" i="1"/>
  <c r="T133" i="1"/>
  <c r="S133" i="1"/>
  <c r="R133" i="1"/>
  <c r="Q133" i="1"/>
  <c r="F133" i="1"/>
  <c r="E133" i="1"/>
  <c r="D133" i="1"/>
  <c r="C133" i="1"/>
  <c r="T132" i="1"/>
  <c r="S132" i="1"/>
  <c r="R132" i="1"/>
  <c r="Q132" i="1"/>
  <c r="F132" i="1"/>
  <c r="E132" i="1"/>
  <c r="D132" i="1"/>
  <c r="C132" i="1"/>
  <c r="T131" i="1"/>
  <c r="S131" i="1"/>
  <c r="R131" i="1"/>
  <c r="Q131" i="1"/>
  <c r="F131" i="1"/>
  <c r="E131" i="1"/>
  <c r="D131" i="1"/>
  <c r="C131" i="1"/>
  <c r="T130" i="1"/>
  <c r="S130" i="1"/>
  <c r="R130" i="1"/>
  <c r="Q130" i="1"/>
  <c r="F130" i="1"/>
  <c r="E130" i="1"/>
  <c r="D130" i="1"/>
  <c r="C130" i="1"/>
  <c r="T129" i="1"/>
  <c r="S129" i="1"/>
  <c r="R129" i="1"/>
  <c r="Q129" i="1"/>
  <c r="F129" i="1"/>
  <c r="E129" i="1"/>
  <c r="D129" i="1"/>
  <c r="C129" i="1"/>
  <c r="T128" i="1"/>
  <c r="S128" i="1"/>
  <c r="R128" i="1"/>
  <c r="Q128" i="1"/>
  <c r="F128" i="1"/>
  <c r="E128" i="1"/>
  <c r="D128" i="1"/>
  <c r="C128" i="1"/>
  <c r="T127" i="1"/>
  <c r="S127" i="1"/>
  <c r="R127" i="1"/>
  <c r="Q127" i="1"/>
  <c r="F127" i="1"/>
  <c r="E127" i="1"/>
  <c r="D127" i="1"/>
  <c r="C127" i="1"/>
  <c r="T126" i="1"/>
  <c r="S126" i="1"/>
  <c r="R126" i="1"/>
  <c r="Q126" i="1"/>
  <c r="F126" i="1"/>
  <c r="E126" i="1"/>
  <c r="D126" i="1"/>
  <c r="C126" i="1"/>
  <c r="T125" i="1"/>
  <c r="S125" i="1"/>
  <c r="R125" i="1"/>
  <c r="Q125" i="1"/>
  <c r="F125" i="1"/>
  <c r="E125" i="1"/>
  <c r="D125" i="1"/>
  <c r="C125" i="1"/>
  <c r="T124" i="1"/>
  <c r="S124" i="1"/>
  <c r="R124" i="1"/>
  <c r="Q124" i="1"/>
  <c r="F124" i="1"/>
  <c r="E124" i="1"/>
  <c r="D124" i="1"/>
  <c r="C124" i="1"/>
  <c r="T123" i="1"/>
  <c r="S123" i="1"/>
  <c r="R123" i="1"/>
  <c r="Q123" i="1"/>
  <c r="F123" i="1"/>
  <c r="E123" i="1"/>
  <c r="D123" i="1"/>
  <c r="C123" i="1"/>
  <c r="T122" i="1"/>
  <c r="S122" i="1"/>
  <c r="R122" i="1"/>
  <c r="Q122" i="1"/>
  <c r="F122" i="1"/>
  <c r="E122" i="1"/>
  <c r="D122" i="1"/>
  <c r="C122" i="1"/>
  <c r="T121" i="1"/>
  <c r="S121" i="1"/>
  <c r="R121" i="1"/>
  <c r="Q121" i="1"/>
  <c r="F121" i="1"/>
  <c r="E121" i="1"/>
  <c r="D121" i="1"/>
  <c r="C121" i="1"/>
  <c r="T120" i="1"/>
  <c r="S120" i="1"/>
  <c r="R120" i="1"/>
  <c r="Q120" i="1"/>
  <c r="F120" i="1"/>
  <c r="E120" i="1"/>
  <c r="D120" i="1"/>
  <c r="C120" i="1"/>
  <c r="T119" i="1"/>
  <c r="S119" i="1"/>
  <c r="R119" i="1"/>
  <c r="Q119" i="1"/>
  <c r="F119" i="1"/>
  <c r="E119" i="1"/>
  <c r="D119" i="1"/>
  <c r="C119" i="1"/>
  <c r="T118" i="1"/>
  <c r="S118" i="1"/>
  <c r="R118" i="1"/>
  <c r="Q118" i="1"/>
  <c r="F118" i="1"/>
  <c r="E118" i="1"/>
  <c r="D118" i="1"/>
  <c r="C118" i="1"/>
  <c r="T117" i="1"/>
  <c r="S117" i="1"/>
  <c r="R117" i="1"/>
  <c r="Q117" i="1"/>
  <c r="F117" i="1"/>
  <c r="E117" i="1"/>
  <c r="D117" i="1"/>
  <c r="C117" i="1"/>
  <c r="T116" i="1"/>
  <c r="S116" i="1"/>
  <c r="R116" i="1"/>
  <c r="Q116" i="1"/>
  <c r="F116" i="1"/>
  <c r="E116" i="1"/>
  <c r="D116" i="1"/>
  <c r="C116" i="1"/>
  <c r="T115" i="1"/>
  <c r="S115" i="1"/>
  <c r="R115" i="1"/>
  <c r="Q115" i="1"/>
  <c r="F115" i="1"/>
  <c r="E115" i="1"/>
  <c r="D115" i="1"/>
  <c r="C115" i="1"/>
  <c r="T114" i="1"/>
  <c r="S114" i="1"/>
  <c r="R114" i="1"/>
  <c r="Q114" i="1"/>
  <c r="F114" i="1"/>
  <c r="E114" i="1"/>
  <c r="D114" i="1"/>
  <c r="C114" i="1"/>
  <c r="T113" i="1"/>
  <c r="S113" i="1"/>
  <c r="R113" i="1"/>
  <c r="Q113" i="1"/>
  <c r="F113" i="1"/>
  <c r="E113" i="1"/>
  <c r="D113" i="1"/>
  <c r="C113" i="1"/>
  <c r="T112" i="1"/>
  <c r="S112" i="1"/>
  <c r="R112" i="1"/>
  <c r="Q112" i="1"/>
  <c r="F112" i="1"/>
  <c r="E112" i="1"/>
  <c r="D112" i="1"/>
  <c r="C112" i="1"/>
  <c r="T111" i="1"/>
  <c r="S111" i="1"/>
  <c r="R111" i="1"/>
  <c r="Q111" i="1"/>
  <c r="F111" i="1"/>
  <c r="E111" i="1"/>
  <c r="D111" i="1"/>
  <c r="C111" i="1"/>
  <c r="T110" i="1"/>
  <c r="S110" i="1"/>
  <c r="R110" i="1"/>
  <c r="Q110" i="1"/>
  <c r="F110" i="1"/>
  <c r="E110" i="1"/>
  <c r="D110" i="1"/>
  <c r="C110" i="1"/>
  <c r="T109" i="1"/>
  <c r="S109" i="1"/>
  <c r="R109" i="1"/>
  <c r="Q109" i="1"/>
  <c r="F109" i="1"/>
  <c r="E109" i="1"/>
  <c r="D109" i="1"/>
  <c r="C109" i="1"/>
  <c r="T108" i="1"/>
  <c r="S108" i="1"/>
  <c r="R108" i="1"/>
  <c r="Q108" i="1"/>
  <c r="F108" i="1"/>
  <c r="E108" i="1"/>
  <c r="D108" i="1"/>
  <c r="C108" i="1"/>
  <c r="T107" i="1"/>
  <c r="S107" i="1"/>
  <c r="R107" i="1"/>
  <c r="Q107" i="1"/>
  <c r="F107" i="1"/>
  <c r="E107" i="1"/>
  <c r="D107" i="1"/>
  <c r="C107" i="1"/>
  <c r="T106" i="1"/>
  <c r="S106" i="1"/>
  <c r="R106" i="1"/>
  <c r="Q106" i="1"/>
  <c r="F106" i="1"/>
  <c r="E106" i="1"/>
  <c r="D106" i="1"/>
  <c r="C106" i="1"/>
  <c r="T105" i="1"/>
  <c r="S105" i="1"/>
  <c r="R105" i="1"/>
  <c r="Q105" i="1"/>
  <c r="F105" i="1"/>
  <c r="E105" i="1"/>
  <c r="D105" i="1"/>
  <c r="C105" i="1"/>
  <c r="T104" i="1"/>
  <c r="S104" i="1"/>
  <c r="R104" i="1"/>
  <c r="Q104" i="1"/>
  <c r="F104" i="1"/>
  <c r="E104" i="1"/>
  <c r="D104" i="1"/>
  <c r="C104" i="1"/>
  <c r="T103" i="1"/>
  <c r="S103" i="1"/>
  <c r="R103" i="1"/>
  <c r="Q103" i="1"/>
  <c r="F103" i="1"/>
  <c r="E103" i="1"/>
  <c r="D103" i="1"/>
  <c r="C103" i="1"/>
  <c r="T102" i="1"/>
  <c r="S102" i="1"/>
  <c r="R102" i="1"/>
  <c r="Q102" i="1"/>
  <c r="F102" i="1"/>
  <c r="E102" i="1"/>
  <c r="D102" i="1"/>
  <c r="C102" i="1"/>
  <c r="T101" i="1"/>
  <c r="S101" i="1"/>
  <c r="R101" i="1"/>
  <c r="Q101" i="1"/>
  <c r="F101" i="1"/>
  <c r="E101" i="1"/>
  <c r="D101" i="1"/>
  <c r="C101" i="1"/>
  <c r="T100" i="1"/>
  <c r="S100" i="1"/>
  <c r="R100" i="1"/>
  <c r="Q100" i="1"/>
  <c r="F100" i="1"/>
  <c r="E100" i="1"/>
  <c r="D100" i="1"/>
  <c r="C100" i="1"/>
  <c r="T99" i="1"/>
  <c r="S99" i="1"/>
  <c r="R99" i="1"/>
  <c r="Q99" i="1"/>
  <c r="F99" i="1"/>
  <c r="E99" i="1"/>
  <c r="D99" i="1"/>
  <c r="C99" i="1"/>
  <c r="T98" i="1"/>
  <c r="S98" i="1"/>
  <c r="R98" i="1"/>
  <c r="Q98" i="1"/>
  <c r="F98" i="1"/>
  <c r="E98" i="1"/>
  <c r="D98" i="1"/>
  <c r="C98" i="1"/>
  <c r="T97" i="1"/>
  <c r="S97" i="1"/>
  <c r="R97" i="1"/>
  <c r="Q97" i="1"/>
  <c r="F97" i="1"/>
  <c r="E97" i="1"/>
  <c r="D97" i="1"/>
  <c r="C97" i="1"/>
  <c r="T96" i="1"/>
  <c r="S96" i="1"/>
  <c r="R96" i="1"/>
  <c r="Q96" i="1"/>
  <c r="F96" i="1"/>
  <c r="E96" i="1"/>
  <c r="D96" i="1"/>
  <c r="C96" i="1"/>
  <c r="T95" i="1"/>
  <c r="S95" i="1"/>
  <c r="R95" i="1"/>
  <c r="Q95" i="1"/>
  <c r="F95" i="1"/>
  <c r="E95" i="1"/>
  <c r="D95" i="1"/>
  <c r="C95" i="1"/>
  <c r="T94" i="1"/>
  <c r="S94" i="1"/>
  <c r="R94" i="1"/>
  <c r="Q94" i="1"/>
  <c r="F94" i="1"/>
  <c r="E94" i="1"/>
  <c r="D94" i="1"/>
  <c r="C94" i="1"/>
  <c r="T93" i="1"/>
  <c r="S93" i="1"/>
  <c r="R93" i="1"/>
  <c r="Q93" i="1"/>
  <c r="F93" i="1"/>
  <c r="E93" i="1"/>
  <c r="D93" i="1"/>
  <c r="C93" i="1"/>
  <c r="T92" i="1"/>
  <c r="S92" i="1"/>
  <c r="R92" i="1"/>
  <c r="Q92" i="1"/>
  <c r="F92" i="1"/>
  <c r="E92" i="1"/>
  <c r="D92" i="1"/>
  <c r="C92" i="1"/>
  <c r="T91" i="1"/>
  <c r="S91" i="1"/>
  <c r="R91" i="1"/>
  <c r="Q91" i="1"/>
  <c r="F91" i="1"/>
  <c r="E91" i="1"/>
  <c r="D91" i="1"/>
  <c r="C91" i="1"/>
  <c r="T90" i="1"/>
  <c r="S90" i="1"/>
  <c r="R90" i="1"/>
  <c r="Q90" i="1"/>
  <c r="F90" i="1"/>
  <c r="E90" i="1"/>
  <c r="D90" i="1"/>
  <c r="C90" i="1"/>
  <c r="T89" i="1"/>
  <c r="S89" i="1"/>
  <c r="R89" i="1"/>
  <c r="Q89" i="1"/>
  <c r="F89" i="1"/>
  <c r="E89" i="1"/>
  <c r="D89" i="1"/>
  <c r="C89" i="1"/>
  <c r="T88" i="1"/>
  <c r="S88" i="1"/>
  <c r="R88" i="1"/>
  <c r="Q88" i="1"/>
  <c r="F88" i="1"/>
  <c r="E88" i="1"/>
  <c r="D88" i="1"/>
  <c r="C88" i="1"/>
  <c r="T87" i="1"/>
  <c r="S87" i="1"/>
  <c r="R87" i="1"/>
  <c r="Q87" i="1"/>
  <c r="F87" i="1"/>
  <c r="E87" i="1"/>
  <c r="D87" i="1"/>
  <c r="C87" i="1"/>
  <c r="T86" i="1"/>
  <c r="S86" i="1"/>
  <c r="R86" i="1"/>
  <c r="Q86" i="1"/>
  <c r="F86" i="1"/>
  <c r="E86" i="1"/>
  <c r="D86" i="1"/>
  <c r="C86" i="1"/>
  <c r="T85" i="1"/>
  <c r="S85" i="1"/>
  <c r="R85" i="1"/>
  <c r="Q85" i="1"/>
  <c r="F85" i="1"/>
  <c r="E85" i="1"/>
  <c r="D85" i="1"/>
  <c r="C85" i="1"/>
  <c r="T84" i="1"/>
  <c r="S84" i="1"/>
  <c r="R84" i="1"/>
  <c r="Q84" i="1"/>
  <c r="F84" i="1"/>
  <c r="E84" i="1"/>
  <c r="D84" i="1"/>
  <c r="C84" i="1"/>
  <c r="T83" i="1"/>
  <c r="S83" i="1"/>
  <c r="R83" i="1"/>
  <c r="Q83" i="1"/>
  <c r="F83" i="1"/>
  <c r="E83" i="1"/>
  <c r="D83" i="1"/>
  <c r="C83" i="1"/>
  <c r="T82" i="1"/>
  <c r="S82" i="1"/>
  <c r="R82" i="1"/>
  <c r="Q82" i="1"/>
  <c r="F82" i="1"/>
  <c r="E82" i="1"/>
  <c r="D82" i="1"/>
  <c r="C82" i="1"/>
  <c r="T81" i="1"/>
  <c r="S81" i="1"/>
  <c r="R81" i="1"/>
  <c r="Q81" i="1"/>
  <c r="F81" i="1"/>
  <c r="E81" i="1"/>
  <c r="D81" i="1"/>
  <c r="C81" i="1"/>
  <c r="T80" i="1"/>
  <c r="S80" i="1"/>
  <c r="R80" i="1"/>
  <c r="Q80" i="1"/>
  <c r="F80" i="1"/>
  <c r="E80" i="1"/>
  <c r="D80" i="1"/>
  <c r="C80" i="1"/>
  <c r="T79" i="1"/>
  <c r="S79" i="1"/>
  <c r="R79" i="1"/>
  <c r="Q79" i="1"/>
  <c r="F79" i="1"/>
  <c r="E79" i="1"/>
  <c r="D79" i="1"/>
  <c r="C79" i="1"/>
  <c r="T78" i="1"/>
  <c r="S78" i="1"/>
  <c r="R78" i="1"/>
  <c r="Q78" i="1"/>
  <c r="F78" i="1"/>
  <c r="E78" i="1"/>
  <c r="D78" i="1"/>
  <c r="C78" i="1"/>
  <c r="T77" i="1"/>
  <c r="S77" i="1"/>
  <c r="R77" i="1"/>
  <c r="Q77" i="1"/>
  <c r="F77" i="1"/>
  <c r="E77" i="1"/>
  <c r="D77" i="1"/>
  <c r="C77" i="1"/>
  <c r="T76" i="1"/>
  <c r="S76" i="1"/>
  <c r="R76" i="1"/>
  <c r="Q76" i="1"/>
  <c r="F76" i="1"/>
  <c r="E76" i="1"/>
  <c r="D76" i="1"/>
  <c r="C76" i="1"/>
  <c r="T75" i="1"/>
  <c r="S75" i="1"/>
  <c r="R75" i="1"/>
  <c r="Q75" i="1"/>
  <c r="F75" i="1"/>
  <c r="E75" i="1"/>
  <c r="D75" i="1"/>
  <c r="C75" i="1"/>
  <c r="T74" i="1"/>
  <c r="S74" i="1"/>
  <c r="R74" i="1"/>
  <c r="Q74" i="1"/>
  <c r="F74" i="1"/>
  <c r="E74" i="1"/>
  <c r="D74" i="1"/>
  <c r="C74" i="1"/>
  <c r="T73" i="1"/>
  <c r="S73" i="1"/>
  <c r="R73" i="1"/>
  <c r="Q73" i="1"/>
  <c r="F73" i="1"/>
  <c r="E73" i="1"/>
  <c r="D73" i="1"/>
  <c r="C73" i="1"/>
  <c r="T72" i="1"/>
  <c r="S72" i="1"/>
  <c r="R72" i="1"/>
  <c r="Q72" i="1"/>
  <c r="F72" i="1"/>
  <c r="E72" i="1"/>
  <c r="D72" i="1"/>
  <c r="C72" i="1"/>
  <c r="T71" i="1"/>
  <c r="S71" i="1"/>
  <c r="R71" i="1"/>
  <c r="Q71" i="1"/>
  <c r="F71" i="1"/>
  <c r="E71" i="1"/>
  <c r="D71" i="1"/>
  <c r="C71" i="1"/>
  <c r="T70" i="1"/>
  <c r="S70" i="1"/>
  <c r="R70" i="1"/>
  <c r="Q70" i="1"/>
  <c r="F70" i="1"/>
  <c r="E70" i="1"/>
  <c r="D70" i="1"/>
  <c r="C70" i="1"/>
  <c r="T69" i="1"/>
  <c r="S69" i="1"/>
  <c r="R69" i="1"/>
  <c r="Q69" i="1"/>
  <c r="F69" i="1"/>
  <c r="E69" i="1"/>
  <c r="D69" i="1"/>
  <c r="C69" i="1"/>
  <c r="T68" i="1"/>
  <c r="S68" i="1"/>
  <c r="R68" i="1"/>
  <c r="Q68" i="1"/>
  <c r="F68" i="1"/>
  <c r="E68" i="1"/>
  <c r="D68" i="1"/>
  <c r="C68" i="1"/>
  <c r="T67" i="1"/>
  <c r="S67" i="1"/>
  <c r="R67" i="1"/>
  <c r="Q67" i="1"/>
  <c r="F67" i="1"/>
  <c r="E67" i="1"/>
  <c r="D67" i="1"/>
  <c r="C67" i="1"/>
  <c r="T66" i="1"/>
  <c r="S66" i="1"/>
  <c r="R66" i="1"/>
  <c r="Q66" i="1"/>
  <c r="F66" i="1"/>
  <c r="E66" i="1"/>
  <c r="D66" i="1"/>
  <c r="C66" i="1"/>
  <c r="T65" i="1"/>
  <c r="S65" i="1"/>
  <c r="R65" i="1"/>
  <c r="Q65" i="1"/>
  <c r="F65" i="1"/>
  <c r="E65" i="1"/>
  <c r="D65" i="1"/>
  <c r="C65" i="1"/>
  <c r="T64" i="1"/>
  <c r="S64" i="1"/>
  <c r="R64" i="1"/>
  <c r="Q64" i="1"/>
  <c r="F64" i="1"/>
  <c r="E64" i="1"/>
  <c r="D64" i="1"/>
  <c r="C64" i="1"/>
  <c r="T63" i="1"/>
  <c r="S63" i="1"/>
  <c r="R63" i="1"/>
  <c r="Q63" i="1"/>
  <c r="F63" i="1"/>
  <c r="E63" i="1"/>
  <c r="D63" i="1"/>
  <c r="C63" i="1"/>
  <c r="T62" i="1"/>
  <c r="S62" i="1"/>
  <c r="R62" i="1"/>
  <c r="Q62" i="1"/>
  <c r="F62" i="1"/>
  <c r="E62" i="1"/>
  <c r="D62" i="1"/>
  <c r="C62" i="1"/>
  <c r="T61" i="1"/>
  <c r="S61" i="1"/>
  <c r="R61" i="1"/>
  <c r="Q61" i="1"/>
  <c r="F61" i="1"/>
  <c r="E61" i="1"/>
  <c r="D61" i="1"/>
  <c r="C61" i="1"/>
  <c r="T60" i="1"/>
  <c r="S60" i="1"/>
  <c r="R60" i="1"/>
  <c r="Q60" i="1"/>
  <c r="F60" i="1"/>
  <c r="E60" i="1"/>
  <c r="D60" i="1"/>
  <c r="C60" i="1"/>
  <c r="T59" i="1"/>
  <c r="S59" i="1"/>
  <c r="R59" i="1"/>
  <c r="Q59" i="1"/>
  <c r="F59" i="1"/>
  <c r="E59" i="1"/>
  <c r="D59" i="1"/>
  <c r="C59" i="1"/>
  <c r="T58" i="1"/>
  <c r="S58" i="1"/>
  <c r="R58" i="1"/>
  <c r="Q58" i="1"/>
  <c r="F58" i="1"/>
  <c r="E58" i="1"/>
  <c r="D58" i="1"/>
  <c r="C58" i="1"/>
  <c r="T57" i="1"/>
  <c r="S57" i="1"/>
  <c r="R57" i="1"/>
  <c r="Q57" i="1"/>
  <c r="F57" i="1"/>
  <c r="E57" i="1"/>
  <c r="D57" i="1"/>
  <c r="C57" i="1"/>
  <c r="T56" i="1"/>
  <c r="S56" i="1"/>
  <c r="R56" i="1"/>
  <c r="Q56" i="1"/>
  <c r="F56" i="1"/>
  <c r="E56" i="1"/>
  <c r="D56" i="1"/>
  <c r="C56" i="1"/>
  <c r="T55" i="1"/>
  <c r="S55" i="1"/>
  <c r="R55" i="1"/>
  <c r="Q55" i="1"/>
  <c r="F55" i="1"/>
  <c r="E55" i="1"/>
  <c r="D55" i="1"/>
  <c r="C55" i="1"/>
  <c r="T54" i="1"/>
  <c r="S54" i="1"/>
  <c r="R54" i="1"/>
  <c r="Q54" i="1"/>
  <c r="F54" i="1"/>
  <c r="E54" i="1"/>
  <c r="D54" i="1"/>
  <c r="C54" i="1"/>
  <c r="T53" i="1"/>
  <c r="S53" i="1"/>
  <c r="R53" i="1"/>
  <c r="Q53" i="1"/>
  <c r="F53" i="1"/>
  <c r="E53" i="1"/>
  <c r="D53" i="1"/>
  <c r="C53" i="1"/>
  <c r="T52" i="1"/>
  <c r="S52" i="1"/>
  <c r="R52" i="1"/>
  <c r="Q52" i="1"/>
  <c r="F52" i="1"/>
  <c r="E52" i="1"/>
  <c r="D52" i="1"/>
  <c r="C52" i="1"/>
  <c r="T51" i="1"/>
  <c r="S51" i="1"/>
  <c r="R51" i="1"/>
  <c r="Q51" i="1"/>
  <c r="F51" i="1"/>
  <c r="E51" i="1"/>
  <c r="D51" i="1"/>
  <c r="C51" i="1"/>
  <c r="T50" i="1"/>
  <c r="S50" i="1"/>
  <c r="R50" i="1"/>
  <c r="Q50" i="1"/>
  <c r="F50" i="1"/>
  <c r="E50" i="1"/>
  <c r="D50" i="1"/>
  <c r="C50" i="1"/>
  <c r="T49" i="1"/>
  <c r="S49" i="1"/>
  <c r="R49" i="1"/>
  <c r="Q49" i="1"/>
  <c r="F49" i="1"/>
  <c r="E49" i="1"/>
  <c r="D49" i="1"/>
  <c r="C49" i="1"/>
  <c r="T48" i="1"/>
  <c r="S48" i="1"/>
  <c r="R48" i="1"/>
  <c r="Q48" i="1"/>
  <c r="F48" i="1"/>
  <c r="E48" i="1"/>
  <c r="D48" i="1"/>
  <c r="C48" i="1"/>
  <c r="T47" i="1"/>
  <c r="S47" i="1"/>
  <c r="R47" i="1"/>
  <c r="Q47" i="1"/>
  <c r="F47" i="1"/>
  <c r="E47" i="1"/>
  <c r="D47" i="1"/>
  <c r="C47" i="1"/>
  <c r="T46" i="1"/>
  <c r="S46" i="1"/>
  <c r="R46" i="1"/>
  <c r="Q46" i="1"/>
  <c r="F46" i="1"/>
  <c r="E46" i="1"/>
  <c r="D46" i="1"/>
  <c r="C46" i="1"/>
  <c r="T45" i="1"/>
  <c r="S45" i="1"/>
  <c r="R45" i="1"/>
  <c r="Q45" i="1"/>
  <c r="F45" i="1"/>
  <c r="E45" i="1"/>
  <c r="D45" i="1"/>
  <c r="C45" i="1"/>
  <c r="T44" i="1"/>
  <c r="S44" i="1"/>
  <c r="R44" i="1"/>
  <c r="Q44" i="1"/>
  <c r="F44" i="1"/>
  <c r="E44" i="1"/>
  <c r="D44" i="1"/>
  <c r="C44" i="1"/>
  <c r="T43" i="1"/>
  <c r="S43" i="1"/>
  <c r="R43" i="1"/>
  <c r="Q43" i="1"/>
  <c r="F43" i="1"/>
  <c r="E43" i="1"/>
  <c r="D43" i="1"/>
  <c r="C43" i="1"/>
  <c r="T42" i="1"/>
  <c r="S42" i="1"/>
  <c r="R42" i="1"/>
  <c r="Q42" i="1"/>
  <c r="F42" i="1"/>
  <c r="E42" i="1"/>
  <c r="D42" i="1"/>
  <c r="C42" i="1"/>
  <c r="T41" i="1"/>
  <c r="S41" i="1"/>
  <c r="R41" i="1"/>
  <c r="Q41" i="1"/>
  <c r="F41" i="1"/>
  <c r="E41" i="1"/>
  <c r="D41" i="1"/>
  <c r="C41" i="1"/>
  <c r="T40" i="1"/>
  <c r="S40" i="1"/>
  <c r="R40" i="1"/>
  <c r="Q40" i="1"/>
  <c r="F40" i="1"/>
  <c r="E40" i="1"/>
  <c r="D40" i="1"/>
  <c r="C40" i="1"/>
  <c r="T39" i="1"/>
  <c r="S39" i="1"/>
  <c r="R39" i="1"/>
  <c r="Q39" i="1"/>
  <c r="F39" i="1"/>
  <c r="E39" i="1"/>
  <c r="D39" i="1"/>
  <c r="C39" i="1"/>
  <c r="T38" i="1"/>
  <c r="S38" i="1"/>
  <c r="R38" i="1"/>
  <c r="Q38" i="1"/>
  <c r="F38" i="1"/>
  <c r="E38" i="1"/>
  <c r="D38" i="1"/>
  <c r="C38" i="1"/>
  <c r="T37" i="1"/>
  <c r="S37" i="1"/>
  <c r="R37" i="1"/>
  <c r="Q37" i="1"/>
  <c r="F37" i="1"/>
  <c r="E37" i="1"/>
  <c r="D37" i="1"/>
  <c r="C37" i="1"/>
  <c r="T36" i="1"/>
  <c r="S36" i="1"/>
  <c r="R36" i="1"/>
  <c r="Q36" i="1"/>
  <c r="F36" i="1"/>
  <c r="E36" i="1"/>
  <c r="D36" i="1"/>
  <c r="C36" i="1"/>
  <c r="T35" i="1"/>
  <c r="S35" i="1"/>
  <c r="R35" i="1"/>
  <c r="Q35" i="1"/>
  <c r="F35" i="1"/>
  <c r="E35" i="1"/>
  <c r="D35" i="1"/>
  <c r="C35" i="1"/>
  <c r="T34" i="1"/>
  <c r="S34" i="1"/>
  <c r="R34" i="1"/>
  <c r="Q34" i="1"/>
  <c r="F34" i="1"/>
  <c r="E34" i="1"/>
  <c r="D34" i="1"/>
  <c r="C34" i="1"/>
  <c r="T33" i="1"/>
  <c r="S33" i="1"/>
  <c r="R33" i="1"/>
  <c r="Q33" i="1"/>
  <c r="F33" i="1"/>
  <c r="E33" i="1"/>
  <c r="D33" i="1"/>
  <c r="C33" i="1"/>
  <c r="T32" i="1"/>
  <c r="S32" i="1"/>
  <c r="R32" i="1"/>
  <c r="Q32" i="1"/>
  <c r="F32" i="1"/>
  <c r="E32" i="1"/>
  <c r="D32" i="1"/>
  <c r="C32" i="1"/>
  <c r="T31" i="1"/>
  <c r="S31" i="1"/>
  <c r="R31" i="1"/>
  <c r="Q31" i="1"/>
  <c r="F31" i="1"/>
  <c r="E31" i="1"/>
  <c r="D31" i="1"/>
  <c r="C31" i="1"/>
  <c r="T30" i="1"/>
  <c r="S30" i="1"/>
  <c r="R30" i="1"/>
  <c r="Q30" i="1"/>
  <c r="F30" i="1"/>
  <c r="E30" i="1"/>
  <c r="D30" i="1"/>
  <c r="C30" i="1"/>
  <c r="T29" i="1"/>
  <c r="S29" i="1"/>
  <c r="R29" i="1"/>
  <c r="Q29" i="1"/>
  <c r="F29" i="1"/>
  <c r="E29" i="1"/>
  <c r="D29" i="1"/>
  <c r="C29" i="1"/>
  <c r="T28" i="1"/>
  <c r="S28" i="1"/>
  <c r="R28" i="1"/>
  <c r="Q28" i="1"/>
  <c r="F28" i="1"/>
  <c r="E28" i="1"/>
  <c r="D28" i="1"/>
  <c r="C28" i="1"/>
  <c r="T27" i="1"/>
  <c r="S27" i="1"/>
  <c r="R27" i="1"/>
  <c r="Q27" i="1"/>
  <c r="F27" i="1"/>
  <c r="E27" i="1"/>
  <c r="D27" i="1"/>
  <c r="C27" i="1"/>
  <c r="T26" i="1"/>
  <c r="S26" i="1"/>
  <c r="R26" i="1"/>
  <c r="Q26" i="1"/>
  <c r="F26" i="1"/>
  <c r="E26" i="1"/>
  <c r="D26" i="1"/>
  <c r="C26" i="1"/>
  <c r="T25" i="1"/>
  <c r="S25" i="1"/>
  <c r="R25" i="1"/>
  <c r="Q25" i="1"/>
  <c r="F25" i="1"/>
  <c r="E25" i="1"/>
  <c r="D25" i="1"/>
  <c r="C25" i="1"/>
  <c r="T24" i="1"/>
  <c r="S24" i="1"/>
  <c r="R24" i="1"/>
  <c r="Q24" i="1"/>
  <c r="F24" i="1"/>
  <c r="E24" i="1"/>
  <c r="D24" i="1"/>
  <c r="C24" i="1"/>
  <c r="T23" i="1"/>
  <c r="S23" i="1"/>
  <c r="R23" i="1"/>
  <c r="Q23" i="1"/>
  <c r="F23" i="1"/>
  <c r="E23" i="1"/>
  <c r="D23" i="1"/>
  <c r="C23" i="1"/>
  <c r="T22" i="1"/>
  <c r="S22" i="1"/>
  <c r="R22" i="1"/>
  <c r="Q22" i="1"/>
  <c r="F22" i="1"/>
  <c r="E22" i="1"/>
  <c r="D22" i="1"/>
  <c r="C22" i="1"/>
  <c r="T21" i="1"/>
  <c r="S21" i="1"/>
  <c r="R21" i="1"/>
  <c r="Q21" i="1"/>
  <c r="F21" i="1"/>
  <c r="E21" i="1"/>
  <c r="D21" i="1"/>
  <c r="C21" i="1"/>
  <c r="T20" i="1"/>
  <c r="S20" i="1"/>
  <c r="R20" i="1"/>
  <c r="Q20" i="1"/>
  <c r="F20" i="1"/>
  <c r="E20" i="1"/>
  <c r="D20" i="1"/>
  <c r="C20" i="1"/>
  <c r="T19" i="1"/>
  <c r="S19" i="1"/>
  <c r="R19" i="1"/>
  <c r="Q19" i="1"/>
  <c r="F19" i="1"/>
  <c r="E19" i="1"/>
  <c r="D19" i="1"/>
  <c r="C19" i="1"/>
  <c r="T18" i="1"/>
  <c r="S18" i="1"/>
  <c r="R18" i="1"/>
  <c r="Q18" i="1"/>
  <c r="F18" i="1"/>
  <c r="E18" i="1"/>
  <c r="D18" i="1"/>
  <c r="C18" i="1"/>
  <c r="T17" i="1"/>
  <c r="S17" i="1"/>
  <c r="R17" i="1"/>
  <c r="Q17" i="1"/>
  <c r="F17" i="1"/>
  <c r="E17" i="1"/>
  <c r="D17" i="1"/>
  <c r="C17" i="1"/>
  <c r="T16" i="1"/>
  <c r="S16" i="1"/>
  <c r="R16" i="1"/>
  <c r="Q16" i="1"/>
  <c r="F16" i="1"/>
  <c r="E16" i="1"/>
  <c r="D16" i="1"/>
  <c r="C16" i="1"/>
  <c r="T15" i="1"/>
  <c r="S15" i="1"/>
  <c r="R15" i="1"/>
  <c r="Q15" i="1"/>
  <c r="F15" i="1"/>
  <c r="E15" i="1"/>
  <c r="D15" i="1"/>
  <c r="C15" i="1"/>
  <c r="T14" i="1"/>
  <c r="S14" i="1"/>
  <c r="R14" i="1"/>
  <c r="Q14" i="1"/>
  <c r="F14" i="1"/>
  <c r="E14" i="1"/>
  <c r="D14" i="1"/>
  <c r="C14" i="1"/>
  <c r="T13" i="1"/>
  <c r="S13" i="1"/>
  <c r="R13" i="1"/>
  <c r="Q13" i="1"/>
  <c r="F13" i="1"/>
  <c r="E13" i="1"/>
  <c r="D13" i="1"/>
  <c r="C13" i="1"/>
  <c r="T12" i="1"/>
  <c r="S12" i="1"/>
  <c r="R12" i="1"/>
  <c r="Q12" i="1"/>
  <c r="F12" i="1"/>
  <c r="E12" i="1"/>
  <c r="D12" i="1"/>
  <c r="C12" i="1"/>
  <c r="T11" i="1"/>
  <c r="S11" i="1"/>
  <c r="R11" i="1"/>
  <c r="Q11" i="1"/>
  <c r="F11" i="1"/>
  <c r="E11" i="1"/>
  <c r="D11" i="1"/>
  <c r="C11" i="1"/>
  <c r="T10" i="1"/>
  <c r="S10" i="1"/>
  <c r="R10" i="1"/>
  <c r="Q10" i="1"/>
  <c r="F10" i="1"/>
  <c r="E10" i="1"/>
  <c r="D10" i="1"/>
  <c r="C10" i="1"/>
  <c r="T9" i="1"/>
  <c r="S9" i="1"/>
  <c r="R9" i="1"/>
  <c r="Q9" i="1"/>
  <c r="F9" i="1"/>
  <c r="E9" i="1"/>
  <c r="D9" i="1"/>
  <c r="C9" i="1"/>
  <c r="T8" i="1"/>
  <c r="S8" i="1"/>
  <c r="R8" i="1"/>
  <c r="Q8" i="1"/>
  <c r="F8" i="1"/>
  <c r="E8" i="1"/>
  <c r="D8" i="1"/>
  <c r="C8" i="1"/>
  <c r="T7" i="1"/>
  <c r="S7" i="1"/>
  <c r="R7" i="1"/>
  <c r="Q7" i="1"/>
  <c r="F7" i="1"/>
  <c r="E7" i="1"/>
  <c r="D7" i="1"/>
  <c r="C7" i="1"/>
  <c r="T6" i="1"/>
  <c r="S6" i="1"/>
  <c r="R6" i="1"/>
  <c r="Q6" i="1"/>
  <c r="F6" i="1"/>
  <c r="E6" i="1"/>
  <c r="D6" i="1"/>
  <c r="C6" i="1"/>
  <c r="T5" i="1"/>
  <c r="S5" i="1"/>
  <c r="R5" i="1"/>
  <c r="Q5" i="1"/>
  <c r="F5" i="1"/>
  <c r="E5" i="1"/>
  <c r="D5" i="1"/>
  <c r="C5" i="1"/>
  <c r="T4" i="1"/>
  <c r="S4" i="1"/>
  <c r="R4" i="1"/>
  <c r="Q4" i="1"/>
  <c r="F4" i="1"/>
  <c r="E4" i="1"/>
  <c r="D4" i="1"/>
  <c r="C4" i="1"/>
  <c r="C4" i="3"/>
  <c r="C16" i="3"/>
  <c r="C12" i="3"/>
  <c r="C8" i="3"/>
  <c r="S2433" i="1" l="1"/>
  <c r="T2433" i="1" s="1"/>
  <c r="S2441" i="1"/>
  <c r="T2441" i="1" s="1"/>
  <c r="S2449" i="1"/>
  <c r="T2449" i="1" s="1"/>
  <c r="S2457" i="1"/>
  <c r="T2457" i="1" s="1"/>
  <c r="S2465" i="1"/>
  <c r="T2465" i="1" s="1"/>
  <c r="S2473" i="1"/>
  <c r="T2473" i="1" s="1"/>
  <c r="S2481" i="1"/>
  <c r="T2481" i="1" s="1"/>
  <c r="S2489" i="1"/>
  <c r="T2489" i="1" s="1"/>
  <c r="S2553" i="1"/>
  <c r="T2553" i="1" s="1"/>
  <c r="S2432" i="1"/>
  <c r="T2432" i="1" s="1"/>
  <c r="S2440" i="1"/>
  <c r="T2440" i="1" s="1"/>
  <c r="S2448" i="1"/>
  <c r="T2448" i="1" s="1"/>
  <c r="S2456" i="1"/>
  <c r="T2456" i="1" s="1"/>
  <c r="S2464" i="1"/>
  <c r="T2464" i="1" s="1"/>
  <c r="S2472" i="1"/>
  <c r="T2472" i="1" s="1"/>
  <c r="S2480" i="1"/>
  <c r="T2480" i="1" s="1"/>
  <c r="S2488" i="1"/>
  <c r="T2488" i="1" s="1"/>
  <c r="S2585" i="1"/>
  <c r="T2585" i="1" s="1"/>
  <c r="S2632" i="1"/>
  <c r="T2632" i="1" s="1"/>
  <c r="S2436" i="1"/>
  <c r="T2436" i="1" s="1"/>
  <c r="S2444" i="1"/>
  <c r="T2444" i="1" s="1"/>
  <c r="S2452" i="1"/>
  <c r="T2452" i="1" s="1"/>
  <c r="S2460" i="1"/>
  <c r="T2460" i="1" s="1"/>
  <c r="S2468" i="1"/>
  <c r="T2468" i="1" s="1"/>
  <c r="S2476" i="1"/>
  <c r="T2476" i="1" s="1"/>
  <c r="S2484" i="1"/>
  <c r="T2484" i="1" s="1"/>
  <c r="S2496" i="1"/>
  <c r="T2496" i="1" s="1"/>
  <c r="S2564" i="1"/>
  <c r="T2564" i="1" s="1"/>
  <c r="S2570" i="1"/>
  <c r="T2570" i="1" s="1"/>
  <c r="S2577" i="1"/>
  <c r="T2577" i="1" s="1"/>
  <c r="S2596" i="1"/>
  <c r="T2596" i="1" s="1"/>
  <c r="S2602" i="1"/>
  <c r="T2602" i="1" s="1"/>
  <c r="S2620" i="1"/>
  <c r="T2620" i="1" s="1"/>
  <c r="S2664" i="1"/>
  <c r="T2664" i="1" s="1"/>
  <c r="S2494" i="1"/>
  <c r="T2494" i="1" s="1"/>
  <c r="S2556" i="1"/>
  <c r="T2556" i="1" s="1"/>
  <c r="S2562" i="1"/>
  <c r="T2562" i="1" s="1"/>
  <c r="S2569" i="1"/>
  <c r="T2569" i="1" s="1"/>
  <c r="S2588" i="1"/>
  <c r="T2588" i="1" s="1"/>
  <c r="S2594" i="1"/>
  <c r="T2594" i="1" s="1"/>
  <c r="S2601" i="1"/>
  <c r="T2601" i="1" s="1"/>
  <c r="S2619" i="1"/>
  <c r="T2619" i="1" s="1"/>
  <c r="S2696" i="1"/>
  <c r="T2696" i="1" s="1"/>
  <c r="S2492" i="1"/>
  <c r="T2492" i="1" s="1"/>
  <c r="S2554" i="1"/>
  <c r="T2554" i="1" s="1"/>
  <c r="S2561" i="1"/>
  <c r="T2561" i="1" s="1"/>
  <c r="S2580" i="1"/>
  <c r="T2580" i="1" s="1"/>
  <c r="S2586" i="1"/>
  <c r="T2586" i="1" s="1"/>
  <c r="S2593" i="1"/>
  <c r="T2593" i="1" s="1"/>
  <c r="S2491" i="1"/>
  <c r="T2491" i="1" s="1"/>
  <c r="S2499" i="1"/>
  <c r="T2499" i="1" s="1"/>
  <c r="S2573" i="1"/>
  <c r="T2573" i="1" s="1"/>
  <c r="S2579" i="1"/>
  <c r="T2579" i="1" s="1"/>
  <c r="S2611" i="1"/>
  <c r="T2611" i="1" s="1"/>
  <c r="S2680" i="1"/>
  <c r="T2680" i="1" s="1"/>
  <c r="S2609" i="1"/>
  <c r="T2609" i="1" s="1"/>
  <c r="S2617" i="1"/>
  <c r="T2617" i="1" s="1"/>
  <c r="S2625" i="1"/>
  <c r="T2625" i="1" s="1"/>
  <c r="S2558" i="1"/>
  <c r="T2558" i="1" s="1"/>
  <c r="S2566" i="1"/>
  <c r="T2566" i="1" s="1"/>
  <c r="S2574" i="1"/>
  <c r="T2574" i="1" s="1"/>
  <c r="S2582" i="1"/>
  <c r="T2582" i="1" s="1"/>
  <c r="S2590" i="1"/>
  <c r="T2590" i="1" s="1"/>
  <c r="S2598" i="1"/>
  <c r="T2598" i="1" s="1"/>
  <c r="S2606" i="1"/>
  <c r="T2606" i="1" s="1"/>
  <c r="S2614" i="1"/>
  <c r="T2614" i="1" s="1"/>
  <c r="S2581" i="1"/>
  <c r="T2581" i="1" s="1"/>
  <c r="S2589" i="1"/>
  <c r="T2589" i="1" s="1"/>
  <c r="S2597" i="1"/>
  <c r="T2597" i="1" s="1"/>
  <c r="S2605" i="1"/>
  <c r="T2605" i="1" s="1"/>
  <c r="S2613" i="1"/>
  <c r="T2613" i="1" s="1"/>
  <c r="S2621" i="1"/>
  <c r="T2621" i="1" s="1"/>
</calcChain>
</file>

<file path=xl/sharedStrings.xml><?xml version="1.0" encoding="utf-8"?>
<sst xmlns="http://schemas.openxmlformats.org/spreadsheetml/2006/main" count="19032" uniqueCount="2798">
  <si>
    <t>Order Id</t>
  </si>
  <si>
    <t>Order Date</t>
  </si>
  <si>
    <t>Year</t>
  </si>
  <si>
    <t>Quarter</t>
  </si>
  <si>
    <t>MonthNo</t>
  </si>
  <si>
    <t>Month</t>
  </si>
  <si>
    <t>Region</t>
  </si>
  <si>
    <t>Country</t>
  </si>
  <si>
    <t>Channel</t>
  </si>
  <si>
    <t>Customer Type</t>
  </si>
  <si>
    <t>Category</t>
  </si>
  <si>
    <t>Product</t>
  </si>
  <si>
    <t>Units Sold</t>
  </si>
  <si>
    <t>Unit Price</t>
  </si>
  <si>
    <t>Discount %</t>
  </si>
  <si>
    <t>Unit Cost</t>
  </si>
  <si>
    <t>Revenue</t>
  </si>
  <si>
    <t>COGS</t>
  </si>
  <si>
    <t>Gross Profit</t>
  </si>
  <si>
    <t>Gross Margin %</t>
  </si>
  <si>
    <t>ORID-01</t>
  </si>
  <si>
    <t>Western</t>
  </si>
  <si>
    <t>New Ziland</t>
  </si>
  <si>
    <t>Retail Partners</t>
  </si>
  <si>
    <t>New</t>
  </si>
  <si>
    <t>Stationary</t>
  </si>
  <si>
    <t>Paper A4</t>
  </si>
  <si>
    <t>ORID-010</t>
  </si>
  <si>
    <t>Southern</t>
  </si>
  <si>
    <t>India</t>
  </si>
  <si>
    <t>Online Store</t>
  </si>
  <si>
    <t>Returning</t>
  </si>
  <si>
    <t>Furiture</t>
  </si>
  <si>
    <t>Computer Table</t>
  </si>
  <si>
    <t>ORID-0100</t>
  </si>
  <si>
    <t>USA</t>
  </si>
  <si>
    <t>Business</t>
  </si>
  <si>
    <t>Cloths Rack</t>
  </si>
  <si>
    <t>ORID-01001</t>
  </si>
  <si>
    <t>Foods &amp; Health Care</t>
  </si>
  <si>
    <t>Roasted Almonds</t>
  </si>
  <si>
    <t>ORID-01004</t>
  </si>
  <si>
    <t>France</t>
  </si>
  <si>
    <t>ORID-01008</t>
  </si>
  <si>
    <t>Japan</t>
  </si>
  <si>
    <t>Corporate</t>
  </si>
  <si>
    <t>Chair</t>
  </si>
  <si>
    <t>ORID-01009</t>
  </si>
  <si>
    <t>Marketplace</t>
  </si>
  <si>
    <t>Pencil</t>
  </si>
  <si>
    <t>ORID-01011</t>
  </si>
  <si>
    <t>Motor Vehicle</t>
  </si>
  <si>
    <t>Rain Coat</t>
  </si>
  <si>
    <t>ORID-01012</t>
  </si>
  <si>
    <t>Central</t>
  </si>
  <si>
    <t>Austria</t>
  </si>
  <si>
    <t>ORID-01013</t>
  </si>
  <si>
    <t>Germany</t>
  </si>
  <si>
    <t>Waterproof Car Cover</t>
  </si>
  <si>
    <t>ORID-01014</t>
  </si>
  <si>
    <t>ORID-01015</t>
  </si>
  <si>
    <t>Northern</t>
  </si>
  <si>
    <t>Ireland</t>
  </si>
  <si>
    <t>ORID-01016</t>
  </si>
  <si>
    <t>ORID-01018</t>
  </si>
  <si>
    <t>Reading Table</t>
  </si>
  <si>
    <t>ORID-01019</t>
  </si>
  <si>
    <t>Spices</t>
  </si>
  <si>
    <t>ORID-0102</t>
  </si>
  <si>
    <t>Nepal</t>
  </si>
  <si>
    <t>Paper Clip</t>
  </si>
  <si>
    <t>ORID-01022</t>
  </si>
  <si>
    <t>Compact Repair Kit</t>
  </si>
  <si>
    <t>ORID-01023</t>
  </si>
  <si>
    <t>Glue Sticks</t>
  </si>
  <si>
    <t>ORID-01025</t>
  </si>
  <si>
    <t>Austrelia</t>
  </si>
  <si>
    <t>ORID-01029</t>
  </si>
  <si>
    <t>ORID-0103</t>
  </si>
  <si>
    <t>ORID-01033</t>
  </si>
  <si>
    <t>ORID-01036</t>
  </si>
  <si>
    <t>ORID-01039</t>
  </si>
  <si>
    <t>Switzerland</t>
  </si>
  <si>
    <t>ORID-0104</t>
  </si>
  <si>
    <t>ORID-01040</t>
  </si>
  <si>
    <t>ORID-01045</t>
  </si>
  <si>
    <t>Italy</t>
  </si>
  <si>
    <t>ORID-01047</t>
  </si>
  <si>
    <t>ORID-01050</t>
  </si>
  <si>
    <t>England</t>
  </si>
  <si>
    <t>ORID-01051</t>
  </si>
  <si>
    <t>ORID-01054</t>
  </si>
  <si>
    <t>China</t>
  </si>
  <si>
    <t>ORID-01056</t>
  </si>
  <si>
    <t>ORID-01059</t>
  </si>
  <si>
    <t>Byke Helmet</t>
  </si>
  <si>
    <t>ORID-01061</t>
  </si>
  <si>
    <t>ORID-01065</t>
  </si>
  <si>
    <t>Fitness</t>
  </si>
  <si>
    <t>Weighted Vest</t>
  </si>
  <si>
    <t>ORID-01068</t>
  </si>
  <si>
    <t>ORID-01069</t>
  </si>
  <si>
    <t>ORID-01071</t>
  </si>
  <si>
    <t>Training Mat</t>
  </si>
  <si>
    <t>ORID-01072</t>
  </si>
  <si>
    <t>Norway</t>
  </si>
  <si>
    <t>Milk</t>
  </si>
  <si>
    <t>ORID-01073</t>
  </si>
  <si>
    <t>Finland</t>
  </si>
  <si>
    <t>ORID-01076</t>
  </si>
  <si>
    <t>ORID-01077</t>
  </si>
  <si>
    <t>ORID-01079</t>
  </si>
  <si>
    <t>Poland</t>
  </si>
  <si>
    <t>ORID-01081</t>
  </si>
  <si>
    <t>ORID-01083</t>
  </si>
  <si>
    <t>ORID-01085</t>
  </si>
  <si>
    <t>ORID-01086</t>
  </si>
  <si>
    <t>ORID-01087</t>
  </si>
  <si>
    <t>ORID-01089</t>
  </si>
  <si>
    <t>ORID-0109</t>
  </si>
  <si>
    <t>ORID-01090</t>
  </si>
  <si>
    <t>ORID-01092</t>
  </si>
  <si>
    <t>Recovery Roller</t>
  </si>
  <si>
    <t>ORID-01094</t>
  </si>
  <si>
    <t>ORID-01096</t>
  </si>
  <si>
    <t>Custard Powder</t>
  </si>
  <si>
    <t>ORID-01097</t>
  </si>
  <si>
    <t>ORID-01099</t>
  </si>
  <si>
    <t>ORID-0110</t>
  </si>
  <si>
    <t>ORID-01100</t>
  </si>
  <si>
    <t>ORID-01101</t>
  </si>
  <si>
    <t>Resistance Band Set</t>
  </si>
  <si>
    <t>ORID-01102</t>
  </si>
  <si>
    <t>ORID-01104</t>
  </si>
  <si>
    <t>ORID-01105</t>
  </si>
  <si>
    <t>ORID-01108</t>
  </si>
  <si>
    <t>ORID-01111</t>
  </si>
  <si>
    <t>ORID-01113</t>
  </si>
  <si>
    <t>ORID-01115</t>
  </si>
  <si>
    <t>ORID-01116</t>
  </si>
  <si>
    <t>ORID-01118</t>
  </si>
  <si>
    <t>ORID-01122</t>
  </si>
  <si>
    <t>ORID-01125</t>
  </si>
  <si>
    <t>ORID-01126</t>
  </si>
  <si>
    <t>ORID-01127</t>
  </si>
  <si>
    <t>ORID-01128</t>
  </si>
  <si>
    <t>ORID-01130</t>
  </si>
  <si>
    <t>ORID-01131</t>
  </si>
  <si>
    <t>ORID-01133</t>
  </si>
  <si>
    <t>ORID-01134</t>
  </si>
  <si>
    <t>ORID-01135</t>
  </si>
  <si>
    <t>ORID-01140</t>
  </si>
  <si>
    <t>ORID-01142</t>
  </si>
  <si>
    <t>ORID-01143</t>
  </si>
  <si>
    <t>ORID-01144</t>
  </si>
  <si>
    <t>ORID-01145</t>
  </si>
  <si>
    <t>ORID-01146</t>
  </si>
  <si>
    <t>ORID-01147</t>
  </si>
  <si>
    <t>ORID-01148</t>
  </si>
  <si>
    <t>ORID-01149</t>
  </si>
  <si>
    <t>ORID-01150</t>
  </si>
  <si>
    <t>ORID-01151</t>
  </si>
  <si>
    <t>ORID-01152</t>
  </si>
  <si>
    <t>ORID-01153</t>
  </si>
  <si>
    <t>ORID-01155</t>
  </si>
  <si>
    <t>ORID-01156</t>
  </si>
  <si>
    <t>ORID-01157</t>
  </si>
  <si>
    <t>ORID-01158</t>
  </si>
  <si>
    <t>ORID-01161</t>
  </si>
  <si>
    <t>ORID-01163</t>
  </si>
  <si>
    <t>ORID-01164</t>
  </si>
  <si>
    <t>ORID-01166</t>
  </si>
  <si>
    <t>ORID-01169</t>
  </si>
  <si>
    <t>ORID-01172</t>
  </si>
  <si>
    <t>ORID-01174</t>
  </si>
  <si>
    <t>ORID-01175</t>
  </si>
  <si>
    <t>ORID-01176</t>
  </si>
  <si>
    <t>ORID-01179</t>
  </si>
  <si>
    <t>ORID-0118</t>
  </si>
  <si>
    <t>ORID-01181</t>
  </si>
  <si>
    <t>ORID-01184</t>
  </si>
  <si>
    <t>ORID-01185</t>
  </si>
  <si>
    <t>ORID-01186</t>
  </si>
  <si>
    <t>ORID-01187</t>
  </si>
  <si>
    <t>ORID-01188</t>
  </si>
  <si>
    <t>ORID-01189</t>
  </si>
  <si>
    <t>ORID-0119</t>
  </si>
  <si>
    <t>ORID-01192</t>
  </si>
  <si>
    <t>ORID-01197</t>
  </si>
  <si>
    <t>ORID-01198</t>
  </si>
  <si>
    <t>ORID-01199</t>
  </si>
  <si>
    <t>ORID-01202</t>
  </si>
  <si>
    <t>ORID-01203</t>
  </si>
  <si>
    <t>ORID-01204</t>
  </si>
  <si>
    <t>ORID-01205</t>
  </si>
  <si>
    <t>ORID-01206</t>
  </si>
  <si>
    <t>ORID-01208</t>
  </si>
  <si>
    <t>ORID-0121</t>
  </si>
  <si>
    <t>ORID-01210</t>
  </si>
  <si>
    <t>ORID-01213</t>
  </si>
  <si>
    <t>ORID-01214</t>
  </si>
  <si>
    <t>ORID-01217</t>
  </si>
  <si>
    <t>ORID-0122</t>
  </si>
  <si>
    <t>ORID-01223</t>
  </si>
  <si>
    <t>ORID-01224</t>
  </si>
  <si>
    <t>ORID-01226</t>
  </si>
  <si>
    <t>ORID-01227</t>
  </si>
  <si>
    <t>ORID-01229</t>
  </si>
  <si>
    <t>ORID-01231</t>
  </si>
  <si>
    <t>ORID-01233</t>
  </si>
  <si>
    <t>ORID-01234</t>
  </si>
  <si>
    <t>ORID-01236</t>
  </si>
  <si>
    <t>ORID-01237</t>
  </si>
  <si>
    <t>ORID-01238</t>
  </si>
  <si>
    <t>ORID-01243</t>
  </si>
  <si>
    <t>ORID-01244</t>
  </si>
  <si>
    <t>ORID-01245</t>
  </si>
  <si>
    <t>ORID-01247</t>
  </si>
  <si>
    <t>ORID-01248</t>
  </si>
  <si>
    <t>ORID-0125</t>
  </si>
  <si>
    <t>ORID-01250</t>
  </si>
  <si>
    <t>ORID-01253</t>
  </si>
  <si>
    <t>ORID-01259</t>
  </si>
  <si>
    <t>ORID-01261</t>
  </si>
  <si>
    <t>ORID-01262</t>
  </si>
  <si>
    <t>ORID-01263</t>
  </si>
  <si>
    <t>ORID-01266</t>
  </si>
  <si>
    <t>ORID-01267</t>
  </si>
  <si>
    <t>ORID-0127</t>
  </si>
  <si>
    <t>ORID-01270</t>
  </si>
  <si>
    <t>ORID-01271</t>
  </si>
  <si>
    <t>ORID-01278</t>
  </si>
  <si>
    <t>ORID-01279</t>
  </si>
  <si>
    <t>ORID-01284</t>
  </si>
  <si>
    <t>ORID-01286</t>
  </si>
  <si>
    <t>ORID-01289</t>
  </si>
  <si>
    <t>ORID-01290</t>
  </si>
  <si>
    <t>ORID-01292</t>
  </si>
  <si>
    <t>ORID-01295</t>
  </si>
  <si>
    <t>ORID-01296</t>
  </si>
  <si>
    <t>ORID-01297</t>
  </si>
  <si>
    <t>ORID-013</t>
  </si>
  <si>
    <t>ORID-0130</t>
  </si>
  <si>
    <t>ORID-01300</t>
  </si>
  <si>
    <t>ORID-01302</t>
  </si>
  <si>
    <t>ORID-01303</t>
  </si>
  <si>
    <t>ORID-01304</t>
  </si>
  <si>
    <t>ORID-01306</t>
  </si>
  <si>
    <t>ORID-0131</t>
  </si>
  <si>
    <t>ORID-01310</t>
  </si>
  <si>
    <t>ORID-01314</t>
  </si>
  <si>
    <t>ORID-01317</t>
  </si>
  <si>
    <t>ORID-01320</t>
  </si>
  <si>
    <t>ORID-01321</t>
  </si>
  <si>
    <t>ORID-01323</t>
  </si>
  <si>
    <t>ORID-01326</t>
  </si>
  <si>
    <t>ORID-0133</t>
  </si>
  <si>
    <t>ORID-01331</t>
  </si>
  <si>
    <t>ORID-01332</t>
  </si>
  <si>
    <t>ORID-01333</t>
  </si>
  <si>
    <t>ORID-01339</t>
  </si>
  <si>
    <t>ORID-01340</t>
  </si>
  <si>
    <t>ORID-01343</t>
  </si>
  <si>
    <t>ORID-01344</t>
  </si>
  <si>
    <t>ORID-01346</t>
  </si>
  <si>
    <t>ORID-01348</t>
  </si>
  <si>
    <t>ORID-01349</t>
  </si>
  <si>
    <t>ORID-01352</t>
  </si>
  <si>
    <t>ORID-01354</t>
  </si>
  <si>
    <t>ORID-01355</t>
  </si>
  <si>
    <t>ORID-01358</t>
  </si>
  <si>
    <t>ORID-01359</t>
  </si>
  <si>
    <t>ORID-0136</t>
  </si>
  <si>
    <t>ORID-01361</t>
  </si>
  <si>
    <t>ORID-01362</t>
  </si>
  <si>
    <t>ORID-01364</t>
  </si>
  <si>
    <t>ORID-01365</t>
  </si>
  <si>
    <t>ORID-01366</t>
  </si>
  <si>
    <t>ORID-01368</t>
  </si>
  <si>
    <t>ORID-01369</t>
  </si>
  <si>
    <t>ORID-0137</t>
  </si>
  <si>
    <t>ORID-01370</t>
  </si>
  <si>
    <t>ORID-01372</t>
  </si>
  <si>
    <t>ORID-01373</t>
  </si>
  <si>
    <t>ORID-01375</t>
  </si>
  <si>
    <t>ORID-0138</t>
  </si>
  <si>
    <t>ORID-01382</t>
  </si>
  <si>
    <t>ORID-01383</t>
  </si>
  <si>
    <t>ORID-01385</t>
  </si>
  <si>
    <t>ORID-01386</t>
  </si>
  <si>
    <t>ORID-01388</t>
  </si>
  <si>
    <t>ORID-01389</t>
  </si>
  <si>
    <t>ORID-01393</t>
  </si>
  <si>
    <t>ORID-01394</t>
  </si>
  <si>
    <t>ORID-01395</t>
  </si>
  <si>
    <t>ORID-01396</t>
  </si>
  <si>
    <t>ORID-01397</t>
  </si>
  <si>
    <t>ORID-014</t>
  </si>
  <si>
    <t>ORID-01402</t>
  </si>
  <si>
    <t>ORID-01403</t>
  </si>
  <si>
    <t>ORID-01407</t>
  </si>
  <si>
    <t>ORID-01408</t>
  </si>
  <si>
    <t>ORID-01409</t>
  </si>
  <si>
    <t>ORID-0141</t>
  </si>
  <si>
    <t>ORID-01411</t>
  </si>
  <si>
    <t>ORID-01415</t>
  </si>
  <si>
    <t>ORID-0142</t>
  </si>
  <si>
    <t>ORID-01422</t>
  </si>
  <si>
    <t>ORID-01423</t>
  </si>
  <si>
    <t>ORID-01427</t>
  </si>
  <si>
    <t>ORID-01430</t>
  </si>
  <si>
    <t>ORID-01431</t>
  </si>
  <si>
    <t>ORID-01432</t>
  </si>
  <si>
    <t>ORID-01433</t>
  </si>
  <si>
    <t>ORID-01437</t>
  </si>
  <si>
    <t>ORID-01439</t>
  </si>
  <si>
    <t>ORID-01440</t>
  </si>
  <si>
    <t>ORID-01441</t>
  </si>
  <si>
    <t>ORID-01442</t>
  </si>
  <si>
    <t>ORID-01443</t>
  </si>
  <si>
    <t>ORID-01444</t>
  </si>
  <si>
    <t>ORID-01445</t>
  </si>
  <si>
    <t>ORID-01446</t>
  </si>
  <si>
    <t>ORID-01447</t>
  </si>
  <si>
    <t>ORID-01449</t>
  </si>
  <si>
    <t>ORID-0145</t>
  </si>
  <si>
    <t>ORID-01450</t>
  </si>
  <si>
    <t>ORID-01451</t>
  </si>
  <si>
    <t>ORID-01452</t>
  </si>
  <si>
    <t>ORID-01455</t>
  </si>
  <si>
    <t>ORID-01457</t>
  </si>
  <si>
    <t>ORID-0146</t>
  </si>
  <si>
    <t>ORID-01464</t>
  </si>
  <si>
    <t>ORID-01467</t>
  </si>
  <si>
    <t>ORID-01468</t>
  </si>
  <si>
    <t>ORID-01469</t>
  </si>
  <si>
    <t>ORID-01470</t>
  </si>
  <si>
    <t>ORID-01471</t>
  </si>
  <si>
    <t>ORID-01474</t>
  </si>
  <si>
    <t>ORID-01475</t>
  </si>
  <si>
    <t>ORID-01476</t>
  </si>
  <si>
    <t>ORID-01477</t>
  </si>
  <si>
    <t>ORID-01480</t>
  </si>
  <si>
    <t>ORID-01481</t>
  </si>
  <si>
    <t>ORID-01485</t>
  </si>
  <si>
    <t>ORID-01486</t>
  </si>
  <si>
    <t>ORID-01489</t>
  </si>
  <si>
    <t>ORID-0149</t>
  </si>
  <si>
    <t>ORID-01491</t>
  </si>
  <si>
    <t>ORID-01492</t>
  </si>
  <si>
    <t>ORID-01493</t>
  </si>
  <si>
    <t>ORID-01496</t>
  </si>
  <si>
    <t>ORID-01498</t>
  </si>
  <si>
    <t>ORID-01499</t>
  </si>
  <si>
    <t>ORID-01501</t>
  </si>
  <si>
    <t>ORID-01502</t>
  </si>
  <si>
    <t>ORID-01504</t>
  </si>
  <si>
    <t>ORID-01505</t>
  </si>
  <si>
    <t>ORID-01507</t>
  </si>
  <si>
    <t>ORID-0151</t>
  </si>
  <si>
    <t>ORID-01510</t>
  </si>
  <si>
    <t>ORID-01511</t>
  </si>
  <si>
    <t>ORID-01512</t>
  </si>
  <si>
    <t>ORID-01513</t>
  </si>
  <si>
    <t>ORID-01514</t>
  </si>
  <si>
    <t>ORID-01515</t>
  </si>
  <si>
    <t>ORID-01516</t>
  </si>
  <si>
    <t>ORID-01517</t>
  </si>
  <si>
    <t>ORID-01520</t>
  </si>
  <si>
    <t>ORID-01524</t>
  </si>
  <si>
    <t>ORID-01525</t>
  </si>
  <si>
    <t>ORID-01527</t>
  </si>
  <si>
    <t>ORID-01530</t>
  </si>
  <si>
    <t>ORID-01531</t>
  </si>
  <si>
    <t>ORID-01533</t>
  </si>
  <si>
    <t>ORID-01534</t>
  </si>
  <si>
    <t>ORID-01535</t>
  </si>
  <si>
    <t>ORID-01538</t>
  </si>
  <si>
    <t>ORID-01539</t>
  </si>
  <si>
    <t>ORID-01540</t>
  </si>
  <si>
    <t>ORID-01541</t>
  </si>
  <si>
    <t>ORID-01543</t>
  </si>
  <si>
    <t>ORID-01544</t>
  </si>
  <si>
    <t>ORID-01546</t>
  </si>
  <si>
    <t>ORID-01548</t>
  </si>
  <si>
    <t>ORID-01549</t>
  </si>
  <si>
    <t>ORID-01552</t>
  </si>
  <si>
    <t>ORID-01553</t>
  </si>
  <si>
    <t>ORID-01563</t>
  </si>
  <si>
    <t>ORID-01564</t>
  </si>
  <si>
    <t>ORID-01567</t>
  </si>
  <si>
    <t>ORID-01568</t>
  </si>
  <si>
    <t>ORID-0157</t>
  </si>
  <si>
    <t>ORID-01570</t>
  </si>
  <si>
    <t>ORID-01574</t>
  </si>
  <si>
    <t>ORID-01575</t>
  </si>
  <si>
    <t>ORID-01576</t>
  </si>
  <si>
    <t>ORID-01577</t>
  </si>
  <si>
    <t>ORID-01579</t>
  </si>
  <si>
    <t>ORID-0158</t>
  </si>
  <si>
    <t>ORID-01580</t>
  </si>
  <si>
    <t>ORID-01581</t>
  </si>
  <si>
    <t>ORID-01585</t>
  </si>
  <si>
    <t>ORID-0159</t>
  </si>
  <si>
    <t>ORID-01590</t>
  </si>
  <si>
    <t>ORID-01592</t>
  </si>
  <si>
    <t>ORID-01593</t>
  </si>
  <si>
    <t>ORID-01594</t>
  </si>
  <si>
    <t>ORID-01597</t>
  </si>
  <si>
    <t>ORID-01599</t>
  </si>
  <si>
    <t>ORID-0160</t>
  </si>
  <si>
    <t>ORID-01603</t>
  </si>
  <si>
    <t>ORID-01607</t>
  </si>
  <si>
    <t>ORID-01609</t>
  </si>
  <si>
    <t>ORID-0161</t>
  </si>
  <si>
    <t>ORID-01612</t>
  </si>
  <si>
    <t>ORID-01613</t>
  </si>
  <si>
    <t>ORID-01615</t>
  </si>
  <si>
    <t>ORID-01616</t>
  </si>
  <si>
    <t>ORID-01617</t>
  </si>
  <si>
    <t>ORID-01619</t>
  </si>
  <si>
    <t>ORID-0162</t>
  </si>
  <si>
    <t>ORID-01622</t>
  </si>
  <si>
    <t>ORID-01623</t>
  </si>
  <si>
    <t>ORID-01625</t>
  </si>
  <si>
    <t>ORID-01627</t>
  </si>
  <si>
    <t>ORID-0163</t>
  </si>
  <si>
    <t>ORID-01631</t>
  </si>
  <si>
    <t>ORID-01632</t>
  </si>
  <si>
    <t>ORID-01634</t>
  </si>
  <si>
    <t>ORID-01635</t>
  </si>
  <si>
    <t>ORID-01639</t>
  </si>
  <si>
    <t>ORID-0164</t>
  </si>
  <si>
    <t>ORID-01641</t>
  </si>
  <si>
    <t>ORID-01642</t>
  </si>
  <si>
    <t>ORID-01643</t>
  </si>
  <si>
    <t>ORID-01644</t>
  </si>
  <si>
    <t>ORID-01646</t>
  </si>
  <si>
    <t>ORID-01647</t>
  </si>
  <si>
    <t>ORID-01649</t>
  </si>
  <si>
    <t>ORID-0165</t>
  </si>
  <si>
    <t>ORID-01650</t>
  </si>
  <si>
    <t>ORID-01652</t>
  </si>
  <si>
    <t>ORID-01654</t>
  </si>
  <si>
    <t>ORID-01655</t>
  </si>
  <si>
    <t>ORID-01657</t>
  </si>
  <si>
    <t>ORID-01658</t>
  </si>
  <si>
    <t>ORID-01659</t>
  </si>
  <si>
    <t>ORID-01662</t>
  </si>
  <si>
    <t>ORID-01663</t>
  </si>
  <si>
    <t>ORID-01664</t>
  </si>
  <si>
    <t>ORID-01665</t>
  </si>
  <si>
    <t>ORID-01666</t>
  </si>
  <si>
    <t>ORID-01668</t>
  </si>
  <si>
    <t>ORID-01672</t>
  </si>
  <si>
    <t>ORID-01674</t>
  </si>
  <si>
    <t>ORID-01677</t>
  </si>
  <si>
    <t>ORID-01679</t>
  </si>
  <si>
    <t>ORID-01682</t>
  </si>
  <si>
    <t>ORID-01683</t>
  </si>
  <si>
    <t>ORID-01686</t>
  </si>
  <si>
    <t>ORID-01687</t>
  </si>
  <si>
    <t>ORID-0169</t>
  </si>
  <si>
    <t>ORID-01694</t>
  </si>
  <si>
    <t>ORID-01695</t>
  </si>
  <si>
    <t>ORID-01697</t>
  </si>
  <si>
    <t>ORID-0170</t>
  </si>
  <si>
    <t>ORID-01700</t>
  </si>
  <si>
    <t>ORID-01701</t>
  </si>
  <si>
    <t>ORID-01703</t>
  </si>
  <si>
    <t>ORID-01704</t>
  </si>
  <si>
    <t>ORID-01706</t>
  </si>
  <si>
    <t>ORID-01707</t>
  </si>
  <si>
    <t>ORID-01708</t>
  </si>
  <si>
    <t>ORID-01709</t>
  </si>
  <si>
    <t>ORID-01712</t>
  </si>
  <si>
    <t>ORID-01713</t>
  </si>
  <si>
    <t>ORID-01716</t>
  </si>
  <si>
    <t>ORID-01717</t>
  </si>
  <si>
    <t>ORID-01720</t>
  </si>
  <si>
    <t>ORID-01721</t>
  </si>
  <si>
    <t>ORID-01723</t>
  </si>
  <si>
    <t>ORID-01726</t>
  </si>
  <si>
    <t>ORID-01728</t>
  </si>
  <si>
    <t>ORID-01730</t>
  </si>
  <si>
    <t>ORID-01732</t>
  </si>
  <si>
    <t>ORID-01733</t>
  </si>
  <si>
    <t>ORID-01734</t>
  </si>
  <si>
    <t>ORID-01737</t>
  </si>
  <si>
    <t>ORID-01738</t>
  </si>
  <si>
    <t>ORID-0174</t>
  </si>
  <si>
    <t>ORID-01740</t>
  </si>
  <si>
    <t>ORID-01742</t>
  </si>
  <si>
    <t>ORID-01743</t>
  </si>
  <si>
    <t>ORID-01745</t>
  </si>
  <si>
    <t>ORID-01746</t>
  </si>
  <si>
    <t>ORID-0175</t>
  </si>
  <si>
    <t>ORID-01755</t>
  </si>
  <si>
    <t>ORID-01757</t>
  </si>
  <si>
    <t>ORID-01759</t>
  </si>
  <si>
    <t>ORID-0176</t>
  </si>
  <si>
    <t>ORID-01760</t>
  </si>
  <si>
    <t>ORID-01762</t>
  </si>
  <si>
    <t>ORID-01763</t>
  </si>
  <si>
    <t>ORID-01768</t>
  </si>
  <si>
    <t>ORID-01769</t>
  </si>
  <si>
    <t>ORID-01770</t>
  </si>
  <si>
    <t>ORID-01772</t>
  </si>
  <si>
    <t>ORID-01778</t>
  </si>
  <si>
    <t>ORID-01780</t>
  </si>
  <si>
    <t>ORID-01789</t>
  </si>
  <si>
    <t>ORID-0179</t>
  </si>
  <si>
    <t>ORID-01790</t>
  </si>
  <si>
    <t>ORID-01791</t>
  </si>
  <si>
    <t>ORID-01793</t>
  </si>
  <si>
    <t>ORID-01794</t>
  </si>
  <si>
    <t>ORID-01796</t>
  </si>
  <si>
    <t>ORID-01797</t>
  </si>
  <si>
    <t>ORID-01798</t>
  </si>
  <si>
    <t>ORID-01799</t>
  </si>
  <si>
    <t>ORID-01801</t>
  </si>
  <si>
    <t>ORID-01802</t>
  </si>
  <si>
    <t>ORID-0181</t>
  </si>
  <si>
    <t>ORID-01811</t>
  </si>
  <si>
    <t>ORID-01812</t>
  </si>
  <si>
    <t>ORID-01813</t>
  </si>
  <si>
    <t>ORID-01815</t>
  </si>
  <si>
    <t>ORID-01816</t>
  </si>
  <si>
    <t>ORID-01817</t>
  </si>
  <si>
    <t>ORID-01818</t>
  </si>
  <si>
    <t>ORID-01819</t>
  </si>
  <si>
    <t>ORID-01820</t>
  </si>
  <si>
    <t>ORID-01821</t>
  </si>
  <si>
    <t>ORID-01824</t>
  </si>
  <si>
    <t>ORID-0183</t>
  </si>
  <si>
    <t>ORID-01837</t>
  </si>
  <si>
    <t>ORID-01839</t>
  </si>
  <si>
    <t>ORID-0184</t>
  </si>
  <si>
    <t>ORID-01840</t>
  </si>
  <si>
    <t>ORID-01843</t>
  </si>
  <si>
    <t>ORID-01844</t>
  </si>
  <si>
    <t>ORID-01845</t>
  </si>
  <si>
    <t>ORID-01849</t>
  </si>
  <si>
    <t>ORID-01850</t>
  </si>
  <si>
    <t>ORID-01851</t>
  </si>
  <si>
    <t>ORID-01852</t>
  </si>
  <si>
    <t>ORID-01854</t>
  </si>
  <si>
    <t>ORID-01857</t>
  </si>
  <si>
    <t>ORID-01858</t>
  </si>
  <si>
    <t>ORID-0186</t>
  </si>
  <si>
    <t>ORID-01862</t>
  </si>
  <si>
    <t>ORID-01863</t>
  </si>
  <si>
    <t>ORID-01865</t>
  </si>
  <si>
    <t>ORID-01867</t>
  </si>
  <si>
    <t>ORID-01868</t>
  </si>
  <si>
    <t>ORID-01871</t>
  </si>
  <si>
    <t>ORID-01874</t>
  </si>
  <si>
    <t>ORID-01876</t>
  </si>
  <si>
    <t>ORID-01877</t>
  </si>
  <si>
    <t>ORID-01879</t>
  </si>
  <si>
    <t>ORID-01881</t>
  </si>
  <si>
    <t>ORID-01884</t>
  </si>
  <si>
    <t>ORID-01888</t>
  </si>
  <si>
    <t>ORID-0189</t>
  </si>
  <si>
    <t>ORID-01891</t>
  </si>
  <si>
    <t>ORID-01894</t>
  </si>
  <si>
    <t>ORID-01895</t>
  </si>
  <si>
    <t>ORID-01896</t>
  </si>
  <si>
    <t>ORID-01897</t>
  </si>
  <si>
    <t>ORID-019</t>
  </si>
  <si>
    <t>ORID-0190</t>
  </si>
  <si>
    <t>ORID-01900</t>
  </si>
  <si>
    <t>ORID-01901</t>
  </si>
  <si>
    <t>ORID-01902</t>
  </si>
  <si>
    <t>ORID-01904</t>
  </si>
  <si>
    <t>ORID-01905</t>
  </si>
  <si>
    <t>ORID-01906</t>
  </si>
  <si>
    <t>ORID-01907</t>
  </si>
  <si>
    <t>ORID-01908</t>
  </si>
  <si>
    <t>ORID-0191</t>
  </si>
  <si>
    <t>ORID-01910</t>
  </si>
  <si>
    <t>ORID-01912</t>
  </si>
  <si>
    <t>ORID-01913</t>
  </si>
  <si>
    <t>ORID-01914</t>
  </si>
  <si>
    <t>ORID-01915</t>
  </si>
  <si>
    <t>ORID-01921</t>
  </si>
  <si>
    <t>ORID-01922</t>
  </si>
  <si>
    <t>ORID-01923</t>
  </si>
  <si>
    <t>ORID-01924</t>
  </si>
  <si>
    <t>ORID-01925</t>
  </si>
  <si>
    <t>ORID-01928</t>
  </si>
  <si>
    <t>ORID-0193</t>
  </si>
  <si>
    <t>ORID-01930</t>
  </si>
  <si>
    <t>ORID-01931</t>
  </si>
  <si>
    <t>ORID-01932</t>
  </si>
  <si>
    <t>ORID-01933</t>
  </si>
  <si>
    <t>ORID-01934</t>
  </si>
  <si>
    <t>ORID-01937</t>
  </si>
  <si>
    <t>ORID-0194</t>
  </si>
  <si>
    <t>ORID-01940</t>
  </si>
  <si>
    <t>ORID-01941</t>
  </si>
  <si>
    <t>ORID-01942</t>
  </si>
  <si>
    <t>ORID-01944</t>
  </si>
  <si>
    <t>ORID-01946</t>
  </si>
  <si>
    <t>ORID-01947</t>
  </si>
  <si>
    <t>ORID-01948</t>
  </si>
  <si>
    <t>ORID-0195</t>
  </si>
  <si>
    <t>ORID-01950</t>
  </si>
  <si>
    <t>ORID-01951</t>
  </si>
  <si>
    <t>ORID-01952</t>
  </si>
  <si>
    <t>ORID-01955</t>
  </si>
  <si>
    <t>ORID-01957</t>
  </si>
  <si>
    <t>ORID-01959</t>
  </si>
  <si>
    <t>ORID-01962</t>
  </si>
  <si>
    <t>ORID-01965</t>
  </si>
  <si>
    <t>ORID-01966</t>
  </si>
  <si>
    <t>ORID-01967</t>
  </si>
  <si>
    <t>ORID-0197</t>
  </si>
  <si>
    <t>ORID-01971</t>
  </si>
  <si>
    <t>ORID-01972</t>
  </si>
  <si>
    <t>ORID-01973</t>
  </si>
  <si>
    <t>ORID-01974</t>
  </si>
  <si>
    <t>ORID-01975</t>
  </si>
  <si>
    <t>ORID-01976</t>
  </si>
  <si>
    <t>ORID-01978</t>
  </si>
  <si>
    <t>ORID-01979</t>
  </si>
  <si>
    <t>ORID-0198</t>
  </si>
  <si>
    <t>ORID-01984</t>
  </si>
  <si>
    <t>ORID-01989</t>
  </si>
  <si>
    <t>ORID-01990</t>
  </si>
  <si>
    <t>ORID-01992</t>
  </si>
  <si>
    <t>ORID-01993</t>
  </si>
  <si>
    <t>ORID-01997</t>
  </si>
  <si>
    <t>ORID-02</t>
  </si>
  <si>
    <t>ORID-02002</t>
  </si>
  <si>
    <t>ORID-02003</t>
  </si>
  <si>
    <t>ORID-02005</t>
  </si>
  <si>
    <t>ORID-02006</t>
  </si>
  <si>
    <t>ORID-02007</t>
  </si>
  <si>
    <t>ORID-02009</t>
  </si>
  <si>
    <t>ORID-02010</t>
  </si>
  <si>
    <t>ORID-02011</t>
  </si>
  <si>
    <t>ORID-02014</t>
  </si>
  <si>
    <t>ORID-02015</t>
  </si>
  <si>
    <t>ORID-02019</t>
  </si>
  <si>
    <t>ORID-02023</t>
  </si>
  <si>
    <t>ORID-02024</t>
  </si>
  <si>
    <t>ORID-02027</t>
  </si>
  <si>
    <t>ORID-02028</t>
  </si>
  <si>
    <t>ORID-0203</t>
  </si>
  <si>
    <t>ORID-02030</t>
  </si>
  <si>
    <t>ORID-02035</t>
  </si>
  <si>
    <t>ORID-02038</t>
  </si>
  <si>
    <t>ORID-02040</t>
  </si>
  <si>
    <t>ORID-02042</t>
  </si>
  <si>
    <t>ORID-02043</t>
  </si>
  <si>
    <t>ORID-02045</t>
  </si>
  <si>
    <t>ORID-02047</t>
  </si>
  <si>
    <t>ORID-02048</t>
  </si>
  <si>
    <t>ORID-02049</t>
  </si>
  <si>
    <t>ORID-0205</t>
  </si>
  <si>
    <t>ORID-02051</t>
  </si>
  <si>
    <t>ORID-02052</t>
  </si>
  <si>
    <t>ORID-02053</t>
  </si>
  <si>
    <t>ORID-02054</t>
  </si>
  <si>
    <t>ORID-02056</t>
  </si>
  <si>
    <t>ORID-02059</t>
  </si>
  <si>
    <t>ORID-0206</t>
  </si>
  <si>
    <t>ORID-02060</t>
  </si>
  <si>
    <t>ORID-02061</t>
  </si>
  <si>
    <t>ORID-02063</t>
  </si>
  <si>
    <t>ORID-02065</t>
  </si>
  <si>
    <t>ORID-02067</t>
  </si>
  <si>
    <t>ORID-02069</t>
  </si>
  <si>
    <t>ORID-0207</t>
  </si>
  <si>
    <t>ORID-02072</t>
  </si>
  <si>
    <t>ORID-02073</t>
  </si>
  <si>
    <t>ORID-02074</t>
  </si>
  <si>
    <t>ORID-02075</t>
  </si>
  <si>
    <t>ORID-02077</t>
  </si>
  <si>
    <t>ORID-02082</t>
  </si>
  <si>
    <t>ORID-02083</t>
  </si>
  <si>
    <t>ORID-02085</t>
  </si>
  <si>
    <t>ORID-02088</t>
  </si>
  <si>
    <t>ORID-02089</t>
  </si>
  <si>
    <t>ORID-02090</t>
  </si>
  <si>
    <t>ORID-02091</t>
  </si>
  <si>
    <t>ORID-02092</t>
  </si>
  <si>
    <t>ORID-02093</t>
  </si>
  <si>
    <t>ORID-02094</t>
  </si>
  <si>
    <t>ORID-02096</t>
  </si>
  <si>
    <t>ORID-02098</t>
  </si>
  <si>
    <t>ORID-021</t>
  </si>
  <si>
    <t>ORID-0210</t>
  </si>
  <si>
    <t>ORID-02100</t>
  </si>
  <si>
    <t>ORID-02101</t>
  </si>
  <si>
    <t>ORID-02102</t>
  </si>
  <si>
    <t>ORID-02104</t>
  </si>
  <si>
    <t>ORID-02105</t>
  </si>
  <si>
    <t>ORID-02107</t>
  </si>
  <si>
    <t>ORID-02108</t>
  </si>
  <si>
    <t>ORID-02109</t>
  </si>
  <si>
    <t>ORID-0211</t>
  </si>
  <si>
    <t>ORID-02110</t>
  </si>
  <si>
    <t>ORID-02111</t>
  </si>
  <si>
    <t>ORID-02114</t>
  </si>
  <si>
    <t>ORID-02115</t>
  </si>
  <si>
    <t>ORID-02123</t>
  </si>
  <si>
    <t>ORID-02124</t>
  </si>
  <si>
    <t>ORID-02126</t>
  </si>
  <si>
    <t>ORID-02128</t>
  </si>
  <si>
    <t>ORID-02129</t>
  </si>
  <si>
    <t>ORID-02130</t>
  </si>
  <si>
    <t>ORID-02132</t>
  </si>
  <si>
    <t>ORID-02135</t>
  </si>
  <si>
    <t>ORID-02136</t>
  </si>
  <si>
    <t>ORID-02140</t>
  </si>
  <si>
    <t>ORID-02141</t>
  </si>
  <si>
    <t>ORID-02142</t>
  </si>
  <si>
    <t>ORID-02145</t>
  </si>
  <si>
    <t>ORID-02146</t>
  </si>
  <si>
    <t>ORID-02147</t>
  </si>
  <si>
    <t>ORID-02148</t>
  </si>
  <si>
    <t>ORID-02149</t>
  </si>
  <si>
    <t>ORID-02151</t>
  </si>
  <si>
    <t>ORID-02152</t>
  </si>
  <si>
    <t>ORID-02154</t>
  </si>
  <si>
    <t>ORID-02156</t>
  </si>
  <si>
    <t>ORID-02159</t>
  </si>
  <si>
    <t>ORID-0216</t>
  </si>
  <si>
    <t>ORID-02160</t>
  </si>
  <si>
    <t>ORID-02162</t>
  </si>
  <si>
    <t>ORID-02166</t>
  </si>
  <si>
    <t>ORID-02170</t>
  </si>
  <si>
    <t>ORID-02171</t>
  </si>
  <si>
    <t>ORID-02172</t>
  </si>
  <si>
    <t>ORID-02174</t>
  </si>
  <si>
    <t>ORID-02176</t>
  </si>
  <si>
    <t>ORID-02177</t>
  </si>
  <si>
    <t>ORID-02178</t>
  </si>
  <si>
    <t>ORID-02180</t>
  </si>
  <si>
    <t>ORID-02185</t>
  </si>
  <si>
    <t>ORID-02186</t>
  </si>
  <si>
    <t>ORID-02187</t>
  </si>
  <si>
    <t>ORID-02188</t>
  </si>
  <si>
    <t>ORID-02189</t>
  </si>
  <si>
    <t>ORID-02190</t>
  </si>
  <si>
    <t>ORID-02191</t>
  </si>
  <si>
    <t>ORID-02193</t>
  </si>
  <si>
    <t>ORID-02194</t>
  </si>
  <si>
    <t>ORID-02196</t>
  </si>
  <si>
    <t>ORID-02199</t>
  </si>
  <si>
    <t>ORID-0220</t>
  </si>
  <si>
    <t>ORID-02200</t>
  </si>
  <si>
    <t>ORID-02201</t>
  </si>
  <si>
    <t>ORID-02203</t>
  </si>
  <si>
    <t>ORID-02204</t>
  </si>
  <si>
    <t>ORID-02205</t>
  </si>
  <si>
    <t>ORID-02209</t>
  </si>
  <si>
    <t>ORID-0221</t>
  </si>
  <si>
    <t>ORID-02211</t>
  </si>
  <si>
    <t>ORID-02212</t>
  </si>
  <si>
    <t>ORID-02215</t>
  </si>
  <si>
    <t>ORID-02216</t>
  </si>
  <si>
    <t>ORID-02217</t>
  </si>
  <si>
    <t>ORID-02219</t>
  </si>
  <si>
    <t>ORID-0222</t>
  </si>
  <si>
    <t>ORID-02221</t>
  </si>
  <si>
    <t>ORID-02224</t>
  </si>
  <si>
    <t>ORID-02226</t>
  </si>
  <si>
    <t>ORID-02229</t>
  </si>
  <si>
    <t>ORID-0223</t>
  </si>
  <si>
    <t>ORID-02232</t>
  </si>
  <si>
    <t>ORID-02236</t>
  </si>
  <si>
    <t>ORID-02240</t>
  </si>
  <si>
    <t>ORID-02245</t>
  </si>
  <si>
    <t>ORID-02246</t>
  </si>
  <si>
    <t>ORID-02247</t>
  </si>
  <si>
    <t>ORID-02248</t>
  </si>
  <si>
    <t>ORID-02249</t>
  </si>
  <si>
    <t>ORID-02250</t>
  </si>
  <si>
    <t>ORID-02252</t>
  </si>
  <si>
    <t>ORID-02253</t>
  </si>
  <si>
    <t>ORID-02255</t>
  </si>
  <si>
    <t>ORID-0226</t>
  </si>
  <si>
    <t>ORID-02265</t>
  </si>
  <si>
    <t>ORID-02266</t>
  </si>
  <si>
    <t>ORID-02267</t>
  </si>
  <si>
    <t>ORID-02268</t>
  </si>
  <si>
    <t>ORID-0227</t>
  </si>
  <si>
    <t>ORID-02270</t>
  </si>
  <si>
    <t>ORID-02271</t>
  </si>
  <si>
    <t>ORID-02272</t>
  </si>
  <si>
    <t>ORID-02273</t>
  </si>
  <si>
    <t>ORID-02277</t>
  </si>
  <si>
    <t>ORID-02278</t>
  </si>
  <si>
    <t>ORID-02279</t>
  </si>
  <si>
    <t>ORID-0228</t>
  </si>
  <si>
    <t>ORID-02281</t>
  </si>
  <si>
    <t>ORID-02282</t>
  </si>
  <si>
    <t>ORID-02285</t>
  </si>
  <si>
    <t>ORID-02294</t>
  </si>
  <si>
    <t>ORID-02295</t>
  </si>
  <si>
    <t>ORID-02296</t>
  </si>
  <si>
    <t>ORID-02298</t>
  </si>
  <si>
    <t>ORID-02299</t>
  </si>
  <si>
    <t>ORID-023</t>
  </si>
  <si>
    <t>ORID-0230</t>
  </si>
  <si>
    <t>ORID-02301</t>
  </si>
  <si>
    <t>ORID-02305</t>
  </si>
  <si>
    <t>ORID-02307</t>
  </si>
  <si>
    <t>ORID-02309</t>
  </si>
  <si>
    <t>ORID-02310</t>
  </si>
  <si>
    <t>ORID-02311</t>
  </si>
  <si>
    <t>ORID-02312</t>
  </si>
  <si>
    <t>ORID-02314</t>
  </si>
  <si>
    <t>ORID-02316</t>
  </si>
  <si>
    <t>ORID-02317</t>
  </si>
  <si>
    <t>ORID-02320</t>
  </si>
  <si>
    <t>ORID-02322</t>
  </si>
  <si>
    <t>ORID-02323</t>
  </si>
  <si>
    <t>ORID-02324</t>
  </si>
  <si>
    <t>ORID-02325</t>
  </si>
  <si>
    <t>ORID-02327</t>
  </si>
  <si>
    <t>ORID-02328</t>
  </si>
  <si>
    <t>ORID-02329</t>
  </si>
  <si>
    <t>ORID-02330</t>
  </si>
  <si>
    <t>ORID-02331</t>
  </si>
  <si>
    <t>ORID-02333</t>
  </si>
  <si>
    <t>ORID-02335</t>
  </si>
  <si>
    <t>ORID-02339</t>
  </si>
  <si>
    <t>ORID-0234</t>
  </si>
  <si>
    <t>ORID-02340</t>
  </si>
  <si>
    <t>ORID-02342</t>
  </si>
  <si>
    <t>ORID-02343</t>
  </si>
  <si>
    <t>ORID-02344</t>
  </si>
  <si>
    <t>ORID-02346</t>
  </si>
  <si>
    <t>ORID-02347</t>
  </si>
  <si>
    <t>ORID-02352</t>
  </si>
  <si>
    <t>ORID-02353</t>
  </si>
  <si>
    <t>ORID-02356</t>
  </si>
  <si>
    <t>ORID-02358</t>
  </si>
  <si>
    <t>ORID-02359</t>
  </si>
  <si>
    <t>ORID-02363</t>
  </si>
  <si>
    <t>ORID-02365</t>
  </si>
  <si>
    <t>ORID-02366</t>
  </si>
  <si>
    <t>ORID-02369</t>
  </si>
  <si>
    <t>ORID-02370</t>
  </si>
  <si>
    <t>ORID-02374</t>
  </si>
  <si>
    <t>ORID-02375</t>
  </si>
  <si>
    <t>ORID-02376</t>
  </si>
  <si>
    <t>ORID-02379</t>
  </si>
  <si>
    <t>ORID-02380</t>
  </si>
  <si>
    <t>ORID-02381</t>
  </si>
  <si>
    <t>ORID-02382</t>
  </si>
  <si>
    <t>ORID-02383</t>
  </si>
  <si>
    <t>ORID-02385</t>
  </si>
  <si>
    <t>ORID-02386</t>
  </si>
  <si>
    <t>ORID-02388</t>
  </si>
  <si>
    <t>ORID-0239</t>
  </si>
  <si>
    <t>ORID-02390</t>
  </si>
  <si>
    <t>ORID-02391</t>
  </si>
  <si>
    <t>ORID-02395</t>
  </si>
  <si>
    <t>ORID-02396</t>
  </si>
  <si>
    <t>ORID-02400</t>
  </si>
  <si>
    <t>ORID-02402</t>
  </si>
  <si>
    <t>ORID-02404</t>
  </si>
  <si>
    <t>ORID-02407</t>
  </si>
  <si>
    <t>ORID-02409</t>
  </si>
  <si>
    <t>ORID-0241</t>
  </si>
  <si>
    <t>ORID-02414</t>
  </si>
  <si>
    <t>ORID-02415</t>
  </si>
  <si>
    <t>ORID-02417</t>
  </si>
  <si>
    <t>ORID-0242</t>
  </si>
  <si>
    <t>ORID-02420</t>
  </si>
  <si>
    <t>ORID-02424</t>
  </si>
  <si>
    <t>ORID-02425</t>
  </si>
  <si>
    <t>ORID-02426</t>
  </si>
  <si>
    <t>ORID-02427</t>
  </si>
  <si>
    <t>ORID-02428</t>
  </si>
  <si>
    <t>ORID-02431</t>
  </si>
  <si>
    <t>ORID-02432</t>
  </si>
  <si>
    <t>ORID-02435</t>
  </si>
  <si>
    <t>ORID-02437</t>
  </si>
  <si>
    <t>ORID-02439</t>
  </si>
  <si>
    <t>ORID-02442</t>
  </si>
  <si>
    <t>ORID-02443</t>
  </si>
  <si>
    <t>ORID-02445</t>
  </si>
  <si>
    <t>ORID-02446</t>
  </si>
  <si>
    <t>ORID-0245</t>
  </si>
  <si>
    <t>ORID-02451</t>
  </si>
  <si>
    <t>ORID-02452</t>
  </si>
  <si>
    <t>ORID-02453</t>
  </si>
  <si>
    <t>ORID-02455</t>
  </si>
  <si>
    <t>ORID-0246</t>
  </si>
  <si>
    <t>ORID-02465</t>
  </si>
  <si>
    <t>ORID-02466</t>
  </si>
  <si>
    <t>ORID-02467</t>
  </si>
  <si>
    <t>ORID-0247</t>
  </si>
  <si>
    <t>ORID-02470</t>
  </si>
  <si>
    <t>ORID-02471</t>
  </si>
  <si>
    <t>ORID-02473</t>
  </si>
  <si>
    <t>ORID-02474</t>
  </si>
  <si>
    <t>ORID-02475</t>
  </si>
  <si>
    <t>ORID-02477</t>
  </si>
  <si>
    <t>ORID-02478</t>
  </si>
  <si>
    <t>ORID-0248</t>
  </si>
  <si>
    <t>ORID-02480</t>
  </si>
  <si>
    <t>ORID-02483</t>
  </si>
  <si>
    <t>ORID-02485</t>
  </si>
  <si>
    <t>ORID-02486</t>
  </si>
  <si>
    <t>ORID-02487</t>
  </si>
  <si>
    <t>ORID-02488</t>
  </si>
  <si>
    <t>ORID-02490</t>
  </si>
  <si>
    <t>ORID-02494</t>
  </si>
  <si>
    <t>ORID-02496</t>
  </si>
  <si>
    <t>ORID-02498</t>
  </si>
  <si>
    <t>ORID-02499</t>
  </si>
  <si>
    <t>ORID-025</t>
  </si>
  <si>
    <t>ORID-02503</t>
  </si>
  <si>
    <t>ORID-02504</t>
  </si>
  <si>
    <t>ORID-02511</t>
  </si>
  <si>
    <t>ORID-02512</t>
  </si>
  <si>
    <t>ORID-02514</t>
  </si>
  <si>
    <t>ORID-02515</t>
  </si>
  <si>
    <t>ORID-02516</t>
  </si>
  <si>
    <t>ORID-02517</t>
  </si>
  <si>
    <t>ORID-02519</t>
  </si>
  <si>
    <t>ORID-0252</t>
  </si>
  <si>
    <t>ORID-02520</t>
  </si>
  <si>
    <t>ORID-02525</t>
  </si>
  <si>
    <t>ORID-02526</t>
  </si>
  <si>
    <t>ORID-02528</t>
  </si>
  <si>
    <t>ORID-02529</t>
  </si>
  <si>
    <t>ORID-0253</t>
  </si>
  <si>
    <t>ORID-02530</t>
  </si>
  <si>
    <t>ORID-02532</t>
  </si>
  <si>
    <t>ORID-02534</t>
  </si>
  <si>
    <t>ORID-02539</t>
  </si>
  <si>
    <t>ORID-02540</t>
  </si>
  <si>
    <t>ORID-02541</t>
  </si>
  <si>
    <t>ORID-02542</t>
  </si>
  <si>
    <t>ORID-02544</t>
  </si>
  <si>
    <t>ORID-02547</t>
  </si>
  <si>
    <t>ORID-02548</t>
  </si>
  <si>
    <t>ORID-02549</t>
  </si>
  <si>
    <t>ORID-0255</t>
  </si>
  <si>
    <t>ORID-02554</t>
  </si>
  <si>
    <t>ORID-02555</t>
  </si>
  <si>
    <t>ORID-02556</t>
  </si>
  <si>
    <t>ORID-02558</t>
  </si>
  <si>
    <t>ORID-02560</t>
  </si>
  <si>
    <t>ORID-02561</t>
  </si>
  <si>
    <t>ORID-02563</t>
  </si>
  <si>
    <t>ORID-02564</t>
  </si>
  <si>
    <t>ORID-02566</t>
  </si>
  <si>
    <t>ORID-02569</t>
  </si>
  <si>
    <t>ORID-02572</t>
  </si>
  <si>
    <t>ORID-02574</t>
  </si>
  <si>
    <t>ORID-02575</t>
  </si>
  <si>
    <t>ORID-02578</t>
  </si>
  <si>
    <t>ORID-02579</t>
  </si>
  <si>
    <t>ORID-0258</t>
  </si>
  <si>
    <t>ORID-02581</t>
  </si>
  <si>
    <t>ORID-02582</t>
  </si>
  <si>
    <t>ORID-02583</t>
  </si>
  <si>
    <t>ORID-02584</t>
  </si>
  <si>
    <t>ORID-02586</t>
  </si>
  <si>
    <t>ORID-02588</t>
  </si>
  <si>
    <t>ORID-0259</t>
  </si>
  <si>
    <t>ORID-02590</t>
  </si>
  <si>
    <t>ORID-02593</t>
  </si>
  <si>
    <t>ORID-02595</t>
  </si>
  <si>
    <t>ORID-02596</t>
  </si>
  <si>
    <t>ORID-02598</t>
  </si>
  <si>
    <t>ORID-0260</t>
  </si>
  <si>
    <t>ORID-02600</t>
  </si>
  <si>
    <t>ORID-02601</t>
  </si>
  <si>
    <t>ORID-02602</t>
  </si>
  <si>
    <t>ORID-02603</t>
  </si>
  <si>
    <t>ORID-0261</t>
  </si>
  <si>
    <t>ORID-02610</t>
  </si>
  <si>
    <t>ORID-02611</t>
  </si>
  <si>
    <t>ORID-02613</t>
  </si>
  <si>
    <t>ORID-02615</t>
  </si>
  <si>
    <t>ORID-02616</t>
  </si>
  <si>
    <t>ORID-02617</t>
  </si>
  <si>
    <t>ORID-02618</t>
  </si>
  <si>
    <t>ORID-02622</t>
  </si>
  <si>
    <t>ORID-02623</t>
  </si>
  <si>
    <t>ORID-02624</t>
  </si>
  <si>
    <t>ORID-02625</t>
  </si>
  <si>
    <t>ORID-02628</t>
  </si>
  <si>
    <t>ORID-02629</t>
  </si>
  <si>
    <t>ORID-02632</t>
  </si>
  <si>
    <t>ORID-02634</t>
  </si>
  <si>
    <t>ORID-02636</t>
  </si>
  <si>
    <t>ORID-02638</t>
  </si>
  <si>
    <t>ORID-02639</t>
  </si>
  <si>
    <t>ORID-0264</t>
  </si>
  <si>
    <t>ORID-02641</t>
  </si>
  <si>
    <t>ORID-02642</t>
  </si>
  <si>
    <t>ORID-02644</t>
  </si>
  <si>
    <t>ORID-02645</t>
  </si>
  <si>
    <t>ORID-02646</t>
  </si>
  <si>
    <t>ORID-02647</t>
  </si>
  <si>
    <t>ORID-02648</t>
  </si>
  <si>
    <t>ORID-02649</t>
  </si>
  <si>
    <t>ORID-0265</t>
  </si>
  <si>
    <t>ORID-02650</t>
  </si>
  <si>
    <t>ORID-02651</t>
  </si>
  <si>
    <t>ORID-02652</t>
  </si>
  <si>
    <t>ORID-02653</t>
  </si>
  <si>
    <t>ORID-02655</t>
  </si>
  <si>
    <t>ORID-02656</t>
  </si>
  <si>
    <t>ORID-02657</t>
  </si>
  <si>
    <t>ORID-02658</t>
  </si>
  <si>
    <t>ORID-02659</t>
  </si>
  <si>
    <t>ORID-0266</t>
  </si>
  <si>
    <t>ORID-02660</t>
  </si>
  <si>
    <t>ORID-02664</t>
  </si>
  <si>
    <t>ORID-02666</t>
  </si>
  <si>
    <t>ORID-02668</t>
  </si>
  <si>
    <t>ORID-02670</t>
  </si>
  <si>
    <t>ORID-02673</t>
  </si>
  <si>
    <t>ORID-02676</t>
  </si>
  <si>
    <t>ORID-02678</t>
  </si>
  <si>
    <t>ORID-0268</t>
  </si>
  <si>
    <t>ORID-02680</t>
  </si>
  <si>
    <t>ORID-02681</t>
  </si>
  <si>
    <t>ORID-02682</t>
  </si>
  <si>
    <t>ORID-02683</t>
  </si>
  <si>
    <t>ORID-02685</t>
  </si>
  <si>
    <t>ORID-02686</t>
  </si>
  <si>
    <t>ORID-02688</t>
  </si>
  <si>
    <t>ORID-0269</t>
  </si>
  <si>
    <t>ORID-02693</t>
  </si>
  <si>
    <t>ORID-02694</t>
  </si>
  <si>
    <t>ORID-02698</t>
  </si>
  <si>
    <t>ORID-027</t>
  </si>
  <si>
    <t>ORID-0270</t>
  </si>
  <si>
    <t>ORID-02702</t>
  </si>
  <si>
    <t>ORID-02703</t>
  </si>
  <si>
    <t>ORID-02706</t>
  </si>
  <si>
    <t>ORID-0271</t>
  </si>
  <si>
    <t>ORID-02710</t>
  </si>
  <si>
    <t>ORID-02712</t>
  </si>
  <si>
    <t>ORID-02714</t>
  </si>
  <si>
    <t>ORID-02716</t>
  </si>
  <si>
    <t>ORID-02717</t>
  </si>
  <si>
    <t>ORID-02718</t>
  </si>
  <si>
    <t>ORID-02719</t>
  </si>
  <si>
    <t>ORID-0272</t>
  </si>
  <si>
    <t>ORID-02720</t>
  </si>
  <si>
    <t>ORID-02722</t>
  </si>
  <si>
    <t>ORID-02723</t>
  </si>
  <si>
    <t>ORID-02726</t>
  </si>
  <si>
    <t>ORID-02728</t>
  </si>
  <si>
    <t>ORID-0273</t>
  </si>
  <si>
    <t>ORID-02730</t>
  </si>
  <si>
    <t>ORID-02737</t>
  </si>
  <si>
    <t>ORID-02738</t>
  </si>
  <si>
    <t>ORID-0274</t>
  </si>
  <si>
    <t>ORID-02741</t>
  </si>
  <si>
    <t>ORID-02743</t>
  </si>
  <si>
    <t>ORID-02745</t>
  </si>
  <si>
    <t>ORID-02746</t>
  </si>
  <si>
    <t>ORID-02747</t>
  </si>
  <si>
    <t>ORID-02748</t>
  </si>
  <si>
    <t>ORID-02749</t>
  </si>
  <si>
    <t>ORID-02751</t>
  </si>
  <si>
    <t>ORID-02753</t>
  </si>
  <si>
    <t>ORID-02755</t>
  </si>
  <si>
    <t>ORID-02757</t>
  </si>
  <si>
    <t>ORID-02758</t>
  </si>
  <si>
    <t>ORID-0276</t>
  </si>
  <si>
    <t>ORID-02761</t>
  </si>
  <si>
    <t>ORID-02762</t>
  </si>
  <si>
    <t>ORID-02763</t>
  </si>
  <si>
    <t>ORID-02767</t>
  </si>
  <si>
    <t>ORID-02772</t>
  </si>
  <si>
    <t>ORID-02773</t>
  </si>
  <si>
    <t>ORID-02774</t>
  </si>
  <si>
    <t>ORID-02776</t>
  </si>
  <si>
    <t>ORID-02777</t>
  </si>
  <si>
    <t>ORID-02778</t>
  </si>
  <si>
    <t>ORID-02779</t>
  </si>
  <si>
    <t>ORID-02780</t>
  </si>
  <si>
    <t>ORID-02781</t>
  </si>
  <si>
    <t>ORID-02782</t>
  </si>
  <si>
    <t>ORID-02784</t>
  </si>
  <si>
    <t>ORID-02786</t>
  </si>
  <si>
    <t>ORID-02788</t>
  </si>
  <si>
    <t>ORID-02789</t>
  </si>
  <si>
    <t>ORID-02790</t>
  </si>
  <si>
    <t>ORID-02791</t>
  </si>
  <si>
    <t>ORID-02793</t>
  </si>
  <si>
    <t>ORID-02795</t>
  </si>
  <si>
    <t>ORID-02796</t>
  </si>
  <si>
    <t>ORID-02797</t>
  </si>
  <si>
    <t>ORID-028</t>
  </si>
  <si>
    <t>ORID-0280</t>
  </si>
  <si>
    <t>ORID-02800</t>
  </si>
  <si>
    <t>ORID-02802</t>
  </si>
  <si>
    <t>ORID-02803</t>
  </si>
  <si>
    <t>ORID-02805</t>
  </si>
  <si>
    <t>ORID-02809</t>
  </si>
  <si>
    <t>ORID-02811</t>
  </si>
  <si>
    <t>ORID-02812</t>
  </si>
  <si>
    <t>ORID-02815</t>
  </si>
  <si>
    <t>ORID-02817</t>
  </si>
  <si>
    <t>ORID-0282</t>
  </si>
  <si>
    <t>ORID-02820</t>
  </si>
  <si>
    <t>ORID-02823</t>
  </si>
  <si>
    <t>ORID-02828</t>
  </si>
  <si>
    <t>ORID-02829</t>
  </si>
  <si>
    <t>ORID-02830</t>
  </si>
  <si>
    <t>ORID-02831</t>
  </si>
  <si>
    <t>ORID-02832</t>
  </si>
  <si>
    <t>ORID-02833</t>
  </si>
  <si>
    <t>ORID-02838</t>
  </si>
  <si>
    <t>ORID-02839</t>
  </si>
  <si>
    <t>ORID-02840</t>
  </si>
  <si>
    <t>ORID-02841</t>
  </si>
  <si>
    <t>ORID-02842</t>
  </si>
  <si>
    <t>ORID-02844</t>
  </si>
  <si>
    <t>ORID-02845</t>
  </si>
  <si>
    <t>ORID-02847</t>
  </si>
  <si>
    <t>ORID-02848</t>
  </si>
  <si>
    <t>ORID-0285</t>
  </si>
  <si>
    <t>ORID-02850</t>
  </si>
  <si>
    <t>ORID-02852</t>
  </si>
  <si>
    <t>ORID-02853</t>
  </si>
  <si>
    <t>ORID-02854</t>
  </si>
  <si>
    <t>ORID-02855</t>
  </si>
  <si>
    <t>ORID-02856</t>
  </si>
  <si>
    <t>ORID-02857</t>
  </si>
  <si>
    <t>ORID-02860</t>
  </si>
  <si>
    <t>ORID-02863</t>
  </si>
  <si>
    <t>ORID-02866</t>
  </si>
  <si>
    <t>ORID-02867</t>
  </si>
  <si>
    <t>ORID-02869</t>
  </si>
  <si>
    <t>ORID-0287</t>
  </si>
  <si>
    <t>ORID-02870</t>
  </si>
  <si>
    <t>ORID-02874</t>
  </si>
  <si>
    <t>ORID-02879</t>
  </si>
  <si>
    <t>ORID-02882</t>
  </si>
  <si>
    <t>ORID-02883</t>
  </si>
  <si>
    <t>ORID-02884</t>
  </si>
  <si>
    <t>ORID-02885</t>
  </si>
  <si>
    <t>ORID-02886</t>
  </si>
  <si>
    <t>ORID-0289</t>
  </si>
  <si>
    <t>ORID-02890</t>
  </si>
  <si>
    <t>ORID-02892</t>
  </si>
  <si>
    <t>ORID-02893</t>
  </si>
  <si>
    <t>ORID-02895</t>
  </si>
  <si>
    <t>ORID-02896</t>
  </si>
  <si>
    <t>ORID-02899</t>
  </si>
  <si>
    <t>ORID-029</t>
  </si>
  <si>
    <t>ORID-0290</t>
  </si>
  <si>
    <t>ORID-02901</t>
  </si>
  <si>
    <t>ORID-02902</t>
  </si>
  <si>
    <t>ORID-02907</t>
  </si>
  <si>
    <t>ORID-0291</t>
  </si>
  <si>
    <t>ORID-02910</t>
  </si>
  <si>
    <t>ORID-02911</t>
  </si>
  <si>
    <t>ORID-02916</t>
  </si>
  <si>
    <t>ORID-02917</t>
  </si>
  <si>
    <t>ORID-02918</t>
  </si>
  <si>
    <t>ORID-02921</t>
  </si>
  <si>
    <t>ORID-02922</t>
  </si>
  <si>
    <t>ORID-02925</t>
  </si>
  <si>
    <t>ORID-02928</t>
  </si>
  <si>
    <t>ORID-02929</t>
  </si>
  <si>
    <t>ORID-02931</t>
  </si>
  <si>
    <t>ORID-02932</t>
  </si>
  <si>
    <t>ORID-02933</t>
  </si>
  <si>
    <t>ORID-02936</t>
  </si>
  <si>
    <t>ORID-02937</t>
  </si>
  <si>
    <t>ORID-02939</t>
  </si>
  <si>
    <t>ORID-02940</t>
  </si>
  <si>
    <t>ORID-02942</t>
  </si>
  <si>
    <t>ORID-02944</t>
  </si>
  <si>
    <t>ORID-02946</t>
  </si>
  <si>
    <t>ORID-02948</t>
  </si>
  <si>
    <t>ORID-0295</t>
  </si>
  <si>
    <t>ORID-02951</t>
  </si>
  <si>
    <t>ORID-02952</t>
  </si>
  <si>
    <t>ORID-02953</t>
  </si>
  <si>
    <t>ORID-02954</t>
  </si>
  <si>
    <t>ORID-02956</t>
  </si>
  <si>
    <t>ORID-02957</t>
  </si>
  <si>
    <t>ORID-02958</t>
  </si>
  <si>
    <t>ORID-02973</t>
  </si>
  <si>
    <t>ORID-02975</t>
  </si>
  <si>
    <t>ORID-02977</t>
  </si>
  <si>
    <t>ORID-02978</t>
  </si>
  <si>
    <t>ORID-02979</t>
  </si>
  <si>
    <t>ORID-0298</t>
  </si>
  <si>
    <t>ORID-02987</t>
  </si>
  <si>
    <t>ORID-02989</t>
  </si>
  <si>
    <t>ORID-02990</t>
  </si>
  <si>
    <t>ORID-02992</t>
  </si>
  <si>
    <t>ORID-02993</t>
  </si>
  <si>
    <t>ORID-02996</t>
  </si>
  <si>
    <t>ORID-02997</t>
  </si>
  <si>
    <t>ORID-02999</t>
  </si>
  <si>
    <t>ORID-03</t>
  </si>
  <si>
    <t>ORID-030</t>
  </si>
  <si>
    <t>ORID-03000</t>
  </si>
  <si>
    <t>ORID-03002</t>
  </si>
  <si>
    <t>ORID-03004</t>
  </si>
  <si>
    <t>ORID-03008</t>
  </si>
  <si>
    <t>ORID-03014</t>
  </si>
  <si>
    <t>ORID-03015</t>
  </si>
  <si>
    <t>ORID-03017</t>
  </si>
  <si>
    <t>ORID-03018</t>
  </si>
  <si>
    <t>ORID-03019</t>
  </si>
  <si>
    <t>ORID-03020</t>
  </si>
  <si>
    <t>ORID-03021</t>
  </si>
  <si>
    <t>ORID-03022</t>
  </si>
  <si>
    <t>ORID-03023</t>
  </si>
  <si>
    <t>ORID-03024</t>
  </si>
  <si>
    <t>ORID-03026</t>
  </si>
  <si>
    <t>ORID-03027</t>
  </si>
  <si>
    <t>ORID-0303</t>
  </si>
  <si>
    <t>ORID-03034</t>
  </si>
  <si>
    <t>ORID-03036</t>
  </si>
  <si>
    <t>ORID-03037</t>
  </si>
  <si>
    <t>ORID-0304</t>
  </si>
  <si>
    <t>ORID-03043</t>
  </si>
  <si>
    <t>ORID-03044</t>
  </si>
  <si>
    <t>ORID-03045</t>
  </si>
  <si>
    <t>ORID-03048</t>
  </si>
  <si>
    <t>ORID-0305</t>
  </si>
  <si>
    <t>ORID-03050</t>
  </si>
  <si>
    <t>ORID-03051</t>
  </si>
  <si>
    <t>ORID-03056</t>
  </si>
  <si>
    <t>ORID-03057</t>
  </si>
  <si>
    <t>ORID-03058</t>
  </si>
  <si>
    <t>ORID-03059</t>
  </si>
  <si>
    <t>ORID-0306</t>
  </si>
  <si>
    <t>ORID-03060</t>
  </si>
  <si>
    <t>ORID-03064</t>
  </si>
  <si>
    <t>ORID-03065</t>
  </si>
  <si>
    <t>ORID-03068</t>
  </si>
  <si>
    <t>ORID-0307</t>
  </si>
  <si>
    <t>ORID-03070</t>
  </si>
  <si>
    <t>ORID-03073</t>
  </si>
  <si>
    <t>ORID-03074</t>
  </si>
  <si>
    <t>ORID-03075</t>
  </si>
  <si>
    <t>ORID-03076</t>
  </si>
  <si>
    <t>ORID-03078</t>
  </si>
  <si>
    <t>ORID-0308</t>
  </si>
  <si>
    <t>ORID-03083</t>
  </si>
  <si>
    <t>ORID-03091</t>
  </si>
  <si>
    <t>ORID-03093</t>
  </si>
  <si>
    <t>ORID-03094</t>
  </si>
  <si>
    <t>ORID-03095</t>
  </si>
  <si>
    <t>ORID-03096</t>
  </si>
  <si>
    <t>ORID-03097</t>
  </si>
  <si>
    <t>ORID-03098</t>
  </si>
  <si>
    <t>ORID-0310</t>
  </si>
  <si>
    <t>ORID-03101</t>
  </si>
  <si>
    <t>ORID-03102</t>
  </si>
  <si>
    <t>ORID-03103</t>
  </si>
  <si>
    <t>ORID-03104</t>
  </si>
  <si>
    <t>ORID-03105</t>
  </si>
  <si>
    <t>ORID-03106</t>
  </si>
  <si>
    <t>ORID-03108</t>
  </si>
  <si>
    <t>ORID-03109</t>
  </si>
  <si>
    <t>ORID-03110</t>
  </si>
  <si>
    <t>ORID-03112</t>
  </si>
  <si>
    <t>ORID-03115</t>
  </si>
  <si>
    <t>ORID-03116</t>
  </si>
  <si>
    <t>ORID-03117</t>
  </si>
  <si>
    <t>ORID-03119</t>
  </si>
  <si>
    <t>ORID-0312</t>
  </si>
  <si>
    <t>ORID-03120</t>
  </si>
  <si>
    <t>ORID-03121</t>
  </si>
  <si>
    <t>ORID-03122</t>
  </si>
  <si>
    <t>ORID-03124</t>
  </si>
  <si>
    <t>ORID-03126</t>
  </si>
  <si>
    <t>ORID-03128</t>
  </si>
  <si>
    <t>ORID-03129</t>
  </si>
  <si>
    <t>ORID-0313</t>
  </si>
  <si>
    <t>ORID-03132</t>
  </si>
  <si>
    <t>ORID-03136</t>
  </si>
  <si>
    <t>ORID-03137</t>
  </si>
  <si>
    <t>ORID-03138</t>
  </si>
  <si>
    <t>ORID-0314</t>
  </si>
  <si>
    <t>ORID-03140</t>
  </si>
  <si>
    <t>ORID-03141</t>
  </si>
  <si>
    <t>ORID-03144</t>
  </si>
  <si>
    <t>ORID-03145</t>
  </si>
  <si>
    <t>ORID-0315</t>
  </si>
  <si>
    <t>ORID-03150</t>
  </si>
  <si>
    <t>ORID-03156</t>
  </si>
  <si>
    <t>ORID-03157</t>
  </si>
  <si>
    <t>ORID-03159</t>
  </si>
  <si>
    <t>ORID-03160</t>
  </si>
  <si>
    <t>ORID-03161</t>
  </si>
  <si>
    <t>ORID-03162</t>
  </si>
  <si>
    <t>ORID-03163</t>
  </si>
  <si>
    <t>ORID-03165</t>
  </si>
  <si>
    <t>ORID-03167</t>
  </si>
  <si>
    <t>ORID-0317</t>
  </si>
  <si>
    <t>ORID-03171</t>
  </si>
  <si>
    <t>ORID-03173</t>
  </si>
  <si>
    <t>ORID-03174</t>
  </si>
  <si>
    <t>ORID-03176</t>
  </si>
  <si>
    <t>ORID-03179</t>
  </si>
  <si>
    <t>ORID-0318</t>
  </si>
  <si>
    <t>ORID-03184</t>
  </si>
  <si>
    <t>ORID-03185</t>
  </si>
  <si>
    <t>ORID-03186</t>
  </si>
  <si>
    <t>ORID-03187</t>
  </si>
  <si>
    <t>ORID-03188</t>
  </si>
  <si>
    <t>ORID-03189</t>
  </si>
  <si>
    <t>ORID-0319</t>
  </si>
  <si>
    <t>ORID-03191</t>
  </si>
  <si>
    <t>ORID-03192</t>
  </si>
  <si>
    <t>ORID-03196</t>
  </si>
  <si>
    <t>ORID-03197</t>
  </si>
  <si>
    <t>ORID-03199</t>
  </si>
  <si>
    <t>ORID-0320</t>
  </si>
  <si>
    <t>ORID-03200</t>
  </si>
  <si>
    <t>ORID-03205</t>
  </si>
  <si>
    <t>ORID-03206</t>
  </si>
  <si>
    <t>ORID-03208</t>
  </si>
  <si>
    <t>ORID-03209</t>
  </si>
  <si>
    <t>ORID-03210</t>
  </si>
  <si>
    <t>ORID-03211</t>
  </si>
  <si>
    <t>ORID-03212</t>
  </si>
  <si>
    <t>ORID-03213</t>
  </si>
  <si>
    <t>ORID-03216</t>
  </si>
  <si>
    <t>ORID-03218</t>
  </si>
  <si>
    <t>ORID-03219</t>
  </si>
  <si>
    <t>ORID-0322</t>
  </si>
  <si>
    <t>ORID-03220</t>
  </si>
  <si>
    <t>ORID-03222</t>
  </si>
  <si>
    <t>ORID-03223</t>
  </si>
  <si>
    <t>ORID-03225</t>
  </si>
  <si>
    <t>ORID-03226</t>
  </si>
  <si>
    <t>ORID-03227</t>
  </si>
  <si>
    <t>ORID-03228</t>
  </si>
  <si>
    <t>ORID-03229</t>
  </si>
  <si>
    <t>ORID-0323</t>
  </si>
  <si>
    <t>ORID-03230</t>
  </si>
  <si>
    <t>ORID-03233</t>
  </si>
  <si>
    <t>ORID-03234</t>
  </si>
  <si>
    <t>ORID-03236</t>
  </si>
  <si>
    <t>ORID-03237</t>
  </si>
  <si>
    <t>ORID-03238</t>
  </si>
  <si>
    <t>ORID-0324</t>
  </si>
  <si>
    <t>ORID-03240</t>
  </si>
  <si>
    <t>ORID-03243</t>
  </si>
  <si>
    <t>ORID-03244</t>
  </si>
  <si>
    <t>ORID-03248</t>
  </si>
  <si>
    <t>ORID-03249</t>
  </si>
  <si>
    <t>ORID-03255</t>
  </si>
  <si>
    <t>ORID-03257</t>
  </si>
  <si>
    <t>ORID-03258</t>
  </si>
  <si>
    <t>ORID-03259</t>
  </si>
  <si>
    <t>ORID-03260</t>
  </si>
  <si>
    <t>ORID-03261</t>
  </si>
  <si>
    <t>ORID-03263</t>
  </si>
  <si>
    <t>ORID-03267</t>
  </si>
  <si>
    <t>ORID-03269</t>
  </si>
  <si>
    <t>ORID-03270</t>
  </si>
  <si>
    <t>ORID-03273</t>
  </si>
  <si>
    <t>ORID-03274</t>
  </si>
  <si>
    <t>ORID-03278</t>
  </si>
  <si>
    <t>ORID-0328</t>
  </si>
  <si>
    <t>ORID-03280</t>
  </si>
  <si>
    <t>ORID-03281</t>
  </si>
  <si>
    <t>ORID-03283</t>
  </si>
  <si>
    <t>ORID-03286</t>
  </si>
  <si>
    <t>ORID-03288</t>
  </si>
  <si>
    <t>ORID-03295</t>
  </si>
  <si>
    <t>ORID-03297</t>
  </si>
  <si>
    <t>ORID-03298</t>
  </si>
  <si>
    <t>ORID-03299</t>
  </si>
  <si>
    <t>ORID-0330</t>
  </si>
  <si>
    <t>ORID-03301</t>
  </si>
  <si>
    <t>ORID-03302</t>
  </si>
  <si>
    <t>ORID-03304</t>
  </si>
  <si>
    <t>ORID-03306</t>
  </si>
  <si>
    <t>ORID-03307</t>
  </si>
  <si>
    <t>ORID-03308</t>
  </si>
  <si>
    <t>ORID-03311</t>
  </si>
  <si>
    <t>ORID-03319</t>
  </si>
  <si>
    <t>ORID-03320</t>
  </si>
  <si>
    <t>ORID-03321</t>
  </si>
  <si>
    <t>ORID-03322</t>
  </si>
  <si>
    <t>ORID-03325</t>
  </si>
  <si>
    <t>ORID-03326</t>
  </si>
  <si>
    <t>ORID-03328</t>
  </si>
  <si>
    <t>ORID-03329</t>
  </si>
  <si>
    <t>ORID-03330</t>
  </si>
  <si>
    <t>ORID-03333</t>
  </si>
  <si>
    <t>ORID-03334</t>
  </si>
  <si>
    <t>ORID-03335</t>
  </si>
  <si>
    <t>ORID-03338</t>
  </si>
  <si>
    <t>ORID-03340</t>
  </si>
  <si>
    <t>ORID-03341</t>
  </si>
  <si>
    <t>ORID-03345</t>
  </si>
  <si>
    <t>ORID-03346</t>
  </si>
  <si>
    <t>ORID-03349</t>
  </si>
  <si>
    <t>ORID-0335</t>
  </si>
  <si>
    <t>ORID-03351</t>
  </si>
  <si>
    <t>ORID-03352</t>
  </si>
  <si>
    <t>ORID-03353</t>
  </si>
  <si>
    <t>ORID-03354</t>
  </si>
  <si>
    <t>ORID-03355</t>
  </si>
  <si>
    <t>ORID-03358</t>
  </si>
  <si>
    <t>ORID-03359</t>
  </si>
  <si>
    <t>ORID-03361</t>
  </si>
  <si>
    <t>ORID-03363</t>
  </si>
  <si>
    <t>ORID-03365</t>
  </si>
  <si>
    <t>ORID-03366</t>
  </si>
  <si>
    <t>ORID-03367</t>
  </si>
  <si>
    <t>ORID-03368</t>
  </si>
  <si>
    <t>ORID-03369</t>
  </si>
  <si>
    <t>ORID-0337</t>
  </si>
  <si>
    <t>ORID-03373</t>
  </si>
  <si>
    <t>ORID-03374</t>
  </si>
  <si>
    <t>ORID-03375</t>
  </si>
  <si>
    <t>ORID-03378</t>
  </si>
  <si>
    <t>ORID-03380</t>
  </si>
  <si>
    <t>ORID-03382</t>
  </si>
  <si>
    <t>ORID-03385</t>
  </si>
  <si>
    <t>ORID-03386</t>
  </si>
  <si>
    <t>ORID-0339</t>
  </si>
  <si>
    <t>ORID-03392</t>
  </si>
  <si>
    <t>ORID-03396</t>
  </si>
  <si>
    <t>ORID-03397</t>
  </si>
  <si>
    <t>ORID-03398</t>
  </si>
  <si>
    <t>ORID-03399</t>
  </si>
  <si>
    <t>ORID-03401</t>
  </si>
  <si>
    <t>ORID-03402</t>
  </si>
  <si>
    <t>ORID-03404</t>
  </si>
  <si>
    <t>ORID-03407</t>
  </si>
  <si>
    <t>ORID-03409</t>
  </si>
  <si>
    <t>ORID-0341</t>
  </si>
  <si>
    <t>ORID-03411</t>
  </si>
  <si>
    <t>ORID-03412</t>
  </si>
  <si>
    <t>ORID-03414</t>
  </si>
  <si>
    <t>ORID-03415</t>
  </si>
  <si>
    <t>ORID-03416</t>
  </si>
  <si>
    <t>ORID-0342</t>
  </si>
  <si>
    <t>ORID-03421</t>
  </si>
  <si>
    <t>ORID-03423</t>
  </si>
  <si>
    <t>ORID-03426</t>
  </si>
  <si>
    <t>ORID-03428</t>
  </si>
  <si>
    <t>ORID-03429</t>
  </si>
  <si>
    <t>ORID-0343</t>
  </si>
  <si>
    <t>ORID-03433</t>
  </si>
  <si>
    <t>ORID-03438</t>
  </si>
  <si>
    <t>ORID-03442</t>
  </si>
  <si>
    <t>ORID-03444</t>
  </si>
  <si>
    <t>ORID-03445</t>
  </si>
  <si>
    <t>ORID-03449</t>
  </si>
  <si>
    <t>ORID-03452</t>
  </si>
  <si>
    <t>ORID-03454</t>
  </si>
  <si>
    <t>ORID-03458</t>
  </si>
  <si>
    <t>ORID-0346</t>
  </si>
  <si>
    <t>ORID-03466</t>
  </si>
  <si>
    <t>ORID-03467</t>
  </si>
  <si>
    <t>ORID-03469</t>
  </si>
  <si>
    <t>ORID-0347</t>
  </si>
  <si>
    <t>ORID-03471</t>
  </si>
  <si>
    <t>ORID-03473</t>
  </si>
  <si>
    <t>ORID-03474</t>
  </si>
  <si>
    <t>ORID-03476</t>
  </si>
  <si>
    <t>ORID-03477</t>
  </si>
  <si>
    <t>ORID-03478</t>
  </si>
  <si>
    <t>ORID-0348</t>
  </si>
  <si>
    <t>ORID-03480</t>
  </si>
  <si>
    <t>ORID-03481</t>
  </si>
  <si>
    <t>ORID-03484</t>
  </si>
  <si>
    <t>ORID-03485</t>
  </si>
  <si>
    <t>ORID-0349</t>
  </si>
  <si>
    <t>ORID-03490</t>
  </si>
  <si>
    <t>ORID-03494</t>
  </si>
  <si>
    <t>ORID-03496</t>
  </si>
  <si>
    <t>ORID-03498</t>
  </si>
  <si>
    <t>ORID-035</t>
  </si>
  <si>
    <t>ORID-03500</t>
  </si>
  <si>
    <t>ORID-03501</t>
  </si>
  <si>
    <t>ORID-03504</t>
  </si>
  <si>
    <t>ORID-03505</t>
  </si>
  <si>
    <t>ORID-03506</t>
  </si>
  <si>
    <t>ORID-03508</t>
  </si>
  <si>
    <t>ORID-03510</t>
  </si>
  <si>
    <t>ORID-03511</t>
  </si>
  <si>
    <t>ORID-03514</t>
  </si>
  <si>
    <t>ORID-03516</t>
  </si>
  <si>
    <t>ORID-03517</t>
  </si>
  <si>
    <t>ORID-03521</t>
  </si>
  <si>
    <t>ORID-03522</t>
  </si>
  <si>
    <t>ORID-03525</t>
  </si>
  <si>
    <t>ORID-03527</t>
  </si>
  <si>
    <t>ORID-03529</t>
  </si>
  <si>
    <t>ORID-03530</t>
  </si>
  <si>
    <t>ORID-03531</t>
  </si>
  <si>
    <t>ORID-03532</t>
  </si>
  <si>
    <t>ORID-03535</t>
  </si>
  <si>
    <t>ORID-03536</t>
  </si>
  <si>
    <t>ORID-03537</t>
  </si>
  <si>
    <t>ORID-03538</t>
  </si>
  <si>
    <t>ORID-03539</t>
  </si>
  <si>
    <t>ORID-0354</t>
  </si>
  <si>
    <t>ORID-03542</t>
  </si>
  <si>
    <t>ORID-03546</t>
  </si>
  <si>
    <t>ORID-03548</t>
  </si>
  <si>
    <t>ORID-03549</t>
  </si>
  <si>
    <t>ORID-03550</t>
  </si>
  <si>
    <t>ORID-03551</t>
  </si>
  <si>
    <t>ORID-03553</t>
  </si>
  <si>
    <t>ORID-03555</t>
  </si>
  <si>
    <t>ORID-03556</t>
  </si>
  <si>
    <t>ORID-03559</t>
  </si>
  <si>
    <t>ORID-0356</t>
  </si>
  <si>
    <t>ORID-03560</t>
  </si>
  <si>
    <t>ORID-03563</t>
  </si>
  <si>
    <t>ORID-03566</t>
  </si>
  <si>
    <t>ORID-03567</t>
  </si>
  <si>
    <t>ORID-03568</t>
  </si>
  <si>
    <t>ORID-0357</t>
  </si>
  <si>
    <t>ORID-03570</t>
  </si>
  <si>
    <t>ORID-03573</t>
  </si>
  <si>
    <t>ORID-03575</t>
  </si>
  <si>
    <t>ORID-03580</t>
  </si>
  <si>
    <t>ORID-03581</t>
  </si>
  <si>
    <t>ORID-03582</t>
  </si>
  <si>
    <t>ORID-03584</t>
  </si>
  <si>
    <t>ORID-03586</t>
  </si>
  <si>
    <t>ORID-03587</t>
  </si>
  <si>
    <t>ORID-03588</t>
  </si>
  <si>
    <t>ORID-03589</t>
  </si>
  <si>
    <t>ORID-03591</t>
  </si>
  <si>
    <t>ORID-03595</t>
  </si>
  <si>
    <t>ORID-03599</t>
  </si>
  <si>
    <t>ORID-036</t>
  </si>
  <si>
    <t>ORID-0360</t>
  </si>
  <si>
    <t>ORID-03602</t>
  </si>
  <si>
    <t>ORID-03603</t>
  </si>
  <si>
    <t>ORID-03604</t>
  </si>
  <si>
    <t>ORID-03606</t>
  </si>
  <si>
    <t>ORID-03607</t>
  </si>
  <si>
    <t>ORID-03608</t>
  </si>
  <si>
    <t>ORID-0361</t>
  </si>
  <si>
    <t>ORID-03610</t>
  </si>
  <si>
    <t>ORID-03611</t>
  </si>
  <si>
    <t>ORID-03613</t>
  </si>
  <si>
    <t>ORID-03614</t>
  </si>
  <si>
    <t>ORID-03615</t>
  </si>
  <si>
    <t>ORID-03616</t>
  </si>
  <si>
    <t>ORID-03620</t>
  </si>
  <si>
    <t>ORID-03621</t>
  </si>
  <si>
    <t>ORID-03624</t>
  </si>
  <si>
    <t>ORID-03626</t>
  </si>
  <si>
    <t>ORID-03627</t>
  </si>
  <si>
    <t>ORID-03628</t>
  </si>
  <si>
    <t>ORID-03629</t>
  </si>
  <si>
    <t>ORID-0363</t>
  </si>
  <si>
    <t>ORID-03630</t>
  </si>
  <si>
    <t>ORID-03631</t>
  </si>
  <si>
    <t>ORID-03633</t>
  </si>
  <si>
    <t>ORID-03636</t>
  </si>
  <si>
    <t>ORID-03638</t>
  </si>
  <si>
    <t>ORID-0364</t>
  </si>
  <si>
    <t>ORID-03644</t>
  </si>
  <si>
    <t>ORID-03645</t>
  </si>
  <si>
    <t>ORID-03646</t>
  </si>
  <si>
    <t>ORID-03647</t>
  </si>
  <si>
    <t>ORID-03648</t>
  </si>
  <si>
    <t>ORID-03649</t>
  </si>
  <si>
    <t>ORID-0365</t>
  </si>
  <si>
    <t>ORID-03654</t>
  </si>
  <si>
    <t>ORID-03659</t>
  </si>
  <si>
    <t>ORID-0366</t>
  </si>
  <si>
    <t>ORID-03660</t>
  </si>
  <si>
    <t>ORID-03661</t>
  </si>
  <si>
    <t>ORID-03662</t>
  </si>
  <si>
    <t>ORID-03666</t>
  </si>
  <si>
    <t>ORID-03669</t>
  </si>
  <si>
    <t>ORID-03670</t>
  </si>
  <si>
    <t>ORID-03673</t>
  </si>
  <si>
    <t>ORID-03676</t>
  </si>
  <si>
    <t>ORID-03678</t>
  </si>
  <si>
    <t>ORID-03679</t>
  </si>
  <si>
    <t>ORID-0368</t>
  </si>
  <si>
    <t>ORID-03682</t>
  </si>
  <si>
    <t>ORID-03685</t>
  </si>
  <si>
    <t>ORID-03688</t>
  </si>
  <si>
    <t>ORID-03690</t>
  </si>
  <si>
    <t>ORID-03691</t>
  </si>
  <si>
    <t>ORID-03692</t>
  </si>
  <si>
    <t>ORID-03694</t>
  </si>
  <si>
    <t>ORID-03695</t>
  </si>
  <si>
    <t>ORID-0370</t>
  </si>
  <si>
    <t>ORID-03700</t>
  </si>
  <si>
    <t>ORID-03702</t>
  </si>
  <si>
    <t>ORID-03703</t>
  </si>
  <si>
    <t>ORID-03704</t>
  </si>
  <si>
    <t>ORID-03705</t>
  </si>
  <si>
    <t>ORID-03706</t>
  </si>
  <si>
    <t>ORID-03709</t>
  </si>
  <si>
    <t>ORID-03710</t>
  </si>
  <si>
    <t>ORID-03711</t>
  </si>
  <si>
    <t>ORID-03712</t>
  </si>
  <si>
    <t>ORID-03714</t>
  </si>
  <si>
    <t>ORID-03715</t>
  </si>
  <si>
    <t>ORID-03718</t>
  </si>
  <si>
    <t>ORID-03719</t>
  </si>
  <si>
    <t>ORID-0372</t>
  </si>
  <si>
    <t>ORID-03721</t>
  </si>
  <si>
    <t>ORID-03722</t>
  </si>
  <si>
    <t>ORID-03725</t>
  </si>
  <si>
    <t>ORID-03726</t>
  </si>
  <si>
    <t>ORID-03729</t>
  </si>
  <si>
    <t>ORID-0373</t>
  </si>
  <si>
    <t>ORID-03730</t>
  </si>
  <si>
    <t>ORID-03735</t>
  </si>
  <si>
    <t>ORID-03736</t>
  </si>
  <si>
    <t>ORID-03739</t>
  </si>
  <si>
    <t>ORID-0374</t>
  </si>
  <si>
    <t>ORID-03743</t>
  </si>
  <si>
    <t>ORID-03746</t>
  </si>
  <si>
    <t>ORID-03747</t>
  </si>
  <si>
    <t>ORID-0375</t>
  </si>
  <si>
    <t>ORID-03750</t>
  </si>
  <si>
    <t>ORID-03752</t>
  </si>
  <si>
    <t>ORID-03754</t>
  </si>
  <si>
    <t>ORID-03762</t>
  </si>
  <si>
    <t>ORID-03763</t>
  </si>
  <si>
    <t>ORID-03766</t>
  </si>
  <si>
    <t>ORID-03768</t>
  </si>
  <si>
    <t>ORID-03769</t>
  </si>
  <si>
    <t>ORID-0377</t>
  </si>
  <si>
    <t>ORID-03770</t>
  </si>
  <si>
    <t>ORID-03771</t>
  </si>
  <si>
    <t>ORID-03772</t>
  </si>
  <si>
    <t>ORID-03773</t>
  </si>
  <si>
    <t>ORID-03775</t>
  </si>
  <si>
    <t>ORID-03776</t>
  </si>
  <si>
    <t>ORID-03777</t>
  </si>
  <si>
    <t>ORID-03782</t>
  </si>
  <si>
    <t>ORID-03783</t>
  </si>
  <si>
    <t>ORID-03788</t>
  </si>
  <si>
    <t>ORID-03789</t>
  </si>
  <si>
    <t>ORID-0379</t>
  </si>
  <si>
    <t>ORID-03794</t>
  </si>
  <si>
    <t>ORID-03796</t>
  </si>
  <si>
    <t>ORID-03798</t>
  </si>
  <si>
    <t>ORID-03799</t>
  </si>
  <si>
    <t>ORID-038</t>
  </si>
  <si>
    <t>ORID-0380</t>
  </si>
  <si>
    <t>ORID-03801</t>
  </si>
  <si>
    <t>ORID-03803</t>
  </si>
  <si>
    <t>ORID-03804</t>
  </si>
  <si>
    <t>ORID-03805</t>
  </si>
  <si>
    <t>ORID-03807</t>
  </si>
  <si>
    <t>ORID-03809</t>
  </si>
  <si>
    <t>ORID-03810</t>
  </si>
  <si>
    <t>ORID-03814</t>
  </si>
  <si>
    <t>ORID-03815</t>
  </si>
  <si>
    <t>ORID-03816</t>
  </si>
  <si>
    <t>ORID-03818</t>
  </si>
  <si>
    <t>ORID-03819</t>
  </si>
  <si>
    <t>ORID-0382</t>
  </si>
  <si>
    <t>ORID-03820</t>
  </si>
  <si>
    <t>ORID-03821</t>
  </si>
  <si>
    <t>ORID-03822</t>
  </si>
  <si>
    <t>ORID-03823</t>
  </si>
  <si>
    <t>ORID-03825</t>
  </si>
  <si>
    <t>ORID-03828</t>
  </si>
  <si>
    <t>ORID-03829</t>
  </si>
  <si>
    <t>ORID-0383</t>
  </si>
  <si>
    <t>ORID-03830</t>
  </si>
  <si>
    <t>ORID-03831</t>
  </si>
  <si>
    <t>ORID-03832</t>
  </si>
  <si>
    <t>ORID-03833</t>
  </si>
  <si>
    <t>ORID-03834</t>
  </si>
  <si>
    <t>ORID-03836</t>
  </si>
  <si>
    <t>ORID-03837</t>
  </si>
  <si>
    <t>ORID-03838</t>
  </si>
  <si>
    <t>ORID-03839</t>
  </si>
  <si>
    <t>ORID-03841</t>
  </si>
  <si>
    <t>ORID-03842</t>
  </si>
  <si>
    <t>ORID-03845</t>
  </si>
  <si>
    <t>ORID-03846</t>
  </si>
  <si>
    <t>ORID-03850</t>
  </si>
  <si>
    <t>ORID-03852</t>
  </si>
  <si>
    <t>ORID-03853</t>
  </si>
  <si>
    <t>ORID-03854</t>
  </si>
  <si>
    <t>ORID-03855</t>
  </si>
  <si>
    <t>ORID-03856</t>
  </si>
  <si>
    <t>ORID-03858</t>
  </si>
  <si>
    <t>ORID-03860</t>
  </si>
  <si>
    <t>ORID-03861</t>
  </si>
  <si>
    <t>ORID-03862</t>
  </si>
  <si>
    <t>ORID-03863</t>
  </si>
  <si>
    <t>ORID-03868</t>
  </si>
  <si>
    <t>ORID-0387</t>
  </si>
  <si>
    <t>ORID-03870</t>
  </si>
  <si>
    <t>ORID-03871</t>
  </si>
  <si>
    <t>ORID-03875</t>
  </si>
  <si>
    <t>ORID-03877</t>
  </si>
  <si>
    <t>ORID-03878</t>
  </si>
  <si>
    <t>ORID-03879</t>
  </si>
  <si>
    <t>ORID-0388</t>
  </si>
  <si>
    <t>ORID-03880</t>
  </si>
  <si>
    <t>ORID-03881</t>
  </si>
  <si>
    <t>ORID-03882</t>
  </si>
  <si>
    <t>ORID-03883</t>
  </si>
  <si>
    <t>ORID-03885</t>
  </si>
  <si>
    <t>ORID-03889</t>
  </si>
  <si>
    <t>ORID-03891</t>
  </si>
  <si>
    <t>ORID-03893</t>
  </si>
  <si>
    <t>ORID-03895</t>
  </si>
  <si>
    <t>ORID-03897</t>
  </si>
  <si>
    <t>ORID-03899</t>
  </si>
  <si>
    <t>ORID-039</t>
  </si>
  <si>
    <t>ORID-0390</t>
  </si>
  <si>
    <t>ORID-03901</t>
  </si>
  <si>
    <t>ORID-03903</t>
  </si>
  <si>
    <t>ORID-03904</t>
  </si>
  <si>
    <t>ORID-03909</t>
  </si>
  <si>
    <t>ORID-03910</t>
  </si>
  <si>
    <t>ORID-03911</t>
  </si>
  <si>
    <t>ORID-03913</t>
  </si>
  <si>
    <t>ORID-03917</t>
  </si>
  <si>
    <t>ORID-03918</t>
  </si>
  <si>
    <t>ORID-03919</t>
  </si>
  <si>
    <t>ORID-0392</t>
  </si>
  <si>
    <t>ORID-03920</t>
  </si>
  <si>
    <t>ORID-03921</t>
  </si>
  <si>
    <t>ORID-03922</t>
  </si>
  <si>
    <t>ORID-03925</t>
  </si>
  <si>
    <t>ORID-03926</t>
  </si>
  <si>
    <t>ORID-03929</t>
  </si>
  <si>
    <t>ORID-0393</t>
  </si>
  <si>
    <t>ORID-03930</t>
  </si>
  <si>
    <t>ORID-03931</t>
  </si>
  <si>
    <t>ORID-03932</t>
  </si>
  <si>
    <t>ORID-03933</t>
  </si>
  <si>
    <t>ORID-03935</t>
  </si>
  <si>
    <t>ORID-03937</t>
  </si>
  <si>
    <t>ORID-03938</t>
  </si>
  <si>
    <t>ORID-03940</t>
  </si>
  <si>
    <t>ORID-03942</t>
  </si>
  <si>
    <t>ORID-03945</t>
  </si>
  <si>
    <t>ORID-03948</t>
  </si>
  <si>
    <t>ORID-03951</t>
  </si>
  <si>
    <t>ORID-03952</t>
  </si>
  <si>
    <t>ORID-03953</t>
  </si>
  <si>
    <t>ORID-03958</t>
  </si>
  <si>
    <t>ORID-03961</t>
  </si>
  <si>
    <t>ORID-03963</t>
  </si>
  <si>
    <t>ORID-03964</t>
  </si>
  <si>
    <t>ORID-03965</t>
  </si>
  <si>
    <t>ORID-03966</t>
  </si>
  <si>
    <t>ORID-03967</t>
  </si>
  <si>
    <t>ORID-03968</t>
  </si>
  <si>
    <t>ORID-03969</t>
  </si>
  <si>
    <t>ORID-0397</t>
  </si>
  <si>
    <t>ORID-03972</t>
  </si>
  <si>
    <t>ORID-03976</t>
  </si>
  <si>
    <t>ORID-03978</t>
  </si>
  <si>
    <t>ORID-03979</t>
  </si>
  <si>
    <t>ORID-03980</t>
  </si>
  <si>
    <t>ORID-03981</t>
  </si>
  <si>
    <t>ORID-03982</t>
  </si>
  <si>
    <t>ORID-03983</t>
  </si>
  <si>
    <t>ORID-03986</t>
  </si>
  <si>
    <t>ORID-03987</t>
  </si>
  <si>
    <t>ORID-03989</t>
  </si>
  <si>
    <t>ORID-03990</t>
  </si>
  <si>
    <t>ORID-03992</t>
  </si>
  <si>
    <t>ORID-03993</t>
  </si>
  <si>
    <t>ORID-03999</t>
  </si>
  <si>
    <t>ORID-04</t>
  </si>
  <si>
    <t>ORID-040</t>
  </si>
  <si>
    <t>ORID-0400</t>
  </si>
  <si>
    <t>ORID-04002</t>
  </si>
  <si>
    <t>ORID-04003</t>
  </si>
  <si>
    <t>ORID-04004</t>
  </si>
  <si>
    <t>ORID-04007</t>
  </si>
  <si>
    <t>ORID-04008</t>
  </si>
  <si>
    <t>ORID-04012</t>
  </si>
  <si>
    <t>ORID-04016</t>
  </si>
  <si>
    <t>ORID-04017</t>
  </si>
  <si>
    <t>ORID-04018</t>
  </si>
  <si>
    <t>ORID-04020</t>
  </si>
  <si>
    <t>ORID-04022</t>
  </si>
  <si>
    <t>ORID-04029</t>
  </si>
  <si>
    <t>ORID-04030</t>
  </si>
  <si>
    <t>ORID-04031</t>
  </si>
  <si>
    <t>ORID-04035</t>
  </si>
  <si>
    <t>ORID-04036</t>
  </si>
  <si>
    <t>ORID-04037</t>
  </si>
  <si>
    <t>ORID-04038</t>
  </si>
  <si>
    <t>ORID-0404</t>
  </si>
  <si>
    <t>ORID-04040</t>
  </si>
  <si>
    <t>ORID-04041</t>
  </si>
  <si>
    <t>ORID-04042</t>
  </si>
  <si>
    <t>ORID-04043</t>
  </si>
  <si>
    <t>ORID-04044</t>
  </si>
  <si>
    <t>ORID-04045</t>
  </si>
  <si>
    <t>ORID-04047</t>
  </si>
  <si>
    <t>ORID-04048</t>
  </si>
  <si>
    <t>ORID-04049</t>
  </si>
  <si>
    <t>ORID-0405</t>
  </si>
  <si>
    <t>ORID-04052</t>
  </si>
  <si>
    <t>ORID-04055</t>
  </si>
  <si>
    <t>ORID-04056</t>
  </si>
  <si>
    <t>ORID-04058</t>
  </si>
  <si>
    <t>ORID-04059</t>
  </si>
  <si>
    <t>ORID-04061</t>
  </si>
  <si>
    <t>ORID-04063</t>
  </si>
  <si>
    <t>ORID-04064</t>
  </si>
  <si>
    <t>ORID-04065</t>
  </si>
  <si>
    <t>ORID-04066</t>
  </si>
  <si>
    <t>ORID-04067</t>
  </si>
  <si>
    <t>ORID-04069</t>
  </si>
  <si>
    <t>ORID-0407</t>
  </si>
  <si>
    <t>ORID-04070</t>
  </si>
  <si>
    <t>ORID-04071</t>
  </si>
  <si>
    <t>ORID-04074</t>
  </si>
  <si>
    <t>ORID-04076</t>
  </si>
  <si>
    <t>ORID-04078</t>
  </si>
  <si>
    <t>ORID-04079</t>
  </si>
  <si>
    <t>ORID-0408</t>
  </si>
  <si>
    <t>ORID-04086</t>
  </si>
  <si>
    <t>ORID-04089</t>
  </si>
  <si>
    <t>ORID-0409</t>
  </si>
  <si>
    <t>ORID-04090</t>
  </si>
  <si>
    <t>ORID-04091</t>
  </si>
  <si>
    <t>ORID-04092</t>
  </si>
  <si>
    <t>ORID-04095</t>
  </si>
  <si>
    <t>ORID-04097</t>
  </si>
  <si>
    <t>ORID-04098</t>
  </si>
  <si>
    <t>ORID-04101</t>
  </si>
  <si>
    <t>ORID-04102</t>
  </si>
  <si>
    <t>ORID-04104</t>
  </si>
  <si>
    <t>ORID-04106</t>
  </si>
  <si>
    <t>ORID-04109</t>
  </si>
  <si>
    <t>ORID-04116</t>
  </si>
  <si>
    <t>ORID-04117</t>
  </si>
  <si>
    <t>ORID-04118</t>
  </si>
  <si>
    <t>ORID-04119</t>
  </si>
  <si>
    <t>ORID-0412</t>
  </si>
  <si>
    <t>ORID-04120</t>
  </si>
  <si>
    <t>ORID-04121</t>
  </si>
  <si>
    <t>ORID-04122</t>
  </si>
  <si>
    <t>ORID-04125</t>
  </si>
  <si>
    <t>ORID-04126</t>
  </si>
  <si>
    <t>ORID-0413</t>
  </si>
  <si>
    <t>ORID-04130</t>
  </si>
  <si>
    <t>ORID-04133</t>
  </si>
  <si>
    <t>ORID-04135</t>
  </si>
  <si>
    <t>ORID-04136</t>
  </si>
  <si>
    <t>ORID-04137</t>
  </si>
  <si>
    <t>ORID-04138</t>
  </si>
  <si>
    <t>ORID-04140</t>
  </si>
  <si>
    <t>ORID-04141</t>
  </si>
  <si>
    <t>ORID-04143</t>
  </si>
  <si>
    <t>ORID-04145</t>
  </si>
  <si>
    <t>ORID-04147</t>
  </si>
  <si>
    <t>ORID-04149</t>
  </si>
  <si>
    <t>ORID-0415</t>
  </si>
  <si>
    <t>ORID-04150</t>
  </si>
  <si>
    <t>ORID-04151</t>
  </si>
  <si>
    <t>ORID-04152</t>
  </si>
  <si>
    <t>ORID-04153</t>
  </si>
  <si>
    <t>ORID-04154</t>
  </si>
  <si>
    <t>ORID-04156</t>
  </si>
  <si>
    <t>ORID-04157</t>
  </si>
  <si>
    <t>ORID-04160</t>
  </si>
  <si>
    <t>ORID-04164</t>
  </si>
  <si>
    <t>ORID-04165</t>
  </si>
  <si>
    <t>ORID-04166</t>
  </si>
  <si>
    <t>ORID-04168</t>
  </si>
  <si>
    <t>ORID-04169</t>
  </si>
  <si>
    <t>ORID-0417</t>
  </si>
  <si>
    <t>ORID-04171</t>
  </si>
  <si>
    <t>ORID-04172</t>
  </si>
  <si>
    <t>ORID-04177</t>
  </si>
  <si>
    <t>ORID-04178</t>
  </si>
  <si>
    <t>ORID-04179</t>
  </si>
  <si>
    <t>ORID-04180</t>
  </si>
  <si>
    <t>ORID-04182</t>
  </si>
  <si>
    <t>ORID-04184</t>
  </si>
  <si>
    <t>ORID-0419</t>
  </si>
  <si>
    <t>ORID-04190</t>
  </si>
  <si>
    <t>ORID-04191</t>
  </si>
  <si>
    <t>ORID-04193</t>
  </si>
  <si>
    <t>ORID-04195</t>
  </si>
  <si>
    <t>ORID-04197</t>
  </si>
  <si>
    <t>ORID-04198</t>
  </si>
  <si>
    <t>ORID-04199</t>
  </si>
  <si>
    <t>ORID-04201</t>
  </si>
  <si>
    <t>ORID-04202</t>
  </si>
  <si>
    <t>ORID-04204</t>
  </si>
  <si>
    <t>ORID-04207</t>
  </si>
  <si>
    <t>ORID-04208</t>
  </si>
  <si>
    <t>ORID-04209</t>
  </si>
  <si>
    <t>ORID-0421</t>
  </si>
  <si>
    <t>ORID-04210</t>
  </si>
  <si>
    <t>ORID-04211</t>
  </si>
  <si>
    <t>ORID-04212</t>
  </si>
  <si>
    <t>ORID-04213</t>
  </si>
  <si>
    <t>ORID-04215</t>
  </si>
  <si>
    <t>ORID-04216</t>
  </si>
  <si>
    <t>ORID-04217</t>
  </si>
  <si>
    <t>ORID-0422</t>
  </si>
  <si>
    <t>ORID-04220</t>
  </si>
  <si>
    <t>ORID-04222</t>
  </si>
  <si>
    <t>ORID-04224</t>
  </si>
  <si>
    <t>ORID-04226</t>
  </si>
  <si>
    <t>ORID-04227</t>
  </si>
  <si>
    <t>ORID-04228</t>
  </si>
  <si>
    <t>ORID-04230</t>
  </si>
  <si>
    <t>ORID-04233</t>
  </si>
  <si>
    <t>ORID-04234</t>
  </si>
  <si>
    <t>ORID-04235</t>
  </si>
  <si>
    <t>ORID-04237</t>
  </si>
  <si>
    <t>ORID-04239</t>
  </si>
  <si>
    <t>ORID-04241</t>
  </si>
  <si>
    <t>ORID-04242</t>
  </si>
  <si>
    <t>ORID-04243</t>
  </si>
  <si>
    <t>ORID-04245</t>
  </si>
  <si>
    <t>ORID-04246</t>
  </si>
  <si>
    <t>ORID-04247</t>
  </si>
  <si>
    <t>ORID-04249</t>
  </si>
  <si>
    <t>ORID-04251</t>
  </si>
  <si>
    <t>ORID-04252</t>
  </si>
  <si>
    <t>ORID-04253</t>
  </si>
  <si>
    <t>ORID-04255</t>
  </si>
  <si>
    <t>ORID-04256</t>
  </si>
  <si>
    <t>ORID-04257</t>
  </si>
  <si>
    <t>ORID-04259</t>
  </si>
  <si>
    <t>ORID-04260</t>
  </si>
  <si>
    <t>ORID-04264</t>
  </si>
  <si>
    <t>ORID-04265</t>
  </si>
  <si>
    <t>ORID-04266</t>
  </si>
  <si>
    <t>ORID-04267</t>
  </si>
  <si>
    <t>ORID-04269</t>
  </si>
  <si>
    <t>ORID-0427</t>
  </si>
  <si>
    <t>ORID-04270</t>
  </si>
  <si>
    <t>ORID-04271</t>
  </si>
  <si>
    <t>ORID-04272</t>
  </si>
  <si>
    <t>ORID-04274</t>
  </si>
  <si>
    <t>ORID-04275</t>
  </si>
  <si>
    <t>ORID-04276</t>
  </si>
  <si>
    <t>ORID-04277</t>
  </si>
  <si>
    <t>ORID-04281</t>
  </si>
  <si>
    <t>ORID-04285</t>
  </si>
  <si>
    <t>ORID-04286</t>
  </si>
  <si>
    <t>ORID-04287</t>
  </si>
  <si>
    <t>ORID-04290</t>
  </si>
  <si>
    <t>ORID-04293</t>
  </si>
  <si>
    <t>ORID-04294</t>
  </si>
  <si>
    <t>ORID-04297</t>
  </si>
  <si>
    <t>ORID-04299</t>
  </si>
  <si>
    <t>ORID-04301</t>
  </si>
  <si>
    <t>ORID-04303</t>
  </si>
  <si>
    <t>ORID-04304</t>
  </si>
  <si>
    <t>ORID-04305</t>
  </si>
  <si>
    <t>ORID-04307</t>
  </si>
  <si>
    <t>ORID-04309</t>
  </si>
  <si>
    <t>ORID-04311</t>
  </si>
  <si>
    <t>ORID-04314</t>
  </si>
  <si>
    <t>ORID-04317</t>
  </si>
  <si>
    <t>ORID-04320</t>
  </si>
  <si>
    <t>ORID-04321</t>
  </si>
  <si>
    <t>ORID-04323</t>
  </si>
  <si>
    <t>ORID-04324</t>
  </si>
  <si>
    <t>ORID-04326</t>
  </si>
  <si>
    <t>ORID-04328</t>
  </si>
  <si>
    <t>ORID-0433</t>
  </si>
  <si>
    <t>ORID-04332</t>
  </si>
  <si>
    <t>ORID-04336</t>
  </si>
  <si>
    <t>ORID-04337</t>
  </si>
  <si>
    <t>ORID-04338</t>
  </si>
  <si>
    <t>ORID-04339</t>
  </si>
  <si>
    <t>ORID-04340</t>
  </si>
  <si>
    <t>ORID-04342</t>
  </si>
  <si>
    <t>ORID-04343</t>
  </si>
  <si>
    <t>ORID-04344</t>
  </si>
  <si>
    <t>ORID-04345</t>
  </si>
  <si>
    <t>ORID-04346</t>
  </si>
  <si>
    <t>ORID-04347</t>
  </si>
  <si>
    <t>ORID-04348</t>
  </si>
  <si>
    <t>ORID-04349</t>
  </si>
  <si>
    <t>ORID-0435</t>
  </si>
  <si>
    <t>ORID-04352</t>
  </si>
  <si>
    <t>ORID-04353</t>
  </si>
  <si>
    <t>ORID-04355</t>
  </si>
  <si>
    <t>ORID-0436</t>
  </si>
  <si>
    <t>ORID-04360</t>
  </si>
  <si>
    <t>ORID-04362</t>
  </si>
  <si>
    <t>ORID-04364</t>
  </si>
  <si>
    <t>ORID-04365</t>
  </si>
  <si>
    <t>ORID-04366</t>
  </si>
  <si>
    <t>ORID-04367</t>
  </si>
  <si>
    <t>ORID-0437</t>
  </si>
  <si>
    <t>ORID-04370</t>
  </si>
  <si>
    <t>ORID-04371</t>
  </si>
  <si>
    <t>ORID-04372</t>
  </si>
  <si>
    <t>ORID-04375</t>
  </si>
  <si>
    <t>ORID-04377</t>
  </si>
  <si>
    <t>ORID-04378</t>
  </si>
  <si>
    <t>ORID-04381</t>
  </si>
  <si>
    <t>ORID-04384</t>
  </si>
  <si>
    <t>ORID-04386</t>
  </si>
  <si>
    <t>ORID-04389</t>
  </si>
  <si>
    <t>ORID-0439</t>
  </si>
  <si>
    <t>ORID-04390</t>
  </si>
  <si>
    <t>ORID-04394</t>
  </si>
  <si>
    <t>ORID-04396</t>
  </si>
  <si>
    <t>ORID-04397</t>
  </si>
  <si>
    <t>ORID-04398</t>
  </si>
  <si>
    <t>ORID-044</t>
  </si>
  <si>
    <t>ORID-04400</t>
  </si>
  <si>
    <t>ORID-04401</t>
  </si>
  <si>
    <t>ORID-04403</t>
  </si>
  <si>
    <t>ORID-04405</t>
  </si>
  <si>
    <t>ORID-04406</t>
  </si>
  <si>
    <t>ORID-0441</t>
  </si>
  <si>
    <t>ORID-04413</t>
  </si>
  <si>
    <t>ORID-04416</t>
  </si>
  <si>
    <t>ORID-04417</t>
  </si>
  <si>
    <t>ORID-04418</t>
  </si>
  <si>
    <t>ORID-04420</t>
  </si>
  <si>
    <t>ORID-04421</t>
  </si>
  <si>
    <t>ORID-04424</t>
  </si>
  <si>
    <t>ORID-04425</t>
  </si>
  <si>
    <t>ORID-04426</t>
  </si>
  <si>
    <t>ORID-04427</t>
  </si>
  <si>
    <t>ORID-04429</t>
  </si>
  <si>
    <t>ORID-0443</t>
  </si>
  <si>
    <t>ORID-04430</t>
  </si>
  <si>
    <t>ORID-04434</t>
  </si>
  <si>
    <t>ORID-04435</t>
  </si>
  <si>
    <t>ORID-04437</t>
  </si>
  <si>
    <t>ORID-04440</t>
  </si>
  <si>
    <t>ORID-04442</t>
  </si>
  <si>
    <t>ORID-04445</t>
  </si>
  <si>
    <t>ORID-04447</t>
  </si>
  <si>
    <t>ORID-04449</t>
  </si>
  <si>
    <t>ORID-04451</t>
  </si>
  <si>
    <t>ORID-04452</t>
  </si>
  <si>
    <t>ORID-04455</t>
  </si>
  <si>
    <t>ORID-04460</t>
  </si>
  <si>
    <t>ORID-04463</t>
  </si>
  <si>
    <t>ORID-04464</t>
  </si>
  <si>
    <t>ORID-04465</t>
  </si>
  <si>
    <t>ORID-04466</t>
  </si>
  <si>
    <t>ORID-04467</t>
  </si>
  <si>
    <t>ORID-04468</t>
  </si>
  <si>
    <t>ORID-04469</t>
  </si>
  <si>
    <t>ORID-0447</t>
  </si>
  <si>
    <t>ORID-04471</t>
  </si>
  <si>
    <t>ORID-04472</t>
  </si>
  <si>
    <t>ORID-04473</t>
  </si>
  <si>
    <t>ORID-04474</t>
  </si>
  <si>
    <t>ORID-04475</t>
  </si>
  <si>
    <t>ORID-04476</t>
  </si>
  <si>
    <t>ORID-04477</t>
  </si>
  <si>
    <t>ORID-04479</t>
  </si>
  <si>
    <t>ORID-04482</t>
  </si>
  <si>
    <t>ORID-04483</t>
  </si>
  <si>
    <t>ORID-04484</t>
  </si>
  <si>
    <t>ORID-04485</t>
  </si>
  <si>
    <t>ORID-04488</t>
  </si>
  <si>
    <t>ORID-0449</t>
  </si>
  <si>
    <t>ORID-04491</t>
  </si>
  <si>
    <t>ORID-04493</t>
  </si>
  <si>
    <t>ORID-04495</t>
  </si>
  <si>
    <t>ORID-04496</t>
  </si>
  <si>
    <t>ORID-04498</t>
  </si>
  <si>
    <t>ORID-045</t>
  </si>
  <si>
    <t>ORID-0450</t>
  </si>
  <si>
    <t>ORID-04500</t>
  </si>
  <si>
    <t>ORID-04504</t>
  </si>
  <si>
    <t>ORID-04505</t>
  </si>
  <si>
    <t>ORID-04507</t>
  </si>
  <si>
    <t>ORID-04508</t>
  </si>
  <si>
    <t>ORID-04509</t>
  </si>
  <si>
    <t>ORID-04510</t>
  </si>
  <si>
    <t>ORID-04512</t>
  </si>
  <si>
    <t>ORID-04516</t>
  </si>
  <si>
    <t>ORID-04517</t>
  </si>
  <si>
    <t>ORID-0452</t>
  </si>
  <si>
    <t>ORID-04522</t>
  </si>
  <si>
    <t>ORID-04528</t>
  </si>
  <si>
    <t>ORID-04530</t>
  </si>
  <si>
    <t>ORID-04535</t>
  </si>
  <si>
    <t>ORID-04537</t>
  </si>
  <si>
    <t>ORID-0454</t>
  </si>
  <si>
    <t>ORID-04542</t>
  </si>
  <si>
    <t>ORID-04545</t>
  </si>
  <si>
    <t>ORID-04546</t>
  </si>
  <si>
    <t>ORID-04547</t>
  </si>
  <si>
    <t>ORID-04550</t>
  </si>
  <si>
    <t>ORID-04551</t>
  </si>
  <si>
    <t>ORID-04556</t>
  </si>
  <si>
    <t>ORID-04557</t>
  </si>
  <si>
    <t>ORID-04558</t>
  </si>
  <si>
    <t>ORID-04561</t>
  </si>
  <si>
    <t>ORID-04562</t>
  </si>
  <si>
    <t>ORID-04563</t>
  </si>
  <si>
    <t>ORID-04564</t>
  </si>
  <si>
    <t>ORID-04565</t>
  </si>
  <si>
    <t>ORID-0457</t>
  </si>
  <si>
    <t>ORID-04572</t>
  </si>
  <si>
    <t>ORID-04574</t>
  </si>
  <si>
    <t>ORID-04575</t>
  </si>
  <si>
    <t>ORID-04576</t>
  </si>
  <si>
    <t>ORID-0458</t>
  </si>
  <si>
    <t>ORID-04582</t>
  </si>
  <si>
    <t>ORID-04584</t>
  </si>
  <si>
    <t>ORID-04587</t>
  </si>
  <si>
    <t>ORID-04588</t>
  </si>
  <si>
    <t>ORID-04589</t>
  </si>
  <si>
    <t>ORID-0459</t>
  </si>
  <si>
    <t>ORID-04591</t>
  </si>
  <si>
    <t>ORID-04592</t>
  </si>
  <si>
    <t>ORID-04594</t>
  </si>
  <si>
    <t>ORID-04597</t>
  </si>
  <si>
    <t>ORID-04598</t>
  </si>
  <si>
    <t>ORID-04599</t>
  </si>
  <si>
    <t>ORID-046</t>
  </si>
  <si>
    <t>ORID-04600</t>
  </si>
  <si>
    <t>ORID-04602</t>
  </si>
  <si>
    <t>ORID-04606</t>
  </si>
  <si>
    <t>ORID-04608</t>
  </si>
  <si>
    <t>ORID-0461</t>
  </si>
  <si>
    <t>ORID-04610</t>
  </si>
  <si>
    <t>ORID-04613</t>
  </si>
  <si>
    <t>ORID-04614</t>
  </si>
  <si>
    <t>ORID-04616</t>
  </si>
  <si>
    <t>ORID-0462</t>
  </si>
  <si>
    <t>ORID-04629</t>
  </si>
  <si>
    <t>ORID-0463</t>
  </si>
  <si>
    <t>ORID-04633</t>
  </si>
  <si>
    <t>ORID-04634</t>
  </si>
  <si>
    <t>ORID-04635</t>
  </si>
  <si>
    <t>ORID-04636</t>
  </si>
  <si>
    <t>ORID-04637</t>
  </si>
  <si>
    <t>ORID-04640</t>
  </si>
  <si>
    <t>ORID-04641</t>
  </si>
  <si>
    <t>ORID-04643</t>
  </si>
  <si>
    <t>ORID-04645</t>
  </si>
  <si>
    <t>ORID-04646</t>
  </si>
  <si>
    <t>ORID-04648</t>
  </si>
  <si>
    <t>ORID-04649</t>
  </si>
  <si>
    <t>ORID-0465</t>
  </si>
  <si>
    <t>ORID-04650</t>
  </si>
  <si>
    <t>ORID-04651</t>
  </si>
  <si>
    <t>ORID-04654</t>
  </si>
  <si>
    <t>ORID-04655</t>
  </si>
  <si>
    <t>ORID-04659</t>
  </si>
  <si>
    <t>ORID-04663</t>
  </si>
  <si>
    <t>ORID-04664</t>
  </si>
  <si>
    <t>ORID-04665</t>
  </si>
  <si>
    <t>ORID-04666</t>
  </si>
  <si>
    <t>ORID-04667</t>
  </si>
  <si>
    <t>ORID-04668</t>
  </si>
  <si>
    <t>ORID-0467</t>
  </si>
  <si>
    <t>ORID-04670</t>
  </si>
  <si>
    <t>ORID-04671</t>
  </si>
  <si>
    <t>ORID-04672</t>
  </si>
  <si>
    <t>ORID-04673</t>
  </si>
  <si>
    <t>ORID-04674</t>
  </si>
  <si>
    <t>ORID-04676</t>
  </si>
  <si>
    <t>ORID-04677</t>
  </si>
  <si>
    <t>ORID-04678</t>
  </si>
  <si>
    <t>ORID-04679</t>
  </si>
  <si>
    <t>ORID-04680</t>
  </si>
  <si>
    <t>ORID-04681</t>
  </si>
  <si>
    <t>ORID-04682</t>
  </si>
  <si>
    <t>ORID-04683</t>
  </si>
  <si>
    <t>ORID-04684</t>
  </si>
  <si>
    <t>ORID-04685</t>
  </si>
  <si>
    <t>ORID-04686</t>
  </si>
  <si>
    <t>ORID-04689</t>
  </si>
  <si>
    <t>ORID-04692</t>
  </si>
  <si>
    <t>ORID-04693</t>
  </si>
  <si>
    <t>ORID-04696</t>
  </si>
  <si>
    <t>ORID-04698</t>
  </si>
  <si>
    <t>ORID-04699</t>
  </si>
  <si>
    <t>ORID-04701</t>
  </si>
  <si>
    <t>ORID-04703</t>
  </si>
  <si>
    <t>ORID-04704</t>
  </si>
  <si>
    <t>ORID-04705</t>
  </si>
  <si>
    <t>ORID-04706</t>
  </si>
  <si>
    <t>ORID-0471</t>
  </si>
  <si>
    <t>ORID-04710</t>
  </si>
  <si>
    <t>ORID-04713</t>
  </si>
  <si>
    <t>ORID-04715</t>
  </si>
  <si>
    <t>ORID-04718</t>
  </si>
  <si>
    <t>ORID-0472</t>
  </si>
  <si>
    <t>ORID-04720</t>
  </si>
  <si>
    <t>ORID-04721</t>
  </si>
  <si>
    <t>ORID-04722</t>
  </si>
  <si>
    <t>ORID-04724</t>
  </si>
  <si>
    <t>ORID-04725</t>
  </si>
  <si>
    <t>ORID-04726</t>
  </si>
  <si>
    <t>ORID-04727</t>
  </si>
  <si>
    <t>ORID-04731</t>
  </si>
  <si>
    <t>ORID-04732</t>
  </si>
  <si>
    <t>ORID-04733</t>
  </si>
  <si>
    <t>ORID-04734</t>
  </si>
  <si>
    <t>ORID-04735</t>
  </si>
  <si>
    <t>ORID-0474</t>
  </si>
  <si>
    <t>ORID-04740</t>
  </si>
  <si>
    <t>ORID-04741</t>
  </si>
  <si>
    <t>ORID-04742</t>
  </si>
  <si>
    <t>ORID-04746</t>
  </si>
  <si>
    <t>ORID-04748</t>
  </si>
  <si>
    <t>ORID-04750</t>
  </si>
  <si>
    <t>ORID-04753</t>
  </si>
  <si>
    <t>ORID-04755</t>
  </si>
  <si>
    <t>ORID-04756</t>
  </si>
  <si>
    <t>ORID-04757</t>
  </si>
  <si>
    <t>ORID-04760</t>
  </si>
  <si>
    <t>ORID-04761</t>
  </si>
  <si>
    <t>ORID-04762</t>
  </si>
  <si>
    <t>ORID-04763</t>
  </si>
  <si>
    <t>ORID-04764</t>
  </si>
  <si>
    <t>ORID-04765</t>
  </si>
  <si>
    <t>ORID-04767</t>
  </si>
  <si>
    <t>ORID-04768</t>
  </si>
  <si>
    <t>ORID-04775</t>
  </si>
  <si>
    <t>ORID-04778</t>
  </si>
  <si>
    <t>ORID-0478</t>
  </si>
  <si>
    <t>ORID-04780</t>
  </si>
  <si>
    <t>ORID-04783</t>
  </si>
  <si>
    <t>ORID-04784</t>
  </si>
  <si>
    <t>ORID-04786</t>
  </si>
  <si>
    <t>ORID-04787</t>
  </si>
  <si>
    <t>ORID-04789</t>
  </si>
  <si>
    <t>ORID-0479</t>
  </si>
  <si>
    <t>ORID-04791</t>
  </si>
  <si>
    <t>ORID-04795</t>
  </si>
  <si>
    <t>ORID-04796</t>
  </si>
  <si>
    <t>ORID-04798</t>
  </si>
  <si>
    <t>ORID-04799</t>
  </si>
  <si>
    <t>ORID-04800</t>
  </si>
  <si>
    <t>ORID-04803</t>
  </si>
  <si>
    <t>ORID-04804</t>
  </si>
  <si>
    <t>ORID-04805</t>
  </si>
  <si>
    <t>ORID-04806</t>
  </si>
  <si>
    <t>ORID-04807</t>
  </si>
  <si>
    <t>ORID-04808</t>
  </si>
  <si>
    <t>ORID-04809</t>
  </si>
  <si>
    <t>ORID-04811</t>
  </si>
  <si>
    <t>ORID-04813</t>
  </si>
  <si>
    <t>ORID-04815</t>
  </si>
  <si>
    <t>ORID-04819</t>
  </si>
  <si>
    <t>ORID-04824</t>
  </si>
  <si>
    <t>ORID-04826</t>
  </si>
  <si>
    <t>ORID-04827</t>
  </si>
  <si>
    <t>ORID-04829</t>
  </si>
  <si>
    <t>ORID-04830</t>
  </si>
  <si>
    <t>ORID-04832</t>
  </si>
  <si>
    <t>ORID-04836</t>
  </si>
  <si>
    <t>ORID-04837</t>
  </si>
  <si>
    <t>ORID-04838</t>
  </si>
  <si>
    <t>ORID-04839</t>
  </si>
  <si>
    <t>ORID-0484</t>
  </si>
  <si>
    <t>ORID-04840</t>
  </si>
  <si>
    <t>ORID-04843</t>
  </si>
  <si>
    <t>ORID-04844</t>
  </si>
  <si>
    <t>ORID-04846</t>
  </si>
  <si>
    <t>ORID-04847</t>
  </si>
  <si>
    <t>ORID-04849</t>
  </si>
  <si>
    <t>ORID-0485</t>
  </si>
  <si>
    <t>ORID-04850</t>
  </si>
  <si>
    <t>ORID-04851</t>
  </si>
  <si>
    <t>ORID-04852</t>
  </si>
  <si>
    <t>ORID-04855</t>
  </si>
  <si>
    <t>ORID-04856</t>
  </si>
  <si>
    <t>ORID-04857</t>
  </si>
  <si>
    <t>ORID-04858</t>
  </si>
  <si>
    <t>ORID-04859</t>
  </si>
  <si>
    <t>ORID-0486</t>
  </si>
  <si>
    <t>ORID-04862</t>
  </si>
  <si>
    <t>ORID-04864</t>
  </si>
  <si>
    <t>ORID-04865</t>
  </si>
  <si>
    <t>ORID-04867</t>
  </si>
  <si>
    <t>ORID-04868</t>
  </si>
  <si>
    <t>ORID-04869</t>
  </si>
  <si>
    <t>ORID-0487</t>
  </si>
  <si>
    <t>ORID-04871</t>
  </si>
  <si>
    <t>ORID-04873</t>
  </si>
  <si>
    <t>ORID-04874</t>
  </si>
  <si>
    <t>ORID-04876</t>
  </si>
  <si>
    <t>ORID-04879</t>
  </si>
  <si>
    <t>ORID-0488</t>
  </si>
  <si>
    <t>ORID-04880</t>
  </si>
  <si>
    <t>ORID-04881</t>
  </si>
  <si>
    <t>ORID-04882</t>
  </si>
  <si>
    <t>ORID-04883</t>
  </si>
  <si>
    <t>ORID-04885</t>
  </si>
  <si>
    <t>ORID-04886</t>
  </si>
  <si>
    <t>ORID-04887</t>
  </si>
  <si>
    <t>ORID-04888</t>
  </si>
  <si>
    <t>ORID-04890</t>
  </si>
  <si>
    <t>ORID-04892</t>
  </si>
  <si>
    <t>ORID-04895</t>
  </si>
  <si>
    <t>ORID-04896</t>
  </si>
  <si>
    <t>ORID-04897</t>
  </si>
  <si>
    <t>ORID-04899</t>
  </si>
  <si>
    <t>ORID-0490</t>
  </si>
  <si>
    <t>ORID-04901</t>
  </si>
  <si>
    <t>ORID-04904</t>
  </si>
  <si>
    <t>ORID-0491</t>
  </si>
  <si>
    <t>ORID-04910</t>
  </si>
  <si>
    <t>ORID-04912</t>
  </si>
  <si>
    <t>ORID-04913</t>
  </si>
  <si>
    <t>ORID-04914</t>
  </si>
  <si>
    <t>ORID-04917</t>
  </si>
  <si>
    <t>ORID-0492</t>
  </si>
  <si>
    <t>ORID-04920</t>
  </si>
  <si>
    <t>ORID-04921</t>
  </si>
  <si>
    <t>ORID-04922</t>
  </si>
  <si>
    <t>ORID-04923</t>
  </si>
  <si>
    <t>ORID-04924</t>
  </si>
  <si>
    <t>ORID-04926</t>
  </si>
  <si>
    <t>ORID-04928</t>
  </si>
  <si>
    <t>ORID-0493</t>
  </si>
  <si>
    <t>ORID-04931</t>
  </si>
  <si>
    <t>ORID-04938</t>
  </si>
  <si>
    <t>ORID-0494</t>
  </si>
  <si>
    <t>ORID-04940</t>
  </si>
  <si>
    <t>ORID-04942</t>
  </si>
  <si>
    <t>ORID-04943</t>
  </si>
  <si>
    <t>ORID-04945</t>
  </si>
  <si>
    <t>ORID-0495</t>
  </si>
  <si>
    <t>ORID-04951</t>
  </si>
  <si>
    <t>ORID-04952</t>
  </si>
  <si>
    <t>ORID-04954</t>
  </si>
  <si>
    <t>ORID-04956</t>
  </si>
  <si>
    <t>ORID-04957</t>
  </si>
  <si>
    <t>ORID-04959</t>
  </si>
  <si>
    <t>ORID-0496</t>
  </si>
  <si>
    <t>ORID-04960</t>
  </si>
  <si>
    <t>ORID-04961</t>
  </si>
  <si>
    <t>ORID-04962</t>
  </si>
  <si>
    <t>ORID-04963</t>
  </si>
  <si>
    <t>ORID-04964</t>
  </si>
  <si>
    <t>ORID-04968</t>
  </si>
  <si>
    <t>ORID-04969</t>
  </si>
  <si>
    <t>ORID-04970</t>
  </si>
  <si>
    <t>ORID-04974</t>
  </si>
  <si>
    <t>ORID-04975</t>
  </si>
  <si>
    <t>ORID-04978</t>
  </si>
  <si>
    <t>ORID-0498</t>
  </si>
  <si>
    <t>ORID-04980</t>
  </si>
  <si>
    <t>ORID-04982</t>
  </si>
  <si>
    <t>ORID-04984</t>
  </si>
  <si>
    <t>ORID-04988</t>
  </si>
  <si>
    <t>ORID-04989</t>
  </si>
  <si>
    <t>ORID-04990</t>
  </si>
  <si>
    <t>ORID-04991</t>
  </si>
  <si>
    <t>ORID-04992</t>
  </si>
  <si>
    <t>ORID-04994</t>
  </si>
  <si>
    <t>ORID-04995</t>
  </si>
  <si>
    <t>ORID-04997</t>
  </si>
  <si>
    <t>ORID-04999</t>
  </si>
  <si>
    <t>ORID-05</t>
  </si>
  <si>
    <t>ORID-05000</t>
  </si>
  <si>
    <t>ORID-05002</t>
  </si>
  <si>
    <t>ORID-05006</t>
  </si>
  <si>
    <t>ORID-05007</t>
  </si>
  <si>
    <t>ORID-0501</t>
  </si>
  <si>
    <t>ORID-05010</t>
  </si>
  <si>
    <t>ORID-05012</t>
  </si>
  <si>
    <t>ORID-05016</t>
  </si>
  <si>
    <t>ORID-05018</t>
  </si>
  <si>
    <t>ORID-05020</t>
  </si>
  <si>
    <t>ORID-05021</t>
  </si>
  <si>
    <t>ORID-05022</t>
  </si>
  <si>
    <t>ORID-05024</t>
  </si>
  <si>
    <t>ORID-05025</t>
  </si>
  <si>
    <t>ORID-05027</t>
  </si>
  <si>
    <t>ORID-05029</t>
  </si>
  <si>
    <t>ORID-05030</t>
  </si>
  <si>
    <t>ORID-05033</t>
  </si>
  <si>
    <t>ORID-05034</t>
  </si>
  <si>
    <t>ORID-05035</t>
  </si>
  <si>
    <t>ORID-05036</t>
  </si>
  <si>
    <t>ORID-05037</t>
  </si>
  <si>
    <t>ORID-05040</t>
  </si>
  <si>
    <t>ORID-05041</t>
  </si>
  <si>
    <t>ORID-05042</t>
  </si>
  <si>
    <t>ORID-05048</t>
  </si>
  <si>
    <t>ORID-0505</t>
  </si>
  <si>
    <t>ORID-05050</t>
  </si>
  <si>
    <t>ORID-05051</t>
  </si>
  <si>
    <t>ORID-05052</t>
  </si>
  <si>
    <t>ORID-05054</t>
  </si>
  <si>
    <t>ORID-05055</t>
  </si>
  <si>
    <t>ORID-05056</t>
  </si>
  <si>
    <t>ORID-05058</t>
  </si>
  <si>
    <t>ORID-05059</t>
  </si>
  <si>
    <t>ORID-05062</t>
  </si>
  <si>
    <t>ORID-05065</t>
  </si>
  <si>
    <t>ORID-05066</t>
  </si>
  <si>
    <t>ORID-05068</t>
  </si>
  <si>
    <t>ORID-05070</t>
  </si>
  <si>
    <t>ORID-05071</t>
  </si>
  <si>
    <t>ORID-05072</t>
  </si>
  <si>
    <t>ORID-05074</t>
  </si>
  <si>
    <t>ORID-05075</t>
  </si>
  <si>
    <t>ORID-05076</t>
  </si>
  <si>
    <t>ORID-05077</t>
  </si>
  <si>
    <t>ORID-05078</t>
  </si>
  <si>
    <t>ORID-05079</t>
  </si>
  <si>
    <t>ORID-05080</t>
  </si>
  <si>
    <t>ORID-05082</t>
  </si>
  <si>
    <t>ORID-05083</t>
  </si>
  <si>
    <t>ORID-05084</t>
  </si>
  <si>
    <t>ORID-05087</t>
  </si>
  <si>
    <t>ORID-05088</t>
  </si>
  <si>
    <t>ORID-05090</t>
  </si>
  <si>
    <t>ORID-05092</t>
  </si>
  <si>
    <t>ORID-05093</t>
  </si>
  <si>
    <t>ORID-05096</t>
  </si>
  <si>
    <t>ORID-05100</t>
  </si>
  <si>
    <t>ORID-05101</t>
  </si>
  <si>
    <t>ORID-05102</t>
  </si>
  <si>
    <t>ORID-05104</t>
  </si>
  <si>
    <t>ORID-05105</t>
  </si>
  <si>
    <t>ORID-05107</t>
  </si>
  <si>
    <t>ORID-05108</t>
  </si>
  <si>
    <t>ORID-05109</t>
  </si>
  <si>
    <t>ORID-05110</t>
  </si>
  <si>
    <t>ORID-05111</t>
  </si>
  <si>
    <t>ORID-05112</t>
  </si>
  <si>
    <t>ORID-05115</t>
  </si>
  <si>
    <t>ORID-05117</t>
  </si>
  <si>
    <t>ORID-05118</t>
  </si>
  <si>
    <t>ORID-05119</t>
  </si>
  <si>
    <t>ORID-0512</t>
  </si>
  <si>
    <t>ORID-05121</t>
  </si>
  <si>
    <t>ORID-05127</t>
  </si>
  <si>
    <t>ORID-05129</t>
  </si>
  <si>
    <t>ORID-0513</t>
  </si>
  <si>
    <t>ORID-05131</t>
  </si>
  <si>
    <t>ORID-05132</t>
  </si>
  <si>
    <t>ORID-05133</t>
  </si>
  <si>
    <t>ORID-05134</t>
  </si>
  <si>
    <t>ORID-05135</t>
  </si>
  <si>
    <t>ORID-05136</t>
  </si>
  <si>
    <t>ORID-05137</t>
  </si>
  <si>
    <t>ORID-05138</t>
  </si>
  <si>
    <t>ORID-05139</t>
  </si>
  <si>
    <t>ORID-05146</t>
  </si>
  <si>
    <t>ORID-05147</t>
  </si>
  <si>
    <t>ORID-05148</t>
  </si>
  <si>
    <t>ORID-05149</t>
  </si>
  <si>
    <t>ORID-0515</t>
  </si>
  <si>
    <t>ORID-05151</t>
  </si>
  <si>
    <t>ORID-05152</t>
  </si>
  <si>
    <t>ORID-05155</t>
  </si>
  <si>
    <t>ORID-05156</t>
  </si>
  <si>
    <t>ORID-05158</t>
  </si>
  <si>
    <t>ORID-05159</t>
  </si>
  <si>
    <t>ORID-05160</t>
  </si>
  <si>
    <t>ORID-05161</t>
  </si>
  <si>
    <t>ORID-05164</t>
  </si>
  <si>
    <t>ORID-05166</t>
  </si>
  <si>
    <t>ORID-05167</t>
  </si>
  <si>
    <t>ORID-05168</t>
  </si>
  <si>
    <t>ORID-05171</t>
  </si>
  <si>
    <t>ORID-05174</t>
  </si>
  <si>
    <t>ORID-05175</t>
  </si>
  <si>
    <t>ORID-05177</t>
  </si>
  <si>
    <t>ORID-0518</t>
  </si>
  <si>
    <t>ORID-05180</t>
  </si>
  <si>
    <t>ORID-05181</t>
  </si>
  <si>
    <t>ORID-05182</t>
  </si>
  <si>
    <t>ORID-05185</t>
  </si>
  <si>
    <t>ORID-05187</t>
  </si>
  <si>
    <t>ORID-05188</t>
  </si>
  <si>
    <t>ORID-05189</t>
  </si>
  <si>
    <t>ORID-0519</t>
  </si>
  <si>
    <t>ORID-05190</t>
  </si>
  <si>
    <t>ORID-05191</t>
  </si>
  <si>
    <t>ORID-05194</t>
  </si>
  <si>
    <t>ORID-05195</t>
  </si>
  <si>
    <t>ORID-05196</t>
  </si>
  <si>
    <t>ORID-05197</t>
  </si>
  <si>
    <t>ORID-05199</t>
  </si>
  <si>
    <t>ORID-052</t>
  </si>
  <si>
    <t>ORID-0520</t>
  </si>
  <si>
    <t>ORID-05200</t>
  </si>
  <si>
    <t>ORID-0521</t>
  </si>
  <si>
    <t>ORID-0522</t>
  </si>
  <si>
    <t>ORID-0524</t>
  </si>
  <si>
    <t>ORID-0525</t>
  </si>
  <si>
    <t>ORID-0526</t>
  </si>
  <si>
    <t>ORID-0529</t>
  </si>
  <si>
    <t>ORID-053</t>
  </si>
  <si>
    <t>ORID-0532</t>
  </si>
  <si>
    <t>ORID-0533</t>
  </si>
  <si>
    <t>ORID-0534</t>
  </si>
  <si>
    <t>ORID-0536</t>
  </si>
  <si>
    <t>ORID-0537</t>
  </si>
  <si>
    <t>ORID-0539</t>
  </si>
  <si>
    <t>ORID-0540</t>
  </si>
  <si>
    <t>ORID-0542</t>
  </si>
  <si>
    <t>ORID-0543</t>
  </si>
  <si>
    <t>ORID-0544</t>
  </si>
  <si>
    <t>ORID-0551</t>
  </si>
  <si>
    <t>ORID-0552</t>
  </si>
  <si>
    <t>ORID-0554</t>
  </si>
  <si>
    <t>ORID-0555</t>
  </si>
  <si>
    <t>ORID-0556</t>
  </si>
  <si>
    <t>ORID-0557</t>
  </si>
  <si>
    <t>ORID-0559</t>
  </si>
  <si>
    <t>ORID-0562</t>
  </si>
  <si>
    <t>ORID-0564</t>
  </si>
  <si>
    <t>ORID-0567</t>
  </si>
  <si>
    <t>ORID-0569</t>
  </si>
  <si>
    <t>ORID-0571</t>
  </si>
  <si>
    <t>ORID-0572</t>
  </si>
  <si>
    <t>ORID-0578</t>
  </si>
  <si>
    <t>ORID-058</t>
  </si>
  <si>
    <t>ORID-0581</t>
  </si>
  <si>
    <t>ORID-0582</t>
  </si>
  <si>
    <t>ORID-0584</t>
  </si>
  <si>
    <t>ORID-0585</t>
  </si>
  <si>
    <t>ORID-0587</t>
  </si>
  <si>
    <t>ORID-0588</t>
  </si>
  <si>
    <t>ORID-0590</t>
  </si>
  <si>
    <t>ORID-0594</t>
  </si>
  <si>
    <t>ORID-0595</t>
  </si>
  <si>
    <t>ORID-0598</t>
  </si>
  <si>
    <t>ORID-06</t>
  </si>
  <si>
    <t>ORID-0600</t>
  </si>
  <si>
    <t>ORID-0601</t>
  </si>
  <si>
    <t>ORID-0605</t>
  </si>
  <si>
    <t>ORID-0606</t>
  </si>
  <si>
    <t>ORID-061</t>
  </si>
  <si>
    <t>ORID-0613</t>
  </si>
  <si>
    <t>ORID-0614</t>
  </si>
  <si>
    <t>ORID-0617</t>
  </si>
  <si>
    <t>ORID-0618</t>
  </si>
  <si>
    <t>ORID-062</t>
  </si>
  <si>
    <t>ORID-0621</t>
  </si>
  <si>
    <t>ORID-0623</t>
  </si>
  <si>
    <t>ORID-0624</t>
  </si>
  <si>
    <t>ORID-0626</t>
  </si>
  <si>
    <t>ORID-0627</t>
  </si>
  <si>
    <t>ORID-0629</t>
  </si>
  <si>
    <t>ORID-063</t>
  </si>
  <si>
    <t>ORID-0630</t>
  </si>
  <si>
    <t>ORID-0631</t>
  </si>
  <si>
    <t>ORID-064</t>
  </si>
  <si>
    <t>ORID-0640</t>
  </si>
  <si>
    <t>ORID-0641</t>
  </si>
  <si>
    <t>ORID-0643</t>
  </si>
  <si>
    <t>ORID-0644</t>
  </si>
  <si>
    <t>ORID-0646</t>
  </si>
  <si>
    <t>ORID-0647</t>
  </si>
  <si>
    <t>ORID-0650</t>
  </si>
  <si>
    <t>ORID-0653</t>
  </si>
  <si>
    <t>ORID-0656</t>
  </si>
  <si>
    <t>ORID-0657</t>
  </si>
  <si>
    <t>ORID-0658</t>
  </si>
  <si>
    <t>ORID-0659</t>
  </si>
  <si>
    <t>ORID-066</t>
  </si>
  <si>
    <t>ORID-0661</t>
  </si>
  <si>
    <t>ORID-0662</t>
  </si>
  <si>
    <t>ORID-0665</t>
  </si>
  <si>
    <t>ORID-0669</t>
  </si>
  <si>
    <t>ORID-0670</t>
  </si>
  <si>
    <t>ORID-0672</t>
  </si>
  <si>
    <t>ORID-0673</t>
  </si>
  <si>
    <t>ORID-0675</t>
  </si>
  <si>
    <t>ORID-0676</t>
  </si>
  <si>
    <t>ORID-0678</t>
  </si>
  <si>
    <t>ORID-068</t>
  </si>
  <si>
    <t>ORID-0684</t>
  </si>
  <si>
    <t>ORID-0686</t>
  </si>
  <si>
    <t>ORID-0689</t>
  </si>
  <si>
    <t>ORID-069</t>
  </si>
  <si>
    <t>ORID-0690</t>
  </si>
  <si>
    <t>ORID-0691</t>
  </si>
  <si>
    <t>ORID-0693</t>
  </si>
  <si>
    <t>ORID-0694</t>
  </si>
  <si>
    <t>ORID-0695</t>
  </si>
  <si>
    <t>ORID-07</t>
  </si>
  <si>
    <t>ORID-070</t>
  </si>
  <si>
    <t>ORID-0702</t>
  </si>
  <si>
    <t>ORID-0703</t>
  </si>
  <si>
    <t>ORID-0706</t>
  </si>
  <si>
    <t>ORID-0707</t>
  </si>
  <si>
    <t>ORID-0708</t>
  </si>
  <si>
    <t>ORID-0709</t>
  </si>
  <si>
    <t>ORID-071</t>
  </si>
  <si>
    <t>ORID-0710</t>
  </si>
  <si>
    <t>ORID-0712</t>
  </si>
  <si>
    <t>ORID-0713</t>
  </si>
  <si>
    <t>ORID-0717</t>
  </si>
  <si>
    <t>ORID-0718</t>
  </si>
  <si>
    <t>ORID-072</t>
  </si>
  <si>
    <t>ORID-0725</t>
  </si>
  <si>
    <t>ORID-0726</t>
  </si>
  <si>
    <t>ORID-0727</t>
  </si>
  <si>
    <t>ORID-0728</t>
  </si>
  <si>
    <t>ORID-0729</t>
  </si>
  <si>
    <t>ORID-0730</t>
  </si>
  <si>
    <t>ORID-0731</t>
  </si>
  <si>
    <t>ORID-0732</t>
  </si>
  <si>
    <t>ORID-0736</t>
  </si>
  <si>
    <t>ORID-0739</t>
  </si>
  <si>
    <t>ORID-0744</t>
  </si>
  <si>
    <t>ORID-0747</t>
  </si>
  <si>
    <t>ORID-0748</t>
  </si>
  <si>
    <t>ORID-0749</t>
  </si>
  <si>
    <t>ORID-075</t>
  </si>
  <si>
    <t>ORID-0753</t>
  </si>
  <si>
    <t>ORID-0754</t>
  </si>
  <si>
    <t>ORID-0755</t>
  </si>
  <si>
    <t>ORID-0758</t>
  </si>
  <si>
    <t>ORID-0759</t>
  </si>
  <si>
    <t>ORID-0763</t>
  </si>
  <si>
    <t>ORID-0765</t>
  </si>
  <si>
    <t>ORID-0768</t>
  </si>
  <si>
    <t>ORID-0769</t>
  </si>
  <si>
    <t>ORID-077</t>
  </si>
  <si>
    <t>ORID-0770</t>
  </si>
  <si>
    <t>ORID-0771</t>
  </si>
  <si>
    <t>ORID-0772</t>
  </si>
  <si>
    <t>ORID-0773</t>
  </si>
  <si>
    <t>ORID-0777</t>
  </si>
  <si>
    <t>ORID-078</t>
  </si>
  <si>
    <t>ORID-0782</t>
  </si>
  <si>
    <t>ORID-0784</t>
  </si>
  <si>
    <t>ORID-0785</t>
  </si>
  <si>
    <t>ORID-0786</t>
  </si>
  <si>
    <t>ORID-0787</t>
  </si>
  <si>
    <t>ORID-0788</t>
  </si>
  <si>
    <t>ORID-0790</t>
  </si>
  <si>
    <t>ORID-0791</t>
  </si>
  <si>
    <t>ORID-0792</t>
  </si>
  <si>
    <t>ORID-0794</t>
  </si>
  <si>
    <t>ORID-0798</t>
  </si>
  <si>
    <t>ORID-080</t>
  </si>
  <si>
    <t>ORID-0802</t>
  </si>
  <si>
    <t>ORID-0804</t>
  </si>
  <si>
    <t>ORID-0806</t>
  </si>
  <si>
    <t>ORID-0807</t>
  </si>
  <si>
    <t>ORID-0808</t>
  </si>
  <si>
    <t>ORID-0809</t>
  </si>
  <si>
    <t>ORID-081</t>
  </si>
  <si>
    <t>ORID-0810</t>
  </si>
  <si>
    <t>ORID-0812</t>
  </si>
  <si>
    <t>ORID-0813</t>
  </si>
  <si>
    <t>ORID-0815</t>
  </si>
  <si>
    <t>ORID-0818</t>
  </si>
  <si>
    <t>ORID-0819</t>
  </si>
  <si>
    <t>ORID-0820</t>
  </si>
  <si>
    <t>ORID-0823</t>
  </si>
  <si>
    <t>ORID-0825</t>
  </si>
  <si>
    <t>ORID-0827</t>
  </si>
  <si>
    <t>ORID-0829</t>
  </si>
  <si>
    <t>ORID-083</t>
  </si>
  <si>
    <t>ORID-0830</t>
  </si>
  <si>
    <t>ORID-0831</t>
  </si>
  <si>
    <t>ORID-0835</t>
  </si>
  <si>
    <t>ORID-0836</t>
  </si>
  <si>
    <t>ORID-0838</t>
  </si>
  <si>
    <t>ORID-0839</t>
  </si>
  <si>
    <t>ORID-0841</t>
  </si>
  <si>
    <t>ORID-0842</t>
  </si>
  <si>
    <t>ORID-0843</t>
  </si>
  <si>
    <t>ORID-0845</t>
  </si>
  <si>
    <t>ORID-0848</t>
  </si>
  <si>
    <t>ORID-0849</t>
  </si>
  <si>
    <t>ORID-0852</t>
  </si>
  <si>
    <t>ORID-0854</t>
  </si>
  <si>
    <t>ORID-0855</t>
  </si>
  <si>
    <t>ORID-0856</t>
  </si>
  <si>
    <t>ORID-0859</t>
  </si>
  <si>
    <t>ORID-086</t>
  </si>
  <si>
    <t>ORID-0860</t>
  </si>
  <si>
    <t>ORID-0862</t>
  </si>
  <si>
    <t>ORID-0863</t>
  </si>
  <si>
    <t>ORID-0864</t>
  </si>
  <si>
    <t>ORID-0868</t>
  </si>
  <si>
    <t>ORID-087</t>
  </si>
  <si>
    <t>ORID-0871</t>
  </si>
  <si>
    <t>ORID-0873</t>
  </si>
  <si>
    <t>ORID-0874</t>
  </si>
  <si>
    <t>ORID-0877</t>
  </si>
  <si>
    <t>ORID-0879</t>
  </si>
  <si>
    <t>ORID-0884</t>
  </si>
  <si>
    <t>ORID-0886</t>
  </si>
  <si>
    <t>ORID-0887</t>
  </si>
  <si>
    <t>ORID-0888</t>
  </si>
  <si>
    <t>ORID-089</t>
  </si>
  <si>
    <t>ORID-0890</t>
  </si>
  <si>
    <t>ORID-0891</t>
  </si>
  <si>
    <t>ORID-0892</t>
  </si>
  <si>
    <t>ORID-0893</t>
  </si>
  <si>
    <t>ORID-0896</t>
  </si>
  <si>
    <t>ORID-09</t>
  </si>
  <si>
    <t>ORID-0902</t>
  </si>
  <si>
    <t>ORID-0903</t>
  </si>
  <si>
    <t>ORID-0905</t>
  </si>
  <si>
    <t>ORID-0906</t>
  </si>
  <si>
    <t>ORID-0908</t>
  </si>
  <si>
    <t>ORID-091</t>
  </si>
  <si>
    <t>ORID-0910</t>
  </si>
  <si>
    <t>ORID-0912</t>
  </si>
  <si>
    <t>ORID-0915</t>
  </si>
  <si>
    <t>ORID-0916</t>
  </si>
  <si>
    <t>ORID-0918</t>
  </si>
  <si>
    <t>ORID-0919</t>
  </si>
  <si>
    <t>ORID-0920</t>
  </si>
  <si>
    <t>ORID-0922</t>
  </si>
  <si>
    <t>ORID-0923</t>
  </si>
  <si>
    <t>ORID-0925</t>
  </si>
  <si>
    <t>ORID-0927</t>
  </si>
  <si>
    <t>ORID-0928</t>
  </si>
  <si>
    <t>ORID-0929</t>
  </si>
  <si>
    <t>ORID-093</t>
  </si>
  <si>
    <t>ORID-0933</t>
  </si>
  <si>
    <t>ORID-0937</t>
  </si>
  <si>
    <t>ORID-0938</t>
  </si>
  <si>
    <t>ORID-0939</t>
  </si>
  <si>
    <t>ORID-094</t>
  </si>
  <si>
    <t>ORID-0940</t>
  </si>
  <si>
    <t>ORID-0941</t>
  </si>
  <si>
    <t>ORID-0942</t>
  </si>
  <si>
    <t>ORID-0944</t>
  </si>
  <si>
    <t>ORID-0945</t>
  </si>
  <si>
    <t>ORID-0948</t>
  </si>
  <si>
    <t>ORID-0949</t>
  </si>
  <si>
    <t>ORID-095</t>
  </si>
  <si>
    <t>ORID-0952</t>
  </si>
  <si>
    <t>ORID-0954</t>
  </si>
  <si>
    <t>ORID-0955</t>
  </si>
  <si>
    <t>ORID-0956</t>
  </si>
  <si>
    <t>ORID-0957</t>
  </si>
  <si>
    <t>ORID-0958</t>
  </si>
  <si>
    <t>ORID-0959</t>
  </si>
  <si>
    <t>ORID-0960</t>
  </si>
  <si>
    <t>ORID-0962</t>
  </si>
  <si>
    <t>ORID-0965</t>
  </si>
  <si>
    <t>ORID-0967</t>
  </si>
  <si>
    <t>ORID-0968</t>
  </si>
  <si>
    <t>ORID-0969</t>
  </si>
  <si>
    <t>ORID-097</t>
  </si>
  <si>
    <t>ORID-0970</t>
  </si>
  <si>
    <t>ORID-0972</t>
  </si>
  <si>
    <t>ORID-0977</t>
  </si>
  <si>
    <t>ORID-0979</t>
  </si>
  <si>
    <t>ORID-0980</t>
  </si>
  <si>
    <t>ORID-0985</t>
  </si>
  <si>
    <t>ORID-0987</t>
  </si>
  <si>
    <t>ORID-0989</t>
  </si>
  <si>
    <t>ORID-099</t>
  </si>
  <si>
    <t>ORID-0990</t>
  </si>
  <si>
    <t>ORID-0991</t>
  </si>
  <si>
    <t>ORID-0994</t>
  </si>
  <si>
    <t>ORID-0995</t>
  </si>
  <si>
    <t>ORID-0996</t>
  </si>
  <si>
    <t>ORID-0997</t>
  </si>
  <si>
    <t>ORID-0998</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</si>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</sst>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439]* #,##0.00_ ;_ [$₹-439]* \-#,##0.00_ ;_ [$₹-439]* &quot;-&quot;??_ ;_ @_ "/>
    <numFmt numFmtId="165" formatCode="dd\-mmm\-yyyy"/>
    <numFmt numFmtId="166" formatCode="0.0%"/>
    <numFmt numFmtId="167" formatCode="\$#,##0.00"/>
    <numFmt numFmtId="168" formatCode="\₹#,##0,&quot;k&quot;"/>
    <numFmt numFmtId="169" formatCode="_ [$₹-439]* #,##0_ ;_ [$₹-439]* \-#,##0_ ;_ [$₹-439]* &quot;-&quot;??_ ;_ @_ "/>
    <numFmt numFmtId="170" formatCode="#,##0;[Red]#,##0"/>
  </numFmts>
  <fonts count="3" x14ac:knownFonts="1">
    <font>
      <sz val="11"/>
      <color theme="1"/>
      <name val="Aptos Narrow"/>
      <family val="2"/>
      <scheme val="minor"/>
    </font>
    <font>
      <b/>
      <sz val="12"/>
      <color rgb="FFFFFFFF"/>
      <name val="Aptos Narrow"/>
      <family val="2"/>
      <scheme val="minor"/>
    </font>
    <font>
      <sz val="12"/>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center"/>
    </xf>
    <xf numFmtId="164" fontId="2" fillId="0" borderId="0" xfId="0" applyNumberFormat="1" applyFont="1"/>
    <xf numFmtId="0" fontId="2" fillId="0" borderId="0" xfId="0" quotePrefix="1" applyFont="1"/>
    <xf numFmtId="165" fontId="2" fillId="0" borderId="0" xfId="0" applyNumberFormat="1" applyFont="1"/>
    <xf numFmtId="1" fontId="2" fillId="0" borderId="0" xfId="0" applyNumberFormat="1" applyFont="1"/>
    <xf numFmtId="166" fontId="2" fillId="0" borderId="0" xfId="0" applyNumberFormat="1" applyFont="1" applyAlignment="1">
      <alignment horizontal="center"/>
    </xf>
    <xf numFmtId="1" fontId="2" fillId="0" borderId="0" xfId="0" applyNumberFormat="1" applyFont="1" applyAlignment="1">
      <alignment horizontal="center"/>
    </xf>
    <xf numFmtId="0" fontId="2" fillId="0" borderId="0" xfId="0" applyFont="1"/>
    <xf numFmtId="9" fontId="2" fillId="0" borderId="0" xfId="0" applyNumberFormat="1" applyFont="1"/>
    <xf numFmtId="167" fontId="2" fillId="0" borderId="0" xfId="0" applyNumberFormat="1" applyFont="1"/>
    <xf numFmtId="0" fontId="0" fillId="2" borderId="0" xfId="0" applyFill="1"/>
    <xf numFmtId="0" fontId="0" fillId="3" borderId="0" xfId="0" applyFill="1"/>
    <xf numFmtId="0" fontId="0" fillId="0" borderId="0" xfId="0" pivotButton="1"/>
    <xf numFmtId="164" fontId="0" fillId="0" borderId="0" xfId="0" applyNumberFormat="1"/>
    <xf numFmtId="0" fontId="0" fillId="0" borderId="0" xfId="0" applyAlignment="1">
      <alignment horizontal="left"/>
    </xf>
    <xf numFmtId="168" fontId="0" fillId="0" borderId="0" xfId="0" applyNumberFormat="1"/>
    <xf numFmtId="169" fontId="0" fillId="0" borderId="0" xfId="0" applyNumberFormat="1"/>
    <xf numFmtId="37" fontId="0" fillId="0" borderId="0" xfId="0" applyNumberFormat="1"/>
    <xf numFmtId="170" fontId="0" fillId="0" borderId="0" xfId="0" applyNumberFormat="1"/>
  </cellXfs>
  <cellStyles count="1">
    <cellStyle name="Normal" xfId="0" builtinId="0"/>
  </cellStyles>
  <dxfs count="32">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color auto="1"/>
        <name val="Aptos Narrow"/>
        <family val="2"/>
        <scheme val="minor"/>
      </font>
      <numFmt numFmtId="164" formatCode="_ [$₹-439]* #,##0.00_ ;_ [$₹-439]* \-#,##0.00_ ;_ [$₹-439]* &quot;-&quot;??_ ;_ @_ "/>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4" formatCode="_ [$₹-439]* #,##0.00_ ;_ [$₹-439]* \-#,##0.00_ ;_ [$₹-439]* &quot;-&quot;??_ ;_ @_ "/>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color auto="1"/>
        <name val="Aptos Narrow"/>
        <family val="2"/>
        <scheme val="minor"/>
      </font>
      <numFmt numFmtId="166" formatCode="0.0%"/>
      <alignment horizontal="center" vertical="bottom" textRotation="0" wrapText="0" indent="0" justifyLastLine="0" shrinkToFit="0" readingOrder="0"/>
    </dxf>
    <dxf>
      <font>
        <strike val="0"/>
        <outline val="0"/>
        <shadow val="0"/>
        <u val="none"/>
        <vertAlign val="baseline"/>
        <sz val="12"/>
        <color auto="1"/>
        <name val="Aptos Narrow"/>
        <family val="2"/>
        <scheme val="minor"/>
      </font>
      <numFmt numFmtId="1" formatCode="0"/>
      <alignment horizontal="center" vertical="bottom" textRotation="0" wrapText="0" indent="0" justifyLastLine="0" shrinkToFit="0" readingOrder="0"/>
    </dxf>
    <dxf>
      <font>
        <strike val="0"/>
        <outline val="0"/>
        <shadow val="0"/>
        <u val="none"/>
        <vertAlign val="baseline"/>
        <sz val="12"/>
        <color auto="1"/>
        <name val="Aptos Narrow"/>
        <family val="2"/>
        <scheme val="minor"/>
      </font>
      <numFmt numFmtId="166" formatCode="0.0%"/>
      <alignment horizontal="center" vertical="bottom" textRotation="0" wrapText="0" indent="0" justifyLastLine="0" shrinkToFit="0" readingOrder="0"/>
    </dxf>
    <dxf>
      <font>
        <strike val="0"/>
        <outline val="0"/>
        <shadow val="0"/>
        <u val="none"/>
        <vertAlign val="baseline"/>
        <sz val="12"/>
        <color auto="1"/>
        <name val="Aptos Narrow"/>
        <family val="2"/>
        <scheme val="minor"/>
      </font>
      <numFmt numFmtId="1" formatCode="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fill>
        <patternFill patternType="none">
          <fgColor indexed="64"/>
          <bgColor auto="1"/>
        </patternFill>
      </fill>
    </dxf>
    <dxf>
      <numFmt numFmtId="168" formatCode="\₹#,##0,&quot;k&quot;"/>
    </dxf>
    <dxf>
      <numFmt numFmtId="169" formatCode="_ [$₹-439]* #,##0_ ;_ [$₹-439]* \-#,##0_ ;_ [$₹-439]* &quot;-&quot;??_ ;_ @_ "/>
    </dxf>
    <dxf>
      <numFmt numFmtId="164" formatCode="_ [$₹-439]* #,##0.00_ ;_ [$₹-439]* \-#,##0.00_ ;_ [$₹-439]* &quot;-&quot;??_ ;_ @_ "/>
    </dxf>
    <dxf>
      <numFmt numFmtId="164" formatCode="_ [$₹-439]* #,##0.00_ ;_ [$₹-439]* \-#,##0.00_ ;_ [$₹-439]* &quot;-&quot;??_ ;_ @_ "/>
    </dxf>
    <dxf>
      <numFmt numFmtId="164" formatCode="_ [$₹-439]* #,##0.00_ ;_ [$₹-439]* \-#,##0.00_ ;_ [$₹-439]* &quot;-&quot;??_ ;_ @_ "/>
    </dxf>
    <dxf>
      <numFmt numFmtId="164" formatCode="_ [$₹-439]* #,##0.00_ ;_ [$₹-439]* \-#,##0.00_ ;_ [$₹-439]* &quot;-&quot;??_ ;_ @_ "/>
    </dxf>
    <dxf>
      <numFmt numFmtId="164" formatCode="_ [$₹-439]* #,##0.00_ ;_ [$₹-439]* \-#,##0.00_ ;_ [$₹-439]* &quot;-&quot;??_ ;_ @_ "/>
    </dxf>
    <dxf>
      <numFmt numFmtId="164" formatCode="_ [$₹-439]* #,##0.00_ ;_ [$₹-439]* \-#,##0.00_ ;_ [$₹-439]* &quot;-&quot;??_ ;_ @_ "/>
    </dxf>
    <dxf>
      <numFmt numFmtId="169" formatCode="_ [$₹-439]* #,##0_ ;_ [$₹-439]* \-#,##0_ ;_ [$₹-439]* &quot;-&quot;??_ ;_ @_ "/>
    </dxf>
    <dxf>
      <border diagonalUp="0" diagonalDown="0">
        <left/>
        <right/>
        <top/>
        <bottom/>
        <vertical/>
        <horizontal/>
      </border>
    </dxf>
  </dxfs>
  <tableStyles count="1" defaultTableStyle="TableStyleMedium2" defaultPivotStyle="PivotStyleLight16">
    <tableStyle name="Slicer Style 1" pivot="0" table="0" count="1" xr9:uid="{BDC79CE0-1C2A-4441-BD44-8686E49EB3DC}">
      <tableStyleElement type="wholeTable" dxfId="31"/>
    </tableStyle>
  </tableStyles>
  <colors>
    <mruColors>
      <color rgb="FF00204F"/>
      <color rgb="FF3F0065"/>
      <color rgb="FF004E9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Task1.xlsx]Pivet_Table!PivotTable12</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3.6832412523020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86491855383393E-3"/>
              <c:y val="-0.10128913443830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0.12891344383057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9.2081031307550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0.10128913443830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729837107667859E-3"/>
              <c:y val="-0.147329650092081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9459674215335719E-3"/>
              <c:y val="-0.1381215469613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2837193275918906E-17"/>
              <c:y val="-9.2081031307550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86491855383393E-3"/>
              <c:y val="-9.20810313075506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864918553834658E-3"/>
              <c:y val="-0.11970534069981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9594755661501785E-3"/>
              <c:y val="-0.147329650092081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05523698691417E-2"/>
          <c:y val="6.4456721915285453E-2"/>
          <c:w val="0.62759753362176574"/>
          <c:h val="0.76295297341975898"/>
        </c:manualLayout>
      </c:layout>
      <c:lineChart>
        <c:grouping val="standard"/>
        <c:varyColors val="0"/>
        <c:ser>
          <c:idx val="0"/>
          <c:order val="0"/>
          <c:tx>
            <c:strRef>
              <c:f>Pivet_Table!$B$18</c:f>
              <c:strCache>
                <c:ptCount val="1"/>
                <c:pt idx="0">
                  <c:v>Sum of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B2F4-456B-B7B8-C2A9E67911B0}"/>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2F4-456B-B7B8-C2A9E67911B0}"/>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B2F4-456B-B7B8-C2A9E67911B0}"/>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2F4-456B-B7B8-C2A9E67911B0}"/>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2F4-456B-B7B8-C2A9E67911B0}"/>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B2F4-456B-B7B8-C2A9E67911B0}"/>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B2F4-456B-B7B8-C2A9E67911B0}"/>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B2F4-456B-B7B8-C2A9E67911B0}"/>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B2F4-456B-B7B8-C2A9E67911B0}"/>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C-B2F4-456B-B7B8-C2A9E67911B0}"/>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2F4-456B-B7B8-C2A9E67911B0}"/>
              </c:ext>
            </c:extLst>
          </c:dPt>
          <c:dLbls>
            <c:dLbl>
              <c:idx val="0"/>
              <c:layout>
                <c:manualLayout>
                  <c:x val="-1.986491855383393E-3"/>
                  <c:y val="-0.10128913443830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2F4-456B-B7B8-C2A9E67911B0}"/>
                </c:ext>
              </c:extLst>
            </c:dLbl>
            <c:dLbl>
              <c:idx val="1"/>
              <c:layout>
                <c:manualLayout>
                  <c:x val="0"/>
                  <c:y val="-0.128913443830570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F4-456B-B7B8-C2A9E67911B0}"/>
                </c:ext>
              </c:extLst>
            </c:dLbl>
            <c:dLbl>
              <c:idx val="2"/>
              <c:layout>
                <c:manualLayout>
                  <c:x val="0"/>
                  <c:y val="-9.20810313075507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2F4-456B-B7B8-C2A9E67911B0}"/>
                </c:ext>
              </c:extLst>
            </c:dLbl>
            <c:dLbl>
              <c:idx val="3"/>
              <c:layout>
                <c:manualLayout>
                  <c:x val="0"/>
                  <c:y val="-0.10128913443830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F4-456B-B7B8-C2A9E67911B0}"/>
                </c:ext>
              </c:extLst>
            </c:dLbl>
            <c:dLbl>
              <c:idx val="4"/>
              <c:layout>
                <c:manualLayout>
                  <c:x val="-7.9459674215335719E-3"/>
                  <c:y val="-0.138121546961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F4-456B-B7B8-C2A9E67911B0}"/>
                </c:ext>
              </c:extLst>
            </c:dLbl>
            <c:dLbl>
              <c:idx val="5"/>
              <c:layout>
                <c:manualLayout>
                  <c:x val="-3.9729837107667859E-3"/>
                  <c:y val="-0.14732965009208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2F4-456B-B7B8-C2A9E67911B0}"/>
                </c:ext>
              </c:extLst>
            </c:dLbl>
            <c:dLbl>
              <c:idx val="6"/>
              <c:layout>
                <c:manualLayout>
                  <c:x val="-7.2837193275918906E-17"/>
                  <c:y val="-9.2081031307550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2F4-456B-B7B8-C2A9E67911B0}"/>
                </c:ext>
              </c:extLst>
            </c:dLbl>
            <c:dLbl>
              <c:idx val="7"/>
              <c:layout>
                <c:manualLayout>
                  <c:x val="1.986491855383393E-3"/>
                  <c:y val="-9.20810313075506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2F4-456B-B7B8-C2A9E67911B0}"/>
                </c:ext>
              </c:extLst>
            </c:dLbl>
            <c:dLbl>
              <c:idx val="8"/>
              <c:layout>
                <c:manualLayout>
                  <c:x val="-1.9864918553834658E-3"/>
                  <c:y val="-0.11970534069981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2F4-456B-B7B8-C2A9E67911B0}"/>
                </c:ext>
              </c:extLst>
            </c:dLbl>
            <c:dLbl>
              <c:idx val="9"/>
              <c:layout>
                <c:manualLayout>
                  <c:x val="-5.9594755661501785E-3"/>
                  <c:y val="-0.147329650092081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2F4-456B-B7B8-C2A9E67911B0}"/>
                </c:ext>
              </c:extLst>
            </c:dLbl>
            <c:dLbl>
              <c:idx val="10"/>
              <c:layout>
                <c:manualLayout>
                  <c:x val="0"/>
                  <c:y val="-3.683241252302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F4-456B-B7B8-C2A9E67911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Pivet_Table!$A$19:$A$31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Pivet_Table!$B$19:$B$31</c:f>
              <c:numCache>
                <c:formatCode>\₹#,##0,"k"</c:formatCode>
                <c:ptCount val="12"/>
                <c:pt idx="0">
                  <c:v>17596.9395</c:v>
                </c:pt>
                <c:pt idx="1">
                  <c:v>16561.507000000001</c:v>
                </c:pt>
                <c:pt idx="2">
                  <c:v>21489.008500000007</c:v>
                </c:pt>
                <c:pt idx="3">
                  <c:v>25283.64899999999</c:v>
                </c:pt>
                <c:pt idx="4">
                  <c:v>27446.000000000007</c:v>
                </c:pt>
                <c:pt idx="5">
                  <c:v>31481.591499999999</c:v>
                </c:pt>
                <c:pt idx="6">
                  <c:v>31046.335999999999</c:v>
                </c:pt>
                <c:pt idx="7">
                  <c:v>27158.727500000001</c:v>
                </c:pt>
                <c:pt idx="8">
                  <c:v>25136.277499999997</c:v>
                </c:pt>
                <c:pt idx="9">
                  <c:v>22793.035000000011</c:v>
                </c:pt>
                <c:pt idx="10">
                  <c:v>28813.549499999997</c:v>
                </c:pt>
                <c:pt idx="11">
                  <c:v>22442.84</c:v>
                </c:pt>
              </c:numCache>
            </c:numRef>
          </c:val>
          <c:smooth val="0"/>
          <c:extLst>
            <c:ext xmlns:c16="http://schemas.microsoft.com/office/drawing/2014/chart" uri="{C3380CC4-5D6E-409C-BE32-E72D297353CC}">
              <c16:uniqueId val="{00000000-B2F4-456B-B7B8-C2A9E67911B0}"/>
            </c:ext>
          </c:extLst>
        </c:ser>
        <c:ser>
          <c:idx val="1"/>
          <c:order val="1"/>
          <c:tx>
            <c:strRef>
              <c:f>Pivet_Table!$C$18</c:f>
              <c:strCache>
                <c:ptCount val="1"/>
                <c:pt idx="0">
                  <c:v>Sum of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Pivet_Table!$A$19:$A$31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Pivet_Table!$C$19:$C$31</c:f>
              <c:numCache>
                <c:formatCode>\₹#,##0,"k"</c:formatCode>
                <c:ptCount val="12"/>
                <c:pt idx="0">
                  <c:v>39091.819499999991</c:v>
                </c:pt>
                <c:pt idx="1">
                  <c:v>35647.716999999997</c:v>
                </c:pt>
                <c:pt idx="2">
                  <c:v>44737.278499999993</c:v>
                </c:pt>
                <c:pt idx="3">
                  <c:v>54688.639000000039</c:v>
                </c:pt>
                <c:pt idx="4">
                  <c:v>58526.369999999981</c:v>
                </c:pt>
                <c:pt idx="5">
                  <c:v>70174.461499999976</c:v>
                </c:pt>
                <c:pt idx="6">
                  <c:v>66453.485999999946</c:v>
                </c:pt>
                <c:pt idx="7">
                  <c:v>57677.22750000003</c:v>
                </c:pt>
                <c:pt idx="8">
                  <c:v>53947.35750000002</c:v>
                </c:pt>
                <c:pt idx="9">
                  <c:v>49147.534999999996</c:v>
                </c:pt>
                <c:pt idx="10">
                  <c:v>65831.559500000003</c:v>
                </c:pt>
                <c:pt idx="11">
                  <c:v>51026.850000000028</c:v>
                </c:pt>
              </c:numCache>
            </c:numRef>
          </c:val>
          <c:smooth val="0"/>
          <c:extLst>
            <c:ext xmlns:c16="http://schemas.microsoft.com/office/drawing/2014/chart" uri="{C3380CC4-5D6E-409C-BE32-E72D297353CC}">
              <c16:uniqueId val="{00000001-B2F4-456B-B7B8-C2A9E67911B0}"/>
            </c:ext>
          </c:extLst>
        </c:ser>
        <c:dLbls>
          <c:showLegendKey val="0"/>
          <c:showVal val="0"/>
          <c:showCatName val="0"/>
          <c:showSerName val="0"/>
          <c:showPercent val="0"/>
          <c:showBubbleSize val="0"/>
        </c:dLbls>
        <c:marker val="1"/>
        <c:smooth val="0"/>
        <c:axId val="2057021039"/>
        <c:axId val="1500907119"/>
      </c:lineChart>
      <c:catAx>
        <c:axId val="205702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07119"/>
        <c:crosses val="autoZero"/>
        <c:auto val="1"/>
        <c:lblAlgn val="ctr"/>
        <c:lblOffset val="100"/>
        <c:noMultiLvlLbl val="0"/>
      </c:catAx>
      <c:valAx>
        <c:axId val="1500907119"/>
        <c:scaling>
          <c:orientation val="minMax"/>
        </c:scaling>
        <c:delete val="1"/>
        <c:axPos val="l"/>
        <c:numFmt formatCode="\₹#,##0,&quot;k&quot;" sourceLinked="1"/>
        <c:majorTickMark val="none"/>
        <c:minorTickMark val="none"/>
        <c:tickLblPos val="nextTo"/>
        <c:crossAx val="2057021039"/>
        <c:crosses val="autoZero"/>
        <c:crossBetween val="between"/>
      </c:valAx>
      <c:spPr>
        <a:noFill/>
        <a:ln>
          <a:noFill/>
        </a:ln>
        <a:effectLst/>
      </c:spPr>
    </c:plotArea>
    <c:legend>
      <c:legendPos val="r"/>
      <c:layout>
        <c:manualLayout>
          <c:xMode val="edge"/>
          <c:yMode val="edge"/>
          <c:x val="0.69055180676908834"/>
          <c:y val="0.29207015559519151"/>
          <c:w val="0.2836568030307296"/>
          <c:h val="0.4711083075941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Task1.xlsx]Pivet_Table!PivotTable13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80650729469627"/>
          <c:y val="0.15917658730158732"/>
          <c:w val="0.61433543780000477"/>
          <c:h val="0.76145833333333335"/>
        </c:manualLayout>
      </c:layout>
      <c:barChart>
        <c:barDir val="bar"/>
        <c:grouping val="clustered"/>
        <c:varyColors val="0"/>
        <c:ser>
          <c:idx val="0"/>
          <c:order val="0"/>
          <c:tx>
            <c:strRef>
              <c:f>Pivet_Table!$B$33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Pivet_Table!$A$34:$A$39</c:f>
              <c:strCache>
                <c:ptCount val="5"/>
                <c:pt idx="0">
                  <c:v>Chair</c:v>
                </c:pt>
                <c:pt idx="1">
                  <c:v>Custard Powder</c:v>
                </c:pt>
                <c:pt idx="2">
                  <c:v>Paper A4</c:v>
                </c:pt>
                <c:pt idx="3">
                  <c:v>Paper Clip</c:v>
                </c:pt>
                <c:pt idx="4">
                  <c:v>Roasted Almonds</c:v>
                </c:pt>
              </c:strCache>
            </c:strRef>
          </c:cat>
          <c:val>
            <c:numRef>
              <c:f>Pivet_Table!$B$34:$B$39</c:f>
              <c:numCache>
                <c:formatCode>_ [$₹-439]* #,##0_ ;_ [$₹-439]* \-#,##0_ ;_ [$₹-439]* "-"??_ ;_ @_ </c:formatCode>
                <c:ptCount val="5"/>
                <c:pt idx="0">
                  <c:v>52693.715999999993</c:v>
                </c:pt>
                <c:pt idx="1">
                  <c:v>63708.223500000015</c:v>
                </c:pt>
                <c:pt idx="2">
                  <c:v>65228.589000000007</c:v>
                </c:pt>
                <c:pt idx="3">
                  <c:v>60481.820499999987</c:v>
                </c:pt>
                <c:pt idx="4">
                  <c:v>62948.311999999998</c:v>
                </c:pt>
              </c:numCache>
            </c:numRef>
          </c:val>
          <c:extLst>
            <c:ext xmlns:c16="http://schemas.microsoft.com/office/drawing/2014/chart" uri="{C3380CC4-5D6E-409C-BE32-E72D297353CC}">
              <c16:uniqueId val="{00000000-414E-4335-9D26-F690DDEF7F7B}"/>
            </c:ext>
          </c:extLst>
        </c:ser>
        <c:dLbls>
          <c:showLegendKey val="0"/>
          <c:showVal val="0"/>
          <c:showCatName val="0"/>
          <c:showSerName val="0"/>
          <c:showPercent val="0"/>
          <c:showBubbleSize val="0"/>
        </c:dLbls>
        <c:gapWidth val="86"/>
        <c:axId val="2038368031"/>
        <c:axId val="25879791"/>
      </c:barChart>
      <c:catAx>
        <c:axId val="2038368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9791"/>
        <c:crosses val="autoZero"/>
        <c:auto val="1"/>
        <c:lblAlgn val="ctr"/>
        <c:lblOffset val="100"/>
        <c:noMultiLvlLbl val="0"/>
      </c:catAx>
      <c:valAx>
        <c:axId val="25879791"/>
        <c:scaling>
          <c:orientation val="minMax"/>
        </c:scaling>
        <c:delete val="1"/>
        <c:axPos val="b"/>
        <c:numFmt formatCode="_ [$₹-439]* #,##0_ ;_ [$₹-439]* \-#,##0_ ;_ [$₹-439]* &quot;-&quot;??_ ;_ @_ " sourceLinked="1"/>
        <c:majorTickMark val="none"/>
        <c:minorTickMark val="none"/>
        <c:tickLblPos val="nextTo"/>
        <c:crossAx val="203836803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Task1.xlsx]Pivet_Table!PivotTable15</c:name>
    <c:fmtId val="10"/>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0899027692465"/>
          <c:y val="0.22662353327157636"/>
          <c:w val="0.62566360454943137"/>
          <c:h val="0.62968613298337706"/>
        </c:manualLayout>
      </c:layout>
      <c:barChart>
        <c:barDir val="bar"/>
        <c:grouping val="clustered"/>
        <c:varyColors val="0"/>
        <c:ser>
          <c:idx val="0"/>
          <c:order val="0"/>
          <c:tx>
            <c:strRef>
              <c:f>Pivet_Table!$B$56</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Pivet_Table!$A$57:$A$62</c:f>
              <c:strCache>
                <c:ptCount val="5"/>
                <c:pt idx="0">
                  <c:v>Glue Sticks</c:v>
                </c:pt>
                <c:pt idx="1">
                  <c:v>Paper A4</c:v>
                </c:pt>
                <c:pt idx="2">
                  <c:v>Paper Clip</c:v>
                </c:pt>
                <c:pt idx="3">
                  <c:v>Rain Coat</c:v>
                </c:pt>
                <c:pt idx="4">
                  <c:v>Spices</c:v>
                </c:pt>
              </c:strCache>
            </c:strRef>
          </c:cat>
          <c:val>
            <c:numRef>
              <c:f>Pivet_Table!$B$57:$B$62</c:f>
              <c:numCache>
                <c:formatCode>_ [$₹-439]* #,##0.00_ ;_ [$₹-439]* \-#,##0.00_ ;_ [$₹-439]* "-"??_ ;_ @_ </c:formatCode>
                <c:ptCount val="5"/>
                <c:pt idx="0">
                  <c:v>396</c:v>
                </c:pt>
                <c:pt idx="1">
                  <c:v>449</c:v>
                </c:pt>
                <c:pt idx="2">
                  <c:v>449</c:v>
                </c:pt>
                <c:pt idx="3">
                  <c:v>392</c:v>
                </c:pt>
                <c:pt idx="4">
                  <c:v>433</c:v>
                </c:pt>
              </c:numCache>
            </c:numRef>
          </c:val>
          <c:extLst>
            <c:ext xmlns:c16="http://schemas.microsoft.com/office/drawing/2014/chart" uri="{C3380CC4-5D6E-409C-BE32-E72D297353CC}">
              <c16:uniqueId val="{00000000-C719-448C-B05C-A0E2A559731F}"/>
            </c:ext>
          </c:extLst>
        </c:ser>
        <c:dLbls>
          <c:showLegendKey val="0"/>
          <c:showVal val="0"/>
          <c:showCatName val="0"/>
          <c:showSerName val="0"/>
          <c:showPercent val="0"/>
          <c:showBubbleSize val="0"/>
        </c:dLbls>
        <c:gapWidth val="70"/>
        <c:axId val="2057015007"/>
        <c:axId val="25831791"/>
      </c:barChart>
      <c:catAx>
        <c:axId val="205701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31791"/>
        <c:crosses val="autoZero"/>
        <c:auto val="1"/>
        <c:lblAlgn val="ctr"/>
        <c:lblOffset val="100"/>
        <c:noMultiLvlLbl val="0"/>
      </c:catAx>
      <c:valAx>
        <c:axId val="25831791"/>
        <c:scaling>
          <c:orientation val="minMax"/>
        </c:scaling>
        <c:delete val="1"/>
        <c:axPos val="b"/>
        <c:numFmt formatCode="_ [$₹-439]* #,##0.00_ ;_ [$₹-439]* \-#,##0.00_ ;_ [$₹-439]* &quot;-&quot;??_ ;_ @_ " sourceLinked="1"/>
        <c:majorTickMark val="none"/>
        <c:minorTickMark val="none"/>
        <c:tickLblPos val="nextTo"/>
        <c:crossAx val="205701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Task1.xlsx]Pivet_Table!PivotTable16</c:name>
    <c:fmtId val="4"/>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114240874529859E-2"/>
          <c:y val="9.2515962380639985E-2"/>
          <c:w val="0.90036231884057971"/>
          <c:h val="0.68415051059793996"/>
        </c:manualLayout>
      </c:layout>
      <c:barChart>
        <c:barDir val="col"/>
        <c:grouping val="clustered"/>
        <c:varyColors val="0"/>
        <c:ser>
          <c:idx val="0"/>
          <c:order val="0"/>
          <c:tx>
            <c:strRef>
              <c:f>Pivet_Table!$C$65</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Pivet_Table!$B$66:$B$70</c:f>
              <c:strCache>
                <c:ptCount val="4"/>
                <c:pt idx="0">
                  <c:v>Corporate</c:v>
                </c:pt>
                <c:pt idx="1">
                  <c:v>Marketplace</c:v>
                </c:pt>
                <c:pt idx="2">
                  <c:v>Online Store</c:v>
                </c:pt>
                <c:pt idx="3">
                  <c:v>Retail Partners</c:v>
                </c:pt>
              </c:strCache>
            </c:strRef>
          </c:cat>
          <c:val>
            <c:numRef>
              <c:f>Pivet_Table!$C$66:$C$70</c:f>
              <c:numCache>
                <c:formatCode>_ [$₹-439]* #,##0.00_ ;_ [$₹-439]* \-#,##0.00_ ;_ [$₹-439]* "-"??_ ;_ @_ </c:formatCode>
                <c:ptCount val="4"/>
                <c:pt idx="0">
                  <c:v>683.01712737642606</c:v>
                </c:pt>
                <c:pt idx="1">
                  <c:v>179.914742248062</c:v>
                </c:pt>
                <c:pt idx="2">
                  <c:v>197.46601285930385</c:v>
                </c:pt>
                <c:pt idx="3">
                  <c:v>187.1794067656765</c:v>
                </c:pt>
              </c:numCache>
            </c:numRef>
          </c:val>
          <c:extLst>
            <c:ext xmlns:c16="http://schemas.microsoft.com/office/drawing/2014/chart" uri="{C3380CC4-5D6E-409C-BE32-E72D297353CC}">
              <c16:uniqueId val="{00000000-1DEC-42FD-8F78-FD3A6DD4A8D6}"/>
            </c:ext>
          </c:extLst>
        </c:ser>
        <c:dLbls>
          <c:showLegendKey val="0"/>
          <c:showVal val="0"/>
          <c:showCatName val="0"/>
          <c:showSerName val="0"/>
          <c:showPercent val="0"/>
          <c:showBubbleSize val="0"/>
        </c:dLbls>
        <c:gapWidth val="219"/>
        <c:overlap val="-27"/>
        <c:axId val="2038355503"/>
        <c:axId val="1950821423"/>
      </c:barChart>
      <c:catAx>
        <c:axId val="203835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821423"/>
        <c:crosses val="autoZero"/>
        <c:auto val="1"/>
        <c:lblAlgn val="ctr"/>
        <c:lblOffset val="100"/>
        <c:noMultiLvlLbl val="0"/>
      </c:catAx>
      <c:valAx>
        <c:axId val="1950821423"/>
        <c:scaling>
          <c:orientation val="minMax"/>
        </c:scaling>
        <c:delete val="1"/>
        <c:axPos val="l"/>
        <c:numFmt formatCode="_ [$₹-439]* #,##0.00_ ;_ [$₹-439]* \-#,##0.00_ ;_ [$₹-439]* &quot;-&quot;??_ ;_ @_ " sourceLinked="1"/>
        <c:majorTickMark val="none"/>
        <c:minorTickMark val="none"/>
        <c:tickLblPos val="nextTo"/>
        <c:crossAx val="203835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9E75-4797-B7C8-92470F86911C}">
          <cx:dataId val="0"/>
          <cx:layoutPr>
            <cx:geography cultureLanguage="en-US" cultureRegion="US" attribution="Powered by Bing">
              <cx:geoCache provider="{E9337A44-BEBE-4D9F-B70C-5C5E7DAFC167}">
                <cx:binary>5Htrb922tu1fKfr5yhXf5MHZBziUtJaX7dhOnKRJvgiu7VAvSpREUY9ff6fzuslKdtyD3YNu4BoF
ikpLmuR8jDnmoPqfd8t/3DUPt8Mvi23a8T/uln/8Wnjv/uO338a74sHejie2vBu6sXvvT+46+1v3
/n159/Db/XA7l635DceI/nZX3A7+Yfn1v/4T3mYeuovu7taXXft8ehjWFw/j1PjxJ/d+eOuXu25q
/ePjBt70j19v5tJvD0Nz297/+stD60u/vlzdwz9+/eZ3v/7y2/HbvrP8SwOL89M9PEv5iYwRJipG
8Yc/8usvTdeaT7flCSax4pQz9fFPfDZ9eWvh8T+5pg8rur2/Hx7G8ZdP/z56+JtNHN0rxy756Iuk
e1x0cvphl7996+v/+s+jC7DvoytfhePYSU/dOo7Gob0vbz8741+PA8YnhGHJEfnkaPlNHIQ6IZwQ
GVPyMUxHcXhyNT+OwKfHjnz/6eqx1w+Xf7/Xd2X71+Y/JyeYciE4kx8di7/xO2YnCscKMf7xbow+
h/xj/v+J9fzY818ePPL9l+vH3t8d/n7v//c0+uGheTrv//fK7sMSnl7At8jwUwAUJ0yKWMQUSuor
5EP0BNFYSUnYx9AfRf5PLOTHkf/y4FHkv1w/jvx/v/z7I58UZfsXoh3hJ4wpIpCin+DuW9/H5EQw
QqiCbvSx030styeX8WOXf3rsyOGfrh67O/k3gLmsNX8G5v73ymw33LZ3D5+d/6+3N6AZHFMZK/xt
leETyiQRXIpPeaA+2/yEr0+u48cR/7z+o5B/vnwc892Lv7/E9g+DvW3Xz/v/133O0Al0LiUFj79w
t68BLj4BPiFjDr/5+PfZ9EfX/4n1/Nj3Xx48cv6X68feT7O/3/sH6Gt/KbFm+ERyhhQHAv3h71ti
EYkTJRRlCqLzw/7yJxb0Y/d/efDI/V+uH7v/8O/gfn/b/IWpT8kJw4yxWNIvzv069fEJ+jDQSPZt
zh+eWsY/cfnHx44d/vHqd+7+N2jnZ7futv289X8daaCdc0YRYwJ/gZKv3U0ek50zjo/c/eQyfuzu
T48dufvT1WN3n13//eBy+eBum7/O3RimcgaZ/YU8QdP8yt2SnCgquIJp8gvuf02inlzNj73+6bEj
r3+6euz1y38Lr8+/vCv/DKr/7/Goy26Yb/9CYGPqRCFCoKV8GldhKvkq9Cg+EUQqrkA9+CbkTy7j
n8T803PHQf90+buoX/39tXbd/ZmI//n5EPo4hmZBqPg0B37bx5E6QYRS/LnLHwsETy/nx57//NyR
5z9fPvb89cXf7/lXN//9Oev+gpaiTlhMmKBEfOzg3+qSkVInMZKgiX0GQfrZ9kf2+qot/cP9Lzf+
1j+Mn2/9aFk/dv/R40dROLp7HIxXN/8Gwfiz+/+fycXk//uw/PNe8UVlSm/9bfZBn/9KVP753Q9Z
COcGR4/+TOb/iO+H+3/8yqAJfBH9H9/wDfYnXdPZP/6fZPb5iYfb0f/j14jDAQCjDLFYMA5il4JC
mh8+3JLoRGCJFdQgkGn54VbbDb74x6+InUgJxacwjI8xkGx4auymx1sRPcFYwS0uEcyfJJb8y7EI
wNdquvaLLz799y/tZK+7svUjbAY4ovv4sw8rBRavhBQkFogLBZwnhvt3ty/g6AV+jf4PC3hYVdHZ
3ZhRf2Ffdy/8BXtjXqDdtsv3S7om266+RKVeLoaD3LvDlrrddNm/G14Mow7v65c91jY5C9mchmxN
X83pzYVLcKr2sXa60OOhTMo014uOO2233abXXX3/lct/sAsEDfgHu6Di4y6EetzlV7uYBeGim2EX
zZspc+lwGPeF1Eus8TWekuU131WZSYuDPacftYqPHexHpvmPTEvEKeGYC4YhVF+bHku1GkR7u8P7
bbe8rUjSvJHP7GuJ9vV5ndjDJpNGpFt72Z79fNc/sCwpQDgXcLjEVAwY/rXlUi5zI6fR7mIV71pZ
X8yL2KNiuWwCemKX35niMeIShFzMiYCsPPJvPhIyxTUrd0LW2hWRVk1m4uq0G2T28009uuubfDyy
9LiSryLJ57ik2wCWAnkx05tmefXz9yNQxI4MIAznQFBBFLgcJMy3BuRUld4OQ72jXVX0v69j4Hjn
W8ie32Ud2f5SSdSxHYu2vH9vnVz4DR+Zcod6bMbltWvmngsttm4dz52NfDjtlkmIhK6ehtdWtYRk
NAz59JHD/9NEe3Txt46BYxLJEAgaVMVcPJbAV46Jly5ybLXVrgyvVnvNK6lb95G3/FMb3zsfUIDA
IRloWgwSCyafr200CyltGMHGFKBq2BnrRv2E+x/x5GgbgIMcI4QlBWZ3ZGISvsLLlpe7nPl7h9qM
oErXPj+b8/BKxVTXK9I9zdOofSKHH9/8vWWhPlgm8rhQ44ELE2KwzJ+ZF+uz/NqfldfLfv79iR1+
XytQKuBCCrAugbgelSUbx7bqsCp3RL/rtbsgOk7mJKRdorJtb16q/ZC0yRNG8Y82J2IGUICx4Oio
QFsl8rFVTbWj++bQXbJTf5rvtrPqkp9GB3T4uTUMHfA7VyoGW6NAECVlR1uMopq1RJByNyd8T8+i
q+5yONBk0Q8+m3chC9mWLFmuSTLoImue2Cx5fP1xJBUoTDEnFMNBxlEOibwWOS5xuSsO/KyHzS7n
+YEfZOpPw2mU1c/EC/aCGT11SdBbEsmkeqgeontyLS/5pTiog0lVGp+LA3vCMx/8/JOlHbfT2Zl4
3kbwzGKyosgM5Pd46tFeNolrdBi07XTe6thpeyMqPVZP+eZH9aUApxHFnMYEPSbKVzAh2m6pSD6X
O6vNKdmpNNrJM5zMpzKrL6M30Zvy3F/lTsM/9Dq/ojt8Hh3idL7oXnbXwxk9XfX0RM1/jypCPp7w
UjiBV3AecRSuyXVOqGoqdn7s2uJZzOTwokKiWs5/npbf24EeiIBsIQHQguOjGuiiJi8wrwEhu2lp
0rXBU60B78ol+7mh76EYgIgxIqHzYiTV0YbmEfd2nnswZOgdt5NMAtRKMm2beCKc32GJiAmckSIB
p+gwJbPHZvZVNJmSUSvdGmWmj/bK8gyrs7asE9I+1eHxd4nzaAoGcQn/EkR9KLqvTBXIjrkfpyhj
un6xXvqr6A9/w86Hq/pMZfKqvm6z/mp7tSy6fRf/IZ/YKPoueHBEjAnhFAklMHCab3fqgJtGeG6i
zO/cYTjkZ0VSpAroE965S5u65P7nMTy2xzEAZYzhfAyYDUDJozu+2i7i5batj3XSlkM2lMnGovTn
Fo5jBxYIYXC+rTDDBLGjSiymArdTsZa7NekSed2cdqc/N/DdFkATxsBG4JgXPpKCZPx2CwYL0os1
qjOzNEIXbFOa+tk9kezHVgRDwDElcFsEBJfKRzD+ylFRzYdmWi1K12gzO9L3xXktS/8/3IuA8QcJ
mEOgdYL0ih47zldWqojMkJx1k+E+cs8qgfIXxjbd/n/mMWiMIHeAAfx4+E3IUUhUM4/Br53N1Lgh
PaF8Sno55E8E/juPgRUsJZMSlC0KAsu3e3H9FpbBtzZbchF16TBCfSfYx/FT6HCMQ4/bAaGSUYlB
/YcwfWvIz0qZHA82a0MnNMJ9m2zUzklpY/pUfcJICm/7urXBNzxwlPlIDBEGMMdHBFTUoRwbVdZp
npvmkphW4OKKj61fZZn21g1WE8GETUZHIR9ZbbYxXVhkIx35an7ZbKbe0sYOcbyrWbwJ3ZhiDMmg
iFkTJ2b+3q+OXAFFRQfWNj7emzCiP0jRiSKLVxNfV5y4Li2EsTJdZeF2Mhab1xVlwWjawyirm452
JvETloUuCzJ5XayBveRDgSZdDRKdGrvNzXm/Rcqnyk9syfi0VhZI6DTmmldlvJ0LS2KctkVlthQ3
cb+8rnqS88TWRC03hJsNKV2gYvJJRQpSadn4QiTM2mWChdTh+VhECKdb1VfXTc2nZY82qq62qZxf
ynqFhTqpYquLhcISlwDfJfaTGWI9ymaYkzrPxxd8MuxZn8d+zBphqUiCEyikfGpGtAdnFlaXvMmv
psmWjYbotS5tSEAu9VFYJ81iF+6JcURoFc/ikrsptFmYaVVp0Zb8eXDVRpOt2mK7YwUKjS620F22
sCiXwPkq/j3vyVCDHw3xOu/ivtTl4N28K5fBjvBrzkWCPCsBP0U5t2mo5vqi2zZ2LZ2c26RY/dbr
DWpx0Z7iqNHU9q07WxsH1ubNGK/tFDuScMdbpLma3buerLbEp2gV8aBN3Ij3mBWjS8RWgYQwicnH
SajGzmujqm1OLKLRmtTVEBlA8yi/rjef+6wQQ16Wh0YEZar9MLv+tsKrtbpF1peZiNTaJysmTmm0
rcszNXZyTOde+VFPMlQmnSrWiWyklYpSNYTlbVFvbaSrJW6GtFIEKJysulobMnVLVrhaLhrHEW1S
185+TaqyXXONrR1eGRdKpzGdyHYRVlqNep5yV54KvuQyY3NYmqxoIQN139dux1CH96ttZ6nlCNqD
bmg7uWRWremhmjbyu0Bt+xpR29xjadmt6GLh0s5PliSedTBTCcCe05mU6AZqemOnAycVyir49a3l
thqSSAh5N5VKdNqMIryH3Np60ClyivTWqbXUtvZz0CMe41GrhRXi4Fsqm50hJGJptTTK6gnSaU1X
MSLw1xz3bxXrFkhv5VRkk0KO8lWPGZRX75k1Se/quD3FvSt9Mk+Abjpe806mBQ7q3DX5anTgIZ6S
tXXD9oyE1l1VDFaq49k3y95Ey1AcFgOjsm5hQrkbK1uaLO6b6CYmnoHeVJRxlOJOsEXzrcobrbZC
kqTnfRMSr6qm2Zekql2Sd2uNdbQGVGZVJeO3Ne4wBr8s4hWey/DWscqZ1EQ0zqLI1iGxhjT7Nmqm
SynWmEGxWnbBLKumpGPev5oIDi+kbwMCP3I16d7Gy7jvaeXPx8g1mxbQLx7wMvVzMotRXFYOhv2U
RGqcEhP1y3JTLFNkeIpyw4pDX2BZJtVaVu9roL1xhms65ynkG3StHquwpiggO2RsYitOu8VYpIcy
H51eh45WqYqn3qW5tWeLx8sNa1H0HI9htmkofYSz0EXswUQtVQdX02I4lcpzoo0ZS58GoB1t1njc
LClvy5HqfLAYZL1+Q5d4LF2RqFa1QS/tOBe6Jn1b6MIvbtQoFi1Lp2aATI9ymQ870w39lsnOWbMH
xczg1FdDzpIxCkWrhyIH6kkLV00HUeT5fjSuRqnHZbMmpFDlu2ErVZ0pGm320oja3jRQUbUu5n7d
EjkP05xUofcApp0th0QGhwCVtnExSWW68dZME2XZYmlDzqe16PAp7dECLNMV8mHGMYVSq8ZhSquq
51Ui12EKCSP9YHah5NvvanQKJdGq+iIRtXMXzeAwSiYrG7Asm2bQEQr5/GwOeVln/YJccTkZiUJC
7RSidJLE5XqtVTnC1jF9Y9oJs4TMU/m+r6KCZ1DpudSTR6Y+0DZIk1ZyAGiftylqktXIkeg1xOOD
W/tl0320dZFm60Kum6KKnJ5zChWJZFxyXQG7vZ+kLXkCs0wYkoLOTKa8MBJrvEiA1racDLQ92rIN
illMgE9rHBW6GxtHE1Cf+y4ZrereclF5oguClqDX3FSljiaGnQ4NFucAKAESw1lP4bqsUV8b6BIq
vDUTWbqssnKFRsAqP6Uu73mdjN1Qvul8DcCTz6a7z6fNtNDWrENnxcLlluC+isUpEhxXCQwF9HkH
gtTLTQW/6A0GwPtKtdO5kr6udVRBRmnQLSMMncDOV0E6WyQOz+R+c/Xm9jMMp31S5asKKSqHvNCL
ncqXfYj7SkcDfCiZSjLOtSazobeWteJhFSpfwHQxCaAzZiFahQEIhCiWdd/1j5fniXV/KLFJrl38
SEtGtMZIEz+vgF7crZBadkQoazoo3dOl3SDGCeEheusF2nLtRlSTXaFc+y7qxNRrXFrsEsi46o2n
AyBvzHvgHHQZqndh6QB/+n4DZgU7cQ+BOwfOmGO/nfqGdkvSh36jGYtZ/J4HPPZazHTAyQgiqElo
vPm3gyV2SqNotETDAD29bvBWLomVZKMpq9BwU0GjRRmPq3CTL5OKs5zSZUv4BjgngC3e0jJ/LA4x
lhSKoSnX+ypeYqPHKHbcaCWb1l0OZVjkHrpvN+4m0Gluh8WiLSFQUodpqCaWALCy35uallPSeF88
671dVSIGtb1YhWmbRMyI37e+mO9KNuMhYbUf2sRXLH/RNUsO+Z3P4mXJ2ZrGhshyV6Ka+R0dyxaf
bvkQzKaLErTei14V07vQg0Oet1Ms3m+gCBTZSLjFaTN7O+3HEBDSXT6Tcb8BVpCsmwm9UH0PfBAP
MbOJK1i5ZTHICq+Ul27bk8iwN/XkYRyOu7Eodt3Ac6Yn3qyzJmaTq6ajWK6bQGWb1Jb2d2YdN5+6
aHFNyhaC3/fFaiAXh061GZ9zNui4qsLFhFiltFst6K9zwwDieqL8eQOGzyHZQ5kiXvWDDptTZDeb
2quMNaR6n0s38F0xtXnWld6tu4YCGYpDDiRmRat9zYmc0HW5VlFtTvN1Hvr3vi+j9RWo2GStEiBG
8dmkOmUzG/Vy3JXEsfrFRnyY0w3I/7yPMN+m075bRv4W5hzHL4u8d/Oz0MbSXRJr8vp58BP3p2Ph
8byv+RyIHvt8flOUIMlno4zg+MB3Q7vu+0ESn1Y1VGBSNX0MfGGuljqpy1qUz2U0AHdcmzaO4bgB
rUpXNq9tiokp7kDKlQ/LskFnMktXoH3U25q+9qLNXWIFjd9SWK45tKjd4mekh3nvDOT7ko7JqkwT
JTUeMWTA5PN+uSjzelEssdC0LzYQloCYN5UNKhOhjChPK8RqNACy5lJlNS/XPwJeFMk2P23v/GDo
awJyutvXMOgEjcq6j55VFeDtqfJzPiQA4AwZ3SHo9ksqpMcgspTRVO5pMKa8cG5F8yEaAUZqPZut
uoEOG4F41WyN2WO3WXMVQiDzaUQ3wGxg+sJmw8T4tmNLGeYzUcg+6Nq0fXtGx35o98LlBiCI5qoB
bM3VSy+nrXzTmnZ9E8H/LKP2+dyK7Wxpo/hOrVXZa1vF83zK80BNMjZsCKNmRTGzfbWZuDz0cHRT
7Ca7oS4b/bKi56B6BXGJ27pXWcARYEnsBxppIYNpUtE2iL6obOw6HcbcCquVpeMDNnW77IcB2M5Z
m+O8OavQhsq0baFFX9F6sXjfV/AF4k3PxHC5sGaRzyPkJpqqMWL1rF1d1+wggSfyt2UMsUm3mXCu
c6Ck/tkYTwDEPZlInA7zMpWpWKK43qt+9jgDdUDVuuZtz3cNbqm5Hpq1WGCU2qY5a6q4llpNzVJn
8dzmfVptODJZO3XEJBzxFSqKjF2TII6GETy71DlMf67Nk6Fa15B5cJV5R+KJKI3r1o0vNkm39oJJ
X8qzeNgsSriNOppy0oqbFq68CGqS18s0km5veTzcMSu26YwFEESedxWZf+/NpKI9gISatVdD1+h1
tB49m+IuxFkvlg0aIfNmfovnlZrTOuBuzlo79UYbmiP0wtdl+852uER7LHP1HpWba87oBmPT5RhD
7FIB8Y3PRI0t383DYNBVEEO9HYIdOiDbsRxrAX2WLatNI1eAs7xnrde8nWSXzsDUlgSoS/MeNWXU
nfUuLyho8Nvs5vNui8oo9SV1QBDjAN3XrKCRXHIy+EaTaITs811hTIZmWbCrrimROR+rYlt0U4IG
m9CpLJEE7bx7ZD5xjmzQ5Wan/IzgRtLXHY2hYzYuD3/QnAM3KYl8nUdrSdKy5+FVPDIRbqKqa22C
1zl6cDkM0rtN9eMdjmQEo3i7bmeNLKN6T8y03XQuuD6hVWEefEznIaWRbci9HbuQvx7myr5Z+6Io
020r3TNVbtgkrKtB1K+HGQYYCqrCvVz9Uh1s3Jbv8bj1UdIWjnVvcBeTKWXSiPa8s0P0NgKKpQ5L
37VOs83ZACNKOfHzdloMlDia6le09Uom9Yzn4RoEoeJVwxrTnaFaNPWhtb6KtI2D/L1vt/734HIf
djC59rn2LO7zVEpa1jqwCEcwU9Nl1jzMwEc5d705fYQse+UDh9aLBzejxA4Bhot1wctFYwFPdFE1
DM62oenA3sY6COD+HXpVWICIJIKX39SxAQpQ1Gz0zyhaeHuzjL4tr2M1tPis2jY/XoQIZpRBE94r
c+Ei2v0B3ykJEFm8CzyzLUwSqbFu67THYmt3HebFcwtjhNet6Fayo+VWsQQ0cVslgQ1RlPX9LHtQ
gsIKjabrKX5Wt8WKzksDM+wd0LZana69lCYZggv+YkWsvZ6aQobEmZrDgLfxidZ6Wof2bhwMv+Yc
23xf+UX2wEkweg9yzNpr6Ih+2FNZFYWu4HuAON0mxQBRoPt6QALSNtp5wuDQvydL8azrp+CyguR9
dOqBiRa64UBjtFnnUKVS5HGpOQyk1yvuhu2imYp4YDpElhdvRWHcy7UgUXUaTAQz1wqlyvS6sng8
E8bns14jZ2bd4JX7BEh8CFo6AzW44Nz1qajM3OnHk+t3o5eh1kMEdEMv9URez0W1veUNxm/m0PTm
IEWFKMhFKxRYZKpoPq1MYcrE+XprrtelpVABZJzSwDbagRZR8E3TujIqAaevTZpHHG+6ARkjPhgY
rohefC/vOkWgfk1vzTNcTqTWY96iNZt67KvTNdTsOh8i8S7fivwFr/I8P6dFVC9pDmcr+62IZjij
mmqovJrUUmoYccZ2P8BIf6YoXvzZWPviugx9UWsW2u2sMMpFacFbCBDMHjBFO/A11bYZQeVbpm14
WYa6A2rWt3EB9Hoc35l2ZDc0iO0mt/UGC0eLHBOsRrTAPDiHW0fd8gepLRvSAqTLoIMtxwPqG9ok
G4IiylDe9a+ciOK3JIfYZSNmI3wlERboyEFE8KJyDZ7vBgIOupBDM856cX01aCxXdE1E28s0qnpo
k+Pau5u57+TzwRT2amlB2teDj+s3aiXxAvm9tD0oysU46rjIxbUjVbvohQjzYuiFqNKuiNb7tuFj
o9vZ8Gf1FMMQINgGSp9oOb8sm9yzfeC2iHZjNUWjHi18cJEoPgzXMwvQ3Jc+hqPJbYnel8bCiCUL
YqKskyvGKRe0KTSqYwm6q4QDjkM+xJJlrPAtjP0F6AYwJRkQbEaH3JLAeKXmMyifbYUgIUCWsaWi
TECDohdsGoVJ67hxVsfD6gYteSmwHlpVwHjRm0ruMdCICmBKFfB9RjG/Q5agIunbzpzSreNFMg6Y
3nQ5F++mAF8BpUtFIbiSz/17YSIAvardWp9anIMWgb03D1Wg450a+sFldirK95x0K4jXaLavvFPL
276I7ZXqm8Xtopn5qwW3oXjsT+NDO5DobZjmvk7rrlob0LA5e97BUcAr5nwL8ySyYtIDnjYHnTqa
AB74zGJNm7lYz3m+dm88CLFxWqImPivrvC+T0OQwjuM8l3f9TAOIrGW5nfO+h49tVOnUWUNGFuke
aIHVvt1WmkHDBvaxkUm9AQEPBF2pxuYdH2n5ONK2aAF+MkiV0HqqUdKYobsb17pdEyBjCJBiyftV
lwwUMC047xHEcg1OiyW0fzRzpw6K0lAlXAJcJ6RZmjzb1rZ9vpaxHaC6O+DOAwzgZRrMDKQa6M5U
JDMCXD1TXbA3WICsMVUcGn4fF+JlZej8cpqwXfVgKpZNQDZRumwEhkfirYpAX27CfVFI+PSjFzOw
wc7cFiUGiRBYX3WDbI6zhvT0jA/G7HrSFpMuAxwcadOpnOgm5/PvAihdDpNvVV1ZKdVbD8LEe5fP
4ynGEZkyEJy9T3AsouRx5MxwsTOcTzwhys1XHQxqL7ciNFcgv+UXnq0t033RhHeYgpS0E9Alzzaz
iHsWl43I4Fsl0p3TygHIbF21vRykj89NK9GzaI6dT6Ko2e6jQkIRgXI7vjHbMr3tplmCZhZV662q
l/9L2ZltWYpb3fpV/hfQGSABgptzQbP7JvruhhGZkQkIARKt0NP/c7t8bFeW7Tp15yxn1A7Yataa
85ur1hI9JodJUnm+OKHLl6CsIDwXsc/kAnQhssOnC8Mbm5Yz8zOCmoF/m5jMs5lrBmAGjteUONaJ
vnnjjI2HfderxOCItKlVQ/fhkUraxF1yNscQL0oXB+DCH9mE3ha3mprODSltizWKYiJ2Zh5IFNeh
10OL6vRemqFFbT33zVfoaP4CcjgCJTCvzVPlDO0zHSFzpK5nmiHlq+Erii9B58TkQ1OmrTc6cEnq
Kr+Maz/4sacq1sWlbKOPqCxbDtEoh8zBrKsfGC/VtwL1k4ohg9zUCyLaH5b15pmvUf/mL6bFzvTK
H5AvccTlcF+7dI68/iQc235vYOu2sd81uYm91mV74c5CZ5Fuq2dRDpOTOB3lD14h0B5XNh87LD6g
bWnhhNLd+JzMXdwHC+dxGy5MZUq7PorfCjVCMinP+1oLOtqEq6j5slBBsFcXbmlSK1HgNg/LViR9
XzJspbwevnMvMBS/39ydufRd8IhQ90lqa1tMsaVu1W10XgHbITVeTia8qEWFU+MuJ4Gg2HMBne8W
7aIqqkfXxe7vm+ieo0N/to7SXoxNlH8zE+zGOEQhPMHt4hHaNuo515W1/rtHb0UZrrMpAG3iLn68
wH4dqImXEjhbZ0g4JiG6Nn2zzsoi1tNtzzIPEl/mulNus4V2oknNtFRO3EFewDPnld+kEi9xjKt2
EmsS1QNlMWvyOUhNsA4r1osqqwxWZD7tRpvTIQk9tCNnnP4B/RPC5JZ0+p03eeM7OaxwEFBR4Ia3
GOy/2scFTC/fbbTMFA8zU2+F8PdWXz1XHAbvOXDFlq7jBnZ/1nlhWkRRQvwhm9wjdLqLS9tUexcG
NRD2dOoX08af9zMkz94z+yY8W1L/iZ367yziCMY6c12oCREY3t/9vrOUUEAIjOiS+vqZwAG7yLaw
f/lTmAPD23MZjTg4rV84FR2OsxtNo8xsp/M3wCT84nFCNv/dVP+Vc+AQzJBPw8sPfApl5fbd/Kt1
P3CPutYXmT9K++Qs/XyGOsH3IQrMLKz95S9iPn/7PHTaCOLg2Zj/qw89QrdBnSUyxXqIBqtA6Qog
7k+W1L99KvCW+MlbsDr65Rua4PeCAPIESHQHSBklauf5KFs9qDQ7BR72T6CB2wr9V3cdPr7r4qGA
dWNheMEvXv6qrPR5zcK0uZ1rxvMuzhKggEfjgKabXNtSFn/yiL9uGnxkdFsXTohjyPOcXx5RVFSW
E3y9tOuqfNeRBvr2OPgpc9r2T57ujx+FdQju1sE1FWLezS9IBBnsGgRm8lNCozbxtILtX0DrMrP8
sy/u160VOjSiN1QFoSHqYY38fjni8ArWEY+bkryEGFf2YZD22kWT9N+X/b/7HA/0PZYjNgCnv7Ak
cmVdEeWVl9YLYzufo6zoDKd/wsX8cVkw7zbGARAYcCWw179/GrUO8MXBGaUwHtgDjnWO4o3QZlOX
Zf0xyRZuCZuM8ydL448Px0IPDg/yCS7yAX+jtf51T8vQzZcVGlUbdGoDjcbda1+Vm7/6CoHQgSbn
wDRAkga/vMJK4KrhtvbSMuzng195ACOX/q+eF38D2m5HIIuAyODI/f0r9E1dUhkJL53B7KCfd+ZE
it78CVr063mBTwF9GFCOtAeSGZT9/lOqEa3TNCqWBr01MExyd4NkQBtDrfbTxqn03V9+dxHeGnIb
mK9D+a/Ar79of4HyyVJXutOmJ9H8wDtjfvz3T/nj8kP45EYDRr5/u2Fv6+Rf1oHtAIND4WTQcgN6
rXzOtpOvh6e85eTO1nCgyjBEcfjfP/WPp8WNXMVRwYFQ44D/5V1Gk42KWZYMZ6Fr46iAOpt7YxW3
s1p/+6i/x4jufjthfwvEfO/U2ldF+fdRYf/44/89/7/5Y3+bZ/XPf34bNvbPP13nH/049T/+5/yp
hv/ZTO3X30aQ/fozt0/+xw/hg//+m9xyQ7/7wx8STP8ho/TbdLP/8H/+/wWYbrv3PweY/jEY55+J
p9sP/JZfcvn/QeCAo6C/MbVBgLv2t/QSgmoIM2F2Ga782+3o4GD6e3jJu2UHMZsBpN0/Yul/Dy9h
TgnDZr99uzgxMRWI/ZXsEg6K359TwJwxPs0NcEf7+LzbVf379YmaeyxDa0TiRHN+GKYmieSamYW/
wfzgG8b1IeqHrcO2TDm7ynhj5pkPjpMnmakMEum25VPkrxM0IVLWz4voMqKBBRW3+vhppZCWytLf
5gz0fgMHwK38AMWuqiC8mU1VPQ0r7GPXG/ezO2e9x+IAMnbsYrWGxbyfohAmwBtu1e7Eom99Px1W
in6izOsYvm6dwrBMu6JOK36oyyudIAIHIKMopee2pclYmwfU6knrvRJ3gKCwJpLwvW6sSKRjr15Q
y4SJ6pXmVCeLASXASUb680KiuLckbWpxcOT6btwFek1fb7WrNpqgSWkbOJT527ySHYWOFhsxZZWf
p33xgYgZuIqDqz7GEU5kFb4FdeahEJnYO/aFUm7cmtcZ4kYKgobteAScZKDQ94Lh0E/Os5bNFkjI
81R7320JJaSO6ufOHugapqA4ok1Yjyc5ODHUqy4hzByjmuz4jNLAjTYQY4sDTF+bRKLcecsDM4iH
lK154ZrBz37i0ZXrHs/ph+Av3MR05tqLkt0MzGkL9Te2gpf3WkBzK50dYXyraXNyzEc5i+heupHz
0qlQP7mkms5O3r2MI0Cgfvwo8KCD47y5o4qB/b1TTx3Guos7WOPlkDRDVcS2WGTclGORBoWHFrTv
drKjGY++2ZCc68EeASrNqTIqG+xywJ0dpvXK9jPAgznU1Us/DYlemsaie+szJwR3v+Yv4Kj0N6un
5UeoXvOpiWG0fPa1SIs8vJuEvOvpkkh978I7JDlgE5mnEUTOtGlUlzSK92C+GnuiVsZD7z1xLxpe
zNQ+r7IeQDy0za7qVrHRAvkDwKgS8Qh3a5ibgM7D+Q7YpX320T4t7rmy8p4GCnIVAfRku2QMvaQU
0SVHC5s3RTpM1a4R/r2K8peuwyuFPF7XB0/SeKglFJtgizTePm+g3BVnFexv1ABrQHuV3s4Aii3I
TSRrnkMsbp9/iaJJuu5Y8+YKzQBNuUpD/+jTabPO85GiEI6i4YmW0WMlv9viWKzimaoj/uo5YPWU
0Rl22vxhm2/RcB944sDKKTXddopUWkKALeojisbYTB1+f3c9LmT85uY8dow2iVfe51DYc9bE8NXh
4w09vuQWAvuQtLp61qtz11vxCgDn4lhvY6mMXQgWa+SC39SgIWAbtfIEDyjWkXrSQXGv+J4Zuef5
TNPGd3dwjYKkgKEQUwi9MZ3R/ytmdmQgP03Fq6Mfiju37mFVTz+Xqvpo+qmE5CbeusLybVnC5ZvZ
JaIwQiZS6bQV/vrdtbp4s0qF9wvGGGxlDp0TxTvNWuY+ld48HyzU7GtjI5QIuvVij7nYWj2wJ0Gg
QbVRf0ehf/ese6jD5VxH/VZI0f6s7eq/SL4soKQLL9Y0f/Kh37eQ6fCFqWp4qItq4w/loXCG3VyS
81TDbA1t3PPhw85hCXkNLpxPv7my30FyPvYreczHUCRcvN8gZVG0Y2ZgFG9aCfiNQArPiilcYLN5
0HcLRB4+waBA3Gt50s302rKfi27SRQTmbfJgKdpEqml+BUNQZHNQlF9LvpiY+S6hsUWqdd2Zes2c
HHo+4z2ctcY6H8tU85ML3Cwp27DLqmEcM1470XZosUx1CPG2htiaDvpai2FNoVtCocxHqDtMvzU0
fCrd3tkCCR1wU1jn+6wBF0ad9BIYfGsW+ByO1Cvl+k1A8onz/K1vDgRa6YOuvtQgsZ8lT2qIDSs2
GewdbA7UUW2QEn6tnIM3wjSNtiP73vXJWGBrKJyQ+rjKbt8U80cgIKqBqNvJgh3qASw1lqHqsGTZ
Z1Xi4L5ljioIvSGkwQXezOqgMfHOckGGN7dFzN1y66xv8BASysm7YwWsXyBUQ+PVW98CFpEcOPka
Lg8u2FSx9Cca2pNqxEPpB4/MdWANObKTiD+GF66qj8HATiwncwrxeECZ47l/rOgJreQU5AAyD9SB
Ehneh17x3lRVWoAMzqswnYaT5z1qnK+aOknpFB8AY1NaQ/0a620BpgmE+zUKoG53+6E/DcVbPuoP
MmBT68MMrtmXOp4gSM8uz6JGAg2HWUSKi57HLe/I2TfyveJmH+hnmIhvsA2henfrEU04sLqCrVnr
cLgOeSdiFUjQWOONkwY44d0sz7kHvDy6SzzAuCFLfU/x2XvPQtltisLuFNiohl/aYtnyMkpQfF4k
OMJuxre8Rl/eCuxRU3ivPdwr2PNJCfh0mqujEXo/0TIuwJZhxYIc7+Z5H7UD0DkJnlZ59XtHuicg
Gt88qY6m5wBDmjxtBCg3rGBig003dvPj1Lqbsg6/qKmDlBbe1xhEr6MbgQYsRvj7gFCLAeacbcAG
rdQlx5x4OdhZLJWoDRMA9LhK3k1AcOBBjs+aQcTeIt9cOPRwpAfsRQquOSRWxA0expmfNDztLorG
ZCTVBnmeTHBIs6x5Im5+7wJd2ehRbUqdR1CCNdh+K0G64KgqR7tBnGVTd1ECiPmoArPJzXZiIumA
N4tgehmDeQ/YHS9faUikFQxEh6IysV1Wh+6x69rrJPaIKECsW6iz1RxvB15G0NaHls87SNhoFpZj
1W5RHXQTq/a4xCDQDvlGSL61TZQGprp2PY0nh/yYWR+riKfwiu+hID4q1tyvZLrSwDyQEl4YPL13
BntYTsFjrcd3x/nZNGiDup/uyg7LcHSLz8KfkpK1+5vvb2Cfci23cHpxIpwUnJ2iPZfqPIcfOT04
84uLHZ23HmIa2aIO/voKhjbTzrqrxS4CyAFmKVnLOSXRC1trsK2fQwNGvDcbWl8q/OAMTwZfJ747
LzWO/wRnPgEXsVvcEtdF8yFuBd7otPS1l35KAdl2DHTrEiIkYNYdXcIbMMmPrgVoB7vJIdOjWMIg
q3rQn7n4CTE8Laf6WHjLqerCLub9fBHl3vX40cgVqkDjXIzRaTV53/tJJ5FxvAws/M4dycZhALJz
tVMSWg9VCIcAO8YWvg/qG45ovrVK74BEgfqdSQI190CrYC8LGXeONRs/6J5B4mZjqB/c4Ux7LIOS
3sNO4k6dWrfGaeschpIemG3vIpcCwWiQ9uhH5OL49KILF/XHmOVVDhyzz7PWXzaqil68ud8jHtBf
wC0qxFRyeJE1Dk7PJ/DXTY4g1dyYIA6QC0DcOr5BNSLsws3oTHEzHJh/nhpILbD7fwa5fe4WPALG
1yQFeNCHCLHLXbAuaCoEveu0CeEU3/uq/xaEDpIm8HuSwHTHSpCHm/dh1jED5HWlvXsd13q/dF9+
p1PEogHel153kM6CPsAkgy8eJ/sMUikGSJHQbtizOkpLC8Gdd+HZkcPB7fuX0bM7SA6vfrm81Jye
gdAccU8kC0Vd0zlHDWChouWZdt2OEhgArp2OZtA0Ud684Mw2MB14s2mptylLQXEQUxggojwCDMoU
AJzYBit8GcAh3fQkBruLSJ2i1XkCzx0TMOUDQiGIZLSnuaVhOoxSgjIZn8MGzI6YnDJbhN0KD128
A1VEifFzqNAFIAjwHaVr/x60OP9r4zqXokHoYa7mdlsNbEjmCSR6SgoapIELFA+QPl1jQvSR31IU
BQVMqFy2g0rj7yWiG9WYP8rAFnfSkDaZh14997bHiYtRFwu/ktXUV2MFIgKucjbe3DZp5KvYWiSn
GrXN4ZHeJGhg79GGI3ADpAMvo2zJqwm7/I5QNHszo7G0o9msOdvbnqkdn/wnQ8glDHWEBQ8+OVGd
CSHPwPf2nWCOaWt3XYjGr5unLOQleS0xwiERLc8/SBDdCYfACfZRsbu0vq6C2w1d6mEv6xHGXt3h
OPB4prruUEf5A+8ZLJlOXcqqU0nbtnf9nNfJjOHasFhlP8Kv9xTLdFWTRDTtJ8hRcVeJYvhyfTvs
QolcMiawJ0uF0k0zZpFKEGQbdmQ4jdxrE3AEqAyQ79HVFJ2CERdZXxD4xw4Bn+Y9IdJTpgw2cSLR
afkQjrmhnzMd2KZrJ72rPErSRS9RbIegifncsz3qn61yexx+SiSro9p4iDAkYx42qu2RAbLXUdf7
ivf3gxNdG5R/ZZUDOZi/OIDQxbNTDAs4he32g7X1qbXB9YZP+7fNQkFm0wbV4+gSdH8d8He7tOUV
dTxJKzS723HE15aD9EyU3wybtWc0cX34/6MzfKgeTEzvPjBFd+vAT53W2cjaq8HKPtbg9L3wvXem
3RLxn20l0rqtf/SzH1dD/okhrDvafA+jl2JxX5g7PPbSe/JNUwJ/KL8THnz6/fDRNcM7J9MD2FoB
bopem7KXWW+DT2THYc5VGeaxoGQ2436gKmWdBg7w1aCJP5ZBV6VhDpIULGgQ+4MfxCsyzl0t8HpR
SIjJvsLTLTYdqVC1g8wRoHIJIRY4xz1Vptwx+aHcCVSgA6ezAtzQgfsDPyxvlOhwJj7xEe2QTdKE
3SZCo2A752HA9QFz+ECNOjTV9K007YIImVU4ZAKTahnh0INqASanK4pX2ZaPXSsvuT9cFK1TX6KY
UvZrrqaY4eJNyt7NY12XqUYKIDYBirZ1ydbQSR0ptujKH5AP24y1V0PPWD8XMu8mO5ATD4ufFcoc
txBHqee71pm/kFfRKaIuaPp5gf3YvoWWb5ygvEXYYEnqNmv78K0XDV7QjVppVSRiCiae07QQ7kcl
xruqzHe+DWBg4iKhgc5kKGTGvVuzWqTA5A/Sw9wGuNehcQ8wlo/OMsWOnJ59Cuu+bPg2N3wzh25a
u0tagTrhFUt8lJJxhJOqDtZdj/ACL6AQISX0Cs58geMPecMd0GaruF/GfTkFKKU4IPtu14TDYapw
E45qD7IM+kyO9Fw01UCiI3kqUKKuc+7ewWy++NWSjIy84L9zMCcYE6Jx4yLPFJcoW3fFoKYT0DmA
DtrsZ7kO6FrFOL6iIpoAudPvHu66kdjUXVD6hSVmEjhz4V/mdTFgM5Rx9yVbq8vCb8UJYWWwxBZz
Ue75UsgiRbpiuRcDABmoGY9MK4H/wda3UdHDomqIUpj/Ho8I+SSTGL7pwM8i8yUMjJNmfCorcwGq
+aMDJoATc9GXgimiEt/r1+cCREcNQaqB0KRx83rZtDorgo0SoRwudLcTZHAedN4e8WsDMnCGxxa5
0Nhik2TjQm5klLnO3ZjN7ZB0Yyhj/OWrxDdPoiZZOn0unWpTN0G3dcawTWEuBamH/3zFfrIyDRed
FNWQlbJ8yf0ug4F9C7z5yHxBzLnM2BqgKlBkiPVNyXDfq9XbtMCvUx9EyCEYuod+qqvTtJo141W7
WUKXbpvRHCzDpVwbbmK/FRih1Ks+bRDtid2lrEHXIkmYQgqKq8Z8b7oh81013olp3fCbStFyD53I
bhl5ms/zBtR+sXHyotZZZbDsx7kA5iWK+jWkEPYEegGc1+/TOmImxIL6ZQyaLUbsAJKT43qZ/ME8
I3G5fhLpFD/rFnInBjw1ZFfp4jujY7VFhjSPp9pHjr1Es4XD9CABa9UkOMzyBWHFrOryBBlHsGKT
/zjxEiC42dVAi7Yz2w/G+8kqaB81Jhk0fnVvunbDhN3MeYGGLNL2XE7qlTBn35D+YcEmjkH1PQzI
LsRF7v8cS3CXqFGAUmW5cyrFkbhO2gVe4vnD1u3lU8i+I6WQyEpmo2QPCKWtKSjMM5+WL7po3KK6
2899fax4I3fU5g/C02dN3a1jIE2tM/7pPGLpy9t7KWX10DfOueGR2TgF8k1Es+pV5u+DMCc6PkTN
gw7aXbH4G8Cq7hXCVOAX0DnlVgnjI3yp3Q87rEMyCB+ZW0ekSsuLN5hzlX9T7LECPBLXFppcz95W
lfX+G4UuB03P2AbhNXGpDEksriUylgTDcPLM08OMWsS+QfQ4cO7sXBcSCPyuA+9w/YG1T42rH+ec
oIGr/HfiwNBt6wAxAlToAe6KsA4fKuXHYgw+VuOPuLijLOhphQxvw6Gs6KPwn4aCpz4OM+Qa0gli
Av5rJkfZuYcwgNpTQQEaMPipcNaEoNqjzQIZgXr7Am3PGlFkpuY1RiT81eQAHH3k2RbiAa7GbaPI
rON2fB/IdYAqDRo1VDQLcPOsvtmiAAeuKlKPW5xHNo8KJHsMYiPFfUM+OpD7CygYwouftw0WzCpx
Wr0lvfM2SpzFyG9Brl8vS/FoeHgYuL8PSgdQPOKT83aOXmusH5M791PTfdSgGJJ5zjOq5D4C6DEt
42OH4yJfn0SQp531kwXvXpjxPM/eVoNH6pdo25rvxpUfQ1SmNn8LIExM82ZZwx8CXQ6BAFpPTdrY
MglWZxvw6VCbcVMinz+BIECy8wdtPmX4tso5zsuvMWyOiBVn7kSToH4fqmeoGk5TbRVUaMezKXSF
C3IYm2FA2+C6Fy8iG/BhkNXa4dgUPxVQ1tptzj1op65wtuEU4QlWzNzRXuqATy11hBwfqHklwg0p
X3lQb9Do4s15xYGWHyVl+1Y2ezLfSRcqMoLqu77xdmDgQRsGd377GLJPOTEkA0tkRelDI9HUI+Kx
neg8xl5fX4eqPubo24BZsswNZGpYn7YWKrUm031gl2+NV3wh+gL4eFB3MqQQb7w7v3FOFqceyKy9
DG8h/qZsD71DX5VbxoF+1fOlhROSLy8uxumo4qeBn6DrpKev7XJdRh9hkpduNXi5A2B729xZcDSH
xWv3xDzUM+wIMwTbwIyZrMODV80npwcd2hXpzN4qO+4rhaEE9EMuayxm/jAP3lbAsQ1MifTtsQA7
VYW7Vs0Cvgt/RtwPzPUiT+0gtpWWxw5zdKKpe3KrEpoT2WmBGQydQacYpTx/rER+xJyTpDVky+i6
EX6R2RrRfkpx8YfJ2N5pjAywJMdF+LB4T+1k45DS5hxUWTF+TPSwQvAd92Qq0X+D8V5AvDsH+Dxu
f0Iv5bnHRp2tg1cHgbI81OF+qOyeFIcWFXIpshrFYpUhJi7tVQaI+DsfBNe4OKnuYAp+g7yT0jyB
8zwDjJLOikskx9o5RIrFVV2kodYpkPXNrTX0kCav7FfOTBoJc4+hiLE2r6G3JgXFHEA5nKExd8tN
erYX10cbubCN0xZ3oDUy6bKtYLvSqy69Pvs1XKyuNonwUCpBXavCOcXwoD3X/hWBlSh/xRUQ57xF
rvvot0dfngPnZSC7DgyX2SDTHnfqh2lf2ADjK6so7kDFH3SDv+p2Z8BpT4LKnZyDDbF1GTfkpXdF
NlYwO0BvY7wYwCS7XRXbdYtKQmBzXX/pKdZtsdXR8s7EPWZXrMj6Q2KJwXee2nYbIqwIiXhkOFgq
HFN040U29Yz7zbXhY8nbIu6buwglBMwKWCChH4OtOBJKNCINDYxArznPEtm+MuKv67ogZ4gsXY0W
DCVUVnd2D64lhluAKKnAcAUUmOVFGSTYkaHiQMWq+mkuEd+FzMTRr6MQAn2dS2SdnLDZe+uABk2e
lAvRVk6nwY7driXqOpb5J1iiD4aIMBJrrwCe9KuYZXuIaISy0K3VGXDle23erGMBlg/DdwRwTn1z
Y0tqqD1TUk0qC8t0dMJNQ651PsY3kTxa123PCU5hhGDXa+7gkdcP0mp0wl4y6a56BncEiWPneRPZ
IQpvKOYKrHBtb5LvU43+QtvBzxpRAcWGraZOq0bB32ZN9LK6L1pcGM1jlOixJTrrsD5XJjc5PTVs
vnOH7wsj+6rr9zT8jMbqQUCFpdUdZmbAlekzblfUMnrTQ0muu30p9+uUlfkbXY6t/wiV+4JILOpv
EJ3UpyBuHYhQgx4frRQItYwM0wyWVEbvSJOfVMDSSMFlA7EZcyD7CJrvhbRnZ2VfbfHNg3icTtAp
I2p0DDi/2mjeXqAXMGhRQOFrbz7NDn7JwamSdvF3DXIC1zbv63fwIsGmXukd9taYCfgkmS23IRSJ
iLyjz8Z24nCBhukdEygSjKHYMMnui6ZUQBarHznSvoOk5wix10Nl2mxEwFMPrIcwhyolJAqpdqxk
7UKdhhyakpXvEE2IYCzXcHh78q0j0aW18HGJ411kHYVHDPmZn2brfQYOdngbmQcX6pCJ+p/TqPer
yAnC7MUI2wuKfwR5MukxqYQYcx9FwvkcfRLsBjuF4LXLC8a0JNr/XGG1xxHCQZCKILEUiCHsebSe
h4npzOVIbLR5AXY9LPU9QdbXTug+Jr98jmjBEiiRKilzBVy3GYqdaFx237ibPEKgl1fXpcR8kpUs
S9xU7DMqbQUZtVjRchrvqnEexeG4LrsO1BhOLafKX9EYRlhCkT0Ktxi34RKRQ6Mn18+Ctag3HNJ7
6jX9TnHzWhh8G8DzTeb1r8sS7kjpf2Jk16YOPBjZHn0pHIsWjG4GucQ1tddg1ns4xJsC8SRENvaK
Oqcxci68RFBNkCDuKBKQmL4SqykqT6bunVRa4mwjrKQ7HqxHt0PMNQYZiiBr7cuNo/iKaBtGWLzS
SQFOpFBJtsPg0TJ1qOAT2iRGCc6T4qmqJ0VjPpQQL+sSn5uKVWyXQGaDYuMBEdAgg4uDYQiIeGcD
XAdotCOSTkkeVv4mz1W3HZz2wWe0fegwEiiO1pxfVUH1lrVivOVg6TMf1LleGpah1ewwBGZBSlah
t5mVY9Kmg1RhS2d8xFwGhgEp2r1bpFMWiUFoaccs4q3xZBrEbgJarfdIsMMjB5fmbhRFbwz6M4wR
93isc/V9Qna5viAvyiA2IKT9vjRc/5xvIm9B3SVRC5QmWev+p60AyEeFnX5gD864SNh0tV3PM1b3
UFcaATNYEX1u8HMgGdYZbZUl+FfAjfEQ33Ujk8HK/AJtNMSylPSuD/jLHEEi81S+E4A3bilr9g7L
HcZ0p6brRC2mVzguTo92cVNHOXLjY2DFG6b0oM6V4/IRhvRH2Wpv3LXB4p/0sLBPMJDdsQDv8EO1
Yvlf6s5syXEjy7ZfhDLMDn/lzGAwGPOQL7DMjAiMjskBx/D1vditslLLqqza+t6He016kJSZVJAE
HOecvfc6ajW3VPa2c6VaWAcZ96oCXtIyaQvT4dbn1j+Mtl/dhhZDpzo+8F3gv6bfuKna7guzb3MJ
ZErniBzJ83YS64ZHE7Mey/jUdaN9TC3qMluPw51TzsG7qa6MB0dr+W1nE65837bM3i27HWOPMdhm
eT1vUjqaPcxX5r5x2mqxStCz6IPLufzqfFE8kaFuHk01aQSUpd5kI5nouAJLq5byS+Z11m00wyKk
WNN4PI2zKn/QQ4Lxf6F0A2si+ZIJtnomKigMlLsmqet+OOAxLiQ93Y+evgY8SaDO7ri0e7cL3DtF
/0CF01BR1TMO5A10Gwe/DJ54BuAx+mcJbIL72qlv81wyHhxT8MXtlG1J5Hd8bx2CSlw04b6yz0U0
WyiJkx99NoFRWxRtu9uEuFsudl3JX2VnOaSgLbE1TRecYxHYO5v64IYJNUUUz9KLNtb0Jsw0E6B0
w3toEHoXlqZiWNkE4anrPHkXFZ7YmKbHCePRUniSfMhqakewO3FoCN4kQbfPLIueJS5tslNdZd90
OvJvZzdxHp0+IULdeKLeEgSGtqEQqGvCtoStoFetoDTpM5YQght1PSf3AwPg7eA75r4IJ95fH1mo
0o4Yd7jC03PgoAYnXpExnspo5Qq33xfYFZO11dhvhDKWbteqbDpAGYp+mKJPzNouFJAgnmLWo1tg
+4Ey9GnHamLMAG9EdT4w6ArRKcD5vs2wU1WMKGJ5JxOmJl0ph02fi4ivJQuOjg7uySEpnpoVCJ64
ARxSidChU6yF8+aXsXfPgEd2+Iqa0rkLi2KAvhTHiv6gcdYFJhLAPFHucM+69S2zDebfeWA2wg82
kVtbG6gG0YMgBbif4jE/2V1utvWIZSjB1HuIoHE/xuWUPTT0F60r1F1OIYnpY4y/s6abx1XcJtG5
qbP7STbzPi2qtVN19m4QgIDIRjAlblx3nZkmeR8L4d8Q+n8b64roQV9N9y5ZEY5r19vytlw+6zg+
METqT20RO+/Xo3AXSHoot6nml9E2fAlcE49J4Qb7uWv4s1PGVeR39tH36/mZoBJTF2Aa28jDRJMx
n3iwyZo9MKkiVmK6ORtXJGFluIGk0IEKsfwAKFivXlKUhDgip6RKNZ7iYu5volG33BGJtZkiJ/oi
OoZKQ0x9VzeovtxDiCqtz+XhUOZ/5uTXzgzkftUDirmOmr1cDEpyXzCOKaeluiOWQvuUa8r7niDV
Me0K+0D+hUt49PazxDmjZXQUombiH4l2DVDspqXPfmgqfzgjWvo7p53ms0d+ZGv1JfdY3lUbSRLg
cYqr8OxG43AB5zYdVN0Wr1GdM3FqJFgtbArTcOehkrSrOLNj6h1T3E/9BCT2Oo3t3fRxVp13mflu
BzLRlrdFThKHMp1eM/A9DwG8plvji/ittmabiVvx7jBdWCtLgxeYpvrQwReXxh93julgKlE1vshg
eJeuHW2b8TocredyeCU3lApyVkk4rdqwZ5y0iL45dO0E92QqXMgQPsp/Uts7yh90pBJVgrDVNe3D
eSMCB1uWYgqEknyacJff6Tbs1kTxfzDoYT5Tj9OvOPbstV9OeC/GcGCE7jrbqekWQ0xxgDTL3ehu
G1by0oXbMWqxghlgKgH3bCyrDQVDz0ODQqQqdLObB3NUTPPKVY+1meHLDxgNjs+BHWIakvQgGzJ2
xU+n4quLXYwFnpKEGovs6r9oJ4K6YYLnpG9V/FUlTnQ7M/Zr8dYQUbzCS/NyQ1BLrG17tG+4QIuD
dEfxSxUScyai5AUTB4ydphP7cklDVB7Hte5sN+V918UhxpjLBCaZwqM9QiljrJvQOs99fOFqoy/P
dFvidYqzRzAxjL1kZCAPNW5G9IgpEP/b6A1Ckz60OOvmVZQZvhbYTMJstHbTcMVYcLq4xdAzMsLF
difsktn6WE1HYlg5ls9hWNa+0PlbQ4+A56vN3E3jJNP3qNrs4pfkw+rQ0JIV6aSZWsjpBv8rik7K
62XUx4txbqOoae8Lf45/6Unw0dXhQEyrtNrPua+X76Is6xu52HOxJbmKUuCZqwI7JT9wYAQXi5N8
5zKAunGNyWrMMUH6YJHK3C6J059G0pWbMe2dwzIZ/dEnC9F2GVBNe2XzKIc2OzPDqrdqhDKUptNH
Sf/AnVhbDAx7TB7PQzwt32WRq7OMY7Ory0WqFbnJjGZP2OvBxvm3QHfbzjMjC7CnuGPLdF42gFrw
saox6i5TIg9TXoDM4ZF0DKPKuXExlmNFmqpzq5tqk4HJuEw1dp4uE48x+uRuEl7+QUqyDdcBbetp
sIZ6Y03hltD68qONp+ZZ9xJ7Vl4juYqpf7U1F9VqyuyOAV0vTmGEqpSPD6AZ35nAY0aw5+6ubHNv
31fucJnsGH0arox86cKhOdRhOe6NctqtVQ/6wbOuDwbSKDyFyGJuTL8seNkisqREV6K7pcJ0xT1j
3ULB8n91CR9m6rkJz8+kRWavGONFSEOrOFnGhyUnaeyZ0F4w+IR5tZ4ER0QBYemNw+TXgKp4RBYG
18poYTuO1gy3cMrP8ZxzjwDY4l4Yg2X8GcpZPkTJuYyRPtKTJDCvUnUTJkn3qSqPp1N82xbLnnk2
Md6eEqCLl51wrk/zxTq1CXNKf6gQXE4B6V6361cg3bDUsgeBDSebvpMB7WS8TNz0kQeYobdicaBA
CX6jSfgfPDniPV7FMkMsEcFv2Vrx66Cq9FAyyEA9R6KH0NHZFoV9Hm5Eg61/U5ZVvbL9tlu7UbpX
TndIiuwVEl4zrKPFSe4j70b43aGLGa833Yh4DAABUiPD+yzpNo3tn4pFZ+sBiLdVLLdxNLxaNb/i
EQUoXSb5wfxfSYc/7Pf/syDAc634+6+O/j8b+v+HWYH9V33dk6P/+lLXn+b/tXCAh6f/X6cDbn/W
+u/7fa4LQ5zrb/8jG2CLv7E0m7gxRLmQJpdIzH+FAxzb/huZf75q23dZVCIIePwRDmARd2DbHmxT
iTOHhBGO/T/CAY7H8q3rUuBrRIBsJMG+v8ce/tvXxx6XP/79z4tN/nsywHKxIl3/cv6SHWlQvqUf
KolL75L4G/yRf3r7/+R1iT9cE2T/iOr946X/ElcqcFaCGbTKYwOlZNW4gxLcNX50iKti2XZe6j7W
sgzuHGwLZyfP3VMPjeyzArKWHFS2ZOU6c4Tor6Mv6havcUoK/86j/aQk4kao2gVHcuDfzGlcfgH9
mmkjShQyjaj51scy2pJCMpcFgfI+Usn44rXL9EONYfeRt1n92jpp+hSR+/xaSMtvxobSF2et1zzk
Vi+fon6ZEdXU+N4TmriAIYWTsAzxRzua4RiBVuJInRM8JZPIim9tLe1jFloMXrTjPQXB0P7CZOnQ
cvSjXtUK40gmMxvzHTsPeqieprpZcCjO+zwNuqMaHYAI/hVtugTMFUonwPiCe7F86204ObbOOTJ4
lMgd8YTgvheLwBsmh620YntXD0PWHnOL1kCHs7q4AplD62D+RCIrNjysstMMffjky7rgM1oC/0Ce
LTy0lm7vQ19e56idf1Zunp/kUgUI+dQNX4lmqZyfLEACjZTdtirEdBeQcL26B/L4DtZhDLGNIHNt
YaWWfRufdUtP5WfCu4Dk08XaDefpNyie5GPI/Ond9PlyX0En26ZKBI9aDWLD1xd8ZE3mwvlPYeZA
QQUHhmZ/gUm4bGbZG7VeWpEcB8sms4LmgqBStVBpHKa5/EDIiLFLuoHP9mYaOZezEn8CQ7xef7vW
TEq709p5FrjfXmwnG/GWl7jnV3yDydMwBPE+dovwYApmN6Xtg/kXpjA7xQ3y7A0k+9azMt59Q9T7
zHzS4mr28noXQfp8KjJhrXhGZQfeQn7qvMK+HQadlpslKBWz3SYb73pQq5eAHgObRhMVaJUWjVOU
ELWOasdGsm1A+GQ6Kg5DlM5bLszxgTxmR12SBpuEwfIqHCNtr3PQry+sVCHDUl0bgDCo4JBN/iv2
0eS+HtzsB4wwWlbtRxd3HDCvBkYXh6kc3B0kO0YzAC3iF0Km0a9Ra4x5fYpc2AbMtpO5SL8N8cJN
zcBmgb1yBR57bS3u52GyjnNf4ageknYzZw6KbVyGUJ5IBQxdlV2aFEWuDiq5TyLV/tIi9U953sQQ
4wOetx2RDHMlCSsaUdLl1yiNKy0sJnUD9ZQwvnNwxhlTt8f7+6TO14jcGUb1DFtgu+rI9m2a3m40
hpoW8xej2SbbBksOI8irqqu/ucw385KNP+ZsSd7toYlvGzMHJ7916pfMbvu1iC11yaPe4pJV+q0H
a/Yi9Zzc5dky/DRY952DmUNaST6ZGwPN7SngerxvXeP9BOF2pU/MWXXsW4BFnGjeTQ1zdduCzX9C
1ff50Sbn4s8KH3pTDhTgQ9S3j1bf1LugHHD/R6B3VsaGmQdHCx7DagZhkSKtNO79WNXixKUQwVrl
/gpnb3pw7Ta9Ti2k9wEwxcWNGVUu/wejgF0HMZzIKOGWkoy/w9maXmLLGgirDNPzQIG285rUrJFC
cWtSmLNqpC3bvZ/N0RpAyXBnwFFu26Lw3m1rnN8Tv3D2WYeJC9WkC45QZ1jVFOK04K3rE+AKscOx
ERAbSssbDHDMorN8fJetBLa4NM5umEkQQ1ykI4Orm3E05oN5BGuAmDb1I6eccOynZbLt59kLPb25
AlbWfPcB5yQ84WOZCuo9crDTfc6c7lanHT9NEljJVzpb+bcXR1O/KRudb604LICIT5OzT1TePEzZ
glndXtiaEVVBsKHzSKjJcn3JHUs/FFKYY4+544CAWH3ybWSXSZngbMJF7kLLmLcBjshqXpJmfiD/
AZsIHg48bao+DCwJ+Qmo4lLH8c5whna4O0EWlglrO1ZRUOc/A8eFH+sUsdmME9borPMjwZgnd1ln
4oXzl5XV4T5mytLsl6wgJjwRsH1Y5NQd28kPnqZ8MgfjW9Fth43t3kZ/e/NbgxDNLKN8GQvb3AKW
4gIHl7JLegu+N+bqC2TRaV6NiBqIDO380HslSaY463Z8tSvazuKR4uNHliGUzqKYkWAXD5dqb4Lv
0MoxZqZTsXNyJQmsomPCYUbs4J9ONpQ91ksMHDON6fLfTZOOx57p7y7uc/WRzqV8cUfSbMmQ29M2
T6vlOS2K8T5tU300el5+eTq/Mn1reR6mCgtqZQcwOAZoONdH3sjsXgZ7H/A5B3AmuVkhkrbJ1O1k
F2VvDoXT1rRd+zQGJMdS1+Uw4XJKX0hhuBunxeCPXThKbtlXgHLdquXL+JpGyk7i5Zx0QhKuENbG
Zm/SRz151j4nCPYBzWPejpGtyDxltAAWw4Y9kKgRs3VgY18qQDrdRTESusyrmDJmbORdrZFzJdzt
286pvKNJ6ZGZrZqtq423G5rcufNs5meWTMMPpwxg3MkloStuYx7+9lyDhGOCS57HWyY4iyp6aCLY
6wEju6esARIVjZ179KyufBqbyTuHfu3fePTf60CBvCKXlNd7R6bE8OAHLLS/lROvay+2biuQWu+a
0dajB2mlvgKICYykVVWcHDSdeLUMjXwMejRb3zjVM2dzu+9jDCPrqc2YL2dM0jaxI2f3ircvMLfU
uKEhWctzQPb5RscSZ+GsGAVa/rylHsLFGpN8PMf0TmuRWWBzRFDHF5z0+U2g8/53R6LlkKGut8bp
CCaXRbKd5BC+pVNufs9IhedY+/7tQpX7w9Nlb1bKONhrSyeeDlAkNXMF9aVm2NFlPCCbFbghI/7I
oyxyg0BSxPWTbUXykUwjeJgUGkvRCPpGSOSXtlPiZtYR3KYu8MQ6y5Lwh59Eze0w0f83o2IEVITw
BWnDuzf8bfmujkL7xI277CsIzlRoc3rT59L5rh2vrmHmSMGkT8RizRyJSRip82QVEjL/qCY//2Ct
QkSAoqy3dTLTkZYiPojSn2nTtXeeHKmPfWpAV/iJyNfSH0dAz+Gcg83rALaVwVUuHq6SlEcZczP4
nfM6Sxndep0zPbb56B2LRvtvQZe6TAfc5gE4eHCQtbPofdDY1ptc/J6SwxqWfTj2cp9ydtwzH0se
lSwLRoXj1YMIsvMpSKH6AbPByAipI9kGkHKSdRUwhYobv28h1Jif/eig5ymDI2FO9pxg8RFkNp47
vXj+LlaWc+SIjt9wo4+vQG+iZ1vL5JmMWXZbNVH/o8SNvB3DKkCDH1S7Q0r4iiNGW5Ov39po3C4Q
MIlT2KwDALpGRKMQ4jGDDrcHOFzdoK+CH7K7QeLJsGOcOwPO8YDbYZuQD9wbHcRrSJTDS84chk8z
VeMz5vzgIfPi4ndQuMlPWysEj2Ip4lummcsDKEVCJWqK7iK3ksT4VIvrbtGYg+dSYeUOQnzkrmdh
5RMjT3uAPiq86XERcMEwMWK0Xo3zLkgm8+oaUb/a9VBy/rkFriH2YRMzi/Lmd2eF8bls5xyuYBdC
gNexS7CkT8P7pWqJ2kZRma4nM6lV3Wu2TiinrwBGWtWhyvA3r2M1e1sYn+1hGYZuM1R5dIerdzwl
U49jDWS1tU/dGJuwjFWzi4UZvLWH9/QZW705NVUQnZru+o7IrrGDgnEn0Ykp+SXtFD7mtQ1cT1P4
iRHCx3gV68OkRox5BdtErK1OavUAOTm7K3x2NhVxzuUUBcnrPCfcqh5g3GfqquJol8t0rlKXuWrp
Bfp2RHVl24oLl5zwu9lPYdnH+F1rGMUeJfHWjaoaPcXT9qdPem7d4nmzmc1UrAEaF3XbBAq7BKnz
m0z2eNCreAm3kq0Qz47MkqMWzXgfzPiWZebWD2h2/p0jo7zC88H8you7fu/A+W42ZtDtDVk8gQ7d
Z6c6EwGuBDSPQ9w5NctWrPkrp01jMUGe3EoLL79rLPcbLJve16HXvuMENJiYMLo0Rex+NrLnPgQG
j4Xuynfk2JyXrZkadSuKadzbMGgJK6QTj+qOEGnjinuSzM1TF3bZrR/0bboavWDaFH7u33MuJp9w
o7xXd3HybjPhzXPoQqZ010YGM4sqiUSIaMJz01YhdpIqllvdBdbZ0bObgRF1zSlCOjnjGpZ7v4Sv
ApMZlLyGDrFjNQctqGc7hGrwabw7DtOmyg9UtxYoJWtMjP6ui03x0dVO/Sr1VTkDDOitHL9GeQ8D
TMYUdSj9xo7WclHiCxjotI8au1hndVrdMVRdTp0RNt8yWe46d0e1UlFRPi84hrotfWuwXyIjvxuf
7Q/EhboO2Tny39wxRvazZEdSag6q587IERRALF9i6GNXdw/LQdooE8gEMNIYUpgU82MfDN9uODK+
noEL38/aFr9Zt0QgrHBKEJdUunduyBWzGsNG3ZdaHJHArvEKPjKslgswxGhS/aunsuhXMlh5d+rh
lQEYBKgPLj8Jf7p5UZ4S4bj3oMrEc9XncY55jFw+UVKjIChzpOsFZ3jmFsU51z2FhTWB/Ce7B8bT
StMjrSMO6AGH5cCzfFPkMrtbhjL8KAaT/3Tgs+/aIggf7RgH6ahk58LUSoKjx24bglHG3hexVX1G
jvLQ+SkzVlFl3oek2ShvGaBYd72Hga2aUeIyN36RddKew8UX58GqbRxR+AP0uIiLG1hcFUUnfVhn
Q7KeoYkyoLadlwWJFxElD0kYD/opzC37Vsbp9Naz9bNdQ6qWZwgDFbNpdSD+ROcM/7+08hLiLNdp
fgxqKAeYWuSXCHXxYy68RRGyYAVWR9P0HEutjzZ0zKdoVD59Jr7YLmA+v9h18YrTavmGJKn3fSLS
u3kk8ReKtl+NUaB+jH6Ab6el9l8RJ1WnkCc8sQ7sKtQD5W0RVcALxxSBVy4yOPG1LGidUvycaAIM
rTfRZoQaMu0uP8ren+xhJzPpvTJjwn6RJTit7Ol5ZGHXU4Tj4Cqf6F2Fbftccf5dH+rEwQlEXKGb
ojkaiTafUFZu58Uz64RE3d3AAtORX56TX1HefYgAOyjGF3f4SG2YLBmq0jvTBtrVqr9e+9E0bGbs
Tu/sUHpCITRb0TrzWZEeJL2jSWsCGKwPOrRGa21VghlK2M/puEoca/klRPGi7QL2hjeBGO/DwXqA
eWyd61o3b4YszVfOjpLPFG0C3yFxLmJwdoy/cJy3c0PCy7Yjs2qapd/NzbzQnMibydHpfqk5MqgK
ru/bVwZkQDhXPAtkeZjnkICwqCjYk0rGPCZdJiJuHbJqxIkvU4GLa0zplpTp1B53MGFe0AV3fRvi
rsiH4ayVKe+MbIdp4412yjoLu2bBMaKpxrk/EiyCl9jcaz/0QYqQ6DhQmTg39OMUXGGZqqfeKxK2
CtUMeNrebLipqsfSCPmJXowt3WU5yW3opmy36qDp/WIq52GzMmXEn29pv+ALiIsH1ntPjdfgrBTt
1m6cN+zZKVcvaotlenPy6ookc17rKdlN19gIj5PZvXFmn5KpqFkuQYFct4+eaoJ9FIP0XOHZh7Os
QQevnMmK1K5NvBZxH+Vw3tHlcBa6Po/DTU9i7KDJfvwiSDbt7UpwMOc06D6aoHtdD+X0D5PyI3k9
59iokIHgu6dzlSfZpdVv+HhVs3O6trvzeiu87UebHECnvWsgKB82FE1k6+F8KgzsTQaz26umEAwn
Mvh3kxXlm7/0SbvPksLq/3P3zVcopoThQtm0Z5Ao0b036AzWaNqr5VPEy3xvchHWOw4AR+DmY38P
UcMRT4gniEGztilIHgfhXGNCS5CxHyIno1Yutf+KIWw8At9H35j0wOYwRJe3JGa9kSMsgfu0UDdN
66WsZUgjIuWtNHdNm1Z7mfkW2uySBWZX8fxwsSzY6g0cMeNd124USZOg6ndVGwfEVwFuvng+R8R9
HJgFCSUPbpk4AP3vPRAJCiPxAxbnaT2Eo/70Fz2eyGjF+Cd0B65AAGbfhaEZX6ZgsNa0kf7LaIXW
J8JnvGdzSHcO2ZVSrCjA+udGZmIvfFVfehGPHxiiEklXB0VBzmp5QNIxD4FlEiz79IzU71F1VLmM
IGdUvnlskzr7Um7rbIsFevyKDRHOTjYL2LXCkvKYOUH4k2VtgdrWIhPtRkF23THw6Dhq4C6nje5x
aGZpitPNsr5bDjigx62sboghYFhX3Pksd7APxGSRxbHZ1Ss3S5dTbdfWXTHlzhHZs8aUoe3rmpxg
+RGRg7nXgmFfxBOMIrQqEu4mSYY1mKPlOKBjPU1WWX8Mvpt9MaIU7yG7GA59WXWfrNvxz3aRzz+W
ZPEhpTfxXtjjO4YZN1yb3GsxgQf+j9rV8yOSAExrweKtG1xC5Rt64bCPo6rYNCru11nuge2ktUn0
S8xmISA1ZVtfcja8/PbDgkfu5Lj9pdesaUCjTBjOmMzH3lnXHKFu9IqPBXsl3hKYPm5AlKSwTmyV
PBQ6ucTuwHykKHFNpgcHZQKr7zuBnewzryN/J8aIPS6h5e79VIDvYVcAQ65GlHA5NUA8m9DSG7Pz
hP09tkrx/0UtTPLJ1NE7Mb3l24zONRpUDTch7kfN/LTq9wnuMtp0HmpwHcaBtSE8QH4OXcKR4yt3
3LKLOOTKzP3yzJw0+E34lKIa6m280XFR4XLGXp97Qu7zcMLP5cz06GvF+8Cp3+f1OlHjsKXbG+01
IRZ0cCIhJazm+boBJSk5XzI5Qk5lT8WHHmr10YlkeXIZwzxKrjaGE1VyzlJZE1acvf3YW9YeDxby
aA6W/pPOiWamnUO5GtIpLYk1i+F5EHaOu5xIk6ZuZFxmMS3BvtXezLFRz8HC6ZckodnRXJBK9s2M
ZV6HF91O/cPsLfbatfGaCwPQuQJ4v+s5ZbZ4mMaHkGphm6QLka3E93aqc+h9YjPcqKKq70amom+5
3Q/Uw4NVHYscfZ4iNX2tEoZgqnJFt+trp9uFA3tXVuVc+z/ZbNMe2MExbwu/bz5kCjkSpAM4oQK3
KDeSg7TvQ7EkNF2qg7MYQ2Eew88Zs/IOb9y4GZOBpXyuH965SYdEqwkB8EDwb6fM4DKyZ/u1DIij
jlECYSPupgoXK3S+clIK/39vH8iqJfTC3rQtHLw4m8Szol/lTDcKfTrCXIRkm+/ZgdV/1Sjg556c
fL5xqz4ZNvCqq58jaOVxV1W58146JnquOozXN6AM6vmYpHVor8NSsMwrsKPwdRZivGULmzk66RXH
oX3WuJD/mv13TJcjmAEzgc/FCTZWR8ZK5mXBzHzO41A/GxsS+AqqBtbUpfHQuUzsKiIt4hrK7rhH
f2ZQH16ZVHZsRpvjW+xD3RtZoODcGT9lEo3WDtWgRtkXy4K3X3iRdjAYY2fbYawDik7H1LNvOcgI
mOmWkpnHjqU3kozbU86yUVY5OX1sbULdj89ZLJ27RS3Wj8r3WLrV9guDxrD1R4m+5tUHTuVh4Hxf
urduUgG+Lsfld2gzO/7enhh+wL9qiuca55Cz9jlpf/fxNULYT2GR0rjoOjgUgcEwHBLfm0H1+2R0
paxDrEUhrhfyobF8ALVel7u57jxz4CyL9zXu7wSoNY+6n7MPdvtHEM+sudd6Bnecp2wd463lrWR3
Z7YUsNbLMuy6baiup7U/BuonFlCvu0stVkPsUwkv6bFPe3QOUteCZLtwdL3CLzB9WZ3l5hs6ON1s
g4ik54pMhSePNSlBwGAFW4jWY6PH6dhnEasN25rzRTgiS3dRYulHFVGmbnnpGicbejBTzijpnH29
uCyxt9GR1kmFddO2uUkWi6XcYajm9JAPmi4FzlJ3iwnKKw/MC9VjnctuHZep9ZJlrnVxoJaNa0ru
+q1i0eNyGlXfPHZNmX8u3VDvy3zp7lv4PEiZidrnmUeuyxP03+SEBJYLy+3UpoIL/q1y9l6silj0
TIqH1PnQ0KMW0GosxVvZIVsnCNrU4iVIKiW23bQIG2B4iSN4WV5IMZTVqs0bAf2sGfIDLuuWEeWQ
DScodOY5A/QMPqfDHcWWMfJiCdksr6S4Ykkh9Xfa421nN+SZ5Y7uLefc8LaAm97l7jU9RF4pP+kk
bd9Yi7kcuW+ru0Yk6aHusMUhuCY3qWRvG/sdQv+5KSv/GyeQ+uhxfON/CQN4dx4jqfWAmwuTqdu6
Z5dli7u0nADTl9SpXz2nJCtKpWTx6kwyPoPfspWSu7FZoHMEZdA/KaHHNSt52R+kRDg8dfOAnSsn
YcTYt35008k5cVuZbROl6pyErVp7bDl5LkVjnua+CG81OavjxI6KE4IDyBe2V+zslOWipmmC7yAL
Anyo1YzWsXjob1mCVJEvUfs6h6YgVtQWN8aGDiAmlmHZfdG166yoxtc+U+TGWTSRH/M5QQVxqvBn
jvTgs/lHO5il+/Y+87DpbblTrDdc9ND14nZIyYEkidl5th53hpA6c4/Rf016YsEbPYf5JUbZPxPT
RR+04REhIIbtna16OohWsRGxEiVbX9g5mHir3gvQ9O1ourQADG9nFn2x0uHKkVAa9YDVe/bWjPjU
sCKkm4nx9EfBZiaFxQuCPVvjimiL/BPdOLxcR6hogNQ2Bc4cXrBwk8PCiOZ8dpVTbxwvXZ5FUhpr
+5/2if/bNpv/jww0PuaWf+2fobmtfv7ZQHP97X/4Zzz/byKEeusSCRMeWYa/+2eEh0nGwVrzdwfN
P+CaAb90XZUNWzNwSev4f/LPBH/zmQVG0sdhIzzXd/+P/TPC+yvNu1+MglEtk3t665FWqxCHml22
/4bw+k/dObz69b//iSeL6Yc6oreS+1jOGBh9IHJd3pX/xqPzr179L96fAmMwAHqHZfXdUlBMgXcZ
8Bce/vQF/hMH0L969b/YfxLhFmHQMGtqEJMwymXnduj+3Urvf/Xif4EUp4pJqsD7cwm0fAGJ+xJ6
vvhffuh/IWIzvwkzJFcf0kiKhl6fRham/W8+E1f+BU+NeWnE1uj5FwvlG48PwqCa9L95ceefGq6E
K7lB/ny1jHUoc2EspnvsxXtLCzkQEO6rH9Imnl5HHoibuqaerrQLq2CGY1eH+fl/986uZOQ/Xan/
wdm57batc137igRQlChSp7YTJ2kqpWnS3Ymw2q5qL4qSSG2u/h8uPvxIuOIYL09bgGYoTm4mx3zG
UOeRrxgP00FCiJhV7GYz9Jdb2yeW9Iu22yzux2zBB2HLnMKMYN5Jwgunr01jrDcvG8f10OuR4QtS
AMDAld3yFK+TnWPjp+n7oufcA8EVAmSasjX6BRvg56gJ/nUbFCt4J3/gnGcQgWyAe0JlNH/sZ0qd
VgaUHL/ut4TD7FpmeFmcqj68lr5HIBVDiadb163gJTCSy8Opomk8w7Z8zj8VwCS5NW3Fbo9zeYPX
xvahBRnjsGR5CAW4ji/Ay99edaiwwhcGMxGZAg8eX3MDjQllcnzQK0O60an3wgpgFihjuBmKh2qd
ChTmrnwXjP3z+43/lXT+R4/JqbBC1MNDPeNDkz/gZfeJ4qSD0rMWj6t4qVl3vtcBzQC59b+o6wDd
rGIohhVTdLUCBPQZHFJkW70e1XDvd+bcSFohDR0qijFwDEwzeI0MBUShtOvbW7fGrZCG0w4BL6RQ
6dRknzMTyhNf3m3TpMIK6ZzmcC6aepEyyL12TPU/l8L/nyw7/k8xiy9kxXQ3DZMCaLlPS1DEn1FK
tC8hbLjw/c8NuRXTMDP1mdcufdqVEYqUQiBDDhU8NWPHT2pFtQrmMGbQ1KS81uUdTsvAepgieHL7
plZgx6qEC9iSybSLKfgjEEwAVgps0vutn2bGG6Fh20YE82I2ZFh4Opt+BmAcqijACtkdG1DH8P5P
nBl+bsU2XA3xaLkuIkU1K2yikb2NA8dPy63IDuYiG6DZwL0Etm/HIK77/Ug7z2255laswkWSqsBf
UFzK6ccoa+5VXv9wGxQrUpHeiHGnrmQKynN0os/o9euQQZDk1vzpW7zYfsXcNGpQPp58/Ax67adl
4lfvt3xuwliRmoVlp6DNA4E4LMKrrI4jyD8g4UASyn9+/yfoaXzfmpRWwEae6LNgGEXacuh1m9gf
71Q+fe4nPu1h4Q2wG6qOO5TQz3vUeP0BIi04omhue16Dke7I2vt4Tu3x0FqZLroDdmXEhqjAFoLK
71M+jj/xlASwTi8ftSxvBd549z7kPreDaimeA0v65f0/5NzMtxYGqKjzAe8HXTrRDXlrlM0eOtJl
926tWwvDLFFMqugGtw1d/TLzfI93nk9OTUfWdm9m5IRyT8Up9+avQbQ8bBCMujVtrQZN17Wwz5Vx
qgmSOnjQSjNwHdxW4shaDvCCCy3XgsZzhkqvD7PfXtifTr17Y0ZG1kqQaUHFhEZTvDGShPUN0vSn
5218X3o1AQ/3991qLzw/TN8fpzNxFp3+/UUEB1Os2xxCvhQk9vVeZYAqxtuELOUEH6b3f+LM9LSd
pASqBBkMPGMgjhEcfdx85KZxuxVF1jIBHzrUNzZDnEZ4HX1aUMj2TWeDuXbrubVAwNYLh+gAuxYq
Ae8UlT96Wlz40ufG3YrZYB3aEPWOIh3gTp0wKFF38KGnAORqc2Fb+Wu989ZssiK3Lnotui0Qqakb
/r1e8ZDbR7BbLspyfJo6Jj9x+BzdtDCtFleF329HmCJ6VygXR8lm1fsPeODC66jkUK30VffLaVCZ
FfSMBF6b94SlS4BK2BCMdz/qv7q1bUV9XUYR9KcVzgBxDfZul+/7qhzcop5ZUd8FqEPIOF7YdD2A
tSTxPFeY+Jtbz63ID+u+DsqJ+OnMkeaCMjS6Ri6+unJr3YryDRTHFeX8ADtXQGr2A4m/GpFnbss4
OwX+yzUE9QMezUqaaiRfrvB8C14+yNmOw26FeFcslBs8VqV53Uy3gNM+N1C4uG1uzIrw6sQ6GRga
DzLzGLVQGJcDc5yMVogTFlZ4U0JuYumXD4BewiJD3bz/Pf/6nr0R2swKbWMYisxyFaUV0PgfBjED
9wTK5ecoQ71EpSsINv0onh7BrADVEGLMz3Ljv/DY0D51ZTjhOXQRXwu1qktWWWcWedvaUdR6WYKW
NSklFIVgJqDiU2nCyO07hVZgE7gXxCAGQGnOoiO29J+wSPfdJlhoxbWvwPFHiWaT5h2vrucRzPmQ
NItj61ZgZ1D5AQnCm7QEcPkjSDUgI4aj2/Z3yuW/jDy/8scox00fj/Lh55hHxyJv3XbtU17/ZdMe
IDE8m9A0DsL3sHqKfHb3/uQ9N1WsgK5D+NFskd+kMWl+wlDhevRrx2lihTMgFe048XVLPY/87KAY
2Q0QnDqOiBXPtRggKltpky4hSt3nio7HWUDt7jYqVkSPDYS8ASRTKeACcJyupNo3q7+69T2wNl2u
o5OopdxS4GTAQ2hqaAyB4r6wHJ0i5Y3V6PRw9HKukAJENpURkWYh+RdogunqZP/zqKB8vgn0jFfi
ctvcck+BFa1z75tw4VykeG7MP0iatyjyaUbH1q1ojYX0moa1oOBR3Ba8bHoi1XhhlM7M+8AKVp0T
iDtHJCg0Xs5vaRwW13rhxm0pCE6/+mITLozG8/Kc1amXNeOxBYKS5D65MCznPrAVspDzQf3Z6www
GAbDlxJYmY9Mz02IaoqZwKoenmynY1xRuUVDYAUyAWxCQyOCvwaiwXmnqT8dCqCN/jfT1P+fCAys
WEZ9LApvQlqlE8oT4W6jrtfc891OW4EVyp4v6jkEqDJd8x6cr6mA1mUCI+j9heLcKxS1YhmOZWMV
SJgzBfBAuCp5V+43uJAc2xEK5LYYpzuFAmAc6IMOGNE4/BdaLZz63v/1M5OYWqE+ZCjhzkIfgvCT
o6Cub4J4SNyatiK7Voooskx1msPtRRfhv6iS+erWtBXWrVcoeCCM8CdslLfTJd1r3Tqu3NSKa8jo
FqiSxioVPtylWJd3+5leCLxzw21FNcWno6gpzBJKwt9eg7uhVMzxQkOtqAbt3fTYy5aUzyB94QyZ
REsr9m5DbkUwFvxuIbKq8PZdQK4HNAb7Pq1sdmzeCmAByC/cVaMSJ5/iCEQDUI/y6NZzK3xhDlUD
shaWKeErgcI8CE5VOqXn1rxvhS/fYLa+AvWYlksPrjgwGBoMaLfw9K3w9IcKVBAI91LQCb9MUVPD
ghIly04D41sBCuTihvxAvqTbKMYrus7xroOc4eDWuhWjRY/JscGSHG4IVfgb0r1hpxojvri1bgVp
7LEVvHo4lDbF8K9PVRoDx/R+06cm3jj9/L2jvdh5adj5hvRmSot1BOp3APy9h+byeUDhwdP7P3Fm
GbAhMnETadjsqCkFML365AHlti/aNnRbHX0rVAdUt7Yr42Na4KYILmcvPuJWKS4sYafv99bwWJFa
5Gb0OFFjyosO7N4AuvJqrvrjmmf6qDRcIi5Mz9M0fOuHrLiNZrjFToMcUjWRCAr3gf/DW9l/WcSa
P06hAvBd6jC/sA2f+SQnv+GX5604DvpcoeQ5oYrBWRtFRKXjRYNYQRxUUQRI3KJSogGnDsDxAqrY
0AvDdK7jVhRX9SzgbuqLpJbqXvqffVW5XexO/KWXQxLJEFoDFYJOhmKkPUSyRxQrOCo9bB1Y2YnY
bLDITOoAtdNrzVsIz7Ph6BRgtg4s7LKG9UHgJZAIgy6EKtXOUZIEi+lXo9IFcFqbCeiBFYfP2QYw
GdncNkFiBW6pwaaWyKcmkDrvJNjBcV45DogVtZ6gfNbDhqZ195lIKDBMq93Ox395Vi8WTFLh2VoW
xDsJsgOogUH2mcDPdJrfvi0Ba2hQRkPNvKSUkJpWtefvSliBuswTqBtff0ym4yjkI+riAZUG5REq
7yysIqfPCRb/68aNQcW1XEMvkd787IHJntf5heeGt4Pej63QpHmVmRUn1UTBY5aE7Bbma9/dhsTa
WSM9+lEn0OuxA9tk+nKqeXJr+fTHvJgnxtcxMwAhJ4S09wbwX2BgHSeJFZRGMBSTZ4gcOoWfzBAd
BIfi2a3bVlT6RNcaRBYvWVAmvKAor+mjP25NW1GZ0wD0lXjy8DQoYLnJ9Hc2+k6rtx9b2yeL1dqa
Dm3LkIndNi8PIdXPTv22dV3NApDOPGL6QVL3qFtU8+cG3Dm3xq2YjFiAQnmyYAIqvtOM3KDGym0G
2oquKBuGmlZxnCwGtJZ1xV1Dh2a7duu4FZQ16FVKlzMmilxuAAA4IKft2HErKMd6CEovJFkywbRk
gFIFqp4Lx90zS4mtz8IORkcWo9eF6RKcH7ylv3BSPNeyFZQz0Cko8zZeAuwo25124VDANcdtsK2o
bA0gbB54RUmo1mdg+MDOB6jHcbituFQ5qqRkW6l0o9rb+Tp4htvjJWHT6Zv991wLtuXrZTCe8q4A
+mEAp08CDQ3bhZVvj1Dd/18tBBif/wOiEsVK1lF2HKYRSOUWP9CXKEOhDFUiEc5XTgNv67JY7+Nk
EkbQ3BUozKngvNshyePYuLVlwmgQlYQl7wGbA4+ly+H8AYSR26Zp67JqcRLABRt6zsCcKcDJug1B
sjq8Py6nKH/js56YpC93t4bQAAAWiCj9atE/WNzQvdx6fQPMBds1qE8kFybnmfnDrW0U7PoFuU4F
3WBwKu+tkMm9mrwgfooicDIdf8SK3cw020pQ25eOoCs+AGLD4ddS/ezKjV04kZ6W87fGyw7gHj7q
Gwoe8MiAYqQVVlbisOVhlVQwvHtUQ+PBZ4KJ66UjW+k4vay4LsUKU5oBBroyPCE2MlTSesOv97//
mdWOW2Fdwi9yFpnqUkoDeqNR0HYyGA3cdnNbWsUrAOW3LcOtI18AewPNWFWr2zMbSmdfT90eySVc
tfOTkr8oPvZhRh4B1dmcXjJ8W11FozzzMrD8keyonuCy+H3WrL0wTc8Mui2wQkFwA0MaoApbXp9K
JR9M1LtJ431bSjWDXUO6dhhTRlCa3dc9EGDbD6fJYmuopoHOoaraMSW5/pUR+uA3jWPTVuQCgZYr
A3RKisr1/D6k8FiDvkzfvN/xM4tPZEWtHA2g8J4waScMDMlGuPhelQTloMJMeDh6/0fOfVUrTCXA
xetwSmT3cJYCMCz84I/60a1tK0x936MTXdWaEp/fAUb+XUf6t1PTthLKw47C5qkVyTLCfGnU/n00
whPdrXErRhlATZEPVwG8sq/AgXb1I0p83KaMrYSaIF81BuA5qE/0Qw13Bj7R3u1bMutQvCjN82qB
+degpnjn0/ETA7PfcVCsPRflxKhR7tsY/uSYKODsDocybgLHrp+m54v7Kg4LwFOBSJFukQBxbr2H
4+iT29e0grTLwVbpYLGScom1JVxhxYBMp9uiaIugFBxaI6XiIS1Y/B1AiHwvkcdzu+QwKzaDkOGI
Fm0dFFaoSUautCouheaZE5QtgpL4mrVfYQclcwTDKj/f6yz6rqcxupHcMV/q28omFi8sylYPv8Lx
8gGr2muuw9ltm7Z1TZ0PcuQwZVUKZuF0E/tAo7Vtd+HEdJp3b5yYbGFT1ZgRuqkeT3A8CmDjBEhE
WzA3OQNO8K9nezsG8LcwRZXSgqP6EW/d+795QqcJbyubWinBg5NTiQf6+AkoSYDhiZuEBDXNr3ve
MwZ7IUqAJd7KI0jwvzZPzW5rQGgFKspzGpjeiDKlXfGpZNUfBjqKY9v0db9p7eNRjJsyhVE6/xiX
U/c9LALvwk59brZYgRq3ZeuREKMCON0jmPy/p84Yx55bmyiHJ68XlLJMperh16xBeRibMnSb57a4
aQwA3iwCUqSNIF8FC7/oZpRua6MtbdLRxFF9rvK0XiFen/PyJlRZ7ti4dXslI0wjDBB+aeeVGVCJ
OVh4Mv7iFEGBFZ/Q7tGqY+g5nPTgk85aA/voqHbsurWTNttUjEaYLIm1KfcDLLGulnp1zKfYYibw
3+UKcDzyblX8gwp9p/z2wW1YrAD18nFrZCWRByqjowqGJ96Ah+XWthWgxkSr6cdSJF7FyBWcU0H9
HbrKccitAA3Dsq39FR6xaxV/RQ7u0Jvo2a3jVnz2MFJQsNHiSd3OctfkK/j7teOI23olaAbiUC5e
lsjOG29gw3L01sbtGda39Uh92EG8NdZREvJF/FiqNfqzRMgyu31RakWo7Infz0UVJmuvxPUA78Ir
UGX+OI3637q0F+fFrACxfZ6WIMGb7DOMVD9svXE7oduaJLqh6C+aI5rkA3wQ5J5WkeMBnVq7px5J
5UEENideE3ZXxofpki7aa7chsaJzA6qLSAGb+XAGWi08bUSBWzaPWsGpgAoEUM+fE7aSOB22gKjr
Jgeq6cqt61Z4rkoICWnclIBBVeNtpgRJfRrdFnNqBShqtEB+VsGUBN4I4mGw/RuvxG0a2oIkWD9O
0B7TKfEkvVoKWMTxWjguibYgCXikAAgjf0rAqgJa23vU2aXj/5kDiy1HYpDBwPhomZJeAKbqb0G+
g0Tpyelr+tHrsxbwdeEyxM2U5B3IlW38LS4ARXNr29o7y9FMC6oRxySqwhbWPc01yrgdj1q2Gin2
A73VOR+TKQifa10/cNO6LSq2Cqmeh6GHF8eYsCqMc7hwah9eNYDiuw2LFaBVqSMoBsWp+eJ3S5Bs
jebYcfP0rejcoP6cTcnGBDDUZc9Ew09G75/dem5Fpw/IfoWEokwWkD72QhcMnrtgxzm1biuNQBTc
EP+VTLIYGEjdHOBZ5nZytpVGlSgmQKJLCa0E3CP1PxS3W7dOWxunjtuWTRNaHiMwftt86Q85Dxwb
t4ITJKpQTdUCL3vA+IFgnIG/1zX4xW5Lua010rEutNloB7r5mqlDRcNxPaLce3MT7vi23GiDxdQa
qKBLprH4YPSYdIJcKOg9syraciM8V4wGXl1d0gTVCAMNKDT5DmAK6TbXbc0RXfKg8ZhqE9PjPXIf
AMP5B9T/4NFt3lhx6sPtBEUws0xYY+QXr8/gcuS11O0MYCuPglaNceHDcCZux6eaqd86VF9dOg7r
idcbxqaA/Vv7Sidq/dGN5FcYcqdll9iaow22Gx5MUHUCh5A9gw1otxKnpQUOEa87jacyHQ5zCYMq
Au5jF8L4DE4+jo1bUVpFPJ9pl01JBlujX8iJwJ44lE77M+Bzr3sucpTJUzgcJaVAfX8erJ+jjTnp
EP5aQr7M48KRJC9FFoI6uar4qgWZ8wZ5+Uu1NG8HKNwlX/dcNbmBjdk2Jd3W3LFNB4cint1WRmJz
pVbiTXND/T4hGwxetqr+5OXx7/dn+Glo/5tOJLEVmt5crQPSZmibBeIum4Lg1+n6BUr5LN0O0cQW
IfXBJuoynIfEH6K+3GVmlltaSpgsfnv/jzgz+rYSKYPBIB2HbUiAa2U9TDMJu1phbXxhjM41b726
rAFk1HM+98kW5WljwLuH6YObHo7YaiSpYYvBq22Ei576SBcvLWH35jYsVqyKlrW62lqcvUz1FJvh
yNjgtObChvX1fGcN2LfNWGOPqzy+x8XxqY28n27dPn2GFzfoopqM6mipEpi5QVuyBbfLqNyec4gN
i9p0vhVekKukVjAIFBnd9mvV5xeOXqcl9o1oEvR11znbJrA+vD6ZOjiRH2JpxA9ZAv+9ayeu92zQ
zb5qo8btyEGEFb3buKisVK1KvMUPARXGY9WVgDB2OLz/Kc7QdIgtUxoqI0iYjUPS11zzfzZfEfNR
TFn3DW/XQj+3kTKiRt1szrsj+HfAyYBrQvovM+F0uAu5DFr40cKB5A5ZbnD9kZwDTX7qAccO5pNX
2RRXKG0UtfGeMlXnDUxByNMyDjCzmbOVtx9KD0YtR9MVK8zmcnhIKy/g0m07s1VSmnK59gvtE6Dr
j9B0f4N/45f3x+5MSR+xNVICNl1B4fUq6ZTeorsllkR8Z3AOrvbgJA8njtg6Pku51vNtrzuwjIds
BEVulmNw4cx7ZnW3EVeV6OZsEJtKwDfX8dUk9EIO8IcAsb3XnnBT1BBbU0Wk9GHEHqhEbOEh9jt+
qCOA8t4fxzOrry2pUh5ttaipSlbS60e/gflIofPxwgida/307y8WGxr54PrVk0p0VainroVbUOnp
2u38yK1jQcTnrQFYbEyCNYMLG3oNx0i3VwzE0+uuzwLlbOD5qwS+QMsOVhd3DffcjqfcXliMt250
WjHoTYZCldg0QH2PbjRAYqukSMQAre4WhVwJg4k8XJu4Jy8M+Zkpb2ukdDa1JjOZSrKtYXuCBM8t
/EDAd2uX7MKM/JvnemOZt6VStGlCAgIblt02bv+pu/GPabPuBoslyme3fIF7Jc0+eF4mD8sC5+qx
bvWNjsl47QPX/akNTHGYmh5viEvFx9sio+KuQG06fJXwXxcG4szMthVXEZ/amgS8TkxQftoCVRyY
gZbaKShtyVXLY6+aOcKGL82/Rb7ewoTG7TBnK66CAE5UsEYdkpDFVxo2qqAO/HbrtRXs3AM8mI1S
JVQKdY+5Ed/osZ0uTItzA24H++ZLJNKw2I7V/JFwmOp4Ttd/Yuut6iWSmdSxSmLlP3FdRKnHq9Xp
7k8iK9RR2bhAtJojXRQsOJyvotsDJfHkNuJWEi3TBcqFa2SM4k7We1GIBqbOmOfvt37muGVrrQq2
TIOX50NCNLKWXsvMx2ol3d3IWHMHSxf5BccI7SSRh6XB6+W2i3s4hPXYh/Ki/jM0DXwpsmU5vv+X
nJk7tvhqzOslGFFAldSw88br4k/wHtyWclt7lctCmBGY6WSr4Rgdy2sYm9y83+szay07/fuLzTOH
5fUgYQCWbI0HI10Nr6fVk9Dxnvwu3/+JcwNz+vcXP6E47HuHpe+T0PfucGk/DsPmdj1iVrwGRdv1
MPLExOeGfamRkPm0RP3k+EWt3TmEMXlRN5j5YPV6e1ki822kWy6T2PqrZqjLZfawkJXGk9fNDOQx
z8VPtyG3YhZp0rAsslbius5/hzl8x2HPWbqdt2zh1SzzbCU17l/R4C0HwEBKOO0xx/uQrbxCVY+n
aK1lQrzyw4bKdpR94rruNC628mojbaPnEQ8Cciu+9YjRsTFuC7wtu8pwkovrBT5/kfKmu1HGezyv
D27z3FZd5X22zKjfk4kIwgMw31/rrrlwxzkTnbboaivg+xoKNB1BLnYom/yX3GK3FzViq67UPKlM
1z3WRAL46RLlP8aNOt4qYGPxal0JwML35hJLF5yD6xsaeg8ik/O120yxtlT4V2VxG5AuMZpL2F2R
8lCWwvFzWuGZVz58ZupTktSbfvIi/9ApfmE9P/M5bc0VLApNsyxrn8RFAUcznQc7Knp+5zQqtuqq
9GbA6xY8wPg19ggYiN52qnfbnG2A1KrqOajyuUu8/tCEIUOBPUzb3fptpdFgSS5GEWGfIKb71RTj
bbkCk+PWtrWDjsUA7E6M1GIVrDtwePZD7nhEt+VWRWm2yGNYxvXIvzAKW9nM7YQeWBtnDQUkrMUN
pklE452CFzJM7tzGwwrLrJ/zri9hHicE2uynrIF/y4WD0JnTio2HEhOFmXkXYY7kcDrf8UovfwYN
7/h52uYnt/5bwRkvHDywgTcQok2wThNVurBZue2dtuYKefR4juOwSTpkzLwwu9XZ7HZZtBVXA3xz
VzgLyoSL+i5YYU3P1e/3h+TMsNtqq2HKUewIi4kETpXd7RR2al8hGXUb8s2x81aAVpLoRc0ZDizz
SK98JkJYQvZumBZiq67kOhAYwFGZDEJfh+1QQDnSlG4rrq278lfPx/E875MuZ8c6OnSFW90t6g5f
b3B68GDbXZdFAhkQgVXj+HmCE/37n/TMPmGrrk7W3AYVM33iqRWWYIqno++5bW/U2jtLGFqG/oAV
EZmnbwATfSyHwe20YuutxppyztamT+Cs/kWv4pEN5U+nEbHlVoERwSQHeXoimgzsD2Hlq9iFERH4
Ym9km2y1VdDXc932bZ8on8DhOyiCR+6T6igiGEEKBpPNJSPeXuXq0jPG3xXlrZ/krycP3IDbcuRC
Jo2a1m/rOKO2t2iz6krHvPzQlrAfEcYfdr03bXDRbeP6Md4Ijq+S91+rQSyPUTfpPRIsOq39rD3W
TbU+wWV1OuQlfwzgxrWXdb/txziu7yfUs+/quteHYezFsezh5znMs7iu1uyHHFvvSNaF5G5bjC0C
E0znoQc36CQgU7tDoZDeDd3guKH/xXa/uK/GfZkPZYSJMI248ZGNb7tqcAPaEFsGZmJonAnA7kmU
5+B9wjJqZXV9cJvC1oLRVF1OM153ybr6V3yFmXoWczdRPLFpVFIaeFaUS5P4LXCSHhMPcVD+69Zx
a8XglT+jyJG1Se6rbxGLb1bauxGQyd+3nRef0xAYZa/T2iYsij41cD/1M9+pIhZWe69jTKihrYVA
0PAq/5V77U86C7eDgq0AW1HvGWcao135bLqu+RXMlt3EvPAAfN3tkk9+ZkaegzRF5S0lsrn3TTxe
CM4za91/aFPcM7AfkW1SUb85rvPa3GwQC/QwJtrDndo7eGHHdrNhbuA+YqvCPHh2FwavNMlgqCmu
tEahHGt9rEVOk9MWhemCtz3puw6rDT0GHDUyXi/dZKHEloWtK48mGMvjnlmWz144jwdVbG62XcTW
hK1Z31GQkaskJEMAaytY8JbMrbqHECtmtw0PJIQWdaKQhd9lNW2A5+af3MbcOoRHYTBMTYushPTU
t3IJYTE/dU5ZiSi2JWGAHnsB9NQyKSqT4Vp/v4X9cmGynGLoP9su2j5FxYvVZoRYg9Ii76AczNbw
QEZd7lFNoPZqiOhtCPvGDzLvnI5D+LX/RHKt1xB1MpDll5+L9jaMyFeHD4CWrQN5jeduyDenNlnn
rt4FXTTDWKd9fL/xUyNvDdLpnvFikGBL0K0tp5D7rfF1EccHVokjiZvv/nZJFfC2yQb+gNPB98Vv
dCUrg2kL8QdMAnbYc1T+7lhXPngNCi89U/hP25xHH3JfTOGuNqS+D0B50LtWB+ohzGAlvOv9GX7z
flYsv8zow2T5/b/+bNesbRroBF8TSPCS0t9ghGx6bNRNnvX3ZQfmyL4NWkmuh5CWNz3uKceCD8F9
CEvFb91aBndc1euNNzfFR8l5dIAqTu3f79hpaN76LPT1kMU0L1ujvDbZ+MoODWlQbDQ6pV7xPazl
YiJbFFYhtngdxPE1m2mzh7O100M6WrfWC1A+4Q0uRwmOmilQxzTD9hrYNreBscVpaqBRoLseaQcf
Vd7TluvdMjrdOyL48r4eddj9BhOU9bj6kpnvIphHgK8aXFiOznxSW5rWZYVeI07aJNjmvWzIn4x6
TgYg6Li1RPhxhaRAi6xAM3JMlS6sdqC2XbgxvZlyQOPWEkFMP3iR7PD2ksN+cyvosu/WQHxYmtbp
VQ0/Ya0QTQf0XiijOmknIQ7D1N4ZGNdfmDLn+m/FOFhcMBtcTIvKPTHfCpBD97XyAwSz4i6nT/Tf
CtcSVuoxl1WbqIiNz81cPgTe1LlctNG4Fa41kE0tAag4wQOtD+lbDDNy6F+cFhpbkjZDHLB03Yye
nyonuLxvhPfg1LStBiuW0Awia72PyIJHu4pU2Y6L8ef7jZ/Z3G05WNMi+9AN+KhwMLvKmuGDGLsb
GYirElVaNCpcDj9RbEu+1n6IGckw9nWefYvz+D7uJietKtq2ghaWwnSG9dSpbfNvSIqbPGZP74/O
mV3dVnkZg8dSBg0cUkoKSeUi6LtbAsnMsat1/DUPRf35/R86Xa/e2Ke4FbgdqMWwwI6bJM4ZfFua
CJ4c8AnvjtNG5ttuVQsk84scdiIjNd74R+Mkg8bo2VFNMKHmCKPX+fRb2dQ/6t6JDIimrWheOg08
Yo3McMjb67pF+WY3hP+8P2BndgFbChavVEm5oe3NWz9VwRTs+lk6OQ+g49bWq/xtKeFcVid4KPuQ
5aw6iDKarp16bkvBkKWUBk81ODXoluxrPf2DFz+nzEAU2xowATDa0A6iSsqCQtoXmWkXlP2FDezM
mNvaLe1XRS3zvMYb3/pr9odpv821a8+tKIZgl3r+hIWomui1mbyfU2mcgM4YFWvnZUWh5mjB94yJ
CAFtkt/GnLlkndG2FbnGyLlv1Fon+UKC6yyL2B4Az/LoNlns6IypH/AKmYd1HLzPgNTfSd9sFxad
c9/Tis9+8de1Dec6CdetuJGxaG6R1b30QHlmZ7EVXHTrZjr6XZ0009KF+7yvyXXkB9UXqYCf0jxa
7xcdNFfvD9SZw0lkhWwTy0LhjFklBQnLKxYB4QtsWn611tIpzxnFtq4r4DzfDNd1EihAFJfmEQUM
bquZreLqWadHsZgSyfT+aRnqn6uWN+8PzJmPbGu4mqqdqZqHOhkXXlyZUeo9ykTyC8N+rnUraueu
lLDNwfycFx3tyjC+awjE9m5dt8IW1qcx7Ctwv6Kh/IBVukBkMSfCDb6mFbcE6ULaw1AoYSWeoWNS
7YjGFu/Wcyts4SEnjVpwU8crN7sXtIl3RHqXdFZnTiX/gWj5tcKRm9VABfs7z7CvUzYeyNA+V3E1
O/4F1mF5LcIGCeuwTjaUXg0lmOx1+d1tcKxQRcUGnVQfI46q7hlg3G5vGnKpNuTMhLSVXIxBIh7n
E25Aqup30AIvuyybnPKmUWwrubJ25AU1tE6yVbd7RYanseFux3xbyLXKohIVqBSJXgu5R+Im3k9s
crzZ2louiIC7aK2w1rchCT7PMV7EYPdzyRv374vJG+dXW80Vs64rkK1oIQLozcdlXskjn0LwF03e
XU+Tp3cQ9Mb7siuBsWe5t6ddVT5FHS/v281zUjjh81gx7Teht4wa4vLWDw9wZ31eaeg2aW3Zlwkl
paPA+EWb+Taq63bmbmu/rfmafSScW4AIk2pRt81cPdXNfKno9sy1IrSieFjEOBk6VGDPt0P7QfWc
P+dBVxxk1wFMSqoCLKgoGNmOdwX9uWidud3kQyvIReAtdKyWFqT0EOrqEaBn+Gj+cVpBbEWYCgNg
yeIAK0hE+RH5jvA4SaPdlj5bEdaquIFHzVInnkdvzJB1OxO7HnNtSVg0QRMSaoIzdG2Cp5rK8EBH
Yy4cF8+cgmwQV5QPjLGowFVYLfFNVKz5QwwB+p+xwZ6xdxt8a1cW4bgQLQ3+gqEZd51ukOHrFsex
tyIYHtvhEA64HPWs+LfNRDIDvOjYcWtTNjPewMthrPGUjOfNpT9WdeQEB49i20TQSLFFQ6nbZMi9
/opG9NrnoeMhy5aIzWbradniCDeIk3c3zR/+H2dnsiS3ym3hF7qKkBACNJUyq3OpXG5PM1H4nGOj
BvUNiKe/q/6RC1c6I5h44HBgErFpNt9ea+qt3/HQNRDk2660lgglncxQtYFSRPNt2oA6eE0WFw4b
6FHPtEEChaBSM1/Ylg5ZQ7j0nC8uIZawI1o6OnZPNaOfwlorpE5SLwVnlrqMGMchqJ5q3GDkGLU5
JUGfJXK69qh8IVZdSa5GiW3aXg7mBLXz95Vd7V3QdiRPWhLc+I2+E6rxSpLmUKt6Cmk1ZSushsLo
mhXGpe47kSoJIF+8BLbI8c+qz5aknc9Ta/oPdTXuV9jcC1dIlxarwlIBw5+R6g/teBa21fnWRxvO
0phAmvM/Nzl5eZLgY5PXbxbJoeFlHQN2T2XI3x+V6O5FTT3vji4/NkOVVqkOeZldjbdD843N5uz3
jZ2NdrdtUDGdNBBhSrbzTqPkNpjKL16N/wKQzTqBmwpu1eXKh5wRKU4mMj7V+ix1CTKUEuipM1gb
SkK6PORrfwri7U+/nr9MqZ/fSrtDpaK0zZOh7N9uPDRUu1IvXzP03Ln1htO6th1bkWVDIfmdouX6
QFXvl2VzWa0ZeDTtYef+NC6lzvY1/aeKF8/v6QQtGCqhCQ+bp02s6b2Bx8HpCCvjt9y4ol2Nmjmf
E2DGJDEfJ6KbM5yrPJ9DXVaLz6GdRYhbI8SX5EPF5u55qdLFs+vOQfmAY9W4hHg408vwnyDm3SCu
2SO8TIo3rkYurLXpgYVN3GCaT8SueGpN8RJuIzizwVp6ueuHiF05c/8vXfTGf+XCW7U1NgwYCKtD
KZWxWpZZy0Nxty/rdp/MEDlfpfkej+nS5VQFNOtCvmSoMV/uOtgDPc6csBtYSZHbcm5EHiVh9Ryz
jZ6OLdw+pFCQgixFGd1Bxp/dDGvY3JQb7kV5skCK/EQOq8+yLOMbnY7q3Kd7GWb1tNI7vmkUba9Q
0T5Te3ypgr67mRsz0JvIDKPJ8XxeTtlmNFQBpRrJ57YmcIc1a9DtJxCeQUFKC00/GCqcw/CldqqG
2N9ttzYwPdaV5SITVaLuazZGPbyTJlb+Sbeo+wTfHTwzRUiGfxVkOZ5RIEzuucBBBwjZ+AzJ1/7K
VvUSQW8NvfPkXVk2HF2LrRbiDU+E2FM/91eOaBd2Wpdt09B5YUE04xFqr5cbhqI9WM0pfk6CXd57
rZYu4EbiZTZtjTlKhEXFxxT+MYzrNX7o0tC8/K6fluKA04bjS+HczXmaWxMP51Z3o0+RGktdlK2b
IGgx4ar51EENN/sSUuJVqoKW3fuCsNBMOZDvXdojvuuGA1ZimJ1+txEXZIPDuBjggYoE2770uYAA
5FmLZTj7fVBnPZPz3ozxOAKTI0Ofx1vyfkHRvd8lzZU2SwLOG+TAcfQL5B1L+ypHvsXvRC9cki0i
CqnTboBAwLHcxM3+CIDHC7KGlrYTpOEOZj0Bm/x0yAPGnkEov6S7pJ9/P+b/2+d+XQOEi64B3E7w
QIzsYE0lfxfjXPwdabz4ZMDiZfYow69ttxz5OobDbYzF8KbXYVzlU3Sw+6bXpsa/xL+6MsHe3neE
i7uxqIx3igLfpy4I4BNOxEEgX4oXwtO0vrwxkwkeZV4zQvwikRZ3muEG0DyJqnwckupZmDDybNs5
s6Sx0uTFt+BJS9viPNThBjn0iVegCFcirUcqJsQdqUGpy2Iy1NRRYD/G621QuBJp1Wi2RHJeQ2sn
DqHoLrE5ddTryCJc+qyutF4VxwIypEOUlz3HRmf0tevQxcns3Cs4LJ1SNU94ZKDH8qluTHJ7gPY5
AxZeRDYj3/Z4wD6p6EwHl4BOqedezEuGcuFyzsdEbe/NrOMr+9PbW6BwaTVNOyHt9nJ9SsXfSwUF
UTn2AbKYZrmyjVyIFhdZ2/FMFqRVUkMmozvyEGWyoD1kj6oZkextXg2jH78mXH5Nmqg0NkmRk2X2
ccdPy2oVX/kVb2+1qEZ8tdX+fhm71IazXfNxYDPcJxHLTCPbpBscrtrNKx8ELaBXHfy/ZMOjfroB
34anDzunU3KceRt8+X3P39a2YsKVUWss0wbUZPMULZHOcUSEuke179A3gpUNoG613M3ppJrMcnpk
sFKci6CFwODv//tLA+dkEAjcCbptrLGUJORbI9tbLFxXTvaXmna28z4+xMoY7uGKbh/4Af9B+Ot5
uRhj1JxIV9OE4+SEb9IvBvpn6/rFDFfz3f9LFbyxKf5Cr+n9OMoAJ5HhCBV8E6eSfVoMCrayRtje
ZrpPhn8Vb5cyLzUyvqc6bsoxb2243kWjpbfJWgZf5d4iTmZVnkgZk4cDvBfQ/FVk8LKb/plLEnol
JYTLw2kykjnYjuaJ7dtn0fSQnTWKXtmSL3xGl4LrZJxUOM3gmb/Oa4NKtSQh19KJl9p+Hfr/x4+U
6gY3oqdNk+NsCNkh7CevRNalxp01QUTz2E4UlZpJ1/134B2nRNWR3/7uom84pphNQIDuiQZjlDEh
369h+MErJF24bdMUJNeAM9DRdPclVjUkn+WzX9tOuCcknW1jVP1U8lHm6RrlfNLac6Y4Ac8hZW/k
ltZPu1y+LaTZs1jG+9mv507AJypoQia6GoWRQ/NIS/LPMrf7la36wlRx8TaowmgO0Zr6CYqPN2Id
FDRgPIfcpdu4hTnWeFgJ8bCYZyk9RBZYr4ShcOG2GOCWrWJWYZ3acnUMX+gWeDbthOYIwHtVdVQ9
QfvMntZ1ah6RVfWSx2DChdvEoqeAK+RIqrSPn1eTrP+olrd+G7aLtwHiShaEPuDjhH2Sonse0umj
1zRk8euzQNv2pGfUoGnVj3kaD+K0xMJzzJ3oFKjlR7qaBUXadGNuutvRLKtfcLpkWzwmpIFiaFDs
qDTPo6CsMzqOh9966JJsFQ9bgwMYeq7W6DHBivu52fbV7yThQmzQeo3LZDcVEp3tuRpP6eKlocSE
y7C1NsZWXM3VExXT7TTou4Pqf7xmisuw0W6K5U50BR3rg58oWw9UmAvjd2h2pciGbrJdGKHjrcUF
hka4SM019ZIKw7A4Wye1MxKaCp9zq3T4qGkT5oKw0u/M6VJszYzq+2ZvgmLu6vIWRrDHaQN74zfs
ToBKLvgK15qyaOX4HPTbu31inrPcZdgqi2pF6Pkghtoe5yCFKpVgnD0nubN7ms0ShuLi6ilg5C6J
Bnk3mrS68xsVZ/cUo8SpsB7rJ35YdW7CWuRJf1xT8bywfbr8Whp3cJXTaH3R74/021r+8Oq1S67B
Zbeu5ghHz1iaO8a2Yqqv1fteuna55Nq48y5iUYCts13ohwQq2VlLUnmahla80zv7Idu+L6ay2p+C
bdvzbZ/83lWFi7WtOBVVoFyqJzMwC5lIu5+l6ZuT36A5sXuwPjLHwuRTgkFbqqPN2k36rTouqxZE
+MoTFVBCCesxjwP7YOJQenbciVzWS6VlQOWTmOvTSLec+vmUM+HiaummObJMEZouWZM1vf0rriav
p0/h4mrhBDnRoEXb7cwe03r6MfRQk/D7lk7YbppVLbTB5ROZZJ31oWnuNE7wfsckl0hrdBeYls5o
fdV7FqXs3Jfb4dd1F0hrW6Yk2Xr51DVLmFVNwPJthU2p18C4RBpMp+FpaTAwdu6+wlTsS7pWXsqH
TLg8mhzSDvifwhEPZQt3tOy/VJQrv4U4dqJTRP2su3DHbCExnhiDBw1uzG9MXlbnn56sBhyQyBgK
bKsGjw9laEmmxeb39CNcpbJE9hODqYh84sGR5KOOcYis5uRK7L/8/DcSLi6KBruSFvodaVA0QVRm
eDKcs0koc7KQL/IceWd/hYhBqtuIBMUKmy6Q4RIa8dozH+ASaSIYUrYqJZ+GPelzG9eflmjyO0i6
OBrZIrxfK5IWFQ4yR7PfiSj1C1KXRGtjOTYDnt8LDsk/FNOl293KNfVLS7koWleLXbfVkRaBGVXe
zRE/TeXxxWu2uyQaX2s64aETr+xiOZe1eTfz/sqovFxx35iMrkxZR1oIlY06KEAV9Dd0GfR9U8br
/c7W5E/c4psbv5/gBOxRay4sbmIF7L+2hwbOcXcoBzz7NR6/Xg2ETEUXjDgHl0cXntcJOnd7H8RX
huh/M+StMSKvm98sl7XaEE1I8DanMAyHh/ZoWK7b/ZvRM1aIkJgC8pp1psvtmdP5verD8nSkL/bp
qfxYacZuzdHtOV5OgVwM9tMQJyqfpiS83VT1h9qU/JTU0120zu+XBkovYQIQM+F79RhFXQP4Snz1
GytnadDmkHhHsWVR4QcRM8F9mU2f/dp2tnBGCBEiCkRx1GQ6VWX1DNblmmr3y0x54yu4qJttVF+b
7cBlh3aPwkAhq9/9LIwZLL9ff+Khn2AoEsZpUY78caXiBeD1C17XmnLtgyroWJMWao71kikTBmM+
0qXzq8ISLuyWprqZKxKlBVRY11xv6d94kfdbj13WLY62Odr4LgoqQ8lO617rOo/6gF85ZF/YC11p
smimeCzUWDbbVs55Cf2UO51szTlapfVbHFzojVSG1PPK0mJmYaGmHiis6DzP8S70diS1PXaFogxo
urAuQ40QFFRMOkrqlz9wvSqbdIQkRWnSwq5sguyc6m/6oBd+uWAXfeOk3BSF3F4hN/NxDsI/D5r4
ddxF3bTdsUbaERFFjlPXn8Ox8ttKXJkyOKF0pdznFFo08hSY44Cwl2edgHBZLmsh2RmPA6KV0psE
D90odIiuvf5eerN3MS6QEn27Nw2my741J1Nv4mYhdsm70owPZKjaE36Y+oY0ekgyNbPyXvMxOE88
VbeNwo/c4SV8JS7etiNhwtUwK1nENzbGZcHHcHkYRds/pBrJtqy2oTx3QtEJdxk5f531XHY5MPJ4
zxINGupEIlY/4DGwPrUxn7YMlefHQyftevPyvltnYVW3t1ELDXivjcVlyAwElGK5ibQIafAuXbbb
KFEf/Zp2zg44OoB/45hNkyVf+nmF7co++9W1i18Ysg6DZtWSFvFGP7ajvu/wXf367ezjO4vJTIcV
oVuK57Ij3/aU+K0KLj7GGrLES4SmF3I8NKX4ETTcq2nuwmNmrRJIDsWiiJO+zRO+QtgOCko+Q8Jd
eqyqp2XYlRBFynR7KjcgtWZqr4TL28cP7rJjNC47MyDjWhgBSihsO4uKeX5lEr69DXIXBUMSKNqq
eRJFv8b9uSRr/Gh7wz7DCIx7nc24S4B1FK4S7GXka0n/lWT8Nk3My8KGcVf3rGw6qLjOHc591UDz
cJiTbDfM6y7LXQBsMRYwztKKQg7kS4Ka8HwLx7/8Zgx5feyDqNcK6VjBC5BR7Fwpe4vytuXk17gT
oSm8H+MQFGkR2XK7LSFuh5JX+un3jb99b+Ou+BjdiTHAFQTum2y/1V0TZpSX9qS0xRdoovTKvfal
HOPXUzd3wS6oUKKslm4CV4UNqQQNq70KKvnReGIsbO/CdAe9WsF54vc/60KUuZSXCdLJHu3Ii2kM
/0775j2LIq8MIJ5GXn9rARUlUgUzL3o8OGYJ297bpH326/bLV/opHQUtK7ClsJwp5sR8Ghf5DZ7C
Xuco7oqSMV6tTDYEcbsM5V8bq+ovcAH28rVk3MW9GKGpNS06Lo5yP0F07o8p4X5gKKj916Nim52M
ZYnG28mK7DGlINV+P94v17K3ZqUTtzqmFalgKlxMTUzfxQ1tHuqm2W9jWH5mKp7qmzbagps+lOOV
eLs0MZ1gVnUqcPfceHGMbfI0BkuUq4D7kWncJbziF3Xpiu28sJwDR55exE1N4LfnuoCXbacN2FbD
kPhS6iQ3tZyX/Zqs5oVxcXGsZqjmmfGRFWBhHpVpb/u5/O/3H/lS007AJnW1t9DBZUUs6vRkm/R5
eHG89mvcidh2WyZLN5Ygm4BFFLfC6hMQKnnlneTCixv04V9P/QRSJWRtB0yXlIZD1lfJ8keVJvFT
apa/hmg6zkNr1zPm8JZNZl/f4WDrJ7fGXV5rE+FioLeWFKggkqe1j9sbShS9cg66sCG4xFZbrpUR
euJF3SdI6E91VnfyBzdxwfGEeSJq/+z3hZwY3/aByMPypIiOMsZJLqTvbTjE164UFzZQV59MkWqG
RS1nRTpXUIA5WHOCRjVuLOUcmg8WT0V+lwDuipWhSNaSBNevgkV0+ZiwxeQmUeOVDfpClLg4Vy2j
sGsayoqkSsV5hm6iCf1u2vwXnGuV0bHbNSn2fn6QY/yf3K7VYlzqthPcKqxRGYzy5yJcju2ckCO+
XxI9nrzmjusz2SK2NlQNvAy52fKBdvSUwBnYr3EntvcgZlPbUYyK1m2GtGFwH3fcerb+MmA/HSXk
3I/zHmG28GiAtW9roltkt//167qzI9d7jSL5JsWqF8A3eSAFXv38ane46za5pVbJtsKKurA2zEa7
3cxd5blcu0TXPK0oWh9sUsglCE+lKlFgAAdpz+ni5K2TyQxHzQzGXNc/+M50PkqU4XiNuQt0DSXq
VxTrMBdV3yx5uIIoZiVN/Ep7uIt1KWR+sTgqjPt+fAyRHMxWSj3Phy7YdfT7PERtnxR1GJT36zz+
Z6F7fGUreZnSb5ziXK5L2gQvT2Dxi3Q9lvtyF8MN5D+uVWVeat0JU07aeiWoXEeCJPo7pNGjmZYr
18aXJt7q+Mt/+VOMNsuKOlZhSUHblnzoTdjfj3M530nTNn7LuusyibOInkIojONdbgwgCMcz2M+z
3G9KOlsrRUlVlHQBLeIIsj8yGW6SJr4mNX5p3J2Tcjxb0YV6QuO1XjPogD6w3vrdsxInUAOCZFqQ
VC9zPYRrgUYyH46qfnkv7qJd4K/KCKrYSVEJiBZ1KgeR6tdxl+7akgRThg1JAcud73PT/NWSxO9m
4sJdZSWjeFboddyK99Y0t3t0zYv+wqf8Bd6yZdWPVU2KWA3JyehpzKYh8OMIuCtJpspK84aOpIBf
219RHZyWkP7wmuAuu0VMnyRTDc+VLYU7BzwM+myQ1J78Wnd20X0nFgTwQIs16v9IE4VZDsjN72Li
4lvjhgLYHdfbAs8BJmsbKbMaWJ1f5LsAVyLWEYohOy2ggD1msN/9x5ruT79hcYLTTlzOS6ppMXT8
B5nDH2JKvng17dJbcz2ItN5ZVIwzHEkzSIiqrz0Vu1/i2OW3ZiLYjLMLwS4XnljfhrmqKj+ujbv4
1rDqOixlHxdJqf6jeBZRym+W/wJvQSs0orCXLkJLn6H2+y6NUs/TnMtukV03pZx0VKwUohF8V0io
S1H65XRdk8l+Suv0oHNUtErl9IAwZuMnN8BddmsAcdDG0YSmafI9ldXHDioWfrPQ2TZ7gsc4APSk
YBDth2hF8H3cPLOTroSYmOe9jvVBiqhZw3M3iJs9rXwbdyIz6FLZTK2Mi6rvv8S2g1hos/7hNSgu
sTXG0MPZVxRSDotRmZnZ84hUsd9y5TJbx2CguyAUKfjA+n/iNqw+yaj67tdz5wpqJ8WPZthIMQeH
uYt1+2FYjedzkYtslWVIQ7lHUXFMwXETL1NwEtqvRoS70BaNj3hqIHhfrGP/eecTrHhWL8s1xl1r
ySOch12GaHuRQ5LRIXzXpqvfUeUXubCx7pBjWaNil+2cSzhNZjYC9+H3PZ3wlLbsmnXEpVa1ww8j
NaJz8BMj5q48GESeOmYbEhZ10yW3POjWPBaohvTruROfcpG1rKIxLDrbn1ZFHgPa/OPVtEtNVdCm
GUmvQqy0tqgS8XXvtFcRB3eZKT2TaTJJaYvWwBM3RxUh/bJupvz8+55fuGS53FS3Uvib6zAsNr1W
3Yk384BcaRkHf8tq6q9kWy7o4nIXngIou6veyrCIuzopcxqP6qMKOxhL2kHlAurHmaE91Mlw8Y4I
3B3gRWkCLNE2kMe/yVhVZ7+f+zIMP90pYZVQxVtaHsXYTGbKlxkyuVnURwIqw6Xo/STAuAtcjSZm
fAlTW/RHbyAYoVneeZ+MXdaqH8t1XBZMie7QPyDLVue0ra5sNBcSti5q1e9penAT2YKnIO1pQ9Rf
1SbJ+Qi75GGbhybxi0YXuQoxHrIm3CKRlRx/8TqZ8wgy/9eeBl7uwW8kD1zmarT7VIumtkUap/sZ
NSbN93oS7N8AFN8947rCZw+n+TzsNjqxBCrTlEcBLLtsE/sdZFw2S5K5WqBzGBaW/sexWmZzWHte
/106S0ZmHfCQEhZQDkvyDlbtcd3OVzr+P8/dNwbPxbN0EPERtde2OJZQQm8MAhgG+vCPa3UMp7IR
9W0yonZPm67PS2qjTKVNn7fRAB+tOm0ztpQDXuHJUmViDuIzlGbx3FntsEqi1XHcNmMYd6eynzu/
u6JLfIH9TNvlQEQEERxry+ZuwB9+E9UFuNLDrlWdDrbY6fH3pGoFsjHxS1i4xFVPmdAy6m0BC6Zv
+7Ntm39/v85dyCm4ol0rKhNmYRcsEX03QdefIXeZbTBH9Bxw8nodVaFVKP+tbEGhUPdO6HHM6bxd
szi+1HsnubWVez+O5WgLRleSweasPx9kuPasfal15xzQrhMZpgmtw068zFg1hdmetF7bNdCW1wMT
du2YTrSzhYCb9a0I2F/TJq7pWr/dc/AOrxvXezeQRbWmMPGynZcUhIUND7/LKPx+Xrc+1iN70c5A
672sMjAi+w2nQnvNGDjEvG49DOauDI0yL5AeKosPlVVC+h0cYWPxunFFQNsvVuhCt3iM7RVkTuFz
49nzl6/x05khQJHBUSl2FNMqk8/NEh3PbFkCr+UFmtmvWx8SQTsSiKPoq0Gd1YF61JSufjVz0PN9
3XrQKDr00bQXM43+IdHcnIY68tMihQDs68Zl24CNnAyKMrq9yRetyltwXfLKLvQ2fQLhQad1amPS
V6spItbyG1OqWJ3SOuSPqk2abwkn84PhEshCuq6ev8jlsEoR6xFqcVthKuwf04xa7/DwysZAYOj1
70GipJ7oIrcCUMR2X8ZRdJOgUPjKwfbC0uByVzHVipVQGS3IHMFmsub8NsIbtWfrTvDqMTrAibCl
aHt6p9ZPYO+9wCsIA7welSVOyWoHuhRLW/4X1j9q2Ir4RZZLXdHO8L3EzazoE3sDB7s5W3X4w2d/
RUnn624Hu0UpC1kXoNLveGvGDPBVfaXfL+vtr6cv5ro/Hv3cJCjRW4p0nOebZDzWM8iS+C6GufdD
v5fkG5f7tar1S/PGiWG1R7gUV/ghsRVRlnTp/sEsS/O33zA5MazSdTR2jWcU/Gz2Hnz7nsHbzI+K
AhH7+iMcbJAo8urmAi7h33UZFgnqpb067gJXcd9Gy8DpVKAU52sSmL/rNPA7fzBX/mpt93SPekz5
flmGoiFsPL0sO36h6tpADkkQl0Gwz0U6oBAuCcMsNbWfXAVzgau+qbbZoKqqwFrWvOMWKIkKRi9T
c8ZcpCpe2sDIVUONrrENFLk3FEKY9YPfF3UiFlTeYFP4phdju94EYacymP/4eWogn/d6JnLkEdiy
s6kwDQ/ulibtbg+1eMaoC1HFQSRLRuqp6HvyCZB23hnz7fejciEzA8Pg1z03qKHCp5ymIiYLuysN
v5v0jq1jyMt4eA6i5Dyn/C8mdfWgVtm8oz3gp8N0194oLuzyLlh1VAYpH22mQkTqGFHSoujtMgny
b19V5hHeeTLKtIr1t3qqGr+p4AJXMKeG059Ix6KPluVxGObx3Pd0/vz7Ib2woroKWhvGrRW4vRQh
KO7THqx/jMrvWsdc4irUWxMtah2Lpf9qkD3JhqXXV7adS/12dmI+JGRKezoUsGA9zdGKcpdrSaVL
Tb/8/U8n6MOYA3oWLYZEi083Ef7wG2onpueRi6NRGu2iIAIO821GA+pXCctc0mqMlyBNmBkLLHPT
DYcU6jmOaJn7dd3Zd9tkKP93OC82XkbZKLtsRgGrZ+NOULfQ49tUEA2Fzts+5Nly9J6bl8tZgVVY
cT6Jh2Kuwv6RTfP+SAa/Il7mQlYdmZZK1ElXLHV0b/f1S2f89PiYi1hBTrtrSm77omHib5TpyGzS
9Uevb+kSVi3rStAgx1BQQT7vgXlsEpzB/dp2onIA1RrWePMrAsoalXVjIx8hJFD7LYWucFZqNhoq
wlQhzDbltWqO3ISH57bo4lWVGI6yJ2lf0LT8FtSlzbZ18Yt9VzmLNKSqKxErzJUlOts4WE5tVD/7
jboTnUO5UhSFvYz6HN7hivJ1ruLb3zf98uHeON27cFUd07qJkkMVALzZn4MIklNi8QixwDP3Srn3
heXWJayg73PEZTlgJafBZ5hZQM02Dfzuay5iFfCYNIZZVVCzi1PAZwlEtPeTFGQuZRV2bItkJPtC
9PuR8256sLDOvRJKF0be5ayStWKmD4axgE7E8mGlRJ94KaZ3qkR5gNfHdWGrF+dKFIrWQ0Eswsku
a5OzaajOtQmtF7LIXOhqlLvVYm0QU2wo4KB9t1l2JeNyad4422k1hBY35LYrDOnqAt6t5bkxsbky
NpdaJ68PAU27mrE0y1h0UDpuxzLNgkR/9Rt3J15FHUNDKBi6ogo7ey91Ih7H0ZQnmIBfe3G5cCt3
nRw1FEbCPSm7IgrG8FOgtaqzuNXLu7oR4I2Dhp2PirArq8SFwXJRrHCWBJiXGIqFL+q8zo92In7K
68zlsAIFO2Fk7bGFDwPPumZ/iKLS867iclhrHe5TquOuWIcKSg3B3mZyCvxu5S6KJWDiE/WQbCmS
6MchAO7tNfPMw7ooVjvv40J0PRbtUSJTlJL2ftn25ErPXxJlb6z6Loq1Eh4vdTCpYgWpIh4oSaom
B4CoYYXAE/ldJaOflgVz0awZPNl+jL2Cnmx4y9f907j7+aCh9v11COtFkDYedF+0XfsNiak/xwBS
PV4h7KJZgwZrPA7Yz6u0UlOuWHN8bheJSsMGApN+B2NXVKvbVFtGEY47ZtF7LpSFXVx5TcHoQsy6
jBY2dVSUHEQVUUzTPGJbdx7FzK6Mz4X1x4W0aB0kabcu2BrTaXqnddnDrXaAPRRezZs9jwgfb49O
RVeQjQubpau0lSxDqO2093iZjAaYE2gCmg2Fh5Gqv//+g18arpdQ+elSSGUSKVS5YbcJ2kwQeEyQ
RPrpNjCX3RqWcoGJLxrXA6WPXbTdTqy5pudyaWxeftFPPe/1kpo1HBEGUF05p9X0X0fX+qElRF35
2JfGxtmJu5TDSmaJukIRnS8lXAKo6T77jbsTxGuqjzroFlXsTH6vgvHLEkx+ZxOX31qacZknyKAW
R3+8Z/U/i/UrGmD/IxV+GnIIFTEpzdgVs02+psHwIW6vmapcCCyX3drg/2PlobtiSvT6kQHh/GNC
WanM2jaZs6GeeviGCj9Ombk4197t5YznSsydpI5umZnqU1rSym99c2muXfSWIeGO9a1ZvtdkuYug
Eu13fnMZrp2ZZrTHqJCxrvqTqeL3rF37s9ekjF5C7afva3qFqjn4xhWKE3FK2cjPLdQoruy+F8LJ
xbG2Gm4nJN1UkZjmKcadJUvn9Ztfz51Q3SoaVSBkVDEYdj8srMpkKj3vQy6NVfc25EM5toWm4p0J
9UO3bn43f5e/2o6twXkqaop+qqCXNg0mi5bV7ybh0lcBSenWct0U8AvqcqBEQS4j63cFdbkqpOPM
utmoLua+/NrinmjVeqXpC2uBi1UFa1mPC8oTCxiUh8hG12N5T8d5fdDhED3LIIjgxq3av7ymjotZ
pVCo6ctjq4tBbOkdfCNljnxmeSVeL+xSLhNVLVKxpLV1sa3l8Lc+1vlGkuh4WOE76bfeu2hUUjaH
rM1aF31dojxnaWyupoj6bYIuHLWWSkDZVqL15LjfB1OdzcQWvwuWC0gdizbj0jGJepH9/Zhsd+Vi
/ZyEmKtHFTGzllTFsmiAU+ZKsjgL4KHst8aHzl23ReVsv/NDFjrd/mwrWIjy6pPfhHTyxnxTGyfA
CsF2J1/KZX7q4v5Pn6YTl4sqqRxXUSs0rcXdpoY/iAr+9WvaAStgKl3ui5xkUW8L9Hmoxb2T+UFR
yS9QVGymsRyC4JGr5aS75X6Pxv/n7Eya5MS5LvyHPiI0AtqSmTVBeWjbr9veEG67DQLELKZf/53q
VZfa6YzQphfuCJISGq7ufe45n/3e2wmAWbAS5NDw6JyyT+wI+6QK4Lfm93DnQB1wVi9hpYvnACm7
ywbaGZIL2g8rkq4UFerLttNMBZkk7Tsttufcxl6RgHR5qKJFR0SxsSCLdR+9nfcuelvY3OvQky4O
xexamLkvi2fb8eVtXIr1MqhYeOVdpctD7UG00r2TBXgo+tJ9riFCS+iNOOPXR5N0cahSY/0YjlfX
VgdlogIxvJXQcW4h98/me4uK9pmq4NZ1/Nd1WemSUKBpl5jaNcjqIdDytAWdPndFOP+Mmzm8Q7Kt
vdv7ITgdQpZeWzJUH1/HgDSAJ56OdJDth+1+BnEwn3ELyr26D6ULSNFtocU2WfxBtP82lcW7CMp1
XmvNsRv8vzLvpIEuMc6S8Cfk9buzZpLdOASvfQdnHQs+IRRpg+K5hVfTswn7/u6gc/3UNKgGNVzZ
xKCt/wm1Wr8EM/DD158hzK1q53kKsnbDLI4r+IHWvV9Tr3S5qVKoBbMXCUG69RdIdL7rx+JG7Pbr
IF+62FSuZl6BQ1SZXfZPZq3eHNXuFeegBeX1kJTLqoMW/RDPIt+jpF/3z3MuPSePc+aSdYe0XIsz
V5D9iUfhT6NGP5xRuoAUY9ukQ8hcZbadHps9NwmjlPidMC4iZQWElmWx5lldm8dmEl929MZ6LSiX
kJrKiM9LwYMMzOQP2q/9PaOzn1KIdAEpWA+aYTw2lc3E/CwpEPARSUCv4Ey6gJRoMLdZPuII6CHL
EDfL14hYv1qw/A8fpfpBj2ursr3av8Bo5v3Sr3/6jTh/PcPFPOt8IzLP9AHt14Mv3/ZRFje23n9q
sv/NfgPNff30ZpAiLHCQZBDbaZ93Gs13yxzbN0VliX3SuETcD2iZT+Dem99HhQzeYYtrH3f4XsI3
b7Trn1TNxTtGYWKUQNBInOZtVnHSL/X8Q6DH5mPU8fp7FR6iSFhZh+9t1UZF0poQeZxCcftTgw/8
kxMBtikY6gak48ouTRE3pzkm9lsZ98cdqiJoOF6NeVuWNLDJVs0rXF8RCCd9oGablJgyz10oDphm
M3YKi7iFnlJD1kSUJYrz6xilAC+qL1sclNBcjRd5x9ajzgoTNPcBxEYfw3Xt8Uqr8oPmIBv4emx7
UcIXgnP4TdeTTo5qQinfz/VOunDYLie0XowqzyRMXLo17BLLsIn8fsr9uiQiXfKrj9qyti8v3qOf
/ueIy94jPE//1pEp3hSsmx9+/zNXjgUX9pq2fpSDCPOMDuQ+j5sPK0L6G3/CtWe/xGr/ylrpsIH8
zTLGWU5QjAqa/SLF4GcaI13WqzFxeACZyLPQ8kzn8hOEEP0CVdcrMV+Qn2nUFGcNjfOEBx8CSm/1
9f067SBdp8S4izqCxaOyvEZ7/cz34t5Mlp7a6fBzT5auY2JolsmaARbrczi1SSj25wrmup7f1Nmr
1gNwbh2EcYakzCM9KnrqFlr5HQ+uwBZbwEFH9RFns1z284v11Wmou8Hv6uRaJhadnoMSYvDZMOU/
dEe/wwXzj9+voiu3Dxf7kscMgSoy51m5CHPWBVsuEYd5dxXDuke1wfF4QJn/xo9dWVYuBtYgLbNB
LT3Ptr5iSMK176SJvFLB0uXA0FwuxlJj19lnNZ0GtV2KNfJDBqULgi1STHErJ7x4Tpq7nvRviin3
U9uTroMiWlMYXJ7xdZc2FpA5iKuLDE18/v0HvjbmL//+r61Mmi2EagCiomkK81NAhypRB+v9FpUL
gk19BNvHSKpM9KhVwmBkSQ5RffJ7dWfFFhXVL97aKgtbC48X8kOL3G+jlM7hasttrHeDUYGa8UM8
PHTR4HdbcTGwvoB7XHBQlcHo6Rn9uxALkeN7rwFx+a8oGFsr1pe3DtG9TfL6FMWBXwuAdAGwuKZH
O1SHyjqY2pR9sCUCngZ+88TlvzDtCp63QmVbp960xo7nklTab4q7/Jfe+QRNgSLKNt3etxVfTlVc
ei59l/ya4qpsal2Emd50yk3+GG+eYb9LfG2lDrtQlmHG12JMWrres1F99ZsqTtzf05JC+b0Ks3r6
3yzat3W3+G3irsKWgY42iSodZo3GalcsfCSi9cIzpauvZbAz0XjvYY44B1mwfOX18cFvPJzb+JZT
0xL6MtZBSDIaVMHDNiLd5vV0l+pqDLzLxt2EGXJ5EqoD63aqY3oj0P2nYP2LW5bLdVnTbPDvAPoG
VWQs97215LRVYfEIjxiE71L9UEFUJnu8yZRIE37DWjYP+4S9p8wHrpOiJusl5LNEmTFAc0GBA+3t
1rOSokbd5Ke9GqjfxupiYjmbcFliPMKcrlP0LfKERZGfa7x0MbG1b5Us6R5mSB18D4n5YjGz/b6g
k45rYfsdUqZktrdkPWsyrndcHreSfVcOYZcSq8uqm2hRyGxYxAdZ91UC6scvp+JiYZuiML4BKJNp
o06I1b6rzc8zXrpYWGBhRy0DITOFiygkXRZkPurY88BxwTClCkQ5E9QnIE339xJDe01wP99c6fJg
R1NDJHwB5adFH0B8ZujQ936TmLjSXCVdIqxhfOyaBbPlhUJKlhdThyiEBVBCcVac2iLm74qcjR9J
DvPRUz6rUScwoFL37T6vJzoPu9+0deExDteAcFWNzDaavJwhk1edX7qUWFjYTlYNnkvCcIVsUEeS
trqRNbqyGP6j7TUNCwlUzl5c6N4ER5+hs8pLpEG6dJjWSC+MuxXZVPLM9F1G88Lz0U4cHevdhm0f
84wsAPQCGD7zubrFAF4bEue0xiBrYlvOsl7bMw+be3osfjdT5gTRcy/7CUQny1BIvWhZpuUmbzz6
SkbgP1SY0CgoKIx02PUtbFL3n3ySw/moWeN38XXpsIHptplFwDIE0o8HnZ68dwiXDuuqtSIQyWLZ
bDAmIXnfN8pvqrgoGEUgoLZlpxmPc5tEgU7pUfjlc10QjEjd9z2lO7bkoTqr0kYJdENav0qdi4IF
vGdoRypJ1m/sxz4OqIvoGy9+ZbK4IBizkdgjexyZLtWe9uZlks9LlSxKeEZhLg0mm+0obc+OrAsH
k6g8/9JX6tY9+kpW09XmGsex1UU8HKie9cvHVhTV+2Ydyi9y08WDGKrR81bgomEHko9CyX1DMUB9
QH8lANfZb+d10bCcGfCQq1yzeGn2h6DoulNkI78+EBiRvc40EIUiBu3wdMWj8xxPw12jifCbmS4b
Nkf7URfLhFGxZk2CWb0dkM67Eb5fmZsuHXY0th4PXCIzjc3mZGjbPEw6Lu6XsmY39sorO7yLhKF3
36q4Redz0YFlgWrYaezYrdv1tfd3gJOABA3rd7Jm0R7BdZv2JoOqin675KL3CwhcIiwv6wEmHNOa
8XIYHqYAMtYVMtlnr+jbJcIgLtNBIhujw4EjJA1jX3hk/eJjFwgbmq6C1VezodOmgqiBipIRtk03
Zs61z+qcrhWzwwh/oC0jslvuOKx27olB37LfsDhZKkMUjfs6XrIwbs+jHt+u7XRjO7724s5iXQau
8t7YJWuD/V3clPGJFXbymuzCZcKQrptm0ZMxa+bgbNvv8IXxKqoLVyiLCRkuzbFNmVAUbp9td1mX
2q+ALFwkbBnEvLE9GDMRdMVJFPH7oCr9fHSFK5M1RMLEFemmrFSfamIsrmq173i/7Av/yvEGaiHo
usCzrei+6GL6A92tXitTuEBYU/f10JTVBK4j0AnkPAc+N16LR7hEWGk40l+ymHArBh1RMnIKwiH2
OjCES4TtW2uKcXl58XI5Tn2XP4UzZxefhYm59nrAt7qDLghcfTK4mT3XJPq2q+qD36OdhXkMkEvd
0COY5ZB3SSo+v9PK7/wXLvtlB4tjNDZjZg35O1/Cj6RZvZBn4TJeyByP9Trj0fnUvMn3ezJPXldc
4fJdVuZlr+BBnZXUFuem1/QEz4Zbxepf74PCRbwaODYPPfxxswlVsGfe0vDuJYXvtxG6IlhI0nWN
LII+29X2kbX0uezrj17zxKW5BIGPc9MVfRbu4XHXGPIjOCK/Zhbh0lzH0Q91hdbFbC62vxjAFDvf
DLaujbhzZEa5Uu2x6y7bovU5HPvTvm5eSW/h4lyVLGto+m9tZmFxmKpQLY+EGj9NT+G6DPbgPawA
s5QhtNUntEyexQZHQK/P6RJdvNGaMiTqsxbKyJdedPYSxQN95/f0+PV+la8NVMk3NmT7rh6lzPgS
3ghRfl0/Fi7R1S6CVahhtJnK62C+DEsHsmcitvsewa34PV3K+CFam6P3W1Eu5BXVCpaedMY4iZBc
8siqUz2N3/yGyTlHmTQQCQ6jJovG4PvQRiaJh9z4nRku5JWj2ZUegTJZMXafKFyntaJewZxwTQXD
ghyDnjuTBZHlD3aS5yY/lFfkL1zGS+5asXyeTTZJMMlzgM7mmCDL6TfkzkmK/THuO1uZTBrSn7tl
RMsopP89n+4cpsvWlwaC3W12FNE30+1ZbqEW+Ps3/0d2/79lGeFyTuCPYoXO2TbD6NiHMO/LNhna
cT9bYcwbKHvpOznQ4924RvZ5rqb9YmhHH2UbVNj7ohl+YLox55fNUCWraPLpBCnGIc0ru9CLHEF9
scHsGG1IXZ8agXCgq4rlGY6zfrg/RIlf7wvEwrBp0Fi9fI9+LILeD3b3yjUIVy2rZFG1U7i3ZdOQ
J10PF09phV/pQLgIlRHHNtAKeaSG5XDgGt7mtafpvHAZKs3jhWMv29OlMw8NfHB/lmtX/vj9pLly
+LkQlTrqdbG0OtJALz/MpM4rU34shnDpKSvyAVnq+khLwiE7RSdoWqE7yc9yUriyWaTbAEnv5kih
UD+cNnRG3k+R8JNuEy5AFa55EKt83tPIbizNhakSqG5YLygDJ4Mzz80cx72RMt1sezxSXulTo4/d
7+x2GapK5SgsF3WUBnL5GCHxkpQqD/y2MJeZimBO1JeyCCFHwmWyItpLqkL6acPBNfH1wMwGlc4h
tHsK5nu4W6eyvltzP29VXM1fP3yUEEKbIsrTVUZfilbfian3a1oWLjRVEYvtVtY87SCluqtPbd75
nXeuchZS9XEYtjFLucL6jMqRn5D69bvMuLzUwicEATD1S4PKprmF/S+JPMF94SpnVW2Yt7hSsxTd
rft5UpE4V9wvjSZcYiqOI9WVw8TSY6DjaeuQBcghXHvjML2yL7rUVNyi15ou+ZZ2omz+NCxep4fy
ICXxywa45NS2MHgawHsqrWmhE+g3PjXxLYTyyru74FSxwjzjaALsWp3uk7WfHgayfPI6L1xuSi27
4BApZunAS3HXBiDSF4UbsN/TnQUar7yGkNu8pdW8s1PN5sc8mPyQWOGCU60+wsMWEUvDU7PzPgmL
0Q/PFi44ZSyP5JErlhabeIB4E7wbza1awLWvyV9vWmoforgewjBtrPq4zvkd+stuqYhde7Zz9V1M
H9VFu0YpLfk7tLd+kHvkd8K55FTP22asWrWlY1A0xWms2IvevNwhye83V5wjNKQ7pWMksIKgEYmq
8ufKNp+9Hu3SU91Wx1us8zAF3vgGHRprUnXV//ye7US4AZo1odrT8DQq0Xga68SQ2nMauqxTGXUB
LuoH9tuwHxO6Qqb0ReXW78WdtQl3xibc235LybpsSVdO0XlE9Oj3NV1RLNK0RahzHHJIx8ASYu5C
uFmG2u+q6+JOUOIEsgb3uVQyXIIKlI3e6W2zD34j46zQqmectx2ixC4YpyTq4zuIM//h92xnhRYN
1NKDybLUbktK5/VhPw7PD+rcdIdDhrvaF5ZCUHS7C4RFCTNeiWci0yWe1LwBgqUY834H4NHlvPoY
RzzwG3MXeBoOBRHvsN3SZo74XYxw+lKbrfHbvFyKiU7aQBNp2NO5pCJBnX1NWoJeLq9v6rJMkFSs
YAart9SEawXUg40PLYoDfjkjl2aaRTQ3a9nxlJDyjV2Xp32JfN/cyUepkXRsD4M1lQtRT6rcl4eQ
bsIvZc9eTql/VY3MAl8Y+M2taXXAAmyuy+ZTJEZ59ht1Z5VSJXoUwSqOMzo+hzm5wHLMq9VDuEjT
tEZa6MnsadWHQxIgr3OC5YyfrbpwqSbciMJh2vHiahzYo4p3c8mhFOG5kJxjlA9SVYXAoBNZ60eq
7Zjm5rilo/gyMX6RknKhpmhZS97gdohNoJjvKIn4j0aF5gPf7XjjD3g5f371E/HrWUPmsQkgKU7T
MWrjt0Wsx3MTjuFlM3GAM4T7AbnCBZ3UALPyYY1oGnXlFxEN7/Kc+wXVLuXUBEswDa2gQOFq8pbH
vE2KOQz9El8u6LQwgSujfnn6Gr0nKjCJHclfXovKJZxGLXsIXK1bCkfU+pNpyvXtGnHojP/+8S/f
8Fff1lmz0W5JBH57TU3Q7x96ClObBGam/aWpWXA+uBnf6bFA/4MpS+MXoLm40z7zbq9HgT1OLn8A
y/8WKe13rLi40xCWq+xbbPztGp9sN/1V9Ifn1uzCThWMugcYGS3IEjTlaekXpPNjP6sP4cJOMmoI
lPWHJWV1aB/hgbVcEGEOfrGfSztRIXoLWZclnUfoQLzUhmB857m2XM6JNxGyAkBg0kZ2PIkp/lNs
flPFFb6SLO+3YKB4cboG5+0FLhkj4ye/JFzCqSIRAC1S2NQUkKZZgyWxZN3e/35lXbn5uYDTuMEJ
o4FbcoprfPWgoyBP7D7EN4pwV/ZkF3HapgZ9J32zpgtkzj7ODAJwSVOhtErnEvJyc+WpPiRcBaxg
DvYczYlrqg/2ZZZzki9INfuNkRMgTwDY6rYNl3TRk0wgVFIDbR3+9Hu4c+72nWwA4q4LduWihSet
et7s5pXU4y7utGAtmXodbKqirbnAcKRDRjL64fPi3CWejO1Q21/smo6FmO6nfoshawH3Fr+nR69P
c3gErGHEhzUdiiI8kWMxCYnl6Pn0l/n6rwizy+GTjtrYkh56sEk9QY7dqO6Wqvmvgx3uegPayaqu
gWh9inytuCPYkbNCdPHDHua11wnCXfoJuHK5LkUxpWvA34DP/7nS0M/akLv0U0uLKhxqTHfWV/NF
WrInaDz2q3zCyeD10M9Gzfmc53MaiL17w/p2eahnGd0IAn+9nXGXf1KqJDikjjXdx75LNqY+VFp+
+P2UfJl6/w1C+H/0sDbcXaHkadOuofJ+D5An10FwR0C9fx7KcX830wGl0d//2JU/xCWiXqKDMJ+r
JV0FeazM16Xw68zhLhAVi5qFkrA17da9O+3zwZKD287zvZ11C9FKbuiKD8BJs1zIPuuzQL+cV6qC
u1AUrRcWDAq7PGF7lba2hBg+jIM83/1lPf9rV1gtp9G01Hg6JNPv9DGNpyGevK7j3MWiVK3qLSB6
SYeYfoLI5JvoIH6T3oWisJ5sW1cY846Z9lK1+buWBPud30R01qtoNZStCJ9TjSb6U0HG9jS0N559
ZaN0sSgjbQ1qQ9kU1obbyfRjc7/NU33Wa+WXk+MuGyWFKHUx6zmt8P/uJiS673UjPVepC0e1RUu2
4YjnNAbXkgXB8ZkubXcDKb4yOq7c1bFwXGkjsqXIiNb1A2T+mvc1GarHqWDhrR+5ss+4mFRkuxYm
vHROWTU/tFR83qPSK7SEkNjr5WR3I5oXg4+0oyNP5jEYk5rsNx7+6xshyiqvH64h3kxgB439UUv0
14+LuqybhWsraOYPdGbtifUFOQ05+g+9FoKLSaEji0GNelnSsR/ZyYakuZDi8JMK4C4pxVa5U0iF
jGmlp2yT8TtetTfSadfmkbOCtWh6RmakjcOWicdgHYC+W9afBwgJ3QhHrv2EEyGTGB1rTYSaQFyy
7e+OqOqyWqy6ZGzVrZjtyvHrSkPFkMPq2IxLsxoq+91WJbnYiXfnSu/0sQgn/iB30nhF5dxFqBSB
TGo89ktqePy56FedjAVaZb1mkgs3lQBNA7LJCbVT+Tfa0Z/Q1/PT79HO8dtVApm2+eWUAXLTJbxd
mr+Gqad+Zivc5ZvqUJe0V9GasoY1b4u8hDHn0nk1xHAXcGqrXkubT1Mab8l6tPrH2OTku9/AvOx/
/zrbI3h8LMaqERmk7rNh+v3YxYfn93SyUxxq/gAD9i61ep+SqZCPQ81uJO2u7HMu3FTOL/2gg+zS
IqfziZcpI61Olr6mSS3XtzrKjzvZ+NWBuQs75W2I7C/03VKAbPrEaSmTMG60X5ziwk6KKAOZ592m
lhfdVyRIyMNCIVrt9YVd2Invauloi68wwaj7bb7X+T1dtvL8+6e/HFq/CP5d2mkjwi6Bojadxc67
pFtjforgTFOgvIrDxkQs8JtNLvkk5BRDEJBM6fKiBdjB/Clh+d7eyLFd2ald9CkMTbDU3TGmJNzz
D7qFyn/Tt/RujqHSceM31JWxcs7moAtae8TFmqqtoac9Qs/SztrgeWW2OteqLO46JIeTeKUMCoy4
xXqOnLPG4c1O5jqc6JPc8v5ywNb6Emx+1Ah3AalxWdiwHQt9CoqSJ/khgRx7NntwF5BaG4Hqn8TD
m7JpEyjwdTL2OxFcPCocedhzikerEFoJ8dyaZAbd9ftVcSV6dOmodj+WpYvYkqpjxWnPoaWcDnW0
3ainXZmsLhy1ax0WkQB53CylzZNh6sqsaCOemi3mNwLJK3+CC0nVAevJZpAv30L9E+Wck54hmvH7
4fknof+LXcOlpEozwna7mMYU7EipMPAAjfeXWkIJQ9ALGvn6h7yox8d1r8xpLnpzRxaTX3hnzN+/
f4Vrf54ThEd1Y+yKr5RKAyHTOP4W5sM3v0c7y7xm2za3+7SkAd3gEfVHFfkJK3MXo6qGA76GYkYU
Y+p30OLgix8syIVzVK8SxGSrUMCQMniPXOg3UfiZ3PH/yE+1ZY62pxFrgeifYYR24Smu//Ibaie+
bpcctsv7MbwYoH+btvcsmD2XsOsy2DRra+e4pE9GGQR024UbdeMCe2XuufhUTvnWtHuBrceAPIj6
9STW9rPXiLjSU7WajlLkeHZhNSikqUWPQuiHfXCXnwosbnjNUdTpfnQ/2mqoLiFBTcfvzZ0ViYaP
itNO16lt2y/cyFRz4scIcpee4pYEfR4p8lTa/YMSwafI1jcC0SsBkItO6S5c23YOyFPBB/sQHAhL
RN/Hb4wl8gwVpuOj3/A4KxQ1urY7opw8QTUzyev8DdStP/k9mr2+A0zI81fw9aJPuWr/riZ9trCW
vbHVX5vrzgqtgm2X4RqTJ/TA/E2i6M99zG+pKFx7tlMiCvI+LNoCQ1K0/ZvBMHmGJ2548RoUF6DC
2sc8ZHjxwfTvdDzA+1NNfvJB3OWnRngCV0MuyZNax7cFtw9291Oh5i48BXk4ZeIaj443fYq5/FaE
5FYH1ZUBd9GpbhRLLyaB1+aoQ6vue4A7mN9EcZWgat7HhY45eQrj+mPb9P+Lu/ZGuHTttV/+/V93
XL0yKECNeG1+0MdFq/txkn6Xq39azf716BF+WpEeXkak/NaN+1PchjdSR9de2lmUxLRsaSjGg3X1
JZ5Pm9F3fjPbWZI8r4IBYfXLTlL/j9RHsvd+PWTclX9iOxRDR43hGKvibdvUieaN3yXZJaWK3ZYS
BmAmncjSJ7HZjvNRTrdMVq6MtqsAdYgoXG1dMVhHFh/LYIfm27F73lxdMqos2crJqNmTsvmXalFf
4nrzO+5dMsrGw7rx5WXVDPmbdtWnsCV+U9vFokxXqmlZMU1yi8viXGgohuXR2WsOulxUo4p6L9B0
nI661w9Q7+dnW/FbF+1rX9M5Kxt0GZDAUCx4Zb8szXjZeusnmsRd/CmOD1119VGDNuRxwo34q183
v8DQ5Z8qzcI8KAwFkhok82Lvj9V4Pto5K9tqy3W8BFXK4IckqmSbvnh9SRd9ilhnVL7hweijwQbb
nYyN/eISl3uS0MaEK7w9nha58KQKxw2dklAf8XtxJyW8BazOJVVVutjqmVbN9yEc/Igt7oJPszjq
SOdVm2IBgdYiQGl5Anmw2e9ruugTfC6WtSZTky51eTyEBTfncPHNF7ns01bUk5JT3aVV1X8def99
jFY/UX/ukk9NkJvGbO3xBCuSMNnZQhKmhV/M5sJOx9AtrIrM8WR4fxYm/8R5eStncWVPcc3+htiQ
EWh3mwa8/pIfaHufjPS8IxNndZIpjruus+zJztvWnORYRZDbrxY/Q2zmAk/5orFZ0bFJ80B+DaC3
UZHKL8JnLu+0NQEZaRG1qCTn0Hzsp+2Oa3WrVVf+MmfKXImndSIThMxUl+59331ba0H+GDurPxSL
4vc+GwFzhZ5iaISK+OBteqz716Yyz0wTL9AMasSvI8+RDSSnaGFOVWf0s+gj8ljLwd6Y7v/w8/9N
o8Eq5PXjo1lW27Y2bQplb3OONjPc8U7sd0Wz0xOTYjkVQ0fyhOp5/nSE8XG/Yg5/W4N1/hM1h+JP
hvM9P8OMPb+vlzL8to3In4R0LNt7aFTOJzjo0PzCiBzPhZ7Cu2OSrVcEwFyaipcWmoAY9ydUts4w
7KuTcauZ12WCuTDVzvUuxQrt1NgeSWX6+3q+1YL5j5byrwbdCZ+rQ8CwgnZdqgNswScN+OkMZUYb
PVTAZPrTDHcYeSLVAPU3uH49gK8N+lMQ5NtpUYW4TLVAylHOVXBmTUyrBC0d00feUJLmxaLvy2Ih
5xqyJvcRutT/tEMcvUEDPJrUtVLjOac7Pgx9iWpaLuj/VpuXdxDWHZ9HhvKy0dP2CLXCLs2H4VZx
5Nd7H3MJrwhOJrbtpw7BgyDvh2XeEjaryKu8yVykK590XQ0TPlZofoyrSon1s6dhLtKl52WZVYEn
wzzmTbj+WXtS08zVuFLwLcH9AN1JeVic0W/6JQ6kH6nOXJirq2EmmcugTodt/KDKHL5a+Y0d48qH
dOWt6ihgDZoIy7Sv1jqZ47G6h3uPXyM+c1Euw7ao7Zu+SY9g4M9b1G0QUPF0XWEuzQVMSaq8VDoN
q+hNSAhQk8YrhmX/MSwkGzcNxLhSQJh/5cH46aDCc3I7u0W/wP410FqnGPp3UYCMZmQ2P0tcJKNe
7/+m0p2Aj5FOC9xJkt2g9tYXlVcCgrkMF7B3GgVmDZ5EFXytZ2R80CfjuUG7DFcxm2Avjjl44rv+
zIouFY0f2QazgteDoptS1EWHq/w8TtXz1urHwfDwnVes4LJbU7A3YRkvJfji6Q1pzZJUU+9Xp2Uu
u2XzTYpI9EXasnI7276FhntxeF13mItp8bYQBfzLUEqlOr+gB3I/GdN65QqYS2m1HI50AbKxqWmC
7dKxPE7QDfbBb8ydTNgx9/GxYRU9IWs1P8r4OM5mZH71a+a69u1dvDa2pPHTfIjh2aDq80CM8sPX
mAtnmXKH0jRsxp5GsS2nrpI8seUSeGXymEtjtd1I6xUCkU8TVfVposd5G0o/ro+5NNZeRBONwj1+
CrouTioRfZX9PJ+8vqkrNjWN0AqCC3D8pANevskD/jUI58FvNrowVjzTZogJlBrCsvqQd3y9NPK4
1ep15ULiwlhx2YyQns7DJzRVirtI8PIJeNZw7nq+eH5WJ6wfehrUW0nCp3mz9EwHtn9U26j+9/uh
/6dd+BcBrCs7xY9j4KRsoqcxmlj0FZ2c0Ye1USQpD02fZlifnEIO0bhlyOt3oh1hzzTR/cNeiuX9
DKPZHzMMIZo7IaHumTcNv5PVtP4RsZy8FQhW72D6RT5Ro+r7JTzUyUIh+hH9B7DHPuBN+/s/4kog
4+JfENAGOJOH8kms+Z9D0H2giE79Hu2c2DTAN30JNp6Chu5PRzxspyJUt0Lpa9PHObLbWEFJbtjk
ExRLDPoyh/A4sXCkf1C9tH4nt0t8zUzC+mqzEtmEYv8S23i/RE15K2/2co7+Yvq4xFdHYD7Ywvjp
SaMi/kc9FNtjhd2tOA1WTfxE+hFKQ6FgfgKSzOW+ZLlQsQy1fJL8/zn7suZIda3ZX0QEIJDEK0NN
nt3d7vZ+Ibx7kIRAQmIUv/6mz9N39/3OORH3sd0uVxUIKVeuXJnD+AhfOvIwWQpjkP98u+m/+Tqf
P/8fHRw0P5fVHi6/bQUvaoywhLMkka7hIqNOBjDl539+n38JB/636/a5Iv7HG8XJoeduQ38o7Zdk
/WIz3vlq9Capee+HysKFvAwkt1/EkMdZjcTIFPN0iV2wQCaPtILis/Oe+jy7Ut1l31W+i69ah+IF
urLJlplbCZ7HIYYs5NjQ/kMC/SeofeFxL5+6ORJnuHttX3t42FwX4+VUxsLQO9AG344uE42VVp8H
DNT4vuRkTc5FMOHsSGS+9cRG97an81bmjHSl7dX0XaSI5PwvF+ff3IR/7HgGGcO9cu1xM4uBk2Ji
9oYp8l/I0n93h8n/feGJXz24C01vHTaNM4wIulM+ZLYZtB9fJxW6/9Kh+leyxP92h/8BVGSYOmeK
EUcD/Inj6zhsDoEfEGOUG2KTGgiozHdYFbifGI7IG53K30mqszIZQl8qNELOkwz8v8gS/s0G+f/I
2ybhYH/LkhvuJ/szMt6ePByT//7P9+t/V9+m/9S3LUuAK9eSZLe8L4o3Fs/7jXR0uM86ZptJCHva
Rh5uLOPb/x9J90/Jm4/XQFftslsHCvCW4XLVyPVr//9g/T/Fbol0QR7zkN1ckfmbMiYpvUqKL//5
av2be/FPtVuwlMQhJ+Rmjt2Y0lucimLj6bf//OcJ/3dE4D8DFUG6jr0CbXmzMZUiq2QHj1Jf2ZhE
WVoWMNuIX49tpdMvBS61MGV3dDtG69Nui2Boo3iat748NPaksUQknOnos0CDa+0rPyXLKpHNTTla
R4edQqKriJE+e5st7CWzct7RyvsjFleIvQSVvRyPHdW5+InpfQ16ZBcIL0jK8Rg685iqrW98KNKz
gJN31EyxxYa1r4u6DJhs5Y3E8OKPuXX+jFbyfapDhzg8g1DhdTR5XGWDzGvYE8IPLpE4Y4oZY1gX
F/H8vod33kui4jar40PJrVxaLU8w7f0jVHT8aj9tXvpl7koXF/P3lu3toxU9fR+KfXly0sQnyeDM
vR3t0P0JU/C27Hfat08eFg4/Bs7j6Cwxltw/sWXC8ignHEsDFrnqolKTxD0VSvt6GuKuhEMI7nHQ
K6/9kg+ot4i7V4mSSAN2Y6lp/2XUR3Zf4DvAtFjOe9VPSVvTSHeV7pbhhfkdEYGpd+w04nY+x7A5
WR+Lvt1t1eYmf4JPefsUtUxd+mVIonKBH3WlD7jSXg69p+MX6I2REy6H4kfUwcmNM0HTmgzpt0yo
+GebpX9o0PY2dsq/5QUXtsRITKwqaJh0DYlyXg/jNNU+m5dTx8UEGYKKWhCaDL5Zfp3Gt3HqU+RQ
9BJJm14W6XLZ5JHGT0W0Q2Uu181tl863O/nm7OhYE1mD1y8h3z+50MzoamV0uDhFkytugMWnNB3U
49dxEzAnGTcwEHOpEGnXvbWCb3C/mnQRZJO0znZzFZmem/uE46UlUXatDi/iZzWIOKt6TPWcWmEH
5LkuW7ZE9TxtVlxn3Sv5ZPbFnxTW+30fkBy4kHFCNBwbWW0mRcocwNjUph/8+MI07+NTPjkWn0yR
Enrq8r3wbT0OB+rSEkSuHZ8Mixb+kLvWyTfjHI2fLE+OmZYtwFFcGWm00/gkro/OILDSw1TKoJ1x
o5lZ+lMaps2fMMQpyMc6r+p4jlqDbBIFXfr4I12D3pBOZUm6uTIFa76WelxXc5+mcU/udzRH1E91
iETdJ2rCrw64JvkLklTiqAy4GflJqtzQE5l8wS+baT2vTNxC5FSOMZJcqnUKBX9oDSvEO4P4058g
5YY3DLd4QX0MNsIU/rZnc/uCHAJYSkHNTLeTdGOmfsNoakI/CQXCKp5GgoV45su60pu1Y4eksXFQ
qHlHsaDTOiPkdH3WfBFN56MWjUUn3MrKqdg2+r0nhIzvLiBy8YVnQ45TM+Z4PLMlGcnlMBnb/3Sp
jFZM/G3KwVR8j8SVDPAeqBPZdfI6UznOv0nhO/LA407P79oXO79AFKiib2LIRoAYO7GdQxXQkazi
bBvbN7zKLM+jy4+YlRuJuHlULJ6WM5wW6dJkwxSbrz3L9uWBJVjXsL0dIta4lIbxOzyelhzVTi+x
jhHVUJxHvRTu4SBilpei6wb3Iz54OjyEbJxEUq3exYsoERRF6JVh5t788m33OTBhMTZx7hKYcVz6
fQjiboTsL7lQWQA9Qqi898d1L4Z1E5XOc6vqOd6zz911SaL1uzmonU/j4kZyn2I3CnljlW27m1aY
Gfq+ZpTChYaagqalMVubiRKCTkhHeuwVw3XHd+pePIZrbNMW7ZRfMTSb9++mDRO7ScQznpSXeX/u
N/w+jLAP2zYwvePupU0Rk9SXXaJTe2HJGrahzs0a9xcMvandnI6Cw9Y79LgxjxHN0JFCyuky0DMO
Igjjk0Kp+brZZTO/GdIx6SW1GM8rFZwaRDl56n09TrpPfh1+jZbzkMBArSu9Z2soqcyjWkyJioYq
HqxbPmzK9vjZ9EYbxGdjWFfA6yiJnQBVQkFlTH3RxUd5JBYHVJEPqv0b06Rb9Mpckiw3Ayua/ZwN
PeP3iU5W/rOzaZJ8m2GrY04dJXP7gyR+Sx8Glrn5NeuwSP+sabSyq0QL0cXlGKVJ9jcMOWZ/IUcW
xXeTWXdT5pC0u99sXdcgS7IimPI7S9WUnCx8D/cHPcd0v98cAUAv+1Vw/bHMS1s88qSf5PuOB2GV
Zca2qf3Gg2qjU9duKT2lLOziXkEhH1WOhCSX9ZBmBPZv0RadtV9cfrehk6o+wF+kvcN4zpp0U92q
tECtH+MwiX8ijS1WNd5o0Lr+fDimULVwlg1bmZrUx6xJaZLre5UielpVBywo1l/H4Cb90Zm8mz/m
Q0UMJULowjduuZZfiYVS4ffSKxJs7XlEl/xEFQGn0czzmPB7uJgN/iXtoniSlwGebHyrMM84u8si
3U7EZSxaFX4P0GPjeFA5ydoG8uNiUCXv6ZjvJT0GlVMY/2LyFWgkHaP1PuVOtaUp2ozhtG3bCX6P
1M8+Txr0pimfaklMbrMzW9Z5eZ8UnGPy8wZXfrhwhgxqrb+6JXdzqOiyomE7hBaTTiUPRqy0pCaJ
+Io5F7Wf257bSZ9bzASKpFa04JG5gSJeyEu6wsBuq8heUPfRDWYZx5LoRKqblZ8uSlWmkn44yp5v
TGM4Zx0PWvN1NkxWBTpu8bkzEfJ84JhGuvwKo8OgLywyyfonj0fKzluqovEsURPzOj+o36qJDR0A
064mmatTYlkrejQGVmoa2q1HOPd00+l71EozNfvCsz/dwUzymw0r0ZdxR2jInGZp1c/KPKfRnscl
1UmXnREtKvhdIdJ4R5hYzvdwyY+E3DhcnQPO623Qp9ZHa/zNEC2OhhZRm3dnke46ug9TtCY/+ZDG
lyxLsu7Mke/aNXCYnvK1KlYkxT0oGSfpg90DzHEqMEUpFC1ua5/FIAwml4d1dVD4k3CNFm8asS1w
qR0XuOytmGM/F4BR/i80KSGewlcmE796XWyuKKXZC9ZwwqG+KQ9Y85vrBmSJXUN1aikLuDC+cOiA
jCuBqrbMnIOe0/Q1OeguohNhsdtvA7Wqe4mSCTZqsHFOAdfw6CbwiWDEFPJvERHnL1yxW8Ize5Up
HJWwwxb2fRsLGGK46dCq7lhI+TVPJs/xf5OJpjIC0aT+1qHFgMGxykjegKwp+TF7nFxPEJoN6Ws7
HrG+rjPHAqTokYNcn7t8Hs7Iw3b4JFxnx3LB/dv1y0FzZG5Og/qFxgcOw649LgIRf38Ym+Qyldtq
1vGZwHd6uWejDN0TwdxN/hR2EIxfAoEU9AKt3KBkufYyhwtrT0I4IRZgsr+LJInyUy/mmL9nC1u2
L/kCsfGXVgy+/dnhswLvaMYO+Vc7M8R2Q7R6SPp0DEVnMRvY93OMbxZTU8q4VxD4T1nA8+undU8q
sIYqlDbOmLhycKynbrdQ3cCwaFTnVK9swl6x6+6ppYuIgCj7GEmLaK2rYoBsoVk5R4BvTmPkDFax
Gnz0ZbFOjVsDcrzNx0vfd/25YBxH9cxaXsjKFyYiAGdHzn618BwjrqLruMWPdN1ydU33I7dlCjvX
8zFk3RfWDQLhxJqhjjvZzmaKl1u8xMNDxr0ZZak7PrjHtNW9TcqFIoAW53Pk0wk3LhLd8QDXTLnY
qhtDKPHzCAKfPpfLy4QDAtsfxJyt30sxKVOT4PfxV96G6IUeGar3AVZvdwYwfT6wo6X+AGeUReIr
Vi08OBmsFbfrxAGiS8xKhfgxmR1HQ7At8kLcUwTSZYAMq+VLgz/cXzSG6fevko3Ftj+4Ihnd82bb
wOp+6fv4BUBBxZgV1GEWp2iIKXtdCqCVk/F04S++GOV2nhbW3md8xlxskYszIJfQGH+IdTGcIQMm
ydMBGDg0Y4p1ZRuPIdrJXdfc5qMDov7kmGSyRg9q6dz6Z9q6mf29Ydz/baMp/43iFJvZqQgDzG7X
tN2XeoTd5a+AmKBKoZ11mif4nbSV563ITIXNh6yh6TYMkbhztoDNdFeBUGHXoMAvNK+zhQzbVzlK
sc01uoKzE3WUHZzA6X7x6fKcF9OWPiNQNXpXbuOQbAhUBrwiwSjN31AZw9Ni0SNy7JCChHxUVnWR
pxFskkDvZXktMzPDrWou5ge5k/hjItTJEeHvUZe2dbqOUcLKoYMa/YdLsmirI7KbRSOqe2vXB7dv
HUJD5hZIdkHLJe7TZtpFO/7F1ci3RuOJyF85vsRyKxzb8r5C22GuOzeGpcwmbvtyiOhnfJqBM2uK
cnfs1w9L8iQ5B/6ZClOxPfLRGzbZgXrUrpEOzSERzbGVhU/3LC/dCC+fM9Uylw9h94RcNiRhLgj8
hq2HLGcxgPKfDpDv+RckzGh/P8CaMS1ge7fgJG1jUjKvLY5HcAQ32n8mZ2YwA2r4tuS1IYKktdfx
/q42Hp1ZmmZPZglRVEc7/g16mfx2GBseT3PnugesFXqXcV2gETKHqJrXkVwHEtav3U7tl4Xlei9h
4FWgXAOZNpcJOhahjGFZY4uvNMt2MO1m/E26iWygdyF7cH4/yl0U9IWvKLEASeC7lqAsPCvstJBD
HRlm1Db9PBGPHX5vD3JTdvB3eLqmpLKIcwHZWhxXDXuHis7HDPS9rZc8ngFQdo+w6cCHCkpef+7G
VdRJfkyXieTtmYl2u3UKGxRPVluNg80fkgSETSLHDoAN4iyetR6m90fcsMknJUzodMVTslXI3bPn
dc3G92mdsGnBSqvuWpY08EOigAiGlYRv3/1caJRlGYDTjJL76Ke4kR32jCVlR6VnpINzizjNQEB4
IBD7jch1xpKD+BobRdtE4E9SXIOoPc069qiY7HwN0f4TAZEUqFGgYBsYPo+yeq+SfWpx/UWaTNWg
Z3eHVPgUVUC2/HGOJt/GHttHpqL1vbfTVrnM02dEiHXfOtK1VwT+tbeOO4P9xE0liRythi4RTVAE
DiIJHUQD5TJgkyxcdMEo7VIH1wHSIfBh/msJHS/HFhLeDlqFr5hcQkOFEnHiCM696BEgEOKv/ciq
PBpauNShbA7Qv5yhYKJ3UDzYscyxNZyFXSkyXgmZZbO3GR9goZTvf2fOAwCjuM2enbYK5T/bx98Q
8MWXKYvCa4bJxrMVbNWQ3R+4aELltehc3PTEjT/NuvG7hdLpi9jHFCs/VSD06ZaXEovh5HIB7+du
zC55J4YGhs1Y6H4wl175cFShmLfTEDkty9i18rfoB/XUFUT8sJumZbpGw9AQmdi33rR7OOmhm+hN
xVaf1DDTpU6y3nzJhRhfxqzPP9pkVH+QKRYh3ogCmBWcfztsFJEH5BXIp9Wb9rqlsojKHdYKNSav
gQGCXuxZoRHxMWMfdBd6gOaqOynac5e3SN3Lxj6W1aHacGmLRMjGxlG0lSzWXVKP1uYgt6Y1eFBH
3WJqjeOraY82JO/TsONcLlUf4rskY8f8luYznPaLfI1U06OOmRpU61lWTkchH8nBxANJqF4QIMp6
kEhD+BnHYXin6Hk/0AjuZrh3KBFRVq7gE3BORs3MuP8CJy+YWvoFUR5/WtXpsYqBoR5Fl+4UssYZ
cdZMH9OzSAAx56NbbmFJkTplEu7EIzoyo348AH9Fo+dMPGVpYYr6EMiRxacHvqg4jvoPSnd2hdbM
nlIa+T/tHPsDnOfW3qAvlaw0wKp5hdXRiaqPkaBVpRA+PxG24THa1s8wLZbkmHLvfbTlp3TPmS89
Kwo4oU5sHDBL2BF37RlOv2YYiPs0xh4VEOSQv8jUTfQh8jP/FTNlZEURr4QaD0G67/GYMaxidADi
BqIMwBSGu2qbnof5L2C86Tuix9rf1nnE1SQ8EmlFtwzQWC5mhSJ5R5VZhbVYFzwsU/xD2W15xKaQ
fHgnt98eraHnjWOArYxjjTUZbcf8sG0FvW1SyJ+0n/O/AdnYdxMPDDWZMGt0F+DA/Ue2wG9lOmah
qwVw0uN6TPKosp0Ud4mYUmzm85S+6hnorYyx/mV5rL24S4FAZOU6k06ndp8OcxJTttorTexwc8kn
BcLwZkWJP2Fm4M4BpEbvZF8RqPHZdyRFZ30t8gVi1xRC97xaNuTgPc55rGGOyUYMRT1PO8POxjPs
f8/HsbTRjx2o7pb7fW40DNZofcQ7GFf47+iigchg/gJfQDi5x9nOc0SttKJ4OdDvu4DxQG2GTTFu
QQzx3t67OY5dxUyIoA512C+kdTT9LsVYPB3pbr/aBM5W9cHm1lcZEm18Pbt2OhYcB/vkvvQ0O37O
M8zA9phPWROFwbwSRGH/FdmBna3ns7pbHAH8y12mp0vYlHqjhyJrHaOefdngHvm7O3SvL5B5HUvl
d1B7JzpgdBCi/H547yHJfcIAkHkcGSZHmja30jfgLOhaGdQg4ibAyi8XvKK4pZC5mDNhCe3qjHqL
+xQrJ6qdx35sKIXOtZIxk6g5oDuY69ln5KXYAm4o/rZ0JZPmeIoH6GdLi8MCGR5kx5Fl4Q5p7jbR
bR8qnyZfutCjn0Fdxs9x5mcQKCEAhGfTBiXsqvTGQM4KWUukAh+NIruwN3X0eFI1esjpFddN0CYn
c3dVBSRim5mT+Jri0n1EywbqvQcweSgI1PGnNh6ncGVa2+xqioz98Itd9TOjCjHgiz4MHgicbNRd
QR5I3XgGguxyRPtKq2wZ+F0r94DpBsSTgNam65o8AXuFGVXCOsuKr3usUMJ161a3jnyev2lri+Ii
ZqG/ZyqW40sxJzJ6YSFJQwWAbvdzNI3wCdeBJc/LaroPPR8opHMVQGfCs0Sjt5Jkyc9eMiAQwvNJ
NMk8Qggce0+WhyzO8hk17RrvtXKKPY1dtP7t50XBJUrbokGFB2IF4yVjj6Aj2X/ka0dqdixdiqUe
VlkbCmTgUZjZEy82efYY+WOlVnn081gZewAjwek5EBeun+GJ3U8y+vh19WJALeTb4X6Ml8E9M0ni
KyjIZ9lv5ClBIOIN7mS4sjZYzPf5tGUgG80gydlMO2STRi3ifSz60JVxQtbrQOcuq1K1i/ORwkX9
xwxT/CZ2kwfAt9v9mHUZqvRtN67O91zE54gl43c3TmlRA/V6C/20XcazC6vGkbygMCtHnfLGgqgs
ysEmCKlYMzk+pAnv5nICshzKjAzzqzRwNMDusg1nm/THL0mW4qh6CUfTxzFd/dwUBUZOb7nD1g+W
lwNd5MpMn6Y4EcBanDo4apRzrjJZ7/Swa4OE86K7aBpzWoEdJcMJfkPDVpuYqqLaBIbJ6bRR9DwC
DbakCoxNmcQbdlSSmeIx59FeRRlXP3ei9YoaQ8XrqYu9ZUgm3IF54iBONDVFV0YF8jhQOcAIrhTS
DvP1MGNwtbFB8rLvkaNXDw4yKtiIj/rKFkKfwFvnddcT8cjbDOskVeyNzin4Ko4yt4S3Qzu8iWiG
EbDeix5Qryv+FTuVdbrO0W78/CoQIpRbsQhXbgmZz8SYIy6HifTNnufDe7vI+ZRuC4p+OQ3os6yF
f128DX/l8ZJjuntAA6HaPCB3syiFnSDlyLh/lnA4/9ofh4bJVDvq10gjhenRcUSaoFjf4GRh0ZoI
Td5GO9hRyGTHs0XUL6nw4DFTTiMMS0u00sKrFS4sNTh9nAPpAv6vnMd4nK+x6NmHKKQ2fw4ybl2J
8hJsQTxaXCSDrNa71pMurYzJDDShrYyOZ0dFq8/eRqsDQp6Le+jF5+d2gTtYQ43ivFYQTs31zgp9
VL514nXHdMFaBcz5f0Vnzf8eExYQ3NEl3SXvk+6Mcx4nk3DDbQAvhkEbVI2fnYVVPqkNawpubKHP
76Tb5HQLitERDTXwDJdFFMPe9F3oPxzI7kbYVv3YMrq+w5Y0/AoobG4g4LHqSNi/wp4I82o9Bkb4
Sbcue1pQ2lzxaKmtDiRzfWU8hmZQ3fSMwJuHRNPXxGYzPdPB9uP1U6YdKjQHtkeTQRdwhwaWKf4K
+5GgG+eBvrFh+OH3OPrw0x8yFactXpOvnUB3TCiXXKFcoHfLlrQIuRzz6bwfrQJCRzPm90w9VoHg
ewIJBxkZGsPUoe5tkRaaUxB/KyYKvvJte0rbPKuHPNPrBQDBll0aJDCFm38Vdp/WByR+mrQxVBx3
GvGJV+6Iv5+3IT/LmCMAF7SczMH5IkSpRqzsfrW40SBI4eV6HdiEAw5oTk3lsGcetAPoUoQUQqx/
hsQ7/SUdmirlGqE5M6tu/bNiBkVhq191aYVq30LvdoblNTFbi8iv2Hg2Nz/k0a7+DFkBEJzD4jyH
n3+GLgsTansYZ+Psxc5cf9kjiSYnBpe+7TjacBhPhwKBuWdoBDtubu1QJK8hIvDpkFHcrGNqmyRG
r6zDHoONjgAZEi5ZgyFucTvGxZw2grdP4lmeJmXB+RUah8yAJk9pGJcn0MKjKDe2KlcvYNZetS5Q
icHqEa13H7cPo7KAvKve54+1065ufZ7jVIn6oRx5epxaBQs79KxEW9m1SC8bM+sb25elr2aks5eY
emAP28DGCwmtydDbUfQJFRj63WiaVabPPUiAVpD3qVfraR6EeIFygNczZVu9j/n2fYmmUKdoOb86
FvVPAyI7KtCc9iJZG73haYdkMYZpfAk2LDkvrY+bbQKBgLNQnHuyaDxBqkVZwpGDVg2DwnM5HAYQ
LmDmgG7yI0kcRgBzblG6qeXRDxCi8Ra4t0rQ2rqkEziA2Av1sBCTlqBEd5ScM9wAd5/5EilL8P0t
MlKHwb2uUIXUKcE4T76z/DLYdr9kCZqxxoRwj2IjnHY8Ec9rHqlLR/v82veWn+ZoOM5wvujv5z4v
GiS5/zQYp6rwUgwGjb5V5WI1QrmCVaG2xV486y6P3zZl0xqNyfgJpG7/OKoh+YnFTuojk7YiZG3b
ercxuhwiFaUlMi5bc7RNq9fugwhwhmSIxWVSiayZOCbs4lH0AclTC0JTfSSBDmfEgvLTyvfhc11k
vxjG3xbZHPACF3WHoOYXydR8AiONtmi77zXxbDmzObCoVO36N7zkQM10y3F1NvsFwP3biY2+YlQU
Ib0YbX/cO/SsNvD0X2MRszPavmmtor248sJHj9PmPuhox0Y7ie6KaAskWKK1hxKkw2nZsewrmIXp
DNJK32Lk1J8gfHM4yEP3O81mewEPSV96P3+dWK/e+pgijW0BBsCUzNTCf0zrO7h38tekV6w+PPiI
U0SLodTSF2lpbRjKMLO4bk3yE1NTE67nmtdH4QfoV2SgrDGYHPUVlCymLLZ83SoJ9YTEYQ/5fO00
ZE1un8XzHqn3tINN1ofcDNlhhcliQ7NGIMKsWuQhB3Le5gUHoaYR+jHPLnSxuB+WKSXRKVCM94CV
mmdx5HgAhnz9vh7Fbi6AbWH/Aiq1s2hWBZ8V3+S0Zj9zHax8iuXOXGMTHvwfFcgx63LfdD7WcpIu
fTgKWPp+cOVie8Plxsh0nkJJgDa3H+VTCm90cn/4QdeZWIf0eyDJ4W6pTga0G8m8SfdaYKzJ49hb
E5ySce+S7VuxeOl+82ijLpRmVImHYhX/AbQBR8ethAPyIqsl6wQ43ZAUfy1zDwydMS4e0f7USeNX
0/5rIq5rUjbPX+W2qKHcJu6jpl1dFyqQugzQMpshX8aJiBBV6BhHm8qP4HSGnlcbZbR/VKJ1bygo
R2CkHtvNUKn+CG8x/Kn9S6H4Jk9wbkriqujd+ABSJYWcQbd6/LNG7Wy+jl0ezGsCh3tfFQoH/464
i813pcLD2t3baXRDVSSwkETdiTZWVuJYNubJzPOBKy0OsLWlDiCsq35LPFoNJINk5lYUJAv3mDls
xY85soE/AW3F6i1s+TGWx4KM+zdlHBZTmqL1lDQkbOk7Gq88edYgWcQfCX+7PwuD2BgealDQqnrN
Y45q1oJhuFq/JKQC03REz4A+s2gmLqOvxYZVAoPXTEsXQ5igmG4R3ZznCHCO/g9H57UcqbJE0S8i
AleYV2iv7pY9Go1eCI3DQxWFKfj6u3Tf5sSYI6mhKjP32junsmOr2FgyNx7FTLpwGhXRZF7HAnFm
V2qoJysJe2BTeM5+NC2yr53Z0z9nkRB8e/S83hdX0xSsrNFBBvrAvT8Oe3bzWtNHLaxu+RszUopc
kuEGw7ZodyKs1KSKa52ZMtdTifinjcx/eJWFIk5GhRdZ51YWOmp3lQQ3uzQuyFGNGE+6/i1eReuc
4H2G9awHS7f9LtRt1Ny1GUx8DIsqkurMCqOcsoilstunP09tni62h2Mz7yaUpl3bEvP6X8Foy3s2
7ACQamd0OAUZgQ2sACcY1NnEnc0V8YRo7UJo2D4/oTkRGcCATCwrN1ftkHTcPtCT0u0mnUsa2B+x
CiH0wZuDcgP/KXpGFg+YS/N+OJhyZgY22XnQ3BR6WPMbAavbfmgOLPGvckYbYTIom6W0TzZWRL+l
Vghh5dC2ar733ei2ZeTsNyfoOnqnYrRGIjo3x2LacGz5MPPmzHlCA8eqtd7dPux8DuXO02NU1i+I
BevS3yPbDVt7RwKG2n4FTh6YryacihqFew2aX4aJwKQOpeflxUFGpVEy1a7Y1C3fELDJPA5wthrG
A+1x+/Zvv8iNfXcI8POoUvTQnM6IvEQbY2IFgp8QDej+Y95fh3veviaad9G4DjfI6Ka7OYLWrD9w
l4YRm20nQX+yepwT/KTbRv7iZa78mz26pUrU4i3+wanGgre/ZjNrOjs6IgNjjP/lhV1+zdQ/ZkTn
KkSkUxZmxm1+lH6+NS9ZoLmuN5tVShwmQXVG3GrFax2VU/a42M083iwJnXohLIENXpke2h3ctNiz
7VxQm8wq+lPEVR0nxqsUr2hOWUHJqEbrveXM7vd8/820L9vOafBwR97eCextumc+A50vkW+B/IT4
cv8oz2wRowUEVMbaS+RfBSI1PQfShnfMggHgyunj5iWSZcwWKxPYQbCbG9sdsLT7zUcBZDM9xrQX
a4owGqpb0bNh87B6vL97GSMCJ95kNumminXw4n3px8Xbx45tdEL/sD2ufb9sfTLjYdjSqmL++mRB
vYgDEjObSCpvFSsFiVEPylWTSbOsyYoTuWUFqmSxsiCGlwdHYe+aF5Vbi//DXgLbfNmsb3Z260RD
znB0Xt+N68wDxTG5hD9nJ+6P4wKx5uVBeI69kbGfgC1N3bpho03k2rxKDDIqXvQyZIIds8khjbnH
tl3fQwEkYitCYtx5ANy3rBZMiWRjNaSgV82T9iMVPGqqXYqWYpwMamHVXuq6DLdzgM/6rPst+C1i
Yxd7gA37ww3C+TXnkyVbb1EroaRtAA0a2sPLACMQ/gmYzf/KMt6Wk6m7pdvhxWcyGNqUgucQ9d2/
ACXMz37prwz52y5iu5Cw5/tSW1X9UNVFT7XhtdOXL2PP3G0Ty0+0PPOnzcK2TmOZFX7ST76Pqpfj
VbCgV9MlzuYoreaqaLk4WB3CmJFfTlTCSE18WHlSblZzk00U7Lu8nY8iCk1F3vnCGML+fpF7N0YN
WeXwWSzjhu8HOZ27YpZ5yCjUrd9dPfd/G4TCP0T89tvr5gv1uVqg788Vu3+yh2GoLUJ0V2uODxkK
+bAHnNzkLu50S2GyeEV3FyuRXGlXMkQ54DuqrJcAvgPD0VYPv5Dkvjnj73G9TozpJyb6ppBIdnVu
DxlKTF556VJOEHBi9eKenVWRV3OhCjt7ZICL3yiBd631P5Yp5c6+AGWh2LLjKa53nVhb52jJwXI/
7D7r1TtvVbh8M/gMuBbFEsvHmDH2kPDBteFfHcv6V+n0yuEZ2qbiQNCkDB5gyLiqS40hJYhrFaab
5bgnAKVK4+9jsDDqXj7PgasYbg6gCuVT7vZ+/sKgKnhhBFvnfwJNT2FP1fzRkx/4jM3RdKkTcD7g
Cpo0Z781NdZLztn17GcmD9MwnEW0D0xRg52GyvLLh6WRXvOj9mXHcZkXljgtNGDhKY4YGR3CgPHI
AcKrnHa5vYCotGuEf0TkCsYnbCp7fVX8rhkSdp74nEuh30Wr3pOAT+SDl+fKfWsNw11zbNx283Y1
5rGnfCTJfu9DJfFcbe3SpgWLUhnPLm4MuJKQfB72j8VaF9lnI5pKXBkIzVmUBjKL/IQh0qb2ngpC
cYtySuNHljEN57YvPR8RelCcS1MV68sYrcub1Jti4a1wdZHEqkV16JE4j+065eew5aQ/zeukFxYC
AvAhcHAOPchVs+QXfNSuX3tuJaD2zl/59nLJoPJDbFPv75dY+nwZ8zIPu2Ur+S6CkojPYMq619gs
4ZsdB/EPV/Ekp+wvs61/q5EFvxZd9tcdveEzsuewPxgUrDkpMmnyfbMxOk4tyrLgt8vZZxXJFJN0
8RItgdj2c1to9e7jLrcODfka2Z+OMiP8sUkxPw+52zxYlDovWkYKBqUe+LyaTKxoDNMUJrblV5rB
cbhqnvqp6VTx5KuusR9nBw712mSjdZUtRAs3Z7feJbuUXejsqq7vaizQVCA/Mf20RdPsRWgVeNGb
cROo5U7uvXVwc+feGYP8qWuHIl3oEhJJMz0niwji09DBd86dpT5YYaPjpMnd4lE6xL88CU7FYrdV
Y/+TziQHAFA+VVfPEKe71W0zsGSLrToN3FJdFakd+YZDrHNjokk843JGRcX2M1idPgVb1tM3Lu8+
NVrb+XM7V0P/GrFUsjoPRaO+a39elWRbPcZL6+yJFxOMJey1C+B3LKj+2zEJs3WDfWFW+UpHEvd7
Nbjz3Xc7cctlps4x9QKgRWy53gtEi/F3NFtav2+NC14ZLkHbvJUys7t9mRuIHQcNhongkun8brMC
6bF27E6gMNS6PuRL1kanTs6ivALxVQyIZzVm/5AUqvGnihvZv2XsKRYJhdTIJ7C1+pYxkPUPMPBj
xOhxnvhNPfbqOADKF1xEaEynuB/n5dxA9r5Uk1u7B+nKrNkhDa/5k7NlSN2FBYx5bxHDCDlpHXrz
xOtde3nZrInHXtb5OOKS4OYTNwRuvomudAEVK94q3NpCB0mXbaO6eWTCtye/3ooNgWWE5WRGvh11
b7WHBsbnrBaOiqTCbzGnFKrjXbN3+TJExMJ0fZ8/x6HuL+PssuE1tgJoIGuFnhrQWsResGHzlqN/
pf1ksTpSDZnnfVBRrEEaWn7vnf1NbP8qyVv0tmxNeWuMqz41lpOc3eKs9Epp15f1No5xAF/B1TGm
CLGQf3K1nephQh1a9q2y9HkhaY8vU/Xhk8i+41ityZvuayPLX0McyGNoRht/0ugZ+wTCL4ZDvGwh
CXcbRXLafU95LswyM+Y4WbEdfZZqzn+jWIgw9efF6dKpHLszGMLwonrLL6g3V3+Nd6Ln6krBwJbi
aZ42KATexJFWLbT/gU60aTv2br3nf6585AYVeA+esmR81q0aml1dtyx0y2p68N881dNnvq3jHs4L
O4IfZP2wl05Lb+83rTsf3FxLCkLLPAo1R4cqr+o1naeJWKrR4bDa9coej2rT/R8qrHo/i3q5Ct9p
D7j2pp2hvLtOOXPNHs/B5xL3FQ+krAnj2WS/8/XYPjlVJttjU671I9JIeyoc0z4qq/T2nGUumqNZ
58NALZRU8RafhKzWJ37K47SnJGwkNElgjykdLnSpJ/PDlKMXPEsum4EPkHXDr7ZhT40fy2kHUkGg
qMknYFV/iCG6+zocGAtuC/eF1j6aSD/cfLHlP4X0jftfNTij4x8XXETuxzBUJan61dJcXW2LV7cI
oh8Z5Fue4jHK5iSyEIlDDJQ6GdrK/Wugo7bEjuflVoh+OTVeDQTTbgi03fA9NiAe/IGE8CjnZz94
v72+DvoD4ireAeTtpk3njuz1c77BT7SOm8uTnYnYoyRwSU2yc//KJ0YZYIYMsKp2FNm6tn/P2L7L
6yV9azwI3DmPpljHG//IB9gW4RqY4bfXoAFnSetoqJ00Kyb7tAloo33e1FafDvByG8lA3BXRpvNz
vlgmkbRfJ/Bx/drXg5cxUwrm9SWMOgYNG+lwfVIPobXeAWbhwin6rP+C2UMOX4b5+67f+qPjimg8
InStZt9xJdp/bXv6XkMA6VSnDCZgDBfPa7bdSJ+7PjIXBlbjYFFC7q3NaRcSjx3uig1jT380dudb
O4U6WrwgLrG7Z7JiGosEcU9RWFZ2bMWXrCqyAdinoTuKIY7EQzhOKKQrF/SJYxAwa+xkRoO59PMT
/bz/FUsdYDny58KwvNjP3wPgtosdWupJkCjl7/1t6J075eaU7ZweRP6HXdYWY0HbivbhYqiWeWij
k+KZoG6jwC5SQfuILOaws2qHqWtakzYM+uFp65YiY5hnHMXkW+cZRAds7SuVyjzxd8scS0bTd29E
ZYbWZZF0fHsdO+o/3+/NjgMlf2NBAqUt4W4l5Xe5xQFrwpCkigROm4OAcSKnuI0IcCehjaILVX7e
8xk7XzaNyb6YfCEOXJWwCjnYEJpXTSWdDEsNebKsELa3mYI1SLlNjb6Stq6qgwMEsj45k9IOogn7
XQ7f5zCLXZAl7SgRDRRDipfEKfb5VgXB02LwJycykCZ4jFsRbo+AfMVyhov4jua3eatuFa9qe5lD
of3TmsuS3s82i3+M+8wp/rpYDsiss0pGHQWC65LYdRb9jPvID55YK6t9XmqrcHEa9U2+CwqbtWmT
yeogHTkUunSQIzaTRMG+qed15O7l6M8bIKyUxEC7SzUXCGLElI3QnOnqAdte40kNAoiWYbb1H392
9s/Gp1ifbC+6tkPfZzdn8Jpsv3Qmf/emrvjCHsa42y/EEu6GYRWMb2Pfj6Z31Fi/e2iXENGHMSXY
Jjirgsv2lD5Imw46mbFMucxVYQB2NXQ8wyKt/3Mx7chDq8PSPnZROP/NCxkfimDT8jR69AsJm0DX
Qwj1maPOTNNd9ePUHrZ5jYaXbptqC+ilzNmEkBVyKPZz3NW/LUR8fe+KPNJ734/XYxBay5osfVNY
SfXtMqBebvPDmpUl5hHb6tLABNEfODP/RWWyvBZ9iAIaFS6dbbSUwCbbNq6HgVLCpLhkbPmGbsuP
3spDmyk8kcNVkjezl52mXrbZ3bM2+9vtOXYeQLkNLXbzCcnrfvaLLh+7rgtXtuIG4k1I9m3So9tR
dXUFrsnbohEn/uZ1iM9r64rwdfjGuBDo0JAvPhPt9uBWYkOOssx240FyqKTrZTtpLbKnZgOtfG1p
2J98Ll0YAnx1u0xos13dqqzDQ4TM/UmxRa6b23GKlgmc8/bDHkU84AUcIK+j1ZsZ9U+ln9TuJnhw
evVTx6rbDSg/f4PcXilVyFQ7WfNS/CgW3b3xNiNcisw9Tai8v1UptldjRHB1O739WsuqOZDLU11D
OwxYGQHTgPoAYFgO1W+yHGSXNq5YMV0Lc7UA83Q6Dcqg+uXDR4uhgdZUTuG9xRnKDcHd6VhdizOx
ZkQeuqP8GZeBhZzWbO9AjOZxQ308s78d72CbxeW+Ik79wTJ9eXeamc54yyymX6EinoVWzA0hzPPp
oBx3PoKOjJ9wZdbjUpQo7JCYDxhLVbzH0Nb9AY2yUxwzTOv1Yr1FxTK89Ks0XyRDm6uDWeXJhOZS
8yAdqZXUqz0r7i47HKYj8Hl+ieZhOPeWC11t1dSYRFDZe0fMv5lL4MbRRXWFCsMF5hqH7SSx+Ak4
LEmSMfH3xdgC5bDutD9vubBP7tKtt5BTGOCk7X/0OVCtxSfyu5jL/l/XBJhZzGi9GaihFzz1y7We
zXT2gUCunlcNf+rVs84M+5Yz/xSdDWV1cYuCOr7m8zfRpzOngSR0sHkO1MXNLIcdJ1nE4NHpcsQw
e92jmaJCAmQLxmMG5iau0CZx0eOCyadAvpALZGYQsMhSCa1n++y6AI5isbq9O5bLRzu3jFwZbhXx
bp2H4qQLM9IWk5ueDhVN3+z55U6GrcuVagOdsolVk7simHCnecNickZewwQDGKr8pi0FijBkfZPa
tfOl69A6syQhu2SRCX8ay/cYykXihgYy/lorawLasKv3xQlRXabFvSKwLGdr3qYHjDDdLouHaJ8T
EniRk1XurIo938iihIFGtklGKt9v96Fz9GheycM0BwxSXyF87Wnc4vlEM+t9RUqOD3oT/TNDQ6av
nqbWJj0ttWQ4N8gtts+RV1pH2Ngaa4IdHwwmTEIls+335uA0qzCD/wjGbviV46B5RhrH8LwgVEqr
mY9sIRu5IXmMoI+HaccAy9Xp2oXbO88v0Irqo/8y9K165852/m+tO2uPEEDPimZ9d3jnEG+nzB6p
Su3uptdaOKnwfOc1t4QySPN2e1nzWtJIV8a90YXZF4ngyWVDJDAQM6oNwf8sWmfOLt6LdRjTWk15
mbBDC4t0tFBBuJve1e4EBMRUZX0drUlGB79emx9R4DOFZQS3px+ClQtnXT3BhDHVYVBgnVcZt6fe
QwNkDx3GIc7oLqHyr3d47qbfQReUH/gzNKJHuBB25dc3mRftS6zXoH9ufVwERSHbD92xKzWJVxJD
kmL0IxocfNE46hqIInes77L2QLgAy46NqKrL1GaMvVn1btAAzXoppW8/4NAejhbaS7un9q3fDEUh
/B8uN8wYVoPCyKYt4UrvR9vXn10UKHzH48RFOAUVyfQEdSBMBp6bOgtw9alaByDdYnJRoHFt76gq
5l3ATAF8aGqPfrWKLxco767xkuzcqOOm5WMNuEUWWqACbSKlKq5TnjLzbgOZTQnSGP67gLU3Z2Eb
YHKl6dALqysPCzQEvnb0hvCCH9J77pdgeM63bT0pp61n1OVigmpSzj/WwLYXLOo2PH9rwR3GPg0Y
UJaK/yomq3myflv/UsdjJarrT/WNFJYxfEDcrQTWfFrDE4j6Ct0EW1QlFDtdliyY0k6UgtFNFUO2
ZxgMTjJIL20Jqv+Frw0hGRJs3Ntajf9leDCdH0QZxM/GWQE1clVOTZUE3oIHEDPKdAjb0Tm3A6gO
ls/psM45nq9CtdmUzvYYXlSTkwzXx31nLg7ZBJRmo9MdR20cElptuT2JgKK9juU878Kg2X5kQZGl
bUE26LEmEuYz7wP9l6JCnFZaqsMmGnuPfaZ/c7fIedu82fkre9wrYooy7qUNyW/xmvyzGGa3AO9x
/WvRduOeRFIwY+Y5ok48nHsM4BYiSePSci4QFwtzyNH6HGPMeAyYw/o/tbT+uR1L64sRg9+dVhzQ
D5jLCCqt2/K82Gq4idzqgDzjXl1ra+bZYEnOvVj53mJBbcsbxUiKpNQCD5Ne4oTpl/nnB6Xe4zgQ
fE22eFtIfy8TJG90OejdV3KospsNvHLPPdkdGbdJ/EhqPYyMD/zEymdZ7ImA61/nXtGsVQ2jmKLy
+vtadv2vrrS6JysOrJMI1famoL/wfzKM2tIxnmSF16ViUhkE8cGd6uZ52xbvwKJnwfChj/8G+JMI
MNjsbxibZbUjSTqs5xzjJ2+Iymudrcv7NxJzd1H2/wtDf/5oCqoP/FTbn8HRwOLjTO+Q0MA2F0Zo
a+oNk75Y8P/P3yZDbC8WD0WqYnu+Gd1iphnd7Xdhe95LCGp9zryofarcbfrlDd7iYd4I6p7THqkB
0pcpK1FfNSIATZ3GAuFwEPrhlB18k813SD6C9oj26qrU1xXDbOCIADIqj/r/ohnP7J6bZn3Mx6nq
9pqFea+BzTVR42/9ZSYftMjECNF3Gy9W9VVmDjqTs0KJx8xO/tmQhnt/mJrtb0na1kGP/hQ9RrMD
VzRazXQdcnwXF7b32O9aM6baF8JWIICjDKtzkcOY9AyF87HeZbqCwSkr4tmOOK+j9pWoldjZ67Xo
b5DC1n+uZAh9iDtfFYc+RMFOa3jH/ICZSPyRRRb0x1XhlEmKiPubQB63td9rJwic48DyMTddGz4E
AjXmeRsCqL8OV7aZrOyi19nEKpVcA2SnrcLJ1pSGb1FXKLuVfXjxgJ2KcVI1Czw/xbTSg2KSPviT
5VXMA8BszGEYR3G2wlW5ny2CfDo2mTO/cAmG49uyRHlx3np38Z9JD9tMUiuLN5dmznsI1//j5Tpb
H0G/oubaZlZDYBmFdKXvQqvKsHAWGONAUgdIuBlKP9pZUs1Wf/BEoHZA6C6LXIbQlpI/mvfrZO/W
IrSXn8D533Ihna6F5Uj2EbEmhMRcGzLgvPcOPSl+Q5ute07Gpl5/yIIJbHmTgfZgGjq1OHu7Jc5u
Peptpd9Flq3FjbQUd0mZ7ijYyBgof34xY00bVAfAL21m+9KklfD1cENGiyLcJq0YcjiyEPouEXk3
bA9yir3uZRsg7x7twAb+TrEbbsOTF9G3QzkLEb/ZnT2MiZn9yVyZtq1foo+BQRJ8MtOhL9A542TI
wNkoqEMRzKxWwrxCaME47IAp+ucMAAfbEMvwPgMT4c9gQGi8FP2sfGmpUT7QCdWFj1C/xqLOGCNY
PmaNUPi/FHr3Z45p5TIpH0rfWYhw6LuWqVKMYvaL14XB+EBSDd3m8Fg4Y5myzbpORDSAoCxjgJsC
A9/Pzhs7+sS4ua2FjN64FeKjL0cuprLm7nUjfdzgVukRmIHv6Jj9n0FjexJfAxFfCSSDk1bDNxXD
2LFNm4hGa1cyM2F/QN8dggaUXeuqEcxNs8bfQSC5T3WTi4dxmPsLZFv/Akr/ixW3Jba9Sv+kbKwO
2g2q/ZrzasR+67zakRyf4rpu3sw0Z8+a4ACRQhHbt2AI8d/bWs/Za/09Pk8Da87nndosbhp0y/7g
TCuBB5vK6w8/ztTyvmRlKI8x64wNSSWc9sSCDTnXnu/4M5SmT/pDtMA377g1ZhZa9KYrjoXgJKYi
Lwd5CCrDxTpn8IokGESM2f8/GW0Xd3FOqPDRM59H1ew3Eznxva8ij2COEax/VzdR0f8pCPvIDiXJ
LcEdZqhdUzbEDO0t7ExZHdxiU+ooEK45GUxo3RrcK7BZWFc/g2nD66v68ku7YHB70Avvyc6Uob4M
ej4nhD0v/knMEqq0C2AjD6qeeJVNTErPOcjCbTyj3TF3WIZOfy2A9uUZa1VjYXAzLARy8NPGxN1U
sIohSF1z6QK5fKklnMEtQCV85hEqshNvsHG9YTse6tPcdhwLIBbafdrYRTM9BVFejcdBuGv4FkK7
Xd1xleV+XQkCOTE8mhHv9VSPKWjL2O5zkbvbvlndsn1xmSrQdAM4YaAA6ug/6pY14FfVYTXfzUU1
UUeL3nGSFgiQJodaQF7ZEUvJFNqIYvuaKUJqltbMT50d8lXWlbS6ncz6TRxkKGYJRlPrLcFA5tLc
VFPwz2tarhSumPB9cqU+jaasPyOmNeJ7TDdzagfx2eZuEVkC9xtMGFBrkd3CGWvFT2XHuHdsg3Dx
ooXtVteBhYp2sk54hFJgiFk/rQUKf9mWzqv2MbDtcDGvxxEL1QCg2kXfS2dhWhhu4Tvb98Zqw9Q1
eeeCEDPxODCksSJWN4RYPObcRgqGHjPVIy4U+Rmwcbo8zNKfKIXI2TPJQsADylk+cNLomSUKFAPz
9tZtVf5Z1XrheAw75owQQAEpOE4pcZ7j7DHXomrCj3UpfJHW7BUozxMx6vvKNZ119WVd6+P4nUBy
hLBsZEKYYG6ODqNP6y/h3HOV6jIfvvmcuMp/N7xsC3thZneFPncIB/2yRCxhV4nj6eqXNc5aXqVp
rIkbmDK/8P/MZaXaf2MbovAz2K+b80pwASVKZgjHKYammHexO3TAd1E04OjYiqbMH9ZCf684JsAr
5HYIOyFf4s4u/CL1aZ/mS+MvS3jEyTtpDEy9FkevXMLhRNxA94KSEr8MLO1+Gxdp3P3Ah9LuuI9N
e7PGdloemJlUzx1L1X5sc7A2KUual/LgBe2SHRqCak699OVD2dXMX2n7EVyIoHAuhucuLWoVvZfj
gOPEp2D9XbJdOLt4PdXFz4pAoABnBMmacHrr+rUyt1Xs6Vj0F7A3EWrzRIn5IIY4C48MnEW2V6Cq
t7x2yi+DGenVs1b/x0jtg0AO7sKhJIrSv0yEKqzJICebCCQq3egV9WBRr1XWp8AgjJta7lEZxQ8Z
2QL7qJpwt0XYMsyejDVofvCS8aVnfHtwx82+r4QS3BASBSSIlY9kCpJoRO4Zo5b/ABgqANU6zw7f
UBX8VwW6Q38myrSdxHSuMkdMybK4YEZ2033mzffwcpuj5YsxdPVaTKb5awyaZ8obBjE3UgTtOMDa
E6Ob7MBmy7rDX53J94k4suMcFsFDmxEg4ceudY9zrp1JMns+5s6ygNZaKHEt//I9HqPQPTbbqO+a
XCosmjoLryaAmqliV1f7IqO6TGu7rt/iyXI+urj1SJp1J+dMJ1vRrOeV2S8s0LZ3zOkF+hNIP1fE
ZlVQOwzYjn7miV0cOejpkuXLRHBgQkk22TqYodrRypBnh5IxHpvFk1oTTjCo0EY129azwHhICI7y
t2NG65GQfTt/qVAuWO3rMV7OU7yGh4Hy8yCGqnuEhyKIB8ylufQV+1ZQ+JZ709bflUJW3Lu+ygBq
Ru+/sLWc+lI1Ld7uCY3iHo0qPnpVbO0GET+vtu9cfDJ4kOeyOr7QC8s/I4rJKayMDp46lcX6hlj5
X077sq9Ct9+p1ZAtFVsFJxOCGa+12p75KsSNbdPzmcG9Jth0GYkKA1wgiqW94Fv1qU87cdY0euNj
Q8gMpjWicHOiCSI44Kws2r8WicEPvVH1BcPZkm4B66SDWue/QUfHj6jsBrg/TPrECWgiRYKIH68g
kC9xZobSSA0DnlZ28tRXnvfx2JDmsW+aSdMv4Bf97gy+BZxlGrB7BlDOu8z3BF+BDQGId+MHKRUi
DTz5p3Wlcx87gvU4YTAaF3N77OJNvE2lrX+zBXlA0Rjj81DW3msP20KEL01lzqvgwNhEIRhH5Mij
ZzEUYzCDLs/mDEWpgdsxSEg1WB88bRZqDiq3hHfM8RkX+v4IUNkNGUPBluGS7GuGr8FW3GBJo0s7
K8N/E5G4pXg5u3ejHLnPyG+5FtKPvmS96F89MUXXNfjOpAlWKCiE5BN2PgfgC3nkogOiQULXz+/+
0gQv3KzzrnWYrBKFIV7pUqxr0CzTVTlFM+58Pv3uAgDoXAKfLXC8/ESK9NhTvzGAKX7v4Oud1HAn
l1e/aeSXGgbnJIuIH6uAKdjn/lidWkJKH+psWr6t3ONymln2dkYPnnZZPrq/KA/WNztzkbojo/qB
UVWu9theg8OyrPgxqyo+uawUwg+VNZRcREj/1ELB7CvsQ4mAJD4yNeV1zOxQrnufZjU/RX2t3qLB
Wd7ZiJCDrHUWCXgSWsC4PJhgCnyAoDIymfVM+aMxC2+Ugi8kJYpr5Pyfk1hcRc1lcagi17oyaUe7
u1PKjXBngkFAtkGSN8WgTmuju5so4mw/+tn4YCqEdeje7OIry/6P/cckp6y2hXWh/86CS7Sy/0hF
e7c0eEGcwCleuNTrxyAo1C53A/lu11NzAlEIbgip+rC6hjNAMuc9VmqMd8zS6gsHG3JNUJTstAW1
mfdjuwWkVlJ1ZNB133IQ7yry80/bWcWPRU/WwTJ+daNrwiz9P+bOZDlyJLuivyKrPUpwwAE4ZKpe
RCBmksE5ydzAmEkm5nnG1+tEVUmdGd3VKcVKZrVhRRIBAnCH+3v3niu6dOWYyC+DQvXA2qAkvSdY
vr/Mp/l2cozkyF5NTJ6KsvFadAVezG5u4xWgCIH3pWCfBkkLZucA7z+CmCp3qQGCalq7YPpjIAsR
fO4vcVwY5VXMSy3EjTRYVUNeChL7dAE0jBXzotYcy7/RQxZtVM8Jf+nuEVlGMmZRXGbUPWNIOFAY
zdBVGVpPaGFon1AEZbc2+3QLjosftkysmV3OzQ1lb/YXbF3aLDnyHsbdvCjsFI3lNe11EirXM4iR
4GPKgB6v1Yza7V5DYlZ8/Gtm6l8hWc9gzG0wIMJxiLxlNXfjIqms8LNfdugzljGGEpEEUSj2yEbf
G1E7Cx9p7+qyg5+xjLXqd+RqbexlZ3/mUaUy+ROi+l9QkuUZvNjUggSLEZ5oGokjOi/wsboOq8KZ
pVrWOv7Wy/6CM7w6Mhc7At9p7DUtMZf4Jja5I/qfwLz/6rae0dVhaGTOMJXGngfztWrGfV7rP6FI
/8Whz0O7o0YKJ01zsceeih1v06Tthak855ndmkAZlLCF2Y/txLZ5theNPpSXPTHnmd2B5lN3qhNj
HzTdka3mJ5YdPwFe/9UlOUOnTz4vECSR3MpBwygfPGgJYvuLHpPzxG570NHpGFhUisz/Itvps8M0
c+Gxz0YoHR40RqbT7SEIpbwnxS7SLsyeMM8GqGliiTXoOOxD/AyeGRkm+B9VX3gzzwYp1gUVWzoY
CpbzGMySNcKzy0IDzLNxmVUlUIzIKvcQmRfFixlPP7napyn1n1DRzbMxWbN4CdkPl3sb3Yu2TNEg
Il1CABUB770wZ+U8rVs6FqaXouZLRPLNLLMjPmzvoifxPKt7pDDD+iov96mrPid1cUsV6dtlhz6L
Kgoqs00yJyE2Gni0Llf4iy9L+zlP6h6rrqaZF017HRC9Gm+tKbkMLG+cbvN3MQYA/yJc6sG0D8g0
9KQ4pauwsbvsAf89s+S7ozul0Cuj0UaGvTKPKFWqHWrX7sJbeTY4wwZdd6O6YW8P/aERwUYv4rvL
buXZyOROzhVvyX6fG+2K+KbXxmkvvOJnI1OZwBdb0fR7nyjMFSIna+VUk3HhFT8bnrDIIA0gnNqL
KfZv6pHyApEB0WVvzfPU7gRwRmWZ6ISbk0e/7OwP37cuO/PzzO7YRUMy1NB6rRDVhasVbNQymfxk
2vqLl5s4G5u1lpV+ZswtRE+nRQxPPc8PxWW39Dy2W7lNmECMzYiXcTBKBFe1LN4uehDPY7u1oFFJ
H9TVHgkL9oYUS3slgKlddvTT1fpufMpgtMB/Q41nAgfQoQVP8RgPl72Cfs/V+O7gJGnOhpV05d4X
4mQFdNhIJGCsLjv1sxGqBDKe2SmKfZDPCkhJf0NDpLhsVXue3J3Dn4pFxKljxEkWUFnWAoPxhQc/
G6Jd2kRZ1/Nyi/T0EbIOfbC8+1l8r/X7i/ifvKB198d7in1ON6fY4sLgT340tHhTyO6ZDi60upKc
RZhAxUks7uxKZ96PRb2cmny+spSbzWtYHsEzZtJkF1vk2Th+47LPrIvlaZNJi7x5t0bURcjnuhPt
v14iM7jzayoN8DFQ8mj4eusJPWiHwtOaDGtfTaD1h/6rM4KlxTm6oBCjbofcTY6pjnIU1eB4gxMm
2juAvBZhqO3STj5EtXuMSajqhv7TOIXjapwTCpRsseecry2dXBseVZ4n69bWgxWSJned1O6po13e
JVh7VmnQCbTYYb8TiDMt5CFw66fDODrBei6srnkifGFrpvVQLLDUae/glx2qNlaP+gQScg+QBgGV
uSnRN1zhAi4oAMZAfMPo6Fa+f4RFutKDpn+NJwN3aWt7E+GwK7wUB6Hql5lW+U526VHLexo/YaU9
OnUxvo0uKwNbP2R5AsXHL52t0IAh4WcFCKGiE2WZHRRQjbFH/Ko140KYOeIffNI55ii5oLxzFQUd
YtniIMp0R8EgfxiV728sDfC4jYXgBmwctsIJeWUPjVEat71l3vbKGtZswDMMu86Ikw4z/jL3tXZl
xkO3tGM3/RRHSNqiVtsI5Dm3CXAx+Hc3NApzLyvipznN1JLVWT6t51Lbwop5LLVpoCSFfZX1pufS
jZw82Na3EgfUEkEuoKl6nLYwG4gRSEJ1BRFzQOExXWn4XPEdWksR+P5ScfcrzbQcuAn2uPGhum5t
U2DwyJ012rfmmQovUpCebj55C1SKncx2IQWlKEiXBuCzJVAZfW0PmmEvcTXjA7SN+qBM0gEgCckK
ujU909ZsrF1ZTe2V77Y3BQ/jCQy8Ui6IxI2qWWXBMBqsZdZP2661r4YgfxraaSMS1eWrosdYJl07
vW9QSVxNln4dQwFdNZCal6HjYhcTYEt7GL8HnGXtsq30J4EaZ61DIOdBi91saaks2TszjXAHT4Ot
cFnLYENYAX3f5tRTV1zQsvvmJmryMgcvvEPhb9dhR/MqiTk1sFVGmsgMk7nTP2Y537UtsVO3buA0
IOSbGq6TGK+gDk6wtHOGsH2jDBRMNL3G64msNTg0UzXjTaVXh1Wz7c19QEbIi+w6HKi10h9AgthX
1lBg4oAbnH0aIO1wEeSwJPDKnR4AB11b1JSMJ7/oCJkodolp61cRON2Xpmr0dWe4t5UWl9t5oDPn
hB4IqZ1toqlwx37dnPr8WAvFqrLqRSepHSv0bxsVBbCJYEXAquCZXp5sVfiPxrsECtM6G6J9m5gH
GHJfnKBXNyI2IGe1NSN7msv5ZY7SFCRFFFkbYheMZTFQr+6rcJ/pJv3GrJnAe4AXJuHDRbxvW040
r6s+Mq8sw4kDz+hGfQ0r+9qKXEN5cN8RBUJCW6Fo8TUvn8rTyupzGBIoAmGGcPfYLj6En2s0LZLq
OYqQG4gmr1chXturfvaf08g+efPmPjtKym5rIyv26B8YG4CP3e5UPywkik0MCwuYRUwzvtzi8HjD
nCqeXY1NHHYBEmHpXFeeRnUZ/SXSZX7u9aMFZGQ1DpOGBqI8CcucWtNWCifSU4hTbaWa2vFUUsMp
coKaexFibJwiPb9qpvSIqMm/JjLjqDGFlznVV9PUEMajXyLHZQDvxnQgwLe/Crvc5km95QHTjgF2
qbXvhACnae6oEY1cUWcoM6wKghkmS4azX83vZY4oLWnM5AHxnIGScwhehOYOD7Eu7Zc677RrvUB1
uhy61nU/I0zovmqAj2uIRnn16NfdB6JB7QB3EJ3qxK1EXdztAw0c4MQd9arWme9ZVMzrNgvL2UN+
jfyCDuXXXtbsp3ubPDYN84+e4b6aZPqZpsREpGmfYFwsjZU715UXunUOLb++bQdMkElLkp8p2wCN
Tz1yZ2Rhu2DZ3c+Uc4Ot3lbRJ+QYbbHvNdlPyxb141U89K6zNN32tW7Q4JpA3Pd9NiBlTBo10USz
27cO7ckyd9sZSYy0Hl3zJORpMX/6NG080DK4+eBD47wB/yPAtiwbkFpbty/VZk6K4IqmFbhtUe/x
YIf42it5i7wl80xavTvN1Wn3GOXKtAB5L6csuKXmSzjULLthAKNkhrSzx2+0zm3noEFsrz47tNaW
yVgHG6t0QKm59WMfpuKTzi1FU5nhdAMFUsjSKp/gZs2dp6q6MD0VG85L2rt0OStdVzdVNm9hYU9b
aaG7Gone2FTxjMFYk8lbkIR25tHEyBH7md9Amqj7oqZb3abRu6nTJkXRKIqXbsr1Q0mo+kt/UidU
eKu9lAkZxkcROvGCNU26DKOuxXITwRyJU9EftQ4ve+dnkMGcVpk7gPqPuOPELkCpicXXCZ+cqpyO
WpzJzanFhBpbjmLlGhgAgf/R4QO0eIzbfr6V+szGw7T2TGgBuMoU+v+6bFInJkEEQc3SoYdeLTM9
rXllFSY6eFfQcMrKvDmg5AQVRihWdzdgOH0s4r65Uk6fP2FU61atZQbPSIJLFgh4Edo1iUzTFuXF
WOwTQQITFMTQIumroUXahTlzUJwWi6Fk86zNEvOMDDUP08Aq8ityDOzJ9IZCXg9AihfY1ZnVhvRJ
Nv5ATIR/V6GfFxjH6nRj8CZlXQcnyOz4huR3X09UPfksxJbo+PLbKYi5c5mjXRa5qZ9i5r5b+LcF
ckIwbXLfFrJKlrFRWbgKGhRMP9kq/kVxWz/bzGHzbQE8TCa8GFTXCwAVXHkDFBEgdwN49jQMl+3s
9LOaaBzCFghZ5ex5w7CK7Brss5RfgYtctIvRrR8vFejDPotLLG+NaczTrW+PKUKo1h8z97Kqrn62
xUuLxO1qPO37PCIa5VC7DIx9GQfG82V/wVkRJoFlZCK5NPeOdRJLV+4hLQn6+MmjdLoO/2wzc7bL
c1lvmHHQz/ugw4K0MzUEzKHvgjM0SiPqL9sG62clGRTjXWFZAc+TksWzXefjJ3S29fGyK3S233NE
zeNq69O+GxtkiKRJDgcMcHj8Ljm+cM82fGUcwjNC5LlPao1MkI79VUiDr0wueoKEezac6fGaZo+d
leoGEqcQiiFuuJQVxUVjQLhnoxmM3xDIgb4DjWAH2ZYJ+l6bCnRXl12fszEcAl4ATarGvT6DYauG
qL1y+8D9yVx0Gkf/+IQK92wEIxirUULSHzQzWPfLrHKgO0dsCS88+7PxS+61D9iiHvctwtoINnJQ
eFHoTMWFxz8bv4GjtTNCJX0vIM6zU8D3mHCTs5/lC//V9TkbwZLsHh9d8LxPdTT9mWqQFJHOOVxU
qBXu2dBtQGTqIiuGPUpVcWsMSeF7SDIddeHgOh+8Kb6vzoAHZaV+95YDsiCO0dLvL3o01dnQVUNT
ml0TDnvMsMjsiojzViprL+vOCnU2dA3DrN1s4OoQWeEWAJKEfg/2c/y47PTPRm5ambLGXjTu02xI
PWQ97HM6vrO97NlUZyO3t+y2lI057P1ZBQ9xb3bTKkkSK/tj3v/3r+N/BB/F7R/DtPnbf/Lz16Kc
ary37dmPf3ssMv77z9Pv/M+/+fE3/rb5KG7eso/m/B/98Dsc98/v9d7atx9+WOXICKe77qOe7j+a
Lm1/Pz5nePqX/9sP/+3j96M8TuXHb798Lbq8PR0tiIr8lz8/2r3/9supMv/v3x/+z89O5//bL4ui
bYa3nBL0Hwf779/4eGva334x3F9Nx1TK5TVKiIGjMyUMH6dPhPsrBlod1IMDkkDqBp+QQNSGv/2i
CedXx1EGdHCJOl+3TjerKbrfPzPsX9kK6LrLLyHTV5b7y3+f2w835+8369/yLrstorxt+FZTnh6s
v0+2Figh13WENCzTFhaneTYpDqoFHtVm5H3U89h7tUkY8hcIOExdMoWXsZR2EjQYISxTHbVJZwOH
oZhe0e0A5zUCUKGhMytEEBMcwEXQrzGcI+Sm84WasjeZ5ldYFbGsBJRD3L3eNqlCLdU37ZND/pu+
M8km/RR1BKZsbcge0AiHIH3TiZwDOtKDZiO5p1dv5umtQNxJd+tjX3pz2IStEho/L5FToNUcbFav
SZi8SvjiuWf52MzcgSi+MVKAHVKyFQM3evFHH+O/aHWPgGbzk5Zb6eeoSfOVrLr0tk6jfInkrF1J
fcy4AqfEbxPx4i2Edz8iegRb+GKyNY3Ck02ik+5QLeggtzzS76+ONdKkzEsroC/dSCoctlhrM9uU
ZR1Q2MsGEBBJkKRWsOPszRsxtE2/VNVov+tV8+qCn1lCM20XPt0baNYDWkxnwANQyDlfoSrAZik7
vJoz3dGeepgP4IGwhh4+QaGODXkEX0Sui4XvpI9WmYe7nBLFoxuUMLm0SgVb0x4UIvZIPUXY5nqY
HyhILeV/q1X5mtVJspy6GZJHiTO4geV14ij0C6RLGHBskW6I+UqesOWttaHwwkKijTYJV10XCPC9
0M7h3WHmO8AtyDbcMM2bgZU9EX8jjqEvrknGeYpMCxQL/n7XM7D2P89T7R+yoD3ViP0+e6/7EAsu
Pu+tMDN0alpDCYlKJAY3PBzkysWkFYecG4mWVFKOeCfGfQP8DbXiPAN/g1uxw8YO7E4a2oNrk9Hs
gqj3BMD1VZmzq3bDkEoVpJllN+nsUVMDU6zqp7WZGKu0j1y+D5lXAFqtM0PKZ8mpklyKXWMSA4aQ
8BqXjebhoQY+Wtk3VpWbBz0EpxLjZF2GTW1s2tQIrn1jKB/xMmQ3ftHG71QXbRgeTZftiBHsN6M5
RStE49WzDawKHAhcyMpV4demySqvmc14A3PS8jCkxzeVjWxt0owDjLnoNjJVAx/HYJWnzdU+n5Jo
XWfZFfJLiksBGlXADUjpgoFYk9hIAiimRslNyMDrK8NuqAFMuEdrXFjAQ5tHaSlxX2mnjNUTUNaI
picD9/BCMnGgYyzCiQpCjlsWniatgJJQKfF5MGW8azMzuPfJyZqgOaTWsijx7IJfG48K/sDKDM3Y
0zEtLiHabWZ4kcdWs9iVV7F5DdLUPTb0nW7AZwVkilnNYY4oHtBhcOV7EUhzOeFx2TUVScoVq7U1
URgvoiYKqagStZicKb8mGIn4LtN+Dgxlj4cgcFHQDaCd1Hrk1u8DXTNxZFRTuZsC+Zj7FTQgN6yd
td8FI/kIJ6hgNJFliYNsEUZ++lmNBmGLMb/W1nnNswMWpJgDxhZJkJ6vW0cVojKL0Od6eW0ESz/I
AWdqAHd2fk1x0cbf+WmwO3OP00seklFLloitzX0h/JXu1O/UzeDnlc4t/qRwnWlIzRswKaQn5EXz
PGYxmZROSFtjTYPJTXRCyLOtNqDNxzeXaEP3pRFJ2G9swYNaeTiADg7xxcKDnHvjdmiFyQ+2xLbt
x+ItkRPhOq10SR+Q9rXfA78ktEBH7R9Cl713GhdnYck1rJNV0jviarbwXS4Ms5FILDNu5N3YBKNa
iCBFkTqIwsv7dI2U9nrEC9MUeolfp4TDnRy1mUK3z+O3NYJJbEQGHS+ansugJ4OGDB2+40qPeoC2
zhcpy30soaI6ch23OnxNOW1JQ7gJjMxf9kX60OLMXhA1diqweDq9cj7dNEKngO3zM2nANsVeZ/oq
owfdZ55T1muFrWsE8wd2Z1P0xrUy6nWOMVWhZjYx52BpglIOn16mhz4zD0SHb4qMk57rzRyirIgJ
D23yGwV5CBvrklLaCnrbGiDYcTIBedLjccHjdFNvLDVc3wKs4aIkjwt5Ph7UEwlYmGQQJZp/b8Yj
k4OxTXgRdbl/NaQFxbzpllyfxdjq8pEJzhV4sHocxTZyc8r5UUgIDkGES/i50x2xdiYgVwpeRhbe
VUOek+mYHyvTvCqC+CEhYbTG3VmTZk54n25sLT2VNwSThu+aIed5T/6LuBM1L9tQSxoPqqb9VBlB
7a4SkTw5jhNuad4xCWJzpcppT/iamEzX9RDR73NT8qIwVizrgMqEBRrWyKts02fY1eZcEDUdfC1J
88L9e7KVhb5c9oCKdmhKvvhj3F77oY6fqavNHfhx/4hPK8cHaEL7Nov9qLBejeBFV4ZlW2s3lnum
xXBh4xlfRGUzeJSsARaF26B0j4VT4zZru9BD7IuiH/r6qvBhcw/qNJLb/t2fi2sRjTtHJd2XOTc9
IvCOGQ30rT+4NYOpeICH+WBpWbNk8fLWxnawyGr8RFZqA9/DmMQcyra8Wg+xdiNGfb5OHZyecTrc
nYgZrpXjXaJ9sUvH4FPck2M39s6+m5p94Dd3emBeVQSyz1qPBrozsTPUOj0fKI6AV/ph21ZJfl3l
k/M2SNdCPFXlG7/1oUS67ognhxoKDsdOvIbY6UtwAovGpEm5cjKXpRAV7G+NKI0rO8MsbFVR8hJi
A34dnPmaNwn72k4R0kI3Qn7gZ0Bbphs7HPT5ijlwgK9O0IRjy89+T6BLoHdAqGH1DsBQ03wzhOpV
jLQRNcd/GFIXhEXM7GebOuqRCdqpV9Rw5wZ5Ei9DeVjoXbuOTV5MBAR+8tkgLd06PcLCpLlo4XKf
G+ZAk6ZUbV71wxxTmKh3/aC9CtA8Sq+6ZaiadTgSnBE35p01Z8ZNFpvg2mHTZIbQNlo8M1MY2rem
HCS8ZPh9enLfYcJilSJ4fstDm9prrStgt7nJN9ohiGdnQrhBOhB5Fs2buHeLbUL0mReyTIX0NNGU
oFuwoKE4PTUR7JkkZSFWTgS0tcJ8VSL7hkXYWFdZrLZEyB/wxpM1k1Wf7Dgiq6wnH6+Onf5ULq/X
NkQJWLBSr/ibwrq8Lv0x3c/pKMgHGh4NgyWUnck3n0YigQoN+Yg9MUMYEknmFPdAuY9YGOCM+xWt
3Dp0mtvGcep1AouNoNEWToCv2VAKkuIdm2GdLjGiTU9Cx16zBIMSvFl0yRa9Ss2ZliexMRhUgO+O
Y3sHL2ZYuJGEU66N+jNZoZhA1WBC0zJm0gvxZ4OYwG66FeCbad8HMtmiv9e8tisAAgD2HvRFWvWU
PVNA9HQ2shAmRFjZEHvywrzLSan5TNwqX0hv9ugTIXDdWrKELT36N6Cw59u2BP+5zegtDcsyhXzZ
TDAM9XEI6bwGp0wTveNtRJe+Cgk0mujPL1gZqCuNJh+JRzPPtoMoepMp4lFZeDv70Ylf4qzt4cWL
WWwaRP0n3Zp8abCqswxL7UXUWhXuwKxZqTC6JcqzWFjj+GUcOrFN4nHMwbW2hMuBYFT9syBjM95A
2nKYtDV72M913YwbvY+Lm3rqpkOH2gPNhCC6CuhiU+QOcQkjEfTv4ynFUnOjEJ8Bpl6b9r6692WU
DVs3SgH9YLGun0J1sgFYbS7eercKn1PTB/empaN1VTqhNjgL2bfDBu19UL9TnbVtHAYaN5+QqxA3
NHANc6939J+vi6LI8wNzda1tmMYjEkJx7tEBiwr2FxM6ZuA8fatDRgPigpC8tmWsrw2SWSxixOzK
/ZSPlcIvEuI0X4ZjPWr3YxPXJSkbLrFoizE3IOMWtW1XqzFoNGc/d1FpvMDXFXJb2irSlrVFEhXN
qLz5PI6lgpEAv7v2yMTAkU+Ha0YqIeeWyXVGFkMkGJEC7NFmO+5Wsy1UyYCFMQ7Z0bK+SN3PHitD
q/udbTPTPFQnsgAefSSmUJzsZLgiVA2Bj+tMSdXzmq37t7wrckCyfiejuzBzs3JvAvoFnFRTct72
USrot/cRrKY+KWH9+Cy3Ednyd5lCQlKeKjQ04HG9+pQ4TTs9+pjyPtiZrUi+pCFhhuFs9HfIOqwd
6Bf7NswUvP9ujtbcH20ZOyTgovqCuKfhovXAiIS3o9FDSA2UlzoYXaXYKUubPXxgsMm1RvcSR3vK
U+1oZsAqoSjAoWjoECeORxJrceS1Qb8wZzcLm+QlThVGsq7CUJvx9NCAWDuNqO4JeWpBtRXuTQLW
96Uo1JvfNGor7f45H8lfyjSKp50sKOQBCHvwdfshzTjPusyeoDUTEISgAgvSHp67S5tsuG0j6Q1l
KdZmqh1EUvucrvnYGBjkJQJz0aTPg12W6ykaEzI5K6KkC3k3FeZrnbl7dgk0ql1DX2hlsTGS9qMt
7NVYTM8EHt4MU/zJ7yYMY7DPW+oH8TO3+hVPzW1YWGz3tOotpfrUJjsrb7/GerHN7OlqJrhs22Oq
txH0qBH9VDt7Evdebw8oN4gkiKuSaSjUno1cvz8pJULC5DqXeFiYbZAlhw/dxahZIsm9MbTmQabA
b+lg31Imv08A8IvKGJdND2VqLsGE+M3Bd4zbdtTIedHbb6Sn04hPgH2N0xUWHlahPYv5YkTEAIw7
qPq7uUhfJgTQ7M6HrZn4O7syp6Vjs0NiGNp6uTm9BPNom1XfYj9b2DYUN8WrzDRXKTEpTL79ctDt
zxCHD2GXjmBeeo+cd8QafryZ2W5gW//SEnyDTWpH4u3r5IYLMlSjV0zDoOSHaDfN/muq4q+ywG8t
9Pwz9Y/dBEgsYJL0MtRiK6PInsfA0Fed7DeYat+Iuk89OHZ0OOgyr3sdoigu9C0pm1yw9sYpZT8u
e2N+a8l9XkR5zHmj2RlyTNrdaDCWdXvZkXzqFQ2nbHAko8lfhQ5Wc2LjugC58V5H2rpoQ/z2TOho
3+LDmOp0czVyKARMiLlUYJ4EFi7dvB+c+ClPrLsm7tHwWPVd1Bvs+BVXWdk7x412BqtbNYOY5P8n
5HduVJs+lBp+d+KmkLJtCC990Fm6Q0S6iZMRp+HgP6Vdtkoj33OM+cZ0kycT+lLZqn3Y67ui1DbR
jBpjtrcgtlOvJpR8dNJVAPZuoxvDoW/9be2jRadfHjbJU2qAaVDpSshgBzfgwVBQqfwh3QtCakQv
oytXF3uIU/id5c5stJOsJ1+WXfQxSkIpE1g5G122e3/KT9ixe1Kdmm2I1564FRtfeyhXWKUIzKBC
kU71LaYAdezt6kgdZUfJ5gWN37vPwnDmFU30Q+LfQDzsrkgnFJDPitc6nMwDNvV8SzCFV4fMGHGf
wzYOp8GLa829HYYc92BMM7zUG3vFPup5HMk6kdhRF9EJBmr6bXZHCAlaEwNneM3rt27hKiV6ekwz
/cFuTqZrgIt2c60i/9FKrPU8uO59F4TULTSi9mCDLEdRUecAS4790qHKQ6KWBI0For5PVjJptS0F
Hh2FgLEypPVAVuFukgAmQVpASa0Oc4VyIJmoJ1H2uPPNbk9xi104FcotTSh2htqK2JytlWc5IkCH
mDwihbB5fyG86aXR3D3+mBX1JgZK5IilTPIb8mJPxq1dRcwf+6EWEZizP8XkKqJR47zcxcpdBSrd
ylHXCI+9qbHIZgOoQZI54XwllEWE8hLXXeYSVDneHh1+n1mOitUEqeP+1D/XAWz/KvjUFCZPbLNp
eGUX7BkdS94yX0OAga5uxR50SSy2jqldI/G9h827TnN7NbX3aensiJN80o3Z62e4Elxw6da7zmC3
BolPEyxJjQQlStchrMKc4hSmC9aDbLe8n4c1W3BkD0n1BkN8FUwQVwe24lEa22sB5WdB5BCcA73a
9oXxkcO1mMX8TdURqjS4dHFtp4xp//QFBbSxsX+MHKLhBKfeVKygMeGGdAgWKgbtSvDUWkPPA9Kp
eu+rfD8kw2eQ5tcQFNYtPvITcqsu01dSd6DKnmA6pU1hhrj4ThtuVWCucqs9THl1Td7RyumIRivk
M+l2YM1F9CnGDdkTmyi75pBX8iaKNefaypg7LPBti5osatDmwcqerFfCm46JVd/k+E4XwsD4iTy2
XdYQxFhIPIPqWeMUGskCe6WethtJ5/K7iIAhEtR2PgRF3SVGvEJ0tjA0toRjZzwFfuGRqwYulMMs
7GS8jmfI8/h0HpSevapEul6E3q0ZmmmBfTwjK8XaQ8QXa2EEJr7X7C0VgOmsnr4y0W5qR5gGpVUh
XyUQvCUuowGcOCVuwAv4bcEw7stMcllCcGKU97503AKPWCFnM9jNlvXga9JoiJBJn7XTyvdYkpYw
ZN27LE6fcr9zhxeXbRRL2Qgz1Nyu5zQd0oqjRoVvn7J5Km4m0LsAYNJD1oRZKlaaKsep05bQK0xz
2fUwXtazwlXuGWVSz+tBE/59E0IQXUeqiAriReYk3GBMlU9z9jtixkcJiFfdFo9ZmYagp2SqkQ/i
W863WTg9r05m2IYt1+C/F44PeipJWusbHQznvpj74b7SVULj1NVGxjmrJ/gPijRtAKyyo8JZanOz
soO6fAVqAIS1rCfwz7QIct502ZDcRHZJb8HtDdSioXuKQlWkA2CTn15GTNZsHAM4UCDlOrLQ4pB5
gnNU0ZMx+naCvLUxgWyZg2Mvg5GYt21SVdxGd4xznohSWnW1ycPZaXaxW6Ag5babYOmSpqOgnytt
M05F9tmIZXs3qHo+ijEJiBsikUb80Un9s+n1Qz/nfxpp58226+hrXTTFt/a8lfZD9+1YfuQPbf3x
0V6/lef/8v9h082hTfXXTTfibdO3/P37ntvpF/7ouZniV3ovAE9cxxaubZw6wX/03Az9V8syTFPX
haMrV0l6XX/23Bz9V53FqSulIUx++9T0+7PlZrm/OjZNMqUkaDhDx//3f+i4/ai+oXEH9t2kvgKu
iEKEK8/6sBBZo9DNLXJOx4gKrZWqAUZeED65hdnuvrsofz4d33f3Ti3pv7f2Tt/l2MoyXAh/ED0g
KfH5d+Kx2AKMThBZRLlZyS9dlzWQWjKbZT550kQraky+M3vrUzxmmlxf8OW2DYtJSmGb531FnVxX
VhdgtCupRQeWA+UGT4HpkQJaeHXGV7fKz/CbxeNPWtzipIP4h78bKooj8WdxBme9dJPlfKUVtAdL
FOjAXgTcJuaITVyUw804wGNdkGuRH4iLDTcTs8ACGrOxM0DZL7tsgH38ry+FOCkn/uGEaNsK3eBy
cGY/3ggNTUhCXlu4inO/v0plEe7n2Gq3PJKEf85V8S2DCERXVO8aryDgfM1SwL1Tui1+4noUp3bu
2ak4glGgADuarnHur5qJWsvmoohYEWnxdZzn6HEjqOE76IRU7TstzG61gZS7tSar4tVNu/kb2FoC
yLqalN+Fo0/1lR0K3UWDnvD6/cmlOolAzs8Pf4Au0N6fRtyZSAQCsoDnOsWrSg3RvdR5XczUDyhz
KQukSdhs0maqD3hN8nVTAeutgqL5iULxn90vB7oQpQ6p1Gmy+PF+KS20Qt9XsHVkPR4JBJMeTWpi
EBEt7py0cjz6NBCRp4BOBj1nKJSjnfdvcEWV968vyD/OF46DTtaQpxqrciTz0vdjmH5zB7E/SFZ5
ExvvdSqT9QhCa9MGtb/51191mnrOL/1/cXZePXIjSxb+RQSY9HytIqurjdRyIzMvhDRXoveev36/
7LvAdrG4RfQ8jDADAROVyczIMCfOeWXKXK0a5awgrM049TWa0QTvttI/AD8P/jbzef7QZ8I+3Ta4
cRbl7uKqLRtal/WYYizcRMkqGtD0l9Vjq6MfC8+8vuMF5W1fLYuLYqg22DoL174C7oBT1ghMVU7U
WEHcmkL+t5BIg26wEVVyzJ82kpk7X+1llvDaqAuGQ7ogsR7tTpRZQX99SnzkcsC65un8IYFqzs8z
qMeBGkQnE1GrExfAPfbOUsUImXOZxlS1P6R5qd2Jl7aE1rvmX8sw0Vy6vfXXxwoHYMtn0BSwClqr
TcFPZVDslpnflp12R9/Z8aYMqLmOPNGOqetj5aiGFMnQeQg0hPUuT3CJoxub0pBf2aTeWaG8EfDD
voR1NniLbYc72NCtpRm2AamPa7NGU/79q1cPFPgCfYyb+NDORaeitkyie3W6tyqkud6+iyYU2ayN
h5bA4dJUnzZ40TLMfIeJBehaq4waHjD4aZzs/4Z6BGn/D1Ln+hg7IIEM3SFA0SUR06Wt1JAiClHN
7Uxd+oK5ocwP8MdO5sHNGHJKxmpGn7gPQZWUzfzUo3z2LlQ6tAHawP1T56IHY2MwRhTP4/esZbih
VLrJ8o2cFvXtbdn6qZYqTPjwVXBx5uq5s0dNuGoQpH5QoV0AWSdk/n2YnXBvuqdanXrqCkhO/41R
NgjFZOBR9spR0hwPRAkMwo/bkhaVnqfOR5NLRTlrKf5Usx29TxnI+XXb6tZhs1Dl+l+rzspn1qh3
C1XtUz9yO+MRjikqJpl1VmDO3LlG184SL0YHlFMmXMytzhqUWKkI+MPXy8TgEXQNZEcWZwccvuG4
Ls2stnE0q7hh5BIQQFBnD0xaUkLUw/gsgD74jp7IkRHKAcfZ6ZVvlRlA+BhPE2zkNmK4D7Ag1R+V
Ceq7cuwrRt5m+8PtDd/yJpah8SZajsOk7gqkOjDZOg8RPJ8Dwe0ZTc7Qp5BnfUYBt/w2jlpwvm1v
I2BiQ2g8Q4rrgOTTV4cZXENn0eSm5M1A1q8OgNvveWB65ThMjNAex5Y0uyNN/lCMpvPRgad5uo8E
Gfchc9OlOkRaoP4cB+YLmTQzzHbnpdnaDxenIO8OkEFjdSzG0OWoQfLGKEw3fp6XUVEOZlkrX3G2
6WNhzeWbn1OHMNa2NFyrw/yzPKev3GuPPJg92lPuJ6FIkO4SvB+xZqffOpt/6+AeaFDaLNyPt7+D
PHeXD6ojKBzDyylYpljDe9MIbpE5Z5Yp5dChWjVDIzlp5UltnPLZFLFzWDRBY1QPp0PJ1O/OMdi4
55gnl3hxa0hoX65aq2kVwWSX+5Ka37NcFaq3CkQENO3TjiPbMgUglBMndJMDt3ovIYalbN6NPM12
qVDUGdrHpGttRqNGemm3d3XDU0tIKM8JZV2wpKuPCZu5VfZWmgHFYR7BKYRzSjND6rIjOiviYLrr
e+Z3bxvdWKBJ5msjzwRO3VobHXT4y1CQCP2o6aNPsFkGXjwuNFhTtTndNiU/y+rUgGplL4HSOpZl
rLxFCpmfGFGw8IM+YaBNGMh2ZTDmmlHUwRDmRNTsuvx+idI/bzcMofJL3KMxALdyoxzXMcCVK54G
OOs7vPzt9yLSIjCREXKGPfSCiePQSSD63UuhNjwCkYJqmzpJnmFcTSkZBpQZcRX6iuFGz1kd/lna
2Dr1M7ixpISU5vZKt8xhjaIG3oBQfrXFpNnkKDTraVK5EdXh2f4G/KP6WkdF9knAUb6zs5v2XFVT
hSDD562/vIm1BUmvBq2WV00dol48VofWILpksimCUH2PWub6BLl8R0dXMSa/p/w5r9xdwlT5EFEG
9RfUZmT22zE03UKNnan9nRI1H9JI/YxaR72zrS/kSZdHF8O2KWxXgx/Xlcjx14bjPC2m3kVYuWUu
G60QSByf6b4zzg+/qfux1GHxpzXPrabNpsR0w1plTh8r2wL6lBACwnKvRo9IFoX9oYnU5j9ZGcAJ
PsKg+hXwtPvMYGYFo6ZpjECaQ/qL6GkUqgna1VQ/zKNLa9EQWYFmPbjuv0UVJA7q17Pji0rqQ9w+
RhuBhyt1D3VcLOPhurva6MboTa1A49yvOzVDtgzaCWEblZdNCDGnjgAMuHQDvP5q5g1zAqSQYWTa
7kYGeT/NaCXN58dIEZav0FrecVkbFQF+G2fcRCDBxWOufh3qSegoulHsVwtCbZ25aJ9K0avHFHG3
syoicCFQvh+6TJabR0g9535CFiC13J2y2rXzdC3qeRSTLP1lquDyWOS6mCFXMGl0CFj9wykvjh24
1HtwYcbOm7f1SSxNVkNZsm5Sk7m01bpd1okBpC0yDuAjxKw3D4Ne2V6MVjCNRq1L/jLbSXUPdR0O
/yjIIHWHEa4Bz7IW5wGtVNqXSw4JgC2FxUMQcDun5vr9osBLNdU2LGS7hb26JMNCg6FiutzPEj5L
WWupB3q8eWLI2vE1hbFzBKv3YoFNo3JXiMbhm10T2YWtg5bTSK+JIUQ62L1SRedUdeP00CxF+n1E
vugIhebel79OAGQx+//Mrt5qS1FH4CUpTi4ZE+hNdImqgzzk9j3cWpwOYSNob15MErXLbx4aGhyv
rdRzL3ULcmfkmHogJijhMPAMf7PpT5Na7XxGIZ32ytlxnHVacShJcMPW1wtp3UyUBoP4BYrsWREi
bInkqWcBnfnkAuQ5OTK0TwsDX1BO4A5JkPeOuzws1z+C8jwjOwS26wFlpONJXOSPKONcfzaMKTzb
Yda8t7Ku+8inHb7ZsPM80DXN7ztgdvdlZpZPIzpbD5auae9Mc0ZE+vbnuA57XR4d1bAJuE3dXL+u
wiLDbGwKRwTild9OTfGouPZ4iifHPlRJ1T11CRw0SKw5fk9Z1rttfqOUjn2daq5u8AhSu748Dgzl
hIOCiCWkLEguDCTYJ1Co5pOLNsdxUbTpsZzRsjqGIkt+tY7FZMTSgjxaAjAMpVLpO6XZLfeHOgZx
hi4ENb2VSxJuVw8QNaPnFcbzWQz9eGLO5qsTQj9/e+mbOw/Y96UyqfMuXa6cDA/5G3R4fcrx5pmW
svFjoJJ2V7kzPEId09NHtR/1syhE9D4YJu3HbfsbgQddIkjXNZcFoxlxaR+5rcqKUNL1M4Pq31wH
v5m87b9Mzdif7QrJbw3ikuPYNOHP24a3/IypqfRObMcRpDyXhvMlmuxxYYsztRqZP3GzRzk3u3Oy
5PatLxu9OETfZJcOKZBLK4wryUJHG/l9Vag+HCrAEFtEXl0EiL7oTZHvFDa2/JopbxKFdCF4yy/t
0TIW8UCP219ijQnUpVEByaI0DsK6dgHoJE52glg1a3aO0ZZdJjAs+HpMk/LzajeZHFpU8GmxL8o5
vhs0+1fEEN2zNcZ/dLSez2it/bn9/bYODq+E4ZA9slhr5cEjoNtOSMjvN4Yae+5Sd8Sos917A92g
b8JCy63PM/dDmze7l2breloyYKYmqjvm+j1m5rZImVWJAQYh3tnn8JuUJWqPuu0aO55g6wC9NrV6
Dosim/IBNCyIBViLHKsxj3LY8Ajurzsx/W7tHNjND0kq4zI1ZtNeXn9IyMpjV9TMa2XEwQ2MU8C8
NSASU90d4xQ+nXzOxrvb33JrPzFFb4TQkyO0cr9G27ZjoLHIxQjpZDZKzIiUo4MTQUX4tqmta49b
xafqhiscc7WfaZ+gjUf1z+8osaGiTmdyRjnCv23lpaezvvc2cs2EbTg36gCX9xDsVA3JfJYwzRA3
D7PWBCc61zTQlLiuzpkDM4+aND+E7VSfIMICdlFX3Z+uXvo78E8I5Ah79PSBUZhUEfSntCBGiCYf
fVszqx0XvPXJ6QPSqbc1QR17FV3aC8KTHepsPpq78VGpC9OrGlP3GzV2jkNVLndGbumfd3ZoIxYC
GqDBt0bFi3u0SnDh2Skhh4KJKtfc4knT+m96Fy9f50BZjozaukfR19m5EVEKM1t3P1jauNMk3lg3
rWpAA4YO5IFG6OU3UhAoDhE2jnwtLno5CQvoFmm0s6srcorSju/UpZx2NnsrxaJIo1FhA6xgCU3+
qleZdqsj8BXJub5qcJq7qKIN5iGTYh8pv3Z0pwaASMLIgdh3w3tFFIwbLjVyUzGtWn3nMmzcO34L
svRUVfFl68ynN7R8ykMj9AuLKTID3/1sD6Hu6fo87LSr5IFfXQh6VAYlZkRVVG1d1w/DTHMzlGd8
0aXCeACWHf3QcyuHzI0ey10RRunvRGfWIIJtRoJv0Ra+feK2PjclQD4cIZ5hGGvPZgD2nfoy8mk9
GY9g6vV75hbj+ywUf2rF1JnoGvrTbZsb3puqGMsm0de0K4iGmEiPkyilWyPiFFGXcLiHudG5R2or
Q2A6jb7etrfxKLq8/qqjyZfRWVdT7MkIKsbCsQd+wQ8Zlz9ZnWBU12v/6StjekoXdY8We+MQ8VZw
gSiLEUSvyVhcU5kQuKGVwmPM3IwxmneZrjLgNZnpx9vLu9pOEhYEDU063KatkUZd3p2aPttCFp/6
iWL0MkNrIXDGWxaGwmxIoNY7j+H1ZeWo8jAJAkTX0DF5aVComZbXWcrMt9G399QiTD9QXDQAKzWt
P8epmO87yG0QwBrEKe2L8ksEW6PP8FC2c382lk4jW1N5Hg2NhuPKWUEvWTPJTpWqVJfqaAD99uvs
hLiiA43e6fY2X72RctWwmbk8xpSCnNVNSZhetYGsQh6moud8EFY+W0fGwwCg3ja0uSjwSy+GdGdd
bkJYi0KP2oGRZ8qR4lzApFhhIsEoBvcQzWBSb9u7fpbJcDiqHFKg6TblxsvvWaqiYxQ+CBhVaiqp
SFN5MEjH70DGRb/rlg5uAqARrqVp+gFuDNniaDJ+5GplnqBt1U524U4MDcThua6d4gdSd81TWirl
72Fo+p3DfnWX5W8lIKIdTicIUPjlb3Uh10Qwj6GnIJ6KB03Ro1/LoPY/EBcJEZ0ym+ZHOReV78DG
sLNPV1damtZVOo94a5Kk1bE383oA4UnDQu26+X5Iau0LCHPzhCjl3nu4cdZAGxKRaS5dIAo/l6uc
Fje1RkORndQ5fEANGfw67LZfb3/4LSt0s156ebbMGC6tLAHEd4WeKB76cOU9yUL/2FfVXm9+wwpN
Jhowmk7cp61ptRIRSLE42IsnAM2PoGmhnR3MvQLOlpWXqhVZu8rLvVoLZAUO34ahcDfsnHMBX+rJ
GYpmJ+/YOAKkVuTHLtk5y1lZUXqlp4bVyZ5VnN/DjqOfBtNhaqTqxY4XuDJFORz8ouxymCAa1pRD
VmU7OTUh0wvnqfEnQ4+/MUZWUIbLw39un4OrO2VRY+I+qVRRJRHMalWjwRRIFiIIFTaJeEBbKvAb
6A0JyIV1bKM2ep4D8wvSaJp32/DGGmGxIcEh3edSv9DTvIr6mq5PkRoFMDCmTvycFUHoGVXv+Iyn
OjtxzoYpiwDLJPvnZhHXX571KlRDJ2yF65nqBGAG9Wg5+znbj72Lqpl/e10bG0p/j8Yf0D3HxGtc
GhssC/KFaJQzgdAOwbrgTI9NAIYHPpPW/tkXbfUNQVtEoowszN7qpiygIqRyDhEinaN1TAmBflHl
Ig28pnP+jgOKlkwuoIQVgE95+zItk0oxrgrKlbUvhqHEgBNrBgw6aRbKYN00exTpok9Gv4TOMZ8i
48HI3eJbGFTJTsaw9T0tio0AvXRBsiL//tXRic1BSdzBcr0sJwHIG9v29aEzPV1Ee3i+K9fChgIm
c5lfINAAf3NpKgB4qhdZ4HrtCPEyjADDQ69Y7c6Crl592WICdqpTYUC+z1pZcSYRjjlgD49Av0Ce
FcqOadaL96C1tHOIqOHbj4lN0A+KWCXh19bIPBNEQVM2UDPnMSQxdgQSk265cnbLytx5Z7aWBuIe
lBxd4mukXDrGWqQqPeLa1JohM03yc0KzNjuUGjG7Z4xMcp9vH80XePtFZsV2SposPhtPKP9++dH6
guKYBAl6dkc56DAwlbEcspkhl3IOh0+5sEZknbN58eaaeWHEyBTnQXGhDknhHPZdq9R9q1Xjv27/
ro1jy89ygS6RFNDsXLkhRk31lvU7POxR8bfKEz94YTjMd4yoLR/ebAsMgNx3askaNi+3wCyNYJ6K
kNEkKUPOJJrt5QXjcdBcaqfbpjYcHkApgkcyED7ZWiUJ1oIgzLvA8Zp2yE9RIvoDPlyUR0ct0mOk
N8NXp18+town/r5teWNDscyrpeEEpK+9XGRfagnamiwSdi1xqIegPleAfg8mlPt7Z0pu2OpMOSrx
OJ+OhNlZrzJNHAO9YIsrmgOyrI2WeUwjH+/SkUFv2Ofz06zDXQyJDWxVdjKfQtco3v6OOaTNEgOB
V3LWANdkERFNT+YPJY8X9Pij8YD6mvDMYjC+397arY8KfIY6HXmeBVj7cmtD5LWRVK0dDzI65XmI
Z+fY030+BQb87iqkFeS2WnGAWCt9M0KZaqcJ0sxhfIVrsh6UgegVoJnbOF6QV7/zxR7vQh3LNFqW
nXLX1vkhlqfKClAI6Kh0/q/ekdqAGCrsO4fAw4Wg36LRiPj7L2sc3Z0vd+0FQQHAykqsQ+/DclZB
wQgwb6JR5nhJDoAQikp46sbGODhZaT1185Dt2LteGfYMG6wMubFLzfRyZb1VpnOFPqXXje3vJmCg
dejj56k2prvb52TLEIUVUPZgOBgrWbnaknzP7CrT8gRImLMa4lMLkBqQ/Ow9JJuWyL1eLrtKp+Fy
ScUM1fuYCQtAjNDgrjLNc1jnk6yLKf9iUbxZpPw24aK77r0mokpmkTUWOtoZyR4gfuCNzL/Hndu/
+SWmzUeCxEnnPaaIc7kqhrJkXbSyGLpOYDZqmUicFEWKxWuW/+ZPxVAB2ZhGMEw7bHUmKmgAhVgy
yzMRHpDchQGqt1pRPvezOf66bWvjvMuiGx19uSwgaZfL6tXAbJkRsrxqsL8DnZ2eh1D0HhQXBQ1t
3TzfNncdpYEOBevHumTr0lydjcwuQgY1R8tz7TbwExXSLrgC47cWnHD8fKr/IrO4WatFuaSwMyVo
+IVimpZ5G0jMSdPeB0lXnhmDoJdxe1lX9dmVwdWyGIlp+Y6cQ5HO0QHZX8enyFEfYBtmDnrUY791
i2pnL+WNvXzocLs8L0zn8LYyGnn56ZYpCKbGZS972LXfQUwFBZgxQ2g1RfEpo5h6rJfJvmcKybjP
i3n8envNWyeHQU3qHoQSkKOufDJpYF+jn2N5ChPgx1GkGdIJXX7K+apnML/irbAq9liHnoR+B9UQ
sqfL5Y7lwM3TZy6g2pg/kqBT4L6vR/PByR1o8W8vTp6Qq711GQS1mI1gqmt1gmoS1FRvWdxUZPR0
xnC6z+wS2rsAdozbprbODnfCpodmSfaVlWMu7H7Mo6W2vFGNO6aPdE0GDK2nogbxiQccSo+6/BfP
nBy/kQ8P7w7l0svN7EJlgLaHG1LPbXqmV9R5LiRC/NGI44DA89u9J9kfVRIaipRl1lGu4eCbtZhF
VvDYngbLrsE+Gsq9q5bRTr57XfjmoFDLgskXUTS6c6vLWMDORl2Ug2IZCpJPAzLUxrFBm+bBANL8
3kaO+a+pITBSgW2cJ9F0fhNbxt1MhrGz7C13x+Hh5wB+cwgqLreZfDWFxxFlj6qaEzq25uiVdqTv
REdbJwjtoRfcI2mLu7oZSt1GoCUGpMJtOI3IqNJDGunDwSjm4WQF5uC1cWHvPL3yEVrfEEonVC6I
tqnsr06QUTsNMH+LXL6a8jsj0UCoj5N1WhJ6Nt1cjV4In9u9G8FTcfvCbDkemUnYIO1AJa57vnPO
29jUuumZTpQ/pwlcE2SOMXUbusxDd7CoMr5NSFE6WFqeIJlpFiF3xX9cfsjSmOEiRPjBA3EUIpZe
Qr+QderOVNaW13ltZeV1ApDZcRMvlPgKtfdnpUXraUC8Og6HPXDPlinK8wAJCDQ0+nuXCxp1GByW
WJiUyXWwYCrknRG9Ab+ozNi//b2uoYPsFxPNZJ34N0ZT5Pl9Fb0vU5aFTqeaXmPBg+hNqNY4SBsF
zndI+YrkPkkj7S5HZgs6V4NqcAAD8rtqhC3Su/1Ltq4jjTDm7SVRACHC5Q+JC70vhaCEauqMTAxd
Z7+DLmz5dtvK1rssQ0Sap8CkCU0vrTR5EISuGlpe2VUw9WSDFTwyZjdGUEaOSnQ0oDX+NRV1VhyT
JWgfJrcitrv9G6SN9e0kLpBD/YzYu+sZbd7FrEqXFEkhVylguZoWKGKGEZZc+JjvWk3Ef0yr0PdE
qbeuJjih/1IagEdebbCOaFEXOpTDp2lR8bkNyk4RTHoHe9CnU6UFyh6TwJZFoGngilXeTyAgl5uN
As4UW3FveUWpWh9aVVEPY4kfD40+8LuY0c8d77N1hiSsmCkyE+fzcthfHWZFGYK+iZE/JM1NjrMR
lu9Hdwr+vv39tq6nIz0NlQxGxuyVv6kzCIURy7Q8QI36MTNCxx+yPD86CNx8uW1qawepWKL/JhgZ
InC+3EEd0jF9GHHkVhQwkWtCt2NV6Ls5FQj+ZsrnnTfxGrCKO3htcPVclVokZqbP4Myu0+FROLXr
6T1U4VbvZMe6rt2j4Y7pSRWt866u0r+dsbF8yw3QDuz6+O726rd+De8zhXiQNFQjrdVttRqlKRA4
tLylLuq/Y1CyzVFpKmU8xoqZ/y5HfclQtwtTRq5SkSuc4hihOB2FvMNSKNV0npcOOs/bP2vj+5ug
e4jqZQwK9//lRylbvRfORGw/M9roTx210K6xnuaptHe888Z5vrC0ukBwTWuB1WBJKOJb1aTF3QQz
606qsr0cQhTZDmZBq9dGzMGi6tlEQtaYUHY1M+FmFoxeG8Z7IdemKfCNGkPGZNFrEe7FhMW/72H4
XIoEXiq6LA9VWn9Z9KnaCbs2Lg4OntYK8hB4hHX+NUItxOQ8FQG7MbpTNmoIdwJ7OztOYSBLlyQ7
9jZ8OnAcWhz4OVrrxupL9QnET2i4kSjYDN3ErQ3vOlIC5yhx6uiI9FX6l61GIO9vH8XNZTI55lBi
YeRgXbsVo9shSko4bZaLA8GiNX+gPEFymS7Be6NBxvO2vY3nk3YjrXtZ0UGmc+X6knpuYKteSL1E
gtSqUi6+2fQQ8XAjiqODlMZdE87OuzE20CCF/WTH/uY2v7IvD9grB58MfVdBccU2G8Zy1lIl9VtU
xtFEA9QP97Y4mjOEp7cXvRFN09ZlqoLohLbDOmZwVGisjCmzvaRsq3Nk29oxLVXwBLULc3vQZve6
gAkOjsI96fSt5RITEcfjangA5N+/Wi406k1m41Y8hsOjO16i4KD3sX6M57J5v6R9fe7z+s24K/rX
hCcUzOh/8rFX7g0AR8ojzSVNHAqDJAu512VF8oQj3WMw2fIHlEgYGOEIa6Tzl+vLkQfRh5m652KF
TCAPZnec4e+BS9NR/dsfceumvDa18nIz8puDmdkEfgtb6dSJOGcCLZO5MvSDSSB0um3vevpLwgDY
rJfnlCroqgJkh5HSUrsjvQwC5Xc9WsaDm8IYb9cB1ZhgiXLI7pvW7o8JfL2Ppa4w9wVRY+gNydj4
Smw039LQNI96nyyf9VGxv9/+hRuPC8dK1akFU7BhTvFy8x19rjPoF2wvzIP+icj4nzGs6/vbRja+
MM8KT/hLFYqa/aUROL37yh572wtG5vsCE47oKa0QXIkh6L5t6ppqgELpa1urrDeeu8ntA9iFrLmx
kfZtFlt4ilXM/0Bj1/6O66kTzwwN2LkPxj79YY2tER6rsE6VI8KgIMVs2gu2n0+9c+gqxWre/NJK
HiKaQdSpeQDXjsR2FbUPQMV4VqJ0D6PSTMesiYUfjbWzk61ef1yyC14kRp6o6hDzX+670i+p6iSZ
6Q2Kqb0fE2u5r+AwfLNnpMpM1CCzfRmorMJTxeqg9FUSElWCtBNKreU90Rh1nTSbZsYeq+JLO0KW
rtFxeCuOiPSJDI7wi9YsrcTV9Wo65lTo5Jle0PEStAKGRbDx0wm699S7fbCuzzCmaJbh/snaSC4u
9zKog0xPstr0bLfI3qVRop6XoM+PZDBf/4UlMgo5suRIo5eWJB57gn+Fr+YihV5YvSRcQka7ktSy
t01dPy38/4mPiBmIWK4GCdSyBEaeBQbKVEVyDtv4B/6sO9lTkhDxpyOc9ehg37Ypfexl4nth01h9
s3pW4PRA/twbTWXwVCeMYaJG6DmequgUp2O+s8atS/BqjevjuUxuN9LLwR58dv5ia/UpjPQ9OdPN
VfFKy0o7eeeanW5p7EUvJGmsGMb0OLq1w/j1YB3KdJnOiuWEd/9iF6nVMNtGXMuE3eUhGcfMGqBl
MrxITaAImFvn5CCvfqhzKpih2e7VDa7DH74abUlqMsSYoLEv7fVdnsXUSTkpqZOfVLOFgCqap2dm
zGEF1XrnCN8/4r6Nnuw8Hls7K8c3ibnogF1lJlaDMnubuIZnpl14bpKJPFTpinMzqc29mJUftzd2
oxbG7Cotc55sPArJ0OVK62bQaiDmpqdFSnAP3KZ8CMxuQcQDTUHdzHo/gPMQlZtI+eXoxXeRqnul
v60lA1qVAzOWZD9b+W1e0rkR9kT+XdmpX5uJHR5iRzHvWwgo0JtI92A+W86N2jchHx11EoTVmvvK
RYa9hrOkb7n5iBtGh86qZr8Jyp+3t3dzaWww1SBJP7ROkZBWsfq6opYBsVjlq0NcHAYboq8epeHH
EpbfndOz0WvAGnm6Q2VTM+G7uPycutZMYwmNCn5bQrPCAc2j3EqopfbaQXNjBGiU0DqKeTSeITxr
73IXOQUdWbKdB0QaWvs9Xio6xsxCAdCSfupVGK8BDu3oNppE1HZAChryR6cKb6glwKdmqvvM9I7S
7ZjdPs+yuOuAmCIYXR2mLO2zNNR6vm3TuRSSm1b7NJp6dt9RJvlH7xXlP+YMz0Jmx8YHzQ76u2lU
YJK//d03TxjoBjkah0DiehLXilt9WsKKuqOb9ue8TKMfQdZ/DrNFnP6FJVleAEjlMM2w+uBMqFIN
CAhH8s7RPwVz7z71htLeI5qm7+zt1qII6uUNpdxIt/zyk9aqFc6KiiltRnArhk4AqamkQd0h23up
N01J7wtIlEB9PVcfVorRjjFeKSELO0ZMVn9f0jTxAmuI/7m9gfIgrg+qBKAQewB8ger3clVZ1kG4
bKL1x6xU81OD1PuTMKK9UdANRwCtDmhX4KASo7Tau2YRnejpyXvJKLm3+8b+4UzN8KRY2qeuD+ed
RW3sH3RQEsnLQBoV25U5LRunQSiG4WUzkgJwiiBByIzvT6XsYW65vYGbthgCAdCLyStCKAZORyMv
Yo4FcyDMLGs2HObGL91d0r9uW9p4lXmPSd9I0CUycfWpuoL+oW0TS2Xomhmn3tTDj5YIUyCa/dLo
cBQ7MbBFV3lgtnfcOf1bnsUAni2rsnxGmrmXB6U1EUNsZ2KCUbUTdL6M5l0bd4anOEr3JUszKBXs
pE0OIX7poUiGymcwPf12ewu2NlteCk4RvEmQrFz+iKkMUMGcpL6jYnQQzmsxWngOQyagEKp2x7ds
HVrJtfrf6h510ktjNKa1EY0dUp3UJcxK6C0cRnPsTk0/DKlnLui4/ovD9NrkKneeonlwurk1PRdl
o/tW5JPfiQiJKBHv0WNuniYm/OCvtQn21rhMfSpVBNtIF5GWg0yVdAvVCeaUfDNFauRAoTv9K5js
5ivKTmIn7NqyDZOBIxtE8sFeLZMOx1jWOAyvzGPxhOjsgKiHyFGSa2Dvn63R78P8ZxxW2c4n3To/
HB6eJvqsVNfcy086Ld0yUJ9F7aGx1Ts7jrLDkOnGXTnNi//2o8pgOaNhLyPJ1soHFQasJ4tFOdoq
u/8Udmp+yK2svWPwxdxZ1NY5NQTFdUJ1F+LYVY6lUNuGAa9ERAvn6g3tYHwYpoYpxlmVjDv2r9sL
2wqy4KWl0c+cN63bdYFnAjqcZBIh49RB9DPD7d1HdWI+ToFW/HIp1n6ZmdLzlJKBs1gZzY+I6UyQ
0MTtTld1o/zD9C3uUJb85eJX7iBGsKC3GuJLh2zhoDRIuFUl8PWlET+qaqkozVtooBoNqjMBoE5X
zVUOmVVR40xhCAszGqKmvodNlI5h9abiIplGYAgJcN16EC0oTbMPRp7vVIFtxWWE0FPRODy0ITHD
MDGcBgXlHgX3xkN+YXTlraoM2sOAGq+c1RmOpa21dwHI851nYOusSRSPLoC3gB+Sv+JVXJsHbhCP
Y2x5SJt97W2p1dyBEzDV5EkEavHx9lGT13G9kdQrZCUcg5R3Lq0hNTIyIicsTw1KcVBjlHWa3Brf
x2LIz6FaTX6YoLWnR9T+xiCPP9w2v+UtTJMDAGaIWY81GNh0k8EGPwMqK4bCMmjRS+qlcK0ZR8Xd
vzEFDALIOHHLOl9YYPpqEQ+ndFxG0xkydfRKi7p+TlBM2nljNj8hUyVUnNyXuczLTTWDtMrhHKWX
PaJuyayD9lz3o/Ag6oM+qir3sDqbu/jK3upgQt+IIikM9Z5bISGyMH1yJIVbfFdBAO/2Lm4ujc65
pF2i47jOfhwHpbWWgp4XQgLySJ0CaTD0zpDfzYp6eGca8ZupR+E6oJjGJB5uiJEZufhX98HKKdhF
HSV/ZrvtIxqc2qEOrOXgolt2ur24rQv+2pRc/CtTdevGPUsC6bCMSDWKvvfauhh2qshbV44CE913
qshURVYXvG0H0SRcKE9X3FbSzDs9Kj/CfUCcW70zIwLArHKDxzJeqp+aO7XLzjfc/AESDCnrvDCR
rl6zNgjmFnJ7y4NIxBkPSQrgQh8G93deGgpyENx3Sx+Uk6KEmSeceI8YYOu4IsFBM4ynFE6e1ZtS
GvAiE+BJD9cX88Gtqnw8OJGjf56WOAmOtz/q5mrlpBG7DZvFGhzJ6Ci6VOghelqLvBLSPv3zArWm
F3WQVlkxWsIaFYsnuxLWu8Wc9no1W4EYnQJK3fStKAitzhTtQFH0Ju5cuBE6SupY/OjVRPkszKA7
aSMfNx0qdKDytt1xeJv5BA1OwhbkGgAQr9zCZLe92kwghVzRL/8MqIWfKMSXZ6cc3HMNi9qTrZTN
QZY6wKYy8kE1pdrrZmzdKSlywJfmm1vrwSAdITU3mGkuU8N6rrMAfsww2Jcz2fJLtDzhfJWkFoyX
Xl7dLIErJFHBo5tq+8fIWnGKqio5TJnR+VQq9mbuN1f18pAAj6RXsz7CRYa6XAc6sjVQ4l4mOk/W
Mu+VXraOrowAqLUx2E0weLkoJWzddOpJfNFTnRAQ7pr5XZPBc3maIUOLD22roTTNRYdvlRRZhB6C
ydO/QDPyPIN3p0kDBRCUHpc/A1JgZE8ElbZALOF3VYqJDUj1PSilnXllONkIjfTVSXVK/WDkWXnW
qz7YwcJvfd/Xv2HtNNUEUekW9GY802lWlqh5Em2Ofnkv0oMKIP5822tsfWA8lM1IG3NKV9PKVj8Z
lh1SMjZKFDRLs9OQzZ3Hz7etbHlCSg1w+TJmg53VDUXZOgxoOJreiNrGP0FXG2i55RkCwu4QDHu4
li1X5BiyFs+UDaxGqz0Uvd3NxUL8quhJw5Sp6WoPVTxm0dGJdGSYOhEzVlBYXRIeOgik9yq2m6sl
boCeFGcAh+HlOTKacciUtqG0YI7Oqcrb+byAWWKcYRp38ha5ceuwlmMpx4ngxQBRdmkqHWerWOjd
eIupom8n0s492spceB1YTh+1QQaa5nxvhmLT6ktnWKO/cnVo6gLSolx2blMrK+9LK/1SMnV2p0LK
8KiM0AcWITf17UeIIhyF4BeAybr9XRokoy/Fsaic+ndNqC5/iSHuzkyc7mpGbV0KGdBSdtcFdbj1
B9QYcwttGMeyJilPJbQ670ZRhjtXb+uYyowNLJQkl12vaMgao4dQ2PSiUtP/mEVbjF4D+fzdHBcG
4o8ifujgXgMulI07kylbJxRXC8ief7h4q8fa6EMtMhl886Y+Gu7bKNMOAbvxEDbhHv3ItilGGIiA
4Nha64G5oga3F1IGhksu92e7+9lOwYAi4djtBEAblsgnkY2Cu5+XeO1kmnGS8tngPW2EF49wxQQP
w+iY2cGwev3uzacR3nW630wCUzxcu5g2FMOEFojldXMYe50hFEhanfldlJJd3ja18SJgCowTR4Q+
23oWF/HwoNMTaiRh2Su/E9QeDrr2P5yd2Y7USNe1r8iS5+HUTmfWRFHQQDecWC8N7dkOz8PVf08g
/b8qXVZagFqcIPXOCEfs2MNaa+vJt6FtHEC15RFAdecxpt0l/Seat4RV8ti+Sg4cbcpT1calaLVb
Ke+nUlE/iQiZNL+YOjE9ZKko3PPsMudzWFan8JV5Wv65veadC/hrNBKVcNAhZGDXv8EtYoNgmcrP
YNrZ59Eb1rCDpvnztpW9A0NhH3onhRVaCpv3vl3JXtFAJLjRIqbk9VP6bzMozAEmDDnIhfZMwROi
7kCujA/bbGpRex3DB2fz5HpJe2e4jf1SxUQ2tnqo7rZrihfBRT2XLta2krWoVJdnCGInZxRMnvWi
5D4foHIPTpweBCs7n0n2KTwk47kIoKeuP5NttwN0UuYKjUY6n5O0cC6pQ1Xj9mfauQAEY7h+OlhS
9WeTxpmDC6REvjakyH2o6YP42x2n8l9P6b67etp/v21uZ/+kJgd+Hy18FrX5VK3rFFFNaRVlk068
Z1YSOrzeMIW6Nh0FKnv7h+SIbGUxM0vbwpB4fHpLW2kupa2u3bnNOIRNnJsH+7dvxYSZ6xGTkI9e
f6WoyXtBC9ckEqirO0IS/cmFOXf3B9tG1w+IB5QD0sBrK7nXM22toZ8SM2XtrKTjSnY/qu9GJ/vf
71uC+IKT53lGHH+znkpt6x7VGSrvnWk+qwwavpuXJA2YQpwdbN2OL0TLB5IYfWFoh9tZhGVV0cvp
iCQrjbHXRiwMX4uU5E5JnH8MpUhMn3kq6l07zMgLWx3x7O8vFXVBCJb4Ytmavt5UYiyIVxXROTxg
9QKF83Nt1pQuE2Ndvtw2tXdKsMEIVohCVA83BVI1qvKyRDLgZDZtJ8XmF6QlGk8vDpa0t6Wv7ejX
S8qFPjUQ4bjNSzd8dRhveb8ubgPDMSvOjbP2l7EUVpgodeTPE1O3by9z73ZDaYQ5rsq689aZ9Jmw
p77D569TVTzpzLH4y1HXhUHW2qfft8QITRlGwj15I1c3rytdk1SnATfk+R2jcL2PSUeWjmiufbCn
O/E460EmhFhSQv/kt331ZM/e7NZFR68PxYnihzeY6oPVq/n/YgAND6iblc/WbIx/cOFpStC/9WhQ
WNsGWAdMosiQ0zwtWW74SU9TZKyi/s4DaXC6vZXS5W6yHPm+yMoKwo8c0c36DE20qwFTsulnkpk8
GvpLWtfFY2I40bntLfGCYrzyn6fmR2WdvceH143GEKAqqMcb062ui1FJEnqbuQ6VsabhUzlr7vNG
GGGnVu1BYLm3VMI8ahmShAa7+HqpSmr3i01wDmhft+5HlH18JmO3p8qIO9lb1P26r9owTfrh4Gbs
OQDIjXRBpE4b+rvXlkf4CM3K1Tthrwm8eU5KX/Wq5sB775khlpW1Ogpub9S8mtLM0lLIvntemv+r
ma9wEYW2HEQmezeCkEFqstKdYEXXi2kTiCRxhB7ZajYvdZlbF9GVysURSgVa2xJBFin1wYXYXRnP
EecUsZ43o7V6YXS6mbIyuoLFadJhn4+r9+P2VdhbGI8Rem9ovFOP236lWkk8OkmoyugqLZd66n1E
OruA+Lzz06IU/lCnw4F/2VmZfPwk2hfi/RsBX4Sv1VpdFOgP1jCMvpOp4rGd0/kAlb1vRsKJCflB
FG7WliYxo6ML6vXMJlB+isUqPmvCOeqm71qhawzuG3cCZuH6aCSlQVMih7nvCFu5s2NlyfxmGMyD
E7jzzqHjLaf1UVUDTrZZjFmOtZoNtOEsJzOfK035HqHli2y98VCAyHrft+M3dWa+gz66R/WZnUcO
TUd6SVK2HinCzRI1ASiijGIpvhZ7j1XXoChr5vbst9psOgeHY9cYcryS18UbtO2sNqhVt2Yq2zzl
4r2oUe+EulXSLlYHUc/h7eO/a4zd5OvB1CUCvP54YxfHCxhL51Q34ifOsfmL2aMMO1jTI3bR3jGB
zcp6CGgBCm0smZ1SEUdE9DPKpj2jSTKt/sLMrqOe5o5SnoEnRDlDFr+l4sL1kopJpXbX8LHUFsVK
sejJ0yiqLkwXZ7wravh7p2JajVNjp8xYnMdYfxkR6D+n1ObjoJ2KBjKkjYr36fZW7x5gsMQUUhj1
Qknh+ndpKP4r6wDDR+dp/Za3yfBAiiwGv5mH6Mx+uB7SNGjR+Y2h5mlg56VoDuLvvc9NiRGUjazk
Qne//g111kB3z1vgFiQC76D2D09Za8/ndtIPY+0dzwoOH90UcJnUxbaxtpZa0WBQ0KBqm7j3dV8r
l8Ua2sDmyP2NWuAc6HHa/cF5JkeXIDQi+TdaG2pmd45SAirMO3v5ok9MrvW0YvhWktD8wT2lHk0F
zmV2G1Cp671sATkXqEfjFHTUuf1Ij5z/cr0oq8vQtKp5vn169q4PAr0QWuUAHcAI19ZGRmZkcczp
SQBn5y+FK1CrNhtn+QOaBgknWgwAiDggW48wIP+ikEHBEVvFe6fV3H8b5H3+u70a+Ws3AShTzuAp
oT0o68+b1cS97bVRhI9TqQU/ImWvvUTQAYMk1QcGh8/pUZa0d/BN6oqy/kCtZqtzxfzm2AM0iPiB
19pnowRGl+X9cB6q6Eh+fNcUJRwCaxqg1AeuvxSt6VFjkgYMboWhY11v5Hft2Ixh7SZHaKY9l0KD
+v+b2lxnozWdum08RN0M+Am9TZ/CnvuvPdM0UXSePX9atTVMzLb3y8wRB72SvSMJWA8tNPCAONxN
Ml33maVbtLtOZmdaH3IYJ+dyKvuDKHBvO8nFCJUoXfIJpZt5nYsV5NBTBrYiX+L2bokWxq4DUXxC
Tnw63z6Vu08HpGJJovuV0m4+XRbXYOabGFRRo0XWfVuQxQa6OraeryDKiexqE+Of55jy8bO9xkxO
YbRG3fj2YmtfQfTPF71qph9Tbyr1wY/b22047YAB4DWRQW2+dQeJqdAMWfc3S/F5qcF4APL9A9AM
AzwooQF1kvmhcb3bcSIiN9dgzg+tFoWO2f2vVhvlLtbWP3GfkhJJ4AgCifL4tSUi8tmadKCR6A8z
ysIuWwQOClVjMGlODelAEWD3FFGq0zSEtcjK5L+/OkX6WM1Cy6XsnNUk3zzKhHdZoeqf8qiwD0rT
e++elDuhcoAAAdKq16ZUeBVJX0qUDEzSUCfjPVXuRH1aX2J/cqb5QbET5fPtoyv/p1uHKmWemAgi
h/1ta5LaUiUmRBruYtsnT7MlHB/XKiq/8Tr1JLrxCBW3a5BohMTpF0Rks6ERAxbcsp7RtGOYOgIg
mve9cSD2jJ2R/J3UxlGDaHdXfykfczKk3etdRSBH8RaVDlvMAMPnwuitz5pSDudxNQo0T5pUDXpE
746iyd1b98rsxiNYMFt7ZjbhYSdVD9q0EDTCxBGpb38zeZuAu9DU2Nb9S8NW9EQKOVQkGmSclsb8
WguN6QBqCyPOyA3RP799YvZuhFTL1n7lbHiU6w3N27wbQfnQskxM+7lbSiOMJ9N5l7tuehB17m0i
WFBoAQRK9GY3pmKVASMz7aeTNaR54pcqOC4frYTDPG3vkFDXYugS8StkoI2hhW5TpZXw27uxZspH
bffrOdKmRoSzXjFovfDc0Bua/p/bW7n3DDtgYAlpAEyRoV5v5QCmJ87JrU4JVJZL5vb9/9Y2A4uR
pMajZSj22QY3EaAp38J7Nb0Dh7OH+qbrjG+Dl0m95E0GXhfatILAocPYIGsHwaZ+sRJG9flMWdfa
U7uO01NvCqaim8ME8HICGj/5YnBNZELcpj7qUe99B0DouCMZ5DFm7npDUMrm4xYy2qoL4wk8d3wm
Zc5PXq9Wmb86jXZCFag+2Iddq2A3+IMHBGR6bRWW/TgNPUFlZqiyolgbP7N8zh4RcFyf65TyG/TK
I2nR3c3nXZFSd6okNm4+Pp0opkqhqXdKQHydUWnrgq5qkxfUX5wgATv81QOj91Tx2DEHQrWJFaL0
b7dDfuv2Kdy7ZZJ+xEkAcmVuAwTdSeyRKTts+phEF3IFJOpU4yiD3LcC9R4NYcqpW6aTMhdAdwfS
eHtas3tDn4onO7OUA+ck3er2OZOCNpwhGuZgOq4/5ZwphtHK/MCbio6qi21fsjmfL1Omr/f94NR+
HSF9b2dCvdzexR2VK9kih0RFbgJEb5u2OoOGEq3IXazmw4vuKmoQFeXyBT34aQgV2N7DJc8NXfij
5U5PTDbN0XCTH7ycrRez0bIj2O3uZtDxQORMRRpzK0BYRw2yDp3jELtEy3djVvUUsJfLhBZdIG37
YGoxGjitYT4hSXqkMbT3NJEHUhqlik1vf3OVmRSsGfEqZx1E5ZA9K6IrTkmlK+9jM2/Gr2oSm0fr
3bvHMqvQVSo4clzk9ccntkqtbmK9UxR51ju9d5wPOvMK1Q/63Ogv+dK3YWc1xkE6s7NSAP44LEC3
kqArT/6rEBH3uGRwylBOd7TsfaFzfbW1LH90rfL3ao3VgbmdR4NpBqSjzMfQpDLwtbklr/OGAhTn
bDDsl2JpGSgEsfSbHVXGEiyjZz6iWKN98io5I35VjvSl95ZLaeYX0YBjvtXpXIo2VvTCdGUrNhK+
MiJb4OcUUL+t7eDJkMpdfxzcLZkRbq412TcSF1LezHpzt9pyQXCl7Z3T3InkS9eM+sWZ8vgF9o39
I82H0l/sXtR+ainfjcXoT0jz6wducuc28RsA4yDmC7p72+3u7IzpCvNCxdOp1ktrC7QF4KPdRatT
+rYN9Q42ulOe87bMDrzaTshF+kZPH94MSdZWAWMoLRugNKaXMl0+Nr1wv8Bcde+11XP/O9hqeVrf
bDXYaToasl+zBciUBiWPBHGT0+iJ7JkwwPvpMHt1DrxEZ8RslGl6TTSQt8/OFCvCX9RK1c9pzO/z
KzXr6jClqYSgYlcmuLpWF0cfYv8XchIoHfBwbjvHtjIk5ZCnyPBGzlIw8qYvn6geG3e3d2LPDOUy
iQjhP2YVXN+zxqpLtU45c1qUJPVpSWvQck2xFn/dtrN3n9htEF6gC0gzN9GHNdRZ7xnokgH3yuNA
G7Lmk9rpkd+TrKDrEn+8bW93XVBbUHBgrDX+8npdmpFXi+sSVKfuUv0D2kD94djDEdZld1US+ATY
mDVt1a87UZnq4qDiVK7r9GzWGT0PJLhPjeL0H5CrOLoiO74fbQKTe0mZA9jExvfXLj2/LJudk5gG
pQhUNDeqs2ElfRwk61DGl1oDvB4yDDr5+/Z+7lqmTk0+68i/Ng+dLVxr8TpyB1fJs0+LGcWfeCs4
mLqwefdLjYphrSyn21b3XgH6PFI6hj7gm2Lh2BCEKxlBuxg9YwAYtXbvRK7H7yHwwbrVMkNpzmlq
JD+TNvWSgNbr8geVGGSpgR1IGV7wbZs9t1etQuibmrnZaQ3NJrWKv3pV7i2+OTdHrJq9A0UZCwgQ
SFmGKGyuSedZA0Ec4VVfJPmZeZu5H9lL81TF0feVhP5gf/e+KupeFJoJneg+bV5Z15gmnaauC8fV
eFojo72rBvW9tVTNxVsArbdDc4T33DdJroscAPnAlrgSFYpdUiBkdhDyYuCbpgY2fO8uqDSu3rfa
zspHJiRZBwjkPatSFQhIBdvKXb12B3rhMvYtUekuGZQnSiVRQsWK+/t4zbzvNtNMAuZCHYq67H3N
V1a3wbKNpDBiZnQllKVTXzwUwM5zqS7flsoUakDoM+n+MOjUMezUflb0wTw36DaetH5abYSZQDna
iWp8Zhu7v+KsXp4ZItC/3L5je54SbS056YhxgLz511tjKEvc1TQhTskcr5faq6LnbpjF5baVvccd
3W55mV2emm1i1C6Rmlv0gE5MQADBXFZmoOa2eiKG68+/bwo2BhVG2mvUxeVXeRWpaipTmryeSFXz
RoZJK5npZ1TALohPpQf3Z2/vgChIpCOCpm8mZ5Q2QVqVu0B6syI/M45KORe6Mx4c3r29kwSsX8BN
EATyV7xa0JzlDMQ2ZJWtXH4CyIvv9Hb9Ri34CFKyZ4h0kqhKlyOGt1P2hKoNomhAqyktjbMoN6bA
rNBzymOi/d/+SAwpgo1Ay460adviqtY8K0YJdawhhT6iiJ+HOrjzAKpiexDS7qyKGI/whi0kc9nq
GZh6bsJhBzy/pmmELv2Qn2tK699X9OP/wBQZOZg4mhC0CTZfKh5RDZgg8hLlOOJCYT8JnRRVgy7T
jiq+e90Y8j/Jw5HYFYRwrk8FeVCi5ZlwTkWm1hdNb5QgZbxkuIzx4FfUmIM5d5qwc8fFj5YYOl2p
NZdknSs/UYflvqus4gBRs+PvaHgxxVRKgNP83Twni1sVrV6xfHVIm1NvjzCwao34WLfTwJqGI8nZ
XXtogNAjtSFHb4NXnmwGpDXAM5JJUcCPatYaLu1sfFmMyLiLklY/iGL3jpJHjcFkmjks7e2AjKEz
kD0ciYKUSUw/s6yO7ycigXAqveYA0POrw7NJUSgimbIorMlMeLOZ+VREgPZ4shStHu2g7tnaZ0Vr
O1S46K1/YFy0/V+qd+1wUnCnkb8SWaP2gmZVA18wm0d/sUgYT8xLgXo8dY74SCysOWGytqXqd5a3
vogJjGMgVn38nMGCqPw1LmC4w9dJWr8glk+C0lSq56yQiiOqOvS6H8eMCflRa7Nq+Uy0H+xzQlAf
Q7htRmp6TdN+KFYx/NTntlD8XtjImC1LpTaB2vb1EhhJk3+Y1noQF6T0DDXMRKcrJ7st27+yTLf+
XZva/piUsfexTaJ2PXXIjR31FN5GlrKHxyQu5irQ996yocwB8RFLG4EnuLr4p2sWJuakVn9pLKu6
eA66nMIjuu2zSOM5VD/d9n5vD660zutECCSFVjZP1MDIo0jk8u52UfyOuQ1955OOWu9sa+zMYEp0
98cfWARZxBAw1It5ga+9Rb5wbjQH0rKLQ362QYEEi23UL5qTiLATvXvgCd8GXNRZSVRQj2WlFDWu
7dWelejLSJuvZ74bGiZJfzZ0tw9qZgOQQWvLOYM3dbCtb68nRukQoTAOvReYxrVRL8/i0sDrnezO
Lr70a6pTixyt5wjk8MGbLD359e3EFPo/FB4pJoP8vDYVZ4MyLRH5ZcJlDMpUid7HmWod1Oz3zslr
K/JXvHr508WY08qmei5WxXkommp4cnKjCJJRtTLfQP/oTz4bPSjgfBBteDavDUauVigTHp4Mtu/D
Wl+LAGD5fCmyFrwnLNf7jEmUvx0LsJcShCnBb7JHdG0U9qZhQemhL9Un3UfbTCN/iMbyZWoOySl7
JwQpMDgWSJJSjdgkc3Uz9J1ice0Hs0KtxBybAC1J20cd5kjVeO8GMClZCqOgpMRTfb0qMgspfAHA
K+6ZmVyNlhfQlIs+I9Eu3tnrZPm2Wx5R2/cOzC9WOVVTugPbsCpdG6NddbYyBTw4XWYtbT+MhauH
aAU0fdAYFXoEtz3L7jqligivIopcrvz3V2dURc+j71wAhU2T6vdMgB1PcBWbp3KB9GMwgOOCLkF9
+ROjpOSSoEutdHP9zN5N0UAC9tIVag15v/82eMTdiaL0gbLkU5BX2tFCt3sL61kSYwjtYHrjtjdn
B5EZGIp5voZUYqtTl8eML4+qJBClmE966a0HpbntE/XLHkErVAD8J7Hr9cZGeeepy5iu4ZT37QfZ
c7pk+TR8y6OleQA76F5EFqsfvKaOAl1r0Pi5vcd762XJvI5SceeNN3XEQCfDnlmvk3xzsnb+kEIr
921zui+NZPp529reainyMA8T/w2YeLO7gtR0TWguhXGkM+toaZKHTFRqdRbd0vylKgIunra0X6Nh
Lp762dW/3ba/u1p6xPBrocYRwV/vNqP/lLHtxjWkQOEiPWHlJzPpi3f2oGm+sgxHFM03MiLy8yII
iB4ZhTza8vIHvbo3E2MWx8iEM5n3lXa3TqvzQyZll27otdBcyumkCEUPh6VRH00tT/5KwKwdRAVb
d8hv4O44AAKQuQWGunkwZ7oaHR95Dc3CW04TMIogs7IiyOAohbf3d9cUJ4n8AIQWdfvr5a5TXOo1
TZMQbZTh2UwK9dxXqvg8ztURz3HHFNeFS0p+Scd5i2Zc+9Ryu45xH8Aa7Y+2UZIaTHn2WObKwf5t
fR/7R8UERSreEnBF27GxY5wpwDdiNdQLOzkp6or+37wo32PC+ucMqUnDr8yyO4gK9tZnk6QTmvKH
Z/N6Kw0qoHrFuLHQ6VQniFCh8SO6oPdNdjh3cO+UgijiXoCegJO4XWHUs0RLU9Zw9CTbY3bmhcJA
Zt+VND6+LkZe/Lu6i4MYr6WftVW4KmI4KDIe+KKdjZZ6qJKWC0bmDVeDyR+D2/aKGvb59EWJTeXB
ooaGKGu1nJN1pEHTw9k6MLqzz8SvsoiEECJ8FPnvr27oWlqFrhaxFpKeaBctjpVzYs3px5nM9+A9
2/F+JFP0EYAMUPvdUurKisq7ZudaGGmNG7r8dXE1RKfTUl/CxhDDk+cikcggjupUD3N+kLi/XakU
1oA1yERz6Qc2l9NQ6llVrEoLW2abnOYyTv6JvaI9LfG63t/2A2/9rGQ7k3TJqRLULTZuLy3brGWG
iBaWwJECpyyGh0HV1wchPOEbbdd/vm3v7c5qKgMKwITjDyRH5fojum4LmxCh9HCGB+a36jTedU7/
rzGI/MXSavGodJ72oPKl/VVUxem29Z2NlfKWRJtw8Sl3b141PSqiuDbHKUQZvnpU0uS/0mriF6fL
1fNtSzvrJDpBjYoqhyZbCNfrXOxhcRcXVzS3+hzWnp5/RHx/uY+tioL30nePdcxkS0XP6pOZTd5B
ueIXP+N1QkQDDF+LOAsnFczqFpMyNHTmu2pcQjvXE+Ni2FGu+mR8OqLldpy86yhGeAFjuvR/XaF1
01m2BLMgVfvsQ0HqVL5vmcaZ+YkeeyLorZR5PpJtsjz2xOricbDLnhoWYlXpfdFlUes3jUulK3eG
6FKUUyUOPt1bl0Nzgg4xbSzWRrfiekPpjjda3Nfc/sitL2brzqEmVLl51E2KWKR4w6i2f97+jPtW
uYG6lFN8M9CobAs0rVWspuWgX2DZTZd+GeZnb6n6/9qZtL0cq+R/t43unFKwxq7U/ERJm8LE9VLt
Sam8hWkKoVVEvc9ADePesao5nDvXPjimu6YcWmkusoMqlctrU+D7jNbuHTVMO2FeBAjoAB+sBOhI
lgcfUDqt7YkkeiYnwQ7YnI0phJbLqk5yNSxtNw+MNFsuduSmvqq49nsv8pTQTttH6vdt+PvbSTxH
dAfODnTBJqqamKK2CHB/oTpDJ7R1vqaWOAx106z44NrtvM/cNh5o+UTRv9nOYBB4dMAzGREIpJp7
4HVfl9Vrz2VFryNX5+aub/v2YTZAxftVmzUBeMv+YL07Lp0bT/YOJp68aOtiUye2oVG2HB+VGdfZ
UA4P6Zgl/7ZAwp7qBnGXg4d5x6BUUZFCvgCEAMlfHyLDjWPdaJolHMy5/hTXGRXuOK7uUybBhQop
6IG9t5dSMhtpKBG50CvdztrIbepxdN7V0LXT+FGp3AE4mxEhx5DY3bku5vHT0jn6p9vH6O35JdiR
w/Ic4h46l9Ljvwo/zKE33KRmWwcAR4EsbDGBXqm+JFVbPUIq+V7VEnhmKQcNwbdXFF9Al4nN5XOS
fl7bNXKCuqXlxdStzvuQ9zkN2jwtHtK8SA6u6M7GXpnaXNF4Hswsr/EGnpuVANpQqSxiy32vtsZ0
XiMhAs1Y+4MIZHd9wIxU2NpSUGwDDVFr5qEmgq+p1Wb2D8jr8odj8Z5MSekd3Iy3psgncXJSFw4u
8zZ6noQdW323tOFA3BcsFIrerXry0RSO8tt+FXwExwVkN9cQZcPrj4aARmp37Qr0L2qLoESZ81x3
ruk7qaJ8vH0u30YaEoqBr+HOS1mLzWshUiQR4a1hytGHezGNva84bXnW5oxiCOfRXyqG46GZA/l9
+f1Bq2gNqSaatVR+gMHAxrte6jSUa81I6y5U17S576vZ/pKMjuFTLNKea72vAoKk7q4qxPCBR3Q9
9xApTyNwgyKIZzoeB95h7yODbddkXCth3Rtv5CLs3EYopIelWCcEW0r1M80Rul6aezSU7e19cTXe
TVJanAIl083RtZkAXRprVIWxZVQBQpY/Jlt4D9nYd2E9GuvHZOmP0Opv3ZC0SWQp41cZX15vt1o4
UVMQ3IW5EsVyDLTu28q4vFvyYjilchJgsyz62euSo4myb908OhjI7PO1obbRwL22vIJxjMtKr8O6
SCwiV027F5k7X5SBWYgrgdKH2wd7b3dJL/H1hAwS53ptr8iqqO41sw6tcnLDVHXyACmwNHTXzrzL
2vxvqplHLfe9NVJUhFwuJTFxvNc2c4J2Qj61DqN61oPMaRJwRgmXSZ2zIK5d+7edHzfnlb2Nn5gs
p/PqVKvD2RSprzfCeVcvfXVRXWEfxCa7S6PIxYwGHk5yg+ul1Ureiaib6tBszNFH9JMiQiWU9zli
GagTe79fwWNppD+I8hKIQBe6trfUXZGQo7CVcx7fuXn9c8xrphC3SFO2g+Ud7OTevfiFKmAUBHHz
1uN2ut0auTtUIUJn1peYjn/gOWl6qpn9deoazXlndW0e5JlRHrwqciHXgS1NOjT6WQwCb7QWrhdq
wnMuCig7YRIl3Xu46cuTXY75QZXpDcAAP/vKDIiQazOxEMaiLVYV0tZPUXPu45Nhtt2TG8UfIkYT
PyROmYQJIOmgjeFlJRm7bU7D9MQcuZ6wfjYPaIp7J4r+EKEfvTek9TdfuHUFuXbvoDC/LlPYZH0T
rh3DzNVmnc5u0h/VLHfteYQIEKNlqXRzgrvBZpQppJyw1d38R6mOzj9C1yc1GJeuzP0krcd/b7ug
fYskLbzgsrC4cUF21vWk6XzauelMv6W2Fw5p1Jw1c4mBortHdPadtwuRIUuW1ZANIc29/sb9YoL/
tc0q1EpXPzEE2Q3c1avuhWj6g/O0511lmZTHhGYRfKtrU+5QzwiRuHw8N/HemdMynZqqdv6KunJ6
Qv4Ln7cMgN9ub+iOVXS3aEuhrCrFnDYbOlKMdObRqENUcrv7eh6Vu3IELlsT8AdDbWtBRrfqwKi8
gJsLKnUs0Cn81aHaKj1moHOz1SuasNeckYqGGb3LK/OHNRrDiTEq00Ni6fGvQTWP3aQVB7dkZ8kI
OVFw4jUho9+qWXaoEa2TgZSZNkVDUDXwBiYvRhBdH/NPjt1qQWrqR4Me3xC9eKVRIaIIZEgN2zcb
XVVU1mxDuCeAwsIO6aSsyAI3o/Wd2Ni8j3sjWsKS0XHvyxnc8OOS9dE/Xh2n4jTbinLw9mz3QP4a
6R2RlwICyCC368O2mLQ7y1x35YzJ5T7rhiFc2yYLrb7t6KehYhrV5REta+uXMUrszURUKjdAArby
IajBKlaSF9HJSZLqC7td/b20h8zw7eH6ZQUAEohdSqhvQHpa5FEDG8sIAZzSeNIVxfxael53iox4
uJ/bsTh3hrD8Pk3rx2p0DxzU1mFI61Q0ZY3YlLoDcuNfJaXGMFiMhje9UzyI9SmpjAcjVscHMVGs
vn1z9ywREVG3AYggCTHXlua2NiZEKcB+k/VMvlVRkvKhYzZf1WqtDuAcu8bA4kjy9C+S08ZY41nT
uurA26017wIzsttgojOaBYa+Lp9ur2zvnEj67f8ztnm/O28dFmUAUd72QgB5dtuLA0zm8gdWZDZI
c4SwaNtSqOzF0KJRIm5h1pz1tLPuErd3Pt62srtxAELoUPNOcP6vN86ZBPNVwc2fkDksP0RT/Bk8
3HBemMh7sJ43pS559KQ4JtgeEtA3rSiULhw9EwYEVlCqFESN4ltjVl7AIzI8ijbRgiZCNRsZ2u5i
tKP7QqD0u+j1X7/hF54DbBM1001EMImmTN0OfD56kenDrOear2qNfY+w9XLSYmV9UHpzOng5t0EB
Rom+IHwAYMelbwnUvZ2ZiZpmODNbDKdSbbspyCo8aRTp7UUhpT34qHsGCaFlc5HCKSoN1x8VWkuU
5qg+0YGO4Ds1UEvZbv3krrbyoGWHM0d3DhHWgFEhBEqotZVnGONCZIPpIRrca/WdI8rxITEX++wQ
tR/s5a4pXiiqP7gWJm9eL62KxsKrJtc9RfpUnTRDqH5DOfrcmLD8fvtqUA+Vgt2SZwZU89pUN9tk
AcXIqrJmuk9E/F1ABvigdSRCty3tPAkQm1G6QU0KtaBtkNNnyqgx+wUFgbawPyyj3v5NPziFzGZV
n0hj7ccqWuNAjaeImvcUH5jf21NGPPMeAWkEzb3xAVG7NMC2QaqWVNbOWtc2l8nNu1O7zN9vL3TH
c1JMowRL3QkN+y1IJGE2kTPP+DSvhN/cmIr3Vc89cfAY7B1/oGjcOSi9El10/eGEXdlWiyTLqW+n
8q++LZP7NM7GwOwG906jdRfcXtXe5wMFKrsU8KpR77i2NzBg1FktGq9FNw6XRcTKj3Kxiw+qVpkZ
E3yS7mKPbvUusofm78rp4qOxK29SPelhpD6m5LtyAd+UmtPJsyn0eico+Gp8nqw2CqJmKL4DLVc/
t4mozpkWT92pF7Y5M9Cm60OGHXp/0c4tmf7jpc6X1IvHPzhYDqk1gwNkPvRGKCGiwddXq4fm62qc
4c8svmugPNTQETy4rDsBoxT1glkndb/fgJ3MWHUzVCm809qgPYCnE96HJRlczbdia3gWWWeEQ2Md
HejdnQfuBM5Ztv5BdFx/e/ys4XaQrk9FnaSfs0ZP7hCtEu+bJLYvZEb15BuzLmelCzX2Y9WqPqc9
09pB/Y8r5V11qL+rVhkdYWh29oOLRlETfBCvz7a6UcRmMQxR453cVqv9nn27WzsMJguFTqH1deq3
THU9374JO54E38yEEVnglFWc692wRJPHOd38E6zKlWzB6MPJskYGCc/r6bapnUtH8QR0h82cGM6/
/CmvAtnJAq2ulbxxU6q0IWO2wT3YnYBcnfdBT5pwbxfVZ7Mpi7Bc0bK8bX3HkXHMoFHix0hMtx2s
Ou76zPYS7wRg0bhrmeFOrjglB45lbzsZ4onYh1SXIS+4XqM52qsR5byrUOf/V1lV/DnmDD4yJvWI
CLXjMgFcSZig1MAlULu21KRNPFcleziCXAvqBgWbGnXVwFk7Ocu7ye5u79+ePYjyPOCkmtBRN2+r
mjZlqxqdB1alL+Gq5586pt1flKauAlEUR63kXx2+1xk9B4Rxr7IDiEw/hafN+roxzvlIrXcaqqQ6
p0k6IsnsdEGj6+Jh6ZT1Lmnc0W8ZJ+nLMb9+imjuu8Lg2HpTZ98Nlv0DgT09mG2K6Mzemw42ZO9T
4z4c7g5fgL7M9QfQB7Cpnld40CpTg+Mc2x/a0ix8gItReHvvj0xt9qLg1ezKClNToZb3meaUNO2M
9MVCiuLgku5cE2J9Ql5og/R7t14oiZMhm1D+ODVmHl/MtaLluyr1wTXZOUzkSChHIj+AWtdWUSMG
8tsLBoSi8qrwXavVjX0n7rRQmBO8pd61/7u9g9vSsXQ34B9+FdxUoBCbBJDO6xrZNppVEZN2P2su
9SgnKt4pIl3+WSj/PSO20PvVmhYHK935dERplPl+IXSgFW1OSW2XujdZrFROMHDROvA9munPZtyU
B1Wo3TVKvSUMygGBctNf+ddkWSid6nF0GhHd+QkBA7W1RFGrBhXp/+Psy3rk1NWufxESM/gWihp6
TKcz36B0BhswGOMBw69/F/vTJ6UrpS7l6Ej7XOzsuAD78TOsQbZfloSGD9nk1adJ6mn/9vu9+Jgw
FN6ocUCZnJNdNnObKINGCJL8NvwkF+CMljypeUGEvUYkurQW4t4GvoD2MbC8r59TtFm0pC5FZMj7
sIATan7Tdt1NvoLe9O9PhcbLVglipoxU7fVKMGZwqDXHGjJojfQqtHsATTS2F6ZknW2WK1fUpXob
oIfNJwSKP5uC0+v1/KSBEXHO6t1sBdqVpE/01zRsDRy/cr/w1g6Unjr9tGrJYcbSx+UwqPHKhr0Q
APAbNsgFKOpbI/71b2A1jUEEG/DM8Mz5DOVn+VGivrjyqBeSHXT3MR5G8+4/bt/rVXBxeiIVGRp3
tvfbKu+ZALMODBtpgl0McaFk7wUq+FdfVIQBNE2wR9HSQMZ5rrroh6Lrmtivd2swJV8Tf04/tDP9
8M+75tUiZ1+RtGxYxwCLuEjVoJzgsIWC0X0v5/n320tdSmax1saxhXI7hA/Pwkun+rrLIlNDhHzp
bzrqyFSYTPOPYdit3wMvbW4Wz3UHOUftJxq2rgTEbmQ3Kp9EX2gfYHhrF3FtE22PeHZ5I1FA9wSN
YGDCz4cc3swiE69BvTMsaA9o4bo9TPI246VaFlxek1S5tJs2hTHUqNuk/rxqyZfAJrAYwHIhZXVX
TKAcmQJtstWeMDHL3zmLbtUDIBTqWp5yIRgBwIfEHecFnZu/pslD7AiYGt4ur2MAkyB9/9xILmGa
1S3xv2cc/83JISG+4U7OO3+el/F5jjTc2nkgStVJH+3gRlZz0DentzfWpQ+4jeT//1JnUSAAuT4X
avYgrdVHO+6I2UOe1O6JZ3Q5oEi7st6l15hA4Qw4E4hjAH/4Oh4ERNazTBYPcjgSk/I6iH+Gjfvc
Byb99PaTXTwyWysdorq49v/CmNuMUR2E+GILEcv3NYI+aBH503cjIU3swjR83sp2aPpyVkA4IztB
8yQupA90rEInCX3IWO7e/k2X3vYGeEUvLgJN9dw8PKq1xzPP93YqI6BwgXloHyXc2YoB+g4n0HbN
v3qzb4Ew2zA9qDZR758DPRY+Ss9fhIeGeKeRSWfqJTZ2rOCG9bCSpP8fQiK6HVAhQhMX3aSzz9uY
GgOFoMU7z4f+2PYGfjI5+C/N5n/99ru8tJMysHxwJoEi/mvoiZS86+YWERGk8fojb8UXAFjIPsjo
/7JngcEEOQJTOORbZ7E3IO3aN6nzdqsLsy+LZU9TPM27pgmvkZe3v+k8nAJdATA9UEHAnm7P/Edm
t2SsGxeC/dG5UO3GLlZF7blrb+7SLkQrGNQkvLj8L/14lJgrujw4g3G6TIdczfNnwAPrwuO629MO
hOm3v9TFp0JPGBQMgIaz84rc8zOzzJtUo+mEv3NZK5/M0gKQ/vYyf28IFDJAEwDSBDLXX30Vf4Va
4QBJoyphqfjMJwCIy3FYxFPH1lFdyZ4uLIasCUQoXEb4v/M94XToYLspaLUG/VpGmpCDn9RZabNw
vpLub8nn600BiTK4LwCcsemtn4NFRsgNgIER40zNUfYC9ho9DOPsqwK+kebEgOM9BjIxSbEmMXFF
HS3zlVP99wfEL9jIM+Cw/Mdqe70tYXkSslkSbxe4md863Qc37QDR/Le/39/bcltlo9hu3Pa/eO2R
1YtqJ06BvaEQoPKa/itkRXlbMTl6H7xgaMLd2yte/IjISyF/vGFCzhtV9TLClqnTFG2oiZzatamh
BSHjimHG8c9XOh7uj6W2h//jZJuFzoLEE60m0fGdTgZ9N9Yom0Ka1u/ffqqLXyuFZD02TYg84qyJ
AIuBMG+ZoZVyOYynA6WefUr6/+GBMFnaYv3WFDnnNRkZkyFlkHoVzUQOLBl/0J7afZPBEPrt57n0
ldBAxph1y33/Al1MdbRGkasp+JoNPaVB7b8fxqYXhd+ghfvvawHpv1FycWviDnv9mYK8aX2nPW8n
U9/sGEB1R7UoV6VA9v3zuAzKKlvRiW8EOYBzOci4j0a2eJptrZD+uNKIHqdAwm4qcddAM5d2BC5k
gHr/a1CcG8D46UwDYUJWgZKqK61csKnZyf2/v7tN3mDr8wMwfU5DjemQxXUjWTVPXQbaf6qLFJ4G
p0jSa9H3QqjYYKRoMaPHvDFFX38m6wibMeFvKoz76Z2Gq84+8uaskn3PD0Alpe/efrQLLxBEEHSy
MAQEF+McqAsAehekMmEAucTzI2x06AO8nKMrAfDv6mbjJsHSAlS6Dch11miMPY/KaCJNJYI6Ks0U
2TIFaBiE+9Z7F7a0qRqkz1dulwuv8tWiZ9GCdr2klmVNlU5CAFww2Hed66bbrF/nl3x0+gof8sKr
hL4yeBe4zjCOPvfuMHOowpAiqvdKRSW+JDlB3PGa5dGFDsumurdZd0CVDtv+bIe0YpOdgAZ3tfqr
V9UkV6XLproSiCZl2nrhyQ4DPWiwQ2/wweGaHXZz9fauuRC4QP5G7ZFBd3XzN329S8n/s8ejXbUk
I9vxVdhDrr0aE8eBfPn3pVBdIxbjfgac4ewrcoXxG/gBbVX7/XQandcUazCupZry/MouzfGrz9KR
zbILvU6wTDE53P79HzcZSH1hLxiHcYbNlxtsk+kJRiTdQeM2fZT+1nqwgjfI83qoJ7z9mBc2K9YG
OAj/g/HR+VeFeG4W0KTvKo96aRWtThSQlQ/KSOISD8f5mijopS/453rbif3jWSWt+yWJsR4Iw6rM
21mUOY2n29BE/EphfOHwo7uzwVAAbUQ6F75eKp977fOItFW4Mv+76zHkdzFvn2QTZ0PB0Qn8huqu
P7z9Qi8+IApEjAURdP4i0Rqc+aSF9EYlE2An8ef4EYCR4IZIw6484KWlED43zSJMnFFGvX5AX23F
iCT4dnMz72raNp9CD3iGCfLLV5a69C6R+4B1jeY4cFpbDPrjs4mp55PCtLGC0cMApqwUe+rDEoUt
Nn5c504cUpAVrqRdl/bmn4tuz//HoplOIg+OIDgXmT/epJoG5dhwcSOMaW5yq6+J4Gx3D/7K86OI
KSvo65vgJ7qsr5dUdla0qx2EjOE0YKMCkSiA08sIb5lCsaCHdEvt16ysI7eoEj0GIneGShHvPNeG
OwpnDFdEenVpIVtPPgfoTtRQdIykKOZ5jk89sHSyHMBSGYsMuN7fk5eC9TksMX1ZMiCOy4w40hdK
EAnjXwLF8mKMMw1TMvhbzeXSLHKAgAtrsE7D3HwEtHEYsdt09M3yTvYnZ+t83oXaRLo0I/4kFuqg
OMd64JaKeRq7o590vSr7kYZfGoh4Tjut2fIAhiltD4Ya71uyJOQ4pLRTReCaJj9QPHUVmgb4eS2c
CUvkpkxVMdEMXhDw39qNXqtAlVBTgAEiXuHJV4L2BXjPkEiaCRjUhYKGyL1qWPy7hQbbVOoWQs6A
4ttRngbYfLMil57XFrzx11vbMC8C575t/ZOHyRqmPxbxv1gECplDveT82dIAmkgNpdmhizXcv1Q+
kp9x6KkfGLl2W2mg+Y1pdRbfjjJvWDGHqZ3LOvbsqRsjGTzkS+rfdak/R7fMrfQTYkP4ZNdm/j70
Df8KAcvpOwZroy08lfsEvZeouyMCHa6qVgkGuHXipd+DDCGmnLJ8pnt/QrRRgb88AmU1jQe5NM2T
r8BHKrvaymMMVQpIVeom5aUNbS93VkK3svBBkGTF2k/eD+kNrYFt8FiHmPjP60mOEZ8KAqLjWHpQ
IHinI0waj+ta87nU3ERZ5aJsQD8A9loQN44dQAAKSgJ5AV69/hQwVT8ES6eb3TTG+kvLPLchYbqM
lrmz/F4iav0KWxIuRTMCM3i0AHu8+GZmXSmFi6L70NAWRhyUQ8YrybvB7IJG9J/hp1WLciGrvZkU
1eMODEVxstGQxoXn16DtjKsZPnJLIbOhZO10WWuJL0G5hG8JxijxL+S5HBNEMIumIjXUfU7hy17f
9FjsB1C1UV9CLRpjR9ycdVJgDre8zBB7uO0Gmf6E2AaAMB2p17Hqe2gOVR00FLoqyox4p0jkZYXy
yeQXNNVsr1D0ZkVbJ+Z3iBroJ/PJfDMndccPvreGH3TWw4DBE0Oq8E5qvxwFjFXgeALDXLxW2ixl
NnJCoYTrNWpPmXXTbu77oNkvvh0EBAjDri8heCKWp7Vp17TiM017iH+I9G7is8kLZKX+dzr7A7rt
ANuc5ijsRBGOXffDSjh2FUvfe7BvtvQFvO/lOdEhMqy4dUtQchT6d0phIFCCz9PEP/ysIdm7pYMW
0IiK3O7iTGoQ++LRyXKt16gdYM8sRrZfWugk4mvgAi4HajEQMyaFcyTGZuRrPHpB/FSHLoIouNLA
DBQ6m2d+smEwQs3HU5LpAtjV5HtvYOKwH7OUi98YIALoM4H26lejCMmjCVrjD2XMWR2X+BG1uKGQ
geyKJtNsfqBdsNoCM7L5Lps6L4bgogDgYPamqf2SeDHGLS4YhhlHyctOYNlPtjCBr1SZ8bpWH6yL
o+UgJmq6YvbW5Bfcv+g99HlSFkHqMVje0Q4SCaWclUeLfJwdlUXG++47AcR8KqAuadpHDVnsfCqE
zFjwvsuRGJRr2jYfRxN4pMjixnbw+wks5iDQGYC6wejNgEsop8WOUR5FRb6wpTmQyJrPSULrtMg6
modHt3pEFJ2cM7bvl8YF+3UF13a/QP02vFvA6u9/2TWg9XM0sUG9F7WIn1eA1SDzTGItHpI2DJt7
nUM56yf36mC4Bd2RsIfMdzz8AnmbML/P7dgFO+Tb3vtxZCNHQKBxCpiHgtZelLowKuOla5uD8tPu
F+GZuUvmbtZHGSDc7LMRinJHkgnZH2RjmIRwhRRrOaRtio/YeAo61+msDxGr53afdCP4qH2dmV8s
aPzofk77/reDlfMKwG2qJYLaYML7tl/5x9Fzur5JKZhPuzFt8veZ8YO+Qmetn/ZLbMTv1GRDinEs
Wz562lheGjp7zR3TjUv3BL8n2q2GwI0mXoKR3vhpbfPCcek1R+7FEN81Ofj7EGBQ6jaKm4R+X7QV
7W4aknXdxZyPY+Fr1YXvlWwG9g4bUHZlqiPuybL3sd0ess6mkKBtMgBP+cJDckjHLpVFO8WRBouJ
Ztl7TDk8X5apMn29F7rx3M5CFw6SJKqbFrXneBh5PyoKfIzfmE73JVitc1Q0k0lvUTzZ/kjsmpF9
4/ewxeWeM8ipa/jtxFVOZaN/NtFKv+ooaVVJB5lnlTBJ9JFn/jzdtTTMYZtJYOfwDMBX2u6GOIVw
PEQNTQQ0Yx4yszqIFxC1IjvJGW7Te5uNvQfgIRw4CYU0D3PkdxBx5j9yHvj2c1B7lFUtX8HQcmg+
JtE+Hfo1308qnfkGVUmnCkJtoMwqDaGobD/3wSK/+BRyX17BMJjs9p7yLAQ+hhjmswfdtt1YxEDf
tb/gagAlNNzPqHEl7HXkAa3pWX9IPX9aSjVKhqgIAbFgN2eDAGaOrR3uvGgxBEc+ENG+zU0mMbif
prEQmM7ORbZmo/+NNHkrik29IoLWqBsJqgaQzkpEr2EuIMfoxtJBHRnlKNwnstIPO0QA7cOhA/5k
RC93AMWCsL/Ymj0am/ZLxUy9sPvQjeJ28jhvd80k+V1AOq8/9lD69Mtg5vTFtviGEH3JOw6kHcaj
ZdvIsKk014YUgIMky46ZnrgbHSPIFWtI57V03KkvCwjOj3ZYCPBTU+bq0gyN8YsaqOaTo3SOIcnX
aAQ3G+rPxjJiIC6e0qhonV4eB6sT7wDmTkjLBSH1E5knuDVAZZ8/QgMVIbfHtJTtAoSCrkhMHDbv
oE3j+4j7sHwuOqobAqv1wCQSMUyHcTnF4drvtfJFt9PePIT7peYG7shQFOG7KFqWR+WGKSoDJNdN
IVjqYkifam5LVKBpiM24WvpAAZxlP1XfasdLYesOCDbk6EOZ8BwJcdBCaavAgcjbPRcuWe5gxaDi
k4pZFB75AF/0Y6ICPR6oV2v8dgya+gVC2lNP0g9yXFLZIQUyqiaArMmMFnGbDORexoLr+7FlscFv
G0F2KcJsXeK8WOLMk1+QrsrxcyZHUT/WPaGIgT7y+JkWXtKZ8dbO4YrCNnRaH4M67R8oBjl0l8mO
6VNc54pOO/zDa+CbTfsEdfCg7M5CYGqoUg9+TEXb5sjOEBz6uKBTgHY6KMKqKRbSQ9fHWZOLY4Se
rbeDEm80v4ehYvwxwN+2HlZMamjhvHCaqh7nYNyH/pJ/F+k61gX8OUV2lIpCsVhHDibKEalrezvH
RH3IVhQ9VZzNGTC1A4UOcpsoPT2Omnt+4dLsP+yehjJ9hgDBipYnCpHIg4bnvUP6DIEiXC12F0x1
8yNxWb7gvLTJt3CuE1nOGaFPCjlJuMNMJj56qQ9tkoUTtOFQ3jANDfKgDmF6Eqs77L/aO0QtOC0F
QbviUUVEuMOg8O+GnMXdrgOC6jeU0uFoNaJz+r6JZ/dVz337IHmEorHpwKS760YeI/+QNU0KQWYj
j8xXFNBSAZ5KWLPa7tKgi1gFjZKYV2S0wcekY9lU6HjBfBuUseERwt1glXg8nkgJOGP4TjrgHQvg
rok+oASTP9dV97fE5Pl4dD2fv0AziNy3C4G8vrFAtCF7CPBfpJYs6th02V51kfc4xINBCGZRfjJw
J/vZwd9teMpnEz5iY0YTCgfqPWP6kTGkeLy7wQCk/hj3Xq+KDtXE+7qrqb+Lm0l8wGPF7DZjA8Uy
Te4/Om8hQTl4gb4nqfNDJLxqrW9T4eLPykcWi0epF31sl1REOxUloO6iels/Qz8bJz4iZokPaoK5
1EnmkmeF6/F9drmop8d2kVNWdKal4FAKi7ft46679efQ/zHEtMM9C3WmFzh0hD89QSERtWjS3jst
cbPlxvpNwS3CT4WjEH9pYZs+VBJUOXji6iThZYOKJymWpgXiP871WgS0CU75FFJRhnNOIX8ScVUS
59uwjGJtsqqLbHAnGuxRiHAmdV+0iq99OdmsHo5kjuMBzEPoaFZJ2Ho3qCc8uk/FlP5gxsPUb7VT
36CeXnmHG2bEHbJGA1EPyMTgKk0HlQR7hRsAjDu0JH7pRTj4DlnIIhy6pKtf9Gpa1AqmjZIK6L00
LUSIwWWEOpcC98vCrZzy0uU5UnmAfBPU29sxVPi7MQP3OZQQhyEtu3Xhh9XUsyuGpo/a98YG/g9Y
NKWmpDLrhn2fOJz/CaV0i/MLWRPcC2nwo8sIpzuRBEjyuzodAhT0CWYrYhDElTrlId+18NfsigBQ
+rlgbrBxyQVQR0WmbAcb4nkGXM0bYoBypUq/W2YmV+HapgoXM5dBERBfxgcB5+auGpxsbWWSDGzo
RmhSeoOtF3xgqK8cWZuKtgimyeRlGlM2Pbiajw891DJ0AeY8ye9rFLtHy/voM0a0tSnErISCvjqJ
nlsGrFOVeM26Y3y7GyITwtXM9yek9WELJHLpTGbep7EKWWFSFrc3g0S7sQAVLP4Ajya1HNXYks+g
3UTwqKfBN1/xgd+tDbRIcKeucizngUdP4QD31HftkI7f29jjw35FVvvLrbiMS46f+FsAXotIAif6
+7lH/6lAlqib4xIKg/cZeY0oAHEKNbi8oiGFyjfiYtjEyFiGNf02Ds7SG64GmDqlcx7bEqj7BK2z
OOkzqDw4hW0KC1BcYani5MEM85KhnYN2yyPE3DpTAHionkLa1+t+9p341XcOJtZ54giyKVcn6AkF
MXvZKhJcbojY8x7lrv2JiyBoIH80NBCc4QYvJM1ds0+kg78o+gHrrqfCI7exZuEjoFDB8zASn5W+
XcwJ/U2GqinL2qchThZbjCFETYoUKpJxkSdcfQzquHkJoyn+pZ0m6FTXozg4DUWSEiUbSvEY1W+C
I0jkTZevVhV6yKGv1YiR14jnwfILsT8XsB4087dI+B7HuzcULWDd5Y/9pjSFwSrrf4h41vMBniVK
7vBOoY+e0jR8X68ihJm2W6O+8ARUYA8RRy5Q4B1P30e/HUzR2tS4AkMa8SHLhb5LAB8UxYCd8DiJ
ln9uIMzyq2FJfUQm683Qq+tb5B4qPXXzKr/MFrDRYpQETYIhkn1dUPiioY+baa9HwtgFN7rhTXOI
+pCitzatNW7/PnAQ1SAUYa6dp7k5pfAyHUuptqma0D4qAb8X4YPuswXy/8zYCQ8eB0e8jIFCzD+K
xwp/h32Gt02CG7aPZLejyyyw6wmbHNIAPb6g4ZL5yEWoe98ieR9gMgCtgqKdU/9ngkY3LdjY8hz4
Za5eeuDD02KcJtSsbnL5wzRNAspyfRs8R54ffCOczUHp9BT+0JyIpxYbfi0TGdobOJePWelpZCCn
1ECfEL3JRNzAsYbkpdfqeM8W1LWwgPOzueiC3KVVNtazhwRt7hcEp7H5Aj4//yxJ0H1RrY/Wg/IX
mux1Pc4vyjLxnrQwgy4USVW4S8Yk/VozB7NkiWbTijZz5L80cRfdzRiKz6XPPJhmrJmlP/NZIB80
qJ0QB8LE/5pGbERLi1qK1GmW6i6FmIuHQr1b7+DJuLLSkhVT2pCI9EOg2vgUdrb7MiSQ6KiYStJf
SLcWnEZPps8KLuPjjvlL9xmjjPYl4MligA0X9nsAzkuItsKKHCiFOy0DPNNg5gtfU/GyBMBrFVoT
9wlwjl6XYGqn2KVwFQgrOooA2VPdo3YblbOHvoazHjR8kvgos4b6Be/Egp5Ibjy26+ppi9hw1nuU
PHAUvbIk/+GYVL8scOKqGPIcKvCRnhqA5KFb8B6UloyXi5Lyh68QdStsq+TXgrD8CaAx8alJVIju
Q5Mgg6g9gQDKuRynMms6b67WKICXhMha/OpuUn6OJgRgo1AXItbbOZLK7SrMx9NoZ4SC2UTNI/Eo
lK3STM+7zkJHqrRxg0toRkH0K9BIosDxGJJTb3q4AKLMiT/pFmO8h6RDYVjiwtYZjofuoaeqGXeQ
coNe1clvGhe+G+IMe2i1sJ8q2Twnj0qvUKaIDGvy44RuL6o7kcbsJkKTkVeatfxmjJy1+973NCmC
3k9caVI7BmUOleyuGl2c2iJUafYdo5gJn2WpTYiWzQBRnAAt5gNpgzkqab060Oo71t1y2KV491GL
Kn9nI+KNRa4j9G0ITWLMProoQFZuc4GeuGrl82z9rtkZETtd6J4Y9ojePf2mQ2h3Ak/b6Xe6TwIM
1tchfeyHkdMTxy3/XghmgV1kSP4rEN2EKRQw7QrcNod0dQhEPJUQEw4OWpmWV3Kx/fOkM5SqxmVI
5mtkHRPmdim5F9DDhLqY1vMD4P3oExGwj9YiNCnutYQnmUTyHMHmuFezHIsA3cbncJg9diSqbb8i
H0Id6NVjBnlRgqYM+B69QkDCUPiJDpH42uRx/dEsbk63LjJkYjXmEnk5t6hoylWp5CYbutGWPZUG
OTX0M0XhkKD1B9cnuTsJdOq+wjUhfqJe1jWlxG1PCrD4Er7z5yAwcJeszT2NXAYtDDRfggIMZHTY
hjzxvjqUF49sTfQHaZfunehGJFdDLvIPOFb4SGNed7dirlHdAy+dh+994nnNCc54EdA6ehy2uiK1
+DOevVUU85Yl4CBuKh2jJoxRRLQWWdySoKrc1bnF/B6egWNbEt4mh5jaEJYPQxcLXJGpeEL0GN6J
gbsWtwLg1LupToIqSuQQoY9lg3ukbxZHCfDqJL+bRvRI7ybUbFAIgsDHMZmdfUrmYPlmBqObG6IV
wiA1KjyqPmVZOW9C6KWok/yXJ5PgkSLU4AiPVHcVzxz5CNp9gD5sM2Rfl1oCcjATnWOD1SZ77tQ0
tNCkToHXH/ppzIqGgL1e5N2YsUMzhybY+zn6AbjdJAX8YuB9jX5eQrsimjKjtjQ2P3CB9t3OtTL4
YOKYf0yoiR9gTrfAZ2Py0fkV1C1wL0djsICNQjtCG8wj0NkgjH2ZtKnVEegYCo18wn8sDSCShVwz
FERAFvr9Pp9q7lfpQJLHQRscDuZaDHFSGjs0NpFr+jubsvEpw1jsdxxK20KPEIkQIjv6rEVOe0NK
vtLkhce6fYGtjaQQLG7NkcLRqbsTg0GlGeIKQOmSZu4GrTfobk40U83TEG1w92SYxL9DTjbWOfgL
GZpRIIq8nu3pMBA9kzCdAtFnuEP1KD7IqG+uoD8uTkqBwgAoMwMZ5BzVHjP4gnQ14xXUPu/7fgYw
yLADMFzpoYbQcSlIfg2MdGlJYFzAyd1wJ4CEvn4wGy5+KsncVAski7aeFwl3Uif1DmLOyFkEcAyH
Zsr/nbAJt9cAAxq8VFC0zqEDGFtSDwMj9MMGZSo7wRneI5m+0yb5+e8zdSi5xIC4bMav2RmMx2sx
Wmhrv6mgvZ0cW7jhlo2LDIYznjr8D0tBwAUYKEAz/xJyCU2NChXpYcVxhz8mmEydEj9ZjouNrvGH
/8btAIQKbRoAuzYhhPTssxkcT9yfWVtB1WJ4B/0ccRdrDHfffqC/h+h4axGoAVDkiDfS9uvNAZF6
W5tNhRHdqR0Uxc0+zXE6qfBfMJmMrqy2oflez8/BOoUdM3CMSERgBvx6NRWsA2lGyDllA8N8YeX5
HgoBj4lBRZsxOx8V0RyzP10fothdY4H9fRBwwMHkgdXYptR6TulhZu5N4CAv2dUYFHJilxsY2ovn
mKDTWacS1Zkg09PbL/hvyACM7ULg5iFyBPucc7Zt3rVZPOREVcBR2rLrlELntvNw34OP8M9LQVEO
SEqsB5Gwc5ceVxNmPWL7CsqqxqJUpfAkpmrA0ClMs/aKLNXfsCSyEZB8oMwxMwPo4+xbbqP9dOpg
0ldH8maGdsUONRUaPhkGrn0+vO/rKDqB7X7lKS+ti4O3WYtDSRMF+Ot1hwmCsCi5eRW1fXZvfd4+
zuma7jApemZ9qA9DC7/rcMFW/vfXm4OyGBI49YARdrZw40/r5tzLKzpN8ymw3XoKM2OgapFz9Nbf
XuziU+ZAZ2dwygSmeDtJf4Bb0OuVqVGOVwp3MChPJlDo/PT+vjPLI0aI8sNAMKnFsOqagMaFDQti
+AbQBsoeF9XZd42dDcHh8ZB8Jz5AZb2NDhLpNRAYfn9lC11cCupuUJdD/MIROXvINkEUbdT2RvMI
dDoIUCbeRB9jOQ5XjuGl9wmFAvSzcLeDrHweeWSLdNATvOpyCK5Ci1QdRs8KSAyHwScbjeFhCROz
g66cvbJf/46wBEnFRr7C4jgnZzCs2peThHA49quJ0dIhzN+PvgpgYcmSDy1V7uPbO+cCEhMLxrCJ
yDcxTyicvX6rimtIG8DsA3adw/IQ1cqVnUJJRhW8u+qgw5gOzcpTz9W8Y54le9O31yScL0jo4UcA
gbnB4jd5t7PbC0m0hooA64Ehr6fbFbnnsyG6+9msY6YrqLejQ8UotLgLuzLUtWCVSbpLIPN3A90W
TH7ffikXdhr421Ci3Dgk0JU+fydLrICEWPvKp5CSA05pRsqfJrd0WNmVFOHvexuXNlj+Me5V9L3O
vzcDHEpySoaKcEsKw8b5FrgG/8rRuXCXbaxU6BPgHoX14rbr/ogPotdrlLseD6QmZP19xn+JVU4f
kjoFE3WFr93kSff8728RkIYkAMh38yLY3vIfi2ICPSPlyftqZXIuRe6iY0xEvVdMDFcQhRd38X8R
iOBFYgOdPaAHQ7QVCPqhihn9NBpAeSNrVQnsznAHI476GEIwcQ/RS/VJROtUch6Ka4qilz7ln7/h
bBPT0KPRrAme10E8CA0UPtwxj4f/Hps2L3aoNQNaCBGVswjhZ7BEXjD9qLAWBhHKb18wGYbp7Grj
F8Av0AD4P87OrCtyJEnbf6VP3atH+zJnui+kiGDfE7oyb3Qgk9K+uVzrr/8eB/rrIuAQU1MXxUkI
kORyNzc3s/exvBjT72yHhxDKnxknBlgR/Gj8DIj2/RtFFLliKfJ6W5f2cJ55HTWUSyqoI4TmJzVK
xr6eQZ9eDwyPS900eBVTmek/zaCsRZuvlQIKrV4uW3LzU+RohbsbHcpvBoXl/fp6n2hSOc7BpFG9
UT2MonrFf7ogCs1EX5yy3sZV2aYnxcKVosZ04vNlcvNLMVvytu8pyKnpbUPf5ok6MavQVjc07dHf
Jk3lnFZDYf7r6/v6dGZBNwPrCYzc3cfgDbVjZTGcyS0Nlosf2oCkXAP1fMCJ+HS0abJN9TZ7HlH4
9w+fDrMk5mviEK5E/bNAa64KY6IWjbjuhSCOcMDKfmKU6PSCoQXyREp4vyg+dbvOGQkCbmmKGpyY
wyB3FDI55Mlw1/RYOjerJ5rxrz4lPijyF6awA0fZ3EeVrl1h2MSp6m1ft/Gz5+TFA6Ko5bI15vVk
sRHkHnjMj7bp5YpoqumGhE+/rxpNK2AA2ZI2W8+ROSBex/5mlwHJMn/1oowa76gumd7LIknUGR5F
kxUVsF/PoA8OjboHiKkuB1+ONPsl11KMdp4vGhNb91xQVqt/WthK6TaSYa/LxNz5eutHeVcOfxUp
x5VRaDDkcB64gb1ZReGMJeO8h01O1+3jQXbJltLTPmyXid5Qo30IEf5hFqvrIdiiLT126oM/ww66
JMtaNfS+MfNHP3XbcuMROH1a4a12kbmKQ101Psxjrqikx6pFChXc+5CFuQoo+yFAg4xlpB+d5/ZX
Y0o5akYbnjOKGb1LKia9Aybhg4uiLkoZvAeXiSPyfj/ubBhrHxhcsx1avw6DYEUbSa0SLn55yEX5
7PnU9s1VVIXiR+i6ZtrURdTbzNPLLnS0qquOwYYZfmitujwiVFj8qBnco6/n7MvCeHf+5xlBChP9
YqGCDdqbOs1I6SgFwO1WQzJ2KwlckwUL6Ahe5pMFJA1e7QPZvXzbtYn/L0IJNfUlY5ycp1RfU4RA
Kfc25TR6l6ZG7IelSYnT/8GaIJVSPiIhng/iX0J+1pi6cbP126Y+1kifbQkZtEd+QLYnXZfx6usx
+Wx2k0ElTIY7p7bh9zY6CTpZ2cT1t+3ULZGzlOlu1lL7DGZdAfsqP6SLfZm8+++A3VAJ3nSgy/uU
vtatqH2qZLuNJ5tEsx6v1zgXyXwW08DqylvcVW7FklrfpWZ6l7leV9euOYo4rMRq37Q98aq/PuSQ
NjHf7FSEDPc3w1G23djXcbulC261DfqmPSbTkm4Bcxk7j/rGA/b7k5VmgN+gSQUNgVA17flb5Ces
OtEnhjy3suNByCdncZOtDzFn9/XL/bDN486hi+cABNiNKN7elVY7Tu3EpD4ix1nuQ1fPrGdIeYcA
hx/3AjV/oHDxSlVkYu90k0z0baH3V7ct6lbfUdMLXNqytFN/LUEuOlRkdrFnnXBiOESn+njOUxFe
ztVYEuRhYD/fT186oAeNN1nd1qL2iINtQRWm56UbCc9q3LaD7Z7IZhq2ZoqfY8ugvUq7of+dE9Kh
prsf3yrNES1iUYZjsJL2GdvFRPRepwITQIAfH2vzNP8REGy/nqTTDQdm7KfXwq/keE2KH8Lj+6em
ysgndMG1/E6XYTlbQHeNfA3nZSm2X0+hzy6FqDKgmbiB6Gifr1YPTtusvtNt9aW3N0yx8sSMq/vC
6PID1vnjZFWrEOklLGGAlfuWiOIIC2VLwKuci7UPyQMjAkn7pE0OjN6HKDBzBqa8wfDRDYz94P3o
oRbrJnvI6SQllodeut80Apebdcz7rePSf3q1SDh5qtqw07riwJL8bDx5RIISisHDhvv+4n2jW0u6
8pSTVgY7QU3GCeXH2XEh1vbApT5usy9dAelczvrHl9h7TgKGRks9rNh6uSN3Zau71wue01b34pZK
Ws5IDsU1gTiQYvp0TXpUyvz7unsRPNPtUr2gxSo149iEqRuTk6ryjZ1Zt/2uphvlBtChOKnyIGCH
keJutYX/WNOz+pBl/2SwOegRu8EnJBiyH/xe7QTgcFELWoAMboQGTT/1KqS5nQgOZbk+mb1MWaYv
3GaXV7s32BXNEVLO52K7UEa1IcknzxoS2j/+8mpU9AUlHOVCxF3ezx4YpAb7Yye29Oyqj9pxSbd0
rjPDuTbmA7vUR8cAcTEnGk5vJH8wse8v1UDOS/zOZJV0pdj6JT06k96qn2cWVejPEHIOLMtPL0gL
aJ1nIEGzT41J/dmgAtQT1JWAc5xQU2/KwvlF/SB6Q6coD6yOz+YGxhOqGPgYhEx7eyPdmFN6wDQ9
jITEirLa0UOwhnq0MKgHVsRnc8OhjStJQnYHGMDvhxKBlDeXAd0yBKN9Y0x0ANsEbk4+5uvZ8dl1
8Ko5N0BtcWGJvb8O/eHatCgSELzS97dBLC+Rfh7qm/bZuL10yWRZeeQG9y4ycKDVkngS2ykNwMVS
HrBLvGHdODXr/Ovn+cSA0cpL9azAteDB9gxJbzhyFHNLNzjbUm1/Qe3FWU9V65jNF7Dn3WjIxr+M
hmTakxIgvqgisN5+5zJabaXtmE/91qg4uQdiEscIU6/bpTcObHifjCR2QPdVK2X8p31cgEFCsJ6C
ut/6OW0/poIWdzmy4WjyKbP5eiQ/mRkMI2QgT7EJyAW+nxm9knzjP/XbkmYu19SdeKEtnfHAPP9k
BbOtGTgm4DsDZ7+3p1sD/ZpXm3leFss2T5v0uG5NQa8FCn0IJf8f3CByuYSDocpiDPeTx2bcW0a5
DHLbpCi+B1rEhl2NG5hX6fwadPivn/N/J8/N9esBpf/n//Dvn027kPdJ5d4//3mR/RRN3/wh/0f9
2v//2Ptf+udV+1zfSfH8LC8e2/1PvvtF/v7b9TeP8vHdP7a1zORyMzyL5fa5J/D4chHuVH3yf/vD
vz2//JVvS/v8j99+NkMt1V8jwVD/9vajk1//+A2kyp/mkvr7bz+8fKz4vfs6k8+//nYnH+Vz/+H3
nh97+Y/fNNf9O0JXsj2kfQGm2SrSNz2rH+HO/R1eFoAD4oDKC+HsUDdCpv/4zTP+TlslWgrhVWLu
f/tb3wzq+4b/d1jiONGQH8BEEzj97d9P/+49/ee9/a0equsmq2X/j99eVtF/zpvqioQ4AWTQ+xW9
KFmp91O/NHJRG1PhPPtGjDBqa7aoSctIb8dsfXAcepc/2ppw8Ey6pV/sjQJ9pTMi21h/Smph1xpx
kLnwTukAQUVnEWh1dzzRNKG/KJ2q1RbquGanfXIKmVPUyVgB6I2Q6dnGszc3y3BbphSmPQKbbuOf
HO879zJxMzTTIbrcnluxW0dUV6mhS9poJKUjkK0haKiqc2J3HbeM0tRYzsyKUqk/tH5s+J0/vdK3
QfvzIL03tBzZqDpXGULwHrw+vNP3Y+SBmRxSN/Wf46mpcxodg7u2j0t77IUHqx691kQVaFtmf5R6
nJnxga14LybA9SkboDkvSV9ML3z1vQ1yzRW4X3ezXzniGir8ZIN1TglCmVqX78Q8JUJuRCoh2IYa
oaO2vp6Q2vZmZNirO1mn0kWwWoTUnVnCuCTq0PGzr8fovXGjqgcrw1ELxAwcPTUt34/RnGZA0YSl
/XI1MerU3K1e4nW70rdxK+kHLV33R+EQZf5Lm+DLdVFNq24kZP455O5dtx2Wxms0y/+VLMw5Nxz1
tux/T+3YrBFX5tmQXdVxKiVlcGlD3dCBneP9YUldniIxNg7SM8RqWEPvHztxxkzT59T6BaPUI4vr
TJytHllImjxp1swrLzPNaIwLq+iWgQJCXV9TWBRZyaB8/QI+3glIdoXfI+tIldz+HpZ6aVzmiy5+
2S6V3DOyZVrAFDtHTENvbzMwre4PMTAEKPmpU3F/NPqC/n87Zo3eTgfeyvu9m2HBM4aJTV6QvPrH
sJl0M86HRR3/jIOVks6jpoN6vmy1uOqD5WjxBRKqzdfPv5dLUtdUdREvC5UjwAdcVILw2AlaqT2l
mfAq7XiWqVoQ1dykfRPBVrBXO8rA8ZptOJO3ZSCcTE+Hu6p1c1RtiEDru6BKK1FvOqcR5i2OVN0/
fX2b74NB1GuoExf1fhyFsOHW/gF3mGJf0ERyfprpls4k0IcCrdlWnyeLdsYzkCvtrjWLTi0aOTXq
S9bSbu3ru/gwWDBSKF3h0EfBlUpT7Jk0Ti49eEG3eapLhzxilGO91okSX10uzhmdT7D7fTKI4rFC
w4lFFW0lDOfY1ygNKKisxtoqy89hfeIO13I8Q//fHszxvvSD+dP+xHgxSB4FUIpARzZjb3+arQkt
Tb1aT5SCuFq1pXK8LYfrbpVZW0cEZTtuTvOqkZ8hXamaZeMj/NLupraNT/pAlHkSVeuqL2dEoGoZ
hzWh5Ri4ioNO5tZFb4qwjSz+jEk0tXwx6lOdoh7+akEOsDsEAN87/mOpqIwitkmlg3Kg2VXeWwxm
Zt2N9dj+8BxYQ07UEgtlKsbxEAQiMlZPw7THy6v1LFEHd+AqlDlpianzo3mSltvthsk6vIbsfStu
4m1QQQBimQAFa3dvWkA6A6ydNu0PsNHIqgkbFr59AdvFWs6sflgYjoC+VusDLuSCumpISYAjBNHN
yb1NujXWjukFka8PQht699LPaPipRbM9VmVwVAyOej0N4lOm0DJ6znjbirxYH1YEV1MR6qTleAsZ
o88LamqodhRO442uD341QycgWpoTown7VU8k4kGnt/qd61HCbUbFnGQ4GN3L5Wk1oC1T6Ddzzp9o
cB6480yrlW8gW4hZj3Pv1l27C0ZhjHe21azyHElcLJBwVMKs6HgdV/MxNdNT8r3269h+GPXRYJJ5
foKfAfWlwUX5elXuW01Gn9ZMHodtde7mnP9+atC2sk6MoC1/AFHtBapjemS3fTg1eVOeWEM3YSi+
vuK+NTI9bJEqxcArZe/ev2Iv9D6dKmv6bq2DmozTYCvzZ5L2ZvN2x85xf8S5tTIJJ3OQfXJBfsxj
nn59Gy/R3z+vcsUuUzxmGHgqcbmfeVphcXQawp6Hyq4raYUSnoL2THOXDmuUFn1tbEXsNdn12PsQ
DcI2dWDNJojjxyakqdNUjiEtILqzMvbdu9kSCNrDfjLc8Vb6mq5EEcDRzphEOjIwHS4j6IMYkhSL
HWnYeIvsFu/iJIaFpFb+SI0WXEPTI9RpISJBW/T1E+/bNQL8PmF59dQ8LXHxvSNn4cZpjajKu0cR
q+PEOkKYOLHjquYtcRLbPk6NaWbazkVg8SUBlaFMnduqKW2pbiXxXTy76ptml4EeOs5a01ImsluR
JO+6cmz77Gh1FkRQm3iqlE9tLH7F6vSMjmX09SO9tEz600sELe6T4jCxarxBgsh7phqpQrU2eW3e
+zK1WFuyTdQNSM0a1NJ9Wcemri/cG5o0tcSxlcqkiLZjo9FSAzfegDvAtwB/9MVjGVCee5xNpRqH
Dt2eexl3M5/KUks94pJUbr8rNE9Yu9YXo9VHC/sFj3vg0fZOADya4lwTdgOJQ6BlXxcg54JG2EOz
3Fuwdxh+KTqmFo3hs+an1P3CrOmx23TrA2wLtT9WWmPwQmYXDNKyXSvXkMkOnNEw3eOlCoZj8nKL
2UdMH2uCsDRgitlT2SrrNmA2jzP4fZg16puUFcxkrPMvzlgGQ1ElNkMhpZdqEg0SLYARIQdIseEz
vYyPMoXF49eDsGedKBkhoMr+RbUg4uQPrq4xrfCx3U77NlZeg3V4dW9NApNjEXGyTJP6kFnY247U
JQk00R6PbYn49P7BSwdbaZNy8L71AxiiR7lIyYRi72d87Ly1G4c0qUa359AtrYUBL8e4xmXB6DFK
k5hLeU1Yx49zhLy2jzFgQY63omz41FxpLHw512xUb68t6aaaoZxLv2atsIrU60iKWb0ILc8MvgQL
GfFbvSE0mh05dNVYHwqXtguHzpzAObH275YTjS0cyLFQLBFqfDhR4Q6CQdLn5Vua0qIvDuVQABCL
Jz3OL12TpMCy7VLhtghTyf/laSgEzbFOdYBisxMCH+i0M5FUmo0+PPWsqJuaOfmpZ6V+TLdm290U
sFzKXzZQGXFb0a9HPE6rUU5X9mjodJPycyRECEfxH/thN02OP16KLo2BTJKkroxzmgcYiOlqARkB
8slAErqZ/W4FXFGPwp6jZEbEWFBCKqalhKHh5Ha+I9s+2HduSUNw+kQS1J6GozaYqBjAf4sTeSJT
D8+Mfl4IVleOtUzF9mQukBaGHUp0qtECL7E2TgUJ/tvkNmb2QNSV9j+gC0wjWjifNgtyJ0nPriAz
pyJKnDI5JiUjN12jT+tZHNS6fmRMRmruEshwKeikoqns+8Wh+5Z2HzT6PH+bJdVnF1ova+2WHcMb
fjmABsS9UsvWTdg2DWC2m2AGcnAUZ0Q3dmtjEzIPg6KxzDRCxNx3/pNREV38lZptM84bpsrSPSNo
mOBDFOXUG/mxjOvOoXVnoTslMqOKgrtL2vJoRXE0ulANyvQ59WtLMsozoHxhX6wW8JZ8Ry+Xvk1v
LFeXwJ9qAD2tdzIEcZaW57UzF1T+5GMip/EcRlqSZbvYrqbBuY1r0+pOVKvXxN8xV1yrCNtxhbMW
lb1Pg8Yw0Wy3k5s0Fmu+nExJr6XZ0ZRV7DZRAf4BAzu22eD83gBEdPoTJsekxdFk4bYYl0OL1xWE
cqEE1r0qqfzji3z9ppZlJT+jNtnmcmvT293TOnQB6ujcFSANj42Zfh9etOSwX7yjuc6Nqgwde1T7
oo60kcdJLIdN5XGOwf8FUe6kgZNcLVM7td51Hmv5VO48iCBme0I5fuCPV25uOWgiuyBQMQlPSJpn
P3hJHGvrGQq8npHS4JMY1QVWu0udM82KhQdUKOsyo7zO8yn34+2UYwgU4JsIuYgwWeqWllErdZPC
ZZhi3UZvi1z4m1rqpLl+NxGTc70qL4PgfiBdBK6Lozcja/pDxg4SGW6q/gj3j8sSdh0MDnODCo2n
j9rUgKiwy9NJjZhFMwK+NBCrtbu68pTJt2kv73tRMMmGCbDW+BtHMhAVn2tfHzWVDsV90Cw9/mMv
6WOuVqYGh8zayNTrMVpwGs6/jHJW41zbQU4sSRuo8zePtZo8pf3cdRxouh0ZdTwtwu/G4gEf8FNn
0HiDsLQGVMj1kNWMl5auzRF8K9uYLyA9qVvOeNPteucys7iCxY+6J7o4qAnmCjRo4yn9T/heGcB+
kZtxNPgoW6zfTdzDWPdcNnp7HiEsq3si4JbyPQcElHtXOHYcQE2bAgJAIUJMg7F4mz3xCjNBbrxc
Uw8XS+rUGIyBWSOiNx83cFZH/csih3Zh6ZnQ7t6GGhCP+vi/B/n1c0QKzOLCM9uKGzBqLR2fisxt
M3GU1dbCQ3fmCrMmBGKUZPodB/CkCULn9UU166jK8Th5DyI5qY1gQehkFOm4uFdBhfR3vRtN6CCK
3UuMTUSEOWKq1Ask/rxu2Eako6PSg8b4FLyOYNOygrBrr8+UQshbOpR1tTtBQQBJya/pr6/2dXq4
wBIZH9fO+I2t45Xq4Wd3SZmniSHUZVI7dfkmJALdS+9XLbMHecqTWjxW+zqR1mEZuEseUv0VIxM9
v0dJG60WEP6m6tZfB1SDPsY/YIM3trfV6Cla5Ccryc0ZiJQKIunbKRsa1nSQJyryAYate8pGNKdP
Bvwmpk/v4LHy8GLE2b2CBqlurjFH9cUeE58vZa2r5VDR2ZYv9eAm6XQ/AKBMMgqHff5u2llGYh0X
/eIZ8gyGgJorWY6ezTt6G/Ighxilb+fMKvgj7AANF8/brGCfH40Oqfw9nlvujxtayMiajA0AOS7u
kMjhyCTLlthmScCAkA2vKR1OUCSr5Tywv/K9Yhnc3N8VOIvzcmoFfTk3x9Ju9IqmhoFdVmMYA7GS
J7SGHPh8KrueLziNTnlZdQP/X6qJuB3duwxCRR2x/PISEmRMUADCGFc30qQZH8gzzZwC4oUyCkmi
GFOe72aLXHUZ+gIKjL8tK7bYajtrdRz0J7RDFOv8XXfnHHuTIE8uiuO3cHIuy1TkuyEtOe/+RKdB
oukYlBfDcWS9rJmu8UsGrI+nIl4frNQHHHffWVM6ucfy9dFBeKCc3ljtvBY8UZFMvbN1Vx0NdySF
rYYPOoSaNcSr1BR/jZ9CMp0YAWMw1fOCgDT5IpjgfL7LiD5qYVauxJUpnS9qmG5ptrjVhdUCy6k3
7mKoM+zoDD3z6jXIshpOKeLdUHciNk+SuFv5G7AJVOgt5lhO1LBzbNrKHyHE4ehbgf+DEitLAhPO
WVW4aj2BvM8IwieFLzGVlhsv7Hl0RQgYZs56avBojKlCBeaAMry+zuEh8OvI1HnK73AegHGdTnEv
RHYZWLkKUjbwjjArRWy58gZUVrXENIPKtSXduTBCyn5D6MIABeMRBHJ/2AmF613IZhjw8lfYijwV
PEC1baC/U9NNmMJg8r2OZC4bItFWRoEbmdTVgQh5U6wDkjyBM01UYQXN4v7A3jK/tKldGYGcqmY1
jVD4Y/w5XqooFWxfFUAmv9NMLQDuJe2MJ3su3fLSdbt2iXe22fRS+2PKDJhjW3Y0q3TCviT+rUV+
SWHLAxHJqZDf9KTLkwQC72Kl8+3k4dt0v4IxGzvzew/JSujgIOg5CA3JXPviYbUHE0rAwO4wc9iH
OohPqbTNgzEwyymXMaORb2reGHoTmal58/Ykr++ya3MCxJHjWIt6rBdzU5ajsn/BkihrgvevFm/W
V+oT9MRkzOLcVN9zDF3jE1Q6qw/GFtGJasvJXeU2sjJuWcoJ3mJ8uUqgRtuchapWZVCpn7xNWXxK
LFGA8pwfvYbglTnVkkjMsIG90DCF7l8PqUdvlBDCLAF7e1njwDyZulqt8kRbVTiwJ0/EFxu3TJ50
q878tnXyD5fELdWdFxmZxh9vF3JEwJYGgpOX/XpiqwHbekWY15T/3RSvBqt4DTR2PrhWe6uB7FT3
KFxh27CNKmC6YYriUbsbMqflmeVEFm88zcxEuXGpPXMNbyzVbQ0vCw4iHPsIHA0AiLgypkozbupp
VnPSi1cTZZmT9nVVbcGMsBp3rwNCHFgZvcKn7AHz3htafpaaVun5BwJfewd6YjnYB2Yw7Uk9Wtjt
h5VT6eKcFq15lzYNXTmAciQzq2FqMLOdZqsVhOxHra4Rxjb3/vVZWsVR/3S2U5enlMelEIBCO66/
F2cV8G20qfcIVb2axpwYMHfBOYCV9PWl9vJCrCaoD9SdUh5MxxiCM++DipNfdH6MK/nvOaIXc9NE
NPe07SvqGtXsDsBB8GWAEMcksQXYRpgtL8bx63t5H0JAjcH8QY/Bw5MOZ56b7+8lHi1TldgldxQD
YcYyx1D+eN+j1duuDa7zoXH+eEEzCAgcoAVB0k5N8fsLFqnQjbLS49turtkoIKIH8sRbCszc28r+
+gH3tCfqCYnd6o5HDyxVNb4fyJzLHB62LN3bN4sxpasK2i+utTjObrZ7f9zlUEvEzTBZS76phlrZ
c0tgGrR+tdmIDtzR+5nOHXGUoiKO1KgSRpMdfD8Eqn3a5C1Wd4tkTy2qCb+ONT4PkO26XeaPGa8A
NOfCygwsNgdcCyrc+QItshvWaOw42e+cymqoAUNM4y4Rpr7j46yP2LjMFovzZDS95rPaVzP79UPs
v0ZeHHVv1A+jp6EWbT/Lyr7bSXPWxsu0h7WjOOvKEWp7px5uFs0f7AOVOp9dz0EHgYYHBZHr7o2Z
N+ONwCAZLt+2vTlJuzyEvpo5DRSnLPlLoTVHJ+SPXJ7nQ9KNNnjfHFhTTCR6zHK2G+UF4ySrt+EV
Jeui7ju1YXw9oO/tD/FZdCVMVFWU8lL+vheqnZZ1zsTqFMdg50XhRF5VedYPeAHpwSX48VK8OiQb
wBU46SOqez//FJKLzuBucvzqiowO0RHmkdlVfPn6qd5KMf5jWOmmYXIpCuJodIsJ8fftuq6Tl/Hg
Dh4JlJO0ODCdWVUjDBSYAbDu15ocetRQNT31QQgIkNNiCIVcGtUZuzUlOEkEAonIz7lpE3vQrytQ
UElzvOAbOM1lPGeFMS8RrPUeN6Xr6Ba0Fblp1922KlFrykhvdJduq75An1+eWzN0ZPc6eM3nwTYe
Nesqriujmy8KAPSgg3FyIKsRE8kp1TjmoOFRAlxqecureHNQPI1fS8Pi1a3AQ/fZLNwXM/Z61Cgm
HdM9AVjAdHM0VG7ANJoaDm2D7r28rJH7aXe4WO7gXVp9qZw57dW3aUmOstqRoxmIeAroYRBW614E
dbZxW6+kmcG/Qx4d22YavjkyL1OVzNrE+K5ATTESXjcSWeJsUbjmtvUbLgljUXkKwExjsGrlTJuj
7Ih4fpmX9xZub2BduuBM7fYkd3VNBQP6URBnhW6izmHBtPRWt0mLoSLsSgTGI8sQQrWEnAo7vYHE
T5cKlOWOeR10QetN26RDOdR9cxbUYc038g0qo4UPiLzrsoHzDa0uo9jbhiAM5c0OdqnoDCOPKgOn
84+Fo2fvnzruPJk/DGdepH9J2Cxub4DQ5oW5zeteAzHaYjhoh0ApF7l0qowX3u1mmpG7LaGuEZkA
vbzShNWPFnuJp/MCtUO/hqSjp4zTdOAL8qJZqvdHtl7K6cnVq2JJgVnicNewsOBL/V4TedGG0H9N
ub3Zoo58eOKe+xV2O9/VsCrNAS/6xc8i8K38xKWWatN5nRrlizdYeyV9Mo4EZcNDG45CdysDS5Y0
HrdhFgUowgLYwDeMeOPftTUSu12VOXB+U4DXd86SOTk9aqf4KLNH6xgW6HpSiXlEn5M0t55wTYiK
Dqz7TFIk3Nmj+BYzqY/txAFFyupLn3LRlr8nNKmDfWfQkcUvLXnEYZeQklk7Zz608Ia2YmE9te65
S9eOjWenKW9X18Qu92YbmU42XK15Sb8CvHJI6osOhKzo3epn2g53kFDaM2FryVk1wll3ekLQ1L4k
x2MzBJs0mPwbrwWZX2Rt9iujncWmTFFPLMBiN04MXNNfzQqydk0WuG4dmz/tL7RDoLfjbuJPnvic
x57E3AxH1D3Ev2jeUx4Vs1GuIWxiZ5eiQr9rgVusSOH0rg81q0nup3n1H0utRkxgDdW3yYdBrptS
P7X1gEYNjaZZkIOcdUfz5vq5z734huBhRr2StIJfUPRszjNGa9yOZp5mu3apta3RV+iiR5uAA6Zg
0y/zcKoUPuDEq8mPYi+IU//3bDSD5YQKhOEnsrDcQHDQSo45WZUuIVA2/9mXjldttFgTp1VAOcLG
NmR+M49WwTmpas6cXhpdFPtp86jnfXs+U/F81rs0ecB2OiqHmozT6Yw7e6FD5j8h+q2dZgCgzY2P
9ftlTJNVh+vq0xxGUlf4fWq76ZkuMXNkZsb62Pd5A5wcON5psK49MzctW3gqRiOGTbtOxXxKSxHw
Y7rRZpeL4WGIOVJF42SBfENSXbanYu7oM94O5hkNSOeQSO+DMy0/9SGOL22D5TP2g9wQWgSTnMBL
8TbO0lhwuWV92aa2+L60Mz6ZTno7oYdoQQ1EAcExcdpQGyz7kcw0AHuzrI8aAgWhqVfyhjYXxU2f
LrJQYMDkvktB7VOKXZlhNw9zFBuizcOc+yPj6hNzY+HNKW1AZn+6Dug6WEY1gprHvGrXkCRP9VA3
WRe27WjcBCQRTigL9qNB6PEpJDr7sffd+Twn3g89loArF6WhSTzQFWFJhuTc9bUG+aVRBI9Cw6nZ
UCGNv0J3gu7andxih6F33SjIVu9Ygiy+pk6H2o4pFfdmU7dH4zAbR3k7uo/Ciu8nzsn3a1et/lHX
2kuYd1XyTKtJ5yiV3jBscQMXKnwDJw6F3ZGxBVgf6uk4nrhBQccc/FAjBAYX3Ae1DJ6gCFjfchE3
T+M6rs8DE3wzeo15YVNYcKSzU2y6uZN3+Jda6Ez1eK6Jvvix6k0NhtaIqcwinHyZLrrNXjZjkZCR
0SZHOoV7DGkljtq+zuFGD+Ke2i6L+x/NU0OvaUrgWv134nLddVCn4tiAjn5XoZM8S2BLbmdgeeoY
XGV0RNDlqRjs6bruY/FNoJ//aRUjxsEEDXlpLxWLh5jWlWHJ4WwW3nSSTbPVELfx6yOQ9PaG4zEV
loQ9gpNVE/F5HKfiZjX99N4ndPK9W335jQ0/OWaxeReroUlqmNxsVwaxc06G27AiAJflxl+X2mK+
C/jJidZcF4Tgr5O5UcX2banvxJR331s52AmH63U9F4E9nFGoVBAdqJpvibXSfwoM/ry1vIJOuOT8
orFd7St/TCwi80L7BZGSGrTzxbHRk0VLNePrbryBkLZ/XjjWCAFGb0BHIZ0L2vh80trkmihLeanZ
S/1QSvHI7yQEejPjoQfKuckHL7+cg5zyS6c1oC42rfkD8OUwRcBw9QtKfYb7zBzH7ig1S8uO6M/i
ndlxI/xdoFd1cEqv+nZDHtdew5F898YPVpjO+SoD0MlWXF/CitONs0XrYMpuaPgkxXkXjCR6jFkY
0wktLaora7a1G08hzCJ3Fuj/06AVt/SJhLlFyndJz6qsaAA502+EIsQ4NrQjb+z79Zbu3ALOn3I9
dIDdc1M2BaPWTElxWnAmF2VkeHgukVMN8XhBtITGH9ZgJN8mb22WqNFL95xyvRiEKh23ijPJQVw+
OBmnP4EdEa1U/Sz0pKas6HiUrnfqmLNe599Wa4nNMVzmTg+GU9o0dfqJb5MROOrKpRa0XO2d4Q4s
bAGlEfJvIEJaVyRlEWk0N77LYKfCwkjt8qZZDG09mjho5pHudaZ+jkZoriNTEMe/8ErM6YYCuXXT
ENk6zU2ZRajri1OpLXOfX5Xw1MH5Mvy1Plcb4jQVNN9waU2nuoI8m/tys9BlpgR9P/QN68EnvRkN
xgLAwjaGMj1HGZK7IdrgeY1WOYO3taqFxA8c9+K4zmy02gmJwosiI0y6yVU7CSsBCrJBnJfS6MnN
hXGCPqclHQkMHcbkRPbblaa81Jxg9qIqj+kA7oEvJhRHzO7BaDXxawxwTSzRLuZR08SGtaV/p0mP
M1y4VGsicvOUotGPJHVvF81uPByzwV+y/8fcmTXHiWxr+w8d9sc83AJVpVmybNmSbgjLsoFkyIRk
/vXfQ/c+cdqywzr77kR0dHS0JVMFZOZa651IwADY4AekaZRL+Y1NqAv9A5k8RGTlnbVEh6pBL0Ig
rb1Iz7u2jMkfHwBzm+xMdKH7NZ+m520r8oe8UM95pHAFpU1oPs5wO/Diz/qTyeFhskn4PfBXsF3W
q13f9E45HqeC9APVqQ2za2iaKm4ar/nYt7Wf9r2/xiPxUOyv09B8G7DPPQayBrnKl+wahDEk4mTR
c5duHDbuXaQL52MAgahPy4lZD+8DL0wMH25+taSqPqiu1eFBB0F+pfGw/zh2ZMQcxiWfsnOmxnmA
1fYSnTdSdKnddvWx6jKPLpT0JGzk5GVFTNq1XS3upa0ALWWuAa8j2qLUtrPpa4uB/IkseLuOzYBD
ODWjqdMHZfnyBv7gDHWxnzEq17OJ+VGVi8T1Nc4AkdVkcEghRI7n2ufLHVaG3B+3rC9fM3Dv7iTA
19KeRTnH21r1N5zyHP6lj5FGKagv+AjZPadOeRxxDSWmRRWfRYlFPZO35QhpJzoh1GuOgQrEnSFM
LH1xgX1ENP9QC5hgOY3bMbAz8SRne8C31JHyyTGz/mK0nWyJs34RYVIyHL3IlM2XJkjv6JYLpvEI
lm4FbcnFNFvlt6pwgmfiI6zHynLmqwnkNvVUJ88dRsafGb7b1b6nLSp2hNld+1nmULeyOe4vofuN
3Bea4bVt9lN7sfWLnEIDF0u/BAhlmCz98xb3eZnovlzwxyc7lWFhMAtiiWr2kRgFkfCua6Xtl6Io
Bqz9az4DkSJBEZKX2xBa6Pu8E8WqcI/2RztIB9I6iKUzOL4vGiWHL4qurUgqhRrrmYN3JmPBCOfp
zBgqPx2UMM7KzrMfdt7A0dom/PTL1VC3nreIl3EKFccDnedRjhlsKBx2nSugu/5SrZBKcIelpLla
9KheKntYykQzZpzicqqXb8OACdmJRUmfNiqmmK8TqNUUg8hNh1ZMzgVD6hzKVEnG39lOG/3uQiHN
jk1QDJdYjPf0spQjQ0rqjOEdjK6B82tuk/d50HX9FKhp91hzdFqbRmfejHNgfQRdCyNYQdRwePHP
RX2aKaou2P3aGT1sUQhKuYjSExaHIW8cTN2NZMRLkdgCjLDVoVcTCgMYKbxEiVs0hXB3rd/kA6U0
VSIqijTkrrSxU5KtXWlTUztttj3it9pWt7a0ZqK5Jp2R0sjLKzeV9NaY1+vJIDS2dW/90cFEo7K6
0vlaQxs12mQywkWQadW31WJeV4X0ZZTQbS+uisetaPSYBBy4e7IR+FVYxyNsbkzD22nNmupyDTPb
MRM90oCpu3piOoSJPTTvaDz2IzLrR8zdCU1MZ5YKMApqHKft42nppD8QGVr57flYjEbzQ3fYrXsH
5JRlgytgB9b2MTNtsJcT/iDl0Kb96hqmuBOjqngOrgFdCi/GkVAG0Jul5+t/bzCcNbmPWrT4mqti
8R49UKbi49/DWkPtgAMe+vto1LayRV0ihdyhe/gCOw7COtyC19zNzMU/waveWG+dpaPyaVRzgY19
GzLoMuhsM7z8OSLYjofPY8FAIbwiSsRcbkwRmatLjpkeiewl4gILe9AKT0jx4oRjOzWpR17U2l46
I19vi1GP2Xi+Q3pxGoLgBk+V/sGHqFo6F+Y4dquEh1QO1Dj0Dnl3VCoU7McG4XMVLKRrUvxWSncV
sWOuuD7pIXRP5YAz+6qYwk5MUssEStVYz+4hbxe3rA9qhnETMTsgeutqo/QLD5lRE662m69Eaowt
t4vcQ7BujnsC92s+q3CsHwzYNUNsS8RnsTuydg6wTZpXkgupsmC/F311kL4miWrq4aks8WZ3gI+b
PyJOhGV/EZX5dId/7nTGHLi8kiYp3JXtj9fCWtfmoJwGstYUAQQro/4oomUOzjtKOEI3WrW6qK7n
qj31gwmLcQnV3CLOmapXtZlZxdbqkgLhc46O6eBs670ujXmhQDDqAxUoHWImlOedet8dmjRrwuXF
2LJlxWE9nwnrCauy8sjXbNtvvQmAHWsx0Rq0mzHRjfTCIi2thyB1NhZeNb2SIbFPXKioCR/bKqSy
6LSmzDjiORtCzrG7iDRQ05Xy4K6mPrO0DJ7qqXYt0gsxwpEJA8USP+Y1WPVNg5HhmKIyHodHqA/Q
JmKsyBtyhayomyiQLBteEcOtm5zOu4ndjjr8egFwW+LZqYJDUPn1hZFr4hsgXiOugFunGqgb9jpq
wsS8CEjKGIoTugUeTLDkRuzArTvrVN2JZGRg9rJBWODdyKIPo2FKvicOCb6lljuEzkvqkvcdHQTc
iu8G5CWGh0LlVwbbsH6muZyLDwQTEDuk4TGVZ1QwPj7egVe+sEWS0ujgX3UvZye7hiaZvxKaxZ0P
522BrpaNTEa2jQxbVZrzQ7h4493c1wVfARkb6DBJ1+ymAWFiS+VF9xbjwyAllwJbVoYWZTrDjfky
Oy46Qq/S7lmLVxb0xN77SLKUPA52az76vbaILYOHWPT1BkNfb2uM5Gi9QVNpl6k96glRF4GmeGGU
UzSd5yS2s823G3RQFNgLH5csDqgRdMOJaoPVPoIQgbOisCcVMccTmq3XQO9AXKYKoBc6OUGZZDKs
+toZ1XiVY2BE2J2Xq+AIEUJ9mpdggHU8EGESwwYInt2+CMlzowC/JYyJilfjAtjG1NRrGftVFkFH
qQhMTTnQBcwrxiV3W8MEIN58pfwDyZ9iTR2T1IqtW/id3INOB22kUcQjqB+zxmIRIe+S4JOyPgXs
FtPlMrS9SutuCu+11w8jl8Oek4agZArU2PLaqTP7MiSTPIAmlK1N3FtZdGkYhf2y1mV1sRhK38HV
EwkcMPsrqhisXVsdRGtCpIUgwGJ2yzUd51XouO7DITvsIRE1+2/v1JfCslcSR/zZ+2xkhVpumFxV
DsMASb5ErRrrqYxgPMQNRIwbgue1eQhmb6UpiGxUDV1mes2hsUTxqfKWnjTdivN5oj5PC6fvwv2+
+bezMzOGdmyZ3YQkGz12sCzyeBrrJ0c38rEfpIyLsmX2CKMSolSOaX9U90+5MZO3VenFSAwqj+t+
RN6jmbs8t/lonPeCRZ2SsR3cDuMgLwavQ+vRB9UVc4HgzMjM8DMT4zLgNcj9F0XO7GFxTX0/9at9
Xmk52ImYwnmv1swG6gzJR3GgdXimiUnz0y0yKJyaMiJdzbOn+h61LLG9DLfSnlfdTToMfw6UL9Zl
u0r8+MVsPRbZujziR2DFSo8m0kkScJuwzn5AKyaQzHOHh5By/2S5mfUiYaA/mvyKFxsLNw7K/yOa
m/B6AeQ/qWlg1YXjVwjKw50azTUjYUOaFutguyNKp6KisdzmxHnQt7QZ2knDAHIKv301d3b/RTDs
SMOFRoUUphbTnMKSnw2iL8mSctwmcZnqnyvVWkBhMC0rx/m2jkz/+0OlmAf1LxxQFbF1YOComB7p
aGWj7ntXS/yrBoE16XLQJKLDTeo79M+QBJZVEKSMsEE58tZdodKsp9lGq2GnjjSXoTg3R/Kvt3OI
3OvwkJXL7H3zWldWZzg3NYNLtFtvDkYaTp4792xeFWwWMC34ESKySiL2IN5ZG2VjaO7eqzhjm8s5
mRtMMWPfXrwjiWZz+Oy37cCm0qmqJpBsDrzC9FLqPHgKqYEJVQ6hxYVjBR2ZMh5W1YoWmkUDjd0l
YW0qlPxudsYa6BRAE6LeQat5rUju3cq8gi2k8mwnkfMO4lJ/ykW+md2HyQkHWpjSWfy+/yzDOZtE
ChAb0vchGSoXcSOE1KNM9UyQpnUwlTPq7gVbyslaY/4WRbLxTEgKJ+CmCnaGsww9syBs01j3b+Ji
sxnVJ2zEpqD7QljbZntxmYUVfwYXPvCXS2PQNMyXYtVZ7SeLGeG3dXwHntsNKf4HnAP8Q0CNUSA1
Jqg0XkZv0HgCKTGkIgP0mylQkfwb9bb9ygN+6h2ym8+mOZzaJjEbt7eDOOhrhEgx0dKcwoPTLsGD
+Avo+vPn+hnt5WPhZuEjV43AX2GB7xr8f5qQlt6KNCkvg1eSlndtU/M38aOpopoX0ZDAZe8AlT9j
8vsVfbyH9jQEcN9dD/rzFRkahoOJXuI7Znv7Fae/WTUOuRlA8/iduiMkuMkkdjIpSgFY+fej+I/8
Gj7Jhn/eWjD8ZN3wv7N0OH2XuxmCfvtX/R90c9jx4P/333YJv5g5nPff66/t6z9tHPZf+LeLg/cv
7O8CfDiwjoEwhOD7v10cDMv8F6pO3LIshwcbOhG/9W8bB8/7F9oXD/cNsj341d2VGRh5d3LwrH+5
O04d+Tshht/3/hMnh33x/M/ignYBtA47En8l+BE+QQo/v1MwabTWa49gw7af8NnZjhGh3gexNcbJ
a4F5/nFn7v7+i//piWD9/A7/fT0+OcY9CM6xP7N/vl5lh6TBFFxvD+QjrC3jnFUw3pFnEKE2+NNw
ijJLxoHjMcYsfO9ReB0hw1Bez5nYrxfDvHA6quqC+YoF5ZwgREG6n3hnrf28uv/6nJ5p8cg8DlUL
q6ufP2cUyQ2JFQloZdA/d3IuLgqni5ISldnFn2/Jr08AtiH72m7xgt/HW9Nv7Jksc9Pkf01R0Z3m
ha7UFmRDTyKUzwHw6Dvf7NcngEBol4tavF2W91aUVtp1iVRVwrWuZgBzgbwdN68ycYpqvcY8p48Z
D4fvPPfffEnf5z4iScLgE130z7cT2L7RNRmpSesAHRt1oyhaqirdSY5nQDg//nxP7f01+vm15t1y
uBDDaJwM30rABnSwDjVrl7hbS6GuMVR6YLgBrCjNVj8KjGKJXSP7/aMTQCFOoVb5H7s69F4DU9YR
7ZYSRBtRPRIGjGwUh1JjJH6K77AtaSZc/1NtTc63Ym7N5670SKWm6As/ikZa3dmfv8zv7h0vCCJf
QD+MOPdX9R9u133ZEXtXgOTASQmvWvTGp0Yv21WTV/JADrt/+PP1or+Orjd3D7wP7hfEO7iwb91d
NlAIp6tVRTptoC+yXEi8Jzt7vCtLE6O3yqIKkaNJcCpDIUIJgVUfCViPLmWXjxAZXGJTgb+oqwBj
RFvSgbVEkdkknV4YIvdXPGp9Hgvd8/rdaTrvEY9coznPCSq9LnQDorpUtkuaA9OGi0rnwjn0SOw/
j709IDXwwmI5FQQz1EmOodY1edZYjgXtYF8op88/CCx+6VEDvwSHDwsmWpJJUB6HqxT3y7ipW6Un
82sXri7Pzap7AjojZqSMJnV0P2w41B6coV23gy0HWSccqTaR9CT1fI4wzMGDT8FGJ8a1nI4dySIk
EPYKq+hNZJ135o7K+Ea16X1mT1OUu7bVPQKk6Ltq1B4kyqAMzgCW3Q+bMGdxmObcPNN4hoDoIQJ5
knIgpi8skWtktFEPJB4HZIUWRNDNjrMY0DyQJabL6C1QmOfM/Ib6wX6CbmLUd8TWOUFarHppUIBX
q0HK6qIJSiStU6IFKcsiLqhjvWRCR4n6z/KsGZRSWN3BguZAOidTsOugDeyHvlHAKUY5zdjxRLVV
Jl7r4EG1rjOR02vthdeGLUj0YawLEiPrPMR5dVJGkJZeVfYHV1B5M8EHx5ttBpxJAbbCzHEo3SfG
+vTAk8IBM1m1Yiy4gqM9NybyuKTMpWaDBxw8FKC+2XGDQkAmpG3pIiGnQN2oNtTcCbsVbhJ06OLo
vDbXPWpnGGbabtSwMcXonvylHK9IocGXTdKxnj/PiMFydIqCgHifkRomuDhm8N+u2X6J1I547ezn
p7olOZBkv3zGQRk0eU4i9GFXQzOOsGtMsXzp1exGRCZEeJE6qzk/zXhtEhwJgvY1UF6g4rkdurvC
06sPcDGokBFauOUFjUO33awF9e6B8pbtVowLlfaIvInMTYIRkmmgdkeOAPLnr9vqH5FuAyUqrwuG
xC21dWfXUV4yCxhEhA8EGcd7uz1fgwpXPyao+TlJt1P9pfa9+Q7ZxNiwgeAWm2Cxkt/ATBirZOW9
no95Jpsm9oauvoWL4DyYjEHHwxqihMOwA7Qb5GYkaHmOpmMEw4k2Ywj8F7qc7VOlXI+Nsh+1jlfA
htdgGunAc0sPT1VI6BwBwoscjg741ZT4pVf6jJ5R7jHz6Gim8q2LWJeLh2+1CI2FvqQwf3DLFYZF
eC5s6bbO1g+6odJMdpuT4UDGEpknW7D18uBVDrHMUAeMS8hdVpvObpaTkteapKc2RelFsT21rPLC
K90rciYmqNmE/OkUrSJx9kNTu8CROVGVabMOZp60njHnB7xLvJkxq1pfoIZA4CB4o7wbjHBYUNTq
edj5/uBLfij9RxvtNknkFREICC7s+RDUNHwJmoToFZnBHtCCz9GndqjWD82sAvM0KcRGyayaMwhh
2f2+nt2Tv7adDy1hmp4MV0VfNA19ydyylFbMLHkuGSlGE5Jx1UTfo3AokLmO5nyJdJus+SJcbRe3
og5+zTzb+/gCnOtjOYwTgMkooUk4q62vAOgZ9Bsj2DP84t7/oFtG/0DfbaWTntCPB3vYMIcUBG69
esM2PA9UC0zmgJSH84wlnVq5WSDBcaaI/OtgXRxgCzne+23ZqiQf2gXd74SiP67pBvNknokIPy9g
Tt1WbgkUOxEMbSVeUJjQEb19e7aKWZyKIENru9S588Vm/PYJXQi25bRZ43O0BR1eFsPcVQdrNtxH
fPoxZSqqxusPjU0CWZwXY3c9rH2AUT7Cj+84G0XXrET1DCwuv/nCJhnH09Ie2fGDuU5ru2EoNs3G
ekmVXNyaYVdXB9NvCdhlS/Ze4TT3IimNnZVQ9UWeFBqnYzF0DuwgJlVtYlHiX1tjiI1EQYFTHSef
CX8SrDB2fvA45/Z+HirPgp/HPDqtGqYUvFS5/SoA45n+8t6kCznUD9ow8O8oApPBpWEtVbLU82he
SPqDIamHIkLZyNDnMQzzKuME2bzbrd3DhFvF2PQsm8oQSQnWTFju7CYHHK39cqWAUZvEUpn3bQoj
EkuzlcUQV52f2Sm2D2S9zyHzdtY2cO7Ow+oZBYh92rOYq3HeTXsO7twtJGcwi3ZkUij8uuJMbO0V
vFNGdDQQYOIdvSebOem+W6y71jBOiG6q265CbJt2fVkbJK9n2cNKZaqTpe3IJg89p/7CocWcnpkg
vt0UiQWOQtn24letLg68oevHZjQ77kbTc3yvGMMTO+9LZ4mRZEPFHMF5ECI2vhygIGB/BMep8bt0
bYPyvMm0v8VBwzwzDLLK4QyYIQlk7sy2bhVM12KerX0lSVXtE2BVvgJVY/+5cztZpGUdVDgo7Mp1
uLErizLHRzIetNweHX9TrCe3hkbqroHzo5nwqErsQlUGFebGdjqSZY44Dm8gFNsy/GZhGlxcbXOg
nidrJMlzy1f33t34CojUHHFFbUW0NPCC9S3oAvO7b4AGY5iMMN7UU/Yjn0IZoG+FknuoG5l96RFV
kbHkOApEo6myqzIcnVdnm4dD3W7yuRlX7xbLDECBDe7DXV0Z9jW2B6LnqAPf9I3lLkR62yZeSWA5
wJg5HNhgKsaLPQeL6RTHKsjleSkFdLtAipk5ZAtQkiPg/i5VuT15XuF+MggIv7SDDqYuBlE97rnB
qJ9mvTZeguXTSAQrFP1r12ldfSY2b/6CYwD5pNw481ougb0mlgjHLxNF0tdljLR1XnRb9SkDNWNf
BXcok3mPlsnceuiuOi8Qj66XSRJOoSgc7Y40BcLNq5pB+ESdSwh7ycIyIdxc9CpQkLNHqvM03H8m
4dBdf2RjA+uusVD9MZiFtRYTOAuJAC8BBzOgdfsCeGkwOluADoRE5hb3FZgnhmCqQuA5EBZyv7gz
iv4pk8GnbmbeF0Pv9r0Szogni0RbuY6Oos0GYJVyy75CDuhfNem4n/DVgbtRWyOeYrhV6IemgCV8
hrbPe+SlDT4ViNIvOOfgWCBvXgyEjmEDHbnuuyglCNfHk7OG+5cGc8j81wSCK44gXyo7CKuG7BYV
dVlg6hCCbWpzKU8YcDkl+L5tPzJo5ED0GwO/6s7YqmCn6xRXdmE6fRx4lf3i2JYCHzT7MjqUaORe
OozuPcjpq0MNxYiOtrjpSkB0kzC7vq6je3PsfHi72paw30xPfxwyfjGJMGN6sDZPnI3mRFKtdkXz
tErPvoeGH72qxlw/Wczit3QSpbnErVlWlF8q2FaaDzN7yuppcmMOAiItnNqw87MymtsPupTk2NVB
AxgKJcO57QrtWnBOM4E52pyzv8Ncmx/K1h/JPS5W6rRBoD6ObQoBsnK9yLjrRU6J5nd2ez7JnC3J
ISHv1a1MCj4UeerDamXME2vLni4UTCEzDmAsQK3YbQFOC7nPlGmQvLHo38U0aRup7U4YGYrZUgfq
lRySgtbDgsOeYLELEqXyyToPc98/82WtT0sV2geXkwTamLX6Z3IYLZ7MOE53y4p1ZJxNWtGywnCr
UtPW663hz9OUrHYeGR8wi3MIMtmKGahm2qzvQIf4hxbgErHCJH2AZ7vnijOublr09HOlU2+WxXwm
q32a7g7lcvDrmmFMMHbjU98j+EnMyeSegvt338mkDtLJHS04pvhttYz8m9I4SBw2/aM/jUWQ5m3G
FIf4rpXJI3Ja3iU4m18niiF4SFmFG3PksDMnLXw7JNd9EVyLDtznGEzLwj5ARRj3gck4HCO9paIR
rx0BBmOaH9xyRyuCspMOqdsjI556xf4jhdYxXAfOuo1JjlHbBmwzxZXDeU9Vzk8DEnsQhzLDmb4T
X+yIXQJvtVTDDY9w6TccdiTIIxChkyEonALLjCd/Wj6JsJmvwl4CSy3U+ueVpSBHTzTK51078cJl
tXLvx2mZL/BZtb5MlgnyN7I0Har7bnnObLuJ7TY0kb521IOMV5R91F439DRwHNUHZbjLhywwApxZ
/Cr4tEKwgdkgQ0smKB+27GAxbNopg+w5CV4uUM1MMS33kCjZ2bbSte5yuXnfB2ugrO8yGCcMwZsf
kTNoCEV5uNwIvaknr8VgOS4CQZ46XxMGt+ykaj6MGlhs7NcygI1UuEaMCmxokxI7FgoqU7NyyInd
Y0o4c4u03ZlHaabV9kUjul4u7X5hWqfF4txYNVlBiekIduI6MLqzrQeFSRZeex/xbuBmB03Na3G+
Nc2RPAvILBifiAUIau0/GyuR9ikP37qtAYohukz9lNajFluqTALMGYj6bmKLCeI5GbPFVYTywErh
r8xUlSEbcjxbsgUPLFBRNNgtfetqK7peRDtcDfAwJ7wxen9LJD6FT3PQLx/mPDO+i7AT5MUbXlZd
APrMSAmaiXhRSeV6veX7njLD/bAO1El7o4KZXY2QVYUnuwv0UxS0tT4z17Y8Hxy9vEbRCvQdrv3o
pxoCVp5uQJhUPI6Xv7ijY/LAZNsmWPFvTrJ0YT0kE0yp6oCklRvaWUZAq0zOBZjm0HYJnymHhhyO
kZkyCTbEccB89axwuwwTHZTmXzdWsZeSrdlc1UbO3S6Kqbyx3cn9IaDQfNel3V+GZRBMZxRvdHDL
HJWf7S3wHjA4Zb/wsyaDAl204nalWIDPu+qaqNyuLc77oZR+DGnT/YGdlhhTSO9L/rS2nrukoW3Z
bjrp3rxgNuGFcS/zjZQ3HFA8hjb4vshuqVxaRt/0jpPo4N3LUosa5qxTk2Q1V3ivQXAtwwO29MYl
XBUodLRD+PuaJTyo2Ag5Linh1LfBLuAW4tk23+Bguz0vwzBcafhjzx38gucaLV4IO17anOpr1DoX
eddhdhRxcg6JMau+u6jEuOZHOkb1tcfGMdjX/2onapB5nUBeztHpWK35EXlzsB6AaBVjhqY3X+Ge
QMEYor1Nlk6R3ddaS6RIVh2McdVb4sEbZvdRs4iX82boXMju83bfAWTlpNS7haCbyn1S44XlDbH0
spD5S0cHEuPjbVxWbML870qGD0gYmwiFjGtJkMuRLQW7BWjhDFRr3k13narz2ZnCq6iFBMteXxTn
Tm/7VuK65HFS+ozOS+BDzIC34+r2nJxyb0oDXBIvdNWOit1XZjrGtylg0J8tZoDXTGRFx2Bm5AYH
RgynscZILxmFPzZp35jdDfPjwmDg2azeqRs2/TkLdH8LrYxIZbNSRcYEyG/dY9MxoUnaxu5fy5VC
M94o9gQGqub4oYGMXqR+XlWPMHbpTEvSEJ3znsXMGSNtk/EHVK/uohCaUjLeRcRZ7OFRj0aBw2aG
2Ydhwu0spPdSImTgJBpWg8OQNPkvdjG0kFU2tw9Sv8mIxcnz1UBqKdGRnywGfT/gIkB+orTXRKSX
zQtH3HKlLeic0GUUw4DWnD0IOJ3IvNTiX4ccO9E2dQfZRJAYrIzsN9/N7jqo4LQHwg67C+Yn4pKG
YoUHgjXumEBf8rcrAytUh6QDZgoxKgA9QL2PEDbFyxRBdFv4bu1xHg03saZAx/3g+DRH8MXcJCee
aj74qz29cP6SsBcFdnG9QA2FdylF0J7j5ehRAQU+5mVAgLyUkKrz21qK5fG/vKZFuTAYPFymiHdq
6rb7OcyHm/9qs2rd/GZmEF63dp2CiAdnfc2M5PjnofFvUAU2asfzGAt4+Om+SRVYq4xer2PgrvCu
uYC4MOOFWYtLCPBMkWDkH8agD95xetvBqbdzarxwTcxegcLw6/h5Mu40c6EslgBzPUrXEYrvEZ2D
f+q99qXLrDXVEIuTrArqd0bkb+xYd3gIFewOyDq7YhuB/M9XNo1sH6aIfa+2Z3Qr9QxnyA+Vd2kp
07ky8OC8tnyhIHj146VkFI28bUOtsMGleucuWL+7DXj6WNCQPAxv347rPd0wpO65Daip1D0kljq1
JyYJaMi+jxMuOY3h6ERvosL0Y5jOJ7evzyJ3jxAu9rJ1KtUR00Wkwxj03YHN2Odwkpn5Oq3/n78m
7BsOt8+zsXh+e9/8rtfZhpYcyMlwmSmN7RVKtjFFwFbddI2BN6Xw9TuI1++eFtYJrmcCB0GLD3aE
5R8ICkLZHLpq2cGgmJHf4IYoklnU/QnmCck9Rp2dY4yCqgbEIC3bxT5iP4KFn/Tcd3Cw/b1488Zi
ne/CZMA+OYIo+/MnMbxQSweRWAIH374ou9E6rRhqffTNYXvHwcH93aVgJyCFBDtAkfrzpeyxx1Pd
5Th0GfpeutB+8V8e1TuW0L+9Cjp74Kkdv3T2feEft1Zjx2F1CA0TJ7e2Qz1IdOiy6t/BSH+9Cv0K
8mwsNHl6nF4/X4URM8P6nlJ47DZ5bJ3MBkAGm3rPDfzXxxN6PBeLtY3gEvXvz9dBFpuhbxtksvBD
Z93+RWTuMkke1vI/fhNge2KbvMOwPJ+/3Pv/cePgCjMILqCPIvjuLglGCM5t1AWHvkMf8+e9+Td3
L8AlgF0Ku398+fY//8elIlzaQthvKuE0dGIiTcQZc8T3bDd/XWUQGSzq0V39TAaf+eaFw9bdsOue
y2DHtByEYjrMiRq+IAy1DiioevrEbEnbwtsOXi0pOQhBiwc789958385i0ImXxbBVLvFvuO99QvJ
AwziMI1WiTEhmAin/VRq0QrXCwRIXS5O6uSR9c5C+GUT5qIOjpkEGhAnQFjLzzc5mClOsIHbU2Jp
YB1qyBhZgZ24Q17F2vbz02RiPk3iU/nO4/3djbe93UCXRGSoaG/DH621wYmq5PsW5CIiAsxwNxSF
TQfc2Fe9kVvJjNfnDU6J9uU4SYp4EQCGZvbyzjv9uxvPO4Y+nZtu4T/68z2wxgzVB81WUjWlToxS
XjVixxs1qF3OyOJiM4nj+fPL/et9x/PFp9KHQUGAwdvEKZ9m22k7JnMc9eq0TnaHisz0LlqRR0ia
paatdrakwH3znSf+m/tO2OrOmcEeBduWv8ya/7GuhswAeSwwt5R+wKir6dUlAxza7TYvPy9DX6Vr
Ve+03qo4lJD0DvnoNikYdn768z34Zdti1yJbFlIQfCIoRm9WHmqjqumbUPKcYcr2iCXopSnTxRw2
75ylv+wlXMqxyGIjG4h9+K1bM051k438G8p0G1ZnXV1nB88x18Ofv9CvV+EtYjm5GNjuld2bL7Ra
BVy2ZW6pZ83+ZJdNeb8Ynf/O6/rrbfPZsdirItuFgPWW+zRY84ItuG4THFDDZCqa6lS4FfyFCfz/
z1/o15Xh2/uB7+INge1l8GZlZKKbitHhUkZfmONhVq5xHEqEg41AGhdt6EOTOtfV9Z8v++vi4Fym
BHBxrGIvDN8UPmXXG7rF7DzRGMMeV89wLpc6a1GazeuVHmwzbiCdoWR6bzf8zQPkwpQDe8QKnKb9
g/1jaeAHbGbhMMokgJD7qUbGnq6OWb2z9n93lZBbyp63p3j8coZmi1a+amTiNnZ4jYXL4yIM9eHP
9/C3Fwmwn2KpE9sXvCnZppFSwBxrxnNO5Z7NVlff4RDynrOY9ZuXER4pVFfSWGB4vu1lsPfrEdFm
LY9qdG+ceQJNpCa6YoBkxLiMYgkQ9ebR127xAVGRSDZNECTjbGGnhRDtGTaf5WUIg/1BelP49c83
4a/k8Z8K19CnMMBOjL7HNbGf//mB2tOC8oVJX6Ia74dZ5h1qqe7enzd5iT2UuKj1KpPNG5nxB3Mw
XqOFbw9WMM43fr7iVOguYIKWmL/8+XP97gWPIg4A2FGUH+abU7ePxtUFSJYJqoHmmMv/z96ZLNet
ZFn2ixAGR48pmtuRl60okZrASEpy9H3/9bmgl1kpUgqxYlhmNQiLwYt4IHAdjuPn7L02mJBuFDJw
Cys7rc34XeZlsROL++3v1/3Dr2VsS2LTaDLEc7Z//sv6pr0GR1OwKCDyM9AmneW6iRgoTmrx0S71
Hg5G2BaljLlJPU00v0hC3l6L0eWISQ0bZ5MVqIWw8wdFvuiQg5BF9Uum+qNM3KuqK+0rEwc8/vtV
+eDcpm2r/N3vb1BkEPCNdNBGGPb2j0DSTB+pZ+Y9Glrko7rUwpzCw7PVrqVnu6RHsczuiYHF/Fwr
vfaVaJQfbW8JCpCNUawp8XXmdGUYN419g+Z0nT2taKz7eGFAI+tWEagZ6lnzG3CUNOgT/GdWo34k
QP3DgjHRu5qI3ojTA+f39j6YFC5qLQa+LMIYvqPfdu4iGkOh2Zvl3WpHyheBeuA863Tu/r5ktp/p
3RME8LadYRBAmvr7aiEGFlGrjAr8giu/TE6k7lWEr3eUEepds7gfvRp/2Ldg1wEldkx0g5Smb++0
REoEy4pMkhwB4R1V9nC9lIb+wV394UWweZ46nR+Hz/X7fYEvTJIKF21RyQ97Dz6jYceSybWT1eKD
UHXxhzXI94SoCL6jOALMd2tw7kFPmENbgE8SsS8gC9NhW4YLuNSIM3qJGmVSBeNqlXeFIIR9OxWf
RRJd0o2KCMloPth8fn/CtmDLoQH086xobH/vL5sAnjqZgRrF3KKIdG90lJk14sUPXr3f1w01A1JM
jr1sA5Qrb6/ianLJdd4hX+Zz8qVsaVQSwDWBRtCVq6pkJPD3dfr7L8r1cFmw0egIz7V3W6qhQJQ3
NK5naGWy6wwm7MyYo11cdep/vHi4FCm4fO/wSlDEv721hGFf3sw11P5haI/mVh+tmTMfzcT5KB7+
D7/VViIjp98OaRTrby/lZmg17JwVM+ZJBZbQMvYxwTwf3NAffyvX4iOpUeQh6nl7FYBFcDInbihC
OsPPZLYXJZMOv58NhCdWNn5QAP3xt/rleu92Mxv+R+K0DXeFYe2+gRPnoSZPd/GMd/8/XxY63zo+
tLopbOvddtICgZ8Uwa2xV+MMNmzhd33eXiiDND44WP3prvjQkQtD+c/YcXvKv7xXUpvqWYxINdK6
N45jnxEDMxfiqtrMWn+/q5/mobe7Mhp4Osck1zMwAXr69lqFWaKJ6lHLlUITL41VcU6HWnJTW5qe
7qqqhQ9RGMNDpq0IuDpyULe27g1oyYgIgbopvLKJnKBHYM7Uv68bsFqt+OCV/H3xbn8ki0ogy8Zv
9G6jUXvqxnpgk7XmrA5mEUU7yfD0g43m98dOwjGOB0CIFNXW+0MX42haR6NNLhAKw30cFfmxaaw1
MDKz+eBSvx+HcLtsYeZ8h7dO27vFBJANIkw25SiP1jILEAvYn2cHYc0iSFaBPW8L+EPO8lEV+/v7
6dCY4hZN/psT37vrRi5KWoNi2h8X8qK9UsqOybXoD6OILnjw1R0/fndiqa9X2ohpdslsggli8htA
Gla9n9pj8jCL7EZFNvBJNNP6wU/9+49AK8ay+CtpqTJLffcXSrefa7VHUtcS9nCvqLI6DypdpVgC
cvj72v/9YUC35eOF54QNmFP226XfFBmOerBDfq647ldNyxyC/Gx9Dtp+qW6aJV4+eNl+X8YuZwiW
smCDVGmCv71gWqM/aGCqoEQwugdn0pc7p12tj2LBtr/77Su95RYTdaXaLDJSNd5epjYjs8KjSBOO
QeKJXAXE2Zh2+UzTad9U2OhjcAxOR4X5o+fmiL/+/mD/cJ+c9amUcb6rHIC3f/7L/pV1q3A1nMo+
ZbQbuuAqwyye5f3fr/KHlUIladN8opp0fjrEfr0Ke2SL2q7HAh/p412/jLd0ZotHM+dT8/cr/el+
IL86At8OH2nr3R65NHLjgI8IGVU32kV1Mb7Yqlt/+vtV/nACpnNFA5X+IT0fzX63PNaKhEYBI8uf
lXYIQU2hC8h6Zw7sJUqDBHRQaHX5Ehhaj4yCiOpwtqbX3uycfY12d4f4CyE8Vl9f0Of+4GX506Ji
WW0HMMfYDg9vf1NkmhFFF953JYm76w49sF9mzOvXjmAjBtkGR3ES6He1laMnp1X7wfV/+w14Lqwa
dmV8TfwS7/YFNsc2Gkw98tJ0zB5ixYX730XFB1f5/ZhPaU19RBdi6yRTcL69TTLM844PcgyP1tSI
Q+rjeJ9OEQr0MmdmbcGVO7hAvRD4I74Oi3h9NkQ87jN05qGSkBreKrn9EKMuCH4uj//Ie/p/Zyz9
fy8rnMX07+2lDxJzKR+6f3LH/wkX5//wj71UN//FLJF3hTxWmCq0wf7HXaq5/zJp1TAYN7amwTY0
/m9vqfEvjRYObWu6c5BvOFH9H2+pgrcUozUp4aYAR27oLID/8b3e/LPH/pPf/m9iwt+VV9jHHNyv
zAP4O0gXoIR6u56mHBYEi/qOQ/9aHtuEWEVPXYYYQwbk/PMiW6pWsvd8pcrhp9a1qZ3NSncxZOVV
/ASDvJ29wppUVG44eIgF1IbcRO0jbOkroCegY6RiQsNSSETqCtjYinbYOj2qeWUSQuWk5I06ksIH
LU8SfRr7fpxDrXFSB4FrXDyT/SFxnTDlQ1lMAFwc7fVY7acJhtI6RrcQRmnNcESZyk7sSOgqa+Yb
ltZygIjqWhPE1PTNcj8tMs4v5Kb/b0bQjrNnEl9GNmadFBYHnDS5bw1pQXdrNbRujOVH2HzoZeNw
ztZZ7mXSk4mqjgWa8qQQxSNSEVtH0UzQoy81oTh+DHPsh0qgxWND1vlVNiM85B9FNNjGBAAJ1Drs
gJ62Am3nDa7aZgdDd6asai0LUbBlc0bW8JyVYdHV6oE8m3IERJlmr5ByWyUgcUlu4rc+F7txUvWv
eqo1D/XAeCV2ZNXunDVq7LCSzN+8yajTPRosnkfjdLV7QdSdre0J0RSwlLQoezUjJP1BvjZr9yWZ
psl90lSlfkrnHOtnKjmpBUs85seC9DXwWX1hfimTfn225w3ViTIdpVZeJGLxVQNjrK9A2cuCCXBf
BHgtDeyiXCP41np22dpbVlMGgFJ4jd2s0ne0pnLDZnW7a1xauIlbVj3mRWVGgoUTY720nR4tG+y9
OTtgrEPdNjaC6L4yFhShVtfp8P+kEykee/KMn0yUGLhYXWLYZUVWmT4ZyFYU1O7IxowwbyVwq1nA
PONn6ujSleQoewQnTG4I2i3CVLN08XdRYJAAbbaWcN0E/WQfdIOV+s6krNJzpZnhPJom56qFWANP
wiVDhKI/7eMzaszsRdSluJnjIS8gYivJN6frJywrwEqTcOys8VNS2BrGEzuamHQyGdJqwj14AxiF
gSKjaQzjpYmekDG5+Q9iOshyBpporcNRJpLVgZdozujmDqblbO42vjVKnjmv0hkmwnvVGWcmGiQ+
tI4Yl+tcX3UrlOvSmmcFxJDqx9UwPraObp1dxML1Xl3rSe5KUSZmCHFr7P3SBr2xm5IlOWlAmr7B
iGQk2Qy9qX3GUZKKvQt0OT+UDBnN47p0sIXqtH+JiPn7FK/IyOh/F/mt7trj5ClWjsCocpQOhqat
DEm4DMp80DCWE2kzuEnqreZ85cwwAHdFVqcHI8/aaV8w/vk0TZ3xUwLv/lBrmV25RFgsZ1sh7T5o
GQrc91oyPamgF9m6GhrOYQuO6/OkZiBpYw2yqG8bTQhaA0+1iCH++LUa15dVmTbNBkNCN6ajpjRD
IJDock2J1LRrRv0J8kv6ZQPa636Rz3riZ8CBCKaNVOtmsjTWndkgbcvn2pRB55rZg3QhfV+ldQoz
CI9ifmqrxKn368Ly3eG2ag2K+STDT1Fv0ywBI+9HjYxn7i5NcIujtbP1rAL7FpVTcQc+E3wwCrvp
GThTdU2sF9I3accroW9rjOSBEU5xRkcsocPEHVseo9blWva4bAAJq1OzA2UDtYzwoC4CJ+6gvo/K
BHhpiQCyu8W0aSlhmxjL4K1O1IEFpszEfIeBND0IFUiXV/RZO36dW8a3Xjc6M1s9QbvTi+ukRr+j
AplfG/b5R50T8gsMRoHRLCaBsMvVPHSRc3Y3lVkbJRYevL8HtH8MUaw8cV9NdSrNoLLXbDo5/VQN
3iI7BrJxnuJ5IiMNk0NOxO9BgAUkSzeqeRwz/hhIQO1oWWGaDetXiFS8ErYbaytGQbgngWbRUPRc
ZkWUoIuuyJ3GVEaiDh/g/E2mG620E5T+Yh0yQZukUqfP2INnx8MY4Zz07RF4ptmifsAJArDq/1dK
/bIVPj/L3n9fKZ2e6+fy10Lp5//+n0KJYc2/aGvom3QIE0T/81/2r63aZW5IgUJL4H8LJPNfkANU
mtkOHS/157ADrfkG39BU4BvMAF2VMS7dMDp8/0l99C7BmhBnFAv2dujZxs/4Qd4drWCGjQPy3vKG
85d2AZCbAj+LDM/CDLOrZrH6NtwuHNMA09zpCtl6tOzbJ4M5Fy8rOOnqclCfOXPAUB2+1/PAusRz
0lknJBi7HVHDV7NefgW67EXJratFh2mxp0DDG4UETSkCGtZzgOY1YkxgYzgp4O3ZZvpspJbi2cT4
hZNsMblR5Hk1tFlkhHkCOCvWfbqcMskf1wUjaplq3yR4Pxw4rUW9dd3J/iJJiTle2edJxsqRBQM2
kvW9BuPeH2Jj9PvW1QN30r441fLK2dU4uJkdXyl5nIddhXUZxCPBbJ0YDsRL7rOb9IZzy6F35eVa
XEqjDZxMPbrrBXr5OyWHPG5PDVtPKxC6ZrMSrlI+Nip25L7m5Ste3SpmOnnS872tHTdLkIvMHt0k
321QAK9DVta7IjYNDHcYZGadcZcJtD6KQimPE1/tQLFTE6IoliLQkFWj+Jb2CjApxdos0KGQCofd
JOHrCeKzEny+csyidq//ADncXst1cAJ8Kcaj0irPhQ6FvLAzIzSgVPsUsOne1YtvadeR5iwjLexb
1IqLscq9RuStb0QjAA389TvM/K/jMDuYCLcaJ9l6VkuTB7PFBtQa5hTUDvYhFTvVuZi6KQTzVAau
aDWfCV3zicZteg3Fy96vW9lDhkN8mYxEkIo+e5QNiFFbyV/Gzd6YpTlsvTGKfW1Mh90K/vWRCbYI
S9JPGDqybIe6+ZrDCvXKpUwDMsKXSx3mXVhAb+f7LfxhsZ9K5A08RkQqZuMCmOGj5Nv9EO+03Lzn
x4NfiWH51Bv0GezGmg+kTN0uJiMB2P5EwhF56I8w+O+R80qcU+4Dk9lsZ6B9hflIOSqH0ggcvuan
dUqiG7WPnF2H8esC+7d80icYHj2Uv6AphSCBg0lpoBZD8kzuox0u47bIh8y4sJvSogGZb55/NQ0H
uVSnlNHqsUNhzjPocOU0js4XvNjcgItxGaWFA42Mg0qsqUjca4gC3ZTVhDQMEG6kPWJtb0hyaNtm
/MG0cTwXlj6BD1xtLcw4XZPMoE6eY+8SsaPuxrcisjUKNG2OrxV+yBA7I4J1BRQvBgBouwSmB5qr
2DtEkLyvAnk72lW0A9Akd0ZF1EYerYwdDOxLRGCDn4hFQ/2K0WNQ+26v2XTuRTe3oUWGGI3rZdBo
+21gYSroHc9B9UprhakZk1aSmlTxDrydY6xBMd3A1948RDLsZaUfcUIiaxkxUuIOxBQgdRzGY0pO
ihwfypnTQTLqny1lir1euAv5C+xi7Wx9ychd3s8VSR6JnfywCaYL+nEa/MnkdpRhuYZXqDBbA3JA
Oi0sf5s32cC+EpAtgud4hQ6BvEd4SWI5eyDQDhOXqjnn5IYecX4vgTnMvI1iJlNxjERI2tfgxVFO
kkpV8p7Ym3FOyjUkITPzBrytG3YRrLpcJP7I5HkCIO5ltIBPktv1MoX2v6O25UHDlngshvVp4zb6
qeHKQB1XKBMzdNQMsmeALrHaILX2YdRya9ekWHV/6QL892H7V5TS20n2P5+ObTjC2IJ8q58n/1/7
f0qJb2LS2/IGUeDFxtM3eRPU2glcpXiICLL2KxEd/37Nn4qa/+2tclFzUy0zIkCSoGuUXG/P8xnu
V7WZZ3FjYJdcYYpyVGSL+NZPPBm8i0V3r+qhY9/qvE86bMa/X/9tz5PLYxpyGEqi9+C77byXUZHS
6LIobP2mzdKvwKsfG90YvLnX93+/zttu28/roNJCwbjJXRDNvrvNSDBW5RTp3oxqBBrmVY0/mGX/
4UZ+vcD7XudSuJXWaFyg089pd5Uat2nxwbDj7Yzl5z0gCWSBoHPQBHKUtz/VxJhBAbTi3HBoQ/54
YZCLNBu3qvGjjl///rh+vxuByAyUFBLwTaSy/fNfGt4pv9c6yDG9ddx+NyrdvZssT+3kvPz9Mm8H
FtsdCZfbQelJcUbvm77Vr5ex3SFJCj1ObrX+Tl8/S9l7YniNOQv9/Trvb4e2/aYCJ43Ptpi7v++1
IpPrxOLI5IaBsa/lz0pyn30043yn6oHbwOzLYsDAJGSbRf3shv/yzPBgkAPsGPIGVLmnQpRZ1JvU
vSX8q1THU2EPvmOmfhp9/vu9/ZwV/voGM9mjf037j42D/7zXzDFZX5YVwdjNLGE79ONYnVudpkk7
4w3T1GgIC2QinMQqQpY5tfgjMvav2sB7RuzBI90j3atGMEZak5q3RVmMx0W1vpOwktwklVv4tks6
cokLIxQjRgdHYSPu4lVQ2BLNDdeIMoOhD2kNmaOHHGsjQkYE/AajW3fYuMxDpZnTB5Lw90tnkwej
NLDRjmw1/28zIeDqtDz5E6v0HOs/lOFHTzLE0msfLB0WpMYqfPuAmSSrKOXogWH7tt61PEmPSVVJ
4si1nWENy8tS+JqdJYceVNKhmmt48nyWH7UUUXTPu7tnqoABmfSFiGdHg6UUMjtTGcuxGcM5HSP4
Si4RTkn8SnfRunEjMj84wzIFtibtSSXYxh9miJHEGyfGsa3G6NKm3OR0MGlXapLOfjcUiw++uQlk
ZzoXkmT3Hqo6NJSjqeZTWGJHvRqrvvgUk4OyXyYoLH6syx8zRss9jap0Otl6HYetOVKlp85Mosyg
+kQbZYFU2ocV9SLRr0UnwXXzOSY2qFqnU7YaOSf1ouYDHBPc7tRPNUQ7+DfokmrV5d9Ae/IqoREb
EOGR+NVsYfZVeQM97JHRFz2mq5e6S7PHsRGfSXfgbKSP1bWDHvjOzlQIaKRUfLWyoVt8u45iYo3W
5sEgl+McG4V1si3Z0pwp3SArCX5JgC6/JPyqJ4cYyAA7fbY36Zx866J+8mcwXIGsJwK9OfX4iyNk
iEiGcBVix46K1Kdd6yyvBMKAMijHJ5SHBvNxxh5urll+vkDwa5PB8TQZ36la/SjjMvMwCVvEd5aY
jpx0JkZIKkHfjIDINZ0QqarJeVKRUZ/VTilDGIig3pwRdqnEh9vDhjhXubFeNckIIdEk7GHAoBrI
FnReI+t6PyRk7yQpbR3OasOhgsYVilqf/Ljs5eA1SsWpsFftc2NkzPRzjaOAkzu3qA24QDpr6WEt
+8+iJ+miUdIMiBaNEE1RGwyrDgHhpCRfMJkzLkU7qZetNZlelpvria+LuzeBG0EDAJW4zqpDee1i
WFa62jG+p4N5pjrEvV3Q1cnVrLrDzQfLACH8d5ua0whjpx2+dwX5BpCLj9DWp9OCleVyjboEu5a7
3jENaC6Gopx+yMF5GQtB3nfWWrvOZbPRAUnveNAKYTPLSi4xs334CvFBlG4WOtWsXzvWLPhNbf2a
E5J1TO1OR8uEySy1wUFYstGD0uT/5hbys0u4yW6hh+pX/RzvdNyLP5ijaF5tTkT9DeQEwoOxLqiA
nCPBWvkpU2Psm8VSH8sKyy8pWBpTM8PEIW+Mx5LlC3BuLhK8GZ1+244jjXkQYKCDTOQcsOR9zhF1
mK/mZvqk651nne11izn4QmrPLebksNRJ3SEIDSq9CmdBSIXMVSUt9hzW5XcClFtPx6LsmQ4kbTsb
omBNmmeHDMKwNNXbygLdgIm6P8ZyqK7APzfHjLCg0CFf/JC5jnukkFwu21VQqNZCPwqrlPyPASCL
qofA1VpgyZeBNpixLjlMALvw+XZNF24DQn8RQ7oTsiWyBqXnVNUcQYgKw6BaCI54tHg3f2wwRMsp
UugUPBfWA4eeK6oTgrwjXCIWX9vLTK85bRpltZP8gp5DVlJafnLwuSPmDeWMe3FoJlrcevaNb+c9
9tleYcesjK+anNvA7saHyVoA2JWROBpxle/izkmvVxA+B+w4AE26pTuZma2E1pTic6f1cgCkU+/z
BaLEsNSrn9OuDaac+a8Ha4RjSJ+Pt209vIK3hkAf9c4NhzjOmTiVg1rvId11ln5elDkFT1Wp4HgG
WCcoKsIpl5WnRnbsExMF18AyXbqoyVyHJpbqu7kCFUTGKTMw1cJzz04mekV9VkBIXazwVsKabXbf
xn2DPRgbchovvKdAQo+V1RRhjk9zpxWA72kqgmess+pG4PMJi0Snb26V1nkcwbkiy/y2Ysa6dFNF
ORHmziEhASdVico9DVX0iL7965KrTxPMIABtNXOxPEl2JjJqr5zLV6ykg79quOCm3mGzzPLsZV6K
7jCXRXWLBGb8vqpxFpNsZWi+ag3jp7FuUhyHQ3PsCSq5grBZX29mSjI10mRPgMWdGGyIT2tOXsOi
3JuTGA+IcWxiYMzkyJGPuJGt+zLEqbuP12EOFaLudgMpVVdrmxDOofBch0Zxn5KlhMeYyuK4uEt9
gOomn8Tc28RrMEeJtCGll644YUKgm68vs2AUIIerZRrh4dUA69Em43OX9NS9UqntTxNsNj/HL3/o
tO0zGLHf+SZ4bVrrRf8IqMLUPOZTpJRt3wdv6edXndHkLldb66AOenbvVilQMzNfwHOLSEWIPqtX
fX5TcZpMacjY02tX2OqnbOXY1qYN7DdGBY1arQwYl3EnYrI2YKJ9LytGUFNJ1FkLWXQja6hnYxgH
9jNoiqgoaKKl8Xesdixxa3U8MyrVA4MzLSiUYvT5kCY3hJ++gGCQ3zRgZ4HeRd21A7vmBUwI2VM0
6Mk20+b6yk51QvVAeuwLndjKJWa2CTIrvZgdlUc3UEcMVfo6zOA9w7bDDB4UpNfdxo618OymVO6z
cUk0jy95E6j9kOwJlpU3JKoSy1N26rqrqDGuKkoFYJ16joDQIZDIbe193lXpTi3iV47jBDbMjXZK
FePL1FbiXFXyReUmSL3uaEgtNKTIKIpadD1uSXhcH+nVPRGmMaLfnG94WeMvNiOrv4VDBeGyN9Ur
gQ//wlElVDHHXBzyM7D3q5A6BYCw3jgpsc2IZbaVm4pcPo81393O+dASCQFsskPcvHcc+DmouOWu
G1Ry3JjnhXY1Jo8TJe6x2LoxVRvzrza1r+rSywvVqhx/g6GFCQKKnaDw9kZ8/kEzDi2TuvRHakTt
c2yK79P2n4kZJQunP8Vd7w5+qzju2ZTTM0gGWKMx2Inc0fIDsp/8O/1pQV3h8LLq6quRxs8MmpRn
Uo603WA4aDEyVQMuE5EHaZZMX0h5a6/STKFVG41TkLs6mUhGwWCjdyY/cWPVJzsV8qYDMrRrtCrs
VCIPCFei3OjG5WbI1Wc4JsRRxLJ9gTz03TBLkP6DaAENAXTxVQZ32IvKJLQKGpWTNb7ouc09qxOb
B5RLDlOQOU50G3GFbJQqfeHju+AtKQOlrpy9O5LgIJcrnVZwrxpha3xu5aMjoVAJpK2oAaQ3jcYM
7Z/WQjTUP5Ri/d4qSk+DptvyPnULBFk8XVB5VLsCmQtHK0vzlmrCY56ppPRYyFgcqx19A2JPCEpM
OaecGIJmacoDdXF2rth5ruiIl9680FIZV5MQNWJsKrBEVvNEW1CltDJFuyfFdtqPbkTiMXEfAUFz
y25AsH1ELg/gMFO/liLLD0sKrmFIrOakZ/qwV+A3npreIgxCSB4bJhNPTxZnl8/mujdWYm5mYlF2
SW696mk/+LoKQtdJB+uiiiZzDxwjflDcklRPnQI+67PhmLUYLlV62Z61uu5lrNhXrZtDviHZ5jPp
UEY40In9nAgE1wQc2W7Dp5b2V1qm8WnAPkDHcbH40+b5JImZ9gFYOneLQydO05X5nOcEQlZG/1oS
PXU5Ea15TnLjeQuO2SFWIDWlAOXkJcT6HhInHzxKJcRRtVEH/WBn4VwO5kEWVv+yzGV0BXa0uSRV
bPI1jDt3mw0fmu5ANoUWH9O5umXFGYHauc51in/3Jse+71lz9TDHYGb0DkTjlCrtsWz1L7XTG2EU
E13ZRuU3YjD70HITlintgr2DFpzswy4egoqZ/3XeMGi3DdD8ap2MYTxFy5GQnRgZaNxonztDB4Bu
CM4ytGmZKDKQuYg11Hu8Z0O3y/SxDaaxjW4sUALnUZryzEa3HMYmVw6RmbY7o0EITGVY7QifHVi/
eQIvJo36M14JJsFtbR2zBWow8pMSXpbRu80dUgPztSDAPSxqA41CWQ+fgFUZfDWbcV/YtfOpYq2E
zNv5Ihkmg8sSWeCx6lTDVzgynXpXNfddx2uIsaU/Icz5VmrSCpuSmQ16jZhPTBwHeLHljirBDMuZ
qX+EfxqITOIGy6odgGDnfpJUBm6Yqj6jh+WNtYZwJLsoJ6N8ieKR7j2ghLlZXgCLxKjR6uUgK/nd
LJz17Has/b6K3SPk1fgKFQQARZIZiGSglkRcrOxiJBsb3Fn6Wo19ny51TCRpqq33c5I01xH4Q3CF
uGGCcTDUw9C48lVfZwCyek9K7LrRCusoPeTAIF+SUl/PllrJUMvUATdqudwQYb18hjmtnZp1RCyo
wE905dKcySs2j+1iNBf1MrqPudWkD4oiRnh9/TyB3VSyvcbha8/kzAZ7p9+Z8UKq2WzN5AhGZnan
i/rQUqLXtEvAW2CebNVqT+kWn0xHLz5DyqLE68rocaSbvWP/LPemDnaUeFjd10sSRjVwox52z8Yj
SSza1ep6z3GM9OoW1BlPjpiRiBLvACyTAV0ipueyK61wIGMI4CeUSx1t4zERnJdVIV9l494zoFHI
bik6jzhX64D73DyPdpPeWayloxU1EmsK3y8KVaDcMJyumtU0dkKfn5KO3n9JdRnGg7bsXautw3Wl
HzBiwPXJhKYgJELd683cOk0J1NzEojBVUQmf8eD8QAlfHCde472lrOSYJ3jwWvbMgMP6bULi1jF2
AP3k+dReWOqMo7FDMsnepl3aTPR8TsIxFharvYVNo58IiIYCbWHO0ipLBDmz+gOKJCL10rmHZZaM
JMxbw0rj2U5gmVTuUx0n35VK7byK1K9DoTjIgRT3aw+UCFST8cVi8nhollJ4auZ2F5pOqJIc3M8c
txjRjVRSI3DVUOuADLprA6l1LFG+RLoRaitVu2WM5jHVIOsY2sAm4YAeJf0Il7+RCKQFBqBuKdQt
qYDp4vpJSTTqMpNvtWzX6Zy6Ix2wznRPY2FaDwbk6b0pdXOfuCtogKaaDtGA0yzNOoCCrpaC81Pq
0BkU8wE5lBaUCUqmaRLfmBpmfo3YDkt9/rJEZnscs2X0ddLNrntSMPdqNn1H4+FeLbXSBCkCZfbI
aj7KjU4XY4XyYiUtLyrddg/Amki85332u8Wu91ATOU/FhnMaB9t4nBYQ4vg9zSfNHZwjbJ/ijgcH
x2CdQazNyNGtrPhqjPrMfqVf8Z5YlxWC/p2qgBDVetP0crCk3lBZetDCpvGIuCHbrtSwvxMvtxsc
DnKEkkWcS5M+3CweviSlibEPW4w2cYiee4Xhj73Ck4uG0SMY4ntUtbSJ6g2zprIeDEc6YUcK4UU0
DfKAOqsPBmmlIDumbOckaWDQGlYq0R3VptQOvBh+MhlHxnzmtZ5lxSfFWQEu9/XnzG2j0ChJbgY/
iyac9JQdWEjuQMD2Vc0KprPSGcc6FY8oPegYUMIRQpxtyTnkN+ZFTPoN4MhzbRiw02btMWtbJVTT
AveUqk97WsAEiakT+YKkWM972mGuZ1RlzEPltHxETrRtsArp1SIbGfgz/h0RG/oi3ypVfOlboUr8
9toxHZxU8yrpejZwpMe0B0sqf00qR7safuidCYq7HQhXQLIbdmJVvczBlpqNRnYHTEp6dtOV+3ha
mqMyLd2+qybsw0MlD1YzOrvRcIEqu2N/5hbKsJmN/GzEk7ico7l/TlPxxLAP7dfcp6FpEMIop0Ld
pcZA1RDbxj5tIMkBOF4OdLE4vScgClnGBfi+uP5UybS6xpb/oxIcnkSTDb41IlnoJ0bSLoisA3+n
6xcZUY0lLVTw+FV7pdWEDYC/6G4SYr4vJhyU0Jlstjc6KLmWZNecY8j8Hh15tVHIKIiUxTg2WQYu
RpncQ1Z31YWEyeBNPWKIOOJx512TnmytsB9dqWrPPanKYTvPSJU6MtW6RrcPdcqLmUJuZMO2ybqK
ZCT9ejbpqrExe0Y9Pjgi1TaA2Bh0ba8dJNjbo81TuqZTznvgpEg+00bc1r3DsHvtQN7CYyRyOa1C
+NEW+PXB3YEW7jzD1rmbxqj36ToMB0vm5AskzlOD5H1f0hfDlQGz000afTdrrN2ZAfp1aibjvooI
Y5di+1RxttvZSUvWMicITruWgcrJehzbtjpojNCJxuYyRbnEtxLk3JG0D+vMkLwLgN80RyJ5Laa9
Y47tD1mqFm/A5zrJjhHJcIBFnCwYQI0zhE2sgzQYIlTFUIPlprNQ9oXY1Qtth9Kp22+gUeN7xQaL
brFQPaZqfEiTrYnMcRFAWKvv1pgWx7QnFiDgY0bAa8fnYyh0pLEDye16rl3irCKI1hY0AQjCopqT
ZXlRmKq2kwPJuXGj+hLODCnKPeGyONKh6ikRSMSBHrbmouRkZHupqdp8smO92EcchbDzVPWl5vTE
AP4XZ+e1HDeQbdkvQgS8mUcUytMVvfSCEB08kPBAfv0sqO/EFUsMMXpeOtqDBZN58py9187Nclu1
deaD/aouZa6OQefYGaDbTLsBqFntxoh9XSrlu4yyYs9C22+qkoadLPr5QIArPd0OkqgTdfmWB0lW
d7ScFa3WCwQU8WcjH+BTOgpFqWFPBzQK1SFpFf2+jlmbQYKhY3Bj9JBF+0LzXKUDQwBp5Cx5cQWS
XF/qqbXBUQ8AScm0LVFp6aobQZ03ei5oDDePao70YuY8tZ7JevUVgCn7iGib23Em5BJ5LbxLgaaZ
CsrXTDGvCpfcPo6RHT0+ju85p+KnQupAww3lHh76sG6dUF2JaFTZH5AHRKpTUGe0NKZk/Wrm9A4Y
9TnrUa01v0xlc7P0+Fde67JN6878DkipoP0EvZT2JPHiSZ9Fu6zo86A2a+Up5MRwoTf0JhMA2QHl
tYrNTzU3Db262xSLVXnMUlN5cdHn+orZeggJM+6tJuwrGplABTQermko8yXRLtlGISxx23q9s58K
p7+3YlDOXqL2xylRzW1rRN0mnMphlTV1wy/Pl+FDN/sGXMIA9lS9GlqHt8Puk+NYOUowFEbkk/TS
PKOoNI9NrjV3fV2CVOlbd1qJPOsvcUkogZ5lxgpQq/7IGAbYvkMhCGyxjhgvIEAsDXIawwIRgbcY
WvL8ZlLap2ZYpgCjrIGwVQNPeGwuCPWqA+Jnm7cMTfF1qKU1ib8cZ51CH7euTB5TGXZHxDgNaRsl
rMyFTk6XHnhlAIvGWJc6pQ4G7OqBaDr9g5Bbt+NN8QC6hwrSCpe2W2dV6lU5eb9mTdrbOh01GlM5
ZaHaAAieZveojVIGOgveNoW+uhk52K9ou6p+q8zZxnDL7GJK9dfYzg20ZpYxLyF2BTIXmaOlt71I
XDd9Gf3os0q56i2qrG6S4D3DRgJZtUJSJLWJk3KundrUFvGqceiX0USIgiiGVuKak3XsEnu8QvnQ
bgh3kU8tr+51pwriQRXddVEYiacaDH/gao24Nxu6RgyDQ6HZzCvYbGA057/Qo+p7LYzHa5uCC8kn
DtwwlkpgtYn20/UK9YNj4g+4VOMV8zf154KnfUxtwgrZsgbvYBNp4uu6E9/W9OK2pETem1qCUtng
jAA1ZqN5rXHFi/dotETwBdrYF/dqL4RvEgm/bXspC2pTiVS7ZkQZVHMu3LUUglyVnnelSCva2o1j
XXPKfGNB7K9DI9FW5dTdMkOMdzk7Ac1dyoZBZyw7VLTHbKMzCNtI7cDrECU3qQm6uiV/sZZ2dpG3
+ps6JvmR4yXTnTocrhsVHblWC7p9cMBWYUxIvKjHF4ux6Tq2injbG9pAJFOuKRdorUF9o5gLWt6U
G8IaJV+GNXCWpgegmQk1VdoYF6C7h1+aZF/OzMh6cexQZfpQDNN1AnluLYxYP8A+o8GRK6jbiNdm
2FsRE1rAXd6A5FA/ZDFqq9jT81s9y9O7pI7rB9u0uktU63JLVTEEWut1PzoGxbpDsvlPshHkTkmB
GMZqbRBxMxHbmqRhzO6U9C+dlpt7eszjTa66vJZ4DL0DK1K+ypwmfvKSTBwMvFzHkf1xVaeyCtLY
VS6rub+ZWnygSHtRPTPvWnMYa2hOKSnZ6hXWikroxlEMglAiN+1WwlBz6v/M2RYlKRF9pM9T4OXj
/EAycKozOKNB2zix2KP+RICIhX5LMKbrVz0hF7Jq3HcyBdA3k3TKHs2ZS1/+gbR2ZeslFb/XYG4m
MvGTUAxtp+np2wQC98CE8Hny5KObVm+OotKq7mPX6MEK5+ib6Y5UD27v3VUVMP8tr2q+VRTEhePU
gXtUaRc81opmvqW1jrybJAr3IiSFnvKB/lWV2AWbfhZdtHllnOZcFsy3aufgEhUy9pekvqLlF1K5
5G+Sfj2lKCn1gnwGxXHBXmUoHluJNcPnyDMw8MfiQShSNs3bjke0tcNo+BGnZB3MtcC+0jKiwRRA
8kBh54HBjPCKLofErWBD61q7TCGDDAcBMztPeYLH76xoOKM2p4m10iPsKAkj5M2glcwRY4CXJvaA
tavE8TFEKHQgKzHaxVjxtz1Ro5xoHFC+o8bYBeveqmAeQm51POxEPXOQMYvslgMZurXaHDaTZ487
S6OKNkMdyKxpOpuiC6NNVQyS0TxrQJ9LEWAXZDY3V3JXYAJBf6hT9UcmjvzIzVbkBRl+TzBtAHhS
biYDD4bzFhanVPkx1GJmJ4/pvRl1ynHbaz4SxZPCTyPQC+QeqMzsl3oNnhiWkhyrXQ2YmCa32vH/
Nzd3Q1O6676PAHliQtrEWTdyciiAnBPTfdmFOQOoedQDxR3LjQMM9ehMzrQy7U6n/qNLPrXJG2dt
ndzQFOHaUqS1cMyCBGzO1mBGg6CMqZPazb8WtgEQXTlRdbDCwyEmU6Jcdf38MmokEzcNZtpkiO7Y
98zHcNEC03/Nnrjr2qtXFx3dkhrFQmYknNfSjIEmDSiW9tfcdrIbgynTupgIEc3gFd7OvWc94zKY
HpXW6upgmOjBelGug/dphV+IofXrjhYykdjPFkxN3yk5PXtwpINaH/SjLBUiQBPSNyzXYRjJgWig
0eNQpaeCKCGVgc4vZSaCfZNWiqMHnZqVwZRNP8dwCV+XadXtvdYeMPiPCw+eIuSqNwZUgBQO2L7o
IGp2syE/qSP/V3b8Af2wK6IxOqCONVc2CVrPc65Zqp/GJsWK54zXfU1WB9jf+GhHhvpTARPdraw2
hEhRgr7hnTOCydD7vcP55d7h+ITxu3CPc2+hOIAR/+SRS83hfp6D2SYapglV8nhUptl46tJDoQqd
wSPqWcm4dtUphrPpTPCLyghvkb9m2gINdze2GqpPTQk7mvgh85DOprjDtmXeRwWps2G6MMGiKOK4
jOVmansE5eSrZkIVAUrD4RiLttykGpE0656cCUWaPI9Up2hymFxX5A01VgeAes7viZJN35gMui8x
4UHUANPwIQQMDg7yOHDw0t+lc+hhBqmTlykjeobYiWFLw23kEFl0axmK7J6k+/6WISMj1UFBC+x7
xCpk6EzVa5xm7APqgKDWkMl8oh/OqFbFCef3YZJwoh85FgwN+vXeKagSZ3drWaLeeL2hrl16H/1a
U4z5SGuQGAo8MZukN+cN8TRXRloO1+Rek3bUGG+FU6pUivSvR6PsjoYs0j2Rbx1jqGoR3yjWKylb
tDcFEU+MnV7mTCHEOh4BpJN08R5T9/vjDKyGgGpnQ3CPL1XsKMO4RLna/lDoMafVCR1+B7oxqKIw
vYt5cW6zfEzf6Mz1/cYSMrlhqIjSls9lO/QVepk6j4KcVzxeeRq23cpo4ivCMiba8FLdE/FgPGnE
Gu642+2pBOFX+G6v3ySqwYBS2NcDZc/J4uBGMsaUYwns+VSljlCEIlhdQx6s9xV5Bmut2emKdYwS
bALZOPOhxIWYA9tQ27XMu4LmqKMBMFeZWVwkpc6KTQLMwejD6s10aKNPMww6m/CmH/GARX+O8pay
Y6neKFI2DAIY2DkRuUK94x06jZy7gVFTDNFz0WeT2S0alhPhCZqCRGiVffieEE9NK8XQr5lN6D8K
jl0W2dkU7+1EA4U5B9KBnNiPZmW74/woRNfuwDTRdLDVJNwWsUHLvtGUqyzpEWI5cbNeco2ZYCGV
ryqLewHumSiqpss/BuK0CWnR5SlNE/vRy0K6Vmmk0HcUTB5y53Y0UhOrXcpy+W/t3heaQbS8GHP5
Yk0GF+couprII7WzovomcXQi+pjfT8na6oujhSuLeJ2HLgp/qqgQKjGs/33tc0WsiUsFYgaZih7g
Zts6U5PmJKqNfa6H1yS+XGbkNnTKd0HPv83AfyrnLOgyiHuxPy3xpPzAz/rOrJ9nK7Kb+krXIo3G
jGIv/bhuPOZNh/bcJmEJQZlcR6Yz+jpj86tQVbNAlBw4lbTN30lnkZz5hlg9DFFv4Q6bkt1kYjLT
1ai/qdB6/GRHpY3uVJQA3zyeRRT8158PSQNh70KB/QuRpquNmJyivmIOR0DYdTtuE+x8nfuo8qZX
Ou9j3H4jiP7PTfl81UVIykkeUbbqGNby4P7QkapKFFm0SruryG4bNP4OHcdMoyBBoyDHF6ACBJ2a
JhkAKaMjPY2XO4R6y2fXpm8lKYGl8CbS6Qprl9DbXjag8TGE90w+AnL/Xl8asXnBUkQHYqNoUb6D
AW8xFki7Yo8cw95oiS4vZk5MK6ujAGLA2Aey0BjQeO0+55gZlLriwY6bHge9LwOcUCLgtyrIFxoH
z95M26+gj6BE9MrLpnwIJwfOFTgvv4pi3VyZGgIeKilWEPwx27CUiM5EGa7zPu6OTtJVm4Sor6sO
R+3d3PfNlUNcYVDK+h4wfXedaGp7LA3USu6eQDS0QVNU+yGimJ0QBCxBbXplO/b8Xq/bRwfcxb6M
JsLm0T4EqZq5e91tDlSZFL5xUo0HxczfeVfdUzyAQzDtQV46blHvHc0bnxMa+jRxB9vZzLMmeBs5
TkGeqXJ/SDFYOK73gTk8XyF3VoJRN/INnM4uqK22vQN9N22mbkivcqQSJ4Ep1dpMRSb3c8MhjRQH
Y21MdkEGzRxhIW605B6TkLU2Mb0CxrBfdbu293JRCc242Q5FqNmdP5UOTqdwMnAk5/ZlDAiPGgov
Op6SyeLe5vleUeb0tq0EuaKONqyNSiD1K9rw3bXzeD0211ptrt0EaX8UH2cQa6s0KbAdqWN1Q+aa
9q7bJQ3didmU8DObLmooUWy2re3s0brMFxjH601eYsIUuJrJVfPMFTsePQyXKvfo2f0bEm/j5KWO
2LeOpDbWlPRKk1W+l4bukPLiFVuOvWznc9ZiwwlVIk71Nj+lbTWv1bZmpuzWM+KSwQrNzezSu/Q1
q+iPgPZkgL8bbwv+Ijv3e3Int4MtXweFf6/k/cv8eMwYLTi6MDe9rCgpY0FshaXH/bMx2mw/uEm3
hNpUR6vsfjJ9SB6iaqBRkqESMh09uqo7dQpSEtQua4dUy1oZ1ECOnXEY44o0WCs1VN/N1eoklB9z
+9StEl2XW/SYmGGaOH5wDXGjNBVpblACiG66TGSPti7OMb4H1WMZt8ZPkquyuwhS+FYSK7eHfTke
SJqMr7xRuBdsvnTH+AskE4XcmqiyHfuYzJ0gbKqqnwiYlQ+QA+ZCtruGXCbGZ2mprRMU4UxbnOmk
OszDyHb60czTa9ga4kVpXIBX2jKNo9fnXimoMtBhWgQfyYjOA8NWsp3VfE+zdTyoTjwz+ek5N7ck
p24JjXC3Td2Hmq+3QQo7kgy6dNCf3AFxZmGysfrs86jKGwJ2pe8pFlM+LzQ2zEX0y3iYo0NkK28C
ku8WN9Z7hEInaHOUIfwJ4QdKFLGZCOhDGNb0AKzwKM5O/TEPnN1sYhXBTy+iThhwu1wILxgsfTzo
7DA86sRGXabp9wADMvb86ZdN+fOmNZF+iDInwTZXmpdK7ME6I9NxLQ2zvggJF1qLdvQuqnYJ0vTq
FuMvLqJZJ53EBYSwKkxBw7WTaXTx323FFggwlCtAtvlHcO5nW/GI5pxKttIvTTm414l05zV5J+HP
/+oqHkQ0htZwlBDOA77VF0X9H/vKRM5LLpq4vUusHF9TvdIa9/jvS5z5LOipwp9acI78FPTy55Dg
mH6Dgb21OTnDzBBoPaAHZ9X590XOlP9chMto7I7ULOA+zy8y1UWYqBDlTqo1rjumjoOKvu2xQOX1
7wv9dk78sRNzpWWIhw3GwaKCmvNsJy5FqbcZATgnOwcCQlbxobGQ2VsdKoiqL66XwTYH12PbojaX
05X0xkd0uN9EJZzZwqg8NId3wlJdDUUPcSBnz22c0IOYLuc5WHTg2I90IwL0mSvMiPuWxHBgTtE3
P/38msvDo2bDlcWDpDg9K9wSL2zD1DW0G0uGxy6OtpbZH/LBWaY5gAoY85Zs3P++3V9dE/CzuiBp
DRxaZ++nbMawiQBX3wBjcKY1Ej15rcIeuItM4bx0rt0+NC461xLbQ/LNtT8Xw79dTvipTEw85DYY
+jlMEr0YGLkhTtiqk34TTWN9lc7Dd1T3z2+uq0FKg0vuGCa0dYo758wb3mYajBa1ljfMeIk6lXMG
ZqkpNyrqhANRC99hvj7Xr8v1oIwCrsTft9j8zk1v2hiBGqvi4lTFT4jA5fjstbT+bvT2OUxK1Jff
ORjPzjN/XfHcBYdyJ41HvSwwpjfhimzIi4agTchzb9lIZvkk6BoxOD4oVXssRH/69xt0xu//f5fH
DOWyNMBQWtanP5a42QBa5Y4R3bi6OYRT/dwTKWgw7xqSJAmGIbQp4RCUz8I+2H16r9Dg+eZP+Oqe
LwgmKngHuNo5uT/JGkPraCaddMW4mpTucshTZjW6/HCJmWWdX9le/GuamstqsgIL2K5PG5SpVPor
Vexdky5iEY2IR3elEfmGMOeb5fPLP1DjYAEzynFhIny+R/0Q4d9A0XfKCxY2OTH68Dy/M5lsloiJ
7WoOGrsDH5R9szl8+XLQKNOWLUJbVrTPV25Fq2VmmhenDBl1O3NCLz3oHMm6sB6E9WwMP92WoKVv
ls+zVfw/L8Wflz1bV2Z6LHEjeClCc6I03dXDyzT+nKOTFXtBMj2HIU6W9pqJGX6Q+Bv+2u/Igf/d
Q/6++tntVgGYIzUvipOS0dPEpnLMndqiyYKi2S5eBhvzTBeVFBsxGkZmBK80Wd/zwb6ziIpzDXVT
S+dCIKa2hLWHApb4kybQLdavIwAbhgXqjUWRvwGBvRYj12hkceMuoxQORVu4DisWe3czD/1HVSBY
tsoImxyeCE504I+2ngIWpcQJtuiJ4wl2gZTPiE+Pbsbozx0F3oo2KKp4M3dlAJaG0DQ2n1Gfdn0o
OHAa+QPxY/d2qd6EmVjhGJt8BMCMEecAstHBrbW1Odd3o+1tPJJPObcAXRrhua/Ja8NMTo/MxM4D
babgDKClQV0BnbL196E2f6G5xoJCAnJTGKuGKj1BH8IACvFTFN3XSduv0lZ/0tro6LjvGc12znyP
trmIavphKySf+4gAYhWNGnPP4WKuzPtJGS+A+awrZA+rAa+VaKPbbxaCvxd7dFe4W6m3PPJjzr8z
1gGOOBxKTqrt3tDKhQ7gTYJ5onKYIn0bz2iVC3TGttwaqTxqU/gQJ+NKYzxA0+tX2SsnlKbfrZA6
39jn1xHJCeZh8p2WGI7zLcGoaAwnZiVOWf1msRPwnEzmSIr2UKcbj7GGMv/qhnujp/Bttt/cks87
/PItMH6kyQWrlcAw/tnnBUBlqj3Yc0blNijlkdjvfmMoerNOOlMiGJnUDyD804v0OkSYTiOuu1y+
MOSID1JT1bWSG/ahH73uuqlnxONJ1B1MWhgbdcz6t3//rcaCfzy/UYD23IVl65hMpT//rS66SJQS
VnVqvH0yvCXVkysxcRKBVHk3JhOjtL+M1J9oSPyqvjIc9aUBJGIRo95M1yG2WISvgeH+IuBxNZQf
08SLqTR8u9iZcnp8WDwj42JSE87W2Y2XfmOPXdbS8z+fzjCBVzxr7Ktna22SRoLOHInH0uyO4Zzd
ZEkNB47G6jcL3BerOoBBjboUMAMm2fMmGegUICTM7k9ljliKnk/8xgQt33WK8zaVU3GdeOZ0mdr0
45GGIfdLJnPz74f1xXu1hOTh74d/iMn77FnZTkJmc9+KU1I/zqN1WxYEfDGFRO7l5a+mmn+zyf+9
hfKT2T+p4Cz6c+7yn/9RZiwMX9XKuLlR6dmv5ihzZl+wNSKni3dWNekPRdaUaF80lIcdI4b/j58L
CNf2HBhCxLGcX75nel+X4sSIDUcVLVKC7crbpCsKeL/q3ozKoPfsb77e8xKZj9clB4y0iOWLgDD8
+aqtGoe0W5abHMMJajlCOtN/XyF8usbvj/KPG5s4oVDk0ImTqW8B7vrdbK6E9YicCGE7MD9vXWrJ
fu7Lb16gL74Wl99ETW4aHMXP60ZhaLifQpc7qnn3g6sx9R0eJLPwfz847e/rcIqzAXvSa+WQc34A
qBNUTnrpNKdWs67bsHxQCByfsABFHMvR2wa4/O/xve47s9lUo6SCbtbMmAdC48XtmP0PgvV1+j9f
4zyXBffzKvH571k+rD/udz6KYpau21CRXVstqxNvDrInX2mbzZjd//vX/70hLhcjaYQmB8XxOVNi
Iu1Lok9HGp4ke7VCZ9Z3e+kWO3Rv3xznvriUhtGeVsrSWFF/IxP++F1ACNNoZqJ86pP0zrYq70Tw
t7eJUv0jCmfnm+/xi6fK1djsIREYCzfr810Ev9Vr6dAtV6PYEu1GdcBx6t8sOn8vcpYGVGIBcqgM
bM5BvrGHXB90XnsSVrNui/6Xg5EPjjSrQLZOu/YCqeg3n8Xfn/xySYAHy0fPofXsk1fmxsknjUtm
ctRxtGrKUa2V8enf78WXV4FowqFJVd2/Dm3EyigF1p32ZIjyVA7mnWHE39y7Lw6GIMpN3WDeRUwn
cv3Pjwhxl4kcW7Ynt/hodMJExhlBz9vkcgQkwpVevlmeJNLt1Iu/eTu++nl/XvrsGzOQzEauuzy3
VuxqrWPqP6Di/fc9/OIVRHW08DCw0gP+PHsFIdg6NVIz68YZhhoQAqBOXGPFUSbw4v59qb+/LSo3
1eLguIRG/PW4lHTwWuCeyam3HMmLh7wqNqAXzHTDA1Fn8ptF82yNYhJtejw1SmlV1/9eNrJIs7W+
GubToEFmUsoCOiZxWeuMBPC1xxSQQ0VrfNOR/euiqHyIxMIQhVdv4at8fl/CXM/RHvfOCcRlvwk1
jwNPPGfHwRqdzcT9PWSj8l342e/AoD+WYwBIKr0a+sBQZD16+stT/mPZMmpaJ/mkKicdzdVebbRs
03VYMvtKw+DfRtq14iTjEwdK+AWUygeXgDnCcwbSuKWTYY/QY0luYT/mp0RgWC2QDt4AAKZSmar4
UDGR+K9eBv5i8kFJDmTbZmWnMvj8F5uwNjNvKpXT6Ll3qhDVnR2jaR6jWLlQ1cr4ZkH667FQbOlc
h6WCc5X7uxb94wap2TDkThU1J+aO63TRg/TExbtPir5M0b7r/5696Tpj+aUpiAlhmZOjFf/84wQl
GCiHtjlNRbvFNwFjZzVUz204n/59F8++3v+5EL0Ycp3IQfodk/THz0KFMqdamzYntcgCB4q0XV8X
zjfJgd9dZFmn/rgIqpjJhgLRnMhO3iBiv8sGJ8BI9U275avLkNPKK6gR4Od6yyP84zJh3oVyiCjh
7P5CyZ+n5qrTvikTz3bC37fL1AE6QSxzaSSdfSaul7vRAPT3hOPxXvfqC0V1rxhfA5yJDnkSw5Rb
zrX/fkZfXtS2mc9QBfPen60IsqAFo5sTX5Jr+ZNstq4G2dMFCo7JMNtZxt2/r3e2bfznR/7v9ayz
eIJWNHY+Z1wv72VQyLu51r45uX31ehNMyLZOLg/F79meAa6W5iJYtJOCPWHSsZS81ZbjO/t//5Av
b9wflzlbIoY6sqQDOPIUlktw7DZqtrW+nY00wDDvR1z439f7ao1gd1JNa0HA0oj9/ALWhV1ZZR6L
U1veZOFbEa4z5wJXev5dq/erJwQaDUYa2ykr99mFpjQhm9UqeCPAnNjxdtC/eQW+ekD/ewE6HJ9/
iYkB0h1sznmRLYjWQxJFZGBoNtCCzG9uGi3YL+8bIh0+LAZO1vmh1lEnew4LozqpWlEhlPTcqzwt
+mCqR89vcQPsR/anqwxH67E19V85fpe15iA0gGmdBgJYDl1s/gdwr9x9U2toA4t2kfLlSp7sTKOL
cFeZio/NzASyEZXuR6KV9q4anR/YtusgEfI9UxTnlCIaCtK5rq2gjx1ma4lhdXACdG9XFnl/A44x
W8eYBjbNCFOEmmNR08Yar7Hm+JE1djDC6xKv0EPO8HiGxxVglRNbFIavbkfSh6APs4rq5CeCgLcR
UfA6nepuTcgx7JoWuEUiR/sd6Q3dHT3DMsyMcFtkEKnIbNBBbqTxSU7zoZTFbmw7deXiLFbQDmP6
tVsdyHpcmqux7sV9ryJyvcRHnACfaZAloCvHP52YnZ/o2Pj1zPZ8T6vLwLGwU1PgeXAcwEtk+hTu
bCsVN3qVvxpFZK7R7jo/HJxkWwM6zLYk/v06UlQkfDpSEDPU8LiQdBC0bqGv24QyRc0y0AaJna4V
u7NuW2Noj6rAeVX2HBlAXIh9BoDW15Pa3GlaWP1wuqjdWmNfrx0du5NXoXd1Y8M5lFrvBeS7gf/G
QRY4pGYHIaDvlhCEVWn12kdo4hbXG2t8mGtbx8E4Tz3kG9gvs0lQt5SLGLQRIep3olfXydAngawj
DYrhPMItVyZrG9UQSTyv7B6qzjaDjARVKFhQdi7yMdYv9Kj4qDUV2z2JrfuB8GsfmaS9aWQK/6zE
hIroXPebmU9mJB3oZzJ4MD9wMK5VN7TXMyF7O9jijF4s0VwmmeseirHpdhZ5mDjM1JxHaWvHOKpf
eC+cTa7Pxo9I2mjY9RZFZx85+xpVnR91c75Om/lNH48jLNGhnO9rJwT/EtNlF3E8XIWhCLdWGpIE
4EkiMPv5De2ngvXN5Xm4ZR3YGKzzIM7BIwlkVFviCdM1oZrdvrURd4wivNaSiyE7JLUPkRX1d184
hLZo+hb9Y7Qr29HchVUPiAc3OtLY3MA4MZrZysj6j2ZUftazRY+occJt6DT6VWsWjAlaEbOYzM4z
EIjZ9tu8wNCXAEbOoK9v27whdNxoNQxvEX7qJFZuyrFyj7qouk1npZNf6giP+z6ZjiNkCnRb0K26
uI4uW8d8VzwVnarbWSutxlgx5Lgmzcz5SeIBQy0Ox6sS2eYmV0LY8p027bWkmKivjeSyyeJh34Za
eBtGMtm3BEz51VRX196MB86TYO3wG0FSK4G5Kjq+WNMEnUAERER6aqJhjDPcq6SLofYih9+6sfVq
g7zDXIP4JqvdF6BnC7zVNFduRloFDGAaEpVojvhEqZLV6HLEm74vQ5cBDRYueqbxjasOUxBXbvkY
FbbjG/zLjWH2VjBBm9oMqXRwfFSSeYaCySYNMUAoo74Ri0nOEqUI6p4MicTDS5noi89oQtdf5AuA
qqCTjbovurD5l6ukBWYS91UCI6kRr5GChQ5iD1w001HoZvY1kSCWg3zWLv2oXcC/rhtDbo7yldG5
RJOn2YRu14YP57qwioeI9JROtRHNd+3RDhPTR3s0UKHX/V1ER33TLZa5XsjqELuUNUOJX9uuZI1d
VjIKJFfC578R3mhkNGBbJuyjT4xVNkc4v9vE5E9uaBgZUHAwmXfQnzS2+RgGROqB2QbfS45DgnZI
ggbaFAphFUyqzJcinNRVjfFhldTOzwb3Fmle2RuZLO8CZT7DyPRtsJQnQ/SA0ybjtQyLEF4UP3RA
heHzfF4tiyavo4dipfU9rEUjTQMJUhRNmYjvaEMR0eiAgyg75b4htcNXapsMQi1G3lSoEpkczJ2o
K/huigYDllsaWxv7tz8SpQa+0owY0gIrKYcZ3QH+4/aB/yJfYp5MmPKShkYCK8ZD4rSI/q06f3SK
4sFGJfbU90pxHPHaHGZZRceIQ1SNnw0mTL/o65zFII2fRHk1I9cjVwTvER4hBGdehK7MU/Ah0B8M
tNizD2XkvJvkqvHbsuqidTyQQWNLdgXTQYZm7YQ5lJ5Q1AyIVGwiXPTRNNdDWmB05zvZYHG2b9Ne
G7dIE9pLqEXdlRBmemgK1t7lBHzB0ZrQvokUn6GyPliERDBA0Wa5gyg/2B3CysxNN2Lw5i1MhmkT
c5rh1R57us1YPHB84MMyjXnFXisP+tCPgWxb/U6ksT0gkex7eKjw5rYJglDE/V76aIYtu7pOtfaq
CGgEPoQe3Bhmw81Ux+iUTgtPUx+w2nhMxb3K/eWlZecDtMO870nEwnmVwSMBlO3rmKBg+pnZBQTg
Z6e1flh9/zhb4BwaI09ugdJlkCgonKyBksG2Z88HjtEc816JbqwEs7CHM2/VtQY9vClDtD6G08LS
aAo8BIlmGrswT3kIc2Q1h1KYDGsRXOHciKJrnafGcNKLN05WwpmnLtx0OZ6BcsFulORa+DRmQj9n
DL1ynB50QVzmfg6+/DA55rTRGyPdt5hqrobMRJsQmaAkQ/O9qBmPt7iJDmrXdetRy93nEGQMYKyi
2uUW41P0ycbGxSodIOfRn1soSCBLUKEglpfWvZxdDIu9mSJ8j7ThtgAswjuvlpeaiWB6VPIP3L+Q
zlNENa1qN4ASleRaVkg9C2vIdoxS5bVA7sR/bLTRhWmPiETxbh3nZc4COCYK2PHCO8JDzW1ktea2
U2H35DhLsRH04rGs6XD3Re1iHTC0jYJEZtuVWJ9WldI1UFUH7xoTKe/xXHuvbrMkpizp0QCWvBsA
mO7aJJiEmq3ja80pnqCtxjjUxKNeKt0vG9sQpoqM7GorlAWnM1Wy2OtZj/XYHNWTVtfhfUiGMStr
PW2zUguDyCvntU1UzsorJaty6AJSt5Si38puju5VAAS3zYTbYTQELQbiRFZxETp7EQ3hmv6TuDcX
bxXAW3fdKaxAEFWQEUxEjCKDdLeJq6ZBWg8Y9TwGYmnv3tllCy6GyJRVTFZhRRZD/W4g/wefl48n
Xm9eCM1+V01m5nVJSds2yAJU9uDIz4esegGvaG0Yfau+qiCETVJJ2sMsm2u1G9A9ph4/GFVpVSy5
Td09GSu/7FZtKYH6N8g90eU8Gc3l0OhqkKna22QtT26iIW8LHd/L6MKXx5uOE3+Od9PEEZoJNgpu
l7Vd1LF2FTPB9ZWSFdXtErkRjcVIEYPbxpy16S6cZlK/Yr7IOM8fRrS3eOXT7v9ydB7LzSJhFH0i
qmigG9gKUJYt57Ch/DuQc+bp52i2UzMeW4juL9x7rl82QgVGuUuK7Tc5Os86oi4YpQzz0MEvu6kB
wD9hIN/o8zTsUICi8E8Xwt4Z/G0hLM0BDKcccXKYB6Re4vnoIlASDsXvaZGCviHN+2OS5M2jbAih
aWZlehBkpgvQ2f6LD3vZGWOGD2UClByk9v9jtabjz57zE9EFhDmqLHzGE4pFFW/RrnQkfrLIgShJ
7SFQMsftyUjF8NZXDjxGXKe+W5fOBQ1ttJUrNZNZq/4K2oYmQAeK/NmlNBzbrF2mhxrXeUuVOjYf
QPrP8ywJ4Zom8ye1zEk8y6ZPTIRAZpXvE9hK4VbqbfWJPe72ZWTihVzbNDGlyjFoVH+D2ZfS9fJh
hjJoOfM4v3bwTC5q4loeFclHBZ7cg+xxexWE3Fyz0lKB69TVPlsTtZFC+8i7PtsUTeJuV9KKvrJG
0Lc4RZzgY8L+5kVJeTP2kP2D3l9PNtgC+k2YQ3r28t7MDgwXl2As0vgqaoIBECW39lOcuFDpWutp
nG5xgjGrcs5656oShP+hDdyvaRscHyB/7f5DSGNYNixHnWNN5XcwRy3ZNljCD2mOTkejpPZzs6v9
ZJx+oAhIb4k7dMRdBonHghrIXLKA00rNo6vMxZpWm4e0tt/IROMtcVr++qnFGMdpRv5X+JGHfelZ
mUUA2WKkfjbdzkGMYJtapTEdE2MdOrr4UvQ26DzDDou7ArhM6ruQoqjqHY3fVOTUMJAGOC5lulxg
N8BbEqlcL46or1mTfwzAl/aTwkS1GUzsUVruthifwWbYs976MQbiAMp0sYU/x9UAIhMnE99O/G/x
K2UAk2aIgj+KNL1vWw/H64K4Z88PmMFc9PEdUDW0tdEqBcRWeww5EET13hdYzIzSMQGVzPbeWGNz
o4Vgeig5xoORDPZ9Fra85OWNlDYC64bJ0xR+S7ZxUBOzec+gG+iR7D4i2/7VcjYUBh3IcSYk5Q1p
sbZrF636cpcQdzZrb9+yzJqIdnzrWhH3eJdCDZ2EieOLA8GTWqPtMeYwLEcdsNGhSPtNGLVnNSHJ
1k3iNhymT5uapt7YpBU1HtwxbWdNE5EYChbTVe9mZ8Oc0ghECBBERum6KTJQZYScMBc37ZXJL5Wc
G5e/bgQBoK5g/ooysoiqsiI/sdDJp3Gy+DEWA7+RmuVX7rBeDbkYhzWB1AZna7lEZqboMdyaWXvb
7ixZR+e2k7hlC+lA7EqG+6yQA0EuxvAJ4dg5qTnV7ib8UzypZNwW8LnfY46ZE75iUvDmDLojXyfj
SlGLbb4i9awhM/YJRNPvOLXtIe5Hck27fD0b8dNwyznFcE7rw6MwMvFB8TpyvlDz1JrsvWnoEJX0
tR3E/P98IzLkRvQ1LR8Ot8xP4jjz9cVx361K4SmVmKL/raH9hZtjeomMsjr0UoPirRdLlRzYgQIY
kY0AM+3EvfqLMzkfsnY2/XBO8yDXkaTUdYjASmBNC4qlq+663vhRpqkd4WPNm3wdDYTAOIl4rxJM
xiPv/Vpjgs9m9Vkqu9+bZD0+rLYlKP1anKEklvlDmbLNx1L46urLm40JgrpqgdLV1VR3Wq7t7IH8
nKxgJDiVVKsIN2GZZBUeAhDjvHdQEXDsdXib1wdGFyNKaLRlaFPUvTni9ElslAFpA+w7KfR4n1hh
tHeasn2MDcd+4o8yyf3ja5k4yAy76ROWED4hC3+lTgG1YemDw78fh2DKCuttSGpi5/rc/Oxjw7hz
08xINk0XOX9rn5Nswml6Gi1EennfwfzQwzdMK8ipYnKdc45Rn+QbWCF5a+w7d4x8jMP/1jYbA5gV
2DAdk3MTxfg2de0QJ079bwbo88JoCQYFeSVbNnpgliwe8bIs1mNpxy9rOpHtpOnAVUynwk66FH6B
sB+30vA7kQHj1SKr9/HQWhw8PD0dDNyhWmT3KMdSOwETsE8AUOM728pXgvOcLFjBljLkrPkzxK3j
1z7cyqzuM3umSu3LlqGexdgiIg+xlN/cKr8A/sHWoJryrAW3a6/NGF0m6frqpi2MksTm8gQHTQ4o
EXSJhoWqxE5dYvzn91Mx4HujCSLd/UJp0my1oZxpDGX3tY5MHxHdU1Z109awquKOinB8m0uQN2Yb
xhsaxgoImWx3YTFkN64ADcFaq+yD6BICCctR+MYii4BWBtq4vuBFrfs83fcVcOTINv7w6CPHrdfV
qxsJgcpy/upabwCm5tmRs1ZeEBuWvtVPKCijyGwfm2KY6d3zHudQawGrnCJIStgRPQ3y7rbGTbUx
0+IfW6uY17b9iWcwEXiThXlUJd/+YRXfNz/uJtZrZnMQYCmlAbf/ZuRae1UnxX2BHzeAfcsgzhpN
f+hvFMDUOdsrNE8Tsf/RdTgUmGgNZFhkDsZyHOnIZSDxaLH2mi+d/jCaIn5oO7O8uJljv2PPYjJF
R7rhwwXXvOJQhvUg95bdLT5ePTMA5lwElgLJphtUalo0kGSYVV3x0fcqPIERa/cxQUP7UHTxFcpa
55dEDu1mHos3pJNxMkceTaQiDnG9kQHBmERxhum6q1LXOBn4lgFwCTxtJuxm1xXV7v8QgDbqtmu5
fmnxYDNwrWd16Ccr3iJWBxtDxbYVHdbqrtamPWt7gDhOzOPIJyIHEksdptnaO3Xy3Chc1nHVDUFu
9TRjepwe0NE0dy4c46PBaPa0QizkSmmF9cfysP5QTv8e1nl8IsCz2GUdKJM5SX+ibp749Rn4Wust
NyjsBzx6SRcCf1Czj0qCEVVTQ5m1M/0eYjTvt8SmvESuHhSV2e95Oc0tKQUW5iOjPmrtXD4R72q/
z6vzzy5nvi865w3utX5b2fBbZq10DpZsKs6SpnzuNKfzDYuCQi9J6RCZlnyMht2fCQPLPZlo0E0p
+jxtJfMqrXN8UIVWv6xJDyudiQTUZ9WH4RMPQ9Dx5bVLABe2alvUkFQVWmHRKfmxrHI8suwcgI3N
BiDXVp9euOqs20TXOKAA0+/jmqEEJdC4X0b7xl/jigQKizzCAt1Q1NT9kln7T4oUztgwj6O4jiO4
CeWQF3+MXFGQOi0n8jLM6uKQAfJIBd76pszU62zJ8TGFP0DCUki8ABFxW40zkQfPN/u+nbWcyMq5
Ym7Rt54TLjOs/X6Ul0ExhVsNWGSElL3jhkNGNDe/mLymPQEd4BHmqUdPpWOG2LKYgNsx1eXWFGZ8
MdpqAvRogzR1YSS3jWG9qcV6Z9uuU6jVnzIjBZwfR88PfKI/WA3KcI3QOCMMhx+zcAUBtJQ/zHz7
uj86LkSZ8kZi6/W+fTcKA6RFW3T+iAfUKN9vLK6pezIqi6uhL+Wfw6F/JnjyA4l3fSSEA342MyZG
lx9JgUthjsjlYGTQewRv0EmS8RAAM+X8pe79SG0QN0aBq3Lo7fRpFFXLaqBhrNCW9jZMy3g/1cJg
7YB4jGSF4tgpFBm8cpIE4nxQFcyjwT3Vrqg/5Fq3IcjkztguVvIyuDHtiTl9xPUN32vx+XncANaT
w5QA+OmQJz6uphVsbVEQ4GkWZOPqafhYx9N0ickNSwPm0E33kmC9GLZp3/YvWKsGT++SW35uB7a8
iU39CHzQOcwwHN/CVu98XlskC6oLD9HCsNhw41c2CLpXOhEpBgKDYYhTeU9jEx6wWglfphGpiRWx
HoQT9Z4WdfkuHSYmd+5Y3XiV0m+c+l+hl/+yqhAe7ECMwNJmsnYaaSTbIA+Ha+6AkRscgLUEMKR0
S7ERNPBaGOtm/wbBsTjWRX5LSGSJog92+NboS0URPbvNHi594KafzM2q8FyWg21egM/e8t3GnjDr
Fs3I3YqrEIWklezQ4BKtCC+DGLKWAVchQH4rTf0QYHrDkJg9ruPqO8yj2zTytX0r0pNqtuLp9gdg
kfCraqvUyYJ7BLQbPI4148/mFtmkLPCbBut8FZLfIMxG7JQAatmzRIIdA223KGu81BbHxFIP/dHG
+7JGIzHcafaC0ew2aGvFNs0d+UjezL/FEKcly55XXvidjvqZeAJm8TlcaDKALta0CDJFOjD+evIL
YRXnm32yx2uBa0lCpmPIaRSKkr3Iw/eVauxiFOx3PHvR4r/amobnVDndp4Ak5bsLpm5cp2LlfndS
K0iLfnywdXM9Okby6Zjda1TrAJ5zrO69GJl+2RrY5rlqecBl4rlgGp/NCtf7xgI0dT/U+nSyKnBL
jISnTZVocEg1BtFlwjhiKKuIqW/fEg1JUwpDhfWICYTPHAFZY0YncrwkCCQXTPSZE+VsNjiFFz4t
z5qAw4y1McIzH5ItZB1MDV1BkMLCOrswmdAQGcCtZtnDc0d8N9SQ2D7l6fLBeW7sbFYdHseefg9P
mZRr1HReiWlB8eJjSqW/ZscU05N/WdgzWRAat7kPd88mL8but7BpkszMqYKqo1bD9k2IzBT9zvYc
B0TprGXAeuO94fzxWKyAognnL8jq4MOYDLGE0SlJILpuDc2iJUzqWf8RWted6h4jfkp0xiZidrNp
R1L3GDwBaWZQ8GAuVf+YJjH2kFEX5qNtFCWl8Vo33lJOnybHlJ+DCvaAmnyRccq+1VDNwox2sCDm
ptaXETniwr6mukiOEn4R+a+iFT6lkVpAREqLhYmLh6MTMVZCwUa2CDM68/xDj6IG+nbqHhk5/+vj
gWGv49w2lCGWMnQy4eLn/dg/NdBaQdtkLYAiMHRJTnyjtKP4eayj4b4s2i8I1kZgNS5a5ZSrmjqO
aDtwlCPATbtdWL4Mb1YB5RyKXnHRhraoT4WRFRedDRIJ0qKf4XOO6TYbieLRcElztcfleQzn8KFm
hg+Fq6RW1If+ZRLk1JupNgOarm/4d+O1shjpLQa+4kHK9LjabnZU+q3cbnkWLFLpnY2o2TZRFvut
2/fbdrTbPYsaYnCaMt5Sc+Dgr1yDk6/UNy5jdT9M5bso81f0oA4vdRcHaxIae+J55N6dDeq3kFzi
LSvK5XE0kYT29mQeMO7PwdR1xbmaW7h9nbP6qO4W8IJgmDIzckk5UijmLTVftNV1TnbEf0FG4WfV
AUybM8EeQDfIe+1ach1ITfXoezkzQV8+xKKNW18PVetuWj2LLi1sZHYytrFhjQ5MtwuvHCYW8Tah
OCqRZ/uxt5L9Dd5Jc0OSmEhdGgQiBIJsBj2Leab2poUJFhQYdN8SgQHWnpYNIIk2Mm4+LCHKTXIL
h5mZ4m77iJn4mAJ5dqlTNmNWF0eDwojtRpR5s2i604wl7qTLxPjKiLHhX8HfMrXgiCAqVnvHGvMH
QX22i9LhISP6bpeqBmy9lYtLn95cHpY5+gAS1xN+C+uolKwPFrHXfuWEJBG1SfsZJ0kdMJ3LPYtK
lBDawuB64R6AYZ+RaqGPT+bIQgaQRXcCT46IKOy7QJbrTRoj8IEISX5Tvfb8pQuhL262rnvXjVQw
jla8m/KJFfP6tjZjuydgoApw9Q+PHNYL6yKM1mkz5HtThMm5Ntr6BKgCEJw5Ng+1TB22WstAkbey
jW2i9L5rpyeLwnOvzSZDsV6zyAW7bact/Uu6bXdZLLxYpd2rQ7cYy1M9DkybKDA8m6KmBGdkxmlx
38aK18KdfhKACe/RVBJTu9xs9SrjXKin6KcYF7XNnCSke54ylto6/8F4o5iVk/VAQxF99dIsdyRT
EZfSZyx1I4Ios9Qe7zAbQOXWG537LGwQfUbukSwa98iVbByiLK0xCBTwQeoMijnX8tply478qNan
xm+IlaynSymKbM8hMtzKRM0j4oNSedCWvdDqEkmDoj5eKlC40xJvVCpf8npwd6x42mOtulskVKPT
/Y64tlQP8C90IVlUoacl03xXz1EFsfeGDDbdiowR90/LxXdLT8J++luaJK8oR8vfJtPKHsZlmTy9
jYYA07V1T1SgFWQjq11DRuUxdTN5hBSV7NIie0ktO6cRFfqpk8bMB0AQfVdmwCzY2LBuQgSrJjS4
bK+WgyHD6C2Llp+ybz7w4MWeoALwiqpjYjZSCrATpPXTWrm5scZRtNj6fRTicXDtrNtWcjU25FgY
fsJJdCnzLt5ky8KCXM0vY5UjgLzFUFfsTu8mFRZgdIX2SgjNAen23VKJZMsm4I5YPGe7jvJzNPrY
lws3rSP4isOqis8uT3VHnybuXBBkD4jdM8+aodeQA+luCax3fijYBEBCu2JflIFu0Zz2sHRQPsxF
fsJmqfcI0pGTuCF02GE2NyW98TYmCZBXwfx0UhZ8tWwbGJS33qzR31drSs5uGRKwVztYoFiGJxv8
ZxOyLaYDCSYdT5A179d1aj6Q85RdRA0BcI1xFK5x3AQiqQl7q1pxb9xWB25Jd2ghp91IRURaPlrF
g4qUg4t7emso2X14ci2igFuKiujkfg1d1u9Ks/5CMAO3FwGhiZ2+glIcvdXWfqTSbXh49Yc7Q9aI
p2G4ZJzc+1Tjr4lMBkB1Z72iI4hvJsZ1vxLx6Km1eHCmtX9T/GY+wykeuG6EJ430Nj/r4w8UPFBc
LRSSY2L7IoqnZ6eybf4I0KMyY7YEBKc/1L29bjuQKU4/vlYhu8R0ItdFtEMCwMN1fdYeoee0YxG4
segPxpD310EP+12XJeUzaCbTJxbD8EQkiUuD91V6YTOpT2no3X50FvM9Ekv/otVOBKOvIguNrYmD
fzSX1LZIpTpaq8CJmRUuza0iahVQ6VoND61Zro/jOGJIZBYFMf2GwxTZxVRN90WsUXlmLGWx4rfD
Z1g1vLrNBO8uKr2JloHdJlswms9W/846h44Hq+W/tQ/JThbOup/j1N6ascl0kc1jpVle5SLOakqo
eulvX01vsRY9kx0EXP+mz5lzxoEwUxw0aGp6dSL+D5DVqqDpWCDSHg2+RQj9vUyn9p/eN+MrgKLR
S+l2N3k1Q3fTAduInlu2czT9jmYxgu892N6QTVAts2LyXXsQQeQiPpjDMgKUpIxnMZi/unRT/EDE
cM6GmXpCNOGDi01y08lKEDSLj7pXLDAAwJPAYVD1IFaHy8q6Yi/MmmW+Nqb3ZjjxhUupTrqiTYfN
CKr5HRmUsU1G+8XplPFoWrWxp/NCnaOyhgO+5mZxZEgkdrNul6lICXsInxJwgydWhcVLL5FVlIuT
n4U6oooiECXT0jfA/rZXVza5hBXdj+UgJmNBoT+a2SfSesY5DyCcKAc8IrQ9neFzAhUmY+k/vabF
ViAnYn94acrvUaR34UoWcX8lSRW0iG6cGNOQWErdEv1AkeaqZPSbQ+i67fQdYt9eEDJupWr3lnom
moKYIV5K+VSLk5Rnu7yP4qOT7KG/JqyQdOiYrrOXDVXeGfZ9SBqBW5ABHVubInm3SHAxNT7e/Zrv
VfHj2g+0XZtEp3PozgwixUorpJ96Rp/lECQtlwpsGZ7WV2k/VPqLSU9V3sfJrrMpYuVhqcj1yH+L
aZ8zhOo0z+hYUFXnhalSchDztWfINLBhzEeCupF8ZVxtbf8HvIga4bfTfDi/7XCei58B07QR3q3R
tyha8mxIwnBRq8TtNqqeIzLpm7Oo04NkUa2sB7txt9x65yq8qWuqoOaTB+3qkyZ40oft3P0szC9k
hoyRvkqfXhcmU10UTCPyAhojsyWIzyP6Yy/So7WcnJhdq5X70trr+UNZP5e8Oi2N9sXpGfRD9hv7
3K9N4m8dz+kdvxp/bk9NxX80mcQGgkJYQecH0rmv2jed8zKqs2Nm7CZxIs7jUOQwDmmiORkG/TuN
CYlDhCoAri6Qx6anMMLrOED2nH84gTYFhLmBWZxVH9uJewdudgYYRS9fK3VQTCKIvNsk4bRpzGOM
0ohvDPeIz2+dxdtGXDWCMK2PqLrm4tDHPzcoNG5Eb5J8gBfNIBHm4ha37dcHM5bJfnCJOOokwb7f
lnhe5lc8kxvWHJ11CZ1dzRoLP4yGGKffpehnChn04idHpVhwq0IoTlaNSKJLFd4lFuE3aLWyi8M9
rgifsTq92Va0u4Cz0X4VldaywR2tl3iU5YHp7peRGdkdbL/AXumusstE0KtDqhbFV9/OSKGsqyM1
rzCJXc3J3uTQAYOszqHRnGLoeiLf5wTNTyQqwcMCwU4gBxgSxLksl24uhPlikhNjceS5L2PDyeuy
V8sZpIYba3wBMezDMvEaqsE025HXTg/FT6WaXKIE3/PTTHBPcVFkYsw0+LJ7TwH+xseW/a5jXjLY
Km4GS6q/l/OL7j424S5FgLnWf8wnd1r7qq+PhvuCWHzN/ybQ8SywqkbcOBV7fUxRo+1uoQSGBDe9
fCTNS0I826jvw2g+qEn3MqQbTYXF3oWuzdCeYoENwmFBdWMhf3OBjrflUydeO5PyUttT2x4q40bC
h/qf/FqDy8a+gO6NjZeQv3osN4X6N0NdK9LzytMaErQgjHSW0ENuzjxJuyIq8gHtzTgRXPeHlC2u
36utfhD/eVEMNtuGW8bAfTV2g8XnxnG7sJM/3FSQ7CaL+OIugoqEA5HvAE2Tr+VlkHTa64j8DP7m
xgkfMnmd42yfmZ8GSvClhB/K8DWqP6sRW8f4DNLtdhXOtxGAhepdQwlQb1wSJNKcirQQSFOeCZXU
6RTBz5fLxSIQzsRLNYdv0kWZEYfHECqqHW76BCI1SQhmoKWnhtwf58YIHK8CMtrYsglnYUTJyrnf
+FO1nloicBYyzWLpR+ZrWZFkzCcy0/AgCKgUzOgtS08e2LOKOuzRd9BFLbz+kfPZGzcZ6nyXLb1f
aOG/bqz9LGbJUF7UctCKt2H6lvp+KXYihXcHUtD9quQVcoCXAAPNTLCM6tjSJ5ZyVxLxMhGzkwlw
AQ/cqwmEN+nlk+bN9vfKmTs13232bMsz7cVG1h/R8IGULJCoBlAwILm8W1M07PtJuzjzHhRF7/A+
XAdCdYp3rfpgauXXFj2u/aV1TxFvSp9si2JnpK/d+G2X9W5BYovYAH3bk0VKRoO+sNQGwkpTjmwQ
SsUXSeF2B8WxOrCfAf/x1NVvi3MqYLL/jzcgloP2jx+MinH8V8vrLf7M1fZSPebzH8uPqvtBX7sH
Nkz/XGx046dYyHpzd0tzThsuT07xHpatjUzRTHdr8TwwR0nWeyWv3G5b6mkPGEr41zAy+YNESljo
b6/tyug1HR/05b1AJSL6k0aRFdluv78Ji5FnJJxICoRqinApIKqmP+ZErux4+j1Ux4oAZ1PFp8bM
rxN2Sh58vKV+8dT0ME4oBwdmhMWdcJlApphXX5OJJD/5bc+/HQKUFCCwnGG4rtEt7CXgy+At6a/G
3sEhkaVHWz3Flo+CdJHajuEiAQNvSMoCFa53hIbs1lndh8TrstcORAbUApVTroaPRZjbLjoUzjv7
AlrpfFvItzj8VXe9S4Jqse++nEPT36uaf3CiV96Mxa5nI4ed6TDFBzUiMITEGq/nm55nXF5MTtWs
4My4HRDWT8E9Fc6kGMZXu8BMSk5U9ejA268zHvIHh5hLVBghU2WW+4rcVc4WR2DXWz8i+dQN59T9
hY+ej8doPpM5tlH95famsZHmJTq4VNzGXVI/hgYLeWkHZCfx036rPFio8piVTN0/l4kYSxSuntZr
IxC2yVeaXWq0B3BSVhUMeOXknWHcL+LQdrSy+t6a7e3ItWE6R6Gxj+i2Vnqn2JFM6wPiVHTpd0v7
uExftuAb85Enn1pMWrSDoJ6kj1q7DI3P9j+AYOjp48dkn9bqCtmvYjFYx+cpITHvi9mPVhKWnh+K
5lk3UV1+6fZJWY/h9EL2SBUdVrlt41NRPJITAIrAs4o7l8FsNd3n6dVCaZv0n3nS8yU4SedllLuZ
WyyJMKq8SOM5Sq/DeNYjoqZRSfXvqTrCkBlWh3olSHC08w0FX/noGiQVPtRM1UfJ+/i+int3CGjk
fNl/cx+x6/ZNLjMV/s6KYIzy7BBtKnMI6XoetIAq6fOt/iHOgCsacFdTayP0rWqwyKCLCrmc9VuS
0KUgRSeqDoP9mOrTeTQ+oyHc5YbLqJq4ofaOjsZTdkvfQ7w6G4xZ3+FCJmKtDijTKZiZXdMBaEon
RJW2JL4jlGBjcwE75SOIBMSnL2TnctqlxxnKdd59J6imCyLJl/JQiN94tDeN8ZZyABh6imE89ZhJ
FxTwM9vEaPodltjXkgXP/3KfdgXYIKa4DNUK/nzRvRIF1dXTYXCvt6RvAji2KwFLCxXHbAc2BM5a
PRmK+PWpexwiaN+rxSkT+W34MUtE+9NLWF/yUHpaQ3wPo6pV/o1d4a/x01R/kepeQ6uvU86DihFm
q/mJft+58rq62bmviTS0uLGiYhNqCKX50CcSRF0DXaLixBuMF5K/g6HKAVFH35bJxir9bUai2SWS
feQ03IgESA/HERcsq23OXBjdDJxLfmSJtiUkwNNmeJS2T+P4Tj6T6u8hWiO+4MQOt235Y7Jgh13J
yvOvcgI1WDsRhlBsUzrx5hDbw3YUP03TgpwlVuwG9hqK9lAzAtXx5UAzRs+rvWvpfKjK4YDUhOnq
HP214c5x9gJ1m0YQyTJzkcXPiwHHtGoDBn/nHl7Bzl4lcvq/2iGDr33tlflqZM3Xqisy1zvPMn+a
4i+W9kmCuI9g9RT5+9QmdOjo3dgCsmteR7K/rrXGxRu/Ju5LbIhgaNH0rv9mdCHhc7n8uQ35Qbht
xMcAonPgN4731noo8bksdIm5+oxIY2z9dNX3oz2eB/U8NVuVUKvAq0q1jWAlTMejtz/k0A3NlzQf
GqJ8WbfF86mptrm4H2yArAdpC5j0Pi6MAPWE11MjqjLZDYTpTaj6DP2hb0+DdWpZi6v4pzClNzNC
7rWDwaa0ZpCbihfbvoya2CH83Oj0UiBpgNXy5HGroAzwkltHxuBmeJ1NaPcD0Yr5w+z8kBX0bwWM
bxUWCM+7ynxGqLpJqpm5zy9nvBXetdpJ2Ici3Q0ZYX/8bqzN5froyr+BtFa2AHm7LeK3yQ69deI0
woZ01PgWsTEgr+DM/tmUv2VUoxR9Zl2SoHPDuALZKc3/9PmiN88SrWp5FilfzpQvtH6namRf+/aW
euCc6o7eR57H4s9Uyo9IJ2iZVyXPamDbBBi+bq6heskm6Y3LXd+ErPspy94Eyq8FkJDNoJ2mjy9A
F15s6LZV+VSMr1rz5LSP07IbMUyXjsf0lxn6Ueb8C/W17T4MOhjLPXWJfqiYZmQLFRCpPkX+SrLm
/Zzc1doJRyDZyo+5fSrUewr2el16z1bkNpLBEwOGJQhrFezlsd+ZDFcLWuqYuk5P/0a4+PWwj+pL
SuJdUtHmcnuX5Y8LH5/k410iduShmQY5zxCBo8VvUlLZono/JK8jFHycbSyvv5Ppy+35C1EdaOZ7
afxr2nEXm4tv6gdQ72i6+B6vzvAwaESGwm9UFYIN8MZ9i2kbqvlKBohq8F9YJN1k0z8LYd+iZyDZ
hjOuriPjhnCDle+VrABv5aRGS50dQ5fZvubcYRj01qw859XCvhyXI/MeUhySJTDG7tjB+uPzsBE3
ONktOae9mtChBqFhh2uCIgQF0lheFul/ToskyZgD2MQfboR5iFlsSS70WJQ7hBVHu1/2PcES+k3X
RDIQ2vgeMnZm6Iik128RGvctOnR4zLRg7s7selKUbxEAo9+U1r5ZeNntZTo4VfQ+zNW7ZWl7dx0D
R+nnqiJAsV49xmEbteRX5pmBOc5HZvwfkgJRueNxMtMHos/8aVq2SU3ysGFXkOBU4IT6oXe0c5FF
p9jUtiXb/w3bjN9WU9uhmB+jRWeRz8JqMrxVdoeOtyZx0c0X5gfKF2oJIiq4jdtNkmkeeK8ny0YB
FqtDaTafc+YgEK9AjLi5exRcuOi9PXLXN41mBitIaQ8QL/a+v6V46LsnZY2UyGu5MdxbN5e/sx66
Tkm2FTNWAXs5rmu0Rw13zV3NS0x3V7bknqM/7kR3KQvWeyVL+qHdz2F4NZIRSBOIxmHt7oa1OJXa
SFxv6Yc6ISoMl8k7PTkc0JtoDa8oCi8z5K8ykm9G3W9GLs0+M3D6ocsxohP2JH9Y0hcBR2821pdu
7QKXf0dHHTkskefOaWBxcDQEsa3LikCHgI3IRV+x7jQpzl1V7M2O9xRJ5UQCZevYAavLj0Zz9lk1
XVoxexX+yo5gK7aaZK8SrPuKmn+v2vmRceTbNA5HKwt9c4XuKUj4BKhE23Pra6eK2q5jLE+eh7NU
SHite334GUK5cw1tn3CfxLokQdu8pVgxK9K3KNofNMkVrHh7+2U9xfl/JJ3ZcuM4FkS/iBFcQJB8
FbVa8r7XC8N2ubiCOwmQXz9HPS8TExMTXe6yBFzkzTzJ9F6SgRul8+DZ807+V8AC41MMW9xlcZb1
x24YKZwZD5NtKByhhYoNH+WUp8BttpL4n1devz/87FzM+Jl/I9qrtBPcDM66Be12JxsmttnVzzMi
0hi0+9RCk7NRfoxvthUiPNLUr71ET5Sbt7E/04PMDPfbN/y+Q7Vrfa4oLLadi+nMY4SkgpUyXpEs
O99gIq3wfuixOJW62kZ9dbLtmnRncehM/clWuaLEOEv5t7H2fc8q5uo5dGtQ55RtbANtQIcme9bG
VHCD6ciKFNR4Q91Rwm0geZe6Mj+XoaZJJD0ks6GyOLIwFXW7yrTnJuUsD9dXgfN1HhmIO7DpFFSx
/pqvRaURaqBt92f8RadygbxPlC+JMh4k9FQ36wnn0MSzjgJN6T1TgbWlZ+aejpcKPPh6UH363vHh
hVEPKmt6rL0ArqdQLZT/4tkb38qZV95AjtyRJAP56+TI6Npnfyw/i0XiBaRu2q+PRqWw+pmsppax
jkAoBsga05naGpZKiVNderZh7ciRzPTDx6Pg/uim9n7BNTlkfCmcOg5xQWBgJbSNBXzllE9yWor4
JrQdAwYPHL/Pbupk3BRJu60bdtukG6iUwhLZxn3DRQQLEds14ny7y/rw6CKwwnfdFbPZlWOwcUvv
AKJ/6/r1HWPmDSlfXloMxaMVp4D2Qpfoei/JCpG0DAhB5jV6mKAdkAUBZoOioXmKQNbY3UR0GjbX
N1tGh6lyhqNg6u0n9Q9+P/VS3vrhaNZt83I78zJckWXbANdzCOYap3E4gvOtOTEl2aF6KlH2XFJ+
gIxv3SjEZ9uhrjTngQfh0FSxY+k9J8Pp6jxfhn7r4s2LdPXWTsXNZAo7xi97v2YJZUxCPTU+NkVc
FLwMSa4Vov4YHIErhABN4uGJLRz7tpsRy0N+0Ar/FHcJ61lGsms7bnYglrXTBZvfld8iwijRpG2S
mBhW4d5Lgs0kQ9wEFKpVkggZrZ0aa3iAJF+2HpoJeVR+nwsWp1wXeoPRi1/OtYN5TXYtPL9q1SqW
lo+uUaitJJnc9jbXLqGhLNzi2IpTc32vd7FX1xc7JGXscLI0Q41ZyaWZV/71iJbESyniTGAAsEOc
01ylNpVelSSsPwy/DYN4y89rrZpfaHs2st8lq73zkPdax7t1kP472o836QxmOO3dcy3WF6/wjri7
D5RePAMAfmQrTJ0viWQjD5O1M1GDJlroY0axbDrKA0GpLTmyXRIVj/bIqMoeMiQZCLXnMVDWZ6vx
iIZs/hx75cFBDENmbI6jLR2asWCGyybrKfJ4vun6NDKxU2RHiZxvYGdTPT30RJ3d4BCZb8HtNVOT
OBCOHPDoUvs7q+0oCTvwvzp08eQjo7BIV7zv4meB6ofh/ovPHgcs2WGB+3gMxo8Kp6NXFfcagW40
1C4uNdmu9Jz33YEcPyueMZamvBeiOTkTcbhmPriyeCL7jR7KdpbF/cmW7skR0b9O5hR2loRvsvq5
AUZ8XbF7doQmw5fCRONpYl2uEvHQOOOW+Dw/5aBoGsRt6HEg+cHHYiHEj0Nwx+zxqbES0g04I/Jg
yiqv/8DaZbEUvZdtclknkml6xFWZpS9RbW7HaiI5iPnfb2GMTwt/Rd7cHJCYWWvkxARpnswLVgxc
DoJgIsbr60LF2tEiTo+pbiiCXD7dgk7bcMbU4wfwNkluu3FeTYzQo31D1QKrgKSFxODj5+7ZsO6y
0VAGhHEt4ZHqRuvxat1cguGWptkDtLNzMC3TkRXb39B4ez8vLgaVUQl316by3U7n/ZT04k7rBvkw
BGLRRLxpwm3ATjmRdK7MIHSDLtym16ejWnjLk0m1eU7IfrjrqoQXuHPx2vxf44W/Ubje9iCBW+qs
hBiYC+sb3UO7CD1AgdTS09VydcMw826XEEPaVQRCU5IIMY7bo5mYdeP5KW2DCPCNxY1Ng/qIQJle
L0OLtE3Oc1X0C+YjunK7MmOUo0+rkJAyVJfuMDXsjUtxb0tjHGv7/VyxeB0Ik9emb04iE7ELTaEz
PkO3QF4Bl7B6aOLjfAiqGo/lhOW8qIXaTWBTnqyFbH5Bmu6uaSX44aLkYPbsx4gvaFupnvLK8Lom
mt1HJ2zacE9J4XhQeUacc67Cn2IIv+3eju5sv2MH4cAsfFs91liufxmGIuhfG3wf7yB7qoNeuA20
P2GNlriFPDDIxySgB2TTNSVF115130hsYPALwFMfkiytL2KCHUqSweK1439Ms+jOtHb8rOUwHYgY
5gTGa0kari8pJcuS+9BxiHama2b4BmUuhjyEPBdShR2+tW3vfjhLGj64YlFlPJnePQg07Zge++zg
1CgO5ZwUN7Pr37QRNAzRE6ZeXe38V213JOeibjs4IIdhFWTciF0e2cSOu64M8CwNmPaMJFI8EonE
PESGiXDacKvcX1pqcNkW9HN4YeB+0ReIa2vGE5+2I7u+Ik1uhpxHvSonQww1clk9EaJ+wpmWnYqe
jAEaSd6hxnbFy1RO/aMafMz82GvNfR6hHzuRB8LFJa7zWIDhCMGXpPpBt3nwI5UPpWSZkD1DeiYh
S/n3ji8SqmAGCy+2Xp5Z/e/TlLK8YAlAPAx0xYyuxzK7mLX6CZ113U8Fvz27At9BOulrMpZO8UYN
iDszsAFilNuC7hPWimahqXtessdgHZt/5Tryxs2bmleocGWEETsANEJe2F1eSswSOz3Zz8rov63d
Fze179wqvwLMkQXMg0VdPs36et+OISFjH7jKQ5S3wcF3RuKRvXY+WD9HLziUzRuUF+ofqObgS7HM
537o531Ks8zZjuT0Og4uq+BIrSfekeR6sGU98lkRDzUUgl1ju91fG8PkoVvNfKxZncJRlTnflSJh
vdOnHiO69qy/gayrk1MSwp1y3hXECv772NfwKDjWyqIjtNzZ/Hmt/iltWChXAtvRW7znPOxc2C04
SJhd2tK6waxiI04PCNZ+qjikHERh9MDqjQzt1fy51v4ey1x+wRbjbulPmW7aGngKa9HRnGZXYfuQ
0/Q6m5lkRhSiAdpR80olGePpbHFGl0Rb7E1VCLJzBaF3nIyDwBLij4fmuuZpdRR8R3lf7a4BMFgA
c0cisQSWLAfGsqr1DUJGykSdZ2Hs0JiIYMvxU4O5e+aP4Hhy2YA3tpruXGA6HKDmuouWKSk7hIXD
MOe/0Opz7M0aWaguI8IKHfuvDBYU646WFriq4adxvCEEGE3lYaUWrtwB0sOS4boNkUOLYlruLUqm
cgT0mynXFEzRLS9yAP1FwGQRRO2xbcofL1lfVGnIsdzOuXwIM6iRRDLBcURmwemHteaY9g1Huds+
F8xRVMZkHKUqFPreT/z6sTReyIVEvQgvUpGc6Du8MiUc/9UyE6omLYR7/1pnXyYR2ZBBLg9joGhP
auYQ0y4Sw9a41I1GPGEn5t+PcnEagpbufNKv0AOyec+P3p/yYe34+qO/MhFOzVZRwUS3ZJX+9aL0
D/PJeuuYuvmoEIbE8ppWLYI3NetANRJ4BiTL05jIKQecSpJ/PZ2ET/YUJr/jIp2UpXiSn4IkvE+4
A5+1Fv1ZWNgKlUWTE0TIiPPkel5Uq7MzPj3wCdAvRloRkkCt+mE+wXdjs5/SNbxl6in82M505ABo
n+S0G/oKjgFh1/boESiKgWcjsS7pwoak6OyeBC5Sa2FcvI4IV/SepdmeX2t6smgdprCHi9krHD6A
q+X4Zw3OAdsTL4VL1X+o/mNPfmSrYZLddgIvsct8toZUvuM2R2aSxqbY22Jolt36Ya2su4W2PD4T
/p/F8GkZ3Xw3g1DCGcujBbp7gpRvoaFpw6AHvp91cTPEXS+Sw2D1AuGn6PbTMgAO6cKEcUM7irEb
z9WYOyRXVMVYR36CAZ1sH1UENryqLJHkcHH78K23yz3+WL4/kyJJxJ5707s5FxGVmLiiaXydUps3
jGJCTq3gayX1sK3siRLgkroaJjjG1DISqIVjMsRtvsAnsolXJBHhW3x2XTxkfYpxQT6mpEbSOGvx
S0z9SFSkrItmZ1dJ0m/ntb1t9fhrw/GenyQTGRaEpHjotVedhl6wJCKpJFDRszsMboL3hOXqf4pr
HNKX535TJfcXCSvatVrxtGLSL+MoYesXpfPNHHz7ocRboDqQjrblWjhrYZZzm6v3uvPdR/IN0weJ
IzvWkBJwHbh/xrEpvF1eaYehbwQ4lsIyO7EwGE/hittGQHN+6K6mx8JFoAp41+yCsVT7KuUGJphF
QFkM0UNXuRgYB+dclWa4JyXQYq3MOwQbaZGxaauPcK1g8oTtF6/WCU9SWrZ87ZlKArghIo6qgdM4
LLLyFk4B84ddYXHwxXLfrvJfMuXXudY3P3h7/7YL5ifTBfeRtMxtkiUEep2IV1Jgd/O4A/4mUnAM
cuCzcW2GiQpEfWPkdVseWfbRawrnCx86VXQyhTS/ROqBDKV/URO8ho2OdMb+0zX+m8IDu/OdqwBG
e6l162b4HkNNZS4kIdbDpCXiwgZXcGmkLKLHPI3YVQua55ZUIvDTDf4s4bGkJvrsRuyasCkwYfv5
fYqq3U1OnLofycgzApElaTJWAyZyf2kkfAIF9tSJCXGwnR88bV3qvuzeksQvsDx0CALT7L14OK7Z
gAzzX+UONjtj8apHSmvrQL1RR5LdiiydXn3eH7zhDUKtRzidgtnHpW2eiFa9VCH5KUFmkuubU3Sz
dt37CO3yThVMfkJaYIxyiDqlaPRn5+FK/SGO87ISEVT3dlu9dek1JrYErLNqbTkBvnfqm0Ekqbib
VhYDITdFiDKxUfP4r6oVkI6iRozCHiR9VtAdACq+K0U6zXHrWTAYbD6mycHJk2lHQabA0O8xaOuR
+PTMPBp3nVUfZD798aGVHOBnROdlTK/dKxHmBVEAbOszhMOF11EMpQtk2uC5x8lrsO/nc9Q4W1Mo
z2HHKhw6NorhH9XAaleVM4yGFcN1tQY/OUrcvm7yz7atSZQsPHzaylo3BWyWeFqCDvFgZdcRQrzY
1Uumflplqy/4aFcTd4kquRM9G7MgDbDhS9FyXruUnG+8KWifqDB3eNXbWbcCVytekDN4cXJ7YUcY
aPrMm2zujpaO/GU/9aWgdjE0zolmOs23P3FwGfZLAkgnxSD+xttDnvq2BSxB6TvDa2PqnSPn7ICf
1gZ8SFHog5Pq6afiq13urNB614v8ViWbXqBx9R78PqioYPZ/Z6+amrh29b2eh/nNdyJcz3LAH3Wl
g6oSJDPPw+GF9e2LTUZyWyVWQCDJHfddxRqfkTsj5GC/eRndRUeMI4LixfB3DrkceOgEu1nxct53
wJhOnr+SAK7CRd0PC9pbF0QD/yefl5PHXpwGreI2K4fHtSfexwznMpCVnXhUIAJZty42e1Jmpk1Z
TwAACGSwfuJ3QkWe2ubDGKCfdK+L1OGjRV/Rfs5mdU7k5O4YaDp0TromQp9WjU0gsmjfJVH/W16h
bNhOGBTnwHqY4En9BYxlLqMQ89lzh/5kpgA1OAnrbylWsbWUPfIEsacL364mrgQfM3BY+ijxI93O
kexOeZiHp6qn7DIUBcFVPTaoZY5gv2Hq+15zqqgZXQ2F0rtqxcSNekgkqHgWvs7rmQHeaf6AX0Ml
eDD5d03tdp+lPQw3XR+Vj4MpklvXm4t3O6Az1NXWFOsyX/bzUrJuAmV1E7DGYB6kY530Sb/cCN/+
WTGnWVDfNnZD04IqIus0EzU/itSddj6iWFwEXntEGcGn4Nqc5CE/WpJ57o2uc/k12ZBVFz/XWxfM
wda2itfy/44unIGEFsjt0Y4z7UxuIa1FTrJ3Zud3ncYPuRC4twt7+ROi2Jw9Q3KbBXxzQxtG+bza
WOnsypgLDm45xiRRWDcP6mX185HTBGlSWLjHLFl8t4LidcGstRmiUfwLRp+vI9NzTJHx8kSAy40N
+6kNITNnww4faVXd5NFyJQZZbWxKGlsLvJWc+6vOdsPEkUuVT09DJrmhIW2dfWgiZ2vbbFSnYWlh
IyBd+dhZlD/u+OID+Uja4NwHjvtPu4SbBzPxHBpza93njN1/SxhMDwvI322TdUz9UHsuk3EeKlv8
AimjLj4bWUwx2kbMC6UEsXZl2ZggFWwfOuu5DUp/W0pDOibxasr6tCvDLzm12RszRvRBuPBPToEG
/mrt6fdeieLQEKAh5UeMGP2na96zbhxY0JVlPMAh3U+zI//l8kk05TGRvn7sKkCRe5WyFGyjlFvC
XfqbzrMKoAC2ReCSGRuSWvUhdAckoiErgay45O/UeS08OwhC0qo7UUW9ot5Aa3bP0qrRUDJcTUzZ
PLHRSW5qq/4ErFduqSl9qQbr3YkoX8JEPV/gU/WveJ6HOxbQHtHDFMXKKZNzRJSPwGCX/iDZ0EQN
6pkEe9L/dAsMEZci3M3EY/GzaVYbwUqjq6y9f+Hj1YK08H6rrvdjZjV1zJRY3bPvps341wSWzHdN
EQ6XKUgd1HU3P/cYtm6ggOiDmqXGw1TUL2okRBpU1IH2xYK+ZC/uzIxLbCmJI57W3rEGNkvAW5W4
N1BV5mrfK87XnS9MeJcOhUaIdrxzJ4g8LipZjisO+GfBhhSj/VDtKUSj1YmYwcUpV5aYhWy2bmQ5
FKJEUE7hMu+qtbW2axDoAD3JxuTeL623CUIJlam0fey1S/g+5ijvpeul5bb21jdv9VgYwYzykEeT
FJ/ngv2opUL+ODrOV5lxMS3twqZh6JaVRWfR9h8rvd/Y590Gq4AymRu77QSyKXC8h9DpZ0R2V9xl
9LY+JjbwJTNjiTETuzcAXutOZUN/KHR6/ROi12Csxm/XQV8bBmIALh6zLQsCFY+TiHZqLau/9Jr2
l7ItKA6vk0rLePDY+/WBdO5X0YaEuXt/345FuKt4rt2oNhvZ9LGAGmTNZJA5/h2VWtFjZ/vTNpIj
tRgW+pzGnLfkQE/NWq2vUHab49po58HxLBlHYTE+kM2u9627qngZHHNE8S/jVorku5qZNtAlmRVW
zz6QfcWsMXDE51Scx7rGH5dALjxUYeNQhoCSTmYcf1YYOrR6+Qxsg/7SxdDeF7XyfwAHAGvzke4V
UMeVH5nN3mo665ANQRZLxoUtuf15K42jbtd2wajglXyc4BdSGzyDlCnptdjXi5MTXk+T7RjI9NUr
2L5xaVjem91biuD6aF3CkMlfczUckOiagxlstc9N7TzwLbhum1AxVYYCCuiMwpJZRZCCpj/U24cb
i6TZAfm22jl2nr2bYLFvlD31L2riE4LDQmGnlNQZWxY70UrYFm7NrAV4Ct04BGsCVZYFWFn3f5ws
7/7qRZlntPeJGm16N7tUtXf1bH5sKdM7pgjF5woHc9R3HaGotT5GstUPa1vLM0lgAHmsHLdy9EHL
eGlNWpBA3BxyrLc9+41m7ujaTdnFRTkaVz7Suls1A2mcDuAvFr5V4z+GjQx3mNbZetksoBz26cCX
zUGi3zq9zUhZptcPMAfZsqBdjIRq1o8yncTrkDGo0REXxPU8SuiOYbSvfKGONkLVpsiXd8ZO9G8e
wrA4pI1OQYnSNhBu+2pMyc3EmMLyB/ILAXpzEEAS/2XYxoiz6ORoK5KjvsJzN8P1QPTnPePk9GoI
WWrE7ijfswnzDpPOGDD5Vd5fz61NQMZyU3Pd7mr6VAgeN6Cppv7PYuPEzf3kLpHE2JOlLrY9YCmc
Ktm/nFF1Ix3zscyYifs+8Y6Zrl6ZksY4tK3nymNg2ygtuvdJVlh8HO1cprL/FVTxwEggXn8buARk
w8VSd65H6HPMjX8fUGXx0bUVqrTwMMW1DqutLP9Va8hCmC7Jt5YbZOvSk3OyF2Gd0kTwdGbbuutt
ASgvCNQNfD5MI9mautd7jQvLN6H9zdMV9cizcKaY0XN3Fp+POJMMbJ1w5CFseABrz5nf0qJO7sJh
6i9NXs87HkS4+LTKn1lkkBzvcQPnQIqzzUoKarP2+Xek8uY8N311xobBjw46iSd/ii26mUbnUpUt
sko4Qo7yUnCFjASieoY45h2ntXYe2fzg5x5q3GczwQQcOtffQ+oUTB/r6A/Iq533x9d2fcdnDtRC
lv3CzsColnvgfBIPK0Te0GeZ56O3HTykUkQO4HojQRq/tdwNpfJM5rCjk1B5O0MA+zB3lMylXc9e
NWgQ0926YzN07ROcBg8Oo+ueVxtHjZfhNcavifVrbIhYYEfaGOBZB3cdnyrkE9QQ9Wwm8VBNabuz
m1QfgHraX8HVQA7eK7p+e5gbhd9jyPXtWzlb306l+30+CNMBdW37XVE48w3YEU1VRvFFwDqJlbJx
7rohqd20s/dR1C3nbBXICjOsIthy876bXJvXFijcYMq+oNqofYqdArhZaS5N3fCwGCMMTBaj/zYT
LXO8jXMikq465OsQ7NKl6sc9NjSW0WtkYk9aPBpd/Fphb1hdmvEckYhdLuFSA/JKRJRdj/7yIUPj
/waj/4pARdxrYHI6t03j0qRZjWDLWZdi5ocIOBxdIGa/zjBmj7kMw4ckwznc07h2T23iFUlFhp77
qCxQxYulabCp49ElbUSKJrsayUe8HX/ZEvt3SW2yeyckAVijHwMxAcHlttWvnbFRRawmwscem5V4
SqhSreKto/3xmEEsORCEJdUvUxveCA3QugV9KtOVNxST+cFySf8MDlItXlm5FV76pXmjH8Xc6scM
PNK26MlBWFOXx5pTOS5NJM9zTW1cYOr3lC7mfRoR66WzXZMMysLd6CzeS9+sxOA0w5VjjdXeXfTV
esmvVYnms0hDTMChxed55ivlOcNfXrMsUVeXDE2xEieFUPLszmPEd9u+hhDw3fP9gFOkh5nMBmOP
LxCLqwS4qRq9EZSHP0QnHw0dl6gKYDml7EFePDLx825Y8+WDHMcQRwOxZjiK8yaRV0q5szDr9SEe
Cq9lyNFVyew46uIm8swSi3p6rjsEp6liYg20xeYXTtTRDebwogUZgI1oOnZvXTPwoSlS17DQ7m25
nFXugoidTfGStOovBzD08lpe10BN8TQtiXn21dRwKtGcEocBjnCZuR8LwLWLMEvJYI+3J2JahzGZ
5a91V8DfX/FuJIHJ9pmNeC9kYuPpWL3mgPeAyT6MftNAfY28LvlLcfLD2jnNuTUdraY6YM5re0Cy
GdQ7rr4cMwAao/2aAqLAqoal1waUjVS6plvPSCfcFOwUtmm35mjIljcioHbKiW2Pv7JxDdxngpzO
k6cKjB4e/5wi/4NWEPGKVvO2okCaPlnSPihDyXElQoDHF8ecaVHsrIT9RjGzwrUTDuwqt45q6rM/
lSXZEqCOHV3L9DcRBTNb/BX4pmsgjjeVckauVWs0/GoYaQEWlhd6fXGkzIO/5y+JYlQ/+qWjG+N3
l0bnyut5Y/OdgRjerjy5cwvRNqp6rv0EFniaEExFuZ6XczV3oPPzJj04PLz2yzIjV5r0ygAxtMEl
suhgcafDTnhDcyjCwn/WnqyelzwFphC0xZVR4W38gWBlqtnsTEwogcvLPuvdz5nqzPsFfCzYbIeE
cSK4tzyx1+KUuL8alXprz5OEtidT5zk12fDmhCUOTAI8aOXDiGQ08G81WFge7HHqb3phFS8iZEZ2
R0+ikEzTrq+xk1leUf0mVlE+NmMKqpP7+yvMCaiWM09D6OAmRhknliUGF3zuAss6xNZXz9I7oP0z
GPdQI4H6GHZ9hXkEFe3cWNIfv5LO969IMdM/zA4sECssh9ip2r9IC97vPDkc52zbdtIteDOHgBpW
q8SuQVaA5IuQm6TjcexMmfqSVentJm3Gj3riUQGAhBlbhz8OZEd6dBNvzwiBoyX0e2T5wUyPWRfk
52ZCJXWwphlvvkZYPJ1x6jjlZ8gCnwc73oRx6ayHLgvVfRXK7tFFwEJBvSrAjiDRI1dcl2aRmOHL
nLIFSPnEPnRQ70OPxx+rtomiCh1sM9td7yKfUYJ0IPpOCt6kEZxWUwebAcDV5KLuFeYXN3l9DK0x
2BMeXg6AB/vj3NEdYOPG+qpcrVeM1mI4NpwYW7EOnKfClJdF4/lYbIdu7gIOfdJRw1dVaJcebo5b
XstQ6jWJG4hUnH6N88vow5DmV9druO9vBouBYqVtcgcmkkJdBwrFU1GnvO2CNntwiJXD4AfTdpq8
IjxMgVbE1WV3SLp1BLcRLF89LRB7MvGcF3AAOf6JrrIdGN+qbAGdJZRE/b9mSRgPjg5rpRczYhW3
tb3emm6kL5iC5AOQVxDANtevdlzrjhqnec/Tyz3qfsy+22Qdjr4zqXhtzPfs08M5Nir/V8PZw99o
hr1T6Hav6aPe+yhc8KtSb++smHOVYMBVgP/3gu4NXKh40LLGGcShWpAXi9w9GAjcm8UjjT2nPoiF
Ihl3qzcE+Ekpx2jGWX70rUaaux62Cxm+0+xZyU1o0Lw3uen/lJYI/4ilZ3PYyLY5wfrtt9L1+X1A
CkjTTzVd4cmdrHesHZJjUJCxSahD2dV2U0CDCKxjmaXFLk8ni8M1rXfegg25c8N/o7AAQF3RX6g7
4HqyEmqJU3Czrx0aIXQN/ivSApvNwXpK7Uacr3XgT26nsh3E9XJD0ARfwuQ7p6RkX6elGz6yyaF2
JpSfTBbuBe6/dZagBBlSYErFHiDlLcHgX7ZxV7sUVWFxbgewloaGlo6ynGA+llFxqnzc2hXMNBmd
MVoSbKuK6iOoLdCLTdLS/kfSJgPycrbKtn33JzAzkoDZbuLjdO8xAt0UZP7jXuJAqYoivQ3YQF00
H30uqVHjc8D9X5c0Js0NqMDM/2Yf5D0QMv/B3IceR9/5YdZy3HapJw8Rz78b2iacc+guw577tz1U
K4df0dcR+U6lMSmLfJ+XQ/TJ9s1seEfaG1rBMI5KCioo7hrivEcy4QMYQytDL1F4J1v4IBtWLsU3
YisMJEz/t4yIZcxrnJSZxWrQNA0eS2tGyA9rcZ3kghdAACQh4ASBmoN4SIglu4bQl+yQSU25a0G3
WiGtHy75XIAT42DSxSr2RRKkF1yt+P5WtFFOY4y0TiP2rq3eEbzSXYeQGC+zazFwWvkZ5S7bLVbA
wKRa+9+aRa89EZdXWVl8pRIA04/BZOxbssT9PqpyZiqibQTnPWq6gRRv1gD/Hm2E4bZfMdFkyvjH
1MVKkgJO6CF5BOxb7zxwCe9OCieaV8l8dm0+HWuzttusWKF4ZaQDazt9gjtyXKnRJKHVsZ+jNJgZ
bKkQv8grulZdHUpFkprRgEzAYNm7oYL+mwW2jhu7tk8IvEAoqrw92wHnUBxde3U8vQT3lo0DaEQR
AvxFYKdsgoM2g3MH2DLcpCr7VW0F94e93QXe9hrnDjpBJPPmGLHCOOKvBWjgMNfslQshwOT121Cz
H+fkzU4e/MQAZ//C9NxCtNyYcAy2mk6anVd3+buoF5o/UA0xaqLh34SW773ja/L3w3W8mOe5PYwu
6jOSmDiv5MePBSCuvTKYZ/N8hrOhcQwboZq3Mg/qJ8snaMvbecGohfpdVu1LtBh3z3EBA47Ny3Es
7eCxyqxmj30jeMPJCcCjCtlE4Uhg1dk45FVZ0JhqgiIPdnlPpx5qqWFPug2vWyG5Rt4KxLXEs1w7
HdaOIUJ0DkcuCRyk14JT23oVpQJSUWX9q6UMaCx2hHcAovm7Hlv1CL4dGIcAHzms7bBNfN0CALfR
38u+uiRVu740TGIXCuofNJCKbVFPv5wuvJWjdGIwBAuf0GQCSIRx18fes5FMjDRkIDPDXkOcoClj
rOZTCyHwkijkm75DnOQvE6ex8Rzsw6N9AKn9kYXcD5t6ygAdY/xKqrm1t4Ff/gP42VzyNpyYh8r+
MAy4dsFxOI8m1V+kSf4MYC1Oes2WtxGxfMs+dt4vKeC6vB4jRoNM3rJRaw5DMvNGIR4NSYF+nJTW
o/+cWMSiAbJFiBcxLJloU5YsFVUrm9gbZAdjmLuoNyr8KUE/XrowZ3c4M9ja9prd8rjreKZgdntq
w1IdwjkS22RBJ9IOjI929opn7H061pxvTM24fOYmNGA50TOHOscC3iTBxbgtAdnysnaPgw3mBGK/
/em3k/+du1d2VkAWSMJZiQtQp7dOooNYTuWyr9dE7kM76t8LPaApBDyRaW6HB+9n5oLD3PnhFCBk
OtiGHWFtPoGmi1vAjVyobjoQzWH9XNWRuuAXVUxXDRNI11o/HMVMXaBHSGXY0SEDgH5mwVfuXONB
S+pTeFEJikpRJvne6fKZntYr6LKccUBjdoNm7SFpze30lmPnercZ3PDdEi4NZlSrTZRQPlS0U/bK
LjhhNK/KJ02LyGMEgh5n/TJ+YOt29+DWeJhIgc2G/yjedOCJo48j4tRNiJZxiWKD9b2q8L/mVd9d
urLu0E06dfofaWfW27aS7fuvctHPlwCHIot8OC+yZMmzLcVOnBciI+d55qe/P+YAZ1uUrojs09ho
NHYaWapi1aqqtf4DKWt81Y1cudXp22/joiHPcGPRGq5PAGF4IoYSop2rfkOb5jOYgJcG7XYk/Cky
xc5r3r1mkuKeRiXnqeilfecBML9qasBzdF19lkqW/Qi1Pt5EXpThnS4nxjhOoHtnzNQbPWnwTqBg
uzX0KPikTxQwVWr+PUWz6Fdi0IRWAY09qhng0lJr+o1T9/EdD47seewTca3gbnaNIAt+BFb0FihG
kV1VuzDDyAWdOIdarU2JHReUtemhnLxL7I0BwFHc+MkDfFWESBqX1khe63A6QooRNgo/kyRK/Ra0
k6yGjbRp2SWgScB20goAutcbwYiqfpltyCTBpk6BT8LTMK9ZC5jHYsN7nZZGCbY+c8cfbhYLlsAE
6EiD4tarvBBoq4Iyu8q/QxlZvJjjaNCU7bO1I2pnaxt8LqtEgUB1kfJC1+eNGrP6DRcjc2eF2d7t
x/JaEZrxBy8HOXtEFFXrHUyNov7d7uz8AV6T/4Mjrn8ACgJQBzHQhFolFKoGZ4A1LjbJM4Xh4XOb
kQvovma7LpavRdGXq1Lyl7Sa+8MYNb3A4YY3HnrTgAfE8HngLb4yjT54UejLbEdDR7YgrlktbLS7
sGEakIPHYQXiScP2EIgYTpYqlKLyOw/8/CqwuGc5tb9pUCRO4cpyafenf4HCjuN3V7V8biO/eM0E
8jto8frendNH4hbwXr62hoG2p2oMD0WY2Bzgtf2opdTK8OuLt17jsGBa6YACou9OLxCfjcEp7wsq
z880NQLkYNPv8FS8DVrR3rPlF9qub9GLC+keAiXSk1vb8+DbJnq2bQ3U5Nym9J76wvqBIn16q2Ut
ZF6jsxHWd8fVwNPtETsp0jL4cfIFL3atz9y9ZQGJ9GROZSVFzDGijUktpKR7xLvnuZfwCQKN+oPR
ITpUh7n9WLYVx6cjpnsaPI+wVyMqh3y1QYWwFEVYJ7DYlQ02isEusEFT8XzTJ4nndNewHZG3JVl1
tYOJcQDzBK2Mam8ONk5THJYPiofXEthFBeoNKpk8XANOUjv/7k036LQo2l+23jY/EqvxrmPsvRCT
Q33FV9x2SwEzPajt4OH+ImoaXGjNhiHQHGmoAyVrpAZdwCV3tYRjjcMwPhI6YgJiYJB6Wd9VEm6A
6YjhrZKFToHRFbfAcOCCW9q7jX5EGFJyQuCwNpFrq300un1nawKVeESyK4CEBYYDL7tujWlXA+oi
p5wWgx1WYE9rLoQyO84xUkjdHp0nVHtqJ1axQdTEbQ4C/9oyWuemSMZ8q2iAZ5pRKXdsPG7VFcX2
OpTB2tMT+y4GALvmekc2qpsvOSjCXQVgZl/YI2afDd6IqCaE19Sjuxs0PtmusuLePqj2q6upexmb
3TrMBnE/SvOL3pooyMecqnVKkwKApb1vINDdR3UCdrtmfRQmaOxYafwd3ZUQkQacMQZHQH8tcvTd
koJNQtWUO5diIFlL3+kBdyt/3UUGbBs0tnnbwMCuhmog31fZnebADDAa+KEIaTbIPaTpDg0tFaR3
E9IWNYtvXFy55QA+Rf8lihtSoFDrGzS1WLjoASlAlXjDJt+FKOmptkl7nTtl/si6Mm4wZBsRjhol
xEG/wosvS39yBYIRK+v8XUYtTOFWaeRK44UKQlGHWlIC/aCuxytdGhq5EohRH5XwjyKIMgp4873B
5iIFamJtjbBUWlFCqwrc6nNZltWLWuHh6BV2tPWGXlsjrmauAeR+o/NPWxCdzfuMc2dj1R5C63mF
2gKM7CvwPHIXhwgHGI1Dsh/0r00vi/uK1j2kIlpAlQZSOQbBvWoxJ1p3WvcNfzR1C7vevrYT0fzC
mMi61ZyQ7pGj/pCtkVyXSK3unc755ksbMFtJBYEG2k/wvNqG7g0P1SCuqCWh6WbnHVgQ0WCZ1VrU
/tRsawqUozR43wjTmO61HGAACpy61sJT4Mk7uG9lvZ6x43Mj2TWK4T3rZp3sBe9GQOJ1T+GeEvUt
i+pHUdOnyJOMB4TtcxC5rbrpdBUEaaWpKymVdN1D2l2JIUWPkOvbVT9CwgQJmG0aj5Ovduk44cbn
Q4cL+m2v+DqkHwoyVHOGGmssRA8dU9a3ITYXaz4FT3FfHTZ2nP7WsUtco+kUf68HCt2mbJRvBYZe
FBuMGsah2BdcLB9psKE5pbr9V25776DLLIquUGBwNu3XZUPhqGvBKoRh9pPBsaWzHlrH5DGShXSj
7NyvbvtYiFVVFuWLT9rZ+TmimOD86FDQV9VTKOtAcHBRoZGhQ3+LzPDRxCl+rSUQZkXAC0r2OKWs
dHdwb3QMTbhgyQEUMWeaOiI10+D0AUgKJFMly/HWcVr0jX07+ly7VK5tnaZDFXE0mGqHCyuCiVdx
EIJspgyMgm5Zgcvp3vGWpLQcxRIxERXpflgjfZ/taNMoV1EE3bHVjGEDdNqGPgJxQu3wFxpTmJIO
Dk/ruq2NrR5VsNHLAUMEeo13cE2ewiiyX4EBhVdFWsgt2BaknFDxuKLc70MTaDj6wdVDkFHBF0ul
ujdrq6DpAMCGNoHgfdEMubexW/nbc5rWo0Pa99NzX0G2CnYUjBlznXWDoPjrgkxGBheNudAamlsL
XLrHBdBs6hI/K48sd2XZ3Cdpj2qfgRt9Lu6xiaQuZWDaUyEHDmzBMVtarSaai8pU8QucKnrvmhpJ
UEtB3xzBQrBqnnlb5R4VFQAbP62ub357FiqFAm1fJc5/2RRmt2Bv8i1+b8P065LflZaIdWvQzPd1
djeiECgHTjqlKgn4KrAR7U58NH7UTwVCmauspENpx6JbF5YabUtguDeCSxVuiNzaVhXHLRw3Ge1K
rJ2QMEXQLLDhqDSOjiBwZJX3NLHGNwsvhAP/X8wKal/ZJE2gbETjD9D2ACCBQFR/Kg3ISwpyxc/I
MgJeCREeAn3B1BiT1oFoYe1bhs05L+gGwp2PPlf40oYc696EFq4gr9zwMm3hFoTVTdRQ70FK3t7o
9O8QCzEkyiCheatrUYAXaH9tFHCQc1ql6NW3raK/0c+GEyl0KpSWtG6Fy82S4wJCE9fDTZ4M5QPq
4eamHJMCZQjsAWQZwGcj5yW9gSSQyV/illWBxeck/EG1GgxaEFyJskGzxjLBcXqmsrW1NtgCpaGj
AMedzo/RvldCNJ909LlQU6XM9FIYIMwyzIauxtxFctlgLZbBAFwgKN9suuLX0n1yIDFwx5ssSdQR
iGuhAKdBB5neHYYvGw9aGKjPqW2aNuKrx13hS5HSHRvbWL3v/NR89hMqswpY+72a57DTeseBWg+k
FTBkSXHepMFLExzOFYBvaWrandVBlUSk/H1sJrikjg6tGkAj5yHZbOo6eBcci6u4pVhBjV1sWfxU
5kQnUKABsBagA75FyA60hIoW26THqijcQULVoe+qwTfiLuc8mFiQgI3pyzdewdq2hRMOC9p23dtC
09g3IW5zrhb2O50DDCSs0j9Kytzqri/AIGMxFsn8Jeuh77pgqshHFMt0neqOHceoPuQ2ny3BuCdw
TATwzTT5DJ78TdYWKadNsDEOsBC2HMACiPSCfOL1W6Eea0XrMRmQEsOAeOUUMGIHn2yu9OiT1fzQ
q7BQzP0IQApQXlB+xhpG39p53B0i37Q4VVh2lU5DlU7aSE8ZCRk70MWdroNm5+zWQK0YDa1VSlpi
EkMIqjTbjrVh/8jCGmtNNHtXngty6rI7+qlpuWnohqObBm0aU1dnpu8NO4on8ZC9wE/+5I35VaYN
Xy+HOLUtJ4TpcJk2dMsU6swXnUKYbMKizV608X6w3yCvWRHkYTiJl+OcGpYzCE06utDI1bhN/+f/
5D++7QNu7P/1H+3/Bn45mkPipC95+ERhQeTe2iSLNsF7AffvcqzpN2eILmbpzc//+o+tq+ZxrMnk
/kOsEsZRMPkWvgz9e+r9dpDzdmhPa9TH4wRg2B0QrssRNeM0pFCltAx2gQPid/qSH0J6GEqK6Ury
knUoBwBkb8YXGKFg834Beb1qFKqo1O67n45z6COKhtXCmM98Rza1bUjBo5gWyew7xj2FEBrN6cv3
OPvawiBLHU639eVhnvmIkG50iisacEp8FY9HSUfcSNCmSV8kktig/6Lc2Xi8juPs4Dp3l2OZpzN6
FGu29kPX0UcD54oXm3pSB/tNIC+hDV8uR9HPhnEMxzKZO4ctcDwk0JayU2vCcITjBPGCjNi19dvE
MeHqUyE+mYa7aZtX37zB1op2EOVMAXnlyckeSFiBy4PqKUaSq7/B6+7yTzvZ/FJXpco864ZmTv8c
/7I+LmpF8R19b7bVl1J/BYb7+3IE7WTRTCFAhegW54HFKX0cotVA8WNXZOx5vYAmQEpCdxEJacGX
Nt0PRQef41Uveh9/1SjI92ZxoHrx7IXxFl8mSiz4tq24VG0v/6yT7Su5XGjC0qRUNSAn06/+sJeK
zA/5zUV1iOimX/cpVQcbJhk+D6P67ETNoapM1JZglXPnTbg8/314NpFKwtUsYc9XBHUoH8CfXvLq
p7JZjqjZWVhjPua6rJ/CHHNBdQxCWg6qeVOxH+4vh5/m/Ch5MXrBfyQHpkr2n312E6r2QL++PPTa
WzkeCmTc8KGBgOfYzUbxbi5HO1n+UzTE9CGW6pwBf/Lah7m26ZhQbrVLjA1h/1GyKcxfRp4sTOlJ
3pii2KZUce6zuIXOk1OdglXNzPIA8tZtA4zYf3UdJprNhhvq5QGd7hrLMU1KnjbnmWPI2TlD/bEo
7K4vDwAZ96Xl3Xam8XA5xLk5M7FmNVQdSII2n7MyDfrRDkucTCDB7ZF70Z8jrUY0JkQo/HKoc4tB
6jrDYZ9qqpglQY+XlBoaWX2gJ40HsfEFXMyusyBU1/QtY6k9IT2+uRxTOzeFkpRAThDCObkSAH5t
6EsTNKHsyK3duvapEsS/EYW59ojfNu3nLmyeO4BSrYMGRrDD7fG6qOX+8i85N9Effog2O27qoit9
7sn1oUanwmpfhgzKZPH5cpBz2eZjkNkUI4NTAQYv60ODJabyFA23pqSIBulEPWDnVylfLsc7O7vG
tN8c8q4mpkF/2HFYHJlRPjAoldp7Wb+Ernv1v4swy5+Yu7aaAJ19oMvmcYuGUNq7C9vsz9zP0xSr
n0K9bUv8C2f7zJGO2glzqA6V8kxVPKOUH2jPTvGuGelOuDvkC8CwZwuJ5OzH+hB12i8fJs+VVZJi
/Fwd4h6sQ3uTijcXVbsRcShe6U28KigQX55NbVoAJyM1DamSJU3LmJ/DLqgHZJ78+oDNxlrVbhK8
19zn3N0iv5H4N21AB0v5BXZiYaxnF8qHuNOffxirFyALlXsBcX3xROnks4u93MLYTq6tJGZOWaTH
pSpsNCGOY0AoA+PEdkcouaXmgHiM82JVz3pzrznySqt+Z/K75j0p7aufPyb+9eXw57KbrWr0dAWp
mhR3HJ1iahRHQJkPzcCt2UVrZF0ID/kPqdVXydQf9OPBPygjL9fLkc/N7cfIs3UkfHQzYpstkqHZ
POL5kGQLB+vp1cpyGBgcNcNR0eybHXnaAGQzQT7rgBeBY73ZFec3grE/L4/jdD9IFT0jvh5tF87x
WTLBU4XbQm6yH4ovPLFI1nhO0CmO75NqNxSPtrZ0Okzf5Hg3cClTIcMITag2L8fjbxaGtJDB87Aq
0UkJEStvJO8MU1/piMeX5dJl7MzuO4pnzc6AHkS3B5y3Pvje3uVDBcqtmntIMaxrG0uqEimGu6K/
7bWFQ/70+x3H1Y/H2ZpNSYuDNE1+68N3L7z3yz0L9PL3O12HRJlexTqyTYZhzQ6fLBOZCkG2PiAZ
eeVnj2O1sEDODoM2hK3ZKq+J+QWCHokx0OcsDxKmYzq+ldxmuR1tGuCOl4dydmEAe7MdLiz6ybnW
2GqhgC6qDlpHxcfyrjULXkypowhbN/TW4vHvjyAmz2FYFLh0NtlsKUY1bLvQEmgCxxh1iA7J5Bbx
qa0hbyOJx8KkNQUoW1mIe3ZKeeNzNbJUky1wvDIk5WhkHHgfdBE6LaCgRfuYJu+2eXN5Qk9vP+xq
nmWOgQMqt4VZdvSQqRhgnPEMiriZCHeD6cpN1IuFMOeWoC51Sj829hSOPluCim02dMSM+mBBc0BR
p9vGwej8i8XxMchsN+XAHGsFM6lDwSOmATtNU7Iq3jNab+XC7ee0FMOB9jHW7EwrZUE/O5TESp99
9xPIaXpW15P3taIeVHnPdRX5/yFWYb+76yBZSBzn59OhzDW9QCxz9tmgS1ANLLX6YFI0HavmAWTV
++WVcW4FggHXVdsUgtw//fmHm4GPX5KoRNIcpOFfxaj7KsWjbBDy316Oc24FUqmzdcEJY588DuNC
2rScsuaAUBOGyR5AYzQGm+76cpjTawBwecchcZAEIffPPljb9YbnwVE8ZCK/ssCFjtpNhw158Kjj
IJrfXo7252Y6O8E0RmU5OkA9oaqztQjFUMZKOxIOxTnDew3BqqXmXolehHzUvWsz8yeG+SoP5RVS
6GuQT1eC4jQkYeTmqVVf/j1nPqZmCDE9KDkFuFIff0xwWoYMg2g4BOad5Svoo9Kddm7F0lPyzMek
aMfrm+KdwbecrUu159Ha1vp4MC1U7n8M8EbCcKFmN/0d86k1JbML0cjkeTwby0C7N+2DXD2IanLL
PHg4JYbhTsrboO0XVs2ZF4jULJDjwuKtCtxylv5L0MGZx9Fw8ATMKGYvjTQV/KGBhAAEdFzNFb36
DlrndgzDhUV0bjK5sZqcrHw0ytnHHw34tlEDKhiQYg03kGjdUMEk8e8PGm7k/wSZzWY86EivpOVw
cNjfWg5cUH+pTQRzjYXPdiZlEch24As7pi3mbQYD0+yii9oBF3u43XqFi/b6rxc51xtpUi3hKnxy
VKNV2UuwPN1B1RF+ztQHA/2kuDc31GoW8u+5/K+zoYRBLZ4y0Px8ThAZB7ledIferXAtd4CGZRlt
XpHaEKf1JLhCvRBbKgV6XyFy56Wp+uKTbqHK1nORBXet9u3fb/Kj3zT7lIOJkSymKB1nUnBVJz9b
ZV/oj7b67fI0n9sTR3Fmmxxb+aRQtbI7GDTC+uhFDWFvBas+fy7sl1bZdPWrQMxhIeqUMWfbXueY
4Bpr85Az1Wm3fDiPTI3ba4kL6yFC+w4J41gvIaeu6ZPl/VZ68WoM6UGnn5CEKY18IfqZnKMbgBR0
qOYqP2K2FRUn7hzFls1Bc76FCCBRKAaDkGZ3rrmw6aePdDJMWjs858hvpLnjYVYAmanSp+1h1H/H
IJOmIlEOuibMF0rAZ7KLTrkUcgFF6NNzVxoIiGd93x0aVD45PLajhkGMsfREPbtTYHdw7lCalZS7
jwdEH3YErTU0h7g8aObGa2+M8NXJt61+T/d6U+tbD4sb1E06GlqhfLu8bM4c+9MmZbnQ2KSyMsvf
uWekGaJoxUGH0u20oDARfi36Q+8D+4F7OEabywHPrBTOWD4dNFRYYvOSlUWzmj9w8oOWgJBwd8J/
UEpQ1shOAG1YWJbTr58tlqNg0+g/7InCNlxwwnaOnxSAgfS2ba6V6sWLf0b+q4wg1vTG1eXhnZvP
j8ObzWfMNmyAReYHN42/4Ju9anz9uq6GW2yigSCgxDh2h8shz+wIQVKnSYLOgIps3fEgDdAZOKJr
+aEF4fo2SHQwt076ejnIuRLAUZT5vusc2HkGUYZh18HeEMHnCkuSxvldUpqGDq/0WxdvB7SpLkc+
M6M03lgveM5pOmvmeHhj3Y5KPcbFIQamtCoVcZvhiBzCw0D5cF2CLouUpT7umbP4KOb05x/WTWSb
jgMTvzgUCRRNZT0JOlwe1VKEWbZONPDpeseo8gGxwASL23QhwrljCFSBNTVh2Gz6vE+MtkiBMBxL
saxu6goWivIaAwdzrGfhPiUt4iDPpr60/s+Oiws9h4Fl04affa1IV4q4sQWLsa2/FEZ27+bh7l9M
3YcQs+O1yRAVSD1WYi6KnvaVh7FnHVYLiVE7k/8BMPwzktlOzkzK7kaCIKmDckqAJlE3ot6BNfNa
NwIcqG0334w4b7pqdGMrzQqV389xoO5gqsGug4+Kou375ZFr01ae5bMPv0mb3xHHIgnUOGJ2XXD2
UK7RSnBzr1lHVdCt/Dwe4dSZ+4jp2aDahpR3AL+lceB9ejRvtwu/ZvqWp79GCtKOQGfRnGVXJ8+1
0U4sJFuNci8BrQQC/Baw/aLSNkIHRy6c67Y3bzt+hY7QGifotizUl8u/40z+Y1L++RmzDzWq0cib
h3WeNfeyhYmKQFJfgyACrnA50vkt9U+oeaqN3KhL3ZTzpMjgV2mvVvZYJI+B+iByaBbbzvs++MPC
gXl+Hf7P8KxZLvJ0u87jdjrDnHujekxsjpLny+NamMF5sx0zBwsxV0IA/95gY/1iWt5kuntddvL6
cqj/zxL+ZzjTb/mQWkd8b/q+MPOD7z/W2C+KVynfJhUCFedEJ//R6q/O8DU2t8JZ+nxnZxJZGtrF
Ns2yeW7K9STsgb3nB6PcuW0LOXfrgSW7PMCzc/khyGx8VRehRjZtUa16QU1a+u+6t5WoKF0Oc+Ya
ZRqmpCxENYG6xZQpPkwjkPGa5j33NhtzpO53lG5NhA90+RWU+kKo8yP6J9QspbeQYILO9IqDF+4G
8bluvzS02Sq5cLFfGtH09T6MSEfqOkotLoZdDbMPSXwsG2AaVzZGS/8mY1iQ0YXGf06KukmXK1il
TdsYzQ3PuLfTh6x4sJoF3MDZdEFVzuRSxnue/sLxkNCKd+LQ7XKeEPdR8r3JtjEOKEG7r+WLWQH1
j9GiXAh67mt9jDmbxqS2wrKKK05Hxz0kNeSAoryONUjRUTr8i7whKBpSx6MPxaX+eHxaofYYKxuM
z7LuzTzfo0+6RUp6A9Zl6fF+7mLxIZYzm8vGC5BoDTn18VdYqcW3CuTs5S11fub+ZzTObOaaBGlj
y5tGo+6U5s2Knsv8e+A/XY5y9l7xcSCzUxMplah1XAbSRBHubVCCojef8kCa3ynJs+iTa6pRK1t+
Fz2eBw++88tAZcP8N8mQh58hedwiFzhveqkg0SAzleT8pKVCMdlYl9/dXF9IHmc/24cws8+WBZo+
WAbLsSqfy+Czay7VPZYCzLJTMCAS7seMowOtLutfVvbl8gc7uywAWKignTWaGtOff8xL0J8w7By5
RiP/1WubznzPyE2xXLo6LwWa3WudNg2QIGSqYC8iQPpJpJ9acHVD93Z5QGdnjO0qAOjyjzPbtUNX
R3IMWecjAr5wlHh+LKEmzi9y/m7bERRQWGDHk4ZS85DEUcFrEeZ8ATjD6u4C67Hz0T8JnBUSLph3
7mX9fTRvIxcyEYRs554KxcLyOznybY57+mq6NGm7yvmRj2eF3rVDlb1GuRLs/Myz7vxOypt8sJyF
9KFNYzq6Dv+JZTqcxxJYw3xH9REogTgbs9ek0q/CkKpnj6dUtUZ/tKnuG/RgMoDs8Mmusjrag1cN
4P1pAXYqUY4Uh35VBRGlbHVhCk7OVX6WxQ7nzWpMLaTZBinjZhyUvC1evQqWmlVjTP4po6qkwYWx
F2pmJ0t4Fmtaeh/2StyWdiETtJdt+7OPCC2UzSs/xD8HDsTlRXzuw34c1SxZD6oVFUXRFa+W5yLG
C6mxSzbdYlX17OTZVP85sUAHzAEkdt8nZpMVxaua/lIxgUm0p8DzVsOo4L62BOw+2ZjMHvpKLFOL
/3VSCSyki1SOMeSvQG7fzDq4g568sEiXQszSMSBHSyiyy1/dOvseQWht8HO8/GVOb/g2wF3YEsAQ
DBqk8wofUvhxEMmIYYxPJhR7yKJId5Exy2o9Zjc4Y11jsbw2Yn/bwM6KyoXew5lvNlUQbbAx1DNB
iB4vQmw/NBOhoEmR0922oY6CRTfCF1V4GlYIlmZVtHB1PTOrjqXCqBA2EAhjXnqHsmmKEM2t16b+
ijvKpnWWYAhTTp7lFiI4mqRSbJ0iSNAghUaXqdlrAF1DoJBpBT9Ss7qrYyx5Uc/V7E2/hMo/s5mP
Ys7WStTXRgz4gtwJZ7IWe1hvAcQls99eXjBn42DSS33PkhwZ059/SBoJuhT0RJvs1aCS0iE5sPHC
3N90uWwRilp8zpzJHA79KEsYgAMEVffjcH7VxHExxNHriFi35cSbjipKgc7v5VGdWxNgD0wNRB1f
bv5A06G7NwCxw9c8LpF6N0V+i0nR0tvsdDAmBzm8JF6zFuXRWfMA0rOu0JjxX+vOR44xRdNNbEqt
XUgbp0ebxYFGa0mA5QbtM5uz0ugzS8Kufo1Ru8UhcIi+SozVTEycrtP4++WZO92/Focn0H862BR9
59WIVqKx02E/Sh0AZZTuLYvvEV1AZ/ir7N4vhzr9SIRi8oBeQvA6qQh4BvJ2FdXK1zBxsUZSLNQN
kJX/6yDgo6YDWAVBBOTheMFVFOIQ+R39V9ft9MeyT5ONaQf5wrvidCXYvMA4qWAsaJY5r/YGUafC
IbST13TANhtNMmNA+1lfCnPaB2CeiCTIdtN1eP7mSx2hu5bd6QekYTdDZ94lbXGFJMwz8v4bC/yX
orjXYsABnlqzqoj15ck8vVn+iW9ym6EtZ4o5sictRi+0i0Q/9Mg/5Ka2Roc9HgZouPiio8PgP7TD
PcLQsJS2LgCSPthZ9R6b1cu/4yRp/fkZAMJQh6BrP88iceGTjcNWP8gMzxkgb5Ufr2XTwsrdXY50
fsYnup6NVYA8qVaYhVLZNj4+BxOFezwTV9mkdBtscInNYFpr69zCg0XikPHXb8RpkB8iz27x7ogA
RDwK/VCpt+X40Hl3drBQijlZthPqkqOacVHI0q0pGXxI/tCIDT8wUnFQyu4GF6T7wEBKphivL0/i
yfk5hYHRY6sQzIDLz/ZgVPpqramlOJjZeyNuTON3TaXYdZ4q3DWxdMfa/G/zP3Q2nj5SdUj/OCnO
ItpY4cSZEXiflC7dm3V/G4G4+N/FmO/5lLafV3XEGCj1d0gwy2xh3k4SP+83XbL0sA+hFWLOzmZD
D1KffGMf8LnvdPSXE/XKaB7rSdMOyTCvXLgLnOR+4k2oJR5Q0rDUeYPDHfvKG7EtPegjrt0DUnHY
yeJM7j7Cu/7rpcc9lWc993ro1IzweOnhIRWj5VS7h9hUf6J0tkNnbjfE8a/LS+90hU/nM6cmOCmw
xfNnYZuB+PFwGDjEXvoYifheNxqERpyFO+hpQjoOM7v1mqaP1q/uiEM6YpUUIJuIEKSHuUG91ME/
OyCaIHwnmyvH/Hyu6cOGWYiurheO39XIeahGnGjDJQLimTCsAwPoPvAh7RSZkMW5rtaBdfDc/kaR
LsyIYqW3Cwv8tEbLC0GH6Cgm0BXdsRm0PdNkPI6gbw8QGzcqEvvpnVo8olQSaNGVNNYqZ4id/f3H
Ykwar6MJwcIwj5feYKiKP4L7OMgIaGpTPiB5sqnaBMl9e+H2cTqNbCWK2YA6KfeA/zoOZUeahzR/
nX/KnPwbDmzYG02VBvH18io/TRSQCjWuONPtEMfqWbprnMT2RjUMP/XZJxt/hhrZQ+QIV6UtN0Of
rjrlr8flcA2x2Luge3XqLcfjKnP0g00rUz91qqbcZipKF6xFm8O4Luslpsp8c2kAVKXNexJEGw/0
OQbB0oZuDPNi/GRjt/JU+z2lbiWutlahAm6P0YNYGN1pQI3Dg4oNuIepJjBbIMg4V/aAu9W+bvuv
RV7hB6sg7y6vk0We/vzL0UX+GGq+AcAhBCVFm2bflx0uBcqKai1snArd3t9acVMH3sKpNc/xU8CJ
68rw4K+cvFkGK6/GxivDfe5J96tm96C3/HySyovd4a4Pi+E21rp4EQ8x3wnEnSqSYJ3+u18xW6JK
HtoO1gvhHj8u8aSVg+WuRgc/YKvrSvpZzm889Bokka3iPm8zpMBSpcY+oUdl81opG+TY3RBD9ciG
C12iL7NwpTzBRPMDedvDZhA8q0HSzZa0ExdJHCIgt0eyucAYOkaby6o1C3vZDt0+fbJisVHtiou+
2RU2lYBY06B4SPfdABn0q41HkD8Ktjupa6urMMYhrEPs69flrX5mHo9+pn688zQeGYhg8zOrwX9s
RPpLEcjEt/Lmr8PYUF9VHrgUVnh2HofBbyfPptrtXlTVTdyAjHNgYY9ydznMmZ0G40KFfErtBiro
LP+HRTnUmWqW+9TcjQFOiOU+MMsrJ/x+Oc6fZt/HEg5flws8AHOHewAwptmWTg0XySStTvf8Gozi
atzJtdTCyDOL9WtfCZyrXOJ9F7M87lBcQN067hFyoUIR/uT6Wh6k378bLipF4xCET+Aruk+YNaGu
13r2U4Ft7nUVsm1VRGH0VV8acmkHnfnwoIanigaPERLi7CjpFFxDPDuN923T3QiQ0bsClsoab5kv
l+fqXCCesSZpd4LJz7kIiPcm0sEga1/lafs8pql6h/7W8DJq+dLD4PTz0xpAZwDQ9ZQd5gUUhLOE
NVQ4pZjqI74qOxvdlV4iyF4215cHdZpnoTrARaHvogL1nLci8EMBXdFG7T4Uv7LhvfJ/5uX3WP2a
9L9NbenAOheMGjKnlUV256l+vHn6XMVSkyrrXkqM0INd6ZQ37ViiFQ9LPLjO7PfLgzv9YhM9frrk
mn9eWLNdpNoFgnSaU8EONJ9KxV33+fDaIsp9Oczp0aFThOLcUB3WIUvjeFhipKCgeG65V8v7yrfW
3fDc2PdW/lQX9cLnOjci2GUU7rhbnOKM01y4jafr1Z6CrrEZRaav/IkgO6kjLozqzBq0VYDGE3pz
ggDP9hUG1xnQ/K7Zd9SjvqQ46W40/3PmdsZaL7ylfuaZOeRGqMIOpLrGXM6iWR2UmsTivFcKrp3B
qlFubX3nY36wRPKZV9c0DrGJZ0DNkNQK+fH4a/mh9AUK29wsvE1cY7mCRO7l9TB97+OcqpO1Ufqx
NN6npydmiI5gpqTdvvYSyGTRSob9o9qGu3ZwniKZPVgGGpWqp/794vjD9iVx8Kgy5pxpHUv1EYhZ
u0fkaCWbLx1icd6gLYzudP54Gug8unljmZOk0PH8TW9yO0+dYN+20V0gvTvcFhfQIqer/DjE7Cxv
ssp2KzICxX2w3hkCp4p8ALay0BfUp/1//KGmVw4JXdep8vC5jofSFL0YjLgK9jHyoaCI4HaMLmY4
cmwepZPdCO2LV1TrSkdEEL2Qe4yRhm9eEKbfbTAK1040CZ13mtiWlvCmsh8aFFkq1k1qe4jti78l
xU/CM7TIKTKyMVG/mebtQ1kKO5lODKMX7IMw2XqivLK1bToON63d31j6xqGXdHkln9Q1/0TkMQjM
gPV08qpu2iJ26LiEe5S9tSsBhyLT71frelKjV/NugyNbh7C/Y6xD2xpWmWf8KAvR44QStZsObY6F
pHRSdvzzg2zqFVJAsDopmY1VwXWVIsI+DF8HFCd5oRbRXYYpR/fg46ATa+qmLr871t9ymKfAXDKQ
ROAtaZ1UzvxR78ZCRtHepFk35v3niHv4yu/sEn954yU1FsUlTk9Lgzug4GL23wovs6+t63mehKkW
7m04AUN1N+YRena71jfXov/c2NdCefAqNH/125gWc6p9wewMG+tJ3xtnAT35cnkxnNmVHKbAah3o
PHQlZomzSENcY9Fo3NfFS4TMTNUUuMcu9Y7OpJejKLPDNI9MJ6J8GO29wNzkxTdtEXpw0grmU06v
POQeGc2prl1nYgBiKSLaB8Nth60lVotINfHfUuzSJFpHiLI3L2L80rt/f1UwaB5NJSryjeTLHu/g
1NR7E9npaK8792Z0HWD4KTnm1CfX8f76NCAUz3QudmDegZceh6K5lPGwMMM9NkyYtr1J/OO6m8tL
4vSOQPkfm0O6ljwQIb0fx0hLuOOjVqX70Xk1EVQMuKd6/bCaPCcuRzohJPHRHG73JqhuiPNIgB2H
ypPEDaTtZfsw9quV7MT7/yPtSnsjhZXtL0LCZv8K9JadTibJzBeU2QCz2WYz/Pp3GOndl6ZbjXKf
RopGipTCW7lcdeqcInWB6AALKq9eRFfvbWQJciPdVbz1WwHeXINtGideqeNfOAUg/kXogFaCmbVq
8R15rkAwDWmYIy34A4/jX7nXHkqVrVyBF2YW4Z2LPYqTBh6IpZnegCqjQDrCE/tGbdr+HiJGoazt
lXm94GQ8gO3w72KDtYRUATQJGTva7R1T6aECG+EA7CnUkUh5dFd7ny7aQ0kdxWdEYPqyUNb0KDlD
QYAdoVIE2j7zxsnfqHqC3E7MDxSCXNe3zaXVAunEjFtBrvbsECRE70vVF+w4ljys3Numiib6fN3G
paUCp9F8P+pIkSwTJE3DTZnWsMEdcOgDABr3L0iVge1WWykzno8GPenoB0diAAE5KvinZwDc4B7c
I440hc4Jrb51lKAJ6O/14Zw74FMji4zAaEOfAhJn2BG2CgrjxYTgx3ULa8NYXCSxirXGVLBQ9AOA
hI+eB208vhIpXDRio39wrjpbiPNP54qMydRAXpEdHW07TcQfkDH36Pv1kVycq09G6KkRBfVKvJ1g
ZGDQA/ot45UI9fIgcGMAKzhTNC8uw4mZFtDMiHY0mgcSnZYuMO5Yn5UFOSs3gM0N0Nr/2LEWk2XR
fspAAs7AyQpe0lkYWBz68k5Db27i7GqyLVDgzduVg3Np9myk5VHDAw4STvV09kbZOklba+zYDuDO
jB9I+uvLyzO/UNw5gMXV4S3e/2WJfC2EnJNjQqDklN46k727buF8gdAaDwoWHcwJHkCWiwUSAJsz
UdbFM3M/wHHjW9A68rI1eMG5h4EVB0gapAJxZ7uLcbC+ULVTpMVz7jr97xHo2KMpgC6wGh5vUEda
o885d9Jzw78BKgiQzKAEbpwujDItTZuQp322oO0CZw0R6F1t/WnAFlcZ73Ja69M+3wh40eiACsEY
9sHy8Z+DqpMBYlw8S+0ja9Bh0T5dX6bz7IJnIYE5v5uQwcP/Tgc0cS7NKgfPcw0xB1Cs//EcdoOq
VAgvBEUmFl43N6/66btybgWfizJgL0FydR7vp3eaxea9WNj9saojQ0/kQWXyAfTwf1CJ/QuNmZvO
bNMbL/3qeUJmcq7KELTEWqBsW/jVlIIXnyjRHAGhhAJaF46pNwYrQ5td2snY5vwJQFcgC0EO1Fri
4lBidTMobE5HSJNPB03nfEsbWoRx0yfQGoVmRdq4O9Pt3mmhDb8FnRgU0odZMC7PKTmCTbwKTDMn
5gYUHSmqCi46rJqGHVgK7nNOZfWQNmn2m2ulp/zc1AdtSwdvCjtnsG/cyem3fUqrHc42Kv9jXfxQ
khaPWTWABiMdp/bBUV4DzT4HwjPugMZDgzbtDQR9IVgiwtYYhRVAJN0tQ6eCVmDcQNeBjYkWQW3C
gFovSXdATRYh1we0m0MJPN+mSZb8pCodolhZP7QGAt4Wnr4+0/tu2kAjEHkqCqVLKD3tJ09ODGou
jNyhVV3zWzlB6xIdws5bCnWHjZlm6a3MWQuF8qKJeD1OvxPT6G/rdMDbA4KdgZuRNHC1Rt/KWPIA
WRDxXLog2ZGQlQcwnvRbVprQki8p5LuAHN+WtW0elcGnwSeJFQfjWNuPNvQXf0FyXLEA0ugiwp7R
k9CBTIHla3HsPQ1Msa1wkp8QYEEbwfWdcua0ZteBzArQmg7So8unTgLYATdyazqCpSUgcptrDxaN
KrUGaTxjKgYoD/EkwE5zR9N82Z+eNgUhyzS3WXxUZEo+oLEcR6XrQDtVM97KPs2D3KgpujAQNPll
p03bOf3ne4zexikUPake9EL7Iy3AO0b35auTAAeAt+ZcXJl5jM4iNqUlRFnmcbL+FK7hz4qc0B/z
W2fzXxgCIwxqz/DXZw/L3iSNKGJhHnP3eVA7I/42ju8uZSuLenbfzZVR3NkuQXlixhKdzrXdz4q0
uICONQKFVN4wpFyY/HZ9LGfeejbiALKHhkUU0Zc7R+SAvUipjOOkjHCCIk+tHoR5IN03qKJdN/Wv
knLqzsA5D9QDmiNmrOoyBoE6WEYISFGPXYGu7fFvLoadCSK8NL/x3N+0uWHibtCTQIPsO4eEY/sN
6XBf2HIzVUdSQRnooRKQCtuJ1Zass1sE0/CPPAG725vrGKdzresdGHHw5XBgeuDMqo+0gOLAC2H7
omgCOhah0O4ddwtVkLAftgV30cbyJ0bNLql/1CDslvtVUujzU00xVcDdooqDzMLyo9I5GE7AugcG
+xq9+uNzyzkYudofEn0I19fmkin3n7H5hYotdzr+DhddnHW1jWrx8ACFo10jjRQqK9AWpsnKljvf
12BV+WRrvvU+3diyTiCaVcBWp70ZWGCACsVauHvJBmA9CHWxaCj4L85OlbKygCanFaWmQl8xCGLi
YYMFuz5rF63MBwegLrArLEMdm5lNbLUTrHQFwDt6mLPmpdPUyuKcJ2LBzIqg6j92Fqvj0N5F+ke3
osydVaaRxyrJxhDPECyTxabvuwDKbX5Tvhvu65dHCJUBoL5nkmQw5i3CHC2xBbT1ej3yDGDK+g0D
Pz00Y64bOQuBCSrJn4wsAnu0x2qtDiGSKJtADhj/hNJG4NhPRGxZtm/WiKYvLNpna8tFk9LpiV4r
PRoy8ehU9oc7QGVWpiuDOnesJ4PyFms2SmQvhhGDmqBrH++y5qhn9xTavS5kjK/P30VTM+SKuHiB
gVHn9EBNVCOJARHbyM7/juXbRMtwUP0uS47QNd9ft3XBUQCWiUcysjAouC1TckiINwB9VHqE0nNY
Qatz9pHwFOTjv7GDS9wCXB4xzWLjOaVbcd1u9ahIdsSBEBPbpOazwX5fN3NxM4Ah+H/NLLbeaI60
o22jR1AqC0ota6BcqfkDSVaGc17+wh5H5havY2Qz0XSyeBWZhS0F7QSJ2qa6FdDDbTsEsYYzvDui
39suiglTtYtV+1Z2TsigXQf3ttEzKHDZ+SY3WwgzVh5a6VSYGoism2yWD1xJgVxaXJAIgUrcBbLu
rIsJKsbFKKuEzqf9MIGGerR33YBGnKFfebVdOvKotqBsi9o68HSL6aBdYxlJo2MbjezgeOWGVDN3
rBsMBEQqo0Itwl3jML44uk82F8fEKtHGCzVePTKI7WveYapuqSF8R/75+p76PLbF/cZiuxwLKG1F
Y/WKcq1l/UiSNfKHtbEs7reeNK0YY9hA3HLfDeN9R2LQnuAxGGcrS3VeDZi37qd5M0/dS5l3Tjz2
ox7pKgND52Od34FSLrO90B1BgAMlxsSWoOd8r9Ur1+Gwn6/P56W9YqHvDRHaPzTLwhWYNWRGtAz2
h/Q+Z4+yvdf6lyZ9QeF/ozdv142dQ/Aw2s/WFh6BCSMG5RusoQxzY03eJgOQQJkigNvbEJ0fhNXv
64yHrpSB7k4/lCrCViR73SBo9J2+J9INWuiyrXzXfCJOg+eT71o6EIjrtSnk6PXIyWvfAyVAfMid
aBRosSn2ae75OmGbeFihpLy0zz7NxvJqSV2aZbHAmaHmGPLUfLUHDZKZDRr01mDKF13kZ1uLPT1A
UEAYLmKNWMvvIeS8jdGMBeHJOyJjf0yAyEqQ6M/Go1UV27aonhpl34wiB+it3LJE7iUknVmahwao
DhlTMhBlsl9ZhtlJnC0DMnVwk8A6nz0yh4x7DfPmzVjc1PXegXIjMQ+dvBsl86syvoO8XFBC7H6m
z7tu++I5mNFP8xMczMoL/2UjO6Lh8sU5LP56uBLLEkwioG1Q7Q9DfaToOr1u7/xNhO5EsCzi7YmC
FVBQp+c+LXI0NaalHkl7/CvdCWqNkLNys6Mb6+gr68sQ6cqt0sbtdbuzP1lMMezi2sdJRGJ02TeJ
MBus7ybsom8mIOKti9cYetYsLHZapvfSyUuGswQcBersQJJ8lawE70mgc/Bzph6YK4unk0eTJClK
ViAmYzTsp03G1jjrL4QuuKWBFcHPuWl2/v2nZ1TbW2mXe8YUVcL8kQ9FqPX6n2o10XnRzMyQgxcb
nu/LlxSTKWtL0EVEmgdd7B00FP0JBYrrS37pjvEAzkaoBwZTQPoXg2G60eC4jWPEKN3HOgQ98+6x
Q2qxZ84G+hTPaEPZlU33tzWaW4eZQS/LoIUO5vXvuODu8BlI6iCIRkOIsbjqUmL2yFA7Y2QiZV1s
uPmzAT95KVeaPy496IB8R30BFXZjrsicrp1rNy21PW2Eq+uDwmF7YZRB7dzmhrZFpcYfyYMdg7Xf
etKdX18fItL+BBc6BFyQWDo1TQso546dYUbu8DjFH3b3WBAkTtla9uoc+YFNY6NQi0wPnq5gCDo1
lA0pQDy1bkY1LfRdY3WQxYDEto9KfHlnJH26iYEw2gm7/qDNQHwEADxokAnxvbTvVjbYhV0MaTls
4bkPCy3Zi4Xt2jZBQoNbUFXhH4WZ3LleDUistbJ/LjiWOVBCzR23/TmtlM362O6zFJPrDiHEyu+o
Mx6+vn6fTSy8sjOA+lCDcmhUp7V7i8bmBrJoaLRtgCbwuVmt8XtfOhL/WhhRgcB+1Re+Evmuxu70
CvZaM0Tfg29AaRp9KWHDVrofLq0Ryvo6NgBeBEARn24YDUCPBCV9MzIgmjuCKoYQpOJ216fvwiWK
DBf6P+b364yMODUClInZVgYzIzCt9FBXLVFITKyf1Hjl7lPerZEfXZw9dLGT+RkLvrrFIaiZKz1g
ZswIKBfUZF7tXguzgaGjZGXnzX9ocWliXP9naDF5UGm0CkFhaET97aZh6hECysDopMVribs9dIWx
dsIvbfZ/oojAzuPPLxW0uikBUJNSGuUAz/gZMabAa8Vah+ulgc3wn1lfAdDIZX1Uz7hhqCajEXBX
m2yyD17hhcaowf2ncms4X+67wrGd1bSwWmDRxuP0dINQKb1pJDmNnDGJX0FlY2xkLWeR+dHUAs8a
rP31HXlp2wOoD4AapF9n0NWpQal7vGpLnUYFKUORPsXpH8LWoEeX9iEyybPL19HEtqwlSKejAEnb
GBW3oEZuh0asb8380WhW3imXDCFwQ3gMwTpgqRajaXrbG90MKYSuJ0UAjbVvdKCNTwkShwbk+YKv
T96MjwTD7VyXWoIpCLx6bngaifru3Rl+xNNWrqHDLoTBSH4i7gZXGsAtyw3BuQYZSA0bohTteNDt
wnpmeuOEVlySg6U8xPpCDHaIIInpkOFUTnh9jBenFGCEuYsD4KploCdcN49Tt6QRSbp7IfOfqoG6
uWrRntbH/9WE4uKeXxizDMH8MZ+iyiKH0EipMxohaPEb+ltW+9F7uT6gSzsevAn/sbE4YuXIpsYD
LU/UoNs7UNb0JqgCRVTdv/3/DC2cYg9iYEZs7A4k5nZ2Cu1arQ+zNaTYvKWXrvfzcBZXikgVU1DW
IRFOeObLxtmDIHblWF2cMkA2UD2b/y3R84VXJWAPgA1a3FTx99rMfH1YY6ReM7JIXPGWFqQ1Yhwm
61GXHiibNmZmr5zY892MxyR67dFGBpGVM3yNgP6JbBXCQoOPyV0ykG+g3UKKsaiPnsxWfOv50iBL
AxYB+HILkK4lpgu6YR4XwMFEpFTkhWfe8ENTqbli5cLrBdEeSqgA1eAn0gKnh8ar0GjTtiOJNAXx
dQS6AOB8KOXgfL4KywSxYrmT2U2jHkfQoE38d9GtxE4XZhXkGahr/OO5O1OEnuopQSYwJdFIxm3S
NBsFunsqtU0cr2SEzqcUfFoIbwFn/qdntji8SRoXPYdwX1Swb3HKgqb9e/3Qng8FBvCwdfCoBVJ2
yavidBZqdo7WR0ZRb7ElAlGHjbYt3JWBrNmZf//J03GrbEkOivQogaeTGlhk+Da29uVq+e78WM0D
QvMOchmIX5Z3b0ugGq9q2qNkUoWy1X/13UzDtwbAWzMzL9yn8dBc5aPFSB9Vrbk1ZH4oeP3TNYqP
ry/PDO+amYbApbLsuicVbuKJd13EWOSAX6iuS59ZY9jIr9cIZrmBGYkH/LcJWarTAaGw2totFNHA
Rb2rrKfe29tJ67v5y5B8jOz9+rAuzZ6FAHoOJgBtWZIkQOCIFp3Iuyhlps/14/wodvnm60Zmzngw
YuLCOFP01VOtT9Eq3UcFf2nxZqv0R3PtFXVpW7vIoszQEcipL10ekx1EkRxnQLY8v3G4+eDV1pb3
MuSWe7g+nHkBTi8+PKgdC//mYOEsVAbFH0fUVKjInTrfKQ9DtgH9VWgML2xVnuvS+ny2tbjKY+m1
A5KRKjIHNCK8AkQAUtGX6+O5PHXzDpi5ztDRsdhwJEEHUIupM6FkQZL+X6XNoQ9683Td0CUfiicT
ciJzXeUMbTIknZdKo1ER3kvoghN+scbMf3G6PllYTJeluJczT6pIGr9UfRMzlC3WJDIuXHtoZQd5
CUgeAWlGivh0vqq4lW4xVjCi3tLxtaQ3U26DlKpAtp75Xfnelu9JXQUavZH0TnZid30aL6TR8AH/
9FZnHhCgME8/wE3clPUOHaLG5u+9Y9yghes55+Jxco2NMdnBKIxbaw7LbZQTJlt+/68+wJ2ZpeCk
zp4fHJiQfqDYMS7YA+hf0vehLLdCO+jdm8s2Hd+35M40VoLBS/sUbU3/sbqI06D4OjalDaujxX3R
R5oIx+xnssY4uWZmkfmBMm9nsdEeIuG+29V3Xm95frMqB3DJiaAbFDg35C9Q1Fh4eVlOdcLGAWso
GQ901YTJVOw0z91kevIdwNK362s27/yl00Iq8J8DBnR3+ZoyYuGMKXjNohgoWSoOswhRpw5kAIMF
qmhFveLzz8c3d+/OXKQOmObPlF+n0pqG1BiqKHVGv8yIn/ffoSdDvLBG0PHVsYHUEu8qtE4iowCk
wel5kL3l5Gk/1JGe5SHpbprp3XI4rsxuk1VbTV/jBrs0tk/2jEUam9md4qpo6kjQ3ieF59dW9myW
HvF1Xu4TUB9/OY2LGJsCLoAbDK+hJf8EmO09qzL1KmJ6hlYmBgfKgrHwttfn8dx7wgzuaNxsePgD
6H06j1o/lm45aFXkUtf3BucPqQCsVvGwVoi64EJnS4gNiY1NiVGdWjIULdIpZTV2f+G3/KCJA5qM
fd1WG0Pb2/ahKV+mjuAjap+qx+KrMtIENZfP9pf3hJl1XTXBvp3zD2mSuzJmrY9s1TaR1ZNZrXGU
XZhZB4dgruvNZpd1njgmTtKVjEdel25tXW5y+7Ff25bn1yt4KDCjuJiQgQJ92OmkFgNvBAJ7HrHk
owWBSqtW+hLXDMy//xRq631j9dSFAWq/CfOvR56v779zz3s6gHkWP/191vTpYLUDj8Yy9ntrp+LQ
A9Mqf79u5sLxBTcz0o6oIM7qFIt5qoeyr4FerKNSl6DJlCbY1ao0AnPNW9y771rSHq8bvLj6LpLU
6KjDhl/6J5Sj6qJ1SR1ZPdRzPAVwtkicW82TX+VexL6e4VaoJsz9E3iUn86gF+dFiSZ5HiWc8Bs1
lupYd+kaD96lffDZyryOn9apSsceWH7sg1rXbvLBvOfdmjjguQkbLNYuAO0oi4CuYzEQ0yicQSB7
G3ngCDKgHA401Uru4HxV5jIk2l/n9gFQ4Cx80JilrV52A4ncFiwd9oY5+ray1+Ad53saVmzoAGCz
Id22rBYIKHW5sSZoJJzBr52DNm74GOlrLHQXzcBrAzkN/ekznjbQ+zujB6X6qCbVXrfgS6ekeEAU
gzKu+/VyMV5zIIzCw94E0YmxWJzea0AeVickqoDJGeoW5RZoHfAy0NZglxfWCJh5d+YPmpMJSyi4
YJ0F4Wc2ReBS6ewnM/+h2OtXD+dc9ECUgioEwQQuBvNPIUCrJbJ/zAUXmgic8cZUK6HrxXHg5Ovg
wkKdfdnDl5qQ6rILBhgkTfxcRQqyD07/8l+MBCgCbGh06J5Rd3DD7TQmYz3i5SN6QeIelOVrCbeL
A8HjA6UvvH4AkDs9+h1rcGtaSLjZ9CbJW9+aHge61m5zHqvCOYNblc59enNEd2okLRi6iAqAbdH1
arJXrTl45cEYQQJnCb9aK3RccDXwlKA7Qu31wmtqSHIPZJSArMS9tXEG723s1pb/wosNZdC5jgI4
yYyDXURWcY9mQFFKPaL6+FMOdNOVVoonMN8XeMuklti7ytzYtb2hqE5JqAF/OYKEMu6cupxpzIA+
XTwZBRpqwCDlTZHUvlnjvZEeiv5wfftdmkekXhA7zkharN3pqrXQ/tQAop0A/XHujL59iL3+7bqJ
C15u7geYbzc4VfQenJogMbETWcwmxE9aorvBA7/maPn/RTYJ04WaOBJJIGM/o2BtsQoWF0Cx53o9
+bxyTF8fVWhnRhZwrr7uggAA+kczj0IHAB+nw3KzClehsPWoqbPA6plfZM9xlobXJ+887JlhRv9n
ZfF8dutMs0CmoUelZt2Xdee3VQdrH1rW7mz923Vj537i3y2EhDZa0hDVLfxEK2UiM5VOEetAfiJJ
QMxyQ7WVSO6iFYpc+XzvQQ1geaxSu3LLArglEmsJ8DPT0zRUADnXyYr/Pu9eR489wqr/tbRELtV6
NnJUOmGJUL8sn2PnzSv/WtlLA2iI3qEWmhrBxL8cOKJeBMLQ2QmiqrwkJImprVCTVNjvmUSybPSl
fPLYr+tLdX5uT40szq3ViYbLcgTSrdNvJjncWas8Q+cmkDJHnmiOSAl0PBYb3Oizgdd6K5FevuPj
rZjWmJMuGUAj6AwEmfuhlzcGTZEaSidLHNMxD8Hx5qfNSrR47nqglgC0x6zcjPrM8s1vd7wWOlfl
cTRuuPuRZi+oF6Potb++GOc7Gk/EmdV3djvQOJw/41NoXbABROCmqI5zPt7NMiAvauiXf/2dADOI
qnFq/gG25hv4kxlZ9M4kXL06xp6OzuliU7A19eILR2a2MdP4ziTwZ+2iOoWMeMNIdXR1zSfd3nLj
MOF/GGObEnLQKULTges+X23qO3d0M+0LsDNo2EWGYQndRPNzl5QDqGXs0gtIbfxwknw3WdVvV1Df
S74OHZjBdcB9AMEFoMlyZ5gta+qmictjb9q+wWtfE+hS+zJVIoEVNPyDZAZt8QgkT1dMJYXG0DJT
Hbvy1oqhOCtKvxkeQIK/u74DL8we7jxsdggJgRbUXCS3BmpWSA2N6bEt1XtfkRBVKhAJaiDk7Tdq
cN6um7sQGuEyRzsxXuKAMp21Vif1BIPS40dm/0ycoFRgS2jLIO+3rb5LPPTOs01dPcRQM7pu+cKJ
PjG8OGrSdprJMWJ+VNpw39pD6Cjjri7jA6AAwXVTF0Ch8yDBqDOXj4HzW0S0Opryheno/GgACpSw
B5fem/0949/LztvY7oftvRjorYjtNujWKtfn0fQcLYGVAs8b+MglmSKqYgmR0Pw8cvN3K2894w6i
EBsHIiFinwzT2lAvuGIkYxGdIYuIV8jyqSOFp3iiBn4spicH/IEcEsg6pN+SHKzN1h872ZsCnFnQ
g08B3BRPnrGpve8r831hEyPUgcbRHO8aaOM8PS0ZB42eSQd5hIT6IwGfqY/nVxin2ZYmxgvErbdd
Y7xDsBo1vNIvDX3Ta802GeOncmxLREZVSDKA36RRf1z/tLPVANB7Jlf18L7Bw3N5U1kVHckk7f4Z
Shx59Qy6fV3uBg30sbZfmSuH62wtKADyMzJjVok29WUWRWuGokd0CwX56ntbNUFHzO1XhzOXwMDs
jJgcuenlatcWnzSSpfI59e6Vgme37wbzt+HcjtNea9aurbMjC3cEN4F8CpLTaMxdHCMNpMWDWzP5
PKS2T8oWHSdby/kWayuJzrPtM9sBGdEMrgNgffmU4aYHopC4k89664aqTh6FKANCSjQ+VaB6WGNw
OLv0ISoEqUgAhNBPPYuAnO7WwmvAUjSp4RkpL58MfxIH/UYrZG847ee7Af3nKFwiMQhu2jMwlZDd
FA+xbTw3qoVaRoIGKpWZYItwYnpE/rt+jBlaT2jsGDsJ8dL6MCCb7HtTqcrAU/oIcUfPFjtllcWd
aNufjetABsOJQUtaeO2GlInzMZE0+zaBJ0/6TloWMjCNOD6Yg/HLNlX1pEphHMBO4YApy1MsZFLj
m6GrtJ0nbXVMVaeO2ujZHzPloPC7AtRaLeEE0KLkLxfptnNY5mcZHklCQFQSaUoZ9ImDIMlT5JDF
7CfT8nTLWzTteGZebA2Sij+5It2dkmN6W4F/3BeSZj/SKpUd2FxAL79JW6x1kZjbSaJwFYjU+iHL
FpKtqZO9S9Haua8l9TNxh9diaGowRkz5WwnVmbDLwJSC4RtbXoIspifxtM/QQuS7Hck3PNZwDtr8
G6rSyV0zavrG6LSfE1o+pd+3E019J3HLv9qoUr8Dhn4DSUz7gY/kGxrD828SMMw94ZIGrtU5RZAU
kw0+Nhsl+k3ns7lLKG+99wEhb7Nx0dqzI7z7yEX/RjxIrpF6pLeuh0n3Kw8ME7Ll6jvjtYPFqa1J
+HFZfht5PavUa158GA2jCUrKzCcnG8zad2VVFmFVGW5kdnTwWy0tg1iUeO/kRCZPjlGPv9BW9Af4
9WYLtYYfFWhLkdAwQEnim3pqgS21d18HXryqxn2j0wTiL6Sl9aiFTqKPjBjAstqYhPoEcXm/7BMg
yWxP1TLoNK36bbt43RdJnAR9E1fHDBHS3vTkC5K3PyyioqRiKQ0HsBdmjf6nJYP049pWj14zDW3Y
uJ1V3zda3e0GWf0Fs60Tb0VLJBq3e+vFznrRBTFH8TAEABC4wqR3oboNXYbseaDje2W3VWjVmq38
kQ7HXGY/iEDzIWt542useh8I/6VSoYFvJTWD2FMoJ1TdEMRm5vgZT91tw2158LTOBog749Wm4NA5
CHXkz2/bKc2Ezw3xzZzFl309i/uNbbNsV7MpQf2j5SFBfeovzxU/5Hn5rRhV4ut1bm4gwfnWNZrx
ale0Poxj81vYbdP7Nk+qGxDxaEHXWj+6xJicUHOg9LYvs4n87q0s9vMG8qxdmbUbCmyojCA/D7CZ
AC6nHCDvCwrYelNnGRqtE9yZY2u/llBSoXvQnCbpYQRxivkY66DpnRo5+cJq6xBk0Hmges8OnSL7
azNRhU7DIItWu1bhW5A4LLau6idsJYv6dNDv2GjolQ9yRiEOzViaPvBvJLAZlAmrRABWVdTmnUOK
fK8nPAlQV2lDfcwjmqJ83ZrqZ1YaYmcXZRIMsWkFHhUG3UJll+hBM7q/jUlryrsBEps5UOz31VBB
jDWu5Tdalncj06LCqbm2m3pelei+0XtgFrOXWBXficvgeIYMrKOhlQ3vHACc4QYSyOzO6iXcWgfe
YeJr3HhtFMXUIYQ0H7mhD0aQe/nwrdLLZDi0lpbsB4snzyMq4FooScdxlViVn2uJsXOnODmItqyy
DdOcLt5hpz7mUt+1MRSxO5q/OzrKrmiBgxwCPiBoHD4zxmhd5ycJBaWCq9InCfbYcOj7HoJ01nA7
6AKHr8q4DiJKpdxftHXdrUpj/VcswTq17WWcb0A5gf2fqeRRMUjaIadgJ37V6u6DzGiZhXltyTdX
GuNLm4qfQBLrt2XbP1UFFkODGvo70h0uOKCyJg283BFgpTZRcExT8PVOA2Q5IT1s3yWWW2yhL6U+
ulbGO6OHQJ+uqW9Txb4T1vODS4V1RwsbRKAC2wOnWQt6q4995Hkgm6rpWYh3Suxnqhq34J4f77Q8
1qpbw+5BjVWU00/AUJi2M/DWo79F47hAGrYQ5MgHNYQdnL1fpKYdUiSnws4WILND/njSg8KuPX8Y
TIgxu8WvXhhDUGg9fGuFEspB8ZSU9zliN/2uKyVUqL3SaUJZaGa9rysr9TZ1mYJdiaIZNKNg59Za
FYkpg5Jx3OyNbvxej4Ub2iUqsJxO5W0ygbJ/SEEYC5JQkEcXPz03hY/k6WPrTDRsemlsoGLlftMH
OFZr6MEra3LtO+6Nv6OZZXrQ1nUXuhQkBf7UAznoV53OOYYeZ2Tn4PrLw6koVL4bx6rENk2T2jen
1oASUZcVflp50WhDpVUfBee+M7N+GG2sQqWLPXO0YCpQxyNV5WcJPlE3QFA8FIOxqzWDbrIU0kxZ
57J7Q+WlX3TFjoOfOiZYl7bHh+Gm7p5RGNCfqEyqAAVInFGzF4BgMCD7fVG01WtlkWLLR51urCyP
sWnj5tlWCsjQmItoADptbwBRfofMa7Ir1ATCkHb4O2IqA1y4PHCRBHmyRyiIzY+dsPSMYZP0LMZ5
1NrvgoMCP6Px8F0UJNuiJ/ypJiLeVBprv8MfDt+LfBxDuOr6pnbT5uiiwRpOwkGDe+wM+UNLY7IB
eq9rAiBIq7aGJhpU7O61jgw/utKkkEeRRoBMLU5hS+LvUpa/SGNbWxueAgJMGQ16ReOAa11+sCG1
uvOc7rdptEd9IK+UmyJsPM19djkztm6X2jLIVCECQ8Tg1TbteE8MyATHPK0hXqZngYneprsxtRlo
BqrmAN9c+RVz602eSecFF5x4GIy8u7FysMfkFGemozWUz0rEmbshN7tdTPPh1oN8nO+myqWbXG8n
NDJX4t6Oifnd6NlbS930dWhZ7VvKFbcFPItPGUMhtEE0xR2B86QQ4j25k/D4RuuV4SfMqH43re6g
MR68rRCpKUp/jPXfSdHmVdhz/cVsVaP2mt3n7WNvgnOzAbGd3xvyRno0as0yuxPTWJQHs2N57hNz
6iVI+OWdnjlHMN6DAxJwTt+25PfEbZ84E/Ve88osoHm6QxDnWgqIYrVlabyTTdcfcnBth0RT9gHA
vDZArUP4Uu8hmpbVwMRJMjHANHGPG2MJWqsKxfHOKh+SyUg2sZnK/+HsO3bkxgFtv0gARVGBW4VK
naqz7Q3h0KZI5UBS0tffU/MeLsZtw425G2/GHpUkiuHEYvEQrD+SKefyK6wMTWYQtVlgvEBCFAW5
6nuY13iy7bEG/wxW/5vrHfqHZAtqCqBFxfdMJ/kgwh8yaEm6VQLcGEhsxGyoSzlDg/OeKpEI53AT
UT+jYO1CN0PrfUm8xxTqyrdx1PVu6Su4f+n0GlSDymoafd7WUJ2qObxzAS3zOOl/Nl2b3GpJzA90
qpNrpCOZpy0RYu/XSIMMPaefW6SeFo0g60H2kePFymqib+ALGVJkHsorMvAN2vI1ukpi1/Gcjiac
U1g3sSurIGUouFsBbCdY6cLWdF+A1KEiKGRN86lfsQymZAjKR0bmZc08NQRfjYvHz7SavkDC/tXJ
6BLYhBDtxurPZeKexNotD8M4Y0NYYuq5JtNse0S5RDVBY7xDaEGCxerHkmzJfkm0/YrdxJjjuBem
DVPAfvQ8DkUpvaEIRb0WvKL6itNyvKONI+dpjtRuiPoQryKqqkxLdDukvVrFczX3EBIJOtXx9Wzi
jqYS4XxbLmOP7jxKfopytnc1oo7HKGoKTMk4SxA1HNBRJOqs7fwEFdqNRGpoO2PzOkYjns7Ey32H
qSpzfh1/Yd7YXeE8AbPj5pWLu25ZM9Cnuo/a9gCFtep3ETa9WW2F3lX1gAxGVT4Nc/Cjq7D960Kd
BaFZMRcaHDT49pNzO2N6DzHjxPj1FV5/0VRJ9Vqj6P5666kuFg12Bbku8+McbdjadwhIUzScnzzm
3Q2jRZYbR1i0lavJSGjwKWiBo0+PWssnvM1k3vurVhqt4K2V3hVdm7aE9drCVItdKwCQ2QwD9pLo
/ZKOXMo+vOizxQv6LGoeyptwBmIRT9IdiFo6duytfwtM0UL0aoMua5ghh1qHgSnKZMS5Vq7AfEAL
sdshUkmuy/o71SH2udB13vpcOQibXXmyEkB76uMA/uKZTh5VIKTLewrhjNdGkNqBYuxOHIVhTYpJ
v3xdIpmkXlzjOQCg39X49+A2/aArQMd/jcKtImC5sDdmS3Lu56lHw1E5ZHTaVFZJ/UT8FfEZY/vY
kPm5A7VwYrzH1k9uM9Z+2IxF2TR3HWnabNnE+NpG7XnrL/UxxMQZPML4qhG6efQp1MzKRxaNpDPF
xxwkOYiV9gStLBkfEPhH04SJob2RrhyaW+hyHuaIfIErcTLXQs4suReEQA+3EVOnYqi/N6F5IkH9
TIcxxHhl9rUkYf+coHCoTz26bq89M8utHcbrpJFRjkUUUs6eJ1+s2l5Z8q0tW2Rl9B45yCj0vuhW
kxQZ+xxrZTzQcqdi1zwISNNeI4lfz7ou/mY3g2WQBfdwuYTFuvYvnTYqazW+C0QJvU0WVYNN1b0y
tyCnAv1AabkMXRqjlRCu9rrNpgBEulk4ecKe+LlMmHqFRyf+GoRledpQ+YRldIrrtF5Edys6upis
q3G4rUHvFrWt12sDeSDZIWpTPHRJy9sc3qm2P2zMPExoDnPXqrpInusI572SQ1JhnHjz7fpWzebK
DsicmKLm6xpvj11EmwpnqR4Vk6ZMvgeiZWkzwANYIOENixJKFE2XRgkoliRuB2w7IE4E4jx3eOHw
F9Ejn7sYlDwbjmFHvpEl/Ma40VnXYoIMG/KNTlDBUExF6abwMBBK3wC6Xko8s0HMLxtolmxNkFMU
m9r+HNiG3kR06GXrGG+IeRxLeT231pxQk2WCtHL9tdikl6kpBFOiqUXTcyWj16UHBeir9bzUUZzj
1I9ToEMQSQSf4kjEq9crL43Dmu03hUbodQuQE+uSctdpYfDT1HAfuRbF8rS/UJhCj1+gv0Kfwobd
d1v1mLDLtbtdkgD34KCFqbYaIfNuq79WsOp+ghantQfAROOdji+AAZYem7mYPW5CJ88D3LeH2I1K
Z7Qk1TXUqeFzXyHUNrURCgSHCRbSFHvJ4HMfBey4UfQ+5aLz4mHXdk20t2bYhX1LXnFWdnkDDuzW
QopdTE038X0T+F/rDi2eBysrkeJcBZO3xEyBVZCnfCYIKkr4tu+X5BMevUixKwEpm2ATu27kqauZ
O1QKwEBsDzgk7ria+YmMsct0jQTI23muRnbNO0TtmlDRk5qSMQM6PubMzS8xgIxD5NHPvEQZydLx
59LixhA9m0ZleC00eXQCkelbJb/HU/8ZG7O42MqAH92IsyEHubDElXvsZTnPxTiSOhuJG+vMI6TN
Eb2k8jHBWWdexbfYWJGFXt1kAasPTU0PdIgOnbc2I+IOKYK7oq0YsL3iUX0Ixk9JcJgjZBGv4Rtd
5Libht6/CkoE2KQmFG8hQJGvZTzjaN4SadCtd/Ep1O0djqEvdJIIWbOItBH9pHeOx1Namam+Zo49
qnUgn1dP9VdNE8fI1hP9V97Owcmv7VSM5RbdCsbcvRulwHHTRDmJ9VMzb9+17MK9hZVoTaegxLmZ
AOaxZQ9jfj2Fy1NS8+fWI3UJWjACGlcri0KZzcuq2efHofaaXEMq2aUCC8t3gVXkGeyR9Q+b1t97
bBGu5BKQGyWjIV8Q+ZcSTDJXW9LTu9lvGHCcxiOpZQIGiMT7xKk7M+Tz78eWuaLTs7p2FE4NAXFH
qkz7Mykv2bwdEjgSjWJahC732DDniSLfhGghjhd2ycWm4qMMkSpwWmDbf2EbsDDfePzTYsaoyi0C
sJIslP58x0a9QX8X9tgHoDAJiGoTp8a3/SGYdP+sWnkJ+4hfLac2t3XiPzgX9G/KDLZJBWbOLcUO
5VOP5WA/Bzju7hYcD5FHRC+1iFHff5+CiqZuGh5Gf6ZweMANgtLZ0s2ZT9untoqWE1ZZIP4rr5dr
W6t4t9j+2yIrTEaRdebeTHT4NEBaB5n82BRy9Pht2Q7I8pSmzjXkSnE6imYBfMi/ABxApfLcTK8b
CNC7aEHOT5YkYsNtYatyiuigCIL6RLxzYnUZMRpePJq8rNOo3jiQ0DMko68REp4OG12DDMjwhsmj
XFmxiejVB5RXb5hUI1jfoPouq+9mpCi95HpCFhazWuVyMsEXvxPRy7oCRFLCYQLkMvgy4xB65W3J
8EOYyxsn7IzfPeXLKNY5GwCc5ZQbWwjkbD0JlEqmvuUP1JYis6yLUxp0+BDbxqU1UyxbMOHsZtbJ
r1qQ4aGJh/nBn6ZtR7f5xkYuOIPw1SZ1VF2OF17FMJKCZcEUi9PxYEf0ZakNWIh2IfIOewBVpy2I
lj0jzXqGCCe5YQ5m7LUJETCOieJhHi/R45q0SVpzz6JvSgrgK/OGjC3QWFE2+EH1AW/zO5MCPwG6
91B0A4L8N0ve0GHPVpZdjK88vKmWPGz2DPD3iJ3k3wmi37kNKGuhzEkCdCRQKAJ+5TbmyA9s03NM
kGxT12vYPgJwCe96Y9kHV/rDLQVw5F1MjLCD/EYOyRIAPK0S8uj7bwDmMrcIYJIKYoOPGsL+cCWw
ahdC90JY/2YAdApiPSgeEEy8UsxpgxvtFVgTijgqhaNUmYgPjHPBRZv1i3uHQs95aZCDSxMixffy
vTGIMRV2bfDoc5wEpBfWWaPqBFTqON1szSYXiJJ6BGkAWZK5t/ioKQXanc6bP1xtflIdgXOqBx9U
RiqxSO+xk41v8X2s10GzEm+/RkhE8gEF3wbLl7W7VnaODpUfzruaSHSDj5CiKNKjWVWEerojWyyL
JSQegqIq/0FrjO+/j5s/PGP4BKFQQRgJiOT3fiUOtxKJtjF4TAAm8fpppah23fY4K/z9Or9T83i0
l5gmwIogZvFefx2gS4UgJ6NY8AhwPA3c2UBJhq3zOmEXDLhdLtfG7GlzxFqDw+wHGoTfKTloj0HJ
I94CmkYwjb9ePF6JqyPRq6ehc7et35wC/wMq8/croNoV+QmXrndo3aPLyPqX0gc9UmKZdNs+gYBE
med6ErX54FW9V/pA1gpEACIyiJYug/M9zWx9hmYNeNef5hhhgLRAr+/JMy8x7LHGHDe+5gD/sDKV
H4il/pEu/OuzuBCm+Abx8qDMwlf/PpYfTcmBL8USPK0L8AUoCiqWShyCn/m2BnvVAtcaRfei5tC9
iYaaN9dF/KrtnfjZ8KhBpARB/hHrdg0VPPUCRAinoQU8GXh49fMwiRJ7pTJ5KJF0mXFDy7tkmlyT
Kj6DKDvZIItd7gaJs+jy7CWIcW77qeBq5HuchPu9bwIAlECljxMAC/hMqgX0ZcOr+hr0Q/ngePgE
RQLJ/z6og3dfz+XBgPqHyoAhiAyusXcinsApFfTIPnqCGQ2iZlFVtzL2+2d/7uSZhEN18sINDp5O
6FzEiDMIqz68wZ5Yhql1MVrXAxOeelpFD83UzXtMKPRn5NyNAGp3INQlmFo9nQ/a6498m/y9Rp/L
wY8NOHl/ApiXTP3OzsB1LIjQvc/KJVsV2PsM540p7StDfgwDnoURl/KkdQmuAI58pLt+t/hcHgPA
YAgnUWyE3oL3oql+FglvEhE8gcZNGY4my3ICifT3h/1P58m7UYi49Ys0C+EACKt59xE3WzwvFZfs
KV7jvKv3YvrE9xaTL/sCwA6MUdDl1duFHENazvoj8u+j+ItFJYlnP5KpXlRgv/0UeIyg3ILfDJ/8
r1875ZOATLRjT9R0N+NQF46VZ3RHAwaCkarcbpF/lIWozAw6v6DdR9mMfxh2F4Xn/17+3WQD9MEY
rXB5OwFurUCGnr3+SrKPYoDfi8Zg8EcqFoQ9cA8iYxJ6o1/vc5sMR3mwz26xFN+hyBrEJ75111e7
oB504XR1NyTq0+IV/lSdCfsoHPh9aOslYeD/qeMuaWoMwqpff0DlEJcLSFXeUYNtYWe4n1GPAFXs
+qdmIPUN1JfdsdQVu6zG9IixMwPNxSdSITAgJAeT1DKTlv/cZh3mGhFwABUXiMFG6w6gxT4q1Xlv
ufznF6MoGBKTiywT1Nmvv5iMtlqgXy/vptkLC7X4w4MalzW38MvvLJb/27X3W+RZtHGqyyjJReB2
PaBx0tsfqjXVB3PU+7FyCTrBfh/PLvAD9J2++2oCTeqxbmp17yRtj72r5pvYV2FWGxAWqAr7yIL5
biHEB4HrwfCHK2IPxZJ3Y1PTft0602kouH9wYHv8o4Sf95PN+wu8e8AjGrSmVuECowBrGT/79mG0
xQdzzfsP/HKRAELky26QoCDj3VPrJr8coeyQ98qtV5XqbpkX7GMPgDyySe4WcOB+KHKhxDn2QSO2
yfPff8CfbhLGn5iiUu0yx7y7yXlOFFACIu/r0uRSBfspvuvXT3+/yJ+Gxr8vcnmV/9qzxFDwBD5E
B/d0RQWs0hDpALH07pF//fcL/fFu4DGCywh5ssgp/PVCJnQc+DYv7wFQfytV9yOKoGPg9oMV4p3m
75+hh+/9kuYHo+Fv6nS/XVyn2qC810o1qSntYTJAwJT/2NcOp6/g5+B/NEP96ZpQZGDjjIySyxb3
11vD6+lggdXlPY++8fCg1VOjTih3TAeky7r4P1pCL7eYQFsKrwIclbAev3tlEtKX1kmLcVG3e9BI
X+Ox+m872f9/CYj/IoYGJnRU/3pHlgjbwLIp76N13QMtuxqhE/n7eECZ2eWH/nsFRT4mbgWnYnhC
caX3JmrbA54ApbqdvW1Wuwlt3ODgm1jiaO6PQMeqMROo9WpA3t5uVTvknq7rvAv5nFXYlEFnamy2
9NOSzpFAb5flUHFIYEtbCwIXIBA6SWsYtQ8WPHZaB615lCYA/GHq8aAamhTSTeyWrQ7xbYsJ8hkC
qptuSeyh9uVL0E/utWHB8qMKG34IpfJeqpX98GKI+Kkd9UNUVk0xLQPLYzsBoA9RfIhWiW9gwQBx
BGTrm9x0pkWxwtIIVIn1zQ6W5+44qCU6SDbadDbRlkMR3Vxxta7FQCAdiCdIXdigGfQAAUKqmiVE
AVkTgMlfg0NX9v2N2Tq+37Bm76baxCdhAVL6XduD+A5ZBk0lgWaToNB7uJzp7Az+jQoPC6cv14dY
afXgYMi+4wzAOmPyZ5cQoJ3hWN/VSzijCqOMMkEQxCyrDocMMCo3TQAxFIw5PF+C0OUDsMzCjPNX
HYBSY2HjA1dd/Rzxhl3alYgpj2VEbhvakoepYYhhC449EN+1XcD6iKZQ6FuHXGKUR2QurYBXqxts
Q/wd7LWYYXXyIwybLVcavnFEBMm81ooUmoR4pE57BTdT9Qk0YHe9hC3B/IhDesqiJfavZ6Ue4NsP
ID9ZBEKk+Legq9xhrWxv8egRDIh8ypYfPGZK6FTKz3wdQatDSP3J31TioAFh0mTjuH1G5Ho4ZQhf
a+68xEPgLjJ3vsElNLHcJZR/UYkkn+k8T4XnRk9n3hrHz3Sl7TeBAp0ncFrdNZzPMKFT/jaSdn7d
Augt8GgeMTDWQjTzG+LAvEdRie26kWv1JWk6lhwDBb4gjM0S5SxU4BInRyGU6PTP0m7Rg5uAPyrJ
gd4nqzy0bWQzaOyiPVaM8qElOoGYFDTCC0ee+zfVK5sRr8QUP1L3VUy8ucfRw8uFG0qZ6biEHmip
45tgcI8x4uuuRmW39g6Ul9yD09rwcCYFgaaVx6VpxlvVz6zwZ71m5WWQrCHUmWg0OPess3jO6nsV
rPpLKxNzVwbol2zxMJ419pfRUXR1swMEGz2uAs8+jWgp72OoNG49v5VP9dB/oXHfvE49/VyJKESj
LBTtlm2AMx2E4yBtPm3eEu7wkpY7PFv+Gqwzzdqk8nOQQnMOlKXbVUOT5F1FPoebF4aQ1k007ZRB
/HPY448RB0toKPgLAx0KaLxpcyKDqYgXMqFLg6Gmj8eNvGHDbHCjCZIzELe8rN9i/c3SMpOihcbi
TdbhBoKkQhSKQ1T+QHv8xRCUYjTFGo3LesoSx22+RaLLw5nr3Qx1QNYCjM4aovxdYMfhGHScAQsu
4+eJaXKyChrMWq4ya6eAZSvGXOo2ZHVD60+ybZgGhLzE0HcY54FSiUCngdcEzaFgUGFVMLxOlnnf
gO/adGOAc5u4txlVtXcVlcrttzppsgYAPaSUlmQq1E1GJ9OifUmx6TGuIUylQiV7SIq7bDTx8hNy
EnI1Ikvtm+lUfYQ4IgQR1EFMQStIw9dRrgdMPCSDX9nlNbH+C5QrU5fx2pnrRg3lt9CDyDxVo+RZ
oMftokG2p0AP4b53XoxwRt++UlPhULskvY+kebDycnXJoUdYXz50GjJ+KKNSXY3VE21mtR8Vzns2
suWVBU5yvwjTYxr3wNZwtLxo35BbU+lwV3ve9AAuAcnv9WRyMycA5loE1Jqk6s7Wm6OT5yf8MKNM
sICEo/oEpr056HX1gVBDRTjXBCJ71XWnaALqLaoZbIsZtu5tgqgkhQZN5x5BiJwPllYLfi89X+RU
Tz9qAWODcijXY3X9iu0kyu+kBwAR7pPcQm2xIx50RB5vt9vKoYDHSyDzqYYBCwNI85tpACkOjblN
aY2sx26G2Hlkoi2g2YT7qQRveRoHesmEreZrq2ezU3NlbjYKHo90yVgEfdwUUIWtGVu9Li/DlR2k
JP5OtJIXS8CbbJC++YLVty7WUqtiW5o6jb0e8LzydNFXGNO2Y9FxZCGgiIgBhfEgASsXn98M1tRZ
NKI2aOLsZ82j7XFM5PjQ677ZTwEuG5sx3KHOoYUdrFpe2rmO88FBHXWR/d1CEAJtoNHkWHEx73tv
6osSs96Jz8oVdWOj3QgeB/0bJDyOFdS03lhFRwZs59EgUQJFfmjawSZ5yOMeY2eqYlrEpY3yrQEW
4q3ol8hcD/hkCSaZyxmaZ+iF2HW9Jt4BELZ3CEUM0rgEvcs7GEwbh0lj9arxBG20X0BfWz2gjkPu
A7B9D2NX98dm3MzzgEbD3F8Tdj9CIlBgIUNNmmfnr5W56K6TdUi5DxBTh7Pbt2hiGnONh5VSLtsi
rEFaVLBUH2sqghza7uGqvzDiwcpRuIZBjE9azY9sYeo7MpB0jjoJe6BIF4W8xkMc4mZ+dDCPpoAB
dUp9DLOl6vwrfLICqQo+3V2k1vsY1GG6zsl2AOKDj0wkMtfgFTPI1Lc02Gp2nFvPokAIB/8TDoKr
S0sN4UwwRY+Vlsg1AVcMhp5gzEZbmdei64rekOjUy8DuhiaM08TS5ga0i8yiqYcGugsb4H7YXZUx
EJBggZhWyPZz1ZItFWxD8yO9aMOR4LNzCUO5DKmTdG2jCZ4lOJjXPuRFv0B/0g7R92Sz38d4iT9b
C6uYQE1Ppg0l+9F2OoU+CEUGqheHeezZFZquJSTopdpDrNe9VJsnMhqaeV/VbZA1E1ROg0T9MWnK
eBeSbty3wNiusSvAGFxtly4GUoixs7wAunPp6+Jh6scU2jCoQvZKdIAr0cyKLLTLYqNnRB7qi5sA
mBR7WFgHlXXlkTHzOQhWZlWdIbXKwWpWLYWYJnVop9KcN9Dgh24y022zAa7yxjm6xXe0QmYk5V03
VeR2bDu0c1nq7bTvuX3nAB6sAADjtIG2LKfU73e6msWcGxObx5XKtzrsUO8e3g0XNRqag91rhNyY
Nes2b/wSxOt09gdT/WD9XH3iWySLUIMJc6T8XvkVRFuegz1AbAGUFDzIJoutLEXzyKELLd9BVkwK
tJGUIN0uudRbshSQuy6ZaMaxsBAl77QXzek2OHbgPtTotYca65oh3Mq33ee1Q2BXufDmLmGbzoO2
BIrLkJwioz5JF0KDQrLOK0oIhIoolCWB2Kun4Z6hscfuRgdLXWsXkbJSvsqNlamc5xHcf1+GBWtg
jyiZttchYM76pLm+KG9D5kGbOZtcszE4hSOfbrmMf7ixcmnfYdAzCEB3MMFgU+pkchDcYdlBr06m
0BxZrNrOx5hQ8+g6v9zFSBn8HFAI2wD/z0/x7NWnaeq2c+RJFUHoj3r6q1FuISKtWzFkGjSmn8GK
qO+mBRNCSZFDbRABiiUFqFm9VlDs12F1ngC7w0rdQgkn+npXIgnzul1s8gxVpugz7XpzWkAm63QW
xMFcghbNt9q25sy8uHmsIUi+mgcLa7G2UqUuqRbE1kc9qhRdvBfd7CHhdsX0ECJnediglNqo7w51
N5SHjrspZ1X8ZcZYuBF9P99oJ5qXZYj0tS2hCqgaEWbbatVzqc26W4IINhxEH6bBMJCnhPbqTKUH
dVeoShyHBrMP1jYpqLTds60HdJpv0PbwvrpseqDhkjbkp3LeWrRF96/eNE5Fq6PmukV2wRVV0XyD
E4/Emh8Md2E9Lo9xNMgjGTWGCoh4REzqn/hXOi9dgHBTim8zRETSnkO5dMRxazgP/YCd/egnwCiZ
E0VZSXtG3aOXei7WRUDnGjJHHDGaUrrnQIR0F40hueP4sJ9mEnVFWYomb7Urc0Uai7bawV4hU6bd
rZFdHxRr5gdWIWQ52BjU4c5Mu7ESWaKTI5S8L5VgXm40QEpJHdSRTWtv6YKz0oTpMCOsnXaU1mx3
YRezYCJuX4bWzyFpeRPVCJlOZIdTNyr/tqNQAtTQyS4RgZxvcxZwcjJfw2U1f61bsPWQTgY30NGB
zI7hHq7cEGGpXqpTCecKRARln1cb2ZeXoFneQse20e3kWJQUs9DDCfJDuQtC6LrlhiAuHliagSSE
DHkem6sgERwltKipTqBtuvZ7XeW95hwApsKyPnbTE/PbH1rNyR0JMM1FvMe2xcGio7ygPq5SJV/p
6DfAzoTJ6TzOd1HTsiu/5fMpNuQtijtM0Gb0T3oJlnSCRyIF0l7vtlDYXQnsIYMIhqXh2K1FZKCM
Q0h9VHjL4u+h24bcrk70T0YNzVwgocSMKn1SnWl2FWSUsPOHZTE5yC4whXsFpIhqr8IJSgAyYxOK
tKtTwpMR6vUQxjHYxNKy6pMcwYZQx/CyPoKlDK+Wi4EA/aEoQ1ey/zwPei2Qiy6gqrJNtpF6O3G6
Vl+B+Ee7ZPSXa+Q6/Fx1VT+zwMOzDKsXx5Eu3Rnx3SDC4nEMdH+eawESbaH03NHYptiOysIii2aP
jfiledxHpVNPHbSbXZDCEySPRkFoTaPBOxmJQLAUyAm5JTwQ8B/BgFWjvbj0nX8UqGgoJF+9O4Yi
SPh8WHfVir67sUy7+0bBGAKh0uM2N2AQe9LwR8HZHQpYvWePIzwS32qn0kHz8lxWDjKscrnpAt5l
momfvK3MFTIvlxO1Q3tkWLIyBRVu2gFMRypH4ur7lkL33eHheLi8IfExushKK60h2WgRwNkqkkBQ
M8pMqLC/Cgaf7G1LkmzoE7trSlFlQxC+wDCfHKCva39WFs60bYXoywZoXK9C5OYu6zjcQcAChxLl
W5h2vb89RCAqjpHxdYYdL9lDSfVzrCt+sBQy4EWizWBRU3CFEntUrHv+ddm7JktkT84DQnTwCFGl
M3OP5yqovjZNpfY1Dl87PdYGoAJ8V3CUXDx6kDIDdR7DE+DT5blbIhTJbQQnykU3nyrPG1/FoqIT
/GXzfu7h/esGbu887KdQOiVkngwD4C3b+IfOie0WS+qQWtVE94MCiYGTq7hCzzstmn7xDmyOIa9D
w0WJ3UVc7ogcoQ6t6xlq04YX7YRNpjTDWwJNU1rjE4d8v4e4GiqjNF6Qz771fX+PDfOWeqAl0oFg
REkeOoS3L/5NYpb6umxG9fJ3fO8P4B4S1tGmEiOhCMKXdyilGN3sjTYiZ2+kXyhO3wAYPsgJ+cMl
/sHmkXeBQm1c5VeUssMmpeqnPjwL0twhh1WnMK38/Ptt/I6Pc04CCl0Nspzg8L7893/h44Z1TEek
C88G88NE48ewtsAn6y8x6rvTv1/rdxwZ10IMHy4YQajwHkdeAbIMW48c8rleDlVjT5sw93AZP0E7
+J2sBlDMR6ztb3oCYLAQLTAgyUhbgSjj3TMMe87rFvKPc2tj6HSpCAGmjqdQAErqShhgIINb26cl
8ArXQrj69zv+nSmDuxxuduglLpIl/j6tRm90JDMswucNeK40+6Y9t6NL4/609dCoQgXnIeGZCLZH
Dt4eHdgZW97+/ht+G0X4CT7IzeRStngxbP/6hkdvEaO3Tuzcj2WOtm1sWT4Yp3+6S4RH0wCxlpca
mffxh6GVgIdFv53L2uQNDmy63OPMkHrq1A4rTCC3an105LMMi1EcxPABmv87hQu+AG53sKgoOA3p
+w/Fwn48wgi0nf0Q4nial5dN3XK14cAJ8cTdOObgRuXxPz/XAAwMFmwfbA99n7osWoe1iZHlXNMf
fqBgGfrgxb2XE+FrJLjCpfoNxCa+7wvl9K9vk0poL+XgFrw5lEPNDjqtDGyjm++87QwT/OdQR0W4
ANqdPirp/I3Nulz6kjCSXNJ2QGv9emmkznYEDa3LOTD8xa7tp2qNHgGS5f/9GVIcvpMIoS2glt6R
Zs3qlxVSntbzNBCbC6PGY13VHwkUL/+XX3gY3AzGBYM8CheCBuvXm1EcpZ9We+v5Hz363F0x8kaA
7YYE4ND68Pdb+n3GuVwNPe8XVjVG/9W7q/kj2DvuheuZ8MekhnI/qvdm+Nz7DuA0ik1XcCjTjkwf
dHH88SbBaMXofbtk872b6CxMZBX0K+u5NBMWChs9LdCBVRHAidDs0cH4wUf3h2kFqluIpggYZORL
vRshFRlCHN34eo4BClZlc70F0//lEoi4RXsNgkihwPn1vfU4f+D8HPwPZ+e1G7myZNEvIkBvXlle
aqkoqdXuhWhL7z2/fhZ7MHNULKIINXCBc4EGFJXJzMgwO/YenK7K/4ile4ek+eH217p6/qaP9cbE
7ACKzLd5MQQVTlR/l1LJTtJznzLlqu1v21naLQI6aAYVOEdoC14uxceRhMwSDM7f4pSnJnZP4XDl
fV06emhhTvxuOCVCk9k3YSSXGfgEiHpZMU5oDwqonaJnxiwNrQpddgRumaPK4vuhl4PXjNmpPbTq
P24vdeEgApGahEhBjHERZj8iESBSYDwF10FWbuihbcL2IINsVqRq00Zr+J1Fc1iR4JmCJn6OuQwr
qm3TmIcDHc5OyUDQV3ZMVblqPqvZiujohMSZORJm4njMNdi3r19zo1R0Q8r6zul78ZOseXvG/Eo4
CRhhJ5kLmbdOt4Ee/5TGNerfRcswaPGA0xUX506lU5W8dCUJSClQqK4x4NiA4iA9ucoHqX2qoFqB
GHh3+0NehWsgXMD2GJxZOF6IoGZntkWis5VMBh7kDLqFIXnUk3zjZ8U2M2vdHohgdoksryGil8xq
6Foh8ATKlGN0aVatKgYhSqt3NBS6GOZBPpMRfplMS4KO75DlKx914alDRIu7SbcebzA/r3Q4mEqF
TNtJycJMy4e/gEpjvRYKLngAFQzlRFwIuAFM9+WyOKH05+Wqd0bV2Pajdpai8nT7gy2bwL0Ak9eJ
guZOBv5hIyrb3onyrHkaTEqPetV7L7etLH0fg3zHAPWv8bzNrCSWW2qakPUOJ4ae2VFj5KOI7/Km
2TTasW+/3ja34KGhYfzP3PRz3gRBjGm1A/rpvSP59Pz736b8EU6f/bhGXTnt//xuG7IMHonERLqS
mGrE3PI9Le0daiHPmpvjIwf4bdRPRiXZSLhvrNZ4TIClbG6vb9Fpc9yB2EJENeFsLxeYMaUILDgc
nCBjiMkVKB0wmKxVlHZ+FdZrRoLiKT9UZeWwLB17+L0VitzkflcxsyBYWl0FUu/o4yvzphSh/uTC
r5W1Tb5+tqka0FEIojgsMLnN1qaLAQ0vaCgdTzxrOEi5CiD2PjeuzjAyg2awkaZHxq98+Y/QnUBQ
3La/cCEgyp78JfRtrHH69zdnR+2yMlYCUXaKFOEQqoResIYbX9hGVFVlrgJ3jlxv5iSDVqXWHkij
Y5WkNsXQSK8FUAao7CVtxVEtpTkg46egSwbkKP/99zfLGbIqHaVMHJ2apqIUfEUVZxSCvZ99Uv1f
sCpQ2If8GfSNupLgLVz5C8Py5T6GWqR4vdaMThl6L4Ju7HzkDTqnlqvtGBybeCXuW7oS2EPMBjwu
rGlzZCLczwqhSzU6uez90CPxRy7nO8rt1Ed9dM3D9AC5w09Un+CGpin/7kOD9AWuAGF4eOKtGd69
TaNg8OHWdojyKWztavPPPxggTKMwQFZCVeByN70qqEKzawYn8YRPTQ/3C7xd2kosOP2R2c0DUfn/
RuZMonUrhqLVFaQDLgZI5p7TiFkGwfrV+xRNRfEr3ABMWJhrwzZLF2KqNKjQsQDInb9zmT7UUe3/
jahJ6WLT/xbL1aNUrumEr9jRZp/JhCNIHSHicTRisV6uHz26I7bmv1NobErCkY0g7gLABzfhX8T+
m0tneaXhFfBCO8wy2tN4thYebp+HhReON4cCjUpMOc3WXJ4HgV5XVoU6OQgPQNoxm8T8q5vfdXL5
D0d7KvVREVIh754/NUYrwLhf9SMULPRbxRpSHVN7ff9qyKjAVU5yu1fhgRm7buBJnuhABrKzwvIY
ukzGWtLODN+fU02AfR4YMh6Ll/ty30ACEboKA9SgpdkepFhOIDYwxJU5iKWvw2ZJmkgF7Rpbrid0
YtxRG51BAaXiFZvYMHZNdtTrFfe+dKD/DpeYhCDXvP5ylWqq37m9Q//AbqPvKe3ENDne/jorRua3
BrBTpTT5ZCTzNnnxmalV21wLdReN8OROhSvoIecRYmSN0IDAq0PeXm4S4Q+27KJ+ub2ShbfdYKMo
+E1Z9VWFSiYVC6kI9o4JIumuGnP54HrNiqteSC4vjMyOGEJnMHcifOckMOnExdeUDkeufOXLWNm/
mKKbMI3/kFjNA4lObRNrNMAYhsyf2bJY3v/V5M7GhzzUX0sAV/+wf+g4kPNQE0ZW9fL25HGpllGh
UqbSkDeTTl2urHgbafEc0FKQVJH5Gt7SSxOIhtBxV1kSKj8VT8FDp0OkFlefEV6o792moKFGDYl0
PUEqqWFOBQ13xU6gmzs0cAhmfsv0eLI2Y7gUzTDfh7468RoOV7n8WW0WS3DfUYvJk/JHIgUPWt74
G8Gog00Nxsq2ErE9FGmyUhdZOrBvzc7O0uDlHdGGPzil1m1AJ+zWS4+LJqZaMV+UKuPfuOrNW2VY
AaqYwG1ZGVPfaU2/Oh2gEOnbSr8XB6m6F9rAegQAB+IyoE3Wp0KyC5OoOBVWkcM2kxUboVHDr7fP
2tJBYCqJSjKjnUzozHYc+rMW/nkOggRSJIKu1BVes6pbOW9LnpqRUdTYGNyGo3pmpTCBe7UWvi3u
pW061nck2FUNKNJYia3WDM2+pGemaQ1dHKniQPtPzGCqLM590jNgYqmfb2/d0mFlJo3Ig4ifbvcs
zOkCb8TPUQNNBeFB7gYIroWDGqAXKFFKi7vwsygG327bXGo88FBOYsuIPDIiMTMqWkMolwNxQgSp
XgaMt6Kfa/UwdUWfjPheyQj9uSfhXRuLp7yWt7ftLx1jPDti4zwgVLNnHzKI+iLQG5keRynDQQQd
nTkAjrhtZGljeWcB/in0VmVz5v/MMDAyVK4AOMHYeVAEYfygFJ67cZWaXCOKjV2odtFLBZPNyvIW
LfM6Ek8w8WfOa3lKDG6cPSebqo4TM0VJYWOUPwYQalu6IxkrAczC5WNUiFeYxoBKSjP7mGqtQ0MB
D58DvG4zlr/A29X+p9ubuZBt0F4k6lPxPJDPT7/hjeOpxTauXLWVHTWOjG2DxJIL4ZPQNfdKrx1L
rY42EzEFgOzoy23LC3eRQSFGOA0LZYirLpwSuVJo9L7oxGIT2AysniDucDe+Nb7qSvL+SJ26Lxzw
FE7UaUsvl6l2FoOZdJOdptKfGU99mZDGtpCE58Fc6yMtnJILW9O/v9lSoQL5LvcRcXT7LY6/SSXC
LVuq9vTjEsaubu/idZwzSRBPFPsaBdArhgRJhhjHL0PjrAXgP7w7z/oSgM+HRXPbh85tWwvdYgr1
NEOmKSzS+/kuWvmgA4aHhBDUk18yVjOeGw/eLYRktVMOIade/5ImSLlwL4G3lfqPt3/A9YW4tD/b
WYuhZlCFEIcI1msB5LsM7ppEWtnRRSPUladKAkX0eQO1tbq0GCMWKQXPRQNqNbEj4+n2Qv6iBy6T
/KnxBmSNpgC8K3N0QTZSUgzxo2fy12Jftgnkvr2naC9+E4Sf2WVQwVnybA1V/anJZQVvlge+LcSS
C09rznxCbVX3vWyUj11IBQ2IZhh8boTGPMCL3Nyrge85SDslJ5TzkoPmldEhV+iziAN1NfDzco1E
bVNBypAO/V1PPf/oEXjZFVW/09DW8fe2CLynRFZ6qBlN6XM09sJnb9DEPaQcudP6DC02Jdxlrh77
cOiN0HWGUrQxEubfu6iR0gP3DUblbMwfQyCgoDZU5bUPrZc6q/8EnSDbgi/GAAnHoB73ROz+qRwG
D+Zcc7wvB7M5wSEbUNFvC/1PT0PjdyzDoXz7SyzdH1IQkx69ZaHqM3MMWcbv6BtPP4tiB4/PcSx+
5wkisO6dB7Txtq3r13GK7/6zNTu+fVGrsVdia2jhB6STrcsrT+O1T1V0RuIB606Fj2tFXVMVct+z
9LME2/cTNI1Mu2iF8HGMle5Ra8V4pXUty/iyy3OsMkk94TdobtFrmr3FbtN47RiXKTXionjq8uEk
mQCKd/Cdjgz7mdCPSelXU8yjXTdG1aNRM3IIEYlvo58ugmjMqrvKrKyXjKNr7kw9LvZDqaYUmE1j
o8A98V2jnfE0TQpsMjjc3+1RVJ38hq7gNJSrzz8/tIGCCjYxPBtisRkp4Vc6LKPayiG7/vCTFeIy
np8FJ52WfiaHaBachfZesvxNN64d42unhQXLQHeIOtc1QMv3vKFHGjo6KzC+aQYYdkCoXf/nvQcY
RiXa+cAoCe+udov8Fq6afkzOcho/GGB7wSnctnD9djLUa/HGUPhHN3x+ngLUAgJLgVtIkqvwoRVN
/6MotP5dpOnlB9Vtu5MiiIbd+90axO36G02WQSzoukx5V5tdTmjlGW8Iy+oMH8lGr0+t5b37+pNE
ilTFSXQYM58/LIonqUj8ZdV5KB8FyG+V1SVMAeHlbdRkncBYRAIdYdZ5MCdBTRN5pgcBHrZ2Xtpp
G7dk2mwjxolhHb2xCT52Bk1S3UpVSKqZVd5YdVvIIPiHAC65XhO+Z65VbmrRLTfZoL2y5RLqDR4w
/tTXm71A6eYpamVzC92puS+sWADsPkAWFzMu1ivyi9fV2qPpasIxhAzXsxl7H197iLIQa8lk71iB
MsiZlIVfRkTj4L6Ti+41gQTV7nS4X+20EiAjr0px2KZlbqx1KBZOGJ0lJv3xlJQQ5tCsMKkZU05L
6VyKUXInhipgvqZtn5h7k3atHisM0FUJSntan4lHgJz6XQhx577KPJnAZtA+aKNV78tQUkjHh3LH
YKH30dONYJ8XNfKkty/EtUcnTgDZTrIhKhRNZxlVGg6F10LzedaUdtjWSqE8ymowHLgZ6QeEUgpl
xeDCPaCnCTiIoEQF8TJLCCIiAc8baUTlvvIkDfXzKKQrr9RCO4ycZkrgJNLEhSH+Ua/dAhbos58z
pRqLav8TolXt0IWIUU4B5r0GidoR0AuTtirCHBqSNVsKk8XaL7l+vyhsqEwLcRAYvJ77myLuhjKX
jPbsw9u/LxW3eFXiGgpkK8ujZyXy5Y9jrv8cBjfbtwnofj9H05S5kESwM8tdU09d2hleUkrjBpEC
H2G2+2JtCDSRhe4cqlGzZZwt3qVmS92lZPif8IhLIVugQU3fal7A8NBzrivN9lwe1vcfBHoncHop
vIx4+9nTHqKlODCS1J+H9HECBAntj9tH+/rNmlCt/2/AmL7NmzxJH/jpcpT2Z1P8lgSO7h/S7Pm2
ievsdsJfA/wxrOkLz12u79ajJTFUcS5h/1eZa0xgP0gaMf1V6Jb3U6/gby1za9z0UIKPkEMN788m
JgoJbi+gqglaONtFZex8P6gVWFk68DYWY3TSxLk30lq5vdSFowOQFwmUKfabCmmzB4xmfZ2NSlCf
LfmTNO40/77qX2WksfyDGVXbQj8E9V2cJCt2r/3FpdnZAoVBb5JKw2yoaOMp8XXtbkggfLu9ums3
qEtwyhERA1qE/HD69zdnJfHKfiyZkT4PkVBsolxoN0GbJq9CEnX7yGXg87a9hVURsPHVAJ9DcPM3
7n1jLyjzrqr06SUdXhL1s6p9v/33r9OOKSD87+/P3HrdSmGaqIJ07uJAdLqyrh4kmmFwg4itwkyF
LwcwAYrFSnh1feWmiiSoepNmBW5vZtaMUyFTinQ8RyI8EWkcnVIZrnEkFl5vr2/REHyDlAtUQKZz
1GQkx4IVRsN4NsuceST5vvUYBA6HVUnrhY0kjSBzAzxF7Dt/HxuNcMItK1YU9DtzfK0oIclB+qAy
GwWR1u1VXccOtHshC6DVS8ZAuHh5Cn3Xr7pp4MjRQcp7yh/NferrL3pzChgXg9Dk3VfrwpwmX5rr
4fsF+OlmjqCdOhMa5f7H7fVcn/JLA7PjEOpSUcsS2fzQhoeq3jML/+57S8xC9AKAm07S1TlgEo0p
ryQLwBp3ImwcPiP+Smd7ubF3Vcj7372eC2szF6iiZlNBWxE4gQ7BjBk++tpqFH99skFeTcmPgrAs
vIqzgkGTgnIsYBJ0REMEJHtX5kjnrdGiLRqZciCcHjDnOcuRCF8dorlt4JC1AgccHqVMeKQ6Wqxs
2MKBnpALE0gbUeOrCnMaDBWgWCkAonfow3svPqEOgDYV5ZdtuVbOXjM2Q0v4Ras0RiXy0qtfqeGJ
UOAjikHpSNyo2m8XIanbp2F5E/9b3Oz65MwQo9rG4iJIF1z45OhIwkyzUqRfuENsIe+uwutLUjc7
Dwl0Kh6+PnBivYxeEakp7wz0gl5vr2XJCoR1Fk15EQ3gOaB+VNxJJSwInUQWn+Tkax3Ln25buHak
gLZA/kwEaLAZzp8Gow2KPmnZrbL+WKf3kIUyjCzbOpJWAHv/4dy9NTZ9ujfPKzRsRgdFa+C4wkuP
qkXYIwSZ2kkeblGOZEp3pU61dBQIqMEb0DC6fiUMJLsgq4l9Z4QjQKEvhPSEPSpreKClPSROIf7S
ATjQKLpcVjd4ZN+t7zuhebCsO0l8VqTuIMiwWoS/bn+uhctE8spkGsW+Be7LLOw731UGz0lzzfbd
bg/T0J3YV69SjtiMIp6SqFzjKb7exQllPanQT9ANJNwvlyf3gSnoqtA4uaSjhNkXsL+3Hz05Wfla
18EeduhnABGRRPlqGAJ5Ib2jst06GSJEj3Rn2y0pEzqVfWagSdp2K/YWUIuTQRJB2oog3+askNoo
tmLZM40fUNRykb7wAT3VPwO0gvJz6fU7oR43tfTuGJMQAqi8SD0CtN28BxA3jLuqCL05qTEeyyw9
I9ewu31KFpKCyQYTVDzBDFDNEYuoxRnBEPTwDKSt7TH/DvORlB8zCBTQN9s0kDsEKOf0KFWqibDi
gP9WTy/rURO5PP8jyaZDNZ9DsEy1LhBirx2mDh76wN9GpbmV9HSPcuudDjmhbTExXCjKbkjhcfHK
prb1RED+FGRlnv/OA/S8dHFbFO3K9Vk6ytCOkh1OxaCr8TUBtcls1IoaeLMibBIt1O5936T94Zbv
1GynOM4m4A0Y5CRyvCr7haYSV/TTKidUtpkf2Q2SW9K2XaPLvH4hJjMTaGuqqjDGc3k5fbOJIUWS
KyfR+xNAmWdJiFeeuim8nX9OylA8ECIO+koQGSIpidKZ3DiuBi26/7tHu2MMvmeqcSjEJyl2IFha
eSiWVvXW5Cyig1XZQmFGahwll8BLSB8TpfmHa/jGhD7rsuduo7p6yKq89Hei/Mzlf/n7QDY5aeC1
CBUuP0zNAaxUMWqdFv6+MI626Rof7PVbABJsasKAH4J7ev7sSFVpqH6hNKQlwTFRRbsuGyK69kMS
u6++En6PJGW74liuS83YBPaqMzQMl+m8shJ4qu6jrobN6GD1X2L/EbwfYjwq8CRvF9Rfo6I8quXh
ttmla8tkkQoUlnyP52G2lxN/mjJyHOTyE5otaNv0dj6swDkXn4O3VmaBo2kqjTRIIufcHOLvaH6q
p8T1tI9FUQqP2SiBwoa+0Q5G/2tgVf5ZRk9w5TcsPYGTW2KUlwYxkx6XCzW0KJAEa2gcOCDh29sl
ZnTQ5ZNSrgCGlo6OqegixNATPewcpKTAN/G/R0c0k7umiw+VbJ31iD5xPjx6mnz2mzV/OP30mReh
N0F/EpgSwzNXJc4xc8sYRhYnMuBSap/C8tSg/ys2Luyoa+XzhQMzcbJThSCQwMvO9rHKYWZEZLRw
rEzddXl7EOX+Q5qr73dT1GqBzlMeoLgyDyAKs2zcvBkKp4XuAc3KsD/ePvhLZ5JAAfIFa2IjuMJ5
VL43aRzlhSOFzzF4ZroTaHI+IleObu1D4ccIEHxF93XlnstTCWD+tdCjx9mDBZ2iiMuD6EbmoMRW
WTlBS8VbTm0dsFzhhju//1y696N3kNwvrf7NRRpTROsYYiApfDHb1xGZRImEK66MTaf+6eMe9dLS
zosHtV3BpSx95De/cc4U4cdKkusgJZ0m/kypQSlCuxJfb3+ANRszn2DQlPZLpa4YVn2Ss2+JUqNZ
uPJSLFxGCgsM7hP5qgyYTP/+JisSGERtmyKsHGjgukekIoUzonsK6kowoKG8p2yRW3gdYNL7l9P1
1vLsK8uIcml6HVSOkcBQox7V/BF+o50fy/YkA1/vo9wZ/S+3t3TBx03MHjQYwMxr1NUul9uhacez
K+cO5JeboPhWKbrdC/s2+HXbztK2kk5IxoSSYoBi9ukEUD5l5eJw4NO3NenZRGMbmp7yk5+dgrVv
uOTd3hqbLUodAtTuGoxJ+ZOVfB2Ko1f9qmAPULWVaGz6S7ObifMk/cMhADqcg7EgtxINWK+Y0As+
F9CjIwR5e9+khXhPgSiHYA9wgUmEcfmBTAmW4qTSycNQNtgHavlSuNVnxS8e+9bYGEFrV035wR0E
mPSCe5Srfg3kT8gi2bR8j2FkbZAwuAuS8leu6g4QoKfbP3BpByDvnl4RklIyt8vfB/0Q2tEI0ToG
9IMTOLmOVrZg4WvC48FMB+AghkvnQTWKwygul0LLqCWceYNWvJhNcizQTzJg5NoOVb+9vaSFOzER
h1BhBNA3aRVcLqmSQVZYbdA5bskoUdWMPzqzMDZBGZ36qvvzfmMMy4G4hlhtwgxdGlOUvDYTdPwc
+GTPhp88NSEotDF+7rO1RHRpXcSKBtQGDAJwli5NhZVgVvqYtE6ohl/QSd/WYfzR7E2obZV/cGao
I9DVZdifGHGucWExPAo9UdcxlQUNnth0D71YPEiKdyyAJp14OfetFD1qIaqQcbJyJhfeCYbnJnJ6
og1mM6YT9caHA4IQy6QbOqeCAjjzv4vq2Q1XMAxLm8n7ANoHFjiyy5lDy0emUCxgMUTB4Qm2NKgp
ou9d1H60qKPdPiJLBQQcNKdkosq6JmmAm1YE4FWIzmgUyZfOStxtrBrewYPgz0ZKPN2RlQ139Rjp
246xkW2SlsVT2VvSys1YuOyTRhYtegA0dAFnG5vCJgICFmi5NBB/W7WdlLuVtS48FBcmZv7OhzzN
AP08Oq1Xberhs5goewMsyyQ16u+ZYAUR8wwj/H4iwisUOPCrDRrXtqgdvLY/pLGTifrKj1r41oDp
8fAIKpggRWfLNsw0U5Fc4+LI2YfEyI61/qWA4rvq40+3l7+welrV4DKgHwD3YUwf4M3JBQCgh30s
4Ho8OHNrpqXKjRI8mNk9ujTbqF9pRS48LjSOGV+CMdDSKG1fmqvh1WNGAXYAr5cEeH0U4xj5KAvL
I/zOAFME0K5D4t17I5SnY1T4K5fo+qICV+TxYIgA0BTYj0v7gqrVXdJmrQPX9Ye+ZbyFk44cgrlK
ZHZ9cgEfQDZFUx5gljTvELSwXZaNpdROCG3ZoD3l2se4+qN1X5LhKMIy7NUFTMjRJoc3sxnK7eCW
u/j9VQh6pNQGaFNwfa5qqoT3qTDxSpyForNNs9jo2sqo+cKGMvXNoIL+95PO8zq4XKq+aWrjLOeQ
sDblLs3kZy1O3+0HSFN5iRlQJjG+aviKXWOpeVwY50TTNlLCVGdfrzi965sALRI4XTJHBj0Yxr48
GnDlI5nj+tYZYP3DoAoRouQoM+iC/jMwm2NpCSegfCtGF07JhdHZ9aMULGZVGVnnvgASLYhobR9u
X/BrV8K0IIVYeeryAHmaPfdmIIhuCu3i2U/T0k49bZtkqVPVykQBvBKcLtqCY/GvtNPktC+3UNKD
WFWqTjhr1o+q+aopL638VQhWCvcLezZRJv2flfnAv8xcTFclWBkRY9Hhyhbz0+09W7LAwAitHIpd
RMHToX/jFKu4ziulzd1z7GdIkYsPXiZ9vG1i8uCXcTwwROBeJvB6Wnv67MND3FzIqW9Z5yKi34Ck
5ibRpZ2GioohezAkV8lKWX7p2xhgaSyOFAJLc88LHQQ0pRJrkgR1U3VInsMfqqRO4a98nsWV/Wfo
b03jzeaNSR83bY8hIXiWuyc/q7aMaMF2bJ0Fdw1UuGCM/jXQIPwCDar5Q9m4aIkJ0GOfFfM1LI4F
AD3f/xKiAaJl779IE8geN4QuKaCu+aEoTMEL/87cKAh7JD+TNLuDbMmC+vb20Vio+kxYaFpS1l8+
v3koKxu1Ept5p597aI6g4g3vIz+9a3R960f9j77rRIamlFcZ1ZtOT3f/YH0qPpKkTyRLc4ZRrYOA
zHSZLSrldBf1Bw09P9ERh7usyFHXzu22ObpriJGF78j44H9GJ+f85tCQ8vYCZLrGuW+GjRg1m5pX
2c+RvJZU/v/K5Vu43wDNyW5hrYJ86SrB00vXl6Dc44iedeFbEawhLJaWAzhgmvOBwZPuzOVy0rQ3
M7prAqg83c7dV83rbE3r91Kc7qOo2N/+ZNNfm/kSDuR/1qar/2bzotA1YVY2hbMnS0xne0jveNF9
ab1/bIJKigx9Dq1uGTqU2VOSpHCTxEC8z3k5npq8+hDQU4/itYh84esAgpn62/Rnr7EV4lgghJSZ
5hlk46nM8l2S+CtRy3UYCgEFqABmGqZ2xvyGjRLMw61fu2dLFTaW+prrT5m+VyzHjb+51WM1rnW0
Fg4EcpX4eoSj6f3OM2GeXYSaa8lz+hLph6Y27cLvj6grCko+NTTGlRO+cCQmdMo0szH9d46yHdwE
6iv0BKAWQ3NBH/Jt4LY7sVarlWdlYfaYCjvHAtpT8CNXEb08IutgVKAfst7bV0b+gen0Y4MWSWLK
H+LUQKwl0bZU65EKIBr2JRReANCvAmGn8Gx2Cd7+jvmzg1RFo4yt6zlw6VdnuPk1hEEU+cmyIHvP
UTbYEcXm92rPY2HW2pfY0+v7ETCynZeD/EsszBVHunTG3mzM3xz7za0spuE4A6F1B0jMXoTato4/
AvH2PBQKwD4hu9SNK0/vQu1uaneQtMGgDPJu3vjIChUJTz3xHcusBZAT3+gx2YZUvPQ0im01b6uD
0WX5RjILb99EVm7LWcCUcdO0dlEm/Vas8mIbeE2wJWRRt2EYxPdkKuXeUt9fCJ5+K1MxSJLC0TiP
t2t00IYcnLSTmd2TFnfPTASePS3aWla+Epcu3oY3piaP8+ZTSK2nR0Id+k5hKPjG7z4ZPqzut73w
QoDF/A2T/xPBzcTBeGlERxJITEzJPXf6fRUPTGS6myh8itW1hvySL6H/ClyKogicGLPVpC5aRrLp
umfNfRCsUyeFW3SWmdU+u+oaueOiLRZEMZQkAvzw5aICpRfTtlQFFuU/WD613/wprwcGJdAQXpvS
WdzBCZE4lT3AfM92MC9i0eKmCmdwTrs8THa56n72M+FX5xWHf/hYPP0myGhwW/MIP2gLVBBV0T0n
MNwp3ge5GhAJ+RDTd7ltaOnoTaTwAKgoWF+FGrlad6rVdu55FPxTnoQPDNMeq8FbqWssVOzgInxj
Z/ahuobapGs17tnorY9+FHzvAkrjjWztlGR8EAJ5kzF6lVXKvhbFQ60kX26vc+mgsJ8Gw53s6hX3
vacJccqAAi9qBIlJ3tlCDvGp8BqjXZm+3LZlXsMQWOwbY7PFZnpfZ/Kgu2cvZTgtRjASD2/8QqSx
uVPcNjgUea1vlCIQN4IiIb6DqiMybGUSIgdZDbbc1qixUCDaGYOc/Qp847OALojp6jjqsfrg6ojB
W0Msf9CkOt6WZBn7OhbQRxfpbWbUuzcCz4etjbW1TXhWmDFJvWc9itxTXpXWfYJ81MZCasWm62dt
0qhyj6XoNryFqvvoQ++7cQfJure85Hse9eX92NT1dqzH8ND1iMVFfdSdilTNHtF4qXZuiqCgmeju
QxnFf/om2DdB06BX3yXlRgz19lGoq3xTRoNh08p3Yciv6pPckBpTwlQHxLLi+3C0WngWBmWTufAl
e3roIaTpJceoDb4MQu1vGWXlB+vjD17QEk0/JDtcyK3246hadlt1/kEdk1zaKH33B+WXbnv7s15d
FZpOVObAGOI+rwswisumNTVGTcHp2m8gwZJm5eRMrvEiSJhMMH02dQqmB2zmYeqQUT7FcoWzGPiN
PaIwKZjlig3pyo39NTLN/kBOiiubrsqb12Z0K5kCQkgk0jN3xIB7uidddu9MiHr2o9f539m72Dbr
Ot9kSTjsU1EuD4yhhhtNyoOfYl5LWyVAS0Mbo2iwhcJa43G/uq2znzhPt9pUTssq9pzWKn7Se653
RTM8GYL0MBblBsXvlQd4ed//25LZvuti745SFHiOEfg71fQ3Qffz9uFZXJFGak7WrF1z0Mg5el+5
LwhnXf88WOKmTu41yduO+TM4pdumFhcDocjUsJ8Gk2aL8To1SBCW8Rw3HF7jRH1hcm9/28TiVfjP
xLxMDRWkojU66YLmf7DST4K+iYN/2bA3JmbJHBS9ZdhlIkfABPNd/WoQ9TZAjAZfAtV47yM4HTfC
B2htiFuu0i2j1iF5qSsPaSOAIumdPPyp3T+3t2zxALyxMX21N7cupz2iKVkD/0UvbJOhtaXuR1bm
dtXeow/8LwuauowkPDiSeSYsG3FgGowAOEwGbz35W5fI+0J0/8GKRGJF5ggSRzaVyyWNsN+qk8s6
lwmiV6L6owr672Lvn27v3NJh4xQzcTLNBREQXZppiY7lvKdY0eZtuBmE5ij1aPjk2tquLTlGCGIh
b8IFA4ycOca8Q5IvaLij7WA9og1yRET+DvLWrdipm39YE2M6PCgTw9E8wcdLAA1ydRy99FX3f7nG
EdWofzBBbX3qj8oqQzuX21YUktoDDhLOVR76p4FZxYOOJOAhrYq11GJyx7NnSwZKyivB60jKNjsI
sckYaZ3Rrpea4SWyEs1uMu/LmAYv+Inf5Uhc3pvS2lzVolXQ8XSQQIFcZfaI2YmjFtXSGbq9nSce
wrS3teJT6O6K8X4E03x7PxcuMMORUE9TEqeJPs9dNdP1hDazxLOb/fFSwy4D1+5gFVSM+wLc5W1j
05m+2lHAHVM/iQHw+Zl3xYEJ1jCVzlHaufeGQhYwBG28LyVgZCoys0NqTEqOemCrIWLft60v3DiK
q1M+xb5el5JBUJdd5IXSuZXqjSh/Kctn1xdWlnhdRiYfIBrn1SXDpso1O6BemPtWUEnS2ZSf/FG2
m+5OzkTba/ehsfVclHSPVvTj9sr+nvrZxoLypKNM5MM8jDIt/Y0brl1i/zgutLOaRcWOAWtmRhTB
3wVFLR4TsVK2cDe9RmNStrZRjtWhret0M4519dsszX6rB5n0aOV+aVu50diRqNcHufTLr61S1S8p
Gui2UgzRQ1fUnh2pgvwsF0ghSh7xnDgkHNSiD57KQf/aD0Vy7I1e3ohi0+6J2pONAW4o3mZxkO30
UvT3wogSalUMClRkFlTxPVnH2R0F1NBLiC0KKV/r+ywcPHovk9wHeB8YvGbPVF34I+P9rXmOEY4n
e5CU3yhU98U5z6E8L74CU7v9Ra4LdFALvLU4+yKxLAhZlSGK6MYWckTmxghpNLnBrrYy203u5WGv
kLPJ0o8+2TX6+x8X4BvTdBSx8DW3bF8YXi4LsXkuJu3CQr93g+pjZwYrN2rpsKuQdwFNB9QMFGd2
2P1yQIxOoNMdFah8I29bVBBN4bCEzNb973J0l6qaDaTh9u4u3OQLszPPHIyBEDRjYZ4TL/upDNGP
tg92ffIPARQ5EQ6XBcKSPHdXRkBzOh9k4wxmx87l5zb4GJtrcOaF55luJ3ATcG8LNI4it8zwe3ow
aqvs0gFJylHe5Mn3Ktjd3jR10RLTQYBPeYivGOW0TGnSUPSMM33cet+HkD7l49i+KokFVkIPyi+G
Ggh7V4KMq+6Dbq8xyHkMUQI+DBA8ejYLAJojCMpdF6TFCZrffNMoyKnmmh/doY+Y3umIvFOAUOXN
CFL/q6Zn/UYvcoQSay5c01f6PixMLSSn71LPzrSwfK7bUf8dIkV732uxibqsFu0rxIQdYj0NXJ5r
fvADAfY0Myj3YWb0j9IYBqfBQnWyr5rgsUb5mHROyv6HtPPajRwJtu0XEaA3r2RZ2ZLUTv1CtJHo
vefXn8W+uDMlFk8RPQcY9EsPOiqZkZGRETv2tvNKF+7DsjFXHG7hUiao/vvppr8/i6/qWAqjILBJ
RfeZQQu1uit1sMLVTT4+dcnu+kYt7hPcZTgdkFPKNx+NZVHf6YRd/bENmRhLDkn2gwXanfR83c4U
9GaXBuAEKn7cxdTI5uk0HYwyDCtVfxwRjfal79bf81UQBCe1O6qm/HdB+NbJAUcLXcvHgjk/PXrw
hDWat4X0hUFCRnVhnkfPa57ctiXK51Rr3UemI528bX8TDI9ZZdqKz+1S5vXK3qzZmzlC3SZiUyEo
/CjEzYNSqvvUaw6eTAEJeu2srtdaC1Mkm+/R+fpmr4TStTxFKAf30a3z0hl5Gz+5vvGGSjYasUNp
7YIyhihY8rKNaJTvrZC+MoHhHUZjgDkSZsrP131mKfIaRHuiB0ERt/nom6EYVlrf08LTrMdOeGsb
4Fx/n+GDwfvXxOS2Z2fNR4XOSERM1Na9Ij3H9XNmrkz8LHn+VDGdagn0bOZeo4aBqVtF4D4GffE9
FCCYMI3gcP1LLRWk4F0CJMHEP99qPpDJ4Hc1prrlPrZQAzLxyaDrwWE83oeTL0SbOrupYnw1CPcu
VI75YB11od42hvs1jtX99R+zuGDqNH/etCBmZ27UpYrYKllMZdGXYP0K468VqrzXbSy5xoRsZgSW
LtgFjYtQl4WnpjJHQ5vguAh3Fo3a2yMSXP/BEEAhHulUvHmezRyk7nMTtWEcxEjuG0nZSVH8oI/+
ylGHeXvh8DF7+Y+hWXZjqKLkddVIdb1VgtsChvmdbAbxPu7cr7zdx51IWTYUSuUeYdRiNw6Ke6yb
Nt+OrqbvUr8qt9Boof4itYXd5JFkM4P8S6HyvI+hGrtJR6PZ1C5Vb0F2ky04GOamkj7bo3SCWBpg
eGzluvWqdZnBVLGVbPwqo2xNPrGPDTHY5gPyeGUdl5tCDionLiQG+2NK4anVtrdx0AdHq7b6zC5N
tbANN9M3xjCWThsM2i7Ns/Sm9hRrpwYjqu5FH4Ml1FJb6GM42MAe7qOMiO2FVXcQ/dCwacKNn83B
4OJGdHffl4F2CCVoUpEmN+yuqsVn1aCaMVJe1auIuWJxeBBdj2E6bfyc8H89VK2VbkdjHPdVor4a
evxzjFRjJ/eCDiVGeKeKCXLLUbsVCiV5DFKz2HddHztK0aV2nysMXI5eexcMoQBcNR6c2GQO0my8
4VksyD1yWD+dMg/djW6M/AUVkS3ELs0Gvr7ss5b65aZBHWjT6Fm8L5tMdWDp6R0gJfWDECj6npl7
fduYzFcBXu83QalZ6ETmn6zIhJ1vxPG3WV8miI3XDfpMbkEbosqp3niBd29EebApgn60e4AjdqyM
b8VgjE7ZSOK2y+QCaEpZ22lE+kSjsXlo00zcqj2cfsMkai0nantbdYEELq1p+ZHud5QV5M9u2Eo3
Vml0lgMpU/ujTj1J26QIrG805k6tOoLFkwRzx5Toe9K2vQ1aP3n3GuGH3JXp/RiTvtVWGjw3g8DE
VtN1Dr1Mw8nUWnTAJ0ffULj2pZvOfelT0zr5AiJyo1a7/NbBuEWOuNl4KLw4nkXTZJM1o3YXpUFy
n/ji6LRNbiGvmtcbOU3yz75sFKfRRIt8cqX02HNqbLHrRR4+AUmaFOa2gSA0XQ/khndiIAJVKKNX
Na7fjbJMHsymURzqWfK7WnjmTk08b490VndnhYq5aUo13/Vqlm/iGsUqIPLVY1zUIafIy3dpUbU3
AXRLDLuPVbrVEcrbGKQGt5UGvyBFRBbaJ8EmFuO3rnSbfdv5wZMQIl4G34z3WdY7aaJtb6lne3Ax
Ho0sGvZJXhY2tJL+jRQK1kEWa80xRt9nWlUy91kl9ZtM6tptkZcqDWgEhMe084+BUuX7dnxvUaf3
8duKsuNGAVS7UnZYykuoIkJlR7bD8McswItda3R6lrmPmZ5N3B5NYVepD1O6+J659R2y7L+vB+Gl
2Di1wQGUM4NxMRHVg/soPUa9HoveOigFgJOsrw5Z6RIV5DWYydL1hc4VsBrg1Cpp3seI35ShnIYB
Tf5EbbZyKT1VTF+ufMEFG39opkBs00lEGfCjDUGUxjwxx/AUJJXdGVRChk/XP9nCHsGPpwGBgtmD
7v4sd8q9EvXrgKHJXLNuAusLqMJw7J3aoCZT//oPtnhUQlkyMV7MO+29KZimPmThqY0N6DZ3/Ikc
wo48fJPmKxfl4rrObE2ucpawBami5x2x+6QAGYNZO/w2tiLdjVqPHTgHNTsP1a/Xl7eQa0xM9pQc
pkTjotAsiIOn1EMYnvw02Ivu3RBkN4H7et3Igosz7wPmg2M1UZbMrn/ZCpSQBDJkPgwWXIJ/Lf6S
3G7rWiuD4WuGZq5ntoFpxjmup0i/TfNbKqi2W37SspV24MI+fVjPzP8YFpLSIBXx8PF7Rgs7h5cn
YRZD854q+cd/+HaUzYHU0oK6AGBoQ6KnPiOTJzQiBkDvSeh/gh3Bfy6qAI4RJV8TWl7wCAQMdRLt
PxQjymyzxAbmYnh0w1Mnu8CmwofQFI9Ib628HNbMTFHkzNcllUXBBs83ZFApL2ipqneVtXKgloqH
LIZ4DsBv4iWbZbgZxNg1zKXhacilmHuNaU85oJgWa+Nw32RK63ANRgDWEzVxwiYRN2pvhZvEi7KV
XHvRZxB1I5JQzzTn6mFdFwly2LHevnpKonu5eXajkxIcIT1esbQQfwGG/mtpFkXKRNBHr6xDJCKZ
mHBVNXIi7vnrbjldFLPnNEboAUyMShaFvY/bN7RC41bwQZ6SmKyrd3zh59i42wnIVXmt3SS/qzX9
tQWPmToCfL5pP+m0fDQJ124tdbHgn3RXvYFp+aXveG9q5dpOLdqB757RtYmF1Zh9P1mJmaRR4XYV
q3JTmW81SfLahMaajclbzrw/CVsjHWNusLovbbWFoCDIedKuFD2mXzrbJEr1U+DQqNagVvLRimf4
qhe7SnDStJGOyXtUFztULkqwNte9YckQyhOwJtHnm9o1Hw3JpUFFFBpX4u7PNL7Jgl9luzHqNbDu
gmf/6XhxU3FVXdz7YlN6iTrC9tbJw8a1fDtL1hKkxZXAujvNUJlUNGY3yCjFpahHg38KQETZupgf
zDD9rBjCQcj/muaDISDUwv+xNbtG5KEIopJ74xS36A5ZkxpQPgjuRtbccXt9g5YCIeNzk741eSbM
WpNDnjmcEIderfmtj6ygubFIaINsfDMr4UZOs43m++9yJW57apu2a1jb1hXfItX9+3rUh98wO1hp
TekXWkj/1Eqt7pSpua2C9ImXyFoOv+gnZ4udna6xGkPTzUQihanfxTXPj7EyhZVPumiESjZFRa5n
FBI+flHJakpR9kr/lDDjDlAtuOs8a42MbNEdz4xMP+Js2xrGkqWua/yTWJwU5YevK3tZThxJfrnu
H0vxiM7MRAXJSMlFfZnHoJx7A0yNuR7aiSYx2rlNsm/XjSzcGajw/GtkFiUyMWZUHxLa6QrUqpMY
3AjCnZAfovhHU/ys25XO4dqaZm+dOioqL/Qwl4mfXPgZDWmvKStZzMqS5hE2EcbURDGbJWnSZhD6
A7R1h0Jstmbc3Fdq8lx26o6Sykq8nb7UPLCffck50XNegNao+gizwndPaezQPVnyKUy7fV8VNhiE
6xu38iX/0O2ceaHVDY0uoul18gZhnwmjDxRfdiFZaVYurDVDM3fvGrcnNmFIz367/pNuUjVZIyVa
tDGNwDFUzL0472CXRurVoS5wiaiqHfRPxfA1df/+gTCJk/1jY/oNZx/Mg7C87k0Xhlorc9L2bdQ+
Vc1OHG9j7/361iyklR8szWKqYlRep2UeaXS3rUeYikD5ylLrhJSQKn/cXbe2FI7O1zU7weAatFgS
zODUS3eh+9MMv0B2iXjsr/9ghplsEkto/EV9FlqLpjELY0QJTE6sU+dntxkyH4UwOmGk/rhuavH7
MeNOR3JSdpgXK7I2GeK6sYJT2SUj169c37U1hXaEDPLbtvQotwGVWzm+S1cHpSVDVqi8X1ZhoqxW
Q5HS+8n0RyghBqGz1dRYOUuLRpiXJvVjWAx1848+CHVVWg6RFpzU4mcI90La/rz+6RYP0pmBmTOA
hM70sIQON/CMwzTvFln6C7Ii2+tmFn1u0oViXAQQxpyIYNRaI2PYgefM+FvWBqdHi6nUv6ajuGJo
cT2QHoDzgKoPt/v4waxK8XLuxvBE3x9RWMqrkeRo3RpMfGk99B/AwdFvBQwxu5bypu/cKOmCUwXt
EIWQBBj/qG2aSravfzhpaUEKoy8iWtXAdeZaGEqYo2ffT77tt3vfTT8JFTixVggT+pxU1jNm9iM0
b1N/38UjMoqDXSTGfeT2eyax9sbaxNTSZUmlCTQezHYIXE+/9ywqWr6uR4FreqdRVB6Vphs2vjtA
EK90N3mtbqwmP3lu89q03eH6l1g65H/49oHNyxAjzQx3gogAkMT8FEdll3T9RsnkXS8bB1muX8pu
jXB/zdzMkUY56c08xZwP2CDv+l2kCxtdkR0tGR5puG2ur27JoeDIgLZn4pRijvHjZ43anNnIMfB5
FYWvhRLRSI6oTwq21vw1jQUfCPpmnkZAlHhZzny3jrQEbnqerUNxG1XffOvL9aUseSxlaVLQaX6C
x+THpUC2m3imFkSntOAaU/tbVXrOzbX+6lJknDjJoW8DVMGb9aMV9ocs14yik+b+TL1v/bC/voql
7Oz835/tv9dEYUIFN4Kl4q5jlL8I32IG4b3mlqdkLqzN5i7t/7m5WRyGDmSQ3HpajlrZYfXqI4g4
0vqMVjZn7bPNNl83Gr8MKpZl5u/lmAJufb3+3aQVC/MZ2FScej5ZHEGyaR3q9jaybgX3KLifs+B3
KPZOmz7X5S/FOjbSTpGEm3Zt5y79b6LungYwqGMg7zpbYjaEvFCNMT7l+Ws7PJfKjaz99SOYOx8O
rKl3wUUzh12HXtBZhSDEpyCu7FpIGUxCtyldewJf+iC610DiEfABb33xoNO9Qh8jzY8pGz8l7pZu
4VMcPPXgyJPqRq1P13du4bsBGyIqwDkHQn6+cYYhjEGuhvnJaG5K37KbxreDYSWpXjQCjBw+K56p
xLqPxzYzgkBAkjA7GWhFH6Igbl/VIGw+q11hba6v5/JIUSuhBAhPMG0LxlQ/mookiFOg9c9PmQdV
r34chlNGx3eNb2ZhRSopAFeTiPTRBT0qEF7DKHrkrVuB/m9BJViTynJjjVJ9vL6gRUsaZGhkUZOp
WUatiWGiKZBxnmQqPBFTonAfOh3Y0utmpu/y8V2K+tqZmemAn93wrhEwwq5gJsq/FGVPC8uyZe3R
FW8F4aQItdMNK0+Fy5CBRSgyEX6bxpbV2cKg2RCzZFTTU1D+9pRxU5tv15e04AqTjphBujKVnecY
QuYXe0OuW+FRtl7UkNlL/WdtFPbYba/bWVjIBzsz7wZwYiVNhR1V7+wsfi3yFQOXWQkvHGb1iTnQ
GV7UaFMP2ZQO4WMqBQUbYzo50oBVJTlUAG2lXCsJLyCasUenA7q06ZUzD3R1VqliIU+CvhKTtCXI
lmQnMeBd559745sRw86WfnLzNe6/xe9I3XY6v4TZP3fMmQuOcpNYhRUxFxbBzypPOJa/P0tcEPQ+
aJDBTDHvQxCEojAOGGuKExG+ess/Mt9SHaV0WGOVWTi1HFYQ4SyGJtb86YOQXearUchz22tf6zrb
Rop1yxdfCaxLn+zczCyBqJNOrccWM4Ugv7aB+jI0a7uy5HwyqSNjYGD5WczHwFA1SphliuajGjHN
p8ibMrQ2YXaT+cFRUl6uH6XFz/avsQsFejHLrTQzKJqO0db3tK9MWNttp779vRmIfXjBUVVnIGJ2
YuW+TsWsp8qs1s+WUe6BQjrgxFZC6tKXY5YMsh9yfFo5sy8XiEHbVhmbY8jgX0rGQt3kuRb7Y2gJ
W18I1xKHpY83CW9wVXB8LxCdWjPGaiMX+JyZhLbe+AdZyO9NbW0mbCmuUjyY+ixT8J7jX8fADI3B
7PGIUtiEnWs36lPT+RuQQCtfcNkSQc9gsuKSSXlUY+RlDURnvI4UUrTsgvp2VlV7s/9y3SMuWQxw
BfhxDBPiXZ738z5Y5mZDDYDKOw3E1pTntVLudGa07GAHS2K1CahhZf8hi8Ao0xWAOHWSvmlHzyKe
lAsM+WXM81rWfYDcalrc+uYaI9SSW5wbmTl7Kw56GNcYGYtPrYHKrns0hrX0YdEIOh1ox0pEO2X2
MINuUs4sJvlPjRI8Nv1wbNLu1DJIv7JN078zS1MQtYSiDO4sbsS5LqMwyIUJChw7uVDBZIlseuHu
FCE6jVrvDMP00lCdrG0g3mYww+02ehxur/+IpXN9/htmQddXtcAqFX4DwkBh9iqo6c4Y9Q1j9DZa
GNdtLX1XbkJIXYD6XRaCYI1EhiMckV2Skqeu1+8FiO0qOhTXzSzdI9y6xETmpaAfnH7GmSMWI/eG
RKmOpvZQ7SJ4Dt/lUoPk+7qZhSRTA1U+8V/p0wt++rJnZhiL74HTcZeUKgE3k/ZpfrQQdfEAhPtw
ymnZS6OtTTAtBZFzo7PtEmo5qWWUZE7mhDROfYpmr4XvOr74XzaLF+i0QGVCGc0CfpW4qZf5FeUc
M7v3BV6JVhY4gdX8feZMRvuPnTkNJcCBsVFaWosQAmygs934a7RFi+HQ0iYgBfxIbNbFTgm9K1ej
f+pF/TYf8xc3MR/TRrDF1juBDPzEhAUVVv0UIRsshMXKEVtye2rG1NkhEpOl+WteNNvBFSN32jP/
gef2CXqtvWsqa4SHi3YMmNiosvICnocTMGc9leMOpqx8cOr+va/fjHxNfG7BCF7NJBOTiKA353lA
FnqtiuopLSUZNiNNOI4VIm1Rf7x+uBb8HDM6VGhczJC9zbbMAzCcKDLfLOgNRg96YFm64wlPXvP7
uqHF9YDlATYCgPtikKLN/S7IalA2Ex241yr7WtIcudJXGrSLZgB+oTEMM/3FiIPs92EtD6RP6Mbb
xlAzn/Krlf9aL5kEjaX8Y2UGtEm7rvCCKKCmr1VcjZYt6ODQ07VLeOlNBe89c2CMmFOdmk+JCiX4
8J6X3ClsvlpCvCta14nVfAP9t90yKyJFL5JcoAj9dH2zFi6rD3ZnF7OHKKWm1T5AItrLfuaDp//s
Zsd0BJ7vr8X3hWuEYji52oRFuCwyD20/CkULPy4Vi+9xkjpV0H3++/UwTEf/lz/BpMy8vKmR6tPV
UXiU6m8lpM9i9ThYP2mXbIR4hTF84UChxMyOMSIFa/f8QBVGmZltWHin0CMNNGF1cbdjExyKcXSu
L2rB1acop1t0AYBvqrNFqZ7K+z5TAaQM1TYapUND/dIqtO11M3+I7WbZ0wc7s6sw1esmzzzFPwFW
uncFzYF5b9eL1T4onkF+7xUpdlS3cVraz1RnDpWZO3221t1ayAI+/IrZNVmHEKYw3MD1BRW0WmdO
ElFz7G+j8avldgzeA0Qcn68vfVrZlZVrMzRpWEnJKIVkHoZe2UHz4KEb1Df1fVPKey3rTnq98pJd
OAoGaYAI+lybEJ2zRXZpWNRpbvoEfWUT5dWmWnuyrFiYLwnhHqVVaotsI7ini2jr9dv1b7bolRSG
md9jpo0a3cdsLe8siKEUeHrcYespt0b8oq5x1S9Ep+kRzpeipE7JZxZ9C6EU4BNJSG91wzuYg/sl
79XPQavWdjfU6jEUvLWXypJJ8lyVBJRR2YsaUIdsTG70ZDGWlnoP5mB5G59zMQ2KFU7YjtbO6qLs
/e8/JTHLEiVKKJdEN2WlyhX8CxiFUicvf1J4++l6K/Fqab8gxIfBZELA8sfH/aokuBYYo/JAv/6s
LQFRsM8MIqyk8Etex1ZBlQYom1fdzK+NjH5/FqZkZuJrWN74xdo089IqJsLCiQxgGjmYGagBhjYp
jNePhQ66cMjphoI3v2s6d23aZSm+n1maF5uy0VdqL4OSbeqtj9VTm9QOLG12rK30WJa+GUAVtDgB
qwDCmS9pEF29HThIppdFqKIO5q2Pqt/KTb8U4s6szONBosVWk0xPRcOMX2Wlfcga7YCS04sXmQdu
U8eKfl/36qUPCCaQhzhUguj6zBxOH7OIzgh1YrkZbUl8SCSit1HZprT9e0NT+UedYD6XLEStEHdh
n2HI1fIbN/Nc21eFPfMBGy8b18poC6uiZktvZ+I6AOwx/f3ZI9WDWrE2W7TQM3+I7RrfyGTUp7z2
rax+XF/XUlZIk2pKMmACpRY584xkDKPG1St0qVv3ziyzN61oHJ8RWDAWKNePp7YMb6xc3dZZu5b5
Tv/27Eo8tz13fz3uA9XLsD1S2lL6u4SuTyfe1kK3TbXXooSdtFtx0YWzzYwULKt0mljxfPqrSjur
t9wSEIKhOUReW+20TWytFSgXzdAInuicCLnzagYDe30gRiMPLkW/kRoJ2Wj34KvWSvF94cARoiZF
g+mJQunro6MkRZtX7CmlpyhxtGLvtgcAvq1u2lmWA8Vdw54t3Fwmz0cSRRILCbWQj/aUpKjEKlUi
8qbMGcKIEi8QRflg+N6hNFaO3KJr6uqkIGNQoLwYL8tqtyxCq4hOYuZBqZo7fmzZfis5CEPaMiOs
VgM7wVuireUEf5C3c8ek3Dtl3ZCt8sfHdfJ8NfxKTqMT3SDjFur+2PbLUr2t474H1y8ivaHkJoW/
LHNcXqLMhzeR3WrdcGPqyR/B5zs3KEP02XwjfAYZWIFQ0q1tkZlvvjHkN02nQvNLD+rvn6zm1HiG
BBuYwAW3VyqbjWZWeURAjD5l6kBbRoUrKlvrySwl8ueG5rFej7IcBR82p9Ct3s7E4FgVwZ0R3YsZ
pHDtQVLzu7JLN1COb+DF2AlafKwgiLkevpbOGZ7PHQrtLkdh9mxRykKJcdbk1CTjTYm+GmA1T14p
di2dMohgZJX+Np2aeTgOClXx88hNTmVf7Jq42SJ21iHC079TvrrpSjGxh0RYQ2YtTF1APE0axkwM
pCqWOjtsPd3jwgytmMHHzFFgzfV0MMfRmxakdm3cQEVntTB+xjuj+B309YojLW4wQ7jMMfPKZWBm
+vRnlxCtQ9QQQy85KVZlq016gMzq6PoF+L9YPnYkrdFU21bNm1Fuv6aDfGv24T0klG/Xt3jpMjTN
qfGMv028ox9/Rw2BWpNEKVtcAFFSrTLfCl6dbwMwRbbvKdnfuxQyWdO0JD0s4uospgopQqeVhUxQ
3acOvTsnMJ6l9tNfL2qq+pjWRBdHwJjVRCwxTfqhJ3BXIc0r+oB2PSngwMqH5tJKZX3BfTEDZHJ6
BF4yiysNxJNaD5onVJ4DSdu6+V0dvxfxfZN8h9vJub6ySxr+iVnwX3PzO8JtyrL0XMyZ8hMyZ2Vx
lOBd8+N7TYTSrr8PBgZDf+RmYw/DS+09D32/SeFf63607nuq7wTr/fovWln/n3N27sgKHAilEMUA
ONG7GJ9qE46KpzZ79twvsfj9urEF3OzH5c/cx0ilqtWtAGsM5Q3jt9K7zYfvovCWm7eVW9uCextn
le1Cap2Fj3F9pMBjp+pKmrNwaNgE4BoUcyj5GtM3OVvzYOhwilVxfIq0BiZlYaeJ8SGy5Ef6nIfr
K14IwR9Mze7KBkYOTUwwJca3SVhBJXms69frNhbyDrJ7bYqCEGQjZvBxObQo8yDViEU5qle+/t3q
zM1wFzuVt2JoaTF0ugi5aOPwuJx9t9iqxjzL5AjElrqJvftsuvlXCbkWrXBD03MlZ7uAbqlNFWqF
2HFJewkDxKITt3eqvuICS/fHJIAHNw9jAkxWzj6aKMntkHpGBB7RvGuk4JiJLb14BhUYpOdB48iF
AIeaJ9lhkb6UeurAnr4y/LPkhyAVUUGduM0vEFaFiuBG1yUxDAGNuIPnQ9syzw/tegKZR623a+z4
0tJhp/JLF53kZ1Jb/+gpE7BDsfokOYWdcdclum16yUMc+dtUNW4ncKvoR5uUR4ZvjDdKLh/blIlF
tf2h1eFrLccPTZBvc0W/1wtzJeYvdbTwKACIYJqYGJkP/U0PLVkc3PiEpsgvvahrblLQdA1kFDde
JLbMwqgI74lDsE+l8E6vij1zdWsSwv/Lz8AhJtAbn2l2YH2iUK4UWnxShvBegMFMjKW94hObwjSH
Vcl/0Hv1uTSGxyhJP+tDe7x+mJe8n3YyJxkdZ7Bks5wtyJKiqNUoxX7hKPVDCqpQDHb/NyOzg1yp
sOSIcZCeWu1nWh+E9tcor9yrS0Fpmr9hopzK/EUZr6gGy/A8PTnJVCfF4m4QLEfU+4MQ3xSlvrKe
xV07tzbLGOq26tUiNZKT4X+nlgMkCYFtQ7RbBcxn6DteyfxWcqOq92AOV+70pUN1bnt2p+WFmouJ
jO2wgUZUfWkt32E4yNZx1yr8XEFUfH33lp5+NOf//bZTPevs/jJIsEW/NJMTpGy7vmKcRnyR+nTb
NE8m8kpDsZXU0Wa2deUzL/mmpsMHztEQLxXG2zLzjHjSF4573TGVmyH+ITVrcIAlx6HQgs/wauHC
nS2uy40qHzxiVDGWL6OGYkYq3dSQ/dpebxwDV91c/5pLi5o6jH9eMBQkZvZivbbqMaDB2GrPbXYU
qmc3XInzSx5CeJ/iyR/CjFmS7vaBnPktJlLPZ5xL2+SN8EQyD/ZlPCllu03G5Pn6qv4AemaPdIan
/7U5OxFh3BpAzWgCM5O5i1MEHXVj702kYlW0jRjD8niJN0m8AcC1ywo4U/Vgw7OVxyqZg4n6Yzw6
zOftzBqd4dq/A7R9TLV8w2ocv/Z/h2q0DeTmtnZzR0gKhIZqSC2tW8U1joWqb8VkXNmpxVM+KfLA
jY1nXIihy4DAvJZm8EnXTFtTjkM52Fod73ThKTa2VfVUC7/KuLZFc8304g6eWZ7toAKhAHgSet2N
wCxoYZfGJ68/5dXJzWrn7yVteSScr3O2d4nb6bInA0hI6valRkmvjaK14vpiKn5uZBa29J4WGDo0
lDb16JBWut2Wmh3ppR0E6lFPVERmxm+UpT+rcrELE/Mp1gBtaYrj94yIdPqX6w47HbMLfz37wrNj
2EYUhMyYn2MEd1pdUzha44RY20P9Y9TUa6SOjIavGmat46qfBtR/vPg4RO0uyn6hxfN/W9DsIq+i
WsuREgtOQnOrJB5p5MpjaqkOh5tQ/2OsZhrsmhZ8dg14UHT6I3x5Jw92xrb85oafyM1F96GXntL2
wdSehbFC/Otzm39N4sKOs60K55uKlnfc7rP4m5T9rHvI6FbqrgusopP//vvDZjlUMBiJVwz8sEh/
aDM0yABOeOVJHI5yNWxyBWhDdmrkn2P+W0x/tMXOd9/D6pi2K++V/8XH//8PueAoAqCcSkGcB6d4
lJxC0B96GnB2IKU7DQ2qsRaZkIS+RS03Ql/vYZp3VH7uEIUHyRVvNKH6fd0nJhe7cHKTHiAId0rf
8+SuHaDPyAeQudWAekF9BHBy6KAlqf5ae3uKIGeGZq4xIvo1Sj24KVUeblKKwlVa3jYwT1xfz9KR
opsJnhlCVTTip7v1zAP7UHB9P+ZiG/5obz9VeufkGuQusAd1gbeP3TXE8aJvnZucneJx8L1yLInE
cdU6QbOzzO89tYTaeorQ9OpF0DqRv+mrb32wA9TlyEK/1buHKiNjsdYk3BYzMchXJ6Jh+l9My3z8
AJIFu2U+QcfS8euQ7yG4spPu0OSPGiK1bf5Drb/10Uq3cvGjn9mcBZY0q1xpjLCpdTmKSaaT5q+W
LthjVW8k9aXx9tc3eSkhI3WZpFIoeF5M7tVVE/bGwCaXebBvi37TuRpFqu5en7A9kXy4bm4pH0OX
1OR40IliUvXjJ00jgRe4yJmVw8rW2r0GVjhId9eNLLvRmZXZ7YcrqE1DTf6Ut7kdD8+qfpsm0Z5B
kL58SdtnNXx05Tuo9eCH/ZRnPEar577eJcnKc28xRJ0vd+ZBVSPKcG3xQ3z/hxA/tdpvYkIQfIuG
HH7PL4V2qoe9Hn6HY7Y1cnvC/MIztfI1pvRlHpcQG+F30AQH6jH7GmOdjkLG5M1JSZ/E+rM4VE5Y
H8JQsyHzdCwXhhdDtXX9KfRXdnupkE6uP0G4wLFCCTYzbY75GHjjBK2Ku2Jbq5L5XLfD91DLExtZ
7zddL+Kt6EvuTtOhT5Xj8D0Y5PKlCdKfXVitva0WDxeuB55moqScj1YZXW8k1QTHK9VyW3jiyQ/M
jUDKHJTRLi6jTdOupeoLs7log57ZnHk8kaVE0QTooSFqD3TOtm0kb+MUYmZx2Al1u1GT8LFKqh99
6B7ELNhIrbvJ6+CuVeSVFHtt+bPd0M1WTrsp81ThSpYMwNH6MYJnVA/ibWcexPzrdc9bPOxnS59l
fZLQpkIrE1vEKjjkQNt1038fjPjHdTNry5odMrP1OzFsplysPKSKtYmbL3lNWHELxxNREcfXrhuc
MpyLA3W2rtktpaVFPSTTeFngpS9ukf5O+v7ou5mdDjWMJLnqNGm7pTa4cpwW7VK1EhWAxlzJs3eK
KShdXDPNe6r95l6Kq7tUzF8Z1t8mcXQrCukxiEa03P4DEtMCASyjWcTTDGf+GLMzQ88EKQXaLFvR
IRizY0ETuKYJlmtrSmGLHnNmatrqs5Qj86XMVX0OixIP21YSnqWx2bRhstLgW8rUmDWahlPBsEJ5
/tFM0teBWoiYidLaroLb/6eBU6617yb/vvCTMzMzP0mHRs4FCzOyW/+IBPUd6ZCVlSy7xL8rme+N
4rlJNxLRGEy99xX/Ts4RfEadDsVeEehjXH4do2GbDfB4XT8ES4ujT4CUC0R8EO7PgkndCaHUjgBY
QHA/BF75hIes3ONLizs3MdsmT8+QjdMarvHavbVcayLRhmZveEyGxpHU6I0Q/ijAtn59ZUveAb3V
VElnWvVC/yzzYAFNfQAsbkAFYqy3itJ8UWPvAaTGygovTckoJEL3TGV+YlGanegU+gmN1z+ETYCc
lDD4PpGIV67xlGWmvhL9FwosGGOSGRg8HAfyvCkioF5phRObCzwAKG/9hnHeHgfIXbN91X0Vpdx2
C97OerANhbXMfnGhyPLpJCHWxILy8cQZTT3K6qRL7+td7uSAMhyxy5U92UEp2Xpu5GsWL0MJq6UV
wkuJLrM8n6HpkQDycplHUoEaMWwBsK5FPJxXin+L65q4G6A7BS055wdwu9Et4L5gGnOAsazRym0s
qTdxY93Jw5q24eVxYEVntmbXqa4Lo6WVxOHICG9CTbiNEnmDpOIuL91NkCRbsS6eyqRdAbYuLpG4
P3nMxHg9O4VjpOc68xPotTfqpvwf0q5st3Fd2X6RAM0SXyXZTpzEiZ1OTy9Cj5oHUiP59XcxZ9g2
LVjIPdgvDQRbZU7FYtWqteoZCN1kCkjW7wsKsqfbZ29p1aB24YJIXiYC1Te0iOfWaWq0i5ntbwJm
6B4nHRyit41cuy7w7uI5994arF8B4UwWGzTt8FB3uJiRJKAFiJTX2GWWjJgSjCRJS7AHFc/smQOf
7B6XdeO/AjYWONUakn9prs4tKJflNDlF7Fnw/QLdYHWDghIijyy2Nrdna9FvgCUJkBAXhAToR7s8
u2bmJDpokZEHaPJgJlHHPleMRy5kY4YpmMxj3B/43AWG/em2ZTmAy/vTBALnH8PKFKKj2iiFhXg1
t9imrewg1b+lQCS3AtzuuApcSAHetrg8pf9YVKZU642EjQ4stpnzaajYjkI2MEfb64qdhRfq5dDk
WT8LdFKvA7KHw1BV7WjySc/rkDR3hvk3TX+ysoho+TDZn9EgGNjWvgKzhT2Acnu499LX2yNeOt1n
c6x2MzYeQ0etgUqCBx24QJ+ck1kP+4KV24Ga97dtrawnUS6BDEoaZLJkSpMcDP6IXCYBS3+MBI8r
vnlr+Oi1fUvMyznOujGxGwfvAkGei+yPbjJAF7Fh218DuKTiGm0vtURz/TLWkLarppXgKIOUm2lO
clZppDdf5nGbtX8m8jL6uG7jb5Z4Al1P4E7lylld2b9qec0AKLFINQyZgIZ2PLbG/Twcby+iPHQ3
DqWaFKPZfw4lQpbPhW3eg8r3Lk+NYB7KaPC0lZOy7Eb/eyKJ4nwEma3Y9jGTo/EXbCEBH7/eHs/S
rXp+ABQn46eakxMGajbNcgMIiQO36hvRmPXoikkfOs0/DHb/Mg3/D4yKdAF4WSE3g/GpkIiZNblW
SVp2y093BUSxhFHtunEMp7oJRbstzH2ZZFFfbXPrwZ9W0viLy4hOEij8IdC9ojgXhgEZtQoOiOiH
GVJFcRE2/NXVPnGAYm7P8OKxB1kAuqYlWlt1MbaX6XOeIecXo43J+Nw2YyD0Bpqcj6b912tOt60t
ZG0xr2fmFC9DnSovnFpy7ZHXsgY8AVznNsAc7V63fnfeU5XfTXTlGbboRc9sKq4maUBD0iDLAY4g
b0f9R5M6Qdc/OWQlFlubSnlazq4NO8djjJqww2a2GVoTmrjexhtJxIl2D9WbKGWoe/2PE6ocwZra
g55VSGI6QjzXkHBNaufYWdkezdpRhcdLq+s71LDujJlHt20vHk50wKEEhlj+qhG+BshcR487Dmfd
hV79mKBiXb8U6SvkqLZ+/LP5OFcaNg9y/lL9GhqAaq4UqCkzRV0dDLOJsW0q8mOq8ghJiT+3x7Xo
1ZAYlWh1sKXpyv3QGg0URxP46V6rvkBsM6jc5OdtE4tb5cyEslV8LYfIag0TjsMDKzv5wt8lUIFr
+qORf7bntZBm8Qic2ZNX09nWzAtPJB0Ull+oiVTAp3TSgols19lZl644vGHljSBbWXzlqEE9bEgL
7sOboFmHDD4qnu0OOf3bs7fkHoH7lnrNPpGArcvRiKH18r7WQHat14HJhg2fvmlJFwjbCotuJS5a
2g3nxpQrqMELJTc7GEP/xJZlz5o/bG4PZ9ECnjxSZxVFHpV6q6ctYaXv4hbNSVANaLNnK15iabuh
SxsShkhlADuv7Ghhjy6bOToTs+pPW7XhBDEzdDsHBbYCBCGsfKVOtrhAUm8HLxJgVtWEAkQfpsyb
YI9jVWL6vTXsMPe/Noa9gwb47dlb2troA5BZLpBwgeDpcjPQ2NLKssB70Z2cjdbPkbA9sNtkIZ1+
37a0NItgdkBAAHkLvFBVS6h9mIMOV2uOTthNObQdn+rmoWWTTGUf0rRYWTZz0SJewu8kT6DGVzot
SFPGcdXkxUvOBx3gshLFiQRqoTh/SGHPk4jaDG2syLB/MUBQ+H2s0fKROjHdlGLCMywZRTg5vbGD
RM+00dCgGgAG3qJniU/PGWS5ApGUiLaJ8dtueAPIb9tGoN/ogk4jMyoClh6V2uB/G9tYrOyRpV2P
9De06KBrDe4+xSW1eT84LvglXrQUbFw66PqwgB/Pg4KMA8ENKuQIcK4yW1ZNhhmy9QXacNxur1On
DcDDkK8U8Za2oO2jLVIS53lXSmA2Z3YCPAFajvR8r5daUI31BuDLQLRrcuBLDhYycIBgeSBOA+/h
5W73fMmMnzr5i263/G52ywYEBbEX6F67plD7/h5RHxOo94OfBbQcLgglLm1ZpecWpWYDI90D2ugI
7J5q9qxnx67BJZX6kx/4Vj2j7B4PG+igIskwd/5XTPU3nfd1qI92E3XoBbz3tNEOJmsUUBRpIfel
E3Ygts8iS9fQgNaz6WuZNcVDxhjfA1TPAmTNi61dAxBH/CbdxVwfY7REMvuZlv03feTpA5nHKsIz
wIYsRQb8tD34Tz5yiqFIfe+lgtMOIXH3Ff0084nptYBOxvAVz5UfXOfFyUiAvc5Rk33gvltseoAb
0ZaIsIkXP3VOk10vctkshhp1zQWeg+b8OqYsvxutwXycPScGzXnmBCCWO4Anxb2DBqsT9FNTBl5Z
ZUE/lt90wr+n6NEKUYoS27T4XM2ffHFsXqAZ2ns7NNLybcEGkKfVIkjjfIomlHpBZdqNaCfkYZM4
YdyA5Q906LsW+tsR7YC9thoLPQA2nsiNVTZhZ/b+3u8pPB5Sqtu8bejaMVradWCpR94dsR5a2pRd
182NPpQj0PKlG78kXvLk8nQzlGsFpqVzhBQqSlmAOuDOVa7aIW8SYyA9AOASyFIDH21HaeNsteHu
tid/z++pW/vcknS8Z/GQC+bY2JkGWHKT53yY9GDQzPsYhJ4Oz0LbzKNCEhhD2NbyxGYi/SE1rS9u
OocWb+/6soq0yYymac2TLF2c6IqQYFU0jqOv7/J31ZbBoSPMS7Cd/Oi714Q8m+02Lk4JGkxvT8Hi
kp5ZUmagTOwsNelUvjg2D0h1388SLh3eNrK8oBiNdIsAyykepBPQYyrrDi04eODF8xh6bRJk3j0S
WyuW5A68XtB/LMnb5mxBNVdnWdzAEuBXeohuGRbmmQDTdZxn29hiFTjVQJuatDgwOke67vZAl2aT
4PWMTQslyKt2z6EpxVCMeG0JNMqZsCbsL824cmMubY5zI8qSNUNpdmWSQrDG1EPwVX82S7IRFbgR
p2QLl7iyQxbwMZLWFDTOJiBIDtqqL+e07DHWvoTkXm72Y1Bn8fRCUq25b6Ba/tDA/4dGyueNp5nk
wRj09LWj8B5hq8/TExpI3K1F83I/43W665NyTaRoccrRgwqCMiRKrm5C14IIBCc0f5mJCEu9iTId
KOvi7fbCLu0r6LXA6eEShHKe/BVn+6qsY6iTMjxowBhWSuXc6ROi21+lLyCa3dvuc1IN485AIPPo
urWzsq0WVhzYHKnZi6YsNGQp56eK4xaMKZJzH5SNgTm6jyLO7+PauaM5xELsNfWvhR5JtJjiRY92
THQkoQX0crixRTJBxmRGzRhUn8X84KZfNGgw590BFTQNKuRd+pUSFnj072RPYabvW/bLt14R4QU4
nVAXyZ4Nf62pW+60y9ON6APkbe/ydZLq+/JnQT5FS5Mk5ofa+DIW7calX3lmodr8R3T2viWn24t+
Pe2YblvGPdhakpzk0txM3ULTbKiRt9lpqn7S6ltJsPZGEenGj9umrvfXhSlHifDB9MIalwt+KKoY
ZbstyTcFIDG+9zYkL5RHaOy+bXAh+41iNqjZkfPBa+mqgF42DsXTXeOHYX62e9DHmfca/8L8Q9Fv
O/ulsv+U05E7/Yo3ub4KQIYihQEllax1xfo8Zk6ZtjnQVEXPQps+ZJmEQ+809nllfO/BiLJZLiwp
bst1+YDgMQeKEFJBgYW0+9aZ9J9Wwvy3CrS9QSEa9yvzvfy+Klv7vrDdNhrQzf29jgX7CfJ6NBk4
+Hn67HXbXkq79dzi20rvPiP4dg6oX4pQZIW7AczIe0vi5HcxeM4QZsKJfwmic/CUzN3WL+nw1cq8
T/nQmGHbufUucezxU2XM+bxJcpI9s8Y0/2ZTMnZ3Lq6NB4AB6Zs2Mhq2YGXY+lPsP2ZVO59oVTE8
27T+mPra59QryHE2tWpDykbflXzGKy6pi/QwJS7bIaPrFAGYlayNV6HJMoSC8Hg/dgW4WtxUQ9Q+
oKJfmkkSjMCO7KyxANZs0EAqldjWtu3i4aFK5/Y+NxwWJHQUe/C3J/dQsWjCXPTpDrKRNsiA0GvS
ob9nO5bUjJLejF8MeH+klgDWNG0O79h3XWhaGRjzB0f3v051pT2nOeM0cCZn/Dn5U7nXxdZnw9+Y
sB82kDBTpt2J3IqghV2d0txlD50+HlOtt3f1TIf73G3mDZQMbHBYSLHgjvJwbO0+9NDF+RyPLTsM
yFd+c8xM+90AVrjN5nx8tYmmPQhCRcit3vtO3XwItayvnh3G2a5weY4VNgQPDe6k39lg+McGUcUB
/WS/hePE206Ueui7dratWtptTJJ6W5E5TUi8eNrHYw+SVquK76aUtHgNZN4GVSbU4htzDg2jyO8B
oHTxlWkM2Wz+HBq/RscOF5Fw/DRCrNmHWo0iTfimZ0ZYaHNx0nuvehMN80+F2eRPKdpmgwak9A+1
lxjPY1z6uyxmFcovoPtrjaT9Qqth2HG/9MISHEQ7r4ydJ8NKgCYELA1ERHiucRNKqQNYxNE94/WB
4ZQelINr64fOLe2v0SP6JDk6iKA+bN+zqhg2Y6PXu2zQMdlTBfIsf8o3g69rG583/dbTjDEynW64
d+PG2GvWwHZeUjbA+OFZo3GDhrSLx9DMc3Pn2hShWOU7K25tzb0oLtuOtdZjrMifAbPdmuQrzXYk
mSGn+uu2e/EWHDbyWQYQF6BGlUxIl3eDx7JkLuo5e56t1P1BHQ+6U9nsdPvYcgecAbz8Bzv2N57e
izvEii5EFUwStS5le88oSDBXhRZ143ekPEIHXGRPM8ur0By+tbYOdm2v3wwZGnAm0YuXtNKnn36H
HWO62bbrJzMEXZoZokfbfq5Tt9z5PSKwfAL4HzrPXURZ2Tz1cW+dkE+kO80U8XaMbRrNppheskHT
orYrv3DSsbvMwRNTs3MvGiFOFbnggdnlVTv8HPqy3lYu+cVrEL4mFEULT2QkbEhsPXGKdz4j/tZ0
hu6kc0hG+MSnwDcU7vgKoabyDs3P7oYV/d+qA7O/zdC4ZHF92I1uxXDJaSwNqxIbYnZ8B3USHY+r
2ILIfZf1f/vMsAM9H6dd3EGmNi1AUU3LLnuujKEN6y6lx6nm+kqcdZmLgh4yuh6RhQIloURCe67y
eihavR2MONYhNgloXpBnawHM5faEASBCka5GS4CH/BCe65e7hpZV7ukU7Gk12xl8jKb7di4jJL5u
786rcSBQtCUbiYv0ECJW89JMbNQIhDODvFBrP9VbYq4kuq6/b+hIA/gIi2AIbaKX3zdjkGJ2OdVe
NCOoReSsZbcuAy85TUD1SXlECDsDu6iSfbagODM0UTRHy4iqfkvSrZ7uLOSr11jTVEM2iJskPBJj
QD4X8mmXA0msWDQTg6dL26eyfB6HrQfHGIfdGseJOmMgAQYjKxbfwXpAyUUxlNZTOxeunb9Q5KT/
1KvQPfn//xPsANyJzYr1ANIIHAZShO5yIEXMNb+lHoBM+h2he9IcjLWml4UhSKIEF/4e+U1kUS9N
lA0Y3ScXYpz1o6OF7trT+frzyGYCpAryPyRqQXF++fmuyueUTHR4mRoR+J+85mMgBTlFlwaUTYtk
i1Ya0sCsBwgIISH6sUMH2g+cB9wIwE66svnucgAjoTr6KCAigMwj25E1mb/r+UFDGQiX0KUhAdFq
LSXNDKoRZ4yfAUJAnpWvcUmrrslB/VbCMMFhgswFnMblzy96kRqc1+YTY+mG5shqRnoWcfNjos94
OSt2lBt68MtGS3TYaes6SCHS80vTA21Yy1oow8Ei4H3hQqQHeUQE4o7iAsEhEVupXsavaJkFXTUI
CLi369d0DpRjh5YZEz0quC50dN4hEFD2VG2nWqyj/n3qzaiMI8eL+AddFExY4HlBXR2sxzqcurKt
TIoDn8YzPcU92LUsdH+nezbf5fjX5Kx1/iubTBpDjxmot0HKg84bVaPCokNp++3QnMzvYBBjbx86
IfLrsmYGnlxwvCJkUp7v2gQuXhHr1anS77VNrX/s1sPnQR6lIxiDRgmcrC8Hd5ajcZzZ1hCCaadx
IkF2rOt45e16vdqSRQOZFoRrSMyqeWmaTeVox4Zz2vLis55a96g7r0CVrxYAtIVQsEf3E4zgpCur
TfPKtscy644+Os42ebH54Aoon1f2a0ege6/Jz1vj1tula0j561/v4a0HoBLqRMBNqBXsorWdqqPz
eEruYm1XfwwSjLQxsgZw02ALQsIC7ly55AyNpv3EnPFk6uKH0zpfU/qxAPDdAtA5iApQJkdko+zQ
0uhoMoKi8FR48903DWQpH5t/5ChRNsbMIPEBx6EeZtAPQ7Y0R2DTNgFAQX78wd+vfl9ZX9tswf+Q
4ftleUSiLm53t3//5QlA/VlC9SEfCQkyA+wYapeRrsWFL+aZHCgegtNGL7f92ha9dNzSBFigUViX
YeU7t/zlKa6HKjZ4P5KDwBvpNxNR3G2GcXt7HGtGFFchqrKx8dYgB5uHJY0yI7Ky0Mmj/82Kcpih
WlTmEEMmB/SNiOkQm6FpBsWarLwyFqS8DRP4F1tWi1AOVttTWr00B9CdakeR/ih4NBTon30p+IdC
fh/kZvg+NAixJLIzV+0kKnTNoshh0SNu6kLGyCu+9dJ1XH9fWRHalZVBdUKP9HvfhvZal9La55Wl
aGfReJWGn2/zjVfumnhlqdUm2qv5kat0dvmYjubpCY/pkYgX/zMxjsn4OGUolCPLFo72Lm+2HQns
L0I73d5kayNT4rbeseemHWx61Jx7Y47aYWVka99Xwv62raYUzxosjNhAj81eawFa+74SDyLnLTRd
YGVqcbDtk77WLbDyfTWz7pGh95oe30+GBt0Ph1b7mE/898rLqAYKdqDLVAbQJf2MJK1Gj77/Spvd
bO+M7tftNVbcrmriPZd/trl8u0t7jpzlUQBN19xBj5F9kIPpyoQSLwNBQJCcgYnYCyEPZhqPwxqD
z/JK/HeiVByJkbPEqAlMuAnkx5AA+n+5kH++L+2fzVJsgGuk6PH9qbhj1WZ4/d8WQXEhhmZnRoGu
w6MowXoRVWMwrRVH1mZIcSJTUZVo8/bRIPbJnOEvotsjWPy8ZNsEkhw9ampaxe80yHy5jB2J96y5
NUBfK+GN9DX/ZCH+7cSReUJmC1pOaCO8XAFwHI821y0chZ2fhpMbgkLvXqxpBVxdePIqgqYbYlmQ
HaMB9NKKMwLvX7uYJdsAyfCD9Vf0kfv141MlcfeQL0YaCvQ1lzYqE+yHCBDYUfOeRn/blmuYvqW1
ODeguFXX6nsmXBggXTjQ7xldw3ouzRKI5JFQQVLiGkRTOSzBDIr2WP3opk0z7wyIPTcrDQpLo5BU
icD4goMGzZWX05S2w0gTrWmPjvcrMMnP24uwOISzryuLAAo6a6rGsj1yP3KT+ziLiBP1w8qTa9EK
IDZoewDZKcrrl2OooXOD8CChR75Js2c//WUXX4W54jwWJwrCT8igOUD3qi8jEH70Q9sa7dEt9u3W
cleis6ULAtCE/35e8d7C7yCeoentsU6GIDeP8E+gM729GmrPxvsVYePhLhPj8uQpDtDrK2H2Q9wc
mXfXt7uU3Dv+tsuCbAxQdqp+GmsZtcVRnRlUdleG4p4sFTTH3gzG/DnVw6pZ8VhL64J0mi6FI9F+
bCl1d88dJ+inpu3R/5s1j5a90gqyNAJHR2gOGh2JS1ZOue5UlQFyeXze2vruHUDdibUygkUTQNjj
nCDvgQLG5fbtbJaOPjWaYyNCmv9CiFatyvQuHRH0lP7HhvoslhXjGue/OQortO0v3I6ovYmtNS6n
xcWwfMBz8dLAU0Y57z4rS84y0hyrCXi/yP1yewNfj8KBfqeHzmWkiiAoIs2fxQc2kFkFzeb6aEAs
JINeyAHNZGJtEHJJL+9AMHHhGYbLSeaBVazOYLSMO5lWH9ET6lTBnG26r5zclebdKhD9er5gSrI0
AQ1m4EpXzkcSo/dlgBjQsdp7+maqV3bWwnxdfF5ZDmK1HbM4kgl6+5hRVON2WrJv3RU02/X+vRyE
ckRQNETSG3JSR1rtEygk2/eDvQKuUZmm4bkc1HnQ7wDOLnxNBfLkicPtzorrY/HDC/6MHrCHL365
73LAPff2cJiB1CCfb+82OTvKPpAWQSBDwMCrq+WSWng2+AexD0zyuasiMUXaSEA+YIa+WLknr/aB
Z+pgp8ABteBngNq53NhSlFnTUmKerOZYk5e/twey9nW5gGfHZmSo0qU5vs6MfjMVkUbI5raFq42m
/H759zMLLHYNSAzAgmc8Ai+QZICUPBTRbSPXw5DKSDrSkjibsjxwaaRo4hkoqDZ9HcgX133LV5oL
1z6vbGNbFH0xmfg8czdutV0jxVr4PFRmccbBxmaiNKpE1rTIWiudnfjkirth3gE39OHZkSq2BPGu
bChQU9tZzZIx1oz4lHkBJB78jz7NPIhSAaOJ8hhYkxG+X06+WVOj9fTOO7HuiQEzuhL+LM0O2gGR
MsdOkvH65ecL28oTg8/xaUj2fMvmj68tYgO4WSS3wXehXrFG2zhtrpXJq2s1oD9rgg+fMMQeoIwC
0huaOKi/XP58K7W7udQ87ZRpSZg0n+jHqs94l2H6zwxcKbUMrsFr5munhAd5squbj4Y5+D5K9qhP
ovIiKXkuBzAnSBtafZO8EoCOLIjNBHxNmHNpiVFTAEkMyjuYK/n3Mx8BZEYO4s5OO3XJb/JkrpJK
XPsgxGfQAJD9O8inqohXR+t7jbdOBrLfiCfbggaWuPsgcOJ9IS6sKOfA0DjrmWVlr1m96XlI64+f
s4vvK2+ZkgNv1Y34fs/u++xem/7H7yurgF+OeCCzs1f+2Uu3IES87YUWFgE8LKCxQcgMPSFfcaKZ
48e9mK3ytakjgIjLB1CyaFl428jVxYwtCgi1BQ1cPI1h6HIndcBGcQjnlq/6AE5J/y2uHzPIwCTb
dk0IUrqdixAAzQ4G9PHQpYXufcQAl5aqDA2qXj50r5V/QFtOoQU2WXm8KoOxEFy4EpOPkUgGdTX5
31V4+aHrO3suLe+pidMazBXmZ+4BAlKXuySNj7cnbwk2DLQMriFZ+oYwkHIRFTOt6lr30mc49ObR
zfr5keK23UzOYG5E7eT7BMByvAgbkzxbvUseBpFqe3Rsxh+c3n+N/eynKIepGBzRG6ObPkv22abq
9ohYT8KaVy4XZVP+2wywI2g09uB9FOdmDE7ujYWTPuNlEeI9GnTuG+VomZxOt+dWcXFXhpTdTwuq
8cqw02dEKDkYzktQPty2IL9wtiHfLaB2CoaH9zK26qeJIE2X69gtQgPg0xfQSqgDpmkBuv8iKHWF
5ppS3ZJFKIqAmR1kUQC/qUeAI72WdS0mr/S9B7CReI/C0cXGqCk5pK3rF4Fedumr6E1nZbBL0yk9
LuREAYe7QpobWVNqzmhgpwreQFYFRJ41/2B14X1GwcsLCCx+Ogr28kecXUtxlmsC2N302RyfYzsL
6mrt7SIPlLpm0DR0kDPCzYd/XFqogcpp0k5Ln6klDilP38phGu/SfPorsukYpw5aMM0nkOw9dun0
p6Xz2+098x4cKD8APAsYIIKfd9avyx8AIeDcHvIsPnii4VmQuhXZdaDXfnPMygooNEcjt+/KuzF3
eNQNHn1kVdltpnbqXsaZ5t9AUG08eZYTb0qI1YfCbZO3xvCqiIxYGGYk8xaYS3LHYl9sAU/+C8Ae
faKk7O6TPmkZqCyMcls4dDzVpXCPKZgGQ6Mr+eOUmuwVcSc2b+bNEXpU0XEpSDF/41iVY8xH7whF
puRvzPzmU6IDx397cpbc4fvr7h0sI3tzLien5GOh+7GwDqZB+S6fLPOtshz95Jmiuic0BowDrVrQ
snXbbZJj+6U0I1tTGMnf27/ElJkqZZkIgWoPrgHJEK1S/nDcqQavMvfQemURgy5W88A8n0EoGAyy
k0c3HqTo8Bj1fb6jWd9EaLlt91oMtomOJSffSAIgkaxtMXrNMdcMfTOigetHQWv+jWY4AYFJZU+k
4ayRUigHFWlXoP2QewV2BwnrK+CcX6NrOrYH4zAUc9Tk3SPg+F9uz448JGeTI004eDgBtoBGF8Tx
yjJxqzE44ZV38FNzCEivpcDvxBPg1OOwYmphNBISC4+HSjke5YopsLNqE7bpiIaBhFRBmdrDz0xD
m8SHR4SNB+JNB6BAYKmUW2k00QcMpPd4GECMVzVZOIxfUmMNEK3cfXLepOdEuuxdcEyNYDKKFgKn
5sAuzNamhBDFkG5c/bFHKfX2cBYNQSYTcHrEFFeyWAbr40kX/XQwjKG+b1uubVIGVYzOT78Z2LjR
bXMyxlP2A4FHRUOffNTBs14eW3OovQGgiukwTjSwM3fncxSfpyDPf3RI0hKbgdGhWHEWC5sQERNe
79gUFpJQyv3ugUt6rtkMozMLZvPFZRSAvo+l095XzJNNCaAQAUGAKhCXeN7QTWkxHtKObC3OA46Y
0Hb/3J6/paFIwVHgEU286dVSAANLdTI72XBI8zczcaNy/F6VXz9qQ3alIVLHfwBpqyw/7agXfs7c
4UD6Zt/23ZPbndC9f9uIXOjLjYCUyrvKEVymDdjr5UYwJl4MA3gMDjYIvUf374Amn1TsY3vclHa5
kkdYNIY3LCDCgJZdpaD8FPhEPanmAzHq+4o/EdAacD0L9N4J9G5lZGq5BjsBZBrIFElVQuQ8r3Iu
wqrLgmnzAR1XL5aJx07ntyEQXidQ7kEMhZE3uyhetTHZ99b0dnterzcI0tFI7MpnArajmpqmgHrG
WjVMcE9ZWOsHZn+3xRpa7/oUI8cOTCzghmBGQe7qcvF8MNQPZd7wQ8609gWdSHPImc7AvOCZ0z4F
JupLYdvJyXIr+mBDoHmNdWthlLgT0c+Bpg5ZtVCekvPIEnuwhuEwGObnstU/gZDoj9XFK47j+kpB
T8o/ZtQile0yAT6laThMlfdX52CLxgPr9npd+1+YQJ5c1vBxT15lRw069tB8HA6J+N5b/pZTAtba
LgJB74rrXbSEVysaR1AZA9T4ctGSDjAEAxjjQ2HxB4+OSTg6NEyZbUXl3K3Up98duXK+ZW84gOCo
vuHhL1fwPD4ncUstb+4ObTM1W1iaQr2i7DgZifdAJnPeDK4e2sUz6EnygPl1ss9dp0XXIiteOfTe
N6mZkaBtXbFpBtcO4nHs72/P/YJbuPiNcsbOfqMtGqOsx7E7sFLfFCm0ecqp3gvwMNtG/YVX7ea2
vaUVAFIQLy9wTEs9kUt7eDX7I5odu0NCTeQzE+3OpOMGBGdPfbnKZy0dqLoAqE3g5YDsNeJTxcGy
wakBkG+7g2H+EdOfTPvqWW8jfzEghlOjFWyvF9q9w/AOoL9nayUvuTSz58YVB8FMTSPpQLtDV3do
PjOnH9Sb3uZCJ6Go3TtrXKOMUytN0ukaHhJXSJGgQ0ZX6/xzIbV8ra47lHrdyTY+4w6wSSfCy4eh
MDvkD21p5c+DCXLTjDlJSBg67B1mDCHuwrWk6ZJ/wpNAwu3RFXQV5vToNyvHVPQHNoGmuWu152Is
/8zpGuvG0o46t6NENnMmSUx0NPDV9MkY8kgrtTAv07Cv6xXvseQKZZ4ZVIPyOay+hv2kbP04Zv1h
SLXkJ7iOu6Ao8vT37ROyOG9IqIF+BW1VV9UWd+zE7HKjPwBN9sJrfue18ybr0pXk3aIZdDvZeCiA
Y0G9PuCGOz+eEgzGre8Gj78y4oWTH69JYSwujwMuPrS7IfpQnaCGtk6P8KE/UJK2yMw1D2Bw2NZ4
zwU681ZURxcuZRkQQr3FlBgRtf5N8oJUYs77g1c5EboxnthUvySzUYWxj2wPWsu2eu3/Npu1xqKl
gAddm8BBIOZB0KhOZ2HETs9N0h1s8qprd+jdxxGro1grIl5HqfaFTQk8zkrArWS43k88gnmQ6qHy
hHeS4k2HgpYeUp7doTLaCO3nI8hlIHpVa06CMibZAXec7uZ4jRJ66SDInBqCYyBPr3LLBcnFpFGY
HeFY0sJ9RYj08/YpUIlf/jU0Kf6O0BhMIGp81bHeSkvTwoSKUWzIVIsNul+QNO81K6jd3o8S9LyH
idWWn8a6rDbc9gTK3MwA91brBNQ0QNpet/2+GvQPcgrJH4daAfrs8VhEe5casRipPfc8K7pD7ZkB
Mt+Blew1cz86X27PwsJEo1zgy0cbOhOQoLi8LTsHnc7ZCDuj/mWu/hhsrWaztG8vLJiXFjg4QPOp
rECtMm9bcPF5zRCMWQXaqVdmgGFt+oynI4jHRHh7ZAu344Vd5WquKjRiA2CF27H9TO0k9DswDN91
xSmPP3/ckgQi4j0K/3MdccR1TTp5DzvFD+ifpvNhrP9000EXp9uGlhbrzJAKVCJ6l+Z2DEMz2vFt
MqInfS1Tsbhc5zaU5UI2u6osTQYV7YEjNvSaOATL/7bqPwuzjrCUYWHkW+6tjG3htsBNIQvQuPmu
9XBMJ9YGMER00Keq+GZo7H4jWYYf0cTcruyMJVPgunakDweiTI3RMzSlk8aAcyGkePRS+y6NH5mz
EpytGVHmsa4mwAKSqTug5gcp3C+d9yMD49/tDbG0x89Houxx1+uIPvqIrVP/PpFlAPfONt8c65P9
QXD1uz86tySHexbFj5bQzFQXuAdi/qAnzskrrJ+3B7Nwj0Nx459lkX8/MzGXTgWWUwzGxUM+qX9m
lhGa4CxZ41deOkXgLkNqR4JNrionZk+9lJbY4UXOnX2Cbu1o1kSzuT2apaVBlz9aKkFTKrPTl6Op
CgQ6biafIWVFTiNDcpkVegOyCsuP+qym+34UbMWbL03huVFl06VTns5xjZ1tlI8ooaQWqgKPWv32
4aGhF9hDFIKiCbAKSkzA0sJPfDCCHTLeiKMp6Hynl41/74PFPhp93h9zMqyRhC29PSQLAOrBIDnF
nCp7fUT/UcMNbA+hHd3uB/PcB4YmPShMhyBu21F3jJz0/0i7sh1JcW37RUiMBl6BGDMiycyqyhpe
rBoBm8lgjOHr76Kke08mEYpQnXv6tNStlmqHjb1t772GM83ZmVKddPPh9qCv7Ge4B6J+C3QGkvy6
T9oMIXSTmOwee6eOxsyFWfir7dwJcmXRIAj+j9MEqPN1vwW+m6aoRNU95lZ4LDIoiLTdaQCjX5XH
Vt09mlfNt2VTQ5Lgr0QWVMDQ/ni/Rt1ilBXPWPfYVezZK6kZ2azbqZx/9/qsTBrOiyhT7qdKdVFH
8lhXgm1vT+uVzbiUlhapDVzgL/TtVJnTbqpC8diW7FsovhbjcE/W88oV9m2INUUK705o4/e+eOTW
vg3kmU0EXskf7JlFLZEvrnvnI15bKSCJLJ8QcDxrLYbhlFAuzVxXPBZ1+50M+pMCRsLQuPbcnror
mx17D38+rq+gra6/3qA9u5slEY8Wc/H4PlfDx0E+k+Lr7TBXhgNA8QKaWzyXL7yXIC7cmhNano9V
6R17o4/nAU7G/B5E78pXwj0cIDF0LbDH17MGkSZeizIz0T7Qv9vc/Upl+EsOwamqDBpNqHRFFv7T
navAZdSlZQblTjys/Eu8R+HLcNLtZD56cCFL5mEOEmEbEclcOIHyLJ4o1GohZXPn0/0dzfu60RIX
xEKUqQCLu7jJjTXOprY0H2HAU0Zw1WrjKacyGXT5mDWok1XubhjlT7tovuCW+73r5m1roK5kzXVs
lD1NZsvb6il4nAcjCnMbZgjuE6POngX6uVUh1oHdn8tZqMR0hk8wOvuosyy2s3bXBGpj2eIDr1sT
ArzQEc30hqJ0KCHh5QzktYNFIMoDoHc28rXuyJ6PXkwMJ7ak9cCV2uFUuNM7WPd3kYoWGQu89FDN
RBa4eFeD8cQIH83Hts15OvNgOI5Nb59rbal9ltvWSwEAgoo6bTcpwFU/DUN2H6aMhyQiw46S8/xt
zIe2TIwi4OeQkjohbfCzazuUeeUwbW7vCuj0IDm+/4TEXLwTcD9ADr0gi/uCT/nU9N65DkgViyLY
eGz60g9z7FjjBna3RWSJLBGUbEntbCFwefQ6B2Yqoj7A2uU7ZMiiXkuWwE8NPKzgoF22r+vugD8u
aWDMavImhuYz7g2TtGNoS3yqAz4kk8arqQuy1JSSH6FkCQ/d0v1tT8FD1th+NNvd09Bmp6oMn0XT
ZQ+66c5D3qASXYgNaaDpxoodc6bhT+YIqE1R1ifdUDRR69ckqum4023wuWaSobWuH3NdjxG3+o1h
lQ/2cvIV4EpHY+7yaAjn/iAKeI1XowsWS1COGx0WTlJwnti+8SdoWawhnRcUNST1mjiXhoh8Bf12
COoXEZ8KuaWoQYuI5uVXHZCTquXnwguTsQ4ObitSz+rPHmOJ4+QvUuYHTc2DK8MHWnhxwfojvLs+
Q9L5kLtkD20/uFYNydzPCR/LLRDT50r3e9aIjz7twNXLTnNebhvUu2b5tWmsZOy9jfKNM1x4kdnG
cOON7VOdTftm8j9ahL6UuVL7MezMhM/klHVg8BZi/A7R7s+NMyaowT6Syt6IMYT4XPlY8zE/VIZK
HBXojZ1jJQQ2mFfeD3hqH81MDnEdsiyu5zCL9FTm28YCIjw0isfZYahijuyl0H3iSPeHUXv+1oVP
c4KCUx6NY/3NyfzuKAq2IwNM3VGEIC2U+Zwp4ZA22XlZdXBBBE96mNvEkFBEeSig31mRd8eyC63E
F2YEbsqYQFvLjSAJmcdD1n7TEqYPhHp3oGXBCrSBTU0sXDGALFt0UVDwe3+/AESppYBPeWfS+TUQ
XxAOgvrEh7oXGyt34hBqa0448GQ253EbWoW9tVuwHTvT+Gn306Z1hoTyvNpkAxTIlULnKyTL5j8o
g7+A4vll0F0C/b3xMOuyxALN8hOTHNqHWopN20O4kc/ik25G50AMFnfU+GqK9nk0TMi3ji/V7Dwb
Uw3/BvdUjCM/a1tV8OOeXkhYb9Tg7mzsn6F1v1Befgur/HOZVV4E+TgrtroOSTHU32umvnmWPNlm
e55cKylUe/bL9pCNc8zz0IkC6J9PsviGKilSteedCvRbtlOWNRCntE8ytyLeux/NyUMqELGrnNjs
uq2bK7wd0a7PlfVAXXtfsPmDVTpeNLLwhGLEh9sZ7fLuiY+FFjHMuYH7uqg45WWAUmahyNmTKkMu
EG3UDtPLYBcvjWlElJA7h+DfiuUqg4Koi9IiHE5Qgftbinjz4MMbqJS9HryzGfbmI4aYwe5mtD9P
RlNPMcQ/kfk9J7HMLUVHY0pS1dkHs2Dmpqv+QGZjV8Pty4B7m/4tRCKREc7N0KOb7gjyWJkdhBFJ
UjuT2jSVmBPYUs6vnFn9icM6eXd79i4vEgvmED0gD20gaPeuXl4cwOFK8dk6h3MNBeU8D+hxqrX8
MPJQgPNRUIjd55M81/3U3LlDk+UPfz+R2K8EDAG8NK+gZQIb9Ud/oOM5h/fFSTid+ORXsjoMUkCd
Ac/cHbQP80/omRlPsCIlP0rgKI5WPsAmJzOdIwwbu6Nn9MErdFa9U1dIvg1kW7qR5+eAw2lRtBGU
EwGMrku94Zn3o+ns7MMwNS2P7bbPnjQz1ctCVNp4ZQYJctRQzVe7dcyfPYUVi6skUjI29ZPlzcDa
wOfkKzU9iN81fvgpoDaur5NR470vxpM/9/Tk9q16EEFenA2jEAlKUHI/WVCVUQOVkEa2ioeh1zC6
sLn/1Cs6faSUjJ9U3WIB4NLy27J76Npim8UFdE1pJHJiVNAXAD2fUdVtwJhxdnDpuleTubwXAI3g
QUIOLNJFtXv1qBpVwaUwLQwoHKtIcNeIrCH7bBL4v95ec5cPAERCbx7Ke3/RWKs1h8e51Y7L1PlO
EcFCflc6X+VSBfI+/XMggGq9pQWwyPqsjRFaSw+zbCx15p6vfhWVOe84PHrTgjn2xkJ1+V5L5zIX
BYB1LEwgvLfB/FpG/iYzmN7sThV2z1n1xD7MQzHv6rYVv6o81B8cabLY1yPQmreHefkWXVoO0Eda
JKPhcrL8qjdRHar5IIxSnT23E5tuMs2t8qd/FNTAoYgogLsGf5s4wNG9j+I53QCzmFadLUgzPgk9
cVzoM2szDc69duLf7swqMaDKiSrUUjYBAmJ1AHPTygCI5Oqcz4o9qsqFRghUv9OBiB6ikLPzk09y
Pvu+lz1282x8Zzkv9vBRGgGRqOqvcg6KI0Um2LQ0n+PeBma76oPsJVQhrnuNRfGSgH+mU89zRCrP
HuJMVuWmhOVgpMsc+shawoFLNGKrVRkkYzdnJySRIW5DaUbYjOM+1/1P2boKQCEDaWZoxGbSUBox
NW4zqoUuplPDQwV7P5qI3nQ5/ADGgBfIbDqLgFGJW+ZlW1d7KMyUfngoHImNN+d2YgvIxgw1XEUJ
c8vPQPT+trT0fod6JnHfSrmRrjUcbWukmyKXYsdqwVOzHtCkHFAI+j3TzDiXgbTLyLEYNKZJ14/P
ktGxvvMSvZI2YMUGX2o8RiF3uV4WbZXZswks4tmVJj2PTdN/45D2Plmyme48tpavvl4VC7rSge4e
JMfW4Mq5o2DbKT6ee2OotzMEvVJOIb0oDNi0Q4Te2VDZlCffLulvnJT5fzHSRYd2UT6FXti6yMV7
bgC01o3nwJp+dgNQ1oTBzjcr72nvXMmPeGEvZuN4XaJ0uJzZb/ZzQXMTcEFkYkLauNePfQEMTPsh
yPLN7cRxZUJxwUVNEpEWwapV4uDMHVGhCdTZ6eWXzobApKfiQDhJjVtu5YntPIJ6WDnJ7bBX7hzg
YYMZCP7Ngl9fltSb8QW9bwSFXYznBvDBofjTFJ9yeShzIBNAeGi877fDXZvOheuPlROiSLkeJfTI
RWiUjjqP8zMqr/D2eajdz5bx63aYa6PylsWJyjJc6deCQxOoiIH2qTqTxo9p5lZRNVVffM1/mtyV
i+r66wzt6Tu5/9rgFoHTgEDCAmCx1SfMyxHIZqbms8zR78rS2fuWWTyeq3vKKBeBAKfD9dDH8ked
C/fs9x8NaM+QiFGw1A1PsASl8kuN5pr/9fYkXosCwQxgw1C1wyyuloZFgQbnxCtSpb5oPgIIYYEM
5qNnfY9vdjWSi+cCRgOY4PpzMd66qNbRImWec7TKfOeqJhrK5liSYH97UBcpElMXAt+BCw+wuYDY
vZ+6yW5tWgHylHZGvRU+/zjh4U36+Q5u5W/h9F1+XOIsKnAL7gFo7dXk6dDE01HDBDF0qsRpYdCF
SsmHgp/p8AIwNZMfWgjMG3UZMf0C3fs7S/Hi8vM3PFC7C4bwElMWyIZX0pRFKkZ/KdF8aLXxbTD7
hNH2OAPD/V/MKrLT/4ZbbkVvsgjALG2Ze9Ae57YHrXweW1CevAdEvrharca0mlLT1WPlTapI67GP
fOcY9ncW/JW1gVzhQNoS+n0EX+79KLIcvSF3xChA5ojDyoor97VqDren6sqXQc/YBaIa+HOgLVdJ
AgvDFLjesLQ18RAxUFV+qDNXfQ9bQhJW+uwlhJfFnSx/dWRQjIQkKN7nANi/H9lYBdk8Wthg4MDE
diDiKTzkeXnnUL6yjX0TWJMFRIrUvu6JE08Yrc5mfCAnjwb3udavrF98Re5M4UV2x/GBKAuqBX9f
cNndKrfLwvN5Kv+iCAJtbmVLw8Qc3U8BMmM0wkE0dlnr7W5/uzWXCdAWRAaYCPreJp7L62uHIQQA
IYqVqSPyDeTOduhGbGEW+U3b/UE17e/O886czIkr6pM9/Lkd/nIDoArmYgQo9nv4aymVvdlltW1W
bkuKJkVt3nuRQtTfNbfVvc94LQx+999nE4Dj656QGsJSzF3dpi6D8hYb3S4x2/EexPbKXC461zDY
IaiAgwi0esM42ma8s7o2NcvykZo2jBfyTRO+OuxTzdxTMFtJbhHg0lDHldWdDXExRoizokmO/wEF
d0lKm0YSzIJZc9r3Kjz0zOi3YQ3fy9sfbEkY7w6BVZTlV7z5YMbi0lcFi9s03RUTukAzS6op2Ijq
0JQ7d5YRTobbIS/2IELiIQ9ECipJi9D6+5AC5sVeZddm6itNTzUeVWmlKUvscoR9pNOx5/8iHvQk
UHwDyRN1v/fxwrDuZ9bROdVdVcRj6238ujqFLfs5ANx4O9ZFFlvG9ibWajrDpnYcGuZmCk+dNHD6
neo01D7uyYlfD4P8D8krsFbXcDajzdBiwSZOSzHZ0dzJuNRBHYluvHNqXvlWoL8BAQrBY3Qt14ol
rhbg3cKWIHXs09x+5t2jI7/3LL8zbZeoB/CPTORkKNYDSAKA1Ptv5AjJBRqBRmo2EJBxdDRzYBXn
h9qDo3wF+z9l1UnXae8ErfZ+r9D+2ATKuFfUukjby89A1gY6B0JyF0R8Q08N2KdwNZoHKzKzTdZs
VEHBxv9QcxW19+y7rnxGhMMxC7Q5NPXXlJBQFIbn0sHAQfto8C822fX/3KX/O6L/hFgVz4KiwYLv
MLGKNxHwKqBNlpE9vt5e9tfmDacpoA14cKMUskqUrtlURmUENJXOzzwoYyt8GuXBMh7CCTYQ2T1r
0WUXrZLWUliCDj1OGki6rC4oNcttJwttmo7z1wJedaK752NhXVv4b0MsI36TFydDtYPNEKJF3e5E
KueVg84xMigIGGVb7ftJhxGXTddFnjM/2WHGIz1M3x3tJXAviil1XpqCwMY8GNo7u+XaskGxEEpu
wWIMs6ZldQ5r3YxSmpbzQwMqvkYzJ7xXVUBZ/cosI10uKRoamlC/ej8FKodGSI/+Q2rrwEqnEhW8
WsEOrR3R0+sD1Ioq3f5smR9uVeCMXxoimk2vHf+gUIlIcBX/arEBRmos+9XjrpBYPaitJlAqsSdC
lqjKU8cGIY42Wk17YdrDIauVgYKXQilL2r7aGWbf7KwK+yMDR3uIAnMgkQsy9gGebixBD6CIpgW3
w+GGACvXVsS2W5gR9YpvviLWRg+qRlHNI0mPpmBJ0Mvsh8BI3MIFaSYWFlDH5suIrk8wqSbOOp1H
7RzGlVnCLYxlRjRljR/JDpbWTI32owPvyIjbVh+1ltPC4V13p5FZ1cke/XFvgkWxYyFpToUMqxhw
KuNs1MUXUfu9HzWBrr70SqMkqIuySVAPnUDomzpjJ+ZWbpTDvI3kefsEJSRnD8qJ/7nKcmeHToyT
TEMhj2NHi2PdkBIUDUMejcBgkVkV00MPZaY0z3207FQLRAcEL3Zgj7/mBcw66ejTzWT79dGde7bn
odfthspsN2EOgGCOZ3PSO/D4hP5GmQIOS+OCemWM6xvmsyIyqQ2cMZQrZ9MRp96O4ANtpW/Anz2A
uZjW2XhqZO4eCwc1qGyw+F7btN2g0oy6NpSnI5CNQzj0aTuZQhc2Hq3WiQavKMq1P53aqRvwgYbx
RAMOuT13JDtzNoePgbHUSplP085ndDviwZ/2vl9EXgFd7hLFchB/0Y10TSPYuh59dKgsNz3lQHIB
RgBPU9P8dDvXXcsMqH3hHrHoJF3Aaku42ilJSZDCySL2c6BnRqtKANp5ZYP9+Xasa3kVDnC4yOOd
fonhLAKvxRGc0TTUdRBhkz64JT8btkZnPWiAGeWJVYZ36HZL9lxnV9TxFpsj8NIhDPt+36ORWYaz
p+FRU5XHzMl3pWBJHXpPkKlooORD9rcHeS3P4JKNNxnKpIA8ru5ngT+yWaEWnYZz9RtehpuOFXfo
LNeGhL4O2GtLvQ14wPdDmvCGHZQz0hS+t7F0zZPfwCvT+iU8ucmN8F8x0ThzwYKHIRXOQzyfV8cT
oKmUVY0Vwr4ORAoQt7jHtuV8D5tz7Rh4G2Z1RDE2KihXzGE6+2lhi8gYDzgz71Rprq3AN0H+Yh/e
nIPtwGatAgRxht3oP4/NC6lgW5g70dz+6b07Nak7Q1o/uGYija7oJ0RT4SfHYDtJpgeKDHN7xV3b
wjAvdhfFQhTo12FAwm3dYF6kjTIaK5NCUvkYNCwG/Op2oCuvK3TBoIKKWjJ8HdZENwq1k7r1Yfxt
AAAx/ilwMjnFsaObsMDpCfwbIAj/v4jL0N98L5i6sYHmiBj2Yts2oIq3z9r7BiP2aGz2uQ2/IUhI
3455dY28GeVqvZMRp383IaZwq5jXFQ6kVxICNtVW274U8ajdfy3jLDsML2NwBxdpizXhf0Kby8zy
nKY4s2Y4+WYecEP0Kyt+3h7Z1YUSooyxVDPgkrfaYpOSGUcpFsbtPUk0IGii/ZaF/ZbKOxiiy1ID
RgRgKNoryK8og62TrueWTqc0SUGhTmvh7qqAfBSjxiR6Lz2bNmg/l9FimQg5mHwXMufX7aFe2Xqo
66EhvLgi4T6xSpEGHzPPKiqSWhMkZyqVNfE0M0CohDFvboe6ko0RCshh4KYAmVrXFznvzaHB8zUl
xudZ77MRNyNO9gVsVP+dHgWsyjKqhWSH4uz6MCtJKPoi6Ajkxbw4p0ECk72d4dOTooAtlPwuV+Xq
PGIW0dNHAwT19fcb0LJkpuUsScqKICqN+aNrmGcden9uz+HVMEubAI0qtNnXKcxsJ4YCGSWp7Qoj
Miz7y2A7ctfYXrv/LyJBAhcNP4DXIcD7fkCjKXjfTDZJeyYjnzrbcPK3412l+2sDghbJ0lqE0ARa
U+/DwKerb5sgB/Bt6NPetFXkAF6+VW6e7W4PyPorxbm64WCrOfCeAlzg0gd+AeOZhTd6aRdAl3wy
/CFGy9+KiqwD5PTRUyqGS7OBsmUuuo0gBYrgYVNGRtf+rkzVfAbuU4vIlp21BycO+lle1QF3Z7nP
gmfjAy5qemuIpkgIq8Y4K8d2jlDTl7HnNl6CX/V74hYa01anPmSq0QlAtvVhFEN7KPKSRH3YkR1x
s/CUC4oKCNwSYuAfwI+EJrV4zIzQebJpDpBlVk0xZLOgsEhnb0dtmae0gZ3TNMpsAyXbLvGGRm0y
mDrEGYBLL5BiJwcB5FDUma5KWih/RcRr6nh2h/mcsfFHDf8KoPn87DgCRRf3OI8BjzPhhexqfgSp
w49bazG1zbpw1wrTOUvVw9laqI/ZaOqdbtACzjwWPASAJOxyKFzHAKbph6zkso3qDNg3lu1nd8vQ
sWss8eDhNV1EwEzWmwLUKDxXAv/YonK+R3NU7RgAAw9WO5vp5LvTc9WN4UfosdsPfeaZG8Mwa6jl
czNytWMeK6L93zXFgHjnzMccSIekhE3uEW7Hf9F24UfewSkdoNR+V9a03QaAgMS+aq0D/mmOHD5k
8dBCfL90ZA3MopNFSBhZ5AQ9QL0Z5MaZXFyq3cUu0McV3KdwdMHmqWOrYTKxgEb/M2gf3mm0ILHp
FMGxApP2rITnHiFcOT4SDbhBBk2Lk+hAM6YuM/ZcjdYrz02JheVoDUH+wPpUlx29c9Rcy76oGkKK
B5nxsp0+MjqUBSk9FLWbr2Skc0wbPUW0MF+9rscFhWV3rltX7gdohkASCsABgO/WXdrRC1q36gns
vPN5U5efjOG30rBA5OAVjz/a/i7h5wKQi6T/NuDqEuTknmsYgF4BSZl21Vft/KjpY5HvPecZBbGo
N+dY3UObXHnFQIQKm3CpagOCtLoEFWwArcuj8GSxZaKQk//Vtg1sVcAu8ZrAn4OCxUXvnmcwAtFY
3alyflkUbvAzFHrJPbrNX7HDdXL0iIV+x4L399ZfS9sDbinAtKS89owtHNibfddCeMIYmh96GNwH
GEc7n0uXsHiChl3sjWaXlB0DxIb7bYIR9M+sksG/Pw1wEQNHHBUpNGTWXfGWe2Wt+fKzhP8HEIfs
BO8atnGgZHvnculeW6+4XaLRCioQugarBkWGihbP5zlIYSoiknwEahsOKZ/NobRjs/B/AdpaJdSu
YP0HiSQgYBjfyZotfG9Iscyhmz2SAa4BqIRCKLFoim1nzcapwPUORWWo1aiJh9uq4jDQDJgT+aJD
IY+RBoWUUMdNUVmHpgU1BzUT8pCRnuzCQmcbgE/r1wKk/A0xjGHrZnuzkh5ot6g1JUPd4N/xikFx
hmtgtwArQ0lHozSi3Q0yGVB+Joj9LvDySD0K+b+HglnQged3+3y9M31rIhrRtjOV1ApSf/RApKaf
RwVzPmJnUUD8XTep2Kqh9Xo76LXrw6KTBdNp3IouUDuN0xAJ0gaCquk0tc0rEeRjxiDFcTvO1W3+
Js4y+DfvqzAzha5nQMlGPIOnoohcOBzeDnHl0QET3/8MZbX87LAEjQSXuxSMfrt86D2scvdDjivA
7Th3puwvV+nNUHyAhmu3w1Ay8QptcZyInxr1dDvG32vbRTb5z2DWzwoBOcsS950gbRtQgIr6Y0mM
yHb7x6EvfvGafMBoBXiK7p47xZkxM/IamUxee+fUuz5YJB806MBDW7+vjL6e8Ibrg1QZZWyA2FCB
DgQJlM2d8V47egDrWqDK0BpGye79+vB0XvPSGIPU5DShoD+XjRcpy927k/O189xfkoF0M48Hfy4O
t2NfGyIU3F0sHrB3L9S/7K6ZqyZsg5TUj+ZYYYQvdf/tdoxLNREcQjh/QIvGQQTU92r9e0bYdoGc
UHESj8z4WgUD2F17zz+Z/DGgmwGFoTHcjwO0o73z0J41l9Ew3nmrXqo3rH7FaouICmB5PaPuZVaP
pmYRy4PYcDe8ARE1iOv8t0XB773z5Lq29d8Mfa2/z7UNLAByaOpXTTqW5LUvgztb8vrAgGbDCYsX
ygWwQVS5q+yc+SnTPBVieghazmO3aVPQ5754RfkdDyXowtOfzA7uzOrfxvt6ry7vSUjhLXXY9R7J
fZP2ntXgCjM4wowlJGhjf6b9IRjcYU9EW8QkyOpPZTHRFGaGfAO8fA0pUVDobJpBtbw1fvYqwxfg
SiVFRvO9pWx/C7fZMSknv9q0of19mjqCXhAMSIaQMGjpmuarIh66rcBEbvkU6IjWTldFow3g2+31
61zdJCinA6WCPjPI/e/3Zx30aKnnvp/aHGlm+EN6oz6pkdh7326tbcMqHg8NCGNibnC9kh1s4yq7
wetoCrGejeoZMuLGrsoH9TyC9IgmxOyDbsULb8P6AbzhiVZhhHIz3We4XMTQJTWPWtNuZ+F9GANf
aMToGIojnlXuKYTWb8SgBPBE6dBsWkM4J+GhGVKSSbyG3Z3te3UJo2wGuZ2FCG+vRg9+XT93OBTT
AkIQjjdsyD8aWf29pKIc8X8Rll/w5lAppFtPnoVrsDkUScX7xKjAZ6vvtCiujgMKKnB3hiQdVuv7
KF6eQ30QTrdp0IqPdtUcZ9++E+L6VvxPjHX7sx0tu6sHz08b2AuVA0H1jcy/A2iYRpqr1LXYRmvj
WKt6M+f32OjX7gCwHfjfAYarapwr3bBi2Dqphshn5nzxyXODCgOEDW/vh2sTuejDAOmHa/WFzhe0
uoHg5U2QWh0FuzWEWJrB7xy9V2NA8xzrbem9rPHbRptnOVGOjwKSHZEG1END2fdILddetct5tFT7
lpv7akWYwgTPrsnDNDP3of0DEB34rh/dbt7z7M7KuJZC3oRa8/lyMJo5CsNhOmVny6+jfoik8+G/
+C4obAMltWypdTVMhGYTQLs4TH1zekKX4mmS/vPtEFdnDEY+AOwBc3nR5qOtNVqkoiBFCBCNeBli
eY2lmVhVY8ZdN9g734aUxO2gV+cOZmcoMqPGDejG+42rPJnVTrkwMSA2oLyHRj3o4M45/fdOuT7H
kBnQIcD8oWC5WguZlB54wj16IDXKZCL80U3Wl9kDUlY2L77kKM3SZzOQKSpyz5bRARjmQM13zmAL
NKM653ypTH6QDlORcMUpD/7kqgAS2rl33F/bGYBXLWrp6BHhPHo/G7hHTV3ryDBlzSx+hEKWW8EC
+3B7zq+9x95GWb7Jm5RcuUEDXAGmw8vdaJh98PSewnlfl1DUIBBVuLN0ryZOgJkAx7eWy8T6GjHi
hiKARMM9lNoCByegKQTCiUnu+SA9c0D0g7LvH2qQ6neWLYIDZrv7eHvM1xb329+w5Nc3Y0aBqw8K
NQSpJ1VssznHlwwXjwUwFe3n0hPJ7XjX1jU6fYDjQNQS1Zn1um6g7me0ZZC6ot/UDJLglCYdjJpu
h7k+t6hb4/4L71w8dt+PS5ookCiKODqrHzMPBu5m1zzI0Ckj5eRPQ+N/bxr9TVIvdvvqzqQuy3G9
r4I3wVedAFOCONmEBZAPc3BmHTuErLpzHl0DAqL7BN4cpCbQcVgnCC5co+YQPUo98ymsm2Smx1FD
fCnlDSrO1cYexg21w9gi2U5aWXx7fq8du7j52gsdAhlxPb1hIHu87xEdkKKtM1d//LDbzh7YgKW4
9zK+9lJ8G2s1m5wA6N4oMP27GXVllE93MnM/2vX8UUooJGS6ObTtsPW1uZul099ZSZcLFsos2J/w
QcM4L2pcqDihMqNH3G7aX7UcoXm094zf/zqbiIFrpg+c9oKXWb0VyWQ3EC5RJHVy42ttS0gVNyfD
7h8Eae/kuMv9vgjNmA5wUOgoXnBajX4Exdkd0FKs4JeE3T5/060TqfbBCe7t9ctt8D7WaliimQum
MnT47Hph8veJd89K8TJjv4+wOsByaHbqnGA0rH/O/aSWMu7x+kARlgy/79Ysro0HxQpIZOEgAnpz
lVPm0pe5rxlJFbNOgoa7ebyTOCD5f5E6QBiElDLyEzrcF2WRzMCrTrpT9kQacEq2PHDqfWW3QyJx
XPSx9gbvkDnBvKnssfs4+ipPGIBPh7YHFliF2fykDeEdTGghP9V1m2+zgLufWcE0XMbktMMWGj8D
1+e94HrB98qi5b51iIrmGWA2YfYs6QoA66DvYHsbEIbFhqMA9gGS0viGNHd3VEMeUUihoPVaqn1Z
22USENCTnD4PNnXvs60DMmk0mzw/cmjy5yBnD/wIW6mvXUf++Ij+0Ful+SRJB6qbzcMNsFlfZ2HK
XVcyleQdb0/G4M5bTbn7AAKwpyIqlBNJ1UxpqUmWelUPNh7QIbEIXWfr5eyHnnpglZrcirMWSiGu
oMZjONXjiYcF36AYo9Ab4+02HE03gZsQLHchRv7BARM4EiUEUho90Mgu8nwTUuZA0tJuX+iQVzHI
sf4rNUizpUxW4EN7xq6BItpDKxiBjo22D8J3v7QoaqFxGbgRdPCyZ1QJVGxkaGZaPVAsQWdVD9Cw
/ZGNVp7UvYFK5TD/Du+p9F+mZqwgwKoW3hP0Btb9lUEBp5l3kGBgVEaNiX5qkMVwL4v4v1NoIJmI
Kpq/qBqiELJGi4WQTJi0I7Mnm1n7kKGjmdOHNmgTNJ0ig5lJX43PHXG/c1mdaWn+c6fjffjVwTBk
w1Bo1PufyBR8nT371cvlblT2nRPgWsoEx3VBxIHVe+GH6UtSuC4U9J+o8rZhyR8AzgewFfykqd/V
lvrnVxPgHguxETxllA7XB7v0e8sbLS978vP8fzg7rx65kSVK/yIC9OaVZdtWU1K3pH4hNC2J3nv+
+v2o3b1TxSKK0AAXgwsIUlQyMyPDnDhnnzDZ6FbeQ2ysYZGW3rWJqgrsPsiuKwS/V4s6/J2696L2
UmNnqf/IbTp1jb6//bYtOU0UDoFlktMyezpzmm3oJwqcse4pM7MPVWMSv5bclWBoycY0GwnuiLDy
aua0rOVEbKxKOMkDNXOFqe54JTVfiCdBNf1r4s+fn8XJUpOo5aAxgdDquQ7ntdXaWRIdvdp6lYvG
0Utj21TDnd7jfYQ14qSlK42Az/RcQ8p8VeyMwtHUAiN3T70R78P4R05FMR5+hOPKd1y0Q4ED6Yhp
JHkenKNuqDRiMjL5nw70819RbLEb45Oafrt9JhZAXGBXRGgkDMS8KRXPsgAEoiyTnr9w4m7JfFIo
jlIBRmtG1bynRokgqUPrEYKcujqCqZe2adebRzr1wfb2L5EXIgjIhigcTAo14J9mvyRTy07pGUU6
DTXtQjnQx02mWe1GS6GDDGMp/jZ00PrD3Yu2mW7km7J1w0MeiBpO3vV/1rxy+z7ywA9WRQjeo4kP
Sj5+N0sPCBXd570WRQPMeYK3i/Pmd2BpD0Gr/WqiRn0aK7nZtmGQUO1EYvH20hYuOCubOisS6lwM
W11mQGpB8zBEre0kGDGgBWXnxYYjptnxtplrpj6SAB6cScaUYVHIvS7tdF4ed7HgCycXbsQUJdle
pQycKcZLMmobs07h5RHsEq5o6JAOqtG8tJr5MND88PT0TteajeCXB7PvniSzgugwOEpMn93+kQsu
HO0cRCr+UEvB/nD5G+NS64ZclITT0HxyRcAi8VYWCzrQ2j4ZPt22tXSiUFmi+cPkLFH99FvOPIUe
qYD+g9h7CXLXzooPwdS3fnRogsMgyBt9TU5l8fuTOehwmk6iF/NHmPQdDVy5E05dr0lIHSDw4msK
w555CNxnBPuQ1JbsjJRFH13DrJlVNOKtV7vfSBE8OC4Vd5dMArG6G7sffcxgRJ6ord0ZQr1XitZ4
gP3G+3z7Iy0dTiZzpjcBPg5Ity8/UsE7I3exhQMwXz0YmBSGZGBj2922suDPJBI3WEWm4dSrEd/a
1Aq9T1OG8ioYBAmtE5iWGch2y0QCkgCX2217S8eMhARfQq44va2XqxpjryP6y4STQLsmp5bSWb/j
6LkuGKEWV47Zsi1S/4lmnodhdsygP0ysKmNtwhSgNsgZJs02g8YmlwQbRkX79tKWTjUg8P+Zm/78
7FTHaibnWszSxlCzPelgMY9jWG+17ASlzAjJ319Y3AoI3yn1nnLvS3Ma9GQlE5XuCSGoo+AF762r
HDoh2JVVcMjjcSXmkqZ/77JiA5gYHA/xCaGsMcfyGLWoVNI0WjFU6k/Z2MLFNx60Fke/4976kQ0P
8Ubo9J2YWJ/lsHgXk9bWpBjHbbz1XfdY5PnRFYOV2sfCV59AzpAY4MMZfZwCn7Ovrg+9LAYZr9Po
7ltEbOPiXmgbO/L9Y+8lG+C6K9u8cKouDE739sygNIRtBHDRPZkCtFeRdZ+mrNvilRqG7ShIK9u8
gHrAHCWkP4qV/MOzfQYK6KYRbDinodUG2l/NkzKme7F611HFtouNMnQHxW2P+ageIjkJibz0FSex
+I2ZplUQwCEQmF+kQah9U0XWFqYI11aF56Y/tPler0+W9TVOV/ze4jljnoIqJ9iKq0iuzCGIA/zF
uRbTrRprO1N69PqfGVq6LtD8xNy4+kpQpy7u6aQgxNDQNKw78xRSixJjk5Xuydc/ZT1QQh1Sypq5
FFWyjdox+m9opAqqb/N3YdOz7BagYQ4/fSVlGyGtNtGfQRYiwvEpMsSt5XU2Hdrn0NQPWX+sy3ID
ceam0mS7d49CJ29CFamzh0AccIDg4epTFjPr4B5M7TkkQve65yD4oblHLbrT5R+C9XXQ7sbizqf5
fdtrSUuby/GCiYlKJR9gdp7RCCZwYzL55PXvVbtLhlMKPZnhj7Y0fuhDajfSUdbbF0F7TrsQdL1P
zjrsZKsHcYkKiRhCa7TGWyMv7cj0k+B6/sMZPHsnXDUedClh7kn3oBitt33z1TJdG4w9k4TKbhgZ
ppT2OVi3/F2RcbQQ6qrFdwE4pqaNOzX8x6sgBgUbNvZOizCNmkJfNrGK/nbDRytTt26xlgUvAAL4
vRpBDad2QtLPrmrtFkYThppFR6qx0zDf+RyZwvudduNWlu6F7i1Va4Lnr3X+lAH5i5RdS7Yn+wdF
3CdqSOqs2FXyrump7boPkhAfmBwdjS95e2jVU5U5lfXWqcexf2/r+E5PfyYFY5OBecz9u5VjIV+7
+ynxtQD3UrqAV/DSzZnmmNZ+5ap0PSS79Z+F6j6JHobSAdVB4PRWF7/U4I6qZbRK0jiduNlLA6Ke
WG3SY0VpZ3Yi1SpqoaUutFOoq09W7x80naIF9BG3l7iQEk/AfWBcU3XmSh3BAL1h5UWpnUw5hAr1
sZb+WseY9/Lcwuxt6r1mbKuqAR6tOp5W2aHy9fYSFu4udSx5QtiiBIA0x+UmWc2gtF5a6FCkqE9q
3wD1MV/DPv/CtPl2MLxjr1XJyoO0tDvkMbDQ6YCUr9JBo5M7qQ3ZnTascMuVUX7OWhClaauuDQxe
meLogb6ekk/eHmojl8sLdXKmoGhiB8LVMn3T2/3YrExzrpmYrsHZay7rmdC2eRE7fjq0d8y9UAZt
/PiUyeZam+TKpbEaEINTysP83hWsYPSyNPSQUXHEDo7zrj6IYWjYzHczn84IVuOlh9un4yq2nwxO
uHyqMlSw5hGb1BUaBCJ55ETBV1+HvPZHWcVQcR9vm1laF8MbE/8cFNhg+S4/oQcNY9I0VuTQhSqR
a0/2uVkBNus+iIaPWm38vm1vacuY7gG2TXhw3RMuRqXzXEuPnGrQa1v0oy+Vp55yWf3b2imfDxAI
CSMukF7o7PTFgLIlaxwjJ2b+sIR+Jf8o6q+313J1gWc2Zscv9AJfDV0xcojxf6JM+3VU9Hv6XLRq
UDLwsmfmnNcYL5Ztwq3BvCrlwPkrNVKnG7JejfDkgV35n/Uu39bKO4U7tX0wq7Vi++J2Qfnw/8zN
sU8Cc8UMrCiR07XeNhnh2m2Ljbd2KJbOOq1HVF1BvcHPM3uuOnNwJbgscieqDP+T6o3a17DwIXH+
Erj4wtu7tmgMMBNt3Yn2bl4EHLTUi8m8GPcqy22mUuPMgruJuhg+5pVHaskUcsnU3eCtlGnTX16u
WM2VAFX33Gkq3ET3NmTMnIwfRJG3l7R0KOjgKtwoXO5VrpxoWRMpipA5CIpIeyESvY0wanszlH7q
cviZgOZRrNX67z8knoNJPeh2eeet2QPZlL2SNmGZOkjCguKoPeHRiMrBtjJZ2HpDKK/Y+8OCfBFa
TFDFqXmoT5R3V5UnbZACXWj91EHmLqTh1IfCpqOnsaGzZxr5S+kLuzDroBe2XutE2CEZeYqjQYNl
ooq64kXWqHTmgRSiJSc3X7KRUbTGhLjBllsv/8xtl0Z7MGPlDju9reew5ORtIj7mihZs80IXd3ka
lLbOX7lzUwTm9aoJHjw/dDd92UUvVaHzb+VCmG5yARFrhjyKEN3Y0gc7mm1QWdnG5Pf6yPQTmUpr
x3EfE+561tEXxfGxbD3hjna1u+UbhieUtFJpr3TMnUlu6NmUmVxkWorkvTMb6SQW0ruZud/zQBiq
PZM29NWDSNx1gsGIhWFWsKEkhpoyyGX+llDHfVMEUbat3oMOhQD7i56jDhgzX+KIkm/F21BnjMEd
/fIulJTB9iVPuofF3v1hRbIMjpspio0QBfImVlPtPonRVdAr5mYl0LDPST8o2y6LOsSVEoPP05Ur
+7/gi4C70KCCDI1CjT7dgrPXHlmxeJLtSJ2o/JXk72737OZ/79EvTMwckRlJ8CnrmMiDH7oS3MXW
wYSLv7doR3v7xl+DmSxcXDAm8GnRIphICGYviJ+MZioLQeowjGDXIyDhClBk0m7L9pT7H0K4khgs
fUJiTtgvee2pqs1exdJDLA31m9DpumJnNp0jNQUAfuNw2x8tmdHAd1KyJSWn9nC5U35jyb3ldzy+
7ZgfzKyqKG6E7o4RSvE/HIpzU7MdK9w41PpiiBxW/GJ0PhOVd2P76fZ6Jk82dzwaDR2qddNX+1OB
ODt5eQ+hHDRTkcOc289RgCfSlbqVb7bwVqAFSccSgmOYnOZAX6020yTS1MTxIC0Pxncpegq6+5br
e3stC3tDOYpNATRGwW2edYTd2JQuenxOPPQ2epBMcdDZWykULxhhPg9AI6R+yGfPY//Wr5XEGJLE
SUYP0qX0xHjR0e3l979eC2bosQFgZ4pz3orgfYPvXA0Sx1cah/KZ3XXyMdeG/W0z0xmabT9p2hT5
TxRjVx1rD3xiooheyYB4Z8sWYPku3KkSJPMnnVF4t+1sN15JbRaOw4T6FTl1JIhXhBOF2khxGLu5
Y8XD5zbfDUFI81ow4cPb3V7dwuGmMogvmMgt4EefBSlqUySqDhuqUwXlb6XiXZTTlRLdwmJ4Oyex
FeIElZmkS38A21fj18y+O51f3UVC90qsh/5OcCRMX9mrhdWQN6kKNHo0p67wRUJQJj6Q7MxR9Yxy
J/0CwRrWZgwX1zOxPsFeD2n3PAhPjEbIdDdjPWqxG6vqvVLVfVMnOzdP/v4cQP+MRI3G4ZtaL5ef
TkaMIPIz1lOkbfDcV/IvIXCDlzrykIVSYCa/fRgWHiRiLBwdH5GG0vwwZNXQ9rAtZE4Xp9LTWBv+
Ro5aC0ryxthITe0zrB2Y77ESyGsdmAWfgWkCO6QR8RzzjK2k+mdZbpA7QvVN6OutkX2qGba/vb6l
43FuZHbYfWEEj6xhRFeYQmw/RasdhsVlyMYUoliTcufMgoF6Njx0Y+Y0rf6oDfk9/NaA6dYK7Ysb
dWZmWujZkxS1ROZwT2RUV1DLbA8jYXDfN5DUPavS98D//h++GxR/jEvAdEYIdmkuhR46EyVW1QX1
BhSHLVefb1tYXNCZhdl3czONLKISM0dKzaMF8Z4E0Qiwg954Uc3QDpJvt+0t7hOgHVA1lM9hNblc
EYwRoSeiJuaMcsjI1/h76ApA6q6wEnJNF3T2ePDU/mtnFnIFfZHlWtFkjiFnAwJYrb6TqqHYpH0D
LNWoBVS5uuTv319exalQNQkkXbUFtB7ESV2SEIbgINtfyI0Ga5zIi+s6MzH5yLMDmCdjIsDRljtZ
hu6X5gRwGer6Tz/6KYXb21u1ZGoqFZGtQ4PP/7k0lbpIQUF/kTqNb23kLH5yk2yL4EbFyB2CDImm
rniJpbNBmExFAvYePO9sz5RUEGN1MFJHziR0UgKySpTqorWpjzUzs0vV44sk32BdgvyTvNVWig9t
LURa/HZnS5ldK0o2Q1GqJjZg+6pg/dJiJ2gLu4bUVl/Ta196F8+/28wpCR5zx17Mgiz2Ri3fYMDf
tnLGs7gSUCy5cSRnmUFgfogBv1nUL8oJvCYQiDpyqj0ArHpUfH/FxNLmAKpQYPFA5P6qdmN4+kCB
jzMQWZmtDKdReGuslWBlzcb052d3SBt0NfUljc0JmB4bIb1uW3uV+XdpV6bhLhkBa2ib5hCwltJU
oet94ki9TB/0VNb5Vkk+srWR2iUPrk/CGFOYDC53Oopnq1H93uuNPMscAc1WPz8247tS3Ld+uzUU
b6tWa2/5n9hn7lrZoEk/iFaGMV8YEKwYwHWcOX2ojQ+GoI2bUCiVrdhLwiE0oRLQ2/bVFWGjzWVt
2MHYE+7arhHtMkOdWCr0YTMoSgkmWsg2gWxl9y7Diyvea2mT4X4EfDHlw1cAUchnu26oLZxJ+hbJ
uT3q3+Rmxd8vfvozG7NbPgID9xKL+1BZ+b0hdzBnj6+ZrNwXYb6VgQnZahitYEoW1wXBBgGbiqjh
vLgJSRgjowWRKfPRm6K989t/6ML8B088kZr9fyMzj9LDSG8MA8Va6BM3qhDYhVbaVfjl9gOzuBRL
E0m4GMS5QuMYgjRJJeh8vuwBlpfDKBPswgB128qSK+ZBpl0/VbFITi7vR5gXStMNRuZYLeNMwRc3
OyRWaQ/FFz/+edvU0oK470DWIW+16ABfmjJSLTYiV8mc2osfPVPeS513J/jmCnxn+vrzC0jKOCVa
cBZa8x6V4aKTqLdj6ohqDrhAFF4E0/zn9lIWku8py2Iqko4u/5t5FSsLBfQlBBpU+e/OPda6tbEE
qHbTuyD3t2AMimHlYC/4ywuL02U782NRRLwY8eGcHvKtSHkqPIArJJI6eI/ba1vYJob3Jl5QCxTf
1RWCPzgRg4jmWy3AdRzuS3SBE3PlIVtcDrTBU8NtQrjNjp2SJP5oICLnyN43LckPECyGFeRkWbf7
D6sBxQ1hBAhr1IQuv1tTkqJmjRE5qvDV0EGgmN/q4v22jaXFTAE7kx8TZ988u9IzdKfNUp2aymBv
oRRBeHIrRrndDCvnTl843HRFIYih9kNr6g934NkxEMK6HcumjB1LDaqXQm/ei8RNMzgbQnBaCDO9
QO97CuJgLzghBIVCrO0zHquN6+fCsR4lRLwkMdpZ9VjZRc4gTaSN6bfEHYJjN8rR71jxi70F+ywq
LKVy37becDBHodxpuVZtDejDjvD09Y5b5alddl1/iAQ13LLLrcMcUffUAhhEPLiTf2ZxLTzoICOB
9VWK9SHmjdpv5NRstkrTyNtxLLrftRqWGyUful/lKAavXqKFH16WWcfMDaR7Deb+rdnE7QGs9WvY
pgwAeKN3DAR9PIiZr+5r+D02rYAuopyheSW59M7iKEh/IeQ4ESMy7OrperSn+7umIXm97UyM8feo
wtGiZusvj5ZOfSpVK46WO2S/Rk3a1WX8tfOlxwQB8Nsn7HrwFJge9ZYJvEvufHXEEMkei1hqIieZ
NMIrv+LRoW29KTMQDF1972X9Q1+K74NrPsbReGAU9psYRitp49KKpyLtVPKZxA1mKYgYpaWYMHfv
gOl0+iA8ii0xtZZVRxNE+e0lX0cP04r/tSVffl2tz1waXDR5m7FEnrve6uNdNNb7vPxklgz4rjmK
65uFPZIraoIyfKxzl941paE2OX3zpHX3uSc9trJ+uL2kRRMkcBwbsAZXBWgpKq3a1FrQEyL3wPtV
ocl728LSBoEPYvyaURIClJlb9YRSzrSWVgoMMKcYiU4pjFw7MMIvpWmsvLOLtigBUq8H68cluNyg
TpQtVJXd0AkZ1r1LSkhFS6Pqt63Rp1vfKvKVKuDS15tIsckViIauGq16U+hhBjO6o/aesfeYE9w1
stutBK3X8RAaX7zdUJwxo0VsfLmqLJbUKGhSukSpDO74TSv+Mce9REXOAxpye7cWbRmwwdHG4V5r
M1tVXeq1VvsRBZGk/aKTFG80guaMaSrXPcA2Zvwzwmq/comnfbmMj1jhmdXZxbJ4LyQ3CXnf/f44
Of6NrjTSRjSVbGV9i5aYTQF5u0Rk66HJEVWhBywk+572gNW6T7K+UopesMExh87BZKCBuabZKRSH
TGTCpwidvEN9vBa/5kP8JHvNSvi15IDpsXEmaIlS2Zk7+35IqlFGP8MBVTY8xrLw2ZK0ZF/yYAEf
5b03+uyfUtC0J73tWjrpdQppe6w/5swtr8lXLlwFDg0IB2p4VAnnOWYqDIXZ9Wrg9IAa2h5l4c59
vX02F9wvqGxqkFOOeF3eGrpSKgbBCpxYedN1fxuL6sGvHovQ2kpo+uZrlDJL+0g4bU3kEWDL5jV+
P9fjNjUSvIlbfkq08hn5oSOcid9uL2vBaTFLLvI+UaBZKKIxO9vUAGCc0i2PXiu++5l7ZwHoDRr1
+21Ti5sEAxTCSUANqRJeepIiNqApy/mCMOdm20FQCNbD2Fq5Y2tWpgWfBYRJ3ZZZZRqBMxrIZIr9
i5Z5K45+ycTEGUj0SuHxKhEleQzrHt0Xpx2FfQsxGnNLK8C469lEBagQCAAcL2MJIPUvl1Hm1RAj
f+k7vlRss8TaRJW0ESCWz+L+pPsCw3xN/wvG+ydP7V/zfC2hW7rfdHgYDwCDsDDNylWN66EpPMeL
5JPWvuT1P6nQwHDZRXbNwHuoaIe0lnYIUO91T/ocSf9hJ89/wXzYtddEt1BTfkGlqy9i5r62gbXi
+pdXOWlnEksyODgfG9QDqIeYVvAcIbHS77IB9Wk/SO1RMGvhEe5G76BqRNGZ4QJisgjcfYhpQMKD
AIqUstzdviELd55olpro1NdD/WT2/nV5Jpdir/lOLb3EyTet+OVlK3nm9QixYjKvToYOWpBO8pzN
P4MQnUcoDRzuyE9KcB8+UuVR/asumj0EUw/okr8qkdzYfg1/+e31LVwcuMuYIEZsnuR9/maYUZPW
ldAGDrzl7iZSerTW42StL7BmZfrzMw9Qh6qS5h1WYGSzVarozeoYwsJjwEKm4UpKzjqJ56UJWDsz
y0CekAS3qOD+HoTgM6o45cM4+tFxyKXhZEEdvFWMfi3zWXDYAA3QbqOiQ+A3r98W6hhaMLsHjlA0
93pf38fm+EXu2ldvUP9WGGc6Kmempq9w9iHdnlZvWmGKBphrt42fP8twoW5MMfT/Pk7nVDCMQDNs
GhOefVA3YHbZasbAGZRDnPXPpvIoxc2mqNaIAJY+37mhWbCniKNaZiaGyvjVhR1bqD7VaQ+EbK3u
vXSXATZTTv6/oqCzj0dVJJfCIfedRpO8rTF6+Wvvad2jXgIgu32tFr0YsFxrgiDQB5kXefMhr8Ic
sVNnqAR0v1IacH2E+KPh1n0OsFCyfURIej3YEsq3Wy1EcSyPRP2X0jVrclSL655eLcRCaK3Pr0aU
hi2Ekqbn6L35IMUQbrbu1o9XMsfFbTQY95YJJ0gVrMuj6Sd56qNC5TtiVn+YYXYYRutXVFDRqauV
SHdxQZDTMYgBzgec/6WpiSpM68zQdyRA47uuGPJToxWICzI+vOIfl9zKlKpOUN0JaT179AcB3vIh
YB9hE+pPVUxXQCtetEoftl4vyU+lV6hbpSyGtWhjOvWzFIgJSPBFU1FwKuBcrtFCJQxWwd6nR5O+
5L4FQbxm1/FgDznAdepcsYG6hgEJ7AbNClRny707oKxw+xwvbSpdIojogJfDPDRr9uduabiyGSdO
3xyyjslWHTG54U7pwpULs2gILhW6HzhQiKgul0siOZSIEiVO7LeHqvgGN64t1W9QXt1e0NLRQSBl
IgiWuJ/azAd4ciQMLRp4jsKon0tdjv6+QDPhtpWl1cDHwf1H/20a5pmtps9KZGy7xEHVyS412P37
HyGkWqnw87ahxeWYqIZOTm3SAr405FLRLfWiip1GalAmLZPnTKnfGy1aiVGW7GCDKQPyS4Ks2TUI
g16xeoOZpHSsiL0Ur7AVKzuMSfV6e0GLjvPc0myDKP+2pSX1sSMpxR69AhuqisdOQCo01u6CQN/q
nrhHWuDzqGt2HgevaiZ9vv0blqKVKfviNFIFM+dVI68KK4YQx9iBFOEdcN4LrKj72yb+pL/z6w12
Wf7T05pqepcbJ0EJlQ5BmjhWoX1RixEOjGDbFSwvyjb4NuAGamUbXf+o0HOIeus+ycI7YGzb2z9k
cWOJlyYKHmpJc69thqOcWGD/nEwu6m0lFPA+mMy6+v+h0ELNkurw1FnjSZxd8CiJgqBpuOBdH4Vf
Ui3w9vBueIntNky43l7UdBqvPi4g3QkQR8V0jnspw0ZvU9kDEpyPP4383gLMmKT3yqjtuqre3Ta2
+AVNqlWEZrCdzAvOkuXVPRNTKaflBNzGRkQ0Ntaml65Z4//867ytPETwOswZWRmXQLA9qVKnVuHe
sbLxpLnmwQxCRCzavQqPWW4PNkK5qryVR+EJtjNkjPxjhSb0iquefMr862qAk6f+GyWeOSkhvHp5
B2YTVFEMnAjlzXrjK2O+l8zU3BpGm0CyXMAPlFqvYGfX6KmW9naakGYQCaLQq2JaApmMl0pF6phx
fbQG6XuRwakxENvtenRNmGJcIwtZ2mCqPST8NGvVqxQpFLs2ciuA34PwmOQVyoPfVPnH3x8icNKW
RTiD9o0+PShncT0Ch4IfI/7nQOdyKOrk0InS8xivsRotRTOMaSOqBoeYSd3s0kzgSkRMlgW8XPpu
QdHuer/EqrV941ujJ3YjrfVplzwp/MsktZT6GWmdPU9JYkLPqZqRYxTM/CA2nhfjymlcMTEvSVDr
GCPPpM2d+nVyN/RF/Cz7XrdiZTFHh9WfEhkFGC757AHkFg2lWNJW0oLE+D64fXAUAiGB1a/tjn3k
Roc28aU7CIhdGhqBuk+bIV5rnSydRIOcgjsnAVOdv8Jey1Rwrbe8wsIId2L6LUL8L437lcUuXXDK
nBNclcrtlX5RrGQMOSP45bTqowlOH7jzpqXyjkvxhUcrRLFIWnkPlwKmc5Oz8+8R4QSZRc+45kUw
s36TlHdyZtlKe7x90RYf3nNLs40c1ZrGWVLTCA+MY1pGx1TVd00S7ptAu+8YYbJjdNtMRlUsof6a
pvo2NYUvjRuuBPhL55biNaEO3IFUDpTLq2h4BgKRHRGV2sOnFncInI0ra10yAcSEGhrv7YKSSgEx
ZZ7QkAXt5X8x3cR9MA1Ulm9/0SWfgpb89NoC3QawdbmQNoM+fDAZGO6RSvK9VzWkTvCUaY815JyG
8Om2tSX3P0mzqPDU0uGY4xg8cfSqPqHDpujIpOatdUxi686P4icvUh6suF0L5ZfKvuCA/rU4feUz
12wJlabpId22Iaye2jzxN6lY3iMbDPIkaR7gWN0LrW4PzCDapqEicFevsZUsbiRjsCYDLZQH5yGG
1ioM00kFbtT7JMcfIwOSt7/qkmMBK/Q/A7N3QaujWghLvmqQQIiNluFdI8YfiroGvl+65gABaSci
DDSNa11+y7inEOgL9PU8UZBsbWw+SUgKKlH8Qw207X9YE+0TaO64Ylcpi5n6RiNChe2QBj4Zg/ol
UJOtoaQ/b5tZPJBnZqbrcXY8ot4cEr3i02m6a/uejEYkqD5P2EVRihzE/ra1xY06szZ7UCUxFXpN
ZVETV49f+3buw5Sur4CFbltBdvByTQ0eMIlhsXQERuOJ08tTZqz0RBe9xv8Wos0HOPMyKWtUgPBN
SvPY+xI6SMW2TDRHkdyT4XWfK3kN0b14+OA9ZPKWSe8rUlqUeRor8yGGaHOZ4oLb3nmiduwbwENl
end7nxZPxZmtmXcvfJMeb4Itw7VCu/D7bV2qj+1o3kV44XYY1yKtxcVptE0obmj8d+aFE7POB7EE
e+e39zEAkXzYlIZA3eE/FAKm4ZwJUMi805x4zIh0QD4+EV1p/RCFT0r+0YZvt7/dordjUB10H/wu
1C0vT1/mKXHrTUupE+8XUhq7TNA+bptYOH2k9hC3w7dP2XeeIIKbcEWBN30a473jd8joFNWlXXTa
p6o3n4xUeBtC1CxuW12Iqy6sTnt45ioy+ne64YE1oIH1DHbsnrO6UbUGDu3xt9wLPwTY6jN/DS6y
cJsh6KIzylQkso7z75nmWtfGZsSkr/lQ5pENa7BOx/D22hbOn0p6/2dCGgzYfDoWqCyaAiHtfnht
COA8Rib84xDwRhZrcOBFU+AcJKp4+jSRe/kZg6TPCxnxN8eYeKZSb1vJv8Xes3t5jclo6ZhMzJkm
9Vfi/jnZoBuFpZj6TUDDIHOUWD+KNSM7g8WMRi7s5DA4hF21cvqXdot9Z2mUnq6LT2OstJQA8sCR
w/ilt+SHripfu2HNXyyFNWBBQWeSCKLwMkc6J2ZXGAiT946g3UWats/V517eVKUJX+R9a33xym8j
dKuKuvIsL3hGaGVIo+mnku3O494ktfIujJQODFtsa91HrDwkwl2XHnNvxQcv7J4hw++JGyHJvCKy
NpJWSUXP68DZO0LzMIQw3I3vcvlSDF/FrNjcvgAL+4Y1mhLMueOC5wUaJUHTrRWU1kks/0kI9Zcq
1V6Dut3dNrPgHDkVwFeJoWAllmeRWl9ooya0devEcWsP/pu1hiJa+GoXBqZ1njmp0DUTzxg7kLLZ
F7GDvSOuOenPuhjvzPQhT9d4CBbOw4W9mVOs3drvNL1vHUsw7EEm/eJt5Bfso/qFCfvbX29hk8B6
Teg5EP7QocwW51moA5hF1jpK9yzVybYY3zx5rSKx4J9gG6dfBHO0ct1ukxNmfNRSbhxX37YZ0xeq
Zk81zsFcoz5YGOSBXJl+MHx1FFeuBuyHKE4kKZFrx1RboGvI/hXfUvcfV37r4teotN/8I6mJ8eL/
EsyNr+8BrGje8fY3vV4ubzU8NhNJJvVJabaBeWX5lD/92lH5DbF6F/q7sUZDZyVgvNo6nk5ojlgq
zWjIh6Zze3Yudbr7iWzVyPyVmbhHxiCz4bdTH3PS6xXHcXXHMDUR5AGvZEIO6vhLU4MX+6pX5MJL
YDT+rpHa7CFOhTWesqUFEYdC8wA0kOr77BlrkyhqOrJHx2x6B1jLg9EpB6mK//bIsxiTyQLm+icG
hrmZALXRpAtk94XQ7cVqu2fqmbaVaivu7+oUTGbgbdcmRJ581TPJ5dwQEkVwX5S+xFF0G60OngGm
b8YwXTlwS9vDtNEfdjciuCs6mzJW3TayPCdNU/FzLHrqq+ZaazOmi1aA40xjzpT85m+/SldZL6TS
c8KhN3dWa+jb0Uvd3V9eHj6bhW4MsjE67d75a2hJwRDVhuY5lvy7Gn4M+XsuvvfpP39tBToMMONg
Y2BJmWMxY/QJwtqMfQBG0/jBpq5B4WjZtg7XYrOr12OKNM8sTV/17JY2wRj1IlgUp0ILBjiO08pD
aGstSDUt2Iey8TnJ5Z+3V3fdMpyMUnwCFjdRzs97urk5SpVcGp5T9xEAH0ufoHB6vqtUQfscCHJn
V0MebgIpZc5RRBg5myi44xhG1SYOyvhvQ+Hp5zDLySAExGJX0A8rjNLEFyvPySxwt+knpjptRf2u
WL9vr3vBgQCboc0MVg788jzlk+pBlnrkAB1JdyFKDxLpAMeKt0nzoN7fNnWVuUxLOjM1c751bOpW
mw+eMw5Q4g5DusnGGEYtMEhxOW5G9FrHEYHatlxp1y+eJ5PCOw8qbADzk5uE+SB3qiC8RBpcw2OQ
/ybRmXKME6DzN+iL30164CsbuPhhKfRTp0J3i0z38hD3RZgmnZp7TqAUh6TLwdgXWxft3dsfdcFl
TtoDKmhS+AivoCV5piRqofueE4Pc3oxDJT1HA7JKTTEMUCsH5uG2vaVNnEofpIFAGqmfXi4rm5jM
9BFfg7oktLYQVoASHbLntnkS+l1Y7FKJYcSi6Ndq7kvfEybOP3R3MAPMQQopg46yH0ueo6TuwR+C
yC50yIpV7z980KmHPQGZ0RCYQ2YIBKgpRJ7vFEgfF95HZTxZGiJPX25/x4WXgcX8a2ZWaqmJ+YQ+
F/iOvoCSbRz9QNVq5Tld/GRT0Xn6XJTvZ/CA2BQ7pTWBbNVmvRuNp5LWddKsQfwWV3JmZZZMFEXc
NAMNbEfJyuElGsv4LjVpYd/+XmtrmZ27ypXGvB1c1uJBKTqgK9tmhIo1+fRtQ8vLoa2J66UCNk/B
VAYBSY+m/e8tpxP/D2lXtiSnDiy/iAgQm3gFepmdWT32i8Ie24hFIPbl62/iG/ecaVrRhM8NP06E
q4WkqlJVVqZ9MHiz4Y9Ua8EsKLo2QAODJ3q1lipz07kBUjaiyHh8oynEjg/TgzsSfeMEqBaDnil1
/qwFL8rT2wpFGcrBosCiPObPIJqKpphsOATlYjCfsUx6oY+/Xgzv4Ay0tmSRqCcvbKzp52BO8Q0G
wLZEKVWuDkmuu2DzF3br1ZXJFtQ4kZxFTZODu5/U9qGE9OQE5xo4OaUb4Uq1MIR5dLjRd0YUXu1S
Pea92dXwrPW4bwWkIZ1jj9f/5dOmMgLcDsaGIKEDqpNVTJyQbQM5F8ePXVaQQLCm2lmjM/p2V9Dd
/8/UKiC5k5bZrEziRx2Oxs0BgP+ll1eXbajOG6LsIoYCiRKgvE7Pm+xNW8zSwXCupwdplwTlluqz
6hB8trA6BE5cGyQeEcvnbD8ORpDMcgeVh8AcN/yAamdwP8FLsLwVzwLr0Nk9ZKttvEWkFrKZ3Oft
a5lsQXJUqQnmZoBowtMX2d7yKz6nulhCmyQFUpNCQvMDKnbOIXahrzNNWoMF8umQJ/0AzMNAxUbz
WLlCvBpABA245FlEzVJIvw51pkXSdYDNLHV2naeleRQNyzfukmrXFkKfhb8KqcOaER/6jbLo5axF
9miHg/5uOX2YZF9xXP7+PuEZTFGxw0MSw4arkEdmY8RMCKgWJsxda/MUsNl8KIefl4/5cshOwEsg
jP9sZRXyBoDn9cnSXGD6zDfhiX0JmcDEK/MgFgO4/YeNVSntgbYCvRIQSpwhYCodgO/aKWnEbLb3
OjCD95lfLGh9SGZfkRa1ocsLVNxj5Hcg4AErIYC762EE29XMgvOaRm46fJ88EepT9eWyCcXpg2fD
4Okyo4Ouwsq9VrhfLZ1LN3LZHeHP4Pjpqw08lOqzYYh2CUso3p7V+Bs2zFNapF7kaGXqF7lxr3FM
dXSW+GK7rMd7aovh9U+dan0yPptcPuyn+9wQswItR+JFQzcctLw5xHa544LeD2gEGRxd/pQeeNq+
dX3zoM/jbpD5kzPx25TkVza4fzFZsJEDnKOOcFox3mgAIQJ+Pxyg1W8a+WyCnQaebIifpZY8DiLb
pb24btkcjr38ZYBpAD2QITS5uXFTFP6N2Hh5wb+5iHDrrH2EKYZxUy8yATo6WA5rg5bk8sDrGFPN
AkLEEtqqmBbcoq45b00sq8b/DMwYrENX5HTVaZ5R6jDNiyC8ZN3OeKMfx0bodwlIS2/7yk6hLpPx
W/BoyycBRoFdi37KFUA9vy6f8/Py6vJDoDSBc4hiO7zf6Q8ZHTdpkzpjkZOANaPOGsuPZwnd2HQy
jomb9d9ElWe+M7DuoW54fVvUmD0twBv2whpSQiwKhNZMjtXBwDaOPq+16g7jc9n75R+q3KpPv3N1
ITtDAmyeMC9CPZqDQUpOfolY/tpOmOmSrcMPQ6PbocfLrb1SuYLPX2h1aYwK9PZVl7CoBYk15dc5
5iK0LLy8vOU/ObuZ2HLkJmDgBXrxdBsyF/KaA4+9qDatvQdd8THZeour1/GPiTUwZZBxVyBboNEw
Z28C7V8DSgvDsJk0qOyAKwl5PZhWUc9e/v7JyRQD1Ryn5V7Ux0/AmfvVaO3j7tfffy94Zgxeozt6
riWVks7KZwOerIDQn5ktNNxPly2oDhwIxHAr8NiCUM4qVrteUdh17lHMgLrg95B+6n0zup/Aku9w
yAI32V22p/xseKEAJwLpgbMpzNSzGEsH3Ytyatk7jGFLZAg1cF9umm/53OWyrE8bEHP/2FpdemhT
xrI2Bi8aLfrL5t4tJt7uLG+CdpFEc8N+HBpwnDPiD6V+XOQDp55Eo0v+Pu9aJi3gfwwoOOIZc3pS
et6AnH6asIlgial9KzftD4gEAIUpM/ExG+mWAPyfsH22cAyeI0FylhmcFeqniJM2S8GqFDWdO1wB
GfE2S2IEwLrmd32Wlzu9yaawrhz7FYqQ5lUOJktM0QHl2mPOP0p4XyyqTP2Rz6I7WBAZ2jdmtyim
ekPgtba1HzLOwrKvyC2cZemjhcaPlw+KKm9Y2m7gNlxGp9bZT9pqU1vPLosyMz2YztG2j7Ze7aAx
gKG3DbekyIwRl/+1tVyST3fZGCDSg+4Xi+LSlU/UyNmxm2L+k/KyDWRfbU01qOrcxAWNCV3wAYvQ
/KlB2owG8IcWi7Qknp6dss1uJxcUrwOCaWDW/Hs/M+dOm2w3om5Bf0yarse+0I3+EawFW1OvKh+A
9AxYIBBKot25CjozLdPWrrgWca38VjGofMli15YgywT7jl8L+TthW+ABpU0Uux1AnJaws4oEbk+K
Vrb45IN2y+uws77ISgRaj0z+e6X/NZMlwj8menWUgfHGAlXi6feWqOzELsNhMudoJh9pn/qU/Jfg
RtEDdKB3DClnuoqgmNuSiDUpi/ho/qaJ+4Aq3MZBVXnPzyaWv386qNUwpEzEMDEZD559HQ8Hq4su
37stE8u9/GQi7swkdd2YRej+XMcN+zYX+r2r0413rzI1pIvcOuZPFue4OgAdNh+UA5JFdVHcc0v6
FXjm+nF8RqRq/Yoi2HWz+NXNYxh3TZBLYyPyqRzMpx/grJzkKG0NSDH8AFHgXRJXN2Nh3w6F+ZzH
YwgR5K3iqSr3WQZAwUUIrPgZQ0fmAbBQQvgJGi3uPgeienK2FLpUlwoIJzwwFsYdvFRP924GiSek
UyhMJE6OjDY1X1FZI3vdbY3ruMvaI16badhXgJBdPjXLbq0jDgbCcMOQSgDbvLJs5m4qOEX2WPTp
O8pDj1ZqhnIEQicrd94kSKC5s180W9h7ledGWRVlDcyheWdTrU1rzqbbzaitZlN/zDUTTgtxDOPY
mh7UrKn/QyxHHoaRDRRSHBQMT7+w0cJzpwmecYn5Eie/uXefxy+1fL38NVVH04MqCrBO6HRAQOLU
itsbaZ4PhEZoCu4MOOKhfBjK17QSvmFsUFApLyIGUZAlYAQbZbDV1tWjayLULhmgHl+VmRGSpL0G
XO+1KbUn6g03hiWejKx3wrIl73qxNQamOjqf7a+ytLox8xbnikZ9K/2cvor54NWu3/f3EqLKfHgc
pp+XP+8fqo/1acUk9jJSiBchUuvT78uwgUlb5DTS9CqBAnANfE9czskTdEGsnx4R7MFIe7wHZcL4
XetO86GpWYoSSdZBnpa/99OQgYXOrB4cPF13vUznB8EZpiZy/qUES9MB6gg18sxh3ADPKI8GQH4L
KAlghnX9va88KHW7MY3srtqjAnYYGGRey4OFAT7A4v3LX0rlsxDKgLsH7TgIlFfxhpdmZfR5QaPK
M69Y3bxifuHjsgnVDf5sYvn7p3jTEGiQVW5CI4tBLCr/QDoYWOymHV8u21HFNQ+5FmRSHGep4J3a
iTsQmINZAHY0Nw1yx9YOdVqMO+lp+dVlU8o9AoYBDA3YIMBbTk2lZt9qKB/QiMjmTnZijwTrus/5
0zzlV/24RfR3PgiF7AZzgBjeAscHqKZW9myt1u2kreH2uyn7NaGqFpQupKL8UR+0g9F65HrGm3hG
JxWTDFULXc0iQyHYr1LMCfJGQq/XzPUNx6L84Gh7Akdm46fZK1eZa2Xj9A4KfzOx9uDK2DsyrLeG
iFTeCzh5DO2i7oJh0nWDSJYFaYzZQ55sjA92yn+amA1xcnCEJhpIhdECdUWzA/fQU1WYt+W8BbJU
FfbQOgBPBh7pYP1e60mRPhsrWTooQzvUd807M0+Dpn3GlDQapP2+sjFTW7iB7m5EXMW9ObG7cpsz
GWOp5eBZLN3ph1dO79KgxxHCgX5rplvcQoq9ROUMoA1M6QJHsZ6ZnGtnwlQCKvoyls82lJ0nW2/8
RhfHyzdHuSi8WyHsuDA7rHMyQCXGcnJR04dUn3PF06n2Zz6z0HKHN29MnY2LShQJE1A3OuaYFr6K
M76muCKd27kCTgG4xxfb5vFDTjrjyRWm8TuZvTZc6OS/tBUo0eeSkNoHVVZyhyIjtrdvjPpKdgm9
o4k5hGnixlcV17tAas3gy9rqgrjSR7+tMzfgTT3ccns2Hkerjv1etE3gesx7rwqkgnjZ5ficibG7
/D1V+7aIZKJ/AHLlM5SsZ86xcNqMRkkPhasKv36XuX/vWKEDhMlgNNPR7FnfwBKBllUYGI8o9HFi
b9yL6sFu6EYkUvjURW0IWI2lkH3GZlrrrIM4SUrxgqv9gVtHFlv3gErueZZovuFqGydR6VgWnN0i
r4A26jrQzjSxGjA7LoUx7VufmM9OIm/GTDxOM4HqhuDw7MzXa22XpNZT7hUbgV4ReqFK8K/95eh+
iotZwTI9ATdONLbddZ/FN63tbkwAqW4bQIQL/Q6g7mfkCkPczrWBUx6xpiDXmkfq57HsMLXuZPTK
5KO18U2VSwIK0wRMEsPxay+SkL63DI4+hKHf2xkQfPGW4LIil0RmDtwIMCMKHklCZ9KWFXLJXL8X
7I2AkAMEcxU0R6fyfZh/dFufUOVA0KLDvD86uAoiSc0r9VEgyBWp2ONhfks0cV0KOvpmDSWANmP2
TkO/5fK1Vn3Iz1aXv386G15dcNFoKKOPwniBLtV7J1GEu2xD+SlB/A12YmBN7TVdXsGsNBHAgETW
3AUZGyA/lPra/FW0j5311DVpOI0bqaDKWxFQM4AOYpEsXpfuq7YZgCnVaRSn6Q+vM55r3Zt9zra4
hFW+BKEaU/dQagG91fL3T5/PFoklMzTjoyGRH6Ytr4o+44FrOr+MFD0wJi39cPljKo/Jwsm3zKgt
Ra9TixLPEJzNHr1jl42AILdT6DGa7EyeikAHkewuRhYRTharNiKA4o6DmgPK6hhfWN46q9cdIOIm
yAZiN+r78QAKUn807F0xAmC74UwUmweQvotMDMVuZGMrf1WjxzrMKbEjyx6iysxeBq1+afOt4YFz
+hRguFE+wWQaOhbn4UaD1IaU8WBFxiz0+5HN3lda5I3fWlW/EJPz0B2c+pYWiHqmKHSAhQ3vAIWm
5EA7CmdQm8Wh8pzx1hs2R2BUHwFpP5AcwCstyPbTfUZLo9Jnt7WieKDPWqUfbbDLg8eebYH0FUcY
IjMLcA1DUctE+6khkeupZE5hRSYkdGHEt4HGqhHljeTgki31KdUhAn8EmveosaCJsTpEcw79QDEJ
KyJaROoiNDEVSK3XmTz/9TXBQwHFRLBtLdCH1cWktGgsKMzbEfGeuSt8ot/N+mtm3ZbaTad9vWxM
tVd4mEAjDDST58BMybPSqbzcjux46ANtQQbbSQfapsr9DwhAvM3+NbXK1SnTHYIhbDtKx2dLPkFe
d8NZK4/DQhi9FP7OPRpqcj0das+KhpwCvEanJMylPl2lrgG5n952bxcgyYZTUxr1lmQMM5XwLasz
6Ii8oyATw43XScjyeJdZu8Sit23xxNON0KBwoCBLQEwHhtu0ACI/Pe82XtJF1lA7Kkjx2+IyKNzi
qq+NN4u236eheGEV2VImVh0QpH6YMQPJJKyvTiPEJ6bBEziNGOQNKhEZ5Gi6RXj5FCpCOWppKIAj
BCC9XYNDCyaKeKhsC0OG97JPfGdLJ0wRx2EA44yotGNg/ozAzkhqd0b9NOrANTEJzdcSN+yb3717
3xfoM8UHb3y/vCaylM5X9TW8N/BYXPB0y6TX6W7JpGs6ASLVCNLI7cM89vw64ZlzsAxQLNoSBU3H
AYhiTmc9mHunualp19zX5UQCnqW/pCvHKMM0sMP3JXrSSBSZe5BDA7i5AIehDzw1Zrwv/2jlRiwc
K0thzTgrdVl9WqCpCR8XV6mfCpTSLCh5bBhRXZmlB7zU05A7rYeEiA5deLfqrGjWv0wEN9X1/L76
QWr03Y1+436qVoSOPui9ALvCHNfq/DY5F7FGEjvSZPJaQ5U817dAI6rA8NnEKuhzPuqt1jArymoy
+16v7bkDB4BEYBf3YuOqqEotwChg7B3z4iYAJKswZJpazmI84qO4iZ2gnPLQ1Nobnha7oTO/abl5
l4hqR4rkrZuLjX6VcqVwBUjUEHJxU1dHehaaMdQ6bJdtHdb12Ow0jHtFpWUMezufqg2Hp3I+eOXq
S8UFghd0tXnStto2l7OLErUB2XnzMEwE2Ixx44yooAIIGZj2RAUEtJNkZceYISljpfimubBzG4qF
qYiqeXIeoCxtpUsB3DxUmt5B9Ee33hump6HnCOYPLteCShf5AQLGfO9m7hBkwH2GFkjW3p26Th+n
bkTtq2TZdTlBYieugK01we78tcw5u7p8e1XbA2QbUiLkWGBuXjXzUiD6uJE3NPIq7ZEz55nZ8hgD
dpqSre7BlqnVKXRNpvFMSMAyRYnRMzucqYRaOR5I04//sCikJnAUSFLOqjdT0VdAMqKy0qX2dYWB
P93dda19N8baRvKuCq945P1jaVnzpxcRyItNfYRWUtS034vC8Hvvg1pjiBkM32x+pvnu8sJUnumz
udWho4yXSWGh/5I7BCRdi4M/XragvD7/LmjNdgsMZO9yDgvSex3tb3pi+W6+1R1RwThAFvnPZ1vX
fkVV07qZAAk2mxGRSr5a1vye0vq2B5OpTttni1a/JNMO0BbaQbzpriRbLALqhcLHI8wCZLSuvuWg
UGwpGV1UZr37tHIPsRd/lcNfK1Pj1YUZjH/MLDv66YDEGTctwJhQmAVNQeaRD8vw9mjub5xD5Wog
iPOnymeejeoa3igJ1To3SuIvZfJNxr/zZKMtoby+KNr+kU1F12R19lLuFg7v0UDj2p1dYqLEBhYk
fSH5y+UTqCogYpTgX0OriJHJrsXoIWrZbKrDqhkDSlnQ9A8VJBzJ9AWcpm3n+g0YuqYtYWfl/UKK
YS99LpyKlYsyc4xqx7GLz8jcrzLtv0DiZ+MKq5eHlsBixUbB3jw9EXbDpWHmxIli/Wsc89HXZNUG
0D7IfSdpAOQFh5Y7PYhSu+ohpDUCjXn5A6sSW7w9MHANBjngMVaLZFIvXIjBudFAdMgg6r380WpW
8aVs3eFJ8/TuezHHwy6dmtZPUjZvJATKQgQuxAJkhBzVWTUzR1WfpEK6kTE617zMDmjbhy3rAoPU
L57rHiY+fcg4/WmOzRXwx49p3l9T0WOQur8WHf19+XMs53adcwNJ4/0pri6QqtP9GIZ47vqSOdGs
dbGf8ra/jctERHraTE8N96xDTOR/6N3/kfHElBFczxlyDPPRRQ6cmxMRkB6BvUwC2GJ1flr0T3M/
67uJlPvY6I58/A/oHYhsAEYDcCAIwNdjlbFHE72eUddqi2+t9YFGq4OGuOMdJ3vDJ6nGCWAK9M54
PS3j4KvXjM7yec47w4ncXArpCy2hoTHVwCImjfw+8+oNISDzSaU3u4Hr+TWYBfPbwW7kYzf0/VWb
8ulYJaYMJm1ydlXuPF7eepXX/PQD18mPw1PNIR12YTLT67ZEqlY0vnT+fmASG2wsvXMHj9X1oy5v
LJ1xE74ZxDLfGotdM6d8Z6BeubwY1TmGT0H33APR5ZnEQY4ukqM5CGgeaA1EIwGCn+5rh30YxfBu
1nILM6XylZ/tkdN747ae3WqjgcR+1kOoqt+zaqv6q9wfID0RcwDGRT/s1EQ/mclkQ8I9khn1nfK7
Y1QBsQ6Xv5sqroF5AscTfIzQS1y5QysDK2icNHgwyKsS4jJjUR+rVAPv6ha8QbkczHJgPRhqPRuq
F3M7TMIe0Hk2xw85oRw4u88oCW8saMPMmmYcXG/pWNUwY1hTVFnJEY/cnelsxWnl/mMg5E/LaBES
ON2cpMjGOsGEdmSw8Vecl7cktzZaecojvfB1LGRg5zN+MR4KMV5EyOM9EWSz6YMdV3LAM2h8bWHM
5PJBUHw3REUTBSsI/aExtfyaT6kaWGIMQy65vMif82LwSY9n3RbubsvIKrnR46zr8xQldsLFwZoP
U4++r7eRxCu2BmBXPEpRY0TGvna8wikoaSSwHZ7ev4KrDUz6fIvJb8PG2neyGMOK9QwYxViw57id
bmk2v17eEEWigklpFxk00iWAI1cepoLMsDRE4US9LPdQnbvpm+FpLETYm8B40/k7oMhfMe+zEbcU
pw6eYMGkOPDbZ9iGxMCsdgPN3UgM+hVefpaPSaw7Y+r2Jm+P5iw3gMOqOLm4HnDCLRKJaDmdHryK
Z3qn0dKJmCBPFvki+Ud86+RzWLkOf2J6zK/bnAOt5nWYSxZGJES2Z5DZ3HEr1793mS6ugELb2mHV
UUWzFLcBlxxitqsLTuqukgTNmog4Nxr7OkI52+RbEHrlx4ZSow2lkAUBvsoReGqCEafFbL8BdMyC
pjrMev46F+4bduHabs2Nq6E6U0C9ouq+VBMxInT6rafK1lIkWHbU5KL1G4eGydx8BWxwV/zRg9R+
GTSzgaffygIUYQY577+GV1/TGzy8dcmEQjx4eIasC3obvGjkY6AsvHxtVDcTg8q4+ThKGLJaLdFp
SNtP3WBGllvToEEX82CDYmlDgEi1HrxsXfSd0Sc9+5AG7QYj70sSSTxYRtO9ooKAgFJrQni3raO4
eMVVjo5SDvCmi5zUEnFOdy1Ft3cE1pZEzWTGgCSAKtx0v1Rd+RVsnqafOxDKqvFquPwhVWdlofVG
uRkI33PmncyKRysbTbTV5U2lDzsqgVUw0+9gORwCKDy/m55m+l0OftvLllVbiF7eAudyUS1fewRA
tzKA3GMz0rvuhQvvJpvFhtdR3W68siHVu5BsQq389JMWCWQCOOVmVDRH0Bn5TAs7/vXyMlTbtjDl
oka66AWs4xDGFFCh9UoLNRY8qXxjEB8CWsQ+KZziNwFV1THHUGPIShCiXLasXB3cFs4L8Nlnsbwo
G9uUumZGRjP23yStxzcK7dJQkmGL61Bp6k+nCK0CzIKvPFg+OxNxtcqKWFbeJVQcM4NfszLdKL+o
zWCfgNKBLs/6Chip25SjU6MDUt9V03XHvlPj9T98NDAZItsG3AJYgdMjQbUiacrUM6O+rN9sazh6
CftZdfT/Z+ZPt+JTnjWjMsuG2jEjAenVsCRQFpqgJY2nId+SHVZFF7TK/m9Ff+qQn0w1RtYl+hQD
85A4FfHxnNCOwi2t3dR0WaALNCMGc9x63Ku2CigtEImgioX8Y/n7J6uymxJrFDq6/nP+PrDq3szF
zga71N9v12czq9eRY8SC26VpRZMmqpcssZLQFkL7OsxGt2VqeQStHTCQnni/wlVACHT1SBoNXZgm
j+0IVQ3L7xOr3zdp0gSVa+edn8RpeSvmadqXRVWGtGFOIKU2Bg1YCpHVTIAJZG12bEGQuBtjw+78
QdfzQ9ONZUBKvbmmYP3yU6cd/NntkmunrB5TgIMf9LTOwF9js2MMiNBex0xjOJWdLzKJOOAYcFu1
8+EkdIjRRmj1J0Q/aAMNQxcMHNrtmiDET0r9m63p2jsSPrLT+NTcNtOIRiWK3UBYW0CPoiBm+Jmt
m882iw0/TXgSWkXfXtV2mez1nm291lXhE3cZdRF0sO2z9nVZJWNjtQAeeLoXmibmUyANo00AlGdb
irWqS4CHOjpVfzQJ1144T705zV14jrJvbwFCimTJYhBQ2Q9FT6HSYm+NqKmiFx64qG8CYA4l7tX5
76w2bjrNMiO8tb677rTH6+PvKzcLMdQ/JlZn30ti1ve5iehlGOFk2E/eaBxrSGZevmKqALZMquO1
DnpSgLNOb/JcZqNWdK4ZgQrirTXk9VzPB0dYgBtwSBBiMszPsy3ggeLzgdEWPUVYRuaxLkiCqhLy
v440o8mhwUATv2bJRn6hOH1ILpbyM8iBIDm4us7lyDqtHKkZOdT7iEmrP3emkDshNWtnDYazkSsq
V4RqLxoUyOHOWLaGtunHrge6yzXTHSN2WPUb2YxyQZ8sLL/gk8sdoFXnDTksdJw9FbZ37DR+U3eQ
COqKv1YKQWREzgQUJCBXOBWrlmnmTEjhCXKLKWXfYwfN33GQX+iIC3z59C33ZOV00cTG2QPpL3Rl
1qAHkC4Ndc6YGQ2t/KUxg/t0NrkvSP2fLGGvcVlxZzEBefr5wInaWRCDtSKrad+sNNtRUaBxTjce
X3+kEdYrWiht0F0BtfAZGN0ic90mzkCidoSE26SL6QazV/aO0qaLkta2w6LsdN9rZvPJTJruxdbH
yTcRrSHBVKcgd3bcCg/hVqO30FBJjmmykI8krN8Tux3fczo6wZg29NaUNZoHVAODt0mywIiZfMb3
zG7EDI9hJY0dTGbFj23PMEEANUyxJ8wqbliGEqrvSkyeuNxyjtDoqB8wKJTfeDHj4ZQd57a7qoGb
pHFI8xAA30M85uEIMi8tGGMWFg69SePKukPUwEtWyDrUMZXxxEHXFpSaXt8YtLcfgfSPfyNQ0p3t
pc2+Tod5X0802Rd92QD+qA+BHBAeO6dKAiCF3N9T6SaQvUuJT2SnhZbVjDuT0XyPGlLy5GZafMyN
Nt+1vb4lo6S6XqjwLVPgoC8Dwvf0fIjYMhOJF2cEAlm/Np4ovRPFtyx7uXzgt8ysElA2VfNoTjDT
G7VvkyfTvR/hYo2Yb9wsRUj0AMdcSASAicPz53Q9mMcsXJ5IEqWgR5sqcSg74ygp5k7KufIlsw+X
F6ZygNAJBDs49POgW7+KiFDxTSq7MAlGpttwtJP7Jk03aqWqttqi1wlSd0i6ItKvbGBQrGm7qjGi
KXHsFzZ68c4tS/01H+shLKWTvUHgzwl1acmXXpviq0KSKUhJx0IhkALVPKlfi0r37jDdk7xe/gCq
D46xXA/ldSRZiDynH7yeezMe0tmIuJkdEk/QUCfdHWH16KdS3LT1ZslA9clBpAbmJgDqlinnU4tU
ANen1XjfOgWaxe4PnpHg79eEETooMEI7HhDLVRAVrtdaCbSBI22M0vKbEdNAomU6W9fdsEWGqoJw
QXHmX2OrTKQeinFC25ZAEACqW9oEcnmtIgwrswlw8ZO+t9uiOJbpJFHVAprLMKHjdnnBqk+KPtYy
PWcAermOR71jSRGT0gTYpfrdmf1DV27xNKjOCUBI4HLG/CMY/Ve7NlfCGCFRTvDOYMeJhlJ3j2Xx
OtWPmr4FzVB/U/Tj8JpGdRMMHqdHpOwnEOrkwowkaXdIkl8wurPH4OUBPcOj0fUPKfh5LUfEATrV
G65ONXsKs2jCg2sST3p7taFj22ROUiKDNaushuiIddNyeiAI8inolucms30jk0CeUu0rGW3H5158
wENr9MUyjXB5Z9WfAng2dD4wrnwmq0h41/EZoTVysusa3W5mww3GP4BCDRl41oiRhVzeJfqPy3ZV
Dt9CCRkzuBigB/XC6Q4YZeZZGrBMkZN2jj8kwjq0kwG+HF3DkC1tt6gkluOzzj/wZgCRo4WCFK7T
qb1KuHNdzISg6GWHHCobItaDPttdXpXKClDrYOlCx/d8Am6KpSAjE3bU8h/QUwpAdxUa80ZIWULU
einQMV0uCQGwe/3pXFnHHDBHO+LpK5c73uzAJZqlQ5CMYOWVbUiBZri8LtVuoXuoY6IBLvwsaiKC
JePo9ViXjtd3UqFmzs3jPKRfNSvfCGcqX/PJ1rqJCUxCOuGlbkeZboBNKdkBqn55NX9u2PoLggFj
qbOCywOvvNPD0IxulQs6ozg0FM5DW7iDPwKXa/tEmzsJYZ7uI+5lcZyZPvticuIgGdLrzL4bTAvc
AQM0GAKnEvY9lGsx2Uh6ZgV4h9SVX05GGtm9MB8a1CF3mA1EPSSZml3Wm3XrMwOZNkKu8zHpLr+a
eY+TOE1Zsp9Gx3mXOiahY+FNgW1N5a43K/Ik+7T3YyLrwXdLdu/BO8hOBnF80NpD7urdLw5+/0cy
Jz+JXcdvvDCKnd2PYKmXkC2l+ZTfIGnI/GEuhz0Z5973ELuOOkvzjTutOv0YXAc0H8kICuerOybS
zhsqMqIsNce2n5MxB4poCnWTb9wA1XFEEHJQwl5k5texQpNI1mxU6CMPg2dPZg51hX5g6fc5juOX
qp7/w8QBuioIFfiHkbT1oxmjy/ZkWJAQAcUF9KZbWu+GoS433kiqVYHzcWl3YEbprOSAHAq09IB4
RFqMgV3N4neYAjjocXeLan14+QoobaFCidQeoQj+9/QGmOMEthnUMCOtp3WAYoS4TgxWH+a8RyWO
gFDz8bJB1dkA9AsU2AaWcFYISHtjGAtrtAHto2HdaIAlOFcpCIMvm1lu7unNNlD0B6QLWfBCeL9a
l6GN7ZDnGEnIzdi98jo0aTjat9MM/HXe0vEmGYcurOVg7y4bVoD7YBltB1RW8APOXKTt5BVQ8KmN
gnN/KHUrGCrNZ7WLaNa0twLyNrgZug9OCS8w+uKHNv89aR4s44SgbOAuRb91SNVNrUsHx4r0Wl6Z
iK4+JOj2dSGeWfXXuu+YW19YkQlaPMDorPlRMZLMLcHR3xnNIVikz9PY2Hvzlubzeag7MeOtCi6J
0DHBNEsLyNO8dQ+VzQTYYI3ibeQFieKEZKgF521yNZdy+u0WI3/d2Nbzc4tfgEwamQrm0c4zX5FW
/zvyxshL175htAmwQIwA+U4sAjFNAdR//QSFgxTBtzf2ncP9+3SL11hxrIFWxmSDTYHatNejDWVl
gy7KBWdTgsiTmz/mo/YNHI5QnAJDSb/1RlasGbOYgJHgEIGwae3utLqwc5JVHuZ6WCjZoaByPzBt
46oux3F1VREsIE63vI0xALq6qrQtMJVKO/FIk/4KE8uBZURJ/ojsKtDn/cY2Lv/ZJWOrnNsYBksz
2lY8duUHvrTfAHJgVnfJFF87aNzFOapr/SSXCpLf9N7WsKHKOwD7hY8JMh3Ud9cqPaOVilK2kATS
q73NXgm9tStgqY8L5UzLr6S1s5M7a4t0XvmJl+I1QeENcXnZ6E+1UQgsmR2Bnstjqt31zhyw4gXk
9kcdtDJjvIGdURwaXA8gqEDLbp0jj+oa5eZkpNhAAJuNFqIdLWLY18v7qDKCcuiStYEWDi3s0wXJ
xK6nFFM3j4BShenwSjEHh7TtshHVV/tsZImdn75aRQUk7ScrB4tWF5TZz2b0kIB9JOnBoRvrUZ6L
z7ZWPlufPEitJbBF5wqNLn2noUaJ2XP/f0j7sh5Jca3bX4RkJgOvEGOORFZmZWW9oJoOs8EYM/jX
f4vSVXcEgQJlXx31UUulrh3G9vYe1l5rBL91Isdd68ofRsw3sTeGWoEG1f/fWmeRsAPcrWdltDiN
Ig1yyEQ07UPd7GN+sLKVO3gdcoCW3bJcB5ouuAbzJ6NIgTowerMAmwtKqOZT4wS9vrPpipnr9OHC
zPzJKAu90vHs44gkhu9l3G+NlQRl8RBC6g1U/WjKX6WSqaElZcINfLPhe2uCs8j9aZCVvsmCDYxU
YhJx6hNOZi7PoCl4hWnAojh1rA4csG8x9eolnwYWTDKa/xqZ3SbgVQkBFKM4VdVTnv4ejLtqrTuz
dMBhA6UO0NFBpmsOOm8K8PfmvMZ2IP2x5bcqumvje4bMRNKf1PloyUEjG5Jsb5/rhQcTzyUCMfRP
EN7OWQVat05FNILGGrmHMR4d6yj6H41Xb1Lge4VaSXwWwhRYmwLpSUkG+lKXu4VKqigLBx8SrO4H
nX23sq8eRofr7rfN3ovsjkX/5XicGZzt3DC6HZrkWXECBfW2rn8IcWRQNrz9DZfOIKqbNjq5UyBA
Z34w9+qpHdnlJ3t475IPrfrjtivNuzUTM/dDBSY2wfiXn5TYxp4Ovu5jm/6HcGbiEUFiNRFXofV5
uTsmHfUSWQk/MVfs9JFsaveeG+3K11pwb3BtoMQCr9M0WjM7A50W1QARiwZSrt3GtA45+jFN+htC
KLd3ZdGOB+5l1BAxpjyP8hOt50PFUBa1vMZvR893U7lh8egL7dttSwubg2EhODgg/TBPOQfhmnZb
ZpEkzYmzfFNnP1KUIltmrHy3hQIkZL7OzMw+HB+Y4SZtjwXp9SbJMhTNKqAJuyA2t/koDyBJ9Xtu
+uPnlTwuDc8u0dho0NkAk/qpUHnQ06fSMnxmHP/DR7SgxQO6wSkKm1zHWTDhcDumlcJ2Nd1w16X9
Xg1vUbPiyBfePGgtYooXFbpJ4WUWRUAy2fQGB2evz8ejZxcbNDhXwrs1E7ObCm9qytSDCSju/gI6
8reBytWnPxUqH1Pl1AA05mo8TqWGLN064acxKw6NKJ+Mke8sdy0o/psszXKBCzuzfS8KA7U6vOBQ
kc7HO7QKfzed44ChpTQfcifVjwo05IHZps52tPvIzyPHfWwt54/ZEfvEY2IfwI7dvak4r/xMYyB2
4Va27anzR6sziYHt0d40pO7uLVUWx8aK/2QSuYWytFfKuRUIE8oYYnC/pl0Hb+RYXxTJzL3GHe8A
bs3oVVXEeHTjpPhq6SwNqPBAuG+PqMiPBlTJJWeBw6PI1xuSBpkuvYB5qjoklDU7nkB/VsSudRhL
rtBTtocAtc34YABYspHMrjCqnCavVZaLoyoh3Zb0uvXVsyB1DTSZ81pIR+whsCPfO85kEFEqt3HS
ePhTjzwnmFm8d/Uac5muHr97JKboR4Pb1bfQF0KDb/rXOLOKbZVuk+oOtBP5HVD+NlC6HoRCKovd
5QUHjguz+v7gZMS3B0PbS2KLrdloMhiZATh4wQELlNaamNhCbH+x95PPO7uONGaZ8hj2nmd/WLyF
eo1PMFpU98fEW3t3FmIQ5EJ/+WVwM68qQrEjdMKzqD4ZwgjoeOLau6kyH9ilY+Y96Gsw0YUbisIa
GmdgUlpASteeBf0By6pOWeNsMj19yto13OGyCZQoAX1xgFCefb1SFSAhcfL61HPV7VIr03Yty9zN
bT+w8MKBlhrUNeDORHVpXhhIUl2TRGIUMBatvUmdCnqWLVQgqkh7QAqxYm3pRIDsA7gUoOTABD5b
k4Ubm0JgBdagtaSMQw6qyZacojILIA+44uKWjQF3jSIOBs7mAH0rZaYomqI+MX4sijcbUUjsoanL
G1+4q7P2U2Azd3SoBf5jbdrOs8OuuUMMxRVY6wEkSSLlx9qmdT9cforpF15+xCAk7coft3dv6dSj
wQbECHDzoIqblXX0pAdkp/eqk8VAwtAdG1n6kaUF7XBIh31Jm+C2vYUoBbU5aMBP799E/X25yDEy
HKWPETsJFW+18WEADb+x1pxeMTIHfrVx00ptgJFEkHsrzo69pj/ySH0enQeQxL+LmbMj6LwdKlB4
Vyen+ujyZ6EGnyM7WmMNtKaYan4ykLEgtkedfCIOnH20JI41PC/VqbSUc4gsKCty1PwDxkHsb5uD
tld2qm0MMK2iu8VTH3wJpT+kVL9radOesrZMD2Yr04cS7G2BTIi6H8CaulXg33hpSzMLhtq0gnQk
qLZDjnJjxG0RVFDxeBta29uztFe+wTmeAF7/qNv0TydZtu8HT2414pabmLtx0Hg23xAblEf1iNIu
ip8uaEQNFujIxXzd6E9W1I4+Y43ri7JLVubVF0iZJpAfyBwBvEfVYu7v6jwuY71w2AkIPGC+yjTZ
12MKquiUAq87RGP/pOeVu+WSfGRdXoKFm55IkhWbScDW1xnTjsDlJJuSuV+IZeUbU8bZRsM86H0X
yzenqNYKOgsEG5e/eZa16UYpbL202Qlonz2T2rvXJvcR1989Ld01ZhewZvQ9azgAJ/OQRYCZqbWY
d+mZOP9s89PlRbmAIgY7EfWhaXcmBLo/f+eRlICbEfnWNTiXem7Z1giNThVnG1s91uWLtD8/n4a/
+szI7ENWcnRdoETYqey/Z/IIIq6t5A9WUu2ALlpZ0AIm5NLY7JO5XkkMDzSLJ2v8LrR7UPEEufaV
DVOc9FZ5z8SudsL6Xwf2XgwfZfHu9gdd3DFgsvHmgoERk0+X/kCpyrWkS+HfnLe8+/CclQRl6d1D
5wIdVEwcoz88exS8pIjBX4K/v3afO3UfgXguq75CB2LoypVPufT+ADmP/hQidzBPzb6kJQ2TWTne
H2cq21bxZiCvcX8nxl9Veyjt7ysfbqGxgAkncDyCohSzgnNPylWaAz2LjSuitvNpXxtdkEEf7IDf
Bm2GAQCCxMbEiWIs2Q2mKzYIFXsIqw8UEwxacfA0V/dBR5Du3L5M7igEB3e57RYBcOlFoCW1lfiS
8PpV1Hb/Rad45bLMc54EmPlfiOCvGC/JwZTT/rTHQr6WReq8MgrJEqTVw3HQUydIbcE4KH3daiNj
r//VpFkbMMKj/UgjiHi3XeU3tWKvpdGLz0NHEANgHhm6HAhLUSW7PFroQdPW0CQ/wVSA6d2RvQnv
LbKqlX2/PsI4u4D2YNgMewEKwks7VYr3q6JFerKK/8Vl6XvxpzP5SwOzMzw4I228mKWnMX2n9f+6
pgnIGrBwYSB4MgIaB0wDAx41RzaM2ZjUGtcSBAAdMhM0pPIDp48ZO8rorURa2kI31fsukz+S/ta8
Pyw9JHKXN2LFIUxR02WAMGHBIdaCy+oigpzdot4tmGrB+nPqE7bjLfFzKB649g9pbaVzoiQsqpfb
N2lyp1cW0XVExxEssKjaXu6frADCFr0Ji+TOVei7+F0PIqhvn7aCbqNF8D9MDWFA8dIKsSKSI+9A
jNibgHTfe9kXpz+Ukq8E+tdeCPqdZ3Zmobduam7HJrWyQvuO8kygeSfDqzbUSxHwfDeqlUjl2r9e
mpslMYYbD4YXwxwxv5VZGCX7sfwACWxmjivX7DoSnuaKka9T4FGu8cx626QaYwOwxjHdydx+Acvt
QavWiBivFwQz6Axjkhlobbjxy32qM5solbc6JCLYISrbvdbUv3VQPffg2eNCrhz3xVWB9hH9dYCG
rxJbVQ9jOUKnKCy17s5OI99lxCfk1+3Dd30okH+DCQZz03BQV5fbNjlINRJcniYZ7jPevwinKfAy
qF99ZN8zpb64ydrLe32tYBP00tNeTQD02YFPks7DgEFBQlLWia/yErLIzm+T94fGzNfSl2sfDGMT
8yKqEKDRmN8uqBKN8dhIErLha1R+lECB3f6CS/t0bmB2rapUd2uVwoA77vtJi1sDFfiaKN2yEUSX
jgWuLnTrL8+e4Waloq1HwtFiG67aQGkvltj8h5WgXwCFBlRur3AltmNwE+S8JEzSlPqg96N7oAYw
FAuGi5XDvbgrU/QFzCjUVuYjHOhZGLHiLo4dqb8kWfXF1ou1V/6vitel+8bWA4yHqhBQHVftD5P0
fQ52T6yHZjHIU+DkEvLAuXjTwF/h6MoK4kb8wZBF7SdJeuhodUDHxBfox1Feb29/3aUlT1hmIAXg
6rGJl1tIxtHpZGTrYWYm5cEd7HLDa2eNB2kh15q42+EKUepAR2Zee0g0O4sTMyVhCmVu/Quj+T4B
LNd4MtLqYQJA2G206YohqNRz16+0oZdcJCBJkNEFSwr4XmYuEsXnqi50pcJ8gMCKj251E9haLr8O
cM+7ziDsaJtjt/LSLPkTMMrq0xwXAYfcrNzCUG0WUscN7BmYFzAGoB5tgZi3am15hxBfrlBoLdkD
DwNB1gBsJGLey51MR9AoNrEgodDpvmzdg2DHgu6y6PD5E3NuZ3bpR0yk2dXIp3VF31TeHECt/PW2
iaUNA4gUV9ua2AnmsR3PI6o8fVSAQFZ7O8kebRKBMrkbHgvDvsdUdL7yVi9+uzOD05+f1f+KRM8S
l8AgE9/s7g7c7Zt6fO2szzeK4ahQ6kOLdQLHzseM0zpNY1tNZ6KvAwwt1pjOzvKft7/eglc+NzJn
HQLKr3GyBEaqXh8wv21t69KRmBVbg1EuG5oUCx0AmQCCu/xqGR2ivJweMa89CO131N43/evttSxs
DMInUKggjAJV8fxQVzpUZDTNUBgeemzEN9C05IkNNOHLbTMLKwFAcyrxAc43ecPLlQgITIyCWio0
IbiXlv1jO0Rb3qwJsC+ZgZYXnrG/0t5z9iyqeXmcuBlygjrZaU0XlmCQBXR+5YYumoHToaC3wneb
T+6NvYOCtuzx0TpjP2rdLq/bb+BIX4FWLDl1amH4FsgHsJegInL51cCckzeUxbg1nhf5kaGNgVmk
R2TYu1yYrQ9uwgOL9SOtFSTvq1+N4QlfZvGX25u34C3wM7B7aBxh9nLuaAeajCinZCoswBPWF8mT
ZpdfZUbfzShBDjZ+u21uAaiDoXqwhOMZB3vFFfdVB3ByBPC3Cu0+M3aq1rPfsvG6Q4qu3ybhQ7cd
PVUEUAktvjUS44RVZPVoyjgYkrr9U5ZuByJ/9MvhUEDGOtuAGAzBRJt+yUSR2oCgZow8TEXkgZOF
ty0tYA+waGjF/8VNTyM7l3s92mgDi8JWoUEr+ZjE+XuuDZAGUblM9gUFLgr6qPSONJYIWkzsbqTm
rAkwLcQqaF0gOAN2EvS/89k6qInXTil1FQ4i2ZpufWrNNcmlxS96ZmL6CWcPAeszxoQJIWcElz4d
IOiubZo4B4f0WiFzIcWZsO8YFAIMZiIAurTkZYi6OiMdQ72oUQL7nhZky/UvZRxjQvpF7063N3DB
HDYQG4fhZILnYfrz84WZAvPZrEXMxcW+MRoM8HYbz3017A5sIzzojHhz2+LCbiGUBhJcnzgoEFRd
Wsy7GuILNjgjmfqdo2yQmmt150ULE7sioldkinMgkc5AeeiyyglV8SG0P179+Yhq0ub45++fHYaa
S50mHgPJstsFPdkKcLRAwrUeP40YQUI9qTsCDqVPCJjLL8UjaTDLBYUnad33pDQOTiR/3N6MhSfh
wsTstGWjQSAjqIGnznM+eJfvYtaN6MsMh0/bgTMCZQb+QYtxXlOmGI1morNxzGpUdzMeJM2D2b1+
1giIeYEmpehFw/3O3Z6i0CQCqbweCsA9UaLaVka+jxO6si3X7wrMgBYJ8p+AqgGveLktLorBVaNj
nHgcoOyk7ahzKvWHNt8b5O32gq69zqWl2UFLWkryqoElbfji8bvSwFxreqqKz9faLu3MnHhNM62s
Cs8IddoHlvkseeHXLSZTGEQnoKyx/fyyEO5M7g0IvCtYh+sB0FOAyDqE5Dv0OxJoST12ju4baiV8
u3YE6Jb8a2iOW6zGunDJZChyje0gvzcow95eytJZQDllGr+dOCjnoU4PwBCmqTDTUkPJSVl55htZ
/7Nu813a5T8N1X+7bW9hRRPu4S9MxcRIzexl1zi4e6Q+DKHTO78LWh6ls0aGcO0SJiIERO5I//Gy
z01E1ih0aVYoQcU/3YSh2rrp8v3tZSyEDSAxQboPJpgp7J27tqIwo0J2SKzq+nG0x12OLgphFFrM
x1g+xtVd0ZXHuvq0456oU8Clh8kccHO6s3OObqibDAayBpF7QaK6Xz23toRZ3zFOuBIYLX1FMPRh
5AhlsGtGCSjglDoETBBrewfW/en1Jy35evsjLpwF7NC/JibvcfZ0Z6DxQrGCI8xutU3ej49C5Csd
m0UTKEWh/ol+whXhOddKnedaipA266AfW7VPBulXbEzv/WXdC5sClh5oIyBdwKG7XAbAdqYaBJah
9R7ofIvnkrsBLbvvBWanQDDT+angK45h+jtnNlERn/gA0SgxILZ6abNGq9hobK0Noc4N5UwIdWR6
5bN2fOKZ8eTGnPq5bvkg21hp4y58UAzeAEWNjBITvlfNziFpqkQyCdcHjGESBeAruH0qFtIQ0Hya
aKliUgSg4Hk0XBENRS0tkaEJTJ6sdkTQR6IdmhZzWuqgt8kGBPr72FU7b1jr5S59VjhCioIhcr85
3nk0gfH0nEKGigK/MmE7C/753AbbhgWCLA+MC1eU41BKhgZ1jhyZl+6uxanUJT2asbtRxcohWfDt
aHAhiwK5Lhr68/wxBky1L0vWhb14mUQd8vpHrCH6j+JdWn/c3rUFdwEaC1QiUc+e4OIzv25ZJbVY
i00zEudAh7YKyqz6Dd6OFce7ZAdDdADk4MJNcpaXB7/P07JjQshQjkU4xOkp4s2L4671uJbuF1j0
DRuEhzpS7/lyqrTQ+zSSIWFhlf3P6t5j86jLh9oO3Oy7w3a3v950XefXGXuECgoifiAe5xGZZjYM
UGQJTeHMZwmIbX+VCiWFtXhsAWQykVr/a2i63mcu1+snOkIxGSqfTKjRWmx4UCo6mLR+46b0Sdw+
W3m1K4HdCazidwZsLzYhuL3chQILfgbYeSaVuwkXMJ3cs58hSO2qlsCLMAMzkG372KcM+T0JGpui
ndNu2rJ8JyR/EB2D1hsRh9Q1X2//iMVvjkuITA4o06vIp+51r6lkhhMrLb8sDm53chwMJ61hWf8e
/avNBU0Qbgfo7K/ikQ4kcYMW4WrYvYOhS3ZfjcNrDfVMkYPRgYx0U2bWJmXvbhv/HEB2Vtmlg1iS
BQ1xf2GiYGNUw5N04ydHz/e1WTw7pb4VZA0+sXS1Jq7eqXWHUef5OyZZjGJMig9S0EPFH3IgKNx8
rVC88H6AbgDlJRtHHY/y9CPOdl6BmDOyWT6GVZ4GHAE7Wgi393Xh6k6y6nhAMLAykYtfWsC8eFwT
3g+YlTQDB5DakZ/a8ZdpvybkZzTeu/zLbYOLSzozOHuL47ryICOBkJZrD5owfHdNmGjBjyNKwrAr
sGgI/ObUvLHRupXDSReaTfZNU96uVS3I4ID5zyuBoWU7WUl2F67GucG/we/ZJllWmrdpo3fQbsGA
+bAD/BMUJl/I52e/pvDvn4X9jQTO7AxVjomVAnZy13sko3vXJGC89prd7Q1aW45xeSIavTcY61UH
feHcl8YTbV5Z9zE429tmFu4PurgU+JWpoA+A/KWZClw4AO7KIbSgYS6MwS9Q8RIr7+zSYUP5254E
UWwKuolLI9Qa/99hY0Aei/ylqj5fHMCQJnqmYPpdgN4zt7U1N6n6kNqgibHSIKajnzsvREF6Q66s
ZumTgewL8Qmwc2Bane7y2QHowYhoUfBxhFJ91Dk4Gh9A9HB7V5bcwZmJ+TAwWqIY3na7PlQi3QPY
OLTAXARNdV/UD5SmmCtbOQZLp+3c4Cx0aJili1zBIO1+lMV9nz5U/KPQV+Lw5S+HvgCIrFBYm8uU
QlTOYgot91DD8MDI0ERMpqnWtZHGxa+HFi9yDGBDr6YVyjqF0Efc9CFvSH+PYSX+iCtdBBEEre+d
AUQNpSTdwRGjd0jy0V5xREurRJwAxW4I6QFgOX3rs/MhKuCC0IIhoV59jNC21b0vHlqYt0/IUi4/
0RWAu2BC/1wx4bhRP0a1kjry0ENscx80qEw+jMWvESp3Ff1hucx30rUi79LaMAZPwPWD/7/KpCoz
GWlhKBK2AGQGuNjF00Ct7lnVmraywr95yywEmZAZGDkBXBpgvum3nH9HDV0fMqAk4nbjTojnlJyQ
eu8qcAzbzabVVYCRFN/shd9gBEYjO4fcUQ3sXlsG1hxL/1n3EKj+RSTa7vmR8zU9Rn3pnGHiB99j
UtO8yvnc2htZY6LHr6x91DpBFenPJoizEJ8Crf5gpXsqNuhyAjD7w7aOOT/lURFYAzyseYJaGOXJ
pi7WmM8XdF49cMXheiEjXaDGFQ6LcrcgZAqXrfLBS10f0+pE609l9VNj2QmDcRzjdKXzMIBKpPqp
khLdlc6vVbOPTO9OgktMa+Ktmz33Mju5Qg9i0a/4guXtxeebCroYYponXyJnUcd0bC/H1Lmb+KN6
Iu2L4nynI4qsXSRj0baxjpH4ZbGH0ryrWZgMIBMuGNj9mm1T0MB2BgCyI19pWFV2un3FFs462kGI
x6YSCRoa06t2dv6ixu3Bieei+ySgqzdWRvwQM5NvKRvXarML1RgkFuj5I1NHCWGeWmRxp9mNwJbV
mqgfclGOuyHrxjt77EQAIiHx6uayfmk0TzveXuSi5b+Ic6S/KKVOZ/xskbaR23qGFlXYu8ZGUgJN
gycxPrEm3vWAf6pm5VZfPTTTsBMomHAyMbuOw39pb1Sa1ZNcRw2osjH+KfPERyNMBraK0gMA8GtT
s1ebOLM3d8ZgsxK917dhP5EdYwzPZyR5LJCorizsKt6dDE3VLSRmuH5zvHjhGsB99oMMdd7RQNDY
vUch2fRdLX0zOozTA9q71hNZWJyJVBCiOUhM8E1nmyeoWWB4XzWhoxIIYfPihdVKD0wv0r/dPiYL
2zaxZkGWBGEi9IlnYaJbUnTDUgZLEf3BBH3GUO0x6ottV8g10taFVVmAS6BhhYcS/dHZqliqdCfm
Ng9L61RJTDsfifN6ezkrJua5AhBGDoiNYELX7kQc+1x/6tcQYIs2QHQJXk3UcPGMXZ70EqXMJOVR
HYoUPI2dXXbbWi+KpzJSzufPHmrFQJphEhRfbb47ZVQjeaRZE3pdaZd+1eoD6OS5gUFrxHBVmxQH
KlW6Ute/Loj8dYvTfATKud6VJCgoyGVqxnUDqMddO4Z1dF87z47+JqpnC7Wu9luePkf8WK6xD1n4
cheBwWTXQFgAyBZO4zxnUbLoR82omhCTe/kx0xwVgOJCW0nJryMsW8dAw1/BV9ywq4kc7pTD0FNV
hbFsXwvdeO8MPQAr9CYq8g26HSCYlfVG5/YYeAlZyQCuT4/xl1MYNVd063HxLk+PHnVOPpC+hJJT
t8lJDBQq8Vu5cnCuv+SFlfk9sMyyAi8AlJo8Rt56ZJmRWptcn37o5WZdmphdg8SmGMPo9TKkJfjg
XyR46IEX3lvyUcbf6yR0Pt2gwVYBJIDwFLkZCNpmZckmqyxqankZDvqmMRxfJWv5xbWrv7QwfdWz
N7M0ug6turIMoYm8GwocijI51Jmz12n0MI7ly21ntbBJoCyc5grQ9UbMO/O9SSopxKHGMmwrMIqY
eZDra6XN6ZvMNglQYMQ6EMrBMNL88SJR5fbZMGBFeXQ/eOm3WJUPkS03eUnutRZT0LTYW7q8S3Rt
q6shGDiUo2i7EnFdBSPYuvOfMfuwpsOEV0EbMFR2lwdpOjzH1bgVVbt3MIgCpMGftFEft7/u9ejS
X6M2njcHjEtXSN0qsYSria4E/S2kIb3ikIj0AUN4u8bI7kHAubU7MJomo6+DhskUKsiHDJXdDJQS
JCBNvuXAl634noXbr4MmCbRL4DnFcNHs9kvpCaoMUoQQH/YtHmLIbQNF4hUrC1cTViY+HrCCgeZv
drBap9L60XGKkKUPo4vpxucke0kYmH+b3G/7l+bTOt7Tp0ZwBE6/CTc2b1AA9KKpssvKsGHPTidA
cboDd4ifJo/NxG1YE6Qd+eH2/i5+StwbgpFb4OXm8EtNq1SXtXAHJj/IYjvqYN6MVnKZFRtzxENc
FbJsKdaVTArzEC4d0++pWuPlWLCCBukkKwvow5TdXbodV6HgQUuHhTF7H/h7Xr7lxtunP9aFiekn
nHm2duKbJQ1MJMYDaOUPlv1Dy+SKt7mOJQGSPFvHLCSvOiPTMVLEwlZ/b0m5N0uQPCdjEOcrkwZ/
Xf3MrV1YmvzN2XKslJoqZzYLqZJBnv92itKv7cSPkh30JbdO8dPhSNKZFbg93zMKPftyz/ooUNUz
OHiDAm8+eSCl8qn2wBWoG6sPkBoGfef4npcfxhwKiwb3B/GnYEcDgixp+wpWh53ythhz9T3jD/RR
fJa/F2LEYCtD7rjhjr6JweYFxa69a/8m3dccVDx59jKSnwPyk7Yy0GN485JHoq+9XAtPCa4C7uBU
lkevYba/aTcYUVGyeqr6U6PaCjtbuW7LFqbpNwMx/FVLtbIhNUTtvA4NfYAUFFBt3vb2GV14JKa0
/B8LszUQasvBMmABrH33SLv8ONrjefShSK9p/daTP/+DPczmQm0BCQkEoS4PkZ6TQiOGUQGNUQZ1
XIDOPCR0V/fRxtDu408DNcFeDdcPfA6q8dCXncVLNhITq+2jKhyUeW+Jj6JcYyFf3CKU4THBBRJ5
AKguF9SOpAW/RoVDYH+zip9VvhKvLNxvG9NnUzICXq+r+qdZSAU1bwMbhBm0Sr6kxteCo5i0NjG/
Zme2MVaPmCWNdNjBxUoduefyPnKfVLaS50wHauZFsB4Qw2M78Br/lYg68yJ6mZpeXGE9oADf1aXa
gFvw2Al35TVeMzM710zVpZuC7CrUor1bQ6KLbdpM/QcjWMMUSeIpxBm43PtpLosIy6tDlzWbzsM4
fdvumyzd3b4z06effzJ0yDG4Z0AHDNQwl2ZA8hi5Vp7yMKK1n8tnNwHt310zgix5LZVfOgU2rGB+
D9Wzq1k2h0ZmHtkFD0cXQrsGmBgZmgpZ5x1B3rASny7dHMykIFC2wZpwBXkfacY7K8556LZvBP7d
Nv/Ddzs3MP2As6OmEqi0qSjjwNRrG7e717MPCzo5/E9t7j+/Qzamhic86DSsMTsIPOrGMh4THsYm
iuhtTw5pEW3AM4ZitnHvqeT1tr3FbXIg/4GSH+KXebVXo0lBqo5xyCn9YuSXTipksz/1+NdtM1eP
AwaGJikCQ0cRFbDn2SXiLaBFNmhbQ6W7Dw7TfQiLiaj40kdynxTafWa6K9EM+n7zww6biMlQkACD
L7oBs7iscOWoaqwvNDIMMOoN1YNKgEmzok65511Mt1rB4iCRETtGowM6obGp3t0y6u77rAetjlTe
HbTW0p1VxmrTIWwJWI7JDdMrsh34CltgKjr8qdcFdGDOxhLFex73UABKqIZhCLeD/KdmQrAiM750
tRNvhRIthnObfoupOX5X0EwFQ6t3vhxGHewZHfVVm7AHlGO1rZGm8qnNSuejwFO3zSCzObatESQ4
gHW+E6DzEG7rN8WXanjQ+/ylqZzje7JVCT26Dg+KF+2oFf2JasYx7YxiC811ta1VByiGTmrfAZ4r
kIZdBimpC1/Bk2zyBL93GEAqlAKxFLgFFFIHIUFHX4/ENwwk1UlZCR+zU+Y+w5B70Kn+zdS0dqNx
E+ATT9Q70SmJFcVGkLaNHXBg8/ZGFr/mTNFdqikX050Cikwy6gOix3+cthg2fGTFVqta5telqaET
mER+m0bNTuvArW4M+ANbatlGJGPlj2Zj+nUNmrOBAm1TEe8POJSYz8vR2mE6DWpWrpUc+wzBRxNH
1sbMTcPHCAEUZgt93Nd90eyINSZ+YqRGMNhJGpAO6hgaT20M66viUEsV+aaNFWYUkV9Oi2LD8JO/
2Y6d3Mmyg5qm9OQuNU3tGbAvZBeRq4AzSrPE11I67IXXNlsy0O7eE0mNq0VNP8uUdcjGRmxRmwRa
pSqyNBTc/DUONvlAu7w98gzSO0kPsckBWeJKGHiN2cKlgKN0UObHfb+q0XUcWkjGQPPQGfnRbe8N
9BPih7RKA1B/kIrtRPPNbt767KGU93RYK75eeeoJ0WeiQQ80HGQe5g0VlDPY0AmjDCMnlGbqdxjm
vu1prhzapYW/HFxnrnpwq7ZoTdQqYuMuAc8lTxI/JeamggDVbUtXgcHM0sxVi9HsBjPFWhJNYbiC
bi27QmqyBnJaXBAGusDcjVLulcIqQQoLQUZUAzIADIzqRzO8VOS3XBvuXNwZtCfhpF06IWkunzgr
ioVQ4G8PZfwlY09Y+8rG/OV4uQg+8N/oYKLBcBycMhAalxYUBtOiDlIlYSKaB3vgPvS6T3X3IWz6
YNu2n1XaqabmvZM91c4elKr7NmpfRr4nBLph6Gkg4PNLmsH5RI9l420yAZo5pI0sgdhznfpqzDc9
2AJySnx3+JDl714nfm8NgcLLxu7qLt5Kt/DBtRfnT3Fv420tfCt6jdGDjvizkdi+JfYpSDxry37R
B7Fy+67Cr+kLTEgbF2hniK4al1+AjQXqZNnAQlH/Nts2APp0G6mfMYYxVyX2lk7nua3ZfjptzOGV
elQl5IMhiT/CG4/Z2p5eP7EXC5o964lmQfWpghFhvzvFF+GsFAGXDuX5Iqa7cXaZSauneGHx92Ou
0pfpD294/fwdPjcwC4gLNtBGjjiT0omCuq3RhSQbof28beVaUfNy4/8iFs7Wwb1SYkAf8N+sIdY2
tzTw9eI64FV1za1LReejLgA9PoeUKGNqNnRe8UBXgPFugU/+wfPyl56430DKvLaDi8dkonsAIgEs
h3MIfmnVbu14+ABx9KTKU21+NMZnq3DT4uG6UGQEX9tVdF5WKpEWmK4wx4+CUlT7ltf6erUG1Vw8
KyAMwKuC9BnN+suz0nJL5o6WsTB1k209HE3KVkJKY8kVo8Lxj4nZ/RUyRgoiUxYinaEb0dDx6ArL
8hsDHSBQOCd7E3Rk/0falS23rSvbL2IV5+GVoiTbcRxblOMkL6hkZ2/OI0hw+Pq74HPuiQixhKJ3
nlKlMppAA41GD2sNpZLuurkePoMBuLizpoEGetqCc3lKXX/W4h9OhkLk2ULzX0NjgFHmEWB7EqBz
Tc2Y7OG22ntnQEXm6JIpcAaz9z0Xdo1oTvaRA3wxI8FHHkG7lEA66tIRWh7ol57KYn1rFgId9ojy
vgfyhQPmsCwfMxTOPqfWz24Cw3J1r+q5RDHrqv+fEDFdxoAZSpEhQ35CyzTEBMH4E5lMIuQ6rcr3
MXDRUSjJmQvFboEyq4ZmokrxnJHqU1KQIDPn/Wykp6LRAmvM92BwfciI6uz0edzHNt4BZrW/bUlW
j+vFNwib3DH6ric1WKvy5osdpwiZvw7ILN8WsrqcHtpyOF+4gda35UkiEcpLJrssny2C1w1uQ8Pa
TBPO1/JChGDYzTzTlYy15bMK534ELCVxHnB4JRNZXa0LKUIkCvgerKsZJgIewR2Iy3Ys8cCxfbi9
XKtW4UKKsMW9ue3Avl2VQKl6yzyUXpgPXnXOYsldKBEjJjNKt4BJAZ34M9AxnsZK9+co9U3912hI
4moS9YsFEtj5SjOYmE9rEKxWggi78tftJZMoxhIMaUJQl0FrzKXV6j3LrLu0TdC44EqwN9bFgBAW
VU0ITIudMAXEcAjKEhWfn+c5AoXkGR3Dt6eyrpY/MvhqXlztdjZ0Bpmb8pnptp92nxXF2UX5tDcH
WZ5pXS9/JAnHMunsqJ5izIbM31NVeetmvDlvT0Ymgk/2YjKR47WT0kNENc0Dkn71qasciRPMj8PV
M8D7Mw3hGVBqk5ebNmSAQ/c1ap8NZ9iP5ndEPVhi7rw03hmDpAx9TUeAEzLRx+GstFiTEhgcmY4d
nWlHUuW+njx55T7KZXBy63KQjUCXHJJ+4uu29obIs0sX7jDCPH1fID3PQOH6WCeSKpQ1PXHkmv8X
JKxhYypdb9U2LLT62Dp0V06yxsK1o3MhQXxGk1ZFn4MOCZ3zl6q/Gc2nlkk2Av9IcSNcihDuMj3R
ihrRLezn6sAKuMCN90jxxu2V78Az2DX97+2bm1e4I9rJi3dcYXPPeJEyB8G+Z8beLJBEm6Wk4XPt
eQdHB+2eaJBEL5hw3XisU4BuU1TPpQYgG+vI4p8xy4Le+1WCc+D2ZFYXD6Ah/EEN4AUxoIqnajN7
lV08g509IEa0y+vnsvw1oZFWGe6k3dWr2wH8jajwQn4C3ZJLw2D2IFpLLK94rpLJr6KTqpR+JcNH
lwkRdrWeuJ6CTleUIUztK2P0KZ+snQYS79tLt2aA4MMDFddEy8sVbhrRK1B0GEX5nE/pIUOUsPqN
UitUPFRgRi921Cr3U0YkQldNw4VQYfMBxbBtdZYh5e09x1MRTFFQA1DCMmT1rquLCAxGNAeiceSq
+7P1PEYY3xid9mRRBBaOSS+xPqtzAXIAglEegLNEMzeaXdXVKkrHSrxZiffYNp2fFF9c93xbUatW
DsW4KMBGRMoRs+JqNBE0KvbFc91oj6M5nRV3kvg6q6uF0m4kxIDucAVnCryIxKwUFBkx75eafh3A
ONO93Z7F2nZDISaAWlG1CFQ7wddRYjW33Qj33dSp9zYdUFDvBZ72dbL+qYbXuHmy+vQDm+1SpLE8
rYjjKV2KpprnJGoeGQBN7RkMna720I7p6+3ZrS0gLlakWbAZ0IvJZ3/pMQB7joFJFi52grB889Og
hq9sLofEawHVUMjmgzgMp1YQ4hp0smmFJXRJ9aLW9n3koknp9kSuEEdBXIgrG5YUtf4ohRfjB6Pi
TZ4xJN3nZtC+6HV0mEh01ozymGc/iwhQuulz7vGXuPagKF8t4zuyHIBSB46Y5EP4hri8F/mHoA4E
4RLAZQO4jC/5xZLmCa200XH7z6TxXgrV+9mVpPezhJh+n6VHoPHcj6Z5V6TR0WnUX0aMWn1rtnuJ
Yyvu2/fPQALSwL0Ink2x9tClXoPwIT5Di9gBVcZHRs046KbhdaxjhE0zRLJcAJ75xuzKii3e3xjL
NUBLognEX0A9eZxIYLkGEQBRwFbXt59npLOPQHkpHhxaggQWzflOQo6KrXwFa7v7uZ7oA0mtH63B
/jaj9rc29q8sQjQ18UiougnIYvRCfSIAmj60SA3sQbJxQnW+HqAnv0SCag6AQH0fW8DVH8dD5cwP
hjc/wVLsHEqCvE8QdxnLY293/D+dj57JT81cVX5SO3+DUO/RYloagMss3blRcphr65ggv8gyoCHT
JjqoqXrv6Tjlah8WuhPvFJQ3RVqfBbe3jWAs37ngsBZIriC2DiQP4YIpQZmigpO4DQ/N+C3byN33
PjqALHAGkb1F0atwAmMk7AalJjQ0pkNrf0btSyfDyVybAFBVgJOI7k2kiIRtHxWKNzdG2YXTGKj9
rpPBOsnGFxbITachiQArERrGLgceQS95ZFyPjzpVxPYRL3nnyxK8l7TDrKbUpKF2UAwWIBEU3Naw
YGqhAy6Ad/kBoffa5ZudCDx5DYOA8a0jwNdqfSaLB67KQE0NHAjYQWA3Ls+dOSBap8cRDYfyCBqI
XD8OsqJmwXv4zzRAHw0wKvQ3X7lfXjQSZioQUbmB3QVqFMzKPpPVGK5q40KKoO1CH422N5U2LMxv
qfHFK/bblQFWKhQzgMl0pdk4q4oZmVYaTkMdKMYByXSfyjzVNW1cCBHbjTVmjHTKHRrG9ZfZOnos
oNrp9jyEd8S7NtA2CmiDd0w98c1CgD43shSnIhkCpdtb7Q41CGYaDHGQ1JITsj6dP7KEE6KObpy3
bdGFLQrHdQCEHbZyvYnTEe+NlDQj/lU45NojCK8A12h6R2l7hmQituBf1Z2e9Cg968JYefC8ALUr
qMO4rZe1/XuhF1s4iKPdoBsDIMWhax6QUqYymjrZ+HyKF05G24/dTGiDKYxvI9mhxfED38/bJvEc
Buab2AukpDH6yRuDhkX6Fh/S+usHhkfqEeQeAIC7aiVvRzXt2aDR0Bx9o9npklOxujoXwwurb+qz
4c4jhld1ZZ/cK31x2P79SIqh25737V31UBtw8TKDFn04u6n/TJDEvj3+mpGFxwzoCNRbXDfxqhO4
AEAl2ocwwT6YNbxpp+s+TXqJnJWFQrYNEA9AXUBlqSf4BUo6Aqei6KbQjn6jHKr8uXkaqHFBaRqS
5bhbRR+0Te0JgCTOGKp5wIbDXNx385EpkkmsLBYvvcZTFqTEuL/V5VmoTBVQ5l0yhX1xrOY9YGoI
eUglwaHVlboQIni0amYybVDTKWzwdHmt5g/c3ItJ6MtJJIykmRWVU5jS+yHaoSnFyI8f0MbFFASz
N9VRZzGjwBTSv7i7+6hYu4RtjEFzE76YiHD20lGZ5saGNmJ6N6JogUreNTJtC5bP7EYtQtsUFgpt
U4idsc+z9+jJ8FvW1Y1dy5/9wH4XpFQ6I5MaV1OIQjcNGUFZJa9sfD7LC/uNviEtQTHVFGozaMDu
0lxiv1euOGjhz/cLAT+Su4XhaO0URvOeaIcGKAT14fZ2WhUBSijUcAMhCqXPyykYblTkKL4cQ2DC
GPV+SHxb298WsbpKFyKEVWqMdiwo6mnDon0CmOvcnP7d+MIqxa2RWfGAKXj9zmEBzsP28TkSg4Oa
cI/T1y6XSKM1qi2HTg214RNVlR0FHPFtCSv+H0qxUJiBlx02qrhPO8tCoVCcaqFH90N556YPevSQ
mweP7HUikbWmDTwice8BJg2Aj4LCi2SYwFkd6WFvqijW39ttGtyezdrZvpQg6BuQNYygzlYPhyGI
ntLDCOo2iUrWdq0DnEzgEwK9+epKGgCPM9uVqYVqEaBmqMzu0uju9izW1glQsHgfAckF5fPCOjmE
mONsxXNY6YpfZKUPDJMPSMB2eqfYQc/21bWt1PGMwpwQ4AF+3KX+7+3j4w3PIRBwoyLztty36P7A
06mrpxA1tMRA3fAHzvXl+MIKdfk0p40Ht8OIjp2K+l3JPlrRAJAEVRAm4I0KjG5hfdKczr2l9Swc
UH9c+PEs+X7+fRfhLX7HARsCj3nEkdCHIZ461ZjQ4G02Y5gUAZhvqXnSjPC2CmQihKPQtknmRD1E
gLYyAWKIhvoKyXmWiRCsH6rawXE2Q4ShHKbk00h9rZaIWFMEr5dEQhWGA++I5UaKi7maPEgJzWOq
Bq6y/RzAt/zf8GLhUKw7Za0aGH746ppPXbb9El0ML/h8pt0VI+kxvNXtU+VT6ezKQWIrVizeQoS+
XCC1ipiq4tUbRl/bzp8rpJ3R1/iB43C5TMZSyAzqRpSwt2PYOyiwBa15+vftzSpRswjpk2gxZQ4/
D+b4Q/mVl/98YHhHw7FDPJkTiS+/Pwa5r0urcQiRtcx76qfkA04rCtr/SOATvHDHdBNwDbSEhKTe
6fdGtv/IBPgVDTAZ/tRaDl9MOgDaYjqE9dzs1KTYyd6j/KheGSSAWv9XgCOcs8bNmWuiLyV0nacc
rCwIYAJqIFBGv3IljF8ruoavx0PUyHLgBhUORYK8gjeqWh2Wuj/9riRmTza6oAirHYGJM2L0ut/1
8Fs/YDEWX89t4oWiFUqbYm4wfjPvusKPZA/qFZsKhh4w1cAqQRmij0TignVMIyDVc78nzaMOGMvs
1+bNBBGA5kXxBYD6RearHAk7kNvmdZg/KjMKF7fb1MXwgn5VJzUSgG3UoTr5jH1jveylu6ZiHAGk
hHEfcHahpQr6QdVMRTGqcDKfPPpMWlty6awcBnTGILuNdCZgdsUevHKiBrNyvQ2Tqvo0JumhS6mf
WbUfUXev1zLEtRUTDnxMHD0H8As4D8I1iocWmj3jsQ2Ze1IqsgP5RNCrobOtGI77HACsgcfHcb44
dtpy2fJEqaMaxM1h8k/U+vQvQ6aXlWVDLQq61zmoEipFBL0UgwsE5KZowqwFhERy6ME43B5p5Tv2
2+0dvHJIOGA8sKcB8IcuScFaARfEGQcSNaE1hi4StsTvreNtESubDC038P/QqoFuODHhhZ5IO5sd
vQ5NNyDuUdo8JBlfDO0nnY4jgmbsMHc/m0ZAx79vf//Kprr8fk84hTED5K4dmSDo7Pj7XXeDLHss
mMTBkUkR7qUoZtUQJQakoG4mvjf1gHQ7IoNTk60V//3C5iIi1PxnLnUMZATkbCUWSzYL4WQkik3N
ysAsZvqQsL3SPESKP8s2rWwWwvEghHRqo0KKEx2LfKfXwW2Nrx6/PztWbK9qaT3brMD4GXiq1Edd
OSXqIU1BWSo5GreXC9F9QR2VRkha4gqsin1c7jr6mH3vZG+L9dVC6AMYo8AjFPNSWmx7zdB4dYgO
UEDIS0tK1lfrf+PbwiTK2BhsqyXQufl1jj8B7rKM76rokzTtvGqrMI3/TkR0dzyHtH3P7DpkepAB
Djbx0Rd7W/PrCvkjgs/14nw4NGI5mNjqkGpHsAqq3mtJ9tlGTuv3+wNpecQy0ccDpmFh/wIAHWhH
aGsJTRScJi9p3+8kO5ibbcEJRVTljwRhHi6x9LSIYBOt9t7r78xqZ9XnTDk08T7SPk2y1pTVLXYh
TkhHGqz1etsZcGBsf6p9tr3ggAeJ/kxHuKXqHNjxCSqvwiY7vnWT5BRKFkv04hBMy9RJw2LFWmDa
fotar79B2+tUj9HuI5G7y6kYwm2SOwlDnRCmYumxP4LtOX65vYVXT8mftTKEi6TJNZPa/VSHSn5A
A6qlfhnZ/W0REnWLuaQMvJdx2mPBqnbyTywdJV7j+vimAXYkNOjAZi1PoTVWHgjL+S3S3k3pM7pL
P/L9f8YXbimmFbQvK4w/WQcruS9kdRnrKvgzvnD6HA+PPjfj3x/tUwuoS360EUrlvyYEQFkoUeIA
nMISlY4WDw5QMUMafbOrnWJ/yrLD7VVan8UfEYKVmpoS/VvvrqHnA91mKFAO/QFFA9bTwtuV13qL
kBmjU1R1n444DCBOHY+qIymTWDPnl+Mby43UAKVjTFxWh7Z1KEufZAfd2Rft2+2F4uoUje2lFEEX
IGOLM62H9dOVt2Y6pgUyYYdEC2ZZXRc3o7cECRpxnN4qqg6CAG0dZzuSPaA7Th+DQX12ZThpsqUT
9rA2RghIMlqHqO+bEqR87ubxczZ+4CV1uXTCxVH2KjWmHBuAAnQK2IMTXjgfuNJRUvte+ogcvvg8
qHoSjRo3uO19dKeipBatfpK23DV7dSlCsOlKOc06eGLr0C2OWvfkmh+wV5fjC9t4HruxT2OM74TG
7Gvfb29f2dcL27dH8hLxNlwYRQU0930ps+ZrduTy64Vda8V2nwLmvg6j6rnIvqrJSZHh1MumIGzW
BBCPZTthG43TITJ2Q/jvVkhwPyqK2jUnwhbqgYDRoRC1lQhYP2z/v0cRnF/aqaiueyPid7auvYwm
iJ0PY/xFS7/+m2kg5baUQnBfzFUBKUALcYw7YyOt7Pud9EfRAHBcjq/ZCbBgargFeoP06j2IPD7w
/YbBudk5soZ4581uN3RshEkqxkCb0dz0EUvBwSTQisFhXa7cghTgRyhCDLVil7Z+bh8BBQvUn9uz
WD0OMESgKEZaD4G35SoB/DVPyIzjoHpwOP2ZvLUbi/z/o4gLEYKiC4eRHBF23BN/zYXf/X17AquH
7WJ0Qc2Ek72PE+IhXXRq/DSTnAXZ8MZyfVqlNRu9hPOkOMfSuJM64Ktn7eLzBXNHOkNvEweHubSP
7qH6/mLIHtwyDQv7KKpZ0dg8IGXluyl9QhynkhmM9UVC6TI48IA0Jj5Z1KlDONrCJBCTyoZdJnsH
r07B4iFBzkGL8PlSCcbQNTllNTxkgmabg02/TR8oYUANPGqgOOM1b/VbiihT0pUWGwrEarU7D4wX
JpVs1LVJXEoQNmpF5mL0elaEs/FPVD2Zzb2hypD8rxSBwkBEaAEGaRmoxniHK7kIGIBSqrEUwI2+
dhnQJ97ckm41SoIA4fbUi1TXlLSqX/WU+NnwgCkcxgHgq5vPHQoPAcYA9lqAciIULKgcdCkOq+Kh
ejXm8h6IYVmvSrzxlbUCdBxSCvDFkDUROx9dxY3ilMT1a6kABQzt9jLTenW0QfmMzgqUHaLBCUkx
wXR0GesqVHxUrxYuUPXFD7Rk6xUKCThwvHcT1Qx4my43rdJnpeIRL32NrfspqKr7jaYVuSrgsKKQ
AWVKqAUV/BhqF/1sR7R6ndCFDByUKJHspmsVgLMJDQ+4RV0kF8SEzzgkddfWTv1a2D4IqhpZzu1a
A4CoBPA1CgxcnAcRKFCJyxS9eV3/CjZYtT7Y7R2ogNx28yzAxslj8jh1qqeKEUcLpmluSQO0qbaz
Am+vtdQMtmpiKUJQtKvGyqChpO5sxadiDGXwVdd6WA4vmCaiZFPTRRi+fkzNws8zGbz6igD0z3gg
oEGI0QTtzXKjmiXIOMaucc+ENfvpKaLmfvMCLQQIdgk8vD0DA5l7ngEDRt3IHyX9pNdbCSfsYgbC
WWgNFCPaGWYwVjRAQMv/yyvQIztXmzXNjQUKrAAWDPwqEaNjGodqQgNw8aofm3gMTHVzBZSLCC8S
hXApAUWKC3WpCmPS1bkdvOwV1RS+e8dUWRTl6p57FwBnEg8HtHeKbGy2RUhm9Er2auVfkCZOtR9J
H97W9rUyOIoybjrb5kk80e6VVKuKzGXZazl1gWXtKnPXARrKk3VsXm/bpRzhXKQayScvghxieX79
M0k9//ZEZAIEZbhgtqzpBAH1SPbTaO60ZGswAD0CoN+AcdIcjp4lHIwsaoxJY/ZwRiFuXzWBO8tK
ca/0DQkA68Z24TYWvZ3LDVW4XjW6+TCezT7ooiBy9kN73LhMSxEiQg6cgbS0U4jQDob1xZNVc11t
J2F4wbqmHXEid8DwRHvo/wHwne/WD5UsjXelay4Fpg9Xtop+P7EaILcyQBxOkJI8KGruDyhXur1K
a9PgnhIevTAhV3UAI7CyaGLM7Dy9MPuekVcyvfXx5v2ko9AKfg2awpE8F4Ptzay1atxMemi9gdFR
tSSoYteLtBye/37hwM6Dhk7FGsMbw7hv1WPcNZv3EiSglMFQUXGFymvBkKOMoemrWNfDhPrM2WVz
sFULKL+BCmCdEHOAg7acAar2SFTDKwmnYt81d/kn2tyhOfi2kJVlQgyRE7uhUgZ5VHES3VyWXmlY
YZXEu1Z/GZvn2wKu9xK+3tQRfICHhnIlIRI6t047NiS2Qxq/DGz2qx8twu21db4tZmUeuCB4H5CJ
QnXtHVn0Qt2WMTtOlStWyLyDruwMySxkwwuzyHSvwWsFw1P1xVI7P5u3xoAAOAPgEp5CQ5fUFZVN
23hJqxJihXZb+b+drJAc6WvbiuJDBGU4zS4YTkU9Zx4BlFqf22E2vraAbe41LfCc7UfaQnM2di3Y
CLkmljvWK+asVqrRDgGU7HtAuo1+b9Yy4B3ghCPOwVF6uJoutDzpJfhhh8YJTe3Qx4Epa19aUTNe
D1h9FYAfKB4Tjlypq4MRD7UTFkiP43G/T/dbJ4A+OAA/IbkFIVeUNnbvNfmIJovQIAEtd02+2eot
xr+63wgsXu7YXqhqn7q/8+pw+/OvD7Ph8SgiP8c6+M2E9S+9gTqdrZFwKBIf5ElP3kifHPbDMTdv
16UgYSeZrRszW4egNNpXD8q4l+H+rc0EHHGGrttAeroqrx8Bs8CiJo/OplfugNVvm68R8zWqbrav
KBKEDHhOqBK8wvvqUJakpWYdnWdzV5JPsSlxYK93LB+fc8aCvRJ43cJC5fWoN7TvojOe1Bm7S2XF
49fjI5cIBx8UpzgP8MWXJ84rUk8pPc0NuwCZuU6m59XhXQ5CxMspQXy7HL6LkrpheuKFUeke7M47
SCwS//tFZhHPElyd/xufb4MLg2GD34uWYLQIpxlNwAHpP6vbLfdShHCDWlNeGFoGEWCUUzq/1rfG
TjAFAFEhtITadACL6sspjEmWt+OUKaFLT4g+eGUiOWsrOkCUEs0m6MTmbAiC00oc5ni1YpHQ/Zqi
VVONN3dooARXgwOAYmK8fEFcsZwBB1p1LKcjIX2oTA94qBs5eEGythTAZ3ih5bYYG9oSSkItzY5R
7zxU7GAVQasHtt7dEcOVmMG1FTNRigvwHTTgo854Ka8fm7JNCshL8xejerQlEYLV4T0cOsTMDLQB
CbcQWIQSxEZrgvbW76V3QEnVBzQO4hWObqaBaUPU+JBotLHdkoQtQ5T60OibnRkTfdIqUk4ceu7q
IZeY/dTb1LNCA0w12g60CLevobUFAj88j2sAJB18Vcv1H+O2GnoAToUtDdS/VFkNyurwNof7MhFm
v4pWsrrrnWbI7FBj3Y5WhyF3JBNYMUuwd2jf43Es0MALG6iutaRGeTIWaJ6Dpm7QMrMHQ9EHVulC
iGCYTLXIzYFBCMB0EMl6KZKtbRo4dpezEJziOi3dLIogoJ/AFwLc8e2v9aUA4SCotGrShC8TKsoD
77PjbXfHeB26jkOGsDTe0sL1o4Jbw4yJY4RGNd+DZno/15KHw4qmFxIETesm6wlHRwiJ8jZRMJ/f
SbbSymZFp6yJxwNoBVFNKGhZpwk6FFRih3X8aH4x2XZbZOGNjnZcVLgjOiNkdQubkpHppR0O6Vf3
i2K8bd6jeK4BSkjHS5pb8eVJjiutKoceGgbEs/EjmX7dHp6vrnD9O6BGxdvcgc96dfNEhlfkc60o
of3DtthOA+98Dc7fypNF7lfUDK5PjvruAT8WEdHlPGa9VZUmm71wiN4a29qbdX2XR5t9PXMhRFis
yFDnNOJCSutLdchlUMh8pwiLhR4TNIBwcDsb2E7LOWRDm81JT7yQQ5c53i/bPpH83viaapuzsMC+
hbZRsw3iJQNIrUtJqg3SH1hFuDRsOrbw+rTWOBRUP97W/vXRwJMXtwPcU6CGXb3mQJJgzRUrunNp
/C6OVv3X9uHRvcxjcECqQtfgchZ9FTnjWLr07I3PbrzTqn85vmD9SD1XRksxfuTunNfN8DiejR51
AMvw74fXJximwZvHeSRe9Dqp9611oJvvBvQsY+nxdgAXN5y/5eJ4BUE6zknaM7tz7GIP0Oj91tV/
91/gxpgaog1i5F7RJ4IwUNGcHR0c3nuVbH5JL8cXfIxOjWxigpwO1eXZ58JPykYi4No2ITGNWDdw
RbE8cDOWKxQD9EItWU7PdPiemcZuUsBuisB90cgCidfnAJI4mb2GWlQkL/nvF+6x17bxYNVdd47Z
sfH8RtYcIxtfuEUTypTE6DA+CNZHx09+b9X08vOFnTpabu/kA+3OShftrB+TJSvkW/l+5KY5mCQK
Nzir8nJ97IHWDXHV7lyUsd/ea8Bp2zwDNAnixYCcJbaqWBJSlSCGmyean9PiW7cv2ffNwzs4Bh4P
u0HBhrD+s+1OdlHX6bl3A4o2cokZvb7bgHp6Mbyw/kmk4GatMHyQWz+a+7L/l58v3AZ5QQ2iDBhf
R6n3z9qND7eXZ+37LQ93s82BMhAtWap3mjR9npUsPefx3pyOGtmPMv6alR3kGnhC26AxASSE2Dhp
sioH7micntVBBdfUfcvOt+dwLQCEnAgaIuiGdCXcvOUcBkpQd6dY5ZllL8Q3u81e6nJ4Lv7CQkxJ
lqKgCcODeupgjcDv1oDXDKrcfzcLYaPiANIKIazy3PhVGswytjW+EZcOzHIWwkadSTbAX8XwuTn5
lvlV2U/9N3Ddbj7NiJO4gGWDn4cWVrH3FylxFC0n+XhuKzAk5iD524oDBigLxIhR/4bQwnX6rcpt
x+r1sT/bgCB9yfVwsxaAlIEQOnDM4K6Kjx6qALmOFeoAoovHqvB2cVRu1zP3VJEYA6EP0gDCiU7K
uJ0m6k3nJHmIjrG3ObwAgIOL4QXHK07HKI4Yhtftt7442/tt64O4vI6iAFRhAMweHrHgupg5/Oyi
MeZzo90/59rd1tExMiCT3zMYyB8KTnzvOjPAnZPhFH+r3H3USGrRxDOAK34xvGDsYlQppWBKGU7G
BFCX7ptuBlp1iLcGJUUxgj3K1LjVIgtimLmrwVglYwoX7Z04vmCQ4LpGHk0wfukh0TB9ornEPxUv
BQhAzQd2J8pXVvg+NJLFKhsHdtKas+YFropj8LJZ05cixFxMZMRK1iICc9J0v212G7nAQVOBGcAS
gQQYGJfIyCxtduoZfZMZBTv16tEtH72toXk+PjJFiA/yVAzKAZbj90qrVV0SsxOCMOiTSv3ty4Mc
2HvFJPAb4Zkux9ejJHcN4ACcUlAEJF7mF3/dXn9uZS6vA0wAEVQ8+zhQMVLcwgJ1CaPgoxjpyarv
FYICU7Cv3uM2yJTzbUErmxV0xbzZC+7XNQw6KkpynGgQUSa2T6JAk1zOsuGFswBqNOAb1Rh+yN+U
4Ye5teb6fZ0uPl+4lbMpYeUwYHxV/a61p/R0e3VWThrqOxCcQpAOgZh3DuYL36IwCgNByAJk8s1B
Y7/BV1j1MmydFau3kCHspcoCnQX4lfuTFgcEtMz53mvAsCtxhFcUASwUbFkbpaZIKwknIk270Zt0
LJH+4mj7zbgx0AMILFxegYuMkie+Euaks+yx1dtTd1DI2aslelj7epc3nSJijiYJ0UeNda1oTNq0
p5ztrDywht1tPa+Nj4g2zCksBtwi4dIvBuaoDcvoyUw+pXd9cf/vhhcufZJSqzIohp+ss1W8NZJE
4crX85J6Hv5CQgR2b2mNpiJRukRR6ak1AjfdR47ktS8ZXwwQNlQpk5hg/CELTOIPEmO6cgCQSECa
FoXiwAoW46iGO+ZJUSvlKRvv+uw+qsGU9TLJ0LlXJsHTFRz0Bm8RRyx0n92yjgbQMZ3q5FFzD5ms
enjFVCzGF3TcMAX+cIXx0+ZF9z436ZObSRZKNgVBz0YDGnUjgQgVZOpf7Da4vUuv7xzgNeM2Qw09
TN4VgRRIXPW4s43xlJi+bn5HaFPV91H8a/59W871NCAHVxvshGHwZ+Fyu3ZzUjgWkJVPVXqX7LN2
s5OK9msg0qLgHeBPcJCWw1O9ScBaSufT2P8T37Vby3iAD4GyQg0mDsUL2EuCqRiZxTI18tiJAifA
eCs3p7T/IwCdK8iYw4u/stSMoYzVyofTQH/rzu+NZKKcIQw6xtKgGhbFTuLwLTBKi0aZ4MNHZJcd
0ccusaXXBwECsPp4BoIkDvmL5foPThYhK9+MJyuz/Kg9uWpIiq0lw5gFYGN5dgqwUrB4Qs4iR31h
6oDM/tQBQQwcJ53kGXttkwC7xJHFcRA4TKawR+c+j1GQV9gn65GqX90632detbe0t9tH4R2Bcenn
QQ7oZxBEhZeBu2e5WDMxSRc3iXNq45P2F1qVFfPQ/sOm32jFuYsqycNh5eRBGu/zQc7tOqkwlDFe
nxOk9TGauk8VaHpvz2dFACaDwDwCkg7i2oLu58hzK3Usu1Ou2f5nMOx8aHyEqxANA+eyeE8z4HO0
cdx1J5SD7PQ90Gckm5cbB0EfPJ2KiJuOinrULyz1MVaqk6AMujvZMcjXky9d8oVWn9xX0PFkMpTU
1cW6kCXssbJQYq8nkKVUeGMlO6XZWgyAU4J+DZQZoNsEiLsiZNnY5gVcvhbPoJ+dfYyc43Ztw52E
OfFQcoiOjeViRUMXK1Gacc/V7529TTf7Nfj8i/GFBaq0eLZ6kvancv4EzunckeSH37NcorZRvYP4
NjyDa8oZiynDDBTh/uQBRbY092p6R18m9CN26pud77z8vswf6l9Ns6un3UCCtAjb+TNcUNQb315K
jR/0W5/CDdLFS6OqPK/XFaM/TU7tN8oTU35MyY9UecpyjpJhdac5/qIn59tiV2w1djraR1BEAP/L
Ee7KyKiNtshinNdv9AfSH0hS3BawtseRX8TLAzX/fK8vpzWMadno9dyeQC2m1EdlaxEEdjg4IuFZ
IdwF30WswaMaSYp4croTqYg/OkHcbq0wgwR+z+PhhDoCXtW0nEE7doQZNV42yVft1/xz6/LwDDKw
s2DKUE4jFkBkBcqeZ8Kyk5MdaHQXyezxtX4X44vUD2Mx2ZE10ew0ubu2uh/1oyMLXF9rGCLQIMRr
/JCNFb33yBgdrWin7MR+p+7B0yQ2YHUGF8MLNoai58bL5wErpPms9Ad0IG0FdkRjJNpEoFqEXJC3
FFNQps5MPTUbzKAOIhIA0JOQu4z4Ndv8jloKEs54r1tNadYQZGovbv2Z3m/fTCCMQS0qOmwQBRZ8
onFoWaN3+ftm6rODDMeTH9WlhcLX2+D+QhYKkUdxr7ZDh4owq81OCgjGrKPyZPwEbEspg4ZZUzjM
ERxUwA0j1i+4EHZiNnVuOukJPGmOF+hgGGaH2wu1OpM/IkRY7LTSCp3ZdnqKyj20XekvbrJjZJ9L
jce1G4k1u5AkuHcpmcgAqL/05Gl+lx5ydpgAqtRL7rG1I3gpRTgjbU0bt2RueuoSfxh8sAPeXq/V
WaANHW29iNmCC3FpAjPVHRTVjrMTmXeG5tPRL4t7qzrdlrI2C/QLcZBYEPFdEaeZWtYbk1WXJ8dA
A+CBbQ/LY39yaC6cDZR4ih2ZSW5mrp3i9ayTfescXBkr6cr38xy8g1vIQMmzGNPWC4rEQkqLkx7/
9dNKf21encXoXPqFf5DMbYuSl7Y4xfpz5py2543wzRcfL9xyxogQUgtf4OTNb97ezl9vf/3KoUbf
CDp3AKCLwLkIgD4A2yOaOpqerB5W/KxY560lQTDiCwnCBGak3nXacAnmvjD3w9vtCawpF3tHtxCT
R+GLmMNOp6ywxjlOT216ID7iIreHv14f3t6EJyCvZ0IQVThhNqWlXUYwekZ7F9f3c/VJlTVerniY
kIEkP5wkVAcD3225g3D59Gh6hi3qvqU9+E2DsjmO3cE9DM6OviWJr2+PbC8lCnbJGIe5G0ZIZLx7
IainOwfEqjLgzmvVmEgGI5H0DgiMmrzlvBSzrfo4UXLcS7GvkWcSB7eVsyoAhOoGqtnBaSY2o89k
8FwTyM8npX4gnhK4ZX+8LeH6QsIUUOqKnYUAKGh6l1MYnUkHIYqdn/ouyP+PtOvskRtXtr9IgCQq
fpXUYYLtVvc4rL8IXq+tTOX469/hXNy3LUpoQr47a9jAACwxFSucOqVlrpW8lu3znMSuHe+fDICF
8NBZfgmwW06UHc7ouicN4bX4WJNDaQqe1o21Ak4FHesQXUAggLeWpaRKprKXoyttngq3THebOOgO
gKInpPZYzQ1fpEe1OVZkcLtfq+FHhooVgZLduIaL4dlDeKdkQUNURk2J4dPYDRLbTYzBM/aSxwCL
jKItYM91BDEQi2GH4U4IUk19YDV9cZM1r6ClN9HI05Nzq+62CpZyON9OG9MylzrIMevbUDrT8M/j
Q7veaguIbfbQgWkHIQBuHraRZ4gYp/Gt/WkYL3MrMAfWRgc8IxZGwlFlGE/uoHaJOcg9cqCIElt/
GfJ0TC5SVJ8MUv31eB7rTYcgmBuoQsOJBd/bcj/CKrWmOO+CayNdaHcM56Ox3zSAg4EKNxPRXMTX
+bmoBbHRVFoKb+F4KP8uRLiJjZ1YDM/pWY1qVaHaGF6qvlp/l60garjWTiigQ7zQAowePjyf26N1
Q9VabbIbKHYIARf6Nzu7GbEX7FcewDoDDsCi97gbGjcPHWkyc9Db/FaiKZFuSI65t20d7h4KAWCH
QJ0j6qNzF7zXSGx0mkVvn1Bv7Ywg9Hl8ljZ2YjE+dydKG61/szKgN20+aMOZDoKtEI3P3WmkEQcg
0/H96nhOx6MlMEM2hkfqB1YIAbgKsEPORADjJK1zpcxuku0UP/cyxGPxF6NzNzrVGqvIDZrdAPUE
R2qj7X4cMD7A/6wsSUWemFv8vhqw8nac3WbAbhJvEkGRNxTFYnxu8YkStGmmR9nN1A51f5xnNxdR
rYhEcHbgOEtDi1br2U1Fizq0KLZOyl62KZSHgy6B2X+sOTUU31LddV2UEbWssEq1b1RP1bDbAliO
z6Z497zp+hgW01hkt2A+g7RMGHReL9FyfO4KF2FSzZ2NMxrmXkm83v6Y7aVqxBJBObDHB+3LAHHn
DhIN9IFMgIVc4ewi9lqIeuytrxnGhy+NghXwG8GQWS6RGYVFHuahcVXrj+XZEMHD1i8nbGEgMFEf
jgIG3OTl8FmVdaPSBdM186K/y+jYU3eyvb2KDsAtBP5AlQ+HF3jApYwchb12o/fyNS0v43gg9m5F
uhyfe5QrsEGqmYTxI3It24tKBOOv1ghASVRVqUiHAv2EFpHL74+UHm1YI7W7yugOWGiOXkeObH4J
+38er9OmHMS9AQ8GD5TBN5yvSTdKlgxwTwxQT9N7eeWVWimCo63uBGaBkluV2RcoCOTN4mDszCpP
iu6a0hOCmJHpEVE309WZhQhwrSAuw/gAUAu9XLCktzLDGjRkCoJT3p6/PF6mjdGB6gEBHri+AM3g
q4atBhUA0pRP1+kZMbKwOvxPw/PMnFLf9002Y/jBelVOXbL3VWZww3+/nk/iJjQgRt1j+FY6hgdd
O/7J1yPAh4pqhmzglj7LSmQJDXW69q9Kce7Dp8fDbxwefP2/w3PPcqYaQR+YGH5KDxa69SQfYhGJ
78b2wtNhRdUwr5naWB4eQ4qnOCkq+Ro3gZM/T7YofbYxBwhA2R9uGhqF8OGZthjVcpgi+Ur1wAkl
4ow5usQMItdtax6QAgOD+baIgS/nodvwp3DX5GtueOXoWaL09tY07sdn8u/ezrGX7TIaMX4jf8rj
Cy2Oc3zevdsMvsKytQQ6iYe3q2oZVnIazIgVH+LhKSROlQvSHJuzQGEsaoUA1Ld4xzDSaaQp1Txf
Y3pSQ7dPz7v7siNXy+i9WD2SCS3O87nVgYEO46kxX5XaM/6ZRRxiG/uMmjaCaghAJRGT5q5EXKDH
WyzVQEhU7px5xt6aKnz+Ynzu9axGq8VGN+Y1zQ9oMouWI5rgfVvvAbInEIMIA04rKOmWJ6meM60t
+1i7Ei1yaHDU4kNg/Hx8lNartJTBn9ahq+oa+ZqrEnv2x6jarfYwPHOY4bChxJOvMbSQmy6K0SRX
Y5SeG7eoUkFqcfP7EQGDIYPKNrgmyzWStKKmbWho1xAvsqVeu+QPZoC0KJAFyO0ieswp7qaQh1bu
BuVKqrdRuvSnx+u/tcegnUFJFUJhjJ1k+f1z01kktDF8nFyq2Zly9Oj2H4vYWiIGFgIACgoPQPGl
iMwYkzwZahWIw7M8vcyXvcMDxYUCZKgKRhvLh15MY7aMBvESX05q10mFnLQGPm+RsgQPxv343Akt
lT5OmgTjT9XvgZgHTW0PU/Zktb3guq3XaSmIX6cqIFo5QBBBw+keRMrx7OxfKig6CyVfLJHCm3ip
PQxaEAe6X5mgJ2tbR/4TAUjxMVoV5Cx5XhhJGqc5RR2db9eRKzsSeDd2zwCjMsIQMOwDTMGpJFtJ
Il3pDdmvQjzRjq0Ibtv6OsD+vRuf2+wobEejGjG+1LnE9rTUjb8+nsHGcVpI4HbZjFM7DltIQNts
Bf1Leyf8mYgADxtHCU8P7GwVnomKaqvllevxtMlWN8i+aX7Kok/yH6wSSzYYrNIKUXRulSAxMcIq
VnzTOoeqV86O/fZ4lbb24V4Ct0ogvtXQ7zhS/NaMHZuemwCZnx+PZWwt0r0MtlN3hhJoH2f0qYeM
VHPMyctFyLPNOeD5BDQTkcKV5g4nmGGgvVX8WfuhZa82sGC9wBDbnAIqDpiFgfeNZ2DIw6Gw+4gq
fpn1Tn+2tP1GDPLcdwI4F1elcqrnbaP4g/61O7aNACG7+f14G9AWGhYSyOmXWzANc1zrpa34fXSw
Qi+P/kBdICP63/F5hG9I52oKUkPxY+WUxE/Vflsey4M4IcEDAaw173LCScjCPkBvl974bLVvnx8f
0C1VAcIZxj+HWDMgt8vVaWU6k6gisj/pTt6BrNcB01Mvqm7flKIgXq4issA6NnBSEDE3snSW/XY6
0uFSDl5RnYWtM7Z2GsX5wIqj9RsyV5ydYaVdbAyTLPt1c0ifE+nweKnYUnCPNCtHRkUAUqBwDrm7
nKa93Uh2IvsxujoWR/l3OZ4mctSVt1AUm9y41gjrQQxierCJed4NoxyiOsgj2e/Dk5F4euTubmXO
GDHuRbDFvNNMGZWGQZ0wmyC9Nei3KuKj29hyxsUIxWTiL8LzYUi0AlejTWbfMktHKloHTRFH5TWN
BbuytVT3ctjvF/MYaGKn2uxL2iFqXDs/FSLKbHZu+I1HhSY4PRCMhlPNGQQjrJyi1ezZD5WnaXxG
PUv/ZRBRKW/OA7lomJfME1o5o3VrRGYvz/6knOr6VNNTuT80xgrewKKMondUPfC+lmz3kqWBYNw3
3CRLXW0u9luXKGYBftYACAFgV24vgiYse9h/kz+3Loy/1Ht8ATeOFPBK77S3FruB3D50gZriqZCJ
3xjH1vpplhFiAkcRC/HGbiPqjc44INdD0puHD/YIMs1VqhA/yV7ztvbqKQaS7DctbHcIBZ7d1owQ
KIP/CN9rQ7fXqhZl2aj5VtIcNP0ZTbpJ52S7mfFx2VHk8P9y+Lhiw/hq0SJa8wfroxlXTre74osT
wBmDpdTCSyUQIKfPwGxkiWDrN24HDpWCQ8WqW2ESLm95rgekQFMN3S/a10o9V/RVaXcSHryvESJz
744LwDPc4R3SMJpbudT9WGsOijV44x8YOpjEvxK4BySPrTY2jEL3s+RtPIwiyomN9wm5CGAdQIXL
4LXc8LEyRzEtFc030GUheNHiZ9s4JukLyu6FDuvmftzJ4p7aqRm1Hhkpzaed6mSqa5VeZ/6BK7mY
ELfpXVdPSfMupHV/yftjvVCyYIZCSQisEnBRLI+UOZWjZJel5kvVuUzO58e6asMWQVEZsh0ASoE7
iw9IpMTI8lwJcSEyR/qRi5CuW+t/Pzy317TojCmuYs3vNTRzctv61dIEyQJmF3Ov3mIG3BZbYR4M
fY4ZhPSEAHJBvYicqXQAcKNwRmO/FY2LDdgfNoL9cLq9sJuhTMdU80fG83aIO4Gm3dwPUB8ySBYy
E7y3WqQjsIb6rPl6dCozxxax425tCJDHOFFgZkeOi9MeaGJQWVlZqj4Zjh09kspJRbTjW4/FvQhu
z7NoGDLkWFQ/QmHP7I3qcxG56e5SLGhymJwM4gk404pWdghCySiUUPX13I2+9qI3fGsfYEETgtS1
hVIebp2GWSoUjTQqHNZXs/yoiyjHt15vWM1wAYD0QmCZG7/VdSPJO3x+p/8VWZ+z/BigLqn/TOxv
jy/41m6wShhm6TCty7k0lYpY+NxLiE/UT7F9KOcnrXlSRGwIW5fwXgp3LRTaWEleYDqx7c7jMXwB
b/RgnuLAIb+D4A8eWQZJQRQVDuGqrjqskLCapAxbXx/qf2hyFgL0t3afJZnRCAhegc0Tned6Nhc2
O1y9fo3RF1jUAm1zUwBMfOdcwiXkdFbeT6TsEefGDLzwgyS79YdRBLrYuumMZ+O/MrhXyQTnoiTZ
OvPHv0fjsVXOXf/78dnaXCbgXhDQYT8Gt+tJV8U50QPFV6WLmTyj1cbe8dHsCcFyGNMwpVBFv3z6
gkZG2/VBhyFdZE79Y5BFt3A9AYB2wZQHhQvoBdpWLQXMsgp/X4INPb7MpeHQdjdQkZVAocqHQdAZ
wpYL6gTKNNZSqkOdJ/LBGlM3mgXP31qRoCYfIEKAIWEZror/wwDc1GmXa37VenP6F2q3kW2Ww++E
ePs3g6VeVJSTgKGS14hNPUVoS9JqfvBhNJ4D+vQnwyM6iOpGYCP5aPbYqk2vJ3j45PSlB8Vmc/uD
8WEzI8/J2uryQOqagndGipFRaCY360+t6j8ef33dsC5wvRl7EcNacmZaZGajldiRjnwCvNYz2H9S
kTG1cVoZ0wbzLFHTsOoBBIhNGeqaJPvHQJNPRbyXIheuHbMCwfsPEnDkCbnrrJdzLRUUGkNrpsPH
rhoPj5do4/sZix0UEhrboIUl9xQpGk2KeEiJL1l/9X5X7d9hmC8mdgGgVJiE3F0DjCBnXTmJD/7d
cvii7Y/DIx7x7/gr5zTMqGnUFvGH6PdUvCZj4djjaf8SQSExEligagE6WyqkWgcxjK4MxE9xgOLv
jSayX9fHFKECxFZgPOES4KwuBcjtCHLWMul9KTvmKNWLnTgUKIotESCFwasJqgeyiq40epuivlVq
/Wo+R6afpWciIhTeFGGizwl4hVESw6Plmi5Gh2lNa30lczW0M1Qc3RLMYv1EQ8e91xADdrGG2NRR
qo5BZQ5+OH5H9dyYPJeza+1PEoLWAQkR6G8kzAFVWW6HOhV6JE/G4NtgzI/K2Il2ZxUggLHMGrD4
YWlyd87OSYKkdjj65bck+KyJIAtru285PHde0eRbtfoCw8slsP6RZ4YAy6nOYKhOWzu53XuyJEDD
rDeGxf+hQFiefq1FSB3FiiGFhY8WuPagOlpyiEPilnu74MImx1uE4hhGOAxPgNsaIJNo12sK9QvH
AK7dFmLb1y83BofprwJiiPox3tUDWpKOyTxRP0KV98H4bU+OqhxEXazWV4VJec+6gbN/1WQKWZlo
jntISYHIdEgVOSJ/jy3E0gFfSODr4Iq0z3Rwt1MfLFCg8ElE/Deb44NDBLAVoKxASrC8I1FDmq5E
ftJHtWDuknD3ww0thXbHQHGx6Apv14xo6EH0KKW+NNzMxDfpQQhD25oBe7PfGe9YweByBhp6Y+Qd
eKb8YqbO0xSJDIOtPWa9jdBmDYViCh9RQ9PsxGqmsPGjzKVmfW6V6VztB99Aqd8J4XyWuUu7Jh4h
hMqeVDnBde/Lp7+3r0TiArsBM2q5Rs1Euj5o89rXnXg8aJL3B8ODTQFxFUS5VtZrZIOTOaBTiThX
CNzw1+KvPxif1fvCckVWgSfIrKUgGZMa4wfll/wkJ5/3Dw9fCLkEAFORE+E8oakoq4Siu5cfd970
Rgdn9/CIgsI2gxpCIwAe+aQZgYIOaGrry9/H5nmku2FJrBLz3+G5r58rrFcUY/jO8KLLLO82mjA8
TDOAecEwtfLiUACftCaYGvzwu9b9RUCd/3h1Nq4X2IuQjQIUHHBtfm+T0pKqaMo6X5ZqR4YTmhWe
KYqgbOgICAGMB3EaRJ14PLgZyxIKbvLOz/XSTQ9BLMrPb7yb7/StQLihWSEqe5YXrChA7NLpQetP
xstYPsfjy8R6uAnu2dZaASMB0wxcuhaCmEspdttUYSJhraY5d0L6q1F/qZKIYGRrre6EWJzV0SOu
URg91qrRv1VuRwV3eWMODALL/Aign0HiupzDiBRO3clK40vBKVHdet7/4izGZ/LvUsFKKVt5oWN8
1CRL9ttA3FnE77lhW8DoQ80WgmSsLRa3DWqU28popa3fYIdrZfI09VtDryO9ht3Xx7djYzNYHQM4
0PD8QLFy74Lc1Eo30rL2vym2n02CtVqPzsqfGXIIlYzoYM75Kx0ah7VqLGt+fSTNOWgFDNkbw+O1
QagPmU3CymO5rZhVvYzoSPywDJ26TpzdPBDMdwD2DJx6KFFa54JlyRwTfUJ4Jvz13Ef/7F17AzQT
GNwGnGSNGcr6qlWUpNf96UPWfAxKgUe9VhkorUUUFHUkELLqLZ1QvYk1qqh+UzuR7ta2F9RnvRMY
9Bt7AEpABqCD7YIHlFNMlhWCGjBoJN90aP01Cr48XqP1bUaSET6QDI5SkFevsOdDZFVKVVp+3Lef
O9AQ0ZoALCl9fixmaxb3YjgbL850bcrNCp3V1MJRZqcfd3ty2AiWeQJUH6eJ7wDdGS1KMRXstVb/
VNEeQ/D9bJWXVjyDbSP4wyxtOCWcUgpIohq0UHU/z36G7bH8Jhevo3qU52M8/t69VNhvBrcBLw0A
oJwoxUJD8bQiCJUd5PB5d5dStMbAXQNlAsoxDXRO4FDis06iuZclw6eqk5TnVuRRbez0YnxOJVmx
nEyyEpu+cquD1LHCTmBvbAhAcA/GDJDa8HBVbgJJKuXNVFay3zwn/SWYdgMIjMXw3Pf3KvroSWkj
+6ljBg6A4rt3dzE8dxFKgt7V+YjhY91LIjcWQUk3lBKaw1rQqnBnsUTc6UEhUpAEKQBhMv1dqK9B
9BRIR7sWXIeNPVhIYV9x90bLkwkalArINqL/KuRLGhwfr9J6FiZcWcQjMRM0l+CvW5dKspYB2OYP
GVAuh6oDDMmZRa4zW4vlpYYUhDzRcJhFSnidEQ9JN6MJyuSb9imfP0nTp05UNLFeKJYJByMhQiWg
euN9zzlVM6VJmuL6yao1B3pl92VAnR6+nQXumbLgzAtAGZEot6PiqgfUsZTU2Z+iQTQJ3KfgO4LF
CgaX5U6rtZ7kuRXTa5eBOuQY7T5Ii+F5uz4NKjyuJoaP1M+MCiN6e3yQttZfR7YYQT44iGhtt/z8
eKxjJbGU/ApqIEftFKfYjUhAv0RDf09hwQDjqZTUMM/qKczza+o0wbei2P2sIaYDPCEaxKEtMBy4
5ffPMi1Na5Srq0rBQNs4qO31Hq/Q+mWDBMY/CzsGTydvoFJtVFqlUCpwZbmR7BT2S6I4cv5KE3T5
3J2NQ+Qe+VzkOBBthcm0nE3XSnSW87m6eo390ba9rnMNRxl33wlIwXVgFT54Rnlihhycuk04oCmA
lsteMNtus7+gbimBs8lGK4NTPUJC1lF3iGVvqE6Pd2WtACEBCQ4GJ4RZr7JzfadgbVCWp4Utl9cq
fc4LhHDPTffciuAu69sBcwmb/87EhgQdp8bDqTHKGXfk2rQlSkwclLMKFPmWBGSF3gF/77XWy3mY
URKNdmhVVxJ/psVlNwclGPbAboSMDbLg8Bo59ScFxaxkcZxfp+AyJi7df7sxPkI+Jg4UzG8eD1Qi
G2TaWZChmzg4xXTitNJ590ajnTisGRR+sJ3gnHVFj2djahkXl3YspQ9G/QzAbVYJrI6N48Qin6gl
RoEmY9tfbkNgKFlmDT29Sk5a//qV2j9rwaXbUCOIAKGtC8PtQ9lyBzZF8HjUWyhySU9fk0H3pEHz
KpD6j7KTjE7VfHu8bhsHayGPm1EWVUFfJ5DXR9PB0NqDLEo+ra0DhL1xA2FowlRetYLs5WQe0xEE
jkF1tILI0Syn0gTXfGsWLJ1vgoeSQVE4azAE5zSlgVJcu+m7qv6aRQiOrTkg4IpOlrAJWcBmue9K
ZppdZqkgubyR1rHrlzjzH+/D1sliOgpYMDzUWLGlhCoF3rcG0ey1yA8avUjJDelGRXB8N5cJBO/Q
Iwh+I5+yFIKq79LK25ReK/tXfusSwVnaWiWWeMf53UKzWVkE0qlZz6/l/IvYn5Xqizr9frxMWyIQ
bfpPyaCyKgUpkqjPpirIr1X/apmnfvTUQGCJMF23tGaRoUGoCaqEoWr48l+7agmol2l2tXNfxhSS
z6VKnAl/5ODt8Ww29gO4JvRBwo6gAGV12cccD3mvQ2mZXw0UoAr2Y3N4NFpAhRHCNohvLbc7mOag
bmMwIGZvcecKOyCtFkpFLQ4S8AiK41+IDS2HD3Orj+ZArm7D+AkBJGdSjnV90KKTHO42zyHAZMxH
eM1ZsJHN9O4ZJ2M5dHXdlTeS5+6pDEUETltTwdvEXD1wya3Ywo1JmtTIajG+Al7hyQOhltf8bKof
UfH3zi1nS4X8ATxK3BRMajmTLE1aMlKtvhlAMB5yUePR1ZajIgA9ZZHmZ9XZq3INtZOGmhhFfaP1
WZKflb0pFsaRizwycMmsfwefTG7yNOi1LKpvNfkdHggV3O6tr0etNGB4Ouxa+JPLxZkHalipodY3
W/V+trvJifDx96OzQ3B3iMouNzozJvWtyn+4BhF4GCvNxI3OHva70bWkDXs0LKhv35PpKn0fui97
Dw4gKIiPojIRpXDI3izHRyjILvqwq29KfCjig4gmfL30y+G5GzbKctbQDMN3zWtcfs5EBCYb4wNh
idwWiq7wSvP9d4Y5TNMxT8bbYA6eXtSe+nX3+qAfG2wA1JKDGIrHZYVBk0VG3A23yHaa6EMk7R8f
KT7WvxHPzpo301CMarJQcHVrj41dIvYqisexw714d0DQBF2K5DpCHIADcxs852k2qWak3+z0u57c
YtRyyUcRJHh9ShGyBPkKLvEmPaceTKjzirVbcyVk9NomP0QiKviNrV7I4KyMvjVbmOiQEceqFw9f
KiLyG9ld4pcKGWQNISHmE/H+r1Z0XR4rkFBGXk4+QpscM/pLnp5Q9ZjK/dPjk7WxZrACQH+AvD4D
pbLf391sGWSsGQWN182a5XMqe+ApRFvw034hoDMBxSXrMgs5SyFlqSlBOEzkZvZfZ/PQk3Oxmwwb
+Vj4FHi0UXm8xoegqWNghnlKcAU9JTmHrfN4Chv7jhwUsrHA++E/3snTEaYmUUPJLZcOje4qu1k6
WdIASSjm0KP3KH/D81QO7LSxrVur/z38iJpM8P0b+3w/Ph/RNxoTfU8QSr1lZc96SWigQTRE5Nob
i7QQwhlNSh1OVkQhBJ2QK+MsCY7R1vB4N0EsA7sP4Ub2+7uzqibNDOylYcJ7eP4VWoKbsB4d8HV4
WaDbBbUPctfL0dEUlEgk7sitrV+kJys/Pz5Aaw24HJ5bm0JLNbWJMLxcvtrmUz8/DdPJTHfn9VHO
eD8LTj9l+TyUmdSSG51/zuNb/PfjWYgWidPjatmUIV4Hcivbc/6BEsEOby4S9BHC7dB9iJcu9wCA
BGrEpY6vl49W6kylo/0q7L0JaywR/ENAd9HeHA41p/KCUonSMsFjl4+aY0+FQyvBZdtaJWCE0QAT
oUW4i2yadwcVBD80jxNbv6GDixOD/H930zQ2hTsB5lKAkRRzUiKvf+tI7wyWF8jtXm+alcWCNgA+
OzIrkLWUIFU9QXxR1W5fSnSMNgJR0GFriZCVYEh8BK5XUV7Q16cxKTvjNhSZW7eOOUiCTWBrsHxH
YQegnSMcRMTe0ZptOYMu1SK8061564ePc+jZ+dNwqq823X8jFmI401jKkzS0LYgpY0/zwt2tEWEy
IcEFlDYiGgCbc/tgzcGEMuBWu0XNoekPrahQ+f3tXS4Tgj6oa8ONAPcOTtVymYhFbUotObgpnxpT
d1QaOoH+s9Q+23HhSqWrdE65t+E8XmjURiBdBEAnoJx8xCnojMIyxzK4RWF4CiTp6O/VUgwvwmok
kLYAKIK7f0Xe2g1QKfFbNzlte5AMQRRlfXgxPmxMZmsCUcOzj6S6EeUdSeO3BM2GQMe3/3JgfPSO
AG8k+5sPZdld2ckZcBY3Ra0dMz8Bl/cHC3QngDtVTTBq5VRBQCkfmzdZ3a08YMfAP0dU9L0ykxte
7lvU8JehdEO8Ly2BhxSkiNbrj/GxA0D6MYuSD86kSii1xRBIt9x8ocppEBXGro0ltAp9vxQMwrZS
HarUIoqm6OmbNT9R+y0xjnTa/QgtRXBqg46VLnctROiSh+hbHu5FKMDcZhFjECHhqVtxs4XAW6Y6
tdI3TX7KnwsRm8XGDgAioiHagzICOFWcNdMPUTbks5S80Z9R6+a7uevw9Xic8fqgxAZ0S9zqpFWu
5tVkp29on4L6hOLr3uO/HJ6LeKt9bbRmj+Fz+mJ1H2pTcP7XT89ifIszY0DpZ6W9hvGVzi3NHKwJ
Tlo4aVy7sZUJ7MqNswqHCkETZAHxZPOhkzExjCizc/pmGp+LrnfG8aTMgvmszTIGjvtXBjsNd/ZM
lTdI7peQIR3KAWSCByVMnOCwe1MWQjizzAILf5AFEFKgon5OXma6/0ogmIuHB81skPHlS22HJjBo
EGT07UszfRiTvRA8BHAxJmLBCnpSrIB+adbXY0gj85anf7eFS3a3TsH4QIei6gx7gXQQtwdZ0Wco
lwuM2yh78ZOw29PGhV4Mz61+KqGZJbovG7c+Ho9ZfCvSSXCINiUAHod0O558jbfHMjU25n4esEC1
6cRgmdAHgYSNq4BsAx4dVBsxUgBOKSUBWm/KlWXewIXYVwcjPQaiNn0bNwGlD7CL4aq/X7nlTShi
XVOLprduwEu6WvKxkF7KsHaz3dUEKlIPiMuAXxuk/kiOL+WUeZzFxOqsW5iUL8FzLjRhNlTUQgCn
YSM1iuqpH61b+rtuvMg+6rFrZp4pqsbkFgzQaQZIhUuNDARS5DzZR6jafQ6yK/IW6y/fTgV9Tb/t
Uhv/EYBaFyROkERZvURZ07Sgue/Im9yHnomuxb3q/W8S1OVeNHkL6EWEKaAyQjoFfzABFQUFcOhg
ysCe4R6jiMLRKhoFw2vSKU6i8z5jlS0QgtOMQxWOFpaIv9kJUimRMWpvRP1t/wjJl8erw28wencj
NA0yMxhM7OZxl86Wmy6vwyLxo8grFac2fJJ6AxEEZ7irjaoveIoorGFBRODweMRiU5DGCocqQuHw
k1K/JfWXkexcp3cR7HXAilkgH+OuXKoMFawyK/SD+mgpN5pcHi8Up//YFEwoP7BhoKyX3e3lMaLo
HD3ZcxhcqiR0FO1N3dly810ATG6gzJEkA6EgN4GM0k5SG82+5MNBPpr9Yf/3w2ZFQS/w5YwAe/n9
ilWakxLq9iXrP772+r7OYO8fj7w0Qlesl+sKzDnKhCpyYdpoqIWX4euQCzyejWMKenkEcNkRxUUj
y69PDCkhUzSEfqM7QfKTGK5qO3UosOq3paB7NYxWxDV4bz0PgZGaRzn0Q/WZoCuf7kb01Irc543L
wOBeiP8g/Y3EMX/lSF9WPdKkl6zWnYkAe/K0kwiAbQccOMB3oZVwlngye8UK2rlGKvbStq5Wn4Vt
tTYWCtUoCLPC6ICJzwdbczm20qmVcVYL0H0Njmw/l+CoHnbiczAP7DrgRgD4GVgoizu0Y2bpoVqH
9mX+2aafsi9dv/vcQgCj4yVgzAFUgNOuoW7RWg8t60LDVzDCGvusyvfvB2gGS8Wa8+Ffy2OrSA3C
GJlqXUzpOH3QE4FaXeskttEomkf5EaI/fJSvHgdDn21rvnTKk6G+zsVxr87ABoBpljVbR3MHwr1t
tAkbw6bjfGm7j2PyFIl48La+/258vpf4EJiSpcQY3/6UBe6406DE6uMHWUsQtrMqAt5kHU0Lsegx
mC8IUjpEfkbOckpE7Klbc7gXwh3RRs/1wQAR5SUFxZfk7IwlrebAbYE9x0aDfvHzxdRcrUAN1V/7
txj5KtTUWqi3QIZ3eUIns5qMtJTmS958vzTkx+PR16oOVUcMRMSoUhFu5r4eroRNYtrpF8X+pDSX
mr5M8dtjERvrzzgKUF+G5CEK5bgrJpcSWGe0Sr+gjZeTPUfhP4/HZ594F2BlG4CKWuRxoYLgnfBA
pUxNZ+DuA/Oi0n/m9pTHkwOOCgftyBxZ8WAdC+LeW/NhR9bCrKC8+SzZFLQtw/sbF+hXdxqeE0PU
GVgkgdvyvs7SaECt0yXEY51bTmO+PV6y9esAKD6CS9AcoChbNSMrLJtaJaJjlyLXD4Z9HLTYQcrG
Cbud9FgEjxAaz2G5gNwAVYXJvuQusjGhfx4dzI5cGmq70eRIjSiAvzrBTAKQ+agLgyu0SuyOumQF
WVypl6540X6pw4uys0Pi+xyASsT/eE8ZinM5B8noLTT5VrRLnjl9/pRbe5U4ckBYGQSX3rs98dHW
QZHgpgbqeDHogUovaXt7vNsbK0QQlwG4GfXh69R9lyWSlnfldJEztGT+oDXPUrTX9sYUULaAaDoE
MIzAcomMsMg0WobzBa10zyT3kG7/g0WC5cpQdibansmcFpfj1LKKQJ0uNAfRSRm7ibb3XjN7CclE
qBLGTM0nFTN7LIzaJOOFhLmT08L5g3MEaBFQiNCF6MfNs3hYbaXYrT6rFytv0KzqJIn4vbiYAzuo
CwHcLtQayTpw9agXVNs4CjlG3dNQhm6S/NWp+7Jy/xEFWDbAxiwqwPcblGfEC5KMkotp/DSCH+n+
3WY37b/Dq1yAd0zt2ZpohuGdUk2cOdv9agPHhMAJIzVCgQe4uJYHFs0kdfCdyNMFxWBB6aSCR3vj
yrHcADq3sPr2VR+juh5jxMqS+aI034zBMdoT2Un+xHZgIYI9IneaVWsMY+ybfL7Epqf9qJVDXp8b
EZP66iV6FwIaZFTOw6XmGeMaJVdJM0MImT19cune6NV/JvHv+FzoJ5gksESHJQzA8tjbp1A5Du1Z
HQWB6e3d+FcKp8Cb1po62kMKQTUvceJvRDSPTQmoYgSsDEyHK4BiQBsQCHfmdNGLD7R3x+YSi965
ra3AaUV0GiFLqEHucqetFU+TpMGM1Z3WKUR4hK0Z3A/PBzes1rDzHsNHnempv3q/R+nI43eIfeHC
UMNhQntSXAgECFgB9PLETg3gP1OCSlWU8cSlGz7No2vsbPv4fi001GyDIRDc+ataQ9mU0EQ6lnGi
mqN0GOfD/jkg+sMyZ8BHrRDYKYydBkGc6WKbp0Ty5uxDaJ0D0bXb2gxmDoAbFaYTAGvLldLnoIio
Fk+XZHiJvnWVJ0d/MA/W6Q51KYgbA7a+lBBWfRRY9TxfsuBToflWJjtD4koi1B17lfktvxPDU2Pk
qLYIJBW7QRUPpJb1/LVonhXdy1V0Xj0/3pqN1w+mICLgFrJP7IQtp1Rb8WB3ARwxXfKhS/LpWNYv
CEIZopjHxk1koS5E6dCyHPEu7iY2sjKlk9nJl2J+C+ajPjw9nsjm+MhJsFOMC8/bCWUR5ko/Vsql
sd1xcipR9l00Pvf9cj2HtCOZclHtxE1R+VntdrmRV2aYV8TDkbDDAV5uhdxGap5NRL7IUeqo3mzv
BEKyWw5QDWNhBXAejTm541tazZDnyIZcrA9TQhw0MhMYgxu6ivGwIgUFM2TNY9rRVKYS8+rnwhkG
1/gi2QdU7j3e6I1rjrIdxNwR6GPZG+5dIia1zNqEa99XsGlV8BFqstNHokapW/sNixPhA5C/gpuV
M6bUNNDMYG5wCUnr2nbj0r1BNOwGHDwWAUSBNwA1y+2uQ02ncmnAFAHpmv6SjCJ0+/YM/hXAnVhi
zAgktWS+aNXRGJ7bX/v3gaHz0RwVWXgEr5ffP9aD2U6BMl+Svyb52SKXQERstTkB1lgcFZgIuPB2
lG0O0ZzY3QzT/5+SOvr/kXZlPXbqSvcXITEPr7CnHtKbzpy8oOTkXDCjATOYX/8t99F3z8agjeir
qPulFRceqlyuWrUKBG/3p7AUYKDCHrBOwUUNyKWkcRVo4yyNcPtaaY/kiUS7d3g+vPT6AiOurU0l
hi+f3SrwtvrTLxUBZYtYlrfEBJLLkjo7ZWpWamFZV61G/7uTQy7N7uwKOMtuRMjIV6ONmjKhEOGd
uuy0t3QKBkngIFF9CS8TTHHyG16r4tKooetXrT/RoxVv3G1LcwQ7KoqrIQIGQ6ZIdWKAUbVYc6/a
+KnDhVZbLYpILuaWW7ByjAQNB1wb4DhEemKuCW1K4lrRevdK1J/9U+l+v39Kl/ssYjTobivKhUQW
cD58nGusV4qpuPaVr1q977SG32ykiJZTAJOIoIICNEtcE7IyV9wyM6PKr5wE1Ssnh/tTEJ8492jm
wwvxN8+uVGNDMlgYPrJ+TOSosOfjEL3W7Jyys7YT54xThSSXI6gaEF+BNyu5NKD6c1KXVe2V6odW
OVfVxrFarpUAB4vHBErGkSKXrEZiUr3NWd1e2Z8+93cSQr59PRwkkWwEynKRcvSyvK7TKWuvo68M
3E9RHnl/L5YeH8ogQdeCd9da8DpBvXsOunHtyqsmYInfeN2hio8tGoGqx/uiVlYKogRYFL/FzObb
3iK20k6GqV0N+yG3X7WdeBQxIlwlEWAUrasW1PKTR5SpRu3EVUfraVVHJ9OtlntL3cM5evPK4B4j
wiXpXtTy1mgiw7ia1mmij3w6cXLavUgQAZ8VOg4rLqdzJoIFzFvbuKb9uUoOfCvyvjIFcXdiD2DK
lxl+K4sLHY3Mx+vUPCjeKTaeja0Y3dLQvvGVgHAPvhICRJKvlE1prKklRKCSLoI/dnGmwBv2q50g
RfmvEEmtdQuFtiMqGq+KB24rP92qUVmuE3JpNnruosAaEF65HIxP02Rlkd5dFe2g0QPPT+NWmd5S
9XAKkZAVUL8V8L9lorZjAHnjFYrdZ0FZBIjgoPFCt7MuDIqBZmvIDQoaagRmZd9S1RJi9lrdXSOz
AmrxW7FFBb806LiS4Bnj3QikOVA2c812XUXLsoxBwJfoi1YELj+jn18ZGOW5GXa7UajABTEHXHGw
OS469ggiJGVyMv2K1mtpfU68jctpeXpFhS+C/eAyAW2djFWlQ1ZUDoz6dWif0/QECJ3WnvjvvVou
hOBwYclEjyZpwXSlT+yySPRroh9qw+/2a7lg9wWfFgoOwTYh84KiqVE8ldD/K1fBEP1U6AdnCyq0
oiC3ImQtb2O1ai0QCl8z5AjjgOjAC23cTVsipFXiQLWVXgERxviU/ezTh2ar/dNSAq4iCw4/skYw
7LJH23dkqoraq8Ju+mnnD1XVb7M4bcmQZgHm9zG3dKUKS+VDXl5MFEgb3+4fJ+FSzh0qHFhA6AVZ
BlxC+V7qu56QmDhJyItD5YZ9iz40QQcXt33l8Zf7spa3uIMEIfIvMClwTOQQkdknXWs2PQmZ8fDJ
inabdTTxFjw1wEMCaSWXsBLa6YlpRSS04KSPged8v//1K5sxG1/y1tTKGBHywPhx8aCmF6qeSbXb
QIkpoJcYIjeiFl4s4I1361oKbj+iklC1hwOv3ID/dX8OazsA6JaFzA7CNrg65gL0iGslbqYkjB75
j3y/vyzq3f4dXdjHm8/XVVYRAMWT0FBM/4XWW0q9vPXm40s7wKaCD5qHryedSJYf9epnpv7q4+v+
G3wuSCjNzUQmsyxcKgRdB+Uv96Tkv/63bZCcwVQpHZKaGL80/LoPthiFV06q6GKD0ka4rIifSbus
RaVa154Xh0p8UH677XnzQbxyjlCbBMuBV7FQZ8kwZYXLFDI1eahZ8ZfCeNAQY969RCL+jmpfvLtQ
cSCdJcNQBoWYVRxG5DF+9MYNTVsuEXxxpLMRqkYGEimd+Q4Dst2oqHJjoWIdNTRW6dsMnO3HvXOY
C5FWyU2cBrdQzkIvf+71D13wjuHFCxIJeTRlkmkpWVZEFcBzXahOHzTrsdxJ0wrfD5+PceEIQKcX
mNI8V63aRqQ9TJtXL4h2Fvm+DS+oaACNcMQ/KVIw2E6iqanahVZ+TX6NO2nBF8NLtjThlpZ23tSF
UX5I2a+s3YuMxOog1QFsIUw1IgSSDpslaAPZZHdhZvZ+frKA8ry/vWtH9EaAJx1Rt3cqJ87NLqzs
Q6ofdPdsNuf7IpZqPJuDjLRVnJio42h0ocnIUW+VA/37fxOgz9UMdz1JshpzYM5v63dkvGd49CoQ
IAKka2TcC7jvmDJZYxfGF03P/M7dIitZXSBE5BD9EXEOuXjBHoBYqTuogBq9kEeV7iv0fDujgoTa
QR8hoMFUaYs9YNobrfS60LsQEHR20/64NNw6DA5ADQowYO3m66/Wid5xxms4qQ9O+tmtN6J9K2cU
XNoiR6rBE4ZvNx+/daue2R1rQ9oeqXKonAvLjruPkOhXgzohYagXLkuS100Jhsg2NEuEmJ40+uf+
+MtHG1JZAmwOGApsqNzIkyGsO8SaQUPTPKm2X9jPxDtrZKP6Ym2hcCODGsgV9Hryq42iB2ZR1wMN
my5g9CGfjtH+1DsmAhgbSulF5l1Oo0SpmquT62Ei3KdakG1VPa8tFN60JoB+QP7j+p/vtdfgZRuh
HiY0kl9glw1KPBRS62A0u31UVC9aIPtCCFmcW8lw63Qc3WFs2zBiig/m662k+IpOI7WInQBLGV49
cqVhVqgmWremPOy/69oT2WJpWh0e2CndFnhLsIbNl0lwQYIKreJh/pzYPx3z2/3jujo8jJHgHUTl
tsw0NSL94WoT0IrgcgsUQCzaLS97VQLeUHiF4G5GJ+v5BJJY1RBjMPrQNJAmoNTfCpOsCUApLDKW
IN4QJdxzAbFOk6yzlQ7osoY/e9VuuBEwhOi7jVZUgtFIPj9GZNHUbN0unOixTE+DcjC70/5NAIAQ
+DJEYITtk2bQ8iLi6tSHLRpwHyl+7R8fiSaEpC08ynFK5+NnVT7godiNoam/2tbHnXzm4tpBQSFi
O4IhH3om3Qp905a8bpQ+jJl9+K00W9i4tQ1GHlQkgFAPhiDl/PMr2uXxNKUDoCC/+uyiJxtuy4ox
RfsvkZLDEUXKTzpAJNJG1W29PuTds948GeTata/7d+BGhKwEStI0Hs8govRS30wK391w3lesqSEo
j0W5MzC7cpit4oqmjMwGZC06ucUL11+G7qJuhETWFgoVyYhFIi6yLKqOM7sbR9bxsNNf0RmsJedm
f9QFqVeQGSDxAJpPPAXne601vEbVcMtDhXxRgm78dH8fxFbOw1OANoh4kSf6zSKuMx9+7NrBtUd9
Cuvm1DYBODci7TmDTer8Inse1MN9cSsn1wRjD+JgsE/g9JMiDEaLxGlhRvBXG3SmB5sv2cJSrGyJ
CasH0AmYK5bQ1MQzkDNzYJ1ixQ1q/UOuvKhNtX8awK+JchXRBWZR6zkYLcxjm/XgA/+V+1X/ffcq
zYaXNiUdSyd1coLGI0Cstecqf4eBAvEJOJthpwALkYtumrEfLVJ5LARoLT1pO0v1hf2bDS908ya8
46TcIDXF8DFKItRrb+2kvF0IkI5RTm3i0DxiIZlcn/+YNjuorJwihJ7xIEEgFRZWLuZVTfjEw5gM
oZ0Eo+un5RMb97v2b1TpeNwi22DJQSSOHmcDz+w+bCg5l8g0TMOxescDzsLjASoOANDy/cAJcYhF
4jGsUUrql+WGkV1R59nw0kUXMzPnk6cMoRYfqjJ4j5ohiARUiODdWOAp8h4oxEHPcE0zetDws3EJ
re2yKM0DvY0wFbLH7STVhDCkNYbANDP0pCyCydjvaeDpKSrPAZyBxy0+4UYV+mSMMmeYxhB5fP+I
d+T+8UFYgYsBgGA4w/KjpHdjs+ttNob6GHSo/ks2TunKNSoKF8XT1kEfBEf6frwYp7GNogGaFvxW
f7W9T7f6Ya8cIiRb0fxAUBujolc6RCA+6VVAgoeQ5aepOO/s/gJbgXcCXDEEIgVESnZXM08xolG4
2wP5W9X80doflZ8LkJao6BizgAKGP//K9adkfNh7GWB4FLaL97Ngr5SWp9S00WgzOHvOEPmT+U23
NrZ4qQVzAZI32fUoII2ALg7N5jT2xya9jjvb2v+zBwgfide5iCRJ9nogSe2yxu3DrH6Jlau1cR2v
zAAUGggjAbEuSMOkJWoa0MVZTduFhVodnYKcVfyMvDju3glQGaKCCl4xVEIu9vN4S0oz0VjIrvbo
HXV1/7MHDD03AqRlYqmulmZuQABYaAc38hNjY6+XugY3FYX5CJSgZBVvw7k5MiO3TSIvda+FTf2q
MIJc3QjErEkAug5nFQRuSNtKEgziDaoCPm6BnBC5wn4jsbA1vnRaHaWKLK9PvavJA5Yf2m+79xj+
0L+fb8wXiKhOP3CG4QcajEUJwq1pt8UGebsDJKWAF6BFnpjgzY1QxwwMq6iavzag60fbK7/b6kW9
ukQ3EiSD1DS8GmodEpLydfrqbFFtrGgb2uGIfDZuTvE+n0+AZXrDPSvzrlN+ilN0l3sg+2818G6K
dLkorAUXhnSIxiTN2hYhxStA9r6lVr73df82C2APoJqa6EUteaieUeGu6CLnOgTV+JnFG6+q5a2J
9bkZXlJkag2TpfcYvuQEnWkuiXWi9UPm7j9KqMcCrgf0nlgnGTZLYsPIB7OIrmoV6OTFKn/tXqXZ
+JIyoFW6qnVAeVwnI/Dqk7HffYTDI2pe3wCzC6iNWU5KPUxNdHXGj6lfpK/3P3/loM6Gl0xFGuOR
U/YYHlC3rvPd6bBFK7SiaTMJ0gLlaE9iTh0k1IHbHXPtdH8Cq8M7SDCg+YyIw0jvwB4P6bR0WHQt
LNV/MLP9lT6o8QLDBrqrIMu2MEWjWSjE6IboerCLLnDB1bL/+2/HlywFp4mlJm4fXVPwMMZPxvQO
S2dawjVCpReOktwYDzkZJevBEHMtlV9u8msLDL12gG6GX/AwtmYbDRnMkDY+5dbv2PqtKxsX8oql
EFQLYC16A/nKM9BtpeKmhiUy2NE+9pd8euLOn/3bgOsYcU5weKGKUwoh1VHcAR6L+wB1xvCwfTpt
EfSvHFQLSXLwv78x5ch5wqrL3Lgpe/vafXD1T1b34/4EVhYJdA7AFII9CukwOcsWl2j+QFjiXPux
fEzMS/LiVae42EnsLbxUlAritSnM6fI5iEyk2XQVxHTaOT523fn+LFZO02x46VKYWrtKowbDK1fb
++r67vD1vgAxwDyWh4cm4E1ClcF7IcP+as9AJ5HGVa46yf0odNkV3tfAfCSf9188yOUhMI8HCdwA
ubJLsYcsb03QLHCz9mMWZN7Gjq+slaCDEWoNRwkYibmP0Xm5Qyqz8K5xfrA8v+RHjW9sx8qZnYkQ
h+7GD3PKWrcILeFIvib2eUhP9zdjZXgELvDkB5gb+UjZzSPVNML4wnaz7y1YvXFaN/ZgZYk8pORF
1hmFUYv4UQwXg6qsTEIwCpnKBb1rFWPDjVmbA6IXKPhBAACEcCJ4fLNE/ZAO5WAYwAg9Ts6pKy/7
l+itXw+S/0Ahyc+2WhvbcfCKJBzcpzFI9f0PZ2TAUPGG/LyAcktOJKJHZDS7Jgkd5++Rpb73+f7n
r23A7fjS5V+VwGjVBcanJl4iQZEH7U4eY2GRkG3EwsNHRZRWZgdz+KTGQztF17bUAyu/VOXWKVrb
4lsJkhYo0WhFFNGXa9+FPT+m7oZN2hpfMnqsydIktzG++neRHqz+HUfo9vMlD4mrNnDIDYYvI3jx
gUn3X8/YA3heCPMjfiGzEgwWwLvGpEaoW3kkeunn7KGyWDA6G69mscyS6UbCAjRVgjUPvry0THWn
lmkKpp9r3/vm9HoKev3n/dO62AhknEUvBhgMIG0WKVXFxbOt1SblmudBNfk027sT0viSxTY5XEhi
YXzl0/hUhfc/fqFqAnKMnDzw8ohm470zN0QGJ27hZqZydTXlHI8PVnZGodHGhbAlRKzgjbVTSD9R
tbaUK3W/8AzV7y8F3WuSxDzQORGXpwjHy3kX08CTxDEbOADn0fpaaht7vDoDFCihKhD5yEVaKoEv
idL0Jg7N7ByhnYR+jOnx/k4sDiq6LqB0H2RkuBHglEn2ImaGmrQms66pZhxa7ZRUgV2kgbbVj25l
Knj0CNAQWk0KIMZ8M/LO9KqxQUWo5V4q7akqT+5WO8CVqcxESLaDAvVW5BVEKJpvACQ8PiZokvVn
93ohjwTahjd6KuzJfB7pRLNsIKg4dTO0HbqkdVBlvkd3F5WIwjFBDwb+cBHXkxSkQGFXkw2Ne3Wq
z31zTpPASzYCb2vLdStCUo+uaCtHi6mLio9vVX6pO89X1fNgbBywFTtlAv6EGCtwDSA9k2didWnK
u9i9JkGD2hsPDAv3d2TtZIFrGExSKGXA01r8/UbNi6hjJvhH3Gud+2Z2SLOLusV4trZUtyIkJTE8
EBqaQkSrvWax76hBlD7H3+/PY3WhkPEBkwb4ixa2xMpTbk6p6lwb66MShek79sGzgRJD2gHaLuOg
Km64FWJO0TVB7xs1oHQvigiEeQiBokxM1NgtqkmcMnMbryU2apTOKhKg6VHZIhpZ2emZCGkb+roD
LT2HiK46uaXu67Hil7s9ECg3elgAzSBYnwHnmh+n3IkqzUhIGnrIjD026YZjsLLLgmFVg2KjNh6M
HfPhe51y4GSsNCzcwD7Yu90/kfoBPTya96FEafFKKTQlsROukbCNgyZBEOu0+5DOxpeUbdQoa9GL
jYTOt9Q8jcr++xRvXQsPLQAmhY88Xx29ADOHN7UkHE/c/KSqH/d/PUBuBip+cUghZD585Bhc7Ucv
DU3vxUIbji2vb+WAAl4AlhfUkcA3c6XPV1wA9TJNT8OOhkZ07mlIhv1ODUwECOKhx2Cnklm3zSRh
pk4xhYx8Z+YxRR9z9dvuVUJiG291PHdRqieHl5zJiRp9atOwMY+TP5gbhkic8JlrjGTV7fDShRAl
fcuGmKVhO/lu9JOSU0JPUbRhTbekSPc04aDQ96I6DSfl0aLolfm5arFUwXuWCq24sFArZT1eUylx
lWhp6EQHgx+V3SySb2v17/jSWrEkwSPCUdNQxz4feHN4x+cDZmAiXS9cJ0mbEa/X2qnuoQ/K37z3
p935BvH5UAdkAvBeh07M9Y3qiRV7RZGBIt43rNfS3HhGrBhT4U6iqxdCSnhtSd9fVFNSTpmXheYZ
FddTtlGxsnaGRJBV9PbA9sqlnrRNam+M9TxsrF9mFQwnTz/ZW23RNRG2kPUBjrdoXoVoKLIC80XK
syHSaw4pIvbWfBrTg50+5fFBbQ8KPNmBTT5XAmZslcusLh7g3JDpieycFE4BxAUdrYYJctvn6PPQ
7DfloKMHphUhD0F0LO0N+urYaCw+5GEaA1V3IuT37rMLJmhAHLHx+Fb5bPHYYpNrEBJG3UfzR13v
rTQB2v12eGl1soyXQ+ph+IT6qUkOydjtVz7BMQwkFO4iaJ+k27SxyaBpKQnrGlZW+azuZkvBFFAQ
gNsUwDdQRUkHq2zzgk3MTEQJRRuwLUDuyvmZDS/+fuN3OzYfYzQIQnGpe9DgamzsrzgfklrglkZ9
icgGoWhMGr5KeGG1A0o+0RyVs3Pf6b6XOv7+QwTMJxYHeTM8uCQhDgGzNKszUWD9n2Q4xOqGBVmb
BBrRiHgrrtNFbcMA3tY2T12sUXms8oNXHVHI8o4p3IiQdjkpiylnOUR49TFGx5vDe4YXLGAwEcIv
m+9yWY3gRm7SNMzth8w5KxvDr5hYD5mN/w4vWQkn1rWm0RL4GvGRkEtNP3g1GARP75gEErsovgVU
Y1GJk8aE2M5YpaECHFGUpQe2FdASB0U+rYAe/FeCmOeNMmiKURa0Q48Yp6L+8KMpdhemQZlvBUjx
E5s3IJRWsjRE24ry0m8BHNa/H/htwVIIpZOG91JmG3GrkFBxLjZAdVuMaavjg88MxdWAvOFSna8P
yfOm5TE+Px1Oqufzcv9tAyX7d3wh/2b9GzKZFY9wTLOvQMY6u1GfYvUBXrHfWkotAGlt4jDStEUa
8uybyc6cvUeJb8aX7oIRPnfGFIrPn4K4f8U83qEAN+NLy6+PLbXdBN6wO6Dx7fE9VwEqz8R1hpcn
rrP56scxHeLShR/Jh8sPtpt+CIt/O7q0OEZZN30fjTj63w1+MLb6Aq/Z6NvhpbUxuUKbOOMpyvRO
ZXvgJVL3P+4v/5qVg5ONpsMIvQhW+Pn6gBu8GIYa6DkvM3362XnqimBs+MZlJuKbsg0CLBzKK9im
FjmHrFJHxsCTEEYxSnutF+ZckuwyVB+p54GSfHepr9iWG3FSuLWxm5EjGZSGGvlip77GPt5ftLV9
QShDoCnA7Ieg63zRiNIMFuvbJMzsQ1+fp/Tcbd0+GyLkWhyVgkCNOSLjV/7Qqq9t/Nfo/bk/izXD
JxhWUCkL2NuiA1RJldQqOJ5AAOPiwZs1+6O4KIz5d3zJ8OVAkEeGhfFb71MagXj5P6r6l51tBPe2
ZiEW8sa8InTvxiwpM7BUX/mzxf7HSUi3j8Jp7+gMkxi7YMj8Kvpo8fOmF7CmhTdL9fYQu5mE5pCJ
5WmehREN+HiIk0s8nbT4HTcRUosIdyMIJLqZz5cqyR1dGfQqCw3rbF4Lc2N4sRSykt8OL5naovWa
WncwfFH9Sq1T9neTHSPtTJIfe88t6I3emFkRC0VuS9K+hHt50U+IbGQVACe+p/Yb1mq5G2BBAYgf
mE1UJeLmnq8TTu3oJC7LQ6LDYyLfW3Zs1Mcx3yJkW+o4XA5wTtkiBgHnT1IQ06FsUAWHEviR/QrV
ubtpOUDCeytA0o3B5KVRlRCANuO+naNafTfCGI9ES/RGQ1AXzdfkpUo1t2dTUhThE6dfmuHz7p2G
V4ZME/LUoJuSKwaV0m6sxk3yMLtYL2QrkbW0HEjNoC4X71AUJoLFbL7No+4VYx0TGiro8TF+dNn+
MMZcgHQNVf3gDDaDADc9tM1h7I73l2flnM4mIClCqYyOOlGMX9Lvo/U4FAEqx1Lr034pgMKJfpDI
9yH2PV8mko4M1GhpHcKK00tvPDTxJaOX+0LW9gLOGVLuohB+QbpMGy3SPBTahdZftffV1L/cH158
49w0oa7uZnhpJ7qBqNWo2TSkeR9UbVB0Bzfaaj29NgcBkEZtCODkQNHOF6qgtWWlJKNhlT2FurKR
nVmbwu3o4jDcXBGFPeW2lWF0Zj02hKLHG/WbYQODsjIFhBrw8XhNizpg6YawFB45DrKvoam+0jLc
4tnbGl66IRRUoqJrFYaPsNE03NK3lSWCt/xGAC8wTHI+t27LksUg/AqzsfBHA6xrV6XYrw3CsdQA
gRdtDuU6PlexyywH9jHU6fM0fVTK7ky66qIO7cYltLZWt4Kk/XaK1FVQiASARUAy5pfj1i23slpA
rKGsH4AjRKkNaTN6EP6iix0H0EX/oTon8PiZW4GyFQOFvCvCoAhQw47Lxf0Vst9ZSSPlmmXfGuuD
Fx3b5FxuNUNZWSlcn7DgAsGBWhHpus7SOG0NdGcKOzsofoxb/Y2EbZBsx2x4Sa1bS808rwHSBUka
MApXZ4V8UxO/o8couG+lVieCukFon3iMyWFXw6mUMW8E9Kg5GVmQ0w0Tsjo+Nhu99tChHYmJuQkx
RlfrrAFB7+YvdTwTetj/+QIKjP4LCJoBtDMfPnKstulKBlLF6ok3l63GQGtfj6w00OsoDkWXTml4
gBO1KnfAbtmzx79TdcN5XR8d8B8wRiPUJOdr3JgarTYiIs3tQ9t/ULZC6mvaJqoR/398ae1LdF+t
QbuUoK3R55OSfLP3x4tFggbsd6gpQ0TUk47pUHrUcCKsPsyX/9IlW+n7pXcvxkcxFk6OKH2UnA21
UHOT1CL/zR7t/oOrHQzTj7wD+bP/FEEQSmgRrYGVFRt1c88pRmI0Y4150Oesd33S7a4Bxg6DAw8/
ImgGqq65gApd3jnVRtQLNsnRRSFEam7o8ZrZEw1A4ckI0yqnr+JWc1uX8Tj0tMBwCr/3MwCnN4mj
xYrLhgm0jQhCwAlHmZ80EQqKcH2cGMSg3YlxsYaTqT3naWh3gIcEUfMO63ErTj4Adp2kidPGoZEH
ND8ouzvdYF/g/yEODiA7kmfS+OjYMA6Zgwuvsn+w/iM3L/sPFkIOcC7BNoNQr7Rctk6stLLqJATf
uas+8X5/HBwPCVS9oO37W+8T6ULtRupQtPmFeWWXKXtwHnZ/P7QBXCYAmYMbXqaILDQTABfAf0LF
vcTJeeutuHLN4crB5QBIJ2LJMoUjzww64FqKQ6285jUY54+xdvCyz/VwHraacq3YEsiCFUfyFbA4
uQx/1JUkSzwrDif0GE1PefZBpRfz6rzDM5jJkTwDpdNiMxI+lOG9TjSgxe/7W7I1D8lW5cSoBGUL
dpwcHf3S2EFbBv3f3n7sEc4UTq1gzhGQamkeVgl2ITQdANVvinaXFvW3qvPWJgL3TEBFUByBrntz
m4jmSa3St3kSVr4zPhHvyawPafVt43WxdsRA9gRcON7cgtR2LoUOnjlMKoowevsPcY5xERjZwSt9
PQ/GrTr9lfscFhHPAFS+IMAiw7U6FA15HYuRYVYelaPrbijjynWOVvOC7hS0LVBIaUdqndUNt804
dNAmOWF+rAfGfgiJcHQEHQkai6BBiXSjx57dx3nhIXqj6UHsZ462cU+trNFMgPTE8BB0tHrVJeFg
qUE8Hqr+HbsACSAAANOgowKNPt/xicaRUsUmCZu09BW19P/cV8C1GeDYwl1DBniJ7MxhML04LwFU
ILFf8fOo7qYv8hDnFzB6OCTACsmbAGyvXSkCVWg4lxbMM1scUmszgKuMm08k+RGana+QXdZxTxWr
QH6KnYdEuST70bUCdPmvBH0uwRlpN3UOJOSV36pPnXnevwfA7OK5DUgNiJilY0rB1loYblSAf0H3
a+WQb3mEK7qGuwJBa1CrvfGfzifQ5X1pWZGDcCx9jhrvWBjxyW33ezcoAsSbXlQcgA9AUugpG60i
itws1IqT6fmbjJsr+4yhBQEA0FoI+Er7bHTG1COknIdjf5petX6/PZoNL8TfeM21hpLVSiV5qLSf
OuqjKdq0m8dAdNoQ3CdIFcFVkzOp2YgaN+Z6eYjKXupvtgZfcZpnw0vHNDEZa3T0iw7r9ELyg+p+
aFHrtvWIXDlL4D0RDepQtII7SFyEN+skatSZwfQspMlBzR+GBsUF7zhJojYCj0h0XQaT7lyECp5t
c9CcDCht4jzH+UZCau0gwU9DOaagq8bVMB9ecdMOQUYUDdW088eXDGDh+/q8thECcydq9QENkosW
etMrzYbmRUj6Z5MfS+vcJ9/h2rxDCq5PWD2QnqG/5XwamhpNOk0jnCaOqoWvE4g3JqX1W/PLe+Tg
rkYrNoCcZFbjPOHIScVWHnrjJ2P8GBu+2gR6tjGbFaQkrgaUrSKZI2oY5GuizTWlGgC0CbvmRGof
WIkJNUvumWQof/N7/TW3L+wdIUJk1JF8EX3UQIMnHQX0cuwGY6oAEVOC7Fzpx/tLt3bSEEwFnhvP
cTQMkkyWl5txq9t4KIOcwy/oh7rd/yITDZ6BxRS5HSS052eAVWxMXQMQN718Kvpvzm6iZlgsrAyc
A9zdS+YVt+dTPHoiJNI/dGBrqs7FfnAPRODOg93AtiNgMZ9Cr+Sp5RKKmFd3wLWh7G7/IKbw7/gy
DLoao151poKEWjv4PLpM7KOxm1QMMgACFCX2IljhSdtg60kOVghsg+WRC/WTKXnHPkP5gMgA3QGa
0UteoKH3aWfqgJMqDMU9F7Pf8EBW3hWi6tqFF/JW8ijZEsS9dCViNQn76bn4ik68feurxrFxn23n
tF8n8AoD4TQ6R9pw/Of7HSP63w8tEDlWkwUjUpJRvTGZNa0DizyOEtxaAEAlR2SgXar1pihjKR/Y
C03/x+GltfIaJSVEDK8UPzn5FW35y2sXLG5WkQ1GdShM03yBBrXMjU5roHPugVhB0QfJ1hSWIrD2
gjEYpA1ozyWnYGI9sgbewexN0WOtPJS2Pw4b9ly4AfPQGkQgrQ24IeA94OGez6KMU9r3tMPLyH6i
esAqNEM8J/bB2o/emwmSX/bcSNQEKDLot3Uc3K/1+Of+eV1dq38nIt9LMffcErQ+0G37kgDfCO4A
43BfhNjRxVqhLg2lgaDcWzBDjSkze7fMCfxCGgzeL7pVurQqACoBXkXwly6iRUnUI4c+AsWQdoFS
+ZG7oRKra3QzvuSwKSpLOUAkJOzcIB4+IjO5PzKIojF4gziyeArjGTA/Tm1SYO24gxkQ+1hFB4oC
iv2bIGLmoOoW5aZy6oiSnBU1OKjCz970JXW+3h9d3ADyFsN2Aw0DGwsidkkdIqenScwmlO75lXLh
Q+BYwbj1hFnbZpTi4h0P6h0LXQTni1TBl7HGckzCWvvOnjr+5/4c1oZHkhApT7jkcNOkOXTc7es6
QqigKg9o8rJVbrV2iACkQ2EmAI7wNqRLtBpzpQbnEWr5lUudpb6Llp3Dbg4w1EvcChFm6+b1wp2G
ZFEBISgudU/j1uNobYkA0ARSHMhG0d5tPjzNwXvAmI1OUPwbPMroy/0dWF7TOupX/zu87AbkWmJa
U4LhOXmsx8fIOjnWqadHg/xVko1Q49p2IM8JMIYAXmPb51NJdBV0WhFKfBrnL9P86XV/W7v74WCn
hd8NlcAbBjf1XISWK3qSWgmoG4xT2h+22HCXm4HhgU4CvxLuoIUfQHNucG7l00sDXqJK+48Rfbq/
HasCULAp+kGJrp2SV0YBS7dolk4v1RjY3sdE2Y+vQm0aEi0Ik4oyNdnq8dqjduV25ApaWV8BrVyy
1d5ieU1jWPS+Q+wJGRFwEsy3QI9imlV8Sq76cADrbmYdJxC/oD/yVvZ2Za0EAZJokgbQBzpdzQVp
LjeGuOPGC81BzlJUj91uFxmcLPBTgWtEZAIndi5Ar8ssi3nsvJTPmnUt841in7Xvvx1eUodiUEbS
Gor9wvrHPL+U44a/tFS3+efL1g8NTDRnwufr9FT2fxTvP+3uljiQIBhAEdLFBQee6/kKRXYPfOyU
2S+O8zF7aJqNFZJmACITBIQQpkZkC28glOLMh68rh026zYYXNNr2wbJ1GKf4aFp/duncmxS0GoUL
IFjSwTMzl2KiraLR2nR4MYnjT1+jVt8I3qxN41aApBE2rzuz1yFA/ZoACWMiJbzV0ERSusUcpKOK
QCzP8wki4osKJk3lTzBFCL7/vr9SksvxjxQkbjw8SPE8lbOdpcrcqOogZep9xTuPPrNP9tZqvdm4
G8fmTQoyLAg+gMEGEQhp123mNnWmFf1L2V5a90RQydpfhiTxnfwps86j95Xv5C9ciBS35M0dThRa
UCOu+hf+waiOw06is8Xw0h0+mF1a627Wv7TxK5uu2U6j/jY+Iqgi7IRkPUqP5p9PwdShJV3RvVCX
+Qk9dMbOqNY/EsS9Kjwd7L50hKfM4UAJZN1L6+euA54tZZ+x+keAyHPiasX1J0N92BC1he6o/Uuh
P0b9Q+adWHm+f3ole7sQIRmrrgHEKO20/oW1jz2/7CQ7xfBA0yHih5sCDtUCLTuWCtFKNo4vlD2m
5OROp72fD9w4jCDA70g2G5a8yYAyeNBw/hL/osbF3VnzKD4fbceA1wNx9Ep9dKcjJ5/zrn1p9OeI
PJONr18aKEQfAFUSBXGIydqSgaq51TOaD+3LlByIE+D8tFYQtx9Stq8QW8wDUVeBO0SVNEy6tMu9
1xDAPZr6JXpl1gd3K9Iv/vvcOKEl5Vt4FHNAfYCkCLzsBn1K6/qFKMehfur7X63jW8Nx717D6YCi
oRYbbseCyTMfp6FWylx9odrB/NJruzVB5GCBCITJgL7JTqBidmijnhf2B+5+b9zvWy3nl4ometqD
bQTZFoTBZdBQUVbagOY41gdT8X5qVfUt6TfWZ7kLqPOCDqCEEPQsi2gT0Vu3dzvOPxQTeFqvffGQ
Gk8m23A/lvOAFCQHcQlBhCq/V2qnr2nslvxDWr+izG/rolubBMA28C2RyAZqQXpbG6leOGNsjB+0
8ZOrn8rGB63gsN+w4ul+I0U6sMr/kfZlS3biTLdPRASI+Rb2VDN4anffELbbDUiIeX76f6lO9OmN
NrEJ6ou2yxcVrURDplKZK1dWCZsKlYwvavEPBc9S8aRuEcDc+jdLEZJuj8QZTUYggrlALIgUoTJs
JNhuzYcQgVoWRObe/YLlDdcyI9JaDhF2U3oWO3TJj6r1m9pDgfZ91VvZFTztBGYZCUlgGMSXXLkC
WVHURlcCTBmDU6NBdzUDUvKk9qNxi+NuZVJQcXicOAEEJVOSqE7LEt0EC+pLEnkRohPxwenDib71
+en+nFY2aCFI8j/A42XarT6PUJdLofxGbVaysykAzK5gVvl3LnDXl8sGCHMPLnHMJZ38mX4pq1O1
pY73Z4Fg1FJECRbosQQe+IXx49yfC+Uvdcu632i8ZiCDCxIjxKPwgpU3v+vNebAqi75N/Mk+lfPG
KV4ZHiOjjw4KUZB7kbHeCrOTTlccPL6zPyPr2xYb+s0CCSQDAoEoCAJ5Dm7Z5QKpk545nZoWb2rY
jD4q4+ItUuNVCVALxOzwKkNYcCmhpnGkJ1pcvI3jKf977H5bTrjzqMLvBxwDZDLAid2mT5lpKXih
tcpbmj1S55FEX7utCr+bXViKkGssMjjKplEPggn1NOQntpV3vrEgGB9wbNgpBKBgSqRFYnVmTM2k
onlF/DY/fIme9K138doMBHgIJ1WUVMuojzJLO9Zn4JYmfzmllx/vb8HW6JKjWevuXCgFRreKzCcU
wZtuQw9uDB9WSCBMhQeFcJTMK91yfcDtDUJ6jb8VwwNH4dT4XA4HsgUgujmvQhCiy4KLBP6CHIsC
8XZL7Gx036bZB50H0izKThgoXGa0lwRiFtk1xGdxPS1VAq1cmaKrkftW1qpHnGPaVXufRkC4Gch4
oYgGc0A3q6UEpcsUGje9+RZX//TxIW4PbvV795YvRMimtcxafXQhwnxunMxLx52km2KVACXAtYDS
I0Sb5bLOiM+x0ymm+YYbKO4PtemZ1t5LTgABLfRORqsD+GuyZ24OjGRjhJ4rpuMVau9XNjpBb/U2
XjlQgqwcjjkoBhBhlnS7VXO9R7jRwV74iuobqWd82r8VMODwzRHRFDRfy91Wo1bt7WgGrSfaP/Wn
dqvefMU6AbAsGD0BbYT6Sed1rqZo0jLTfqscv0dMpX0tqgPZek2uaLhoKIpezCJocENOajeJgtxL
7rx134q5PFiWb1egdMsP9CPLdSVITPfKXaOlafXdwJ232fAR9Rid/cZwMRFpO5Laavq0xfjfu6nw
prjw7m/32oECCBcMjeCNgzGUNE8z0JouZqJTUHNQ+af4e5t/YIXEWwwpF9H1W3abmqprcIto9lvT
55dZb0+udbg/h5ULQ9CWg2JSeE0w6ss9ICxJCWeu81bGxUlvfkSxs7FKqxLeq0fxXkV/DkmC21hT
rJlgUUZm3lNqbway+ANzuJJAlnNAysXO6njAHLjfpF71AeMEfRZXBJzLm06WCUBhjEez88bUh7H/
XacXshOj8m5iRZki7Czi5micvZyBZbUdNU3cdcp0Uo1g2vLM3tMdi9AHDKygGwYCA1CYG04mtQSZ
K0ka9y3nfq35A+iTjYdq8pnxGaH56k+1OJW616a+So7z7rAOhEM6CiQJYmD4Zzm7JImillDFekvG
p+ar3u4jLHlfvOvhpe1Xo6yeaYLhjYp5JxM/9h6v9yySoLRWoYmyVa8ns51sGw1ymEfNB7KzjAqf
j+HRvwkLhLbpN2gMqs+EVPFkvc1u69Es8djf+78fsRCgJNC+WfDrLJefRvBAJhPVc7aHjqYeAGUf
WKD3dnjvLQqQul0KKKesbNBROXqLsqPOXtjOOlixQgJk8B4UhBGUeQCAYEl71L9Ebx3/5Hg5/7R7
fQAMEz0PYcgB/pSO5zDPTZcTprz1zcF+MbdSebf2D1+Pl4RoZYoguYwvRhEEmQEYUt6A6fdEO+hq
I9V5ew1BAB52sEzvKGbJr0Hro4rGGloH9eWL5SC1HXvVtFvHgLBHYBDrg7DKTeiUdnnVoJRAeRun
V0ov1cYRvXVsMDxuH0TSEIaAlV2eIHNSQMSQon2Dqr1NnU//6oanTWI0CS7xfoxAWQHMEPwngSpe
CtEHzaVN2aDFUn6ukhfN8ZjrnQ0z8dSdzY+FKJxZ3NwIaAO9Is+nHpDSTpwxwtvFm9vXjn/ffWQX
40tTyeyG25OF8efCQ3KNb5Xor5xZlLQD1COQQ7eY+KaehrqPHePNisBv/VKGuz8fERTEaFDdjsJh
GRHfGFY+ji1eFKTnnmc3WxnVtc8X3PegasapsuViMj1Hr5YGJvGNN1574b8+8PVXowvpV25rXTeu
3rUYvay+5OTVAf36fQE3Cg3cApx7JOdhMm5DTb3CYtZldRZmwNXnox2aE8oth508jQhzoJYTGWGw
fyOpA6qQ5TwShTaqTZUibMmzpjy7wf1Z3GyCNLzk3Zcs7fK0isuw8gZ6sNvD/eHXFun662WXiRaN
QhDrCJ2/ior4tAfoZm86SpqBlFmmZp11lpjBnB6V5qT/jwsk2e2BGjUHeWgZdupFedW2+jaL/33h
8uHrAUOHb4F4Hzw+aYHUQUt61E6VYavM54I/jsOp5N9p8SkfLyY5g4b6fH9Hbow4blBkRHCSEN9C
sxxpPmM9F1HVjXmYuyf6GRf173zrRbey6WglCKo1GA0YWRnE0HCWU3BM5eFkcARJL3WGym2+oX4r
B1cX8SbkaoGKvkmBTaBw0a0+KcPJ9ODZHOypON5fqVUJKEPAu5GAbVx2iJXIGSw9qYrQjE6x8nuw
N8B6W+NLDhktDdbmY1GEBtM9Mv5m84byrQlA90AA6lAkA6dSMh0dul0XnarQ0NZ9xIOyLZd7bZ/F
IRItloFSlu/PlKmakjczDZGVAqJAUY6VvtdrwmlFD1YwlQGsAu2Q1CMtrVS10fwybOOji2Ayyo53
0lYIAwtnA/khgVQGFZdkAavecee6V1nY5EeqX2bLQ6lU9HP/WUJuDW3NUYYnbPnSioOwQstNjWYh
MZGFQn3AhlavbTXMBG4KEYdAe8rl+NTux0zHFY1LqHv+zRttr2epCwS6SGQLEZjCcvxE06NBLWse
8uQh+mxP+1UBFGji2Y59FoDD5fDFZM6NVilZaMdfBxZ5ermz6ZHYZcBnQMIKAMaKr+SWpZoqSZ6H
aeWb3Tdr2vs8WY4vk0yWPJ141GN8wz264FfZv7/Xny+3645dFpnqhOHtJ8TgWrphKYQaSbeQSMii
kkigh284VZopi+uElVk4W2CmL7sHXX+DRtRm+qAqu59aWKprYdJZdYYM7KhukYWT9uTknk4+39e1
lRsOkAUxFfBP48UojW8wPlogNsqEzShY43W08Lh2KE73xayonBAgaCCBXrhB1lMjx4ppRR2CWoXn
x7r4wP2DPDmC7UCD4djKjWW4TWvHLooq1Ms31fDMfGOdVjYdcCFRIQ8oCYyg9DxJC1dnrCVlaJID
//Rp/FaPh626qLVFgtVAgBoeDsKXkmLbuWZUdISMkZd+h7973yh4mqDOEYxJqEW8LZKZGixcrtI6
nJLMnw7j9JEJiO5HopLFAQeNdJhUBVbDHJM6fGF2dcjwd/8pQtYGNw9U4rb8I9MK1x54jQUCk0rX
Jidde7gvYUUd8Hr7T4Jkulu70moHbAvhHGdebJMD0stHpf9Z7A4hYy9Em23AVi2A0uUIVpLOUz2N
RhXGP6rk4pYf0Dc4lbg7QRgGrgJxnK8edLbSx+pkWVXYFN+myif2ljuzdlavBUhbTQdWdokOAQY/
a+o52ot1gveCEJCJGnkYWeQal9/vZOVMBmUoQ73zS9sbt6oCVj5/Mb6kavrYTJGWYPyp9tTB077e
P0Yrzt5ieCH+avmLbiZFreAY2fVFcbwI8YbdmDyxQui3DEA6yqGQQFuK0EA/bKXEKUPKnudLt0WZ
vTqDq+Gl/bXUKiGdZWH4BjRV6rHRjkPNNrRtdReuhEjPK83i/YgyozLM+cmBw3q5vwsbw8tMpfBh
hiqjdhlauc+K7cLrtfHxqEJ6FAbbvAkSj3XiIEpJy9Btj1Xhkd1YOWwxhkYYA89PIAekLU457zmP
nSLk6KH0Z9l4bMPRXttkvBMs9J5CEBHUBMszZPas6mNrLMJh4F517qLHuNtwVrdESOcorQqtVFqI
cFPFsx7jL7TcSdYnvFWkAgTxC/7DtSkpW60NSqT3Zh7y8VDWXqx5+48RtEy0f0elGJgOlqvURGkK
fgrGw0j5lJoP0RY/9sqdg0sAAQ3Ex5DJd6Rd0PnQuGlj8VCdz21Wel1SeHV2/vv+LNY2AtgWgj4O
eDfgkl7OwupKVdFUJQ9VEioVunRCIbZunS0Z0k5wjfTZgJ5EYf2d2681P/TV/qcVemUJT09wQCP7
sJwFBQWQZnUIkY3jt6F/1fcvEh7oGBhvH7xu5frSuojzSNFtFrL2V0aPlXZi9gdEoOcdcHfisX7T
1iomVhnPSZyF6AA6Kwc9eVOH3/e3WhwY6YECNDXK3UQLsNv0TEZ43riMsHCavtAeqBMvR7XpfRkr
hxa+i2A3RmrXAWHDciMaarAsTVrEGqqzqnivo+Lt5SEQio0kKwImokE1CGklxSjmzNarDDJ42Rxf
1bw+3p+DOI7LdUJu5r2xFQBZgsNkOQezQMF4j4bIYXSOOkRkdt9ugkoSlBmwraJdp+TD9ImSp+2g
03AGxuGx3goD3Cob0quwSMBiISNzk/9m/RS57kBZaJAzc+CkHq2tGo8VERhY8BsgCgNh0iYPo6NP
deKmYUpO2tyDh48cjK0W3iu7sBAifn/lK8UicEjRqy7kPwwHlIJ0d64VfM8oCgQPBMC0iJxIXgbi
HF2TZgQCvpHmq5J+3n2KkBYDHEBgEPC0lU6RQ/rWQrg+xfXAfOtCkIG7L2BtFwQ8SjDMYb9lVXOa
NDeL1ElDvKds9WAXr0Pj3xextgfXIsQnXO1BPdaxGlc2NppdiP5q7vfE4L+I4guEDk3Qtkpb0Jh6
H1U8whbkR14f6MbD9tbgOQDb4Q4VEZlbKo5YbwiYRhwF5DEXYj0R57ML/u3xydZ3P6sgSNwQwusG
ckJaJwAxWlfYvTD5UoC66+f+XbgeXbrcMhfNodHrLYE/6Rf5M1zu++OvHCTEbeEAiCeDaMmx3OXY
MqphqEkcqu7zqLxwBALcjZ1YFyE6EqJgAbebpMyJY1V2pltxmJqnhj/O+qMSbcxi5awCsIn4tggk
QSmkW6F1Esp05iSh06f++MecJhvKsDqHKwGSQiv1NBvocZCE5fyssee0hLO0+3mLGA8iJIjtISUA
r2+5E506RJralLAZc3UcWs3j1Zf7e726SqiGBjYKkdybQP1sFrpCcwNGozvnn1l72T88wBMi1SoQ
IHIEF+3MWpoXShJG2bkml2kfPx5ufqS58fKBhuFtiwtouT5TnDE+lxi+cV+Hr1H1gVMKNmxbJDGA
zZArE2hSOOUM+jpY1NJjeuLFf1YfMKmiAbUqXg0IrsoYGeJ0g8ZykoUqu9iGb+9sMvG+RIKgUFSj
gxRRvhXAKJwj0N3zsJ5OM/FT5wHcccZOor//J0WUz4GADcQ6sj73qpHnPFazkOoHu/Zb14uKH1M7
blxxa6cVJaqCyx2+xk3XATbXcWu1OQ+15uy+ttkHjtP18JJG88iOzG7Efvea5Q2Ag3Z/3FeHW28Y
yA/kDtH6Bjx1N3ir0prjth95HurOmbCjlpyIe9Z3st+8b4bouAuDIcyrnPgx9J4mYNLFKmV+Zv6D
ErcPbIO43MDQitzVbWapRzCmMlkWdtpDGj+Zu9EBIihsISWG0DAcbkmr7TlJtZmbWZhGkT+VsT9s
pSfXztG1BPH7Kz8GjM6pYqSQUOo+CgdG9gGzh7gtkGnIAKCqRhrfjBoHHKpIvc3OS3boxg9cC4A2
IP2MQh1AmKVrgfBpntOZI7uK4kv9kPDdwRjwdaJU29Rh9AD9lF4kYOaKeVZgfIQlyXBu/iYfsRei
xQruZlFHKuMarSQrHeqOyIa5XpmcWXFKLK/Zn+DDPBABEExN4PyXDxIgj4PiVMi5ucp3FjjFB7RZ
vDhh9wRIWq6hGfPW4dbUYJl0n4wXY/AG81jNu0MZmATosrBWonWZ7APEetFapOJZ6IwPWnrJNryY
NZMEo436fKwUOopIyhaVZdNlKYZvuT+bDzTzen6Z849IETS2yEbjVMlRJSVK3ZTZSNWzyS9QQT97
aL+bbNmlFY8MPIHo+oBKd0DKLbJU63iETnMHAY1KP8/zq+K+plt1tiuWw1BhOgQnr4ZSbmm5yrbL
cvQ0Z2GWodt4P22s09bwkuEAwV7JSITh5xRVG4/VfngMgnqovcP14KBgUc73tH0yZbnBadgCvTL5
+UaF3NrnXw8vXaAdIKbNaGH4mB8z+nW0dzb2EFcbMDcggNegb6gHkpZfI0XpGClNwxkZsflV37/8
gopEF88SQDTldFI/o0tj3pExJPXJ+TPd2f9YfD3UDO8qBBpE6FD6etdtyVT1XR/WhdcVJ2MLm7Ry
/hfjS6enQRDMNMT4Dv8ZK4dRPdrx3/c9mJUdhhePUBVqGRATk4nXUrcbMoTq0by5/myetf7L/eHF
AZFCbYvhpZun61Qj4jaGnzKPszNF0SDIW0wfvb6q3Uhi7AZYXkWDEsQMbyjqFIdRopZxFyZJ7qXG
r/nb/bmsLdXV+PJSlbnSG2OcdWEbNNqBbQGt1zb7enhpqQa95Cxu8fm6+ZDSp3l8bKoNP2DlbgCY
EW83dOSETy8HVptmVFsbxahhqj3y1M/0SwGKuv0vIFDPAMWPskH4ezdvRFdHwa4Suw323PaqovLS
3aXTyJtfS5CWClCJwq2EhKT0aAsW7cPenRaEaCKoRMBjhIt6ee8ouV0VKiVNmH4DT8FY/Lg//O1O
Y3iBA0AZi8jSS59PqqzuS5W2IaEXI/VR3rwf6oYwFcoQ8KQChx9uNSlY0tN2wtOnUgLr7Papx1Fi
eX8ON8ogBIA/UXAU4B0qO3xlFKto+sWiIHsuYp/s5hCQhhcn+cqhr6qcT72J4UFwiDCuR5W/Y3Nv
nF6SIa1R06UmayMaBVGne+Bs9gay9/qBBARiUIEKt1XQiC1n4epNrOhx5wbF9CNyjjzZqg64OUkQ
IEIxIsQtktHSScp1ZQSlV+EGhvaiqYVf4YU47A7KQAi40tEHHPUfCGxI2qDPGvrA90kSHozml978
un+QbmwSLh6EbgUQWtRGycnuIaUWQUYjDicS+yncVXCrqdNLam/VCKysFSaAmiuw1AJHJNPooH/H
AJ2AIGKezP617n62/cYzcU2EjqXCS4ggGiBnpGdDafWpSuIwQ5cQ6xVd01l/ur9cayIAMgU4QBCD
IFm5PFL6WDBr0lLMIjpaPyJ2Mn9/QAAqsBAFAJXbDTsqH3KTFJWiBIn2yrInGMFmS/HEgVk4Bdhy
pAT+vwjJq5yd+b1OMA656xfssexf3eyx0T0DLf1Q9b/1IloxVRAnnoyi+SHYRpdLluvOSDAhJeBe
UaH0e8z2XheYDyrMhWrAgcIrfimAREqNevYGAoq/tfLXtN/UItwtjhQepSCJlrxMk6lZq1mZEhii
dYRWeCbdOLdrKwQfFmZcYIpAK7CcQNMWs1NRTEBPjjboane2esIlhwW6Gl/agaafE1SHtErgxs92
49nV1/tnduv7ZaUoTaUt0KYs4MPB7UE86fx5X8B7N3H5yF7PQDqyddS4bSMkpI6vcU9LPfpN+aWH
yi/t/W+vHBTDq//RS29KvUi/bDHyii24+QCgN9AjDW76DUJBSUEzm0a9gsvqCBQnSKC0LXqmFUsM
/CxCUIh+IBQrX+ljMkRWNqZRwDPPJsfEORW9P9sb4Y81KUiY6qJ6WqRyxF5e3ezW3KgEDSVwJ86X
0rlU1k/+S9+izl8VAqQ/tgw4CCjOUgiltTG75gwhX2c98wrjR6p6W8WqK6dO1BUKtKLoaCtH+pWi
1ygYB6IA5UjaXyXbG7xGRlO8YqD0uHpN2Qk1lTLLiwbuicOerEBje4OyYnh0ukQqDZlBMMcsl6iN
o3yu6BBB5w+q6TPlcF9lVlfnveUlcrBoMibFbtTCUtLGdKJAbZlXJNzbjUQVGV8VsUsXdlf4P8sJ
5HRo9S7FcZ2Omv7gFBtvpbXvvx5eslm2y5K51DB886r2n+tkY/lX9Hnx9ZJBSaK8QR17HAVpfo70
Q9T5m82pV0WI9nog8Ab+S3YV3CbX87i3XXAwHBzl0juHxtjvQiOo8p8IaRZ529Zt00BEkpwH3U+3
IHhregw3B9qFSgXwTEn+LWcWHce+j4IBUOMYPsKpnv+qtujWVqUgfYPUrCjcluHrOuVubqtVFCid
n7xxw2s+8y1a1tXNEJyyFmiaIEr8/srsUdaMDFhAN2hTr5vOyuzryoafIIyadEWgAbZwPAFLvG2l
g5ydRhWqO7gifmYoESJeGfklaqqHauM6XNONa0nStpBYHax+gKSeHDTHr/c/mxYTkUwHG2pLaQGC
DqjzY6i+7w4KwnC47w9XKAZgQdKhVViGezaynGBgXowGXLsR2tL4wv292uq+VcCDoWB8Lf8e5dxL
6ZY/tXaY/psBEi5LCWBIiIehdJzAKl5162xGRzX6gGa/U7g4qAWD/yaOwNUk6qZAtGimTmB2jwOw
qdFp//WAOgjRMwTxOoRnl+OnkQGvuWdOwPgjZQ9sK4CwekSBw0PyGjyBAFAtx48VRc8SIBiC0X6o
6X6WZbHHqOEQnWdE/EPSAMWOaUObzA1sp/Ne23Jn60/hMWNbhTNuAT5102SIG21fqTU0TP0L5ZZ8
K7C8YvHw2ShEEYyyCF5Lq8+dzrCmyLADZ/Drgr8eC/ywtzolrewBwrEiPoGEGogIpUVSJ6prfaLZ
weCr8Xcn+2v3EUI+UzShEwEK0CMstzgre0OpsE2BPp6IdVT3+19oKoQVAjQBYB25C2EyjqObJ4it
9Bw081Pn/XP/899zG5K9RmJLFGWhcabo3bz8/klR6mJwRjcY8rMVP3b/2PmTZhxTx6un4/Azmo5l
4Wf2Qdmw3ivWA73WkIDEoxU0eDIucrDT3q4S0wmc/MlgZ6t+yLLj/bmtXEXIpSEkBZwTAkdyhDPK
qmgiowGY0PxQE39MDq15RhkJqPPvC1o7YiBAwX2H1g9ICEuO/ty3atSXdRISxx/AvWxuvFZWx0eV
gQE7pQN3LpmR3DGbOpsAzTOKJyU7uFs1DCuKCB5WQMFQU4UXl0xcgbui1qp+sIIIjaUKjT6o4/zQ
Gc/ZB2IUiGjDFcQaAZkkTyQ1K0Mt1NYMOmp5Zeu5oHPZvRWIQ6L0GbsO2yIHEUaDde2Mio2ADk+1
/kB2cxkgTyvKVRG6Q1gbP5fqklYa4O1jaga9fmDTuWg/3/9+YS4kdVyML201jVlJzBnjq8Ox+Is3
7NjU9Og4IHd2O29vU2Fh4YH0wOsLT1QwzMo4rpZYbAZkwggMeLaXnJ3vz2ZFyfFuFE3XBNH9DUys
AwpOH2PbCEpyACNaRbzU3bjCV5QcTHII3KLvDUozZd0zzF6v7WEwAmcECt1r9Ytr+4nt9cbh/lxW
lFBQ8UI9QBgJnIx0j5DM7mx1mI1And8c+2HcghmsjS/azQLYCIJQtDGWTlaR6xpYv+zAqoJIecnC
/Z8vKIJAzgASDvjny+HHSreTDNxEgTGdq0O+xaS5dm4FogQIdMQJbtKeJG6ImyaVEzTDkecH9YF/
V8BT0/gAW31gIv9JkvkNtJyMSkFrJ5jMQ1p6ylbUZu3MAqaE0k9Rko6823KhTDXikzvBJyzYZbJO
ZPgj21qs1a2+EiH55jGdaI2mAA4ihZ/s9qex1fB8dQqCBuW97e5NZy4r0VhXpqkT5NHLzB9Sw6e7
S1hhOEQvxX9FSKeVMM1KixYiABYz+3NSbYDR1q4kYEnguAGOdgvxRcGEA7eL2kFXeZV5sL5n8EKK
jaO0ZjvAIodqdPwB0FeahDKBF2VUGRxQ9MzSn1D/wRLfMC5zdtl/ZuHCATqJXAnS3tKtQeeosqpJ
sfDOOOsRwpmHj4wPF/29jzCgUMszmzCNKSjYxQXOcSUd9K0o15p2ixIHdMhAVPYmtwAHskX1oGPB
WfNpdGiq02AdUdRK6qfNqOnapqCaBacWBNJINIjDffXmq9ocgQVQvQRa7xHTd9hRUZ7r0S/JxlW7
dsQEWS6uPqS/bwMuhKp1E09OUBYXA32UnlJwvmyx4qwIQfwOmE0RI4SXK1kTKzXjzqih6lnyleTf
Wvtzm3/bXQSEpyU67SA/KtImoCRdLpli1R1FzskORiwZUIMburhirhwQy0HjgTu1UfawHD6OK3V2
+toKptHLp0NhbQQ519YI3poDLRTVITKnN9Bj41A7nRVYFPg0xdObk4byx61G68KqSq4V0HuaYFcS
fPFyvKKsnGKmJQ5xzB4dfnDApV8yn9r+5FAv7f163h+9wJsAZBGCURikedLec2xa2tojtN4+gApm
N5cxlux6eOkWGVtm56qK4c3u+/io2p922xRc6KLlmA4PEVziy1138qKvwShjBdx+covXTXD/6qm6
Gl/YgSs9H9KmnJoI42cPRDtVWz2W1oYHhlmwOIlCCDkvwvLBsLLOMWGyvlE1dM/7V+dqeLkEZah4
PpAKw1OV+XUKJqqNN9+aUqBuEDBmlFmIHMxyedokrue4VPSA8HM2n4bqQprLfs4UnCGB0wVfNRCu
UIqllGIqxrpMakNcHBV4CraQlSueiIDDCapnvMBvEoaJpXZzkjt6ULZ+AmLQ1Eo929q4xteE4BaH
LRfcb/A+l5OYmygTbyZ45vyoGJckfqFswwSuigCBHepQ8ZKBGVmKSOLEqNwhMYPY9TPrpS6OCTnt
P1F4wsAFd0F9jiD8UsSsxIT16agHFv+E7K3Z7X8AoEEUKLFFoysNPO7L8V0FvCBoZKgHdu9VtnKM
TG1jBmIEycCimMzBFojuvMA/LiWUePnPZMJmK99bejS+NRSC/I4eyvw4bxUgr+g33mGoh4RJB8mZ
Jk2HxQXX3HIkwUh8wHc8g5n7QwnXEoikG7xWbHTVUklg9p/H9qu5VcS+NgPUQQLqj6cGXuLSDBRO
2AS3EDMwH6tTu7Nhq3jawyUAegbF+O9kasvdmLjdlJYa4zwlPvJ8l4zvrkd5l4CwEWQAWCYbD6Us
pr5vqB5M5JHUv+O83FDstRUSge1/BUiORzZwvWUlBKjDIXq0po3zuqLUorAZCQYonbBPyxVSCm5q
lTaRgDtPZH6I28em33Bt1mZwLUKyG2WvlbM54JSqxdf2BS3od9uMxQykO3Tu8rLS3YEESfddt7/v
D2suRpf8F7MqtR7xGxKQb+bYHqxYP/xvny9pgG502YRyPmzAeAHnjwcT+IEThAaIgloT5G/IlEhb
zEjMYhvhtFI7Tod4iz1AbJ9s8ZC7A44EftJtd6N6KLOE5qMZVM2zmoRF8dTUl5Q7H7BEsHECwgla
xxsqHlZWmU1j3Qwy3bdGr1Qv9/dhTRFMBIUEOQtY2OTbra8ayqqhMQNevtrt13lG44INf2l1pUQP
F+TPEVQxpLNkVOgTacVYqQKFcZ+q+JDT48ZpWhWB8BnwzCLGrEm61kR1YgCdZAZWdLQ5AN+4RTn9
1Zc/PrBaV3KkqaDwUS8KQP0Cdzilhgfei/gD+EoUoyLthnJLkPLKcFSipRVKqGeImGPPKD6JyAHQ
XvfnsWab4NYLdnj4BTewXaJOLZlLBGct41RWn6MPPOvgx/w3Plnqnl0MIzPsyAiS6Rl/FMSXyclN
N3Z9axaS85cYs6G3Yhbc8vNPnb2xSGuqAfcYyVVBNIOQxHISIx5Ys2piEnPrjdaXNv+aVBsiVmfg
4DGBFqHYCvkpUTTW2PKpNgMz+mK+6MOfH9jmq+GlS1Q3W7V3RgyvaZ72RLb4QVa/HrEf2FhsNkBW
ywUy5sktTKMwAY55MOoL3Qo9rY+PyBZoER2kpqT9JVZewtWE4ZgeCyX26vj3B5YHec9/xxfyr56h
DZlyFRRhWH201H5xi41n3Or5uRpe/P5q+FZtyVAbGL7/w5k8Uz1n44ZlXZNg45WoosIMta8yyjCd
miaaZ5zQ0nkotbNesnNXlhtC1nbhWoi0yzSazNjUIcTKnyqfjRuexuockLZzBBwTOVRp+DK3I5B3
lGagO2+keG6IPxnH/fssLlAQwKBnO2QtNwJ8F8jbDY4Z1M6D5ZfFR2aARBTiWIBiojfJcvhImxs2
WaUVqPlhSr+mxeu8m4xXwKKBY0CCGZHYm2SannV2W5TMCmj76LiP+1tBivGRN0WdIjxuBK2WUwC/
qd6mJi4dtfI749Dv5meTxpdUYSY1i3OC8U3y3PevJgm7rdY/t+dIJM9w9wN8hkSUjLfJzNHRGIe7
N6teZAJGbtFjs7vuC/nrayHSOs0ZBxgkgxBanzn34612cbe6thxfWicnLbkeifHVf/r6M2s+71UE
AM7APIZnCYrwEd5bbvOQMj2jc6sHbfOQOpf99zGGx/sf9DsAI99QFTdcSWrKEbeKnIOaj37eTIcP
TOBKgnQl90qf9Hps60HyZULlOnn434aXLpyo/XcCdKbeWPpZvoVRECu8fDUsl0g6QEWpUVudLR2h
i8TPqpPWHEekIH7Y/f7nDySJ6B7iMthv+YVeTgVL8p4bgen+dB4SbTf2CcOL5o8iVYrTJB0ljiZY
VZ30ULdfuQHH6NP+nUCyTIAtQHmhynmB2K1SHnW5GYxqoNA/tK3g5JqiiUQy6E2B3kLaeqkJbGhs
2sCiB0P8kHtNsf8gYVhBnooLQdAHLIdXp9JQnBkIJ93rq8orh/3oQmRf8WDDfSYIqeV4WwWq/7Ir
FDD9V99+TVscTiu2VMQ7ReGpqPmR0XltivbGLJ/AKhN5pD/k+l9u/2X3Bi9ESJdmwTmNzQEizJPC
A73eaDezomcICItYKnYZ7rVkKEQVSYrmpzxUkiM4BBXuKz/s5KXV91tUZEZxJYurGfkGWQ3GaVJ4
3IDQCS2MPLvbmMbKMQUAENx7KPLA21mmr4Pr54yWyXmYDI/l0d5Naorkp4VnBxrBmXgHynQmdaFV
Jdq74xSNvtqpnpl0/v1tXjlJohwe71n4FgJmuFSETK37oU/1LEx6n2o+Sw/zlirfvv2BX7oSId2Z
rFJzXnGIiLIDWt4i5myiv9AWlHRVCvjMTGR0RWxVijDo3G1Rq6uBPTU5pLZP0xN6q2lb+62JwLJ0
P6D0Cbk3oRyQJE0mx2utNEpko8v2bNnPqutBBRvtlKS+7T459p8N3ThiQtFuJYI8Ctkg5Ptu8Alo
qmxHog9D02beTDwXZcijTyZv6I4tOUXGVuH2ykqi8yOMi7jHcTCkI8FMl2mAZrKQZIcm9aPhTGff
2k05iLwroIZIoiH7iqJhyQKjW1NdFVRhYLv9R1O/auCu3CrQWTnbCxGSjcmHAv2DC4go6lOX/qL8
qI6/dquPrRq4h2Dske2QM4GK1oNs1RnRhMN8yqNzb6hevlUPtzqNKxmSS8KzpmFtN+NkZ35eem1x
yNX9VgAIbMGSjWys6Ma2tAK5xlInAdomHJNPWY7U++dhK2y2dqqAshEwbNEaV2YUb4eJAJ+JFkSu
4nfpA6kuRf8Wjbvb4+JYIaMCvwQutOgAu5wJusn1CN71LDTRWLu/cHXD71nbjOvxpfsE1XyDOdCJ
hZZ9oN0rTw+bsJQVEYCKwDURmHiEfiXN4FZnxZHZVKHWPlbaxagepmR35ENADfEiFoBoJDal/Tba
FqQ6VluHxTdVxbUYRojJ3teMlZsRNXcA8ICvTIB4pIWidVqkpI+KsH6g8TN1N2awNbwUlZiaJC7H
FHTftfnj2c1/3v/4lcOKRQH7hiishIMlWY6xTK2S8bgI5+bIuZewl2Ty6e7WN8C1CZISPOzxCsDF
tTyrZg+VSzjo6btvJnhQ2IZSry2RDXAC0uJCkFxHW1Mna1NVy0PK/cnyk6233so5da/Hl1QtLcqi
yQyMbzg+nQ8T98lW25i1ffg/0r6sOXLeyPavTHzv9HBfJsZ+AFlV2lVSS729MNSSmgtIcAEIgvj1
97DH91rFqhBveWzHZ7fVQhJAIpHIPHnyo4jFCim7cSszddjDiAigc1GVVxVN9LiSCDwpBTXNqNgB
2PqopQjojdIO7PTsQVdxacdWu6MD8YLN5zp1crkA4QdGC1QZKKk53G0/RQZNDdhtXm8Aqom6bcNX
Al2nJhLitKFsw3WQZFkcazRS4nh4cLTaK+5dtXNirXZ9uQK3OFYrNLaeK4OQkAKH6TIza9oil0Zf
lA9NGCOuP8kVtT1ep8Px50l+iMoi6yFyxTC+7REdbiO1idjZxgMi8CjAUiGP4ywzj8orGTUikE7n
Ikg4qEvz80OO2GU8CoAoheOODPbhJGq/NYFKYcVDF14X5Y6xhNYrzGun1umjiMXZkJlB8Sapiwc5
xHYTU2+Tnf+IPZzFQp8mYNiEk2MWPt+KelOv8a+vTCFcmNmwa5F3qTD+0MXmtKucK/d8IzVPAcqK
sld3bjl/uBGRI3nKrDR/0HYy2NswT/w1z+bULAJUkYGqADcGyhwORRipHKdWgKEuHBPUWsr0S1/u
zrUd8Jo+iJjP5IczEfRSBpTmxUODhcouB3FhnP9KOxQxz/KDiDR3eW/0EFEE3y1gtdhF0MW+tzKR
U8bj40QW2zH3QsjwHsdapRs+XnTm9t9YKFBnzeXg8MiXNTMIkU8o03GQ7jcvu3LTst0qV/rJKXwQ
sdgLpwyF5JWdPwSCAJYXsovPp3By/LmgDE8KILWWL3JuWLQThZ8/ZD4xzJivuQXzEh++J7HRH8Zf
fH80x6VkjvGH6C6rScnuQiB71yCeJw/FBykLdWIIDRY9wvwPXrW1y2sKGxU+fL5QaxNZ6NI4Cb/v
a7CxB99DYNHDOCqv2LgiZG03FlYWPeusHOnh/EFN2zTYlGv2aW38hYmVDuBfvprHBy8x8GB05ZZY
GX+ZwDYKFoVFgPFBQMnfq7Vw+drwi7eKI8qg70soEwIT3Xd/xQ1fG31xP9hUOCEsX/4gxJXXbeVa
7/GTGjRT4CGGB/zA8pYWIw+DyZnyB9Amed2uLu6KgTDn2+d6enIWH6QsVEiNeTDaPWwSDWOvvkij
5PPxTx61D+MvVIiDZqzJAkCcuL6U+7K+VGt8BSck4BGEHAVeK7PjtNjlTlCg0VWWPYiGdKj2aHdK
rES5TiwS6kJB8Y4SANi8JVRhkqJw23wAqViakih460y1PXeZAKDCoxdoagQhwmXAKe26Wk80Nfee
f+FnccDuxLCyE8eTmEXAw3dR2Xzsf/tZ7jSjw6w9s+MgczciX3MEViQsk0Y6rEpe/5FQ/Ij8eFx7
QZwaH1y782MIvcfhGx96AdRxeq9scmsf8Uuh79s1BpKT4/vISAExdwKW6vnSsxAYsPbU/VIUrxWe
jp/v8kkBoBRFohyV80dHGm1MAIw0MAHX54lIp9hbq0E8NhpzFSU8SQSB5yTt4jDYxSDNQUlAj524
+2pYoHrdd2v9lU5NA6EfZJBwhx4ztdBozKTJTWtfALSTPUmQhJy/Th8FLGYRtqmUAHxY+6C8KdT1
+Yx0WKQP37+w3L3rZRTdUqy9TsmYJ2s87GvLs1DTTktPNiaGN4IL2V425orJPrnH4IwAVB4gbXQC
OTwGQ6sYrQfX2rdujDZmPLqPrBv7fGcYi/RBymKR0PcINYmoLN5HXQkO0yL5ff4eg1UDXZyBoAI3
wcIHa4QG70EX6n0YsqTIWHK2p4osCJi1AN1FJxnHXO6CbaTdCNTc3vbQlTiKTb3GeHxqn1FvCIuE
2Ay4Wuaff3iUOHpqCyuczH2FamKv3eXWWrThhAQcMDzcEO0Dx8IyBkeBSCkCgzr72v2eRe/Vmotx
fHUCFoTK7rnRzqxOizVCctlqwOOh9wWadIp7/zuAVJ/v8ikJIFGBlZjZH8FGfLhGrdW74RQW5l4b
t6bmcaDLuG9XIksnlmku4AdB1Ny2HjDnQyGNYtoRoOXcp82dOd1V75/P4dTw81lDCmIm0lhea7mO
VDpYld5HTpwpUq3lN06NP9eN4+JHeeFRlSQdNaoM9DSBZ0Zmd4G54rycMBcg7UIXc6SbZv7b4HB1
bB3kEUv7aX9tB9+2sZGdb47AYQekwnwbAEG1WP2hc7VgVEx7cZEB65/fafuuyLdn78HMbYZtRlt5
H0z7h5NAYEMFnZyAawYr2FPZP/87wwPJOR8EcH8s18jNBt+goBdh9U8G/vLofMj0XCcHNx7FnLNL
v7CmOQ3HySwqgAiBKMh29coJmNf48NmMxusos/ZBLAJzd9RHYZQ9470I9k1GCqjRAyuTz1doTcLC
jx+KzOYQgbL6dGNZG7NP+IoenZaAHBwycPj3EpTipI7XzExM+5xfwQFr6I29xgBx4ihgmf4lYv6E
DxbbYJ058WkK9kxFpDbmo+zSn+z586U6cZ4PpMxf8UGKV4W27jUmUpgXQbWz16IXszIebTb445C2
QoIMxNOH40d+w5SQVbD38he/uQrVri1e3B+9XouAnhYE04GnFUzQ8mQLruxCygYEWBaSxxdpnrh0
m/6Khs3nC3ZyW2Cf5pZjM9nZ4nDbkWdMeBb5e8P7VRkxD+8piCf+jV2BmUJyF7gtPIQWd51qsirk
E9gBjIZMXZKl5x8QsMGiFv0Pd+FRUV6no8JSkwTVabTz6svhLcjO92jQNA1PUOSB5nZIy2VyuRQj
2knvB9BNvxbFyi4cqy36c+FtMnfoAlnUcnh/xOXhqtLecxVPDonObgMGUIqHaxRgJMQO0RfnUG0t
p3F5WblqX3qP+dbNHz9XovnXD0/F3FEOXKq45mAEncXwouWtnWcYPvhGh5s+v63OLyg4lLA4d14w
1KpOHbVPKSWD+DKtmacTO2CBGAWA/Aj/dVT2b+ZhUDg2m/ZlMcWt8InMnMvzV+mjiIUZR1t29E3v
IMKB7RM6Ac9OUK2hnf70m17uBeAmmAwQz9jxxV5kzeTYclBqL/klWEuYQ1gHjrhdZsSBRbxpM/iJ
vxY6PrF6eEmY8GJhEkHbt7jDM9nXtBfC3Ef2GId8SMa1xTslAQEUHw4CkjZH06JGiSuWNXrviIx4
sUjfzt4cOLFwoeZuTjB4i1hc46M1qN+m074pbs2OEtWURBZnx1wBQENkAPcgGNNx0R4ewzFVIQV5
ybSv0Ma77HVcr5nzE8t0IGGhYxPXRiktSOjCOPwxrBGpHd8WeDLCzAGaOaPAlr6Ok/qTO0z5gK65
I/H4zWTs1EicaPP5ZpwUg5sPp2Uu+liaQ7B7orDeocOeFc+GpnE1XE0DIjYVJ58LOrVcYCTCvxBb
xL4vlguEdkVQttUI3vJvBiWBtbLh84YuDiMeF7g3QMUCOoglmFVzaY2DWw774ref8dv+1fkpxua2
e43Pnwe8kQDvYUAQj+ivRFPWldMqsacyEcTtVvbj1DLNfRhxMLDtuMgP9dbHS9geAT/aa5on75l1
dtMc9C8ELgtje7NqLcPtwIRFHvPptHfNW2btrJezVwd1vvBtZ+ZVgHIXx67JbdD5tLbaFw0n7Tdv
Oj9mhkJiMACCtxK5uSMuCzw5gC/OTLX33E0fJWqN8mq22Qs1cuE3zf14bLyxg8XtV3Weq3Tky32r
UnIX2s9duvKIObHD+G4gmma2SgRhF7eG7QMeMvBe7tHxR3s3KX86fwtwKSG/CAge4KOLCyLK296s
xn7cDzm0Hy28/nfDL3a4D52hbDQf951KdBDTtQNw7I3PjDr/+vyFnTALjiDHiPFDdzsKkrKdZV21
7WY83+0/ELSsnhj7xrdKF4IcnvQVqcKHaELjVtzhZ1eBQNCM6AQUBHWgS+LyTtK0QsgIgppEezhz
xXD5+Z6cUlpUvuPORngLILaFSnkThVOgkFZp0i+WeeWoRJ6fNIiQCUdwaP7PcQzNVx3za26bewZ4
dTKY59oNXD0oSMPLYu4Dgf4Wh2YP4NfSbctaoHPHtT1d//58fY4uuRlAOINPQHmKu3TJgdlE1VAD
qiD2lrrhrkUMNG5rnvka1vnoZC/ELI5GoAIhbQUxDvMS06Votfnj7InANgUzJhJ3A4rfD5fJzrop
Qo1jD59jo8NLT19weaGqX59LOZ4HmlRBZWEBEWRBI9dDKXnrgBi9sut97sRggCGGdTYwFWqEKwhZ
uhkRBEqiQwk6ajseCkhofvfX1bnguMXgi88vRchCOmFwal9PViLTx8+X51ibDj9+cUUDDKkoL6x6
b4RX3dPkX9RoENdefC7k6Ej/mUQ4Q5Aj/HNJm535kZF53Kn3ZXCV9TdTfu17Kx7TiW2ebyHEPOaC
RPASHW4CZxFD54a83pvAVBBZbj6fwYnh51QvCqPcmWZnWS5baDeg1uix/WBevKPh9uejn9iEg9EX
t1zX973CzNjeG0juJJlxAeLqeo2d8MQuzJF2wNfAZjxDtQ+XKFM4cE1QtPvGepLprlDfPOP8ZToQ
sdCmQaD3R9hX7d4Kf9n2Tc+SsxfqYPx5mz6E6aTozdakGH80b6txl4WXEwg51hpnnNhsON94RCBh
jXYBy+TBZDtZKbO23Q/ipgyICFdmMZvOA7dsbovtIy6OBx2QCcsUjlFy6pqp3+6pTwY/5vqCWaQt
vxlNrNcCUKdkYclA2IA6dfiBC9XC/5+3RcfAMuwRq03GegOIlgPoC3iNi5WsxZG3g3khAgJSlpmJ
Dzff4e50adqYqQlZ3hc6Jq2Ms2abDpdaPX2uBUf7M7+KUOiD3BGuD3DkHMoZqMpTLXUNhpwEj2Fx
tkFfjL+4mHTbpC6bML5ZykRrg1jNuQf+jwTEHUGQjvKSpVtbmmHnSR8GceDbTj5k3kWZkmqNKu/k
OqFEEWytMwfmMoEBtO0oaB1Ve/3dKGO5xmF9ZE8wCbyBUdgFlA3ewAvVMt3R6qNUsH0e7cZwM3Fk
GFbW6dQMELtBgQ3SSKhZXIjw85qn9qggAjUlmrRr+JojwztP4cP4C03yXOpmgRzZXvVJKB8bcA/3
T9y7+FxfTy7Uv6T8KQH8YLVapke/NiCFdjHvHmX3NXVXjt7KRP5E9z6IcIQ3+oGGiO63FRLa3BhD
Yq9xFawJWVwgYUAbr5qwG1VKCmdrFfdVH/vmr//dai3uEA3K/TwaBza3RvLK2G2IsRbsPL0hOBXg
jvoDhzk0IEhY2inLLbYf8zhsYkORxkw+n8VJzUUZH3rZIDZ4FBdWwpwMKiU0t0hoQTKL/Bvj/6Ea
RkkwzPriZLB+ELZqcga7Lsm9ibDa5+PPv39wR80n48P4i5NRpqkoW07ZvsXHs50Kt2kyDlfWyhvg
5DJ9ELMwtaaTjs2QYRpD/Sstb7zo9+fTODk+gqcIzuOqRVOvw522s8lL7byFZ6UTsJGOa/VEJzUJ
kQ/YJryH4d8ejj8NurV5hmUCDRmqAQq5W0MyrElYHLrM1AWfLMb2qPJRb3m/FWdTzWCr4RCiZgzE
jiAsX+yBmnw1jI3P9pF3pSZcQyvFMfMaL1VpbiKJnCRexKhVOlyjcbTQJt3DabOD65InXkGMl2zn
vNj2CnDl1GZ/FDT//KMRLMp2LG0IQgONHHQeenO+MiGDgMgyfA+EQeat+jA+giHUalg0PyVJmz0H
1dvn4586cx/Hn+3vh/Fp7YPRjqXwaxBMM2JWxyra0u6+pf/ORID9QMYQJZVH77HIL7NqaqZ63xrx
N7oWizqlsTNoFeR/PlZp+RQbi0BbXS5quB12/sWDD+2vbPSahIXxM+XUebqFBIqGvmDbGm7CswOb
86HAuUZsc25/uqzoAhtpkxrWWCOPfkXrl1ae+17F+ID5zwSPSLehoOtwr/1sGGiFKsE9Jbbeec72
c1U6dRQQhgO78FwffcR2KmppFwLuE7hgnrzh/mySeHz9bFERtJnhVcsYnayBoh/ANbPnFakVoWuQ
2FOf/3H8xUkwVFuVVQYFRbFHyIh/bh0akh0+yg1h69BMDaHlhVFlVm/x3B/FbW6g8Wz4C/UrK0ds
/sKPRm8pYWH0nBL0YxYyK7d0vDDbOz967m/QZvy8XcbyIwA4H2QX8Cro66ESRUOqnVBX/S3/WmdX
TvY/Zaz/+ar+K3tv9v/zufwf/40/vzbt1BdZLhZ//Mdt8do3vPkt/nv+tf/31w5/6R8/31lfsOVf
OfgNDPxPwcmLeDn4w4aJQkwPw3s/Pb7zoRJ/Rscnzn/z//eH//H+Z5SnqX3/+1+vzcDEPFpWNOyv
f/7o8u3vf82Bm//8OPw/f3b3UuPXdu99/cKm5S+8v3Dx978s729oHgJGFuRf7bn5K7Z8fJ9/4v1t
xonB5AHmjgsOl8Nf/8GaXuT4EX4JFQ6gK5n5xBE0xxbxZph/5AZ/wxN5jj4j2GDh972//u+HHWzN
v7bqP9iAIGLBBP/7X4d3BxhEQFACIA6EgPgWiJD5RH24O3SQ1i1yDWDXmNIsyAj32ZgR4aZmmRSg
JOxvgbtVr5Zi/PLDEv3zSz5KPrze/0jGqiB7iDQTghrLrrsBetuURga6Es7rOiVBbpq/Ol+gtilz
2mlIotGPxOUQCvrO66FuVhzVBYHKLB9o5JkOEecAoEZnAVcVLm/BfV02McD7jUk08CqofPJ5s2u4
ip7FZFXvLogf7cSg2ooL0eI5L7i51ofn8MT/+Q7kOIFSQqjFnZsuHe5AO7ajlgYvY1qnrnwKU/TA
9WhaGuAgsrEOsvHUWffgH5Hw1wAUnekgoZEL71aaTdWh00wZl6X2rk2H5t9dZxivhlwZa2jIYwUD
HypycAC8mnjQLKF+oFNUYjBLCgRKNRak5cqjl5WQUQ3+YANl4aqAnQs0P+89+D+TBDgE+wx6J7Av
z87AB83mzA8mu7VobAAR69/5qkxLZIWMqgeFNF8DDJ2Y5kzLD0phwEqBGFksaTugQmyiTg3aS9+7
lqWim0xaZlJl5VvdW9ElnZf68xN0eNv9mSEy1QihzFEapOIXGgzO2cGvnK6OW4BAfnlWg80rYS9W
xBwfVKRZkAme2z/g7XukLVNRD4r2VUyryrvmNX8r3UEMW60YcaRFt8ake1JWI2MrJuLQX5sniMD8
3O8lAMYHnXEWryTmcCDaW1XFowfzQAyac+RCB/2mWV73awZhPmj/unpnadg4iEF3GdheMJ8cKkyA
elfW2ahgl6Vbfg1kjeKs2jIH5F6LAex7re/SRFR5Tkk5OAZ4j4QQYTwFyth0DfNMUudsXAsqHq8B
ypRhJREOANjNXpJn0NDMGpQPNfGQd850PTcei5mI6HhbFAigfa5Rp4QBXT+j//CkQybycAn0ZLq5
ytBCK2pH71p0ZrHzMgd9mbk7tj8+l3WsvfPlhmQnWIGhVR5uuI/n04e1K6FIDRozDNHOKUdob922
2Vp/gGP1BZoVlGuow8Kuwvk8lAMqLoW7MWvifmTytpyMaqfH0Usq3Q0NQfg7e0UHm/qpTg259sw/
tu0zWzM6CSGGjtzqsk2VYDwTCmXO6DVo43YbCj3BbfeLLPbt0qa3Q2vj6jl7XWcaKBQBzM0ajw5N
h47LPkv9Os5trfaGrqqvsLxruYgjewe830zoiIcCcuH4n4erOgQgvtSYMWG9ZQCmUKa3aRe6V7QY
0li5YfvFwuFdiVYu+tDiiMIAIZeGZkkzlSTKAw6lNr0hDUeqIQ6rKI+uUycL0bJCtYTyXIcXRqWn
bIdWzdW4Yc0AhZoqP3srWM0uuCl1dFmaAXUu6FBaOv582f+cjQPzgY1GMBsE1Kh0OvZnnIZGYpLG
FGuvbXaoDCjlrvS9LCeWLUMSsKC8Forl6KKD/jBTqdklR7oIx1jT9yKIOhl7yuuaDcAla8T6f66f
xcfNjfLmlutYOiSdDxdOqgIdPJ0aSQ+rDL/1QtY/9cw6tPGnqnjQJTPM26IyoJjwE+EGWrpX9mbS
dkAYHMRvXjCyC3sIZJBEmbSvgiAdx43bD0GW8KpXU9LqFiaZ4m2vNn05yI4M0eiWBNvoq2RqGX1r
eihTLNHBRm8nFYpxO7LabuPWcOEAuuj0xImZKfN29FX4LmuLqQue+mW5BY61GretHeLv2RPwWxsb
6byrbIqGYpvNZ6s3y6wkba7wEdEgHlVvFXuECdkWzCQ0J+aoqtfAqqbYHMe6ikNV51nsYk0Qkzak
QiNHbSCLqhxgLzIwphDZSnhfQtch/VH6pborTEeJzedaszROcz0WTB+yUYAeWvjn4b6oCjmpWjYs
Nu4qua1Z7FQbF83T1pp0z7cFhvqgAi7qaFEnCoQuGCkAznYXdrBUQy+iPg+J7YLU4cWwjagngLE3
PLbNQjZE9zwnklnFRptlK5JSgJ+36DOSonExJ1z0zo2vMu/OZ1nLEmTn873melvR/AYNQAyCmh4f
nIBj6ca409JHTWvdJQ4OXr7Jay1izWrUSIy1TYI01T2gTcVPbUvDILVO25iPhb9p2rHaFKo1X0Y+
XTSqK7+b4ITuSZjS8UvhSpYRuFohQZWMyeO8tSVBoFOXid91IEMLvWLbIRF3kaZBi3pYO5Q3RUHL
uA0bv9+V6MKskJrNYfuzIXWuYA+CJGdur0gaBEzHVUFHc5OOYfAwtr13S6s8tqlh+tshN1ALk0ZG
1+4M2vq7HE3ptoj3gdLAGiz9zcmKS5AyOvoFm27FLkdQMOlyVfGdASSzSzhunn5rVLV8MlE1TFI9
8Ji3NADGfCofLNk6OQHuWE8bq/MN/yLSoXFl1qhnLIFGfUjBF/vYAVPwxbbz+t3lA69JlHc8IGAY
5FactaXapUN2PwBd4uz6KuxbYnIe/e5bq29w1AzveyqZmuLG0iEqiBwVxMLhzkD6QA17s0i7B8uT
1aUPPblhXepdGcLZ+n0UbntHOddYfPOOTW4fg7q23BXhwJ3YsDzRg/enc8UF4O7veTr9NMp8wlNy
GKPvKJEpH3PDa0kzDEA7N8XYkGq0nB/CBLPcGIWasCr96qFf2r43LU6ktt+sMmObsgjDkYQaQbUY
rYSmbdRXkUky8BTeTrVfXte15z22kTX2RA+ZLwDiQGtLCOt/qykAN1RjwCneyXCw6F2Vtq9B7n8p
Sg4C0N4ep51UtXaIqytdERTTf21HyjI0OrbtbVu25oNduhkpTU8lRtY6JCv0az9K+GNemcVcFkgv
Umd4DKpWbCoadbs0qjVN8JZqdm5ThrEPRRQJrBb3YjpgBUvD8DfcMMQVMv2gM2IpRQPcouiDJysr
n3I7FdkVHi3VJe1NJ09qVvCdHbVeudFiqr5xhYJa0lAEuWqWZbhGDLeKVdUM+1obc/eA0UwGy9W3
KHVTV3hm+zjcxQ8JCiWCrrhfUqcSRFQj6QZnm5v6a196X0u8UglW1SO9wS4nlarNiHucjDBcxM4B
PfSNmm6rbrC8jZaR92aXke7iuhEW+Dkdpu7BwyZTovNsIoo6RZx5o94UleqIpqrfSDdzH6SyjHu7
zxFBEG2c2pkTSy9/ZijsvQyi7Evbie5hmLriLZd+fcma6qYU/ClCj8zEr22oqffSKv1Cg74qCWdU
/oS38xa5uNyUIX/1qnO/l5MOoM+ue6m0TWMp60cVZffG1LBrs3ONb2Wq7z0VjDHNih+WfuuB/A6z
6C0fLRXrcLqazOwWRiojwSA3geC7DsFpNFXv2EZx90eWRRI4SfveMsBMKrx2WzL97ARIstSmus58
dcuytMJt2jxnhuXsAE/8PaAZcRvaPyKv/WXmxXPkgU3O9xsfuHzg53mmXlAxN5SEttMr/LtH5ein
0KTm1uCIf9gWIONe27K4AY8tKXl200LHqjwlsrceuzQL4xwX701TO6S30DndlsqP+6bMkty37it3
wg5pqeJ8JkK0aUXSqkGYp/XtZERx8F0t3JEM9VgRlGY6kGAis+PnJlLCo0PqunFJzoy4y5zmjllR
SYIuHYlw2gBvIefCAJkZWEvKp2z0d3B1NBwEr9sonJOhqExStdkX28EZQtvIezqZcSTGGp5w8R7m
uXsJ780Lk76zXU5Ky3ujcDxaApp49SYqT3z3hMWuUpyzG7fRbewyurXaAp+ujAg0VPKecsuIpWGr
L67RixhN2J/NSV5rMMMAJj0/MrIC9D9eB8Z2fQlv4haAeUqiDuE6DZBLNUbuBpC/a2nx74ymV7yv
ZrwTY8RwwXHrIliEUF8Ue54C2qov8k0rQ35XBdVzgIhiHaNEBhtTB08d4B8J48NzKayt4WUPFfwv
gigFaoq98YGW4Wvmg7EONja7MTpPbFojf+V2ViQS9KQXjAUTCfqsjpnBvSSyKfoVtu2rnfdXHSpM
ryLhNERV7HdoDOiY2NTFbzwP0Zi4Ss1NODX5m0g1u+4rr96ieL764nqiekaLYWyKnUfwbgy9MduZ
xnWw8oRmdKupuYPXvGtHcPpCJ97tOtLQOrz8Bz4Vt0XNwsu+nR5zy72wRvmlZu2NGNpH9MwovyvV
PRRZ4cVGHkyx3Yav1lRlmyavnEstexvBpanc+EVKidX1m7RSSLaJ4g4FJP5j38lH02tyEo1q5/sT
svfq1um6HPruPjcUj4swykjYZfuS5led4d1oJR/svIOhG+Sd7dI7GrRPgPfA40S85IKO8nejQROD
APZNnlmwG4zdSHvwyJjlDXEN87fPo3bCptjOdeGwBq7qeE3RaYc0tW3HdjXehDzbdXUDIlpbBpcp
Vw8Og/ZvLSwkqeYNr8WPIJM8CZS7M2Bw0J+M5fTOzEbApUyf2BFjz5GoX/GyyYnb89Eg1G6GpEcU
Drqo3YFkwXTX8elK9JHeOEP0Awbci9tC/0xlgXJ9K8Ml7vgl/BQju7EK27x1VdUSu/LiJtTDw1hD
KRG6qMlEq4nkRdoQJlNJei2MJG9QvcbSciujYtOZdJeHeey4E/6OKB6pHeEm90YTtfr1y2hEgLNr
9mYWhiCIBkTbuQVu6LKc1G7eEy6dewY/Oh7H9Mln3Y0PIhiS2n5D6qh9yUbrWmaRuqcpHS68zLWS
0uFdYkzGN9n6xW1VT+j22KZ3TVOjuhgBBrQcvDSrpxQ1lOk4JZNsN25nXRdmfhvk5cYMe9zGjA3x
mBomyEm7BnQqzkZW3Vsh81c/KC6zeW1zXz95Zs/IBNDl5ej1NOZ1j9+oEavq7cpC3+42JJ32d21e
7IyxKrdeb+9DC1pmfkHNQ7pVHd/5jvE1xattLEHbbbt7eBpbM9ISzSPbBBGNN7uSV7xorrVp7HrT
zokx0Ihwz9hmdNrKIESL4ubZrNO3krlbT3gbRI427lBsmib4Mnr1veYeGLRr+iPoddI543MTFjDd
uGF5Y21c8KFsBRqhbNFBZI/4abVVg2w2dg2u8s6pfMTAihQeJ7Yj8qykYSW/K8sRDruPBsI57Dvg
ERdgMmhIwZxd7smJZGP/pev4pjeMdhsinoaG7LPDY4B4V4Q+CZR5Uxnmo50F6OKLcJOvjGurQYvO
yqQCbRWdCioFiu+myq4Nt2C7xtNYIGGAEcbwo58Foj2blE79fBV4iYqm/TQBYh6yG+oreSdZ8xpM
HqoCx7K8aZDaj+FNfwvrbh+EI7sftJ9feHaBUxPi6q416W2juHCm1Hgu8Cp5ysLolz+0CBcFl9Ls
HkPfePJSI0bpMpwf3/1dBKHEM9TB0y0IfppR2aOTbFuTMegsMjj6tghtFgOkWcDFlj8Q634ZRBiQ
tA/ajc/CJ3+0bJJb9rZhld4prcqrsHaeaBZ+yXMjQFije0D+5iHIFMgnbK+PdaN/uqNx1YvWjnN/
yJPKCR5VJeE38DTd1Fm7N2hRxehhXCE2G1zCSdtNJXjnI3TbQtLDqxIEze+LVAYxb/xui3QLyBXL
X7QffPS5zu+btoK/JVSlSMi73y6Y5WtuwfgjjkRMv/3KQb4Zd1P71jjjg9VG7mUbTs6zYYma2KPw
4irNpniwuLqSo74XgScSw0Y7Oi8ra0o6NAElYd69lPVwY1ftbYEL7KrTRpo4ePUkuK8KkyAWSG+h
d/paFfKHYAAdsnqCnYM7omFCb4KoaNKktnyG4vHm1RBUXQkRiTjIi/tOpPeMF1ejHAbS1mW0axuB
W2dCi1nDHWls9e1IrDC344ZaJTFt3W9Kx09RtUgtEpX1107ziyBUMGewLMTsgs1UG+ym8kpNEPdI
0ObyuamNd+114d7MeH4LsCTagQWdva0LbLNqLGNT+WN268hua9L0Mh/tHRJDxg/JINivjF2EfqiE
hWO6Y5WxL0O2RR3510yKr01U8Hicsssg6HewZokpQBzBlXPTCP7QDHZF7Pb/MPdlTXbiWta/iBti
EKBXpjPlPDnTL0SmB0AMEkKAxK/vdVz3+7oyXe3s+9ZRFY4qO5xwDkLae017vPC3MmfU6rS1A8Xh
hSKn7eu7mUUPgpsgpRtsC4Q+2wFJPrO/n3viHlSMr8mJY5N185rzanoMNucR4/3ICePIb9e4ukN4
y10/Y1ZhuzUvZBl3/oD3bqPBxdIJk4rJOyrKjttmcoSZXhqi0Jagg8FRXdTaYI8SURHMarcakwPH
OHSbxqS3akLoIhWem4bxYC88RZd8XNgBI1Vu3WCo0iUyLRCT8sBkX/j9+tR3fZxVnZsbF02taWN0
yu5PLc353ZVuUpMozKMukizp4M4SiSo9gp5VLH6MHtVrRTbydQ0LZ1VqRljsyh7RMOp7Rsq6S0fi
tH0GHr/GrsJ5KbvEd8l2RTsU0Hdho3BMW826aU/bBdauCaH6phLjz0ks2PwcNaFkHP3Gv/I6JYBm
NTpwjqUB5gNVMfW+A8mhT86CWaIOqdcr7YeV3iFwxDzJkstr2cSkTInbOF3R0Nm7KaVT4rB2lzI8
CL/rck29Ns7wSsVjRiaMPpCz+wAdwOxezFRHD6HU9Q2cAFU2V/Z688oHFtvbs4vyzRgTZGP8iv1O
pty++Wq7XiPlJ83o8WNYWfhN3ZrzriCE6BeDLwgrbII/vxQhOt56uaVePxcR8CxnQrPA60uEOT8Y
uHm2AfdtTHdXonnutvnGqxiCO4chtWqd057Ra1N3gD6s4JeecdoyrcqpfKM1b69rLnPBI8y5FyQt
Nx5ndgzeRhVHee+V66EDSYy9XawB/tJGU+Jg7aZU4ZRRa3XcfF7lA8zm12JQp2VevrTNhJTHkcwP
KvJehlg+RVEDEK4bAIXLOnrjhjroOUo3AUG2nRqmUelH9Ze6pSPQR0WQmI+9JOkm+tTZuLvvZfWM
yHsPa04KmrT4TIEj/CzqtJ+g6hu3pBSDjgEcuGg8qxF+iHpRa9ZXCJCdloPjj3fN7F/rTTRZbbzy
BHr9TbRc7KrGmvtaOv1yMZt5eEVfVr2Ng4pvOtmOhWni7q6SHpDdxqSN1Q4Fl7DeAaDMbBUf6zXc
bswyQRCqKrsTM+zuLnfRSfGaX5Chovd4wV8nBUMoqvnrgSkukpiJNsdYWOcRjTAQ1xLEzr3Vajvg
WFSJwsH6IHv0eN228ZsIU6aP0ca+bGRwjsj0vql8/iXAcziJYMCg8YhtT07YYyGgaJvyaYrJYyfQ
0c91W+crZFWPbAOAEDY9vXerCh8hdOstAd13MHqEiZSG643cWP3tPAv+G0Ww2dPcIbSu08HT6JL4
VDd9d80rzFeMqeGXXVxi+lsMFj1pOEn4aEzCrHeKFXKgjaQ0iVdIu2sXJP5kvvFousRjAYO2qlfQ
zF2mqLxdR7G+yhroE96YojdsBNYWwOfj8SFXo+wPy6DnQyy6ft8spdwLSZdH39gS2VIsfPZc7eUj
iugUpZRbBKx3ISXw5rxlfZvDe5o3gIbgULbe3h/CGGp2Gy7pDI6d2O0+XJo6FZ7fHjcyLQVewDZp
KFuSiKKQUfH0vNr1J/eHAhPLy7xDrQhzuOflTe37WSfsxHd2GUNxXynSO1nvhepSyw2Ile8v5DGg
Jc4FTyI0rGL8BSCJBaASEpNCDIA5m40hOwbNVOo4GBJT6/nG+qikOxp2Bzgmh0zD3d8lozJLsRA5
7a2kUWZ6KOixvXfOQdiQXymkfB+bKnDWRNRWFCL0q9TGVXUfkZZeDny+wBzxPkMAefeCKP76ZZg4
NYk7rRaUW0RevbpVBXLJ/B8YEuaCJPDNksxVo14Z43VwwacyQBJz2dUJV5P7TZ6RZvRLiIsT5YxC
Be9OFaQYVcaxIC0sJYlFLYhy0VgZ+oXc5gUAUozZhB22tMCJkIvcDANL5gALcm9hZApTB6g13u+V
zmmlOXvdINgL0ZxsNUPFHVeyPLp1o8RhKXWNafEE2O7R1W4T/NB6XfD26lmVSdhvg/rK8TPXZ58p
nAUu8lurN+YNjbkgmw6bw9rPU5UT0ApPU69/sRIhdrt5wuuVcC+WJMUhAS7SourXqLWJuxtHxBYd
cFaEAi1QWDX3pA/Ct6qvwpsRDX+1j37RCWpsJ35AeWoDFBQYqj6TRsa33YIi7xiwJfKLUk/Qdwnd
6y8i7LCoYELDb5jF+Fwn1kBfACAkcvix9oxVGJkw+36dTjBWmuOqbNdf+SPyTzo7c1X4M/H39bKE
LFW0LtFfAXcEnq16S94w8YikfU9i8UN7zhRcI7cm6HNO+4CCKqOkysZqdUyhjJjHPWD5fklNHRIn
B3nZswQnlwOkZ5GsPUJnquOcA1XNlONlaLd37ubc2sAAkY3Htz6Kdr637tgq78zars+CA35m7jcH
CupeTNeqlcWiphC4sMR2w9xxvwBivt0At2bxVLsnPO2XGlVtvcw/Yk22vI3W7WXqmiyIgUbaKRYo
goDdoeMC3pDbFZ2PNmuYWQ7A5dzEI3FGyAit5ldVr6pKSeiANqowHAldfNkni4+Mh0p9b1i8X5z1
q1vp8EqEC0laZjCnuRqv8VeCe0Dm7YPPZvpEXMn3MzVvsQ5wdNdbtB9Rbedooeo56UYvOgrca8Lb
KMYjBkyZT8ofgNe1C2PdLiBahLdr18UY1sIW7AZGhXY3BUtcJ4O0Bq9IiNFUF3NEhrcqWCvMT+XN
EhzHCfPtgTWc6dbCXT2+7vnUoKEPaKvibKg1+gIR+WhP0DfOM9Cdju2EiG1w0YzcinyUiAdJayWb
IffXMYxOQ+NAfykGb+gLLJgYQ7CWxZBT1E8OvS5njETae6JxojxwIDEoh422l+5SkfC0SuKLAx5v
s+3dxfO2rDQa9x1FI2RjUKuAhYWao1oLMWqvvUXFbKoH3dnOv2gNpvcW4eLgV4tdKE4IEUxnvpxI
hQKmvFABfEGFGdhUFzUNJMHuEldxIlQr/Ive3ax/3/qrck9M06nbI2VtW/dxT1uJ0Xm/tokl5nP/
dQnDsbkJJp/3l+0IWicj6zxJnviymraEhT1xLlkovWaPn1wCwFB1d3J1TIFmqvG6ChQ6LC9q7ZGK
Hkdi0E7XWMObLtTiayf3IVRYn2Y2sNxXmNKSMKee9r2DNrDrAG/ctESqPXRk65nzeRr1BHtNKSeW
qRXsZYW682qrhuYALu4ni7YvOFLRZKEAP43Kt9fYvPWpCcLTsMTdvq9ZuINc4az8WM8ZO1Tvek9s
eb3VIp0cFaTuyFAbDcF6qCenTtSZfLcGvFZKw9n/PsfcKcCZl8/l4E3I5ZFB/dxPTb0W0wrlDrp8
xGfvAUGjtlyUtheDkjWKugZrARbc8dRFPoCgugvZVW+s2XtNPKHpYhzDMehQ5qVoLc+wllG594iP
ezjTKsUMqfSzUS3DMvfj4dvotEgEUvSiQrDSm6lce+sgk+V2mZq1gRusVWnkbNVhI+R+9gZofihp
CsgzQgA5XdQA85rK1I5sKpxq9o4NtojxaNCQ7by5Q2qmw7OWleO9pzx0NQDkAnwSu61o/9RXhod2
X4M++do2w5qRjiGadwiGtIto5yZEOPhObSNRzVrAW5siwX6b/OaIwQ0Im0KnehNh3aUItPgSDJvX
pGBqvbcOKAKIs0h7GRgO+9iCaH2qW1/ctm707K8Adla3j/PeLOVtWSLUNW9je9OrkmBnEF0aeYO8
jJWKANZrJKKxeS0B5eE5EYs5M/UwtctBMd3t4rBlbyuksDu5rOLCXYfpyi/JnERAKNF9Uy8J6/Nu
N9ZPLgbWnCI5v6nW63LICg9RU5oLa8YQ2QW+vmI68o+QF0kwTEq+Rk3blJk7ejZv1XDGSLm/nJ2Y
lZ93dCybjEJQ/DY7dTWnDhtGN5/aHiusXUP7OkYtXxNeOh7aft7cMBB3z3Vg9fPaxTgmfHLr4Cdd
+u4WXs8+mCEUGMN2JGCOGWb2bO3VilKkmJxh+R7Qcbodtnq6cdR85LAMOKBS1mgPQAGoFVU+gCKX
06BOW7H5L/W4xYm28Zj7wg5XU1CRvYqgA0hiKB03jN/j7a7npMtDCHUqbDxb/bUuw7hwanhPEw1e
GxSslNhXY4w37KUBTlx7Gpoz77TVwAxdFnqASXoETq2SEqD7K8xZi4pjDN6Ko3ufDGgHoN7EuF/K
QOrVpberOw89e+QggKtah63YAjJeVs6i3iLL/SveLj9mMrARvdJ2QE+DNHBR6ibze4cchl6Ywxii
EKUtoycXI39BGBO6C8a1cRKNcd63xovWF4k4NJaVy2gvYemkd0O1ovJQssu3bYivAOCcrX3lfkFU
Avq3ppjI3CaSmDtoQhyY9wd9q8CKoXxtRIH1D3kEI7wYu8b/Mrn03LmV1D9UFCsxMUZEd2UDBUAs
eHdgamF7yedyP/MICF3DMh4TccQre2iHenuBmg6odgXskfBQ3TpBOWU1yn50tBNv72d/dZ9X6lVX
tG0WnM1eDRwn9K49w57a8IyvuhgBupuR150RAW0B5Hh1ylDgo7ebvH3bbP6urJHetMm5Q5nRIbgd
FMcPfy2n7307/Oj4sKZqnOfXhXvR1SiCEbk8MxSo0QSPA1I9cpDdGGwJSjyNV69GYcO7o42mIu7c
BdEPtAhGZ2/KYTnQsNqAltKj561j6sMXnzJhXyaP8xxCkse+b79RDZkJZq4mLsa7JnQgF4KyMUC5
AL1g6WFkChnDlkMY1GtMHD3XN47TZZijKlPgKuaiRTc+JRuG4AEKH06GdHcLKucl7pswExPaCWcG
HYkkKHYUhmCxUouWueodZCRMamwKtizVCToPjQeBPZGtDAdwDwyrW7b7jawia7GJ5gsWcdohvb2E
Fy5HbNFDRPhbD71YAQ9KlYEQzFF7uY/abfeA2vmxZ/arnDCNOMZ388MROI8af22CNPTt4xbLFZb0
ZoVksJ82BB81Jq6PztazL2Vf9gAsI9vgb7gce+XSTzyLSzQG84qTLBnp4Jw6B221WFbnwUxSH715
tacKx3Oi6rndM6BpAOHNdD2NMQClCE5S0MT1KW6jIa0h1LyKOwkMHbCzhclyB0wRTQjarnSIfSj/
2EJSPvbyoSEO5ErYVPOh62khcAoWwebxHGNao0wCe7mskIhQCNIDEmzcKXUnDNbUg8IpiDn3d6SM
7MVm5/GRlmhieyCVz07oHDDn9SjsTLxs4UJcAMVOiVZfm5nCtj1Tdgp53xwxAMzdj8qZHss4cE9q
JPGFqMbxO8BjcmqcsTq57rAkpY9JEE7FyTVGpzpljv0MrANoMpA+1ZBSzfs9JjiThMXnmlFsDV5Q
v81tN7DC8xyKeK6W6ps5HBzMVwFtUaHxf5COjG9KKE7zzgUW5lWb2dLFduKOePI19qfhYupwHBaI
0RT7SIowbwLLU22sfmMaLH8HUXWC5g7bc++dQoPW69IC5r6r1hrM8NZXo5sugHqPzgKo8VwyggES
S16OyPMqSWR2wEzcY7R2TlKX+ASDggCLY2zBULQYNXkMjWEyUdbGR9Hq5kxyi68WO43Z461m90q0
SMnmsjdZHU2TBZPpiL01LvaAptO5hVxt30dW59Am4G1rqFJfyrP1HNhHzFS2kKWdEiB35GSUExwr
YCpe6s9j9BhUHvlZx5bttUJNttg6II+ShtPtGgTO49DM3qUaInXc9PaFj3F/adBi3fqcqmNfhuLO
6W1fw+3X+4cwGmcFGN3b+nQFOZb5w4LOnhh7CWi/yykaQ5IsgPHFoQsH7PLhUrnAryu1BJmjK5il
Q03mVFA5fLP+UM8587YSs7R1+9NvSwZOxcFZEMdgGrQmWDYTWziWPCYbI0RZNPzBk5YGCVRxXpw1
YqSogd3ppDHRE2GNG2q2jm7QgKFvXCH5jdxi0lsEPGGDkDMEwtzaWdw4NbqFh37F7hdaKOPS0vHj
6xGAHoeABuaopwCaChRPPKyO8TCUKTry0N97A4AGIvtGJ6aGFzwLzEJFUi/StakbzNUPovkCXjSC
TEvW7dHDZIk3f1rHo2Yb9gfqG7AY/nYhGTjAqluGS7E65Rdv294wow3jTCi475ZiH1ub5qJtI3Pl
Y4xoEUlnlaAGz11yIL4H8XrQRJbJyPiliOaXBoscaKJpvLQR9QJhEo3zETNn0dhI2ffnDMDhmkIx
VeUQoWHXQ7W9d0tnTBqvAbI0+3xMK68UO7fqxyYJbS/wmUInggQpDpIljL4BxmsKNWIEFKVrXs/D
dNnxRaWqaxHMOcGiAEl2mCDqCOtfUVbUVvUHD01D6pv4G4sqiBwgptz1o6u/cMetDkyU1ZR1elR7
wFEjXiAIIdDsOsi7NdUNvm/oiKDHO7WGG2hPV7EUG4w4RVtbgMcbHpJTa5ltYDGcEyNb/4DwXzJk
YQ//Gf5wuNwCF4H9TPpA5W3lbEfsq+BoI7DHqKAAeoEfDUAGJT0WX5ybRvPDVA2o0fFnJJ+wSYNA
7kcCxAwSFTQk1R7ZFb7KEAO25BWEJQXgP7j1hzW4W0EzFvAZgB+KAoiwDP26IJgJGRqogtIWgR57
dFj6eRuade/6skPhEA9rMkyOfPZnCkJViiB6VtSBVjBStr/UJeWnlRjcB4q+EpwX+uVqJkvmLNNt
7QPSnDoLDHRGzuehAQD7iRL7V27ke8klVDohOeeUxuh947Pc/m8WFAFDV7Ao8W85/RYra1LkGoYc
zsQBop4AJQL2rHPXqaPyYNdYv4Ksj0AE60nBIMPQBe/XskRwwmgGCFyxG5obBkYS1RjHbIhk0/7s
ZbLTtfOj1xbkTDuLfv3LF/AfOfoeRI9/P3r13pn7/nemv90PcbbNTR9/1P9B2x9az7/pec+2wne+
v5vX4bVHyNtfFsKzT/DXX/jL9+dE0b8g7oVjFAEC8M4gcPL/Gf+c2P8XgcGCIFkMGQxw90GM+2/n
H/sXwtloQGCNC0LEl5zHc/7b+YefB589pkMEcDMgEDUO/hPn34fVCdMdYsvgAsUvmNhwDll9vzoH
GrEpYCbIR13XBYNr996L7LrftnCE4st4V0B19WHZEGyUAjZgd0yG4SUlHb8AM9xm3jwhu1uTJT87
lXdao8iHrReSE8iyyS6s8XOqkMZpFJnPrEG/XEf//W79uvv4nNwFowME1Lj/93fvdg5lrGQoYJww
vumxAZ4YgDec/ZVt0NXTFwH9WgINAmwAETqRIyT3IwAgF8yECBq643E9AFVvig3MbG4C9ESj7tvj
NICLXsP561SLO+jZx2cMxwM4gwlmX8suIpnL4VbJPMMhugEUshv9ejnVjFj0DVpnPZvCXKOBviJL
3+yFcKaCR85StHPsFSOSfk+qR9H1t5UHMaStxPA/2ynP34cHJhS7zTlRE1m/H74Pqkgv5q7181j1
5qGTDbDQbUYZWTLoRGzjt88j2TwD1evy9udLf8iAPl/7nLoIixaMnJip9HF2ydANCJueMeBwXvHL
xhnsk7BiZJC1mAJNddFBrJlFM7T5gKmfQBu3R+vKb3++jfeWlPNdYDmDm4phmT2b1z9Yp0UtdbvA
VpCvi494Q4UKg6zdTyeKnwKv3w74Hj4zN773S/26JDKrYIpD/AJ85x9H6S6yLmc9RjqPVxKmkN4/
96O6m+Lhswu99wn8+0LIuT7bz1EMxB/MUoNcqoFuoc4DDiwViNsmdqWguoBjLchMpNpkUrF35Av/
zP73wTjw17UxWwfri+Jzog98/6aVeLKVlLPO21KLXS9Hmcfh0AKur6IzbvggB3TcELlnk7s9QWjW
fXKO/tOHh0WCIqoehqbfvuXJqcK2BCiZC1o+k1K8AsF65kg1T8ZVpysUlsMQPvx5MZ3dEO+3F7xG
IJAQO4K0rd9GYjfOupJhbqDLXCcMCWmqKQ3bWD7++Sq/rx8kG2IzR9WNiG7swe+/2tkE0zRETOVR
29SZZQHUa1aj32yD5jN/0nv/x/kx4lq/IjMxjxRC9g9Wkyhc13acqMJjDE7nHmeETt+pB542BKPX
N64gDrTdfoOa29PTlz9/0l+vwvsvNEbMJYgrHG84Cz8aZKdgQ7Kqj8vD1fwdeP4FMeprRPRXv5pR
UPeFkBWsOCbMeB3dQ2HwdeXIoqWbJ/G7dDdWrEnnuG3SNvrEifgPT+HdrX1Y4Hrq66WscGsRJDTe
wG5YoN/waD7Zof9hm8RXAOcL8XxsT9gv3z9tyOdjzFw4K5sCc3/WlMfCf+p8sP0xiJvJ4dDi15eQ
WtcJ9L7wl6Kj++RV+n1Z4xawQbvn9FTf++iobTiwWTFDi9/GcJpFgWTZKv3xk096Pmt+e9awwoEr
dj1oVT6cRUDpun4lC67Co8fKRiCA9NOA01aZKf/zuvp90z9HijDML6M4f6KPmz4PYAYZ6axyfwPh
slXRcwNWPvHmOtgt0F4mEP3ZT77Ef/p4iN/G5nA2dSJB4f1zZApOU8MnlQdyfqgYa4G5qzcdRMel
9r//+fP9w+6LDxjBxonAMeL9ZvIenRAaInDZeWd5l/UOxl7SGMrjyqIvqiVfd1KjCVt1/CyqNSWj
9D55mv+4bn0Y1OBujwOCvKf3nxdkhEPgyoCIPgwuGY74UzMuvNDllhk7/7B4LBeuy5vMNGKHuvWu
WdCIfvI9nL3eH9cUxCjY/zHaCofQh9O9ZVB5efWgcmrEs++TO+vCAOTqB+nKJ5R2Nzi7NkCIP6FZ
TnwjULb//0CPfyivfoVD/nZ9UMyRhxoL7s0P2yeQrH6upgoulmmxOV+cC9YSsUNQQw1N2FBMAdDU
tmmLcGROYpguAWv5tEbb6eRa+0EyWDdtA0AlJViwPbIxSKbE8FmA3O+Lk52NnqhLKW4S4S7vHxaJ
h6jeEHaLgyt4hOApPnIW76LYrpBJ/YeJeOdDBUdJeG4jEHsQwcz9/mrT6oWz5pADMjot39u2uae+
8H8uzmflrfd7EYCXHBcjSFlAkpb3YU+BFtBtTRuQHAQVrCLyefMxOcgO042pUFc2JVwrlbJDMfbD
0VQgRDCDYd3LvgPZ1fbJEMEwwWsDDKCNvmrM39jrFc4uCQvqXlMUE26N4cTLGcqCxhE6AmQ7Sm2z
xZ/PfkbzrdLDX0E573Jy/l6zf3xWGEnooQHDo/pVuX/cjRFWWIcS3FU+o4HKKe3js5gRwqktKLNm
HT7blz/u/n9dD6Ph0XmikTznzfwdj6h7oGzgpbdcoTo/CZjabqeqDLM/vyoft+TzVTDYBPbL8+AU
1Kzvr9IFiIVu4FnMvXLrsk3Wb5tpvkI4cTH1JAeB139ywY9LAxeEeRIpyyhqfDQg5xv6G8xi5Foj
LQvEMsTr1bMcWw8g2/jqKfeb27Uq6eGiSDh0cp9c1/2H53euif1zkYjhlh9TAikmsCNoOzZ5B7Ug
GCWVe8J/KHUE3cc6+UcPXgZO+WO8/azD+H4gzTV0thclKqBN9BCveYicZmBa//wAPtYz+D7QKGCP
Qm4eEnU/TkkGUKSnAe9CzhAwDoFGBUV4Cc853C7y8OdLfXC9U4prYTbLrwYIkV5+9GG7aa0za/jG
DfbAqkvVBs1w5csMPsItgfy0zTe4s7Nwc1/pWhaYyDal6PwcGHyCAssjhgu0efvzPf3DcogRz3++
HeRl+L/F/I5BjWu1JudTqAvMoepTf5xkjsGLr55vnzmEbWnVdJ/NLfztqD5HiCCQCf9gCz43De/X
ITAb7OeGr4i0bX924daeFTE99MzMDE3uxXy7WIdZnBDaAuCBtyqCOWXU3//88cMAl/n7SXW+Dc8F
a4SoY2yYHx/J3I3+Us3Okgfd6n+nsnxpl+Z6Jd68KyP9AzRz+LCgtkHYk8uqO8Wl3XfdBvaX1bdO
rA5tF8UX89KKvVFQpgZRVQ3J4Ah1guZMFYGzidvIUfW13Bx6aIH8HxiyanMBfe8L7Ue6F/5GvkIH
6e3KQLDdXAPWndUwFiM0RukEqUtvZZ9109JfiXXYjePgp55FlE24Dt7BBPxtAL4Gf2zgI2TLNXe6
F7jJOcgY90QxeN7TuPrmznbbAJ1pu+y9cKKgdil4Hkjir3vwF7saev68Hl2eoRjtyqxaV4NZYWNw
pWMOVCQkKj6Z1W0f20hwupOR9j8bTP/7HoGDEUO+gAFji0JS5vtFsY0c4qFOLTkkh/Q76Lvy0XPL
Yd9v5IkqZj6ph/9hEeLBo1pDiwWE8bc9ybEj7CWIXoAZ23+AAesRz/BNRPLrPGGUWbNWaKmm/Rj5
eWWdTxAYRI99XHr4sJgH5LouZoFh83//YfsGeoM67JZcRlX5NLvSS/omolkfkfJbs3hhk8EN7MBb
55i7cC3XL50Dv2jdqehURSL8ufAFC5HDe6T7ScJ3CQnCDO5ewGZdnnezllhzRyzzUghQ4LyN8IMI
nchO+sK9giH+s+iM33cT5DlRD3mIZ0AAeVLvPxJ8B5ZB7Y23SYFvjaRqbhRr4utYGqydsC4P8WKq
XHtR532yj6MQOK+O9+8yzhVMmIRwB/+BQ/v91WsXVvCyBAxR1nxoipYD8ke4A9ghEWvwizKUL6Jp
4VlcKhPBndlQ0Ie901+XtB++GzC+X6oBpvjVNM1hmBAltpVnUfLWzsGJS2Gf47D2D55cfnazca84
5IAnr3W7qxhuKJuM5QDecKljMKEzBEyF01hxY0b6MrjuFYk6d4/IpOAkY6FAQPWPG+tfQeFWeO+0
OPjT5H2Bmyv6agVD0ocQ3eVgzv4TuK72EgriG915EXQUhN0tNpBXa+BNEEmMc9/nsg/8g8M6ta9j
7j0IEgmBqS5+vuG83Q90li+1hjKXlyE0XGaOEn+Q45Ig+XZ6rnuxPgK3YXkbtB4cp1Y0qRwREwLB
BvCFXPoEX0TfK3HRTN10DRUZ/r8UiziVHJlsUIcs26vTzs4r6mz3YVp9+krNOI9QP7U4tZFwAyGt
duWL6RjPthGsfMtnRE/65XYg2mmuu/Js/lhKhErBSJI4kxcBJ+fczWrE3r7W3gyfgAOp+NndSjdY
BQcNV8OE5P0rVQFNRo4raFRYZ80llY7IaE2qseCy7hDZ5zheuLOlxncRrtNDr7XisLcS+bItnSwm
WFchk/IdduU2rrycZoxzahHI+DX2x/pE61oXnajOkS5nbdNSgroLI1j+wKyDL5eAdV9Qy0BTBuR0
TeqI8n231VE+xNWcW1+MR9tyDing2H4n1QL1uo3D1EKak2zuWl8hmocfbeA1u4hjVC2EpDyNCffT
ifRYatbneS3dy7okYP4dgWFfyIWD/t2fkHrhdjX9YbSFv6AKCQyZGzreKo81YK5dQ20MyYmnxh3E
CKN/sApNMZTvC7gKhGi1qN19WEuSOo7HPWGG5TAOOykGNDS7Niz9A4yHzS6IIRghNmyOsMQjSkhN
2x1xYLJOm4VhNFW1dva4Rba6jUIULRuV7KL1pxIYd3Pv8ta9GMHJ77RU5Ekxf4DiRtJcrLYsJkXc
PofIfT5C/zhmGB0EPRPEv4WBrwZykHDcb0NgxjTAlLPUtLb/0szQiAXOYGHrgU0f8g0YWkjPvONK
yzFttih3bTxnmwkdvGRuc8c9I4+BiNiTXRaWq5Kau/+i7sx240a2LPpFLHAKDq9kjkplapZsvxCy
LHOepyC/vhdVt29babeEQqOBbqBQL1V2ZnKIOHHO3ms3CvWFN5dOfUQpHmzKIfOrYULUYnTaqSvQ
icz0w46E660xvI6oKzQbP27j+DJ0tBXYxXjbAn3rvKYqHQuPiFAuummsT4JB+h2vydce29LKcqoM
fQKco67R7b3bpe6F6sTKbhZo2Gah2Pdx2tlrGQbuF2QZ8lbCpHqpMm7mECIxqlg0b1P6y8deBZFR
ZKlzmvLMOtp2MBybfra/6+wCL26hcOuCPPlSiRRV3XJPwUda6wwWwymICXz1OKqVB61yI7mzuzRd
4f3l6DfFQ3cMzJFpVQyM7F5jQnA7FU63Q9vjwtxQ64NTYdTCdrZ2jVYCFNflbSmN+BDIpNwMNPY3
uh1Ma8bH+AdH1/KlKpxDzWkYwm/yPFrS7b0OYCO+KCgImSVuSIliM6oad63HVnIdc0S9LsIUoTG9
RnWAAaZgxES5eBw7Owm9QispFpNUuBDJtDTOPdEbRysWQ+tZ2fhQKPXaKuf5Lh4T7WQnPL98xCJE
QEtuJalKoEXTGIb/tgt2XcG4Cx9WwIEk1stxHbDXfs1s/mzROtVXvW+SQ2tE1g8yEgqCMMbyYNhV
vM2d0V3nRa7FXtykauiPXIgvpWryHTU5FCdR9rumw8dQZ+2+ipzwaiC4ZVNUor4gTKk6xSkZYkpS
9KjZ+vq2d5z5G2Ch+MmazOmmcKM7tAjKqzXbJmsPuAB6aNrJmNTcRxNRYIvDu2YHbaTtFVz7SGSK
OPH6qk00ZFxJZV9VSdJou3konFuaKdUFPmp9Y00Of5g5nf0w2NCu1lJ1R31V9OEgd0XRhDcxcbTu
xu7cfsUVHgVHRA3FJl3aRK4co1K8scYatO2t0N5EqQyZBjLeRXtQD8Ai4ENsgqoobqrUGmrfwfPj
N0nzkEl1RFzfWFco4crXRFPkUxa5yEP7dhg3gyaDJ0MxIyQaSongoR3KLwndcdtfhPAYt6SYNq3b
ILvGpIW+zFZ/zH2JFWXoNl0qZs8Y6jr100Ac20QmT65aZNs4sBPMcbrj+Owy4zXN8eGbnSrpc6rm
8X1ZScxUyMRT35Wj3m10qbcxq7gyf1UgKNWEO3dOhWBmzncinFlv1GyPRDC7YT5a/pwLA02KsImX
4XqND5Y0JpjfUMxEOEq/MBHFe3pSGfhxknrD5LI/ILn/kqTVds5RAEmOJ8+EDHenAenOQxC41bwB
/BKdgtI0XlU1/l7BErsKO9H8UKqMOrHPBvGAjQOPR2kicqg0SVWTVo79MM8608NSqKeqStK9m6B4
QIcm7zkHYQOp0uzAlpp97WfVhfWCVhDwHhB06Bl4QO/UdDhw3lnENIrmu214yJrkxhJDQfBx7V4q
kpcVd4Oxp+voGGsr4ICzxdnOmLsaqUGFLG4nNdO3qjZ2aM0s55tM5jx+tNv56xSbkbphk4ZL1TdL
cWEO3KC25O2MIvdikvpFSB2+y2VTc+TgzLNtZnGdjfip8Jl1HGAivWaXA8LEEmwaDVs7tDh1uSaO
vAa0EKH3XKogl8iD7RBVYl8ObTp7Ms7rnSbjC4fveKRcaa9ZSCFTd/ZjLpY6BlbSgYSUzINGdzNq
Ybxh604OAIQOap+j77Rq5z6hmha52m7tnpJayQZtM0TZrh+7nAWUDG2Oea3X6/YTkHm8hMymesXG
ajjpPwOeqZ0QBXZjNRdrp8IyqvTWBgNvDLKrcDy3HL+gFVJ2WSv5ymPFB4o0euQKpbiTQBKlhWpv
UscOT7VbU1070FLFgJM519urDgrgvl+aRg0krSfLQjzZZiErUBNMj6qadYfS5lUp83I9ZihjtVEt
VzgOC0w2pe3bZODuVcPY1n0y+GjKynVV7uIKZJ0JbImXGbBpOJ/SChmZq8LMbyfjurMAYqS1Zt44
8CPpJUq13Msp7jcYV4qrdKyma32uWgw0+CROk8YKKhgY3jRJVG5nS1NP85Rcsbf1crkyVLAgjbZ5
Qzk6Wghv8VXkkIeD9kbInlkqGlRcdnF9Oxqhe+lo+Quas+mQZTSwVlZvOZdy+Q9q00HTMTG+EC4U
autIgSoWxa2zbkG07jgDoZ8aaokpVQr6YWH/wN+DJxdmxcC0benaa91zmD9Pdiw2akfgUslTe9Gn
ExWZEUTb2sxM6mRSNfReWKxYQDPcMKjXcZCfpCi0k2LybGKKRISs4/ZH9LmJWreAAuKa/PHxxbAU
MEkimk4Ror2VoBjcq2MKkyAo68usCKfbIdbivdGl6jUUtno7gKBjvtunirXSYPXlKwamkuVTmy7t
Wc+3dYOxwhrx4iVumdyaiYWso85NMq0HnexkFQDr0QgLkPJRbpvYm0jv82YObh5p9PWBGUkMLmOa
DMBQMfo+r5+1BKVege7MjeC4hwaBHP4I23eVKMb8aiVWhX3YcuEkzWEwUKfXnXU9BZHBo+M05bfE
zsK7ARLcvktQxW/CAKv+ipbFcNNWnHP9RJ3HE+yD8TSUutzUKL9TL5wClqmyQXKHXF25zKDws93P
eOISEAX0jOhhoq9Z9eZceYHg1uMzlLfYl8SzHPKfSlILc0Mny+CmA6TTYxWHAV2QqkWVMlXZdiQg
+JJWlHIR4s3ewLVNbuMMqKBWa+7XKLeKp3yA78JMON6Wy56vLVwnNYu5qHMzsfB2i8dv0KkETXbB
vdJWIaa4oqPEnuNdW+oFnVxRrWWm1CeZu34xCBdrvio9GjHONlFAmgzMgtCJTut8qquN5ipO4Ldd
GqzH2LB3QxR2a2vKqpeJx2ulhrbYBI5ibwRVI7N9iHg9589JuRYI/becEarLNzFNhztrnc75NHga
wuHnUpZkjDeOdhEkMMXCKXJAIleITaLO2bQzkKMEgXqCgWjVjoKizpCoyJNgfFYRdW4ynZuDIeGi
dqcToz3tca6UH3aRhI/DaMTfh05VN3Mf5i+9kiPvUNMy9c2uQLTYhxct3CKCqQfWdlOoq6iaDE+Y
ox56Y+Fqd64Z4hqvZgHMY/lKrUXnZcguna7RKk8YTeH37hD4oE3ry8HRt6NBTdd1lbKrcZ+vC93u
L1S611spXAywMyr2UEG6qRWBugqdipe1YeKkh8V46FmsgFs1nF+U1j3SoJ/hkswNOhGarjvRufh6
qRhs5iEYTdhf67C716fZijyr1MbRQ19fr9Mx2za0RI6uSoe2McQF5ptuOxsN5W1o9FxFozT3o+wb
LzQmgEmxMTyZejruq0qpdT9oM57fohFrOmzFQcld9rsGRXx0D7MCQ4CqIfiWEQVjkDmMbyr2U+wN
DdVdYXAQWBhicbBHoR7icXTgAUbTXdjG1sU0hM0qhga1QKLMfh8Y2rApjDz2wYGgsVJZklzQTIhP
VShhXLRyS2cADSa1+xpMTorY2rEDyE9Vzx6VtJp92aTdqZccF9l2/ME1hpeQSb1PBf3V1Vt5AiNL
MwrBHjSgoPDpjJgexl3LH4Lg0sXSsAg2x80cJPgBlXI/zxCbFFPB+oYo1opeCw3m6Gguh7ix1Fcd
7Nw1AJfWo1pwt+Bj9ng3IxBH9Xw/YMbyjCgB1io1dR8C5ExwXXqcVeANkrhdYg+lDTLNvLFuskZ+
rWBTmDf090NmjsuOkMTVtpYpBKuEjp9ulsIPnCCBWzHdTzhTV3Bw07WqWPZRM1Lhi7i6NIo0Xqd4
RjwRaRMQMZXRSQzILumwZ4agJVKn80SMJ1hWHfWu3OqW+sBNeO7C5JEL9TiJdDeazXaSWEX7vD5i
IarwvTRhVa/iwMG7V0vDpUSZJ1d4vT0VvmMq8tqAInWh6RRB0A7Ayul42WtTKA6Aymy6dsDR3phx
LSuvGgrlFvNr7dVhop8cTvSvsWsBpdCKp5kZJb61tB2h6dE8cVtFriezC/0gDvptIl3zhffJ9ZJl
2Z94WEgUNbB5VTSL/JCzJZ70Dt2edR1kVg1FbzCeBs24d2bdRLqbVyeBqM9D5fUU45Za2S5YktbR
5kPR1Nm64m7u4oWnEruASCx3aKmEwDZlWsh5Pjbcb3o7P2RtyFGSUzu7aEKjZUp+0JxI/dqNH3Sp
9Igxo8EHbfGjB9vFascjZ3K4pr2pXwt9gD+QuOoxsk0sB07vnOJIK1da1Sc7tHH5CeLgPuWUfFq6
3jgvMQyyP2TxYzBNJdt3Kk5d1OlHgHzZSa0b9JJ1uFFH44sTaqGPXUKsA0IUj5Zscl6u0dpZIjG/
2JqUO3K7/YFB+WmgNEDd18nv7qhUt/BtmBpYHF2CWZsv6HEzP7BwU4A1tquN1dftjtzj/KTUwKK7
KHO/2yV+BISVJUBPLgDdtAxBQeOHdaGwU0SqFT90NHks2jgy0F/EbLNBZZpVhcsB2TgNwC62QxiG
q0rto2ebnsih5p24sbkHh3Csi0OhGsAenNluX11rivi4KGEsMXXdrkim8Mq2q/Ek2JN/yCRR7qrG
SH8GVT5dyiysvra5kd5iqRg0z1bpaNk1A/tpJMCaoIqegX+rr1KaNRjcIh6eMhQro6kdXkW9+RLq
7XSvFXGzlW46PLSzWd5wdztE/30cAail8MHZk1zaTZitGdVXh6JMAmx7OqZuSh/rENggmbu6M33c
52PjG1E5r3Q++tgVMmaC1vR7yBsZfccE6VZrOpupsRJkgQP+ztSCV4p35boPlPwub4Zm18SCqsaB
9zet60QPmQlwPpK3MbDlYFO7Go32VIOxGc4xjQoUle4aWg63qadkSA56x/KiO3b2HeMfqjF7xFUt
hXDvaysS4Mnyyp+z3HwsJiN8Uiht7HJy1w7YNt2jOaesnLou8fFLtglopa5f4UJ9JPCcNpotwzvW
+Fs6ej7R0Tj/mOJp0V1K95FCTWxqq95Ko4EKZzv7MGYDcxzU/lqk4grkMend7FuX03xoS2kzhFCw
x6AqU6OKDjdUzHnuzTVt7V3EsMGXEChWihPS9HV45+q0e4ydes+r2780Pc2aBmfcqoTr5atIgasS
f0cYYOqvo1hcwCUgXHIS4hICermFwFKuZ5l1q2xIu31EF3sl2GRf1YAtuhO5jr1MiFf8SQAkwcCu
ego9a4goTEZ3OMRFWV0uAtA9/XrFV0JdEFI6lK1nDvhQIrfI/Ig/d2HUSCy4dHT6aMG2d72KN5r2
1XCsQhYKXQ20+7Tv3bXaG9Z6GkQRUeWGHIxaBx+B1aoKVtcasAbmkpuattbl24F7IrzggUg97dIw
wmFltpAoVECSOyfJBNvu6Bzi1rqAyg4FxNAhonT0rGq07Vu91Ps7zdTy7WBOYFQSqkJAdGWyNYbM
3ZljL9e60VVfk6a0n4skTr80Wtc+0ldbgNHxFCarRI/KQz7I9kfAlOBQMOXaS7yAp4mK5xJqX3Xt
hmmyLabwenKKBBfVFD1+PDrVl2HO+3HLIiFbwPI2tg10Ru/HLSPDqDRS9XqtmRhNlbZmv9PchyKl
J51VV0WgVXeCb/XAzOWV7YmiRc+xNHqjkYlnaymnx9CxtnbNUT9TswdtTMqLtpxDD8d5RH9NuJ98
5z9M4AXrPEISA34Lg9+z72zSYQpGI0W9iTn2YYolsAdpRBwCqtTPTIRa7bLi6H35IzJ4kVqGBock
b81j5WDnnXVEnxRHzSfKgN/nZsJGia3hfOE4qJ2nA2KHrsPZDuu1TssbkOwN86ibgAOmV9SRuTJh
HnvguzL/41v45lo4u4UIXPBILFNICxnE+1toi5knuovr9Vxq2QU+qdqb4A8mqyCy76vEeEae/jCh
J/adBs9ZFFGoCwYGXlc7JJTOuKZJHXym9ZAeGUQ6J7yt5d6uJ2M1K0zb8lkvkc+qy5AKxvw2lZpc
Mez42SC+9ehowzzDQd1xntFfgqY+EViCERhPahGN7haUNwI+xvOXLjT0F2XCNWBnqX5hASxiX5hL
jt2WdU87JtpDTh++Nqk2r5og77cEQBsr9EQZ1Uz+1cF6gA8r0ayXmXfH49UrD+YcTq8fX9Hf5H9L
LhTuAiKikPf/rtx1J3xMEqfWulLEtBqbCWie62LX1tNtVlp0g4CKRPe9o0BjGdIfsWapPk7I8bOM
nd+EDQgrdALPEfkwwoGZ//7WDvyXKu7Vct1BSbqxQLAxqzDG67ff+4+8Tv8zI9M7T9SfbVP/B71O
+mLb+Lck8jev093r9BK9Ztlr+6vf6e0P/e13EtZf+jKrVsnwJmACqeh/2p1M/ouKXNZVl+hynSLv
324nxfgL+xNCYZYI3jLHXXR9/7I7KZrKnzNtDesRPRD4odo/8Tu91yagBEKnhCpNQx/G0dV+E3P9
ohJjHNHogasHdFVNZTOVFA40bIxVB27pk0Xo/YP6r4+yrcUzwT/WeYwOFJY8N3UnoAE6RStbwcZc
wUT8RB7w+6eQG4fyUuWq2bZzLuivy3oa4pqdNnEM4F5Na+LbDJ3tL3f5D8LXP3yKICudN1qgQeAn
vX/pepXfEGRQlLhO8y7nuE0LBz/rx59yJq9dLhk2tEU7IogmxOJyJrNgC4EIklGqOPb0o+4vF0Gd
LEwYer2fcNpmL7mo8tArp+xS9MEKcOZKhOWq5JCqMvKfy2u9Uo/2HN19/M3eqxmXL+aaEO6JKMKk
QVlwpsDoohZZpqpjNAct52MQu6PI77DbR+OKJwnPV4u68OPPPNvT//5QUkxczCEaHymWm/LLszpQ
ijFQDEJELgl8Poz42JZ1pHPSbrfIPwDKWPVIVZ2MewbVsJs164SYFHg29vA9fufaY+jgfCIu0n9/
hzACEX29eIEwIp3LfRvI4C7awtjPCmXC3+VOy+lUV1Z20oOo7LWBiLdQm7TbOZN3ltSZHcRu+QR9
CCKGaSz9iKDZznYE8JCG/yuJM+gPMpi8HDCqMvzWMzY+OKY+3w7Q6ynPlwknFj5zHVC4MNAxYjDX
H1/u3x9xfhXbCcvCIuY8l3aPaB5GOqkRUV6z9A0jznCbmOPq409hIfultny7p1REiKJQZVOpnRdE
c0qjTMRQ3EAazZz+ScWZw9xaVaWxQA8T+5NF6E/3apGBLds3ZeWy6P76DJm0SyqbJrzvRJntj/Wg
ICWYwKRNnFs+/ml/uoAosylAWfZZLIz3H9VkdFKqGoydbTHNMlUNeGBCh/jjT3mLJf2v0u7tCmIe
wleCiYZbdS6l03rQqnTCIn823eIUY+2+smmj0rNyTDQYwIMAt8Kc6iGZLqi1qyAB5jxbI7PV4xCs
o8GmQZnedcDQvGgiBzjKXYieUM92tZ6ginHjVRnSfzG1APmyo7cHUUh1nSUGZJqwrhCucUBz3CD7
ZP17Xy3//dNgzLCc46NETnv2wgOiKCWJIZHfZYxeIVkTyjOnTD3djDak4VgrEgiOaUrYxMcX9Q+3
zkLEby22Cg4+57ZRvTGsNqztCImREe2IQpiZ6iTlJ8/+HxZRtl10+7TALeSJZwrtUcJpKfQg8mlw
kyvhYJqdJZb8ArkPxJ0p2gQsaJ986J+uqU3Rsbgh0COemzMrQduG7THy88jM/Vkm6aXiOuldNug1
fRAtfuqNCbGWDYbtH1/UxRGxlBrI4NHjvX8fUt6ReZzi2J96sJ5KoUivBQLyyfvwhxcchyIYnmWT
oIg6e8FBEWYuujkWY6EC7WeIsbNx8K0qYlU/eTzPlO6sWhRfPCKLoJRnBJPt+1+kTxEFSAfMKG20
bxXw1qiX5MGQ/0Nbn6Bl+hAhjraN4lTx9dQU9xEMIeZLzDMK8Lnbqjb6vQRNSGBBkfzDy/33l7Px
gHH44Wxw9nS5gVnjd+TLzb2IbsZ5zo9BC3n745uqn78q5x9zdldLi9Pm3KkYeSKXfKap13wIJgRe
zNP8PQVfvW9F0F6q5TDd14vGqexFvooRP9/EkuiXrgleJEmlXhwja2xcrd8oE+c4XXfWtjOGN4ML
QQ0GSr42xjTe4DjK11rvvn7yO843Impq6mB9Wat59XFNv7+XLMxT1sDM9bAurB03hjlkZe4jL26s
rmK7/97Beafe0fE3eaWdCB/L1wRJeKLOqtoo+1p1aHPgTWILZ7e3QaOkcHY8kJjaXQaRA9t9KbSa
wVYHVovuHbRmzRzikG4kOpwVCS8BDdxwCP16Rmn48Q98225+3Sf4gcspkfxDjqu8h8uL80v1VM9B
PtrtJLy6p29ZxuX4lZ+VgShBj0HVUa44xww+cl/0Uaoz3sYCvZNbWOsgV/y8FeYnK9Efrrit05tx
MWPoVE9n+2Oro89JzYmoAaeUj0CVfxL5sqBa5nBtmdn0ycedndiXtxWtFb8csx7uLHbl9xcg71Kz
LXiZPfTuvhw0EhjoYRLiqvg9JvxtSkHpzUTr+Y1Tp+syzU3PcOUnr+VZN235GrwSLPrUr6y+aHHe
f40JmuNyonDoFsIPR4MHCbS3CObh0b/sowL7oDaLI0jH8qDMHQMyt258lP7OupIEmxFmpj1XOplx
VQWXIW5ox2WK6d4zBKtXnTBfCa29/PjhOV9UOYai8jEXA5PFC++eveSaKI1qDjrFs5rJ2iA8fMlC
JLppUaaf3KU/fpIwncVCAwbEPTtYdXVdNUNNHIyiFD/zPK+3FfFnvhvBFvz4Ny3X+d37QONmOSpi
/NV5MN6q+l/eBxh0k4bVIPRjLN+7b3vJuGwDJGbEsKkVn7x9vz3r8ERwO/D4LZU0E+b3N12bsV65
Y0kl02L/gFkPqy8ztyXQANDTn3zY77+MTGLiXU3O9aS76mcvFhl3qHtGFqvAmgNypYayWWtLy0/N
RHNDDuh80CKSRj6+nmceCx5sXjBeMc7DWM6oe88eEmnOagefPfVl0a4ctb9nQnIsBxN6k3tA6cxs
wNwm0XhJXffJS/XbU8PrtLR6OZfS0KBL/f7yZpPoJ3ecCfCJBmNtBBArk9ZJqbxRqn38M3+7uHwU
PA/ikPlIWieLI/eXx4bwha62daqYLCQEfWjwOUcSfVdRtcqKHqn0RsLaNh9/qKbzt757WGG68Apy
gfHJY2E5W7sGvckFUA2KYA5liLYyRgOMLy7qcQy3ZaoTIgnvLDGqqyrszEtUYN2VFvbuvgnTh0++
y3vP8XKf+S64WDDS4r82zl8cJx7qWXIPfdkRPKLbhDGQFtarntWT4JABatpWwaBeVRZqSwpNtSBa
Uu2Pn3yN5Sl+d0kcCDcsRzTTbR7zc0qECnJObTMGa4zTrGuWkupo6VW5aThu0Q8Of6REMWyjZoxX
iFm1KwvQ8LYbtWlF50C8yNzYvn2j/4UW6VX1Wtx1zetrd3yu/h8An5am5X/fA900z8XL66/9z+X/
/7v96f7Fw4q9ixMOx6lFKfqf7U9F/MWNc+jn0N1igMf559/9T6H9pWLXxoqMxYfadTH4/Kv9aWp/
GeiAWUotFhmT7tg/6X6+X5YFyz4ZzUvj3Fo8ob/1ztNaBA36ZR7dCF3IDjX+/IgOwL0omrwFmNfD
wP/l0lz//Xx+YG5eIFYL5oK1g1WKS7MsL78sH8QhVF1btoOXFWicjEgwGEGPp6l+KZum2gg9nm8+
/sizvhm/i7XK0WBBABrhH3t5k375TLiGhBCp5ANJa0ZVlAwT8b6tDBJGv/pMglPI+kXZGBBrFWfh
F0D5iulNofmTqXL2fQSiXOJfNeQT+XoYFD7+eu8X1OXbkUG+tLoFhyhQRWcLqkEyCHYuA+xoOc1I
morWWpBRrXUltHJR3i0x3YUAHvpJAXBWEfPJb4sHYes6TxoNFJ7aX68LZhMbvyNFH+NgpfRLIA/b
MDNmhFdl1Kt7OJE9MR5ILa76sGoQUcQ9URyZ2aKYbkJgtRSrZDjeYrOmNvr4smjv97S3b0fXV1tm
BjoHuHNkgSlNihGrLL0qKKWOHUqzrhuzhWvfAMH3mhoP4U5pFKdYiaUs2+p2VP4sccAu6UpK+63H
b3KT98RPHqM2DpXVZC0998++5ltJ9l8LMUZly2BTIsGIY72ARHC2+eZObLnkpKReIgKgQGBp1/ya
5JCmmQrQoflRwulnduw2j1E4kqCDhLABJ2B3V8jgssspCcVXq0NAjZwBBqEibQPHA+M/r3ea2trX
Qyi+GNBfo1WFpmdatYPQnvvGJVEqGfHxuOmUItEN3SxaSUfp5utxcjO0UW6sfZ+JCTJ3lR70+Nhw
oxfp9cxpL0Q8XhrGTeIyu1wbTWfEhUeRneieHkcl9GkQozj7Mo0U5euIIbbchnZRAKoIOUisOha3
UHhDR5/0zm4EKU9VIJ3vttKrpLjEtdLu+0zpNsPEjBc/FiJ9nxLaBjKqoa7xRcIzR4FfNvsGJ4dO
BEURTHvEWjbajLJTSCxqiJTxLXtQmjWMe/kc2pGFi6xweRksUqziyykWM7EqM7o1Fhz+xpl0LdJ+
1cFEJlvl+k3TTiFMzFTkPvjk+GhiMmmOhOeiNdRVyb8VmdHJV1ICCoiDShfxS2NyKbHioMWpXYnS
rWTA+8YMSOR2UlT1Owg7nHEQV/kfQ5H39BYrkpkICaov8NWTsIWGP8ruB+YiBwdpJFaSNEqmq57G
FJDnJWREs030IG7oOj8ysmnHBWFOY0rrJYGxLj4ndWrIZLCrxAFjYWby2jI71uk5UMUBgK4E0KpE
uvBUp2VJw5alvjhNlKYbYGvBkZAEEw/Mov/Lw8Ew14ooHEQw7uzPyPiHtZzCfm/OxEdOid6rQLOI
Z/WCpI9uZsdwfnBG5iQyxRaRkW1hYVPStBuayl2DpjYdSUBJ0GPf9+aA1aoxSnIh88ghbxoX7rUI
JdOaWu+KJ4WVZdgFWIvuKlHBLxe4RnIiUcPxxgFqNXmYZUl00/DQinXRDOUeB90Sp91pF0bmPOd4
V5EQYwZ8nonu0l8qK2jQD6TJD3zNgnhNK2WpIiNBamvRF8jS0fscULCSTdHNP7SM8qzugSsxKBhe
yDZLjmqTqPd2B5LCNwiB4TvMstt1Y2OcYITm+9Dq2yfR9AzXOxJ/wV3nq1LClgc4WhLgOPD7sXFM
S1M5XBMtV+deqkBUxQWaJx4GWZ5ds4JDJvMOgUPrkKBV0DR5mUMH5lwXB/qTBhBeIGgqRsMvhwQl
lhB9T+a44WwwU79aaCjvlcR0f9Y0Byaf6hehUEvdh52H7pwH+i6+0BqpYLAkRsQsDJAGc1vdJaYC
Eq7uiuQpLRejW+MM4XoklIRlhtutIzBMQ3Wthkgu87Zl/aI7OV/YUy/uzDkR32lPFVeN1KVPhnpA
Lnph7+u4K5FbW5biVUSzHvDqsqqUtWUMftmlSbexkkIgnu7NajPVmvJawlQ+1rYEZ6JVFTahMogu
RnOKOJih7P9ZtnPsc0zjPDZFyuDCyFDSa9kQ7LiV2HtWbdzMt2paxcRnOeYhhQ/vw1lSoiOZW717
AH2NLWlYkOx9R15Qq9PAqca4RX2usnMh+CU7QbHZ1bpuRERv87AGVmgc9TayNy00xGsH1+Q2SVM1
9RRSeNYwovQb/B9gG9vW2NkttlKzL8Vj7cJNJu0rdjFOlQrq2kZHBRjjdt70mPp3SRQyZ+hHM77A
6TZt1ZqQYhjembk3CnXi/FeCLitgzfpRVvR37PzZd8eKjWOiNcMGAmQQ3HTaPEbU8IRmkUyq17c5
PYlmp8x9f4PIAV0bgezWQeCySw8DUMn1wBj2WgEz4Ql1RKznqBlrWdTWPk/x/M0IWxJli9K0NjPg
YHafsEQlukBhlRuSivpqH4/u7O7YkJVgP/Aq5CumXxEWprHl3U7NU2uTme2OFvk2ukqsKIkSy4Cq
XxFF3F7ITFwPcJShb9wTz6JfpsM0bUal2+roZ2tbe8mz+bZS3ddWq2610l1bqf59CsOrZl4Q6/E1
0bLmXjRtfYXZifTVrHV6z+hD1tSIBmJlHTuCYTctWCshsxGCPY1HkRqkXNoFUe0kDq413uaHYMQj
UjN1wIDoJrtharXVEqe1Z6eziWuPk9eg0iJibMIa2Fpvr1N07N8Hs5aHgY+w2X0gmzcO15GGRv0I
/hpRfacq2HVm2W7UxsFFIoyuiC8aQTcfZrNbHfpEG1KvUbMKgxm5IyiO+2ci6DaahPFytPK0H1e4
3dSNHY8NqX5c0CB8xqTV976Dx+GuYu65YX2Own2cWAwAMyPPBJLQUHWOxKBAoUYD3GJ5Z1HFaadx
hXGojnPdB7dFjanGDAl5BWhERhUBS0F4QdKUTq3biUsSleaN3cWy3VJq0FJqljEg2i95SoHqjWTP
9WNzaUwEkcTDopKH+pgMK7celpQGOrU7zWmgaVg15ftkmJXtE9drMSCVNo1gtZvn2yTgmrMMCgQB
ZpSLr3VvR/hd84j5HKRRzUuyUB82NKasB97Z+jJB6zT6heLYRFMNBaC/Ka+u0XuLDTEUUwFZK8x+
OGFnLNeIfM83WLnxBi4HAJHck40Bzrwb0a75k0FGxNZZuOdoggPMo276s9JC5aHuEQmt0ywu9m2E
NHg94wb3U9tufQSE+gOaZIJJdDPvL2qYBFhOu0Xh1cXkqHj1MI3biFywnblA2uWCay/iurkq87yI
duwm2ZWjuPJrT0sTFxK492kBvyPRLI6MoZ7IH2ov7NTUj6RFho/6NIJ4jvRO+yY4Bh4YxLlkcGTa
T7Rc9kPYgxRviFB74cqKr50WkMLUxTwx/LygWeUNFnA/ppn1ZNWlBmhOzgYJBT3O5qL5znxdojkF
eJ8afbVr9bSZsEwCxOfdpwpA6GKMu564zm/VQtB3COK50OrSrmiV8T3Tv2H75oDTOy0Jci0jAiIN
KS9wF2OFrcd0Nb4x+xd6f2JT+c2V5Vyob3B/u5Lcyd41EAEoAgO/xFd7CeL7ECPKB4OPIDeY/4O5
M1mOG8m69Lv0ulGGeVj0JiYEZ1KkxJQ2MI2YZzgcjqfvD7Kq+klUUrRCb3ojs1RmIhAI+HTvOd9x
+UOX3jelC8z/S5CAiBbXRhaHtj8r58jcJW9rw7qSivgBIgflvFexNWIvwe7fLkEF0hnQtCZOdVUO
RnurPNx38GPsgSMTMQe5rCv06oADZn260NCgfeFoSlxaAJAhYNUIfX3JTvBKe75LrApdK9w8WHFY
NVjRnPZHZdoR+VIjQQyd1n+0OKufM2W3pF0MyY0p65jU1vwqzvo7b46q60Yt+Q4cAC5jT7uolugH
dwmBoHJVf8RXKcOicB/0PA3ZxIG+T+o+JHG8xXiC9acTTo9BCYtKQtXnhClL3MxL6gRuHewcSxIF
eYfOqVjSKbLfORVLYoUlOaPXS4qFWvIszCXZIk1zI5SqufaW1IsgHgSqb5Iw5JKJgbuecnq75GQs
iRlWTuatJKSYuVaqK7XEazQjQRtsuYxD5xC+Mf7O4QgikPvU9rrs0CaJd1CdbX5ScUv8EMXxK1mR
nVQJ5xtJniX7ENEeZVCOx5L8Fnh41s/W7urgJHBo4Rm0o6tWw9ORYBGkc6bMO6IR6icj6aubstLd
iRUqhRGQWOymFZ3SWeSSpmwyXKnGQ6SN0OSce5pzaDShrkqbaKlkzn8F0ifdRQb5AYs3tnl0nP7O
S025SwX5vU2cFWEBg4PtflIFB7eqr8uk/KGiOjqx966ubHeumZgHlJ9Wa33JrUjtY2K9mHf6/hbl
hEbWNfLrGRcCidoZ/q6KnUc0c1IfXbiLRZqT4JbPD8IfzCfPTrLz1I7VqZAtbKGmaoMbkZE2Volu
3vdZy3uAdP2EH6H5HrAz/AkUGRviaLDORJF5UfaRdkPPLg8VOv6PgR1xdhqGQl6BuxOoF4pP/hwz
5wKK20UFKhwUkd0zId1AGKLscqgDHxCk5XK0Iq0NAXKLGZzkjfha68alGzboRzw083XUuMZJDjFZ
WMGEYyi1UMdGPWld8pMfOWTGqqnA7qrf94QA4GhikTbqSp2K0gsTtQTJpQP1SDoY2WF0a3VA3sf0
giPvVMmU6YjS+85gbXlK09Q6a2ylLnz2FxzoKut74eolrH/5AUm4o1gLguSZvPn7Ik7nE+rdn6CW
zUt+bePos7RcBGkaBo1QRxpAWLEmecVcwNFNYmpgvzafc5vmUWKarKVTuthWldpVpe0TUBHg0gja
QoWjVuOCDhbPHMP7TOkLHFlmfsaunoR0Sa3nMvOCGzR17KzQ/BPbMxO1K3Fl9WRu9YH/aI6NsScm
mEjKxqCjaRT1ycVMoDGAMNnY1jV5yNmPqijksyzJx9lN8TRd+LLbWWpGXAyKjAgQL/ceI9UQhDh4
pdiRRcemhtzGszPPf6VOMsOStASHMUr9OxawkkhmIplmVCAkoU7uZO9KIQZiEIeRn7AlA25ne5ya
aIOz5cfgvUSbVd+gNT8X0+T/aNWQXfE/lnfkHSXuBXAd58amu4bzvOvsv2JR25fuWI+3Grijr7lm
dPfSoAW3i6SCnuI4X+1Gp3Hn+l1zg9Hf/lrYekPMvZ5dtrZm36ABsO7tvrSJPeJ4IekkP3CgdC4j
P6/CphLNpWXYJJvEGmCHqivEpUbM9s2Q4uuqwT/dtmnAP5ay3gmhWY9DOWmUNmz5pbNH41spsaJD
1xBdSI8s93Z5nyvCgBa7b0/Fi1Qmr+cPTgK9hTCuZVv3sfFm/UekkT4VCF/9sHjDQ+n4JF16tTR2
ICaKqzKq+r2DszQkX50tSBBhVNlRTDUQcIM6JytjmlKMYBiBPsIvloKgO4dNJ8EZz/VckDXslbrz
c9R6MexxMreL9Tf7ZM180iFrRvEQeZoCAeNRCM3z7nvUTsE5Nwzrr7qW9SVY7x+E4VaXtgr6PdGI
3hPbdjQqTnrdZpxod641P0jUV88Jgb3wciZxpu+WfMttP//ZNHQFEtNlm9UNYV3o/eVYzsH10JHL
poa8efLH1n/Qva46Zrw05yDT9YPMcG5MDX74SgxmWBPv8cGU1QNhrcnBdsSDwD71Hb8+XjCMcTf5
KD+jEC3wVhs61tx60ppvtHBGPWRG6shsr2PACDQbSApLp+hcClI5CLhvyXjOtasYRMmwPPBmJ/T4
pjR670DcekWISpa5l/jNpLWb0Mw2O3axgAH9gvd9mMhDo1frnwfVqehDg8wsP49WMGgn/IBT2JjK
/elJdz62+Cywv9SPpRVN9XcSz4Ew7EYTt/pDXHqjoqpDjsuYFw7mY6eVxn6Cz3NpiI7IAk/MSDA6
Jhb7GGM5Sj4hiHKxHLmN/s0g9ECdokKKLwEbr/w0di2ZmAMEhF2ONf3KpSD9MOYd5SVf4ZcMFQlB
gUn3Gr9ojEMoy9OzBUgP+sdYsDsucZP6V047RnJvdrnyz0EVBcMFMZuBed2YuHtPNbpHE7u2Y2YH
cMPaAc4kpyxDFjHhqj6hcrUMSDyrqir/2g54ZXfwcCClLC+t85dMOArdJvlYuL+owOUYjz01Dorz
azYwecJVs0V0skq23Lvc7RrjznYJ2GFiGfvslLFr+YHtsXwyORAETlCID7DRpujKs2XxaSi74hOn
pxbjFNZ0+C65K8K0AmCFdbIG94TJLIFnKu1bwSjjeJ6ZkHDbiQhpAlvT+Sau1dRflNQSkY0MUX+P
NjuqLj0TZ9KSTJqid6vK66poNLVobcmS8upiqkL4cksg1hg/JE7kFWQ+USPm1Uon4o6qpvgVCGqu
B2PhNH4kToPMxDrtmNMTwyS9PTaBaLF1Mob22EvQGrihbau+NfSpKvg9O5cyPIXJ/Gy1Lh2EzjT5
76uZ5O+wLwP6J3PfTvf4Mhjebuza44ckNQfzbuoBDu3oISbVPqeU90R8kMkPNhIzvWtkL5EpzoMx
7Oc4sfF2Rh1lvAROcrqrlDbvRg3XxKmOl+pIZmrTjZv13ryPDU880/CQ5zFPCueDW2sB0VuORvSc
E7lEAyYMq0eHcM0bduUJEds0IPaWmMhJq1NaT3tSyxwdP7jeevssziW9YmFn887wsTqB38yooo/k
FEcwu/JZAOgb0mZPpGVyCOpUeg+zldoelMUodS+sMbUoajS4LtAXazyZClFGCeuy2rtEgRAPyKaN
ihPJ5k8kR3vskmfXjncuUc4DvlEA7xdzJaPhEJklc8ZUNz8SNMTlXnDg/iy7KLnvLav6MXiF+OSa
MqAG3vR3dq8bYL1rr0h3zgzHLKvKSYbCikjIcVxS7y/IJp38i7rrqNMmnV3L3Sid/rpvifZM2Fbd
01hXzl6MVfHJYv/+rMxpvg2w4ZbwLhqEWflQOx8dHdYL4eKTx9osEu8rXLcA7F1Ss0qTNYXnEHYN
sK6hQmjgl72X/kKDTcneSDwi6nqsumpH/Zl0XcowfXAds96GwEHBuKSo6acTd259HccAHbmlRT5v
vHLSo5g83j4rN+VlN83pX+Zcd09+TFCn0eVxSJ2BV0ZHD+EfSMWK4/MwOHN+NSO+lfu6iVP/UFsx
0KvURqa/w1FvmWE56WysNM3AONx6pXVFMFzREXjpmMWFZoInI+i69Vi4o3iKoOwMKLUTowyu0DZQ
qveVxsQ25KSeFmpwLolEsMpL3WWXeOSsxsstM/b7B9cR+pfUWbadsH/lo01Ct7VPauRGO7B9EWNO
lITjAUWydpK81a+2iniUNZos3pYhdY994gIpCiI8x+e5K/Pb3h8C846cJt2kIGGwtWqUi49eg+/B
0GRUjnuwbBwDzd/vu+7Hyc8pz0z3aHPMu10Q2dahAUxx6ffgUvbwCuovvSOtnuQIF6d41A/FI/Vc
/2tKltoXZYKYCeEaFZ9MNp04WePc+jTr1AIIiVqopTE8V6qL03jnM/yWHCdvejYUhvNDH1BcudDB
NnOwxtjGbFCaMMqSugBDn8VRhlnQivVbu6ucb9FI4bkcWgaoiAd+usRAgR560sEcT/CzscRSBUTK
WwAHqHQrqwGRU7N7zVqtvKaHqRpQI7Z9awctX00Uuh7KoSO0GX6Ri0HWiq0DEnBkCRwxouFCN81e
hpDGrCnUnRkraN+RK34Yq9EuYNYVoHnLsYGPU/B1JN7PuQBDVZrtXRUEzHkswuJAnWPxCSddWV2L
TMrrJdiBc6I3ePNfrl3W3xVC4P7AMm6qK4fz0fTQJ1XM9rSUZrtXpELKA7C+9qMcyBXcwyikz6G0
zB8//O5iqZK8zwt9RiRJ7mJifKt7GdyOGelZp34y/YrTuxnTtSXN9zHPRtMkxNtw4aPBJt1piQCz
h9Yu5TzqDx+QN9bGhd/Jqj6mQfyzD0jtteqYPV2d2sEFMeOkN8+DP3xynGieDp3oYMAiiXOoc2P3
6PAr2vI6as0At3tfBSFUAor8A1X+6jz2JisDyNO43sUVaGfDrKKr3A9K94fw+kTdZwHe+tvOHRi8
TjnNA8EXI+7QgUKJedXnXjaf63Gglcj52SouHMjx84FkyAZYXFd2v7paiwfaZ1r+qbHQ917JKTej
z+bszi3p7FNUQNk0uuGrnur5/MmEOMkhwJCef3Rwb3tHnxpF+2hHGclviZEfGwOo196tfWyYVIDS
Q+X21H0wXbNm0ERJkwvyddD9jLIR+bAvPVaKb/acpPPCb+pKcU9VPusfICiaH2csi96xbwNrOul1
Hzuw0Rzh3AkSTdnNxenBJ9AyrwzzA3m/+amjNPiM43H+Hqd6dEOQjcHx13GuujSenyGLpeyw+/6D
F8/1uVFkozmxSzdncP1zznbprjVTmDeNoTeHKpq9azZzfJLZ6OJAV9Z7RL88fEePGvP6BKkX6knS
3tPHLn4aCO5+9XM8pYwqFR3mYmw/pFmTBVdSlP6V2+CKPmi5lFCwzCDYyzhSz54+AbzJmuNgAkY8
5IS/f5kIKv/c617wUWPre4CZWZ29PGkPSK+dn2VakvyHNtu8GVU2XHhjpd8lUBS9c4J2AZpjpIxi
V9QNJJM6G85MBs6ZY9UCDZmz+luTNDj3MyG16aR0QEvAE5Kv1mxnZ62YqACA7LlyLXu6dFBv7F1D
Cy4VimuIV7l3mwAfOJLPSNYsGdxRfrAnx9ZohERGWBbJ/JikGgF9cV+hZY47Clzw5qdzQYXwqzn0
uMW9IL9jBDX4euCMwuNIevFdWkFB3ZBWFE3vMbsewB2bBBrwGtKWJhxrF3PSPY1BGyAp9crkbqbe
GmOG7WmtOrHCGWKQY7Qz26h8nJ0i+UUvm8nOQAV5TEpdz/aUlBtr35UJ1JoxGeRO2bl9ZF9bXcqh
sfpDS04OQeCi5mclNxGaJ7F5Aej/zPfFZzDj0P5b0V0TDBlfGHVBc8yInvHHVKw9TqRlewAhtQO/
U3bPShq//NTObhsxfsSUplgKa6JTqWhd0z9VdxNZlBOqqy79UA/SOXidL+odVc9s30W9czlMiCRc
SxNPibL9r6pYIrmRWNxTTOXFn+FPnHSn0w+T0/JuBIvLqYvQvey5tQBUVG1GFySK2eSrkc1wAjLq
Ik4u9Tb5Vlq9dknjbe+PXdPttQyMRDLLnkhqPhAAlYQAKDkd7/PJedQnv7xGSVLv6Fj7HqyhzD6b
PDO61Rz0722B7WfXOLK+maMmuOCAXHyi41AehlyYFNkwJ++dyE+tvQ0C6wqAY/1lgqTd7XBn1B+h
tnm36Zypz2guzSNRDURVUqB/rgxNUtEdWFLTuqNgYeV6mpyEpJC1g8B55Wis5Koy3fgU62Z3ABXy
S/PM8exUzVAcFonQ/n8n0lD81BG5sVpAXVTYg3nksXsEAKUde7Y4qi+zlKJUb8I/K3wS6/+s7nit
zUHa4VsYNRfLHUrtxcj0WiHTMV/qVZMw55IOjHHTspyrORLjd0lu672ml95dJk12ln/+2NeyrN8f
izmD/AdLN9i5OauPJWFqcmY10NCGd+7vykKR/FBQ82ZKLTFUE905+u98pvE75+GVjgU+PdYLHJcW
ykZ7CTl8KQfqehCvZUH3eRjtpZqZ1Tp9KJ3Ja4eCaOhOySTF0xQNNHEN9tQEKPjZmaY/J74xxwRx
TJSrf1MFMbMLTkrn8Io4snl2zMHRLlyNinlBYSarnW+0m9lDN46d/SpzMmxofhMRdQaWx/5AZcbw
HXAGLSBYc4HByhxUICmLunrIKGto+7aYwbyAtvnoc8qV+xISoPVQd66BDEjHEXZOAJOI45BJRW69
jLz2YAwO7bmMg1H7LVD2oiABvLa4VAoKxcS5GU9BKuigttmgXeiRyklTlxJ7l+fC+nSsyv0wWVnB
0OKs8E1OkrWO5BBqsGytTpbG5nKPQ9CyDxnBqGwLtRJaCCos3T10CRkBFz7wFAK9+kpduAWw6d2E
nZLZs2ubSyN3W/omnK+fK0AF1aFxIKKWlQ+grpomzwvpWKWf3aIynTDNRhLt7MhQ34FBpvpe6ybR
7kC29DopNBPCgJZ4+gPeHJh27N4mpgCqY9DcMku0F0U5gIFAu0vhOPC67iqYc5YZ/EmkCU1+h+AF
8LrKD00TdJzHtLQKY3K5LfhWlgXe2h0EsbgyKSgLGHnA9I1sBphZIbpL2yj04EQGIoDUQOnTBpnp
39vnXzns/9/M+v8fOvEp/r2YRf7DiX9R/Ui/vhSh/v7v/6lC9f6Bc8HDnWvhNUGIj6tA/uyH//O/
XJ/0UAf//SI2JRsEM/2/Ikct5x9Y4xGtLpLNABcV/6qvxZDwf/1jEW+iP/CQQhsYBc3/RoS6yAz/
Z97RFmgDIkjmnNfzDYDIqM6BdJ0T+vPOXT++k6Pz99dlR/b6umxSR7cvIP0MTgKUZp6VembWmG5f
PN6/UbK+dfmVzD/ztFwBSCZCAnJr94FCox4/xdNc//rz9V8vAv96LOiDV7dfzvBB88g9BqbTzw8N
p26dbkzmGDvk8aUJeJva2OnPH/bWl1mtND1zEyg4PE5TD+R22cdxVK8VLNs/X//1Qvo/X2YReb6Q
3npBS1M1ULR3ceLdGIa0y0epZ7p7DSiomkLNmylXLSDID3/+wLe+0PL3Lz6w8fVmBL/mHkEMedMl
OtZI7CGkJek7W4PlLfrPtxa2xesPQBQi9UFYzlHmvScvXWVF5r6B+JVcw6/NzBtD5AJoG7B+rF16
YRvtSa+o6Z3//AVXdpP/eaSrZbohK4VIc1rkIo4X5rRJjpdl/GpyWhxAqGI5oi1QnnYNEJBznTBr
zJU7EBBm+Y4r6q1nvFIsF7EqRxryPALfdPZWV//yHJm+8/3euvhqVqgZqVSyB+eoVO/9pdeKeswo
srs/P703rr5OTC38LHUBKjvH3ErTn5xM6+tKS3Pxjsr9rcuv5oZao1DTJo5zLAZv/GTI1t5NnEa3
zTz+amaAO5ZRPm6d44DybD7qE3jRgwsX6z1IwFu3v5oNzCk2fFVkzAbgG9HjuUtXsW0ZSodtj381
HZiZ0qq6bzSYeMpz7/u0T4ZPBFRov7Zdf/liL0Z/j+sKTDCgWeoH9BRiW4MXQhBK987vu9zn3wx+
fzX4gzq3C2GqKKw1fy5PEljrCP1fGemhTRP7PWLMWx+zGuKWjYJONtoSCiJMiIQugYDHuTKK6dhg
gHovRe+tn3s1jtsaSZg1lT4ts3x+QiWU3FWeGzz9+bd460usBrLMJ8pNbDtC+hbpseg7z7qOoVG1
z7njc4D+86e88R3WIBqyBprc9xo/7KCuXGjkJ90FsdG9Fzb81uXXAzpKlc7DcUPhtaRk62SCU0/A
trjt7lcjWoxejT3IdcOR0tfTUNDVt2khvmdSeOvuV+NZpNDwOFz5oQ0hlt9A+ZO263WFsHHb/S+/
/YvxhqzWQR7P0w+Msq0uGoM+/LHLvPmf+K03MxHf+gbL37/4AM9UVDG1yQ0DmnmfAGAQ7JjGiGb+
fP/Lg/ib8bx2BpUBvSCC3zwqYH0bffDw24pPVjsH+uWgJYH3QP665b5j1nzru6xGtQdhly6c4xFK
ZQ/peZgtinZJTibutqVzHRw5pap1B7PzwpxobvuiL02yGTJBxeSdD1je+r97XKshDZAxpovD+wR/
myplFlued19q8+hexkNU5scpNlX1F0GZ1hdRxbJ658m9tef5HYj14jUoyIrx6hkBV134RXOZaH3k
sbPPA7Z1VAAymj0V9ORxnyZuU57yicjfg2vDo34c9cEV73z/N37BNUWQ1hTlmFyLwhKXywHprBfC
PLXeeRlXRv1/7+zc1WzgYOhIWxMdgaXPHdhQclyGI+2HuTjTh/TUXdyX9S9aW7I801+pnNsJo1F1
Y2Lsy/7yc9Nx3rmVt77oauIAxoFNA8Rh2JBFYO3dOfjZTND+tk3aa+tqAV7GUFPmhfQzZBgPBmT+
2PLjH38e1W/d/fL3L94WAfPVz7LYDmPS2D47LKW34E3LbXO2u9oDtMQJZJrm0fEpOMnsheGXdOVS
+PjvvGVvjDJ3NU8Q96AcYmb9kHAlBIC+3XX6t6mhT0E8GCpk+l8C0RStnib+3pRzb278WVb7AUtW
BS9R54auD1hyR0kX3IISJDtufK1W88dMplUr3I7+YesYNCPG+DCjXThs+tmd1bnfjQjByRAyhj29
03CuyOxFw/LfYWX+PTjX9B6yOxJtYmkIMzMt90i3YYeq2tz2Ujmroc+pp/aNtJ5Dk3MjymBK6LH9
3q71jfGwLicjWCJRrIhn/HtquBEKN8KxaBME4tse/GoXkGSCLkyn5lCLyuDCHKf8EFnAt7ZdfTWa
LTr1zZBz9SFaaOuWt8RlobDbdvXVaPYrc/ZHj59VG9CGI5gfdy6chm0v/G8s7YuZaFFp6zLq57A1
0uJEGkq8Hx17Pv353pfn+zfLsbMar1WEKnSm0xKiqfzJsTMfTzbiPsyW0nM3foPVkLXIzaqyPJKh
xcD9EAx1hpO1zrcdx9fstgHJkC1BsYU1DAMIao7A/oEF8c/P5433fh3EbNDNiPw5E2HcF/ZVikz5
ppmKjbe+GrEs1FGeG9YQAliOsEM7gBi9ZCKtcNvNr5ZgJ4op1y9OCKLOpst8iIdrEUXFtkFlr4Ys
9VFtNAR2vU7Esn/EROAXdw6+pmTjs1+N2hyZdxuP5sSWUMz7vHE+q4AY9m3PZjVocQ4jc/Wj8dgW
CRZI8g92bUDc3rarm6+3D1aT2WaE8IQnr33uTPZ3VYAIatvFV2M2b+ZO03r3n7dum625c0YyeLZd
fT1aHT8SfmKMx0BSNDaXq/ebH4y1WmBzfWyioufqUxagH/IhKkC2eg/U9cZoXeNz0EAgZDJ1rm6b
P9vULk5xGm+sbK1Rg/lUFn4ac/FgFmVYeAGZO7n7HtvqrVtfjdUJL3yEDHk8OqQ67SZjEek20bBt
ibJWY7VMGrOqLV0cqxGOpkzSnyLDSLfpjbFW47QnBQjYAwL2Mk/sHRiTz1hT34ssfuu5rMYpAh4c
2Yk2HCEQVod+Sr/2AsTFtjtfDdMWkwrhx0LQjESQ72aEn8Fy/u9wyv/e7i3Nr5dnCM+i7Z1qOK28
QBg3IH6s+8iLi20tqjXXeBK2WcE0FeFsdIuZCP2oc9AGDcDnpofzG5r6YuNhYicoRROPyM5LXPia
1ZBjLs3h+7bLL0eXF5c3sK539QR8PibT6TIgLenQ55k6brv6amkVIGmsGKRVOATWFyMzH3C+PGy7
9Hqk9iorlcKVnCbaLdPjZ4UdbtsLueZCIQ0tPaPyhjCTiX8QifNU50Q8b7vx1Tit0I52AbmBoZYO
sLcy79ozW33jna/GKW1h2fSAQ45VMf1IlfFsOuXVtvtejVKfaHmN9VqFXBaV0myi592p3orfKQ29
McWYq3EKGUUkuY3LJQDc+Jc9MA/s+nQ2tu00fsMMX7zooi1MvYhqEZZE84F/8L4laRNte+xr9jO6
qtYjf1CEDiLaPTFS3Hr+Xuf1jQfzG63+4s7hVtpI9UrsP90Q3Ph9bNwUWtQ8b/pZ1xRdvA1DN3Qp
r2OC6tUq5V+e/9/xcv899a6R/OQhBVmU5CLsnNHCkDB9Llr/ftt9r9ZSW9oTKYNcm9SMJ+RvN47d
vwNme+uBr0YoQb8RJnXCC3US2FHmRdfprG+sD/xGOb34NQ3QGR4RJtoRxthdqbzP6J7fC0l568ZX
Q1RL2KeT7S7CIqke6rg+RWWybSb/Xel8cdt2I/GNU8A/1vN47qR5ZTvbVtDfleIXV8b+P7h1w9nO
LeNr+Klh1UXb2qz6apubFsOUCMFNN+XHeSRowPu06eVbkjVerpokkHXNnPMj2kn+rZuCB392t81T
+nrJbMd8UtIdMAlnxhPaQTPMBMrYbTe+WjWtKpqIZwqGsIe2tTOr/ByQ3b7t2qsRCZGhd+BYa0cn
ZXer6e5XO7A2Lmy/JY8v3hJe7LYtdJbkJMVSju9AO4CkG7etyfpq2fT70RtsZ9SOrfvY1QefKva2
Z7IakUmctHYLij4UPmIOjCnEdLXu07aLr1ZMSb9LqSrqiVBrzrKgt99a2bDxTVkdQDsh9FwruLgP
Dwb6xPfUVt2mp2L8h67LdpTe+qQkd6V173DtSRCvuuWhoId7PTQNmZIANhmUjU1LvxbkR2JhntxN
TwU98eurJz2+U/azvCjO7IIOyD4WbrJpg4Ve7/W1p0DYMg8Y+ZOFoXuv2xFiccTkxnthLDYX+s8q
I2rB1x/QyNKO6NUMYWw3XzU5PtN8+LjtqS8f+WJ4jpald2RBakchiEhsRY7RDYHypq0hPPzXV++S
0aMePXHj03Qvav0Sh822EWqstdJZiTzfS6w+9HPrpkBweCTJxtw0mcO9fn3jIia3JRDjEOpN8WAT
hpZ1yaZNCtjJ15fuHI2kPKvsQxPML9GlRgeCPfu16edci6sUHYXeL4GsYTD+HPfTZeo5j9suvRqf
UzcQM2tqZMgaJAgQktqeqhL3zbarr8Zn7ZDJjOa9C2khzYdqrm89q39PY/DG+PFXA1Q0ZMYlhuxC
LHaYcXrRabD7dPVh272vhifhhMyKtuAXHdUPPHUPU+9/23bp1fAcWHiwHAGpgYz4YWqaC70st72H
ayHVCAHCzQoygWcsssdRxuZBK6rv2+7bfP2Sp7Md9d2U92GQNFiR1C0Bi+9sO5en+jeT4RrWKjXq
wWPjYbopR+BGnedmN63bAL0GoKj22+5/NUidvJrIlnQ6WDLWlyKxn/EpPG269FouNaF4LFxs5oz/
scen2AFdHO1trTrDW43S2Ezw5VgmN24bS5Y83i6t+bTtzldjNJnIPe/0hKArM7XlcbaEInOD1NH3
CPxvjFNvNU5tqGCEJhe8kpP2QIzzU9puO4sb3mqMFqnTcmDm0pEKHgY9vYssd1MbCmDo63e98FVU
gifrQisqzVDzzeHBICR9k9IXB8Hrq5veqDtjypsY6bPaqa4NQVJvU6fhsHp9cUiH2jD1SRdWYwM+
bvROrYy3VYeNtRZq6GwhbPJLQ6bHq1GZV4UzbRxDq+EJOakQWRt3oRfF1c6b1VXQ4T/c9JqvlU4B
b4k+QWwLjXq8t+Djdfqw7b7X6iUynofIlVob9q7/nBrdQ5G3mw5xxlq5FE12mWMo7EKXJwMMP4aj
pkp/23wI8vzVNnGwMLdnEInp2yTtvjPzB6EFH7c979XQ1DFVqsrRidxOLaitkkLFUeiau/HBrIZn
lgWo0jLFuAlUufeF634oUn3e+IuuhueYgbhAa9eGMxjSvdHbpK/H27rnIOdeP3UBigmmUc3rUhMp
kzPXAjRIoESO+TuL6fIQ/mYxdVf7XLTAegAkmGcfJ9LbVxTPwojYpm19BEgpr7+BygX87DJqQl/r
83Yxrpe/RODJjYfGteDIKAkEkYHWhBAT+gMY1QwCVeKcNr2Za8GR5wHp0ke9CUWBo1p3EbGTqrxx
flwLjoYCBR7p6g2sOi8G5Dyb+ddcTWDBt939asxOaed2EiBUWCcZ0cdD+XEqjG1rnrMas4VZy1Lz
oHN1ld+cVa/3J1kQSb7tzldDdrRGUHyFbMIscuZnvY7iM8kJzX8XW/yv6rbhrMYsyfONYyp+VvBO
bX/yBHHZOyeq3Xbjk1+NW5px+MybkSdv9fKi6/yPSVtsq80DvHw9pLwc8Ic7dE3o2cNjGvcPMh8e
tz331WgFqkBcegGS16uCL9XCYksITNj2UNZCo5aSua+JsglhLfpfAPlPZ5GX47ZXZi00ggyM2dVy
6pCRGuxcpC87TcFc2fRg7NXOt1MaPfqCqzujAoZsNJd59Z6KyVue7t/MwfZqnLbphLzON+twdPM4
2tEtzphsvHTK93EJqeFcNko+irJfeCKW5oYD4AznCYub194TttF3j4FXuuecvmR9zvLKdnfQmCjG
x1Pr63IHnqLtPsId18ReVy1gsjpJAFW5bCzNg+FQaz96jZhATAHxVnuXLvV0IVrNz0h0mBL7Iqpx
ce8XMLPzl4ayF36WlcGKs7yJa8oiHeZT3Aa49PXChM5YmhCc4EOVVvVlAtoX3Q+2q2XfegPeAmg6
oudDkg1c3M3D7IBShdq1rzwTcoSrvFicY6hAwbXrV/jCdPjbj4RYg40y3e6iSftuDnWYmqCXy2K0
SUCyY+dIhqhNCbtIRnsfF01Zs58NArUH9G55xCqkpGfIKsqCi8IyBjucedqgFax8vJiBvN521ajb
B1uHvL0jCzeaHwsjq71tu5C12qucbAEf36pD10lqqj7azoytYOPQWs2XkIiIqmiLBt5N+TOy88fI
Szfe92quHOnEEM3AfZPtHPZBcRk5xrbioL2aJZ0RZYpBBSnEPzztIo0Yq6CA/bRtyK6myU6PLRea
YxPGZpbtprz95Wbdtk3fOm05w946Vp5eh0KJ5hY3WHquraHcNpWtNV6Jm+oCLEcfxjDfr232ryj/
xfB503NZa7w6YijGsRnrMIdH+omYwZlifuUP2x77WuXVVumATSSow4Ci8g5K4nUC12e/7d5XM6XO
ECa3r6lDVTcRURC6zMKp1dONp5y1zMuoUmPWLN5INy6d6Wj2lZh3EI7z9xJw39hur6VeQ9nKSEuG
OqRR9Us29qWjkQ+w7eGsRmojJKmFyquhpAfoyIbemwpiNTLz17brr4br/+XszJrkxLVo/YuIEAgE
vAKZWZk12+XxhbDdbgZJIISEQL/+ruwbceOY0z6Om689UKTQsPfW2utbksnTxUbqJKbcw9F5nCju
2MFqu02LEe71Xk4NAm6PDQIEON0XNnX9oeu6GwOEvd5Lpa7ufYMjHHc0uoSijJUqcOR00+DsxV6O
oFU66YYRXbVCXBgFvaJgk2a36fsBvP816Jv7oYGQacQ2PNj0Agc/8hU57XZbKXjPA03BcfDwlUeW
ttXrGc7g9pQSk1a3jc1u1UZUWJi94XTqO9mUs5saUELk/x8r/v8F83vJV6jD1cL8cTwBVEB/tlCb
//TSytuUn+E/7OH/uB+DT+HQtz1XJxgZL8GZ50MIR0bnkj/cHf6mr+6/SJnoba1rJrLhBM9iqt8U
vNrHsk6HCE7v8xi8oeHsKQhy0BYRxfEcYB8ko8c2SJLxxq+/W9hoCmZAACD+hKd0m5WBvLKxZAvP
1uNtE2B3FDNCPXKW685UA6RwL0EhSE8bzK//RLb7zba6l4h5YkElW6LhBPRpx2GF1zsgPzk4yLed
anuZGJsBrRsi/IHNRpAte/sJ6v0fN43OXiUmjNxg++fhxq1heb029G9vkltffJe4NJMPZ1gZyhNi
26OI+AVek7eVAPYaMRkEpHFwEDmZGCQdDlvgAo0k724blF19wcB5vAndMpxqq7MDOB3gZyXdjUfl
P7TC/1jULu3GYcAXPcHlPPgue0d/6ADHzW3vvjuI5z4G5WcI5Qmx1lO6eOCRmq+3PXq3VJsV94xM
j8MJfpvtJRQ6KxoQwm47xPZSMQef6mwBzedEYWjaXJ37pgucc4f2tghlLxiL83WkbCDylCZDX045
fCNj2EzfNDR7yZhWQ9PUOUyy8hh831nD8h7uj8vr/376dd79S46+143ljm+LC3G+Cx9PCPnJ3OQH
QWBZeGDI6obbYqy9hizbWJ0x2sBE0VKjijYx/XVpkXy87Swmu7NYBt08LXmHuZlE74GdeNeE9W3T
nuyWLJwsTEY03h3VtQSsM5Tyvf0jxfo3W/xeRjZgMgJFt7aHMNX1u2UL1PsB3JnbTqi9jAxIohC+
0zN45qhnvipJk5PpYCT+vyfP7959t2oVqgukloPAZTiqEiNs/wOgVW6c97vD1W5mAP6qE1AIwMKp
RPPh9MXDTm+58fm7miAMaWrwprU4eZ2Cm8kfZdp+umVcyF5NBkoBbqvRIYim1REOk9Nsl5+OTrdd
bpK9oKxD+ga033XYVVaj4DjDL5El9qbpDnbrrxE5gFN2hRm2ONVNi7JTGMG7j6+3nVBkLynLmU+3
BEbGp9AZ0EaHDnqEsgf6c7mp+PJfNPhscYAO9604hS1Yt1lDyMuIfr53t33Z60r4jwN2Yx0qXG4K
qiZsVhiEkpA8RZFK7B/e/p+M/L/3Y7IXlrGYRitjFlOH2UQ+T2E42LuOL5M+IhGz0THJ4fBeTYlY
x4dgQ1bwoFIYiH4BGDk+Whb5cwo6I0Co8BKFu8IWcP4sh2SNSjlNG3CITVv772O9dRYMO5y5pU36
9QeVcXwPjqq5bF27HGltHR4BDwzwNWQX+7c2RH/LK7/6VLwNXaZguG3T2OPfale2BMrPp161ga/w
X4OESqN6XG4KJMleEAdd4wSP66Q9NHXYPy05zx+iLmpuO2CBrvv1m44BT0ZUR/kpWslPFk2vedi8
3DZddnsMcs1NBszxEwU2sxBRfI7G+U9GGtej7V+myl4SB2qNbPy88tOk4NVx1jNozlW+QfVQOWQI
zZnlTLQ3VddItsvTwylPgJ5I+ClQ8HqPuRNHr0Tz4aZx2ruPtVttkSNSflrGuK2C2n8y4Hf8YaO/
ntP/Nk670CAkTWe5tvzEhO3eQ1UdP2dts35b+zD4Q2Xzd3/i+s//Y1sggD6B8zHxw7xSzqrWTHqC
y61GsR3wS3S0/SGp/t0n320/kCc0doH1+6HpDEi8NllDqMMCASStzyIYN9947QSv4l9/UdOidlJr
gUEbouDquf0JG9GNB1gW/frwAIYjKAQM/BTiOg7Y86Oh4R826N99id1iTim0nKAI5BVvQAg452JO
jsDE4t6fNYsgN6kLgIP49QckeDbrujSATQeMBNHr3nzOp/S21lZ4uv/69HnLp67bdH9K08QcobnO
iroNb0tWyF5It3QoRVIbtqcuBsJZAVhfZXl3Ux5H0l3wQJgKhUhFXYVLdyFggsQju23M9xq6jRIx
jwaP9j4+1Pl0lF10U34IU9pfB3yD6xqQvryueBfdp0lwDxLPHzaffw+RYX3966MhK8Qgsa6uwH+c
Lv08mxMApu9v2jb3EjqwB9plowEme9jMB6X0lVEh4ptyB7LX0JGc6zohQXdKu1ndQ/X6aWq228xh
yV5D17C0CZbIdiexRQIYQDPcAWd8mxSV/HMj/R/7cQBUdxJLDSxU30+VarMHMJrnw02jvpfRrT2Z
7Azb8MpIwIWOUeQ+KM35bUVFuKb/OmPaEfgOEQMgOSzTExfjqdfjbYf4Xkq3teCbygaBlDAWFCg7
kNID8XTbsOyOWUDXjUeHHxbRvICLmoNZyOAofNvDdyvUw6RnXozq0LUkt3Jo1DgVtR7y2wRphO2W
aS439FyA0IhGq9FHRSZqfQ9KTHdbHyTZG3tZNtRDOtG8kg5EE/4KFcAfRuaf2t6/hDd7LR1oGGjF
GJr2FG4BXe5JJxM0GDUwDn2DU9IIMlruaZFOi0wODNU1VwI8lCyw41TAzE02J9PBq7CJvsk0iZZT
ndEuvakCT/YqvDWYQvhumGu6BN/3cweyEiztZz4P1W3zYncQD10HSgsoWNWqW4YNauvtULYJC+lt
ucdeh6cBq/BLDRiqHVt1AGXFVSqPb6o0k70MDyFbQhWV9hBefb9ACUSndpzepK+G9+Ov+wiIYfFc
Gzx8sfBuFnM8gS4b3abxI3vfr7i16Ia3gz1EfahKysO+QEXi+01fdS/CG3kGjBytDWjwrSyyACje
aY3JbedaslvrDbSmBJhqcxihrAF3STdPIqXm423vvgucY6cUDdlkDkGOWw8gEppDtyU3Dkz06zft
tAMUF3SvAzwqoxfw6Ph3Rnx6Wxi0F+D5pHUT2AvzYRiYKOFcDUeYuL7N9YQku6UqckMBlE3mQ5eu
+pjUBv7iAb/tjp3sRXjURdSDJzQfqJMtFFfmDe3V6x/22OvM+Jctdq/Bs26CZVa6zYctBSWNE9Dd
U35jrLKX4CXcsoBOGHUvYdfizPY30YAU3TQb9xK8wCs51YLaQ4PumSp3gIFiP77t8p7stV8ebRB1
tyCwSlX0Hbza98Ao3dZeTeLdKm2Bzh5HFdtDRzQB4zGqD3UNGd3/HpffpInxbpWKkE8RH2l2ZLVI
lhcQXTp53Fgk9BFMLJyC//vP/G7i7NZrvdA6Dnv8iCTKggp02KYcVgCdbnv6LtdVbZ0aw/D0phkA
PYMMrMzH7a/bHr5brrzHdgA9oz6oVW1lJ6e+mmV928G3V4LlKiZGJok+LNwuR9lmoFTR3N928u2V
YJukjHkN/qlpvTiGM//gwz657ZPudWC+lbEfUes5qKxNSylA5oIk9TbZP9lDoYZ0A9Ywq9UBhG9d
9l4NBVXAJN70TfcysDoGxTLsmTp0ZmpLn4BsmcEmv7rt6bsVa8MNJWfdZMe+H/ybJ2r92JPhT771
v1lKdLdia+oc2MlGHRIdoh/lGnCoKPxTjfB3T98tVBBuUK7e8vwYByidL8GPUQxvtw3LbpXyMApr
8DPSI3y+atCsPNSJpl3nz7c9frdOQYSnoyc6PyZKDhDg9itrH1gohuy2tbpXgKk5s4jiVX7M57Do
8+gC7udtkdhe/AUjrslsER4tYxx/Vz3EcJsgkeyVX4BBdHWbTvnRX62PuAvjMm4zd9vOG+1y3Z6I
1vhtjCu4cN0NWr0Agn3bGt3LvhA3IUwCmLxikD/0Q/AQD93rTVPlvyRfsBFqNR3iKmJWhqdYCfRd
t07aD7c9f7dEBxVOPUCJ6TEewxUW6vEcX66ten/yE7xmLv8ShkW7RdoFXAFCWLOjVMF8Z+plkU9z
SprmgD7VtD430rv20fj6z8n1/yVG/dsf3S3fdIvqYekngbR1dcNahqITkTpwjlUnjm29clFMowSu
phjodIU1glI4pOdRKNbKIxLrnstCeL5s57begvobpcCjnwYCSSsvaL9550Aw1mp64CzM1OMy1y5k
5zWI04kX2osGxDxC8442hTapQiA0Mny6IrlyeL8p3UobFjFPO3mmnsPuudqQ0KdNtU2L0yXfaL++
h4WcW0Cy5kD8wOZ769Z5KMLcBgzg0A3W8PwuVJzB+l6iZmkkYLVaWLzgnI7DBxVJJDJ92md/SyXx
j7Wd4qVikPvSwmKEeLksDhx2v9kV1CVO6Dx8G1G0TW2x6pCErkgy1rRfhi7m+Q/ZWIB+0MgJ4rQs
4PbVb5+vIr075eW2FgNMo+YSVNQ55FWKxsn64HFlEx2CqF7nss4w0/JyYW4DTzJafELuw2xh+bFL
rJfoC5vG7Q6UgAF8PbWwx55YAI9JRx0I0SmbEIVlMqsyCQPcYp0aNg3Qb/Zj21xB10udlqiQrCDs
Gj0NOi2yiKXoG1m6Ux2nCBuxlzBpL/haY9sVOkNkV+SAwsrKyiH6Cogvq9zm1/SH7fxGj0qPCX/y
OsrYx3YCJvGJmprSB1+3mW0q4dGjEh9zZ0M4IniWWvGIDo0M30sBCo2XawjQpvZI4GqMaEyS0YNg
zOjqvk+Z7EBjHhcUg88pOpDytxC80HkrxRCDJNZkwdUGUlgxuABdLB6iLTjopBYIww3fchzPUYJC
WnRmHKj7gjOeH0FQHMqRrU5qVFO2YF6ukeUy3xM784PT2KOe2NjY/m1do2bIMB3GyB57msxrOYI3
D2CnazdRIa9psy+ZocN4n68eiV+bELuC8akMivlFniVphAjKGEppmSeU9q8hzzQ7wmCFr/dD5EJU
tYmBt5rHNbNZGvRukW1mYMC3DCZrRNjvkQjQM6OXNFbv00SGYFsDltp/R+6TCSwaGY9LNffJOD9x
Sxr2BnnWJI89iLMRkKhkTC4+CSL+ELaO+7+6QYwWHTM6GOOnCYu2PQDUuUVnJcN++tQGEnxwbG+8
YUmRyjhXT8QYHn6P+xos5KJuctmcnFuW5EJ0F4+fe8fAgYfnPUE3euNomMPaOWHiR23clVjLJ559
ByR0Up/QXe7bErdLOLvQ5zFuj1D1zRn+5zGIf4y9Bi9SRmrb3rgnYViqFivpRx9jmt81PPJPJifN
kURT1j9n2qYAc2edat9NvF39i0ODRxTgJhq+AVl1dSJm59mZYfib4+amve/ZRLfTOPaiPk1RHup7
O+VpVPZAT0ZfMhbF+V+h4/UTWsiDC66R/A+0tsiid0lTNTAICqq185m7gCGx+DuYB9HPIgf2ulIC
nY6v6daK4Sls6i48u7Gz2yGY2n69yzdN2CllKyefgHrn9bt2yhtVqs0E8ETsST6jiUYygPwWPyf6
cSbekDNVTIkPAHfU47NN8rQ9kpaPaWXWfsHe6ZJMt0fop0P9OOUL+yHgCTCUNUqG7rldicZW0o6r
O7BkNLqpCG6rlnvew+D4WDdWob0mSJfmrc3mPD5LpRQrTB1o9r1t816VzTBz0xfZENYEoKOYrudZ
yNlUxkUkAGl2iMJiEN6pL9SAUrxUCWlC2BmueIsuaGZd9GswD4fhaskD7i2276fJoTHtkCjtvkZk
cwx4tQbUzhIoCPaIcKn5WWMJp2Uv2kiWTLpk/LRN4DPC4EhKWJ4BiOt9d3YGXbJvG/h0ui7ayaQr
9nsPXudY9AbHtAM+lC/zD2cXmnwEgkPjQOBwq8nfCTzl+iGVsfqQ5Aw3nYfBRTIp0Ps5JCeRhyAu
L0tDxVY0ocn8vVvnBlWLFRir/A6AU8SI6GRr2/MMylpQeN11wXuWcB1VbcxsUM1kCfMq3bzvP4LQ
Tfu7xXiXn6wcg7qaXFRvDxSwnBcSzn33HpWjaONFJ4TJj3CNb8wl58hgnoBUHrMj8KU470xdJxN0
3nG7PsiG9LwcvQ5NGSudBuhb0HPdATOPGRS+M4RLNGMMsTEv3Yrbr7sRV8b90winO6Daly0GQAe+
4sXkdB6eQ5rP5jmZp2D4BgB7Jh6YoDPm2NCCcP0XFZnHTJCwbJsPY5N1yxG/bO0PieTx/IHxpa0v
c9P19IwmWiYerY4A+DpgOxKsApeJ1j89rJLhaT63fXI3j13TQNuMDizMkQw+Spe2N5u6U72k0AxH
0BCTw6xAPSwWA9jxe/zN7OMStmb9KmAaj570PGrHuJxgv9iUAfanulxrtb7vI2boXZYr9LokwwCx
qlx0FpSbsgZIOT26FQ0kSxqWuFDI2he8bpI8r25rurtgiGLcHHU1B4FaSj8OF0h3W9ClxeDXHzg1
5oHDI5WQ8PV6U0NJSdsp9Y+e5DEoy1r6rT5nPT49jGYZ6GYPDhvy9Az6xazPxLS5uVsNy5Pryb22
8ARoMIzzXJgcq5zAr67xtimnDuzdV5qvIi9ATcvYMY3By0VtjrpePxMTZtM3r2cV94Uwy5qct5iS
9SnG7G8/9/MKBA1+JB3rZ45ymHuXcQzixUe9XquB2sTc4fwPVIPBjeRycD5NXYPgyYweH1M3y3Fx
PJAf0nAz8mXBmC2XqYcs9BmA8LYr474d58+rAvr5i4zSLZMFHMLAe8ZIUdH8NcAzlbzAtT7Ov40x
y/nXSUw8Qn4FQ0Rayj7q0zuZmnlD/NaSDJjtKbAbjkKx4vhAtAfLWBYkS1rNMGkYN2j00uA7XOW3
uCQ41PuztxN/Sy3m94ETJ1jZrR41V5kO8ackgi6ipFtW9yVy0TgFEXFM7SkSAEYvBV2JnJ5UO7Vo
OQ5h33lUeS/GRyqVC0TB0IH1rR8nsx6TsIuX53AgGv67uGfN3+JscO1xESDlvExRSz9nMygv1RzX
KAVkXWAY2NyqTo9EA2/9jPsnOrwTPJ39fdgP04gNM8bagCweQrXsxGGiqh9rKXK1llkcNy8blC9B
ubJOLu9m7yY0RKPvNXIlbAxrXoK33alnPqPGVLSyEdOBbuirFUe0qIWHrKbDUGlSR/gSXSvCx9iq
K8mVzdfgJ4O0sm3KPFuSqJJ2IqEtuF+3T30m4JpUeImuxTeF5jb6sQH7/EEPFhFX2TZ9UIY9XOG2
Erv7UqSOUfMpsrA9uGuYUzjv05UgTKdo4FWm2GgcmHOHVyCvdhxMWkYJmyq+tXY48RVL/UtCtFuO
UcpFCDKJhuVZGHc0q6iAPLiYaeiPOQ4jZwqd1P38ZCGdyodSMpmKBz7X23O2XQGoXnt6P2cZJ4cM
BJsVxyhCjkr7GNu+E0vQnDkbEvNmRR0u7wZtwxJ3JFP0dRO1W8ratfEdwjVQMzm6aEZU2gu99u1d
axSMNWL0VeOwpaX3JlfFCBgS2NCaRHcN4oFPTqb0voGVkixY3k9z2YYAs8OzVUXFOMY9u2Su2f6K
0f3TP0ZYOvLk+9nnj1MQ6RfiYPGKFIiahwZ4cY/YKYz1yxIoyHbNmpYMbeSPuM9BszbgpRRu5GhD
ftx0Fn0YXdAceNQzXki5mvuFi/y5cXDQrzimcZms1pVRW3d3cRznD5Y126UJV/F1a5b+fU6FLjvC
XkWi5Yekz4e8aIiaITuxgvOpWEmXu7loEO1uxw2ouu2OLVHzkYWruph+y/IK05mV0lu/HgfdJ5cN
8sX4gwuy9H0jHIUte2SGNLirZbo4UdSYuRna5LeW/NWZejMfkoSxrVg6uWaQcoaL26ru6gdwFtvq
YZuS6XBTIOtO0xwhj+no2FcNW8LgsoQxurHRVurIRbdhnT/NwTqb44I+f/LRMxGxEqDyxdzbWCXN
V0SucjokJgqiO9WpLn7o10UA9toMiyhcqHT2kVqhyPNELVUH2DRsAywJZtaex2DJxZegBUu4L5Ot
S7qKzH1rCpt0CEVzY9Ou1AIxiitqGlAqii3ZbPdjzRI6PSzruPjvgFI5hEOtyRLMboG1laiiR8NQ
f4CLTh2ddCa6/nUNkfsfxiGm8mhS7DsVMpomPU9X+d1hSmVEn9FU0yf30M/SsArzNcnPIdqm1r87
iLHls51Npki55c3SXuZppoQVMBTJcD3q+0hsr0iN0whZMCSb/n6exYx9oR1SFz4qiSX5niNZdV94
wvNzPOKKjM7SpV/CmfLgq8QFK9LkdUxAXEQRui0xOxAsFbVdsLvP2q7VIhudfWLo6TcfM4e9/fM8
T3nUV0k6BTiv6iEJlvfM+X5tiiCKUloYU2tZ5jUV0dPss3X7O0a7v/hLd+hmO2Q9sIXvNtGuOQwH
klG/gPGc8PUwLHB3PeVdEI0vDKsMOyKhesqwPbVrimJhO6Ct+a6npHV3lLecyCr2GiFAIRhjDWzg
R+QfiPj6qdwWdY1FgHEx7rU3WjfuBMY71x/FHIzLcewDk5/nObcJvpjPna6mSKzLV54n6EViLc/n
r8bxaTmqhsigzLkN77upqVk54SLcPGx9Hzf4JGmHZsAZVfZSq2VCUDox2Ml8tD7OMzRIT/XD2ETT
ydVr9m6i0WYQHSTeq+dNCFFosEELNIU1loIvlvXjcXNZspUNcKr27OmMBK3NbVrMxo2BKow1bn5N
Q5e2fy9Am2QHzwlpK+au52rRzGBM3Hkmk+8bQHldX9AxyOsLcMwxi8tZ+D5APLqR4LR6zOATTvww
vRhs9v233HdthTM+rp/HaNaHLpi8xZ1qUAdnxLfUlAR1xLkIMjPVJeyV6Ae6GOjPFtc26py31xMD
o2VCuLuOY1fiRFLyY4ISPjn2bTuYSgVJ5w7LikYGJH0B+ut82obdU9Y7goS52/gTdOD2LOqODViR
tb2MBIWOxzxqTHS2tRFfMwQr7mngbr6YKR1EW2XbtpZJgo0DpZim/grbi76rGom9s+s1fzSGIIDz
8CFxZ5Fmban8Bi4Juj/IXZdqKh4nQ2fxqGs731ulxv5bpNeMH8aM6zcknfQgA4qeEbwPy86bTwEk
E2vsPiYwI/mpI0bAJYf9RodJjDijEC6VRwrqtC0nhPdjmeFicwEaL1tR3cW+OZfTpNdSWGSMCGxU
vpboeNmaImwxeaeNR6JUEMpAogt/kehxzAeD8ooJfC4vqVuS9vPqlsk/+Hjd+g+w+RijB8k6282l
oYvq7scMMhpYqK1rBbD5aIGOjp8jIAyrZUzXHn3jNVC9A8759DVsKZLXekZqVDCg7y6+r4MV8sJJ
+IrjyjFpitqgiehHPQDNcY44QueiRm9+9nM0KELgzELMDzTfSnDj7A22t8cgy0fzHpcTkX5waPsW
z9oBGfkUW7jxlFmmlXuWuDv6HvshgM1Nk5j2Uzs26C3iRikB2ZSM32SUm64ArbUtHAdSAhkz0HnY
+xb1qe2QI6IiNx/5bLewwB6x1l3hUblLKp6ythX3m0uRZhZoxwm/IsAeaDkiEV2eN9V490rUFKSf
XT0N9tkuXd5dsjZvZHeQtubdeWnaNWyx30bJ39whmvzKt8YhwPa5gqkwHyf/AXVWCa3QgoRcrsWK
s1zfrf3ssLKj6WNEW3pESTy8Ry86DpIsgSN0MThm0w9YD04c8ta0MErJwmF9cJkd+BcnkcAWWqPG
9hgGERt+ghuf84qPtY7egsjL5WkjyEqe6hFArNcMBajon7TbPqmZ0uHvZJjz9G4NG0HKOIav8AMO
sgaHdbMmkatqlq6ZKoEUgkqy9CG0Au8XmMCQC4OhDbnHxEr5xTIaKxDOyDo85grlqIIp6mALrVr9
kyS0a58iXw+QX9SED3fw5w6iF7SHpWwsAbvxDmXuYVNHYOqcPkLQo2SJ4nFivw9OzgE4cN5k50Ag
a/xMhJwQujPEd1Woc9Wj5w5xpnyyKJPwEjJyM9sClhNhdE9YlCCGTkww3HW4Tl6+u2jLZ/wqVpuT
a7rMVTpRih8EpdlURQBvGNDgtdzaI4Jekd/XMVymoDETVwoSoFBj1bddvl5qA/1xCTl8kycVGs7J
DPvoWuLaDjc+Y3Nhy0o9tmaj4jvskyMuJSccYQXKTSEv0Bfn+2qSgxXHeLXh9DPtEi4ChEhhbCiw
nvBqAJxeCrStcFwEmLlcJI7DuAyEzk8sUtG2nnmY0ewjrHGlebjOuVXhh3dxH5d9uNLxOUk7sX4K
8GvyoGhDQ0d7vJr2Iu5eMr/ET/aaKNzXwchXnDGQBcJHZ6ub5nmT4YyYTFvKyIKcDKl5WqKknCAo
J7PMhx/dhi0bEqYtleSnNkswHS08PBEXYpmjbA4ox6gvcz7a7Dlp+6XBiZj1/i/eouj6te/dyI9x
Ew+Bw+gqOgA5y3T3GiOqwdEQ5WmcHBW29ulnq+LEZYUJc5jSujS22VuIMkQHygXKnOZ7DtdK/lEF
dgxexgZ17dflGo+jMXvLRFSmywT7VnQHKS3OrUR5H5MkVvSoU8R37ABcnJ3u0ejUJK70KJWPCOg7
nXZpBXGYye6dQsH8AUFExh64jeP5/SB6ri9pQ914Diz4019x61KTkg0rQ+/CKANbiDRywcNIYMLz
GtjZdp8DD/xamSMAGA6blZl+6mYDPb9MSLq8eQHlVpmRGbXsjooBThq6CcyPjM2qfqNubstogI17
v/hL4EEp1siXxlacnWroViDM6FGsSFdj77ZxyOmdRjHRnQRnnnxE8SRJLh3HhUepiMQ95wFtk0Rn
1zPcI4W/Fg6C46SjyJaUyT4osOYemZq3GFcqCVwAjiSEgnQ6dkGIsjYbUMneCgGSVFZs06qSSrdp
Et+Z1eb+TsVrQAY4V0XO5ihdNEBCjTYP+4ck1PP8MZlhHv0zbWIrHwhKgOlRJK3N3zuHCnQlmqxv
0IQF3c1LNwyC3deNGPh7l2Fg7rco4/OFWJBDHhe8awRw8+aTl96msrmsvc75B8SzXb2UxLKtm6p+
zCSqczGsqDpSWixmFZSwOGCbqnDdkWb5kUP1dHVqTb/AqI3MYZnn8PmTB4mK92zPqXQaA2vSXumX
VWPQcDWEmQB2c5Tm23uKYUcPSZ603H9AkbhejwtW8jH3Pn1ArsCC+yioc9xsMQKTruh6W5FFJ9Iz
pk68T6fkwYsRDaZhtI3mi+tsjt58buGQcDTg8W5tETqWpLjKiaAtIdOcLSVD/jZ/lUucRS8jusvn
6Hh1tAyRuq0JGNaZ9vnSl7l0jleb1FdwlpnZU6LreDjHaFh0d9OgLK2aZVPDQzTDjgOVIIJrpXHT
qT12qFWGRTCHYXDEVYzpKpE1OaJrNc0qLRiVHf22poBl39e+6dd36DyPDUqMba39X3RIaPNd8ZGI
M6Ho6DoTFLemRzRHa/Mm4LzbfhiHJP4/1J3Zct5GtqVfpcLXDR8gMXecqgvgHzlTokRRNwhKogAk
ZmRifPr+ILn7WPSx3OXom46qcpQp6h+BzJ1rf2vt+cpyDLV8XTpXtlfLkhoKHWMWQUwFgziOjDYg
IedKwTR12rkezEpNsV6Yj3jueQlyN6xCFDEIsEdr0HE2inAMDiEA5005MgD1nTkVqbru9WrVFz7T
vagLeIcJSHeoFwZgK9+Rn1AzDHsn3cBoFZmUFGKxqrnaqz3ae4E4wEK6nWamrR4JjX6048UwrJ6b
Jeh6qPDW3T7BsOVUnkZm74a3yh9LA1d17udfhm1//OIPuMSxzLrpuWtCShGT9a58a/e90Nx7qVt1
OmoDhXmUkzTzcPzMzM2dLVwDisBOu+RGZL6eDiyjRL6NZZ2PL1rO7XzVrH7lPlIMeM4cyU4OF8vi
r/Nj4FfteMuundonRbkSVWR6dBEzT9JNE2znkT2XPs0dxXHoX6gMoPoGPbjC10vK+8oJvis4nLvM
53Nc/Yw/rwsi/BNi2s9eWyBO9F32hm6wle7GkdmzbyQAF/siowSIqAvHIAnf+y0GxTauTWT78Vgn
fdfoKMfW5ERNQLvUjmnx9cML5+UUjYpzqamfOZStuRF5moaxjFxWWY1UUjZA7RFZ3O2UHmZccMxA
qWfHy54wki5DHw0Tszq6Y8WRI5fx1BGTPF1wHp5da9fbGR3r3d8DA14xKt7i1FVTq3Jvhh+k8+CN
f48feZ1e4pb2iDbM49r5m4CjT+7+TV7/dXZJQzRcmOS+f2CzMjmxhqN5rVgz/2oO95+k45ivh1xx
7hYa/IXy2+Au6LIm15fVZDQErqm+5XQrRkkGuR924m5W6EQxs0MNM26MmaPHz7+WjVb5b9CG10En
KXrwnBu9f2gYnVjumG8/X0MqdTFVE70OhP/gL2zNf0JuWK/sG32nFuXYtnfAfdz5b/XSJMOuTak2
sapyIItNvOYlteG81H9hyfwTout1FIoERmFNF+7BCxgAoMm42HcIW3/xhv7s0V+hLi3jw5SfhS5t
6upT0Vvvp6BN/h4BZL3CXCiWu6pNE/ewMGMgyvrlnA+l/Tcf/BXOoi1L183guQcErz1dmzxKLGSO
n19Qf/apvLrPk3nMtRvm3iE1DcXOOiYcv9mD/9ajvw5CEUVrgyLwuXBgIwhUh4y0W5u3P3/wP7lC
X+egeL1VTe0suVwyPxRfVJ1XU2x6i2CISSCqNmoH0M8Tjgq3/VuzwPABclv+zqSWBenkExDhHpi9
6D46Xa9upIVI8/M39O3e+m/u7teJKL5cbG9cUudQBWGG3BXWy4SSy39eFkt77x3qX35SO1btHfNW
Psg1f7C40txTovIh48SQZntGwX2ZR5s5sZH2KYy+v7r/+Dz/z/Slufv+OtS//pN//9y0S5+nmX71
r/96aCr++5/b3/k/v/Pj3/jX8aW5ea5e1Otf+uHv8Li/Pe/uWT//8C97qmO93A8v/fLmRQ2l/vb4
vMLtN/9v//AfL98e5WFpX/75y2ekXb09GjFE9S+//dH5yz9/sba94j9+//i//eH2Bv75y1k/l8sf
fv/lWWn+avCrE/oEnuMPc3zP3axc08v2J96vnkUOG8c5M8TJ423bRc1wxeyfvzj+r4RcCBrUFg0b
l17hL/9QzbD9ke3+6gR2SMiG6YW2TTLEL//7df3wzfzXN/WPeqjumrzW6p+//Hhn+Kbl2S4zeiHx
TdMVvvNq5WgouejwgLlluZ4upW8+e+Fkge4I+0TjlM6Oa/3VKCHrezjif12+vonAzYnIcgikE8IS
rxlRQfp/71jajBh6rNZ37RTI+lwZQevvQkTwgVJKSe+KQIu2vZEyaPzbdUpQGArHqbtLCEq3v7CT
jey3xz6w94nyrTkezTVfz04CJd7y2X7B/2YlO7iCvoybPgubgyz9xXwKysa0T23Yd+2FqfKq2bnk
aNZ7vxvR84oisS8RIFQeyVa0jylY2xdjlHYXr8pEMS3MEKOir8YPY0F78DA5+SpiEWZTf4do3L71
pMR3PE7t6l0wgAvuzlVlYp/LNXQ+uMawpgze8LKFlzZPgwSYcnx7r0Kb98DcPIvp5IXH+cV2LcPO
IPmKScZzseTLzgK68C8zhKi+3Gm/7ItI9L0znTX1ZvVGheQS7Jp0DI+VNQz3MrOsW8GgEiwinmM+
VZV5a3T04HfGmk7XpBPXh6z3Ro8TzeR/qOpKES7eKKe5Sya/qQ4l0ojxFr1ssffM9xnKK3NNAKUw
JszkvWQWShxrzeNsGskewg/53KUZ+hS0AS37Opg+DcoBX3HdIkh2Sb7yRpspD+nUQmFWn5gvU017
p3N506WdZYA3pCcGsTYqYZ2YDcfPKVvDHcEYrRvlnVn40Yq+mMaJsN+OSeG7B7subZRZj1maacsR
aB2m0iZSuwi74S5flnF8q1gwt1+puie6KbBYHTPtYlvZTsGZ0V8vJHHUN4VShnMRNFX+4MO75geZ
qgnJQiXys1lpSv8579x8z8g64TFATbd93GFdN9toqWqGcKyjKGkQrcjKyW0vjXH6Etj9bNkXYdhB
0EdOCkN/sZgQMQftqKFC/s+luoP+a5/MUfJ/Cafjux+dzlEHDZeaAyyQAdfc8tRLJw99ktTF3vDD
pL8rlGUXd7TvdMGsmGpu61jMdSaPsHdcX5Zbmep+7noj5TyDODJMu0kIe7rD7lzLd1UrsvLK5bLn
KvSK7bdp9qqBeYq//TBgLtx4mmllFbstqlUeEwhIv9j1aELKjss2DdaVI3rijusuD+t0OLtF4nsf
ndRIl92SwncdWmRm45GTEp/amo1czXa+tk8jc9BsYDGIxGgBWZKMdIDYjNO2De5rNLcswrnWqafF
nZ0a7TJvdtwpjbubAl/P+2FJaY7XI67wyMBHYB4R7a3i3Vj23Com4oGMEdJL+d7XWV/cTR7y6oPO
m2qbCZizbmgVcEEiHOf5TnqMeM2dzsjPWE7lsusWO/A/C1rc/s6bB2UesfvWL1oZ+Vc8F+EbLZrW
fcrqAO1waCwNOWFdFIXVH4x0pbcqoWIPk6uch7TL/ZtmsMzrbilPWVpFBAHTbhYizrpegrsynEha
/pHj+FmOQn8cfGb0WN5Ade2+s5kVf3JTviqNvGh3ZRrrcfDvwrQp7xCjjRhRLTcjTozzJb7N5P24
BmBehTBy/94T9UNtV1+7JkHDbPLZPZqlts6YYGmAMxKdTz+3bzIW45KgO2d6W1sshGUumi+iQgYp
5q1n3lSngm7hwU/dx1FSqBFY5aA/WO/boHmp+J6v/U53oGDWyZgndSThKzn7NVK2rm5tnLJ7oads
x7jbtwY50dGk/GUXbl8MrDJdGwL8+oXpksb8bsr1sdVmdlCEFUGYTP5GUNN9Hsfjhr4ZS27t8S7k
kTcwfA3iyfmAqM5crSHNb0KZvQ8qe0/E0RqXqWAoe4OuX8i8/WCllh0XxfvaWS4DYXuxaaUXwxoc
PTPrLsDrdr1XOGfiOg5ln1ytIggi5C44vGG9TJFTD5W7SjSwMD+Y3YxkbutLW5csYoN8ww6Grg7n
FaVOdSFallG5BgeWKvdx9ZcHu/SQc6vaPGVKVFEi1v7smPY51aWK8ma9SpLxIxFstElr2kld5+hI
eIBCVjEhoIZ9H9EDPQ45UyFDsJFm2KXC/kLe/NmwyhMHUDtqVbU8JQWFBiAk31I20XcbzRps3bgS
Mn0gZvnAzr9Gfbgg0DArD7w1qDpnt+QyK+JpzaCSRzu478wQ64ytu2sn9S7Sog5vhsSlITQSD1Vx
MSXh8DiO/r0pMyMaVH6lQ/c0BrWKaCPf0BZg4WayfJw6kqS9Re7tQiznZSnvXNiCnaXE3vMcO70I
CWzq2CbZqIyizs9GG36SI3R+5Ohc1rEz4omNTNZHejj0pMKAlByLtWfvTuW91a8GlIQ2O2B6pcd4
Dpb6edIrS5MBQ2LsUHoI1FldzDoSumjfwqkdR6t2T1PtyXcLKblw3nMa8FH3U55Hjkf8y7Km3Bor
XRXDGvJ2lwH/XPTJ3D5A91jPYVelH5nn0nqx5yMk7CE3rlg5ltutibZrSjeAC60twNmifgZf7i18
ccsKUC4LvV9aPjMkn13quwVEUZFUUS+RBPZDJ4IH1Q7oZxnD4dsoWZkWoKaw2SfsF9dZWoA3DekK
3jqP6mnOtHVi2Jn/sSXrat80ZX5fUD2yTRTjePDmxbsdrPDZdPE8BKnBmIwubwgCsqy08T6BPWjr
KtT8tQh0PTWjimLBjIDV22PrjbS39eDF6WpkhJel81eybDbGugFIbDDlPLpBu8aFSCRt/w1N3A2W
q8yoSDqR752EM8tOeUmWRcIsF45glHSPpiz1Dem60xDXAmLiUJuFeZ9Wep52KOi8aUH8+C6Vyrip
1oxxJwnE53EY0RnV2Ge3lWGpYyIm/1NI0NdpNcFigqLwY3Kb7H2vtEZOz2QZezPxEmJGKES1LzuW
Xq+jwgjde791QRGWYbV3njKK7toSG8MI8tXhIVftwe2L7i0Ra+tJ8FNgtaSx0HJnsWuxILLrp+n4
2QJFONpoih+61rJLlsSyXIGo5qwDFB6yU9pI54MavHFfVIMWh3Q0mMtTdbn53oeOJYZLRpgx9Slx
+oqhiSad595gzWlU4sZuOtHilJ1/kYqqeRvM/mPO0K+dUqNVRiZj+YqhrW9I/jFjzbFPsS4e3VQU
AsHPsB4AZMWeLbaOuwRWce1mIA+K9vu8dOCkWEBPuhOSIIemPCQU7iyHOVQw2+El9Arj1gY7pNgp
x7PuNzYmL7z7kVr7fugJlKvTzrukx/J1Nufy3JbbIgyOktAHGvpmz+TTJozCJrWuJWDshYcsdZOJ
HFuFEcrcJP+tqj53gVLVXqqxPjMvqr5Z55BmUp8c/aKvi5gMY8WtbevCf6ONfkNwPJkcLWPVuwBI
5dNSquwD6PfmbAjb8uyD9iYnf6OR57YMotDAFrn2XnOpaNrFcztlL+ypmN8CraejP839xZJxqAg8
L4yxJToo3u50z9IDGssm5BJU34JDBFk/nFYGjxxHYx2CuFVYsLXtb5OccnqjZWEcpFj1O23bxhgX
0lhOUpnyUqdSM2lksp9CDjrNi9MknhkLsNjhcvRWvdGN0/uWMHnymyoPxo+uWDtGi5/ot8HYBdd2
D77rDOX4hhOliRULUONoJsQZZ8Fma1HlwGK9wNjAWplqfphMaxy5oYPsq1eZXNKyWsTH1LfcWPVe
WtCkCu24wxs9HQajtHImXpnhkWzaYIi8OQh2Y1cVcWePy6d2Eq08hEU2ZnHvifmWwXCBfVFAKPcn
T7sMWZ1l2viXanXvS71mLokoYdMf+7EnAt6yqwfbCZ04A6W/GAp7vqjp8EaqCeS+9OXnttNWt1u1
NV65TWhsJFHW3aO8TxfSrZMohD/Zi1zTGjKLFLMD0OABMxpwqD2yqDdbKkkk8kUu8ZCMqbOn95mk
GAIItMOY4gXxIjmmM+Qhw//kdFV+FIMvdvjKrJPtu88E3Cxvck+XxWGapCIUVvlQ5kzSuZ4AOs6a
lfpqyIYshoF4n3hZfsmqbl2C8Ls3I1QeILTnHMOgE4cRJgcItRO3NPv8Pc11gxogzd+5E74fv1uz
fbOI7HrkiI2HxXY+B8PaPrqeqa7mvhzvDWgB0vmDd9Iuu7O52MWV61b1u35mBNQKtLXXZqqOxFg3
p0RA1h5Yg9pdUQ9MLK5MD2krENN1oUFogdXMZt/kOYX+ytXMrAIWp25+s46zR0S/SaGRNx0JgxnY
xXDpcqDcZ9jMdjYW2jbK2fKPs+jGswl8pq/MLDEOm9pxEdSeLmJuGePUVVNzsPt6jgKaDS1PCicS
tWEL4GQPjfveU4ETJzXnbply1w5giWziq9pOlWABSckbLjQhjQlRmXhHhbguu9p/z5in9asMiXqK
tGmut5XZ33KAVGHcbWPDw5IBOiZt/RG/jUEjTBsD6IKkVjQ83ZiXQUB6sykDh2+rBVnM+/WNBtzc
aaaWhMdyMoo7z28IXwd0KvhVqJo5St0wJV/HtrKLoZwauCN/XveikzqekjL/0jXrAv7itIcly52e
0T4MyjiAhtpj3LhiuyA5Zl5OPmogdi9NrCdU6HnBbQ/5Vo5x23DLO8J0PnnL4L5dMJZdlErBtZqD
SsBDB2fZm4sUIko5YORIxsEIhdiYxW4Wdvpop0X35Japjuresd9Y9gDquaTJWQR+flG3JkB5j3Hl
YZiUFW79eWeJ16IJv7osRQ8oly9VOrPrYvjw4kwoWnp886EL6Z+IxyVlElEkZEvYuMlwBRv0i4pd
l5w/5wx//AgsdJkxBe6seowRRp91VVTQJN13nYk3IZe4MlKlmwPPnMVFbmHq00kaOZAVO8Md1COb
W4VRqbdvoGn1qTc25N3kmhExrszybSjhgCHr84fKA3lzlpn+KiOY+PSDS5+v5SKBWztgbpqtfcLA
IsUBqKdQ6M1CfimhPDdkPbc/L4NdPJeVAXqULv4nVMX5ogV+wYpbN2ezD3N374e9tCA3inxhL06n
e90nPh7PzK+YLjVa7tvVp39zamnbPEKZwbY1rGNXE5xyHnGazjkEUkxdFkuHh3TF0mLuGFBOAmmX
dXkM4Z7fS8GZaJ8UwvtYwh0NMZpNle3E2qpURgsWnpMvitU6lAxE+TS1wYR/lDakH4N9z/YZ70T9
XNZL9wyRvb6DR6SbO8MuEoswUZfy6WVGfz05DO2OxwIzzGVRLNOhkgHUGLaqjmK+MNdTT8X5leJM
caH6mEsjIzfya6xs6bCzgdTxblTWE+qUmcJhTumln9vJY1f5D+zfJjsH0x6+TINvQgnWYedyZS3q
uXBwkk8ZYfWcJzZ9yy1H/n9ltvVn9oUxO0+G4d8HtjW2O1bL/l1eDBIFK7NlFndILqc169Y+1nk7
XhjB2u0zy5wecs1sNCKweurH0MoehzYoLyQWNSsmzS591m2DsOAaicVJKRkNtIZ5au3yPNhB/Th6
mJwO2WqhrhnaRxmAyJ/TveUT3BeRYAMbOefQ7LuORR2ZItsgUF1Z+cfZKdlg8EGiRMDho0UFpKHM
sei3qWqJCnULO5/1n/nbFP3uSKlhFWX7pDMjuazBVyaODgzkKCCotpmvjPLj+Y2UtuyhbLE2RoRN
lntHVc67wFJrzM7Er3FP2ly84bhyDzFmtNp2LH5OKuj2RjftROSVfQ6C9AIjGam5oSTn5JyT7cfI
8GLq2a0jZn0OZhtX6A7rqVSC6DN8nGPb3FYplFQsLLmagLOrt1aXZThOvogY3obsZPutsR78qimM
qJmrVN1534CKJZzbp9phbNmutUMeYgoS/mnJSlSXaNZm884WtRIE/Tt2+Q6Sna+ffIdAn3Q2sAsZ
slx4gfPU2cW1ckPRfapqHwmmSlBYf5Ny0K/4kDYLj0TX6PPyKpNG7m4YZtLswwo70MmcDHOGAxnk
fD8nXftEACMPIFzJx/Rd27Fb6uVLw8hcxj1i0iz2Xpvy5nDY8jthM23Rrm5qecfFXTskr80TtjLm
jyEtsYYh5598TyivbVs3t4Zl8v0jtFnVJUmwlXoqfYufpG2yNu9MMZTzPctlKo8KX1RxbeB48Y4Z
x3VSyJfZkW68BHIobiyWnupqHIrhkcJf6fe1Nyf9Owv3Ixxg4+PvMscUSm8gvo7xtUHLo1Vq5YX2
U+OWNzhqeVVBEA7eGRmQ2Xh1pZeYLV3VN7JXrCgjr2G+hAcl0VB6NrIdSf2JE09GS7xX7uHlj2eG
bosI7GliGnnbp8d8cBv2DKe6MrwFB0o/O+9xxWEtBbk+Va51KGp/rR6cZMTB+D/IQ6+R2xw3ajSp
lRHm92Rls5OqvXWm2mrOQaPcp981Vn5rYPy+YfFjW9sXZhAKIkwDbnThcR9uXcrf9dckg99DLN9c
tcLubuvZzi30lNHDAWP6fX6wreEvp+l8S374XbuC5yKvVQjPtSgExR/SGymm6c1QPEWeb7RPqHej
GSdcDS89x7udGFb3wllU10XQnQxELYfaMA4LUku0sfH35cTcuBjagNmBoh7gNUxyieBgPnaMJJl2
RHRxNO5wz4ho0XiZOLjo4B0zCMe3fmdlh9DqrAvdwNvsQgKB/irGdAuffPX2wsD2QPACU9j0gn78
TFdDtBbbx4Jfysi5tpv+nGZMEVO2O9/1kzNdA6cS6N6k3cO/+W2Glm2bAKbICfbWivrxmTtutTGv
lzUapaCwLErvjGqcvWRuywEC/7r8q1Qry/7Dm6VoDUIfYMazLfN1vFVf52oYK2Qk0vCTm9UZa2Qn
I4SeWzGndEkYXFVF599iw2svQP3CCP1epQB1gTIOhv42ZzSzgQV//lH8GFrFhR0GFnIyPT+6hYF4
nYRbAyAWHRt6VCZivgvgqO5kxjBiihlJbfDzJ/uxl//9yRwoXWEHNN+4n3783EMC35tG4YMbw4rD
VVa29hCHc+r8BUnx+k1ZwqfP5luIpCbG8tdp5su4Ssk91XBz4miknjXyct832TjESBnsDT9/W68v
ZJ5OcB0Jmw4pfYDXUw7qxWI0hsMi1n7bePI5p/cAVbctf5DqGRakZROh2BhQlml8/9XQMOtbatzv
7yV6naCxviBw3CEa83WqHNggk1C3aSjU993wmOElMfYSLg84mC7MLTWHM+4NlbZ0CwjNfEqgH/Gt
pd2AoOdjmt4B/aGYaJqKN9ivmwTzEOOE91oUXhrZgQTrSrTtNLEzJyMim2b9iMkGzTljrGI9zbac
fA7E2cJoLpZogHqzEeapTVsj27mDZu3/3pZxR81GSyNhq0EdmxaTQJvuaQk4vYwrzGUfg3Rx8sua
Qlbc0Inw2p1Resty6ktt6rtymvkSQzVbzTvOFmyodG7oDnZyZtPVo8kDB7XJJ6/IE6kO+Ou2rXdK
+CdZA02xB9d3Lzvf9u/TkCEFUef6rhv1k03EiMOKZx0n0912YplRDYix4sXTQ8+P2mawLJ1TO31O
STNLDrm0gouqVwjBjvaHKxkU4VfTztgq+YxzaoCENsPFoL0keazDpKQyybLs/Qoaee8bi2YzFQ4v
AfMBXSmB/l5e5X3Lhl76I0WIDox5PWXusgwvbulQReOFH4y3s7QTfV6ake1eQeIjTrS2tHbNGpA/
R7AIj2PnKEl7sXb1EjkhJVW8kAeY7YotPBG+mBASY5Z8lgndnBVWA/75rKuZDboCwKCf960ecZmp
ll/MjWPMh9zWSKmqxk1y0lgCq8vZn2BoMLojXw/hgndu/PYIQ+7wJAMNGrlr1NT50ZzmeXiit/ft
Q/B50z5t8J6LpuHFrtT4oIPVmKk7PYftk1qlpnnTzglK87QFsoT+o7B7rhpp0udYmJ5xk2gNNZy0
pD+2iRE8k/RxzSRAegseVqoby3M4QJaKEKeL71XaPEmGxzH1yImMbsSlhrL5FWOyuF/SgpmKaQAI
v8MesZYXHJvqv9r2XrEPwvJYKiihQpZdPJevkazQK4CPrFpEucqp6RkP5t/zHlmnAiIvTKzH2Y0M
Br6Cn69Srxdfy/Mdtlmf5xeUE6+zoAVMZpkEE/3uMmR9Tw2k5V3D6fbu58/zulSyQlIcqJdcuAFI
7tex7bSislCgHkIDBfISa7G3cvNuXd+y7p/GNB+t3c+fESrlh0IClgEJzeKJA98yYTx+3FZQcjGf
yqaPHNvw32ehVb1IE3PiKZOhW0UCX2xOapJpBkDTVvNBcxt+/flL+MOOE4LaeE5oOvAzgAKvgJaJ
u2iumBYQrXhVbuclmdpdOtsvZJFwU//8uf5wAfFcLp9x4ML/+5a/lRq/q0UzfLRO7/hkP69N8cl1
EyImnKzkB+HYtJHfB/OX78TDv/+8nkeJ4NghpcK3Eud3z7uGizDqyqMdNgXzXbNwOELA8+8JpQM1
gaf7UqULV9bPn5Ub8tXXK0zhQCm5AbEKfMCvUxLZi2pPJYRToAiVt6ap1MXimBhLi6Ws270gaOVL
7hfzVzdvrC+uoccyFjJQzyqzc7Jz8Z9/EYTdiD0IiXtZ0Nhbdm0Slvd+Ndrv2tqvrsIZ0TEif0C+
D+kRPzMPwNS7JgkCTr+IbuyA44K+SILStBPpOD6XebCRNJszyeVmaHZiCpdnG5aT1BBpdPKKRZPO
T+c1nya89d1xtcR8Bpmog7vZ8tlFFvwm+QdmdFdax5nTBaEdeQbW86P/7dg7sF8bMWmlHMTNsSKV
TCNVDS+h0KwOink97QV5Vg65DV49Gic4GBbTzJF6IETJyBs6yNvxPexbfl5/03wMm3L/muyhNbhz
xoVHYAx4XhM61CRvCj9llFK0TtqssJgR6bNXgSZwoBqqiqOoUNgsnTprBPtZuN6lyl6hPQIHhmRt
eaaStt91N/ZVcMhXh/WlZqLIraJt/5aYmu3Fpf0albRSv0hdb8JXHpq3yq00bwR6Bil4Ye8OZTAf
cWc5XWzX4DZWPX4tgQlrYJExZT9eAlPFymcduiKbCSHZLRz8q307OKemrReER8NNHvOsxpS4VEN4
mtfU/qDaHFdowIa/CzD3txdGY7uXdZ86abxkMsAhGgbq2Mvt0tZAcie6yAFpFyDGEiHf0U4cYO3s
L1Wxwoy1TDj9vlS7iHY9N0ZiFFfftRrp5LV6arNp+6rCgK0aRpky6fvv06AJUvLVXT+4ynUfOFc+
SuKH2W3snR94c3vSyxp6uwJD9JNB2+TBgX5B1HHMZP0IrVJc1paBb2psjQ4xm+rz6C4wxNMSTvpQ
hnNSxeY6DMm1rNGFD32lVbcHzqiq63xSODDK2XOsnQt3Y8TQgFzM36mUtV94yXWNC+boVQFCcgn9
KVCl28yMiKAaKxpj25cr+xzHXcvcp/CyWeb5+PM7/4/3vUtVawUmfKBnwSz+uM7VYHIh4UtdlIaI
HxE6YmHcN7pd60/fnuj/NTh6nX/uG9V81f8/kKPbKJY/J0dvXtrn8gdydPv97+RoEPzKimujflnf
QM8t8vY7ORqYv3J4te1QbP9gOeZPfiNHbfNXx+EUFDgcbR2+Nb6s38hR4f26HYzMwKXwsAUdlH+H
HOWl/Lj//TbEeKtjfrweJK7KVBPJc/LJ0bhXVTfcZllSnTf5bI+FyLg3xYYShJpyPcrxr4dHQWF+
lKk/vEFTpHdjNt2e/IPklNMp2oecp79WVc595i7FJzjD8UT2De3tVMrxpaT/uie+EIpzGsTOTxsk
bRSbI5VA9rbbglKyZizYfOuuiB3LbuJN1boO8LC9XUkx2qerZb4U06aGOQsQDR0C/2Q3eXEfmlV+
0dD4fFhbSVCNzJPgTUG+JZO2dPAB0UacZVWWn1Z3lk/YGmYC8IyuO3iNTR6groJLTimSBDizCK5F
l+gYpqDYBb1RX0ygcmfHzyHKqsx/k7Av39jZ1D0S/IZWpicoGbzHOLZ3lnbsw9x1zQsnhfmelB1O
eMOQGU/+pEIk4T5pb7ocExm2VIQk5PA7HdAYaMz0UuWFdaNxmp+6ZFrejLItP1QEU6Ovd8TZCRni
dwtpJ5FxaK8fx0ZjTIGfYKMoq/xD4iM97E3HI5qndPTVkIv24+wSYekunvpKa8m4kU41fClWbV5J
FRLXmKduEBlzZpbRUIzWmaCk4BEPKC4jtdoXy8wqG4khSzl++lI4uy5z+sfESXH1Czew6PgScdeI
qj5zEG+/FG6LBAsxaUcrgCDrnrnsFDX0AUaz3/ejYvcJmPaqH9qU/blpUgdMtnmcS+vkLURmeOTN
RDnMSby2oFipWd+3Djkh7kPdSg9z27QlIk0MdC04JhlpuOMEcOgINjxhEL6xCR8e1hXixBfhmyZf
rFMiJ1pVzVfUeOuY2wwO2VxokUH0ei1XOnfqZIXV0bCKfue7vYzGYis/yAMenDeqdugLVSWnucLY
Y5jfg70+T1KasQzuxOK5X+GYrRhw2Z5xPzrml0kMya4OrK8tgNV7dEi17wJn63SmOJH5H9DTM/mQ
+Skss8cJK8ytsvvisqdVP6tPnuAs7vQj8GwI0uBTshC0Y4qP7v+i7kyW40a2LftF/gydw4FpIFpG
sG+lCYyiJPR9j6+vhXzVJIMq0nStJmV2B7qZSjoBOBzu5+y9ts6vlSTzxg/FIUrIoCLH4DuGIBwj
2Z1u9eU2F8ljQhM01R46XIVFFl6WILgOKcc5MGycM50KdEB/q2vsxKxsuBlI5aK23+2CJt1TCn7D
/kT3w8E5qvvP9BsPpqSrE0az7eVQaVatox1qrbpeFJYk9SKkLuQ3Jwp+Kj2+7mpUyFh5f0XKvkki
f1hh3SjXOqm4a4sN3wo1jbNSs++sh1QcRRucEAVRV0BtSUHhhrPOJqSxbWlQO/V68ZNn0d0cqtvM
V/VjhUqLnQTduLqjQK+b/pXsI2/U83Vml/G6xUY3KndYg9RcDSZu9VZR8y51ZiJF6HzdRtmzpuGK
NLNqW3SYYNJSgg+00nujyn936ePgzFSFZcWWz5yoGvJ+GimRU1GrWxtNb4uLMSE6R0zQ4hbpO+3F
5EH1hnMzzBoTZPxlz1N04Sj/UbRpftONSyXDGamoKwydIoOElx0S1W9Bw9Kj7Mz7vBIUQ4JbxLAl
7uRRu53qQP3OoeWCufM3FDrHNRIm84pQx1fll7B8/DJzXq2p5KRAc6COvDiU9tofrezWruvulUZF
6OljXl8PlkSn3pbxlWaUNPODcm6PJaiDdU/U2wXm1nhaiXnWH4teQxvHEnt0Q56vHMq3aZjNV0Gj
/m2mcfbLzDTzJqC3cIiqatj6LhrelO3quhjYCLai2RW2L/dS6E9pgYQBuyTTLUbP4kg0RpgS6gv6
9wgFprGoPBSa9m9nNI8k+Fpe3QQWkmvaS03Xfk8dBDnQyNaWmMcjwpNg6YarDSSS1tPb5oqSEcmz
mIcfaDV3t4YFkZTcHICB/WsX68lNTsIO3nkNUB38j2vEzNkbmCH1lmZ+NiEEzS0kpryqiW8ssBla
8zngsWncOCIubrG7xcuHa4Im0jyIoZ/ISddvs0B/m625BZYa6dT+bOMB5FW/zgrCDBdXNLKpJBlP
qeGERz+c1Us7oj3LtEGnR9v6r0Scwc7kROP18bAbg/gE8mWALaWTSWIE9DjBCPHNcRGCZsk4rcZs
oO7pmmuCxIi4icYGD+gUUgyhLmjXP0o7V3uZFsOx7a35kKfOcAUYIKfPH9cWk28eoBmyjKVri1gY
3OwD6dFr1MC3dX2pRy1FTb8/WEaqbTuyKTkuVAiQ8o7Ws3UyM6hwXfuSlnX2o6hL0yPjXsfAPfqb
UcvlprVz3u+shQ+F5oZHkfExzgcvFgo0RCyAR5Q8+mTaFKEhrulGkc+sIcNd6Yr8XcfMv4NEnPO1
Ri0O5cfgPqNeNXF/Q55ZVS76g9wRTu3VLqxBMycV1Wp7dz2XNckZ4U0gA6gDbnCZW77XYrPfhY3A
etJiNh+RnFYUj2enfqmTdj2M1m9HG9WKX1/fhByDuTv941AMfKTnSl1GxDRVK14lZ5vaAupLfVGa
ArYlm7GjY4NnmrLE8Oxmnrxa8uGYl58qsm9UTf1tYfwUqu03WeC+jorfE3bbAYQgz7AbftCPOGGB
IZjAxE85psOvnvY2HQwx4Ihoh40xsPr1ForyOe2NvSkogSPV9mw1oYgcaD0FeP91sbZgVDS2gcLJ
L5G5mQG6ealdkMC8DqP0kJf9EzX676NdIcGjEgAsbYqPhImPdInN3woQF6T7dJ2beIqFtXeTGFVf
vmrHJluVM/qM3NbeVEI+cjTN7YpqkRdJ/qAPZrVRZvN70uyrEfWYpAIF42C0Asi0pqguek1HNOCu
QlVlv9qWSnDgrFmLlpZ19Z1NDlSz1uU6yiRCZFXq69kcLrteJrdBd6T1KBBUjsAWw/KI0NpP6GvY
etN5dnXZIMt5ifpub4539AcBIfhvYeUbJ5q/m3Z01m3aYm8QyIyb9ioXoA415QVpv20Qe4R513pR
nj3pMvNmpR0m48aBOpO200FrbO0iroCB8Vho5IWvkZY5V5a1sECygPrufCuBbk1RcdWk6qZv+xyC
obVwUf09xMbnGZfK1hlbXBPNpRPZer+P2kBdWEj3KqsLD32GUYAdwIXKw6cmFdZ9Pju/DaQyaX0f
OiHd3zZ5KceZFTr031w1zxstOyUDIp0x7X/gCbg1B4Q3i0QLcfWw6qzsuzNEFEYQbsDFKlezPt+G
vrxSaaKjPTLXuTa+AHmPrjnI1wR92YSdxOnWziRScEtYV4l9X+GrcMb8IMWA5idK78xu/D3a+AWs
okBx3oj5MDhW/ZPe/RF9yz9M8UeiKh8gmWhkDDcn5iyQgzl7IawSdSE+MG8CuspbBiElKQY+eTM4
XDnfOHauY0yiwoAEKUfPmTgeHbxvyIAWNTB6UDr7uqSqqk+8aassF/5OZkCDphjJTZLHV0NenCDF
cP1jftcF9r5EIT8K58HsKBLquh3ed3qyR289ssfI1w2iOL6R6Amjn7EjbzpTA5xDECx9Qn0YIIdU
k3vSy3lHdWdt692NHaRHyGiXISm66FCgWrtRjmQoaZ1iHTDfpjkGfhoQAALsjIdhL4RWGWMVE9CB
x0Rt3f4t5q3aSlXOq8XKs5N2d0ADEHKumX6x8BMQfJzYix66abowAp091bzP2JtGfFYaA0aW1PGg
oQUTBBpp9qNIzAuNtspJK+F1Iz5cpfGdwU9b61a6T90KaJRzxIf+ULPlMSrzB4UjTgqtvO4bFtES
ZZgx69e+hEPQx8WJb9JJ84sn2iEVyUPORcAi7pBKV2j6PkxTDBtxe63p15FjHBob+l6MczjLbaBO
ncHLamCgUHN59JW4JzTG3TRN+F002SU92FUPk1W5LU3ZiHW6LlEcDVkFU8LNr8gBt78hv19J0hrW
VT/8YMLyHaaZsotS4EJh12z5gP6W0HpoWIeneIpabnZwJUYL5Lv2wmbKhwnqSEqGHRsfVxs2qs7v
gd5cFaCdWVaL5Km3JROTUjdrUsx0AFGzsgvjkPfTtshFdXDrn7XtD+tJ51FH4Xyv+LZ4vv8k9P5C
2am1z9IHE+UIKFvcHDowyzVMGc9P0n6FACxcD4FEJO4YzlueROP3znavInEBS3Vcm8A058w8GRq/
Ttv26MyXqCEVVGyAWovqXOwMW9XWOzcpHsVo7wfb+Jl06B8BoM0HMwGWVFm7vAwec8wLCJUqkj7a
FkWGBA5r+szuur3PBjPkFcPWJmNSyEGy3OaJGSOjba+LJnpTrbglHGvfK5kBXsKKOLkXem0Eu6rT
vMF22CyLAYFCGPVeDwISfOuVgQ4ewAUVQ6M4FXH7C3dddFW6dH8sI/8x8VdanJvrvvfrbSKMnXD1
l97Qcsq5enOnB9F4QCDB3244I0SpHS9Gvu+RaxubYgz6mwzF7a0TMqV0mDZ2LS12inO9UmV+A7/2
LkJC7bkZhcKyz0/QxOtDX3b1WuTiR9aFP+cqfFVW0nhioHYN0BpHlV2/qKKsX/JBgVsbozXnCBoH
8L09syQvWcf3qGhA2jKGUZ9Zzh19vodKpKi7fXyJlQSW5Ja/6hA9R6zVuLBMlXm+2RgrEq6CHcza
lSzHC3PQ7njy2Qb+crSRUeClDS0y9CVEGTSahDTrZ6D4KH0kMEaoZ2D1oom7tiPjkLZUj/vKIOPA
v2+scTvUpb4TAhFu3PbHys/2Nv4evc7K3VhhocJjpBEErG7xHl3QaHvDA04V7zoOHC/onLcA4C9l
mvhXDpJsZdTWhh4C4fBBvh9c4yZzB6+b2FID5URYXvCjCvayxSPtDR13iL4LUEGTDwKOP8w5stGC
9cYetO0wwGwKRAH+HAdTG2u8qIbalKiz47paQeXCLKhkt561Wt/PouZKFcfOKsXlNxWrCFLcZhL4
VPo+0k+lsH8jNjxivaJ53gfXllZs54b0gGqISDygd15Xz0BU5GHQZb8ObRs7UOl/Y6m9slz/HvIH
4o6Y2lHCB8OoKa4bWEgK33jJkVt01YA6bBiaE3jii7LUfkSD8wvZX4bXVEeFpolsy+b8VkcD6KnY
YbMh2WTyXd2Kvu1uSQl51ulhOIs01h7bXeWTidlhtNPZW7Vl4rVptnVHUH0t8YooXKn9tryk4UFE
0Y1lND/aLHmMMdRYcXFDtazzgsRpVnMePaRTelsb1W/fR+hXdP5EQbmAlhhHnghQGgmZn6ow+Q3M
r/ACU9yZIr7RypmZnukekElIyB0fnplvHxFpgJ/QJ4tZ/BgEa+08xTOrcSop5AzNW4OVEy6XtUUj
wX5UultttoAihZsqqLe+Ff6O8cUOrVxp+tg/BgBtEsFmtKS8suqQ4YP3r57MyPiRIor0+rLhbzZp
DMXUuM6QTuzKStMO6egb3UqzRHhrk5SxJuL4zuTgBJBpflkMumaf3WXga9vEwiGa1dd+WOYXJt3t
557mzkpHUILwLPrWOfMNoOtmU5v2fRFwE2djxMnGJsAI5RMMfA4ek1qnaNZEh50HuN0GQvALvq9x
l1HRr3V1mc/DZRz1HA6yy1Q+WnTB1kmWP0M1PCRi+oVW8dSI+jpsk03HR3RrOmLmfNHR1xLWt4wA
HkHoBeSyfodxxitZ6Dek0K0BEJFJWZDHIfZubGpMdNSO0sTCkmLKHQL/wiZkfkW1J8HQrcXP9bK4
EODiS4nRBz9an4RbhGeHJp9PjT1vaye66x2svpMfPiVduM10Ld52VnKsqv5K7/TtoFe3XdBdcoTF
1BwM13AuOXEMvlcicj9RF+C+5sfaQiLtJmpdzcNWS90bdPQpVu3BU4aoyeeLR8BDxVUnnGuYNTH7
5+Qa+Fe0i6dg7+f5NrUo1vJ9SrTwLp3zZws1wtbu9XItVUzBpR1WU0LAHyKQ24AzghnXracGf9iV
gqWHtAHtfmyeidLdR+aWJBXX62RQe8QyMCVGNJnZGwWxTRNr7aYLdXUzyGQCZyl35E3sYsN3tk7N
RoWpfujNa3eOj8JyTsotrjl4XmSt/OmX3SpM9AccgM1GS8VTWFDCagrFpn56xi+6N6TBHgDfvhLV
WhXPeE+ecPpjT6kncz+M9xpuVZppE7ZP0nAifdrGyPTRcOvfhdYcRRhuTOHXF1RPG68APjwuInf+
zw0us8Cbw+kBLP5137YXvFJEIOBR7l17hT/gKQfTAZEL4ulUHGXuXKEb2dk2Thd/LvXbqeigdIyT
h1jnyEuxjmj74N568jkTrCwh9qALbuKhfolLdm26qiG+225Io9Qvj0ZdHZOQMp+0riNp3muIhDEE
XeOxXSE4W49x+kt1FLkoRyaeTo0srTjakdTjWfV3jI2IGW3KssawI/1EM6YrOF+sAk1+ARxsXlcG
R+ga0ykIwRp+QlqtNTb6mCcFQMHoSpmc/VCwrDKghCEUonhIsI1YGE6RZ/ex/qaF4slsCa2uyrZY
a6b7KwJqiTWV+a31rHUgvqe7DorgRhRt+Uxt0YwJpIanijaa3TlUVpza8huayW/IzQG1QTw7+eDW
WSaJgXXcei+T4cKu5ngbGdl6qgu2Wf3sEV5g7ov6HrDXhR6lv+l8ho+2ZhMXKVW9n0EtUNF1+9t8
hh0NfYF6Z1PVG7t1cNABFFih5z2if8NrkiYn09f3uXpJOH5ADGiIy07forjbgDiOyLXpV+PY74TN
TqkuHx3pf0szl74fb3ikvbpp8KD14wnj3Dab70ijWlmVXGu98ztgpw6MYOUo8zvEi7dcK1GzRxsk
VptEimdZq4Nt2BtgZXsw9U+kRR3mPP458WwnyXalDe+FcSs457WWggya3mLDHFctxNPOCU5+XG5K
1exjzQ5BTYp4g/QWO1lMOTWCNkN3NLAuIzsavDrkKbgUpqan2KgMj4I1aoDKvSnm+GGu0xv6I2xv
HZoCPqWjmuPdto9hC4xD8ACOZ9lBsKZQMWK9k8m6soxdl4evrZawjfW3yk1N9NnWo+3XA30U/SYZ
AUoKC6bqKmwGsHzpjCuyAwBNSXNTTeDlnbexvKs7Cx5OxK+jJgidA2WfAJ8LNGGmrhEGV20rVolU
r0CjWq8d5FaBDR50iiOqYV/SeobIwp1jSdMLC+2KhBMqJUvCVn4tWSf417Z9kk5xQLO+gbJB2q1l
BCck/2pdj+J7B0G5jyh1i+gnW8onh4bUJimZMwn7t4OYdLWqRwJPE0O7wDtNDbQGUm769jrIqSLq
NAgi95exCB1UGO/HMLoFOoBQstfluhDa3qD6TZm4/o2IgVsiUHnT2j7mtFxGZMhgTIzbYo6iPSf+
8uhGbNEoRLPD5Xu5EoVbbnrDRU6Ow7XRNaTpIXjXjoQhTNdbEP83ZadRbWl86qtoykLfsLdx1WKZ
Mr6bHS/ObIp1WMZHWUnpIeXDTgNYlaQrYzECT7bQLnspmz15CtRz4tl+yCtMxR7ZQeUNUFYCO6jw
fAd6MwGRzotXyAgzfYExcLMVpMVu29lANtATwhVoFuQ37PsjJaLbYSK9Z90B0UHnPYz2A9D6vl0L
PysvAaikNAYxQmLA0q3qwLpD8YDkKiOKfpABT2iKbG7g14Zr3YbjMaWnQie5MYZ4DPYVerDVrPAQ
rhvHLq9mygU/ABfkN2MKilOmsXMbWD2F+w4Mi5c6lUWzP0jjXdmmPKvAqF9jrYe5lbEHNjwNMuUW
aDQUFj2fLzKhYsUBZmQDUtrVDmdieJ1PnXYfhqa1s6tJ2+ZzQVudAon7s9RjQeuGwnXdxs6xMINo
k3Lw2viqq7bjAuxmm6Fv5raLTgmK2yuc0866HLqWQrAkaxyLb/0LnEPhTbIGfID7c4UtUCPDDjnJ
XnKOuBjSILlSKtLuVNwrDP+OnA/+nHP0Y2fvRx5WKsNeBVHXHvrZ7n4EdpUebJVwaHarGbBbs/Fl
yeFfsKUsq5lpk03DiTvabmFWS2Mr4plcvZFnu2/Z5xjQWuo+ZsG2snE7KzsgNBfs9k6TUXY9maNz
8oVyWtAfev17DCqiJVTJK+MOKn6c+yYjfqXrqRZpulDPXVwNML/LYl8bE8frGbP7AThyf2xq9lZb
wNx8iWSYR6CvG0s/IY9l39RjDYDxm26Nzom+J3Mmfgos+zPmus7emrUeHHyyCLaS4XJ22mB+TGbs
azCO/DTSc6/Qpc9wW0wFdbFNjG8jetRbC+X+2u/detvyiiQrAsOAX9hteQwoBAHNyL451TA/6AhF
dqbLKYPvFWiJqRqvHPYzN9QwpkOMKhT7Qo0xKbWoMsjSOthmF96RfW1dh92YbLSEEhQeI0JL0P5Y
wzVnHdpyTpvXbN5xIs8HvWsDKuq8/T/qMFZXzdSNNxKH2J1jcmD3tNwWlya1HSKAo6nHnORG31og
HJckaabX5C5ZR31w628ueJnpImmkFu8J9gBWO5M/stJUJJpvKsEaO/cju8oCeP3vQJTmrgwE8Nfg
n/gBJwgQ6vpl3FMUCSbaj/kxhVOF1LwX0ToDAs3RauhKuuXGKG9YQGxqNEnlXBk2Uql9mrVlsFYl
3eyhL2xja1C/2EFB8O+0Utxhj+URCIdl0dfz7AKI1fg0i755dqjlbqpU7zxUu4BGS2SotVOYO8P5
njmV3NmNHrqrHqbyfUQo5+KmLDczunxSaNsovG2SHieHW7SYs8gxTCAOpLTuh9C8mVqcMzvedj84
WT2CIm8AplKsnGGwy9WY9+4hNf35WJmhTZmxqyvdsx0qMlunaW8MO/XBO3XhJRhzupaaENOmzyrl
mf8EP/DPcFvGGqU8qw8X6zRkcIocbgArPwb6zeQf2ocAValJT3aQTx2Hq+fKVsQyCIVTurO68USV
DelwIbUTUiD/O9o1SUmE+rlX5IjEHPj/lzWi2E1BrtIFlWp2EVgMXjOrS+5cwMD9svt2joGbWi/V
GEAfsjJCBvO8u61UZe1NZ5Y4gcbxqanCewcr+m0c9MFWR0Wnw5yHJIxgIBjgYtkWHUGUX1Zv59oN
xn3k0lM9qCtFuoaVVtqvjloxAtyBTp+06KAgBeC8VqPu9EgHcA/JaJf+DUxD+2E2w/kx46NkN+NS
c5se6Ve691gxF76JoCpcTkubb9JwM46sCmMeD/O6wQH+gmXKupuw0DxH1mRthpT0ROm0S5VqwY0R
Lj09c7uz02CBD1gJ4SdH3MaWlwL59nK7qhfDa3iaGtIdOWpZ5jeNYKRnHOCUma1sG+K/2wQ9eWU5
1bLnzs3ULRINTRH4wD1daWgkNtHYDg9ZPMiLHsXLJrELzjKdnDHCu1b8YC7JI25FzzbCIblWITc1
jmkPNVmL+koogLLAYLM1ihe+4Wjfr1NIsMcpSf3bxhiahykMqIambXbph5NGH89IONOO5VxQO0Ia
Y0tX50xFlNwm1nvnqiRBIWTiFmayKvNZ67057VxcssyXy9qq2xqiNjtt2M1ZfzNPMDwAn5XW5QTf
il0v9ME1ZIFZJ0ux5LSB4rrhsDCSNFMTURVU+S2lbTddpS7VV7czklVh+lQCm8k3WfvooKi6Gn74
gq2hCsf+upjwk9m+XV7Los89kUuZrlmZJ2cd6aV66IuULr2rbGhHKR+WVzJVVLExLfZGYJ2ot4og
JQuh0at8hSi+3Zp9FEVbIy2S5wk7TwAzP+kvpxrpqEx04xYfKX0rePIWXNh4eFloc7ySEidzQLDF
NbskEmaISLObveHC3TCZYru5RCNgCDe8Ug3kZIrE+cWEieq3TYNqhYtvvjEkbn5rNAMcxp21MSV2
qv/W5P6/Fsz9/0RatBCV/9/1cpevP1+D1+bttX4nmlv+o/8WzUn0b/iNbKU0DR06GWH/SzRnmf+l
c0SyEDEauubi5PvfojkEWv+1rADu/wY1Iqj7n6o5Ycj/sjWcfwjo6dPaIAv/Rjb3XkuJxUu5iO75
FWycVzamr/faOYCynaOHQJb6MB0Ps8PqZwVt/oUQ/70yj+RA5EKI0/mlbeICuOazUSyb4hzmC6+X
1THUqse+6587OW4KNy1XtUWQ7L+ewh9smeeXxVA2GRAW91uXUj93r+EWn/w4GCuoOrZ2HU6lv3PV
IP57ur/jiv7b/PlhFFiRimtCw8PT1c7F/YAcswHAB8w9DYLhpDXGzkId9oVvYnkE/8fCxc0zdD5/
Gm84dgapncvrY1qLqV6jqUiyEV0JakE6udvEik4k0jyMcfyGBvAr69qimXw/qOFai1MOb4i0zHMP
JqApJJWNaGj9V8Fa7+x2q8pJbEiwnYhSUOUXM+S9T2K5SJSjFiOZGmJRfCjvZ4iaIF45Nqc7YaoX
bNWKvRZ+MaqD7RcjfXxopqVJaToWkRw2GuL3I/mUW7Bxjq1HlsJ4Mc1W4hklGoK/nICY/gwgkaZl
o4r9h9f6by9GDyHTjqjGUmQKq+QinipfMBmrZvxioA+vlmFKg3dYs3lYIFPPxa8WYgokTa2XpmRW
dqT67HB7SMhQFDApahq/6bNl+8+v7g9PS+L0cGkKaSxG5tnT0tCkz0UHL6I1SNCwrXzc1rThAY6U
7l++Yy7nRVxDji5xz9j4c98/LrC0doc7H7XOgPOtKBzz4A+AyT6/oLO7yORjhWKua6yAoEb0M5tO
LROKsD2qnWTy76RsrZ0f9KeSZs6Yawc3QUz0+YBn79cyoMVrrUDwmrbzwRoqZ2I6R3aC+HinIzxR
yVMD+J+WRnEgRTn94oH9aTj84jazcfHynr/OVTNYTtXp+F9smzKd5uQUCPqwSo89ByDd66yU88vn
l7i8SP9aQrhEw6Zug+/cwayprLOZadLPaByAI9TXbXFA+nqfVFRjPh/k44UtmzilowU2cfmdP7hQ
D6pGNgWDQHg8BFpmHSAzxzRUKn1Dimn9xXP700Uty5OtWKk0PtDvpyPONRb9TGA1MWk7daqkq+IG
4j+4KmcZBKyyydRfjG3/clTlMGamUncWyG5B6TJHZlVQWVg0PA1EoETffH4X/3BVfMeYijwvuWw7
3o+nLBjAvNKJN/sZLFTHIoZJ5+Dzt6PwiNhk8L9lN+CcjeJORdoj4IbgVaKsb/umXlPYKbafj3K2
NjHtmGtsOGBY4/xT6myU1nabyJmnlD4ATQeDP26aAIEHALSv4Pl/GgqhiuGyVcOJcg5XxwgUqHlQ
qTfORN+GnTXewzYaVq4xxa9/f1XcOXrYvE0fmQjd3BOMObvpQhV+KDt/PPYRDcsSTO1fzwUT9je2
DL4pzL3zvRociTbqgpBTpgxUsurtjiBc7Hz/wQWxtku+ItJcLuv9lAvNQg0tPCjPRoxzOQtt1q+M
rvKDKy13y4vP797H+c0+d/nY87nHjnLuGBrivHJqZPaeloKB5O3qLzUCtA9/PYpj4wBwF4a5zmb6
/SVlQhvkxCvqIYOogQfO36wpVV9M7z9cCmgUU7KLZqZb8uxLhUk2Dn18lZ7ocgiiwLaug7YaLj+/
lD/M7HejnD0diAQJCkPyQFG+h3unTHFBwA+g9juo+78dCt67DfZBWygq7M3e3zWJRRa2m5l4iOWg
R/EpJDQPR/Zz6nTiiyf08bIsW2eBQ6hkc+gyz56QC0vdGGgCeY6MQVEplZ9asueAzCMM/fyyPj4n
qknLtwmSBlsX7ewODkixAVwzVMG6upH1RLvH0JsvRvn4+bNsabJum4bkJGeezYacnljq5JTMifIM
+kujK4oXiulOe+ydAAY5wOXU+WIGfhyTQ4jNiVGy/eMEefbABg5XxoAv3wMuaqId06j2JRL9fGOw
Yac28sU+4p+EnfcbCbmsRJjGYZJwHjkbsODp6CFSHCRCrt94+A3dYGeTboj40p2cJzHYLpoo1kPA
0T1x5pspLrVvRlM2L63u9KjC4y4wIIORpIl2P+yuLQpigujCZEx3FtR5QQ1N2McZ9O/3z+fBxykn
OW1Q++LoCwxMO/vl67ih9GzyORrmDJ1lSu8AGmE1+z9ESkbnF/PhT6NhxXZ1tZxtuGXvX6amTsux
LtnnDbFqp22WSOOxtqoW0Tle5PCL0f4wEyDWaHAPcNgvoJj3oxk+UL2OJHCeetKswOrZMVGqKRKx
ccwp5oP2qm8/v53LjzybCwBNHE2yWJBye+5x1wLyjkVip5QbtS2CyV/TjAsGucc6orSOr3m4/3zA
P10jb68ywDyxHaPa8m4rBvMKBj/tHwRSI+CpwHx2x+iySiPfS1IZfTHX//D8uJlUihQ+KsVq+H40
mLamErUFoJqzSrQSlJ8fxFQlB1zD5vXnV/ansZbPIXZHqiWc8d+P5ZSypo+Z5p50mhEPQSGOGSbq
C4io8+bzof7w1ID7LCdhw5Fs1s/W3TzMA9vxm5wYOYQ0VZWoR8NptE1hoaXhCAlzFSzOF9+wj08O
X7yyKZzwAi7v3vvrKxxAWFGk8S7YTXPZzJm/kZhXDki7EUIvXNu/vUiHqjGb9uVgvBhb348nDDB6
1OAx5Q0QjZ2+QLDTRXV3SiGeX8TwR26EgYbi81E/PkX0koAQpCFt/iDP3sGG9kGhOkatEQXvZnD5
XpVUmZe2OF4/H8rhAt6/e6xfJqQFtjiGoZ/fUDoTKu1zovgWaliPUM/Kbioq0CCY8zl/SuckvU8a
YLKYLbqu+GKx+TiHKDcwXzUudqkSnV1oGrEbisoEXG1dt5dFmklQwVQuwXIN8ZWgMf4Av1N+tcf/
8B1HWauB1OD91zhiOmdPleYbwRwF1O7Spf0zLvAc1wydL27tn0ZhDbVMznu09s6XtbmfDYQBEefz
TJaIQuuadFKn+2KGfpgrFL54EZY76MIIWQJ+/n2sbEEGI95g76jX6CeXDRnuBKwtUUg3+vO58seh
qKlwVrRdDbbN+6GQUNb4f7uMCxrsvWGjIre0ifjGWPwdDoDT0HJVOogX1jKWF3m2jsHFdBTAnMwb
S6GAe7LarP2aYMIvJuAfnhGzgCIR05+a1/k2ZDCgEAH/4WDUDCUOOT9Mv9sOMoz157fuw0RfrofS
CVfGqswu6/2tC8RYg4HE24PEMSpXjeP3gihyt/aSURcH8KoGLCtjKv+T62Pds6UDMAyu+PtxEdqT
+Z5PGX4wl+QLX8Q0pEwj+o+GcTilc7h0mYjvh4HzEdfKHjKPA0gnKfNGUJcA7Je7z2/jP6Wfd8sV
99Ek9FAxEs2SD9ejkqLAQJ2hHITdNG3sMHhIQyT2mUwP/wQuAX9Lcyw6TuV0O+XmxhcvwZ9mzL9+
A3W2drjp2KjO1jkQdovOzkFW+txZs7z7/Eq/GubsQ2cDep8aXi4sD+N4mbnOo5kV/RclqT8Psiwf
CvEeu//3j83o+1kM/rLXgoZVbx0N06rIhKt98dj+NPspPthIGpn+1FXej5MDb066ysg8GVcIUq1R
v2ssA6uDyY6PfFJV+Sc9xHz1H9xDndaDrtjtUXF+P+wEahRaLMNac4RhNJzj+TkNOvOL7euflkXT
pLxC0Z59kGm8Hwb1oqBiyf4O4JC7KukuIxxsKbNY2Nenv74mXmadF3mpoLNKmu8HM2B294PkmkSJ
v2AuQnjjZkQazF+/0YzDJpJD/ILx+HCCN0sd2QQLljk7WLKa3gp2cqyjL/ZzH+8dJ3dbdyEqMg3p
uL2/HFWMVmlAHWAmYGWO5wZUYKgQvepF9sUVLZP5/dLBlspg9tFBpIpond25dBp7kLM93Zsh87cx
LoJdWU/ZdWjrxT4hlOyL+tRZQisrveL0bgF9Ywe3lPjO1t5YlhKIVofUJDaS+LpMU1m8IrQza85W
bt3eYvLTnnPVkriSlCo1nhR+bnVgzyDK+89fhQ/3WTka+3QampRKaIac3ec6N/CsFoSLJKoibFpp
2U6jmHEbmuqrHSXT5OxOL2A2kHes0ZLvKiCv9w/Vr/LcbwnB9VJsbKyUUy5691qRHN28kIdMKMs6
cYaqI18Im6c/ICgn3+u67kOn3Vl8OmIvpQz7UCXQpF/jqalzlKfkIi2xnfIq5aR1J+ksygts4tAn
6nL4H9Sdx5LcSLZtv8jboMU0dERGpBZkTmCZFNDSAYcDX38XWP3sFbPZpNWd3UkZy8qKiAgA7sfP
2XttU2+nzrc/OWTeeFe6LdGktpg1Foy2buMnwf70YzqSjj39z5lyD/xi76gefbuuLRzdJfIhbk2o
0Rtfp5jJu/sIM02Pl23QmO5KzAvkOycOeUxxBj7i3QkRrpdbdqlgRH0z+1DCVphm7Qxrsuk39ntk
TaU/IVulyLibklzAWq5jYRLEZAZYS0mz7nxZXhFnw0Mw9GhHuxXKSdu+yBSBIfpuTybDtrUn4Z9L
lSMsXCjfpSY30HWrOcahMw/ZVw2YXJ8wlCD/yipg9V9AQpLdDaKuxcAN7QWLE6j8EdtZZcxl9mJr
GwoZWXNwWu99VYfhsYu6CpncMIb+rp08Wx57brC1JnU3NAFbOxPayNipMPRBucnavTMtjsJ8LmBw
jVLp5hzlbTvdjMi0xZOIS0teIZnt1GMwAd/amGjEToqsAbTCep6rb60V4TetB2Gd7WEsq3WQpJ5/
gtVZzBfPybPuaHXVOBzjuI66bQrk1P8URm3uIl9bpIZ+HMVfHYoq0gvmOHewEbROFV/ZI/hJtH34
mdMXgRkJhjaLco3OzOmmL9VkM9Nf2WaUZK+8bSQpAsWsoocoKgLyFN0m8Hcyt7T1GbplSqRUVXXe
m+5A0VS0QNKSEMGpt9oY168MCCVIOm3ck2FK/LcjOundVLmFfrScW4PvM1bh984KrW9dXcgRgaNX
xgd7MJKCghCG4nbM/Qg7FArpG8mBFKWURPaHa7iLSMqUjkuwwaTc7lubRsZn206kvwL8QT7VbDU9
G0GbVu2uy6vxbEze4k22RmN+6YQi7hxmNfJ40qcQVJolxQvwkjz9ZHVWUa5MWbvOSrpkPm0GmozD
WidxHW8LpzJ4tufctwnl0/YXU5VltXLDGQt7yHgsWVWhzgKewzq7kf1is7Bknm5qQHP2fiTR/DGM
gBsfXQPP1zYB46sB30lgGrms4IGURdO6O7gZ1jd0yTBYyFv21R4SGvIsac4a/fqY95/9rLSdSzwF
XHiaPS9ZIwQh4qyKxVRvu7w2H5vRSRR8yzocT37jcubqEoD4pyCajGkHKDz+MoISEVurtGzS/Eyv
f/XnzO2fUorhYd3FYuTEm3tUQTSA2wdZ1cZ08XNy3bD/JTqh94r+E2qsav38ukEKLneVC0lqVZRB
Aq5EqDK6EG8X2Gu46oHEsT+ADInTzH6cczEnL3PqVdyMjPCuFdpf5usZ2JYnFv7kpYHhds/abeXb
SmIsfBJEE7LcBC3G65E183tnOP1nV5XYPmkaZJ9DfNPl1WSMA8EmsvX0hhqcLCtjyMtvhhWZT4li
UI0SzcEgRVSTEnua6G28HnVUe/CZcMnf6bo05UvZTMa90Yn+xgTXWkFwD535inWowvTkDsWRXMyw
PrhRl89rekHtQ9NjmUGQLYLvaoK0cpx6PbR7iCVWem4IVPgsEjJf9g0GEbFHGRR/s0fTbFYQrsPx
WBLnMJCOkpFOllAxBgg72yw7xxVkkZMzGu6LlxhyMdM51ifEsO0E7h8/bsvLroP0NMVGcLW48Odz
MwD+20gX5tc2GGNE6SgIR7UOo2lRyI61tG8h/yfmJm9lqVBJzk6wLdHTDu8R43zQDSXskxUyaGVv
WUv8Ef0hNP01mN/5rphpqb12+GZfAy/C+ofkKTevQPV5zmFC0LxQJFxbrsPB7K21OeQi37OWKIv8
ZNlYhLtFs2duYpFOZCLZJB18Qg2YvzeqtV68gtDAnWOKEjGEXcC9NFL2gG4Lk0O19GNgQd0jNJfl
Y5HbXfgSEzAT7/2C15VQDo4iq7K2rXvbmg0HEGbkZFcmOJaWUBH4kGsDSmGGoNOFo9sF+YJ+6uqs
uokr1RQAlArb2uchOISzj5V1eEqIuYhWY9OwS5LDRIBWzpgw4EFcTHVIuEfsOwof/76beMo/C6LH
vMUYPJwcEevxCM8FBH1IUCTy/amD7BSG9ZQfqhKA6feOaf/EmUmVb2Pi+99awKfdF52PSJV5olp3
mwJsNsF8CFy6eVN67jPLRmF3uOIKI7xjtZLyUJd2TLoK76i9Tqc+AwUy6N7QKysmT/HFapF3P4hg
MHAJ68CbNqmhg26/zPnVPdjfJnkoCaJ0jmZtNjzSZQCuYhsovyofA3yvoNBkgoWN5TtL60uXjDjK
ZNOFxSGOnRBh3Rw4UwR4JWu7l0r0Ge7oELk5Nu98Rlf72odM9d9IwZHxfaqaUn7BfqB5hdIoca+J
9AuWcC7FZm+EvXtKkW2QopiZ03ycPNTr26hmWd5HZB+RF6QXgTcRdjXJsM9URi2PcSMQAR+0V5jO
o5NPkBC6kl7iizfkMn7Q/NLDflLtWNx0ztyaO8aLiYKON+EKDcjYfcHO70z3k7IrseHrZ+0709Y+
JhRrcshXTa3WOBrko4xougcfG87k2ydXppP8hEGBnhzRHmAwXabxV5kxjwHGtIzmuTbDCg+eVPhN
WCQMdegmZQEIChDX3kik2SxBDc46cy0dbEaknhiEGbyWZS5G0n6xUeyEwRXOjpWO/o5zZWFecrDr
P7weYNVaZWTWDhkKcuwyxokLm1TkFkAFW1y3JKn4Z+xIXv+lIbRvvAb/UtNt8SEDyYfEQj+yKuVo
9bte+I1561ckBe6N3gnfRA9w9tmPRpIIHK8JsZDpQQyQ8OyejqiAvOSIdY57HKsLMaOB8dbE0yg+
tXWMjRsg/PT0o27/R+Lb/4qi/Cn3/Kb5Vj303bdv/eWt+T8ArVyGLv9dg7t6q+Li7es3mfxdg7v8
P39JcEPrXyiDUHchtDI9aMwcuv/NrQz+xVmfDiXDFAY8P1pt/+ZWAqdkjEa3Y2EpL0Im+hT/j1tp
/gtov41OjDHyMuf/R9zKn4+aNBORqfL3u6iEPT7JRx1EGUPeS0SYHmYemJ0kIhiIge2vvbkq9jHk
jD/0pH7ur6A3MwxwcXRXAvpvNiKPnw9cFeFmpBpW8QHvm4bhIqNH3B3lcZpVdpkoT85WUfyJ1fzz
kfKviyItQgZpEwODOPfni1oyGAdVO3ivWlecZZFjfas8eyX44x++388Hyh+XomNPe2VpeNjeR5p5
pTrYxZ6VHiZCTc8hp8YlJxr3ugFcsePEC6HKB+W7/ImXcvzrJfyvkuAPlw/4ksFfcmAG1uxISxvt
b8otcMPYXt2gO+T9QExpUdq7vp7FrZVIMa3aGspx0CfOdZYG7TtgN/mH9pn54afmA6A8c5HtwP31
+OeHA3U+Kspzz2wP0bDc5FxbTwMxKq+5SssNbNOZioVEqavGajdAQIZ9W1YuPjdteeQt9tJ88L1B
7wNzGD+Nk138M+EjrQU+n8WLg7qYHvp/zMPTGlNTXxjtoQ0SwkXKiihWF2JMUCi97bGe3v5tLbj9
q2nzd432hzbwjwsGLn099BGkfjAn+/mOiK5nQ+wHeRAzl1055mCZYEBYLLZAg5x7lAXZPbltG4bI
EbUeoXCrfPCns65zQnF//2k+MGp9fO0ouX+sOCRz0P/+8GnKwSd2Y4jyg7Iwm66IOaL7oHxLnlpk
4Hpl45I7KyroT+nQfPXSCmjK6M1bWUzOkvIcJPc2tPJXp7Zwg9u6A05Q2anzHPdDc2SsA4wobnyT
yOHeJDwYK6U4Y7dLzyV0xmOZBCNDpriwdpGqo4tvlsYfBA8/Wjb/v3n211ckFMnkLi/v4cc3kCOm
WadVWh5c+FkcOqtW2pu+b/RTQZT1uvYb/VyHLYjaiQzga6NooJ4WZXzGlSL3eeT2x7qM5DujKnE7
97p4KNzBeNXh5B0mlRUPWW42nzEdEubNSOarbRZ4yebeehtmgZ9GV/2Ifd9S9jOze6NbwamQF+Ij
FMiQsPhDt+znvvi/vy1T30X4hQIwWIamf3vhBQioPBAIdudhhskE9WItJ1esf//cfNgllseGdhw7
zuJrwAP3oT8YuLk/aFqYB0aD8SeR8OREvTyqbna/BTnV7O8v93ER+XG5pRFJl5WwButDE97XOOlm
+g8HBgnxJa/TEx9Mr0Nbq83vr/RhO/rri7FM2my27MPW8kn+9vOV2qpiW0JsHVUcX4qw0k+ZZxQP
FPXksoIVeyjNJL3//UU/LtLL16MSoBYww0Wa9eHXtMMgJHC+Kg+908fv5LoFwRbkMG8iDQqTnM3E
s59/ZMvleKqBP7gEwP7+I/zqF6azjIz4r6b2csP/9r2RLGF1NvLm0NW+2KRQTXhuCG3E2O/SHPj9
xX7x9HAnA4QzQKkQB324mCLNsO/zuDswIC0eHJQs255yeV9TbeCA7fsvv7+e+bNS4MdLsSjqsT/A
/V7mKT9/O8yeWdqGZX0w2pbIewcLYg8Ot+7lyulrgCFQBudb048rKIdZFJN6G6Tnif4dHbMkDbIj
oaXhpYpS+T543fBeWg2xLNBF7d2YeuIckYP7+fcf+pd3xCPdHTUMb9rHndsqvdyzkqA5TKCkVzkE
DcKni+oqjJ0/xYz96qHHuoX81aJNQ4/q55+H+NRWtnwlyqEuIuNbmpdB6vGEPCQ4oaWqrhIbDsI/
/n42t8OCQx4aGImWD/W3J24enTa3KlGRx1Q5O9+uoss0Su9QuZE4//5Sv3i/cAzhzOBiKFU/hk7V
ydQW84QbPuLgU+1Kj3ZNyXBoq5xW3tG6no6W3XN+dEniPY9B+Sfpzy/uJYc2HEzU1gQFhPbP33Wg
vz4CMK1AP8R0PTg5nvHVhzdDWofXv/+uv3rUPcRCyOcY4vxHaUuB7i2LZXlw2LNOurLlCSYSezPN
Afs5tiQYsaCe5YlMoT/d0l/8ziZ0BdyFXJwn98Nz1AY5HafRaw5pa6i97UTpfdIS5LfWNH2AF06s
XSSA4U4GSMi7R5Puf7N++xScjAt8fHYfb/W8qBNU4DYHJzG8Q4ys4EioCcquVEIYFqa7KqziTzXd
L24vtfUixsAfgVrmQxEV2L5ttOAWDnHmhNckdVLR+RZI+01KNsnu9zf4Fxu8uXgkcQahi+CU9vOz
1HBCglkb1IeWWu2aVKonJf9Ypf7iItZyMGN6xaKADvrni5Sh3blzmbAixJoOldmQRY9zWOb/fGNn
dEoMKE8s3+rjL1fIGcazGBuaQa3znKcSEjF4OQ3VyAZR/ftf7hevhsVeykmK4SZHkg9fqqvHXGmN
Z9vjG+9LIBDWBqIy2AQvKK9o0IrbaKC1TA/Ze/v9pX/1ezK6DZH+mUz0P85TRUYJ0AMNPxS5Jzad
ct5Fxq73+4v8YhlnFB3y8DNFZDD94ckIhdH62vDLQytcHsOZomGOtTzhnEyZCIECXKVh/KfiZflb
P5TXvOsMi/lmbFUfx+Czw4RhKkArkuDtPFf5JG4DSMePAXCaQ+aVf3rDfyhcP16Qkyz2THYPJOYf
vmbsomApZq8+ZLZdegc9qagllkIk33kZ/CcWBiLmhjAcn+YmiG5D+vJylaQ1wOCYpuf3xjGLhzGz
OAV01eTvRdPbwWYak3d3EfTtcrcf7TVlAe3ioAUEYSetOtStJR8pXJqX39+0X6wd6IJ+GE9MdOwf
FyxU07JnXFUfrEYIWqOFR7AO5swXplLqHylsf5RBy8LIxmBxr/4j29O3giaYrJzi1hPxpjdR2c0d
bPlw6UX846/lksrC+oTUaVHl/7yAIB7sq8maisOPjoc0fL3GUAthm6nlHwqJHzLBnx8INPhoPQBu
L24XY3nv/1ZJlCkTMIOI4EOhY07UvWcjdzW9Zk/OgfFa9dbsbpzOreebHiUFJJgp8L4aCepQyegs
h1nkWLcTdstz7zflkzNrU225JSmkK1G///6HsZbN4MOnZQ2i0qZdx6LnLQ/E3z5tSxKuOyU0REpG
e1cNA7K3wi/EuZE6kasxTeN3hqvdY+/STYa7gE8Xr918F/tJe5PNJEAxourvupq+felzFqmLYSF6
9vLkpSq4G4MKbFA6Dpsu8sqr0QNp+vuvwIHr56WUfgGlFLY57LahhZ/94/kvkx3p6VbRHGQt3LU1
dsPnCAEL8V/NIsh1OnJeIFx75ftIPbBEoMQAKaa5ZbhFZ68MV60OghQZod2m26zRjl4cAUmwTgLh
PCdBKsBTOFYdruva88t96kOhqaeZwoXQca0PYEjsCNQQ+VTgjJgNbL0p794SJ2hSgC0NDjsObgB4
HWfB3Qc1Se9kqxt5Up1g49uXiXjQS6y6Nlm7jBhhvlI1rScJAHrdzZzZ9+3Y1+9uUmSCgDUv3fQE
YKyCyYlBcmf+KYIM+WQ6vVr5A2qEmQkuJE59iLDVbHVrknSDCqJ4SItYfAVswGCrzwr1zZfzPVyU
74ZZWxs5+TPQMmKApjwc1o0XkzEeDfOboTtxBOPsrPq89q8LS8x8f9U8unP3NYz89ILtxDjQUAAb
iZvdeUpst/AwkyXeERgQ8WYQOId9Yc7BMSJx4SbGXnuwxMTtGKsIOm89pZ8mMHUEVDO5I7lTi++u
JZttEKIuYdjIfOrMQDp8TFs7uqkKWfC8OlW9tQKI2+umb9xdD2Nn3oo5czbZgLiA+aNa5NDsrnQf
IvUWEmVu7JTC7aGb8VXW2n3nQYDP3rvl9LnTTnqUWSuI3aaG2g+RnRSroPPcbTXK7J6quehpyqjP
rJ3lFxNk1pGmnn0umME/h7EaVpM79BePrMQYS1NOJkIwJuB6QAD76jksi5KgA2cOnR2WitpbZcLU
NzCz/VWmi7BDNz6jHndCSRJEAVB0lzBJWespzTfWbBGkVhv1rWgreU7ZwV9SEhc2Rhelp6CP6qOw
KwhlpRNcJrKCnVVVM1r00FEcZ8m0LReE0jLS/eQ3HpiYUiSnzHa/Zp1yd1Gv7UPpESeDLfEBKc+b
v1jjK3aCByaK3aOb+fZBzhxCB6vW4Fw74NAlFhCkLCS3bon/AQnUtdY7RxaJICoHHawc5n3ObB3j
llm8KUyxnTnJQiRPtl4JhjBS2WZAS3SiX9tVBNARZ1dlFund5jxCwAi8bSqjOVnXuW75kbwwTXbE
wkxg25BA5kEWxKD0aWevYkZ7w5bpZQMRyi84QQWT0UekRshizSa2N3sRvINazjnqMCn3qmRGNRy5
eJ8Sc93MAUPauYjPw9waKF4SdQH7BhNzTgu1ibHfH8lPmfzV1DIzh3Ag1mTvDiBf3eCVFCQWaxCz
m6oZBgk6qjCPZbfM5V1li+dgSi6kCKAk0RO8Z52a39I2qb5HBFs8CcOr3+f2Dqoa7MqelXNvhkO8
ixonu9Fz1JzRXCUGjIseMRgnnnrtei3/7o/pxh0BSAfp2Fz7OBTemy7VhyphrDviG0UeWsSvgyms
rSrG6jgRPXBylAffp3PZBsfGVPdtr6xv3hK1kNF93UhDE3dcWS/SsOmSi6plGNHpfgbElRgTzkCH
4fUUN/xcdd0Q2tC0/lM0iuHFyTnmxZXnqq07uWQIUz6rg+6t6UvgaygdaFHsdT4abbH1G+UVUKgH
wg4Ypt5MOADKlVs6+q6KwvmFXCvz4Fba2mh/UCS+MF9l7W61eDezKd0XBsxjKMDlc5MkwZU2cD+0
jGhBJqtZk3qByGJtjCOKAlXl/R6+XLaNtEgPDsXMycUt9yjcxO1WEBKBLsZAxG9dNFlg/hNlDqu8
XJREPwzlppwhALhjq9Id9VB41mVY7owBFnIaN/aj26DQWXGf8yM3z1pChxq1j/Oy/OpxWHlQmDbe
ZfVdQ3MaWZyLb/Qm7S0Y+6t8PPcskMSxOO4dqgZzpf3IR2MLE6soDP+hNcvwqu8HApVir8r5FIrF
PLHb6M1TMrwh84ccmVq1p76BuLaCkjJ8QkKuLyahLmtXJVduF5MyozMDwY6dL+y8Yj2BfFmbbdfu
eW0HkMUW8NOZzBeaMgOMSiV2Zuk5x3bqlx2EGuJ19Dwsmy3tuQdy2cP8UyGybJf7Vn8wnbHc8uA3
5artp2+uaIaL0IVznIqp+YwtiKFJMmR3Fr6qvQz8Bsi3i6rLF8nXyanm52bMim3bVvvesoq7wXee
JYRGsGvjuJlHQMWrxNIEihKxjU90IAmSqG2O14DJHOcyBG58Ku3BW6NdQ0KorSk5upNtADykh5ut
xWwTh+R06WNVVnD5O+bcyACh8qHPAzE79LiktvwPLmB7rbgJSRHfzQ7oLhvc4LYUNTsbBn7kX8JN
H3H6GrsotvVjV4tgHyWB2gbQETe+1VwLR5Ex4jcxne4q7YMHoFdoJ2hqwgItvCZ4THxdEsoYNQC4
LZGk+xGG/CGUvv0tMbp45xS2NDbV1IIVNd1kU5RJi5gjqeNVNIXN0XXJLuPXL86OQfQO44b3BZh0
1KXK6GQ4LlzrCDDgJlFdcUZHJr/CfEgSwtbceIZ13AKO0yPHMwLUUmurw3lYl6TqfC/EYF43XuI+
qbBygRmbKj4r/EVA3BoLbkBYq2EjB6/xtiTMDncKXuRhQSMdLSQESGlS62oKAx+ZoJdcN5O9PNrD
fNWVfE0ha45HukE5Jz2kKpFjv0nOAeuArOP1JCSsc7xj+Wb04CVPrVveY7iyto6bAFxwgFdesWB9
S+yw2iJx9q9kFbeHOlPVm9IxDzxIt6YW6tj3YbiC6qHOccrQwUYSdNP2frylD4xuRtfZpnHs90yN
3YvRgfpC/Gl+SmUgDn3kP5uNOa8D8OsrukgGiEbDt4+pBrY21SW5DVWYAW6tEyByY7+JKnDh6TiF
G9Os7HNEiWCN4xIziqMJsq01rZTLvk/yaLSeWPYfGKOVSEi65DL3aGn4z6ratT5M7DxP7Hs7H+dr
Ab6A9Qt4jTv44X3XRPKhYx7X41vWalWXBiNUYwqOPPv1S2J3YtOPXfRM9qe8EyPRvSSw+vWuXH4i
6efTgVQYmHSpRxYk2pGtnX9i92MVr8hyeHRIZ6Lsnzw2NAOl0MqMq/QSS+9o8iOfDDm/BYnVrWzZ
Bzv0icbBrGp4kWMLlE50RndPgfPdE2X9quaqu1JJ9wKJofvsd+G7bIhORfbyLk3W3zF3oUp25is6
//rWZl3YVjEcZT/vsStHaMotkd4lA0Hwq4Zieo9ORyPErGZUYd64wT0VUYRwsO5QB10MT4Zbx+vJ
qAQ9f0VIlLtLIM/tYhTRpUT6uoQ6kt+KjocNFpWfPZm7sp3jly4Q8XEqk3vHRhc2Jc1Gyb45zZUg
BsyJKtxs5bC8Az0YP+d9SPOlttMe0GX+QbG5rcom/ZxWnndCuOpsTHJGDlkw11Dak2ArMszTuiNk
UHtlyGKgJcrJaik0u8uUDSREdP0z4hq9ym13OGFPa6aVYUbB2kQtm2PCJup350fRJsWC/ZSh04Oc
SE4y3GGzcXjdzHAtET1vK1w0l6wgJceca7VXpRDAz3G5I3X0L0QDlzcaJf2Xpqq8vV/ph6GO3B2J
xsYuGcjLG8ZY7UnO0lurHh9b1NsMeRr3uUjT/NLF8YJwHfNLLMJwY6SH1KmmU2E0xtEqRuO6G3q1
T7AUHUyioGBwBSnBm408zWVsfxlT29j1C2k/BkoJWjDQT46D1pnfv1mDKExODHnJaUzs13Th8Gtk
y9uiH3nCzYjgFDoSXZnNa2RR7IpmoamSBPnL4dgTF9S5pDSMrXMDOdQ/mknxxZRp/0xWCvxLw1Wn
CD7vyiQtbusArH8fJ5egwLZKmIPa+bP0huGtE159F8LN/mQpY+WgO9wPZWBf9WMkNyhFOuIOQ3US
ykRNCmK6ONSObrZTY0vuHe7OBRpefce3nG7sqQGsOO+TgTZzahwM0iuuQ4/wJydm0zVEJLaE32Aj
m6imExWpnW/WxoZbVqyTRnSU4D0u3DHY2/ymKzaHAImGolBaYijS3N26yNuzPCBASelpI6ai25Uj
Ajd8QM29zov4QBBhvBnLvNs2TMcBZ7P2eJxhNllR1he8/ZqDadCLdZjmFaI2QlIFAoOd6GIb6TWF
fUqy3AJfLNr01veUd0WPptshZ595Tr1T509BtQntsb4xU9e8qagADwjB1BF55LCeCK7ZyTaO7wvO
TCsuQEAUuOEVY/uOTB8dHApB6rc2FvS1bI1VEM3nok7fjSV2rGgddYdq8FpVFPhKzF8x6mdrv8wv
QUq6nTVa1vc6Ucl6aKuJyBQXULCReJ/sdBJXRV3PFumDAzI6wxueImWRusHohTyo6rpX6pWZANB2
iW0kz9WNGOpiMySWWFmN16+lEY+HwpSc160+v2tUzb5NE3xl9OabUzQ2HPXIGU6mslIO5m2EByRN
eNvB/iZOFD6PJukSRZZ+yd1xPreSfuW6zmZ/7acMPxzVT3t3Tsqvitpq16NqOJpWk92OWQ1812LN
9Q2KlVXXMX5ct2XrvDoqX/IVCrGNTKt8ElJGV4EkwG4R0a3jyfQYHkbDytLxdINk5D2Im2mDx5uE
mC7x3/O2qdecm8xDmDjOI46uaUUsPVFaQ01WYF8SBJB6hc/2kc2v8KvHjdn0My6FNH7C03A280Ef
An+s96PU/TVK1+qprIAh+uR8b1Rj56eRWfhWounL+bW8R09F+6kGPBXCPtiDWe/e+iHut0anr+ui
1fBCebjdIWzuPAIRvxgFmkwk5mdFwCNyVN2tZ9J9TmEZwTb3pb/JwViMO+3J4dxFtXyY8p7Mm5Lz
43osdFCswCTnV3jF8nUcJ99ndOCroRQLpNkz1vOkypMR0VddYdTWu95OrJ2BnHaTlWCTiUvfNgF9
LEvY4SoeJDzZbMjJm3Dm75qK9Cwi39yOc3QRqd0/2B5JH4yYkMUgh9tI06+/2lFcr+1WSKoD3jxa
SC5obAYktxnyABQ9rI4vfooD3nWa05An7XUfjxacMf0a5t23JM38nQ96/zC63USYCw7CcBzLkwar
7JBi6qlvAtoirNW4Vk9ZOCWQYLLuq9t+x5jDWdOtYc9HVQfD2StJBpnLz3HdphvL9oZTp0bnRHow
dFggTCSJoaPfWlEoCc810V+jWvX2Rmk6CGU5yzf4F3b07aL7eGTxiuK5IO6uyh7YXfEDNVW0yWJ4
FhHY5noFeKreFXXPm4RKH5Q+UygKxjpvXqNy1Ieh7cmSBN+2BYee8LOa0wkw0XsH4vHUjWFEnHHb
PjMV9m+mSkOZTzLj7NphfB7rgqAeYoTCXZe2ucEJHSnxLuGEYRIrExF/UrlNTVYBQmm19dqaIZuL
+b9Ym3FnkOwn2mbcSGtqqY4ZwUmiTOdVxxHksR51Bb/bd49+nt8mGC+3dUwJnswB6A5ovQTSzO3O
qOf8iGbIYOMImue5hNe8opjV8ZoDXk7oWhFPO6/vclJYzMEkbDVLzO2Qpvf0rJgIAA/um4ly0Pfz
hjJaexvbm801ycfFjsuM11Ego70JNORaI9FeW8nsbIvSX5sosQhGzC/+kL6pah7oIqb9oaJjtjND
sW1nr12ZoKmOcxsOV6MdRodidG67se7o0nSUn4nVPBmKjOrW0NZqjoZUbOsx0i8MR9J16XKSJgil
/T4y6Hqr2R7vMkESakj1ta7TJtmbXmxfBrrXBPH4OcsClbZNtpaVfWtAuOwx3bxCryi3I0bh1YBy
9GgaeXH0hXlFcvAL3p7q6IP8hUQyPNWmmV8Vjq0OIVEjG7clHQJnbv9ZeQOx1lM09tsGk1uBOslx
96MfuQ+FBn1U2Hgj7KYYLhpR2gn6/bRLLCd5BcodQ/LtkmDTStVcrCKSWx/Y2XcMTek17p1gz0lL
bfCkx6eBp/SKyqA+1I2POcQhAKXrPedUlrNBDdvbT7QUwjc/qK2rLvHkxVXav8Wsw8BmDHkK64A6
fCDzdOcRvbHjOGXt4kL3d3OUerd6AtE8J3R0iMcZllqMTEWtHIq23B7ecoV3ADqPBjGg+Q0fjN5O
gXZPsfc1Zaqb4iVKu1uyrtgw0Hwfe+qGUzTE8sJm7a+NIPKv2t4jAKYCsH+A1FweKwGWYuW39HcA
CUafZj+pj5mvDGLkYvPZpMe0y+clNToykoGlVc0ckVG6vHYRCsMsbfqdaYR6m/p9WSM+HfETI0R/
AfzQPZid017HQ0fNXcDphmHDSlZDlxDkYoRxjtA/zqr0jYwX/m7SoYnTnIJYXzymYBt7LvSXPskE
L09S7PPJRNIe1fN4MwvR3dVE7F0VZCE8ZmacU02Q4DEJlTfbNvHUVe6NRCHHWT/kG38Gareac9P8
OqZFd87isXw3So/WfOLp7FZNeFiIkoGhdy57omCwr9fZWQaEOhKnRb7Cxtep9YI5sv0uhxwvxmSq
6srKAjZmnfmEhQlISLfVSJ7CuuXEfTYG1IFQ2CuBK2V0vUOLFe0rmVXZeWZd/I4qPg6uqMO8g2k7
7KtamEm0HkJTGWs376orsntx6QBSah8FCebPIcD8L5j6G7qFUYz1q+6ZkY4sVa+DNMi1KhUfd8hE
ev4f6s6kOW5kzbJ/pa3WjTIAjnFRmwhEBGeKIiVR2sA0EXDMgDvGX98HyjJrRZDFsPfMetGZuZOl
MITDh++799ykR++VO774XIR5+wLlwfzGj+xvlC3DbjfahrPp0wxwDB1KguJCTxf9RgkDGRDiwmCv
ONJRv8/tizgV9mNTdOpuTk1RsjLKec22rJ3bVJX0qkZTK/ZLOHdwqvWrLDhMpk8EmCKYbLEofbCd
P/cl4gEDTpORY8UGs/2q5gm/tsyH1bWtmfHGauJJsATdkysc37p92lEeCdP4Yp786RNBbgXpnCX5
hFm3LO3GxmvR3iaVb5JNpCapHrMGMEYSmwkWHRwVL3IYUvU4ZE1u7bFYOPsyMyoyVWpRPAqzSvLL
gqRIudVD0InIzDuyspeyEniGYL6gI+erj/sM4qVSNIVYEFJEk+WMni0kw+/aH1Xx2JKEeWj6ciLu
2O95IWpWvFILuRGsRJc07T2jNLP2NMzYWZSK1m2u6HhtmoTqxjYmmO2RkkbyTBmeEzQx5s6+t0bz
G/4ifGy+IDa1zIrP5pSRDxC69JnIm9SHuJr1TzX2+s6ap/mK3MJeXoe0e+8oyPLXY0TpmbXpWAaa
FHAMe218O9UMzC0C/eYrzZrmq1exMwmzLLn10ebu43bILoLYo41b+XPywzLIoHbnDE3DAChk2HUe
hScCxTkg7QDP28O2wUJDqtMw149+2ZCNJxX5SKSp94zGJHbpUyqSQzediOVNT2n8MxUBKcmcaTom
i0JN3+vQbZ+ysdI/syG2fUp0wvhu2Mgy3Vq0T1Q1DQ53c+1FMsgFQJJqGD912IW/tCEFi9yqgs+c
GTyyqJKJ7NM8vK07j/1BW2Biq9zK8Da+Yr6ibcp+PLZX1UTRJP0+SzPUYsol1IU4AaZXJtI7vgOA
LhPFWUIX+wINo7DmREV2E9M86EUgkkPvj+ZzU+Qy2BYaBSAVLEYW+SfO54AKPclereCHaDOXpkRn
FvyYedZAmESeK+ZOxR9RWLDuUgwu77GmGVE7BOltWITFh1BXcbG3YuqqGHX56Bd+bwqgmOJ2KBjm
9AqBmPtZtCWDQHnN18LW3i9PpNlN2iQ2Zch5ZHowNapHbTh+SeJXOBGTMkvCGSvcQvjTMHJx3GwW
pycAxw2f0tRgyPshI9BoWn6EqqdztFdOj9pqyFxBFJ4dIL8aQqu8oEY1fjICmV2YCBzuBQ2DR9qj
JHKMDFyWBcyYvlc8zq7fPuVhkKor6Sr/F4edscSjqvk2pEaCzIZgMRCpGjU7M/ILyApl75btaycG
fbdQR3wu5sVmn1U3trrEkZKSDJK2XhTgbssuvbnPLrrAT7qbhO8DLggtjm9pwdDO6V7dVTlf54w7
cV83BbMuqA3iIIGoHXzLnqv7UQUzm440IVGZjhEZe2vjukeA9tKYSU0eKTYxTbNCMITbbP2+dcNB
5y5YZd6Ed+T7VcxCPKiqKntn5SPzPRfhLw3n8UshQsrCBG12j1rMI62oONP7bJ2ZKxaAfbhM043p
xvi+qrr5SJjNROfI0sDDJAo/lXv8MRVn82Bn1XwL1RlLNnJE54OC6O1+y4uuIK8rSz2KqNTV1woV
P9JUFvpQVyRJbbuyxKg925lXkGw4DYdWtzXOsoaYKyKnrvSS8luwyDUEW9kBRW6/U2IPbAJxSUog
DAd6U8b3hesxR8pFMM+5cc0kYraG+MyR0jwUWUN4Dp7kjx3j+76d8vgWf+ew06k7XBiJRbNsYk+9
LeuFlzTbstTXmN7BTfhVRaW1MoLYuJrx+JN+WTPg7AGW/3aYs+Fg2/Rcoypv2WybVEkPKe2aGxqm
C+ZnkTOTVD6RY3RMC+TNum+fpsbiW8QxHt4PzTBEvAfvIm5DvGOi7NqITNiOjohyr2r6CaTokZS9
sa3GfQKFER5yRf4y+7La/V6woLBLtpb2oknGWwx3arihFcqSpUkSjCoH9R+bh+wCL7a46LPJ3WcJ
EWLUHgjHaQI6H2OFwnFjpvP4iSBkoricjkXKDQT6RiCGj2y0DNzsQcLg1VlIjzJtAjvdAsFlwWR3
aF9zjO/vIXpqrKGpQ1C7Usj4s8n6QI3qvocEvwkq09p4FWuDYUxIoJvJuOoxfl9RmuBp3JRMji2l
ceNiKmAFb0ofyzSbFqWYquAMJP8I1f4fOOf+p+SKI3vdU13y3/8HvjrYSH8pUaLv+vv/+l1hv5nv
vpe//+s/7upu/D7/bar78z/846oTuODQT7E15tSL0WMVn46/lf6v/3D+E2wVDDwCJeCHMM2iyPlv
V53P/7SCsxGwIKX0//xP/+2qc/3/DH0Ruj4OKn+VJwf/SqzFsTTPW3V/Ierz1cCHYobO3bHoJ/Yw
/6ImWSJ7ys2fnmE1HzxOwN3GsJsJbGipy5t2Csczqv5j2eF6WQxnkEyI5oDfCAzw+LKL8GcqoYsX
EbJdfWoQ8hxSu1KXf/0Kb1ia/tDg/q+k6Z/LoKjE0BjCVERpfXyZkEI4pd3Ejea47L9YyjEe3Zkw
2FoWCHBC6dpPQo9+wlkY89M2LbXzWCAcIeD0j629Tk0tD2XLdx0J5YXLxhrrNbG2txPIDOsb8rpi
1hHCH3zqnNTIMi8rCXYf0IN1K+di0VFCkgKHWlWb094fh/Qp71r8BA4F+mZr2YPFwdrM62XjTqsr
hixFWdAvSqz4bspU/8uUknRMULI952NZW98zqEtPITVKh9Q/ekbXo6rGx7RLh5ZjkjQ/60DWpDdb
dVVvyBZW4aYUY24jmXBLSuCjnz8Kzm4wK+IRroouzbD8AGOlKA+QiVL/gk2K6WFNz9lu0S8ClThP
qtgBSxE0XhAOXc7MN/XOasbuzpiTVO0ySDwF22sNoOF/V0XjlgSReRGVPOcDQemevSnbEbETEkyS
1nTKm5K4H7LIFFKeC3s41n7++eGDFQtHg9uFxHgqXhzMuQY7T75PK2qx64kp2nguiwQck3wrTemf
GWnOavQ5GWl8QED1oHTzuZ5+R2nAwdXPezsqlqbSyFbqwr/xu2lId65oYHkkNvGTGpflx3DQRrtJ
hlymB9AmoDd6gI0QD+SUOCyJc/bsckz6IZbEp8Xs9eN4gTvGesnnQMu90c7FvjOCBiEUpYaPg0KT
xE+VsLnLlYJOM43dJetOF2/pmBQUpeKsFhtVGG24JzM0vSx8Ga6xpAvbQgErBUqHVRuf1aAaLOkl
O9iobTWpuGVLFI3rzwBY6iKR3xYAj+fSD974qUIL4eFKrAoQqZ8IMsPZqgMyua2oHAcUZwVMLFlM
BhX8Ul/IJrTOeHz+eLJOfyrQsbgqMTuvSt3jScHCIeYWZgI9Ihb+j7I2MjoBEC6MsBnvVAdQBP1/
lu+CXiZPNUe4dAOzod0FMmw+YzSmzJ273acVYTGRluqRM4M7bCxQtBXtMzFyfkqKfW3u8WuQOOq4
50KC7Nezpw9LGPPqak9GX3ryyjgcBwknPBGVVR1kkUqUvC6rAvBMPw1hvlF6jj8Ushw8gupNuoQx
XKBgJ/OS77R0FEFl7J7KJspiC+pPu+iUAmYNWgVLZNrGG5yIPTlrzdBfe4kTjNB54l5vQtERBS4n
cxUgY8LazplReGfE4se64/XTJZwCYDHqXFv4yNKPfx5POZXldIUbNTz6LRaJirDcviIFuzL/2c78
jx5kaxXWHw+FACcdIsSVrhUiPD6+FvR0v+unxYhswzT6KM0RWFFR8oFluQq3yrY3pvEX26zmG1mZ
8hoa30iHRAArObMgvl6HA8QMq9EJLC6uupN1uAZ+AVqL9oTfWu0uUWgfl9ZY58zAXpEPDvWMBl3E
+wvknwXw+AUQ44LBHQK7FbivnAeaaklb+jrdOcPcFVtdOnMNQadp7gSVdPhbxD7nkVsGAXbUPEA+
laf0P3XuOjdF28HJ6+3eyKMsUAsO1rTwZxrx9eAjTEjce/KhObJWkM2sTW9UeXwDL8DutsqOnTVM
UiRfhpbCIqIKO7sWMgHeFcR5ydV6ROZ9AFV2z2nfLa+6WsgvLt2GBBog0MGdD5PJjGxfAm1JQsMw
N1MgnM/ovqv6knjtmEjsxTflA/w3eWEh4JqID0wasFeWTBCbZeV92bja3TKjLgcVVuj3PEL0sM81
/dKcGdavpjlsqQ77GH5gOG5wAI+Hmk6XhOBgEuztciAqW7fZRbtY8noipWBv5k79b12PwgEc6YCs
mlXt/Zeae2JZAORQknygmoQ+UjBTslhPS4OrnR3GCLc9M5hefbj4F/GQrTzWlSJ6muowT3biWUld
7IQzlXyuqXWYVToT656PT++P2xOvOpPEei0IwIHL5hHa8Xovfz1dCewNpA1YUguE9M2kpTj0TjZT
1+17/aUJB5Maq+FON1kVN48chgO10emYGhs59PbLmbt5NR9zN6ttgd26j3H01N+iUy9u7I6EG75V
S18WxJrcjQ2Klc4d8hviVWs6vvnya1pzrqTbqU8wqgOygNFuoz9JbmpaWYcqhtx/5s6O5fD/vCea
ZNwbuXrMdCeTKbYyRDm5m+/EJOP8oOB6PQTWvLL0Zo3yIc5nQuzJuF0AVIFBW7Yw8ctvlPJlTMUo
XIgEmGOr29kuecjbdhjkBzOVTXDhu3WCwK8wCn1N1qbRHd6/9TdGEz8vJlOiIQCT/5m6//qF44nU
dzHKkPIsxfTGl+013zBELaOt/+VlAFo3YBEYJcwQK7j7eDThUCCSYEoMArGVQoHbVReZk5Tf50Ra
dwHW529UYrzLpuyX/aDs4IesaueMFfSN+WE9HzKI+LnYQ57sSrACTEPiebRRWXHlfjKdmoJVmR1c
JE3oRJMAXPj7r/gkL+LP6OChV0Qo00TId3v83Jkp2txoyhh1edq4B03lP4sK0yGBE+tt+amiZH+f
xASmRYVr9NtQNW277VdrMPwiLOnUwAafHPS+rUU0FnO7n3ubVaoR0v+EjI4c1hY05adhlRfsz9y9
4O6O1q4ViClYtfHPejAF1j//a4TUHM/XGceP6PrG00YudUlITtz18MliL+u3S9eAHWN9cYbI0TIm
Ud0UFO6Ii/V+ro2+cu+bK7moCUd7OHN7fxyCJ7fH5ozpib+UHKJTw74DxEh2zeBHrI9LfDV2JJtA
34rH+zEepb0hGSf44Do0q6PBHI3rsQ/oUbeLyLsDCMDMRp1vSGpIaahuKIISvuoOiNoiF25YEdFX
Msat1F1zV8xKqu2YV91vY7KAbzaGqKdotRfRFODkMOxMdO90UMOm6j+JpJumqO/T9Mkz0ybdsqSr
4SvxLlN6KxePQwIMrvwu9orxqVfa/umUQfESNmZqblr28aTZNTbKCRS+wt5DECuWjWqMnAWXCtj9
bIXLY2wP0288vpJ+aZJyrhl8QzNehsxk7U0kJfemg4a/DpXug5Pr+CvWleEjhgvYZ9VChVEB2YbV
GSflV9kY3q9cTOq3BVDS3JnESPobf+mL76kqmnozq4qljbIzCbIxDFAGsw5mTCdGJshlj9PpOZG5
89FzetB+7w/EN75cEkQCchPWEo976ptKEsgFVEuMiGlM3cpYGFvXqPAjpAqRvTfa/8Z0xerKLnmN
iWBmPBn4uhlor86lEQ2x2z124+xEGFz0Pp1DG9+cAwAALqfYcwRVP13aV2uT6lyAyjofnQxv3NzY
cL115mBXc/z1sZvB4eQhNKWMQC+sgVrWVYN7aU9CRtYc/sKnkn6kCQPMR6XpmXfwartM+WFdaNkI
sLhhqz6+egBdPsztII66kYB5BCs1yltr+and+uBY1OmFIcczMzRfxhvPHLDDAcK7QtlP50u3M8Cm
wPKO0iTUw5YWKOj0bV+16RR1BDDD0i0nxPneWIzDBSQ3rwSz73RPQ1bi6gmm2PcOc2Ua13hV0mKj
a7ZoEZX8ydmZi3SeUALmWaSXyfxR5wXgF8SnoPlcVBqrVaBjDqAfZKbU/3MEyI6RUnlOU2lvYzeU
H/MWrxjAwrAyUIoFytmEhVlykIOYWkWtnS90NFJLPVlIg/JNhU7qfkwM9aluA+e3Rvn1oIsu+wBx
NDZBQ2Yhom+8SBZQ5zp+KOoB+YdvLMsvSsvoE113zO+c3kh/9IWYM/okUyqi3srYSY+6mOotoEQb
CT7y3Vt6n6xrgaQpsWVfF+DNWIwh2/jhsoRXw5iiPvDhh2xESV87HoPMjKSda4o2aT3+MFuUKvTA
uuAjORPop4jJXXiFXtN/XJSVox4UdfuxzqVGEdgq+a3xnNriiNpAIe2FJ2/9aQzQ7KDQaVHkS/e+
Vn2LmIi88C6C60RBn5SXnmLZ3NNVt2vDkFu0FXgE2iF2jK3Xi+ImQEbTb3PXN55lLNNfrYsQcVUk
eXc5IpBndxjHkQNNrX+j5S1pyXtr6R5984uVBymcV8cpP8yp9j416O0+dE7fPirDH9HYihIhoo6B
+WUpQe1M2CO6EBr7YN3Lxki+zJadV5tsMHBwKVcbyaag1EW5ErbylxQBhtpLjbVzq5FjKCDmVfCU
VR505QX70a3j9i1q7oVdVyTr2jw0ZRbmVx46PfMiq8vsPvfdkWRjuPGXeNJWTV6+1iqTcUz6M9bz
N+bN9WTiUcNgu0Pt7PgbLsk/cmsJJbjLu+CzDIqcYHEiNpNuaA8UscIz8/QbX+96xAZOsBbd2Q0f
X88aBEwpV4VR3SDFD8quuqqSBNtR5RlnFv/XhYU/9X42VqAXcILYJzsrG+dvXrtZGOm4Q4mJnc+9
rabAuByz2cLro51PGGZxFaItGa/Z+qmHMe/b5MwjvzFNEsXCy0UHCHgpOFkpRO24+FaGMAowzCBu
6nBW7+zcUFQ2Uj3EO0v3ldiV7ZwM/8alAUcTtwZcDu3eyX426AqrBMgeg1LLy6ux9Pq9okB2ObVD
hRJ8bi+Q7OVnDg1vHHcCkpBIoTEp7b06NMCIHt16KhhSk43XOqXQzupATy3bhK3LjBk2nXdfDn24
tUItzywQbwxoxjPPyg1wE3+Wj782pHaNjaXOawMfje/8lB2C1IYXjE8z89CmNuociYdN+usVifYN
ZA8OKGty2smYtgmzkEgS46hOvBwJYLeY35O8B4fdd0s3XwzhPAWR5wI0iWD8xiBLU8v1HoZOpBqZ
UE11K59rn1ZyX39fOJcoxFOmEZJbsc5ylSFZKHJSrglKGm0hEdMu6Qc/7rIfRBuxme6oI94Wgrkc
GYdOniVb4no3OugmN+gp/W4Pwsx7NpGfgpINJpYDJFwKMi87yduSrey0SZY6/1KHaPwjXDKh2Bqp
huc8No4bbOasTK4Hn7LFjjApapGhjPWV1QocYKpPCqavMTMvyItA9LmUI8UsSU3kZ6VINt8NqIS/
jZUX0GSizbwdeXzNA6UsCsBMcLb6w6T2nt1bZQRlEQugFD1rwJTkcHbbJlB15CUBzAZgPfdVmhbr
HQRxRt7AkvebhDirJ/RYBN2kFX6bbYm2lWp7nxrfmWahozcprpKNmhBebLo5XzQ+NAQ3VPpT/bum
7fyxw5b2wm5Pou9H8ZI8yswE3T2mcfMSzBILIA5n4nOKWoyPnpZAmYlEnlv48JbT4jZAjw28B4cq
2o9SGoBixy4hldk0H8o4RFpmxHD9RgppnOepp3Fm6shOPiyDr36H0oKTa9YTAnj6CtT4nBn6ec0S
fIXexQ43whbNCviPbRpbrWjaL7Sbx5/MPJmDjLFQGMbg6V2KhoWd08cMvNFiOe6QoNfOL2YdTAA5
4dfjwazrsrgXuCqbHY02D6IVpkUHdnfcOTc0SRbr0koy5W11nMTgnm2kgXig67zdmTqhJEmPLkBB
D2EcdW3SDt9QwpfVQfkybzYp4uznSRq4SQtphCyM7FPbDZATEgQts3IeBtEt04VHmOYPmSB3jAJ6
+j/NdHJ/JiFf0wbjZPjCDsb1r5Al1fWBdHJfXhSz6bZXkloIysU6qF/EskyK0zrSPwA86bB1u3U7
3FXxUGyqxZm/Qi6crhvXxDuVgkTvt3XqZF90UDk/LYy84XY1l4db6U30wkKQl/2FLVtX72e8/Evk
k5iEHaJxl2QHSwRxLzpwAaiiQ64yqDHR8A0wN2xbz4J14GJxUlFXpIMbhXlVPXEnBRYCmRZIn41l
EihitCOvu4zy8r6hrHFuV/7WbCRoZK9gHssH4Hi8wiaF707BvNZRHBHSWkp9d+MPznRAY0sbyqWy
7QNVf0D74qYbp6aq/P5R7I0lPiQAM/xTj1splsc34Gsz04bK+bakW125Q23dJgiuNjJMz8AbX6+s
nEB8RGHrZoLO1frnf831utEq8RHtRiG4HnbJQ9XuLDkmvwwwCAe3ccV+mMGj/avPZ9mOBVqGboXl
W6eJI3WrasfsfT8aMchAG+hmzrlT/bCskpT3L/V6KeVSFC6g7qGeowZ3/IAztiuzHaiu2ItZ3+Ze
MmEjoDShtcjv/ZI3yi7R659VVnx9/8qvl1GuDGkYNCsVSyb84ysHko4nuGs/gmGZEuISe/Av6/nO
TVf2AxaI3fvXez1oLHJksOxTn6dZLE6uV6a1gxy3pFBTopbKLLF8cCnDPCjL6s681DdGzRo5SqQR
qg/EsyfL9ZyFXVEEBorHrqLI1mro1tuGbj1yJXPOLlVSp4e8xij4Lz+iYPuHtWjFgIEXPn6lmewS
K+tMRqs3WncmqkV6NU7weWGMnjmZWw5/13FhwOJwLJCU0LxbVSXH1wLSn5i9o8PI0EUyfG1maUb9
oBMsBBAUf/sdCZ0HWfkeNBPOyRE7pnjccd/YFYMFx9tWkNBbY7xH9X8JFaU7c+544/em5mnD/nGt
lTF78jL8GquYG/hxhEluvLXxul5UhaEjtM7n+mtv/N4AO23YjoC1WSlPZomUMIxsWJw4Ii1k3IA4
AZ5b90gO29G4w0Ex7PgDLc7MEq+nYcuhjr1ifDhd0VM//gUg9gIVNJwwEvS7kgOkXurZxVxanKcN
tGRJYNSXtHstFhBbmw9+Z8pzGXlvvWROdvSYGA1kNZ6MdJoFpTU1ZhyZWVu+VBRTvprzjO6BzFTr
4f3R/cZbphEubJ/0YFQEp62CjrKf4+V1EKU1pp59OoUtNhc+s2xvOVPBU6fmZxcL6Jn9/hvXpbzM
9A8hla86WL+Ev9YAPP1OO812EHVhVu+0Z2YvNae6iioQfgggSfogtQSV8f7jvvFqkbUwV63tcYRm
J/PV5MWGhwNZsh+AyX7wZ4Yt20joN0hI9Rm1xBvLAE9IsY3duIC+fnKxyvQN1fCh7DIK6zv0iAHa
E8eHUJnMxa95Ju9BuKMP0DfsSFj415+UsE885hyp1grK8Qv28yG1EGBgrUdI+VgNqr+kum/eEt0R
nrnUG78lFQi2DrgmOEidtmfzIMjRP6HWsZa5tm6E0+CuLAKOyCWF5GpXmrm/czJ1LjX19Y9p83ik
pVLPpVFgrn/+1xjCW1yARaNNaynhv/hmW2OyAetq4au4eP9tvp6Yjy918jbFiGl2tOmZSvAm9rbA
NkF5B/HVmc9i/XuOFwCgiTaICQQFAbPQyfxKmbK3zWzOdxkBozdBEKj7io7XjVEtiNsQme3ff64T
zNpaAyY2FXHfyqIVLmbB43eIN5swuC4nxGtocc/XWRkSB9qy0DRkLTnNXSy78bEN03DaB3WvH4gz
a77QXOsOMY2fZOPCIsr2JJURwtWKjCStcozrqJmL7NKFc3YuofcEbv7PHQesj1QpXISJ7snMwWku
o45hpDuYHFjXa5gsn1JUwPq+pc5GczbuoT3GlhPq3cie4KX3S+1HRldW2WYIiyo/JHbqP5sIeHSk
62yk7NvW/jdizel3EDIePw6lSL+ZtmofJrRC2YYcq3LcIxIaPpUkrfhRCRsKhbTjljb1w3CG72Vj
RPuXZyuqX4g9+Y1MwPLuyQC3/FJwzEvlzplsCQarDO6mIP8ex479dGYcvDHAKYGwEpAQiJ71dMua
9bMPRCaHZkHBGDuSsva5GIIPOsjEHbXs5UNttuPHnk3nHUy0bgN7Av00NNGZIBOr2qVZVaJ5jX2a
Oe/f2+vphS0tgkTma5g5aL6Oh+jSDEXYSHzhqdVVhy4tl33YLNhnhmy5tzSbeYkJ/Mxu84/o8ORL
BNK8SiRCtn+IIY+vGkik9lMTGpE1zI5LMyC3b8n5XtqoqUYwOnlltc5WOLkl9kU+2/6TmyTql232
bXgbD2oi8iscqQ7F8+hAYylb/xmioiwPBJ4l4eH9d/R627KGxwNL40hlIlixT+7Wt5IENyb0MJ/C
jaPnsgAhNhGsYA6xDK5ckQ0bq+qF2jlAV+449oa/37+FN0YQt0DJFC02//3Z2/41G7PEB3lgJWg2
ceTvu8oYfrsiWL68f5U3Jki4u6hSw/UkAP/7+EHbWaEpWKCe1bioMe2MKwktn2Xk+7022DhQyHj/
iq835avELYD9w+KBEiRcH/yvByvnxq7bTro7s8egQlGgKeD1+e0tCul4b9Sp9SFFHXRw56a7DKkl
dpsgcU1axrnfPY5pYt7oReYHCVbnzL29+tltPlaLowJZmmxY/1BV/7q11X0ztCtVL1gUVbGevf/z
Us1dgnVHtBbsdQIwQEg4yctkOGMcASBHv/L+C3r1fXITSIUJ82RbRULr6ZY50UZJFHCwq6dqRAZX
LpfIqRHraNhS5TDnV0k2ZLv3LyreeHRBF5EvE/ovIc8nA0HbyWjURFLueuUoSoQQIds9+9Zq2dhi
yOtdWHmZwLQSi492Hqe/UVuqn15ajj9GFTcUEkXQvszT0jK9CyMkPCsIqOUtYG+/2zVEFrRtqyN8
0sX44mNYcpjviy7YJ1k8PIyD0z2wiZVIxTMws1FFJqC19ZijgchNGQ6zSUw/XC+rzZ3SifWhGMzC
3y7mmCyXg5P5NhST2d1YuedWW8F9ph/YKQ/uVeHH4hzE+43fKISkR8OZMi9b0tPfyMG53Qhi3KSf
NQCxyu5eewJAlmNec35L9xQpcAy9/xu9mhHYyFBWJ00CKd26uhx/OLOa3LmtG7VrrZSMNAriYMQm
H13J+9d53TFad0w2qaaOyb+sYccX6kevaSBN8XSBgHLPoro1JsL+nKxzdm1QtVEWqhliR4ehwCUA
l5Kl9fn9m3jrDbMBXlm1qApg7B3fAxIx0Qa+0+06yyTSVMoZqE03gpxUYpd7DmjYgdF35tFfHTH4
8kxKMNQMmPppjRxfFexQj2gTGhJQQHFZLZhRStOQl14aF2QhePUBZ+X3rlLmmTDh14+76soQbFBt
CvHZnCyPcLXtqs8h2iH/Dr/aNMq2eT+3GIXDrFyiWNnZtrMyHJTvv+ZX8z8PvA4oJmT+AS5+/MDk
upe+G7dIsYkMvZvIvToMoEgvB11a1yMUxB/vX++1WnK9IPsPXi9YPnYgJxcEBajLRaqdDHNzjrqs
dKO4zOJ2FU0ELz55mhEBifAltCVatS18nE/tONGdl3YHW+z9+3lty1nvx6OoaFI6FRD/ju+nNvx0
Yk1RO2Oe60rCA+5g8aNE7pNIZKDsNoSqoKDRuEjC3Zhmqx4blKlNOGYbt1ufytC12dVDcRW0QuQ7
PCpq3MCijD221F5hbJg5rebQYVytqbss6e+lQE90hdg7ux/ZKX4zHKT+bLFtg9pT0ZmbLqEOF7WT
yXYYeA1uRAVN9ys4oBwurfSxHAYx8sDcHuF+ZhBISFTupXef9kX8xLARz0JMuV7RkOln08gJGFox
8hadD6t2tysC+hKHuK0OTdKmzzgu3LsF5/scWXTm4FGbkCI8EEL5DkuGiGFhFPX0i/xg8DEjUt4D
AQUtgcvohmloZnkbyqcOrgXJlbK1IIqNKUkSUsztJbvjhPhPNZWXguPBp2q0aG1gAlrExYqhpzot
dEtM5dD7F/SqzQAFSTm/zGHXtTunlcjn3v/R1zF2tBflN/c4AjCBUxtEs3P8m0MGMexRNmTLGjPp
hbzDrelky4VLI+LMukpt4PXFqPBRYuX4Sa/PPFlY4Rs5GejkEqwVXKvnwXCqr0VQWRZ9k1UrZxB6
8YMjaow3aJLTV3ZHwn6slFHMe7ZG5s/MhdGB3rGoTRKThu7FAtOH5d6EZnPdx4n+lFNQ9S+7VZt4
VRigVG7GqioRk3dZA49x8YenUHe1FXXe7IEgNheThVLn1WNWgMjdNi0Kpc00cSyNBhR5n0Lljavh
zpmDD12D5H03uZ4oI7jkZhe1psCm0/u4d4ZeAVodTAxY27BOib2mb4kAyhl7171xu7RrLzjwhvcT
9tpfhawWEsrtHmZUgdzxgYBX08cobydERmoH+aEb9sZjzUxg7vwkrW9o4Sao+9pQtVdAp0u9FQXl
pe3EuHO3iQvWLzc0KrNeezU+ojIFtumOnn8R1ioZ9vlEk505x03Y1qYAIypUhg5oADMfo7ngpBR5
JefCfdyXLG7L0hLnDQ2/upAlmOktxh/rl/TTtnzGukvENTGklIUpJ5uXsMd6RD2TmzXEeNPnIoAm
NX6xnWnsnTsTjTQUOvgyaipV/J2WdO4caN1i66DC6TeG487xw5y0gMYILfctUoRC/RX9vTNQfRfy
t7LzNnjE66ynQwoigbBf4l71pug7B28VLT73CuhXHG6LhDvad6mK8w0sq7F4Ymir/L4b9PhQJL5V
7OYYe0OE/3eh/zlBgFCZHPEWW/Ddb0MAJ58nAZTygAqjcSPPgAzqj13lbNkDKuhwsTN0WzunOrcB
W0XdPHSJz93M5qyyg4pLkGdxM8dsHfnHPXQhTYRDSPoq3jpCqfOolE73Qjs1C/bYMNtuWxeu+13m
4CupfFt0byGBLHcJuIqPqjXN5w59ito6Q5LhELdD+ewadZZE7qTUU25NmIuAf3FTKqZ9t8XzNt+h
3El+YFIG3hv2MXTGWg3Jr8QfMsCnYDrGTY2VCgSnZ+n6QZEmWzyI3oPH4mYDWmo4SQIS3Tg/97J3
n96fdt5Y46lghEgF/bW6J9bNx1+ni9nWk8nLLHfAqlOqP2CeVx3ARdXaKI30ZD8XGRCE9y/6xvTD
4ZHSLPof1vjTVCe3ZXM+tFO9M4ISMVrduLscWeE+oAbyOW1H9/D+9d54SK7H5hT/AXPsaVZe3zsT
GYbMrcRVLofGA9onQSjsRKb0pR8PHhWv8pzW5q1dBcEhArEL/TqkPic7VsMygXVoyiaGNvT/4ew8
etxGujX8iwgwh60oUerodminDeHInGPx19+n+m4sShAxH2YxA3jgEsmqUye8wTmQ8Ex/hdnA3ELl
TEEJHAuDe1EvtDmAXff5q+vEZXMC52V/7TJzav+Ht076jF2UxKVS6Z5/6g7pn1LYSXtwFC/+3Cxw
4D0gsWiWdMuhRd19Y2tdudFkXwXyNENS5kireiTDHVRJHRO9ybpKPzQNAAjANt4jCJtk4wNf2VCS
pgVJC9walaJ+/mhG05LPSFVM+uTTB/TR4jsRlr9daKPv6YRtTUSvZOSyIS2HlMyASRnPl4ssZBTz
2ECEM9RRpGVWR0diVpqMLlo2HNj1TQBrOb9DPrnZsAK57OYymZMDUoYNpN1Qt88XR2HMmYwhnQ6U
r8YJwEV+V/P/7hHrsw+jVfQHRCiVoMeGhHlElO9x+AZA2VmTT0WaIUZf2iJobDyJd43j1ntbtOhz
673l7m8fuys1myWRzwCmdIc5zBu/4p/gMiDcYVmDOR6Qbsg/w6OL3sHRE5/MOlmcnTJF0zeEJtVD
rBjWR48h6Amz8H5jb1yyOHhhvKc3GDQzsPW+h8Lv2aWTjICu8iw7mqiwFJ+QWlXFAe1Ltds3mWg+
xlo32PsxSTUV1nZWvA7Gon2JuDYlSbqonycA27/SOlHvsUyYHJD+Oc2pCjXxLyCiw49mqC0bJ+hK
3ALCTiUAlJ0G0LoRViURarnd0h8qb3YeBpCsh35Mxgfp1XFIwfTfL0tWbGSHJvtnlYjSGqYaos62
GCqtwoQSgfx0e4ZZjpui/mOV7eeqjozNlps8JBfr0OSnoDcwLl5rDwBFSZF2kKi1ajBEkM5u+a3t
9OjZ7SYTnK0j2lPRoLSWx2ZTBzJBfwy1sPwf3jHTYCBaXA84DMko9s8exfphyCy3Hg6NB1rEnFTt
oV3idk+HMn0su+W3xs29ketfhiuKO8brtLbontDdO18T3AvyeDlrJlgf3OFmL34m0JURrEG95pDH
ofGwcRLl33j+sqlruWGgDdNFxL38fMU0t208CxYC5Jzk2t4UjXmM46Ua9rzS+EWLXcB8S6aDPqx6
K6EjZsbac0On+buSDdqfjZ9z+e0haFByc/lLFvM6MNBFKMJGjNPBjeIYGhkhwphw0FAmF+xZh0xA
WarjU5ohb45OQgJ5yYy+3f4Rlzx3mKYEcZXEh/EaNvXn78RDZLUTCsr6g2Z02qFeAPj7elF6aLLb
2QQ9SuGHuPCcFUrntn3fLEIUu0q45nsnspCK1PtoDHdq27bfQnvGpyHFb23ez/QtvgklhBhv4wZy
lyVDPp3GNkuwFTFjBJ1uP8nlHIMYy1gP7z45GIBRdf4kI42IJBqb6QDhCG9mTAJPhctwjpvJ4N0J
DWEl6q67jK7loVISzQCWCRZ/B1+KXqeKnAZadNWd09XFPeYZ9UEdjfp0+1fKdGe1BcE6yAmkDCvm
enxR47/bx8WAmBe5OyMepND7sgK1ByL4A0yB+WUsB/WuANp50Me03TjnV5enNajqOO8RU1dnjj5Z
OoOyw20oHvt5N6Jvh0K9MzjhY+HgS+B3LaNt4Lu5JV1nZoCuIGtDZeP6fhu2rl8DiH5qbzIjrE1X
qcpiuTnNPpAt3EK1+4SlcBo/JtowaO8A2kJDipiOvYQ0c7/VCvJkz5Y+jRVJWuHde2gIZyc7NnCe
YYQ3iF1m4n51kFZB3FKimZHr1ahqkdMrvdafGbHqd0YIAAH2ITYY8L4T5UdppLS0S7Uh+Z5LswBJ
jH+15muTAum6yFzUc8eYrzAPAJhFa8UP0ZQPeJkmsMzRsW2ik744XRiUE5IbvoN02V2blynN2VgN
vV2Vxdg9IXfW/XD7uf7chqP5IbLjLHudQjO7a0ismp0tqABcPTfro8Dr/dEZsQLy6WurG1jEy0QU
fA18JJWkDZDEOmMaRU8HazQ56LZIHkuMKqQQHJtcr8rg9iZ/yzRXn1e6BcLwBg/CpSJv13+uk8lD
hnhUJWDL0xtETFWNUnRfA9kadmFq6u0BPcm4eEZisKEAj9DZgfQ4Lw467G2j3mET0cWf2IqMLG7/
tCuXDjNDiFmkjbSu121kEJ9D03V6f0DoWvlmxWG5h3DR/JzG7gtCMcv+9nJX8lSHoZopIW40rRFg
OX8TYxOqQ1/KHlNkwEnewZ9kw4YYaaSg8cccH5VcrYz7sO/xVfC4D9r9WFS5FsxTNxYHD/bL6GO2
Dci3mmyo6fViQBXL2m58GcM5fBkBs5sbP/tyr0gTUu5KRoH0281VG87xksmGr5kxZgiZFyGkOgZD
O00PdReH9n9fjKUISjqoDJcE5PwVddwtkdAXZIK0xrn3FtEeXKeoHiLGahtLXcnFueRIgmUApO23
NlP3WopUmFh4kVnx+LhoWv1FoQuNfYod1bueZU8TaWbApRnBeE3iV8CS7sYevExoadYDlpIjd4pC
V/75P6fDCT2dybi3HCyy61+ASJxPM3p8OrLrtXNQADyP4Nqtytm4e96O+NmxxN6SjqcGCg46N2SQ
84Vj1I4wm0QVo51hlt0PkYoPQ7dk2ZNVzGodxC0arceYdsy3NB6Nb+VYpp8sLYOBpOaT+4cBb/xS
Z6RygZUxGOaOB4+5wzitmXd5m3TDbnSEAIkfEsgV6N0Qk5suCpECEX2NgV5hIXNbmQDv7XCwfplK
736tWhEN+xrk3XKfFOr8oZ0TLFRde6jB5/DL/th07sfdHI4DZnWMFbO7rnPi19tH9eKr8HJ4L0y/
4WE73nrPA3yMTT1KloPsxmUI3RT1Xdt3WnXIJpRpd/2kRIE7KsiJ3F74oo5mYQDMOgRgUB9sv/Ov
InCMpjdgqodZx975fg51RCcduDjQBAYre61jG1FtwKjaBFh+Fl9vL39x1lkeZBmASMamFlX1+fJZ
BBs8zjrqvRxtdOFaM1xAxCQXl9L99lJXnpQWG0eMPQiM+oIZa0bgkcp2OUQujb9d3DKC3kX2PB3i
drIfhUkxIDx4MQj/Rsfba7/RClabH7Qr6nXSapO6bhXTkkSljopq7YBgEXxO6CYVPXEvbx4xiCrd
/czUttwjRmmdcjzCFB9jAXqm6M6k8Yn4btG/LVR1vhvDCDKeKhaxp6+ObUOM8csoJd7Mjwo/HzNW
lNd6RGfSMCjefDp6tdLFwa0mvfaXvqrfoaZvfUc1Fn58hi723zocM8/HCCUCdtEW3cbefpvdrR/e
BNyhSuirTovz/CNbk1YbQ2hpB88dpvpeVZDDng0nbp+HOGKggBIViqSh5Sw/x9JbUFSCrz75Hsan
9aFtsJktuhbvTkhqy2kmLQz9FkPFLZWvK2dQIlalDbWHcOcFRq9OylAYskffxXD0If0vUprGdecn
ukn2dIwg5WEFoiOavnEKL3MWjr1tIUzD+3FMW12lpNPslATHHh3XqVQWX4jEfR3x3fg7aAPhKMOu
6atr0jMHmeM80y7upFOOnX0z4VX5sGyTjdNyeVnxi8BH0mFDmJAduwoMSA1XqauyYw1meB+qchSY
MtapjnBq6p2o16p71Njt/VLW2XtvxMdu6UiuNm6rS1QQeFN4OsAQZRvTWoN7NXi3vAyhHjKwtcp9
raJ26INcGus9A+zwV+0g/uGbFgh5ZOqt7BT3AD93KlRGVOHDuH8hpCHEgGaxqfotY1lz4ydeJHUG
JRVil4YBp8C56ETqg524ReWYB9TUzecKchG6sKn2YWiW8jXP6/zn7VhyZT2UDR0SCZIj8rrVaYL3
PgCmHI2D22D55Ecm1iqpomTfnGiMxc4paSptPOJl6AQtS59IfgcDoIN+foCnykpwaMzMQztood91
yPrvVLx6sNcScCRSfJ72YRougQuVYNno1FzZidxMCKnQNYdpY69H8VCtZ7jjrnkYMTl4xLgdT6xE
rVvtoUvjJDwYhShPqgsTRpuwKcGRQo0fTLCqG3fVlRdP0cwrkNNnSkf5lv7JnJpsqC03scxDPcAC
7SHB/8D0D80SseQq/nSJvhgbp/DyeoQIT1OB4ZAD1+gigV+8yTCbyDrMDL3uoXkN5b7KW+WhtfGJ
C/7zxqLFaUllSAl7WPusZ5XOYH4uWMwd6EvjToyoYB49YR3wG0BIvQHbX79OHFJJOST7gg2FltTq
dXpONGtD0kRBahkoTqIDeQ8jRHR7bQqt+xhU29Y2Xgf4txWRroOTIHMNVGnPPmBZRYRxS1UO3B32
I8T/HiWCpnqvovgC4x7Z784dtiCjdNr5a/+9/uSyNgN+ZiJIOQI4P18WL6fQmdPIPaCeqT+TxXp1
kM/N/FUbAMHtaq83fptqqKBdVVc0Z1D40+49xsD9rgtDT5JhNPUFvQ8oWKPdGSpD7Sq7K/U0fo8g
70wZXxpWjf2yiD40sVF+xDVaRZZTzYbfExqIUxBWkWTHlnH3o0cs/UuBE3C0U63FdnYE8SHykdhQ
cdlEUPiY4B2jP+OR2PxZihwj0WiInWACY6Led+k83Otlg5i9PSbx9zgBUMDwtB7xgesqjJAQH6dH
XyktOYzbRchjK/UyAghBOp7/7sYfEYD+Vg7Mo3Ev0x7+KmDvf9glQ+gXC8k1ToCM3kUFj8+Pzb76
k8UtqJWUcI5lbyjm9JDFKQ/etkpo7sEpKS8eg9/4EAonRaJ7jBZ/Ssr+zlP51oc0Mz10lxQj/UWB
gFZGyUYLd7Nnt68h6WeFFZ+OWKlmCW3YMd6mbzcNRvakqAnUDijNMfzkXIdnnCCGb+06rY0w7OqU
bnlG/Qert0FvRqoE08DcJ6JV+djyZ+/DIkJJ1tNHBQuSspRpZ5E0ggKrMd4vOCjYwVjV4x+7c8kK
59TsvlZMsv70I1rk8OMnFzxbH1Vf9QLztZ0xieYBomqY78GqTKi4pFr8l8iplft0tmvdH4bZE0DK
MefZicJcapRJQtSQUoAEXzCJ0KJTWqopPtvOhDYmUvKYMHVxDYK0VaX0nIm2q29VVV/6pBuz2DGK
ju+ZjEQGqzEd3SHrolifcS4yAHuMzGagMc8lUsWRxxg11Yc+ujMGHHhQ3lJaB5gTZjQ+Wrvi96KG
UO4nqPp4PRdJjhGqZiAhNix/0zC0fruARHL8YkxabmgFzHsi4xg/0sXNvqdWxsnVign/MJyoEnun
w4X8hftPoiLsPjoYpnnpT14clGpLSYjLt8PjOhZzjFHNlTMZOcZient+jM0O+ouO5ligGhUOxh0d
TFcoAtCxOn+7vZRsOqwihpQWZSAjJxSobZ4vhX0hlnixCly0aTERRmNgfFRqu3m+vcyVeMj4AzVP
SD2yKbDKJFya0ouN8XRgMBjWDkqUhe8YIjuNb+fAEUb8XN+1mr01lb8SD2FfkzSRZQMrXufZSIAo
9Ijxxe7HqDyo0aKdULMxnqk8u2c9jK2tL3cB5uPTIeHtuBZQPuYday6LYzSijEwjBEanO93PYZn7
b1T5NZZniZJ6D24TxacCF5Roh1VS9RXZEeinqobogd83YZh/djob4FRBk/g5K6GwnSwkIxofyR1P
WvB2+EJ2vaa9al6hY8jH3OJXwmC3CnBuYzAtGHUikpPAud6FCSqjO1FmxoMSFuq4QydXvKMNhYOe
F+pGGbjCUh/jrB6lskRu9jsFTgg+HWpRBuQYS4qTVThWYKVAynDMVc3GMjY3XgdFp0SAwjp8sTMx
o4jcKJgFMLOoGUyoY98zbogy/ZAj49z4qajrj4MlcLqfkSRaAhjT+HNqotZ+1pWD7eGMjWDM/5c6
QJlCI+n2KO9pExlf6RByImQv2gzMDJYvMZrEdaWXz6GGI/FexcsdCYQST8QDLdZJHDmY3u/WowO7
Wyy6rXgfe9kvoeblU1576nC6vbkvCExobr4x/Il+FJ/k5ueHyGmsOdTUMQsWjPMsX5QTguSuraD/
baHskFu57rfIbgdDXGl33TLgLTlkeLDmlSsNN9tJXXiBSf+nLA0Bh7GeEL2m0MLVXHw0QtPB8wa7
q52tVsl+FrhCeJhR+gj2lFhKmfMzUnOlwDk2hBVQDRvZ2sXEiedjiOMSiaBnkZzLIPJPOjrIeWo6
4euNLMoMbk/YOGYsWEyW98mo1x5DsZDmBq24+i/KkXNMii6KX/DPImdvdlPxkjQJ+gqirtxTXUuk
fOy6C0z2scRZ8vbXuAw1QGhpzckmk4w0q+BpZV2RGGGN/xiJul81UAYSEOo/hjz5MsbmVx5S/bSx
5GWcIatEfg7tGVrgNH7OX1DlIgwz1G0dqPaARJVRhdVpzhq1OtRpR8+wjTW79PFiAcdoKiUmF5ZS
YE9a6n2HYZTQm3YXR07+CegbLnH21NvhO7sZ7SNWdGRrHO8UeLKTu68JlIVib89aU9N/sQE0uCBj
XxIIK/2TIbyFsepc4eaEzNTyYahiI3mnx4aAcGhisTrHCYy/QpkRhFTDDKEpM/oTDZH1xQIpmMAO
9vBZyvS8/rEwHUcFOuoZGDrYPzY7dYwZJ7tpVD4nytz/LJYxYlNDSkUxJdX6T/BSzPxY8oo/2Lls
n3paVnR3YVc6X6g9JszlwVui/gMa5NswjTT0nXRKnjwTkDXZQVH+beMYf9WR+xFB7kiU+67hfDO1
DZUjvmWqAlx1iRkqOPmA420D1hBn2HD8ivvKPO1jIxvaO621hxh6To54TtR4+Wu/oEV0nMC04m2j
EQv3t3fAGzjj/B5lB9DeB+PC9ImS7XwHtMViuP3opYGR6uj7ZZFukOyrZrcL7QYc4zg3uLOh8nWy
BMdpp8229Yqf0lIe9dieDczjG/17n+O38DgarV48z/J1gBUj46Y4GivrCXpm1vrEZtIOQ6AwvMPe
DhYjIQ1nXlsNy+qdN0b9E04FYtq7tYEVUjEjj87Vpzh/+jZXXgqvtX8bdoFM5O1XcOUMOKQRXLcQ
GBx33VeaYVg6JbaQ2OpU5b1YUFlLI7rKpWp7R3p90UbBKs/U6o3TMALGAXkAvsK61TdOeTuOdZMF
ehHHGtpJWokLYJ4vx9vPdZmMYWFAWQzfm8EiXbvzL2tp0YRcvJUGIxpNT6nT4uWptt070epiYxdd
WYpBsSHBGwxt4G2eLwXKlJadNedBBxINH9wQ8DlOti/0ZpQNtsdFm5iYDgNCNneYAzCbXmVkoR7B
D8UBMgjNeKgfysGO7yMG8bjtjTMjEJu0gxy/B/rupoNNQZUnNVpKqiWgSi42dkCkiflziKc3nESr
N168LB9IVAZQaXt2Shvf933TIgigaNGdaY/W31H3cPZ2NezP9/R2hs+NZUqOabEwZBHMhntftbr2
VVSdYcO3ohn6iPvXpkHF5V61OThv81Ewoszizl90o1SABuu+CBC6n0t/nLzB+xg6ivKg5C3FsOKO
k7Xxcd+K7/MNK3EbgBYZygHcWGOPkiLX1G6ayiBVMs/bdb2lH7u0sx6KAY8qWMrWqUiqcod42fDH
VCIh/NZNWt8zSuvkoRa3sxDYfGrxbhwQv5Ui3l6RA1LW1KHc6Z0RbeQ1lzepDVRKZfCH9A2KDqu3
RKAikwENJ9FYarBoyDFWHbBDq9czv0W/8pjPZrtxrK8tiv4F5BykzJlfr45bjPmHvYxuHrBhnOPU
G6hh4aVcNxYjYactHnon7oP/esQ9xCGkeYQm/1mnDGHtZgV3ShvAw2hTvPUs67V0chBhNf2+22vJ
XPB8F0CohHQEEszlpljrLppwBlFi6qpgWWrvQKV38Ko8gLRvUQUV3nMVqcKHiqF+u73uRWxhDsyT
YalgadQ8a0kHYRMq63lqgla4r/QXMDl2zcwMxGg0H24vdXG6WIppr+XYqJUT3VehRXFnaGKzVgeI
xGV/jKIzjzSTip/M/unOONGyhXdbA8yAdaGYx8BLR63CIxM7P84m94DbdlUd9Kh/fozDopOoawiB
dddMx8LSpNpO3PPn3FL3zD7LAF04dyOkXnSP+RkWCScOGgDNyJhXoKMiH2uUCeI2iNNE+ZVqo+uD
ubAPwoLgRY9sMh/MKlUMGIRuvhtU4FAYxdcbceby7TNy5NwA/XMZZ6zhYYKpk7pYyxCouSaehtZb
9rw8907LowmfdhVx5t3t732xpdnOFOtSuYFrmM19/vq1EVZMmCRdEGLbdMp1GpuQZdJjgVHlk+UV
+KsMaFszK8w3xDUuNzWqRUx0gfqQdIM+Pl95HAyzXRAfCxJ8UjUYcvpwX1lks2RdabjxmBeRiceU
+vCcHb40bd3zxTizioA/3AVuZxg/gBdop65Tq31j6tPeg5F5N0ON3lj06hMC5ETFD4AN6eX5ou1o
MKvHGytwqZj2qg4bv6k9/ZTXWb8Rea8txZXoMbShvQhO93ypMkPWMtK9LjDUGAvQYfyBquD4xeyc
6OX2hrmyRdmaqG+hoEnGuNZEAcCfF/WEYX0dK869mHCHhvf+M05jtwelR6Vxe73LDQo2Sd68RFwD
SbNVQIIfrMDhxGTdUKb8lxNmse9gGmvvXIsZ9E6fC+xvWwbbe0VY7sfbi18+LEReiG8qmZaUAlwl
dXHa4R2ruOTFWu4eY479Z/Toi3uFSPECJfJ/WI5Tr0GllcCvNfaFBgU2W1qRB0u3mE/m0uG63DBE
syIn+zahLXC4/XiXp4I2HZ8RENxbnrzaNTKNHOPa5vE6KEW4lM/3ajmE+2YY6p3WacpDORtbUCr5
wc4uUbQGqbYkigVEAqSM861akPLMwA65NwdhB1ExFzsxKZBm26b2KX8t+ivMajuzyh/teow2nvny
pLA8m4kxpVSRW/up1Y7w3BoTdtBBevZOqV00Qdhge48hykY0v/Z6ES2hsrTpnQGtO3/SqHX0iUI5
D6ZZGx/LjKIvzAukYuPC/Yla0gSQclMb+gIjAIAPVALpF4NfBvNr5BZoIGdRFisP7Giq3uNfbs/H
pWAKAhhKv7MwSN336LEywEBR7CnJU4yeC8/66WJz5C9olf+4vckuDzBYNrorUjwODoG0hvy3AQWc
KyoHlE0xiVarl1JAPh0M6hDNLBCjcrv44GBovPeq1v3Pn1o291BDhLPAFvdW2ztWytIVWIEEap1l
n8eOFoqlV8NdkrhbjkEXFDIEyfjIoJMAFbztq/OntHo8+qhiHSynHO9kIeDzzOxoeZGCjKd8tIx2
l1aDG0ypAUnECmF0ZVr+OS/VLRzNRczil7AHPCmRQlKzvtGR/3Hqwhod0OKAgip9/sS4PXkvMP1m
mmJaG9f4xef14OpJRhdYGPLFNQAkT0tjigx7xiNubj4AFXkUo2Z+zaasOKFKEL6Y1dD+HBxdOd3e
V5fPCb6Yvo1OEciU1pI/7J/GJi8bn6R0UYNmqCxm/FRfJkrV75ws+pGV+hZK9tpyGlAKUhbCF0fs
fLkEJVu9Smst6FGR21Wwjo/YczCWmuiqjkOt/Lr9eJcZKVMGCMTcBCi9AwZbxcnEK1VhK4sWqHR9
XkxvSt8NkZ0cq5h8eCfyscHJ3qY4T7Piq4iL2e9UE7W+2z/jgnshbaBMsAwASWQBsg7XUa1YBb6M
atDhNVi+dohb289qnWpfoYWAhfMmK8b+2Ml7E43p0g1wZhL1I4PAnjw5N5bPusOhPzShoS07pVEn
y8c1pgFwLSDc7LqysXucnfUYb2x0MqQPPFQtnBZSZO1vP8zlXmVwA/wBsqPs+a71MtGA6XOrm7Sg
Al8ugE85zqsAa/YuU+zwZCh5ekgQ1trn9rwFT5GZwr+3Hs4isM7JsRnTAZJZUyx7EAMDblWLn02G
7keVa9+n9VhtgCXWN45cRYrH8cWAQ118LIyfdLON1cUvNX35lTrJ93K28+c+8fAwt1C2MeN2S/vn
4sL5/0UZL8CFgpa8luafXBMKwmgufkQe3zAfBJVbhW6zn81I/6S1KKblNQxIH3Ra8rHqwSovniif
TRyEj20yNhuB4epLIHki8+bORSXq/KSas53FeIio4CRK4qzz5ofL+xLgJFxkJYrRODaAWDZOygV7
kfdAWxwFe7JVatk3KYd/ApJVhG1Vhv3iK/hK7kKj8I5Km3mfSrOKfqcNkI20RtygG9X5CKm5pOPe
RHe5Tn2J6JB4BnvWBF4Icth0yuKEbiIQsaLPv84RBhpR7sYb9+Obr9RqUwLb44QTlrme125hadXN
CNgDHGzN3nm0DYbhEep8aKXhie5rduvAv8g9FVmGeApaM7P32Lk6B0dPlU+gOElo+nSru3lBR5Dv
UYIbgfIRdgiA599PUyqaRpEu8Yr99F3PuxEPFjF6n6elcu+rJFTUPdKrWrSPlYH+pYmyi7IranW4
m2m2MuqkUMduSVXUdwoCg59rOzFe6Ecm4660gHsEt6PKOqOUv5ejTZVH+UzuvgrUI1Cfsh8zAZ4v
6V4QM0/uB9xR9oNtbyWvF5fC21owsuBQSzLC2ilsym2ytBxoCLp7/SddccpPigL4KsrH4WcTqeYO
aFbK9q6Tg1CcLlgGe0sQd30Tyt9AoSlhSjLFWBNn7KgjcPWo71bG8lvREgbxLd7IfgsI+ZtVZurW
NpU9iNU2lVkVrS95B8EJON8QLZUzlGdip7EMzNM6EfsKbYUTeAScurApwheiypw7jpx+LED+7rJ5
Fs2uNsLp/e1vfeXZpc6ZJMUBtrvIAkYPqckqaha/YNrDE/fLPkrN8l5VO4Go5WJslBBvJLP1s2uM
SCi04UKATzh/dgURsZD1Fr9H5OhOnwB3P1vV3DFggwg67NwuBGWYKx0J/lAOqe1HYOh/DBY0wp2J
qxFyV0baIjQSKuLnmCrooZRDjLioYyzKcSbcKEcEQdrvGGCb76N8Ltg0Ud3fWXZvTRuh+drrAzfI
5qWRSWxeJVGR6DwLJSDBKLNUdt1kZ8/CdbrdBBjfX7LQ/I/QFbYqXXCQK3AZyaDWOWIzILmO6Lvw
Gyf7MXiTGuBqaTF5bArE93KCRN4sd7e3yEU4oP9COmqDJiD7Rivo/Is1SwQuDJkevARN92FcChiA
bhahKKNvObFe3HRyKdkUthgFUe+tUuAmWqYlVFyW0jvlEUuSCTnyUkBcs2xE1ir7sFRdv/FOrz4f
xZRUX5TeZfLP/7nmQsyjTSPzyj2T4+YHkJF437Uq8rhS6vz2q7xImng+hPIk2hSwPZ/xfKk2ZfvP
qGPtncquvqbozPp2Aihu6+a+uo7JRpFdHqnaeb5OjWkR4rlwN4swXO5phtB38Xix+2xJwk9GmJU+
+hH1d3ssxnexJkCuYY/ml3aBskTYO9avvhnNIEPTYuMNXBwYTNjhQwGppn/AVb3KZVq9mfQQXXm6
h4b3kaJvPsC5EVA9BVJrKB1ttOOvfFyAxK6N15HJMHNNMBrxlbKTisl9UzkOikAawA/shfxo8bY+
7rVHY9O+PR5HdB3VsyQVoBQ4J/hxg4pPwWx2UVz7fdXlx1poysarvPZo1OdS5wQqOyj784+sh2qW
WxAo9gOz0I9xgWtd6dTNw+C4W43fdYuLq8FCT4ZnAuzP4HnVVHdBBagmajF7+FCIoU4Ix6M6Phs/
OSzGY4fBzDMqVqMSNIqVHtSs7/e3D8660JE/gMck5DGvBE2zCgxVr4ZOWGKLbjvN/ATeSnlXtkVz
kqadz4uYk/sJWbeYGeRcBLeXvkzf5NqkwLINxXFaS65Qy1a9ZsNZndK+qg62OaTjEeIIZtlk3uGp
Uam97ulEME2O0XlyjqFZTNgsA781/2ZL2QSOhur+U7Pk5msjaM3uukWJv0dILqJjCvdn41a6EkbP
fvHqc0VFqUQttf0ev5zuo2OL8Q6SWwrr1QShg8T0x9EkNb/9nq4tyqCJg0bJwKaUx+OfMGo7WHlR
C1f70QuTv6Jt0d7SMqSFim56B85uCCJgEofbi17wZOTGYFsyyyaowtdZxRPUHGgFKkW1jxvNi78l
HoKsvtr1YfpglWiCAv4CZLmv29G8y+Mu+94tVp8cILnP88uEXj7Ckn2Dh58hSnDmLiy1j7d/4rWt
y/sg1ZHVFCyD8/dS5Slo05j8ZpwKJ8C5bz64KMTdaczc/44D0Hi1MYvArfMtG95rAQk0hlRxlKpL
1uoW0NJENXOR15ieGT36hSoqM3wI67NLJxwv2ObHf35SaaDO93dRVrkApzR4lOUxYOh9lzX6vnPN
FJ+YKvSx31QPxRz/rlQj/Yoa45ZDwJUHZaKByg9tCKkzsoqEaOwkqUUzdl9E2AdqZl/cDXk27HVF
MY+RZm4Jp1+5Xm1ucpkuQAzin/NPOjlmE1ZhxIsl4dODwbXK+A69lU3tFPmFzpJlmJuk5xTgjKgA
PawWqpGHCd2JqWxoSGjZIlL7OA5h9zi13YRuzawcG6XO/DBmoLqbyqF/sucB7n8ZFfaOTkW8mzQ9
fX/7O1856QAiZInIv9jSq/IlFR6SeoOGrCHg/+dB7zNfAbZxKtuw+wCwznhs0+r19prXXjnZAFQy
OWbhulu98iXL9RIvFDxtu3KfR7n95Chxs9FPu9hIoCapRBEqkAGFCvh8lbQ2talAqtQfojR91rR9
ilZUKjGA+qgNG4HhymLIz6DtB06ZT/zWgf8nYCYpbUGFyQ6ftUx8cJjYy4YVnNh5UO8HMFEbd+i1
9YhAUu4fTwa6aucP59R6p6uj4/oVRu3gu0fvyFzUflLdsvGbZNpEIl/sXtBckiLIBgb8CsjqfMGF
AYWjzzoL6gp0HiWPnV8ATebo0GEmixXx1Fbx3lpq1Jv1CHmwGBaG7msAe70D/Wj6S5XeGgcFY1qg
+cSywEqGuAxwdY3/zkCtPWzWoubQGIha7+qkzh6nJKnHI+6onbdTIqfeUtm42Ps8E4UQoiBwITRz
PR0wEOEvy7pwfddSIL/pYGSR64HyeChFrR81ZC0Dw9qUEbzI9ViW5IcOBSMnAuQqwuXGYLvKAIZD
E0YH7HK2MaPqSwM4hT55GwXfxVmTi6EeaJF/gONfh7dCqAiIWyxmSjO4k5s6eFh05RxtKWtfWwg5
EBqMuLRxj68u71qheG+UwvPHEvy52dvTh6qyis+3Q8e1fc8kR5pDE0d5jefbcLIrQ82FAOCvO/0H
bcLarhryyl8QVLvrG7Svbq935VtBloThR/eYWLWul9t4GGGfFXC6yox+41B21WOP9LG2q/Sq/Xl7
sSv7kfjBu3vbk95ax2OCAZSk2HQhnal1T5oh/i7GlO7MOhvuvDIvHnO27EZ6eeWFSiV0LE+B9VDI
rWKxQCCN4sby/ModIczNGMZnIGx9BRPSn8uob0L+5YVydg0y7wSxwPyXcYdkhZ5/wdnKMOSg6esv
KEiBQi8KbC8ozpuhIMHLkMCPchxb+paBwNw6DRThxTvaUzueUH3cEkW/+vgkc/LnELjXKBgEjMJq
0ONQwjaGYzFWkOZkY7eIna/k8klw+wtf5I88vMzhaPxQfNBoOn94B8ePfImJokoZWvo9ebbznHnT
+JjCGf65mIt6ajrDxaVEG4yNta/tLgiWJr65Mt1Z564mgin96MCNSUPcny30lx+bBBZeWbTdx6FI
pw94JM9bzPK3Edz6e8MYZYeB3GbSvop2HRMEnNHy0C/byBIPSNJkwzew+ghsD5Uyd5UPd1YgWOB6
+Xu3A+vuT6PW/1KWDlPhzlScGVIhFM2j6yC85etz6H4IQ31q/YTqpzwmMePtnddHfeNjwuIVe94t
HL8mnGP951Ko8ad07Eva60BIRt8cbeR2TVSBDrVdoQQMoMMrHzJlbvNdukAsDHrd7ZL3iJ6NpzJR
q2nXdkXxaocW6t/CcMN8YzB2OaSSGAA5mAH6gR/jGwfgn+xBqGHSVemMalUrbMQ7UGv8a4dVcd+A
H953+v9xdl47chtRGn4iAszhluwwUdIoWrohbMtiTsXMp9+vZhdYNZtoYgTDhgHBrq5ihRP+sBQ/
0LdB06v36nttSVs/rb3xU67QmvHzaK73zEI2jgWYAfjahBdIm1xhfXp3Tvt20oMkLPtvSzPa8klM
h8cUYWMpsRxFO7Wdq6oE1a3/Q04TisJsvjwZTVk31eiletBNrRn0iz0FoNS181wAtfQHpaPKnNYN
HE2CEEF9L4FXe/twbkyalIMomOgcV+u1IWaGtLQYokYPClblrjaimSHbXPWOSFL37/pihu52e8jr
50VK13ARUkVHvHItC1Dhv0JzuTaCKq2Wp9FsCh//ixzOaL9X+b2eHWh8Ss0MgtfblRuCHus9mQ2N
zjwdyavUcj45ffpP6qbJUdfStwpgcaFCv+euw0fVJEZdXfO2MqpGwt8BsFFkHqYhPtduXn2dNQre
b19EGZv+LzgWb8LLrTMPuoiq2tYDTHS8zJ+qpP+n70vbOdGmgjV0e7TrjUqSiMIKDUCeCzraq9Gc
OSGviA2CxowKepXm/9i9h4VDlmrqeUlirz10mQJHWMvq6h89H5W9R+s61JLYeRTTaSBg/7nOnzxh
On1kjsB9a6E+LvlifGLT9DsT3dow0gwQ2DGsEUuXf/7bpTRauJnWOWTAdKrQpbLn0DhkBvzlkqrT
l8Xj0r29slcwJblnpKCCIfuUEG9WI6qiQS8rKaAs1Z5bnbRJ749d32JJhfj7B+ALcLRyOyuCphia
byGNDtKOMvwe5Y3+4fZv2TqYUBJRa6FXRzq32r7t3A3NNMLy6uwYK8aqiO+SzlbP0nJhZ503htIQ
j6IgADmbBV+lctNsGIoDDyYIUy1/b6buJzLx8KmNps+353SlYcT6MhNqn+SN0L/X4h+4uWGulAoz
cCZRfqTUVn8OiX9qIoI5QUcJKPQHwAnmfMyaqJ38KREOzustXCk/tlssmmKn7I9R31S2b9lwbgOt
gaX/9vMsjVWJEimI6zQXLzeeqytqmw+g2WmsNlitA1E4oT1RjChH6NVhZ1FkgHsZn8jtRroAHgNb
oKsCiIUmStf2RlDgSGKgA1Fr/YLBk7bEH91sNuFMpJH4PuUePQDEhMb/CpeG5GLy3wWqOVbR3jGQ
H3z9i9gIUm4aPiPf6XL+9K+EWohUxTEvzo8IKBg/e0w2TlgjKf92cKJbCBYFthCgIRK8Lkr1NC9d
u7Mw1+EiCr/y6iZcB/Kwlm2Jy0VqUEb4cowDBOGJNPIenaS08SNPSWLCjiH/Tle22Ongbe1SGQmB
2gMgCqV8FQkkKHsqoVOoQVjm44Nqduljnqrii9VF8wNVULy0iqkK4mYhBMyVSP8xqGp1l0/JcC5F
m38C6VP9GCs1f7AqK/3v9n7ZuHuxAGB3Uu4gLVwDGF0TAdSiytTArjGRMpAhR4NE2PGOvus1lkKq
foJSIdeF9cnJu9wEsxtWzRzhLFY3uo2K3whSQnSwOvxoqhsIq+b0uSZz06W+hPo+XeARIgEb7YSm
G48ADSlYZVKLVNaDL3/GaJuD4yRCJRgr4s96ljTfTD1JvsKOth8n8Ko7m39r1/HeoEDFs8Mzu3pd
NemnXLtYj1iIGLwvXSc69mNePOjeWN93hgC3RZ/z/vY33dxy0OY4dGA1UQ6Sv+r3p47Z1AsZU2Dz
5P0t+2AP9ZjPn4Fil+fSXfIEbnAY/rLtWfxV0BcwAfVL8xbyc/WdGU327HeRWoAScLuXsagwWLr9
E7e+Awg2OCL07sEoyG352y+sFtpNvB2YHClqdOrn2vsALQ/xPxjdzYtjLmJnn28NyOaj8wVCnLtx
VRdIMq8fcTLVgkGvIvxkmzl5yaAJGkhW2kkT6MOABs3tSW6dLRCIkipik3e8Nu9+m6TSOmptNrMW
qLO5fMJq7iuemeP324NsPLeEwP8/yOp6ycrYrSf6XsEspEM8hLYFUT8vKguUMbvpT5YRgCxWb3Ra
qTZefrdwEbz6JeZUKM8axZEksB+P7P8ZccSG9lob7+nuX5cYZB0H2hrsAbhaazKRspiaUtYJ0XCi
F/d1j6filLXWqceL5x5zo5+UPOqHEnz33dsXFr4G9CUKHGAi5ML/9vW8Ll0yp0UZAUQwrFMDJ9Qu
E8M7CHTtzkbZnCPngGdJmkmuBT9TQBKKzc0ftF40ie9aoYXj05RiKE1juTTQwUJG6hQZGFIFujZF
b3WTJpAiXoC9AMQMmPe6CplWST7GLsmqjtrVKZoRXBDqUn5okFs53l7V66YoY8FIwcINWS980Fc3
Yk2vrMKiSQ8W256mR3tIx+k9im1jFCC7wCLjUQ6YuVQzoTxnk4n2uWhLkth81hUQ/obyT2jOWnd2
urj/GqvC3BN+3LoqEASmY0s/ncx9dVUAYkowTw7xeIqgk9VaglfIErdPGBb9hO627AQIW0+EpHYh
+6PK+Gh1pLoeyIk1UcJC9BqeY2F8HXBxuwv7PD+7Y+Mc4J13O3t7KzWhRkjbgw9Bnumt5lg6VmIM
GldTuYi+/OZmU/xgCq+ZjgBTa3CfKcrp87Aovd8npWI8jG02lr4SA1P0yZTj6g/2BYkoIEsyerLf
NfsL4IFWsfvUIFamSjmrkaV1J+DNTfYXgGbHO4nGafNjVxvLeI6jBAIcUX3K8gy5+VeqFfpAbg4+
2lcn7IyAvWvR3ubduNC5B3hF8GeB7rPmrXa6UpAttyplvAa3iCTUMcZ259PtIyIvllW8zP8drVOk
FHB3Xzvb0lbtB2zcMfIkmbifqsX6WvT9i5o2yvmtI3GxsgNk9x+3q/Ur7HmhEF1U24gVjMU5iVw0
PyiU/502Q/np9lDXu5yh6EnxGeWI67cwBsBgtEZrB4XDg+8minpiM2HFoEA/mBVtPE3WPO2s5Oag
IANlnw8A3Vq6oVlMB5IkLnM8Sx0FDJtCPDUA9+ShYP2UFOZ07zXqnj7q9f1B4EIdAyQZryRX3OXD
kWNPY+iNg7ddAv+UNxj1lUm1zkj7FGenwhHv9tJuxNYQUen0S4CgJjs7lwOiVTX2GfWdQMzz8iUu
aprsgL3yT/CN2yMI4vBZQ9nvmArdeA4nZ/7cVvPec3nFXZHYQerh0pJHFgHXeU6Md+SIFp1NhFVr
ToayltSpitJpQJQAZnfja3pnPES9M/3oqlh/ny9Sy8sK4RH5emo3v9TKdn9YZVp3z1YxNt+Qa0BQ
M7amufLbQZl+No3beCcvN92HxLSE8QDFRPlyezXlYl2ePqZBxZTlBDR71YnW4tnsDJS2AkdrRvVs
F1ri4v+nV9TkY/z2QHpP06nnCsuOWW8kVVBRozDvb/+K65uGcgG9R0obKDSjFHP5SYVut2powBHU
UwFx0kqTlxaNkZ244/qmkfkwnHYJnqM8sRplwWKyVhbXDNRp1KqPzVDnysGU5s31Qhq98+hsjkYV
jKxLStFYq22Ke2mfRbZnBh5epeKBztGYPi86wkeBY7foEd5ewq3hKEIhdoBcq5SZu1xCFAAlqQvn
kKVL3B+2m5bHPoyTvyp910Ni42shIS5dmKFqc4+uSl4dpnnS0MIhiRbxvxrCfV/rKNmJEzauFalT
TtDNxqDPvrpWAB+7oCoZZFFrxcB9ocpOFPViCD6TWOz7AjWJH7eXcOtmuRhTBq6/x8A6QBB3KB0c
OeBQgWqIjygiTacOsv1HKpvRp2XW3BTHyXE6p1OsPg7tNH67/Ss2PuTFj1jtGysUiznMnMgZUcpj
hsss1uq1QCcr2tOE3xoK5X36p8AZyExXQ4EdbAtqim4Af0XoyN0s4YOyNFxQyrTs1Qbk/2x104B/
Bn5HxCNzxNXi1jQNay+vwU0oQ26c6zg3PphWuxhnTyua7OAlOgqydpct451ujxBqgdWGxZtbNlTm
NGDI5MXgKczVtlLDyBT0pdm7WWv/hOhZ/E3SPg1+aujjXka8tYc5IKTfYHapi6wGG2jbl1ApGCxH
FGdYjPKdNhL1xpnaBro79zt82a3vicMeY5GW8iytltiMkiQdtNQBmuIo2gFVA3f0tURNQiCAQ/X3
7Y36WsRaf1GHLiMFLvJV0COXxwURQ8D5PUeUdJ1/muPYd0HTJT0YrTzXPyVLMps+9xVWO7BpyvMg
DEovJQDMvBviFyUch8Pt37S1AphbEkdCXIDnJb/Ibyd4QR0xitH5hcRj9l+KSAxBTTMdWralnW8P
tXULIkfEUrObTW9Nl3JxCUhyaqBBko7iR0pV/aFGti3eudflIq4WmbK/bK+SRYKrXS1y6MxYdJYg
Y2LLwnMby2T1J4q+CC11imH4QinUHyl+3ztv5cZpBYAHbIEUTdbUVs+JWRlzQRjgBmNtuiWiEXFz
iokrzRNueEvkz7ONi4yu1tHnTkw5Jt5j52g7P2IryOK68GDswcWWROzLz9ksU9Wj9eUFdZg6iHMP
irYchANs2K/7RfkYK0WRBJPtRNg2g0yJ0Nu3lvFgJV3yWR2X5b85z6vvYGxZwN7W8II2e8eJfBx5
jTZw1RaCmTOn9b3SxCOwFaPGjjcVQDzffjQtAlYpwSOtMNddESVJjHZopPLPZHgH2v+YTuTq8tNO
G22n+Hx9BjAxYSQgG7Q4iacuF60djakawi4+0BnonpwEFRq0EnOekrjc2ZzXFxxDudxskOUdCIqr
zal1TlbPkQA5OPTNObOlWLNrlOdsxr0YpMYeCOb6zFFFlcE21VJgoWsAjkJOhT9SqgSlh4pqhFm9
7/bpHsjpegGl16b06iVNRMZD/orfLpFmScq87SCJKKgtUyrOePEpUb0z6s5787ZgKKoA8PBlCrUG
qHnT4GKDNtEYrUC0iLrvAbFIhRLXqE6376vNWcmBWD6wGmt4fjgYGIh7MzSn0A5PeVE1AQp96lGv
kTa7PdT1tkBG7zXvhfVEH8S4XMC0h1aZxpkS6HqOjF/qWfMxUcIZxJLzvlDNX7eHu9KhJe1UAQoT
LFJfh1q0uiZUBI5RLwPmt2RcJz5tFaRJuxA/VjwEUMVE413tZFswhv4LeU14vd91lvrdRXkVmxXH
mDvfa4XVQH5K+/HdiFuwfkYHDVsef6kavG92fvJ1l5AuAIkXjXnZK1wX6EMCyZ6GiBJMYWV/ssU0
fcqqZPKbHkNCftpwiDynurNT40FHJPk5SlAovf0brq94SRFAg4j3izR2jSiLZ2s0qS6hRjzaGFNW
EqEeN/opFUVFGazW7x2u3SPy2+lT3kKmuj38RtuG8SktMX/iI5DJl7vEiTGzBwaKSH/mSggY7Jwg
RRb/p24oWD4g0tr6RZRW3+NZEx9jc0lOlHWHn3gKCFDuRn+2Ys07VfkwhMfUw0jv9g+8fnn5fYBt
UJAjb7zqZL6W5FLVUejhee7RzMKMvECLcSmK+zNiE/NBawuxM6gM0S6fe3pnGlLhfBaO0Lpjlyet
wBcdTWSyLOtbWFcV75MYDnrtdIdZtZf7PknmIFWGeAdwv3U/SO0K1BVpVBGyXn6OBjIweM0cjVpN
Q9kg1Z2DV4Tug2GVe8WTjaFkY5pAFd0tufsuh1JiPSlnk5WF5Eys5owZUK2pGqfDWIlib59tHDUG
I0KDhYm5jrfaZzg0J/zNoxHpzux+T+qqO9Cm7A9qP6vpMdfz6BeqOV54Gk20qWCEW54fT+WeZNPW
rKUQIWwGZs9tfzlrT1syLNbgmWJDl0SBp00abpBx6Dy2rlWcb2/ercHYvLSSELEhS18NVrWOFvZ9
ER28vHew8lMx7PEH/FVB4yE4v4d62BpOXmWcZYlPXbdUhkpXm0rA1mi8ESiMkld/FSqQXEQqum9v
nxl3BsE9ZTdinFWSQwm3jzyAL4FikrPmplPcpW2CBceEIukfDEX7T2pdSYSxfvnFwnasUbgywiCa
Ug+ricWIgjYdiv+U1N57M7dWkP6LDY8XSSukvS7HgtTeFZjChoFpRkN/KCGUizNaztgiFm7RvT1R
olILkhmBNkBo7JPL4TKj4YONShjoOLg9x/aYBVWOyDiRsRHtLOPW+6wDRJV4PUpUsIYuB0t0RHn6
NgmD1KSS8ch72H0NLVv5ZNRa+WsJs6ZFsacx35GqOlTKEbbFSU5zaxRtlunfHh+DkBswmlBMJ5jA
JMY2svc9SvM/b3/wzV8quckuQlvc+ubq2ODrNscokMhjU9ToGOQuXGwlrLtj2jjmRyK4XvOjJa7f
140az4cZFcaj0muDn4Rt/85KULZMMH3mhsY/8Yj343LnUMbYAxRsvN0ca/4CNofsz5qwFLWonJWz
RTAXOcqx9TLnCf6Dh1jGaBwpf5oHtATxd26G1vLzFtLI7YXaiPDg3yK8xoFnpdY0gCgpRs9MAfSV
bdGfRK8MIN95FsNpegdt5K16XAR4oFF5luD6wS1c5xnCmqnbelydWBQ/6GhFBZiCEyK1+XjWpreL
gsjh5ED4dTDu+hEuFlVvRxULxLTrkpOgfnaE8xDfexMOBY2R1SVeB1b/eRny+lvkeOV93A72vRgW
Zyc/kMdwFQ4AqkQUmPI4iL8rXDXaAT2i10pgDPryIP1uUag127vbX3NjN5Hkc28TOnNQ1xoFxD6K
F4V6fOjxb7zLljj6oKSjhxRlUQcFQMFTx4/25w7FsETr3+rMwNdFhpOIR75VtMhX10NpKL1rzIBu
jFrXTgWmHFhKayjKidg8WI2l+i6SIzthwcZ9C3eLfvcrTI1pX95JnTZJVR9S10YLnSPo0OyAUZ5z
DMf9+28jAkGMgMonGEVOy7pUJLjEPU5ifNAWsSQB2A/7q9mM04Mw1fioe9n0ZE7J4iNTTFlgzKA1
dFGyp/ewMWMyfpvU2SWwpAR6OeOk9RoU++zokCyjdu4qAkoKJ/k/PYHa3o0vM7zVvjWlqgYQFnr9
6lrNOsECyqGjH8OJy6v7mj7yZ2Er3blMsvxuKNrmrzzrPPmwlliTQ+C9N0UNUyS3wr/7Bkr01EE3
2Ul4Ni4tOHsS5yB/EsW0ywUQgBxMIwVAoXjJL6MFXWJEsXu0iyE9V1477dyRW+tNfkNmSkkWVsgq
oF4aEwRkrWPMMpW0fke8R7ifG0gwMa3RP5gbJU+QV9R9ac6sBqOm2qJY3zNY1apkrpP35OWpe1+V
8GsDYXTLzoBb6RvVERDmFj0u7qbVdgJWoxQWih6H0Yi189AZztmB1XoIrfCM+dB7MLC2dPHI7yMC
EL/GcfR9Kwbt0CLL9pAaaFUOUY1432h+v32dbS08eQykJXqahKSrRzzFQXV2MyM5VGrlntLF/ibQ
ZDu0fRjtfGI5x/U2R6+YaA1rGQDs8hj8VimiqqgujsUlQk36vR13xT8dDr8UFKruySs1+8VyYPt7
jpJ/ePMUaWBQAYPmw1dfn+VQsc0wDMvooJTI4k3Tgj1Am8C6N4Y/iBRB0QNSoTkrydGr1QR25PVd
3USHaiiXs4U5+6MdQ1zK2nJPPGDjtaM+BXBZYu2kW8rlcs4havyFnJUbaeGzEUfGc1Ut8dtTI/S6
pWQi5ReAsasJwQ6K88aao0OZDBGmVKL3mmM6Yj/fJupel2DjzuFY8vlZQboE69DXGDpQOgmRC5Vr
68krBl60uZwSP2m8QRxCxex2dv/WiMQM0qlWMufXlOGsnAq9NLjm56YKz069NAfojL9i24gewQ3t
0T62hiPpQ1VDfjBsiy+/mYjUZWgcKzq0TaMcukYzj9xDnR8vsfsla93kD76ezCJQPZCu4eYqJ1sQ
8wnbyowO9kiUm4VUYOwZx3osv/4gqQWFiempSiBIyr7aKGWDh+FgSruupl4OSViJwCkS6yXkcXp7
NMIeefXU5cqC0nu5is7SQbkqjRz5Yn3xo7BX7tQI/4cYv6C313koLzGYtK4Ba7EaqkkSzykXMz/M
Y9O+N/TCfsDVdnxKF2XceSM2LmLaAjZJLXQA3qbVE1E0bgG2PskOelyjG5B1SDCZjSgbPxuGaWcJ
5e9e3cWScSHtceEfXCEtjaF3F4fG2CGz1OYrqJbmsY129U3kO3o1CvpVVLURVrni4QFqoiGViOzQ
QvA8z6mLXUaDnNW4uDhgwSr3HaGhxJpNxadYOG81LiRUhvwnKWxy72trv8SGz1l76ZgdZjsez6BW
X/owKT4jANrdV1Ma7uyVaxVP1AeoqpsOw5HwrQHQE72I3NCa9JAVguDC7kKT2rAdjocp9Irnjnri
ndKVzrE3k+Y9GMLyUwsA7ykqTTMJqqIx/jatMfn39uu38amp5mEmBVCCgt769dNK3RNGUaWHJRlU
MIkK9JI426OybDzubCO628DoEZlYt+zCmSCqx7KETz0DDwW6jx2mTlKCvsWS2edpdOxHeySicSen
2SsEb5wd6mhcBqRGVIPXoQWMkBmIRJYf8nxO/ysdJXqKxsZ+SNxyp6C2NU9a5qCuKCQgSbK65vTe
GUo+NAiMUtgP5CXZPbGAeqRmbxxH9PqfQqtLzwQB5t3t77jxdvD+0rfRKLcAQJNr8Fv41LexWlsp
c6SPmfzqLKs9jrMx4DFsNe1dX4x7CLCtqVJxprzDDCDTyz//bcAuXmx4RyCcs14dTvR9B79NE+hx
cY7Tadq4L+Gw1L6O1vXLH0wVjppGVAqcaY15J9lJUOJhkU1EInxkrMcvrTv/mNVpOrul59zfHm5r
91A2oAtMbi25BKuJzkB+zHRCHmCwyr8mYUUB5Wb8uOJO/3V7qK2PKN26CTVkhLNWEa1L5ALLRc0P
+ljacMxK7e+yy4sPg0YH1bBzbweldX34qbJRnoFYRUGfB+xyaolYRDtkCl6HyZIFOOtU79ph2VP3
vF7Ay1FWYQb2eVlZ5agRCD3XvgxlSW1NK7sP00jL4K0LyBVDuMuLwociXb6ckKaIuY3zRcJGY+cT
Sq0/lKWy7zxQ6495Oezhda9fMIaThidkb4CE16VDc7S0JlOj8uBKo4yKJLX1M0hq79RpESi/4Fvs
W6PM3Sb8H3nOskTsxAXXW4af4FEboI8PsPIVh/fbMaxDLH9UBIEOINzc9qCXZv3Zmtr+ITQ85Zyj
UPNmgUYscqRohuy9QPlYR6lDadJncRlRpZt2zOpEOy9u7NGAMvekELZ2DoNhmkzjGwiGnPxvk2vN
WlDfacoD4jMdfWb6Fc8w70Tv56Hl7WA9tg4DagcymUFom8TpcjCQYJ0beSOCiCaEV/pBpY/ParIX
Bsgn4DLqkTOScRy3F2271WnIkFJEuwe1r6RpTWpT9uDn9mDTnl70Q2pM3mme9fxY6918duOQbn+o
h//dPibXdzevAH08AAwUKq90l1Qni93K1YvDUA2eb4xkUiVQkHtM6dMgNKf5nk0/H9S5GHaKsFvb
VSpiE1yRdADhuVxkfOMXJ6y5C7rMnd9Z6fwrt/Sh8JEZtQOMT8bj7ZnKlGm92uggSIkdHn/AdZfj
pTkY5UhlPNVZfo7aYvZ+VY7l0xR3ToAQc+33cRfvUEW3lldiUF7N7qAtrwatECdp8i4pD55JV6gN
CaeQREBwpbCy577XsnOWeMlXTemjt9d/HUQDpM4wqlCyHHs53zKpO1pECMMqdR8HhlK27+YYb6AO
pahDXlpVYNvpvJMmb3CCeIzptNMNYUtRD70cVSnd2h48RDIpzqKYVHpKbgZJbhs/uCKi7hgBICnv
FZRDO184IVZCOGUL8MiDFFttR30P3CS30eqzAwfBKE0ylAH8rZeBILBPVbT8FktofpM5ywOy+mhX
6V346/YO25y8Z9L7Q6gB5s0awm3VUWuZ+Joc8sweD3VaZLUfI1xQ+0SyPKhWMjxVY7x8A3FOFEbC
OLzMVtSfGzP1gp0fs3G7yN4OL59H9wGj08svMWddQRkNLevCiRFQ7Jbi+yB/xaSFyZ2LgzRRt1vc
WyiQHCpPz07CNvdYJRsXqcxwgCdT5JJx0+Vv0LoQyXKF3wBaYMQQYcAlva3u3j5T/JMY6NU4Fum6
y1G4LQslzEjzI4I/9bmJrfHZdGcP3QKRsc7EyXHlWwSi4kmxk/hrmKdiRHrFJM+8/Vs2wgBazdLP
g4WHC7Fa9ClVZgzco+ywaG390I+6e5dpxfhQVkDEFCM0HqpuyAOUHvovE1zlnevmerODTKQhTEOE
EIByzuVKzImJUfWAnNUyF2ChsQQMJkOJ/aFXxOH2TK+v01dSCZ0XHKJQnpN//vuDnPf1lGCrG4Dk
82DyavXXoc7mQ9hMxb2Ca8s3c7LV/O27mnoOChgQoUnZ+dfLYbtKaBOmDR5+KZ1+18LtOWQQ0p8h
b40HDF252hZb/wS/4m4e3epRm9pi5zdcfWMW1pZtNV5OwCCv4l6/zVzJ2zbvDG0MZi0BVpYlgELR
A6hy+FKD4viau1gf42pOOgr1YiqPlF/z+zeuPr+BNjWtS9IQEtrVhx4V4BU62B4kCKzoIZu76uyY
TXqMU8V5Gfvc871510z16sV+HZS+LOIHUmZwlf60WttFQ10jZKhUNVoncX8X1mZ/bOfimxKFw/n2
HK/LJHI8qbQDrRBUxTqEh6E9GEg7jwhrFt7XKrfrB+HF7UO9LPPBQA3qrvPs8YGAwfkg+jR8wQfV
uus7r3+qJtX40UTdbO18/KsHXdYTAdbRopdxyxoUyXWSobYoRqClinsqq1rHSr7sAlPkk2952Rhk
DqJk+oAN6+3luDrbcmTkH17rMwTrq51v4frp9SAEgi73omMjGnGAPp8GsyP2MIybk5QFWunJI8e8
PGQFHWITc70hcGyhvEN+UfUh82p3okjr0+h5yknojfBVur07MfHmyAwp83mi/LXwjGcvpeLVTNK1
Bmh7Ymq05xLU2D+zvlTnSnPFCyaWIsTcXTV2ov6tBZbfFowC/VzekstZ623dCbtibOKXQQRVYhj/
9nNK97oyvWyv03d1f5KU8kDgFAZpB3Di6gQjrTCV7QSTwi3q4rwMMUDMBGPdT+PYjufKKJoXZ+4x
yby9izaHJTYh86BNfyWniYa84YkpG6DQFss5NEb7Ti8nzFzTJTl6r0YtRSJ2tu7GV0XYER1g0AjA
sNY3JvhrEkkbEcM2Eyl2y6I/YF1v+A20LFgFQ/jTcMbovlvS4XR7uhvfFBoJeravSi3wwi+/KS1y
bYBBgI5tqZb3MP6z964x5v9ptabvbN2N25FaLu8h7BXZIVodmmxujI5odwgIAdGmGbBdwmajbp/y
3jCfyyoSX27PbetTIpdL4Zf4VgJbL+em6xF6OG0z4IYZm8confP73PDQ01BLcUxEiGLglJRvZXqx
bV/RDpTAuCHWdzL3sasB4x9AYsXTKURm7mGs2+gRxnf8B9+OTiwsHTRmad6sKjgqy2lzEIdAIIN6
TlKhPrujKILE7cPvt5fyda0usgQ5LehkNpVaWqXrqnTXWpg7ONEQKKnWv++VLAU1y5tiBZBavdhH
WDERp9nUettvFC/87kVD9jE3vXD00yjtYaA1GTSU0NDnAyKb+QdD0RUrKEc1dh66vHW8g5KH5l8e
IflzWubRjwbNfxwAO7oM/kwZ+M1gMuqxBKGcOPiePFSr60zL2lqNB4+rtE/Np97o2nPrDdmx1bz2
EVj4Xtf+1aJitYZSUlluCnnS11hLW5ujxWgIOQVoChdrELzj/6Nollt+modj9LB0Y/bdYSWXu6Es
iuIlbeZ8PFA8RVSzd8LkgzuEhedbeom0ByXYbv425dOEjoWFlLG/9MvwKR+0cSdq3ji54Egkh5Lz
y028WinasLkdh8oUkLDBOceJLvopeqvBmTLx4shHyyNxdhKFq8yIr8O+pkZPrkjMLn/Tb0Gkht+Y
GFsNy7R6rl8iz/un0yt9Z1tvDYKVKxV5qSBAreVykKJdEq1rdUKGOO/9uDRtyDBldrx9eDbuIaqe
4NtAMgBqWgPNlrp2E7VTiEW1Ybnjkw735tJJ9YBovlsKNMyz2PN2npSNi92ggUM5ULr1kg5cTi01
584rFuKwTIjy1zAv8XIKFceg34AC3E7QtzVDQHRo27BPiH5XVRx1WFojjYj46zrBNq2YzfqlQ3ju
m0D6Ed2LVJxcEdkvt9d149WkngymnYYyiqFrtFfajtpYQScJpkrtuiAq7eQlnZF/HDDnReIst7In
1cyS57wblZ1vurW8oPiAL0LopcK32p6g9RKt9Lg8ZFfw2ItZjc70PNpFEgKVcedR2dqnbFDJsgfH
f0XPKFVvArMUT4FTlvZ3vrmu+2pq71UctyYlnWdhxgDvhZ19uWcWz2uERT8+wA1vxmy5bh+HqTYe
ENtA0vH2x9saS8q+O/R4qW2um/QTr7M698Cce2pcByueCHdaTRVPaSbaPzgLUl2eh4tYx1lLd5RI
RoJrxIBAaKiHh2yPYKbT+zCrWrpzEja+FOkYlzbdW4m9XB27flxGdEg5CYaKAHlbm+FjVop6Zz9s
XMgUEHEEgU8nYXfyV/x2ORpm2RnFPLL7mphOxlhrDt1Dqyt8a4ir5mHObXsn+L+u3eHUBx6YCBUF
Q2rhq0eA0knDk+QO6KzViXLkdKv/QZkyn9Fxmn/h5Qe+QkvbGpSFNxXqIUui4qw2SqvDhqsQm3rz
/pHZL0QTebMSWF4uQVxEAK3KlKubMoqfTrMDNqCvziN6KDtT39iqILd4+Ui6KIyvScnpOOkpdY4B
S9/KPlttZ3/pm9SAKpflO0NtXGkWVTqTziaHHcjF5axsym696LEkAsJvnry++Nlp1vhOcfTpvbVk
6p3b4FuAxq7x4c3LSYdaCoZgKSjlPC4HTjqWMTSYo2XN8bsorw3CiWSsc18tjHlHZGNrQclnpKI8
jwbKhJeD9Q605H5GaqF02uxLlkJ+VhXDegKmm97fntfGSZG6dgStlGXAp62GMhvLrlUMCeBoKuO7
udX00yt6tGWHHwwx7uHSNl5CxnNkwwphWNCgl1PLPL31as1C47bsh1NEhcxXhuaLrcXGnZN7032p
7vpuyZO3iiu51vh2hEuYJq6Bp7aiImCaDH0wW2ZW+BE9wtY3Z89+F6HpUfuVMRTfcv5b24/qpvqs
u1m159u48UmptgEd4aRA6nTkxv7tRuq9UIO6xzpHVlb8G5tK9nFWvfnZdrtkL3DfWmOKXvQ46a0i
/7RaY1tYbhKZMXkdBub3vTFZRyhSw3OKK/dBis0B6M739MK3Fvn3QVcbqdNSbYlsEqDaLnEMW5z5
Pl8iWMZx5uBaniaPil3+LEh+pdrbH7xgNELpt9K5RpjmKpXNVKuN5eiI+5iHatTqE3R7BafYsj3d
PjFbXxLWB10JsmaeltWXFGYUUUtidad4mO+0krwrh4Vy6FJb2xnqlUCz3rlSTYueNRyBq4ADz59S
dKgPBs5gt8dF1Onjoujpo9Di7EfloF3ge2nTfGx6PbDS/q6vC7vxC1MkcBhy6yyDdyLoxf6JE8KS
knP31t9xj6bq7TWRH3f9O6HiScaR5HPaq7fPnRbdBsaN9t1cKj+dKZ50H1fg5mNbQ/9Ge0T7dHvA
jY8AW4Iriw/B0qzDCDDjZZelHCeYaVhVunn7XFBTPjkiWr79wVBwmyQ0iZbM2sDAGKn3iUHtUawW
ykejzMBBZXPBvdUMxk4iufG88biA3GcVCZDWKTftgqYorbkPGhf9acWg4dhyzj/3ZaqgiFnWdzVg
Sl9MGPTdnuVGXMbIRGVShYf65Sou0+eWgrc19UFu2Mod9qd24EEg2Nkn11JOgCKoKUi4hydZv/Lq
+u0abGoyjcVkQyuFXjzYIvvgOM14HN1IOZqREn4cBy/1JxW+U1SbSD065Z530+bWkR5VUl1TVlAv
f4I3G2bLQvAaqJxaM3LNg+KS4oIbnA+3F3VzKFnjR1IDAvfaCquNVGhSqcsu9Wb3DjeBDA3PTDtx
q7wZnCAXljY9LCIpoL1G0rhqlMcLTcHAq53wmAyUi7pYj85R3PVBR/6MtHi1R6W55mW+jgowGnHD
/+HsPJrkRpIl/IvSDFpcgVIt2D1scijmAhuKhdYav/59yXdhoWAF4+zs2h64y6xMpIjw8HCXDpOr
XbNElpJHhd77A1rqpyW30yOyg8uLgxrdheKxPZ+q0qhPqZPo2CuWWQkZNxieAyUbT7qWjOdBjCjz
2WEfHTN4HIcCdsGesOzGeygDc1lx4r84WNdfvG6cMAkzlVPVhsNrH88Jz0TpPtIXmHxAiNE9WFQa
L/e//cZ7SJWPhIoIjvO0ZosY6CRApWKbNf00PNBv0nxNk2V+pyxLch76PDU9LeiD56RBRkBEvbbn
I741a06ZZK3r4Jzrd2pKOmCdiKhHF5NzzlpnempCcrzQiPtDLfDaWDSR7XBytq4RuQ9QKgCTYi9e
L3Xcaa1WAs/7g1k670L8Srw+HPfcQrbOFTV30CJ5k4BPXo8yGVqFcDiXlVHX7VGtiuJ7nbc/g6Tu
dhLJWzEtyeIi26DiIRVa1gSEPmDP0JjX+1UbOB7ikuK1KrovltUVL5oIC2qXhnZQQjGj9VrA2VfK
Flf42ngu0jz6en9Pbc5bcgQlUEb9ZRV6lMMYDakmnwcz6E56J76hOjt8pABS7tQiNjYPT5CJ0gZI
KyTk1ZEp2lQjNg86P3VLJfTaohcPhZa0hoeG+fIaN6X+HpOLPTLZxgQlix4MEI8bxHBWE1wStx/K
pe79CXjuHzWoHW8yO+t1yqfd7vetKaIpD2MVvBnRglXMEiHrH3APk/n0inGqqmj6GzETgAlttHrZ
5Gof7LpoA2/s2g7jK5QPT2ls1w/wz4uza5Tz5DlFkhjHwejdBzemAnUIRSmOo1lP/2HLQ6+jbU5y
68nc5Wx+ezirTG2qeHQxQ44AYTM3ig9ZEiTP1tDs9UZtfQSD+wKU61eRXv75b0NNYi57UVcsTE3T
XDxVwbeor+Inyy7tnW22cV3IHFdGBGzqG/mtJo5FHjIcVRNWzG2t/KgGnfbx/rHZiE6hOkiFYcjs
0Pfkn/82oXoeccbsMZLuFG1G7HfM3ecM2vzXauqcl0Skzf/uD7i1giRfssOMoInO4usBjdlsxrnU
OT3owl0Mo/uoCoHXTdzuSbFtTg2EkH4e7J0BWVYjRVlV1yMjoa9GcEjzmh+HAXpFmTI99EkR7bxq
WyiXjA5lHAxigLPD9YBzZISaXbOWVFgCCI9K9HlCwfJRNwacGxqoNUecHZQvSm/qz2kfiBfB63sZ
0rpX/hzhIvYnWJXtRaRjq8/a1mMz4OmItuHY1K9ZkOuHGif7yLP6ZM/PeOuLOnCzic3pyUCQ/3ra
kOZ1UlrWucrDKPfRHjAf2xLhRE8X6fR2f/ts3UxgBGD2kFbgu69Arkk0mVgoXvklQlBf47RPv9SQ
Ut6X9Gx1h9Fa5sLTqMLtvC5bh9FVUYCXsAEdmKtPa9gtf7NpdH4+BfjIdmlwEn2pnO5PbiMukqZs
UF+YHtWB1dnQ49624oZRErcbD8GYKB7tfDQiz7np02CaPgddFj+PJe7UgTns4TDbw1OYIHunzLiO
/kU4iQBpL+6CnM7oYjIrmt5m/agvXfew2N3y2Jl6d3YnV1CnNYKd83P7aSF1cmoI1CHZ3QiZNONU
J50BnSBVl+XrNGTOMUCtLzmUkwsynAf2KLyhtJWdK/B2/5Lt8G/gYKIy+LzX+7dwrLIsomj0MdkB
oplz5a/Wal4bk6N6//v+ioiusQAKhpxKEiyYhCB910PNIpv0pAUfwbK2MY8jKhZ/qTF2q140N+lX
pbG0c6DZ4p9pSYpXypjaoxsn0ZPEwL9U6iCekb51PhRKsCe1t7X4lB6QHyUdk/jY9S+DQ1LoqR30
QCUB3T6tguFSg91ziQNVG2EQ6Zhe3C57jK/bLcdhBlqVVDtukLUBbYe5tW3g+eW7bprXXrk4MyT1
1mq/wjlULR+ZheSsD9XwT7SglXlK9QUzqvtf5fad4DcgNwVAxm15UyBb8ray6YYb/Kgc6nOrZMNL
HHbVJ43C9UfqNH8s4yFBTv5/tOfBu6MF/3qpFzsqNScG5h1zYCcMjtJD1OBsBrPF2jlSG1ubGcHv
gPXFblszdHrUku0m4+/OeI79OhpC+CyOhVRTsdcgszkU4mj03ZPbgdBfz0okXWHVBlCQ4kYvpSMd
lXJXLZ4srd+1I9wci2sKPhB6xIQu12Npg52FRUVqDVKiNk+TOVbupUwxtVfcYv70x9uDzlzZUQoJ
mnrt6mREkRsrg8tgVY0HQhAZL4m+BPEhGu38oM5juteCfPvWoKYHnEWQiU8nj8H17HgFYh0zYoBN
CBwvdDnC8K64Ce5Pa+PAyw0v9QSoakLOuB7FaFJhdhPpxIwo8HSIHHQvvCqq08s82e7H2Gq0Y1IF
5V65f3N2FpwG4hNi9huwP9SsGSNrLppAOKPvxmV8hsOh7NEst/YIVyyQHZcafEf5O34LbJWedhyQ
YwAevYFF20LizZH98GOgt8P9pdwcSv5taHrK+G81VFplQTJSlfL1Sgl9oiT1MR+G70ZfODsY6AZG
iFYdVRISbk4aAfv1rAT6EBJE5LJw2tpvjLb8URaLc8hqI30oF2E9G53xFg6j+i2J4+Uzzkh7zXhb
H5AghTOB6gX382q2qGKbnYtSnx/RReWH1rKcUOpOdtZ042GgxEcFwUZ7jcLU6ojjiJaXTZbD4Jyj
hWdgDB4Gc86Peun077rabTHr68BhUe0+17q75zC09UlhjlIahoMOvL2K9/Sq0SNzoFjTL3FymkRa
H9AFoLRqTd3xz3cPxE1I8zL24Am6/qRtNAknL0pMqIvE9Nt6Tg6Did3fZNR/3FLI3070QR2INnTu
s9WnCzsqz7UC6Q/V9fabMrTV326U5A8R1LCdnbqxgOwOmt4MbF1oV1pdL/ncGYVYKupsZCEHI4/q
o5js0cvH1v3z9xuVNYvgHPVR7rTVVhmVYEAeBTRRWXgBYq0b0NeW+rcOeFvoVykmMvc/2QbyJdt+
UCtBcA1i45rP0ORmNijyXS0SbM28PFtK869ejKN6LNup/m51RtxBHu8Lk7a/xH5f57ZKe2Ub2K9T
im3IMbQKtf9352dtHE3IqnTgubIvnmLF9VZKJjMUlsPtkBVTfRKjldanvhtxZePSqH5aJnQSnwbE
SPvURqP1LsWSqfeTLCpejASHg+fJjGyKg1mufOj0Ka12wpGNQy1xE0ThqXEQj6xOFUI5k6nECegJ
ZOiDBUDkowtvHN06fY1rXBZ5ptTLMNc9ALhu7BRYtrakphlYNoH86lBsr1entE0ycosJVxHes/DQ
xVMcqt+U3lJ3kN6tkXTJdIFuRUuBuzpniZuFoiZJY+9hF1+WwJ6wbiLfXKZx557ceMZlssiyyt5d
CBHXk9KJtiKEnggmo3p+qppwJoxtHKgXsR6ea23GebsGRb+/0+TfuspjcN8xeFx58MgZVjGRDaja
0uA2oEYWj/6oTdlXyyyLHULLxnZhFFtyArkYadC4nhv2RGoyGBBaVAxyD/nSaU9Rm+r/uklin0Rn
RCdEq6xD7IaaVyqt8XZ/kr84gOtZqi43C2wMicOtNkw8uEZGU/3gdwMO2BctoCHH1+cgmGm0U6PA
D2oaY452XwnjGERlN3m4TrQ/Ezp76bftlX/qIqrPJR5EpyEIoocR5de/W5HG1jFMR6M96WOkCS/O
ohZ8aOQaPcZla1WnGTSMPkIzG7NH2xTFMdNDt9yZ3202SgghOe4SbgBOWcMNKW5fnUVkhI2Z+ymu
hrMbWLKAK9NRV7hUpnJMouaZdqQcJpYqrzr08r/ksfW+6NC/M7v395f8ZjfLHYWq2q8+f4Kp1auR
mEMaUzIESgpn86lDDSr1lNpRnkJwp5PdObRSE/DtaWzID3n1oX8NSwmMaAZwfS0NWtn4kGU8HH44
uy65uduejBai6xLMNoTQtN15P27uh18HBzIJY0GTWB/aHNiqQsscwLq23XNVD+MlC/rc7xxt2gnz
t4aiXU0KiDjE3GvyB8ltAjGdYoW0bj50ptGQTPQz3tPqHuta3t7rVYQKQF2PBFCSQK+Pa19oZhvn
A+1aThOUtGp1xr95qgafacpsD3hloqqYJNNLPy/GTrSxOTTqp5LiAhVhXTrXzbFMFGPkAy5WhO6t
ZnhOlQxnZxrD50lKV+d1k3ntVP2xHxGfkgZ7/gPqy7xXd1QqWkxOWhjECY1zXpdpC9rg1ngMsmZP
2nlrl2owQ+nPREGI3vPr9U31xkxMd+5wvWwzDyBxPkwuEpy5aWaHZbC0nfre5nhAuhajEYSvK2og
kXxkygC+ogjlmCdw22vDwAjHwWqTIt9eO//meGSErCU9ItxH1/Mj4kqmcYmlxXs6vnV97R7oiiwf
GiuEYNLMe04gtxV6vp1uw8qBmUM+s15QTZQ1cHhOBNShrnFSBKY0p0jQ0+TrvW2+5omVOwfdtXve
HVeEr6VidONfStQvrH8SjaNXtHrheE7aO1ggFLRq8ofaB/rvzT/OSOSPRez+l6kv+fBqdcg9JxWd
CuomPPdHd3KSlyAmayaxzb7cv4Vvs0zGgjhEgo66N4nm6iSHY1zkSyWonAhFfOHMVl9SYzEudj+r
37qmoANWzRuqXlwCb4Zwlp+q0vTOTry2tR9IqtkNwC+I5qxy3WCmDyFBNt1XsmA5pFE8vzM6zfqs
BHH8pXKU7NP9aW+Nhz8L7GTpIYSK1vX+Q7oxo5mtAf7u9f51CtIOrftlaHG9CZL00MXVHg3hJoxi
nbmwaBbUQVyBOq9HrMO0Uu2m5sZsS/GRNkj1fRQFO1HU1rRQNoXjyReVRevrQfBrWZbRrjp/dGfr
sa3zD0kLBc1MBQnANGiX+6u49eD8Ppz8Ob/hLqoKn1Rxys5HuT8/RLHm+hGyroe2Tazj/aE2Zwbg
IdlKOtXLVbTg9Plg5xSgfeE08zOYpPK+JBz/UhHPlZ6YuYK9Px8RNEAqUHAhQpe5npwSuFZAHt/5
jlOPF9fpWg+MwvKK0LSOGrTCnSNw2zrHDkFckcgPzggZ7mqK9LOZ5qTzpkbDpEdHs2v19xqYjnWi
yt18EGPVJVin1VN8xJR5jo9EOKHtmU3R/Y1p3Wx76E6omR9RgDcfuD7omC80bYi8Mqss3YuVTP0r
iVqIUGampQ8JXm+GN+h58mM08BD2BqQrtZ3vtrVFwMm4w9Dzl2Ls16vY8mGs0mQVXXvBNho499Tp
qXJ2KTfvJCpbWwTMFihHQWURNOJ6KNspKrswKWkVUzofmyE3vwGQpf5omQIVYG0vw92ammzsobLN
PUIGeD1epCx6rAYL42mAm4Xodb9DJuRsGMHeXtwaCuEVyHMo4NHjvBpKDTMD0JESr50FMfrMY/2c
zDONMG0R7+SzG+EVoAK5JE3NkErXlfTBFNZgzFHv9xic/wxQsy+9ypgH31JE/Qj3Mj+OlVIeRrOv
w50jtzFNcnYI8TrVEs7e6o5sWieNy6oAM9DyyrNqs7uk0CQ9Wx3T0/3TvTmUZAnCC6cYtfZ4sdW5
0euCYCOOw/8NXamftKofKEeNyc5I8tusQmW6mHGtofKFLOYaXqzSiHZshQc2LER5TGTnv2FWe6YA
W/MxuTeAUXnNbtIM7l+Xzmzm05lol3pR3Yxf6k4bB3LNKvv254vHM0bdFtYZ5KjVd5rdVjGxjOt9
NO5iX/Rj+5jhj/CCuLf69/2h5F91s3qyO5E7hH6EdZv0hGWilWTAK6qLTaSmle5ZX4b+lKaj6aM/
rQJNj3+MMkppYiBG4hEQCVKp65ONhG+zVD2Dwm0JnnueAYRvR+00B/SZDhDPdhK3rUmSspHLsPdl
XnM9nhbR5GIjM+X3VlcfR6Mf33ADNy5sJ7ugj6opH2L0d3cSqY37Uqpzc6fwwMni5PWoy2S0JkAc
703d2MesGJ0HF+EZLJ5R1IOIOhzvf8qtLUrlhCIUzzew4GrXpEkclshKt37ZL8UxtXvlUorxO0Tu
vYLCxnrSsU3BFRcjMMB1w7usMnStLVreOVjNUVBpn1MjQ/y9VBRaBWylEVh+dprxz/0ZbtydUvtW
9g8xOqW26xXlMg3qRsZ4U6NPBycRpqdOWfmuzI1FmgfoXlKaEQWcvN7J324lXlA7JS2VzxAQz42j
QYM5jtv0GJxaTVe+pbRA1yAOw/jaDSDQuKDovp0o+Snpu/KgLU33vnVHxO7Rj/5ezUpzDEVS/ges
hSuJn4UmgHxOVutR6ZPemyUJM/SX8SjMWnsIdT3wCrebH6zQVM731/+WlSVXweUfgiiaFNZRot44
EZgz2IAqgOn9VpQESKmWx85FDP3yps5Fa5z6xA0fwWdL9TCKdEh8o5qb/w3OQOxw/wdtbHl+D6ca
9VoZIsg//z1ArmMn1BR+TzT1hI9VYeL8qn0FqvgP8bHUDKBELs1l4Rxcj6TD5gZrSQAMEK2IzktN
dunNtt5B6TTz6CVx9WyP9r5xgVCVBDSgMZ74eF28ttXcrGiSa30aZevT0OM9NEvt5ZyH6m3JEEa7
v5qb4/GGykIMz/a66RHhTSucHa317am0/um6qfI7kWkUPEJqClP+x0r87CYpcggcjTjIDQvX6aK6
zzqzReLFCDxjbBVfB+s5a534L0Nxmbv4sMjOhfUzJxY7i8xabelM0imBJnX8bprdH4Y7hm9/voiE
xwjG88iBc8tF/m1LasGSjQ326IgMWNHFbBFuxI36i7BaXKU6coH7w22dAC5C2ZMOMRMex/VwMbqN
c0te4U+h2Xt017i+UcadZ4278NxGoMWnkgwHAiDkgFZHoG9ck37mCEDZMVrsnmP1grp7s3PTbm1C
SbaE0QV7ihfmekLVEuOJp1Lx0wpNf60F9iUahDLPrkrFo6pb7MTjm3ca8SNccDj+sjf1ekA3Ntsk
czhlNLMU3CGAgnHZuUfRqPFhScf+NHeOONDyVkiNFcvrtbw9h41t7PySrZnLliwk2ygqw9u7/iGd
09AtofF+q06R+vWCN7lW2Y03UZU61DXq2Pe3ztb3xP6Co8dC43q2+p4xhd4ujvmedRaqpzS0Tb9x
Xeuv+6NsbVBJR8MUEE0Kgr7rWcXkFqrTpZ3f4H9+BA77UTlh/VbB8thZv63oQBZDsRKVlodrXimw
YjPqOvGWhf60H2Nu/zUYm/IZuCMHfIqXJzdFTIbYIfxwf46bK8mh5+qUrK11LdaaUsSFO3CaaMjV
z0UZV3A56IO5P4r8HqtQnVRYtviQfyC1sYonuwGWk1UB0dBNIC7U/uOvsV5UyEOO01EfWxQBEHy6
KPmg+OrUxzvB1+aHlFy7/x9+rRPfVGNs5S6TzPXKovI9mX8h3tD4tLnFl/sz3fySFqUWQnWEqn4J
+Px2h6paJDRVsDMbcodDqYbKmT2KVqWTENwEi+5TbWtOnbPs9eFsnkHmSBwt7YTXaatI4n5h/niD
izCBoDYrByNSTD8iwvPnmjb8/zBTORp8Qnl/rzKTxKxlXxbjlXmUvbhRHpznQbZ+Onk2pcegNcRb
svTd26I65c7T8YvCsN5QBHIQNgHsoUHJL/7bMltdB2nBCYEXKbXMD2OtDyp6dUv6CeaDoj2QgdoI
rmki+mtM+sjinc7SYzZEAVISeAJZfpfUikujA2RIL0jdtvSmaVJGr61tTRxno1U+O8kwNviyD7qx
s3ZbG9ICg5S8RUTE1008Ytb0NsFg1Ee9vz8SkauRNykLwmYVuvh/3K1CsPL7aKvbci4TtUg0uSeR
3zpNWapQZo7z+DFebGMPj9rahqT/KE9gsYi11OoRHOG9taML2qB19eKTheUXBX1U38nm8uS2VbRz
SW9dLXxROmN43HkMVzshXPIknwVFWwjS4klHI1LxDGueFbo556Hya1TwxkOv9tGnJDOd79Ns0NN6
/yhsXaK02En0Gco8XfbXuzGNo0hYaQMwlkXK01I15gfLyvf6V2+JCHxH0jhJ4KUZi57362E0vl4S
tA5ND2W0pOcY/9MfYTOigi/Y+cj+WsHHvMAnCe3lLD/Eahb9tAOnjikWYXQJQhhSRhmnKX8nCj3o
DujnDrM3Cn3pPafJl3+qvupy39HzyvaSVgSoilnmFHmaUPPqJW41lU7yrC6yw+h09R8zc9gb1FDB
OoCO0ElfBYR2XaVNLjsjpz63XgcnqGjVVdJT1yk77+3G+eNZl31iFG1peZIf9Lfro15q/HYqUJW0
Ng0PQQvzQogVeFoCK/r+3rgVKJBMT9w/+WZgYjfN1KiJEsg4ZP5ukCSFb1cV3bsL8ij/xIkm3lNc
TWwvTJBffaBfqDc/dFVpsYfNcMy92LQwNVjmRH3nAII1XqJUffzctM34vp1ZylMV4gi9k5tugCQy
IoDkLMtu9ClcL88CK3huE4BeA87AKZ7N6ugIrfCtRWt/zGVUxV6Vl5a5cytuxbMoI4DmyRq+pH9c
j1vZmVXHEal2o2fGi2hH80B9I8q9EliENmFEoensH4fUd1Ja4odZuJ7VOOWRI75nDrKxRUgmNaAa
gDdpD339W+C3d4u9uLWPLIT+LY4G7ajWDnzXdpjTvbd0Y8HpDoewx9tN4+KaYuQIIAfVGXhLg7p4
dtJO94d2CE+kfMhcZlr+D17m/c5X3pghg4Jxc58QAa4Lq1g8oe3SLFBoxxp58r7XHoxeUbD37v5D
qUc6KIME8FwD3stH4/fzhrqb1jpN67fGkB+dihLqkE3aEW3UPVxlaynlqYaSDAHlhty6OM5k5hlZ
3qAhCAHvJfNbmpbOVgVFuEJr8Mk2or3Ya2sp5RKSLZA/09J4Pb9ldKxQw5QMHcha9Y0k6U5GZ8MF
iNtuJ8DcHIoAj3/xGtz0g2ajEptDXLR+lGvROXQL/dy51Xgo+mKP3rdFAKCqSn8K7TA0Iqxp5nGs
lFT+gR6KmJOW0ibsU/+JjpM2Y2KToStp9iUG03E1HVyXCrkypu1O6vBL0nIV6oF6QL/7JVYGX/R6
bQ27UqoBEVZf6q3Xp5LP+hGgIvx7aSobgf/U4Z6sUpGFF6cd6G2clKqqvLzrMocbyw6fbHWi1gfU
Zz2MRUNY3qD19ff9a34j7MGRnED0Vy0flPX6Vw5RXSILojW+g5Iy9ZxoOeq9/nfbqNlj4JrhDkC/
sQvoksPQBGSPmGBNLS2VGdKKBf4EOyfD0Tso6bIMwueqWpS9B0wu8OoDyLY4hEBkGziW8tdTI9gb
An0CZajqKbCO+mz3B4rcOkJfQ11cpgI7dk8NAgyt9VmcE/yQc88Spjj98RLTNidjBLoeMN1YbYQK
/MaOJ+AVZZgxJMbh/hBp8Xw03b55Kos6/HR/vM01hi8nW3AUyhKrS6tSSBCmhaRcd3sLShkWgMAc
3eMAJPDH8Qi5jKtzb6HYwP2xCprLaVa1ztIxMQoz94KpCD5faqSc8rrbMzi+nZUcikGkviBYzWqj
tpjDY91sNX6vFNPJpDvYU4agP2XBbi/Y7ZkAaocEQtWRlxSq2vXGmWs7NYIylHjigpK5MUQPFMGj
42JptUdZoH64/8F+QaHXO5UFlCKiBE2yyCPn/tszg/iqXVIhY26A+bpfDI5ZngZBKu4NnJHXpDCg
X2NvmxLAmJ3xVKaGi3eA4YQtEvMjqYM+4qDhBXaRp0eUovTHJA+GH4mTa6cgiLv00EyT+sza4WRY
ocf8V4iCR3S8P5GNixeUkscLXjWlffLr64kEpZgtJRWNnxrG+BMAP38o0bl7KHJ6zjxbdN0xnYR7
rrHxfXCdQPkM3N6EOyd/6/tJVxHZ68xWWXePx2g6pXWUcskISzuK0BYnpe3N8xBoGn72u4YLG/Ef
MhPgepAaafgh6LqetttEui7krYaPuPmumEbQBL1LxKXKMKvMklNkGeNzys3nd+FkHzr2rWruyh/d
hhD8DIT3NOjmzH3dP2HMuKf2HU+sHhoj5jJ2f56yaECsuiVyB3m8pEayB/NvLDbRJlRsAEDqJmtZ
mIrEaMpas/HdxqHrxy7n50CP25fRTdOe1u8BdeH7u+wWqkKsEX4lLbQcmZugZbSVogykc1qdCbgA
tTL72agha15T94qFMPGpG5WDPWj1x/sjy9h5dU6lNg2mJtROVMLC6+8MHDhVYwUAN0eT4VdFmbxz
ln0hhs1h6KniH9IKRGGuh6n7Nl2CyW18xaiRlQisuXxw2nn2ukBLW69DGC06CqQNj+EM7JrEIvk4
5rF6UNw0et85Q1aemiCKTkukOzt31dbnph9XwuWQTinvXP820aJTqcWcrSUptY+6QftLM9rpyQ5h
uRzUAIzvcH/Rt3a1VHiiOQTFJbwVr0esA0sBJWNEoXTFMY8Mw486x37t3BT9OcHzbYKO7Qy6Nc3f
B12l9GZdLrmlRJTb+9SiOJHUB1cQORhWoL0OwfTH6nCsqAzDKHVK89F1Yq8oYzKGKc4S1uzOD5DL
Gq8OGnHEpGjxensaj4CWxhnr5z0H8JuZUoeg/QYUCCyU2Hw10yq2Z4sCP70wIrbbi2E0ISIY0gID
cb9MSc/FMoV79i1yB18dJPJSAiKSOLokoX+tcPVgiZJspnrm93RX52et19tnswnUp8JSgz1VuJvj
JAejBUaqe4C9/grUf3td5zbtKq0syYDDRXvN+0k7uXVhf7y/TW9uJUahGR4BH4mg35Z2FDqYCOgg
2IxD9D6uKBBAtaxAsO3FI46gQRIE89CW815L8i1RgqG5B0HwSFFNxOiuT4gUkixLAUQ2N476b6+V
0U+iWmtGCBVqAKGYLg2n9fgH1t3LJzSPQtcLp8p9CZLGnI9VhlkmVPCgebu/JDcnV/4uXgTARWhL
rP3177KdXJ1Eh6ZVk3Su7tdVoJ7scYgP4UDM1rSVCRSi4pJwf9iN7402MrVMeghIA9fRlC2Zz66k
mlt5kH4uCidSwQqNXfrzxvTAPWTRGeQUkpo8Wb/tK6LPumEzMM6kJOfMiJzUU50p1v2xnp2/wY1J
6oToh2/357ex02RFWKP/Bj8zWgqvx00RHKRNhXGXkCJt0TbdyYlLwysjdTm6i+rideUYHpjkHsX8
dmUR7SVtA6WQEfi6UFxPUKB4e1C6Tez+nRqI+UMdd+0OvnN7IxE8EunDryGguImG+yiZmTjZe5uE
rp+0g3HBHe/fZemGSzSB895fztvPCFuMzQKJC51r2PrXy4lDqNvrBuX8mD7mzMdYpz2lWhdeEt0M
3gJz1B4bkVR/mghLjhpoyC8rQPbp6h3Nq4HM1ITPtaDHdgrLfDqUuR77cTpVO+fh9rJlKG4kyVki
D15TGztjMJPYgUfTI/P9LSqn4MeUZOprAvz7+T+spey++AVBEitdr6VQo5GlpmBpIqJt/51rYRgd
rTAmWSmUdLQh/mXxGT+eYs/ScHOSBKCyloL6/LqqNwu9boB/OYxKHZwry0ifnDy3zzrg7M6GuT1/
JIbw/TjzMAwJ+K8niWqaKYQGsENXv3OuDJr+zm6zDGddr52fdqiUjjfPpv3OKCJrpyJ8m2Gxb2hS
kxtVoQSwJkURieBxLzhzYdNoqZc7SpdSN+prFP7DavkcG9aYn8JlaD6aTrH8z4WsgoBw1k/qh/vf
euMyABSVsCGxg7xqr5dBBFE6TgF11DRvc2xxaCz11axw9J3l3hoHPRHa/2SWcWPLHqowSeFls6eM
vHkKNVGfZi3ek37eunR+H0X+it8ucxD8ZKjQzYGI1ad07OJw67QBdPCyq7oTGt/Dz/vLd9uEL5nv
MBd+ActUdfTrEUsAQFEgqulTgtY+4oFpRIcg0+yXgiL714E7+BHARkUy1xn1B2RHuufM1eO3PCjy
RzvSaaK7/4s2lwC1A5wbSG24EVc/CCGHOJVkjjLN2k+WKLPHObXVr7WT2wcHy+g9yHvrzBIDSagK
fhPKI9cDmn2XN90CMBakIr6MVLMPQTWnRymrtJO2bA4lQUdIKtxON5Whzl5Gy4EiVtMXdlrsInuA
aNAdEnU0L/eXcet6oNhJ2yG4GBj06lxYueiTLnRagCo7sw+mk/Q/uyjoO1SlDSkXi1uy0sTKiWaL
5Hx/7I1p/urk5I4gSYOze72ii+ygKND48AfUKt/1c628D0ebzlEaZ073h0Jbd+NkglsRChB8kp6t
gU2jxROjbuDM21g2NU9iSh2MkmtqtjjB6OVbEwmmGVqRtpwbte8/0gI/gWI7jeg8I7LT+KRCpf0g
Ukv8O89T8KFsgsDy0CbI1cOsBPV4aJ1adT3cNOf5PKtmOBzizI6Vc9Wb1Y+60Y3q1DR9990qimny
mqWxIq8d4vb9rNCc5sdWZfxw6in9oXZTUl7wAjIyr26r6S9sZfrSA0mTQXqiZ9+J6dVPhdM0FjWC
yvkytvbQnuelTL5IH90StrHRWnSuBulbbOjErY2GLxU2822UeLQLK+/aZHCrC5ArTVWEnLAwEmVp
fgxDY2UvmQUQBZuU7JyoFWcvF5Pr4DBlcWOd8eVEPUXHqfYUuYsTXwI3cMntncIeDmhbFpE/l3Ob
HamjFMtBlGo8nRAIyS5ulY3AapVwdC/P5zp83wxh+QW6bPhv0RT9F7w4zRKyRl61tH2ivncwhsV8
hxUt9pl0+w4vYEOqOIig7ydfuNqkPgVJXhkel0TyvTC7SLxz7Eh9g09WY74V28EHtakINHskllCk
jDLI561S2MnbgAlMcnQG6HxeZhbzZ9oAotjTtK6f+Z/UyadlWgadjAhlVhPdEZCyIWrfFYvA3WNR
C35Tb6rBJLur4p9uYYdYp9G7H/rGlE7ta9XRDogCGApapxDhLLBGEWsvAu+X+BGFt+Iltu2AmUZu
+hiaIjdPucP293mgjC/lkET/jjTCfoGA6OJijrK/Qj0gmc85D6p+jFWT2kA2JajIBUZIFpwVCXWC
AjvCd4ZizOMxLO0acchYnQovjBo8ViHVzvm5q3Tcuoow+Dzki2pCNUAc59CMamKc7L50Mxpziip9
hyyBCukhH6LHWlUgrjEL9RR2ZmQ8CmMC4oYgZKReq+dR5TkDMiwXc7AVcej6VsNXFSzoUUSB8xOJ
JFyuqgi0iAXt3PGBtpIEU5xQsf81Rrc2T1ZA+4+X4ZrkeJqKNPZbPxXpfI7dbHIeitlUkwNqlaV5
1oOAv0yIaX4cjdgUCEYk5XtHq8tXPJGrzsuUpn1Ogkh/G8dYQV+9z8d/LItSv6+NMIHPuHFlKYS8
zjIfVScIdKhJpJhY00PjPy2ts6iY9JgtLLbYYZqZPUzZg2Ihp/pErF3ono2DyJspQoFepBJ25Smb
mxqxk74OvveWPacXow6672WgFZ8nE6sG2O6jATCG33B5msNZ/V+UWMnzrEwxV5EV1YNnTHZDP70d
GrZX1I37oQ0F27Wca7A01ji9TOxFGi6tPnsfhBWS1hMpweOEYrB9xjGYTLIo/4+j69qOG1eCX8Rz
SILxlWGCohUsW37hsdY2GAACIEikr78193VXlmYYGt1V1VXp+k/P4DcgBzc7/AcQOLs00aH0tSwZ
yZsNjfd6YoCjgNeMjB8Xy8qhqyHPz/plrIb0Cm2CWG4vhfkPMDE5Ggu87rVGtEbVmY3bK80r+30z
EVS3PluGz8LhUelWJLluV0Pd+Bfjtv/MM1WoznBicVL63MHSH3c67mRVR7xl1VG/7oWxa5/ScaHX
aAzWwRIzgo9RukpFe1LZOOlIfsShgR4jiy8LAcnd79syqEYIrEW31sN6u9+SNUISZ4gD0oMHSatO
x2KNm20dZ6jjY3HMT+N4wOtdT4c3nV9Wbi7TMLvhvl6F3e6mGNv+zVgiF7GluzPmKqqIIR1q10D0
vINjxSXyTqqmHOPI/Ron6tg7JtzsT1LZESEjctzEIxQMKaD0JYgtvGh8HNtXxAMQg++84w+JIqU7
I8WcVve4+DCoLzyU51FbKzbvz75yZLofQmSGXsEoTvwpiCn4TzqyFTXRexVR5GAXFTwfzkW+1eVX
MVFdfdHE7+kE2NVsHm6esMctf6RLDmvNxubhiN5Uls/1X492UXbV4tctOsfj4JKoyf0AArRxSaqx
ZRXJapEee7ab9XEr4qVYzrDQ1+NvWCTHrNlJqMKfKDFG5Qg2KaS6DDSHT/f9UNWoWW0y1Xv8vrsj
cR+QJQ6wDktEYp/gmzjtf5YjHdMfUTZrdh/hVCEtvBjp8G8jSJQ/TrK6KXjOmI/8/ALlbGofnRt9
pjAX1BBaN5onkZi7DYij+DvVIV1X+KHv4niD0/kk7hdnVQlqrwrI7974Tn/CtS2PJR6f+KBPs1Uy
Q7gfdeKBArGHwObguSbvVQq/WwDx2WEgIrVEzq8RK/RCe5EuZMZ5pfahkvBlgPz0DdctJh3kSKl+
rsBf0qgJGu6WsKsJGc18i/EyF+YHI1h86ud4rbxsHQBpNzWeVna47MWyj087r438y6dwc4m0BI/+
U6asz08J3g0IcWL438LxJgZiM/8FZaLp1hmCSO7riAmadulQ8CeTun2/bIjXE6DqMyPvKwGHWdrU
HH49pC2UFMMzrAAlLAaTMvisalZpa1j5zGN2gKfLBNsfs+Bl/TiysqSN54ceIPwhHoZRDdJK6+Kd
6wk3Bdq0yC5Ls7v6kGe31LO7LPzI0ouocp1dF+FybIjHop5PsoA8rsnYrZkVEWFrG/hxxBRBAzUd
/1RlMPRJQuOYNiHncKCjyvisiY8DrlE6GsEvpsT7Z32z4ejCwNCYSkYEwqFSK5FiAYdafjqcIFmr
LByvFEJM96nuECfIwY8vUxJjw3pFvseKZKfbKRmGsUP0GMzk8+Rgz1CAw6Q5HMn8Me5QfrfC7Hl0
JlA0PtdrQUmTiqg+OmPS/Ucckt00DLuAyOqIqb2Co4Od9LqVDpzVhOSZbloK8uyZ0z/B5tvQHlmU
bA1mocHdrbIufIeVlgM6j0mlUw/PC1gbFeXOoD8bUvx8bBn94jksVlpZG7pefB7YA6JG+dwRJ8X9
HiXx+DhgB8D3wQzjs0Hdw4WDpPZ7fpPWjU1Il6LCgQX+r91XxcBGlPi3LZ8PNAflXEJlZkZgqu28
wZAPBkCIoWjWWOv4l1w0Bx2315ts0CpWqqmHUpITkvRMfa5ggJE3Vq+y6spdoDJvUsGHWiWHRvBA
fPj9XfLdqvM08WC/0DqmWQOGj81/x8jOUIwgKsGeB411MPdE7UiWU6DBhqix9WrVz2ple1yeAuKz
U3i9DfnWK11Y1quE1tFXYrb4U27Y309heq/8NbabrZoC+mu8V9M8lX2MpPqo8Vjn4eB9qnS/X3U+
X+Ihn9Y7g9y2qkngjna8JLGNY/TfuZcdjYc19AUmuu3e7867s3Mq3dHYlgfHoz7vWYecPAToJrwG
OFtwF7BEkxgLs+S8ClfkO42hq8WaJ72ZNvRlDabpjT6hGCfLU2qLcXmZ9jVZn72AP1A/E7EJ7E9V
7g2GfQO7QKlXXifFRtnKYZLhnE0A2R5q3MdzxkKOZyND19vDTNQtL6LwhPSjVNWdnqPwt5SQOTp1
60tXNq1PS863HwzRXLopVYwWRTkQDhDqWl40FZkgRi0DYV94a/avHDsYcZOqIIsHGXZ59CLmxb+i
OqjuSWEVvyOLKP8Zk+mxoyieD2KDxVtHiwWybY4Gl7dJLtjUOVXzN4sy8ZpptWPBEdJBnNN8Wocn
5BWQrdHHAqcXeACnYwd3k/TVyWkWDdpj8S1wnG5XPaY4aeU6h+EO5/AGJ8NxRRe7b/TmPlZ6fIgq
H5V7rBEw9rjIm4nUtkVmaVBSlWjHSK0Iv5i4/lVJvrygllcBJPfKP9yyANTDmzC+DTLHLz0KrGS2
DopedGYm8ltv5wkWYYYiZrAvdo8/r+GYfMHKgS0bUMvYtVuWel27TUcYx+DNVrda5Qyr0G6IX8Zp
zme0VQky6/ZKi3vqTMx/AJ7Tv4dBCagOTSK3O7yT5Tk6ID36LEZGR/DdfJ4bZIcMH8bMRjUQ2QXd
1ZRtcYMGb/q1F2o/RapeZZMaKN7fQ1Hx8KAzGU0tUOB9v2PukF+G1AEfGEuDEL2SsbKXPUMV4LOo
j5MqN8PuiqkM12XD3XoVQzU+JAaVsfdbGpI7vJrDegXaIXiTKWSKPNgjKH2uMlAIp0WtiHqI6qlQ
aBx2Q/q9RNL9T53aZf2Z2LhYG1ixrfOH5VFRt1EQ2dws86pgUbKSeoDESe2/acSg78DkM09Zy+0h
y9bV6O+AX6docGEmkYaTmZmt7saNLEvL5RhvP2Gq6auGltPwM0VthecGo+Z7Nu/jZ7wE+6MKmfpQ
vlyfPJfhN+itmV0rlA7XTAZPcpfy3PDzIMb1eznuAyDQCRdvhd/P/js6SmIbskHibQtVfaixqM2F
7rr+qoY96HNOB5O91tuc5b3yafbfECWu6Op5zasryjhKaj6hU93CwpKHvBTiYSzQVDU4KCqoXJWM
Xw3HwH6B/U1Cnka77fpiEX+OIlMOYn1kOhzLxWZyTr7zcMjt25Kg332QZnLnmbtZQjBgojvcSfdf
FpSR5ywSdv3G0ZiSh+zIjn8jpJlbtzGsBDdZdfMiWyqhRXuIGRl4ew7hy+M4MSydJ7BLTJ6HtIoW
OMzl1Z84dvU7Q67cfgWYMaWNndkaPx4IjrraaamGLo+yypyNJgNasT1nZ05WSy+TiKdvkeHW3Rdr
utuLrpLhNAKS2R9WO+fXwiQib6lNQ3zPcXUQN35z24P1fbJeQb4W85WuhLwTqhiaC7IvUNRvFfmR
xAGBarsAcNtEO5DE29YPA0agSbrgr0OI2mArG0OFQKDpz8MOakYwDZ7RWcZD2qs0ka/QjZK1xZkZ
3atNbXNnS4LQhEzhDzew89j+pjwa0LUN+5RBD82mA63tnn3mzi38mm4SXkVDsZE7rHjMZWsw+5Jv
Th/VaUvLajjngaes2bYw771ByKJtDMfD1KGCorih/3P/Jdk4rZ1QJoqbilbTXzFvnvZHUbi7ycLH
zTUsoQTYMSJb3QMTg9ia7NgBFZFpynGgiHkVp9hDUnHGkLfDebKKwmhFk6xIHEL8TiWe0jxa3AW5
KUDSYti9o5hgLWu7ZSuz+zTM+b2feRk3MbDq5GUWWoUTQK80PxlQ6z+Iq1Pfqhm2nacYSAG9S+d1
Dx20tzAiGdJp/rsOsMRvYBgYJWe81mlyNuhR+MVlcIK9ZjT46X727pZYg32srGE7zJIxA0Zj1Va4
R+qiyFieD0+wQImqk2C1As5J+YkOx6haqPiT8AhzTbP3ay3S42OP0Cf2AR+nR8+K/XUKDYVojSTL
CPwNgw7e0ZrmMDOLgZ1o/GnVTFFZvtFkWMtmGikfGyoOIC3VSBXWjZZ1iNoUNvjPU4QM+2bBuvb2
nI2+vCwxm7cOuFXyDUWc/YTIYcya1GXr1xhl/K46UohwIz7Fy1Va9Ikwa8xt0c1LyF5n7Ez9wqe9
pUksyKc/z8AoPmEBQt453j5zZqlSrIcvTv5jrf2kGkLs9rhnOJz+2T3OvsPgOtE9lPjz00FNFTCR
FMB+AKH5X1j0yZAYalw6tnZO4+kh2nCxmtEIe5WCaAFrzDR5OeYlji7jhgi2hxxswNHB4bm4X7F9
snRinWp5gp6NvFY82mrojtN5a4oiGjYMff+/t8HW0R+gdFK+hSqR+rnMkGzZqyOjts8yXbHu2BL9
lqNI/A0GnWoLUzGeXwnT5nu8weW8l1C+132F4yZB9a/Mg8NuIp58vCfnxdUs+i7W5fgKaWlFt7OR
qFOSWXZb18rC866kZleDTce9wflJPniSB9pV/BiHC/HZ8BJS4fA6xRF6ZBvFqhNmhIkSXEKxpTPq
EVsFZHfUNUfYFcFtpbhtxxDKZyiagR3i8dnThikIWToPeeXFGpjVNKmEXL53axxvXbZgaQXd2LHC
vWER/reB4Fa288Ds0kylmAAb8n18hTH9sMCECw30BQ7EwHGWXC8vu8RS2wlo7fa+5QukZRAj7luL
PSbwm9O4VX8w27hrGWF+bIAlyDOfUmAP9c7E8bXXqdInoWMi79ecbtHvgMzAf/U27UOr2Zg9DBuT
fyoAw0s/e5t9P45huoZ0oKxHy5BPTW5H5MxWgBD/kQXgWT8eG8yvN6Ut3CnWAWx8g7u/HK+bSF04
7VhgMl1ApbhmaKZZj83C7L0ehANhN0b6oyare3UFjh7mgRO1im7Ju/Cjye64k+zFeTvErwWaguMU
xRbkpseuwHYG46mfGbYTWIPSuj5HAcNjn6ltvVYgAdPWBfSQj7nj4WxhAog5ISSM9+k47z9SaJ/1
Ffas7EkyPaxNSfPdnJNIs0vlRDrd8ZuABENOzgXALibQOuGMwGb0YPkfDzDdA3LeeNqanaCdt4PF
uhUvwj50Pq3cjwphraxZqpJ8i4ppxDzoqvhRIYZy78u0dr/Rm7K5jXeMbl2JHp+1sDRyP2U95N/g
bDjzM13K7PtWZQDrTFHMAdkPvgYMLKr592Gm261OQ94XkVs/b7TH2Mqwzhm2BY/wsmYcIxw8LGC9
G+JhNI0OVH3DiitSS7ktD7wIkpenymaDfTKFqimkFGHvw3wU+umoInRMtFLLI9oaP3V6mlLTubKw
SVMDOn8XFGFmH4taOC4TYpH0W4wB7BPGr1VoJUH68pP00/GQwRAmx9uA5fIZJU9mpFmQl/GPCdBs
Z+83+YSNsSKADUCsxjOZCjxwAJtlM6fzrZmmVokzXbXu0cpBbpcSjuDbFM7dbzsUZet9TqfhonGi
vImwpg8ivcWXpdUhoBDm9RBeonpMsZKDWKfGAc+E8VAcyfSRHlH+BXAwl1fM8fljUKKgFxsU1iyx
/UV+QSa/fA2oWECxseP24BM2iQYNl/5gZGIROJzIPhZWRHj1EcwBp2GvMtJmvJp0Vw00nrFZwfF+
4lWtbV9G+C4AXl354CtaZn0Cs3GIm5Gb/JzkOfAJXx9MQaegq7gB4pRFTTpW4V1uOToL5T10BENE
wMfoyA4wt89C0tJEStoA9cDLg0kLGCh6Tpj+lgRxLGgfQGRc89nLGBhqSOcLQGrzhjM6SrrFQ67a
F2Mw00ORaJw7Dn2begJC6ecHI2qMP/AdTuWVJ3QkXT6n/nmYA/81qxKrMiZHjCqpEIX4lOkZlw3e
dFPULnJn4dFxwn+YHB3YB+PF/puZKc9fGSEaoYJ7fiQPFRJh77zLJtNbJMXgjRrIlAFLXYs/bKlp
0oA0E+PjKGP7uGsNHkVv9fEzpVM5A4GEmR5S4EPZbFgwuZcF4NqO89E9iWE2x9tm9qnqYSCxrU1G
qARzgziaO+qWkX2vfZ0et9tawK/fWvFJSsXHq8EkHPUEDv7vyjmDJxbxPvUX2QDGIV8pph/WsuoH
llHxoScO38AGnoJu6A7hDtEVjgzyorgr3T2rlvXF4wH1d0TK4XuFnLvsfRW8VO0ICtp9FnLe7uA6
CAFMiAmPWr6lDvic2WpkS6Lm7+iX8FVQURis+LE5EtWXATBxdFl1RKJHNkGD8HiDEn8XMykcLCIK
tCVG6jR0fo0321mTG99H0Ux+kWPXUZNE9aqbwRk1nZQFm9aFjGwfgHTq6LIvfvtKVtAZT5Lw7U+x
x/PzzgzB5h6krWm7px6LnUvirGzLqVYvIOKxqVXSsb56OIel70s+gUxKCCy1OthblPUPBxZtuQBR
duahmgr9xjhYsy+dHcfcymQXKPQF9x3DFOAx/2EAb0xwRX6f1nifLtQg8vthCjKXgB2xWHj1cOhm
73oct6lBE6NGEDwBcKrGgFe3y2jIhKtYeoDZxfJkc5utL7XdxT+kh2dIxYLAC9WU02i77OAJ5QVp
pfhCOPc1Lg1kZPkF8pPSt2LLp4uPhkx0NdytbhTSMNyD8skxD0xr/QgLnWKC3qyeYYVQK/WPZJg4
OrJqpL4W4SjCbQtFvGARxz2rmW2ulTA8HHCCSqReFKCogH6jqB4drUR6uSm/4P8vy2P6BsoVfmUg
zYf/YkzsMOngZQR2dy+20FZFsj1NiOrcmjGZwm/Qv6AIERyaDw3cSNGpQE+KnvVmQHkvCiPIRctl
/lFUNSoHnwP9T3Mx8B4zN37YQtgLI1zs5oVGHkDPTzOvhj+h4NvfbFJotu2STOjT1/wlg9ujelIw
TTlOWpKoRzsZjSc1qXV/yY2VlwT9XQD6yHLRjCMmphOw91ye8V3KFNAX92/EQCn9qjB/q7NxNvqo
2e5hNmRUnZzh5a3kdYFHvG6WeHTfKrAuc7+nQUBpPQ3ewqskYGQBmrTHCDhLUAeD1on/SbxTIBPr
1WE4rRiWARyixV0bShe/HqMrfx9qTOY2/P/5WLEEwjoHYTU48GCTBf7kaf0z3sKYgMnQ7L81GWAH
LSKB1c6Rx8XZVHqeOvzK+Y2qSCVv9YqgkcammulTvSmiYSZUeiA8BwGNsCCHrTiBLstmwPwxFiMs
ZFqhycUg1zvQT3BFRJaY206VnLK4W6ig/nGA7eZzIB5SHBSn+N+qS/bAIPY+ziyekR63FK7oZ5SU
GxTJFYNmBa/5WGPZqpWbTWd4kxFAWPLYq4clr2R0JTIRc49IoFU+YvSkR4N5H4M84cXSgc1z8q5e
KtDPKUZTcNVVakRvcAgAQKYRgDn4yv3eCFnA+lbrLvtxTRUmlSOVvFmNdJ9wXdA49xxhZ8g+aUB5
5dl0qSc667sM/CauQ3J7YJl0tCsoWq9rDvXt1JLSAh/TYoBjEXAUuBDAU2zN4K2WFgKeGGPtmkWM
NfLUcEBBSUICXvpoxeZPz9Qhn9QygY+EtmSsGgwm8hP98+wbDOqsaJISLVm3Qo/6uk7Iur2fbYkp
KNI58hxgwU1OWMLhWxfW0s4Pea4k72s6VABQckfv6zpa/EOEEMgHoS02orY9BYWXuREb/JqqQ1xw
TMXfRcrjv3nqEVEx3hSqQHIERxI4SxY8b9Hglvb//lq9pkSfBrOs66dbGZp4s+Txk94ph/7drVi3
zdItAb4aeb01Ffa2fVMiTuYKpxAwC5nNWdZAszm+LVPGktN+DOCy0N4c96Cy7XjWSQbaLiQUP001
dDhXBxFvBHF9tssmwAF6A8PpzSsFGaVbxumB/zAYcPEkwArR83KeTuiZLbxxY2TdNZiz7LX2S162
oNkWdfPsCK9mgai/o9gIqi5sxAbGdYIn1IcCP3lnw+5FK8DVU7RMh2UnL9coahiGiVuoRSK/c+Aq
H2vwARZq9iZRMFXB9m6YNCyIsEU+q7sIBPWbQtuUfcc0qOW3jDhV/gXuPkImUE4gbzgAIdcxOybA
eKBFRNdLrfhajk1L7Nlq7Kxhn2W4DnyGc5z2SzZdSeK076DjRK0Gaz74f0UU8IMGQ9AblBoM/TrR
gTQQ/8QYjVRdn6ZqzEvUU+7TC2NyeZupmn7RAzwyvFoEhWAhqU3AZuc6/wWnkYBgCODiJpRzV+mT
D3JPO2AFEEKgH4dsEVxVAV/Peq/vV78hGK9ECAgUUjyHpsgIKb8wKaAVCFXJ/hPgzUzjJqBQfcIT
E+79spDeI9/dYNElVV0O0bu8YtY4dM8oNgs6ZBEWd2l2Ux+YEbW8hfzC44TLRwemXOZr3DKRhe1Z
eJhDABtDzlwjJEqbYtAcXMwhUK+rrVi/Qc2jspc4xX36VcjAwuVALa8aHZuxeJsrmZbYNJtBYTu4
tYxP4D1Q68AsA4RLdZbWWPWF0VpDAXPhbS3YCpiFJxbIGyMfYI5w9PN9pttHYVH2f7BsYhhBb2c+
znfi26Pe9Tuk/sPS3yyxxg6XWf5Q9iiPx2mN0/kKlAWsP///VwlxxTLcYPQ6L3QiEBs4GeYfXvpR
NQt32LmrJZ3huTtNM8ESdpBX59Dy3KTWS9WmaoC1i4bxys8MUAaeLIhDeOsQ+7GeEp7hqCrxP38r
m+cWqHoVvxfCTX9iP860gegk/hK6LMb7YVPImQN5V+ynxEv5bjfP/1aSbaGHq9NsH+TBjxq5ZpWC
TygZYcsbDjgD3yWJpv94pKuxhXc0jByxzBi/YgaC/nwH3k1x7TFkmbSCEmvOkx3nt0ZJb1cEndge
lnD0vwPSqPcdSnqLLzAnRVdlCjDklmVR2m31Su0vWWrxhqj6GiKloCk7IZ86ha5gnIqOC9jTw0VE
KZgSxckG/UBQ9Y7wvCyM04NmZeqaeYHXVkeoBnivAE0+BAgBoCzyLv+nSgObX1ivq+/IcdtgTrJV
/o0XMkkanD0EzPUCO8WHIFESuzLsBUJKAQ8Pj2rTgPi1clHZSzha2l+HWeOsNfN2xI+g3xPVZyus
2/o0GthzpdfUAaliOMUGfQTzUtioKLpt81bdzS5Cy7AtW/ZYDOTwPayu9rELbq7jHuVNxs1Y5cii
UaBrelHJLXT7CInbDZ/1D2ulk+JkvEkyrEIp6fs1mosCPJ9nH5GBPBAQwYFrvlgoAF+GqaxRsA9Z
3A/oE94GkkHwRWrIVg1wGiycDKqwp7reyme0IeIThBfZniq9zJc9Tp29CIVfDXMMtjwlmTDwMFNS
PkfrUv4rAkOXAMK1Wk/g4bPnDa3vJ8gCkTfYj4HABkbgMApV0pVVk48QQFyHDAhTRGFp/XchY/DN
DHUI2FEr3dKhy4T0RQdQIJLrbOqVWk0Mx1i4eeUxnSsQHjFGpga6G/SgsYT0u0fQLc5rJOns6EQZ
yJp+zTmFAgx0/qvCslHe7pboP4NHGbufd8gzuiFhienkbZLEKDsfaKwHOj0f2vHtfVqg93uIkMD3
fhOVhqbKfLgUQJX1J8ZZ/QWqlpOnnQ2Od1DNDHkfoXN9CAI8apvYKDxM2rmsgR6izpsR+P7xAGOo
7W3Mc2SJ4UlGCfJ7jvKHSF75JEKBqFLoLzxrjPX8V8GPfLnDeZZ/2eGYnjwMdN5rrQq4jfscanfI
JZbv8Pc3Q5vFQFyhZIqrb8D4s/1xLHDwNHIba3j1HYX5E6YMkDwcemi4sHRcHn08T1BJgcsHsLFp
yCEqxao7NOlk7MYEDEjnC8rfrUEg9gmK6C1+nkeDyoNZcvuzejc/822I8EiuqPbtPrDllOxIZAGB
CCT2h1/5rhsTIcsZevjBPwkb7PZfLoJ7PlJiqjOa+yHp92E3NTSMUf0ryCXHQAi/f6BKUBUl/5UE
WsF+MUScb1kZ2E/jZETrZ+t6bFGKrL6fCXU72APY3LWmmMizjPLjN45d65EZQ4Tr0z0RP+gcFuiP
NPw9L2sdO3onl0OD8VS8fkrkUWStHypQyzACY+mF1vv6HbM3ByXtJvqMIqDKboTG90v6cv4khgKM
v4FjPzKuxvd5EKRsKTAjfGd49+BhXJbqNFTImejLENPvLB4F3CJ3SI6gHmIDhUhOoKBSp9UrqI+6
GSyCg6Ek1QTgk4aqFe1DNf5kx8R0v1S1fB+mAUUBioH8G8SxEHIl+H4vXOd1jlJBZ94cm8r048Ej
+gmAFaG78TQJGIvWEmW2oIu+I1lwvnVigqsjDPPcX6B6WNyEZX9g7TGD4O5hiQbz2EQV9XabRcr4
dTmYSCFXc8kI4/SIP4V6IT8P7Fekd6ZK7B2GthRnGk4Vc06zQMLLAvDr91x5F7XyKDFVYMykxWk6
TPkR4Bg9P7kppBQTLFs/cx+VR+8KXBLU2ClgKpm0iPvSlzuAn5HNx2U+aoEVWkroFVj0vJ7WpJjv
CwLlMThxhiOVeQ+UPwSW/o5cVkdnyhjF16lV+jgDZI7wlNpNdmGsCP6OT9OfXhNWnKHrt5cUQ8Bt
3N/Ut8pG6djrPMeTWUGE9QmXOMCilpIV0nE2vk5bSWmrjiP/jxclFEcc0XzfE74mb9MSmQgquQLm
PrZGtGyrSrQep4jv+WdpdvbfNCXmAx4Z2D4vBC4v+rQoAMGaa9MceRn+GUhNjnNaqAhT23qQBwbN
4M8JKj51sqBxSqg7brQzSLkDu4zIzpYQeKNrm9ZM+hbiLIq2eJXsfh9Ku7abTufv2UAS31q4yUTn
wG+UP7J/zAuHNgrcyVCyDyh4MgE1QoILlU5FDsoYc8S3Kd8polyn2v428YxqAwen6mGIobA8WW8r
2wCrpZ/DcsRQ0UZ5ArcpwrhvohnMO5pH2EpJOsm5B0bKf3IIGSHN2hOGvKFMwHFG33x1LgBINap8
olOghjN9GfBYQ1w+RQAq9LZWkLRkxQqP64Okl/FI4vWiktw9F6A05naH2Kds4J3i5gZGM9t2sxMp
TUNzD9IlzgC8fiuXIXqFXAqiDKr3+bsx4OjWxmBqvYNTwrJCX2UniJ6x0I2RCa0iiKNIZmdYWWe+
27eyVviFFHI66B9EaARExHszboM8AfzfQBjWfswwSxhqftXwoPpvzobyL/RA5T3ZcgDJiUVfD53O
VNRdVR/j3lPi0vRc4hq8l/WUZj1EcMf1gFvO/oSkreU/q6IxfoIYIzd3Wjh2PI+JrF7Ad4q1lWZL
v80WHmR3RiT81wrRNyRXWYzsOB7Z4wkBhoVtloNMDxCZ7AoB8Dz6AEM4QncMoXqbygInRWo5exEy
Kr8snHPr/yA2JP/j6Ly2I9WxMPxErEUOt1RR0dltu903rPZxG5BAApF5+vlqbie07SqQ9v7jcBCo
zn34zFncI5gHfGxHP/nWUwys5KEsywyWUqo/XKmrXTwNvnWS6yQ29Kvrpi7BkC/Lsemdptkb1IX+
HWRI/jTG8P+HxagWGN4rcvuw9AJy3+o6SW2BVwEHsbW+2uhf6wOLRXgwa2kvh1sXCQ6RrY0nFGsj
xKKEdFPZEiMFeZm6cfksej09jmFctIcxHzsIgtB0OU5CGzZdBr4PEjBZniFA0A2uxYz0L7X7RBP2
X3P6vM/Kl+aLWHfuubXphLXfkLXJey9eVfcSNNW8pHbLsIBwf5JOOspl3IcdS+6tAKdy0nCA0Sb9
G93FAXttBBPTBvVDEd/aPRHF2QfaUlx8EOOwXgs1cdSTCIE0zOim+K4wRocM3cAzV54LL1Oz4iyE
gG1ddMcdVzjh7/VK6nbQfc1ujOco17PxdyGGdUCfeBpLbo1Odm/O4ALrsKjCLs43rwFS8m5ojlTW
aXnKabx+KejelXfGr0bFTC3mKxqX9n0lRP261oXnAFhVHGt2hyUSSmqdF2fve3PsZFabRP59PM62
Og7OOKtTqyt73auBSRikCSA4dWhF4sLGPXfqAmTcGIw9iTBLO/KLpcjHXGScuc+cCu0LUvySnlWU
luU1qC04oTIqBU9C7C33jSLHLUOIpjK7CrVm3Y1bfpV6MZ9+v6L3aadGnxO3hVXmiYAPn/k2+ue+
LRBimtpv75OW2yItrLUMU4SjJn+MJ6dCMJSvfvJUJtTcZHKkl+A+mtiFdpR3JN55qItGMW6E9bQv
l5BtVCJeuoNu1vrIBjs+B6OPPq3wMVynTh675syx1Q+salr/iyOALUT3w8BBviWx2gWomfJDQKER
upPa1s55BJ2g9SHmJJloAvtlqlp+RxE8WUZZGi9v1PXjbwuY3eM0ZOFLUWEW60EjNaORrhVkWUln
qt/cqpzLQyM92yFnkcs1s8o2gJjuppmbRhW0w4eijd83lBMM5ElYgn6IBWn/jG6AfUIjzK2Q5wKZ
5SP8fxnbcr9OeRPs5mCdHkl5aJcMd3pldts2rhAE06DqewV51KZV4gq9lxu1sOnG577wXst12UO+
osUYrNA6Tpxq06GnKKc8lJt/0xgsc/7gL1MLOm21ZZ529jx9EHFtnmdtBtZGik6rXYv0PoCyxCiT
Bo2slp0nx2Y7zzzNgLnNmv8O+JFPnhcNr01PV1Sm+CBgDKMJobGpI9NePJCSe5CskUxR/5aw4HJ1
PJp5k+IQl21EjP9aLVhwUD+aXbHYttjffPzQppyaXxGmAS8L22GWBDm7gnV8XOjLiTWls2nla8Sz
ic+hgMiwy1mxJ0RRHRqckbiZRrxaUxWZ85gH9p1yxxhozcHJ2KN7BDsItBde7QgTFt6GWbzQ2d7D
sEWqvy5yinipQam+ZG7r8AAAzX+XSy7VHeDE8Dowd+SpNyTVI4BCEGfVEnjyMQra8XVWnr18CK8s
3PNA9WTypaZwOde9ZyzI+ry0v1eYMvOgDJFYe9TvPpH3jqyHY+4u8ugi1hf/HPqpwh+7tRedIgwg
IFW4vUNjeNzZT1QiANS1Wx+8bsZrmveQNdkAx1bm9qhvt0emXRugd8vER35Lbz3hhBgvtdcU4Sn0
aheRbbQ1mQMitmS4dJsa7ol8xnOBzWnh7zGw7Tmg3e+iUJwtFsr6H1X49jeZg4iPyOcNH3M8TEDt
a4GDUQA1JcdxBtbejWTQDNC09YiM3Bb+B+iZY7KWOPUFGnYKvpOhxU6CbBL1tIMg+nNoW/tPbkwS
3pt62saPmYvuN9fIluz9kNi6HWqOooXUacIvnDHAtGYOTPUwsbEWmXC6et1R+W3FfC1yPvktdBGK
qFKGe9V14B6qb+1XU8JxHvllUEKysLQfNZLgfg+a6/aZSxuTyFgE6n89dkXxY4W5+pYKBcdR9JE3
7DWFwS9BBdsmzMb+7wGbBANUc7m+2zzWFAZXVDjvkmTbHgUy3/XC292179USIeJK50lPf4BJuuHo
Q5AvLKj+QBUhxp7hrR4LV7wMbUCm/hiEaOv9LWn+5o3v3HlmBiKSEYPrvolJhs+LGTTZWW1nvSJB
rLed2OrxZYgURg/uzvmi/EkRzm81SCRhDHlXTeJzIntjzdljxiF8KsN6QcpuFfF97+khvj0wA0yP
HW5C7grPJOXvRqyFSBkhaWOAvXHIF6r4NsiCKq4VkkJzHqaoQ8vehywEeayYQynLMozJbbPOe8vH
oZLGo2NWJhaP2YJfwn1aYJeG41TZyy9eLjOdhBiEfSy4+E4wZQiphm5w74k5ddavCfogz/iQEYr6
pFOjdRrH9i6RBJvsnYh96LxgNfRR/FBrmy56cVGLCWfb/g4+JYSPLhVX+XGCpfPv2qWJD7WYXOfg
EpX6PeNWvwdqQoy9gABlgbgxPXy8NqRxNP//KBZTCdasx5/Bjrc3aZCypo4Zq1efvKt5b9e9ebRW
f9VHFdbAf8qaG9J4gwKMztt40WnxRi+wp4teLzvp+IH6UlHfgUE6Xf4DyCIxl7jdJA9dj2NkJyse
MiYcWfwuaxsSjZl1TnaN2sBbRATuvCs0gpXLvIITjU0PSrs4woZmaMHl2QtFU58EXJb3ZKx5e8Rk
gbtsHsL1WrOjcyXbQ8mt3dvlkG64rJnW/AYzZQWaGD4sEyYP3HYcCHHn2i8II5Z673A7R/dTa1R3
XmmwxFrm80hm7FfLIzOpkKmowI1ZrHEjgv2Sc4yGK/HGPfpb29+T3Ba5ezkU069YMDJfHFmyKHmz
lV9b7suz7YXjR9vncHIerSP4+EWDAG2IOSkOueXaH7NhREsb0Y2vAa68J5zw4CdqyutPa5jyXzYQ
MjjcOki96zpTfIPtsU3JgRiSN5uZ4D/bA10FumOSh3Kt16duWyceeok55hjbyg73krvpGdglAN4e
se8e4zgP3lZPKOstEV7OONxE8YfW7fZbMzeistgqpq4pWAjtsBUBy9ZkIy00TtM/1DyodRYVWCDZ
y+awuiuKfoUz4ncClKCw9AJKEtgHf4zt8a0Omqg42/VQ3L6fpsQyUi4eAyyTHaRI4FHi3EXVK2Bk
Xp1IlSg/scfYCzicMvCHAZalA2eEUo+qsYMHunMq9KNEFf5qpLJ+89WodYdMrnnTN053p70i+jdR
k/yjjc14P3qtF+yHLTb196gGEdxOUHfWkMat/WZcSvguaJs39Qr/HhScPEMMdiOIp/o2vJkwdXnY
Mf6K0mFQk7a7I45sQpC1WjTGT7GU1zyavOUF6a13GQ1pjQTHoSw4KdVa3cntAeKZXuPRP4AiVCjG
ZxRDUKkigZE2/tdgezX3DGlZRLqV8/BEABIuT4Et/Vdf2fZ/Xl+sl75wJKBmDXeORHBbnrD+ts/I
1QoNrEG+zLNf+t1bpV3rfWxq4+1G5o5Hp7et/NT2lnWPxjMf3lyF725PUOl0ovceENtqJvHClOh1
fH3F5KYYvO1r3OkIWW7CE5S6oE9EBgSLfYqaMdJHryrW7uiv3bRkhRiRh8btEIinhJ7S6tPTiUke
AQaW6d4Yhst9u4THxCLNYxjdP/4m3FdoHbtn5u7X4FjmtludeowN+kZ2uT+UauRgqK0YnoHHZHlC
1Fg9ynWbyifAh7hMqy2c/5Hvz/FU4lZfrJSYvmo8+JUTaXA6VW27Po+4oZXCHbZr/cqPjusC0HQK
miBqs3r1/GMzUJZ+KAv6ND5doiNLQrKEgXMWaMfAt4AC9uMa4/JG4cCKuF9nXcpz3Y7dP47u4tfm
DdaUObWAqmq9Hp+MoJ35x2IKvyKbX+erjth6d341E/I2OpuXzW4byH3XxCI+bERA4qZYQOxryedK
Ywo3cBCszQTN2zgYXZ3c8c441asPNCSxxGQZwxUyAOXdL2u11BeeDeifFmCUYIB1bD2MIgafZ6W1
vtZF55DSNFBoeJx7vNrvpHXPA1QYGDbcva5ChvjAZ1CuV+RBjU97CoK74b8C9HxhZVcSfTmmZeBx
10KciMcASW7nuPwqZomrA8UEbYDyekoKsDIbnxbj6PgbYrH+43EJODxgLNSIkEVxCDpicW8KgegX
NET5sGDKKVNVd74+xkGL+HYKNw/qO279O4fJ/MdV0eocthh+Ie0IivmvZ70vz5Bz8p9bBagSi2ma
vjhE2gWNPWPoAZuc/ls5VRTjc+HQSfG4uSZdNwyx+5q9ECdPoHKIZT+J/mCTbcgFqZrYgUlq9FcU
4Zk24K3RTjDwXfNiiKlEM775j1EADZme/SAh5UJpdfZQSrwoSup5KetlCcAppf6ZRjv+9EcsDwQj
Qeq6xcJ7n1g+N2Pb9218NKuNpLUI1fIFrS26E+K58AH/ebU+bgPSkxPLPAQjofPbiItysL/xnQGO
4VMoLo2NlwQhpFPXu6X0FifDwIopMxrC+OqAvtWHekuwGpJAgMbPd2L3X7s50cdo2vEBnhaIXMVq
eht4jxve8rC5YoZB7KZGXFKi8eAs7FVWj3Pv+fZh7Qufo6QwKO1LxN0XK+DG2dMWZh5JCG+/4srx
f9a2k9dtxQ8AXeZrGD1Mjz8Uu3m/PPZS2FJqj6xDFQ2Ub8kJlNH11Nbsp5H8b/SKBeIbfkF2WyQT
2xNvtfkPxSPx/72CiTpJpw1PDAAEKSht4UayeoUOkbRIsS87zw0+E9aocS+KQLk7XyXlevKGzZ3O
cy3VRQV2Ve4KS0X+Ce5bN7uCqEHiI7S99b8D2jCcM3JyeHfSDRrESwjmeqQgPPjpHKnlji2vSi4O
K1J/PyFBftaL34QkETQV93nMbJvFNpF8qRDTeu/NNwjGEXMS7efe9/lHrEjJP9WGj+UIMM5jHkvH
Mi9kEvl65+ciuZaWdQPc8lA8BvQp/rMRkdj836voapdx8YdNINnSaM7r8ExUm6qvbQ2a/eJUnVWd
1WaqbZ+j6EfgqpQDRITNJRKilU9GzsJJgWn0nyZJoJ18pWARZ4cGwmwonKncS9zmD5hAsSuyVvqY
tcN5ucNjCfceMXi4aes2I5LUMSKYspeNv+xdZ5EBlyZlpbu2H6c7N++rbzcefP0ZlYvzd4EXUmJv
N12uMrxH5UMMvFUfZ70mqPooQEh2Awf1I2IMz/2P96nJr02p3QfOyZLDWQfzcKc5EDA01vx9zl0N
tOZdJEFU4hzACT7O5TD9jVAjfdvski8D2Yp+tmyi/x33VTFlpT+o+UUh+N6X2G5x7Xe0Lqp4jJIL
ZZnFydbNDOtZmDKrXLKC9xGK6uLg5X7cnMFcVUfrdsLpy+9vFsatWb6NSW8Pj7WsxDXi2VnhrTqw
hnyi9uI4AgITGFXLeuegqMeTRyD8uzPfhI8o0ZM3FePjTcM56v4UU+nfOGhB6ZgOqcHbJbDIVeoH
svirFZQM6gmwT/o0oCv2XCrLqxYh71clsGOmFueaOecin34HzKtPhVNrpgffnb8Dx8y/FkH5BkPm
6B0SLFp/hKn6Zo94zDrZqpd/YzOwkEtPDSlslkuGOtJlb19CYk+H3K9Kvae82f6N4kn/tQLRX3ki
Om7EUkQvTVvZ+dWl+OBKrMninYuYNO4DylkskcQEjS+kIbfbHuMehpSWPJH8yvaE5CZqIPzTFeKh
T40bjh57kA4+IeWS8uTw2HMFyqh5B0bqp7sCeV59CCkanYh7tNUPg3vgUVSQuDa3lEvqPG6H2D8Z
NiBsdH2nsYS4S+HuhLip1XQlnOaO9LlpPshk8GBwVa2fG1hIoCFHxMj6lzzY7pVghGaeGUPvrDo3
0UwtrswPawBQkc2R4x7I7IrZi+EgEMflTbeT2H1p7ZTDistzda3zPDOgZPMAPZXa4CMoCiisIGhi
mjXbFklJ5jpMN0G463LbkCTdR8ipcmxg6DPFI6WycFmeWAxRNPNEU1pDQ+eBXO6Nu7Ym9yUlcs78
mee+/pX3am0u9arWx17m4wNzMGSl57srssne7+5ydKNYrK28Zwj3rPHRxenv4qsKpmuvdLK94/7f
HiJ7aEtWfxflNMOsAXDbYozkvBIvS0QQ0sEKN7KA+VTiiIgXTqGLiLntj8HQ1PPBgmrkskVIJzJy
DJpHOn95abn6/Bd2ZV+d8pZUEzK4OvXb1Hl03RyO+5TBtnnvPNHcT8Qu631R58OBLSzGyAbIc2bQ
RcEktSZJn/ay+BAwhocsuDqEto6ibvtutY9qot2Cbj9Uef5AoMlQ3AEVBqXYmcZO+LO66d2SRXBp
MXnzqUKhHZd69aesR0Q4phq4FGC+itzm250pGLiOAsPblFqVv+iPmoiV/5rOQz1mDc7i4mkn8n6e
/GBJlfZ0dGCkY/gRhAjIlGzCDrpMrugSIeidImum3L5qJ7xZhTD6CQT1locM4aZ63MkF2TkeONcH
pR1IGkxNu6zBPrrBMAAzfo5/Dp/6lnYokYYHa0Ur8tjKKPxqh9ZDo8+AYLLNXxL7gxuujS8LxXsb
1DmHb1ou2mAPW0ILPUQgtkso4WNUas3TYB3ajolwP9gdJ7hC07mz8fYXuwT5IvZh7sbdUsXTA3h5
wovVMdcdjMSnekswX7wrcirKxQEHOiSHlTDfeTgOxRvK0bI/BDxH+W7QHelCMewW5n45Gpy3GAjL
pzF32xdkRBN+WHbBeEdWR/KfP4+xPEe6nL6bZS3vx3gKCfVpm+DR8oLA/SvJQUIdXaJUSVvYjXF/
G9pZCkqJ8dBMaziTGDDfXGRrET6HNlUAXOpWCxDqjn3/3Ejc8/wwhW0sDpeqz+Kq81/ymxWWidv2
m4wd1sed3CPNwMFUavsZcQXSuMku9MPNd3ReGqQeQCsNCEdjSuxNXVJ1Pau3iqojYxO+Bi9cX8OW
fNQ/a4EDbJqSuHlatV+qc5mXRv2bLVD/FAsF5L6Gp+5P6HOje/TsA8xY5+JtSIDVgIHyhDe/QTr4
DPvPYGPckdyfkECeDxPhHkm9NVh/gYX7z2Y0y1cFC/oZ5lvrPXhSbITZsAEDzrSqYQqI6h+nKNZ/
NhxOng7b2L9KfqEbKgL7u5cl7kR2scr+3esod72UipaYV1Pw105QZm2TQJQOOkC0z5wEfUvc8U4Q
mQEjAZKROQXlQSWi3eGAc8i+FFvoVPrImWHKC0fJrREOEXOYuegIuTVtb/tCUzRtewqY4/giJRDk
zvfNcu0a7q9MurLoCKdytfca1l1pLrHKx78a5gMvFIEq7zdHa0WUQrU8cCIyb0UVl/PBlA2ws+nZ
1knbQGeRobYqmz+l1XLmjrYwyVn0s/NcrsQunhzemyItVjk9WGOyjruE6AWWjKBn8u87M0479nqs
o3ACM9ZNh/BhtP5a/XNKIgfTJpHBkHmKriqivAt8YfwlOfCXGxZ3A6KvzwhCA1KgKkke94eoTPYF
WSnVTkixPGkaAz6sZt36X4PHE8JTyhuPKrRtxjcWeDF+RCHSdCyw2/BmEdPzAdRz8+53pX7KC8lf
A0063pHM0VGiQ1VZmyZqCF7JJSSDYK7Exq3Aco8eEuNBvEuEHT8mzmAwgC+ofSd4g0r3d37kxSg1
nGJ48vIoNAeHjIoPyijDv3zcXnDy881mYe/xrR5sI5fwhMRWXBzaR/XO6wMH0AxwgGCoAbXvbqNm
HgKctTe+T+qFdXjSMf/sGoZrfO30Ot/pouj6y1zlEQxaTEzMDhApBhoBecACy38CRARHrw/4AHAJ
TXRPVTssICMuLmlv854JluiOcnV529apyP297EsEuqMpkAAApTKytsQmoxUgL83JFvxAR9QWXZhZ
WPkYCkD57D0GS7dJN+VjJve0az93fY4TmyNSZ3hfS2s3jmgUdlW/bS4+oliY0zyHnC+i1oX4r2G3
GsjcoXI2nda5/SzXLdEntH1+mNpDV/yqwql4mzDBw10GyRBkRaXMX6AqPq+4lP1nX9s27BCmkijF
R2TuoOVhBQazEsTleksZH/EWdv/JkZhqwjziNU/HSuH7yHGKrodRT/PzRsdsntoKxS6ZJ418JVVm
c47Es2NIy0O+hkudT+5cc67Zt3hj0udqdElWcIlxB7eXqo6IIFBM8/2RrV28rj3H+65AwzbwDwAl
ZxFW/vlQK0JX0rgiDG7vlUn+Oja2cB4d3YRn1ABjtSNnpziQwCzr06rKoboiuuNC61Gy2peEUFud
wpwN+DMS8gMRJYVH2Ehj7hwC1pxdbCb9q5/95JeDido/GF6cm+ldW8exrbriyON5O+VHy3BKj608
wOqOqIcWN/rowwaZYb9YCJgmn3cyGV3/OHcjeo26cpv4OOl+DPczltLDja7F54L99IZQ+kChGBzt
9rAMc/xiGY3oo/LVUO8TtPqfK8ld0b5GK/yCEh22KcdxjBSd6kaTjq0bNASilGiYF2Pw9FgwJQki
U2xZjF8Vi9oSoCDEXrSQy3YTE5ad04l0II7te+JOfVv0RtYAAiS3e5z5WQ/Ohn8iIzzDKvi5dX9a
sUxZVyBaL9wtuNBnpLkyOOcYVMd9rUoAU06OOUlxr/3/DO7i6qkRLsBnBzuVOnCN+XVeR2Ufxtol
E4F8HM//10d+/BB3g5mh40nPQTMn+tZJcS9H9q7Kk/GZL2+qITOU/kroAf7dIuiJLpGXC/vkJPaa
MDa7rrrzlnELedsC9w/2ruidG1462Yjik223cpIvx1jOK+EAbL+9nsE5GpS9BuPid9L1m7triJMZ
L1teOMUREDv514ZtW54dzy4IPgeEt3azN7Zb1lFAtNwROuFVewYq5uBGT+ZjM7lfpsaKNQZmq3QQ
sMQBM7tEgzGdnbAZeH2SulkOnsZEsG8L0P0sDEj1IG+P4l3Y/9yKXklqwHwRFqhvDxvQIqBesPhn
Bwi4hYjxCV4LyFK8jDR+Bzvyxsg5WJZ+odTP9mOOEASLz6JbhA8fPYJzl8iEr16MsZ08WF7RvYAx
IrjPtZa/JKzkb15oqeqEm8z9giwimJPxbCaGc3TdbAV7c3Zh3PcanivAPCwnSd5ciU+Gu9yeKJwK
plsGNcJhBr4IvbdKiQBWPz72Ln2JAmaznWi4+jPavqJbil+JT5P3KmHpJ39kfGPY4lvSFDZue3+N
HPFpd2G/IFprCUQpyq158hIqIY8LUzBPOLhA80JGpwar3HywBMmx8Nuq0ZyfkMf25Ek2EYAi7SMK
HbZywxyvcWTzpc8OH/VjbaAmzgwmNKezTS3ygmjHvjVGT5Lo0aAuY3y9McEJmLKh/7am4ybnsNi2
a1SPCq9Is9XxA9bZQT0AQIefUQcl98siBSbOVnA7fqCFrItgi63FGuXVYjuGOFTBysaq6L4SZI+X
BvPWeofMzd6O3oxv+DjFxkyP8Kn546hD+WWroa9eEIGjW+QZXIEocRqzRXQeNSb2OAXRHw/IX1xw
zFVi3zcFE4XkC9QYPF2kYF2vB+tSurn9LlfqO09yXMQvWw9EHExaz9gIZIFPKI6r+soHMz0lvdZV
xvWjmy/RM/NkvVVt3XEMqvUePTnR46tjwt+lRF648H7z2hamL5HARsXyqG7qShCo+MUmngq7r+uJ
QwfaP0O5QCC8qCJEfIGPQI53MvGW6GBbjTpuNhsQHl27I5KCb+PqOO3U7chDS8JsEv4UHyayVNHr
B6T1Y7sQozrPXmw+Sf9soSg8+KuTWkiGzOaexeYkCIXIVpEM+jEJBvU7qDb5ERMZyA7k5OuvdRNC
37kLcrqMsSZ2s8JFv7wvlq3I90O8osIsCWTi3SjQaoEsOzBFLILw+0vsIiNsKKsuiQ/argsBQuNR
J4X0d3x+csLbWyw8rNqol9oSs/WGvJj23UTQ1XYX0YmZZ6iPywTOzGZJcuZZ1Sd2OGnue6vrn+zF
a6dsGuapQqUgyiBziL/8LVFmVYeoT4bxCLlSUm6bsHAtrYvKA5Kk4SLcLDFlY9K1d56nW58cmWir
j32+uLzFASpe9g6rGf8OyYL6qg3IAMSCnsTHDTljmbJPuOyTm9N4hD/KQX8s3EnIPRxraFIMQgr2
DEx+wWXli4bYi2hsUySt3vLEPOi2OzIhAXJjqYOLKxB4nyej5+rc8l0AEyB9be9Qgs5ztqFiupfx
VASP8yATeT8v1QIZLfvliHy0+p4tK7Ip7RJ8aY67uWfQM8Ke3FDdXvDeCn5UOXXLA9xvZA593fTJ
ZbFwAkIezJjAodaGInOI+yQIq/ftd0sHI0jIFg5c/9EK2ENujsA2GlYxboWguXnULKqJ4kHZ5AVu
sJEgb27hPPZtUszklIVRkLXkfHMkDExdB6cFMyKxiGC+zbPmb9QawY/UBv913Ahsx57W6z2+t/Kb
KaRtbrb3YZ/MC/q/21m+Z/VZYGXLpXjRRoDvIt4AEbSN7QlINmX+kVdWfbFkQSDlzHvHCAygvMMt
1lO+jfpspJVjqMfXatbsdUPp5c+yc/T3POA/JskBY2EmnZ7q17LZADWc2CETPgLtTMhycInZijk0
uIiwN7yXTafjS17o8X1T2/ZKiAb5C0zj/zBLaQ6fiH5jQhj65OT1qLcI69nWX7bsgpuYYUURGPJ0
PfdeKU5UahVPrE0QUOGAcf5SBz170i11TO+IByNGwTeOJdJ4mJzo3A7SfI/djEXSNdjqyaPt8C7F
oA/rycaN0L63NSG0h1tB2N9ALsN4Uby7R9zK+XBdBiV/QBR7G3EZvWcBMo2B+FE8KD/JhFsKJA+l
L+9vweA9xY3XZYTS6SQ1Xt4cE5EU1EQ1ACGXRYjagfTbXHDbAKcCqplWPpBVVtQPhNRwFOtJMuWG
HpDvvqtZGW9L7JRfYhtiMbPdLdKZbRIyawOFjy71iZNFn4m7fXjQvGl/fJMM312k8zuCf2xUzfOA
HqRvO+eWI89mw2wfyi3b4tJ5Jgca6ZNJ6vYZdQQUd8/XfOqJAoPAZ0f8Y6N/l3tkvAQ7kxxL/PqW
t47MLOmFP3xZxtkpMrjLs18tLmhNSwziLg9qGVy56sbiSB6RXx5xUfIV8L+cTrFQNTdT4EX9XY4k
uoeWX3MewV7FHyUzijkVNjHWjlLWv8DO5Xba1Fi5h0WMm765aZpnFK9gsf5sDX9tEoI8ZBrD9tM0
xOzdE99ivEM52cN/BNmX/9hnlocKaeOzP2tsf6p22ncZO94bh17yUI3N8DvBJzlmhZXEWOQbH7fW
7H4UDJLvwbbNc1qQgzCwpm2CdnNysM8SVROKuMr2uc7tdej3kj0DV3sco/of2pFY5tzPg8camb3F
ESrG/9iXYS/ruXL+Vmg0/0yjF33a7URfhCMIO2LZLoLX2h0RRmk6fLmmZDhfyccKvV0NMKHtTyix
Jj9rXcRz1gB7+TuBedkcQLms1y2vtj+ubYzZU1AdfAKT85hTSsSmRPCseVrJMSDCgMAWqG/kSI9+
ARCeMsS4jErKqR6sDj1mmgyFnrPECmuQM7igfW+qeIRQh4FArurO//xV1E+U++aonLnCSKrK/R7h
XE7j8i6I5kXckcVpvw0Tc4E11TlFstMCdGnH8GxzEClrlydeEj7EW+KQutkH9meIz+EZ9U5Z7iRy
VApIFS3yZGHl4wlGBBu/6qz4gybVyNlbzIAHwEyyiMZ6ImyEkqelPChuPHQDaPF2uKOMyPCEgWMG
DVFsL8jtbbxypIngPmtHmOvlRkUoSF6sFjX+onlzneFYIiu4JQL0NTtXBQec9gHcIMlhiMcuxBe6
R48C1+6xjwSBD8hzLPdYOwv9SjkApIc6vA2b9zEkOgtNMz/72YT9LTq34TdaOzN8FxUBOhB3s9Ne
mKX0nZgHh4CNZW7/raFl37lgNED5EOT3nnTb8RCvCcpqyQvr3QETbmIfeG3CqetxYz84K5KJbGsq
qzm09Rh/sBtQy2Yb4hZTiCXu0mrdiPDrhBkIi2ECnA9NvDF2516szY1bLqp9MONo2PvCvdG8VpC/
reFa/wyKKf0ncJj3DiSROuO16Qi4SQn5IyN/6mARU19sOswUtZEzHAPQSVpWfvA2l62Gb4hdsH3R
VVjI4YPa7zXcmoV0RtnP+wqz65SSRtYF9NC74b/mf5ydx67cyLamX+Xijg/RQQbtRXcPMpluG2mr
JJXMhCg5eu/59P1RPVEyiSR2HdToCNiREYxYsWKt34Dxe6zGWvyagUX+Tu14ExB9qD7sWtQFZ84R
kH0kYUfnvZr6XfzSK3YbPIZ1YULkg8TPcawgvZZ5HkGLqvzmlGL7iqCo7iS8P5Vp+hZS0kH8Lq/U
Y+6bjU5Jx9bBBzYIKT97JTo6O9zb6+TcWwYVLfhootp5jWK8D5EL/tGYaCIj4eL0b2On8vy9IWsi
rBdyfo9GAFThmFTGaOxGWeRvUNulf6+gz4J+7CA+mbWsvzXIkIOo0UhDT7bZiZ8RbkbJG27b/A1k
Jqy7a0+o7UGpPAFQOoGgyAT8iPonKt0Pdt9EH5A/oR+FZF71sdBLDDqhA3XfUegq812HQePPSs+F
5yI7QSMDxTP7pUnMgOyAaIuWXalHvxyOIOq/WhfRddJ786knAYajFLTW9xQJ2w69KbRzdglPQWuH
ChNBIEtE38O4r+DTObRdH6aSdIOn10BmgDaP+cOsgXjXUVV5ey3xuD1yWVnPoM8huIBEcj6BKQ/O
WhWixlOlPVTkyECQ+8D3ABKCYHkDYGewrbnNFoC2UGUZZ29FWmjfczABxcVBMDJFo7wWP3D2UOR+
9DMJZTQzm+gkQKu/0e0hbU6O5k3dPqnobR5GnHTECdTd+Ma0hxbayuCrg5vGRvFP4vvhFw8g40fd
dAaE3oaKw/QDN0ORntB+auudmQpfALZp23chfhHeOariOLyAdSCnBmTXXGw9VxGRAj7+achC+5ON
tD75S9cNwF7SDpVpder+CVNJtj41Nei9ROfJCSDS+DDZukUxE1kuaIgGViv0YJo4eKsoqvFRcRK4
wEqsJ7ObJzXuFgUDE6xEWpngiSk5zWkA/s75e6OZCIpFAdOObmfd1Uezy4wvrV+Y0Mu1SX4wJwCF
OCb44hDRpwapgbaGRu9Z53XKGQoM9EYhWrjAkS1IlwX8wJ2gIRoe1NGizKR3SN7u/JTQ6gbUwA49
+kwt0YZO/b6zAH2/AQfSoFdGEwhlawEJQgv3jOWUB9H2cfLBR2nEQ+Z6oPkIdtLpDujtwjvwzHig
HefZY3rmQg59l3KInpylBE13KLROfkP7twrPhQgAYwdWI59Qs+9itwXBT3TX8YNgsynys1r55geP
t619kKk6JUCUoLe50gLL4YLaIU2FwZg/Ddil/J2Ch/jW5pWS0fqz9Y9pPXaoZMC9pjzhF+pntOeT
v+yuGpk+KK9nBymKCh/lxzgZH0phziY6FOF/ZcTWEcRbHtiIKXYFNXcksPHVsOzhY9q1w+dyAuyu
2FEMBLmeuscqHKgxS12EaOGC7/6YgMPTHgc8COCFkWPNsgLQrE54MlUvaqexQXogdR/GQubYFeas
Epgh6MuINPbgqdAWh4JhguRUjgCM0JVqMEF8j/ycr301zJqaeY/115uAKP5dV31tPJoR4tTPCuwS
asWjY0eEVxTeKQam0n7RkwD6QQuBozxMWgCtMgpGObo+EMwLN0qbIEiag5yuFd34q02Nlpss4XIq
4JC2u1ArlZh80qwezC50HDfKAoskBYUYebCGpvs6WaP8Ww3GTHNrurJ4dHWlzbb2MbRzWemR6nEG
qUYCO0ofR0NIQZHF8ZovQQ99+4l8ZXyAv6w1x0pS0/cJCVDsad+jBw6dN38B+8kTldZt8LHDKxTE
d+vLyKUdZFOY96h5uDyp4s8Keh/lHsnK0ToW9Hg/Z0FtDojPKMPDf0oeJryG6DJZicEtI3KEOrqq
RMT8P2Xg9H2ZJTjR2DIVTxU+It+kGkRUgVNB76Tz4CYgzV3K734D6RQaGvA1dAp6/6/CoKODq0tE
uS9L0WigDCMagC4tuoBfKY239ktZBVn7TCtbI4fPK9/7oLaDmFwtnPQLXKMwhWlTBtnuP04v5ZiR
27lga6JH+goOuuFs9fj4H7WgYlFQIHQDyzN/0KtrPmYyCucEChiWgJn86T/TBJlRdBL2r1lrHmmt
AKyogG6lFlKk5vE/kCcbR1hecshNLZB7weX5IGJMeM4RGOZxwxZqxc9Im33V+CuWQKhi9hz6wxlL
FT7iLrJo9mCSRpSmDEAux6FvBnkeWj95msDYfR29eLzYFA7c//6v//V///f34X/8n/nL/7cE/a+s
TV/ykMrX//nvNYshnd43ybyuC0ddeB325DQWsY6nD+wOoEtI0lLOcx7vj7Jmm4RUng6oEYSJYy8s
AP1orLAM4vWkaDRXUWH8pbRN9YZ3xvBwf6TZQ+vK+JQ4AepcF5K3j8GCXi9mHwV+jqYWlrKVEj72
U6uduEz7va7gC2Gk8p/K7BE4x2DjsTba7/cHn6exGHz+hqqlY/Vq0pW+HrwMOj+Gh493RFZFl0KE
+FUi1XGs/QaGoN4FaPDEyeH+oDdrS9ePzh/DCQB1mrP4gtNY9E1ggHqb6rb4W0iEsbOiVN4ihx++
1lORiTmGLm2Jvg/+ZYvPSLNsaPA3gGBWFPUxs5zMharauIOHq9JrZ6Wr1FRUw9JRJjTFwuRL97Su
QAMfsUnLfF85UfI8yPKXnnbpm9cPxFtSx4VeZRnFwpQtUU0DYBNqAejk1ruBisBbjah6pAcOO/P+
WDcGcExGtzGBdPDZs6HqXu8PGLYYrqSOvrdQG0VLetR2scxpWIAS3mGI0b32cM/jOfPnIq5ocOWu
x4uKxkfojPEq0PgnNB+Vg95O6btXzwpfT82hSSEobeiLT5WW/sRtbpNwYke29/LIOUIYRRm3EYif
yN7c8EW83fBIa1twex3NoiO0POKqAg82FWDwEtHWe80waeaWyBPpvT39/eqpwa7UDPa7xRrqiw/W
zaWBNMRuYsoS82NUtDQcrEL/1SBQeAKvGrw2Tlo6zudg+SgPcMC0eep/XAUKfgBckKDoFMR4z5Of
k5EDodpze2/5Ma6sItsCCzskmnTYMYuvhsZBMxMXEJxBB/SMoQsngOrMHu5au2EwuT4USrTzfw47
/3pWmgczBQ7RfJb1cqdoobh4AAgrJdI3AtTKAZPEDGIhUFui/+J7FRogwyFgKhU4Bhi6PLB7f4hO
gdGjuDaV0eujFOM5QjdNw2EpF7EXr48+6Ry2YoYL8mnope/qeIadmjr6dX8nrq6h5kikRmxhcWFf
ryEkf7xzLIjhcUVbfmp971DlGNRHg1/9m0lJ6JSCJTQNuRjKJ6XX1XAgSvUaOnkoBVwMD9oFwg/W
hmvk7W2NvzOynvTVACjiaXs9K6DkgG48JIXRwskAM/eo5hx98nEa8tiF/uqrCrheoyl0QSZwyQ+j
I3nw/oultYXt6KptS3tp0J7zeM+qAZ0HzVNKPJBgm1OsrM7C7qONgPz7b11nCPCXBSYWpqD7q6mL
9ET4aZPTEJP7bMqCz0pFB2fXDFgbFaDM3oogiV/CqtIfaY7VT5jhibdcudOBVrt9AYpj/RzjovsJ
LDuzed+DzaK7H5+jUKW4q0B/2biw5pN57+cuvo+iAFONTVvuY/oVfhbQgfUGrA8wujgg1y726diE
aA0jFHL/m/zOO++NrF3vDJRRoLj0jFwj3gjgAWW51H5rUjjbl6rZPTozJIAiwS+vktWTCNPgXLbe
xq9YO3QEf76XOQcue/73P8Ix5CE9kqB7YPqhLemFaIzXwP0viISXG0PNh+pmvggocMKBAZvm4tBR
colaqHv63mu+GmA0TzRlMtq66MgWiAjdX921weRsLArSA/qDtsh5nCJu9Fn/lrZj5qv7XNWLJ8WK
qpPRDwm1eB3W2cb81LW1tKkUkJFopqUt3YwdONZkEXhwIuBSo+2LFwEIbK+4WKTrlxG3L8AomnlE
LrB/Kbgp6HDhCXCgNBJ9VDTHfBxBfZcu/BlxLCmWn+6vyXw1LD4ApGIV+RSbWh9XyPW3zublz5HQ
AhUHsdIuwdvrtN4O90dZWQWuJYeElgtKE2Kxrb1poPuK7MG+HgWSujoCKZah7eDej8f7I62EVsK3
ysWuseLSXOzdpJcdaDtyP7pD1WUKMu9S0N3ZU0aZWxBmdupqNUAL0lGecA6pXh9USaiJdSY1b6Lq
YoulA8zPsA+MvaPkyrvGFHArxFjkT1Cuk8/3p7qynQ0sjnVeCmwsdfmABiEJB7hkLIDCswuAxKeW
Oh1o6qmEWIb12cbarnxFk5uRT4hBt0E373qvYKKDmKdBSR/QWv1Q9jHaf0VjP1Wa7WwMNf+pxbZk
KEfVSGt4OS8tnHHpqTEG8riME4sWUFKHLRKlYYAIOKZqh14X2jPOWMpGhFidoa3ZpgHmxjDU+bT8
EfkAcVYR6kwookG6OFLnBEVSoIkOqyM/v/rr0ZlAj5wzbFvIjV4PZSpoyUMvJcmdPPFeL4uIvgG4
4zOsytgBh9eV2kYwWp2dY/Kq5M5XLXsxO0M2KjGQDSN8vykPCqJizyibGJEbQi1//XOFVeQTmrap
STLg6/k1PJxQg2MpUVYxQRqR51j4dR+qAnjn/aVcmxeRy3Y0HTtYSy7mFSOjnYM/NvYQzgwMhlAf
VhI8alvAhxsbZO2Cnk8AjwdKOnA9F9OCqy/MtmVamDxZ/r6w884AJmDlZ4T1FTSMAySHk97Jet5p
Y/+zqsrugpdP9TC1Ksn562ducpfRPCeoGsYi3NQJrlBWj04mprvWuYUBdRyc+mPbQ4r9FyM5DnpY
4Hu4LeZg9MfJ4PWGQSm/gGxRw1AAehhSRxq4VxzxNtZ47exb8/sMVzX6vvbisqiHCohWDZyiAO57
QY+RLhvuVW5FD+cB4WjlAjXR/hfHkfcF/FsiNzUKeT0/30LncUQ4G0Rx4sO0BYaRBqb6ZdTTczE5
3saLd3WOtI8snRQLPcvFh8vhONjaiG6TF+btOyvUoz0ePNMZRY34CZYglhNoFb7+mUjsljO0SiWt
MxdznJCgA1+HdHsCVlU9zKRRcIKNpb1xGPubEQbhl/u7Zm2atmWzN9mhJtHuelVRQtO9AR2PvTka
9cdhQmi8yoGzRjiS/t0HdvLU9sr44/6ga+GAujKKog7POd1YhANRZVap9yglQIUZ3HxUxr2ZKBAE
6BafXj0UdU9qMlQF5yLQYkVx2Z6ZZvQOoP+qbkC18omycnxMSq/buBFXZkWZHJqTsHgzkuNcL2UL
fQlSVo1SrCPEMQZZSS8kMZG/tn/dn9T8lxZ3LzQ/NiX5E9UYsfhog/C8Oi7Uei+BlbypMK0e4Hpm
eHTeH2fe4zfjSB7BUOUEU1qEUtsqszhC2ha8S+WcOSv5yRxqE99xieDUZFofZQdmoeA6xATBir/d
H36OWMvhLWECLKFRZlIUul5Qu8paw7ckJ14Y/XvLE9NfoLqRLLW77FiOmbJRcV05CxZep1TIqXFJ
exlBW7CJVhDTUrQnH+ZRmls/c1H7+5D2PgImsz0lEMi/Xj1JYjbyL1JKIXhIXE8S6WNE+8Fq7zsH
cboclYi3Jt3pI3qQaJrwotz4pr9XbbGqXIrsT1sanEFrEbydpB9pk9YIq7Vx/M0IUuv7HOK/CQtK
J9ypCn12NRgCKEwTpA/QXP6HlAqk6d6f+O1qG5bpkFFIsiycxRfHBTIH8k0hhVJhKto7TBOTX7Qk
cECFgPCIVIJh7UYINvru/rC3m8qwOKbMH1oIog3zKf7jmjTRFw5tTJXwL8RxLM5mKRNsJi/wWX6y
CcONWa4Op9pzj8lRHS7N6+GQLFShLgFymjUAP4Dj0S9VAi9+UAZI2UGOzNyr5zevKD5fkOBV5ng9
oG3OqsR5X0P/UWhLRjJt3k+tbl4iw+sx0MybjRmufEcM3RjT4h4hbV1clLLswhSXJaifTlqfQ1mg
Xo+1g6t4XnwOAsW7TIqivb0/yznyXG9iavrEc544vOJ4Xl3PkgJtThuJo4qnB+imasBkMCbjsdSi
+GEGZfkjamr8AyAZbZyf2yg/j2ySGfAeN4FfXY+soyw0VqXBhYl+6YHWs3WppK09ofOTb7QMV/YO
FVxVUpWjlEsQvB5K8bSoCHQdiEOBZmM1jNMBbjVg56l4n3s4ed9f09WZ8QWpK4Gu043FrRKnVqBM
IdATKM7ZMSeDBObvKUekc5KNRVz7fCoFHsd0aDsJa7FJI22A45HO+jETBMCuUvyDju4OCt/ybxq/
2glBo9kmYVA2sro5qFzvG/IrhrQd0khWdLFZ437EmSitGigg1JcUXIqOIYWPjSNx++F4f1A+Zl8S
am7OYKeiSQLxu9nXdYSkDqQAFxGa4ohSJ4pDOMNsLKc674TltKz5cUbnSSM7XhyHShSIJDeyoelU
6m+ihBdkEGWYmumyDHFt8aqTKGrIAqZIz2WZIlUaOs2h6XyJrEdfPgtE1T7e306339hEv0+jlEfn
mRtksZ1AXvtQ8PjGdZqgDtERZD/7cTOc0AkyPzUNTMxzNMAudMFxA7K8P/rKJ3B4Z5L18T94G4sw
71jmAC+3pLFfT1995I9pvGAyPUJpIgQe7w92mycRhVTatJwbQ2rL9vNsiosgIu4UAmj3GUMuRHas
qT97KZa5FNasS+6niEm2TRMdDKAIr68HWxwixudXmAiyL85TQolUIPDU7u04+sGDqH7God1DSDbW
392f6u0BYiQSMiik3N3M9zomtSXWfLEB3kYbMhjHZdCcQtqdGxt6ZRQyMB6Yc2pAT2Lx9UrFQUZb
eCzo5ED7xfznQdGQSr0/l9uAZ80lyHk20FvYLtdzydGsRUl6QJ51lvMaA9ldTDX6LPtpOv2LkUwy
PMnLjqrZIpPtEC2DvdJj7AoYGT9T33pIER9G70Mml/tDrexFauc8QlRUqumsLz9QYGNLY87aMfg+
1rAkWuOoD1r/rGrU63eprOMP6Qhvr7a68lPdm6+vJKM+B2RIA6Bg0ulcnHsEeqnvpMCoMC/MnmiH
T4e8R5cyFoN+uD/XtQ/4G7Tg/P58y4YgGjBda7VajxxPCU0qhkwG9z16Qe1wqzMxL9t1hMUdlxnN
QBaBoPRiR9oeJlXqCNuylJN8j95d8alQTO2TpoDv3XWN7bhpnuWvvq4YFeQaD0qV2tnyYyLXMwyJ
r3f7ASjlI8ZKhav2jvEvzgEGd9QBZzwBjdzrc9CPGEMLHYl2GIfogk4SrVY5VXu8/F5fpGIqvCeJ
HzRWqQheD6VqMJYBWQN7srAssRBpPeCEZ+x8iRzL6zfHXEuZQQR0wI3FmdOqGlOgTnb70qvH0+Sg
jB3QKD4m3fDt/khr0YpGHNfMDK+iOX09KbORqTMluG2UVdFemooXcmaD9L8/ytpm50KVBtxaVDGN
RbQqpEfpL4J7WdrYhqDKjxR0ZZTnqcm7jcvzZigmQVbNSxiTLxAmiyxpQmepNlu8XYXRWSfsUcZz
2bfUGGAhHe7P6uZczUOxciZFUjJdfXFzKRh5wytC7ijOUv8M/NlHgqgJXvBkq784nQ4lNcKxI9+Y
4cqwJlku9kJ0EbhmllGSVjb7oMALkyuArLr5jG2iekrSWPuJ5KqdIwJllK89ZzwY/hx0sfkNpHBS
PxgmtOxyyGkaBjuocjTHMey78/1lXfmCdPIcZiiB0IgbKFLIE0hDM2FfILz5AGIZZU4LPzcA4PrG
ObvJ8+ZZAZ2kXctaApi43v0e4JJQDvFszJkMWLMh7apLBHiALyinotPMr+Rh8fvBqjeO3c1Ntxh4
sXXQdAFWrwfTvmnU/sg7EPWi0ICqqU5R8YDaeuCi5AUDH/PhJxrL6caBXN1DXAYcfDooVKavJ47I
3tRUDlYnIsCEahcKZC1dP0iyJw+JgAiKRokyyIjExcYVvz6wNNCdootGxnk9cGWpSLDitEWXL+7+
RvWj/EfDhugEFcZyS2FNpxgTyNcf1LlHTjWQ6w8g2GK1+0Jx1MzL59kC4t9TsqrTp7bJsv771GXK
SxfUkUIFN6++39/KN9EVWBGvYKq3FFAk8Lrr2Zr5pJcjCjh75BeUCTZJCyoex2Lrw+vHIemUpJsO
YNJl743rQivtCv60SRlqdtQZK+8xCOCtbHy+tQkRWqlccOQwYFxMKGwmS0+8WMyayJi35vgvTHW3
1Z9diQDWn6MsjmUQo9GO8IfYIwfSnCzTQ8U9cGYVIuvVJRG+EMk6PRLImTRoFtcFOlJl2gUaoBsz
174Eyqi+01qLbhd4Ivf+R1rZ+hZJLa715tx7XuLoMMqxnSzxxB7FN9T20KxEFbwfL1Un7LOPs+6u
Q5x944OtRDjyFdOkfaAivmkuMglhBZaCyZaKxFxafafy8g+KiNObnpjwCAU/c41p9pZzLETl7093
7SOac4WLagL1/uVWwezOb9KYXdKm5niClo4RYwTLT0NrZ+NyWtuVZO3A3qiMmDdgWYdeT+UbSIRQ
AM9PuchL16KosBEz5yhxlUazVSgWAuGzYC/ay86hpSP5WU64uAGvHlGPtMrL7Hd7LGe7y74ctY2G
2toCzhWRGdxp8TpexGhnwDIOmy9tXxlZesiDdjzi/DWe4DVu1UFXh7IIIIJ03eA5eR2nRAkTimaT
ti8hJR6IlggTYlCG7qS1BZFdXUVuP+qKlAZpVVwPFYeg9VMr0fY1npgXSAz6pcA95WGAufi2N6R/
ur8N104dn4zIqJGp0d66Hg/nhKhpTKYmZfUzhq54DhtYczEOuW6DYQTm1VO+MebaHHny/C6bU1NZ
QgYKAO9+NhD2R6cR+0kt48gdyz7N4NDjw4gIdfZ0f5a3nRE2p8PVBnqG4AJf9nqaRm5iCDA6BObI
acNdEv6WvB4c9Rgjn4xwHaphxDn7GAYGanTwDdWjlwtoZvd/yFq8Yd484YF90aRZxNPYUvGJCkLw
b5GtvSgYsggwGmZ/opzWf8/yxoC6hCx9V1dyCw53OzbnnwCLkR/lfGpJ12tQKL45dKOHXVcelW6r
60OMTt5Oc45wk2q31IP+0KS1crg/5dvow7CGyl7WZ0zW8qELYZ+61nyx462uH6wx8p5jtO/O90e5
PaLzAKC9eUlzU4jl5GJ7GjGSG8DSegaBx8dMC7mX41CUn149kqUTBeY3NTnaMpnAF50i3WBpsBOl
dnDiKTj1tlOe1Kk3NyZ1ezhppM/AXdsEjHEDMvPN0FCyOgSa7yCrLrMc9XChIEuV2d4RQKyC1EC9
BVS6PZ30nQGF8t7lMUob5HqbtBZk7tYAxAd3MzzrJd62FTZz56GBeVuH4Ihfu55zOYnnPO9Eek3L
9cy6OK7xn0ImK5hauL5DRWTIeXg8peBrNjbj7Rm4HmzeRn+0CIvWC/p+RhBZVYMQtV2jFeG30hWT
0WPVC2/fygnxKa7eG/WelRCkAftCTAHs+ZzoLCJtLozG8Ol90nGPrGdsDLu9EuifM8XArahA9hRh
UuxjByRMywrHYyPVuo0wePtpTS5MCFUzu4QAMO+3P2afh44dNEId3bFSnAelH/3TmFjeOU7LCYWh
cSuluz2UjEcfGhoLA1KBuR4vQcIRCSBnxElHc56pOA+YoQXS9fV2q9hw+2EtQZDRVM3kWQwR43oo
1GSGCa2M3jWKqkPVsKubj6GDZrvaNnELZXgwvmK8Uj36uLFvbKrbZWVsPirIZp3KypJilYwqeqpD
3rs2VuHPPQyac0ZBFt0rrT4FQm03MuXbZZ3zRhrBpD82GEZ5PVcccwbFDK0eQ8SS4O1Eww45DYxO
RfX5/tn83fK8TuqsGeDK1Ulrbe55XQ+VBJVDxd4fXaxjkWnsU/BEu0rHKhWon2z/7tDMejFR2nkL
KndE6z+iObKbBaLxKMBgd9cnqbnRO729UCyNACxImuerbIkCRDyqFcCIUVHxBKaDyPkEe9ln46/7
c5+v4sXU4XEZc6JCCeAmDsITx3VL1VFX8GsUhKC6iz2gnzI8qfiOgk2TABxgStkucp2N3KUjunn3
f8LKh6boMo9OsQ4xiHnT/3FedcdDOza22dSGiJ9IEZqzqAzxAGBebjyEVoeinwYFh5gP8vd6qDqS
ZCG12rvapDR4oWWBqu+Dukbx2ZJ9u/H4WQmGFIt5cEmQcPN7bzGzoONLCCRLUELqlWzfaip8aTR1
HiSU1X3XqPDW5RieYAnbb+qp8l/8Sd3ie659YWisdIhsYNwwgpZzRkNQU/MBfyFVfRo1iU9MSOUu
Syf0CnGDRelSU9wkgd9PFtN+uP91V4fnXBE8DPbz8sGrJ7UXxAQOV1VjAw1KlYZy3EGLtiNjQC8R
fDwg6xaVhwKbWMV6Nd7a5hvQWJ5JQfPrcPENGhNoRztUg+t3afGtwLHwJL3W2PVt2W4c2ZUIycXD
XoYTSlVkSWrx1dZutKkfkEmJkdLAQfncD4C8kboJUb3RmtP9pV3bzQCP6NzSyVRJnq6/bIQpZqxb
bK+yc4YPJgO4MBybx6gIt5Aca9FoLo7M6RJYr+VOblqBcWQI1jGWhZZfgsxGbgkjNIwH7s9pDrWL
eESNgnsbzisM2yXl1UrGrvBzbri8lPYj5qjGwcuRIcrbZnrfGIheI7flHO4PurKQXNxzPWZGVmi/
0Ql/RCB0Tq3ejxHUM/2ix0QMryC3kLNJUFUj/rURFn4j4pZzpMcO3AgWycw/uP5uI8DjNBMjls2g
j3sVvfPMwfBvyoR1nMpOnQ69FzY5usvp+A1RBgNteeRWEfwtZzmangppv2tEhBxojKvFG/DZzXii
J6r6x75FSn5Ca+NrKywMZpFu4xthG2NO7xTVV7ydUfmdfUCpfWgeIi3Mn5m4n6DMrL2aM8pekeQ7
pEcOTAdtUXbKgrxKLKNFlA9VzPci7x/8HrlFPLSsh0THSuHVXxE6HK9NQLIGBZP5K//xFRH26+ok
SXSeuK3z2W4s/ylHoOCL1LppI81d2TAw6G0Yo4AJoI8shqr7Ep2loNXdUqb2e2Ri0sdGGNnZHBA6
vD+rlQMxN7KoypgkJzfZbFsH8MlahqIRPjySXNuu2kzBQ5TQoIN3qT1pmB9tzG8lkpFc0udkJWmh
6YsvJyetsjwkydw0M7N3oRVesLEgCat6kPFNs4UxXJvjn8MtDkSWzE9q6hruhN+Vc25sH8E1MWGW
uHNqrqqODilONHohDvcXd+07IpGJZgCvT0qkixwzRDoVuUGKvP04iC8x1ZrPpfDLj0mcTi/3h5rv
mcWhp8PCC0EHVgWqZzHHWkX1xKdF55bjJA4UETHzbuUvTHYw8RoUbZ9jAPOrrGlQ3B94ZXEZ2AK6
ycdUIeVcHwsjQker82rVjRsLHZ5eUz6AmvqVt6J7MzTgKs1RzTbWdWX/OBR+qPjSdyfGLSbb2wXS
yRZjdl5lc1EgUPKcAgKMdrWGS1M22tbx/ixXviQ0cTEDRui2UKC9nmWNLJjTTgiY9mghfVFFU78Z
9QgLX1p5G+/LtQWdSdx8TYI4Za7roZQEeliK5AOyo41AHbSpert5ZzWZRR+k0bS9Vtn2S1/AFnr9
HKE2SokGE5mUMa/6HwEuLCn9SJJIt/I8LIQaVFI/lIlSIa/mpNVGMrO2oGxWCopztkwkuB6ssrQm
Dmmuu1nm2Z9kPuYYS4SYRph2OG7kiGtnw5ivQxD6gEWWiJsY+74GCxjVtRyvqvGBU7vHLrEN1Lp4
iFKOmSMBTS/tgCpAuwGaX0lQHQA/5BpUhxl9kSASW6eorHSsDYxC6S6jlfhny0Nrfl+OPjixJtH0
v1JPmh/Szmh/ZTX1qfvfdW36VCpnFD2dSX7I9VLjC2oZfV1K14xTZNqT2oiGk54nxj9JXImLgen4
IQD559Yjj7SNwdemT70GtNPMKL3BL0htaIfc7CViYUGWHEZL+iVil1r5PnaA0uq5Fz9iGGC6PFe7
A1T4LbzX2kbjeYsCw6wqxGV6PfuYrnuloDoEolNmCOE2YhcWjn5WkOf4F0EChvCMnic/uEnQAzWO
Agu9cjftA/QcA7s9pXi8XtICp5P733QtAjIEoCce8GSWi+Oj+ZmKzFkkXfzqpb/vKZ/8zHogyTu8
XfrHDrvm1w+J1ALnhxojuGS0aa4X0jfyAq2waiIu9d1LC2fygG8n5jX8v8M/hYdu2f053gZCG10r
1CVmnaRZ4ud6QATGKxOhwMlNVC36DF4DlStPUXexwM4pxS9xhwzzsBF9f98d1xcpZGNJF2cWe6A0
sjgtgybwgI67EQVQX+Tu0A3qY68b3j89rPL3iTcGT41fo4g9Fpl5btKof45xPD6NnSN+3F+A261L
FkjaQE8futtNX7VD5RSRCIXKH2YAHwQ04m8ZeMHnIiuzT/eHuj2mZIEzmIkrlVfRMn3QJL3hqIom
t0Vt+zCkmnMI8Ks9FGltfHC8Nj2IPqx23K7WuU4H73B/+NvtPCehRAg6rORKS9i5D1PapByGKgYi
ihmqDTESeRGoBpIzrSqfus6pNj70yu5S5YycoAwGCt1e3HY2LOkOw8LRVWdaRpeY1UG2inPApmX6
hgdSeYo16939ad5GYhScqdLb3LJkmsvSMSZl6tCWSBRWdRh+TFLtpfbs/C8ioXJW+wDNUR7/rk0y
vBEu1nYSwQ+sMChs3qCLyfoppp1OEAusV9E/agbNf1QSsP1xE/sbF/st1t62yVyAVuD3w05aFlbr
pq2S3sDgQgIKBVDbRyjMxxgJ2pWXv2Hz9LsEi1k30vrhYqn++FdI3vUBuVW8UJskftZKyz/fX/i1
j03Tkmo9MCwygMWhxl0swsyAUBJOkA0wBbUBo2Pc5O897C0wV0Jo+JI5Brpv9wde++KkUlRr4MuB
oNauY1iUY+YVDf3k1kXRP2EYpP2NW2tysWuZ/hiHShxzBA+Oaqz3G/t77UgRvkCIa7yPKXFfj6zm
6GN5JbrJ1PubN0Ot5sxVVT6hi9U8VIHvbUSQtS3GIeZMGWBx6Xxdj5cC1O2tEHtK6KPtcUCVek/q
h1HEYOcbF8P8tRYhmljFatJxJ14tK7p5ihHv7JCJRO7QvKNBoSM43/QfX/3pqNfMbyrqUuTDizNT
IgI42nU04t6ZDuUev0LrUmYI5qhKXByR3KSKVIcN7qKwPJSNfbOyYcnUYP+SI/O0WuKAKeeWXU21
yp38qcA9qywvRtFrb1qsyR4pl7e7QR3y10dh0gnu9hmsxN5ZfEKDlr8RhtmsoFrj6arrWG7gC30U
nfHRjkPtdH+Bf+MFlt8RtC75C7IHBrfu9ZaRqNlqMeaOLo3SeI/4c3zAqnI8Tr1hvitkm39VUX52
RzxTDoPAFfFQVcI84aEZfwjbAt16FCX1vVPyKNr4aSu7mXY70ZYqPm7sy4IkqRx9zLoZXTO3tJfY
UaaL1bXle6Bv2TcfV7iDGJFTjfsq+FzwavweYfkjEI3U8yOOl+Fhwj/gqSEWnUUc9Ru7Y6XyT/GE
vtX8Ctap/i/iGYTwYrJkN7i9kddI6xR9n7ghMjtfaiEV62gp+KQ+mKhkfO/B/vv73M/EE9rMKBFs
rNRKnOEEqoLGHU1ZQETXHzGNKA4HOfV/o8OlEne92D+2KDw/zp326YCai3wYsVs7m3gkI3juZN/b
cSzCQ45WmVtaSvYMLlY/hVaRPsVVjwlfGyvGxtZeyW+IgiRSaFLOzYL53/9823alBd9LDG7k5QMl
+kkPH7UxTx+5K52vSLsjr5uj9s5SZmOxE83o/X1/oVZO9EweoFkA2l4Ska9/gYFYH46RgsMVGlj7
+dhlP+Br0H00E5vmTdcgvH3Arc9+/T0A44ohZ9oiwJXFPRA1pdbRscerT2kL7EYrbKJ/BpVUoFBr
wB8werdS7fLqydIfV3XoVqDY5PLRa3gq5lhhL1wch6riq6+MwTmi61mebLwCwp1f4xb1gNPN+OrK
ItVEwjaVE4IYx+16lQEh6tgiZVSGqrgo8cFxcGqRcZnAYvaU6Yxjvcy3gsUcFxdxDJTZrORKj560
Z3HJQ//UoEzH6NfnJqp3qtfHWAy2xaPTjd8kGKRjJNqXwYm704DOyp4GcPv+/oLfxivKExDsuOdB
nSCHdz1vXUZTH1CpdUGaaZ8oFhmw6QwEnOoMLe/7Y61EH3AtgjR2RmHQ3F0c+cDhvSMmDsuk9XX+
mBKgMlcmgfVFb6u6ek6ncbSPjl6NOr7wkBz3tYcGN541ab5F577NBQCDWL8JXeS36GJeT7wPJdIm
kDGwZies7OpSDU4Tljkbp/c2yl0PM//7H/Gj6Qu4JbZsXeBtto8zqd0+1gXOBnh61P84Uacf7y/y
2oAcWCpH4AZoiC32VBOZrTGkcYcXHZRJO8cxCCtTSFQ4IO484DYbGfLaOoKYnz8nBQXU7K4niMmm
CiCh7lzZVf5zPtXZB80Ytq782zBMqQK1DIl0E1miulhGMHNOn6Vth5VAWR8hY8bmzsGC5oVOVfUy
GY73UsaKfM4LP3XNTugv91d15ZgwNtkNCaox402uZ0lpI9D7iPGDtM5cvLdwGm/q+nmcxvJwf6jb
zJ+qlwTyQSAic1qyHxCzbrUJEo2LrVOMRUoRKZ+iVLMefFXF2pt2PE4gmeb95GUQb1XdbkX75prb
/+Psy5bj1rEtf6XivLMu5yHi1n0gmaPmybL9wpBsGQAHEABBguDX96KruqOVzpD69NvxkZRMksDG
HtaA1hD0hzCv+mMcIB1YDRBf40YZzC0KOIJUF4kZmgvu6lhC+AiKtb8tFb9SeCUXVSjGL1qOPzqq
g8eBLe2mEXSGwOCUXGJGpO8/fjjn1gHIuIDMrvxSsM3fv4eeziEshboJo+xRoKMNkaF7J+7pzjoi
COAbnSbQu5sMJIzqwH2AqHv0SfJ5br0jD4BKKoIYyqSTb1ClPKxUhm9gIjiw5rTqANit0+GT7u+5
bQyOJ6D/4JuCT38SnhpY600+XOZKx3GnJ9m7DZwmYcJqd9myyO2EsfHh40d79sbQOIt/czT+nNqz
IYSTAMdGxsH87M5+dR3EKFI+vsq5jQSBEGgwIWiA4XMSLkDn5n1PEQ95q92NdqqkZN0Ec7De+fv4
HTQtgIpHxwRacyjf36+VilFEW5pAMGNK611vTFbG1KWbimTik1zp3F1BOAg9ErSicNGTRTH2Xt+y
IBtLIEqh9DqOeuNTH8bmlH7WkTm3MBLE9VVk0UcD6vQBaq1SESG+WxicXfiurksYf3OYPdfx6nJh
/jbQH1kBsF4rTgXg+9NzEoMNLkb4EZUVSETQ+u7UTs2SlB5s3LYfr40zkc93kWQDY4ECBUng+xcG
AFRQo582lTpJITlbLVlBuFMDPDINe59kKBKcEHBN01SfbOozFSWUiRDygEVa+0+ngtXUB74JY6Cx
DB06PPHGJqyEKWeSewzAvL0UmfcNMtNwwHbhoWYLatBORRUa8tVgHaZUWM0j3Mpwgu2JABmx/PjR
nFlgK34VHU50dVfdkvePprepGDBMM2UIp4PdIttvAvZA0AuPPwmwZ6LAuwudxJ2hQglvKNCUC3AD
cwkVEViWBDoaPun2/VnVoAQFtxFpA3BQmEi8v6ERBtxmdLCM/WVxd9k0KVS+nrNRIZQEU5e71w70
BD+56LnTDVzKGJMB1FOg3J2sMB9jgTEYYFQ61jHti8WxMAIOoBlapIb7r47oXOhYuDooa1SaBlYv
QXjHAyHuhbRQpEbkGBtkURW5qFF27rBj5ueP3/S5BwMU/Tp1Q0QJTwV4GtgRxqGAckrtOfFjC1PW
TcBGZ0OaDK2Vek5KmGnHn0TlcxddcYCYqqJ/84ciJ1T14b+aVFOZYjHva9p/bwFz2mjYkx5gHga/
1wr0z49vdI2J74sfTCZwCkQILx5C9MlKq+phAdvGQaaREf4t7qevDQQyd0xofunoqTowL4FUllX9
RVM1bx9f/My0BtkxtiPwj6sPyim5VqSm0l68nq+gFAxlN6j+mtmEZLntbbRjvW6LrnLNdmaeMHvV
Ai5kBg6wK4bonzGczsT0tQbDvAaQ1xWT+X4zwOeyJVPr4Z13Q3tAiJ2vDfFfdKLsMZ7lsPv45s/F
WWhzwPplzfAAgTq5XAPnREfCe2JZIv0LTj/gL+tORJvISPiyw8GUXRBIxF0vkcg+OU7O3WqKvg9G
2hgYIUt5f+0lcOseltq69KTNdhl14RQdQeckzzLVbZQ0n0xO1ns5XWXQAsZhsh4tYP68v17TCepl
I66H1HTetB08j51Y9dsmSsZPaoRzjxVkWrR9AYPHf5zkGzVfbNPBTLVkiW/YZkgj+NChGQr7rmHY
o1DRb1B9hocpYNr+88ev9MwGXnmMK6gXIMU/fVp80jcdwbVH7sTb0dGrAxnsg69S/F9ZhLzWxzmW
6ebjy57ZwwDvYOiJ4LF2EE7eJo1ki62twIAlLOb7xnUNLMsc9BBY5cz3cxIYuZt8J3iwwLJDV2EI
P6tYzjx1oEHQBI7XoRxkvN+/4BhmfuniVEPppLrZZrZ9SMQEe+vFH7euyMQB4vu0HHB4f7KLzqws
4CJWiCuiPDSCTpreFUtUZnSrS6dm6Xd404a71voCQyr+mZShf/YmQZNFCgBFYdCe3t8kd5e0Wlz4
7pg5iV4VDIyPmEz5OzW102HRIy0piWmReIx/GWGJGIMMAZjG4obwQGrSaiI56AnmMM1zUHICOCIC
K4e6M5Dnw1cpAgrPJB7fmGphAQTXl+l7Bza3wfNczHFsmSwQJqI0R1MKrnt1LPfUss+8Nc7eJXQT
1+YfWKynuMw0pbC0HYyGH5XTPzqzObZQZbOgmPoqx2zdOvCtnJcr9FzlJ8XPmbAE9BJKH4QmQJdP
F7IPd0OqkkGXGnZV3xA5H2TQkwHgV6ATIuo/fbxvzmRZ6ICt3I413v8hOTLKOqXII3UZDwJVNPiK
o593/DP9lHNLFAAi3Bd4bFBLO1miiRyqiVNHl64cYbDBm47BQE4M9ihSuHt+fE/nYgEgtespBoVP
TKnfr1G4vtZROy2o7JzQPqk0VPxu0RUo5aMZgiuDfpSF5ZGe4G2J6npjGlj0ffwVzhBmgLuAkAIm
lxAYR1Pz/Xdw4LUwTYEHfqUXyRnC/lCOhV6EGKrLeOHAuygSqC9QCQm7q4Raf7UEnwgUQ7T3oxG2
efNYZ358/KXOhGbkuBgHIXEH1vE0QNEha2UbwMUYUEtz2dWwr550pLcd4XbD1ODTHGo6nwmXnbkq
+MQreilDboV51PsnQf0mg/ekI8tJDPFzBo4ZPAdlFT64wg9tjqFJdtHQsf/7N4u5MSCraGAFOHNP
jluVqgm4VehiT3XqDkUDttBl02OAU2RwQtlAWxpQDZxUn2zfc3e7ygEC9oz2II6k93cbuMyjcbXA
r5xH2XMk/RmFRFjVoAUoIrau5uM2nsn8yWV/tx1PsgugTpBDrbNW2DSeVDEu91ST+g5Q+Q321lXg
DfCkn4KsfbXood/XmQqavAXNez/akMe512CiUFamlj6Q7hRGsymkcUsPqt9QZQRtARpmGtZk+dI7
5O3jdXgmGPyuHdfhN17NaSbkRQ01IjMQulLchwNx2GbM3sYBlDk62DaO6rOAcO6CCOMYM6KwRmg9
OZmBYBNoqkNZy00EsP5Io9sL1Qp27DQEEYqP7+7MCsDmQp9iXQJY8icrYJzTIaU47suqqqPnQcVP
vVi6qxSOwuUsJ7FlknyWAZw5NKBzh0zvd/cbC/79qrMYVIaNSGRpewf2MHU7JPATd1voz8bSPMvM
/H+0wUFJBo18LRTWVsD7K8IdOVy07hQaWdQ04E/Ui97TdMYQt2EZ9NIWz6FXCQlNdzSLDJ0658r3
Xz5+1mdeLFjeEMjGnHvNqU+eNcP0oeqUlKXXAWBsExXkDkkQxygM7bYfX+vcM4YcD4bg0D9Biney
iLIWDQFsZ1nSWk33xGvtU+NOXY5Lpzu+CPpJJ+/MOgJ1Ej4RUFxCGnCqQpuEaHUAg4KKsPXkHeT+
4BQ6uzWdIW+p6xspKmR46TR9Rr45kxGsijUgGiKRhg7ZyekZtF4d+QNGYwzomw2FJkTppSiOP36a
Z94cpCXRvsZsIYCc6Ul4Zm7GkqwRQ9k2Yw+KeWiPNVzfC5o18u8/SEy+MERATrVe8+SGlt7qbgpG
XWY8kjInDYBdTU/SezyBN3CKki0YDmTzt+8vg7UjaFqYL0L17OT+AJh2ez+FEnPF1XI7WbjcQirU
ARbQqz+J/WcWJiRCVqWsfx/tJ5dKmwZy/lIghRs1/WW6Tm282nUvQQFK7nnvf0YGPnc9TBtQ3q1Z
BDrn77f+2HKlIHmtSzmHid7gYK2XPZ5xdoGUyn+YhzH6LL79SQjD8AHkMxCPwZbCiPTkHkGMZO1k
JzTp/BZyByaByMPWoA/e1TmbvL4u5eAGTx5LlubgTWjqbomVekcmF4lmKN0qgFhXH/mvKpoTtSNu
VL+lVaTstoOGJfIBo+rubsF+XAUjguqWDJz8pFpo2ME5WQ/85pI+t33adUVWcZ/s0haDwE/Sxj/2
PHYCTnAgiYAzR/f5JKqidJvHiCncJnAvdzWOqHIOlJu3Ilz2dTT9wHN4+nih/nlJEPLRlljV3cBF
OVVEoQsQkA3vo1LWQzpdAJSE8i1s4V2fo0eglq3TIM05joDyfJYZ/hFpMD3F7AWlK04QDNJOovdQ
w+XOWhKVQw2NiQ1Zne5ZhQXwd/fieh0EUtQDGLTDA+P9gh3SCh4KEjY0UDYxNreQEi+M0waXdk67
148f5x+bA9cC4wWIxJXMm52Kq0Cngycj9NnLOqiqXRqI5KtSwe3o0GrTdyOOwb99vTXTBAYY9aKL
Vu37e/OTTsHUEs8QDaXOGXMZV9kvStkE8+0WS/ghCzh0Dz6+6B/l8YrBxWgf02cgZP/odMCoWnkw
h8JFXQJtdLceykXUXakUG0sLuE4RwWvoxifBZw4x65J4l+biymCirHw0LDgoB7+/3R4Ow+PA6rgc
qHSeJgKg2r6GdEbhE/GpGeXvVO30aniXkDNFaoX1efJwB39sXfjBg3aSQZc1HzQNLyUMyk2OrKO+
c1OQHPPKJz7Kc+lD5jqitXPj9VF6DzOZ7pcvO0gf4IpdUIIjs6wgTz7SQ1MrpL0ZrMOu3IZ6kKmo
6Hwca5Cmcl+7gEsmle7r3HUgxFfg/dXf476x3z5+i392njHwcGPAfdA3W6FlJzVqSCMkbPBIKwVh
7iWoAr7JsznqenxNVavczOkYbVDaiYsxUtDKTGyk6tyZWaLhSxIk3f7jb/Rnd2n9RisVHt0slKqn
Q3V3CKlCe7KHbFjIzAYvtRm2LCCLs4EKo4+Bx7KgJuEDkAk5/OHbtxD1DuQhCezziqV246FQ8GpX
uQsMPM9jiHL35TK7obtloCE0BRvq+pZLt4VmehDbb+h3RyLXUKtvNj1MTh6tn0AFq21CuGPAoFkf
2GIyBpuByAO5B0T9Hx/f858rGsIdkFAHfxWSLOhEv1/RtpVgXFkuSrD/4sL2frtXnQbeYTGfTbr+
jE1gIGGcg1IIo/w/OKtSgRdCoEhS+qkav9EpjEHgij0Y80DbL3dRDH4SJ86uMEy5UCOsqQIEWd7f
HDzpSLeiYEtf12aDEx4Y2VY1GyRG4HROXJWOTN2c1ku0WQDg2HNbVQVNevZvwNd/vfOaH357z//o
hVUMeu8n//yfG/HGH7R6e9NXL+K/1z/9P7/6/g//54r9UP3Q/9Knv/Xuj/D5/7l++aJf3v1jwzXT
9m58U/b+DYbT+vcFyFu//ub/6w//8fb7Ux6tePvXXz/6kev10wjr+V//+dHh57/+WlOl//q/P/4/
P7t+6fBnCC5sYi+nf/D2Muh//eVEyT8B50TTAOM9jNp+K7CZt98/irN/AuSE+SSiO5DNUH796x+8
V5riz/Aj4F3QzoF1BUYMKL7++scAeYH1Z77/z5Wqtgql4H0jPfT/+t9f7vbfofXfrwXP4j///gcf
u9seRP4BNwN94/cRH4IYmCaA9weEC4rNP+QgUzMp32B1baZRzWRTxUsPv/naV+N0xQnzzSM8ua17
TFrjBLlLofBWKriK2tfI6vCVEFEl37Wna4JM1XEQuOIYsgVtHJJghHbu0kS57h1+r/sMRGMXUKaR
QhQgi0g+L/NM836x3LuRbaqzYpmFWSAQEETy0nX7EIZBXZBQ88g9EV2Z2ki+ryYV9cFmaqIFZpuL
lnLY6Ena5kvbgxZ0CGWvui1oSAbJutDfa6L8ZJvCoi/H3C9eUQVAUmTsenaD+VGNHS8qCgUsVvc3
zhgOm6YbMRC27Es8om3mGB8Z1KR60Bbsq8vS4AK6QEfiknUnTdhduqmBv29kLpjgkE/3wt1SOxc4
2cVF08DnJIFpw9aLRXUABewiGqL2Jmg4iUuaBAVAAHeDXViJoagsmTVkM6FXeY2WZpsjNYnLPqF3
VWfiPK3VdTTO9KCpVQ/jJOJNOpH0AEUQH16gaDUGkX7jnQetE5nckDhSBzk56AH3vzzH3gURYnnU
E2erZpCLxmncmYksW4jF9Xde679mNfyaVQYFg7AS8kl0TMHOCNj62m1e4QP/HfJLQY51CRcrd/kB
rJxz4waj2PislnmoFshzpBOsJHs2gb05frXYBPdC4FZViuyp5aR6anzbfGdYAXsmYrFxhnguAHUx
UAjrAMJNEzPOj0D5UxdC6rL54qPGqHNpkjF+kJzZQ5yBDHscpkkHPyuwdBMsyN7BtA2aySBA1Az9
4q1gkda72ondSwGUXbrJWiLpkY5p8uDMmnutzq0ztXXphZJBkCeYvNSOV6kOaXybWJ1BwTodPB6l
v4RLtLWXJBmHzL+lIXEMgfs4JL7YcVCRgJnvkkxyJ6MuoBu4sI73xIVG5kXau54qYZnoPRgR+S/J
kqQFiJfzfqypvFtNj+4mM6g9Q2kG0+cYGqiTrmgRMx1/xbKFO70zppgrxtEquNGhB9QoeaWqWvwK
SKBzTngvC2T/8dFwYq9H0iTDsAERs3WGLwOr0JBN6qYqmon7BSGGXXtzcEsgv1bKOOgKjd4DRA46
wB7LpqqxilMziumiQ7xIjz7aMCLZDdKZl/1gEwHMHRxljNe6MDPTcx5WcLQPHcduIC8joB5dyeFy
EJKo/SBU7ZYDnyvV50ivsteMymoPjI8YC0MrrfOQkGo/VvC2tnJ4oqqPvjsG1pkpDsw+FwburhYs
jlugpu0ucRxvkzletu1T7m5DqXRuMiKKtEpBau3CNqc9+7qIyMkrzeXBM5FTqhqaaw1VVZ5x1tyx
elmOQ9ilEDMhwESnNwMILBeqEvyADBcbNlLoAGGEtk1JqL72nXUueg12sul1epUupn4hBP6zzYxl
T+yChxEASxBG66/Aijc3YIECw27S3QD1LJI3KmEX6JanOwg7pzs0kYdDCyZnUY/RAma5yC6bJUuv
ewgFlH1Wu3s3ZPWFoca5AFEgfGKRCxscAubEMCjwo5f6MNBZPrjYJ/nvS0JyUz6E4Pnmbvb7W2Vf
iELEys2UMeTyQuK6TKuvv99gPwh3389LUKb++gkwmnxDycb3UUdfmt5hF7MJHXgYUnMglM+PKSq6
HLG3utEaVnJeMrQFVYIdOCgJ2yGMcX/SmK1x+2wXjc2SY+YQHJiCOJmZrX8jk8ls0harhwnYhIg5
/pZCiffl9/X7LKbPJonbXTPgN0Diya5/P8Oe9POjCx+MQ6pCOl+RNqLPLrbeTzJE6RUPaPBzrrV7
N8C85QVUKNDT1VK/NGOgvkIzYHmdu6kru4QgmU0ni9AH571vjedAHo842WMyzNODWrjzhQkwK9sG
eWgNrk8uW55eGg+6H52fml/MOOSqGdLkIvOAVENXPRMQJAD40UkOoqpnt1mfMYSvsNWXvp2OwRyL
GlbMyBMJsn0w39dsV4z6GLreoHKRRM0B+MgGQNooOM6JBeXSxDeQQn3Qsrm3GLHPgH2VfWo2NDI7
vx0OKHy3/mj3YxC8ijTtC7cmYZmikXJ0E4nFL9IbE0gs9NS7TcnyPLGsL8BsUIWAH9526bxhB9Ux
pwynEYsJiOYtU8A6ZWSAVzW6ShA6giu7hSF9njqMbAjL3LxLaXgxBP2wg0j7WMQTdDKhNujlCYnI
XsVY4rBA6aAyO+iXRHp+MY9qyitjv6D7yfD8+8fGr76PqvoRyawvPe48eMrIa5wlGUaGlu9R7ncb
uHSv7H+E4nGh2Qb9oHaf6SZ+mvtoLn26DF8tGkabZEqcC8UmBxLElG74yleNB3rwMmkRuMP01+wO
28Ume9ebIBcHu+wcNsr3A3R2Lxw17wbIykwmDkphvebGb5zkSkQzLVModxRDwtIL23JM0xu96bo4
y4WgTxUnqMxMZXMjYQut62epl52I/TmP2yne6TRYcuk1P1jIbA4QAS9atAZ/abRNcicc3DLDiBb6
FR60Mjy7X0ZHbsYoAWsaCssluvCFE5p0S8L+EAIQXNo6bi9JKyIJNUA4fHKTbnhLEQajxDmCXAF9
GjUesF/rnTPbeDN64qCzNVb3FAWb5S9gR884FHVwZwA33BEzVUVUyey2i7S894bYFAEoRyVP2/Sh
h97GDoPKACqV1dznTsugWNYNrBzgqwaGfRLy/QTe/11FggOywRSOyph7HJo2NPAFEZRdL/Cpusla
rwO7zEHJ41nHvVNppZ7B84jBXZ7YeEjRmC6RkKZ1Dpktdx9bXx8hu/GTTam9rnzPXLkcmCwoi3ll
KkR3x1wJBJ+U5ODhkN6gN1C1OPJiNH/DMdippMF6DSd6XblcbtEuUY+daIA/MU7fl2Msl+88484u
QZVdzpEaimUhgEhMkEy0AKJu2SydC9alzSHig3cRxHWyN4hXP+exF1iSaDqggzZhmZLm0svQtENc
9A4Y31maxzPUcAV1sq5cQgQZioGKRUFmfYnjMPGXHP6fK6fLMXPuxzS7ZGD+lYlIRuSKvbjqWa9A
NGjabW/BEuWzqx64YU1hA2SMcWrhwNwk9jvQNRqjJ3SjCqISco/qAFqq0bRs+GzoWx310cbwsd5J
Sds4pxhQb0brqXxFfOVoeGJkthh7C5JodifgE4kUet5C3ci5Nr2pfuCDm9sV6LLRmCdhienlaZrt
Lq5CncfMqQ+o1I+Bgf1F3Fj7Rvwu/pmKxN05cVJIQRoYCAbhntXVAKHMyuxmrzY4EGNAbGlfweWU
4UxK6+pX1nVsE7dJkuNM/qobM1x5ivV3ITjoheH9Fwly4kZQdz5yWH48ZkgZIf8RsUPcR7YINBJQ
bcd4U1t8UJrwXzjR76EZxfMKRxnUe9PrKRvvKzekufFri01k/HGvUPofqox2d6FNWY6sBlFNzslz
m+lHgHuCI4mGn0k2/nDbGLlX5ABE04gQ8mXAC+TEX2KNcMnVdvLr19jUWTmS+iVpF5x+Cxo73ihv
FPZY3gDAldtoxEkrQlog1YAHK5puOfiVgIHAiHUz6eSq49y/RC3S7fi81AVshOkXQDwgMieyNr1A
gy8owHTRSJUhhIzsOx8B2d3OHHEUijFw/XE4Jp6u/wIYEO6vdvmLXlcEkvijFdC4dWif7auQibuZ
J6YYvVZedLTheE1+Vao2m46jC0MV5toHy9MYSsQS+ieYhObTgGlj1YbXPIpf0nZ4qnnob92kgYWE
HqMC+FVnO8gqJmgHNdj0i7h3EuSUKUnXl/oWsDTJmYzHW9KbeaMb+WYGB4muVF2uBAfoM5j4g0+T
8Q50gVUPk8X+cXF8UUQyrbHYxurLIIUjAIc28dYgW8pBbJWHhqlwlyVUFXOb/ZhGeIE38ciLMMR7
GpRfHSYcdfs2cB6bPjgETiqPVWjcvQ5YfDM18soJvWXnwE7miGEBtFh6niGK0CwfSBZvhaPQpRqH
ZWfwGHMc2wHfoEgnBxKFWM7IwEsNqYD7igbOs9EAhk/VfGf5+OIton3iRuWhDsX94AT1I0F7eTeF
KviGumrYzqn7U2KMfswCUBWCRN64s3OzuP11l/CdAWL1hhNHFELU/NDEnT2Aq69yLNzXZmaXLp7r
c4WRbY50He/RM/nQsuzYxBNEYyG0VUCkDZTpdmg3k982u0gDSZNnmHJcmlDzexOmeiudWha28kA8
8ht3O2UYMDftUm1CTrKLqSJIz5zvCafjVZKBRxx0zvRW1an6EjAPUg0dy7ahY6I94hfBYSmqL2Ai
8+uWuWa3xFF1ZTwHR1gFnSp0OtsyYMh5KjxMzIDIrUmgtbPYIbphPbp+8AKFwyu6GOYq0g3NOVQy
riBq3xW0G/V1jeBcUCeY88V28pr5ttspMQPD7aGKL6i7/ORhtpT1TKe72bbODgTEOkeyEucWk14U
3nJ8DWk4I33zLfRiYjug6gFpY3b0K50YMqUkZoUFynEHPfDxssfGNo3wvkWL6Yoorb0ji2SI9W+R
6+jwqzUtAEU11N0tYvYzdzD3MrJKHoEOcO/IpMPLOhNoLswGNnUZbFEmYskF483dJBcnJxrKnNxv
n1NG430aiqgUE1hNrZbTwUzpkKdUwoWWxExuYztXt7g7toFA23W4dI3Ix8BED0sdflNxuORzDJRP
Poowu+WcLxuW+cNrH3dhwYFBy5GhVU0euchExhHYlcrEY75Ad3Eface94HFdlemIGgrZRnYXBu30
ADsXgpq9rv1S9IG9pz3xNqiFm32/kkcTUo+XKFH1BioZyWGi3lCOyjSPfdb19wFajUMeIs5eyaBd
9l2r1UXQR831CDU4CFs0iOOd9PdJ05KHDiSsvF1SsPj70Pmqg3je99kY5K3i4qZzGvnNlaE4Ah9P
BUbM9bz1JIKLDiP6ZaD1HXX7qxDFP6Hud0wQhqcU7SwYcSTtVhjkrjyr5G6ZoyeGAcOmiWz3Vfqt
vGyIANYRLi/PUiRwaq+RBHje8qL8ScCEt7K7UUXLZRjxNzebvAti6HJZGXTyvXCc9wHkJZBNrPSw
FFsuq8mwDyG8tImcsMtFRX70M3TOq7p6neQw7lrVXSmUX0DE9zcqmfldEtv4VxWnLTwCyHipkfHd
Oapiu4SNC8vdiYjvnEftJR4dK5M2DXeJ9bPSdelwB2EQzL5QbIH+WbkXAk2HAn3O1ssjOcalE2Oz
rM+oyleRNQ9fCON4bIjMK10aR+VC4QuU21rW94YO8x5U/GRn0M0r4B5pdhlPnCJT0vmaiSosQIiB
H5SsuofFtHNBKBF4MFQeBdKh7SDQY8xr32jUPZGPRRjMEXBQYLBvOutPuz6o6WbUlbxuIBx6DbLz
UCCh7Uo+8/B7b/GlhonUUF9zZbz3hezuF6TVG0gkO0+xRnlC1Qzcs580O752CVwyulunxmlrG/eQ
SVfv8b3oAeRjoNCobK/CqcUsOtTsV7uw9oUnwtsaqAjtk74bdpPs7LdBIPi4JFMtpjIk/BH7MihE
v6QvadQ3m1rwcQ/wfLqPB95vLdo2XwFit5uahRhOsVF7P6GTzb/olbcDEtGY3XsidW8kpiU/eKar
TTSlCgZbSfg2op1UksaSsq/TOR9tzbfZiA6NX2FRZnQWX9CCql5HXvfXVa11wXXSXxKhZUEMbKJY
Nj4HJGxAGmByP+oBiU2Uzf13O8/hvT9juB7O9fwtBbcCISRMXye20AsBZiEg20kD7xtj4/shcuqH
aagQhHsJ05huLbS5dY797EGHRlJWhAKHUE9RNcNMfJU0CXsvhaFEyi5EPbLXoDGtWo8dAr8gv6tv
tVqSsoVElMjjgaVIHlQCWqHT2AuzZEzsaBwMOevijQNdvzIUyQCdFMpw6NQQ24OukgQRDJA/7AOZ
3XDQ4O/RbWuuPNGQF8yXBexEnA5jJQNfxYmm03PnEbesLM5/hZ7bY0ji6iKLRyhJW8ff+hkxx54x
UYwBh9a/4zhvo4B0nu+y20GS6dYHofPYVx36Z03PdpUnERub5QrGJmQ3od94WSdNdefgtSEptdkt
TDkhYgnxpMKOrbgSlVsdEVu7a4oZ/qYDEPUG20PniSX6Z4ZESPTkFdILr07kPoRorl5ifP2sveoB
nHTkQ5ML8nY0z2WCZZJS/2fXjbCFDbLv8Vhv2haizSroyAWai+2jBk8WWZBfuk3yFBvBCuCNk8K1
ZOt50EU3q4Kdh92wCSykBJHI5o6gpKCt7+dkrre8JnYXSQCajDBIMK04Tj3RD8pJsWyG5mqixEe4
a5ftVHOYj0IO7CgDfypbbb+AJvK1l5ksaDRuBj5te1SjEDJwpyvPQwexqro9NviSM8+proTWfrmg
yX2RuDzZzxjv4sEbpGtBCoe3jCaFX+v6ALqBhhcD3CWtsm3pZs2xV5W+QplUE5zt4euU1DUw7zj5
2ejfBb00e5k523AKWOFjdLmD3lz4FrtCPcQNTFWWJkRrNkAhtdi2LgLlxXtD5zR3dN0UMY38DWqr
DK37sbkyPEPvtdOtyWXEUUXW9dfRbboyoaF7W9fauWLS8eq8XsZwgyMlu4G9JN1kbHrsWOuV3pBU
uWNNl0utvUJCSXELiAC9mzS6B66BmPgQDFcLQUY/tGjfjkBfHiAp219x9JK2iTKoowIU2arHs4f6
Near3irPvt7Z/6LuPHYkV7I0/SqF2bNALbak07V76MiI2BChkjRKozCqp+/PqxszUw30YpazKaAq
7q1M9yDNzvklj8PzXC+PQc2oLMbCDpk7mfraFpU8m5UZZGPcIkMiOxn9kzLnTe/V8jrlzQEj/R/Z
p5dRaj9yzKnPFuYY69gdr3raP+iLnoajNyxRqifefsX/vNFTn+nP8b98t+/YVuo3IJ42GlHrsUT5
2WGxUuozktvcXpnbZgb/Xcl909AxPozS4gGYKiBpS4961okoX7U2KrWRNK3Aavxwnvy7jJc7sk3C
Xca8qA5+5Z2JNdn2ZvM2LboT0pPBGtz6UWGLP30umpj1IQld6KEtPbjkUBMHBLux6hvIiYudN8+z
k3O/EQrHn+ye6wCrvNXBGNQoJ+PW8uaYAHwR577cuqUNupfJPmyS2QzNrrCePa1/VwEwHWJMP0o1
jxB6Wz8lTaGifPGnTZX5/cn2p5d+CQTgVqPfNE1vZD2kHC3FuHdV8Ny4jFztYM0XMxN0vrKL7gJL
WkfpqEfPlbAjczleS5Bx5NmuJuOgmcXWqZdtYI4fYxY8OQmQSN7kO056RVaumXD2Sv+g5kJ/ZnzM
dyL4XglfBL+rAaD14Jk58k8q5jsWjYYC2CZ7Eqr+WeBzrgXm5a0igftia8aPl3gATQh0xRoa3SAx
gaz1frJUdrT8eceNWXKm8UhgLJkoK2ENCMp6W9ryZxyqQ9aYLwma8k1T6I9rYjcEs1T5uavYbAMj
35hB/en6GfhWxd5jiBFqK7H7Q2E5jBcJ14dW+/V5zfMjW1J6nDxd7kzN+C4N+ZwW4nMUwjimUjP2
xZSXVLOWMEkMrKd0SJ2dxah21t2iy9irpz2J6GO8uGtwt1jmj1WN5VOhm/Oh0dolcjIpHyy/HUOf
+G/KJKk/ZXnvHtLVXHbIQ97FzDVynghbF9kzR/p0QNsjQ6tUy86sIHZGZA0fcibKVzU1j7jeo7/1
7cMw5fR0JfiUe2fcWXV1KKf1vVIGsUlqu1rzHLazOqK4vGsUD6BwkmJrlPn70tgPfN+H2bJjp749
ngXX3NLqMajrri8Eor5kM+dQf62qk3uR8Q+Nqjp1bb9stF4+wrQ9WnO3VWZ2kI6/qUzEGtw1sVGN
/A1RJ55s6gkRv9yrwHjVUl51OR+Kwsr4qfopyrnYkIz51VfEufI2jDwau0nlF6n7B830n5B4lcRc
V8e5T4+OVcSebYVrUJj3c94Y9CJA3wUglBtiMY8laRHsk637ip7kzckHxt9avrezdo/4PLKN/slu
aaTtV+MwwURmbIsxPK9809f8miVzqFXDhitqM5fyRc+oCmOK3daudbUM2cfGspgHFSTLNU2aPWKG
BDOmsGNRVQnMLFyXqQkKQ+av1ba8o9b5xZH6eKJyh+TNuU0W+IquiVuqjauaKZQq7eNymd+rTJ/i
eU0uJmuLM+o6RsSEs4H3qAw8GNwmuEshELZ+SwyHnwWntjeI/EMB7v0BEHNC1kIR1skw3aFPP7Ur
c5zLqhlXLpILoAb5ZnfLcD97NoXruRAXgsEkSIKXg6a6HR4BdwfOIg5Zj39vMMuRNxdJ26vd5tMX
NZBt2N9U3jzkdfkpXIdtnbnaTjjzpbVosU5LSjwzymmy+HHd0Y7w+mQQMrrazMGajsxfcLq3qrEi
AXpCh+LFFr8ZIl3yuA4sbm9GEzsh7LjvYkeBJKegGWL0nohbLvajN48xqRvfdlGAPEBSgVmESokD
v8GIabABVFf1pp2o4F2U4xzNqXo0KneE0tC2mVpe7aQ+tl4xhErX7121FrHpyZvNtn0tM3U/jeYL
VGgRuhL+X3Nt5KVG2h3qtVs2reN/d2lrsJjrajfmbvOsmtE7+nb+OKzuwU8Ca0tEZhJZs7GEyl4f
TLnKuOrG5tiN6wb3UQkfb7xTKd5HUyvzyAGc7229eHD4jXoekTKVcBhcU2+3QIyGPgAtJbN9VNEq
upn95Ipz5dGrAS16b4Thz4aQ22c/ZqUeJmmybZTz0fvGhxrnkraaFTRPCiPs8uE1bdR3oKPeTQKo
FNeJRzsVPMfWfaYmuW3KHiqo1L/dQlQ4VP0qtD34Oa/IPEYHMx79FVdTiYOCbJZUTe6h8fJ3rYGM
KEqTUXG4dtpk7fDeGNu1bx/9xGDldh4H1+vu0tmbSeee3TOiZaIcBuDtseJW5vi0jn7tRRRNNBs4
6Ow4jMLeUgvY7IOCsR36HDA9YQn13KbCQOW/GkHeX2tZOJdsEKe+7lXs1eneSOa73OYx1G8XTcKC
0eVFXDV9DHMpwhEvDggQDG5h5neT7omw6XUzzL2ljiYhiq2CsI8zUtCwLOImgCoXh9IHtNZd09to
rAVhUo5np7SfxnV049mZHloLxQgKr9ceYWvopNLmP5rsIEbz05qBMZrqMqRIjRezLi96apcMoEEZ
GSiimMgttptK82pQXBY7ASycg3tar6Ml5xIBTSoN63c1ZdISxwN7H7qkfo4Hq1FecZopvVpC2fal
dYGTNbrIcMaiO/S+RqNNK7tMk0AVLUxUl2pavnX6YOo24OjdZ47vD5x+6Nc/GVDd/NADJclQAEZO
O344OZeB/ZM+Rt9dsnvu96S767Rm+buSGozWHI0keH1FQu2+qmjA3oqkRpkZzlAlTUR2X6NvcqfT
DBTpAwOhu3jZeyun1LoOSAHlowkpxjTNc1+I8+yIRj2OXRIwuKZmm28UGqX6WKfE128D6G7AeydQ
biStdtR3jat3cM3F2hTaKQV7Xa7TnPDhkqQB0iKcEi9l7udsC7jbRkPMYTdMM4Vr5Lfpx2DB8sRY
M9sGSSkuz/udQDzBc4ycFpuU5i+bycjFePN5BPeoKXyakIyvuXXufRpHQ3sc3ah0a7Ebin56xIuG
FiSX7b5PMADxOKn0g4Rlea+RMFCEyBtX0oJ07tII05Z/QOjxuI6e81ylxVvaeVs3zwDAjSQySZna
poV170/VD408Gw0FTkWmcGc/QJw3x1TzpR9xGqr11RbK9/+OXWfe/vzRPQV1/zLJweWAybZamnxn
lK0R5u3tgrzbyZEZuCvPiyOMTZIbAylFhNpNbrZCwpBfPHvmFvKiPPQjP8S0vR6Mqik3XRsg+/GG
+bVdSZ/v5uaUDCbLG2PvaaoW0nKD2TxVTpZtvNuXVDu1BfRNVotmNYd+DpbdZMmvWvOvpL1V7Ejt
cZLMeGxHMwfc2tI6ajpZrKWco64pO+qoeUOmwTNekt7jPJ5N91JivtiAXi5IGfLkoI2d/WeZVQoH
uv6RQ/HTMHRshrnbke6Q7D3ZYoEfgpoqJSf/U8vgx1z8/KAaRTlMV+yacXombWA+jSBfD23rl2QQ
eN02F/pHPdQZWQQ9t4ylgUd3qyQPjwWNyJUxbz49n4WWMKStPcOTz1l/SIaMdBi0ayxVNBqSMHCE
tLP2hF6oTbCYMraNadmVaekyJXhvKsvZlOt+fkiNxA1dp0ojBNA58HGSChQNwcX3uke79uUzwWdF
mKvVfUDTF+wpWvFuHuv2m4CcIpwEDZFB68xwM72x70c0Xh3WztDMYWqzjlBqi08fcs9qoera+sDb
Du7q+yeBmOanhTgA3F9jq56m9c43sW3XReAQka6Z4ZQU7wVZYJtecLU1Zv5U5OMcVf7sx9CwT+tc
VZegSKB1g5Zp0FNDsHGqfH6lJ7pimEEjdYTwVgtKC777EFh0cUKEwOsn8jDzqwxKp3kYApZDIuVG
Y1uXxoxaYGnyfjvomX50ckqq1pEy4z4c+aBnu6zWJtJK+08hDLp/6ka+oGxzTogeVaRZEJxq7Y7r
7cgKhz4pLrYva+iw+lwiF4ww6oCE4szdTLfhxujJWGTmyF9z8sPQPGXT0eyT+cgBxmDtJ2URdZLn
IK6TbiKEQxlMXX09Sf1IJhNvnzXgAfxh6av7aFROENMaXJ8JHdhg05mOc9rYj5rj9kdyjM3NnGnu
fVDdMmMp4roOS1Y/ZrL+NrvUvPASY3KvSu2BUIUHHADy0FEF8AQtsgM6/kWO7W+0Lj+7o8NRuNr2
g1QG4XDCSLTN6qZ5ggYoW4eT76YfVtm8wDwi0RdrrFpdO+QJK7IpxONcQOTZC9gU9/Deby3tl4R2
PWoCL+qXZpebdRPN7TodOCG2joOOyOcliSuN7jAe8sLeGERmcjO7xSX19KcxgNvTS2MH8yUJXZ9O
0h7Mg2lpfZRg1Ioo8d6upLogwZl6cY/JYWScr+EjqWMP2wW3JL1k4sWUg3dN3crrWQyp6WzQzkdo
0oeDkRWkJWZm97LmxStFylzeqv1hARoekeChcmimp4xjd0V3Nc+/+DaeAYjEVsG3wNQ/ppWeRUSo
eczf0zMjaB5WOudEq4ppWyj5Zw2qAHi2nI5Jr/OrMQY48cmtb9vF1E06UpxlDob8nDqOE0Kgey8W
mTkXwsPLLUIGsZsDM87RAS0BQbI3KJ8/G3zLz1dwcOU2cYW+djh7WVvbW9PQvhTOhxicyD+Ys9Cv
Pm5d3jqesMRApzJ1PtI0K9WJS3DcvYU6YArdYaG9dC2M69oMH4XTThdVGMWuzPslLlVqnyAj+6s1
t3Y46vVPzfNIV5IoTm2HbBW3f/rrZgKlUBtPw7wF0acEjzctaJ+msUHOBmmxr9rx7Gk4hIMx21cW
gg5rWA2G8VrQ0qoLHnVsEMT6IM1wm20L0dCj/IF6PwbK2CsoOXMZSvJtVESyqc8nMJ6CdLh6lTwT
KuiCjDXjlsQqBLZ25xSbkhSsOF2JSMvzW9Rfn2ehg1Jp09UtbGo6GZhPkyZshZ/s+86WewXwxudF
+CWC5bUyaAgrvQw4n2+poCMFWW9ehWrOH7Vee9WGYoHfCmQYOHMSDtOCI9xw7ptqLE5l7cBpwZiL
pOpPWjHVW8Sge6i6eZMZjORNA1Bp4QBF/OC/l5meg6Bo35axPK1SmdEA/B4X3XieplzbaqOzktG+
sh46vv17A58P0+r9Gvlg+5HhjkNcMCqEk7Guh5ov65LUqmYD+Zf4+79k6P8msP7f2vb/LoP/H8Xt
/yaIvxt/u0F1v/9AK9//Ywsq8zmgPP//QRB/a/n7nxXxT7/d138TxN/+hf9UxJvWP4kO5RxFEo+Z
Hkv1//rHfwriDf+ft04Awu74GVEZ/0cOb7v/xHltMt7yAxxYt/hoiPabGt42/0ngH4kXhonxHOOS
+/8ihqfh798dc1i8PfhKYvjpF7ylafzLb/F/ZbgShCkCL+0gBLp8PNItoaHFbpyj5qXNp9UY6o/Z
TSWEmYuEfZk/rKDRoswcujufcfQsJmF/JXSVRgFikgPkVsbMz+DCkm2feTnQJmREgr0ZOZQkVSV1
dnK8oL4PzKE8Q1OKv1Nq6w9or5wDfLx2BUHqeJkQyxn/esnEpO51wx4uNLLJ137V0qiesjyeHOVs
zNnT4mIQfdwFpvZCrjOdbewWh8FYKsno0vWAWXP74DuL/cT+tu4srci/Gs+nuTcT08GyQAVnWQ0P
FD2tpPG6Dn3UmXleMzoBm36ttg4enXPTTxdy4u9T04jZOB9LI8EeZBpPQH1+RO6KFS7DrPgarOST
aEZ4zMaI5wQkF3lcFq3S/Elg1Wt4LOo08AlQyNdVXrtzUMrnxsqr72ZH0yrv3PRlWhou9LLbZ0QF
36slqbZVMCG61dNp+lN343Kuaz/lb6+GX3+SJIWXZbU3VhP+uJJmqC/T8mXkGSSMqtqDttjPzVpP
7wVQAguUre0mI91MmXXNCZXbrSg8Edw35mVtfPky0ZQYe65yYQ218TkVPSOqK6HGTZ2rC47ejdhN
1CvoryNQNhM/ldpwWIHKvlVb4RbmnKtoGA7LpKJk3GchqqF8vmlKzHbkdQwPlnWbGctU28mE8UJK
+87RwFvNZrgnrOYNEB2NHczkRA9FpM/2ob7FHdgt4aSZuhL68ppKYCJK5CLwqy/PEo94BAVAUXHR
E1Me/YWSjaFasy0bVBM3znoaxvnUarSvVk5Uyu6Lq74OUxTkcV2NLyOIPwxfqrKz1vbstwM6HJQm
Rqc2Zu1ihyj8AzCZegXbKk5G5k+nxOfbCW83TO9CqwmMeVt9lNUmzZG4iTqe2h+zBfJQwTrhIyCn
w7vpcmz+1vAkcTs32q5zJwpOVr7eLEmOjaJshvLyCxlMKhIBskO3R86cW3Yo2dC+jUmzt01r00Hd
Z56/GQ1D3S8TXkA33bk+gjLw8B18hBY6SzlGuQPviB2WgWhbwldZA+XVNd5B1Tbzvr3tS+YY/Had
cdAw6KGeH04GfVjhbC0Gog1vvmTjLOPOSVGBubg1pvw0mqrYrMrhhbNYwSe7OFkAQsexbLMQIGvr
dEYfDVaNLFpa1rVv5JXdwX6YNXwIhdd+91r34o1Tc2f4zgOxHQIdiAR4HCumX8NeY8/TPmfZFefe
FfkjKkfFqmrRAWc3kWnPMBOlC4KCnsCPdJt8EV6E7nMdbPfUZagGMPF44ehoUTEkKUpuPhEa5Xez
rPQdkXTTq3Ite6uaVj0pE0wCX0CUZ9qmlvXR66eorK2/eSUOaLHFxU1n+7WoV5Qh5d3AMrLxSYkK
yQLKNtY0fSP+IMK91a1XIqqBs0BvT0GrbS2x3OgVBAWt0Ldo+9aN3mXPyUrQBffjrl6qvWfwNm38
RnhnAX37agO+Rugvv0t0Hk7tqHvCxcIssC+aZRzEMrw2nlmFIs15Jgf5RIDhT714n55qr85Yyqsn
mJVdijnDqkn2WSnyoyMHm0fd7Q5aWYyvrcZeReyHFma0DYTm2hJaMJfFt3VrFRIMsgjZy/VvR1vL
prbKKW5KN2Xu8/qdKlyOu17XlzCv8ySSBuLJQdKi3OcwAnlW8j4Bx8B61euuW25+vCl3tnMGAkP1
dLZZ3MyjPBUdQEHMZ6xX1tcK6BuWU2JG0q5nZmQTUbLVreTFa9njQrTWh2hshjgvG4zr6FbdXZ+I
o50WDxSnyRryOBCIiddLic4mCfzaQlLlZj8Q8u7eGIP8LXXEcvUIY/8lM8j5nfm1HTEiPBgjHiDf
n+YvJ9f8z0ViCUHSeOKD3Bh+oBvaIg6UfUzx2DrGofPT8qnyxA8EqEe+PeVm2mDUrw39Yo/SrMrX
fqlWOK/1AEaN6yI16wetASmKlhyNEtyq+6bNzsjOXMWDnD+oenpJKlyqEwyiFXEMXMe2+J5uMyB1
KlXUah5ccVYCey9ea36iPe6h+TWzfyXdCzlibSTZTcSYWtu5KMEfTepRHuvVdXEJTaWGN2PR7IOv
zdq7NcoaGROn2YaWaO/Z1jWfZYMs3HdP08x9sDr1/aCp8RAERXM2sRptejvHs2KKyiTMJx27s5X3
KQampDNfZM0lNQqTY0CAMN02jskPgeySPWIY+Wpi0H22yXeQEQvwinq+rF0qR5tE+2yVAJszze5J
s/z60ZRZ/8Qo4kOd1zcUTCHbr9KEZcUihUbn0AL4ne9cx1svN33RMStKuXOStXihO+O1aQWPmKqa
UyBn6yjWbv7k+6A4eXXbhmwOWMN2ydTflH8IUZzorResCFAIeWpyQqLGEZyV1n1R7xoSDqIZ4v/R
xLTc+g5UfqAL8kKDpzwHiMn1K+DGo1Z43MRNEinosq0Kyhc6ypK/okO+CQjL0gIu4/z4fr3RoKAG
eyTQZv3Sze2YeMUmy3B2wxcny50om+TsF2qIxnw62Mb46Y/aXIUVBwWwlia/buMimjKFoj3thxY/
YdJHtyDoMFHNZzuyoy+pkrfH94IgCr0o7yhrAHzlMO60NXVebIO4T8YI66JD8T3oxZxua0AwomPW
mLSD/mHMDfcFnexN/zvM7VNO4kpMN1hwn6V1/yk6lLCwrkGUIFKJ4TogF/LcP2SOy3ZjMf2lg+y2
QzC5rMj9Fwz3+lK2auLLIWJZ6sr+cRYAOWavnhu0qyKka+1D3xonp1nLJ6coPDDfttt0s7ubmlXt
vMz48nL9NQALoSnMqa9N0Nn7FCHXfKO235GO7PWlBcQQP2QmnFO/2ZmJxymJiDhcTVt/FfyOu7Be
KPriEqp/x3xhSlnhb0HB052eiMlCbp6nP21ffHqa392ZlYEganbOFsqOR0eyP5FhlN2TZWC+t904
nmptbF5St7TuJtRJe6gYTDnubEQSSHjXlkP+PSLFi8feHEIcjtYLCkQIOqtu/b9WVVq8qk7r7kzE
kLxpYBQ2ClCjDNG23i3pUSfNZlNXO7BDVFO2u68SF/pOy0okxl12XPFc7Od+8KntzdM73YdFjcVa
4RoxAV+MNFGxww17qE3xoPCI/HHgfa74DHFvOA1yfkHayQvhjD2pOezSMA3ZwgqbZ8LSYpvQgByW
nJxAwiA/pqXYW9oQeyh6gvIsYG4spDYub8WwtjvEhDcNKiVnh7wcjb+FTTqorLKTJywKtlJhnUpJ
12XbiWVfoIQDfJLqgJrQ/NP6RhVRxI2PXjNpAI9Ig6aZp2p7VCqrELHyunJB7kxW9lg6yTlV/c2G
iicowI2ZGMfOngcIGQhS1BGjV/CW2mD7qbmk4Ai351w0i/zACarF0iHKRdRoMIbS5vlYxFQR7MZQ
rOsD7VV+bWQR37KxIbkoOVW8aHWois7W2TwyK+7muidOgOB1hDBeoD0HnbasB83zUjys0J0hfl9r
LynJJTWzn2Voy1X9mcBHo9a3BHSk292ASqH05zotcFKZvRincM1Ly9iUk57wxekQUkNfxFnWtHEi
Le95cVMd8yg9kI9zblU7zU+8bVqvzUZf0LGHi6tZ/OYr4DAJACcX0cJz4UV8LieqRV0rr+44/0Gb
Uwa5fuj0eC0rcZdowFhW6nSfJvpeN9TyovmLcW/FHwcLNaQuGvymfR77hjC1KeimaEV349mkhIIE
44Eyk9a6atneWRf3XDncSVbRVVe7U90xr2X5bLIGcDCBnHCBwOGSwB8jKLY/+HbUoc0KJBREpEdN
jwlSYhg7J716l5ZOKog/aEUUKOHsCU1YD6pKOPJq3a3vFiXM/ZypIbRkGkRDRyxAY2nj0eByxrbk
rjtEdBQIdg3GRc1PI22i5E9RJnxKuPniKumsQ43KcZ87thZneVtrEVaV6q1fpHPIpb9ulN/j1HaN
ZSO9atnzP3Gh6h1Ly66fCuOPO41rgRQtf9Tb4Kvi+Q1NiItgnACIhyqNtaHFwANre2OvWIuyWefo
GewFoUCKmrtBMI0tRTuhI5H905pZj1NnH6lac+LBNe5ZGD5U8GPN6cHM0XGqKTiISjDjIrNCfv7Y
sPGFI+L6Y5BZHvX2YFY8HwX6gGl44y/6TlymE+VD80cD0Q+LNh8+3cL+nSCHxlq40YokzKjWLbE+
lxldA4W0cEPQI38h2XgndcIkbGWyMAQjGR559WfGCnOebfUa9JoZA2+m6MuTCwX0SPqGsrx2ll1z
ApX+fiUYJ9mwFzsXZLjAo/y3unDml2FpUGb7kHWNTm6IPnsJ06EVznUtQ42pt19z62yreidqoz4h
i0HgVmzntXYwMlbgYEmz7lrDeR+TzH/jICz2qN0+bPcWidlo0udDI9B7Re25xtJsnB2/+maTmL2z
H+hMm0Y2xFvOLeNFMLAr3LQ7SKHrxyYh5zc0VpqLQgdsfJcGep7HrT56SMiaZAOxku/4F2n4DuYn
fLbfi58OG0JJ8eDUudrko6S7xXPYd1oPEwEeltBzkvyAMlJ95aOhR45xg295dWJY2W0awEqPRIdc
PW8MHs0AI3jUJQjKWYx8NVwE0P0dfXT9yWqFu21xBG3dAY2N0/lkWEFQobhB2N8vl2TxSnBIBsx2
uAZt8J1TT8vwU+MQLPt41syTJVpzA80WbBa/fVGOhjIShYPZooFD2/4+DO60Z6nkeXX4dbRBUN6Y
wHHf2qnPJ+RCmtJrAi1yHJ1lvTPm8mO1ATA9a/T2AxllIcsLIalVz+QsrqaGFHBmX/Yk/x+mL3ak
491Mc52MAFcAttNqJ1xjI52FgYc4AQYQ/vSxNz7F0CkOVvMD1glf4CQQ21ndRo4qiQJwpZjfnsVE
XNo4X6sh9v0WvVC5PhiqfmqN9tBKjiTNoS7Iyh0OYduQWyO1z9y3YaIlTwUZ+eY07ghkXrb93Imv
OQUlAuY6lqP34fXjaWBcb2mq2U1ELWDXM564K/o7VSp5xPQJTFEjPFWTfUoSk3K8pN6bbpJGjp1s
x264b+sAH1EXVlOAqbUgSQFPQtgZBgdOWteHDLwvagekVoZeOg+YHMSuTBIEcxNyDTfv/0yBo+76
otaxkflvgc2pUqOfKxK1RnjeLwXz+B4nPDKVFcKcNsGXqcq3FoROU3U/mGhRxTVI1FI+126ZxXqs
+/bNMuruoeq95yFxKjLLG+bYKRh2te2j4AMvuBnD9spu+wMreldAhCxYEbs0KtEgb5sck5ieD0sM
//QQdMLjLEV6xfr25Xp+wTBPm5oskUOb9I0WbZKgsXYimzEajQe9wSl6+sgadTSvreNE2YzsVuN6
RrCiHwz4kbDJdNrpqvQOg0poBfhKkN4B/gmRbqit1S+yrJKNY+Uvc2Jd9T7Frt8pmzcPiCcYO1Z6
HCWbdayyb6EXtbpJV5zP1BJBVGT1kzTnT0wYbVhVAUmlNbrrNF0RocoZCi+/mbsHsiVcvHayTvBM
Gdqj6bZH1J2sm7iN4SzSfVqC6NFnIza5ZHpd5naPzWcJU0d/N7h47nDtXXQGa1rQNvlgtFGhF6cJ
jbTqjBxxjC62rtOJs+HjwLFVPHGiXM2E/J3bc1LvrZmnPKuSYLcM/gODhx4jxiRDgeiRykAJw5t+
nPFRhmPDgql4QdE6qb9o0f1ff8m+qQlFBlQssGSpf4uelitHr7/cta21b31eTuYpsUOVp9FeMDw6
Yxe5q+oxTjnDYwW7F4jyzTLz9rCaRNehFc34q511TT64tbvrLM3962O8sUWyK+T6jj/GZcZkwVgr
CmRWAIuQnafDQ2m/DY6ZfgQBOcXeirwJ0aMcs2+PSxGvD9+bx0j2ZlS3UI8eArt0otUYx4dmzk8m
IlpbwuN3hYMMbsbuawtsqXO5Sb26fraLKtvN9nzq097n4lhgBxfrsy3cY5UMZyP58EaeK2sWv2XV
iEi7PYH2CFiJ49qgroHYPqceTo5yidvwreK0Zu7DDJMzoXSJkz5jdKqqXTKghco8yVVb5CkrZx2b
yVa41bNwg4OBgoljiL2vLHMpw3lY2OnNYLFe3Mz667ioabLFsNHoOtZWy9zuTASLdvb7D70d3zSb
kMmUSnOna3+8FhG67HEKK3bB2FwJSLvl3mLWm+ov7ll0Gk4Bm2d1+6Ke3+fVk5tswGzdtb94J2PD
na+A0CEGpG/Vz28w+G44uEGKVyqz9nmX5hdxs/sYrek84xhOrxqmTmTYfzSVfzbmaO2D8aKqVe1x
v37DtWKMbPX5PC39TPHIXG7BvxlbcJp549kQ+mlSXCbI3aOl6Npwle4Vh/kFyRzuj2Ll24MSx1S9
bk3H1d8FXIM/m06ssOvCRmLf0H77Ju55/tv5nt6seDK6nVn8XdZXpb+PjbkR3I1rQRZCZRW/i1Nv
fVkyQGJQvP8P7s5sOW5ky7K/Uh9QSAPgDjjwGiPJYHAURVIvME7CPDlmfH0vKLPqikxeqfOhra1K
+ZQaiAjA4cM5e6/tzk2GwcFsaGnmPSWsCIV1ZpyGhjszHs8Vs/kX6PYzQmoje4062yVEXcD+sfV8
TTmTsBQDk2Zk6owSvlGcsR0NzgferNgoblUSXLTAJIgBqONjpkIMjM14B8gdP2J0iMKQub8zjI03
kvxCy+DBljlSgARcyWxEB0lK4pHbP+6MzjkJOskHLaPii/ZxSHCruofOeHD8fmdPQJ8zhVoM7e/a
zREvTtLStzKnmDZ4Nvlp82nKm7hnS/LiGvGW3KSDiaGz6/rXgohpch2CHcejV58+jF0iFkaRdzDK
cJ/5IXdsRs+JB1X4uFUylLaJVW6kCcXZnR1vHcSZ2M34nrsxsA7RiCGitCr0MWyUVvWiSoHKO6zJ
OtXAjcz5iIjVOxmDBj612WZstKvm2kaTfxrTMUAZntHjHd2WpZveJXSg9UR1xRrHFwAK4U5VcnxM
edk5gCTrebgF6XjixgzCctVmexrNpwioti0rrrNYktRjhfKS5WiHGqQ7w7E2HWc6RbsK83yfp6s2
XmwjVFQoi9vsfxnv3VWnxG7yk1sNbZQOcJh/a5D8JYFB7Wu4oa1OhmwwsCprUpPYNcFH8lda1/06
d5Q6QyTVAxLQlPtj9TJmsM9cthKT2Rj7RNXOQbusVBTB9EFOBTjQboIeRwGhVrwIfi0PmNYhSwic
mCVt7tk1WRnBLq8RgQ0OajwbIUTXqxKXhaGq4zhrfaA9jJJmHphUeqpzSDObIwXS72VV6DWkZiZe
i53fdm6s5hK7jbvNIsPAAMcyKThxnUxeqzds1r6ozhAnrZHXJ1Bm6GRXFvseaSH/R6CC/V2X/rGp
e9BVXeLzXmOAZGZNABHUVqLu1Mg6PXS+j36CnHBMK24OsgB4M/yLrjgGFvSrFWtQuDXr1tsnE0dn
q05RdxuWf5VQe382wBywu/MaY41kptqpGokifHDzSZbduZG7GyLpYswjIrq3EfNsiNUV+36su12P
eBhBgx9gNuUSk9XftqzLbzzcetsjlErQAPWEUqaJeW9kjfkasbdZuIhZ9FYufi+/oyLmdV21nrmR
Lw5q2fMoU+aTjmd37+LLfSjVOH4lLwuHainKXZtW2VmEGaOr47VDOTQWjzbW9SMlIWefaDaaHRPh
Je72u5x4gPMx9YvrqLHd595sUDP7nBM2MFSqzdSJ6Gub4HBcoXeaL4o6T49ZS8qHNZK6m5A5fZyg
Ej10avbPBiMPdlSnGna1hHKIJrCPxQh2P5+Lp7DWVzKmfxDhkl41Tm0gtE7UBQOi21k+/QQemFne
su2DuhjnzqNdTjkSXyccvo5YtM46JCPUmQJ5OSGhgt/jD8gY0f4cnNSab8eE/YiLaop9R4F9ph3t
8FJl7IezMoQDknlYjZT27gc56tfeabpNHnjlrgzcaTtoE3MVlt2VJTqWRVLf8zC3bmTq4dixq+ah
sJ3p3HfM8lDGc/AK4Y8aHILz0HKpI2rJqM6L10FRyJaxAmEyN3etYZlMN0Y4v3Yxgh8DddKeUqk4
lOPXpEmNJzW2AScjvFZ2bnbXTYjh3ZtHenJFnO1HBBxrt/H1gRDWkSWMzQVay+Xlgaq2znLkZj37
IvZ4tY07IeiHE9O25IGMUYXG2SnYIajsBbebezYXtF4pMbTjWvVAjAfKlzeaE/72PyUvss49qrdz
0qtV3vvFIZjBnOpxDrfYX71NZoQRU4zUfyb2/CNhxmX19r+RTyiQSvx7OcYXKEnv6ITLX/9TjGH9
gcrBXZI/4XZbpun8txjDMP+wFu4g+kYY5ajFXAcJx194Qsv6Aya1wx87Et6ltSQ//KXHQKlh2ZCA
+eWS1c5x9Z/oMWx34b/+iw+rbF9BakaUAeTOhBC7fMCfI3Urc54clXxXcSrdfUHf5pyIbjkd2RMu
IFIFieWp4vB1gRfHZ+fYjEmGItiPLgzbyr+ryMacLzIX2nQ+Bl8TW5jfoOlXd+AS2a/adieQlDu1
QGgamnaxdf2+fSoNLMDoXHFPr0wbw9rKxxmK9cjpu8uKIMsZ9WXUqnUEeAQqg5Tllcio7J3YtTbh
xRi1eLSGRk4vRTBp697qkiDa6wbN3p6OCigrl/YZAo+aStxAe6G+QydW+hTjeM3vBMBF4CdIo3dy
SgcSNrIyHbeY9VzEc8gv8ZoqjsA+587I6E5dpvtqn4BWsnajW1jJTSMrZoo2xFwRdIZ0z4G/5Mew
SlIEt6psIb31E+UPpLT62UhGYkY9mPcdxvoyvSwdKfYDHKT4qrdkgoUUOSTgMXBvgooYMpJ+utRd
Q7EcpKSLt7lGL0r3O8L2O8GBDs4nQIjBWtaq+0JsVMryYheev5tr9gO0V1GANa8Yb1GvEH1X3TnN
6FzExRh3zq6JYo6dM9qA7hqtDu7qkAmHjvYA5KUtwkOPa5djmZaY+9oK31ot06FcNjcc1r08fJVB
wBHQVQ6lYr+XJuITEP/ebipRFa2GItG3Xmr7zt4Jl3OnrstArPqY6Lm1Yfsz/vHAIalwSpL6vJ1z
XG1hv+yoajM1qMNPQfi9C5oQ/kKKq3uNbzXgUOgYGLHcBMPEqqzn+pXufhPtqVAQS9O0uMVXylw6
UzNusmLV1I1/l0AD4GA6xQbG0xyn9ZyEg7sJqzp4aLKqx+CaJfKJFJ5DDCSq2vNGouIsgi69rfuS
L9akMq054mSI38g5yy58xzDv4eKTuZ1mfROtWYAyJKhiwDMsuoHz0KTouQYtoTjUDsP81a1dMp1t
9ldYv/1gpPjk6RAIkMvpZI7r+G2OPeTTTQGgh5ZnLBYhUPmceeFwCKPIT7eBD0dlI8BKNaweWfEw
Onb7nISpnNdllKs3G39fczrNfvJMUS+6mpaKwjpWSPfWdUpqCloPeq0riJYTZo2+G8NVUslYQO5z
w9M+BURKI6FI4OLFMa1dy9Ezyqu0MC7tgsrAxsc9Rw1BtMNpMtsoO0KN/wQBKs6dzhhHPGDxRAcA
dJCxaskr7nHsuhkKLiN9NNq2bNdjnNKUwl6vn7NJ5AhIcmLWEhN1wWpSuQqALNh9vuWEQjPWi20f
CbCV8FFbw3ZvRSJJQHLnqn3Ws+fXGOg4ru/IHscJOvYRXUI7U87eG5aTyIT6DKUuQnYwqG1r3LU1
8YvroY+DN87Hfk2zFHDpOZmZMDmgoVAnoHUHQh8CxlEC6Seces6StzGS6V2U+ZEB3cHn7rXYhm/C
idiAVVNNRIgmdo+zT5vZU9dF9TdGDIuxiZW/PCmYUXy+clAh8cjxxlJSd+8Qxte0XkpvpMbtFECL
cphtB9kHzttAVxClcNi758jhKBPLLENhFTdREZKxVOjmBGcXh8RS9X3HhKol7I2IkGvRjxGd38xN
gThxsPl/J7381T5g2VH8LO38a4fx/5NAvKQU/PsFfv/0XL4DFi9//a8FXv7hQFYnrdfhCCZYxv9L
ben9oUjOWtJzXF8psiH/tbzbf5BVYEpWcNOU4kfA0l+ruyH+wAWONFJ56L/hD3vWP1ne34O5lTAl
iZwmR2g0l7bDT3u/uEu4rXWTU0zXdXItof9sqhgc7NjY4jcJ2++vRNSpIC4I+LXDTgaFp79wu39S
dbaVQjI4LZnhQBMoGwWrsZ9t8GKB3v506z/hKb/Xj/51JeGjwlfcKPwh768EyKfOR/RlNqDTjZ3A
TdNYVja/vsgnX4fkCp6Zh+IVzeyHwK/Q8XTN3mflxKo+wTgWXhKd2u4w0tGd/s2lvPdbML6RBMFg
kesigfR7Sn1IzAhEFXWhk26JV6Nf2ZVMU0e/zuN0W4+ZB1HOSTjYhnPD0Tqk7HogeBnuTx3Pgnpr
4AJXnvuRw2pFGCFs2XBp/YlBL5C2tC3nW9qYptgGTLjIzcrCXhA+TXqZgnDQ+9YU4UttBXhuHMDH
9MBKVd77TkApLBzGwrowahCwWzus3e9xMSdo5cwo73ei7J3v8RwDG+NHyOQaEA4XtmK88BLAfriV
wi5TdnkDB3dOsr53FiTKRUVkCz1cUBJ37zgS87OFOeOw8DFaY2/XrXpBsKuYUO0ALgRn2oyKeaqm
x7Ex+4eokYTs+EmAVV1nPcZoryjGdtWCRTtjDaiHXaDM5q1IhzzYZuY4PfdBMN6PxMp8z5H9HusS
ofrKEFF3M47enOzS0EaQY5BtCYsHXOiDl5eSY3pRGs9NV6u7QObpXdA6WmMqDOgS2Z0VYjjz86R7
gGiR2ebGivL2IYfsezl77L7WhZdW39jeozFirUfKhFjnPDcsKFuDVHCH2sZvH7STpc9FE8fPvDXd
E0IIZ0FhlKDxgtKuegpwdvOkrGamHoh/4t404NKssjBHnOoJNq/84Hp4tHkvnX3uTRPoRSW8xxAh
5IUtGv9a67BPuJmi5UPUfXo/2h5QG7hKl3NFPPV67tr0tui0XeOTyuVXqx+p4FjdVD/Hvt/ej0E2
fK1TA/ht7E7xC9b15raBtJdRJ4QmptNhnFbj6OLcRV43nnv+6BJq3md5s4pAiL2Zw4AqBRZlsrZd
0wGV2Ovw2sYb2W06WTQGbXqvT/dBAQKsRsRP1E0bG+eZnbHgpyjF8CoD+kGvljvFdQuDt1tnsxYB
ukfiDlZWGVIw8+Y5n6/HeQivIHT339JBRc8hzHV148Hbf+jcGN1R3UZFsda156FtMzpKT3VnDha/
b5eYjKnXh6u+1YFejbhIX9hHIu8YYtU9WFWO4ctWg6AS3cJvofqUzeS9jUhQwQiRAWomRnphzGaP
bqxF4bLKxjm/KYQXnQcEMkAYJHSRJoDX5MUKEhbMSTauFEdri5d/BB+escnIeMsyrpht0btVr1bU
wO0wkDLQ5u2MQW6ipivvENDPdynTvr/RJsLDDpuPv4qQ6D7monavbY2yf11mKkiWDwM0GGahvjY7
AmoOdFewn7W4bKptNpqMf/rtpGJXQBbI0JCUbZrGiF88ZMZXlGlQfk7EFnBSa0KDXOME1tHK8QXC
DwGNBUlTOfYPcz6UHAB4/15GBtCNSOyH0g94WmnbDReNNU5vHhswXERUDgeo8AWOTOx23jYNy6Lb
eEQZIUUqE6REdYACVjNlftPBAtBxoLGBb6f0k5/6blA8xfkUGqvGFRBbzHDSyS4sm5BudCBIQo4i
Al0w1mM2RQAopmOZ1y1fUxoDOicj5xS4eGksM0Hxxpw2oqEOaZHMFCcfRgp/hF1yCK43I/m7aDvZ
ADYo6afs2p6dLNvashxuaCOW6a5PzXntVW6/cTXFbNDuIfLWxpUDfUevBKUGpcOp1sXkpd6+b9A6
o7jjyLByAXkchGsNj2DQK9B5ecxnwss4ZLAJW5vJjKPpFcY0Q57YJrgsP65MbyMzTHgcrHV+hvAB
bUdc0kLasHPvVogp0nadCeZnFQSbXtSnU+dpYKSWKpCXD6Pp0wOvnSvd04gikUTHL5LRGq+QcMET
ziIvy+GldqJfl9SRsVR0fvSIkiqezsbCCd/wTjpyGzpJf4V5McFFT9KTvfaoSd12rsxKvoKsp22e
4AShN+T7IxvfErhLLKYWbLPVNy9BH0AOicxOcLLJ4LtSYGutE78IbX8VD0Vco37BFFtADSNjF4XC
JooN860L0KKv6GGZnO0UHjLajDhOFYW3FZF+4sSYbfCVWE19KpFudN7ryKG9F8jD1DnZFzPN/Gej
dvQ3yxszCHoGHbvNoNvw6ORec9EKsxJ7H640HRwvxhKAFTgGs6yz+I7CuPk8lPF4g/8VISGru4H3
lkr+VV4EFN7kZOuXKh2s+xC2F1LswcBEHfQ1ZJM6wTe2pr9XP5vMbVjbPBCNnR2Uz9RehutSA5iS
ubauWBbUBXh3qo6YhXc2Oq+XgZ8/4e6Mens9uG1H0w3d6+U0uMs4DzWLTE1pHBuKKpovQZNHN37u
YMvUcHdeU+T7LsGRGXIHpe2lHKiYv1bIEvSZEZNyBQZRmZQiSJcVa223Hl0lK9KnLYPvueZuwKxz
rTJb9ULNJwqQaLzKQx1vCh/G5Ghxet2SbWSeOIiDnRXAnfo27JV6QrFCmmMw98OxQoWGK17arYP7
LslPWXubfe4u1kcyCOZ7xqb1VNKtgC41WiwgSTel7V5YPcOJmDNCjLwqaR/nKYWGO00xMwDlkmZC
2yzHS/RhMj/HkTuzptgTOusKw+Sjw+BLoaeW2fXk4TKndF1ddCwUjCPevnBNRzj+ZrfL+5FIAdjP
MkMNycEVxb3yrPgbYghqXjPq/hNZhc4uFvmSk63FIDnW0gGEP9mzOgxYc+5CSlMt4gyFHiADjkkl
VgOzJwWiQ0af4Epv+Is2JNR25gQ6aQGiJDdolTMTuabFPW1bVmUAtrMfYYkYzP66wFecXlu1zPpD
YxHDIU5rSKnXNl2MgTJaw7MTzFENG7kQ4SIzfP3MuR6m22xYK8/TGJ7HGRoKtakIbvVANnZ6KBBx
uacahhnWa3o/YtsOcX+FdNUuwWU1wjiME61T2FKK7BECo/CVWErpL1XMvhOckiW8lZNW7VU75EW0
9XJPn1QFhcHtmLsNwVJOQj0GbQRPXlrpiHN+oO85eTg0E6Ouk9UQkfi6lsSWiEuBwEmwkBj2td3Y
bbgrkc3ikhlVYl+1tsueqEFRjcBytr1zSI8KunTrEqiVhERFXdAZz6YNwDM2dt1oudlFjojiCV9B
bVNNq13iPQ0CTzYoiHuq/0B9oIC2o7eS7WJUiWSeWCzyy2fuJgLfGVg9gXLh3PZnciyb127uQTqi
PaY0mYbY6deWliw4YaMxcWjf7Ks1kRvUT8eWORh/uHk6ZJlB+2SALgkv2Knqa4JZmubYgvPzt4DL
hb9LHRiCGXoRBA7QLnr8o/CvqcQADnpWAyA0WvA6ldsg85G1sGcicfwybjMbnbOB/ief+pQXI3JZ
gea4Lc6En9AIRilntjn65iC2mHLsXp4AFG6DagOHF968Ip0q35TsKdwni5iWkqYVhxDWZTMs3Oem
UsA/sG14LAd9mOIKqT1p8LmCrHqwggRkKUVHtNLBUI7VUxwnfn2FErdWV+QjUyMyiX1AcIAQJH37
cXr6R02H/0s36P+wkgTdgp8Okktx5D/efoQp/ZmKRM+5eHv6ue3w4x/8WZUw1B+oayR4Y0s6QBa8
5cz5VyqS5fxh/igKsPezlWnSq/ivroP9BxVb1zapfVGdcGwOon/VJRT+UJ/f5RdnfP5E/JOyBAFK
PzcdHE7tS/vC9ITFZ6OZsRy/f6oWJO0YsuZHR0MP+mnM+iJcx57Xv4HoqGDkxbm8cix4deT1mKjJ
KWH0JVDfJHl2AA5Mp2nbDMVvjvzvAwH//EyWIG+bUglW7Y+h9XlOopo9Zsd5mqpbcAXOYzXAvdy4
MkgRDIXDnT9k/gNnZMta//TkPilpLMWRf/Vg/rq0T8fHo2JjOerD7cggbQW0s49Fhc2aN9I55+S6
iNJj8wrHfvT8zy+HlFGZLpltrhIUpn6++yIfhaeyBMpOllAbinT+ktRx8Y0WKo0QqrCvv77e+2LK
n1/v5+sto+Gnpy0ICNId17PsmcUhNatTl6RT7IX876+v9L429NeVbG6gZ9IAF9aHsg0aLzBHc3rE
a9EeOYjlp0k09Ze/vshnAwVZJD5qRc1GfbwIAhHIPU18LL2u3E/Un79rUPrnU9Jkpzbz5nNX467U
GZypX194qWx9HCZLGjznY2VxAvhwH5t0NgsQQkdglovQniybHYjY8MZDMHNTjF1/gNOOVgRk/E3A
aqdWv77+p3fXt5YhKgkGXUqdPz9HX+mJFYrrp6W5rXQ8EHdB8MmvL/LJu4DbnCnGU1wFzuv7i6SO
1yIZj46xFzsvHY5SlKlzco3HNjoC0mn/bFpTYf48ne2H3fzDTbUklVLL5XL0aD9czx69lPzz8JiM
ujzosTIeSsKKrkpTBNfA2cdHn73aHoE4R/tF17VTvDZUvAaokr/+5p+8JryOy3+8luJvj7cvembN
IDy2XQZdviIgLOjo5HV+2f/mHn9yJQz4EALMH4mg5vKgf3ohO23QGwrUec/u6gE5YnKq/RnyPyeU
k19/px8vw4fbS/cbJbUlJHXUH2mZP10qr5nJFHr62IytLy238hu6Re+58tO5A1EZul9VECWUBKM8
fQqMzh9xLFbDt19/jE/eHMl6w+zqSUl65Ic3B8s4pyLXOrerDm6d06gJ2WYnjxVlx21uzvNxIhjt
KzTb/DTPZPNncuO/HWSfjGlpMt1arCs/Agff32/k/onqhQB3n3on9uS3OwyCivP1pHeBVYSnv/62
n910aSlBoisxRCbL7Pvrdb6EFObb55K2t8fJI3Xwuym/XLTJVLGGXozn+JW7+9jwrBMjKMQ90uTf
Jex+dtN//hQfRhkTPZaZyj7XY1td2tMUXlCzxZqf2O616TTmdZFM/X4q/Wrfcmz5zcj7ZLJCOmY6
iC9sZhH7w1LgFimwhdk6b8d8PgP06uDIDe34N1PiJ2+SZGmzaNgoFlT5YSltBx2YVWWdG4HZbgOn
t/dtlIMls4r27DcP9bNLkXErXJsdmsN27P1DVeHcG05vnfuU4N11H02KLi6t150hSDRYBVGoj+zC
h1OCG+xNAWz6HHMxOSMF0OwvaijLC0dimBozDDg4ALU3/eZmLFPlh3ddShdaCBDfpR30Ydh5RRMZ
0hnPqSdM54Nu5NYq/OzKjgdwnGE03sxKh29BqarfDfjlJ7+/ssXJTrjCZGEkePfDlVGKGH1tuAdj
itPLAPM5UUBI2d3eJXvGyeBsg+cjohXUPmqs6ZrPkJ/SdC13aCvoVVFQG36zS/jkJbRMz+I5CVp8
bCk/LCxi7IYSevih1yUgpSntjiFxHrcxsIyNq6LwRivVnfjW1NPhHqwdwoz+62/GzDL8PtwXqsY2
uBNESNR4PtwXLGazXxbqQGGhOZbWrM7tMAgunEYT2ueo4saQGMpG0ifORonsHiVyceWWQ73+zQf5
++D9cSd8cDC0Ozmzvh+8STeK3upwqeRN8oq3oAJMOyJVL9xN109ZtZ7yEXtkq+sTUZvx94oKLpBX
v1tbkcDUbrouwlapL7xhkr97sz4ZPfaipVsWXraNH98sKwZST53n4JDORP+ni5xNN03y1O7G7ljn
TwQJZVs2WURQjn3AUdeEYU0NEn51S6ZdKfqJg9p/t5ev/nxCP2fGfnJAgrMmLDqcfCxF1e39/Qpl
S5jzZB4EZvVgRUp1dTXHDeajlr1HWFXZzeTDD++65gkBFoFPXumfBuhcriNNCfs3O5PPxjIfx+Fk
yGNk//mhQ1kNUMLJUYVNmYZ7rQIXDOuIhaAbdbuF2FV9kRKAzNhT4pBVcQEmUf7jyYU74jie5fjL
DCg/vE6IoyWEDPtgEum0i2M8oJ4FRh7+p0gfuwnKBPWRx1RJ+ZuF5Mfk8eElsjkq0Q9m77ucV98/
i7iQHUnc1oG0+PpEGm28p5GldsrJzOtM+9Y3a/QAPOQRE3JqxsHp6GenKvHkyub2bHD3tL+ZW/4+
0Tqm5D74tPTZtn6cWrLCIO9zTg7IuOcnU1sM1XmiG+CmoWzWooVxiuOiyE/cAJDMr4fm39fVRZa4
zCbcCouV7/3dMCK4K1SVDjT6k5sW3fu+oHD4/OuLWJ9eRaJ+YA7lvstlPvlp2+jEbWXXpGrMaiov
JsRTp1ivUhQ2CLYEMR+7jOGwJzsm3gTpKFe5UxGqqCIxbrJOzI/o70AcFNQqt7/+ZJ/cepYaMFmm
77Do+x8GQxZQPtd8MO4OJuDSyi9yCQUE0n249gq49lMZAOgkUuvX111u6/tB6PpIJ9lsuCZUL/Hh
tqctDcQiN848NyXmaSw93a6rAUY9BfeyomMzBJSy8V6Nvzv1/TjWfbw04CROuxar+t++cktWtpzH
6KCVU56LmrpfPsTt2kmsr9i8+zVu4Xqbz3A/+9o9DIN2do4xNTtjaXhUhk6vNGKGNQb69lbJ+tKH
BHQ9oy47wuPr13Ufvmiz+9INiTibkgB+NhX7NcBPY0tgUvKbvcLf9+JAzgSKi2W3wIZtGXk/jSwy
DDLmVHVm18v7kWntkdATAGV2EHduIW2G179+cn8fyssFUfgycXLqcj88OYZLbs/SJYAUoUPYefUu
xXTxmwX2k2/FW2mi8THRJ6KOef+taJxUs5E4Z8gLgqte4dJZ1aRpErVlZcRpzpFx++tv9fcFXbHR
82mNAHNkPv7wgqKt0Ow69BmpuDGxm2OP6wP5vOGQgPzrK7FV+TD2qVGx5aVcyHPjC4oP71xdZOAO
M5fadyrJVAsduySr1yzuzcKFdu3FPTYLN8jne7ti5sLyRbAc8l1y707dJnCPNvRjhLRGI07MIZ3t
k4YWHYAWuvbdtnOn5BIpcUzDk2y+fab8MTjNIYa+duWcvxkknda3k7TJ9ZaYxKp1U2fi66Cz9LwX
rb/oAyZAwVZUPRGmohCi2G47bCXW82E7BF72oqsOLEgVACeHmGUlFxWPq+PMiwJkZ9MRAsc65qQT
yQU2VzZZ9tKSg3ieW/XQ4PjB1Up7tzEDFlxkHlCnsvRKmaBHV24luhdefv29zubxkC6SQP7uQEAH
JuHse1MhjdlEsC7fUCckN5xQze/kRRPzgvMtRJ2hMRaHtmU9F62VhQCa57ki6iNzn5LStftVb5jB
N5lbdDKJo8nEJhjM5FCgir2GoA4qQylpfKEIYOMFQ6gIxyMumvGAA6OkGUIwLxraJQICVyh6yZFm
KDevxHDR4v04TTqAxng7jTfN4eeuRYMTACtwATfVZMf2wNCz1tqjPEhcWGL63iZard/4VjvUAIxD
vPBwyWCM2fRRepB4iULT6+o4WuXoHL4LnHRnJpSHB12kLRHkLJQecZ0F/wSNrU/kVjyBxbDasNIr
gBHDocSeF29IygVW35pZP6+zHmS5QkaN+MMpomEVEVUUQcxlKdw0wiMvo8lFvmrrCJpXCWyjJFzR
CS4B5pMO4XrEy9F0iu0riSIbnXrSD2dtAkmfNvxUL6Dk2PVWaaX5PLXZZOGWBo1Tor5NMelj4CeA
PRZuk6yQ1RZ7iLDei5PYMcFzxFfRMxTx2JMWUfRfeRmMcjWazoR8gSDWdiu0nE5FI3K8Qx4B4sw/
5F850fJgyEDsAPVP6WlnK/2VqXEc1+E0ii85PBK0VvVI+6gZxatbLFlJRJHJG50JEPJBW4L5yQEt
gFFuACVRryqwF3Xj5NwOqCwevUhw+S6N0NRXbjYcMo9kuH0fc2qGYI7S5gSwkx9DgfSRIURpgoDG
aLqZOIQWUCsetXR6qdwYVVudZ1jdaclb+3hIM5S4as5pbYJ48TdhOVcmOveoQJzGEOoOklibGCeA
YoPu4z4k8rEcBfhS7SCsCHTOdglTfEJ+FCCaDAMOsVCbemqBrqT4BNADh2n/7GKiMVGMqOibmh3R
8rhEZu583YfncjBnVMcuvK3SaYPHwM9T8AFIFS4rtoTgtsvccpF/RPJcZD7KlQHlRE3OJJiWUU+g
iwLHjL3tPIFGW5ljoQ9llc71uly001uCIoJnWAhJtYXR6qWbUDelsxnqnNBNu6zax8DzkvZSteFw
44w2oApyNnrk1dzIkLKAF3wlVyBGpZQueol2MCvcP4R3putg6OoUWb5gA0UkIL3PuPLMnLjNvkvZ
a5klcv3GJTqZBdN/qSbTklsSazDz+wBJvPN0qpDETHUJbyTJLLb8+I0wZQaV9xzWMmIjRGn8hQAK
+wwgsfcF6XaK6IQRaRJUnxr53goI8Nnq2u0b1H2hTWZpVzW3Lhotvck0ZYJVa3mJoFhGQOYWnBMR
Y6pattlxbHd3cZfiPYbPXyTUvBP2JZ1VTBc0juc75FVMPiGpaQCbytnjVDcYmFwkybYDYeoWfPLR
uE6CcQk+QnMHs2Ni+gXb3mA3JtusYPopy2sC1TSqmNEf7k2rHx4dW9tH7pRDymzkJXc8gP4mRG94
a8cZIDUvL/oJ5Ephwn9ERJhsPQwLAEfECHB59C1S/OwwVrc+Z1qFZmpJAWhQSZ27wpkffSJj0ASA
l+hWcPEAtaeONZsrT5MJuSnjocZKT3pFjhuXlWU9DIF4dbwhPgrAeM564htWJ44xR7e2FNV9E8/2
c2+W48uocrJ83QjZk+oCJqJE+18xxA8XoQhQnpE5YrjbojGJrEyIegPykvfYZTNkQtWujQfz2qRt
nWGH9XkyPm5Md60rCbogDhtrYTwq46r07JYFsM2Gk9gXyb0te+uNgmxwldFMwzFiji6YEya0dT3P
hFSz1zXPs4Qnt5F6jtWezT2I6X6YWStdzwnCzWya9ffBZI+IriRCJzHYuH222FLcbhMDK0IExKAs
N1Wn0/KscZzhwR+aJRWEvJXs1KQe9IAGP+03vFddezo5lqsPkxcZXyZDOVujxhu5z4Y8bMnH9FHr
20WR3SFRgp6Cyti9NI06wwOfVyHijdEkhQyYN9zK3EP6BP1tIhdCOpTtEwN8JP4Pg7kbwrh28C0E
0CvkOJRvI42bYu2UrLvAMqSm8a7xWp9WY1qcwf8+B8+iUrIbaK28OW7fnVisOAt1yCy6MzAMBPCC
yCrrNWg771LLMkZ0IkKmdJFW4ps08rTesCWCJV8XSEM3aeL2j6l249MBqBR2DCFQPo49LkMshHW4
msg4evXolk3rEQRGt/MgVnsrjdU7WBNh091w5p6TDRfPQIZ0Tv7SuP047KRCcnMcJmcSp2HmuydF
nTVgMlx2p0xomfMSzUF4QZhM9YKbCb5hX3TptcyV8UwkPdlJ3lxIIPxGhaa2hWFXrUkRQTQzRXXN
hINNWrjteJEzy9PTYtfOotC1i+YXBzLaoDozz0zOJPNZEKjBuM9JsE9BqhGxcRoMFfGrRUFQ72pw
AkMeLeYfdoYTx4orDLRER2C/L9HGmNAhMSAzovo1rqFMbBGymDYGKobmasyWYKaoo3q+jfz5/7B3
Zr2RI0m6/SsX/TwscHEn3YGZ+xB7aA/t0guRSim575uTv/6eqKrprqwuzJ1+b6BR6KrMlJQRDNLc
7LNzhme/CqksQMvUtNIYSm1zX7avHQvKIRAIdK27NvDjl8Ru/U8/nLBQlCPFD+HYxP0UQzCdJMNC
tYrd3IlWQrb+CSYfayrIcIhAtzMELkhtvILrUFFNrzDj8jhXeJ3s1RigVmD73ZOvsZXEV3Pkqwc8
6/MDpEX56DmxkPiBas1TlAue0JEdYoFTvRklKtGxvuwRt2M4JRr8wt7b/CXbqUcxMXry0XSxedSw
ocDDuaSxQNSFwchGVR3eQkJxJsQlmEXvG9lGoMgliCbqLDzc7EYtJAejTtWEnoNUO7tzeX1tUSvU
a5OW52cPavdTMM3xe2E1/abXi7hWruxYwcv7eE9Fzz1lmtC2rDDWuDeWhm91xs9npH/5L++A6lqo
5cZWZpty+72Wwzg+LtKGNZzaoqsPzTQXJxJSwZ6bTFKy/l1DdI0ApaSr0I0FmpNKhF9hbBf3oJDj
LdTPZoAzprJpY08Lz0mP2ydLvgl74JBiZnh1KWk/duqK3op3hGsdZ+uy1QNEIh/0DwdrNrxGcnbZ
pqhG3j4Q+b2DPEK4kAAwXvuEwIHDbuxhQeg3L6F8KPMxf4IZEna7jEe+WI9W17+NcQqvQXRBU1yq
MEJx3/YJDmSao/ITaGAK2dwUCY1j3pON76jug3JX26TVp6jcQc+n8TOyecU5e1YVu1q9CF4rK6Ep
AHmieLSbQlKmjVTsWznSjt7acIJe6mRyrhkfL+9GmeyZ5T/vQuUDDsnanZAiFq0iATp2w943WUDs
q14ayp95RFlP2zQ8eGP3OFaphnLdFs4a6yOhMa+FbAnhsYHrxYtzGoI0SQ91ItUVz1vBXlgCfQDD
d4fiHArIWLBFyXCjuq+XdnwsBTmuFcfpBUTtlPUfcErHtznH0lhwUeXEDXuyWRaawBL6TNn7B26v
BA672bHRAiISuWQME1rAwTp6EOFctw73bWE+27zncohFZ86+yBo+V9eNb9DhCBGC4nM/zRydt/2M
V+/qBqveWnt9+GDNssrBJ8/ZDRPp/EeAeHba6GARr5Urke+yDp6668hB2nyRgKSdNlY9m+nQgjx1
OF41HWSChvA1IeEmY9UgNw3NRG16f+PV5rxzPkifmG1sz1doYSAdF6yCZbuwDMGXLkCtN7JJoy9a
WsG45tnr9yhDLfMKunRAVwy970fujO5RejNpbzZUw7fzUOIm7olIHnkXcLLpgQWy2HXNs275aHd5
V9xClh2idbuIeLrylJU/hBEn4EPQKANmmODb9YIFUa2p/ci2jc0sOJQM0QeMCuKGoq4I8mkQBVBT
BbK5tXZAjSs2QIeV7xbW3eCSyF01EaeaDYecCeNSaw27dnZY9CQQMiH0K3XwVvJfABA03X0HKfku
D3lpVqXLOsIK2ad+7QZuEmcWTeCsRlMVpOT9uLDWSwSxhLwSwfS4YeC9mzy7+JEFpfXYoEzitRuC
JKdc0pqvJHOIGqwxsYOhZUQI22OvM4c/Ta22LaYJWxGk7vICBVQe71o5UDGTkJ47zkhkZqn5BGV2
V8ZyvG5ryIJbvzILEMAh1u8Ctjc0yCIED2Nrq7qNWlaHzosGCaFS4H03C/d4a2WGhDNlZaz5rW89
0sU54cNqNyEsfmz7uG13TuxGT7+2Uf4dlPub7/6hofRPOTmQ5x/sHCd/TMqd/8RvQTnh/cKknC4z
ZYnj0GCge/dbTk6wuh8AVVW0NzWRIhbx/pCTI/XjsaDPtNOmBUZD6vecnGP/Qj4OUYJW9Oe5kMS/
kpP7uXUYsHnNCJ/VPZhMWmh6vz939RAfREPasxrbOFN0oIvAqmyAzuUPr8dfDJv+8ruQPGPW5PiC
dbSfv0uTJos+byyvVCbmqyjq4ufc4Vr/n7+L4/75+zD5c1xXnwNuruso/aeWYU7k2HMnFv7BDbMG
y4U+w92rQ3UHE0WRsWF4s2kyRblsSC4y5kKst9Fi7O9q7VNc9uNQPpbzlPhkNqRTXY8hFfVFk9ns
z3is+QQovAJv2oJxS0YC1KEmI1sOBgWmdIejSFEoHJbFDHuHW/cZLtM78wCixVQBP8pIs4xHdSjv
ExyEzWWkGUNSJ6YchmohIsbGmMAO9jAG/SZISt/ZsvnjfRd66dQBFKyzD0IPaGCuuJutrCFLb8NK
tN6q8idzOQWevJcBwaZbDmT2M7U3+A+Oh9nTOBbaxvJQgk1y4cPu+ojTLt71wnT7pg+LYjsN9sJR
gwcdAjbNkW+VhSOW0nRheZqbmYKK0LaxI5pVYtgLhYUUc/6f+lGtpRtKtSd3U9Xsr+gw3Q8Feypb
HSbleGlJGI80Ldm5o5s0R8fWnZYe5FQhBFgcqYuNT1OlfC5bgYgrXURz4HQ+34WJXWCibWm0rnI9
g+wM3DmRqzYqG5R8of7W1do8QSyqf4zAV1E6RH3+zqk8f0/sQX7nfOb9AK8ryzcrCGl81DlnE1ID
5NIPbFtzfCLCMCRoJpxp2vZqqikjXGRR99rvWZaRqD1TGPiqay7Z4qGuLhxTE352/MF979FMlZvK
NS7LWS4ym61wcuPubd3U03amfALmGw2InKSN0f3Y+uGY7MBlIHv2orSnsZNFzvSqBtVzCJBZSZVZ
++mtxAB69e/bcz8fP//rbwyN/3Cn+Kf7831VfCv/JLM5/4nf7s+u/oVlYnWObHEZMG3kzv3b/dm1
f2Hs4Pgsa3AzCDzB7eb3HLNQ/BJ9dOa1Z/8NQcK/35+531McK1uxlUMqQ7GU/X//86cc12+qob8O
DzJq/Wk0AZqFn4EN4XNy4Jz+8f90h1aVlfVQylAIhNHSXFLUws6ua+F4B9+i8Ibu0WZ0l4NuiTh2
JGOV3+RGpK4LDHIKpx6kB1TPT/q8TXHs81Cnh94ZHfaWmC2eOQgJyuEpSuOQlphtCfaROqm/mTlP
ZuiEkdPcBosXO1ezbRbrwEINR9bVQOURP2Z0kSyW3gYBbw/wd1VdSczt7bpMAqxXaR35gK2rygmO
aOO7e9hY8yWp1vJE7KBbjjTYxEvV9tCjTFGj4pijqbgNwq5RmyHCjDhTujlV8SGxaCESRL0xhVcQ
5tvJZuTgGPvJpl0a3jTKnut9XOjS384UUzzQQk7daxV02Dy0HZdvgnrd3/FxHs2hVFwMeK7ogm1n
Puc9C6pej/vDNAxCUmsBkgqa18/WylIw1wp/ishNR0FVb8qOAxFcK62vC88UD/Q/l3HXNt10ZedT
5a4ywJBQG6jJ3vt+6e9nf4KXOCcdAHVrLAG0tamvqAWtVuxEmiVUwblicYZGy4hDmeWcMb8WbjW9
1in4jpWXtEHCYnZLUxH0ngf+exjEF86M+RlA3hnePxebFp8G3zbyTzlB06uF/pGgBe5H4bpJnOiz
LEDz7a3Qui9yWve0abvuW5jDPmP5vABap8RV3Ivl5ey2CJpmHUjgfxfMy4AddmPTXk52IkATukv4
1JeMTWsaZNeuo4dTULhm54/2o2p8+yXP0uIj8pZ5oxPEutyY8+82C1vsjhUlGKosS/VtQNvRcHDi
9LXB9SLPd9f0Pe9arp4gNeAG62LBOdNOBqY8HgcU9sSLHod45vFdJpKqPuQ2vsrawLgbxj3VQzFW
AIFaDUhHagEujQWmkleLK/d6sbjxs+IeA36PMa7jnZH2YDHsc4EVS5d9bY5f0bxdmjpGNiR6tPel
k/UHanRApLlb9PemrxhmOImqXgZ4OTwhk2x5ElPejhCLnEQiNBszZ2UCH5h/Yrl09rHPLDus6u1j
2STJp3IT2a8zLx1fphjSwKavvflxoBPO/kt7zr1MTdNbhznpJVOXsI0+NZbAp5a/fLxxiQFU+xA2
OB2zaa5/QPnKOUCEbXoqLU6SuOY769SUMg22nEfDANjveWk6nMf8bRrHDIolDSfWtK3KuSx6Vs6Y
Q1jJJ6vg/XzVxxkYPs0g6OSkWfREQEO065Ep+Z5zsfqGiUWzCtx16pnlH4Ym7ZzE97aKLFTldIRu
8yhgqxnDavlRxFbEvGvg1zgIBmQo6mCcriKU5I8JXa/7dggGEIdB5x5Z3wyntRxF92I5SGahWA7z
YawEO3oOaNrrpKDxss471AgbuxhAvAtOudlaFL59qyxKgV3aZ5x7YaLWA7N3ATQKHGD3WU/W9FUx
4MyPZZ/p6E7WgOlWi2PPITQk7m8fdE3cdt1Jt3yP+BlYYvaJeFxZNPrDtZmt1lnHXpF9V1EhzK51
arDh4EqDJ9peRbB2XbbwoM5WLSjl0cmeHN+aw01fDPDENbE0Dr8pOuxyLu9YugU4kMsmgiEoBQS+
YojJc1hOY/HNQ8EuG53Kx6AfY9SQk7LznUVz6YcbmLLZZkVdvfpR1HcXvRrPEhXPhFdlVBm1q+nj
L0zBoLhuOxoLasdCNktsXec16Lwg6zCI8I168lyLxiP7e0W3Az1f3MReNuodJ073EBrkWavIMeld
w1LWzM0nD08huPl2LfA73DV9E736LgH6tc2JF430woreerYBNh272HNn+s8CxOvo6TnZNq5XxRvB
qte3wp48QEsT971Nw4ebvUnmG/kuYMSAq82ukQZ6UdOdfHg87MeHld/CbSSoSquMARmtody6qEVF
WcbHevkehJF6qlx0YUuhcOQEIJmBekXZe5eOImFjn17qmhecn92fEIVsGMplDx2Hc3wbroBmvGgH
hh297flhYtiT7idpsR6fIq8Bq2cXKV4tEkESum2JsMyraMdvsliXz7xrxBlxV4ef+CG4G+VyAfnL
aTtx1gE/5RMjwRY4oTof7c0CnLifECzv6y6z76MFvyRrjF5brutUDMd5ClhG8t15vF/ouAEGCFHy
Mkwco5fcHoATzjjr1jV0UvrTqmvRQ5lquRXdpBEBeNHEQ9eZls88iqaLJEhRfQ0zy/Br9uH7gWkA
OjjqBXioPHOD16Y03pvj94D6Za9ZbY0n1Wq6wFq8DPns3Ft2CRMJfwOXazDWwWFySriZdcp+48Z2
gQTucLLmdLK0BaPYhjD7DQ4JbbAOyBeM8bLw7xA48RBahkZ0tJLz2qPxLGYkz/w469ZR7rCpWM59
HsAWnBb+g7XjqQYSa/YS54lHV5VdwGsjkCCZZG+TX/Udus3CmszxWevR8UTGxh615CM4Kw/8Rnh0
r4saMYbUvrBukJMucKELxVVTUJXPm4BV4B/jr8KSuIFZu/KgU2CcZCz8na8R5lti/u5bhCHrrh5s
SFn5VLt8vuLFuSgMs2ZabDFM/1DJ5AHBXxxyyfOObAVFRAuEq8QAE56J/1HH2Ggds+SlVwOdw49F
mvSmYZJKZ56Jac/zgndxU6dlf3JKUc0XBUMhYmedas7eeRrblZp9Hsihm9KkT90WZGUUZq+OF5pk
YzmyucqHedCrMFjozdJH5gY+S40TpWKLlCdU5z1VmXbQBAbuIldlby3Djg39Nufu3cUCu0jCjNXU
fCew4Sl0hQG663KoSgaxSBTR8mwopuSjnyxMbbFaEFExaazvUu0l5CfQpIorfNOR2RI1dZGztBjB
VxNwCiQ+y+h+AO8qHWqMUH3rsih6RyvoNBfAzljarou8ZwoJMRUDYdViD/rV/gR6PQH2maUCFgrM
1hPBhza6ALdnBcdCDP541S7q/FGanfo8mbPTK2cWiE9ofkmkvKqF1d/No3M/zbN372OEfp/YPcPt
UXXpXg4DFPm6UHm3TuqKqxWuF9LmFsN0uStQUFHmTn3Uy/MelhI7jwa1f7UkYznfetDqlq0FlSX4
CAybzucHiqWGh0VTH4FKMBzxzp2OMX6mYE7zfWiH5XQFns3TF4Rwquq+a+tuIpQNGOTYTPB2dpjl
nfC7ZJgV76QZFDPtudTNFTL5WdzTdvUwprKs5P5/0p5/6pucea70n3x2glw6NISnf+7PhKlL8CRt
ow3QVMivbUbgivz69z+cuv6iC/SnjC9HGdYlJDsM55Sv4Nv9KWCr2xoMS08qABTy2SSS5ObBCXru
nZScKZZHx62v/LqCYwo2Td/aLYmGMEjax3+fhH8/Cbs0Cv8eA/+nk/ADqcnlq82/lZ9/bFa65z/1
O2zM/gUPq+CzQKifkJ8gKffbaViCDQuIBMMfI55NjJ1f+e/TcPALazAseoFbPIeFz9nA37uVQv7C
kI1NRiW5ujQh53/lNEwc7+fTsE24DqIZP0XAtcSX+9NpmCWDqCFNz/BULPFrJnS2tl20P6sz4pIt
cGYAaxa/KFlZPAMPETQbzJLBXdHk4TFmsgQvTIPwcKLuRnd9/UCe972GdAOBYnBuC/ghl/AhoyuN
U+Q6Uj3oGLdLq+sSOv0KiLK4xiW4lTQgj6h5IK6XYzde4JzAoplF3da36jMLf3SmS+lZwx54VnaR
tn2/c7pqeYMw4GyYlaruWGnOwhFz0Uvogw9oVBJ0sFbNXbr1sIiOeLs4j7SvIJ4N/UbMAG5dM35k
YgtGst0EnGQV1s842gfzlG7zzvM2mRiY2LezJj4fJ3JP+cWJktm2OaW1Db2SrdM1IwOao6IRe0+k
MAP7ftrnEQdTBNPj9yk3DE888dV2iYtYIzn7zZEcuJlOL/wcY/iE7XJree147XTReOHkDYPJktbK
cRpdAj1TrECoO14EjTHv4lc0NdaHay0c9NjKW40F8xvpnDkv0Ar7VeDg7+Ph734UQ4pipQfPQD+z
0W8RDsmLNmFbuoPxyoRlzA9jl+U/yDlEIF/GHV6MHkT7r2eFs2wEv02wKUtv33MbP6iiRvzadmjE
8XxecyQNLjvwXXIlsm48gCOgxCJVIy8hEjAKrdvlmGfauvFYJtQA1au9rmy49BU9QsjYOMBXi5Vg
nMkrpm1z3W0GKX9UEanksSVOsiDuOS2jkCcXNRnRyUIdq8HTe9VY8CN1112OC9Xk4GFs8LMx3+Wj
KQ8B5QnGsbJ9cnNr2oSdAzPbddx9U2JERNmSbqQK5abxLOfREXBdqKihbRYgzn25sF1kgv1Ma5ac
z1LeTEW97/os+JgCDpXMtSUvXY5j1AQv2i2a3dT71TqjzQJLqgnwTU7iuuxCXC+2E68wLRabIMyp
HYDCHymti2MM1+hQn8Fh/qT3QNTsZ5a01KPww3436bPtRROMIKuQq23Ps3kLxo7RJYPeA+0d6LsS
YeRlqMuYLdduJthSKUIkAr/5a4zAFVDrOH6PRoF4JPJcGHMT+rCuNs6RdlTfgA1N4O7mbcg/ZL+d
Sloi7uKBiknQD631THCI+Iq3HaqB/8tAluJnpr+37c1E4kjm5h0BAptzfQwexI3l47hM75nltOvc
yb0bpwX+HY0UPHQJGTZL51aDE9l2ORvCk39WLdQxttOCl6gffee6aYyknV3UB99wQl9xofEo6wD5
4IKa8+G5mTSyldC1FYt7w6vl98uTO4JQCkcx7bqq2NnGgO+0OoxsVgt21Mle6b6hYxNB+MJHdUDq
rvJTERuWWHVwGCQmNN89X41L0Xq39Pnu8yRn8N+bZGclWXYHCCvciKwHKpJNBqmwdtlT01U60jWp
muzZd42BZwRErsdo9NWY2CGpNCAvc/zOW6cuVaTXhFPMycHurwphG2tL+8u95qQFYx31/BlY5evy
Jsa4dRnHhQxR0bV7wg+AlIflw5ra+Tquq+WzCc4xXA7p876uAdka4ZtdpzAQI8XTXxTb1oYkVbPn
SNBfkBiaLt0MqWvuzDsiyE8ZqROQU1PaBhToQzFdKKo7fYv0zlvWxKqyl4aP+k0FhiIlG0Xuv7LK
awUMZOOpyD3yKCPt6xoOoOupq7hCA1E+msoX9dGGPbKPw6yrN6nLaYw2IZE068INIvI6NGBWtGDm
Vd7gk9kkzBS2KrGe86H3L5esSB9dRFWFntQVhy9rFbSVu+ldLt2sitO98TkgVASJNqOlcWmKeLiK
cBfQoBFi79bgm8mLffeanifWAKXIG2a9g8xNgHnmCkJIAbQ9wNEGCCxdJ0xFrhPCokTOij1Ow2Sn
Rfndz9o3ZuzHQI+vAXYy9BYPqDI0UdcoHXbIawAoEb0eoKqY+gDt/9sYwimz5iq6ks75IvEwq9gJ
oQ0OL169jkzkHGqSc5fp0t3MevBerdBhryAXxUWsSMjScagfkebO70lTqG06+4b850A2dBg7+jlL
hY64eYXKfJNN+hYJdLhqx/aT1TsEmoSrWSOqt9wtpl2aBeZmsYRg2y0Zj7nsLhlGwswT6uQRXwJK
NYGtssKXvqtpk2YlUsZyWXhsM0rqJtYwE6UHbmbsWh9DyFQwF5UmLgnOP1eeYPcvU6c8h2ndDdnV
kEWcWCUPYM5S1lQcRKLthxqv4rdioe5krhYFsJZYsRqnstkDajTc7Yb8ZWYJ6KJVnKKUPzdru0uw
NKigeh3qqhSb1Blc2luVf6SG9T5CWkQ7FE9JvQIWFlzKuZOfVZy7txpR86nl+EiAih/1FtcvQSy/
u3BVOp/X1cPnajTyvHnV5HcmDL8zl8oviJkta4IAp4iJMlpZN9hPZql2UdfLVRPUwVETw0W4LeO3
hgmZJlvqWW+ZFdXHUoamhGslj0HD04X7suIfkpS0ResAX4NhL9H4t9mMb28d5U59itDsfCvdnOGC
b487yqqF8VTRlde8xWGz6gNaWdMyD8/khl+6ik+UUfgGEiDnCqgW3OchyndVW0dbpxi8Jze0qkPU
jDIm86eQ+WXCbjZNSxGxqrWVb2Re+681iBY+H157GdoQSn0X7XNMkv2+jTp2OTuyh7HVLKxyqrnG
TZXy9NbG+s7PiCLNObda1wWryjdRg9IlimknINXq6Uj0uNjY2PCiIrxCeeTtY6K0tFrdPDO4IYp4
DSwQT+AQ7y1mtIdqLK7p1jirLMAlczGKoKJ3H9uEfObFZ74ssm1As5S8E90IdjAG8d4rybqEqyyD
Rs5hdOD4wWfJgf2Avny+qcI63i+RWi5M67SP6ahY/WycGV42jLj15NjNHSvGdX9AiiM3hg+7PMSp
72Fgz0PnXUHSor2rHAx1VqH2VRLhhiHC95DFhJsS1BQwsSe/fl7atHlrPV+Re1UTJGqvGZwHuoxG
so0RLLsqJ5G7Jgv73pITyVeOobG/K6MEPF5AkF36qXoSVfej9awfYB29h0mHaqNAba1iHvvQA/u6
+KY9cowbO0+bfUYT6YZ9nYEKpFDPi8+uEKuktoV1yNk7nKWpSOLqQYiu3cMlljsoocs9kEKGAipZ
+MEBxw495hmmI2TFKR5XVeEWG9a9+13PG34rLf9FUEvujLTDXRERsANwlX6pYgk2wC6847nhtQn8
LGOCHtdb3onmACR4eSrN0iPNeW+Ey6QsLLN1YPPeoCS4KjWVWLGklKpy7xRvQZkxZU6SKyGXh6hF
AocsYPyGV+0mzfr2rsuz6EidcmpFs8v9+oaR+Bdu162ay/vG1l9lvtwnRnz3MndvVTaNs2pxOcKr
x0lNxzwP7mBaOVszO0ezAGkLSNAzLbK4c8b+sUVKujGGTgo3QpZ2JDU9s65cxHt3zpcPg4SA2yZJ
xE1ARi3dhbHf3eNkc/QBNOBUs+5SFdap4lwdnKws+R5QwZ5cy+sfA0d4wyoGZEbsaY5OVoSWJWBo
ta4CN2f45RUPYQGGBKULftCmVxfZeVFkWqblVst5tleQwM8+1yT0L9XiW4jq2wi9b2RNp4kuJVa/
3MaxRmTsPhr4LSGcz9aZr+2pRhqt0+SAlonTApYg2La2iI9WlFt3UPN8xVJCv9yAnku+bLxHHLmq
ap3ItrqJQwK6XpDIOwJQLf0mZHOlccD7K86L+4EqxyQGG1kX8HrmVsfKYlMQoh1ahMxg1qmW6viQ
TSgV8zAdE+ZHyZVMuP/w7PWayxQK5tpRkbkuegGdMHn1K8ELwRqTdSznnAqiQAMXDnSehwIqaTun
zh1c9mSVuuo+X/pyUw6vZRGteZgMD0Wy2NtgWNj/88J2x+404j0ZXJRFP13EntfvWe4aT3HjXuWi
ufObYdl2ftSA3m29e4RCzWrAibrB6xxf+6ypbsXERl+Q5gWbPai5JTynfWVrVGWU4LdEPtzr2IHi
2BS+2Mt8wJqLsOmUFlzeiztNx6FjPwqM9fUok1NwxjwIsJHHqV5ytJoN2yF2qVPi+3OREcYfi/ul
N58wWZ0DwZBpQ5oOA+zsRTEV94CMWvKxm1Zh14HEj03yRPedj2wU6XuHod7LYPLM3fbhGIntNNnd
Y6t0wvGh0JDwE17EKwAK/CNLolMSuqXBnVWi3YATs2FvaFlZi+MTKaZ3T7L2NfKEvgFQytVGknK8
krgiOyQL1mtbKTxfBc26LiSwrZxquVjGhQNr7kGvrMu7ZmwDjpFpdLdMod5yhyvupVz6HSb7Zd34
tGiL0jcfLQNGBIb05hhn1M1nDYv3ReIynVa94T60imgxEIln9EHk23s26J33eCKzB0KLOEACKXf9
0uZHE0CISlLxyMVA8TPgx7tYrK4ptm2NCZtcXnPshzDZBvZc8XxOeX9jxO8wl0dx/ruQVQ2NuS3w
IT60UU1N6Cadei24MC67SZFbpMC4HryAkHk7z4+gA+p1MBjrIwQuRnqwS344va9eGUSlR5hC5vE/
Klk0S68VmH/pxOdPV7eO69A7SD0Rq0USxSrMdPkfRGmXlEYHvFvCmQe70eVqjrRhpdC/Sdk7hlip
UVbOyYljZ3rjGGe++9cbdI9Vwf/+85w+/DvJ/9cgxT/+7X9H5dt/VWeeXffnL/XTVyaT8XvO8dw0
++lftr8i8U7DVzvff3VD3v93nOP8O/+3v/g7WO9xrr/+62/fq6Hsz18tAjP9UyMuoKn2P7TvuAHG
/+dh+Pz2z3/qt/adR5dOqHN3THOxERCkk/t7mIUYoiDJooJAEeOT55bfP6B8MF9ozkE1IaRHsPfv
7Tv+ENoBqHGs/irbJ7/3r7TvzjG/f6x5Ezakd+iAR6DwIAYJw+XnNjP1WGxY+3xjr9t+lFnkbUuT
5xdVOfcbGJkwsZOxEes/vER/0XUOfoXC/Pxt2Tl0yUsKaCk0uP6UCiRdJrw5H5+rlj0udgW5ze+h
t4avok5qzZRvhG06d0V+0mMw9esiHoJHFwDsh+cv856NH08eiWwlOS7TJHX29dBL99n43IhXrt+Z
zxGN3kXA4NXesQTCl0gdKLnbboBCuKuHwaUfA6TwOqqG8TXstbDX1sye4HXmLZ6/7WB030YRLwNr
qr7s9lYwTPB2clYwAQzr7Npz7UABMDRZtS5afpbhrIGuJYLtUZIW7xO7I409hB5rMGlCx6FbB7za
br1tsoU4yLYkkZMcF95iGHLKtJb/ivOF3qATaYptYBusElGyMZLT34mFhhwUFrcuccVUwIhZb36r
YnxAexPXrbxH/+VdCwqa6JlfMjwHjdKLRQwm8ahlBwczgHBS+YBexDxbKudQh0ZuodSJR5LvOhYt
xSQnxgCTS1REQ7Qv4tawN4EaelfZndpqAlEY4OLBxs0s/I6Ch4UfQLXAtpA2WjV7mpQ63GjNeRfZ
JVG/ytl/dDd2V/m31dROxc5Z2to5mMiK9Zos1eCt2LnSelsEJQug59wHLueuG8SEGlP18WMcFB9u
O9UULhMZyE1Ce2I1FYv/XmcMpyDrnvMMkRzoAAaSBet1rIdi2DhLr7pVZvHYW7MoPqPy8ZwGiURd
ZK+xYEuqD/piYSjrzGrDTlBGydA7gpOwRZnCnpR3LoNNWtf0a5fSvkQyae/8ZqqfgA/7b6jAmWeN
Pq/bviqrHrkVGZR8VWH/Q7isO6yHhq9x1HjhLheBKsPlmPk1TFPxVQzZErC9SyW1jmlRfXX2PIpN
ZIOLD9A0b5qYz+J6qWr3UCP9JShZVDnIZ1dENGsZAaLQDosJ1FbWz6gXJWefXPnGISAQJp92YYxL
GCFsX4cF6+vK66b689y/bjf4f2sqn7l5ErXbNJjzGBWtWEaUyK9JxNM2LqdyXzB8oGE8eyEZ14br
ZVEpR82YtaRom2dhITYCicW9Tuvus9A6uZ845tPCNEV7kyhZPQt79PGWWySxCHDyaVJZ1t5X0pm6
dZ5N/UWQNFGxH9E9s9cNyGpNlCDYOy1DvrVhRn/Ffu2C8gP7HXlTr5rMOUDG0Q/JIS0VHXo05cHo
an9VuAkNNfBqhGXZfKDvUUwjLD3mCdmwW2wCnKu6GtpHrAD1iShNddartst1Y4rxzchOvleRXl48
HbKMaNx0uKMdkzxARC9/XTCl3d1O+sfI/iZ7xMYE3gU2XA/FK/mgV0Hc1l5NuR/cEDidH+fZ8CH2
x17fi9yfn7Nhyb8JVGVoncLeYcnyvKmDRTwncjrb+XxXiYKohtLsBm1ry2QWi4lO6mOq7fA+dy6u
wo1tUw2ybzHG7pbmSmbvMugSFUtCuczUOkcbYottY7tJ/UPwYXnIZBS0X/DXl2YVMY++1mjN+rWn
CBdtPFmUFWmHErzyxDYuAcWBy50VDdWyf+p2BQICar1kRw2TOPWqlkSvdlnJX/U6amspPwtARvKC
GVDTJRtZT8jS82UJzf9j70ya40bSJPpf5h5l2CIAHCcTuZDiKpIixQuMWojAvgeWXz8PVdVtkqqn
y/reVtaHNknMTBAZiPDP/TnY7mSeck7fXQgIGGsEvcnJkbKGBg+gbI0/H83Yi0/8klN6yToTePtc
uVodGqxJ9L7Xg2OiKZN27p/poqt6qGeNz3U5iokeii9qJPF6UoqQBpGZJs0nDgFNULEUOYkUEsTH
CsPouiZiWkV9Nw3r3qmN3Z81WrNHtBPbNiR0LI2Vw4/mDODc5B4NctzyRi3hicKnwNZcDaHyJnKR
LY/gwywLgwUZ9XMshpke+1AjXV5ujyjE/hxAn39uOfGpwxqUIWucBolidVf+kK7TNfVRbkGAM+t7
9UhDpQfUEzOhjXdSj5V/apQixrJf8LaZx9jk2vncWU1JL2+XuXlkD20XP9vp1L8vso0/QdSW9m4U
xvqO5blxLioLPCcHLrCVMBUnFKVYezzrpLZeWO3i97Wf9NWAj+adIvfgIhsGonmJwDR96LOgpZ6i
lqTf5yYer4Ml97JId+7sUCxb1R8hGujnBq/TpbD08DaWNF9Sypm3X7yF1vo9c3U+sGmTBZbB2sAa
SLIpayJV8xzfCTwA064l1fzE4gGLA+dMfcOKJeiUyAOk3kXo/qLzbSI2PITQbY1BNgJ05bofIBNs
k5DZ3bbLfuW/tfhxMJdg7OG7P7v2epSc67/2+LkX9KVx5Oudl9Y3IDrd41hZKqME1+Vxt0LZ/5jM
TEIOanHouXbchje/clD+ypStXndhUyQPFMw7X2a28WxF1MQHHRdaTYZ9K6h5R0wOKo0grukfgzuI
pFXqbL6XU4DWkrfDQB9tUUq6lyoDwdvCLHSaa5eKmI5Th44KKun6Q1GRRMODxZJVZ4sOdkVPThV9
uy1jfAXafyKZlBtSmD0CLZVqNkXd6eBOWHgRl49bzcRnd5mIspOvJcnG11rSJDPqt0Tx/dmVXoXV
fSaCNO+sYsSjGGI2RBhNV/65V9Pgii2vyvEPrXWyR9DCFDgL3GeEJAcUgdatrQ8hMeGYiV3KHoQF
2Yyk8dJGXZemK3gKNRmBekewfLHFWRX7NbG9dqesRl1kxhPPtA5V/l6uC5X1axfQfKZmD4KQN5d1
ew44xZG/DnNWdEXtH97f3NEEnAs1L6QBl3Y5rSkLE1WD7H/mBaZghFc2Ly76qeZ8BgDUH0/LKsd1
P7hJevTLyleXjAzbs/SkMBGtQqG1S2Pi8FYSsOJ2kwIrpbMYrx5/OdzltL3amDJj4+6V0NypRvqx
PCeMvvt9v87Z8zQhc+xDh5D8bi5tmPCD8OmGtFdT7WawWEAAAJfUmGpn7y6zTXCPtVngx7NsTJ6z
ZP1IOJfuLSXkDXXD1Ss653RNCwdrd1bk6w235vwqbamdozcbcnLegMMuMMa/JUVvDTu5JOn3Zlhn
xF4phiPJB/HMJ4crQPDNPAph5XiOFx9LK6URaHZqCbw3pqkVj6jQ/Y4dBAk4ptCI6cw8AGmadZnc
zlUmXoMs6L6i9gER0vVIyh+/HK0o7BbuYsZP1xNhyGd+W+NFg2ZBTjhobQ7Clt28V+lKZNwBd/LY
tavt7ukqYdQ/43yeKMrwic9ynAayJwW4V4NC8HniZFfuipH4xslMQRLz/ReE5PCY1dausEzOwRzf
bBlZYvAf8KcOyanWdMCgzs901wz5XDwTO6TGushZYrYJi9pKxduMFYxKqi1z6kIBYm3MYggn+NaA
SbiJ3LmMnHMU2lldTWOC7FlojIWx7ZkS81no9Eem//kdioZ4l04i0C/YMO6m3vapEm4yRMfMuw+H
Ibgwfil7Ln7u4UnViSq4FUTfX7ShP8k9wXWKEpaO3m3cmrG+kfmAIlkm7mvJWkP+HM+eOFrk4nUk
2YLjkRWLVx3DvGxtusTd/Ips6fboCYYWF1Q9ZjlGnZWMrsc0mNZxU1npIaORYMPVLOxC26GOW6yM
qvtop0w39mmcVOFhGuT219uRtraQDd1wGu1xvKtaUaYHdjLcg2lYd7e9yrMe12rqHjPasHhDJKBu
/ckOX8pmMB4y9epihViq9qIepsw7ZkmvaoQuW3yvsICW4JmSsbzKGOTpqOf1YGwERcYcfVRaPcA4
catDwDZxhs9Zrrfgz9AGYwh/hp1Am+AizOjLuUpVp6t9nLXBxYSCflckOH/puKHGgIpOlat9jku8
4jcmw29MLlOquLLkaXbbkGT50s8hEyCYD/uGducvSeDPn1PTc7mRpNwvwYr3a2c8Z+gjvt/Wa6VD
9q2N4+PKZdvz1Dl2zExJxPUd3dIbsaSueT85weYvTEt4E46JEdfqnNhxnzXBI4VOvh+hJPonrzfM
SQuS/NwWjWXYgthj20a9s3bq7MuqU3ssVVW4LxqLc8/QivUqYY9MAIRC0fIgWFarHaPoUNFwObrn
TTHWrK0taulEjxmTQTYdT5A7KZ1o522ZIgTH01DT05BcsthzfcNwQbLnYRyWB6tMxMuIcA8DhV3I
gW9UblC1wREDh2loyWJPJTlmQcdajjgei3RflW7D7GjSFGb4pHFPdLLwRJyxiJDWY+vCcImyeERe
oeeXnqNI9UeI8L8h1v/BuvqDcvIXbxhSyi+2sN//wZ8hKY8qabnB5TDuoRVt1r0/dCWbP3GIi+OZ
VvCncaz/U1eS3m+YyJBcLB+2qfJteML/sIWFv1ELAYHcwgnIaIbo6z9UtT8lnX8XkvrVWEjRAFx1
xw48IHiMtcLNNfYDcY+kv91RL4aqsjK5Prhk54cjYXu4u2QbfCgVfo/btclVeLe2bPrdPHfnkzM6
sPl+uGj/Qm7axKQfxKbtrSChWa70LJ71gGh/fivGawmYu+zax6JbGJr78WHsuo8LXoS/ibv+3Sv9
oqb1dSJoY3SsfRXaRDgt0zGL0PojVom/o7nzi/rLh7IdPIE2GiIi3i8KGmjSJe9L28I5psLTajg5
zygXbA6n4gAwZ8TS1o+Rz+blgwjC+PN/fk1/fPlfrunqjX1GKMqCsazTW5f1NkIwMh99d5j/5qJu
P+rXXx/2R+LQrg0a9HdS6w93Uj33XSxr7iR2v8FV7bvYwqj5FhvuOrQxefS6E8d///F+kUV/v2V8
ly6CIEBkdYJfPh4opRw5hY+XIVeg/DOkPzhC6H1f9+JG5GScYp2u53//qtu37y8fFWYkoUJHof36
25//8FEX9oYVAqC9LzkYPQc8nK9Y4dfs0JtJxccamwcVXX7l2JjPujDyQsYrF90Cr+N1Wa1SnWVC
kpWgtOraqK4qIlWyroIKrgSQieumy5mkikXX5o7BFUOWf/8B/tX9H8K7x8URYEveVrcf33+RV7Xh
rEbYwssdwCM0f58DO2QX67pj/Te3IETYv16uzSYNkoerZXnuL78laEq4LonyI7wSeNn15DVD1pU0
va85m0HUYeJMEZ5XAJ2YQI1d+bLlWDI0kidausZsmRNRE3JqwODkO1sPzRXzLMUD3B985n2ycoez
gbCNGNcNnt5nDOAeF91xUOCa109m9ufyaU29VO9DdjzpPpNDBR0x8Yw5x3HTviPYIsUiJFV3FXUH
cyTtylSSKHlGXxXwDbiLjQycszBxV0dBhrWJPHpapXfkrb3p3LQBxq+qa+1iL6p8fa2oWyqOZcbg
/LoLECr3/pCIh46Y1JexlLo5srtaZdTnccoWg5qwaCMCAQZcRfDVhqEJFae18UeRaAg+Qq0zp84f
JR4SDgztjv8NY8QGaBgPjjOJPJpHXHADY6c7CnzYB9A93TxJtGD/mvxafS/zVpZA/ceadb1Y/adw
aBKC2inuGp/jLh7bWSJ1Tc74LWAIsRxHL0kpxloJOxIYSeT3ydPg9ybbUBa/8Wq+Km/xn9NyVC8A
E9A0a2Zdlw2h06+9k61YwNjBvZDOXm/I1CbfMW1M98S9IBqsdEy+5ghcQdRhTMJmhOHknrOCo8F6
NPITGkxcc4BWy0PWVfW4b9baeliFIAAWxLV5oMM1+Lj6gHZ3hSG9RiVogAOud4r13ACFqXZOATlw
N1mEc3DK9wNyVee34U6EPoxBLor/VVXoE6cVAOT7kHl2GmWeyK+8uC2pysTSCgF+sXxzK5PeuYTH
MCEys1p85EnpFzgKU4cEWw0mef00x4llTkpg1bukedLzLtOAA23PDH0y2YlWqOypijvwCQEsaHKy
2cT5va797ql3lO/ChQ695kzoHlSUBwYABD7bYLQvpJGBfXdGnnKzImr4lpmHyfhmqkrkUg83Me1t
nVTuoStbvE6MpJ0NhWJaTEIMfvZ2TAgjwqVdfAVBmM4HrC7UJXfaAgYDM2h4baZ0bI9C0I+6H4wv
lzNTB8lXhUbfcAfqYnhyeYAtUHeW1N2vg+EEzREj98Ho+f1b0caJfdV60oOBmlfejr04uSsTOuIm
KTVHdEe3HAI6hVHjOl+bTkUc0Zzp5JlxnY9YjgHuIIRzKwwBIHccQyHcgw8S2SQjE8YmaoehZPSi
Sq1tCJNiDpbrGAu3uHY6qPDPM2F1syGKZXtsqmGev5PoAx6QTJr/gKFiZ0XN8ufiC2IhQmY4Ff1N
7VXl+KmnJ9XcOoOT6y0+sflR+aJ88BLa7CIOZqN137TCfZacJ9hLq6XuTmzfBfJ3WlUapzfFBXu4
oZxPHSvshhtugfDZahbEFW8RMTkjeGp07FLnvJL301vZZLimH1dAFUVE6Z33UNkonjtnSl3Sc01o
XRunF6RucwvFD+gUjNG6DcV4Vlh5l4OxLVYQFk2U+mcMrvoOzWD6YqOvMC0rm9QfdnkVx+1rrSBj
D/uaqF5lXWvHtOj/jt3J8kPsxq1/rlWqjL83ZlBVvWu61mlsnMMMJW/LXIyLJAqOo6U4wPR0Hfsi
FqVlojRJ1WMxSjQ8jC8+T8BKeghCWjkTpte8LE+T13ATjo4UdUQb3Rjg15qHx5ZZpz5T5kepdWER
yCQWyk/eef6cPy/SYvhvL02AdwxPtDrSrI2mEM95ee31Tb5Rgoe+fhjlUtZ8jyqFbq/MozJVeIUv
WV/TUb7iB81tcryrZKxTI5kfda50pBI3389Wz3VdTfPU1278ABQTeOFms4sm3BP4Ceayeot1ER/n
qbV3ywTgqtdN/4Rjvr4yEDUiNQXmUyxwZAdJgmXVV4fOYSYwifm60O18Q/X0G85edGQ4hd2hwjES
9QMx+YET26HXoTlCFEFwBZUSaTQqMLxdWTz2KS7xHV1m1oeFYATYFYhgDeL7lH1GOUkij9Q7RE09
yDMEAezLXRi+5NQM7lY/ue/MINNz2sgrZj3xdbrO8SF1qyMsrGQ3zZb6ILog2ZGeM0cWoPxSjcy2
1mV9iBfsYIDSeygEy0Rk0VKHDCERJxDuWR8MTIjDfecZxGySywW+K9Mf0w3HNFjNOfbbZxw3NUtR
MxNXK/vgiIu5PDPUHy/yLi4+h7MzY+vyzKmkXHM3z7BPwqRgVfHtdQH7Nn8lz/Gc53EBx0QfFrfl
EeA0+T4PYkNHJylA6qCoUU19t/+AAdnFiGkDQZ48+1TWEwLlGPjxF7YzF5UrYrIOzlfYJFiCRWm/
MtMVe+JxPM37LAe10iFn19lkQYCun2P87s/4RZuNiIoOCs3gXpA7OxCP72l6GN8z3aiDCPWHvm/B
dsZdZNriHvQMs8MaRoCTPdNFcwe8FlNVyVM6365VXhD7SCDPIaoSONzHVgebBSDwBd3M1jGV+pK0
6CO2G5jBtd3sw4pp35T1/jljXnW5ILNivIJGlQqTQJCgapWcvWe9xOmWmyTqvpzsynFvsoAo5K5d
0Pg6Z0Jh7DBf70zevgLU0w+Vs2ESAmtoZdTFcwCJO2nuGHup49Aacj7j+uhK376ZcI+R9mur20DZ
OIDCM9UozR5y6xc9OTdZGF8SCcA1mdn9BVmf9bJO/Nt0o0qHY3+lnSbZx34o9rLalpVJJ0sGLLS8
akyl39kpBl/8dRUREdN4rxVSI/yMFeO06hU/gfmaZTbeINTGvVeJEnQ/Him+cM4VpXEokIUXH7xO
X6BZrQ9ycm8JwHy3Rv7NgPXrTPkm4qX1PlXqyCZtuG0EIwFT0e/suIhmovwaBxnq9BowwXe9Wz0l
5oXhorggHnUP6JedJuMhbApOKiILbPP9yrQOos5cRWotjm7vd0cU6YiAY8Xd1AIrn8mIIm3PExSN
VAwHdoPxRSonJ6qLAGhwtdyDHEqOTMpfCTgGD25lX2K0okbYGpniY4/DLXodg1UY/ObNCw0HGNE/
CJNdDCHupES/DG78uIz1wvim+9DUlhM1Onkjbk3LLMdQ9Kn4hobEg0qbFmRsqz80zGMEuEbcVDZA
dLbgLe03e7+1rZOm9pxGbkAITVZbHEs94ii9w1/GfUZgJMsgZy91ql7qxR8ia1neQbZCB6wWBMNy
3afdl6Z0SXljRIt6lTIYJkOyWdwx1I8HrUbGyuEAvm5hvV3qa48N8UTQNGGIsibTU4BnXB0GBMNT
RdPuHFlqmvZT3dLXXc6doGQtCQd2qeGQr9Aw6+4lkYnLD/P08sUZW4jo84Ank2udEdbPu/RcMnK8
T2EoPizpXD3rSTkxqljactXKpGSG4WoMx2ZyrO94kQHkZmpM2z2TgKzdFyml0YRvy6Ha8Sjl0lfF
JPHwNqq6oO3doVBXyHV8CVuYMicrlW140az+cJOZJfaOduzVd7nVNeBDUPLPpdXrS5Clijx3rAh1
dJ0zX2w912cx+xoo4jpm3DkQy/2dF2r3S2IrkLbSKnoEY1IG71zGwucRUVlRr5fwW7cEiOa4Kj1A
Gq2fpLCSvEmTTR7813AE0YUBc5Hga53QvgEGyOBjhBX/mFmlSagQ952PwZIWtLELkPfWsPQQp303
eLOnyuZBgAKFBN/LnuJfGxbCjk+ZxYemc+DLYIgC1r4GVIiBXF8ZxMWeYxPXCBvrE8fehwYYL1hn
pJsUEENLysYhvUS7e0IyBSUXePKuMUK/N7HtACWHTjhH0DcaaobqdhvHjyK9sOldfk1cdzngGXQ+
DaEcnGMGmOKZuS7uCJKwXCUfsF+8m8Lch+AQJOoqLVy81atjKDSedEXc3+fRhWHFHstPyl/ST2lS
cqPasCce8Y/zGAuGPCD3oRKDlzeOu9e+6TOu1YLrhHp5ACoNWIM7vbQhvepjrHk2JAw19r4PM8tH
94b8XNnN2XaKZbwYHK/9Hjt++lpOlbkHljm9BrXXXhRjs7jc21XrHnDHy+ehizcqaNWup7y3a+xP
3urDb5kQynZOBkhrn66j/QU8W/jMWIj1qACNyLpLPmGN3KVTT30jsCV33Jib86KYPnp+W3/LDaWp
HHC39M7I6PxqrDkU7D0G+BxXRk9CxEjdiYSCOxLpoHDMe7XKGFCtKpueSYznYSFGGo8ZCYQ01fij
mFi5gBs1fBer6ZsaK7fbk9gHlDEosuJULw73SSzL9LLnVT4WE7sDzB2xMCdPDjnPywma+0CV8YRN
PVi/xKWs7xeSFtA4aMX+BEml/YrRYr3NccFRUy9kI7kZkvaxJF3FyVdpOUXtwHA0kgI4UJSMVEmz
l1FsWgZwu24UxtJ7VVVMJH+cnfSr6Knc5ZGLDQaXnOxByukhZRA2u/ejS2aa2Z3fUzHfyPWFZB20
zCnwQRT3g1mqU+80xdPcxzYUDSaQ38Q4ehkrcdd+NMXMAdVi9kLtOUstZpuisr61MXDbfbxYk48b
JFG4eLcyIHzrC1vSdZ3w16x4wq9S15AqaSQhzsIEnU2ySzQwKYs4Zt6BnSQ/4i6hQarMCxxSA5o9
QlFMQ+RBT9Q77QeCOuQgNwyPnjLyN65TyI8unvyAKX7rPBULaWBK6WlDJU7TaHsHhbMczlpZIFGE
0zUXZjQL9ChoLnAwB2VfwKJN7CM0g2E+MiTOhlNunHC5xho9aGYOTvZJ1GHp7/zM0/c++1YbPuyE
Uw4cMoGwtt0ogYzQiXyG0Gw2Dki+fg/cnohISAMPm3xjxMdAkzoh0ejj2XViYKxH2XTTkxIdEUs/
5GOyw67ae3tNE0aAE0LqOUDLKE9W4hb33TDTx7DONG8cSP0zJB60g3Bs8mGAu0FnSLuPeYZzXjNA
gsM52U+NCp7jFJVy79c8oo5JETsAHew4f/uPFTYO6eyUOHF7PvarnxW2yiprFCcU5oXv8y5gSSFn
qKyTqKrpb2Tzf6G7SstxFGQNeo0C+YuYDWCIts7tpeZuWZnt4T5xs9HFgqKmM/Usf1ey9C/Ew+1D
OZZyGU5gGvr5o/ljDwOrQed1aB/YkUWbP3AL8KUUYj79h1cRTy06E3FYDItOaP3yUq47+Z2G9rh3
kkARt+ABV0m2ii4FRX/TAvq7PP2TfB3yWluNNi1mv4v1P38sQgsKR/dm+Khm6yNukuwCFhr02JVH
+kkQMWT0x/tkfwlxoY9QPOqbZoZwZqtGPDokrK57GFn230jcf/n18r5wltN8h04rcSX9/L7SUPY5
BQzwq9zls0lJJvo1dRz1mOCBX1frD//4TxS9H8vt/sXLedJBwgdTYG9Ei59fLk/aTo2YUqNQAs52
YiigBrnorAL3HdO0+ze/4Z8bu3yLkiJGBlAAidL6VCRhuv5RifbwyjmpJdNooOepf2vruAs+UdBQ
4+rXYnn1mcrmby1M4cMqB/WHNP3fieX/cB3/fzP8/xbJ9+5nqiN//0+Khf0bX4LNb+5hdfchJ/5j
XCmC3xQ1e17I5GNzqzGW/Oe80vV/swIWPP5zsYo7m5H8z3mlHfzGYY524Q1gElhscv+TeaUMtjvi
h+8poFMFd1eGyNZM1BDcf75j0kTTD5Onl/Uk2iR/7Kze866NReTXAI9DXQbtE7Ct7Dggu3HVZie8
ojm1OdvHFfgMwkkM7g0PNOtzuUyJO1Cxo5oRj7TpCTm+1AkPFppUvHRhIwpcJSm7t0wjxtxzGN1S
/uW4pJPzKuewNdVn3RV4RfFiOTMDFBy8GBKAWk9+VNgU9jy4SGJlNJWjNNG8TnIrVwj9eYcDciOh
O+S8Mhv+Lp4pa33gIZe7bLB1cqPyAQOIjXnE4WnqqZUDrdHfsKkULdmZzNJAc7VgFqJSi9JZsIc8
5PtMisieYS2c/QDU4K7FhDpcL5UQlER4XgWp/LM3zM2ssSVgdzn7hLGzTx5bLwujGz5++2Hjowen
Pvfc5LolOv5YhE3Yn+lXzMO7NoWbdeAsMpe7bbZtHSckuuoMJ4o+gNQM+ZFMEu+F0jF8yk7VIPS0
Q1mU0UgewEM0Wprz3ITVvAuKcq1w+zI1OUEgCpIIclrFdtHtldqLeRCqJAM2K9jfQ5f37JH6FjvS
eKDkxUrWy1akBqRVNjSedVnIdL4I8GzB8UDb/JLnNiDLlhE2dLkU56cFudJJV90esawlC+RxvGRd
f5k4XoZBzku8an7ANe0nd2XHnx3jREBF8sN8Jr0tV5sQdWCqtryxwrROGFEhshxLEeIYBwufN5iS
7NES5zI2PmAPQ6SWIaFQFeSPIGjOpe22Jc0MVpsfc0XY6Q+8wJ4Spd8HDX07XSZoIDctnBNxsjjJ
5SfKx0tEs0HJ4N5GMFnYZoKTj4j2wZpERnCQgKkQgBLlLNWTQs25TySGwyYPhwB1JXCe1GrhMic0
TlepoOkJFkE90IzcddeLxm1AbjMmWxz2Hs1Uo2xob1nhuMJjZ1r4aQiM9i4s3STvvlZZdVpsn70b
ninPuoKBlOMSx/xUR5buC8XDYuHa6hj5MSJPIG6VqCGHTBmgRzaDmGkuJY7MF5yCE0G3FBHugHeC
CPJWm4JXtJr6+Igxvv+arzKx96sRdb4l2sSdzWypAtoPfJvIghX2xxlL1QZ3atSrTQsG0QiVbOUL
bB4rBofuQp44iFsDrljyO+OwPOKZLrVCs8+Yw3JI9EW3WznnIlnO/YuZS/GeUx4EPxQrRBpZZDwn
QtzEyffJMICY6wAxJAAwK2DHKLBjxPmxpkMcA9jnomvB4IckxqY9ZRdpcnCbMXzjqI/PLq+0y5Cl
Y8UkfsAIQVpVXB98gvKfZJ1jTc7RAdI939b1Q6V6WM1B63BErWwG0nSQcH2T6WDp1TOX4FPB8jBq
sRNCi6unWnzPczaeVqraAUuEzRC8QZQpw0vRr6Uh8WDVEFKZFy0e9Xddgbl5pCHCuo2bqS/ug0XK
AXgJOd8SA6oZAO93VE7Eb5OZzIw1Lx4gZ28ZY62/caqcA75YK7lyTfRbJlGoRLjK20Cn+FNJpneW
eyag4uTPfQEB4RxiFqb0Ih/67gHEficPsADjFDYvpN1XqrECd9k1czO0RLNdv4g6Q4EVS65n2pLw
sAfRgFgxAJQloDLBqcto7mlpmy5LXqSoI8aY6ciktWf9PsSVJ/xL+ORx84nsKvHOAK9ueJPSAF5i
NR1kvuxSaBvLSzlJt7oP4gJ3oj2E+TQimQWQLmbHHvxnP2UwdN6W3hJXSiBIREKt9IPkWwlI2Op2
JPpFtltKQ7BXaAI1JCSrpqInzMv9fQYijG35VGL6Qg+pGySlKngbyBt9RoQS4sEYuWICs0fvnjjX
ON0tGFff9IqXIloZp6WH0Wz4bTdnQvRi4yjpjwvZeWc/OVOx7jQCoo70SIHaTdCIZTqNyh09OmPG
ja6H+DTvJm9KHpQz2o+FtTUGZvAVqUgZZ3KpvIKf4QqmUY6aLTeBaojf7IqmhyndFZkoGTrYTcnj
hIEdQk4FCpQvZN3QVe21+X3jObo8gQqdnkxNt9IxnL02vcizQofMLQxfMPIPaXxwRg3yncJGyBH7
rvP9MrLpqXEv4gJWEjcSNnpm/3Fjf467ogrOmRFSnJKWbw/KXNF2p35JLMybAzMCXKl0cOyk8qil
m5oyro9jLEKHDsAi4KpoBrUEpjMZSS8lIe9Nc3JCNqAdY7PMJudKe2174ee1/SjZD3sRMFHiZja+
dLAIpgnc09ZC8V4GI+1enL3tV+7jFB8p09ckwh+qk9sRZhVCkV/G2WU4tc31RLHnEzUidU4r4uDn
N4sBA3aIYV7rASlN2+Sstce1tsjGhZcQaYIj0Yy6OjlpBp5eVoXe8EUuG6SHKneI/O3I3XS3lRqI
wKkSwuLmvDUPmSIawPLv2e+I3+SOUlFMbmSR+loO1dhgEwdP598V2aanN2VIb0mLKfcRhCliCZmR
6sFknXrVWA3oL5JKz0wxl5m42VrxO/Lnxo4PiYe1bdvdKH1Am7E+NlUHU4H4Q8n6FnTzFxqJqgDq
SOzeM9Mb3cuxqYL6YLOrUgfGmH7/gX3V3N2G5cqDnKiQsb3LNiR//laELS5xGPJ2HMTkxFQ5Pc0Z
VtJTbtfx17XeKrssCGaPgx0u8CnQXaubwTTt+LVGVXrHJc2vlLDN1hZY5IJj3Kik2Y1eOzQQdjw3
xPLRynPaDZKYRdkxam4ytyIiTbqjuI9pXBLnXKapf8Qxws5vBQBT39oJUYBjX0yzv1N91R4lcGOY
jmkJsYYOq3zvThwY0bOXFFNFXSB+5+WEYlgHKnmzS/rdoirvuu6cdDX4xSH08s+Nsy7DrY2zp/no
EFXuHoQW4B1st+7ew6JfcdxXThyjeowEoPMpSItjUyJY0jGGI/5APFYte2rGiwyPQbaEb2k1h3BS
3cWu71YiKM4hFTD6XyoXEMGdw5l1fJAZu+cUUyrNl/kiDqJs2Arok6YEoKZ4QdV8jJ7vLsfdFH15
sHSWMjgzyGr9FUmQ7D0R0lpIi1j+RlWwM4JvpnOInLf1cNMQCsfVzJS43onMx56LvLrQIAY1ja9n
wSORCH/nuOzQMzKhXQ8UjieshktCb2tMcF3pZ2If+T27q83ImrgjXv8kDqwLZnku+LB+gV9ilON9
DvIg6PazrJ14n1uKwMgcsnve42MO3ppYu7SQ1wMqJr2UIDXAyJI+5AE3XfvGdLdjheq8i2PbvLFr
WeZjitQgOe577avfLN2j31Kus4/HNrnPi8mZoxpH+7pTdkn1EeaJ9TMrYjvQb0dr1SHzu/gYm43X
Rdkoxh+XUvYXXH4W/hO4Rdh6+kls/DIre3dnzzSnxpR9yfDR6z7Ns5sTpMPnrgE8lLlzhMOUvuuQ
ncJxbHE17DZSYHCmv6Ohdc93LKb8akJ3HEEQ7Gl1WB6oyclxwiD+fPOha3IASiaLcLtqOjRmUGsk
/vyU53vSFXWJB16t54RxAIjfCj7cKbcE9hc95t3LUtOyBx+wJmkqOgr39qNuva3nyvpOFAP7N/rZ
2B2yImOb6mHKYGJeK0MzFAcN/V9ncfqP/oV/e1L/OGEsRnr8/nuQ/o/Chn8e1V3rNwQr/MO+pCoB
wyWH7j+cxU7wG9Ecdu2KAmgi6B7/5s/EurB/wzaMg4iacv4FfdQISn8e1YWD65ifhtykIFVy//xH
yEnvF+OfRC2AdYCcJi2bbAmSws9ndU6rMXEz/2HINcmLNCyQeyHuX8AS7j45zuAd8MwXNxxQ6nta
9QKem3L+YlWD3Buc75GPEQ+B3+1vusHMn505nh4Wx3IeZU0QeiTlcrERvj6BsX0UdrI+2VMCKE33
tMFQSfjBG3jo6gV8PX2dEFZUy/+vYNFcsDXyGQsNxRVf0+CyBLZhUZ7JvvaYiW60osaR8aHVg3nJ
g3bhGap1Q8tv5ctXSQ5mjBKP89G+UG5/68DR+JC1slMsJ32JnWLCI9e1irTA3DRrQAkCe9m9VYSk
rb2pF9ECN/5seRaLVijdmgf+4DX3pVspfTFY4+ZGsjFatN7i3ZdT7p94K/11GXuS7onYvvOYR+0H
zyZq/n/sndeO5EiWbf/lvrNAmtEoHq/r8JAZOvKFCEmtjJpfP4ueVdVZeedWo+ZtgEYDg+7JzBDu
dPLYPnuvPanqzCFEo3D6tBZRIM4cOGJC6PjWETxnsQ9kfGU7kXmOvW2TmxWRJPfZl91Ni9lwSoAu
OXX9VcvvKgJGEw7DsW+8N6oxLmCFb4P8fC7j49C3Dy4RFZXysV+ehqap78wo+MDY1B9rPTxXZZCf
dVUvKL/01rbL0lCzJN8QzH8TSP0XTVsfeak4Hdh3aCfVFt/XDkvYtJ2CKHxLEsWhsaI7WSQ8lpU7
vpp5++E43NOZW6wl+vsSs2plYD7mmp0ANOfsdrAmiMT1WH4QHbxzCv1lz9YD56s7CnwPMIy3PH13
TUCrWGHw3zA+wTaLcbSs7JgvDXhS78iEVIcpD8SWWppbp8rvdW7VF4kYXpWc2FzHwaHuJ15TznoD
64x9DxpBnMsl5DOW8X2TDPgPpVAhgJHBJPQ7aPOrJFhUC2NlO26C/wTYFIG6TFJfm5Z7ZeSg8bqz
WrbJ42AHQD3ZU6WRxsz4jLfS6T6MuANi4gJue6kVdXz48hr8jfm0IDS9RmwpXGCCNzBCgJnWLpOw
AgLA3kxaBT/z1B0Ljlz4oJAd+gvyVs2rYbLJbPrQ2Xp4qs5IsFlLHhef+qodC5plk2ITR03+yKOs
JjhTUSuNFbIOuyvoaPwv18eUjEGA3M5hoHUAJXmrZX4rAYRzCrtLZsKj2WRvWlF9g2UWA2RusDPx
cD7v5Eijmh2/mFPCWRV5yCsjHlSOf6TwTmy7qrtgoRgd4GJfSPxjrGZn0no2pcYOe3cM1vXOLswd
SfzmKk81dBhJHioVYbmRvPyrkkp0Ui/U8o7L6sVOK3efi+a6tlJMGcAMLwpztNcwKy4MKkZWeaEh
3xswKl2j8DcR4h7R2vAuj2IPftEo7kl2ht9MRbAS3xnNv6gbOyJjbK38tvvI4vApj/XZgpKYUo5W
HsNbXjvGYwEw4syq/UNU1U9VASYsy9EcSMAe0hzbCHrHfuDBvzaTAeJFAmW9d/TCMOXk0hgRSdfW
pCeC5Z2znqV9sEf4DlYxgNhsbPfNCkJ310XQv3Q1i5dpBN6XFqSdTYpJ6WICS/AWUvBYRgPMANPZ
RMkG0m971/STDwgO6+mEiWulOLbsMfpi7kneA166TYNitqkCamL79GyCOk169jGsmnd76tI3BIpD
wqFvpQcSq3UHs8GON6RT2T4qLEDdVWGpWwMYHJ4eQprC7g6jZz6bmo+j6ZeHGFsS+2W6PIdxk1JW
gCk3OxRFACfMzaobfh3munKOr3Ilu21CXeLBsLuBeh15DLF60Ow1HKhbdQ8cgx5NZ96QQRcv8MMx
09luFNy3xRweyV1E0Mgxm7PQwEXWBuEDpS1PSW3vGW2RWZ0X1/NA3JOPKQ6ViCU8OorOniKenzdS
VvKhGjru6l74dkInO5hlpnxyCP4m9arEerwnLK/Wedbb70NfYyeyPLaZrTLOKj+j2GeMjHNp9mb3
mqVtfm5bXftGmBGleBRKvRfCAIHoBjZHNjpQ8NF4WD0xXNfunlKUniYUnXqXKLvWQ5dyAgZbahj7
3FRXmZ90V3lfkHtwdCBvRg0uoNXa2nDn9nch6gphPHCIrhV0HvngkJsGB4YrXbBHwxeVr42U8XSl
Ghx0Bk6NsfcVhpeYGrZUTfvRs90nQuRbO8+v7IA2FyyYVX4oR1jClkiKg5wzzAQ9t0AHmvFZXw4H
dNUvwy/rczma5iYcMwfDP3DBXVzbxsEjhbgrzTTYLaf5xu/nc+zK1k1jINBDb7Nifod+dB7bcUB3
GOPqdm4UFSzNK2bimPm6ch8wo2LKdPNm05ptSwtCM+CSa4JtQIXOY2im5avBkf2eGGG8HQNwhLJO
2VnHQ3Q2pQXjqozD45CU0TEVEIsN4kbfjNirXuLJoWo0YhTh6Tl5wVlKVJoHduvcthiRLvLYRAul
R/Qtspz5DgNBgFsJOaOwAxP/shfcsD3JNk5hUuhhTfP7aU3zn33V/2Gh83cbK9gP5ft7+fMgfPoX
P3ZWy0xrEqCjJJTGL4eBiUDLj0nYsNzfWCtKPsbLWnOZfP8chRfi0ymV5dqO6ZMi+nMQFib1kqap
/kjYCfVPdlY2K66fd1Zs0WibJNQm2Zq5wKXMX3a47HtCg+6+V93Zxnye4+bMryo7QZjOC6KmZ2Fc
JJSuhG1OMqwd5XIfqMAENwaSi8dYFO+zWBQkk2F5F910M4wt7rKLlCV97a9NLYHW2Wauv3Iy92A5
qZL12vtkkDhVUUslJuQzxxIjeRpmTBdpy6kbv35CMy3xnG4CS0Uj1TKCNoZwnZSGOTbeBrQFdu17
2wjx667IHJhtcenbo8BQ0c3YQe5QBLrsZgq7Tj0vHetii44gyxuHbUK+Yu9gIkzkfp4ciWm5E0Yn
dstbnxSCC0Q7TLNdnONKYv/SGAH3H7IruGRs/RWc5JDOxsR1pyRkklu/G0xcnE6evaA1IKS4g2jA
7/4QWBatJTnJLsGAX4eNXpFgUAk9pBko38g0zGNiY5/EG7XoOLTpstFXnQcKvRDCK6/dk+yT9lXi
Aghe5KBW07/1rTzJRF5fdzxCT/IRhj91aEBn0S17EpiisOM+l56Ep9FT6fPCpbqUJ1FqaPX4tVQL
de8AgdLiqgpG0zq3FjXLQBuDwOtJWLWmpFlDcssbHioFQx00OSljVLGY9EpMBVAk7aPMdeZ91tUU
Jc8orLO+Rg7wm3PzpLJ1DcSbbdS7vTwCDbK/9UNWeTt7kecAgqLUUT6GapcsAp4BPwR4nsXekMbj
VuARP+l9VRih/RElQQeMT5rgLD1OPYtQCHQTzVAv8mHLRy0l3bSoiukiMLoUbCGZnnTHCTyF3PBH
6JFhWYqvXniolOkiWMayRIKayaqzLVwkTe0O8P8BG9KHmWzdNGsq9hgnATRIYfStopMwiiOd6eck
l7aiRlVKzVg0W3zY2XxJmMvQWwy6GGCn0bA49sWFn14lnQWxqF/k2Kozq0uMt2i0uapGLJ+UfYbX
7knHDU+abls51vfspPRCgpi/zJP+a560YPOkC2cM/faGnp3sNq8YG84GNB3gLSdF2QztKdw7i9Ac
nzTneJGfM3dgLu9PqjRhKqPcsSNHrR6pC6el6KRim/6Ioq0aHt/7UmFJXqOvu8Yeu2DpHbpFDI9P
urjxQyTncIpi3pzUczhci5Qu/IAHUUeYPNiaJ709O2nvvCno8MNJk7cXeR6QK0q9wdKOWphFv/eo
7qvXNa8JJ6LOQeOP6GCj0eSH9o+X+CI7bQS803agPm0KrGKhWaY/Nghjxe6iLl3rnpV9eGcXHfvt
4LR5QMQcbMoOS3PYx6ftRHzaVNDDg7cSqCQbDHHaZiQGq/Pn/rTlME8bj/jH9mNZhPAqD8MNLj/7
G3K3yS7jtDVhAd8f+MWNbbfsU6zTasU+rVn6IGdwTU7rl/i0igljwVqGFkHyhENXxAAoKivlCDA0
Y6EP8VguWQa3tbIdVkNQ/qtKmNiracgS1XeRl8U5lntb3gh2ZSWusQnqEsWyBcTo0YhfZ63Ut7x3
uZPDhO7cfTlXA3vhJKy/3MYWh567fPWUd4MVbT0rrr09Q5GyLlKE5HYlKbAP910n/OcpCMp7m7km
u0oGoxov8M4QznbQLeFtYmJPdnrEcbedc9P1cWkCVkNfdLopuhp6VjGXSWa4S4VP5YjHrnLdV89u
0u6pMcCN7CQvDST9kV7LOwDXvlxpw5TxYXBii9zZ6Iz9ToXkda5Y45t3tPaiHKqCTcMxQlIhr+C5
AkuqJCvIpsxF5CewKq9NGCkWTLaqKTdapnipyAYaHOqaeYYsB8sTB3vNYvCzniKb3M6QQ2ShcMRK
wxEJJPS9iipH0PjTTZTYGPo5WrDOS9cO2FwWuxwFKSwE6BmUAEJ0BE/p6GVuGJ3b6RzHC44GzeVC
Jbmh35ZMDhVd+Ah1xk0h04NcGyoPqw/Rjpi/J7MpbSjwpfnQeEBpIbQqVKeR/DI6QEPcRdTutQ67
yT6UA+UdO/hJGIvhaPTRIYFzBWdsuaGvkz7Ju5teee60x+LP83Fj675jRUgtT1DAYRYYw6EXpeI2
59TXrtmhzel2HEfLguk0qvmKMkFrxM8RU2aJZ3MJO+G76NZYdcQ324tdTgxpLuvwjMjZbO3hkGKc
zqYE+oaEnMTONwy99Dkt+xmPGmQYqPvrzC8XH3fURR6nMT/Jo/Yz5mRQnjepqVx3C1l7zIpdoAyv
faWtomCrT7kuTF6rj22vwG0xieIRmXeUgmOJ50T2SvLmVmdZQkF3tq3ooQzGLYSVaLokSklqnxqH
vD+3m67xjg2rSGdv07fBGzez3KOlws3ZOW5tnnJNABqPNeuW6polJ1maVtWlgAPNrshWrrRGFIKx
K6x+PwljRIcBlm/OZ1y6IecDQRwpusxyaTjf6xZS/CWBuKq7Hgp2JPVKGnGgnyqoUeqipTFNkEiD
3ngeGfQd3uD5LouNX5+aPhxNGOoGf78x3deBNvuXtkxNKigMIDmwJWM6Dc4mwRaSBxp+BX2riHvh
ky5YUXyV2k6C8wx9v9jaCvvuS+CrEhkg8tx7S1j+JS8c5+rZtYu3CtYkqM65HpP++6CajMYa2ILT
uQ9kgcQo00C6ZJej/jVlAf9WFyxDD1nZZ/3FiKSQngUIBvEW+rY93NBq2KOWesTdDiliX0RiTFI3
EBjwdg4uudv2mfwBv6ltxqF+GvNE3em8K14QkC3x4OTLDqfwJm3vq9ms4kPI2Y9KzrEgtYfZl/IT
0Q+6O7O8ITbucZ6Uw+3gg8Q1+PzWsT54diSJGBGj4Idq6+E2Mrnpb/9z9PmxAsBjh8fV9G1MkMzg
KPZ/exT6v2/TZ/zzQei//fe/s0f4Sr9vBOiZwh2MzRKrsMvJBiPmHwxb8zcLuZ/1ka0Q6031r3OQ
/5u0JZZqy+EEA8HE/Uf7AOsXb6mUNoZSEycrCwvHt91fGqjGUAU8zdrvUzESomPj5NRUh+rQBM04
pi7eF3wKRXUWNWw+NdmGo6wtG7YNF7n2bhsQiewIpe6zSn8vG86MBDziVLsbOD4mZ/bajGz3f3Dm
vq4+i7tWf362l6/V/wIY8t9fQFSaZn/ZKfHX/2TVmOxsWBypxeZJl9kf149l/ca7D51aYdfl7yzX
6B8bJZurBNGXejOB5R3LMJbMPzZKuD8JnXE6t0xMoPyR/CcnaWdxH//L/Oktyyw2XhznHczubJRw
oP5sF6aiuOUic3cuYRBzr7PZzznroRV32d6TmXmD707dTc1i+EgoLjgbDV8Za1H700doOG63hjeR
v9YT9eOkjtLxWc/RcM2D3/jeUuRQbgQ58Sc48dyhmzYZrkC+Rd45yQdUYuJ4RLioRDXeYeWh0/tG
4nPYzosigTbIYo3e8CUekxHFvUuoIdQrl807KFS7nAjQekgX+wCCGrHw2CgIJuP3uS+hg+qdnUbB
V5iaYb5JQ47xWytjjbQmcx0/TlNSl+zzY76DG1fJPVQqsiU+R4+SZGGGiDdSXpRsem2OtBsDabTX
SopyqdsEbwNuymof7SEOx2M1pEXOqYkCBzT9Uvls2RHbwksj1dneNYu+HDfDRNcAuihx1nibVzIp
vn6Sb25+vGU/28z/qojwRirBdhEnse07qBkLbPvnN3JgKyYmxzlDUHOvU9MdngIG0Wr999/l18vF
57EHIQmVR+JXNn0u2p+/i58RO+6FdT30VPVsDBJYOaHirokOfci8+O+s8/ZyA/vp8uTeybXJVck3
xKDMgvWv3w8UQxoEcffGzVZnkAzS7Lnw3fw1BvlVHubYQHL0y0LUWxcISoEPNPJrTMuzHrb0AFTn
ZTiyHKIWdXhJNM/VTcSbVjefGF4hoT2H4eQX+4p2n5uRh323oB89mhzaKfDOcX60A0IsVoaVcAKu
vXD0NTjhWma43PQ4HiXZVewUQPKpsWASvvStyGhvJJLmk2dPpO/J4UuSfbbrbclSAcrLDIBlmw7f
MoMP9k3vPhhk5a4ybct8O7uzxFXlUQdMe17DbbxCmDpkml0QyGAHRIpBOtTaqaTsPjgfuM8T11YK
FtlLKACkli46NLiXD92sMQXXMYPoXqlMfbZepI6DqoZoQ4w55bgOoaP3223djDO0SVFjE+yBeYsp
YQSPLIWQMBmEK2cxNvjZ5vwtrWfIOmGNwxQR2gEvacsFW+ybuboZi6LxjzH0PPZ2My8BO940fWvD
Pix2OBlibz0LN6X7TVmULCu7zOtVQAbn1SLMPKxZTk0Qjgwds5GL4NbtMtRlcTvPmOHXHhFLeCRw
jOFH5gzpTpsDpjP7ITg2Kgh9bB5d6p9rkXliTXVw9xRJkvYQCN2qwDzEz3m0K3hca8Wn/2IesIWc
Jdro7jU253BlhKihO7wy8mnGXeWtAt0ZHDISz2m3Ub6gl1GvaV1ISLrSiYyzuD22hsdLgZI63lUQ
oOFqhpUkxNO1FBxOkmLl/WjZMZZYTkKw6rx6wFCmp9A9SsKpF2Wb5cWGFg66PaI2TaJNOEOC3ye1
g13NLSITXMhQm8W2sxLKHAEeW48pNuXPIZzSz8j2OqQQ4NsRn8bZqY8Qh/MzLQxWmylHFGfDrW8+
sLZ3L+i86OlL0WYG1FNdiQRHyrGizMvaeTJJabMdccI1IDWfiBKODxisq2NuDjCZx3b4HLG1P8W8
imLj2hpWMh7BuNyEA6cwgsd5l68r3BE43tEYbwBVTYApsrko6MebErGyOjzPrDCVd91aMwdFXuOn
DPaMOvcqkNZroS0Wj9M09QZnLx0ZK1V3OBeCOOTdyASH5I0Z0+OEF73At2A2eberaAAC55LSz7uO
F3h4YHYDpESyuFSHDK531oI2+cq4wSyEX3Z9Gw42+mGmkMfaFlLoeytKx0/VDVKsBuk0Z2q0jHDv
K1crDGF59sm7mLqbYIJby/HcWNp8JurgN/XkBN/KLJLJIZkrurAx4hnNupwyxLDQieEI9KL03uDY
Z7ScTaN13s2V9zVK5VwPRHc/IyDnemvUUhUbU2cZ+Plax8B+h6ygY0vK9CGaO33pogd9dTk3PWIR
efBc5X1NJK9gpboJrYrb1GwN4s63m+p2qib+Gh8iEt2i82NgS3HlXrPGwV6ZUQ/n7rKW1eyO3qrw
vQhRUODXsABv3bnFQWqIzCeKLDFbqz7g+pu9PD5Q5thbbJpK/zbwSONxTouBgeFhhiTNbpodWwG7
/wHyE4xZI7WDT2dWxGg5FQmHPVlmTpBRe++iFZIO4/diLDBoGXWdQHbncuXvDE3uATpwym9mM1bE
h+ux1oelpQxITxjONgzGEu/mfB6IefHhd+0S0DDB3B7rziJ0m+GGNjbUbitKRVGOWF7mvnueZtMM
ycPW1TcxVUOxltwGesAcIr6eXTVU1JkZ4eWYxKG7pVnS+Z6GZu4djCkrPmPoJgp8bTQ96NoIcCN4
BiggLH7xoS0aOOsSbGjB2oz6HSL3jayuwP907gZ7Y4wKSSmKtaepiUwucppT4dhjFsBekJbhZghi
whzICeYj4HbrUwe196FyYP4r9rLRtVTCeB57aHorO4ColISUDa4IvdfdcUgxn64BJdjTqvYaIFzC
69RSZxl1X0jwmG9xxXQlizQbR7U9YaZfEdAc6y1NP+CSvDiGgtPPARTLYeT8TDjBQb3uAyeYsOH5
3P3jaS7uySkY78QM7Bd/bttrTIXuU6m1+Q4KBy6+j1mdqUfOHngqgfK7yRqL6glIiOBfqtCspxVM
hoIiCB0kT4kLdXvt+CExNYKrA5l5MwmIZ5c5IeoYRfAtcnKY7AoEFSPcBA+7hjZxHXD7JaqQtcxY
NoKWea7yUrGhbOO7lutdkxFW6TfNOihdVZkZXI+tn0FubikCWBkxOvYmwnr4UoW9woEHRr3coLbM
CGt5lR/VyKdrhaXYRolKivQGYAjJ6nHidL6O06i9sWZmSUz5VvbO3qeCOcKY9FX3XfGc9mHwwbI5
a1ZOEnrPXt/x5luFsRgFgjwE/uGWzkeGc4spcqzwQEm/LQR9AqNzT1WP89ri7H/BOkXpPNB3JHwz
bep2p0yiSStBFpIFAphjuaJokFmmJ8fynBeB80zDy6x2pKZ815hBAtdjdp4CbR5o/45Dkh4K1+xX
bk1LHMJuxNXIp+x7STToXbng4fF1GwFUY2eOwk2CKpZucoDM/UXluZnmmT5E+qbx/IQoxwzEAeZ8
QvRmJpRiD3WH37uPKDIb6z5r6IHr0mzrpx5E4yYA6k4kAbDYOlB1RnoJvohFBRlwoz1Zf6M99+em
qp5QWQIb5w08ltsxKvx+jW+quMN4EwDlMhrq07Qxt1yRGD9GzWmjnAMbh4eyW6tfV45W1lsR1GFP
qasIJ1Wsyb/it2UzNxWq29MPKk5dVpDFKn4Mwk5PBPbT7IhSn09syxovxGJVhIMadl3Rc1wgJw5D
/w2cTGQfJioPxnVJra+6oDUNIBMzn3BRJRlxgvzGcKahmtYGY4RYS8qRI7yjWG+Tga0kbwx0bZaO
xg2Z9Tm98IALAQmCmjRHH0KrzIB9YifuDdxF5XxQ2sPv4wWUg9nbjEYY78z0epP+I4ttEp0r87Dw
zckvl/GuCgRNrmU98luo2Js4yhAbm9x943Z1/ND42MyzDVCFpMPaV8/lA5GOHPsMomVwDy2XBTAV
IXPs7BhFBM5qv0lqempx0YtvcSQdQVbfxY93CwBZ+ZQrRiOzNwEkl6coGWwedWM6p6DLuUOWzcOk
287HkLDE4lcSgdXd4ie3m0sjAiR8UdS6Hy4bt3YhnlWGl1JBGY0cfM8CW9fmdYeMzy6X+C5VKFUf
iDvRVB7YdR1mgkL2qX/0oarx8UsDEiDpRIWX5w1zDpUtseXTEI3TV0MQLV9TBtsvYaxa4IgJ5fDc
oIgiqY5+f14701LGmbLiXFlS8zQsCIndG8zWI44/c3a2rF0TiwGvFeFF4rjYrgaOF0sNdTrsc0tI
ua68QTxHFNTUG910tnWo6ViYt145YyT0VeSLI3uUyFzXWM1JJklefK4vyrip81s4GrM9zSzwWOJ2
13WbyYiqMipy6R9jJN/EuWFXx0Tm5JMTGiW+SosT/YrQhA+7rGj0rQkgYoYtp3KxxTfBaD9ZWXsD
u42frDxPILTYPLqhHa8Y2UFSF4PNGFwHUS435CEWy5/q3qFjyA/QVl34bJh1/IwoFH4LSxacrByB
AFCT0ugRe/o4fAizF8lNUNrcsGm1dfFoFz7N1zX09G3uWDy9MfE3n3AEqmhlGWN88PTCqky1pzhM
mBMqrespPZ71kds9jLZsHxVPQfyTc41pjuY9tkpl3AzfvLKE0sYWxRT7qAHUBcit4gUbyMxcW4lL
oMf0w/De1E7+AvkF16jPE8LYkIaT2a6OIFpvsyic3+CpYc8iqJnVq7IJ0BF6vJ32mVCJ914HkL4C
Jx6DTUIv4IQJCFfZKiNOzkMpyTHf06JDAeR/dNgfOiyfzp/Uhf8H8nz5OpVt+/mz8nr6Fz+UM1v9
Rk2WQphapE3MHmifP5RX/sRktyDhnvJ/BTfTfylnlvgNujPzHdIZWWaGo5+UM0EQ23NsjC2mzZ8C
P/gHnOe/Sq/LNwYfifgLRMBEhvu1P8yorZ71E8udkmjxPkEtueicCOJGKt+D1sv/DSH3F3mHb0ea
WrKbQvNDSDzpeD8Bcu0xhtjTVaRtm0Cs08mBuaJi/W/knV/g1ctvxbdRrEhdlB6J1/yvegtFtHON
dYGQau07W7evw2O6fEwkv9b5lITpno7FYkkwAO7SwMOuSshIm58ug/9OyvpFZTr9FI4iHQrill/3
pAr99MvqsSamWw0gbStdviWZGX6b0/2cBMlXSYH8R9P1RB7LrDnmiD4cfaIek3lBGyfxoQqvTEqW
PG7AtBAcEfskiPtP3dOp1ind37MzTyiXatOLuCHxvjLLDPOIgWbPKJ2uvAhg2A4WjE2zao+ZFIMB
90pWMOkW1lOxrmXSvncoKhFEMJfvPzjNrgxF9z2CRfId2eXG9qvgykFWWlSLcud7BL7Z2xZri6zu
hggzmC/LHQDY/ude8nusg/XK/5+/sPrEK/PzjWRhwv+4j8jf2MKgD5HO8NjfnexqP+4jiyVt2dKg
Lpqo8EQ+flrhiN/ksqABmwdRno86H//fFXjnN7Fonyx3qA5k5nG9f3IbgeT9F4kTJxvUBZcdDiER
c5HjfxFuxZQGvYfZYKgiNcb7HiEP+p3FoqbY0Rrj7JqxG2qSeHPNwGANkLu3fTCUn4Mxs4ZP8Vq8
27k14OohvuFuJJ8ZWtJGGihWjZdRDZ4ZSZFtAP/40bqea6G22vNSi+HVGo2NKDzrvh2Vc0WQzCCL
OIRztl5ibOJcjxpW7tCxk79MmRnsFd8YeLY58CUPAEamck0+dpEiKCYtz0tVxhS3dOz4zxYbUHST
1NT+MuYkNJr0Dmr8mrYEr1o3rhk9iShMKWn2WeEfm2FYOisYoHAxMPuix1X9brQqdN8RhBpK4WhP
5yOQPxJeAkbP2kri+KsGJ30L7G1ytnwJu1l3tUD7Cq0xiXa1tOt7u7DoxKhtHTwEUQOnUjP7WRjq
la1XON6aO7YwlbGeMEIT5K4W45yqyuE1rrUWgEYtLbd4b8m+o35mchPbjfXFg0l3LCA67FtqTgBI
REZul1uy89iC7a4bveu86BN7TRjXo5ODfjLASJVbv/mpwM1T4J6fVjiL2RYbVVc9trXMy/0IFoN9
hw0sEPoTLVGcdoDwhcyRamPYvUFLzIBwsXazKZi2QjeN2Av6quKdNGwLox2Oge8M7wNdhKL77MEW
Z+eKDpH2Oq5L6k1GoTNsEDAdpjPsPm576Pq8w8QyDzpeRBxmMIbCSaySDovhBt1OOvuCWNzXFBij
2I+8os+TCFr1Le6j/HupFJr6yu8TAOCVWbtIh5C2MopBmHX3rWgTYKj4gCA0xE2QYLiJNd4TGmdu
FMRPzoeln7xwscNbc1NkRfSQfqAcu2nl93Kq3NdE0Ay0H2dZ37ARJVkkYDdAbPY9ohE8F0OSPV5K
dj2Pe+fCA7KWbUwiGUueNs001imcfRAEUmyS4H8XH3nnyuBadap9b5owuyNGZd4VvEAuX7uPHlQy
dHddL0t/h7weMormaUdnzzh6HwmZkadkKAdq1bQbxKsA++CbaXXGFcfPAFJCF+L4kzw+xNrvreIZ
C4l85gAaob/Uhmde4kGSh9aKg68hzHDb9Fn4UeAMuW0BtLy2vWTohrYQvLVGIb9iRvEX0fU1UFNt
PwSBU7yYkoTnQSZ9CPlPI6DvSiDvyVZDATmaDjaREIWWnl18rCEtj22/YMFsPpAUJoRl/IIYMRk7
PIYI9bGmdWrjIXqVq7LvOf0YQ+7Tf2MmDgf3BuPbyjNgBCBr1l2/tqwYY1HtJ9XeDTO0fMnwsmEK
ym6whkna6+RCfuKQHL2V8BKepRe3DwP3lrsISTKn4hHuIW/L1H06p/e6teoGqPUgbnh7sao0VnuW
R5V+04kCLSBGW78ZSc0vRXnyYHFtyJ7t4GAYrAYaV32ii2GyiXTJJzyqRp/+yz62vreybM9bgUsK
5cdu6G2gbgnYoAxdf5dais67we26+9hsKR5z8I+SZxl1xLEQrqe/schOa4JGHtIZtJZ2uvbwE+fz
buS+kKHKQ4whJ832L76B1CzxAZbpdWM6cUcZXTMBnY0a/UaE0IVjoCqiUswTqd7hLsov/Q7q/kUT
8sW1XWl7PTiFldySySpZ8UzE5YkQR0Z3JuuZ2yMQd0tuk6kWdUKpR5li+mmwlWxaZXs7wLQJFYug
Lh9yqyo5pfeJ5dQP5Gdyc+PQwXpmxBzcL+uGhO2eilEv2ufBpK2nyhDW9D6RY3yRNb7Irci4vR18
kIU3Ps1jeEM9NiDrsjWCGZNp1l2D7UVTS5sejj8uBGeisEfQMaqAXLyGoSkKAFM1y7dgCEQIa5dd
Bl16KQ2izPbfwyAJHkXmBDdc6nxYAmHlX4OL345nbkwIeuxd60JEvbr6z4z0Y0aSfz8jdborPuKf
p6TlH/w+JZF8xaBA8tWEReW6kinkd5/L0o5jcgRzcdlzGCPB+qdPgSGJ/x9/DNvMdE3cTX9OSYb9
G2YHVrc40m3+A1zqn4xJdGX8ZUxakq/8YJbN7lnw3SzrlzEp0R02V1k9TpTdfGtqtc19A1KrEZtH
dLtDBL74GMFWJHoErXl4kR7s6nYtxbjr2nTrqLte3o2wUBIv3fCg97GgTawJ+QfY+jzjtp3vYDTt
TJ0fy/y8boMLCpK7lTOG1pMMj1LcWsZr1joH0QZbqZ0Wa3BvPJbWR9Vb0NbOa3EoXLlWzZsBR7ib
8/Ss0Ha2cS0Nu2BpAUJPWEVWu3W9ZI3CviH49hlomq6sgdQ5YFicamWy6YLEWGtyBnV4nWTS5zPe
nWVL3j2ncTG5Gj3McvNtLGNjVTncUUOoPP1wrHvjSK/BarklKliViGOlscpJ9NRdI1cmSzfsFOYq
ivt9oOsDHPi9piLLbbJ9pMzzmtNP0H/H7K7Z6jUzSqaxiZzwo8w96oGTy8G+LE1BI8cZdW4rbEbs
/chkEaXrjk3Pz9+QLaMVEivzJqLHGt//OjKM3cCWCsjh2hSAZ9svhEPQv19dJLf2XO5L/eD5H2iM
K/aXPPVm/7a3rSseCJShsdjcNwEU17S7ZDJ4mEfHOUgLS/VI0m7nK16VQq1gkfBEjz6jZgDF42xy
vLxAd5JHdqe7GrgIhpKDhwdjQeCznhJufWnGPCnAzhyN/ELYr+monqkgZcMnjBdW3RhRNgY1H355
1g+pBDnUMkhY4i3o5mKfmXF3DtSxuermciUL9diBdwgcBSWJN1mRGlYAAUJl3teDs3HD4NFiCCeR
JraRenLi/2LvPJbkRrZs+y9v3HgGh8bgTQKhI1JLcgIjs5jQ0h3y63uB95o9ZrAu06rHPalJZZUH
lItz9l573lVyuC46NsUY7ORxsudbH2bfLvFOAMvhFfmHPKKXldMfHa2RRNEmN69MMh+nftgCZ2db
PG44FZwq0SEx7X4ApuWNrtrj6JQbHSSOyUvKQvsultw8r9hZZH2GwO0FXeRVbQnWNToeqwiGqgkk
2wF9MVD3asiOccOMnNis1Zb8b9yioGx8PdoJVLfaxHoDRsbtYJYBlk61GmnNsB5bMu06bT14oCGy
u45tPRaXaTVSlfW8aafV3sawkpuQUAOXZM+iF3eGhVnTe7ASUNuL+TEi20eTV55lHnTadNQK90hE
m5WrHRPi91JznWvJtpRvsnqU7ibWn6FlrgxrPExhvsGU498KX5YkpJsB9WyaydqpxsHQpX5Qdl+X
pqJTUgaoDwZh2aLUN4hp6xtMIDQ042k/6sN9N9o7MVc3Vi0ARrcrE/vBSisJ+vT0+wGkfaIdBR3W
NLfX0PohfBdyq5NNoFr+gqI5n5JMxw0QFW1+SfRXg+1KXofN3YD5vq4WXk03wHVhn3FQ9n0msdgX
hdVtVXcnUnKo9QK9/HG0hoeuSQ+zBHGeAtptCUhIy3M6Fvsknlahe2P00QYod9AZ0HdmQe0UuQV1
SvDcfRCO9H+TeoPudRemzoGDISIO7bbKvjix8R5GICyseNX1j2OYvFJNAn0xl7xV30t3CFzUwLWJ
7JxYq2n8rmheUghGgMuXZguPgohkzX4qBozMfOY12SJTw85y/hFq72WGORT0R23fAxbZqfQuTVFp
9NdkZ/qn2RSvLPG82iVKdYygE/bVXD5VDuIrMkk2NnExha1WM/J4klXHBkNzO8VHD3luuziPeF0K
RW9Li5F8uXG67y0LschAS9fUyaQImQCJu+jYV6ieW5PdqfnF976R87EaAFHpcbmthL7hvfM3kd7v
8MOQhkQwq0VHOgsDt+jf3XY+ohI4zyOufMQZsOMs7w69y6NUQD2i9kttubs4AnIj6J1VRekc8qph
jo8AJJ490Vprw4qvWztR18qeiQ9vkvw7gcS3moEYwfWbW7fwv/Z8tfD073QBPQXZ9hfJWtOW2fi1
HZKU5CNfnKOM0IoeUYIJb40OLdzmKr4pCvvOoNpdUtKbuLDk1KbZdRsW01c/JWuVFE3k/lfDDJmH
3s22Vov/tar7laiGFK9mt0WLvSTai25TJSUBwZG8b4pYBPRvuHfk8RyaQV9QP2Q6ns06Hl+cNpEQ
IPP2CdQ+Cc4ssoS6yh/94BsvQpfZvh1hnPSORDFXGdlrWxKMSHv1CD1gxHgfrlWYW5teynAnh4LQ
Hl+Qx9vvrcZ7K2oRnQD3RAeqLzXSFz8BX9R1RzCK3RNB42pNHwGlncdMVCUQIBNFGmXce6h9MOjH
A9FWfvIsiVm3BYu/7w53du7zRcZXzSieyLTc+LYe0TqJ3HLliWd/4t611r2k0b+j3UfipTcccgwW
qW69sGsNOfgbY70d1SmK6ndLp+rrVnr5XTS1e4zoIxCE7nRkYId+Oge8WIR+Vsg7qCWKJ8MOj+QG
nyYr3o+ErONIIpRyfEsgpK+5AmuLFj6YbOcAje4glJesJYK2ldtxSiqTjcWiRP1VU4EDTmNLLNpa
kUWtl8NrZRuI8WtyMOAGV2RfxEVzS810q1XyBRPYLm7BGACwgw0ldHhYZbOvCLzlPIX+bUc07bK8
cGRHgeDYDWFblgZpMYF9ndLkTQhc2M96hECgO6nR8WB2+e0pr0u51itVPtdo4rfTFI7rxpbmhvOv
7AI/9yfWVZWYamc5kvwpzazXhSWtmxyA0UwNIKbvT+ZP90iyBoY5VBdfHauJSVynhiuCOramilAz
OOUVu4baAE69qhcqB/E7w9peSB1OVxu35ULvcJJUXpUL0aNd2B6QshFk0eLpnsMad/kBvFd9F/5E
gkgzZfGfepw5mcTcQoDqjlwKxFxGHoETaWYPC1aZhCmnFojcRxdxNbWtn/QRxK3FMfvJJClizT3x
VcubzPfcL9akUf2QhTpThwNk0rjS/lrqcQWwFKPhd7oSLaQUrXuteBk2facwvcTUlaJt59cUM1rW
V5KOYadYC0WF46HCV93ZKLo51mdzTGKEWjKu0FTtCi2bT8qMojtjYbMoMZVXcBeSVWa9tf5j5g4n
m+3Fc0c090FZA9HRmYhWpAebZ2L0hgdNxuMXi19/7Sw0mGHhwvjkQm08KZ27aqHG+HKs7vgpRG2k
472bhwRHpCggyrR9zibhH9KFPGMXnUUZZ3Fld4OBo1a4BxgHOUHZ+LZZjPWtjE2JbhhXdzzop6w2
tetucXujiymfY7jLZ3tQDp8e+rBu8YcnP63ilaxRk9EHNTldP3G2Hs5kb+x8Qaysb24yLS+2qelq
hBl7zZHKXLvW7OwpytuXSWjhzg+BhniOhvO23Ug7FfCn5upI7zjZtKU9PRJzWH0rkAk9U8wLN1WV
DXu5eN9BI8IiW/zwxuQ5T27px1ttqIw9yEMRNA2hcDwu9laTp8UkFUd3fipsPMVdeEXnujtVZp/e
W7nzllThsS3Vy9An2Lvu5kZ+iaPHppphTRJvf0Vj9DCkCe7SWbj70B4OULniGxX62cYa+sfEC4G8
Ug/lG/XjszVaj5QfhmDWmysthG9RhB4wW5tY0T5JfjQDhwYcnfrKRFZoNONDW40BXbCfe0N8K9zc
mob4OYnYsOfJW5QAIiFa7lV07nPa6wQ209vsU/sWdoI8Or11TrP3nGe5nvLkPkylutVTVuIwTcp1
m4DMT1FQ2JrxUtqkbQkcUtB3YRgaCud179/nXhQwDZ4mHyJtbg53COFfyl7dKlPKo5Idp4MmX0XE
7OzA1T1NvfWlWs4tBoeUyM2Owmha9Eda4DhDdtU7I8cQv+TAhGV6XMdutK7AnFD9yQEieWyKWzFv
K62YVvih7C1KtucoGdurAiH6ATuVn966Pjz9mff2R2rHzdqMw/DQapq7GYTmXY3hVJL9hNPowCJr
0+IK/WHLRy+vMiLkr7MkAezRF1jbiqbK+DIKf52MTbmOWreTKMeXhnETFcyncd8HIGjFplDYLteo
5I3zNKvK4J7I9q9+GCnE5cTNrAluHEDgVPF3eD7cbTM+1hM52mfVE20yl5ic0ca1+1ojnmRb4zNL
To6kzj7vbZRkNOuxvjVEQjiT+JHq9a7tGnedASZZUYD7wqE4hQM3fsPFgA0Jmevhfysq/6qoLEDu
/9x12kRTrX6tpyx//u96igNJDBcS5G56w6ax4Lv/XU+x/u/i+XA5wvhw+H+ag/7t+zAXS4jAMoS/
Ywn3XNrn/246GQtE3BJYhwQ1GLGQwv9B7/qy5WQtdZylFeYKPEy4Ej92eT3simxOHeIbPGvlUYiG
snisG+rpTb2yUHA1yeMvN+bvWrofqjeu8XNEykELLwJKmnOh46/x7UHGJnkqc9HV6xVlx+Rfvc//
yNm/zJD99xi0r0k4oFxlXHgTHCShZJIz59RrDk1dQJSJ8x4eyW1b3YyrH1zpqnPe2tUR3+a/voD/
PPZHn8LP6wPkvrh56IzoPKCPd3TKRZ0TmkNCV/sWy5s8NMm+qU81bfqIQ7ylXxdGFRTT+59v60W/
nnFpGC4OM91hcNdaTES/+jGSDoMyEq4oKJW5zsJqp7Xiuoo8ShMbStx0o1C85vbOc77+eeTlFfn/
xoxlYPadAkGChQyCHunFwMrTqmiajCyoLDxjY8+kbLo1sPP+sSJlgqJXaH/ygH97axkSIqPBLTbQ
f1gX7xBBMx5Jywwp6+m7HMf+iJpHLSWH2153n1qcMfeyoNTx5yv9m2F9xmSTxilKYCf8eIv1sW+I
NiGCspojlGADFaAM6/SG5MQDDY216R+twdXe/jzqUs68uL+MivvLonKKk/Hi/jZojJtsilKat5Y0
g06o/GXKvWLc/nmcjzKWn8+RF8gA8mJCJ3QvZSyEXjqtbHBbhZJMRZoOIyZozjanAWvwn4f6qOpY
hoJaiLJdR9aFcv3ylSEKCmIMHaqgdBUhxEhQmWzmTwb5/b4tg8BwNDnpL9PAx6dVz7hphaalQdKy
7aIWEshh7Df/gyuhEm4QHuIvna2PgxRYfltag2nQksy41fqRvLS5/mai0l3/85EgPLCSWC4tHHEx
UpT69HC7idcA+SDzdqAq4p487ZML+ru7hleVpcrCbmUvC8+v04hbQXUwyG1i7xZjhWsfmrz+ZIif
BfqPb7QNWZN+AIuiqWMH/DiGNoiu1keeTC8pPGahadzmYVPt+7Z6mPWCwgCJY+tJdP3a1HyqCP7U
BkbZ6fdG24OjH5WtgE9N1Sc/7G+unY+M27tEXzi/3WJMYnLW9YY4TGAtSHmLkPyBygvv//GTNNCe
QTMhJJwqzsU0UmjCjGRE4Z8AYKTcMTw6xAZt+8n7//sqiOqNfQLLOwouB/nKx9us9FoozraUDMbh
ewseehup9FH3KVbqma1tDL364dP6/QK4gYoUIbWcfukPHBNbz85N1CR7Kx3tQ2PVQed25rvqTGDs
iFIJm+z0v/58V5aHfvFSmEvwHXI9WknMCh9/reNGVo6vmbsyPeTjX254nQfG3WQ+/XmYyyyiZe5B
kGELBwWEh0LwYjoVPq1cADqLDt4Bo00BnXiH8dqrllZL2coe4K8ENbWajHEgpGBs9x3lsU1LMvZu
0rLK2eh588nc+/vKwtYQa+Oy6fOIY7p4VITCGfpEWYEUd1CBeMJu0SR/y9Bj2AdVDNq+bIT2ySJq
/80Nx/LLO7h07fzfJmGtAJuViixoLFgVg0epJymPYaWOf77jl1+VwyaIz8lYVk5yFC43RKmgodwV
PNgaMOuNH1MBoEYgPxnlcvW6HGX5FW/f7pMykv/v/4j/4hBPwFRJ3mNWNeT90tOHyjw7J6M3sbgU
bffJE7u8e5fjLf/+l/FiMkrQBHJVdntlidPcPIt/Ok/8HMJc+qo2u33yQD4O4VR610L4pd2Snx3g
2AUxipVVfDZNLO/Wrx8ew1hoavkecCPYrC8fhzEyHKBpqfNB2NFwlvA+djnkki+9G/fXut7Kb1JK
uDRUrcdivJVADFdz1eET+vN7cjkB/PwdQtfd5TtAcHpxuWM+iVKiXgoiGRPLQt/Mgw++isEKKzTm
CN6rT96Zn2vmb5fORoRZEp08Er6Pl+7Zg0lESJ8B1O3GnUXEwV3RjVT8HMqMM+ifh1D69hpdHg4/
pCyOqRmkBsa3lNEAcKbXM2VU070TwmkeFdmwf74jf/OOWUgLmb85ntlYVD7+PHu2OBtZAz8vHOSb
BrtkC2SSpRA/t/PJ3f9srOX7+uV9bmg3Q9JhWpyaJJh08y8HziXM9E8uaXmIv93xXy7p4o7rhA/E
w8zOfQBIdI7KmpyVEKmLdTP5yf1kxJj1qu6b21b5+s8382+moYXMzcmZvRp794uRaRQADjVpGdkO
rR/UjBn+YO+zyU789jWxrJCmB4rNXS5zUYv+eh9ZHHUFDIttTUE7MikKvEJwL+0KunPtbNs0eqqG
CK5WeeyJbKSe98nE9NtBkK274SBsX4gk7sJm/PgLIq1ox9mzoLxG0V+usq7JLX3QK4xkXRHfiFY9
6p2xlhjSjTY8/Pkm//YWXYx98caqqvfxqYGdak2QrfnKwKM1et4n7+oiJvn4Fl0Mc3GTBWa2ZqCM
EDTwrV2327sgwhQllpVj1EcHFl/WTwcsZgcqwxbpsWW8FrLf/flilzfmw7u8/Ap3QbAvh2/IKx9v
NMRYSWwGjxqz9m0T90cMeRsSfx/MHF5qVfzjCZLxlnkAsgNz5W+KfILXp8wcbfDdqH+ZMnbjkpbN
O+XY27Gv/ic3eeHfYKGgdsVB6uPlxVpPXy7iWTbDgllOjrHd30k/OZZWQ3Pav8Jnh4hids91Ehp0
ZTwDg/1nc/Tlzmh5m12MGvzTdTF4XKxO8PCGbkAAEsxxaXWPSmK1CLBWuzdahpD3uTS7oX4AHVg1
2zHvaTP/+SH/Nm1wEPaotVG8QxNluRfb0lKOOA0Vm8JsHs7cZVpgTvwPKyjLYZsFyLZdChqUAy+u
sUqTojJGvQ3ghX2xce1GdQxCy7939OpVhdMnG7+/vaRfhlu+rl+m+oHwJ7ydYOBTHMGrOWuOY989
/Pm2LV/gxbfx4ZIubtsIX4NiA6hpVlaad0OL6NxFrM7XyJzwyQUJlurL8TgYY/FhvqUOxYbmYuJZ
GGswHOAEtE5DWqucDLG2OzwW793soOUWueZpRKhrGT1fFVYPFUdPe6WczjZX9YxqF6+sTG2Hzlpa
3yAM7eKXOPLs/DpJRUnQ1dSn1PoV4pwHY3bH65w2wetU6u7JnKm6f5USE92aFmN1QwA8lbCkDrFF
TmmaMjyc8X3WNu0tHLsCIpKXGDeh3rfZky/mCN+k6OYzsvd7N029jXQ198n19OJuMOLBOyeGHLz9
NPjaF+EnsqJZLqu7Vq9M5LfSCVcOTrxnfTB6tiQ4r2/g1RaH0THtjd4Y4XvCwvqK1LkGdi1cQOCg
5skJq/dWlr3btpytA7weH5lWL8RE9NQcNWuAkPQUW0vHfZhHkQMljiNiULKfb3YEDXNCav0M9DYt
zcQXxrGkLjtseoy2FD9l3L/qtW+olQzLc2g4RNLbgG/aY08/+DZT6TY3VHzCyxQeG4EIKM9oIdLm
cV50+prtHs2rftZFad35I+bEKZ0fAAqq6waFxGGYiYpf4yDcEny8DZu0DA9C+kANDfrIuIVjtdfI
gBsQWeRTEaiuGrZ9Z6l1YSaQB3tl3Kowq3Eo2oUJcdcd12LS5u4hCkvjyVbjIh+bk9pew5z1i0Pv
lfNJZLVOJLxRcOOKjaq0LlkgduPKlHp8OxTTcbBSSIllhwZdb3ZFnbmvDu6k91ZXJmqtlvCrCMF+
Pa9jfaJDP5JqyJtJ4lY+vntOwQ4/znCsI0vBe9AUu9qejgYmi9WcW85fmJPjlEQZWH3pnK/BbmPN
mt1aBoYVmddNYWS3wtX0O56XuiEfTxdXhOV9t/V5Jk64hAORRDn32SqdapWxozb98t3sx4ndrHdb
LXWlCn1BtHT3hspC4degfMjk/B39vvMFDWJ5FnKoiX9bfmACq7CHY3BIKncG2BJpB6M23mvTApiR
DTFeUNLV6giQk+tDws2e0iUS3qmrg9dr+FQ66z6Mf/hkpZXEl0zwDezqZqp4xkxMODMm83E22yoY
5qk+urAuAv4IYYI7Dcd2WfC1GTxPzZ/aYd0ZN4kvJ04nFeq3Lq42GE/FNhX9DQAuI5B0xfZDwdk+
H0456IM51x9zs+klsVh0Cwh/p+zV96sGVPDXUrJ5kXS2gzFs3ky9TTeIdmq4PmI+snXKbnK+sL+G
sdPnwITdeCTbfs7pfOIiGwL8/JH/6sLeHMLiJlfzU2G/1jDwOzE8Vbwe5Z3hxWTvevBSt2WedPtY
+njItKzMHgaNhs1KF43x0OmEbhiYGLxuDdNojY/sy2wY3yKEaKtR6HCwSGFf8+jVY0ZpC32LzJ9k
SG4AmRR4YXAkZEfF1Nb08EQ6rdl2mmO8yURzIMdL/0BcpXA30UhWRCau2trawFVYTfFAR9a3f7h9
cpK5fSzjaDtM9WZG7UDGlbWJPWcsNqi7FNY5Y+4DUxB95KnqOQIjh9pEIDydFE4leu9I4wpOsh7/
/TDvSCDeW57clLOPVIXYUt3/anfGFgvMGmN/kM/JtrcQhaXdy+hmax1WVoyaMMfN/FdXRLLikLKX
wtmg6dg4Y0eoxT41x9WC/hj0YSV78PHBuOqralD7vnbMl2YQ4xow0SvzGNwGEt6OgO2OHHZbTpnz
u+OpwEpqWuG5+6zqsb/G5Y1MyUFZSlwVsh9Bke270NGzomW70XgvjlZrzVd6ZhIPmaQm5nGcEf4W
tjfCxLR58yL7btbzfO+lDs4UBR32praQDfdaKtqNU3oPZsSTlrYV36TdrFUrvOvztgP+cT9mauZ5
mzC3K6J5bg2R5wHKluz7PCPI6CcgExKpXxH1zrNeRvl+NuMrqwzPKiYiw7ZeU9LYayLMVpHn3Tpm
iRRRmvsIX/Utmb7NPWA1c+X78KTJsB2SIFowK6C9O18c7Iac32M7jaTk+BQIxUhIGTLOBpqRy/ow
5+GLKmliAyNO801RNsN4DDnY7HzkaXCD0SXOWveO3gt5aDolU/xYqnK6NfVs3GlaoZ0jJw+d3Uwk
xkmVWUx0jzd75LUW1lVuGUc+uQgvf0UMYksvDwGQilPwxHhqcXqKN9mNLzqJBvWRhoJFiOMQvvnu
NC4GMX3ezbZ9mxMXxol9Ebdk9TV47GnHtnatIRrgvLBGRYOU0Ia4VYPvBhqWFFbQT3HQ1XLcY+nU
1cpvQ5vyX+dVUHgs/SXNy8o66jmK7nuI3eaPVpC/6tRDt2EPu8F6fmXq8RUlEuTKEowXQg2y0Jpr
FHeJpKRHZmaAi6Y65DgrZDBQd8Fg5TT37dSibotb/E4ggwu+Gy999aDN5EeEOpNYWTYm1bgAztJO
/ohKCQY5E19jtIfWPqSR2T77Y2YfbRcwSIfdC7oI+WI+Xjl7DhoqFIi7YEcFSkLmKScqOdRJ0ebG
8z7G7PcIqKTiAutGPcFN66k5tYwWSA8ZsU8w4D6MgNmw9XmLdLNEejvD3apE/cpM9Y0idE3RXFly
7Y/+dBcZ2rCfnaK5zrU+ddeLyx5heDiZ15qZYy8S0RJgF4FPIIsUcP9qTL2qhlgQYhQEKnE1upO+
rmwzfQKgV6H07NNxn/uoRSoKCYQD6TbkHaNBcBG0kR9dp3PjfW3aetiNvj37LCn2GK0N6YFrGkQp
unWf+I0d5Hb1gjkqwNHzKl3QWCZM54FAnhEmkXYgf/NhBAr3NQHpvMutudnWDnEI3L1hIFN3QK7t
FNMtmlMQXrr/gg+4uapdbT+WFVC1MbaLnUuiDWGSU3QjCGxOApeZWjOxdwoIITOEm7ne6mXxhCiJ
bkcz1Pp6wkZ1pQryVNIoil4jo2KDEkLxIEqn2deqBGFi2DMyswl8tPTSPUCi/WKi1MwIrZ7HAeVW
DZ46Y6RJ3wqoY2u99AePktFIDGO4g8N/ErZq7quY7N2Jw/paxVa2L7o4PpeIHVWMuYNSYwSjrvjS
pt1hKPM23iCcRWX0SOyqvPFD96XQ4KRFpbmFbEGOzjgC52opTmpW1hevEAB1H2hvnxHEh/qXOS28
lplFqMzcE1IZP3gZCt9i6tgf9hnCt5rMlHtT9D3qNb6lVcUWWFv5uXWfgutYaY6mH9ECtifPiOVr
Po33US7uzHB80SZzN7i5ivY5LL4wVxvSZhdVexk537JhNvtN2OJBg2kv0lszYbFRKH3I+L1NFOiH
VWoTs4WrqWy/D3HZvKgQVwUOLP2mkSXxn3KuH4F1nSatL9p1NdT3SUKgtKHUjmBBd42MNnufY33X
he34Wtcu3EwX/j0qfes5ttNxDdrwm9slP4piHqFajVG98RPEoK3bLdbMYSdGLgJ4IdlLWfJsmhVq
azyGa5RBixEDZWY35Cdyp+2bKE+NnU1S2MqCowejLbmOdP2sWmPjz/gdfFcODw0x3Os0GVE9a0Sr
pVXyzcFiDjPQfW9dh2KBqqObovOOTpJtwKlsOZyipJQbq6s0VNrsB/LGrM6DMMt9X/n91vFiuXeE
h0XT89q1ry20m4FpAAohSlcSb9AVkqzrr/rMaK7cnLTQecLouLLHQu18OJzBUOcs3Aat3/5k2n1F
YFMb7pzRgaYt1PsIbKVZ6bBOoFWPerHLTMBXgcuh5K2LELND4zEC5KHD1zZkJwSq7zuSVpJIw2iR
Ncp736++4p2MNz1In+LctO2wYg6ZoEzD2Dq0neiumppNVqzUeOO3uFM8ux6rbeqT4et0eg8gG04o
DTLqhSs/jPtNLZxtY9EGshLmU0JW8fCMc1i+G2asHdqx9jd92qQWy6Ybq01qMqsWfkthqkHSZ2QF
ANGZ8AVCKb6XEw1PFSYvmY9OPB3YUU1JwySexX29zdvO2htEd6xpZCToyLPxubTwXlqVdo2N9L2C
sX2XOqokAZMYvJskYZncK6bROEjI8AAloCjDrB3gYsCbGqP8Ng++3xw5NYfRCetpXZ5JW5/mio29
WRZLKKt/74eLRIMjZjSuO+H1eZCEqsj2/tABeTHdpmxIL2fNVFdZAaYG2f3oqzVMbX4bGtDMuW+p
3phbOi4YoFAe+geyt3LjWNfWpOPTdcoQ42QpB+T5hWfjPYLJEruO2HT5ZE4vWFnJrIpsMqu6VMOw
Sf8GNbLy3BUAfx8dvaOb4QtUsD7Z6VY8NDsRixRHRufW3xonbInwzTKiNC1bz58micN1M4zT9ER9
PzN3TT35Pwhk6dW6t9z63KdmfIvZST34TtR96RDjlptonuLxXKf9cOQvhfZ1iLyo2KVx6z3HxYzK
fKry0fyOWci/5diBqK4g5ta8YUPiDs9xh88RK4VvrPCFTN4zeaVliDmSwL9VBCwxOaeddKLrypx0
UGglqvBML+oVS5I6YwYR+7Ed7oeymg9a2QAls9ofaO9H4vpKBSin4KC1ovfdEkCSYeF/QefddSfK
0bgntNr0d1lm+7uE/Zjaj3OiSJ7iHGXUdpRtWLxDh7fRv54sNVzRg/82iPRUakKtw7IxJGQe0E0r
ZrbsbWij9ikRQ3yu24lYdjozTIMdFhGb0NfxKelNe+h3dfio+Q9JslDByGzoUmaVGfxWCPN82LLw
AUK8rjA6p9aPJGoe2nRrhkeSa4wzR/PoyGrak/XIKVbfCf3OzjgWj8RPj5uiNd1iHyNKx7+fIOTP
NSnA5BktSzAJkhIC5DmcCPPYlkrgvTexq3Cjr4EcnMzE3tT6dDLbF8v9Os1+MLeCfCtzqq4JCSF1
BjO/E+5TIHzAs3DR29cqtqs7UtbX7nzLgNXrYIh6C6nzK8yuAV+U4Kh1NYcvrbfW8EFb42mSHVrm
1KZCl7bNFgbddwoeWjD0E8YYtKnnWibnuNEVCSosYBjiySeRzqC6lQhJjdVGYI1Zou8Aqek/JF2D
bpVgVnFhEnrtY85ZwM748PBMhH170l3fvDcN0TwPRvNUn7Dit2e3IxWZug3/9zYNUs7bmrLOhqlA
3gUQoWB+EmJviGunSaOS6dzxNRhhQyy2OVFhN4mDW9eAQkWqAsecjs1erH03QD045QjmSc2BziRb
4gtLyzoAworKW2yGviQ2bwLHnPRJgD9rWXug/kGhqGlRHmx/bvJNAoWJRLCacNJVFsFQCIjgvJt0
MgUQ6OJ+uips7Rgbxld/nsY37OPZujI0hPnRQOwCfhck94VbOt/KTKPoUuKTW7XU48uzl4HU3Gpj
Hm8Mvrl1T1w9YiXoaNdR1oQUdMwQwU+s84PZuOHOblzrUU3jKesiHN1uWX+BnXYAQrhQWK1uJAEv
4o2/1iZSIpoufmwQmdWbwbV+SLzchStfFK58fV8UKnYpWcV4+WhXXouyNCHF2dUGPXz5yJ40uld+
vbXhJ0abMA7tg0GcCZQ23bwh04UM6Jz4R2+1xEaOj5ZTWQj2AQECAA6HtXTlRo/UI8692vkOAiJE
fO25VEASOyDNUgTGDArcWhWS+a7cxm4ZaofO1q6yTILljNvjUGGvItuHypt/7CBkXXe6tSkJgFhP
nSezta3mnqTjTrMFSZ/VYMYdL46dnV1omGqtIvy09VzaV3XTdrQb+vqbCIcUbwo77aML6o56Qobi
jmLCqAVxn483fZkxK3rJzDnMrd7zPM7Tu9Kb9Qc/pC8UCDlLaLi59lLBtj2PGjjsm6zUSVLx1Rge
Oq9pDdD0RtdoKxfg7nzsSc/DqFBQESW0RZbsFmLesjyaSTZkg4scW/rVyp8zsJSZPxzmmIjrCghr
eZaxUWmBl+WNsYkcIwNEHvZRupuNyZ2Ooo4e2T4R0411mJQaROTWuw47btjIjPNhD5x73VEwPfil
od4Ayw2PoJHDv3K9zbQdlJbibs5hFq60PhTrrM4aTg8SBiFTTYFodkZLEkc56NgpessGpZ98VPH7
cAayERATVeFxzVHCHMidFpsJ1JPtbVPpIiDfUruuC/u+VoQtjmyaZp/1blVhc9HVlyExLU5emjXK
mhOUdJnjMRFGqIAEbreZ/wV920zTCC0BVD3u4rqmMEDCVHzLHsp6oiZ+a8q5JCfTBOSkS/uGEKAO
toeprVlDcYNFKs8fU2BsRJTYopJBofeexfkM58eGeCiq8Psx1+sBMkVGQHmjfRsWz4GmWyGhVEDh
7BwDGTml+3/WVeD1+6lowh1ArJy4DDkQhjUTqwTTVwIZTCh/Tczhjv8Yjp90fS67TstANPUc4RgA
+X3rosEIFpUo+Z72BV0FFUDEryEQpi9Z7LxwaAXiHXMwsHvyz/98gZetmZ/j2ujFaVPrpm4vv+uX
1kyMIDwiO43YnqLIdzo5vNfFVNWf6B4uG5fLKNjogWqRmMc/Ljp7kdJUHOfcxthygsW6FxVGs51d
b1sWTn9QUDc+aSZe9oV/jrj0Ll2XJhri2Y/XpeJ+MquBXmJZ3GiksWAIdDB5/fnmXfaclkFojPo2
6mfQ9D/xSr/cPHaWJYq6RSqYHCg7c+ra+L25clnT/vlAYINJS6A2ZP7Gaapzg+jKRYhhUUOOMBnB
h22vs65s7jGMfdJS/5urItxQ0AMVAunlpV4tJYDY8HLFYD2nQ7Ye7LOJ5wj4ej+5f79pF7iBNn1l
y8EIQOA4OKsPb5/uplOExJy379W/KcOt0z6F/83emSzHjWXZ9lfSag4ZmotuUDkAvHe6s5dETWCU
SKFvL/qvfwuMiEyRUooV9kZlVpYZMjUk4Q4HLu45Z++183XFw6HA6zfGG8fcW9p71/wv3iCLHG8R
qROugLdvMG4ANqoBdVEmI6gtslY/jYE++AXBZqugTJR3Tugv7jEEkZgd4Mot99mbdxnRpG2yicsE
y1ZCu1aVXie09e8vkV8fxLJQbrOG/JRKaarsF4aYW8zWaEW0dWpiMMKZ+/uj/OLUuaqN1AMRn7Uo
p15/YOQWzHIwOHUFhKn+phieRHTTZB9/f5SfuGRcFxyGVRA3CmSQt8NV1QrytErG2tczRmVJ+lHG
wyNPP3Q72cFIkitEPRvyqoBuY423G2eXJtaFDi2A1tO9XnCaFUk2lVuSbo0b9/cv75cnwUEwyvjc
Rmr4Zm2J2lzWHbsG+k9avqsKWvb9VBX7BpWOb6Az2v3+eG8lTMuAWUepaXOxomE236ye2mAbpV5x
lxDpvHVDgjcd55w0LrXotBumdjNFzdeWeIrfH/bntylQSztUR1jPUWUsL+uH1S3m6V+ndsONX+Vb
nhyrsY18U1o3ICbfuXh/eShhYnLgrnR/ChAZizrV+6VTkdMWxsSuLrS5hjL7nefQcqf9KBKwF9EM
ylAedK658PNev6WCcRcePNZRo06wNpIA31XMl+c1OERyILVlh/zOHfOT/HfJozXEi2bHRLqzgP5+
PI3OYIG2s3myg2sywBloW7K10qUEYlSu3kstfZCl3IXMNWqVejWla2e0N0nCLPP3H+hP715YLLOL
IQwDhPXTU6RXNDmli+rDjHm3xnU5qD6jQs9oKNMAFL9nmvnpul2OR+yujY2EdDfjzXVrMudSm1Jn
arDOrtrj7NUr1H6f2u3v39ZPmwsOs6yui/DcNVz7ze1YWDQQLOoGn3Y4ZAOztn2ESzeVqdyxCY19
R+9X/39H1F9/pG5B7oPOEA+m9lOT4SogO0HFbOwq7QaA+Tsf21t9HfJBsUiCkOSyQWR9f3MFIVWq
29DhCUz+yEGzgrMh81VFjUp7pAx3+kw+eKVsokr8ceS/lVB9V+b8/21MFu60b2U1NXEYtf/cPpfn
x/xZvv2i5Tj/+ir5z5d/Dp/LBcb76g/roo3b6bp7bqabZ9ll7V/2wuUr/6f/+I/nl59yN1XP//1f
38qO1hE/LYzLV2zOZR/4n02VfvT49KOncvnqPzyVuoEHEgMJPixksQ630F+eSs34gP0NBhXXN0je
5Vv+tFTyPfT+ligtwb9aPDT/Zam0PxCepuKQQDNpWQaIq79jqeRb36xry8ti/8QPdfkfO6bXFySy
807UGu4CJGog0RwtyAesxZFb7Z0AooZDKIGieplDk/XOcMvoOg4W6jdpA8znAwwocN1n987VQlPs
LEsiHI1zY0qPc4ei4VgWSX2j2/M8oLhIXHeTiBrzdzbPSjsxw8/jaiObQm/uI61zUXMosaYD9+mT
2FiFVWhi924za0onWv5xeTSTZpCEnQy0IwHrzA28bEuFwhGHARKQrE5bOAqkJUEaL4urKK7ItiCJ
gwQSoW5RkhrRljgrWo0hZW0nimllpSzdWo7n+zyS7q6eSTmjheDxqtSLAhnWZ4CWLv3nrNWszw6B
xI8hzUMGsy1TR7Uu9CtLJ0AG549bNufKNucV2Y/3HWieyvHywG4kkIjZ1JRPBj9ildrMgW6GLp+b
M+CVUvncNBY6bnCZ4U2SoyxvfF5oNaYYJLs6u1BLOzcjPwhz47IA8hfdqMrUka2RBFpRPY2xmTzX
taICO3AQO7CpULFf34aR25o3ptKIguiIppw2E1AGv8Jj84TdSTPoTTTl16i2p+8tYSg1urIOt9u6
qTLrUkwZqoWgSuivkRQbb6Q0u5ND4ZJcsjMnW0mRus7cKQ4URqfgyle07bTp3iHj9znRESBdMzKP
GlpkLYk2ax0MyV1NoPWhUSC+qpAKdqro4+tiHlJ2I5CoTKJhRwCccoRgr0fG7TTkUq08SjU8hHFs
hwtjnaG0C6CUea+LYgjwMSlWcB+B3DMvkAR7RBljHAQhka0K0AbMBnofAEyIEGOJjNY8VswGnow7
Vy7KZ1UxWlpJNKcqzm+Ym5nXmSKz16ModefYhrQgV6y047QPMZdKws0HSzl2MSHk2zGwnCuoolZ3
mEcevQcrqJhd1wGRYytJ1kuzCRy7y3Z2k9bFXpaD+ZGZB1kEmNuZx41y27euajE1rex+rWK+vZjy
nOZeDqCpNem5eZ3b5Gci3+mujugUTqSi282mz4zpdiKxtlmX5tTsIGL212FUTZdoQcyVnhKAfXbY
cF4PZaHZKA31goAMtHUf8RoWOz0CvelFBbfEWk5L97PveBCIoMlu9dJFLxYBRthXtS6uR53ZRciU
8iHg0mI/SWAHs/ZsoLEzIdhiTF2QJ4vyqzSqPUNNVAwO0SOwLlBtoeSSaaowU0jbT1ZgRnfjVIsz
c1ViZnq9DiTkEGaleX3fdtAlxicGj0lA7GrQCqK6Fa8GKBoRtsV9Wbf9N1YFYTBunuoardbIhMQg
hbeCn8D1iaYmdTPgDE3BYHwLB78dgW5piAa+6BryRP0YSaEyT5FJr/ktunZL9YmKSfQZf2wzl/k+
BcfVld8rwoL7ZBEgBvCaViQ3wfRQxyIBGEL32MFAvC7cdqBbSJOJ3K4jA41aa6F41CMMU1Q8rdg0
RaMihhiNQWwqlwCMzB9tTr43t2p6F4SQebSTMUgG9h/zIHImAwJGg84XoG+UqWQJS1rKzGVEWDMX
1bFpS7uA9lqifUKEUOgEnTwKN5TFRzJjCusBAV6Z3jl6NsAR1LqyOblpGzcn0ufnmIyTqNHQ6SDm
6q6aCFCzlzRJ2XhtOuSroqFsIEXMtB67Grsdi3Rt73I3Flv4LbpXlmr+JeLDhZk5kv3K2V+R01Ed
DDYzt86EVKFA3wqyDFfzxhpZFybAUexb+UEn4JrNwUkt54bxNXE1PWEVTWw0qAodp1O2LlKQHUGE
8sGg+PXzRncXKcKMGoLs5U3c9S5aM1lo2zF3s4/RZJIR1U4FJLZSddd6ibzMaEPbI2NO7AuSWi47
ZvT+0OjpDgAt0tAqdPY0BNEE1NNofuknNBrtAPeVRO55pYLE2QEfKy9clnPFG+t5uksbkxAb3Ijt
mr6isQrAstNE1cEK64W0l5Ai3d0Io0m2sQ49yUzzm1ltZzZZeXdAU/TdEop2Z1cGGqYEwTFdisbY
u1FVfCS72cqPE+d6Gxj211ZL6+YL/djOOHRJ39dPQWbI8lTFJZklaWLzgVPwyY+j3qOvhB5sTA9x
bhGogmCsJI7dM3MRnMYmE+ET5OLk0bQs0pgQnqXhBYSuwtkESaIEK24QfcVwliGPDHW7913GSQ66
MllcI2eptjGhaxPdXKs4W+k8qitRCK32kDYX0yYWAOo94lGcUxbPkqTolLW0zqd2m+hy8uuGqmgM
XZqttYsABZaYmNcG1lh3BWc5cfdWnWVWup4nx9goeYkgQwPDOLt9vc2MykFkN6uITSBJI45RkmuK
Z/siSFLrpoXKwBQ4dcMFdFeMXzPFALZDHPUjMgRyTjq8pJtAeZEAmlMKQpN0Ar8Lovaxt1Q++10R
8ZjxErw28zcZkZRzDsiStjdTDs1kG8QxQ7nM0i/yCrkBGhfkiBMQ8O/TLMJpS1O64aaP2q7Lr142
jn9r63yKvzUE135v326Mf9wX//N/Wxwt1cjv9tB3XRHL+PHHbfTLd/yxj9a0D9AMqNJgN1ARiqWB
9AebxP5gEp1t4zVxHBV7Ahvsv9Ak/JPADkH7XeDgZ6P7r320oX4gppZinm+lH4Ue/+/so9/Wq/QD
HRtvKjhZHfDBW/9JMgrujolHj6mxOGaIJQ6ziF0CtLoefWyWraZmHq/sQh2ODDXkO3Xs25a1xjvg
vSyN5AUk8rbMEzCkkfuKyutqC5AGE9CvEMvHW6YyzeaHj+Tqj47Hj4GtPx2KlhqFB8X5AsqlC/q6
XsgVwqvkwLTFKJLsbmwTyy/ppK1qLXPfeVc/nVT8hLwr8CuOyu255FH/2P4weHw3zcg8VjW51VqN
jC1k4H1uetFslpuZQ95ZhFJojO8j9xmfwWTsf/9utbe90aXHy3PbAGTgcOGZb96ujLtwYIyGhjPo
k3I3uGCxfbPIOnMFI00siSOA64gsnQ/SnnDEhFR0Xs9C9NHIBMYBpbbnJ/Z7Ul8XQ4OC/vcv8OfX
Zy/XsMGowsRPoi7n8MdO2+Rk2mwxhS7sWZ4qJenhwtb5O80v/edPnY4X3miQyAvh5+0FVndJ5TJF
ZoSmwJnzLGecTEDxM/M2s9HVB3sMYyRaCnIbUeRoptW+cpFc2bl4GnK0uNcLqv26rhcDa133pbJ2
kDdkqy5P1NtElghPO340VPMyszdEzsozCYgtE5GhVZptQ5ieQbOSzRjczkp8+/1ZfNtE1FULRw7j
JQYl5EYTTv3qLNLGzBlkIrvTu5QtSwp0sOZ284aXIWsbDX8s8SzONCl+cRO9TUCn5ucsUknh5OUm
eukJ/Pix8VDsBoK2KDuR4ollAokRdNUH3UoP0i9O0NyWjkmaKljfUjwMqnVQnWBVOO22sIpTuJxE
qfTvXOwshq9anC8vijGi0Eln1xhLvT4LtqmoptJPcIBhf95WrGTA2qbnWaYOKN9+Ka6RNf/+zL+9
fpeMEhPCBKeA5Zsu9+tjzuTvjaEAZ03uXrmP2CJiL5D96e8fxV6ypgGfMEd5m8fcxSb9b50yEUAI
KZpDawCyltY75+9X74WnAGM2G4wLNM7X7wXxuRX0xXIURJB7zWytVena2Tuu5F8cZbHg8VxbRq88
714fpXaLXBmbklsxrh9zYQxftLoRT++csBev4o/9bt1WLQ7D3JUmLNCF5WX8sLCMmiVLrTe/NSiY
sbtEg5nu4DO61TMhkqbfk0P4iQAAWgShEIq+ylJ2ZOtQ6+FGoQ/OhnNHhoF+NuMYCnCnpnZ5NqDj
yp20GN2hSmzB1bWC9qSfjE1LCOgoSbWLweKZ14hN6uyoW5ljXIR6yPeKrsZVg0Cl4tEzAQUHyBIk
3Q44JkUtTZGWLgG2y8uZLIuQOrQCzoIxLtmBGXXdLUxSekD0cezam3IT7WQTJgCCTS1NoAUTWkGS
HRp+bqxqWNRgiJVRfI/ZJ8U0IHe2iHzlRRbl3XzTGfWs3uOYC/Vt3zUtQwBXa75RDSnhpmlyfAFq
ayX5zo4zI12lMeXEqpjUQXi1redwqBnKYBToqbo3dWU6wDoI+vikVqh2Vx1grHaTB5V5Sd5gCuuZ
3JvuEMxVT7+mMEtt1WYo009kvtSEYutjOSEvFbZciUCL7hxr7lSvJcBP2yiTi9pKExOYYHIknXqr
Ux8SClw2Ap6wUSs8vjWEE2va+F3oy14zdqomyaEnTqdE8qEJzk8qzXlP2iFmdFWGKuEmeYkUFylS
AJvZxKVDnRsBw6mWM2hmOcLmyTLD63ZcTGMxz+zzpMeQtkNOKfJH1JKwdksQJdCS5/5hBG/+vNTa
cm2HSequS179fdM3XASZEDdIRTXlkh+GMDgNNCtfN0i3x61O9ve0jtOATEwdLedpLBN0rdpYqO7G
nUYEKkzag70uWYQP5M2gYnMawjOvlF7WzUZL9WX4TuA3aGJAsJ81ar5prVQ1xTtstPzBMfr8axAj
G6LQIC3jNNXEkHh2Yo3JWSvn+gHUVuasAF7IeNfEToJfXc3rp96oO6zPetzvYo0k31VYW0hZB5nJ
fYkmI+HEm9TKXEuTtg4oDyO/d+zc9nvKopo9RA45e2oY6gPIRMppllje1oiBXfpcuRJ1yKlGLTtW
GBJRDieIYQalS7/WE0+tBftFGwKULEG/o11D1glLBQ9mQPRv6mOBCx8nu3Zp2aL8btb5pOhfnTEd
pS9VmlLQQhnmr0hWac95PRYgUo2waA5JUE/9FWhPkzsFLR1RnqlOtBv5z86ILy/TjJXdu3awwZli
xWuoCYzHkYAvHde5UtozwxgxbosJG+NV10v9wVLqqroK5BQG90CAzPigTFWwR+cB7wXoTVz7ueyL
iHJv1C0/HhAWeKFUxodkkORWpz1OglUw2lq/kbRtvkBnGK6NKIvI79AD22mxrdUm4v2UMKONkK1l
raseqbRfl1M6b6O0oqNFHdhmWz1atP5xqOETaNTeNnZO0SG6coHw7wn0TouL2bRHtkCsmUS4IDQX
FMhLL3mcXbujvm2cY13JXofOm7sF3r6+OGcSD82qgRtMn2PIxXxF5LEDDlqvxZOaGIG2FeMURxsr
GaNPWkaPxa+wfD6BI7YxwsKrXhuVynO4G13k2YUrEW0lTnW0tJoUXtMOTqBOndKjA7Ao09JMGqsx
q+tdnDXkQahJQzpNbxbWLc0WsVecxh1WlpqJU1rZdE+IkcwHhJRVGq7iLCEDV0U6fNCjjOYR2oGl
BiZpy9jrahXcCnvmHfe5ET65YaedFTHb9T53Slp0wsnowejC7eZtmtFiXRlmNdRXfdDO1t606GL5
hTlgLLJwOwdebsn6sTGd6ajmGmHQdK6I++37KPuo0eMp13iTm+0cF5rwsiIyMK+5DsRmM8lzn/Rd
a0kA1y5nHKThulJMOfiwaS3NC3UzX+Ha1A7cm7lxgZxUOeL80omeN12a03mtpxtSYqzaI8JnwANg
0zHz9ERDpZk4SWt5zagr37kX5OcJZfhjWZUKWKm5Noh5ylHw+f0IFpltXIXb3naCuqchRsS9H6Uw
i7j/QheiuZt30hsZDHxxRQoULAL8Tfie3aMZNWXUIokOcxJ2e4XMY5VwINUnVlV+E8UgAwT9Zawx
P4gcUsfivFHXQ1IN+ro1jPBzwsOpOIiQrpNvKiXurqa0lMswyF2XhtZU3gYWLSkv0eKICyfr4ru0
HZ17d6yC73nnkqxFmDmDDqopAOEGifTFdiY4+7sk917sSVDMP5LnRqmjhwwAVtFYTIQTx/SqSLfG
q+cFQdOcui6QFwo3dY3R1ibNsLJo34Fg1u8zui5EgZFM/jC3dXVtKllxX6ZSEOoMRMX0dVWvCGMq
C7VfmYE1TWuxkPKu7SrJxp3WjSLdTsNEqsNyQs5GYZfDAfENxpbIabqFBlQP33I8mHwSFtIDnp4K
5H9W9Y5wtsScDXJel5yL1iq8vM97TEaAK4hT1jpV2Rns+nlM4ZqbDAjaNulujAm4rdx4+VT7os7P
YtbIB7fAcRUwn/EAjF7WTArkwUq1wysjpAt1qxCrlDU+gozWPpT8HT30SSPGCkGyvfQoSQ4KCZ8e
bRrV+1qWJp2BUme60p4naZAtIrR8NdahU+SIOxE856uXjd3/NZf+y7RtMCOqSiKi44CqNRZx1n8e
2N4Xcfv89I/b9rF9lv84xXSM/nHZMeWCwvWPvcweiyf5Yyfqlz/+j86UYhPtiszGxE1NDik9KzbL
f7SmmN1+QPwJLg3NBJ2MpbD+a8brfED2R+whbRTqd3Ql/+pNKeoHqiHwqMzn4UQgaoHX8tdk+8/y
kqH4fy43l836vzfzgsnuopw0uPYdHBagSV5v5vVOYrslJ+Ch7tk+901k3mgyOYMQPHLzPw9Vvi7n
+TaYxmmbOgSWCIgBaJzJmdEG0OPG0w+n+hf17+tK88/Xs6geHSAxqFbfVJpD0wplmvrwAa1WvVGw
1novv6RaFK8UYLte3qmffn/MN5NuTiFDbjqIjNzB+TpgQ1+fBHaAhTIpsXE3MbszMTTn+dB8DCfE
Mm0TZWvYCAKnEQ+Vuog+WlJ7p9RdWjE/fgjEePKUZNK/iPnQwL35EPKoWGTjo3Mzm5Pn0jqPamPa
COyjlrKn8WKC8DfYJqvzO3XpzwcGXIp4h/7kAmJ+S5NqCGqBqWcYNzq+0JVBiI03IH4gPKdnBDZs
pLBuTa3a1bQa3jnnL1yhf79prmA+4EUGrZM6bENKW66EH8rIpBdmkTdRfk296hn8dzp92e9z3/bD
LQvyhXl21zhads7K2lv7eGvtm6O1t89sdFfOyvXdNRh1/n75umrX7Ipd6101u5bfMuzZ61eth/OD
L/zW+9+urFWxUx+aI9lTK5t/Tr4OD9NVdpy34/V4Y57CPZk/5/kcXrj34/VwVRI9c6Xve0/xW4+N
t2evm/W3K37ot28tvx39bsV58uPVtbnqfGetbAIfBBi/Mzxlx+RqpW7VbbnGF7NpNvn3ZF+v2xVA
hZ27M1fJttxJHiCUlk/qWdtPN+PleKkc8yMkjAv9pOzULRgORE6dX/LTtD2zYn6+szb3ygaz+26+
Emdjv/ykzgv877sjs2DP8Sng+DJ3Ve/qo9xl/m3uJb7jG/toG/joXs/R1r2Tu8Er3rmG7deNwD8/
z6VRRJ/MRH3y5vOM3a4Nah7g15vV5R2O7CMZYdvwuv9KGIgB1djx3GoNI2E8zjtsuV68Js7Yyzbz
Ll6TmbUN17WfbJ635wNADa/xb0FO7MJV4U8ef7FO1rBUedW4+vg7/jtNmj9416SDkXjWesW9e1UI
8lI8Apt2yircFP7yvbvd7y/cF5H3m+sW2Tk9EI3xwLKkv75uK0FCUEAJdj1mBBLiIHMAD5Fq5JbF
dogJWyinhVQQOl9bta0v/vgljw4R3LL9y5/kNDwUYS+3dR5TiNkEzMfFhLdkrAQqjdJljKfV6j6A
v9FQwx9eftGS9lukVxhJO+5Quj9sQWnM4qYvxLHVhsugSNQlkkY9MO7985diMdvNQWiv/v13L19X
s8145wp40W6+OTOLksmF28b6Db379ZkJ5mKEj9Ak10iKDopQLkQR3SRtdOHkzyQ93GLPXNlxejYU
7YT/+5amDq36fR+66xnjkD4fEvUpjIyLQgx3dlI8lqV7TRzuQUvdY5e3nzoCIAKJz7T4ClDwQbb5
rhyjFQqHTdx0Z7e0trH2ETmxswapfIWXZFtX4wzAIdpaRkzTZ7wYmf4lIl4PgpSM6BIH8rptAcGQ
Tlvalt9a/S4L3LWrMtIU7TEx40uDrFCtzm6Morgd2vIwgFX8/UX15gn0cvM4GidO2Jw6Ftw3zU68
QR1E2Ty6Bioh/Daxe0bIArnCd7W15TFut5p5NbXWhqlp/87Bl0fqDx8bnxgfGE9AgNZsRYwlff7H
hRi3ljmNrRaszaXpULsANJJ5AGXdGPPalG17U4lobZB9+84F8/rp87JtAmW49BFVgQr57Z1Eop0j
x8GcLxOpP6eYjb2or3NyRIFKUVB4SUstRV8x9qhFtO07p/z10Ze5keFqNqBQgKEOe8M3PdmKDlVY
dKZ6B7ZJ301i0Vc56VHrEAupgYI32eBUt2Z5orTbx3PckddXbnotP0YIYU+WKB6FwLAZtjOCorH6
ViWVvMvtJnlnxvLrV4pQzF5GkiDCXn9AhaPGZcb+4a7TYrpOBJvkhDd7sWEfCxk/dKnplTGRHdmc
vWdGeRHF//viwBiCDsoU6jJeBROIwPn1sbUhbxwag+V1VnQQM4aA/si836xiKEakMYGpIapNYFSZ
GcvEUbUYHe8npmBHsplib6DMurBLVnzasMdeaJ9RgQzXLeaFLcFn0n/5I4mw9doUw+QXkx1vW3W6
78I8OxumeunUIrm22yq4F+15zofpgoBDF6jrbamBTqQcHb0EezbVp4nsaCj6w1wU6mouZHtDSuFZ
tXpzRZbu/cv187fKpf+BjPV/2yBeM1m1/3NtdEIlUmavJ/Ev3/LXJN79QM2ik466NLkoa/4qdxz7
AypxjWoHHRXTnB9SV039AxYENPQUv/Scl43FnyEhgsE+1Q51DvcaUziG9G9qm9/VOsyqXu9RQPIa
7E+WYS3jWh3B7Zs9StAqJZIAOz9FIqIzaYvWga7U6DlyciAiw4lIrEVdivI7Hzp0NK4+rtCBRLQ9
pYOn9z4p3UEl4ZkH4CWNDNz0nTUNX/Vay+1HcAilimskFyA7KklKYlkzCt0koZyZAhdT1V1liZkW
m9QVDfZvigtPabNgq9aJOiAjwQYCMKBqNO0KSmZFopcxWySc90p8l0nT8BP6GfmdlG01XFmtXuQX
iiuym75Fu7K3I3KQaKym8rrNoXbgrE2Uw0SmaPlJzImRw4kYO7lTlMAUbKiUfMA1xDQVVgrtkzw+
aWFjItVNRbsBjjABgIMONhLoNXZJeDtLYSMiGpDBPFmV4lzQD+tHH5Z6R3ek7/ojDZ0hXwc93SRE
snCSTjLLu/I49mZpoCIb1CndzYNhW0dC+dR5jbgsbz9DwdHtM6P6ONrrLCo4F7RKl0+pa1ThPlJQ
vnoK7JAv4Vy1PfMtZbjUaH0SIVBGdnxPbwkMCzqBytedavpmEfi07Uw5bjViFem0Jrq4G3iU1hsi
N5SVKjJyAAkzdXzQVhV6L6TKdKwTcp+jVWoGofIMH6GfaCvSvVkVUHdbOoFoewh6GOBP0OZyTIBX
TlO7m1kmVA5tF0AaQtBNP7EfEhzlY6TF6rqSPF/hwUxWh5k7nqwkoGXHBGODHKMMUDzxSq9zw6qC
gyAhqV/B5lNQumEYNobSvuFKVkiZy8K6vdPtMRX1eoJf2N3mPLCmbefYMQQLa4ArcwWcMCwJZ8zZ
o/tJC0mU5FqDXDPNc8N8Zj4hHTm0Z5I3tPRTjUIKYXAdwMFwMNQ5O4fOpavuAtE5zlMfEpq6H9yE
mf4G+TAJ6f0wGdlGSzSCmywlN20864xObvIWXM+s9YN4IDuyMz4NlZoCMCmaHB5aP3Z5DYWetFhU
kZBVjHsxMPk7lOzhqNECW4USwIQ034ekSAG10HIs3H6aNgqOdoZE5PgUoTZ+EUZEIPBcjUN323a5
Wu6mwmE2BAAjCBHfgWHwIYiMNmziOEX9OyJWXo+mTmRuqyIj2BF1guivH8mZp+6cG0X73DhdQfhn
R8J47Wu884kGuaxcPnJmTMlJJTkTRJwyhs5EcrulVWh51YSMcFARicjADpigVWwiH6qESU6WdlIY
K8EgiIInKqXpfnJ71R1GWvxpPD3bEPPMr60thoY1ojRh+qCzTJPQRDTeIyWMk7IyP1bOTFoO+bSu
k86eSK3APkUOZETHz1wQkZsqF1nbHuJOT8sSob5tIa7skDibt9YcO+N2nIbG+FIZ09jsDFfSbLVV
aVh3QU6B4SNHtWa/zd0+u4epQ+wwLhQZr8l2JUzWmdvgJoAD4HhCDwQZrY46N15giLw8unpqFj4a
yzg91IZiu1dhORGYPDB5eAqBOq3VdhIkicpIyZnVJIrwZQGldVUGQtzlSkF7WBZxUqDdVk0iWW0U
+J/RKk4sjGbc1Fvi81T7M9MApcQorwo0swBOP1sxvMptPcZqTfjchFw8TY2IMUVXis952WcrUjHH
vUgjtzkGad5dyFEmp8mQKWxSkw+1SRZWTRHGoUkYfa8RDIo7Yok81OL+BmB6+bkOw/lskCDqaW7t
Hs1M9JeY9JuS2z9VL0Uez6EfESpIhGA8Ih+k0efhUUd7VMbKQ4iF4SGVtbGPYyoRr8wa5kXDYDlP
ap5OzUL5QVw+gQIUzKUO1qD1e6eiEe1oVXBZz2T3eDLvw48OkDqGrJlm7YJJ1ut4JIl4YFv2TP7d
/DnQYgPogSmmChxiOZr7bmaMug64iI1LWesVkI8IHYU3TYPq+HnXmCciCMuvqZKqn9MxIIG7k3V4
IrMznW51pctPlhZKj9p1IhQQjwbt/Uyo0ymQXRoQoRz3TrsHRRYVh5TATOsUKJgoLq027tiTuXq2
Lwep8qNM42YyarimOnzrLkqbce0UVV5spzLXk7WqZNaVOmd3oPs5JZNi30GMgCKYBrnK5UcKOFs7
UzeZ2jSKvAfE1uieVcdJ+2mqh/QjDpCmW/MeVD9ws5jGUSgqwEja9EAoRL0f7LS+DFWHdSEERpeH
WnQzIvs9QKkML2qiXA+lgCRWi6JhcCV65TiFkA/ounFCQqBsNGDyPtsPAdrwrVQSZsGM2eejOhnK
A1CO5qLrhHsVaJ11AMPjnIYhmg6M2EAzySy5zDWuSYfQntzLJzLUHanOvAMp75EWQ2piTHByZiXy
9cHUj5Zob6VoQIDEkHvAijmQLrJldFfzEFvHXaNyLaNrHfQ8frKUahcTVe3NMkyvG1smt1AP1F1Z
Je1eGIrLStCgYy3VwPkcdjCZ9akm9cMRXDuyjA8BcucHdZbG5HXzcNaJLjgGQw8jQBmyvch4gAx2
GB8Q9DOoRwc3e7QgIXjaWVeuKPQZmMe9fWPNxA/6tVX3q8GeLU82nboJ7I51A8NJ8ihQNVNNljC0
1LxRXJDCHVdoprrw3HGMqGOFMAYZ7nFI5nrXMUTa5u2c3sdKX/pBHlgbgs/dszVkXJadrj0S2Mhi
4Or1bYAbCvpMn7qf9TBh7BSF2tnWk3Rfp+yeRDsTBYrN4xzUkfMYWtNzCtKDuWFrX7fIU7aUVN2x
YqC8wxHiXjeqm94EMY6amYqRsaiuGJe9UeYgeVBUVEV2VccYoNnJApvUAnoKbKa8SuuLA+oJd9en
UXFkMVZWeDIIgCiFSqAsjCQZRNORZE0yfZO8do74peLdaPf2ndTC3E9VaV2MIrevlSTIP+kpZH2S
IQOWy8bnNKVXotCqNUSNeQNqRXwK57ZYTijhl7Kra58pxF1Zzme0Rhm3zWwwPiqc4mS5bElbBq4J
iW4roxYPJi6JKJjUbYh5Z2NnSQKBtEaAAlcMlFP4rWX4eOc0DM1jHqsAhpKM9XbSYbAa3GRRfcja
WL2o8K90rpFfTfMQ7wG+RF4VJ2fbyNtdrRj2anaCaivtoSQFluAPTiCQD62uw/iKa+L/MXdmy40j
aZZ+lXoBlAEOwAHccidFSqKWkEI3MCkiBHfsi2N9+v5Yk9ZTNWZVZj1XfRlpmRkSCbj/yznfcaud
r90o3weoNlwGrsAHbj35H9rg9MOt+uoJyUOz7SpDppJUNH7xVJNBwG2BdcEKiRQpKlX8Lhen/dF4
eYOf2Iv48O3HsudF3qdT9xwKzTqck2ZjSg/626IOdkwweFbk5aZYxmBdAOb6cBeXUPvKivtxrY2X
PiZY3CA5okK61tSEZ5bJ/l219POOyzrZpe3Sbv0mhw9s3Va2RPy2EapwtRwBFcJuLeUrdW/6SHSR
ze3V5+pAVi1lYNd48x0sUbEVZqgu3rzgmUt5YtdEllCHsyd278G6xQBI0FMmVVCucRl9W5Y0+8UF
s80fZ//ZpJ2qgXdY1mcPdOEuzrv+vnWroFo3S93vuF+XdQBq+pea2YMyAilQ6bXNK491uGbZIKlI
GT/CcmMbbFRMO9QtrKgDcY8OC+LnhL3LoGi54AWS+E0is69SL/kjFD2AziLAeS0AqrVL17JXNWUZ
/RBVoV8g5lHA/loF1HpUOrzr6ky/Dd04UmFH8a6C4XqZeOfYoTOOL73uaCkr3mFDv1nH3BSz9uJP
m86M2KVyGouVxXDiIxlgIo0iu2VPc8ZMwyB+hrkYjrg+uDtkic5IBOW3MvZ9xlBgJ7lYLkWZGyht
7XwnvL7YhU033TlL82AYSmHo7dODl2fBsYiW8F2q7rVUTbgjtCVaVihFJgyNNiJmqzxXlF7HxAVb
Z9tRua8wSawlqudnRczyPpLd8Ox4zXufoUNeBJV938EKs4BSbmuMQbyPbYnva3JX9FrtU5KkEG0a
hhglC931lKfdfdMUIR/SGM+bNvLRBE1ReWRtZGORi4ZTV2N4gr47vZMm8NFEKr/z2QWfVFJIXvLy
p5lQitTFYu+jvGJ3FrrjQqLfFNiAYiF1pqiizwZSzp3S+skMjoMSoYrlEaUQm+9UPBMAXb+U2itv
pqLsneP3o8T+vE90QfqupLaxnHDTNC2uTYM7o5fdJw/YfLCpDrdy9qonUC/gJHM+69aNy90k4+zR
gZa5Ru9SXDxW2RuKgRZyWI1cBAZA4nrzyTdgse321v8Wnvedu4kNHndSOBODbm3PDPeLoXOANXGN
B5P1jkE7XiG+z9NV0vhA4PLcOhiMn4d5mWZ8a7VPyyFQPLHCj++hqYMEdIo03oWLj+c5HxYItGjn
VmT2yGDVB22+BgL9aQdTfQnrMTuWnRy3bh41z3T5AGYoM26P9VjQGrn4RtV8ddM6uSbor56hIXn7
xYqiO2Ojhk1iDC2AlQxZd3H72mGc/Yz6sb6So0wR4I20yNFSVIzAfOunsQrm0jm4wM426rkO4mw9
FXn/7HXzrw4DFwqBGrx8mjQV4bn4CzfkHGGfq1sbhDeqzyv/0vSUL3Vw4HAlMFQV5SvN7vBzDqEX
xixn7jKvdrclipKHTsn0NFcUIbiJGAtA2t935dTfB5D77tx0evPoC96iSqsPzGKQEyZgmrya7MK4
YoBRdflpcRfvWlX9S+WYq9NmDKxB295F9tR8ZnJYEGXO/cGxa++n7stym+uofkiGavpR87K81QNS
WcDEVHVKgQCkOPhBYqOz1X6XX4qUY7elj/6UioIgnNNNklvNZQi8YV/NMrmTy1QdUIZA8w9hg7tB
MG8RcF5h/Xo70I7ZbirEvEvi3N91biXf6VCmyzQ4+Cbdzm33hnP4hHZqvhjVoukwBEn7grOT/cla
w/EEf67uJml5ZwOb8dhnNdOOqg83cY4gu0ZitIlK535wiNxWwfJauyVbvjIRnFKME3RrHjiwxz9L
C+0SUHBd7nXihke31v269jAwsJh2jsFkHr28d/aM6IcfWuli69S3S0VG0yaNTbfVeAf3cVFWL1Uk
ryle4bUqRXIUeOoQZXds+EIXD1wtWIYigwTv3jbY+OjrLdvGyhcETQYeHs3tepwjBDDOTdtkEOcd
wz7P93Pk3geVf3tla15jx/5sEJseklADo+WbQPo0yEPa6vawBJm7yRsvPPQofo7c54SEk1VxReWm
r3GYtXcNBtb95Lhkx8bKP/HLl6eiw/Hsu3VD4SlewO26LFn6EwrIYNVVdv8Caj4Hsautl6Xriifb
Jnk+zFS88pPG+xizeVmXdd5AzIqtO3BCXbDCuaUPTZgkDx16on0b1L/bxVF3sVXOW8evg5Wg3f2T
gYbZxE6V3cR5BGwTpMbGUFO0bapAJVuGltDGeBfvvIWtdxb03rsICcDMF0ykO+QKNxyo7Pb48ZrH
tq3Te47dYcBakbF95LRMDvBO8y2SLvllBzfP62T52xJRHeWNIXJLj2WBqbAdTjZFNATwKsXmLCMy
4cfylNtd/0YGZ73G2igfO9U4hM+X7R4FdvyDKzneWq7MPpEDktO6wPqrgsCmlq/SOzucnMNgx7jO
NSw7IrDKijIZDz4VMA0jlpSz0vZw540SR0E5OQgPF+sEN/NSz96wLY2Mgcgu7ISFLmsMdfnyx8fq
oAGo8vl2y0RuWJ/8ZJaS7LolHba5c+NW1yYqHvWkYbf3qve3addimXf9z1bVzjkcI71rppoeulpc
NnIR761Om/J9Tp35Ytd9dhCtbQHHb8yjP5UIaOeSN3UqQY2Xc7nzauVRN/vDx+ypGUNNFYQrYQgG
mYJFvBlXj7sSq/KLp2kTEWXm7SUPon4d59p/IHRh3nOBAO8n4Py3zF3Uj6Ygg6PpluxnGVrTU5eG
v+NALOdiWsajUIxlVnUo+n1QJOFO58QEiFD7q1t7f5HtLcs8AiJsYWTZkhIRtsxzxqbEGF2GIHMt
68rMlDmYkOPVZxf6rEhFXzF19ve28Rb4nCWw47SwF1Ab7rKakExfx3YxdxZamCfVA1aGQ1uv88CF
EN+gD6ijwaP8SbJgZ0puwygd67Wkb0deNkTrQpLREgEA/2jNZDYs6dqdyBbksXHjcvMJF6asLJ2M
/pQsAabzPToeM746OuP2SFyy4FY4k+NN26v4KvFFbuGq4a+uotuYExSrw53kWuFvckIyFqUDVJoV
Ax15tGNYqpsR4f167qseAA4wuM3gO/5WTlxdjOGn5tCFk57g1jOGC1MbHS1wrs0iCnMkniOhOVLt
VuCeXnZzMHRfspC3+nnqnU+rM+oFvgMuAW6a8fUftkxPVOFezlN+1zg2lZ9PyiurSkCxq0Yy/Ikn
/GmrAqQtyuP5c0xycd+P1Jtihn7QWeH0HPY2oH9vyf8QEjL8trXj8WMEzkeiDT4yJsxXT9bRGR6k
BUR8bh3ippX/A5m0WqfKcx/sJhguEyEgRyktxuO9x8DYsVHeojd392mPuS7pZIvmtruGeRUACqWb
zAafkBW2XSsZi49CEhleY3VaD4ldvnXDRNJa15Oq3Uzh2jTLOcPkASENJLqp3d9Zmo4HSts/oe7P
VtrVa6ZGv1A53iNQzkj6C1rncXHx6afIB1bAIpedSjMbH/+SbZg6i1Mml3YneR5X1AWwUOdermM+
DN2HP7yJA33icqVmqa+erk4QT7kocusq6oB5WVu+DLLErTB9kQUHX8ilcsLf/7NIG9b2GfqMPHSo
QNJ6JzxRPMwOTNfR4xOnjGjIoXGZScyuebY6kNT4l8IcVFAmLqOVJjurMrS8MqOvkkUNdcLJ35YU
Lr7PoUmSIYrOnqHOUCiYs5XWtP2l2xLf4zufc8NxQWPu7zm2nyePeQRY2XTDMO2CsJQ60O5s64i3
+KoHMFDZDG0qHuz3tkymH41yzaa1JXkGZgAvThbGqrUW/diOqj4nvh9fMInJbeN4T8zQX5vEcXa1
Zb36s+/fx2Fz8UegH7xPehPpKXy00vCukvZ0z9gm5EmjF5364ZKBav5lPA7EPqjJsEiZKPhwMQ5t
3OsjfMtyI2aIKt40Dlsz5cVTCDP1w3EmCitkWrBPq+54U+J/uIPI61UsBK22nwRHtyuf3ayVd7DK
u6PdNuPOo9mD1Ak+NMbCtmNlEj3KBFeADIoYWXIWPJQ+Sm8qrO7J9ntrBdBjfKq8Wz7KEjor5SXm
B57qbEUrlL+N2e2Q9TKCHAtnZLrmFw6mAZ0gU9MWL3EjRHfA6pqiZ47HPctw0qj6m+VGK+8jdBiw
VrPPX2hyhg1OaX11jASuMrCI1Sp4gPuIMVpl191j4hXLvkvm9BLG/viSOJG1721X3nexq5mizRJb
+AJLg/NcHRLyBh7HUJGCZOr2kNIev7CIqvY1A7uTcQN9MJEcScby/WOBvPESV9l5lF2yn0Im0h52
uzWetvjc5uNy6geKyZJf688SBt8sb9QqzeOgW7FpUgxokatg50mfpkpxrqW93IF+jl+LGQx7hjGP
7+CG23SWFhULnNZm7Vl+RPaMa+glMC2shtmZ1l3tcB7Hnn8hWmC2uehGsPHFks6bbHLsNRWydFde
WgO3DJGWC5Y1F5ZgDF2KMrzPM18gatedxL7R/QywVF25SBJ3PYW5JH6lXbbexBSJaBHG3F0fPNpu
yOFA3iMkZnyGMAHqC151ZnF2f++J7Dn2q/jR72LnjoFEjGaoQmGTZZW+Z66r1kGDRNzUsOHaPFg4
xCyo+27YDNugZ7qO71e/6ME89+BTHypw4Pf8ItRHHZzovcmnYZ0lPtPNYs4rbv252g+69+Dm5tVl
qGv/AFCIDp491SUcivIxMqH3KZTFxJORx/SEbAd9PupTdHPjcLD6ODizdSmoAPFdYQBWX7BvoCxD
+lmBtW9/MJjCdYTLWz0YqZGQi26A5s5ViBgNwH1WzRBkcXdxkNURedDC3bTC71Y5w98V+UfptY0H
HHUJldAhbMS1qp3xV1OU4/08wKAO8vY9EjQjK9tvGsbu3deigvFIewd+WVEkBVF+bSR73xolifCp
9pcsGB551PP+Rimap61Y1DheB/4ihjeYxFq9XVJ4uRsGGuLmg3Ljur6yVC6e0iah/o8yz32hsZfe
uQSn/jankIb1GntbWa0xvtAdNHryMc4JUv9+FaZnomKJkR1M6KMtApIK/ue9bPqSnezces0h1XlN
g+W1Trf1ey1+OUUWsaQ1Ih4evQGW0ErF4qn1QtFu+iIYk91UOSOpNP4wkYikfbwOrDLGdCcwfTOj
Eu5TZ5ocVrhlqteq5YZnUlmRyDbN5SObuHJXTTI5WazBkiP6FW3WaiLcajMrFX70nlVEK3br/Lns
Rx6YG6Hj9kW/9SbxL+1ihSemY/2VI5P5ghMKubIgwOI1avJna+7UL1y216Fegq+Z5dBWqNFZt2X4
2PIgrdDshzlRek7yBCLDHXkJ4vmMbatmF+507osl4HfsAOSbI3Yvrz+Dnqv+VGjTrvbg89YPdGzj
0YoD/9pmifeu1ejaR/zQ6TWlgcUFN2FZXuFUVOF2iaBZe+OglpPNgCl6yeC4MNVRnA2frkeMHRT3
uCO5IsKjv5YpawXOX9pXWP18iD0TNDxAxsvqe2whIDqatOifg2bx5S4NPHt4VbBcrWNuvET9MpbX
06RZPD1+VaCbJG7vWwyJR9aKx+e6uGJ4GOZE77OY0uzgDF35E3fUhMU5S+mijZ/vsV2kIOBH4Fqs
3HGrIYsaXrS0/B0fmLgzlt1uMjUy88vFb2/kQL8diT7+IRjOqjmEVuPf+7QKRxjx/RclL6GXLmBN
vFH5hkhgsxHcDTTdWbvr2O7tK/Dih7IhjKrSqYf60SvW9uDO3xEXwTO42laskRXI1xAo4TWjqP5l
y8V7WcYxfLObuIKErQO5GjM2uTEsu3MvZHGq2Vf/qvwaqmUKHYeIDHfczw2rWlbvPpkqXd6cEckR
3wbSnNokZNR8CYbR/T10TXEYSJh6ycbuzRt6DlO3OflVUyhWdF3zYibCtqa8nr6ZegL1727l1SjE
T8xyn0ndVXcaLem3lfrmqLJweJxjxZyH4O3uixPaXmeKYlOkhpFwO8qTHQ8hplReWaKLxteCp2gd
tkN1BYAlDsqS1aVJJh5hizClTYHIYiMdZAuCyuCieSuPReC85ZMSHw3hZV+p5PnJrEq9TMMs76PW
iw51xC6lKWOc5ThAD8GSZi+ov5cju5lnym78cXMejHs0CXzFegkvnhWxxeqHOSSZwA0PPP3BM8A8
+1UmrCRDUDAkOcxcs7p0qw28dlSTsNrCrW6qcM0RZd+jmnGxD1bDW1h32QuasOlik3yyQfZQXVzp
vnIiCSKoS3UiHU0nQLnoWQWUIXaGLqCgKCWXYhB4NdVtPL1Iv3rNov5kj0HwbMFeWIMNeoob+/c0
J2OyMpqhg8O09VTaS39LNSEiJ9bO1q/meLMwoljz7paoQhjE4fkaVrZj33WMRTfQ6sNDZ0t1zHJA
uKvKbeRu4fBaTxy6P7IxXnYmqH4hV+TI4HBMVuEgxZM2sIURB1Yvc+AGu2Qalv5W2txeuiy/byrE
AFKq+mgnLq9X4lLsJyNq3qZV6tKSlUfSoPvVuomkDE0rBzIr+SWJGVjuzh5rncLvDrxe4sCqGi3g
rYjPeRAferGET3OIelXV3TUBlnLN3L7/ofJcfxsYQeEaOVL7OxomcTF1U31BMHKfR44AOEqR8zKU
ZvhGpzB9N1EF2Ans1W3F9wRQq7mr7Xg6W4LXLErEUyKcxzTo/VegbVtuBZvyz82PWRx9Jbif19gX
6zvNz6D3pdXWD6yimo3loz9xLRd4F+nZ0Ejn9pHEyF9zpj4xVDJ0y0VUHpY8eyHPC62l2zWPzC2H
cVe3FBdx55yTcGHp6xHPcRdNU1+v8MC5u9sUdmUFrFg19+ehFWUIzz/o2AZP7AKmaUT44LlUIG6l
7iAmv4dK4YtDImJ+ZFXO5NnL/BcejZl728siMF3ykCWcGM3Q8CMNS3Du0Y8x9PPFjhRNb4v6Jdra
9gIdC7ujw/sEinkr6Mov2Hbcx6ZI96Hp2s3s2uMnT721WajQnkmzy7YmQnGiRv7bUMXjwa8oP5ze
eJ8TO4ODBG2vWADB+QpYmT8nVqaeWRWNL6SbiyMEl/mpNQMVQpMR5+p7VUqYny7FW8Uq4ZDm0bvd
xfIUxJF311aDB6YsUX+olpnHqsLKHEBcvP6rBuac+k3WBdTjWBcLkRQD+Voma4+Vwzt7XvgwHiYr
WbozKhy5g405Z7tOD3BFMp3iEMzqDU8Z66puaZ55WuKfxlQWv5xR7kPbS8M4zxMs7i1XgVVkeXyI
FhEcnSZZgIZ48mBJgHG1m5qzlLrXPwozq5O9JDnJFK2/z+qk2wLZ9S+uMe2lhD0Q71vWLfNGN3bp
nLIgUx4ZUrjzG/JzvCFm4sT+ZzMI25pOS4NyY8eGpDxAr1nOuUjthJyYqR12+E5d/TO1mWYrzqxJ
j3tTakKcirCXchU7qJtW45w36VUOiTAX2TX+S1Chytt4aukdviWaGvuHN4ZxeHWCOXHPluRSPCiW
uwNEtcLO+EWFwXN+qpLJt15Gol3CS5+hOrrzCrw2G9fKRYhxXRXmy8zCg0wWL3lyZZV7S2prUKL/
mj2QtMjANJmD74vVENeyQkteInhixpkiCAY5B+jgM6ptJ/tW1mjFW5a+7GEhMBx8KthT7zeQReaa
sYY3NMVGWt1yX4oJS29ILoZmuPzMPIYMTAdp4V3elvO9zTt/UGHXquOMdRREgYN6ZorqZOs0RbCL
ez8jjw50V09wwrMR4lDKkZkiOhwQCueUVfk3s6T2I5Cz++lbPvhEmQgJmyGdpz9MKObfSz06J4Px
8nNw8DWfxqKq88cKh2S0K4nd805T1fDMzZ0vftdaWWBrI3sboIxiZRMbxJxxZtn7wh/nb4CTDOY8
L+a4nsngWVFaR/52Yn3kr8jBdXYmpCcqkr4++NwlBPVUrc9V2LNueDJ2LL7DiQSB1slof6YIaU+q
2zlmRIEQs1otHmO2q18vk7kjlCOQ/ZqlhD8/+Bqv78YUaSrEWU2jFu895tnMWk9ONunfiD4V0zQh
07YfXqyMTF2A53DSEMVh1u2bx3rBiEYCTu7dMHl52PTBvdFEh57CKMpuSF5w7OkuDE3/5InadlPk
hTbQabDzYcLIX/UxqrhtoHS1n4FwvAWt6MKNqfup2wRBPN4z0sYcTwtV1PMTvm2zlnHywSJh+Elm
U5BuRrKD05UbMUWaN06AeVxtq9krkjcOxzx76zqaLyT9XX6I4GAUGzTyMQCkIXKYK5RWQMoTFHVc
vdwqbmK2A5jh4SEd8zZ7QUPkYm2GkjhY/x90tP8ot/4XQtq/5aj9LwQMhzgC/r0me68+y89/NqTe
/vW/9Nh/dyK8CEiohe1hfbXxdvwf+6nl/h3mM56TEKdphJ3p5nP6y38KTw0qWginwMbl9A8A2n8r
slFx0+LZDkpu5qjs5/4nimzv/6FHwaVyIRaD8boRpKKIXe+/2gvIyhpy9qJ45MMU/Zx9k9ZUEiGu
42rrtUUHey46qP6sWhkqsSi34erOETMvBG1VfSwUBqyNach8WLe8Dj8FC5kUSGPhNScmMBAGUyVZ
iDA6pNsgs65yH0mv9dmlW/+wlhRpPzkr16BEJHJ4mrLznMw4F6DHZ8MdJvVcM6vvzUYr7EjrPqr5
v0E4S+1jjgpoOLmJj0Cbf2JerCBwrkpJxokdc1ohCa05W7PpnXXcTGwxo8k0b1nqQmHBChuYO7YX
NYJoZmX+Zz4vs83ruYj6EEYDV6hM6qLeUKQyFIaaO3zTMqKIiVI92Mcq1YTgwi2c6g0XErBT6LTy
lg7oKbQJioFpQK2/r7mG+m24BAYdGXGv3YEXuky2GMxrgXKpZyAlkgH1kR7dDhVu7P8peY3vsANJ
Qdq1OzOBitBMrgJUGa8hubYC0ZlTnyriuKiUqHiqg581k70detV8LFIXn3YqWLeHYSP3SWxFPVu8
uXiKlhEJqYaraiF297JXN3XSP15CdvPGqmp9YRtbXIOgprCzF2Ta5JL6qj1PSwJKJinn+E/fxI3F
cSetVys2ikYqD+2OjAab3jAVeeDvFcnbPmwFxk6WdDJnV6I6abZ0z+bLSz1aLpYGwTNBmhBnbC1i
C4XgRBZYVImh2C7ojuLDMEP9X7lFaDY+qBTot0xHvkzhCoP+uEBdJiIr+0kIYfEBJF7d8raNDY9W
A2kdiBlkn2YrRboefQ70jZLFETl14zGemFBuXIKNe1IaS+uBCffCFaG1AlLAk3VH96pJC7UVcvis
9rS7Qlhzg+NwXXPpK4udDRMNwDPSdNwuJEdBx0jCXj0uS5R+uYPW3THxnODPEEbesp655r5kPJfv
rXuLx7QiCybPaKs4206qGe/we1dfRVClLutrXV1taDUBwmNf/+mxOdy7YZvk28wpJhT2hTct4Fnp
STdemxS/meCoGVlAQPyezgvY1Gwxg9cg9jLkBfnQwadm5wShuzI0pj7gq8pzF9I7HW8qibwtweFU
cZ89123nD4yLZVXvqSnvsO50X2jgM7VOMi9+t9MEmVZoJJPlKUW3vx5N637bdpeWLINV0K+yxdOY
TAm+SYlgZROzH23d/r4FAvLTRe2AkwO2COkwmTGIGeIOcZ4j++QbIYWFbGOgE0cQWfCFartrznHs
I6dJ3GhRxxGeULbumgrOLvyOYd5EmYj8Pfdb+0xeew/eV3UCiurg2SykjDTZ1suWeGY6qX/nKfGw
q5YZerVrTc36I2s9XPQN63Oa/dg6Od5YfpMEFw9rAtQFy0k3zZ41I8XvINDjNzl8rL0hiFTjBjgA
C6S+DDFVkUn77vcjesk2c8IfrOkHfzui1PzwMH88yqqd6JZZ+X7D+hCkCC4i+pzZyytgJSXROKAB
ostNQ//H7bx6eoprwecieSTzteX6xaloYDlve+T5cDD4Wo7IsDhsipZ58Gr0I+tjsXzryvY0mn8k
hRe+k7kItWMZWonGzgNI25HduCZelG53bUyk9D6nhSMQr6hl+2RcIeefLCmZ2WNyC46cGrFmfBUM
EgJI5YZU9VXwFsQECd27QW8HOyuPw++sM/xyZW8wz9cIPi8ONfKwJ1sv+nLEGJa7BPUg+6Z2bB8c
4IN61UbozmNV3+iNAwUij6PiTIOgFSDwZgXC7WKZxxDnrLsG2s5wOwFAjiGhZ3i5sUmNmw5dO9QE
3U2BfPGrKWZCaZrkgQYIUC5av/YJ2eEcrJa28Zdt2liEyi9kZV/rtLzFy2pfgHsxCxF6jAshbyGv
D9j8lrngfUHiC8S+bM1LGgYZOCFJ7jDlr5Pc536MRZPvvTr3Muw0jxJQKS6DoNxox0dM6iOmnDlw
bwY7wUGz7HxAX/325leK2CUGiWEV0xL9F1lVzBvtatrXnM1IgO7BajglA88yl7nIRnWkrKzGY1fD
jUL8UqTumnmMZHbKnO5HE1ui3vYpqry70ZuHt0BMLmF7AyrDXeY4GJyIWEt/ScC6FepGwet2HuKp
c36QZ54KRE4VC3aTK3e51m2ckpTNBdNscjYJ7P/madxD+lmY5UAasqZVYDEnXLl2MpwTqOneihJT
faSFguGWYxq6JoYWgL1OQdaUwnVCZ7o0xQdiO3FwnFb393hnnOx94sdyX3LHWjKeCmCjm9Kf+pn8
xND9w9gAjM/oYyjGxHGVS7B47FT8vkOS4p2Lt9K4iJoDsrhfumDmUHF5JPS55cytN1HeKHYshlHM
qnKW6RtOMz+6x1AfqTdpz+y6KLOiI+xBFPVOGZP3h+ziqyMZ286V9UEkY/nYGgQthwZuzDPjnto6
W7VzO/LisMSgME6MLyFl3JTIDtr88RtI+fwzchv/d5EUNzd640nWl5Frw7iJbmtHr43/Ylf8j3yQ
/7aW/peK+z/W5v8Lq27P/U9V99Ofuv/K9a+/Vd9/M+rP34ghTap/rsJv//lfVXj4d+m5N5vz/62n
/4LAUGl7FIUR6iwBBuOW0PdXEe7+PSDBg5EzuhhHCOT1/22LtIDK3MKbiDaDw8j9Ev1PinCEQRTZ
/+TxRZgZBTZOaMH/UkoEOv9ahAtqJDrSeieRVSBbr+bkwk7Ldc+MB5vyPLQsWEgY6xA4jdyC02kS
U/uuQBh1a+mKqllHyLEZ47OsoX2M+55N0uLn9qocKsksOJ3naJ1FVfGMPI8J7DSnDTmjhH7/YFk0
Rus8KVBsVmKkKnGRfH2XqKzb3ez0Hq8XGRcIjAgZZ8fJMbvYqLUPPe2Ouw+8ah7YcxpKtTRAareZ
UEH+aHQQFcceuej8FgZtQ1TmDCx2Q/eeyE2D4OMgnCpP1ggyEOTgTrqFJy1t/OEZDZZsVKRm0qRy
u62WpWWLgwU7GVaTXyggqKWvLxHFES5A0dctMtV5sVYDQSnUUCL4wHKMxmty/bnG1hVGPxad6nf0
9bDRE4SJ96S01/EqjHLnuzImdnA/tRVsEK+Sx3EaDTHgWL4fVeWEN7obkpc1RkjBXtCzgBAmo8O2
TVc6ntb+gl5Xw8ls+ZX07CHAaiwcWyZbnketiS8oS59JyMgVumUp3FYbx8ktuXUnVB97ZFgtKQKu
+WCmR+plJMvgkcSR9r7spdA3rRTuj6lvgVLk3Qj/yrNrz1ppmaefLdrNp0ommpBWbSTFRz5SEwVL
AMMB42u/txd2TrijGE1uHChloEDKqHV2tz6m2EPSQqjShDJlm94ORj4tRTPqA+3N0B1n/Gz1kTzm
Rq9pOXATJpHTU3mWuWNvwQXEjFLqgeDHjm0CuUmt5VPWDWKq977EpbH1seZbe8vXtjnDm0OZpWVq
FeQPynraOLK1w03IBdmcugwMfpMHVvoVzqnothTFumEiGOFNEY5sHNQf2YDWIL2lfBWTB5yU7PGl
2uamcQwqHdfuz3OqIgGJzcU01eCnqbdN3WK9w2hLxEowpJmzGuqBiNwVspTEwrExSn+XOHWWryk5
uhTz0Gi96YJgip3Sge+tWglh/qxrzNVPum+6/tVngqk2U23giBQ6LWpEOoPBIGypMb1kZdydpjEY
ijutjRiIXM+j8aE1kRmPzTh14Y5Q3J7BJaOY+N0Itsnf/NxWtY9mjTar4wFChjfPjqaxFBVYtnEo
cSGgXNQ7RTKC3uIrBPhWq8Too4Plj6q2Qr22KeTc5Pd+WwThA73mgoS+nCz35OI8jTbYjm1nr6LZ
/w788r/YO5PuSJE0a/+X3pPHmGELuGtWhKbQsOGEpAhmMMAwA359P66sc6oq+/uyTu87F7HIGCS5
42Dvfe99rjIZiKO+OQi/45QpmhpL6FQhRaO5k7A+ND7VC+crUxWTM9kK1mCw76abAucOIJh8kR2p
pYI7V17YyvkcOFgBIMCWpr4T5fNh/a9rXx79kbnhoPKNxeCIMkVucW6FusD9FWDN70+/67gDwjn8
rrG7cVoz1+fMk/Nwi1+uDE/9KW15gfDVyvOWAQkwHdcRbTWlZlfXn9TLtJ790QPOYhPaaSq7szLf
ZcXAcYZoaNKSqvcePGpOsPRV3upzcKRc3Ysbvh3eff5SH87RZb72eoRdN9SvRKKn3+OW+783fBQy
6+dteBbm9NW72eV/MHNSj7yKXLh8xLqJ7b6XS3TXSvC77KK43ZS0HfBOeGN8GPOobY8e3URMnMr+
6rgJb0u9i0/psc8877ZGYsXJqYpPBhNWv2xnDG+bjdc1aZ1leGYum34r5vL8fPa86TctMj6nDpiT
STMONZgqe0aI7yBDPkf2HDmcROfhMx8cLp/Wl3xIQTMw6yz0nCEx7j5HP3k6tBhB9rHEM8Uc6az4
nZjM6zajR5zMsXBJM144y4mSi7Nzqi6mKKqX497n6w8jvHK8hg7ZPEo1lM2Z8SdjXeiJTWjKA8MC
Mpl77guxoca1zgtnANKcTBXGFMaShTP01ggnwVu57KmHs1qkpej0U8eu8ldlvEaA9lu2e5ZJUM/y
VRQGrXkRj2WJmwgfn48uQXAoPvdwgd9oICuf09IikRMqAIc42QrOKuXq65aRqh7o93Zbde0MAflZ
O6YZ4FgS8cOjSLIt8f3NfaS7BTeHRmiIseQCJT+R0yfqJlCv0sXttrvJod/yTMFcipNwZLgGnLGS
uLJX1+2viHPDY29X4TyOfHmi4V3vl0fCS84VOgdIWOrtyOouWJZpXba6/ZGD5cmouAbPFDHDhHTj
Kbws2Agp8r66fGl62+VmRrT0DY+ww/tNiUidAO8MtjSMT1sFVK/2cYeIzyJ9jMi9TPX0qtyouAGN
b/dHt82b23Eb+2epOvPct5bzYgnyLQntXN33hVhkkQZDbPO4GbH2HHRO3ucAG7gD/jrWbuLabO/S
KergGTe5VV5MdT2MoB9xgGBt8TT20sQJR2rftXQ23FF751NrHdTAYVlPhp9O3g/khkyg73TYz48A
IDG2cABqGC9KWQPLikz0jUOAms7FXEI2P2FMmCujvSmZZGy0I9tBlF/W05TYrRWDq5MTp13wXWdl
sEY8mF2X8rMYKBSvUDfkNddViLlT2ZX9zIA/fbT96a30Jq/6zqLTas4KxdST6qFa70PXE+9OsVVP
xCUqQFdRNdLMtYIjOERsztwzVrXD7UBA5saAeZ4z6TQd8fXRn94i9jDv++K3j04x+Fd2ubo/hrhd
msxb2+HTD52OYaCtSuCXw4ppCkxyNR4D0kIW1Erfe4aDUY9ZRIaBNxnfwvkwiclKl8ihH9A5PTgQ
Z/X8UVE0wzCzDjH7p17GKD01XYrnXuSN20EFHhvFUCjIlziLnNRtu1pnllfr76OjPe/A9VT88v2l
2C7bTZcAsWg9Y4UrHJ1KTlIcBLctgsCsAioeFhGVH7NmViTtYHnfWdoILv1igJwZs4Nsjjt79Dqx
tVerlFFqrg+Uz6Ex7TyMLgfcmsCOcWlGmS0AVNujzL3zvMU4OEjlmGM78pFNxelxmojeJ+exB715
rZBUr5bacQ2agQXJbNq3OjqbGK1kaqGXrccGIjk5pLwYw6M/tU6Tub5sb6yiH5qj7Q3mHktP2B62
psm/dyifwAr6nUR2NLBM5BRyoqDzrC1eYIS7qFDl2mVC1CudA2jZfBoKq3vi4Ge+9RwLNLBitd3E
EtsW3i234o+RNMJYCzQQQKHeyafNsqKFquy2wiIgZPqfVbuM3QWeIDNmmlURcfk4Ct9kvno/6qFe
QGKUNRjgmld0ydYIv35c9kOb0QnWmHRWcxxxK1u3XzU1XLeI5ni82qDa7gGVzh9EpHqVbKzHXsJh
5vHB/rtzUgxFYXM6NHNOrQJnHXGGLvWQhXPQfZ9mq/ogjOy/2uweDV6aMPKwPjLZ8yOLWh5W6sBm
DAij51wNnDXvig7OUGI6dp/JAifTS1tMGXfFXIavzqY1hy78Gp+i9EIIeJCKn2xRDk8EpI2X5RMw
bzRV1mXwnSb52VR0rx04RPEQijH5sdRsmf1PrmiczRVoDWSF8BTljnoPAdeugi9GVndfLDzWkkII
FuuMJ80tO8KADLMoR8h1QdnuSQQH3VDLV3gfSAlEtgp/0C9qnN2cundbfiBc5iS5xwbv4KScARQK
Dzg72bF4AqQeo6hMt5W0PIXAG3e0yBfW8+CpPLifAQO/T3FHLgJd5Huktma/8wN4AQl9eSbAjDLw
jtKmtHBc91V/t8UqH5BUekluSFApnLLcwe4K69FNnCUQl7MP3+Msp1fF4qXFYpFF+EvvaJfx/cTA
BKpT25j6o8JP8at0iKUncYx9D+hUsV4ri6UjF6ZZSQttrrlRUeC0uMSa+aEOtuqjQnOJki1vzY9A
Tsvzatfju6Px0VJU6HGPWiaHDPOimod5aPM9jXseFYnLzve53nsGIqvm0kkXDqp3Xh87t5hrIiCh
AVhyF2wWzm8V6dfQ3RqTsCtui2y3ipPXFqH8eRx3VGk6tsp3JH4Sf1a1EG8vTmgciM+e+tnNVfVu
lW79Ps+xeqEZgEBBS9SRJEXo19c2+jdxiWbq74GuyDfGG0wjfWSWb/7kzS9EMFpHZGSJ6+Vl0RUK
W+UyviW5303UlHld88QqOXgS/WC9CxrdJc3Llf+yO1HBOoMqA02Pb7TXx8Irl3sCfRRV9hx3big6
7H7vZl2fV13s7+FK1unARD//WkpoQEcurO4y7PuV8E+rEa+jmloVOOgeCWlIDPqlxc7zxpLQp8SW
k19N9KlcyLjaHRmm6bQI4knG4/bAIiF4UmRGzG1ch+RQatnGEV4sVc3ZRtLjt7FWAlOisuzPyt4k
YGxYxvVduVdWmDqD9k83sE4fyRxwHuyqgP/Rm6hg9HRa+3Yt+w3EZ6wAEvkLp3VM0HFxmIVbfMyN
tqczby6bbxyKHWIbKuc1xhsv3EPeqGF/gJfCWTou8JVy91Hsu11nm53M4bbNIqHa+eDCgM9nnm6h
TSxt7oJDPhLPTaplQJmLQC42h86Bu3MTgwhzE9aCXnRP/el8+kNrKV5XhxBpmFkzSVON76ptdzri
oiE/uLTPOM+Vv1bfCxltDkRtv1Hd9ZeO9H+K2n8xKP+dpPYwdD//whb7+ht/qmi+/YdnAwFD12Gn
DUWJXfGfKpon/ogj1qUoW26E7/NEMPznKpt+XXq3XI+AOGVYEL/+ARez7D+C4ItXagehQygp+l/R
xU5wy3+KaAQI7dD2WJdz+IIy7f2V4cvB1czs2jFsldv0/rVKrReBR/RfXpHvf/6D/1qy9Zc+oj+/
jAsiOIBa7KMC/kWrq+o5z3cWsOgv87UVzcXFZJSdaVFIIqhb+PD3X4/emH/7wcAjUloWei7ANAfc
KXD1f/+KfPB2k1P7y4lhqIXKqGOg0YxDEsGk0xHDIjMVCvKBIDlIXdVJNEsQEVUQEgVNPRUPY5n2
XaDuKJvtokuPOAuFiJ7eCHI1EYKJk+KGaygz1/iaLZ1WVW2Uzz6EDzrQZ690CeCv4Zb3rB6YjUyc
GGktmlAB2UN2xBsAEj6qk7uwJEtCnP2huZp0s5kP25YaP9gqqHpFpRGcDHSqhbtqimko9Aj5bEcx
BvDXqe+2ypyGZ6+gEVUI8gUJPu6YnGyIiDvZLHyrqIvP174tVuwK5I/yF38zav8RYvOZiF7MFDqf
q6niz6WTmkVxBrcocOuEPmAkSTxzSJgVFC3mNZH5obVGMhV5zeYNDlTYACv1/RWMY4Sjtblo9yDw
MsHStncO5Yojl66MqvNZTvC9IDVFludyGPJKtv5wkEYnqhJaFqzpLpoqUV52iwa40jb84NQpVMPU
XTEStc8Y/saAAF7cVIda7vYgM1hedvFGILGbL/yYu1udhFPnDL+3Wk2PcNR658Kqg4q15roTAthG
t8Qq79vot/3YRc4jA7AE/dCzzz3w9Kjqz6GoA4Q5wbH+jNcc29lq43s/ypx23Q+gb8zYmI5oMUi4
zAjFOHXvdldqdG3MkqRyXfY7vaej9waRnEaGalPlkXFxa5BUnFO1cKqBYnS38GBDbsdhk+c0Uq26
u8dKZQ2XQYj9tEEUAm9uJ2MxWu21u/bL8kDtsQhuWrn04z3EXr4g699G3LZGGPdqABvKptev8ATC
83KQbeilJj3fRfCzTiQcoz26A3yE4WNFni24CkhTB9/WopT4Peaul8OVBS6QRX7l+0pd2AgN8EJQ
WQfvsBr26tPBKyrdLYxOjmT1wxAS4lSc1nl/5YQAb5C6DkgX910zB02qpshrbsaOt+27O4xOfDsV
CiKKNbDtYs5y2W35EXabR2/ihN3AwustAgp7d74FgvB1IGOC3wqXaq9pxR5gxuVtf1vpCPSfrja0
8d3dfHkxrgRgidoXUNqatIWKM05paCrim2BF5HYxdr4bXNaB2rfbbfeAOy+hDOzMzIvGuuEX+162
2T6OprbPKvoww3Nps+V9jYEfmbuCvHLrZjsEDf0wgbzFKw6Ai0EEA1vbvA00eJCJ1U0TPdUFqGHu
PrudK5Aarhgln3hmerRoKjy6cb83evUhLCYzJolBP3idZ03ygUOvW8W33LOGKU8n4xTtcsdSGaXn
apQh3UnviLB0j14QIs6nx0UOnrU9sIxns6cZ4tcMvUviaK811UOHMdhFKTOwHyNdRHWA5XYOa21k
YsqgDFJN3JGiuIFbafzNj2CJOUCtJkAp5FJiGBYz5Jg16Swm3yNbYdwp4axC8S0Oa6u+3K3esg4u
jDayuJFPc/aqCuLuE4oMGhiMLXkBV7C3n6yGXMUZZ0NSmUuEzeKyIfd21RdMtlnj8XawJbVrBjS0
o43Mcr4rkqv7LntafQa3LpiU3AmUFNvpAVdLDdRDbwBsWA/ror2L+2gyOWVyVA5bdPW1Ybn8B/bv
vz8ueaqwunJ4iIci9m3Sk3+h77JaWNCGBErTwp4a4P4ybEkLtO75759f/8+vA9LfCXhWOv4X3/Zf
KPM89wVxQ2y6A30C0DJaqTFgT/H/6rH8j4ck1jjyAzwt2dz9+0MyrKtohGMEfHy04uACmfpqFOPF
PPnTtVd62jn+/Y91+vf+edo4vXxC0F5KBaWLZhPFf/l6OSVN6x6chLp9XRIacNBOaL4cEJHtOcNO
JfA0bOJnk8M6/Psv/e8M1a8vzZmAuwhAYN664C/v3CA2DdCFa0z5eXuoTdMe1YiqJsRksr//Uv/z
zeOHdL3Q8SJ4zfFfyxd5WPsd0xn0bYblb1vpNNeA7Yr/8AP9z9fy9IOwfvVOBNrI/8v6c8HUOocu
fnvP7HQ7gSzgh8k7/wXXdQ9gFCAcSLLyXKNh/fk2/t9R/7883sv/v2U1+9UNH9NPxfr8P+/R+Zf+
nABc+w9X+Ce0mmNzzX8xhP+xRwchzOcuZuVLaSS9Kf80s/p/sCNnZAjoYqbqhMP5v0wA7h8eRZtu
HOCE/dPo+r/gC9OM8RdSt+1wJ+MzaZ/+c9hlnS7of7nb6KiHx7XGDJL4VmDDUPfU8VSqNjn8HmB8
kBhjZgaI4XL+wsdqiABjW3ReJU58GDuBKQrk2Zgh3hdukyNakT/SX2GRLu7aKcs7eGGwpkRIPJCa
x2BZigf8YJY4uNiewoPJWWSwdW5LbE45BTQJUoO4oGcNQ19F+TzN1jablnQfRORmBcaca6+oFUpJ
vJDVXgiZPVsQEUlqDW37NCOyFofBZet7MopTh+bqdbeOGwjb8mIxWuGWK5moU/JKwUdZ5usrL7oi
Ad8EDSXpqIifOQczddTDUN4soga3q5qAR34MsoAypHrnnLMFe5tOEXvSQ78hWiSGJ+QTZ5r+g7v6
vpxrP6oQSsko2ImY2TXMg8k5/HissZE5rJ7I6L4FGWdw50woh4p1ugP744Q5AM3AV+bBala5JUrF
4Zj0oRmfR/YcEgBKPeK8RBjkV+XijWUlD4wcm/G2nQ3QtNrUIeUHDZlVxovpHVRNyg9XcJ171b5F
3tAxgTkTXydstfd7E83+rXO2066vASy/ttbunbOukb9ht5Lw76DHrBcjR9T+3MoF7It4Gws4xWKJ
VOJ5HrxpTt0kjaoZE9mhd+rlQVBdiCs2sAR7i8Z/q0KNcFM3Kvrh63LWZw72zR8DIdKPBne3SuBY
iaudPc0vICD6h3bZOHJl5Duiqh04dyUcwc9w0aOdUJAmFlyToEHRNECiZot0t/qw64FFnbMs4OJs
bdvBXUnLx4zA23tWftGZiK1e2lSmUjeEKAW5kg5HUtYNo4jY4ETiGHRCumeEh6w3ltrkSWpCOPmZ
LfuSQM4kC577uWLx7RJtphBSbELdoIkROp2XvQCuQp6YBAYCGUErDqFTm6BTztFdPoe4qnknesCY
Y7eqHmYWJ9P8FkF1zA8nZmzOzmTEZ9KjH7vHVvsN4WyngqyRyJxF9BtpG35Okhk2NSQNF+PVXsex
vsZ8m+8XOaWP4iid0Vr4jqltPMRtP4QUFTcOgIzI0nNa68CF19FYrKWCnBHiBvqQ77wwuHjFw442
76d5sHi00k8RNDYs26140hTc01R6Onq+kXqruh8LaU1zK8otkFcLNnYC2oTo26vesMnAqb2Mkt1O
Qb74vg1JsYK44g50LzqE9bQ0MgeAiOvY3Eq5hPpK4h8lbN0sJNCTnII77gRLZNyDoX9EPHhEAbms
67rekx7B8FvNm8iXscOFVGKuXP+1tcxeHCA3c6SgaCB477xOlhn2mz54LVgi4bkh1fHDAOczqRVP
4A2Lkwdjn2CXXgNM4ugcKvbwnWltBqB+Vr883XRwUsNmI2vbsXDHAzus1rfYEjAncm4z4AXy0l1+
4g+neKquQpzWQVRXMJnpgrghdER1R0B8CWxFH7CdaIfIuwMzGTXHMs71XbA6DrCZuOSm5LO6qflx
fHNNAMqY34WzqyOhdj7NlBmyPjoxKHsgBHC9EGst5wGfV909+DWAvKqheiVtWNecm01E/ZROutAc
85ga8iMWLf8OF9P8AWt5eYE4LFmL1WI5Gn81703BIY7J30ydTFRdlesrS8gZqPQ6d/W52wTOnNG7
AEd1CSq+E6TG0DpMpmpnjuAV3qOlX+G3tMRs81RtFS+WxZKAhXNuq47P4Lh94xqYvTM4CkAZm9ED
bY8BF9UkKPcwZYuHKTRe2uGbivwYUHIix3j7zbTZNWBqIpo5qyIngaojqlmPYGEjeaYxb4L2BdWU
8Hp6+W3Tq+YJQb+n9yjALZ/EuQi+t00QshYhnw56ILZcARq0qthxaPe1DTdAD31gy1cvqAO8yFtP
QhMk4TzesyeR1/4eKKyPdhesvIFOf7KP7WWctXycf9gjK/eDrdn1JYtTGbaD+PWxa0xzhkYPPsqW
RXNbwfX7PaCih0kfFTuLczWbs9HmwjsPXA3WIYciLBLfXrpHSnBYbVXrgoI88cyJMV3Za5iiHIGp
Qc8fzuhljWl7qk/fakMxZ5WWtapo4gKxwsUB2ZNSRmy7GEhy2epDk7tte9Cw6e7Krt1ex5kb9aEE
lNJmSNwsDSvPEgV25pzo4wQBbaSWklmVmsclfFrdcsF8C/aoOqViFeiZ1XHPCU/SgEnSGGRc7i7w
9Mt6U/xqDQITgFAhTtK4R3UBak5jDb41oqpmlaDRpIBpBtbUslmHzwHhkakNz1afuqZM1TJ6dICg
8ZqaLb4H6qxypIeqfqdVtOxTA9prTjuYMd9nx4ZVz6LKfQKggPW6Ab77jWtCvNWjP+OCRYph4ObV
eOdE41tHE6r1te1N905/eFjyRHbQ6TacUKfL2LUeqUMtXwCAx5/sSNGxOAI0OMMJiCGzjdugWAt0
gsdmGV2gGvH9NK03+tdiGnkLF3shnE0rE4pqHJmd636FMzrT0NAfOtwc/gNZSPQ7AqHlDi+LPmAs
NuPcXbPCwxM9dbb1qylmYsVSGQCBhbLkxV5ExmFUsosA9Jwdv+i4Hr4ta+N3adTMGBxrqN/fkA7w
WNQ8rquDs9bL9zzMR3W2ShDh6ao4XLHGKvoYt0LbEeinKYB87kDmxC0HuhEay6bbGfylqIguu/zx
vNoj9kfDUjeAcSXnFELKZX4smrK9Nmja8nw+eQoyw5J1P9uLPe9vWbJsr/jVO33ma73/Bn+El8Wj
R2k9sAnKO/DQUbCerr39OoDk98mqwnpuyKY/FkCIwcIoE7+TYMJLzj1y+9WJEJDhzoX5mq9W3EH+
sdxreEQz1TcbBoWE/1mdaxSpn+60ROiOreWpdMqh1aZ7JLAGzZuQPxb7VB63OXN4C69VLuATuZlQ
DYFPjJX9VF+56wjhYKzG/FL4enRxk2h113Oc/TRFJ9l8UsX6ME/t+BZD5/8s1Bo3mdAha81Vu9Xb
aApcNV019U8La6Rfg9zk99pU+QlVL+LHKYxh0Ruz/OT4mvP+2Wb64Kk8AW0JVtTlwQ415x9Z/6j8
yv7tTNsOmWrcz43VDXzHo+W8aeww9yx+AKPg+SKOBsun+vBmNXAum4v4nRVb8byFrf8TwjXeh3WZ
+3e5T2C8oKDG1wp1EDMG/AtiMPHEjpIr5WbFF+alQ1ljmqldo7q0Vy1ZHjw6XxhQGV2bcOvQFake
HwHvWAbwRRfK9wANbUpxZoVuoqZFPhbWas67kqQaCHtgUxMizwIfaoIe5O17/IA/EvQLMN/tAg0T
Z0sdNfhtZEE4CS8glrGeG3eRWjuFf7hUZz0cUNH96YAXxHoGgsAmbAwqCCZhNwUgi6PJN8dpk+qX
dObpzQM+BvnW4Gw5mBLVLvEcZT3na2c+SO+JR+jTyNqlUvCeKw75TxtwZ5bae70Mx5jOgfN9B+SU
FO1wqlArZovSOrUGODZ9pcOkkWUF3SoX03Au/f1UMGs2QNcVjFGissBSYkCvk8uBGV8QwZaQ83Q6
1U3AvX7wQL/lmxd1CedjC2hArkxqW5685K/keINrC5sQ5ywLm0u/DYndRIV7YKm4eTdrm/fd+RTv
gZ+gFRuOl4EOngPbAz3r+poyqkhzYmdX0RGfw8jLw1139fBrXXUQH3LDeTdzosnjyLrFPFks5P+f
iqukS6S78vCBLyfeaLk4NXkDaoDDbHUEk6M8pJ5BQsU3h8qs7gvvs/xOlsV/nSLLLdJlYS1rWXH7
Qt55YdEEsDQ6sL0sf5SotdExhCS/XzFbDsBhY3iDaQ/a4dcuWLHzLdmClP08qgL+rVjO8yGG2Zhj
dtxOyRc5kAIUJLgmRr2BnhiPAVLm/tanXWsDRkGcDtDe6ajeMp2PDJaz02HZor/mFFgE7V6mg68E
pYtNH1qJt3CvOc5+W+MyqgpWRn5ZgClpfbsDC76t6Cq2raJjDal5RZw+8QuxA1FlEnnW6Jz0/WW6
tXw1jwSF5u6GRhSENPRgABvjauWQpHxuZZlathD7EbiE6rj0cNvTkAKa+QAf+ATIxaYSPLQu+/nM
haPItsrsVYEOCvszXfNAIeAOgYYxu8N/wDwwnNyTLryACxW1EcbXvmFEqDXGhhOXuuUsvufxwvqm
xT7hs07ozzjMzI/4yIbmMkdrpxK+lVCo6HSWQdZKyV1WQ5K7hfjrRhlmJ+t+7TjankHLh+BAN0wT
39DJvK2pDXsc4I6J4896sqROx/A0D9vCkflRMm20aYnbY7uE8zpW5y3wlKeRyhHrTCLw62SIZ8eh
nhtOxxPCvaKBpmrMmFCpTQMxDa81ZQsthj+ccQIj2D5v0ZiFK7m0NC54DOE+qeLhjPb3qDxOga6w
humo5tjptly/ZKWwtc7w+ayMkXDMQT7mqANk2jXt3GWLrRzKWptflu5cMvV0bYNtlowu5T7gVsPz
ggfzcJsTCK/P94iQ643T5VSz8PynqLv/suVSM7hBXvqy64K7wLqrxtPvqi9LL+o6b7Pjw7oC1S7Q
4FmYjuTl3FDKowzYTt7ivdn7VFiI6PgOXJ6Udgte7az+shXLL4sx32ADHGcqJvewf9mQ1eKriWzC
nEtQZDiVa2F2yLynx3sG2CJ2L1lZcvZR++BH38jxDO2tFVZqz9Z9xAittg2HauxvxDshUGKWtvaT
cRr4Ey5Y7XD1383kA6qsaamdP0qSlnZmxSIfzjyRU5yQxfjx0ZCccYpgoCyzuTDrEJpvm9yEvm3V
sHRXNvcIlPpBTnBRwrGVqSI1aF61T5KVliJ738N7vTNsXuOdxke+mWZej3rjFr9JTUkd3KcaAKMj
ff8ImTHP2YB8WdP7aKl5HC8j/uGREXdiTEc5OXBB4WuHu8PisdugX1w36sv7/qcP/ssTzwwPR2xk
3VueO7Un7YPTKjz0cbuXI/BzgmaHIOgJqTZysF6isOvGSznMJ2OeEw1rtvESA2mveqWuJ3feFE/U
arPOFGSN7bCPELTPArdjyoyotEKN+koAOGyxSQJ7laAC3bi8Gc6OSf6AcU1WaTCugbyo6IKZL3jA
L1xp/jQF96NLLPF+CXtSCC5W4+4MtPFoH31TkVTQf6YWvhIMsC5JM7jx6rJzJyWW4RAl70CJO7sZ
jWHmHspS/RMgt4/jbpaw3bavzMT0lZ8AjkSWIpDtfBudAhZixcqWbDCU3iKF6WVfZ3zkzlcuY/3K
aPR8x8NhOEU3inLgWje9tz1UNmUe1FnWEHk3B5z/ebAT/wjEEK9IADapEORH2Mc1gmAFUCSEg1N9
pUhg57XfkQewUvn4fC+Q3jCo4e0OoCzNdfcarSsoWSiR6pYIZLcdLQbdl2oivhJrqsuALZ1SLbQk
hW925TXv21fqZaxRyImEntIwwA01EVa7mpIG9MrC3fKUnQG/ziy7stkrILWSisgcKujfWkuRutnt
gNOK/ZXGYb2MAD9hIfzkw09eJw5P2R39leOZqlOmZzvFe5alA/rNOhHLOyf4laNoo80yoIYVzVLf
8GGCVsrruypzy4a3Wtozdt8zB6lBMDljl+9Llp2B1VWUZViS9Xp9li82UQ3FVWJuUbfq4hHfIkeL
75MdDO7tbNmE8gvgdzDYjk1MAvwogsVHq4VrNMsH0YDJTHwEpeDgw800H0u0OzZ+LNz1xZSVkyCW
6ucVS1HiqqvoH21YTuMhctdgyUZa16oMA2JfySPpTHB0yewt49Ymc+lIzzp6AdsPopWlro74262F
J0DcBufAgvM20+MQyEtmQQ34sWGAO+3WUMVBPuN9mc5qFe72T92y4rtv2fJH515JDRxvdlCE930j
YLHMwH84oU7twlR5ZcifDGcIA4IRphsLnycPA3LJ7aKRJlo+yhi+8Y2QE5PdxKpP20k42Bjy0em6
wqHnwDgOJVx4T7fxHWDNlr8pwC8LoKVOIV5WImdKSJYhQBg7wXIV1blhj/HlhQN1OT+ySI7qdHec
qPx0QJiWmBE5+wYPoYw5fMcYgtkGYzKpHDRMHODfCi6N4Z4HUu5D05xqKSF/j+oA7ne8rClleYLB
stZnmgISQCQRXm4BmxclLMR/71nefs7oP5ISowvJT3njuot82IPxcrEWVWaqBOgFn7hsf4ktH3/J
obJ/4KlD6akMOKKDOxL9ZpjAT87NlZQ65u6GvE5s97tFLVXV99lkqfA6pEDFvmyxTsM7llE+w/P1
8KKubk9zV0Qm16NGWHJOpm4NjYXCn+0BgDGOXzOPRhGqWVr4UbzenGHHJuJUNPZ2l51QMQ5jmT07
qYxRk5CHxPgSU1v2adWtH6MlNdaDLId4YBlA+w19cupkumz4YF/0gE2/a4d/iRgyKWBkItoHzGgs
fh1UdUDQXP3vvTOAPEP+jzCwQsJfE6hH7ecQ9euPeY+NlQFmgL6mrZIVpWVmCc4szKvfNiooP0JY
AifsJgJ4KQomJj62FwUlbUOkP0YXimGCWiY5DOaKSoB6M9MLblXSdlGrYYcZBTfOVpv9wZhWHNmF
N/cNgGyDn6e0iFcF4xMpmprysd0PdaaUMzM7OKfdik09X5QJGUG6nRW4P65mpvHVtaFH7gAj34bV
+MR7C2f6pcMlUNkodHO3hUIVJ5QGl5kWuzxvuP7v8z6M5sOGxH7vMaAMGUMerC2OiPfIIbw6Wk3m
Af7TghhoTXnDSzL7362KOgC+uTXnrlvzSU45PdTVUU7RAgWlr04ZDnL+z3hMAmYMCRQRwP5I1Grd
OWBaMuckuuuaqdGUSH9Zx+OvOVQUBdInRO7wp1XFZuWWJ7vfZErUL+1CKKb9RmDe4UZxTR6L6BoB
i5wZHSGaR1m19VZy6hV89TgNb9k4FKj9xtrMI5GFuLyIW4uUZd7BOc4ce6wNdNvQ3KwxXEJUTq/+
xRxV+by6Q3TdNbWxDj0lclmtI7guUy+t9cKpvGhMWzq7fvu9OBHRVc+6xpc++orn1pyTa0M7ZFZL
EXJPaUGAZ5UXjEDXUEnsw8Tdr7yclmLgiEyAku1+3DJgioaV+Mi9keqQ0bIfi6LVbMJrAoDHGOcO
qHRuS14iLbItCbsw0mcoNKyDAvxSuFHpGdNclEHwkBtX/IhUHu/HbnfLO3cSFFypesfhhtu9+my4
uSOHmEhJdBzNOI6M4YnLScrxI17H9cnmk+QBn7LnW7lAJk3DYLDuMEzjoarDgXbNYqY7OF1aJ38k
OZ4vCLauvaXuZDHMjzFLkFuOhNGdXIf/Zu9MluNG0i39KtdqDxngcDgAs753ERODwZmUSEobGMUB
jnken74/MFWdJFMpdfaqF2VWVlNmKiIwuv/nnO/g7xrJkC2j+cavVjQNWO5+hpZubjri5vd+RU5g
nfW22s+BBMyKpG7RmyKqilGOIsq/bvu4y47Z+4kbdm7uAXc6rdeNjKnaMYMyIxY1osutRB9b8zpW
+Qz4pbKxhzRz0b7EVZ8lKzNL+ydXzllyDXyk9TfCXAbAjGEQgjwwkNdtOfsGlOmcHiPfGSnlkm18
r7LUvBrYf7VHspR1dNrw/U4JCvnuCvLpfCuRnco1rzri6mOfly8S4kC3NgdBtrYBNTqubJfqlz5r
igdCzBW8cbNqbrEl4qoxy7R4fJWk/yPO/0v+kie1fsie66LI34XZ/0RKqU9o6Ojo2E9dbCCLo/YP
Ed77JH1PKV9hEhUeTlj7Txuu/QkxGb+eME1cMkrwx/2w4eLCxdLrYWch6E5AXsh/EmZ/b05xKRjA
5MNWzkLW901pffByFAmsaZues97sEBeDZj6pbGDqMVuw3zhwPhpx//gkPoijIXxS/O+lfiB4sRfk
6SbNPXgdmgIiBBkzSnaZa35XvimS31iM3ttU/vhpC0ZALVl9ark/WH7YyQ1aQu3WOomOKHvgyR2j
p75MVKYQzV5kURboFDKMJJVu37gzfuI6/tlhVc4CKECP4vB+OKzBYEWFVmTRTCyAm4b7dzrC7Ql5
FstZmP7m0P7s0zyFNQHT9mKW++BxZgxOVxszqJKxE16EAPTnJhyWtcSACNpf/vq3/ey48izkpwml
cFRz1b71bETWBIYzLTa1G2dHkofNpk1cxLzYYd3nMkYGE3KZCP7t15+7XCB/Wrhez6fkZErHUfAV
+N/vP7dXwM9Ys5HTtagdosGPKAENBMp+DOq0WeOvCP/5FSRdhQ0OUgqGOOfDcRU5EEcPXp/FApM6
PrbM+6QKSnoJ5oaxXGKd8s5l50wS7+zXvxWz3cdfK21a6FwoF/w7sIsPV5BrM5cdE5qAW4M4LMM/
urc4/Qz0uyUxO1Bxc6ZfY7TwfYjUWq1WxzrozM/0axC5Hdwlfls5arqeDAFmOcdh+Gy1c//FeQ3t
UqTR02X7Gualq744tRt6MdeJ1eXfh9pVPn0TQl7izqvHo1E0VvaF2jdKvDyar/Hl4IYsto5Xkcql
XaV3NxO0hgtJO8K1Zvg/bogc51cdlwViVA2DZ5uGZXkwREFfeEJBgAUjwmVCmMrZmbZj3QRiA+q9
E2usDGWzxmZRFCdeSFlHvBtrFL2dQDnShOwzP6FdrJjiuD+aSknJhrZxLK9HBp4oS12ukL56Wsfa
tB7vGQpGcGkocLlmNt6oqx6W/W6QdZWTyGcXudHQdSn7y4F12jZg9S0GCia7eoqY5ZQMZJZUaZ7e
gvpJCOoC8//WF04E4V/yWF8NcWl/LfomLsB4G4sZvS6Sb6HCKrSqJRfYxmef8WUoLZkf+U2jkAcN
Reww9lJ0nUYwg8LKErbnFF8LQnqNJ49N9N5nXCot4VDPj58IRxHwqgKqs7dCWuqgnLgP9jGNrPLW
pvuVbeMYJjm9fOQJiMVhW/gaFxHz+mHqHevetzWbXPYLjZtRxxQ204rgtzUhZoxNrm/JxMLUQeZy
AtIDbRmWVyxaTDpeIeo4jEs6ph4BnSwyqe7B4w4U7GhH6/O+EEZQroy8qxImAWMrq4tEoEWvMlnI
eEdHO+vbNGKKvrZA2A88C3PCdixHWi+5NunYwnhvDqgJVEMWqKS2B/sEFzhiFM0XZpyFBNZLx7gn
KdXigzBHA+Y1YQrqj6ONN1nO9FWE1A+dAi8R6IGVja7dxn1fPVVUqYB/0hgDwMrWqu1pFPWYhKhz
Cx5Y+GjSA2zd0LoS2DuPBSMaVgm+3NnALhmH+9kker4qfWTVDeA5GXzl/iKhlnSmCDeT2y5u+bZw
X7pUCnC6bQJ9arLmgdvR97pwjf6cEItSQ/85cyuW7XCsmdrYRN5wICg53eveHz5P4+iA/EKhB71c
zjjEoyA3btBbh3v2tNV1J3lT05LRkCKo/b7ElMQ8lAKnWn1FEgoYx1tOsqZamNkTUFQ2hGPmy3Oz
bDo8EQU8RfQudtKrDNFJA4YeC+4+nPw3Wlnzl8xOp0eD2roHn0LerxCjKG4QPnvRiu/UbgmzpJdh
rs3vdeP5T8kUlA+DoG1qTY9U1+5Gii1cvBdTAMcmU8aVqjTYt8J17MfQdR1B7jaXNwSiy4pYKa7w
DXuD4Ra2Fc8dj90mtpsmSV5soWlIYpiOZIjoR3+nYxQN+jxdKd+qyCbyTywP1SA/7mUef7W6YeZP
dF35RKg/hHCt4llvE4IjG1/LJMSQQmp29qtCr6uOnmt0kDgAAwjS6haSFTsI1fIfdBDrIN8M2CRu
k7CgAX1gwkgAuBIYHHSuco8Bw9wu8cRgZnRo04u78kTCifOpxGVTG9jFYSDbuzjGrOiz4eQMaoOF
fEzarnfuSy+x6H2AZ682dUDUAO3Ad69b9B5MEl4VcL1LmX1r+rgBls18IdvJuAi7FZ5+o9069sw4
I0McK06CeAK+QcQdzvxgALIlcBwutdNARVamcMNrFHHyvxk/69hjzq8v8DNGwxZCqEYG4p9LKReG
ejFdkjFlCG9b0HkOIw30M9De0R0Oi1NPHS3WBEUvJZm+TdGXKE61sWwLRZVGQKbJkHz2B9+YdxIC
ZcbTHXfITRZJaAl5pWqTv31iu5kNDdWJUL3qCQ42lVfbSJMl3Q4puaxlN0qVzrNf9qH/JYS5Fp5q
k3Tqbtbz0npL21530sYUjywh/FQ/ITH29WldER1euZEnkW8rLF+b0Z6G6jIp21Ke8Mx1I27EomT3
HXb+Us9iNOWjP5UJnVAYMbYB68EBwyO9fzk9qWUmz/hd83zfdB4iXAvjb+J1Ip2ovU7ioBMXvcv8
cutFDZNoVip1f6IaYU4Hbc5xusPQHnXNgqivwu8MSntry4NANlQad9T5HPcD/ch4G5oMUCoespuC
IlB7X/Loo3yiF19COFEvutT6egBIdIIbk+6mrjCMp6bqmr3lkT0lAI84TmMv0e21NanlzpNRQwFz
HboT/i8+apc4DiMo3wvrk8JDrEE+JEqDrAwoBpBjNTZHxJyLesMUy33svQq7zRj6zZEVtbTxjZnT
fgXhIm8jBXFtbRDqfGymHCxdHTXV90HzKt8mflNRuxNSyrwPTa+Vu2HMg1uVTkFPmXZIV9puoIn4
3lY2iVsLegN1mYtts0EoSlGs0HQvpjmdD7z9IyrUAhV4RElgPp/6BMfnsyHOLevGHrV324SLW9gr
XW/ekmL3mjUJ7l4wrYwZOg1ONBQ3PVlt75jMn+9uQlraAY0mlpsdliLM7KyAuUIfW+W02V1Uh7O6
5+ENTxNEZMfksAy8ej2MvvsU0tt2X82t/wBSwTiHIZVzJltlnWNURFMmiT7tiTOVELaQ1tUWkRGy
fhsW5NFHBbl2NWPdqzfUL0bRuuDFNK9to9XUZ5h0Le4lT/kUE9tSJzCn03JY0Ur6daMqQRlb0YfA
KN3pDP2dOXnfs/hBdQF2J0olztATmcxVjpaAMjBi5iAV1PzEoKE5hf+ZibMq7yhkJ3ngGjvltLTO
GLT01XcDc1kDJD25rO+jN9HM6xokzfdo1ArdqMMTgQiP8H1ovGRMDqPh8eBkgUGZsE6mhuqxdhG7
URkr56QiOlV8pgHc605RvXp9YjLqwgXB9H2Jf3WowatYs5RYhzLkxkATZGvEIAiPwwZBVt5LnlWk
7cY2pt4xgZPNygDaCMZLWqlYqDXhgRiiCwTT1+V315onWrVpimJB6k9n80JW3dYBryJWOrTw7PAi
T3qTtQmP4RhMrIVvpLOxL5Rt0KknHEJWhWBcSAC4rmuHwUtsF6QjhUJi3pj0icZ3mc8sFesUh897
9MFgpduUS+xWOW7x3SAGz88REw5bYbrF4lwR5gMI72k+YNp0o02stXjpxzSi08wavzZVnl3PGrbg
cB1hySk2AtnOXzd5xP6pHVpnB3mJ/kXXU8behTh8ntO18E0pO79zLLfGi06rhNp0Uc9b2+vD6Bty
jQjXAVkw5t6mXZ6PBG1f1FwgcxoQsnY4sWoslBPFMKTjcbMo2crsFKFvutB1zwKQ5y/Ei2lKQoJQ
5cjt3khkBmH1MEkiSD/tUV8XNC+wNAZilhaNeIDNNt+lysPVZ0xu9OQBjgBPklfURWamM5zpqmpc
PrHyHjpNFbAvK8NZcepJelpFXGxbgAWXUcYkkxd+be5nEwMpxpeQxCllWsZ3PTgU15G+GtfjAA97
bbC/R3abkvShazqafgakbLkG7UPTzBHvck2jW+I1TFgX5I35ir9BVoMDgscNAjQrRiD6bC7Qmxlj
0nG1MHQCc8HpxEFj3xcLY6dcaDty4e6wIgPBw0I0PAtquDyT2/nxDokhOXUWbg/iOTN5Sw7OtIYl
hwYkSh8CTMTE7huPK+A/vg0HaAgIgpI9hQ4UvYKCGhGoOyvumqtmmOfP7StSiIBUizjzihqaFuqQ
8wogKusFRqRjbX/Ge814u8Tfl5/EepTuRr1ijJpXpFH1ijcKeJFfpa/QI9LC9WkmcDqtuz+wSK+I
JLnQktphASeBDSrPzVeckvWKVsrthbKkPGjdzSt86XVH+5/h4L8Iyb/Z3G8e2of/es6Rs6dz5oL/
/a+TbniI2rezwdd/4I+EjmQGyAzO4cZUy4iQXf6PiL765BAZY6TgEfhzTfvPgI5tflqiN4zEgPou
CZ0/Z4PC++Sw+yeZDy/G85X0/sls8HUA+W7konymLQsmgOEleBD/QzxnYjcus1qUG2toRuznPRYo
wuBMheq16cPrwBkMMGxeB04+DhhaFO2tRmlWFcSy2sTcMlKDzpCe3ri1h7+TNr1IBwfBLJ8SapYg
2ZrK5nqJWmsQQk6H1LiuYysMqPtQVA2yK2jyPZ80PtZhzMKf9AcFHnXSWdR1tT0VIaaeyZX0nnWl
BOVkHo7sgQoP0eDOkSXao0caA3eUlaIKlSUVMQZDOB7Zbl/a2PcrbEsqGg3e/TVRhMBT3j6n3gTa
S7Y0/0mhWbTSH3WZCXfOj5mv44Oi5QGcN93f3oQrLmi3STpFF+bcns9t4p2PhWmcCT9UDj+wljSc
BVP0FRi0E24ZBi5tfMx+cHHxx+rRD27pZYfR58z8V6RFsg/49eV0PQejupySyrBvWBaF3ZPfxSzN
0jBP3YPOB8M54O6iXC5VtWL/MdNZizcYk0VCzpWGJeAK5XloTIXD2hKiKTibQljndDbO3lqBvaUn
zvL3rKKs+SjpNMpNrv0OgSC02z0s9Ta4bOvK7rZkdZFQQ/p19rwuy5MR8VR+V4C3xEparXjJQ+yu
9AnHl1QHw0LJOMqbaDGTBRA0T5saK9aixU38v309zEDCbGBu81g+atLsEBKEK++dUAx7eOOVWomp
PHfs6YEBD6Us8PoYgdGdsXbkIUhrqjoSSqzh5BWIL1iteAl2pgNbWQzYhSWVkkzYoq01jRctVAIo
egOWjE1gVjnPf/IP+GSxLPtHcTHWJ2/u8Z8MgK2P00rG+swMmampZYZP/o753ptkmyxIAsTNvJSe
R9EOYUodCTPIK4ChZkYVq0c0GSLpotraEh/A2MDnyvNc7Z3BLk/yuHCvSpfVOn4VfRZQMPCFuoNk
IyY9bn79XV8zvW8nq6/fFSIHUUCBiCQ+TFZly5YdbxX2K7PCgRrTmp1cBlHjeZzpGCZ97KuB+MfI
Rp9xWPNtnGdzPIGzmvjI902/SWqQidQZMl+AGqaHF9Wq8MUfYQaVBMj3BuuoG6ETgKlxVltk4yHR
nWiRqw2pphcVe2f24AJp40bc5TrDXEkyPtmEwvOfMZXFV2U5t9+yfoFLCNw1xMYDOqaRv6zglqiU
8TyFQXFVwXI4zxRlXODdbCIrZsMfQSBfh3yxIAiPuixB4dRGiqX414fR+jgYXw4jOUJ3gY2wkFMf
BIeYcEQ/aNFtYjyo10VW97TZqC+JjsR+Qk4+dkwGHXmtpy2bYuaISes+pGbXXMLoto7xDbZfiETD
VUj76QRRXu+YFyUkB0X/m1P+k69KbekSufQ4785HgjH+JE2CknjHXIvuTnM2tgwx513BUOvIz1W1
Q37CI8qtVPzuMP3kzlCoXShfrqUkEtj7O8P3a+1lU8PVNjrqOE+oN7TiGq/gPJWfcc+xv8oE4Ufc
7btpbtotDMh+TR/kLisg6uMaeg6y0DiVk8i2JmLTYUzAPPz6ZArerx9efaRiTQ6OB+7ZphHm/bdk
dg1oXeluk3oxrxMUBry2TXBTdh3vjhkH2Jqibij589RBRsFpRD+yPa8rN7n3w2bY95GS90Ly2IEy
Ypwz7Gm2ltdnexV5036k1usozIV1ZeF8/yFc/KPF1i/p4e84439LI18+75FUQB2Fum3+53/9+Pxl
ifPufxD4ZLlz1T3X0/Vz06Xtv0PBy9/5f/sXfyyaPk8li6bHosvb5U+jHu2drgpx+82J/Mti66Z7
evjr3/8jDc3iiJgmvCMTarfrK/6kPxZbwvoE8cAnIcxd66rXVp0fPCQhPgmB0sW4DN63a7Gi+rcQ
638iZe+xymKrYNms38Q/WWy9Vgu9u+IYmC1P4IVeTsGQ7X+44nB48BJs1X1Tz536rKu+cik6hIlp
1qe45kP3OTSHGmNUm5M/IVXQkiOEbY3/ftpPbE1MYItFsKNH26djrsKUYmnGqD7jsyOezKSz2JDb
rTgnWTLlYhcQwtNszR3CDGu66mijTrIKqmtBZVa+oSxGUf3c8Y5SmyYYbXHOZlrxR3cG6Tu6xQoT
As+uUpmlj8joeep7GBC9SnYeNcFNuxs8kjvu3k1quweMnboexApbq60RVr5c53TQV2z7mK3jmgN8
PqwpwRmjcNc5UxoSiwzHgTZtgyQ2TexGuNAHgwmUTh2yxYw26XIuD0aFIfcpzh3PPCuc2unopp8i
izyElnm0Q8jJnJU1UwW0qjrsZYDpaxaBQHrh2s2yYwnkwixoNyVXSEsrTNme4eJhpOw5AxtCpq1x
Ur7YRZEVGxC8Ge4x8Gtu9T3u8OieqzAsME861P+Qr5jqhCDESKaHMnvLoboxqzycXK4cYfK2DdmS
l6mQucByLEK/OzGbjJQsTr2CiiaRMq3ybKu4I7BIVNerjR5VL5+ZKIUm+Lc6TatLNF3ixYSPuxtO
l9OROY9a+6QyZEKNRZx39tlIHx8w8mRmxSGqMTiJeXoBde0wi+/o1xv4esyjGBsWDabTozSnPMVp
ib6uS8QRqmu4gMtN2mmGIG0/UTWf8S4tttribwwBaJLpDegYWbtTTPIYTlPYHRw1mHee2Zvw1OHN
YMl2rLK1d9GcuVcFD7oWyYlYPs5FxaiIfbq3NP1AQVwCpTM/2MIAjo+sz2f/Dvc5+1wc62659RK7
Z3E5GwLvTR6C4yvWwVihkmQpJFF6GWXa0+ZWis67UHT/MpIXpEDGTYLl8WkIbD0cuSrnSX/cW85o
P4RDUtn3uK7oRAZ6aJQhQ/wZ8sgxtsrZxvBIYyl4/LYuxKpLZ16EI+ZCwWsgsi8YTRCVrmePXJAV
h3ypGdEyXRfSAe4sItan6ykDOgqxy0D6QHzRl53lNE8SMTRczbFHDUxISy8cc3gDBJImFTEepf79
kjsWSyA2NgR8syGSEU1YvNaGN7QXNYuoei204C+i/9X+tuinxt/5nV3SZTGA2ik6ERwNRp/JTYjb
6xtijHnjAkH7NgPJui2rmqBnj2vyNK3pGNl7bhoOp90SsVw1pYi8VeOYFN3rTo2sPyWY2lVapnJY
ObUgV+BnrT1j8PP86OC2pkfCZ1DFsXTQmFatOfbXQL/qe/jV0EhL3ALWunQnvnUeJFwqrlb91wqh
mPJFc0qHfWnKqTitZ/QDGkRS7xtQwRYbdAOqi6W7KTwCzWWop4GhYVaBFR69Jj+waVPdjkfVZG/i
QjjtDb5tkZ7lsIHZ/gx4sv01lkHH6JcGQVDijPyyeGjWDmy6+a5NKHW6NsC8Q6wySAOCKJsIKiB4
1aOs5Floc5taq0bUAbpwIMDq93PphEfCZ/RscZUmJoU9cjCt+njkcNAQ1Rd2tI0yq1InRkjw7zgp
nKo5mzrtGSfct9o9DLLIyY8MGNDqBYlrqrUhTDyea4CcOemsVPVF+IgxQPff2BrW9JXSEYHVyy8s
4y73+phNABkZBCX2SAZoeaRq6ZbWdxwbcJeP89gIRaZWIR68eE8IV4VfZrNxLqIwq3GMhq78MhAU
TE/DJpQ2c8++ro/w4I+myu5FteQusG7nNuhJzbRVmzcq5D3hyRPRkfJfIyu1dzFanXHad6LsrvOI
5PKx1oyEV4obRt9QB2UTnpnTPEOQiUDZ2gwPgM3ptvN3aYjIt4XXbdrXZD9Nd+35QXsFVBJve00l
I6Y62nRHCPslajSuyew8QIYjCSRN8eDR+VLvcGEylCCYlp03jsRNCSAA8zROPy5JM3IKwS6vwSjS
DIjtZwQ+Y+ipeEwwoFd2gudTp0z6bGrvvsnGaSNENt8RFy1j5+mIMFs2HDWTDi6DgqEFm6BimI4Z
GpsMGFVbPTdKlfeY/rBK+dA/z5iZlmch76bl0jDNA6UyTroCAuaT2kkCtkZ6aGbzOCJuTX8X712B
1ZqHys41KIXY4fdXVGzEZT8BH5/a/oEKpPIp9CnnOTNqyh92WBsQTwP2YxQVYeeiHYGMPpcMS1PA
tAF2yoGIQr2JCl4AzLizJqjQ0w1m8FVVwCRuYfcRJIRDgXDuhtYJ3QtTRJ2VM3yj6VONK+xQOt0F
eQn0idc3Mobu8b+jThKLWk8iSJjGh6gO00xPEOEI1e8JGDbDDtSC822k5MDA8pm4JU5918LtORZG
Pe/NJm3na4avoL8W09RR30WqOHBBjZj5YePO67oe1I1nViWQvdHUT9AhKo8IfzsdBDlDb1PWZF52
dkke57zLg/qAj/o6pZecPxJmwjkgCm9aecaUP5BdKT8PBmaLLUFD1JoVkZLcPqMKkWssCnNr+gIn
mIBd2UTAwwJCYBdSSWj7TUXJ3kWqk7k4juEdU09thMxFHMP+ahcdvQcSNfAZlzQPYdpLbXHft0J2
X3Kc5N2RoWI6CmoDnsKBduDePMrdvqr2OYECnkE+eizLgcqxtq3KqtK4Gp3Sbp9A/sKzQIl2UX8G
05+ZPEfiu8anesOMAF+EoS3zMcDula3hU3e8bShV77Z0jLrXol+83wHOneXFp+vPCkPwUy27DmIt
GTLOKxyKR+ADFo9ZJ8ticLop1Xzazd2HZLQZkbGOIwThY0w8MVuHff+E2gf7l1XMsBWuKY6djAOB
11oiQsfEB850aEE1r+vS/FLnePzIM/gsKuDjsE40ZjD5GOGJUgPQY9KyhtjAl8ctW33PECqB5Zu6
fQDP3h6IX+s7o8+La0urSWzdaTExp2XRn0UFE1IGWi3LLMlMLd9GLSC6DWMA/7iJzeylxxd02rht
8NKMvXlPiEuWR1Nv0z3PBjtZSLdDtSpQQsVxa/Tm89Ax9oK0XQW3ZjQgtzp+EdxVdWwnvNnKbNz6
faLF1zEVWf+5UIpkELiGLnePAOxb5sZI2SvYv9kbf/RIgtS32aKAV5ICz6f4MDSCgA8/kR+10pXA
AON7JbgEAiLNFVxwABYNVu0ffVRs3cLn4ieTqr98JlAwdh0Cs6nEASo/2PkEO6YesLK7cmnvPZF2
6R3NiTFiZRhnhpp9s32zIfvJ57HLer/N4fMQyy2Mp3wgBs33G2sqyWJeCpZaUZvExHaa1xzjbmsB
mNiGBh0nODX7jeiAA9isES9+/enLxPrtqEsAHgWEZQPkpEIKhtX7TwenMLXaSlg9F8rc+qpt16PI
n379IR/9mOzfXNtiWEl9FXg0b5ktvJn9xS2onpGH+cropVqXEz58nsGm2IZJXzz8v3wWMoAyMX/6
7nJ633xWYMVNCJaconAWXZs2NLI7oEvmaVejMf3GD7nQhz8cvaVyC/WcPa+N9fODKdGwKhT7ESwC
28R0rSYAIcSLzHlfVxWw2JYkdsmqe1ONcXVwCe5+NzwXYdzGitiX0BN578i7EbDBA1SvCYRjSbr+
1wfkr2eY74jRWimPU8Ad9f6A9GFIM83AwY8LuqC6Pkr3ZNOC3eun/KMJy9/OTd6OTf7nl3OY/w8n
LA4H7O9BdOuH8vm/bp/rp+e3itbyz/wxZDEYmHDkucl4lMGpRED695SFrdknW5k+vi0GpAJd/E+7
uwuOjtEpnfRY0BnDcMc0Bemw//6XJT8xf2Psg31e8I5xrH8yZZHvx3q8JtDGBK57wQBoeQ59eMJS
ai8G2mmxxpmGc5xIAvlo0L76Sp5fHuiLt7+V0xTiBq1tsYXLTNzHT2x7h7iRPRRWfMBjq6otqFzI
aXHa8NZMzZQtZysfpFeIk84zIRx40eDxOp5FRZV9Pnn3gW8ZF7QZDcSYpyK784OhOzVGnJZFSuKD
mLO9ry3fuOsqrtt1XExHupPO99iUxoPMJmoQSmvYSkhpa0fN9tITOx2j3A2k0kX05c1J/clD+vVN
8+dzkuPEZEt6jKS40WE12Mtd9uaxgrU2rcA1vzj49r7YJqCwJq3G4cjpQMPKMGUHSd6Nei+HuhcQ
8t2jM/n+YuZ1rQKaTDjC142xupES7G9NlWS4TXs2PLGhz3CPl5AwDQYFq7au8X5YXUdMDhTrH2j4
v325/fR3oKFK4g2ChIP68Hi0+yZkZVu8VIudKguCZ20n01FashlMleGguRdPdTnSQ0WS6Cjstbr2
qdbDF93gi3AXMkYbWt8DhKZD4LRoHJl52tPeeeyFuj5J4AJf2rmOj0OriA6/Pgnvn7av54CchOcD
deaZS27i/TmobTO1Gz98yTNANbnpyVMvDNs1GwNxutgcNr/+uNd33/tz7ltqmYNyYzjMOpc395tz
Pg9pNPnCfe7sFH+v84VaDmvrlHG7b4s8PQmGASd3EcE9ImswxuMPuOffnqxF037zell+sL+8x9ik
YruXRGLef4EsbkZyGsUzyWvAeADdEMowHVdPRZCLlzkNKuLUTX+sjNaJthV+UAhrgtjoHDnTw2BV
ut9mdeadpqO4cHIXx0tHivVbH/QpVQ2TqzfSbKGQzJkRnaCGspKEcWPcFpGx7ZWZ0CwHSIC5TG1f
k8kyuj0IyfAOWS68RhgOEwZBXvkbqVC8F2P42T5PJdYJSPoWQQPzw8+W9DWH9F4/2n3NCKsQajpM
RATv67FiazcvwGymCuaLNkfRryQVNMuzIGjOUy9VeHe11vibGg4ZPckTLRB5TPfMVHZ3oA/bc62g
3OxGx7tSXuPcUgw/nPN/1TC1WJfwGCqO81LXZ5ZTRJ8ZUl5hpHWPf31t/eVS9hlqY1PiJmRByYT7
/Znl5qANsna+lxWGbjC48zZNIORboQXxEdrKb9YAiwPj/ZXE5/EviweYtVzOy5X25lKuYiJBNhHq
rvXHeycIHdqEomSTo/rFx13miwc78d19b8wn8BnLaZ0EDVso9ryoizyPMKT1p6AijGzjIoftGytP
wk0tpXGUgqY+hr1HxxTBjbaDYkSwGmIFi3Qc0J9ZkwhKzdtw+GzRNN+6qj2hBcs9YVhuswzKW1Kd
ht0DQvHrgw+D/IW737pwVI+7ASFM/eZg/PXywljCxtVUPitf6X1YEBFylZRGz48DqL9NEtaEWTli
YClqfYJRnDEbz+Zfn+5lHfjuSUKnAzcyr3J8LSby2fvDD9XObZ1yfEQv9o59ZI2NSN1w4xDa/d1D
6y/PDO4ZHpKcZuxV3Dwffh2v6swQdfNISv+eydOCrGZ+85WKYPBjPs48FQ4k1MnUIbcz6fwWgT06
myROld98FYJ3H3/16wVnOkxeeHkuQb+3Fx0be9fTwv9OcMf8mkwzxq8OTualiGtghWNfEgPQ4+R+
iYPBtPGQhwQa8ma4FzGw+jwdqovR7uiQssxu5iod82fHCxxEEyfqwez1AVDXqmSC59Z1fiKCyKZj
1NbgJ0UQKD4yc+vfnMkP3oDl4cROhrsWTDe7C67d9z8K1KpXpYZ6AOmPQKEgYTyZKFTrmlv9Al2g
ZX7v5axycARarP778HmsPX/VAF/0NgTC43VVWwn1aTB1zudibLcWBktv42BpeKDkmkAe7mW85MY8
spKYxQ0G0OY8CSd5P492f0t5vLjgWQwdPrb2SVBFV4nGRLpyJ+RUPBSgLlfkzJnI1kGR7wUOuq+A
rITcloZxkyazezCIHp8QketOrRSCCoH2eCTg5MRMDUMLe46l7Ba4JPTs/DdH8IOS/McRtPFQSQ4A
aG5zuWzePIvsHsYiLoSHGsLQV6b/ihpDLZnZMrgkstbkU00RoT9mJ8QyxmNXj8aayFN6wCkRxhvH
EyZNISl0+gzLCxGo64qCALz9rdbrslwAmWOouhN/DDtqn9qmuHq9m/+z1/mXw/b/F3sdBL26aN5t
dPgHfjj35CfY2TjwXKy9jste89/7HGkjGUNbgq3ITsODE/Z/9jmGZbEFIr3IX0ZMlLbPk/PHRsew
xCcJ4Z8RIWvVRQt2/tFO5/1j38NkaCs6Oi32OHw/vAzvL7u6IpIQJQqAacg1Rx+CM2G/9ebrbo7M
a7sNnR3vfoaQ0qr6RzOnsjoAPHMjckbh27g25+Miz7+mKUYI7P01cz8ER73pzZxiWU2VSLwaKBi8
xMKb6bXvaPcsB4KJGx6WMs62Juw+D44T3KbWEEE4wTb7razz7BT9tegY5MOi7rJ63iBHjGcgTPyF
X0C8EiLwfD9pV95QbQEWLmyKTZTpL2AtiztjwHVI4qgEk2hiWD+iDGYM18XgbRNvCCibKvLH0a+V
sX5z7n+2JVoO2J8vteWAOqQxWYtzH/NUFB8e79rPrCnNJgdRM7U+zzSwHRzsRjzfksG7KqbGemoZ
PGzVLGfQJO0wmkik4Fux2iZ3U+IPLzO5EmgDLfBG1vSKaeYc3dQiG4dNQWvLIdapY4MmJfP06y//
fj30+t2lQzPmsqwnNv4xTQpOG6jXlJMfoPF3O/hOcJSLadwqI/K2FbiH37wLP9jf/vqBH9a0NnNd
7Q5EIYnosZIHU0p00KIE0O7k1SSTXe3CC0ETP8DK2RkaLXJOz9NUHOpgugM3vAWiuB6TYf/rA/H+
Hf3H96KCj80tb7Nlkv3+rmClMA5c8A65ADAiJKCKA5Dz4DfuoZ9+CtMnLLwcdhy07z+lNJqqcalV
WkWGA5ULw9sWB2X/m5P6Osr6cEViZFly+8SiTedjItq2k5kuTBaMbuwZy5tQInWyMwhPgBQGtxo3
LZQfUU13JiGs29rB8gU62aSI3J4r9hOEciM+wV5TYg8OLG5nsDt0Rj5bIm0I9cyBtZ27kdLnTpOD
W8A5/d70qbUP7LPOD7tLyx4zUH9Ee2+oyczv2Werw0SFHyorbRdhJPAIE0ThdTcvXt51bqVopT0l
P1Y8zsf/m70zWW4cybLor7T1HmWYHVg2AXCmqJEKxQYmhUIYHfP89X0QWWWVmd2dZbXvVZllVoog
CLj7e+/ec43CIKvx12/8//vVf66v2f+9X23e4+Y9+YP8af0PftuvLPVvqHs1ITiRQ5yg0v7HfsW/
IfEBj/tafOKtX3tm/1A/2X9DFYr4m/gUpqb66vX/+3ZFM49dD5XSmqqyBsz9W325XwXgPx9lwU5q
rmF168bJCkXu7R/fGIsZUyryufZtfETbWfC0FWluPKcIGM+gaXIfz1gNpWcyd2HsLt/1uIm2AKWG
jWGM5r8oV80/rpe/XQ79BwpV9m+bOJU/XU6Fspogq9pH3E4maJL27tHF5DoFeclALZqS8F0xGedv
2m6QIJBgkzK1BGzDdnRJ0bF/x2ph3mOp+7ATd02yHlFwMzHtPVBg5k2Ts+opkam8GXjpsIk37OTI
2s0cmItbiZsemb3XikHZYTFOVA8MIfPY1LYVsVoSXfA+hniaybAJsGuQOGtniYnb3DWh9aTlxcJo
BmJSiOEnLQsaV2DG1mQC3NdfCGcjssczOYG4d2f7+0zY/UYqaqr+q8PvH08hv91Itkp0nhYfQDH4
xxvpgOuh40dKei2Y8QDO0kdibicI+yO07k4hAFx+apW2Ix00MFq0Ks5OxI/EmG4KNdqW4ilstkJs
E3Io3JQICOi/fU8IOv84aVsPRYmPagDTLHi2Uvm31vG/X72xdp6JkGBE9qfHYEGRRyJby9VnA0iN
rjU9+LLF7ndv6f9ysvjf7pFNY9xgS6LL9+th/F2BgBYliWVDVomYC4BNFj9pET708kyp8n0BvrrJ
a9Kv//pD/1SW8N3W1i4YGYuvp7JR/WknRBvSppXdNb5BGF1QmfQ1IdViSR8SdXq34Hf85KUF3uRq
UflgSo5HmyZV4x9VKeXZgitwzgFS3PemirNUxrFyRr2Xvqa1lr3EM2lldTNmu8meLd1Pnehf9XhW
BM7vzmO/fQFWM4wuDnW35fzpC7CQwI0gYNaPIdn6DZBoiCDDGtsFoJaSutw2vQFzewjF1lb7fJvM
IPcVtcKbpjnTgVDg0bOUOIfRX9abTq/a/WIomS9Hy9mhV0LO1j5ITCaehNnsS47ZFw3Q9HVk+rGz
K/URyXJxzdKo8HuLtuFf/0LrIeEPS6KlqussmJEw7sbfsnN+91hYg0JbuCd/Gntds9eb5lAnQNci
3fwiVwfxBgFuf/2J/2PV4xNBRzhrue8IhM9/fFlpyZXhIPnEqmmeoT5A3OxHnZi/YylbI/jrD9PY
Vv7H98PZCXtobX6yi/zx0zCHqE1rQgGgI+rlndVtK4AgHtoCxU+ZHW7rWZab8l7d2w6MjmT6+usL
+LWI/+kGs3XRKEQrR5f9z2tTHyrNTAxETaaPG+3yUprHvJfhAbwHeO3WCv141uugLxqBX7h2vRKv
A45bATq2I629ypb2rA6u65cCXJrRPS9EaAZEwrge2n6o1ghQfeDOgCXlOjBx4pG/Zhs+lmkM4rlq
PcvpwXRSgGOjptzLIkNsg68kGAcX936qOM8DmoNdDiuMBL2GzDI4A4E1xRggus4pX1bwkdc3wLwn
k1QaqM2niWu7JXHdH0mpJJdb8NMRiDL91rb+/1PWf66BZv/3KcvD3Ne85//xX19N8uO9+I9/5HH9
oU3AX/jt2KWLvyEoo6xHi4X9jP/9x7GLwaa5Ni4Z72irEGH1YPwzhHcFewkKtVWuDr/qn8cuegu/
unGWiVeHV9T+d5oEvNx/WmUwhq6lLCc43jKLyez6lv5ulWG8gsekWXGvUpKo3Y0WarE9CoaWGadt
7pG7fbdbo9qpldt/N5ER+vVod9cKRMurJobp2kQVKwWolmKNWXFvUFk/jJoISX+pBhJ+MELsEGpr
PhQRhkdJo1rsLOl8tEBL+L/+4lQnk6/0+cec6Zo/tx3smEY45Ws8kaR9mM2iOqh9Nd0iq+rONXqk
R3NsrLNNRChI0rLivyYSEipUk17LarFfwjieb9OQCq/r0dzOGn+xtfT40Fqp2EOUNy6jHRseOnFY
fvNUBC7Jnpe8aJG65901TmR2Taz+M007cSdyCZAAV9sBwKK6N/L2U0ah8poUsrviHBZImgS9iQk4
Ko7qYke5NByIxxVMY6r2C+vvxyBXkzL/pTLyF9XMsJ6VfvysqXdPIDXQYjpc8jjy4RM2wS+cWGKf
JOjnyTj/ELQ3/UUY2RWh6GJ4v75GXAh7X8Xcp19X6UCsvqp6Le7GufociSkRrFA+omXNT9q+9UsM
N/tCdTUfoY31Zab0U9zepJsb60iLe02qe3bF7Gq5IehxDacZkrWWKGHri18VDadGrvFBVdBko0XS
tF1OKc94mNucypjoqm4Yt9jbxR3UJrHvdK53DpswgMqbXUd8fOjueeLuiGLkmyhcPqupeuqZXiEt
tHO08w1hT3ug6FNQEOdYoAgXI+rbWP9EJy/2Y2agdLQtpoMQufjxEPTAF8GIsFtvbho78BwnMkNR
HhO/TlHxUeOVvFuM8RO67UfTKrqn11Z5WG8r3HCxd02+ckG4jW/UksAofJgD8zdfVJH95Thz82UR
HXcgukTsc/pSmOLaTwMQ/p1pZcS5Ko35XS/JToqd4S4jOem+mFUAG6AzNvxfb2qo3mt5iIkJ5LB+
EE5CRigbe/7U1J0I0ngUVyWps5PWhckOD9lKuOg15wb+pfEzjLRXq5udoMKOfpYuxG42LMyLqL3L
LQNVxUc2Zd3VYIcDtULrT1/QuGQFemSh981bkuHNtc0JyLqRxZ5l4caISZ/BWUFY3SfGSmtfiAIt
gqWX4V70jvFpqCVU4m4umZZS95SBDBvLN8qlvXRRVZHy6HQ/U9TanmCrQnQ7uYtnNgRFcGRrryMP
vFMKBNXuhBMDIKi1E2ZmP9TqaLxWxGo9pqYogybS45oZxhy/RwMvwrLYzckh8QCUyDw+zpFI73jq
+9cmVrSgQJY9ID6GK0pcWnTXIjo+imVUt5oEkWK3JU2LSEOeUVJm3ClzHT5iBSRYZO7c+552KEri
DEeuWusXskeWu6iCzz+GuuGb2UBKCzh0qpMhXSWNQ4lc0R32sUqCFGFGkbNLjCUNBHrqu87ujata
hOOTWsKoqJ1e9RZLROCJJTAAOB72Zewz40Pysdt5yi0GOuWPXtjto8ZSOa6wbeuYSzZ7oonu7MRQ
8DWEELLq9lkr+G2DkZy2gChvIzBCsorW2LatMfBKGFjGfT3RzYMChBY2txyPg2LeStCe93GvaXec
fpOXTEUgqxeK+dFCICShSSdrQiHCgO4jvsKjbHHpBm7kGAcqsJcWsOyrmwvrta9sWMkW2v9ujJ9F
UpQ0CjuHB46yfKF03SOnnGn/FnF3NIs2vFk6eblJ1s37EPbbfY9xbs8gHlocuaDgdo2s8zAYZifA
z8rFBmv8iJDFJcm7GmpmST1TYQSrSJVTXAAVLWpw5U6SfxIE8ZNgoBLH5rQ3Yg3MHJm3Tz1i0n0P
31n1YK2Jju0HiZc6de2GxoD92qaEb2tdIb0RROu+mWIRQMFq7rj/FJBMmFzGKekVwluxdWqnfolG
Zlj2pFnHGAraPQIWhdCqzvEby5zeJkMkp3gJsWWDnwjaLCKdY6qp1TOS02K9RqhAfvoGbzWHxUhE
70uv850aYC804DpfXZRv2RKi25lwzPOqTARfLM4iL+RjRL7e6Pqhh2HvNwk6z6YoSLcctcENiOlz
A/oJ+8iseL3DbvgxmP2lSZ1pU3Z8X+wlp3yCb++2+XBQ7dndAzqeyPgprfKUS2kETT83l6wu+Tk0
QFMk+SF6P2E7b06zHq9coEbngdKs+jFWq3jPoWQk+h0ZzIxM6dCog/3aDKrEpeSMP5Q5cjgDVM/t
UCSHpqzkS1u5yw1Zl3OasSmtr4RxR3AFQPMKl+axAw5ibezI7mAIY1l/SJIWdM6CAosIkuIczuWy
J7d3CHQdMDvuUQoqJRSBvmj5Hf621cdOqAmIP7xjpFnBICh5IcAmHppBHNulNo72ELpXnRiXYKph
mjC7jw/sd+mBU3j6gCLpEcn0fBdZo3sifCL77EeUSiWBLWBNimdYWKzPGgLsytDlz0ibi4stXbI9
yCJFcW+u5SRBXzJvnySed5dsNgpLuQbGkBaJZhc3aEr8FRjFvRtK/eQUMNBUaafhhidVHG0+kFnG
UF/dKlM/cdWIU0tiyA3szJsyt+aJpOA16crsi61rJfIhh6xzniMWNQrUlf1HGGJjQWtHS2pGXqMx
rNSrJLx2Zf0wYXbfkVN3QQNQoxcGCFTjOcXM0ul7i7+/tRR53ytTgfu+GJ6KsV1JXcpIP01eq9i6
IZCZ7hUVlUDTDbDY6oh5NbRhuHO0gg154V2dcSTyEAMoPI6CJq+sKnkldOC+NdgAEqk/x1gHbbl8
MNCh7TUl8bZ0re9uqPGYdo4RAFlQeGnhtmug9XEG5U9GIrRt07jEploTvokZXAzHNAXGRNfewLiK
EytNEWijoWFRNqGKMUv/WIap/A4wGyB+6CTNdbG06aDI0Ly2hQIizpzcxwTs/a4tca+7uKq+CLU8
NlhfnnBihdcaQv6dhaEmMGs92g4EZviyZp+zcS7u0hr9qJWQGaHjXwgGJTeCeDTmbTrbxrYae/OH
kThFkMdiroOZmLpN3rUvNpvbRRJKhQFx1gDY6z08vqJU9JG3Rrc8R9q1P8+F+uJM0v4xa1O+LTj4
epZoCeAgD4QA8r7d9XNXb5EsTFvoF90WwoVY4X7SH7KJSBWrAwXKK300rO4SL6PhDUiOg5bpxzFN
C7nDr3jB/Ynxo7G7nTu0BWFIrBNwy+wXA/pV2uhjsGiUuJ0wlYMtu2pnWRMjA8rLAG2R6dGCbWBk
W+HGVsYHQmhg4Lgwtdkc1twdkflKzRIXldayLwtl3i6mhPoxd6ZH+CMvGtELJ7LLgIybY793tM7Z
VRgGdzRP1c85zuwdnDtodS1ZJXynEGBXv5wsrIn3mKvfKYjrH5EtyfZKmu8tapmNSfzow8J5ZUe6
iHkuZ5PT8ODcVVZ8VRbObhpM+03aFurTrGrXDnnUptCj2iv72dmxMYDvm4U+BIOrtHDHF/MNJWD3
I4xnFyHUwNNVqot2KIrR0ci1hi+KDUYxLnC6gCNo6L3JRRr68eQS5HEQZm7c88ZWB20xrYtT0Yja
1FqXfFNFCyxIjQnuGULyKOfZmp7BudbvCTm2fqWX8d5dWFL6VtMAYw7pRebjcnIcuYDyqxIbPBwg
8U0/aPWjZTbFg0ST9qYZBGN4tPQw+RlrFhm7CrlkJjLT+yGqlceeV1Ru4tIIPyzSC/ecCdubBeIB
/UZLyJmStOYLvmv8YAjgt2Fq1TtSpNMcHH3O5DatHOd+dCt1LxQ1H9mNuvphiN1CbAx7dcm1xdAf
sHRWH4YtxScbxXJAojLoPtSH+N4e9GXXlTx5seb0u7wexW2c0jEAFjrinR1K7RK5uTwUIayQxCgI
AdKHViVa0zHSS5xZF00hjdAmku0YY/iLKXdIcxOpDqyZUulRwa1LdkuyJSXWwfQp37O0inzZtsPJ
meC34jJjemgjSI2GJNzMkfVtapPZg3f6Im1cqzhyPhv+URBJpDhRObNIs0+fe5Lag0mhOpFL1QZY
sN9J41mCuhn6fdTEA9nPan4eou4966XGL90r22ngNB4pHNZDHtrPoSMYiliNR7FUOyfDQcy13uZZ
4Nscs2PU22MwIELznLhWwOzj05oG6zKlbXKBp0wQKvFBd3k80+hzK+2BjOvk7OoEumI/4VA2k+o0
Garcc/x5EMX8fYafAE90iEhjMxqomv0YzGNoH4VmRcei7pQgo1XrJ319ntboNESQLSZqs9xVJKDd
AX/M9qRqajfyXJuNLWa4ygqhSJbenWlpfbJ2EjxTxM5eCnNb4kENVEKHcsW9hY18zqb5SXaW3GIY
z7w0mZ+LEtJ10wICHcaXCV2U1yap+VaNa96aTMW9MYfFi4KHFqmdcVv64Y2g7uK+t0DrzLYWekww
l0tVpezm/WdS0RPPpPYBkyFH6+gOfu9gaVMbu/dGCXQxNZbmRcUvd8Z90R5KzrvbekmfaDGgqAHv
Z2Zj9i1PUg/lz3Klg2D4U9J8zIn6gVxyYlJrPDcTu6QbgkLjZIv8JgOHaGXflaxIvU6ziDhQvqC0
kVtVXkt1eitByGztabyXIGg2hWjnMzos5Wh3Trhd6PPlBsloSxjz9QuckT32TaI0WGCU5Tz2TgpM
N8OBrdYEKreZfjHSagjqxSyPWcRpslMr7O2ZQ8PCrPKdE6V3HEu1DZpwqGVMsAM1VueAUCWCOfU1
fbXrz4Y1lD+mEvvUJutV8hstbSEgyyGLwZ2mZwWAz8lZBvc7OpTWHxyARNj7jrWqU+27xg+Vnes4
5s4GeAg83PKSWdK6unUx7FLOwh5toK+5E/1hJKuUCQ4BNMS9QBMICUeZevBktvsdKPHT0phE27n6
JUncE0FHX6PV/zAie1vU2ZHZOQltnCmSznJRhIQndFzjhU7OHeCcXU4bSKGXmdYTK5sqZQBeoNxC
obgVuXJS3PSlTarxYlaz8liFqeNpevllA2fuG3zsynLAWh37mUYlh5Ptru9hQhEeiym7RSTcadpr
rbqv6J3JCdbr/VBY5D+zzTlMtfGJtcc87DdtThp9Mir208AmmfFAbDhavmXOasSHaAP0gHRzlQBZ
RSO3hbIwskfgsIQqIW0pd6EpriXEpw2GPKQXqYQm0sFHdXRSRmon6Sjply8ecKx96Qzbt1R3oZxu
VWTJBwO1zQ52zhF7REUDIH9RtWgncyUlvtX02bZveJfPVZ9PR13tf9KfQ09SIX0rTLTrcWs8g2V+
lYayPBBD+1a2DcvV2H7TlPqhtLSfhFO/1q77Mc7RV2o650FSuRjo4g33K8q1g1Nx7tZzXSd2muRh
8g0fl757j8t6PIGu42mrjH5LQPEh6uzmG1o7NIqaluHYNgzOimp4FrJMA1yTws+jOOOgCdoxy20I
XE3t7tnxKphBEhx0ju6A0Fy1RiSRW8puqORxao1dgylDFhFVnWLv62j5LIj5XY1GK1VlOaVh/cbN
fOqKeI+Y644O+xQwDtoiYWdb7Q9J1JCWg3aBqPIm36+ZalvyyO1r0SteTp22SUftidlARJ9p2ALz
LBBcq+RJrWZFUT1mnM0jAIT0PCmbcnGPgXFXuhJjp33Ad4UisudsScYSYKfmOMXJbQXUKjMeT9CX
73ZqsImoBqe+cUezKXwR3Zh7YNdQXwEjHAZR7TnHPyiLcuF92PFXHu0lveIybINlse7MMD10U0P0
mJO/plH7OABKS8LyxDBH8dy698t0eakWYuHnmNFJlNHNIDr4QbJvbZJsvulTfFTz8Ip6ywsjQ93l
xPCQXeQe4igLPSfp9ziZo2ejcDuczf0bORAn6mHiNgtpenapxfuKpQwKPNLoqhU8vXFMS7isVDQ0
Sy7em0anBs/gd3YCli/jD716bKvhhSahtmtzRTvGzDu8jvClXVa0dR6ERdreCAhujE0flzQwXHJK
OcinSEUFqyK04+VSMp4/9CVpNEMCnWAsauHrdJGJNqE1FKDM04425uOfuT44hxAur4+7dvrAsOBu
ugR1j+m2w4WTavGJnzR/XdyoObTakhw7QWeYHsFEgEszyeJJNHH8A3iy9kaLzdzDxNfvsSq0LwxK
+00Kn2Cjd0zIR9p0x5w89mNUmn7vtr8uqbxxMhGQRCh/tJpyr+Wg6pPS/HPRlPzEa2ttB1Fwg+do
3gKZm+4dgvTWdQItJ1NImkadTSkXa80WIPAQAP1crtlShZeZ8TSxgG58H9dUymalud+yvre9RLUH
l1DU+iaGuHhu8bO/R9DidpNTdts4Z1diLKofVUDvD0OCDovb2icE5/UYc40qbd9QgYc+ej3cSqu3
mqO0nm9dFMwIs7pxlzdiOFOt03BoyaSreeFAgdJ1qAbYMYQOJr6VWOGTAH/pu2OteUJO9b616nwL
7MDaM0U0H5x5gc+Vhhe+UnhIy3bYhvCxNrYaUfBqkZocwHR2R3aU9lTkTr0DyUsgiGgM7ZudjsOF
oqMIYjbf7Uzimg/5hjaJEWWPsTvPTzH2goMg1PGz7zvxGFvtN4ORY+uLXrlIikGfjDi8DhyMj1Wh
P9gNOOOC9FCfLAle7pqORsMFvYPEmZ8qq1W3VbfKhOU87TjG9G8LfQP0uc7sFbps9mbdKF7fORxc
hdaemkjJX0DSUA9rrNhVAV49LnNcmOx/59ZWTH+1jB6jbD6kyBg2ZW+1B6eo+kPWNI4HFEi5xmr6
nVACTqt28kSCUryRVQ25To3O1Tq07pziOTE7/ZHIbTB+gDrjTd9JdJmkdNL8Uq3OD/WRuEIzLQ7Y
FMBLZ0t2bmy40sR/5Xsha83HK6VBEI+L4cCfLX8s2dCfoEDPVAy9EvTR+sM2RYq3noBS5ircB55M
OEO2dhkJJYOqOD5F0gDMlao1u/kEG2GW1qEQktQpF8Br1M45nJQm2riESm8S2Re+OQ3RMUlz7X3S
qBE7vUmDaF1V9M6uLtPEp1JUEjzsRCKAMp+CIOi7XeLqDXnwbDfgwqxrPg/PPQ69R0IuY+jS6nSA
NUTGZ1ymnsjDh262nK0FhceTc7Yca4KofcgNMkgTzDQ1bPwdkoIxgKQweVWMcnVJ4+SRJ7f7LHL0
craNhyBPmZkwsBF+ojfaFljXEwSO4amDWxMsDG+8PB6L18xNe9I5J3Ekkzbe0LIu/Uw0FdkoMZk6
hl7v6LUwNsFqdqeRhE0OeFo/KKQ/XMKJqEqu51LC0aCPaBsXsOnyrDvZd7MZ4203m/mhh3qxq1RB
A4WaC54EEFjmhkfeX/1+0Mb+OhAeDB5lxTRYY4bEF3iDFfVvvU2GxpjZzhnqPghNmB27ZJ4+BoIS
/RJ5wwogWqJTp0zqXTdkwydKFwiLkhiB4zyMxS421Qa8ZlNfGEWlWw6oW3pcwTDU3RbagcZ5u1id
HYXmA7l1tgBPrKDAHObZRFHvJroQaO57NUDunmxTK/s5JNIA4R5PB2OqxiBSU+1DnQonaCxIPXGE
vqawoAM2Nv1ZwODO1lnq6QgJGB/HCEm/Y23YTtVSgMquWdfj3rnQgxEvg2HmlyisdH+M2zaomAUR
udA+NlWeeTVyxOdsTLvA7WrFA2/HG5g6zXGeDRdUhezzQ2rl7wwbc1J81fEC+yf18N8puBSFTrI8
o/pkqaA95Hm4LW3rHEuToz3wpcWLMuASQwQRI7Rh7phCafmSg41ZsEEDzP5kP6wevwaKDrwVr+rm
5GkgNHFHmiWWSeEmu9gmAXizlFXxIDKTSZRh2C/awNRMa91lrxBd/UPt+uqutpbxp9IzydSUQZAu
C/xhHzIxvMzVUu/aKacMo6dyvyQF3QohFDq/Ce+AVhgHu1yMb9qytlfbXN4cCxwdPu/8ZlP5+LlK
/5nLdO/nhCkX3ov8KNEG+os7DC9DPXwmiYzuZMtZhr6+Pd6qQZnuKnjQnrq0n278a4rLH+ntQvH1
XpDZW9oDPg5e8Xt1FiHLndZ8IxfAvTcUU+oeSXfkFoSsMhzNjUzFvB7p/lTbw5scwfh7VYmG3OvN
MeKBSEvYSj3XFsXO18ShiH5rwpU7spj8FtTUEXTNdAN61IIEkiUkoVR5rYau2xdO1B172xnewKPJ
B60TFlMrkxQQiAdfY4F0aKMwi3+DmtZehDuYV4g66lHL4D3RTeZmYjBlfRO0ORA2GZcm6srXgcCD
G8O5L3cldTXzHFJuMuA0J+4AAR+k9swga71lnLRPE0oNo5kpZamL0o/acceH2ijGA+Bm2l+Kqe5q
clyvpaHiRUExdp81Y3iI8Mtwmkya/mvl9KFEmgfiNieX45XQSc3IC6XwgXl9NjGPju4wdbdEj2Ok
0iisG2wyxCMN3CJ0I6mvypb/Oi0i0hi7+j7GWHUdXDM8AHwsv/esyQdDbcxvtd5kAW8ed3YxqonS
h+8L3KN8XbS++VaAlyWJNF+vrcxbxZ8cjP0kTpFOveiSMnm2FlBfQ5N/DN2YouzklzZFLL2KRDzM
hhNa45zLB4pQwVkR1bEcFdVLzT7aR9ADriyq7n1B5gq9tFAOHhqo8mO2KmApvf2LnMLHdCfdaljL
o0R1bsiRbb/8xVkxjIW08PWuFHxXXAqsXT5gD5v2t0Fnt8vn5d4cHWZyxke9ZAgEyl/4FhKRWoto
0cTc0+sjyNVA1OwvE/Ym4D886kb+gaJIWxlYxjR+hrR2PbeAZ0Avh9DSN8bsjfWYqFU0XeCiIhdK
QvNrlkNPZCUKu5oY6C4hEzKP+dBQm8fmzp2q9OdSdHLaWilxyNfcahR/dEqhndI5WcxgoZKMH/HR
6dcqVI0WWb2qaT5ChRKxfJFbLbsJdIbMY10wly1S0+kW0kUJnxpCmXpfcaLHNAFyyL5Zq3aJzk1h
R9Ln5lPXtIqJLG8QmJheLsB10jjTNnrbNt9UkmnrtfOd3xaqHnZTIppfJQw58VrYZiq3GbqEkbPu
kJ3yUue0McvK5kF0Oztlu0rdb6OV6c2FMc1Lr/NvlpHAoHcZtcVyZ4Jjc3ZT6fRHJynhnQPpV7Vb
AjRI8+asUOsDVs9o9sec9GqLn+WFIHFKZg30XSCqPv2mWq31PlhDd6eMqOb2Mol0TMFWVmMrCyP8
9UDzY/oQdfGAhVr1mDVphC7MEQvpXvBEnSJkOr5GfRqRW8XY0197elsyMvdtrZwW1Q6xYAHK28Y9
dREjSISRMREx6ASlc09zmzXCmltJLTN2zJs5ZzhH0ySn5HWEnZjtzDFTpQc4bEWtMv4A/0nro2Ag
Wnb1Wa/rhmYlmdhAxrJJbxsmd5qZ+/GQEpfloFoYN6WMJUrhoge7w2V0nH/NIjzTKwGQZsW2/ROf
M0ACMjAo5MAik3yjCjf/yC2ysL1S1+vPGKuQcdWzMiK2C+v0l7VE2lWpVTzFgg97RA5MjWwgLmQS
RuTDI8GAk3pCkDdnJ6anlU2np0qulWmShdmPijscC66acgvGEvpnXGkQ9Rca9W4ZP8DTE35s8rhv
jFJEjicjQ8mDVmdhVjdt46reIBaBvCca8/Ega1cqTEuyBWgP0aeuu20nRh1fU+mmoHOZV2PnT3ze
P88NiVtV4OsfDGBZW/Jb7CsdkXanlF1x1so+XfOpIo/mwG6Jq+6ZU7LBTevSn5QnZBpMLdBWV8wB
RzsbrGae3zijXRb6Bo2R0TZO7PlgalPjK5aD+g94tFfWU/HA3QSh1c7flHLG4xjOD6IcVJhMtNA5
gnSe0hs/mEdy/C2715qd+GwyEI/n2NymtvK9LxeL2br20NHA+Gx6FouKpbNzTbmDtI5wIaUyoXt9
mmiC+MNoh+fKNp5k00B+ItvEjMhKyywqJJiT9CVKHTrSjCmLrkeMN7+EtMnR2F/xFTOttCajyI5I
beOosl2q3iXPoCBiSVNdb8ESv+X3M54Xi00Wv87zEpk1WhU66mVEDJXCMsZ8KhDT0AVqVDiv+GpA
xNUaFSGcLs1LMR5WJdCmtsH3yoPKilgkdIGacinukqRJXklK4n6gsc3PVV3Uz9ZgyUs8Ry+y5nAo
5urm0qEdQ4xkoyI8UpuIp6hSrCR3TiicPKYfCb9drSHerPPqapPBRvAW+HqBWWrTPU2D4biUjCI5
/iS7rrOCOCJk2dLyk+jHB5BXfpVa9yYxxHSMsXCrZVCbZGO0qnJPc4zYl5LzBUrNhzAkp8jJhAqD
CSCBRxLGCBGEfOKcaW7rjFsIiIR3zeIM0wB6YKxde5V+Ll5xos5N/FsFSeYMvbKPJW3Ftpim4olE
5HpTVZPujVBMd4z7VI9O8AnsXrYrUkR0AIWWYWN3HB3JqLAZEEBfhJCqq340x2Aooyi9r11annHT
7SK1StEn2yeIc+Sz6DMQijwgot08lEn6SoyUP3Z1tKcNSEcrhCV1dFOHDp/WlzdmpeO7npQ00brV
9e4kr0oVZ6fCyL7DAosfoTK9TVj1vK4lJMkd8fHMo9ru7CYKDHfYVvWiH2bHAkFYsjup4WOjjVOg
4obbt+aw7IiB7H+6IvzUspiOFJRamLQMBnOjumUMkA9jazl3qBJpwhGEc86LTFkHjpVvtNEhh925
xknpvm4xYcTsv3yyMiU0glFX2HWpnaXVqNuc9guuh3YT1Ykd2PH0LWSj6qe4PJtKTqcjeqeO+ha2
Xer1GjIUyxxfLEuraZavHM55ICxXFc7VTBg4d+b87kwUzeT5UACk5k9Dl6R2G2VxdbSFwTXA0i0/
qx2ELcKSYZo0CO3pu5DkmTOOZeYFumpDRhmpH5zvPOGYT4yNPnOl4VAxTQ5NxrTzxbxcwJ87hwo/
uGKKiQ0fGSEaHEYRquG8lZkudqbBFGO29nQ/FK+czO/p0Ma7pFEoH76yQj83hfvD6ZGq2DpqcPL5
OK5ERfOc9gyVCCDbu9p/s3cmy3Er19Z+FceZQ4FEl0DE9T+olsW+lShNEJREoe8SSHRPfz9QOjZJ
yeKvwZ05whOHjoQqFJCZe++1vmVsBU4ZbXZ0vY3jqfAurYBfvbX8/DBVQH0hHF4VVv85TW8qL73I
SPvZguclBq08Mc303LG7fjOlxqUV1cZR0RHDrO3is1TE9NTRWdtW4X3dVx8AlG2nRHFQHBi3N6bc
tCoMv5ChvEv6fLpVrsU8crpWvk9by5fHQqnz2JpxOwCTMmT2iUJ449fxN7NLCSiRtG2IV93CPNYr
PzN2STgc4ysA2lLawR7nHSd0r7pIRzfdoU6ZjkURVbQzo3ALZvd+dOr7VAkAPmQKOSszdYqV6Yyn
ozL5jH2w8wZUMq20IrTUlnvmUpQUehwuLC+58Nz8zo/8Q5w6CSYgUqBpSFGG9NRa/ecgJWERjh/w
VSM9d/OUBrVUd1UXHxMHuMFH+2Bz+MsaA9pmW35pXQwuEODhNBLdVeGgvQjBQORW+j6SzZ7MOlSE
3RUc5BNIExcyGY5mH4tPmh/ZSXeeVrV30ppt5qyQmHDy6SG3pyLfRGVy7BQI9Qh6X/eIZTdS0cIo
q+ou9ru9XTrhlcqHYltNxm5uneNOZ49pb51nVXNCiQMxxC/TTWqQlwnj59TOY/r/vokuJh0/izHj
1EA7e0uqnfvJzlAO9XEMRhpNA14QP19D8YcDXFjeMq+zdsoYB9p5crgOdGQf+kHQGxcdckfRFIiG
eumWm8ZyTj3difPWYd+CZIvaPnJDPUxr0cHxSzbkwxH2Kb8nf+qnGFA8sjwSsYMWxpwCh/C18gA5
/UIhsrkY8oyKB4FIkPHB8oG5Vs0WM/fuNSmt7yHBYVhGq3vkU4EYJWlIpAKtPFZPZ24IkHPWSKr4
jCR0GXjzU0SNZUgPNdYH5pf9haNsZ43F37gEuriy23JgspfVa6nd5hTHEsCZFEF/nA1XiRPuZ0bh
1BI4U8xMO3taOP6xJjl9P7TjSWer80S479naTswSDoelOCsluYl5qxLeUVZ1PASDU1x19mBfNn3h
rrn9/drPwtM0EttGJ0cUJ4wm6QxlYb2PGwVdov5Mc5pZQ9qJtVn5a2eGw5a46tDJ4dToFF2g6Iyc
uUPV5e/ZidCrjRu7qO7qfEDhqxfIZcU5ezWFof8VGDm5rtrrFjIfp+vHwbGTszQo01Omk8FZxDj0
OE4aOwVA2tabsHedr57NOS5pim9ZwHaJ8qTYFCWAh41s/SsiOmlHTVm4QZcbbNh0/POBkdlp4Vc/
khj+a034C8Lf77wJtw/l/FAmD8+9CE9/5bsZwTHf4cOzUfo7XiDxFmAAGh7b7p9/WcE72wLvGmCl
EpwslwjpH2YEw3wHL21BFjCBk9IRnGj+ZUdYgAbSW4D1LpgBkAPAjf6G//9wvpEb8B8JUK9904iV
Peb9WFGxmwbOgmd4bkbok8yKOoNRiI5w9W/TEEE6RdsYveG4w1rxzHpE8qaUwoLlG0gTBCXF3svr
TIE3kWmqOVqldUpz3B70FyBJ1QecjMPm2S/w4zv+o9TFJeSrrv3nXz9/J4mf0iJXwPJAXwavbGrU
vUHVVEO6Mkd6wrrQPooAnb8BOntp3fr+jaAruVYg8YFzGnr5jZj2AiZDIwIq3LCuXOLmWHmtJL7I
fGqfld+axRvf66d7GADl44FZHhYH0s+rK2aW0/qNgjmbOi3eN4JzqTc4MbGYpdF49Pub+NbFXt3E
hlw95AZoYhvhM5LJrcq+yxhlgrgfo2b3+4v99IsBXqWXt9CEAt/lOXl1LzuCQLXLEmnXjXGV1rIk
Td1Vb1zlF1/JgmuIz873bIgEy58/M94wWmJ1XZQpPoK4kyyxu70iWBypEwnQf/6F7OVaHqdNlFyv
L4UtTE9EKazirhYHly/D6uwOb7xUv7ptDkZxFgubFUa+ennpors5fUzmiLUjiJLieCBCN30Divfk
S/23a48nnV/HZWwGW5IMDzCOL++bZchCmsQVrTKawExaWga4Pjexjrt94fYaEcLc9S0CBLd5iBTC
itNMlw3Ta9p4jDewO6hbiwSjal22yFp24KdDqtweRPhESDqyFFIiAWtDC6Z5MHYeEGHSCjSzdqrL
VSjNylipQUTfhjaxww2lYJWv3T4NHrxcNhNCKTuZGWQU7XXAhKw5JMnM7IKMdfkxYvqm37BtLt/4
9R3hQTX5gYGUYBh9eUdYDSjtyX5YBVPm+yt3QqoQSFIgK9Vl114vCW7stKCTQrN95RpJ8EdQ3aef
xEbDIByTQ/fygL38AF3bg0yhxbdANdENIblfmfbwFoDlFy8MXlE8sbycMKleL3HRPNPYNCUnl0aT
cNtDdLI7+PtUnN6X378wP62mLGmmawrMqab1M6M4JS014SSaoxpT5Vf6Hlm3KoleroHb28lN6YaW
e/77S/7i7XFAOLr2EwiBBuTLe2jUY1IlPpcUgh1JMy3dJQyj39gmXl/FMiVOdvx+vmsHgWO+ugpa
S5XYIlzeUUNkuJaTdsRpN/T+5s++ztIAxzAAC42DxvJYvPw6KsOMEzPVAdnlxccCafZKOu148+dX
+X5gQOq/TE9eXqUaS8ShBhB6PwBlgMgr3dh+n/zh8sl3IRYt4IfhKjZP4MurFINwutLSuKEHrzip
QPWv5j43Ln//XZZb//wtxhyKQcJFsbLAIJERv7xKSmh0EyUoQmiv11eJoF1Fd3r6KoqvFiRnpA/W
9vdXBAD0+pqc2XyTw9bTZaGCvLwmfhNkDV7L1KZQhkf3oSwJKUAwobc+6PbygBzO++D0PRkMVkid
t2al6egcu0y256LGtiPM3MqPYrYvve1N0VLleZFPzoJqdLEFUgGYqWX0yuhbF9PnNhADgdWFRScz
q1QGEomA6U0PiMDa+MxX0p2HyWrEa9TBXfDMMsqP3cyJ6QrVKZF5jF18wO2pZVwgEqeJWc7SocsJ
BeTGRRD+CVoUWQqadhnGsgh56mpk3n+kyJojjL5TxbAuDRWqLby99nFi8DGTbG150xrA6dLkqqWd
r4MnnebIpmmuxxDuNcSJPL5n/OzNW1S5abqmRoKDmtMF1cCK4gLhdCyQUUxoMOgOIF3B4aOjAadR
yT72KR8FmL+q92tzV2D+atbeHMc78g+InfRnR35e1IzNXWBqX8LiGZzIRlpZyqpaK1ES0kS97+n5
mNRWDFGNC1DygxXHXswnHFlzCaeEQJJMZEvv47JBah3l40Bbt2iLtcO8Nll7PbpgklWGcsnK1T41
YoghI91A7R8Zq7Z2TPRHXdpfbB6CnJlR733uUEkM79HWhg/0uYki6gxebXpc/nQdoJ3/OhKvPa50
UTS3vU4d43PtmfOtw5EkoXvY+MVR5Qk0I8ybo0ONYYNOZwr8bktGQmPcNX6Jd8I3EnGPgDj+ZEw1
ERt1YNUfGzocIF7aTrbRJh0G4qYcK6vjdYPaFpmdVQwOfegx8nce8CyU4lajMQNl/dSnO0cb/aeu
7M36k8xoPW7hsWPWS3NKg72ea7wchpfTPmna3jZ2BpS+Je1pRqprpENq7R1SuKxVYBryk1EJvDR0
BWnQjigV/M2Chb7OzTjx1mXqNd1XwAXWdNIWoW0cfLdJyB03c4C9RmB2+Q6RwHzJfRfpBwIjCXJQ
OUbjuwkCXXtEkwOQmFUbaCmmcJL3ERnq3ibq6/SmMKbEZkRcc2PLIG8WYzEq9VVa9JG5c01m0YwV
MxSI9L1r+c0rTDIOVy3wji+tzEfjvK9w6BJKBEX22A+aLj1ttI7E2iGJp/7cGm2RRqsSe1ODmMyL
5yOXN77+Sg5CggY8GpS3mfQ8Aiv0RFJfTcEQl+j3gOiuBqIa3FXvxq5GbZt7xarEUCwIMMBkhze3
aO4EKBsgDxgjSxiFvY+EMJhltHVtRhkr1UecgSunToozGghWewY9NCvo5ThyiJx9axeD525aClpj
JJmsQqNJOE2OEIVYCPgK3OksOw6cAPFRRKmH7qObq09TH1kHlOajvmTJidud1SsRTyuCD120Mn4a
uupjK23ddY8q0RQyjDvd1K0kOBA8kdlRzMx/zt4T2CUiYqjH5KLv85S2ap06c2WidU2jKECjmdHw
XPWWikV3MntFxAwVmNkDUkI4vBJx/bitayu4DSJ2mhUGlxElI+ae96PfozUaihEaz1zZebmrhrwX
K4zS6JdU4Rhq7VAmBCvHsCHlOq7ipBrEStLrFQYeYz+jXDhi6uWqjc5zT38dZjXla7tvNCKULLEw
v3BKNfe4WgnVdSLOqVvisSZ3XTcAKDdEc5Go5Pdoyo9GeMHJ1uzb9NwYkQivXHtwkUrBCqSx47dE
YAAnr4u1NdjBZe5EMzFzneDTp5xaRqShaXHTQRoerk0PTgn/ddiMe88NUQzihyRsYaqzZlx7dW1e
GcxTQ7RyQ4iukGH5JdPP4oKK3CAHtw+TG/4NuuED45GZgNGkzU6q3GdtFhMtZ1LScGlhKvVjcZhb
VEQ7UVf+DXcKWa1tDMU9ARMyRFTt5Y9d00hcY9ivqFTnkJENiw7NU7vywyWjYCKnlUrCRqQtIQei
a6k/GwhYUiwxcXZri7TTuzHpG/OAdpzweIwS/ZkxwKXed20COCGL/HB5WYog30lWlffoS816Y2Ky
umX4Qw1Ziz4mi6WJKCXaAvbUdp5m76Fm68QhbVpAnmLDqj4VFTPh1WyL5hCg3CG/raUSWklDs1pL
Ieb3huQ0vrOYtA7rxOsQJtIVaLAFlPWZk0r8WUqb6K5mC4oJgb9NRNoGYbvZelSAXBiButGdTluE
NUU5qGZtjri9H5OKd+SOj4k5XhXEQ/EAIVu9n+PJq0+6wpT6JGm7gmRfUpPzrVaaKaAu8SB/QpOK
xEC0DS1A0QoGiegasSsGnl6yjGMmsesUj0F0o0fHjbd2EfnlWqolXxRQXGaetRAkWrQZHu6cihjQ
lgcU5uyxj14b41vdkJJXWY2h9wEdFXM3xyRRHaaUyJ/TMqswC/gsPMyHLAxi2yokNfaTayWZQ3IM
tkpmy5j/7J0MiDt6r02H+LYG6X+4HZrCDc9RhnSozGxM1uYpmt5mZA8vcR1cuVFTq89hXHnq25CG
aBKZkbkFhlyieei8T3VyNLdiIqwtq1HLG6wt4igImvhOZVHIoMnw6G3PrR9WWxwoxkLADoycDCKc
PBhiY2ZFTLDpQDeOh2LGSJTbHqd5zW4kO4shUqwZajDr9Uo2VM5O9i0zIm2vrbE0ecEBU4ij0nGC
hK25hw5RWK6GVTGYNL5dIxtIX4yHgYxFmzU0aagGt6XHDG5DkVxxhkmgcx+TgMNyn4wcyqbYcMEZ
lMFAliH9v3PsmmG67Tm2EKM7s2/tdValyTodZYWyJcXg4ydxdCcxbvFMslKEJ74tlbfj3QfRAXWp
ApPTtrSOe8+K1g2NogaRDW7NjZi89C42cXduZrt1GZngu0i29aSX+5s3xns0ibwjfp4TT4RQ7yko
LoJgnsNX3DsKAYUdGWGxDeKpt7fVMNrElLv29F63vXFBBJjvoUZR0Bz40XBuN3OOAMjzQnPbh3CU
UaDRNBi/gXBxP4YICfpbMOmjAVyU8yfjXX+aUPi5Sm0Hjn4f7Cx0vySuWZenGQIUH89A6bOs2fY4
HdsDyvG1g5p9X3lDpVeFmwA+DFzhZ2s3R6W51nUb3KUqj8sVqu6ECeSYmPeplkawlmylnD9HsKA7
EnolHQdyFm8cjNzqEAF9w5eiRIGlQkmKelnkNhDhfnZdRk0gLzEXad50l3yx25wkqs+ODId030Th
TIeJFZWhczYDhPNdw8NiHfgjyPeSvs7Oi/pWYohN2QNFNuZbWycAI8rcao7nZGQ2hN9U3HpdVUeQ
mrPyoe9kyf3pxuBpI0YUnVmNsvg+Ds06pRQhUtQETFvoxthfdaMk46kkx78k4kJgJNZVfa+GbMR8
n8/IW5KS6QFGQIW9S3izi4bRjNmKKP8zdMHSb6+0zUO+sXq9uP/LWJAS1YoAtwLPpAVHoHXeozqN
AoSeaX7SU9ugCG5rE3+j049UL8SjX/2+lHoFnKfWpTC0bIpDcmdMAmRf1Yimy+FUzGjSjY5Dz7HD
yxETb4lE5bSKVOjtkrgzgj1pds68Yb5HaIbO5ulyxoDAWT5TFTnPeDKnTVzms7vHGgyxwfHqrrqE
EyXKa6fH5bqOqdjmnU/CmnWICAL82FVG2W9njCfhFaV2lKB7LhNkLmRWffRMP5a3AoLGgfGYJze+
rqP3jpWikZxt/PJTnghzn2Y8F3sjDA2SpwzHI7NUDSgHf3+PXjdVaNtZvgcqcsmGobtivyw24yau
w6jEsu6XQtwZ3hwe4f9cNCxFat7lzqRvf3/B1w2jpwsS8gTz0vQse5l2PO+w9lMqzWyClzGS0PJl
NlSxoejgnFyhvXmjR/CLazn0jJiQEHDClOR1N9wD8507+IFcZTrbpin9XT7P0WEG//VG2f5z0U54
FSxPwLKCdutrDnFQkszuFhH2cr++DzD4nE2439+4dz9fhBwO52lOtEx95PLnz7rTKTosNLgjB5NY
p98KnLeXqqiHw+9/oV9dRWL1M5d3Bobtq1+o8BWlDUXOKg7y/kgkWbIWJtb1319F/PzjLP8+LRUJ
5o2IgFeXcUn2CNwWsdLyI8HLpIGMgcgQHjPPVrmoOrTZNiTei9m6y0bD6G9SSjlCKkYB396aJsc6
ZWdqvMOkxSQPsYgyuQ6xuryVZ/CrO0ICnA8MlZGaeJ27Ywe1AcNrue+yu7Zr+AGtUck3pim/vAjG
FNBfzPXoCb78cUUf9FZXQyXw2oUxMCa18tFy1EQn/v7O/3TjUamzr3Eh+F5gy171l3Am9I3qogbq
TNftyDhG3pk0voHobGjeIlr+fDGGm8uobRlBmNbrgVQ8axpX7oyrCC/wds6Ndp1r/72yqrfo1j+1
6li/HEmnDvmRbdLwfnn/LEfJhJGUXvHw6pUzVQNaBGgyCRnOZyG811WnA/NPX/tl0bRMwpiw9kuU
xy8vGvlKW63P8CAp6nDjIPvFhMHT/PSL/Xd0/pdkv/nPVL9tFydV/XJyvvyNH4NzyQycKLkgEBgv
TORgfw/ObetdgIeJXvrCVGab4an8m+JHchkjc6LyTJO1FNjfv8bm9jtQr5zHmT/TtiZgy/6TqTkR
Zvz2/+4dS5vGNG/YwqkVjmPzGV8+G2k+jWbnUbFEmajkcV8o99KqXQLBkaNFIE8o4dFQLc5XSH2m
HSPOIuvM+NhyRGuR8jiWum9i5ZDRHFC5x1C9tKVOEpmnH+0h6OPjeLRR5shRgaVYYl0yXD215x+6
Js2TY6Ur1J28A8LZp7MMP0q3Di/baiZl18oyXPDEDzTErVu0s4ELZp+ygqbhus1aFe0xhc03SWM1
0yZRJprUrMzqHg5QLdExj0NyZTd2d4mSOzY430XuuDddoqvX/CMuCUnAiLJFUaJOkJxH4E+mWeKK
iEzl7pvSXdhWSTrUhyY1Emg/E000vn4ZRdCLuiDc9I6Kot1YmFF2bJtNYF6g8DUU40TZRLssJM1x
NUcWvlZPorhDf8pZgsYgdYYdXKRVBxxnNfgmnUDidqeBhTXFtbgaug4Tb+3NJu3rUmIM2bqVqj1S
UmHbga4bUyD4etIEst/ItIraWyKlhTsfaG3FrY/NIMEYd1KORmfqq15i8AzXTW/EaXCuB9Nrh2vL
KMq5WRct7r3iMNJXblECJtopmvl69jhfUQrxpWoGpm0JKLTv7YSeNAfvSCD6UoHcEYvd4mMTFbZb
4DR2fVK7adGdJOQvfMIuXiHAG2XcQAWZYpGvOG2y+JmBAiOEXQQgHV0HBIewYziogiqyszNiSdps
L/N+GNY2yn1j45VIEfDGaqsj1z4IPZRiKPk3dmJJ6zBDM+08eM4DVsdqaILkCHCwPrSlHtuN7sJg
Jtm+SoATpS7cGhIpRri+U+TwVEW9aR8Tim1WZ9U0oAMdsYveBmXRMipA9HkZ9QAINsLmmVtRRzib
1shlu++i2b/ELzaKDZIrG/Mf/9QpvxBruZuV9VGg/Q6RHPnV91JST9Op9IflufXCHvqISQraoacb
ZdGH0QiTYd81gNvSHn3v6NJm4c4k0G/G3Ef5hohgtD5ZlAjoHKkJqdUAyaDEI9cLn5CPjg4VWhjV
6koESl4HDCeSo7E3W8rwOaSYWPXKVByeVWoWeytOBneX8KyjOc6NSh+iHE7iIeQwBSYbpaCbnrmT
ZPyySrCgePcQBKoyWoPcTy3aesCn7jH+yY46wMP61qWcYT91EBDrZOXiw0dz2QWGpOkwZlV4MY/9
YJ+5vPz9edxAwFxXZedWX0SKLX/dRLF3aRIeHqxtUGlb3TO2WVteoc5F1jTnRiNo1ote+FfNTH7o
EUmiiG+dqjVOwEzNPfprG/E/TsWa1uGYCJoXbmZeWRGBG1vTiCd3QwbbSPKPmRXRFkyvf6P9RR8L
ygxVqkiGeTvlbnwVjXa256oMZbDP0TXQTtzTQG0KyJW0pPp4ZxY6OUinqRyM6wtxLB10pRn1e/Vn
3FlTsEVvSlk6E9+NpyY1gmNfC3ThJc/IlTeF+Iwp8rwtq2nirXpykOnWVvSa4L8xsdoCBaEelMgI
7tKqnx5a0zazrQ9mFSBe0ooRHXHIu6CyJH+MkgA/dGZM/udxFo2zAQoCeLXD47NpRIjkH5/WuB6W
oRLmSp8GpjB88O2Ta8NRn8ZGgyyOfWtbBSEpcXnWww23vNg8niMFPJ03pPgmDXL8VKecO9QODSTP
uaCvhY21GW48d1lHJhH0j4z3pHuc2K3ISHIO61uAUM55LcyGxJDeBIdgo+ycN6NIp3OPyLhsa2kT
WDNSl9bfxyx0LYIKT13Nasn98OMO86OCOJ7s2Mni+TRjzbssM5m5W3sueaEiq+/xCOeB+AiMaWSd
cPR0pdw6MrbkcYZOuo5qBlYXk8GbzGQvx8y9YpCCQWH22qBbBkbm6I4bmdn8BPQ58YqYeeGw0/ne
EHyoUSVRM3UsXitpgUFD54GYG+uyQpS7bgbMaCsnVmiZJsPzrhImsp29c4CSovQ33ZkcLrKmP8C4
NEirBmIF/MHqLHrQgY90Oygd8dUylVFugdi0uMDzxehn0jioN3mpaJg6HW4cSnhbfC1bzER7SwVQ
DbKx7jSDRywn3c4e8wVZYdBAw72Nd3gofJ1sygzHYWOVcUZgW+1g+TIaDy4bUVC2vhtghdyE8Cc9
mCV5c8krwHfFQUhn8cmYWBCyTj/TFpj3LJ4NeJ2cVWnNwFTdplYU6BMmixkNR4BnbvatjBMJTyGG
pbsqBLScFU6mfvmQOKvdhaVG5xc1X/5eZu3U0nqJdXRrxK5Rn5tJ5zSf09ZMubsWFDI80eiAKIu7
WWU+ZhG/qZJNkc8pNvu4i7CN+PVYrFta/+amTVmm15iQUw8pr0yNlQnsv9tWcSfoopr5dJlx8+hR
VAbtUyPsoAW5PYSibWZk+QP/3QQOoQuu0azPPCOMim4Hs4eK2yJthtXRNPeuGCyIPeOIKX8e4B6s
ZjUE34w2naNNhl7oPDCH5CaYnO7SCsLaX5VRMH8IutD5xEftP6Yk2p8lWQT4SSpmYrlH5Lrdg+GA
oTJmelc4bI8rnQSqWx4xTHGllaApK+IqIH2afFibqrelZduipuIoY9O2BAQQVe0qp/kTb5kLzadh
u4jUBQjEI3bUbljPXp/tvKSJCjzDTneMXxoXrMwydW2440BWhW1WpwihVbWNfbd6j1tFnTP7sRjB
zHV67ad1+3VoW/c6y0LsysKsRbSdaFrjawsbzn5dbEDgcUAprvsSH/hcMHg9oCt1F3F1TXR3MrpF
ucMIWd25zOOODRUptbHaof5KhIwLrzAe1T0nNBqhZRDbX1hg0W8vnX8kfCOc0JXph+oiliRlr4O5
ZybEc5JDXAhCo17zNA1HHY0O+J0Citpk1xYHTibnX7wmzgwyCgbSMJQbIC2nN4v3gnZFeTubkV2e
jEXEuDMtfM48ZVl1KEM85bX7gDYuYBzVex9NkZFFNNEkK09jXlByEAMFLmU2tIK70AmnXmz+otwg
iwUO0cquIIbBafuPzLHSe/AADf9sEU8sevR4MgzQnY8JJUDguekNwdhXy9nA3OUnhOA6RUKfy+GF
WalkCjuE0TjBcfpM/t1y/WHbjmGcJ8B3ms5c5/TPO4nkAN8ZO0aj7dUQGWDl68BuxFEVDYSvZnCu
L8bQjsGuWSNRgHE6Zsg3cF+daVkpsTc4DSZ7L5g5m+PX82BBx9o8YrQM1LlqC39b5UwUd0VhDNdD
SCzyfnI5LBqs2A53bNVZM/O2MtXuY8VXMm+GsWVSRhJw+b5yxJwH0CqdJNj3RUodQYrBbF4LC2HV
rWoZR2xAT7SnYZX3BtCerr4yOhEUfL1BfQgavL82fAc/ancT3TlWZKiVhhswEqmT8awZrBrK/lCG
HAAx5c6IsNizZ3eX+U1wpebAv4iY0WKJi/V4HXotoM6KnslINLEnzJXJMRKMlFUVNiu7uaA1wq7g
tNA4Rb8h+jnQO5pP03s/ypP6BPuRiLdIHbAkewWtERLE64jAnY5OyTSRWUyAZIilCFGIt8lKoVP8
xLjAvzdN/luC/+VQt/7nEnz9MBXw9A9t/lB+bZ9L2Je/970QN2TwTqL/E2iZAipqCu6/K3HDF0t+
nkVWKlV4IJ/U7X+X4vwtmiboyumXBhKV1b9KcRG8Q5fNqUPI7/r1P8oxep0B6rpsekxfAfcvn8J9
nTddckIuSdMV8Iqybs/OWl1YdJw508mdaMdo19ki+cjD+NUfrOhSwk7cK95GsxHzGqhpuGEHCI5M
yNukEE8pBF0s20zeZsppphecnwmw9fqPOavTF+Zd4uCNTvFG385aBPD/bii4T1/Dt1yQsbQpkIgt
vbZn7d+4yTMOFtjrZvsLL0F2J5d2IZhjzkL0GfQ5Ql+MJxMmJkzEJaeoerTXFdvhUcyo/gIaer3P
xeidNsZoH3NM6+A5LzIfwTHihgqivh7n+oOJ6uXZM3P5/TM+l9u/msTw0TE8kBVIb24Rw9ILfPnR
LT9jc0RyvSP/kOAy4ahbv42A9cEORzmiBESOsa4eAIeW13Uz3GEqNM/KSOjzpCgLe+3YZXqJn6x+
nzInnJbxe0jR4GmT5b0YHmOrDw5wBz5OlbIPhRn3D4at2F79qSivOl9XhMxMBAmMpjwwqrYkko0Y
1VXVhdXKyct6B6jrg+lxhN0gA0DfZExuHEBw7NLP/2ftvP5Rccp8/MfZQ93+Y6fLrw8d86b/WZYt
fuJJJbAl/t/L/4u148eqtnnoHl78ny3kp2660o9qun5sdc5f/e4CWf7L/98//AdRG/wrt1P9+M+/
vlQaNCv/WsTHer46LPr8/7yqbBv90FUqIbFjr5Py8YU3Zvmr3xcWfCyOEDbrBg07XyLI/3tdcd95
JOIsLgdkrBgrlhybH8uK/e7pv+aPJEuSL03+6F9pnuR+MHaiY4hglHyPPzPGLGEgz15IPs/i2rGY
YtGD5BO6fPDnL2QyBk5NUuzaoHfmb0Fg9d4eKlLt0XRLyntDG+knMEcVwJTJBOQ3amwz+6IUnTrL
axx5G7Cn0l1Z7jBDLZcuQPSw97L7spVtsnYHcwQnHBj6Cwor48FFXZifOGaMyG7mQNluZstFFaoM
x781yyn01hyQnW5HBawuQicLGLxavl7JsJz11shFHe9CB9CPA067PGWyDSzSqB2l3xghLa/zv1cq
boxD9xQxs03TH4ap9WrwGjnz6NZkJEtI5cdEpet7IZZGGKg/XHmG2MPbokcYFlX04dlz9IuV5uUU
5fuVA9OGRs6Kzy/8agoQC+3YfC8oEji1NZPa84msgzcSyJ5sIM+/H+sYDx2Ha6Yn7F6vLVEgcCal
0Y22OkWGZstFa4Yszb0yDcJPmOtCOu5PZIcK7srozf4qNSjeEOAZmtKuHQhUSLD31fT4VpOqEYW2
NATwRkPQX2Vwu9qVkUf0LzUIvXpXUPHIlSgl0t54aFHWOm4j7+gKIGToUFrQ/TOgzQOwd3vsTN3Q
ubsusvVG9pNzk9WV83XigFhtmNqju70mfTm/hnw+flSNjM+zOLa+qWr0gJMR8TDD57PMB9uUJHXH
1tSrlSWmcIPMDPzsNDX152Bu88e6pLRa0xq2m+MC7EW6MaYREqbKZzM9Gz3g4xunKhATtaovI3z9
ZvMRNLjTbNHdqEffg0lNnOjMXgqGP2kwuKKNXEk6Zt26mrRnwnTL2+kq5Gm/DOg0T9hzIVRundoS
91aLBHodGppWEmqv6rHQ1jwe9UMz3kBtMZ19gV61WSi3sbFxU5EEG7poYXaSMQ+ibzPnfbWRvhJA
DZwqsmgrRasxdJvPjhvl2BkC2pDb3z+gTBGevxu+yarEIJGDCLYzPDGvDyPGXCVQpr5WtDmOXYh1
V/1ILPsq9sUITYW+aVM3eLnN6uMQI9RAXHdelLm5GZqMYHERR0dPH+i/J9u/JCv/b/YgQhvUy51n
+Qs/Zkv2O7yIpPARxbTYmZY96bsp0/beoZFeFhj8B6xyy/j07wOt/84UARvM0j4iOHDZD37sPMRI
25waCHTyOUYyQ/6T0dLrNY41B7Ok7zmWQAZgv9YaJK6RF7HhO6vON6zdQLbKlv5rt392N36xki4r
5fM1DovN8j+uw/bmcIR/ubnFLbqdbnCRJGV5c98F+Xgky6qH/a1RTMpu+DPvIt8jYEXg3uCDwULG
cfHlBcdZNoVkEV2NDRtcMMr6AKGmO85QDG1+/91+uoPLpXgR2by5geQOv7zUNMFUL43KxbWUlZ/Y
wut1BGjj9vdXeTI/vbqFlEM0EBiAE1T5dKB/dmAXDEJiMWoow1lQX5YyJBTBGgx1YxkGCsS8qh6p
fckrdbRl70Yh9S4XbXnf2p7cLZX8p99/oNfnFb4wzy4dbQaTPD1LBff8vNIyY6qCJagzdVza0ZYM
AVgwEnqItPXWkf+X13Id+k8Sg07gvrpWRJBpUaZIFVt0sBcc6fVtTWcZVBvc2Tcqo6dd/fWNJu12
yXUnEfd/2TuPJcmRJNv+y+zRAg7D1lmQjPDgyTaQpODUwL/+HfOskUlH+IS/qPX0oqSkqyrNARhR
U716LhnV4wcb4mai3q/iLplY1wZ1rGcIJhAMSw3T1b4v79PZqa8jvWXXb4yA5gJdMSgK2lF6LSG1
q/egpUsz6SGvZNPOhozzx5rv/7ON+jC96clWvpi0AhM7LK5AwBP62Uhzd1WTRwbeQKYct4Hu/TOb
bm26MAnB6L7SFyGpXkDkjUSK+3TtjiHdJ/Zz6qG4O/PGlwEeM4kZxG5GlyxX6qWyTtVFhjxFwQzi
pN25dNRcJejxfpRT0lxZeIVgAIAAZUtx3Hx6exKfWlUAiZXGig0aJZmaeX+tKtOu6FwKI+AhDalw
enJc3MJC4utd7wXGnQOPYcZhAFMPyII0F4R+Iy/R2YFyBPJf/uodrOvf/k1qv1jMP2adZ6h+cm4c
pjrz//pJqKZrkmq0fwhUyw9pBZ6vAsh4Zj85sSMLZAb0q9MErUQFx6NoESJW20/Y9w0tvxzIxpsr
HDhsVR9Gf0iHYfDj/c+l4AOm6s03OAaORwzAblIVCCmeNU3CNV2GQDkcZ/P+UXz6+FBYIUcisj4e
ZTBj3HZDHzJn6urbas6oaJSa2P2LUfBQJRelDjbFS/j7G81oA4wxrzGok1V/b5RZvBWUPM903Z7Y
9uARuugabTZp+siPR9GUOVKVc7IQWNgXRkRXdzBp5Qbnau/9D+SzCFBWkbulN3Wx6aFWqKjK5Q6q
NIJzMULxIIdcnlnp6rUspjb3KUIXJhyI7eW2pdOckLd6yygSW4dcp1EwNlLMz0A6NuZTNGEKllni
HiuSMxvmiVepkBMeZwhiGnO5lQmnQWVeYUlkD5TsKkfmu27ugdo0xbkuZnUYLR8SDSI5BQcdkUoL
HM0NL0+9duQoxy6g3GVk8gDfF/RooM/RCvO6lt05EZ5aOcsROQsweibi4VRYRFfI+kXbZq29siaL
7kSZY3FpJe8TwB7OHN9me3aQFLqqk/n4uSjzwwMbsCdxit66LLn774BTN/uh66wzi/jUPHF0NiVK
ULoguXI8VGjnQ+8OaJtGOoSuKM/Q6IVR8oVK3twkVq6tTQqBzw11+p1e2efUf6cmC7kMbFMtwURd
WtWXZWsXoBvYQ3LkGp4GeNilynebGWG1fnsjOTVZHNS+Dqo/97XQsBgwIvKdnk/XDJR6iseJZlF6
oebfbpDcCDrnzgz4eq545Kw4XSzl1U4K9fjVdnRI4TGNJGIIcmuXpIH5AWqms337sU6NQouzp+IT
lT1ZnGFjassugEq9io0KZJVszV2ZBd6ZXvfX38njTycf7LIP67pYjIKRKUqNsFJcpdp9SvTI/9GV
Q/szC+b54u0HctSfdbzGPIg1irHhc92mv/74vZnQY3lUbjDEhp6+AiNfdQibrNnaxPRT3flD32Ga
IIa+pB2kt+TW4W8z1FCD3m40u4+/zgF/ysr1y7RYDbK3NYrBY/s71vts3o1D7cE6JrNlrizMpL+k
A1L/FTnktsdfrYlvJ1T36cZsUegAYNFqaMyU1yiN6cirPZbsuGpL03kO8ObCGaagV4JGDDvPdm0c
O98D12h/WxyKdw79H59QOcEgrCp+Nb/XdIcPtCDYz1HhENK3mV/IXcgP/hJpqG63ZhE7N/Rnhjwi
9PRreI1RumFak2EBxqXNdMeR5lh3ljPGqAdzW5yhgpyYUaiMkZLjbiZU4eX4/aO08Gg/0tHDSMe8
zbvqq5iM4OrMV379kUmmsOuQi6OGtDwlaDsupYcYYpXgifQhIa95KSqfXmQ8Ac9NqBNDoR10fZ0k
GUtxMZ8SShJN6cSYPY15dpG6qUsb0KTcLXr0TWfO3RNhLlpw2rVV8psLg7U4IejvwYAj4wIFq9j7
MXQO5hBpVvn3DZT2HCPAjG48z89ppmx0H0shAZfAiqBshmOaPNQoBc686oVkXx0n6k2aBq0toNHR
Gx1/0K6y7LYkxIUGbGbXbeXirRBYsXOpASHz0C1m4raGeVvThq66zwZKPHs4JD49/tXc4lkTO/Sk
j1bBPSzzQBzWo9CnM9vl6/2ZX6kcvJWUF3THIi7CnaSUBTk1XlFufpc0om/SCu9mLv3mr2EyMASK
ku7X+6chwT+3ERL2NqCi41eDs0CMqdzEqykd6yZPOnuT67FxOdOteQZKcur5aNND16zKDtRdj4fC
PinhflXgxhhxkdVROqx8b3zA9+bX5CR7byjnM2/0xKZNIQWZtbC5gNAScjyihV0szegqXdIN2IhU
jvkx4/9cA7Me4zPz/tRYpJuopxBM0KaweJEFQB6CMLSVHEPdlYHPE3UQq7rR6vkcoufkUExln0IF
O8ihvPPXrU1w2s19Scgyt8aAD4fO7Mi4ucEb/TcPxVy0Hf5i+vbi1BvmfErofSeUnegRLjlX2xVt
RMmu5HKanhns1LaruHBMfopfPNjx14o8SrFFwIY0eFV6O41gx7kwu9/fnvAnRjE5WE2mIMkda3nR
McIc0ahke4pqI79Lm7S8xIYeM65/MQzP4dMPhJTeX2w51LMSKNtMB6TOggKvad2Qutcv3z8KUQlB
ic9FVzcW8T8bGRkwqn0rp5X9w+ib0yasffPMwlUbzyIeMUn/gPohqUzudvEslPNKHMM0Z8VNnkPR
zn8HRndvxN5NqZFKefuRTkxudiHFMOOqS4VysY6SuZuC0WIwDhjrMw0IYufr0XDRROb7M1uq0kre
m5uG7dB3cTzhRlsTCOtdBwVwKG4kUP4dzsD9mevuibdnIXzggkYsp1bS8SiORCZNFwM5lkz3LoVG
0XLMR/upxvBnHVqDeSZZethpFp+LDJqLZEXVbGgiPR5wpN984m2RZ6oQvUEfTc1PjoG6TyMh/TBX
xvwzTmfjiYpfidQ47PrLgd938fZ3PPXYllpfzEtbcNs//hWz5Y5BQIiHqLSaMW4yga3TB/exbaNk
jWhtOLMUTo3HzgFdieVA18pi3qB2x+155qnDRi+uGorwO8gi0UuLT/aKDVt7ePv5TsxTKiJUbOkO
A17oqn/+1ybc9CPJ8EOeWJPdDrQRvjV9CDTacz//i5HInpmkSmgGtszjkbC61APIK4TKegTtm9bE
tZ/0xYes64d3py5oNqU/0+Z4PuzDx0OFPjYJoc2arnX7XlqF91HD5erWFeO5Ko36/ItJysGlBA0O
ymFnudk7kUm3bsBIjdmn95wKT8LTpk1mg7deRZ6LMTF+nJdDT3z29us8cQCQ4iLHZZHlp/C+WPVN
i+KO4gqcmWgUL5xFuIZm0XxmepyYjkidOLJU0xalmsWqJ6XhC81ibxEeWgihzZ8ptuNtbES/ZDC8
f4NWIDbLI4EAtW+Zw6jBx+u9yZ7phknFWYAPAtrYcD0l+rCtyKacmSanXiGVFlVJpORFOe94mtCL
rKkrnbNKm3p8xPkwuxiwqjizok+NAnqEJU2TN6hYNYX+WmEEWwpawbxHffFC5bujFebs3eDkIGi3
BMU0wWa5iHBycAiyDriHlhTpb92qc/YNTijbt+fcqc2CrD/ZVZ7Ge3XSFCVCW60WDjxkT1zYsWtf
j7gFbEoDRfrbQ518IDZB8Ll0qnPmHL+1yMY12W8I6PH6wxI2HP2bpNOcM+litUiWy5contwO1Thy
rIvdFhwLjpkdM0CBBrEypjcJok+56615vqIb19l4WnXT6KBbptI9myE5MTrRG+EB5xb7x+IZw9iY
wk7vWcJ5qn9UPljf4g7jocK3gndfIQRhD11naqtXYtHj16ljRoEnlEO42GPXJ7W4xx+wyy7wszrH
EX69JTIU5XegpLh+82zHQw2o5efYwcwj1/o6ojtHQbPr2vmGZ4bX0pxDslzgVUbJcPf2nDkxstKB
sc44CHmni/Xc1PPsYrRp0XLjBBcpl+AnnDDEC3dQEa3w/o63RHvxZp5Mqjhvj/16aRwaXZEGsFlS
c148NVZHyIa4XazaGMCbuphdtmkSXk2lN58Z6vXS8HXqi0qeayn57mKtgyJvnNImpQX9yLtPi6G9
Ctr+/ecLlwtKTlRKke/CYTn+jCRZqwRGhMWdCWqIM0EE4LecEx2ceBb0OJRKCQpUz+9iCYgSjBIn
gsXZpbWXbk1DgQVUafvuj8PUZxehbMq1fVlEcVzU7kZFZxh+2vrWavEH9elwWktpz1dvD6UOxOMd
BdUd7GfKNZ5KSCx2FAiLQz6QJ1+ZuYyfw64TjxMO1N/CQeoP7NHRto9M490HGYNSlOQwo1DD5nz8
rYKQFipaP0lyhkH4Fed5sF69Fn5/+9FOfCvCDCQp4BGEQVB+PIoxadiB0PywsrlG7+Q82RuKQtPm
34zClsz1iTvfcpQKM0ktoXkYT6ck2PLZkDDQFnVmlBPLVakTuZqpyiq1meNnQR6oRWlr4gwy9POW
tOW8BkQ6rw1hDWe23hNpO3ZDLoIgz0neoX49HmugajbRkUhfmlfie4+WtNji7NFJWsZ842rkBPgS
g7fbSlqoNwMOyD+5qvr+qh7t5iLDBnfrNo6yIitwcnQm+915YrVb+y7nH0l6GvePfx9WqJM9Ei9j
i9vll3bp6fyS+Nyu9TqSZBTWAwkfyqW8zONR4P0EsZ+yBjGYdj9hHFFcp3JuyjW0yHzNARmf+cQn
pis0ATKlalCOhcUnnkTrh1XNJ65CV78dMmveRQ7g63dPV+7Eh4QCtzZrWVChb7nt5hiKaoo53ws/
43MXdOdW3olktNqIcbyltk0Oy1iE4SNTZnJaVcUoK/sWhKJ75cJ5fZINfLaVF4fFpzzFfKPJC7zp
9TD7iXdfl24wk5C3dF7mZ3a5E8uHTINSipF7IsW7mDJTI2jm5STELFK3H+3ci8F61e2T3WJ6//YL
PjEUhw+5O7Ud+ITRx/PGzjyQBSbaDprvo7s8wSvLnTK5w8OvObMQTg1FGgopCipBrlSLofBiK/6U
4FDa1t9pf5YXEx2AGxCXcXLmED+xHBwVp5MMJCgjzXH8WHjETQFCGLIbRtBc1vOY7CMafRTrT9vJ
KT5XoD2xGqiZkmhlz1PXwsUX821uIMLI8XuuA2eblHF8SSdsc2avW75B3hmyc8qlFskL8qyLp0L3
XLcejM7V1FEIqtsILoYI4+cEq+93Lm9Lp4eASI90P5+K1qLjF+hOlP1kmlHwpmqHt7qe4IIFEO/t
2ad4JEfnuRpGEaUIs+ivQoNzPAzuFjM0AIYRKSbSuQPDH8pvnG1menu6xtvOvomGukpWCJzxCA9e
lIgZNfkmN98H82Ghqd/CEU9Wni4k0AvHv8XE53nWPYq3TpGVaxTfYOP6VlyUcKHf/XZJBjExTb4l
SSGx/JBu0YIbRJEh8iq59t1IYo6VnSvlv365iimvxJCHCru9eCCLtuw8ZumvaumOXw3ccD7VdvH5
7U94YhCmJNQukF0s7uVbm+ouqjqp26vcBzgapaZEvh+/N2whVWewL9PxQtMc63lxvLnV0BYjUHS4
GKLeusS1H5zCT899Fnu5b6hxECHgNofaQlGkFnNA9vlAUZtuYsTOP0oUjV/73Mu+zm7p5aBkvOp3
W/njS1oF/jeIBPU3Ky4T6mJD0sU0VyegQQIjB2lel950z4bn1Jf6kHnXWU9v1nOaQ6Ndu0XlNRdx
kGtX4Eiq8NKLq/a+M3oPVKakHnRFDFzcFEVCH5879taPKUu1eQu9U7ss+hKjcG2eAE7i+pDB0qFF
UW7HHDjjBrppfQPvsQZw69IwZuH+HWzzbMTgthr6Cm+92RSXGe6e32Tn4+3d00hrr0ccyJxdoWdY
XKDKh39wKRSVEvwxbmV3o9+l+2zypo+9jc3lGgSHcxexcOUuS4vE3GV5M1crg/aK5gp/4jpYjWWe
fyrbLnoSU1xNax8H09u8qa1nHcDJt2rAzWXl0dc7ABAAPX8xEroEW+GM7S0BQfp1EG097sJotI1d
44+Gf1snAfteFJtlcpWkUWauGyK78CIQiV3tLDH62iq1lS2dZlRFvmlHADDKgTHqL0zkViGNd6q3
vXEr+pVCkM4f8pFC/oaeMFASQd2VmMdqWlOtXbcevlV6ZXy06Ifp12kUgHuci8J/tp3RlVcRpKEf
keUiuZP+SNM521vzgIFDem/3WICvsGDNPxO20IU9JE0ZrKfGsd1Vm1ZevXbiZqC3T2T1ralZ9kez
LGgOHx03/ajz98zztncvpUZPPVpxUXe7GXvvZtP79M+DWWlltqE9PCUwmJFhY782DPAvQNZq0M5M
93uQFOZHiMZNeRl2Bf8GJsrjRIzs1D+LsIngMpvODPTA0qznUE/1cWvmSfDJq6c+uPTopXr0+k7c
009iXSVT51/F9Gdf67TLrC1kcwCjLesrPtMuRt6BdMGUwztfaVY7NOtgtugi7eMaM20r6bVyhSwt
Hy8kmY2f+uildOLkGBPC3BSQSAVOAN9VN9HnVA/8ClpDnXVrgeRjXIN9GB4bp1fY54qIcyW9us6v
yZ6F08qFWoL9ggmxhZao3vsIFwcbv5n//kffY0t+Aa5lvCl8zGxXdesnl5leZdjq0k/P504aw18V
oh5/tmPmfR+wXeHsHvWg2QH+jz6NJBuKTTC45b2L0EbgVk775WoyRsVdpqnSphMrqbpoS7livmlE
nI936CjcbxHw2mwz+IVT79oUEN0W0BAKBxtIo3uTmCIZ7qADWtYzmJk5WrtiClkMUHJx8cTe2NrA
ix8aGHapVzygk5BfIlWiuqB1IjbR4wCr/pJYUs9v4zkaICxpTfq5sYWowGzg174u6nj6RHNRXQIk
gJsrvtYzDFvDx+T4pnBzHDMrlIcF1TqJX3c0A86ovSljf4Beb6xTp4okTNW++dzpY/8YGk45ArJw
y6vCSkSMqE+K+LoC+jtv4HF77iqvMntY6TbhM3qdbCT4or9kwEk4jLFoKZoWEcXcB/2NE+m5cZnE
XXFT1g0Qmr5N+HgzJKA8d/Un9n/5tWpxtt4Iq3Yu0fdVSr5UVV+qfpL+ztLc2oeCYwI3t4Ymbdah
P7R3yZTAlx51WYQrpKP8Q4fGjo8R0Iz7fnJBlNI9PHerkBJ1Rt5bwCrRhsb5nfnlLrS97JsR2+F9
GtQOlsa5Xk4XwZjxTkI9KfwVsNQqW1dBpDhasyhxrvVHaM5tGFt3bV6bUBGymYYwfzIL2q1iqPUb
uqq18DL3ZDaF27GtgCSTF83CZD37xfA8NUH/EBodfBQvaoT9sbb7SUAcbo2vgWEbX5uOreC6M5zR
+ua6BVHMVQ+AYbiohB/cTqzfYT0UjflFMxTOpjFj01uj+ARzIycnvSefxtysDyCcFPwuL9sQAHJq
P5MP8QGbo4u0Exem5HazqjPfT7eDouw0QDLmjXOA75SGDogHBoO912JF55nhIa0QwgHtwWS9/4WE
C5SPHmOJkU4Q28pP3QH3Uyvyj7LBrRr3ulNAoOnABgoiZ75OD8Sg4kAPUoUmAFEQz7p1x32+WFUH
2pB/IA/1CkJkHXhEdWGKK+dAKcKoW/86HNhFicIYgatQk8kY6d47cI7AtpnjTpLsntllbJS9scIi
adhEv2BWDStpsERmb0MWFLnwLIub9QyxhAmcZzC9kB57j3NM1dw7cJiQ5AfXlqYD36h1MVAyPFCb
6MmvvscHlpNAi1PQYq0YT7PCPcWtGKKddaBA9QciFO+Vlr5R8yFFDWOQXtDiHj+0B5IURxhUqVYB
pnq/9p/EgTolJxcClU79ydmAvodMZStIFf498KqiA7uKoACOVXhgWtFir32A8APpqjpQr5wk8h/m
oKeHUldYrC4bsVtvPVhZtsJm6ejg8YkvpXvPRIerVfxhbFn0kK9tsvg9faaKwyX/MLkCQ1Gq2i7w
ftsHZFc3VkK/M5DFJvigKqLXeKB7Ma0hfemdHbN3GMzSW/BQcMDAiETuY2xL9r6YNvdpB0sYWJg0
U0wW8NDoakBFGZqq+EAU0zJzMh592ODmhZYq4BhXHuBj0QFEZhygZEEiwwHji2z41lTt0N1NSWc9
Vn8YZmMe2eKyzMbe2AZewFTlRuwUX7q4t36/HRC/uqSBUQWbiQAeYYfSkx2HkFaaSrbziT6GaYCH
Y2Kmmdpheue5Q3j/9lDqdvR3NpRoVRVX1KVFtYovTbAwaEA3Ys32ykNlyrnkuhu3sZjrduuPu8YN
uus4lOaVrADLStmdwwKffFRECyT4lBByqSHAqCZKo1xyjYlnf1e3jvVSB9a4EVlTnxEKvLpm8KhU
47nSu5y0r0mraVGak0CWXAYUgDXDni7qqh3fmaLghUJvAPFBZgsvvqWGRcP7J/AGTi5TlkCqPKKv
rrNbRFN6febqe+LboedU+QJkTFQbFtmQWRfZ3M7IdzNlF2DmFuJYJ4YVKSLX2rORxbtkrqLbLvGq
68EJxI+3586pF3oo5iB5MEkALcaHS+kVhHBIykVQX0xTUG0HhzLq26OcmiG0vZC1oHUICdLifl91
+cxNarBXWlNWW3vU5NaGVIatVeC/e4aQnKeYQQUCKdWrK2LT2h3OaQJpR+wn25mqwK0rHfHr7Qd6
/drUKPQ1cLKRXVp24BueQQRDxglrG3TVZi9oax6Tf3g8/2s33eu8iKFaQhDDK6SISqIfbyLYsKE+
CBlGk9lwx/3b2yZO3q9RQFfappE42Y5S+QNO/bh3cxy3yykFUuUgNrkSsu9JNIewUzW/OFMMWVZg
sNxTWXZEERTjWCGLXGk+1XgoE0Cv7NnVv4W9o+10wvBdFxCiC3rUFOwQX8T3v3ZoOaTWUEEjyVjc
/3HW6HA05X1wDhdYmWDGMoyRtf0Xo9BzR0mOWr+7LGTBUBtadk571eGwvJP58EnXx3MFi9cpBnpT
SczQQ03XEY+z+LRyjkXocj6g34d93xrd56KU+gromPdQ5sb456H+rwP+vyiq/PV9FeXlH3rL/lsO
veUPe4X7rpTfur/pLYf/7h+4k2H9x0UEQQOKIl3T4M7n+NMKD4v9Px5zzuXI4XoKkJ5K8H/3wpv/
4cZHlQ7VCVeuQ5v8f/fC6//BLRRJHd8YWbHznlb447VG7l+pDpXNIDOfk+JAfvpL28LdYuqNILkL
dQ2vOFe2Fi6gZqGT8LAIokateYGLbJwThyy0gX/GZforw1NK0yRFj6doTooJcFF8F8GSNcrb3pEg
X1pEBQPy1PyXnYFPDOIMuGN6Jpt4amh6nDiTVIGA1OViaOLtGpO85q6PreZDnlR1v0V9P+/8JKal
2YbnEWJcF5e7GW0HMbHrAvvl3zXD3V9z5f5PFPU31GlBsji8BLDnCLNQyVBaW3YMAQEMXXuK7mKy
JyaIENfMNjKDT7MaZi5s+BvPRsM9vTC+4+EnFf2vxnnHIKdGv70log9mQvkKipMEefH2jzsxMdiF
6TCiMxJ5nHLo/lv0ROZTc8fZ36P0Nwb4TqJoNmSd8pdpbAmgSXLq5QeA+0W1eXvg46jlz0sBdga3
jH5nrFEX+7AzCRuaZHhHis/8Xjpd+X2ELbkJzDG+JolnfMI73rvHYq/8qLtJ+K76xz+jE/CqJ+bk
WRarct2WriP9fUIC62Psju13sATRLmzNcyqb42P+n5FQewE2QDWNUuP4BXPxGcmXBPsgsvQXYcj6
0sg748yhpuby/4TvfwahSoWOx0aExal2PEhfOmEZBtYe1Cy4VjscX8YQsHVbt+3L25/t1OMI1jE9
hMTOBC/HI2W0i7exld51hts9Uw2o7zw/qa/eHuTU4wgCA442yHdEYceDdKlD8j+L7wrDn+oVnTI5
meDafgRWPp0JQk49D831FNrYJpTE+3gokp2BEcTpnd1AfurbKGzWOWKQ8cx8OzkMsRXbOHITHKCP
h2n9YfIwtONlpfNzklfhjYxhBL392g66qcU0cNg9VP2JSydC0ONRhqoMq0lEd2Wsm9qm9sBZ74pA
+ms0MM3nwsrbJ8ixjr6h7cdk501ELtYNiCDvwg0MZClv/54TD43kleWl9I50ky8ees7c0skzsZdt
0VxBidcvey39Jyj5XwPc4yDoMPXZWrFyF2giYKIs4tsKB6kmqI29adIqmFDTX3Vl8Ynk+XcSIGcu
dSceiMsHdT3VqefRJ3z8fr3WyX3fGfdDkIZXXhdMG90KnXPHhfpTFl/RJSxWsmiXG/lSQ5AUEfF8
Zu6JyM1ruslx9WyqaMPkKtegoeS6Dkx7a5YThuBmgMWd487atrET62butODKjLPgucYo88lMQqAp
jd6Ma0tLkken84szO49aissfi1Kc+5+6LxGoHL8SgCxIN0xz75qNdjeXffUdh4MK0aDtr/Ip1ClZ
6c7j2/PqxNHBufE/Yy72oDbSxw7++z5B1Kiv4yGhc3Mc8w+V6OdVZFVugKtc6/VrA0/3G1e657T4
p+YBXX6qbQhZN3Cc44fuKsjHbCp7rijjloS5vB2jKD4z2U6FDSwbaA/UEdFyLdsoZWnUBnSuPXGF
ZW27sTS7jQkthMvi7PefMcaNvmiVlE+dPxHRzFYhcGh0RQG2X9fotrSwt111Wq6dazZaXCoPi45m
RNQeyjCMwHWxEABqJBUg2j3zWGyCpowejTbOvpcqIzeD0PxYg+DYGFJaJZpZZ/w8QnreRnEf83e+
fw/Q2/id5RCh354ZCwnXPz+MQIbUi/J9EoupgZGcP0hf33dxYlx7EaCaNcDw/lr20r4saeB96hpZ
fnGLsfzQNEP8CS61F1LokpMBNMwzt27YmFcjoMJrLGKr57d/36mJ4wtu+wqoRCfd4uch95YoJPS9
1jjFhSz8ZpWkojtD3TuxIyIcJo9GbZNvtDw9w8kIKVP0+7wy+nRTt3b0kuskouM5aO1dkYznREan
zh1S6nRrEdApu/FFqF3NPQV1Q+5HvWs/GG1qrmWa2F8bdzDvh6YYfXwsIlg7kz4Yt3ZsjJdItXqY
72TRVu9+wyxJqjVIQRROapGMoj5VWpFo9lmouds57n7r5pidiRlOPi8SHaI54GXcARfPi5+6FaSR
3OcN8JxBJGDxG9lcdGVkPcZTM3D0RhJbk1CBrLrJb/GMmtpoWzSNfiZUOnFY4AvG/Y68G21sy+Ov
aRsI7hqkioi7Qm4aX6q5+zUI/XtAHt6FFSA969wBdWIWkxejt4ylT55sKd9OK4wSnLLaW4ONOWbV
0N0NKGtNnqLFC9m4sotq4LHNGziWnzS1T1rdgzO1W6xhv4Yq5nj/N+eCp9a8ogu9bv0Sde+3xd5H
zXPF9IZ7Pjnvo8ioncUH2sG5c4gAXunGNUrdAyyGfT6a0Uusx/LZwFT13U9CghNJMm01VFhREh4f
LKUxZZB3hn2ODfUPa3DxYHfS6sz3ex1dM4igG4ruAjDUYhFdF9SsNMcd9q0+mE9VO6NKn2eMVZLe
yc+xmBfEscNro4WMJmy+DkLEZfpxcnU4llGz97K4mFa2sMOHCK77R0uO47wdRoxHzSqxXvQgp0+R
m8u3yTCja/glt6HMHKyXPJQK66wdJW4SLanJrbRkNWzenkKvsgW8bvSE6NTIj7BDv9o3HCeYrMDc
lwlQ+hVFH2PeQAuIP4DJjou1kA6odrqvcgQ9g9T4aztNWM6XTvbOOaB+CfcEVhj8Z7TVi80lxUND
AKfeU7AHGup46WbWofC//bzLOcAgJF3R+KoOEDJWi9B8Ephw4qq1p96LV/eQDLcuroL2VCRnWsUW
iliiZDWSuvcSwaDpX+Kkuia3hpYJgEMxjiqamzhrJeq8xsbJ2sUgR1f65HoXzRA94MgU3RfOoP1q
qVheo26Zz5y/r2Kqxa9Zao1jD9ytWbZ7CobylkOkuK/NobvX9eEWvzF3W4cT9VwXVFMH3rUCCb6b
xGhceviKZesSNM85CsMymF3+okUArXoAkiZo9vOgURlis/0ZZDJ7GAYcDIJUeXjTkrRN02hYGVX9
3l1NjW461KrINBomOYrjDacrYvxZHLn3cgM/diylUY05+ZkNZ3lHOAzCVkM3ArwJ2m+OBwl6rW6y
lCkADuMR+UqwG+rp1myUEZrXbKahGM+IvV+d0GpIxXKilqiSCGIRBmRakcx+W++RlujtahxM8yaX
0/wkoEyHvOW2K9amXoaEByJ+TJAZGBsuzTSY4TKDluft1XZyEdAnq1rIKCq96mi3EqrgRia5sYT+
h7nHTQKHIfxx10GifWZ/M1ZQHrwrXHj09ejTjNrFQt9xMSjuy7yqv535OeqF/31pU2+HuAVJs4Iy
87/jD9L2uShdq923/aRpG7OM5BcD22uBQY3tJZii+8NtWU+y3o6kgmL8pSv3VxVObX0NaMwvccAU
qBy0oOsukniyRijMutFfY9uW/jrzW9X8X/5WNma2RDZDwpzFTsWpoZcIAPe9V4Tz1kptN1oLfRZ8
r4E2ToqerUYSI5RRvfaljvjRCb1f1jxw8+VL5u6Zk2IZ/Kh3p65lgq+peisXp2eTdWPo9tWe/so5
XledPly4Bq3R/2bK0NYlEDNjLcvmefyNwBkjhozVc1uIaRTqNlmnvpURVKWFwGouRz9Vl9a86jE/
qtdzlNL0VdVWto9xl8rXQTF0702b8vCKOUKIQp1e3UmPf5Rom9CchX8rxeTfhIWdPfRGFH2N52p4
evu7n3jNENloCCFpym1puVHDvLHTINNwxPPAsKPl2o5prZ3ZJk6sA7KMtEWAXqf2ssSNeATlQWeK
26rp7MsgGLtNQbr4gQYNfHR8XMYu336oE1EG0v5DEzqXdlV/PH5/BcoZgKD9rYxN+VlHXGKvZ0yK
KvwXO1zFZTSPqmHLx4yPlvssYzcapp9FH7TxmSiDfWe5sIjJqDfR1KfaQ6iRHP8Wbk/R2HXVrRXZ
aGfSoa/DrUWd4fOIOc1nB/nlC/BhqhFRSvT1w7b7QV9r5JXk/UjqipaSEFu324SWZnmQbCNqDSK/
u8r9cE4vTKOctU+6Jr35eoKPeY2xu9RWftfybrvG6XAkmvOwx2OvHffGXKVPdeLUP6gHwG2HoJdX
azmLpoHNWtj5hop/1G+d3NO+d/C/Hvq4SWvgqVX9o5V6uMeAavrhACixtyUsdAOXusy7HCdnsq7C
PB3lbev247CrOyf/MbVWpq1bkqH0RFt59yhtownWfsYNY2V0ZtDtdC/scOwyzfSnB/42XA29oT3W
gHCKdW/Sl7bSCV6u0qQcvlSFNaWb2IRZjj09GGh48mha8dszK7i5DgUuHODFXRxbeBwwuJmuS10v
uusxgTOMLtfqcIyiWgX6Pok8BIK1m5PoQaos9Qu/8g00FWIqcR5rm1jEP9pUR9IqQ06RDc6nnCfm
ME3FzkqFNq1hqon8Iu/L1Af31UewovmvvCxEo6q72ho/g05cNsBXnNtAuNGMgdQYj7ug0/zx3i96
cWEFkn/dt7HduJRWYPwuklhHg2gN0HL7OS1QbQXhUK90tT2vBKitEE/vZt7nFqzotdm6dQq0jbav
TePiCbax0wwyUmCw+7+0yZB1m8S202ezd5pu4/cydlHklEWGTJaLJ5aRrlNvrTacErhofJ3N7IfN
g5ZbHJumm5kP7pCZxt6Wo8ceiB1Evs4daWTbWXZdc6k80oDoy1CsWxPcMfLUvAjWiYkqleOqQzri
+bHxC2V0yAVIG7/i95XN1wVaTe0itIPmBx2Oct4jfy3yNTb0bbZOw7Z8ajNszjaTjVR81cKiNNZu
bDj3CELTx3CumUH6lNVAdGtMY1YBgG5/XWKlEm4ohTKrcWST+trC2gx/KMdKxl05FUZIltfClhVf
WrNZ9yPm9qtuMHByDFFqN9so12zrxsy6BA+rMgm/2W3U6jssw7yn0p3GZ2sCvLCzYfj3OwpeOObh
75k+66MUnI96GkeIKmV/3wdD/wDnhoa7jqM/32LPYf50Ufkhju99c5vPMZ4MjlVdYJHGKh16iWmX
FVlXgcMfs66V++kwVMmL600GhDVcx57jujBuwJNqH2o3jIqVJ1Ejr3Ax69yrUiva57bz47uxDSSN
lRF67lVNsuhjq4v/x96ZLMeNZe/9Vf7RG6+gwDxE2F4AyEwmJ3ESpw2ClKiLebiY8Vx+A7+Yf6BU
XWJKLba8siM6ohalKpFIIC/uPec731AagT4Rob7pFxIPUOQ0rQhr0oK+21j9h77wD22d9PxrB/+L
pPv8lMhfplO9/uhfDAbd/AB8QhfrYc0ML4e68C8Gg6ESQkX1h4ILrx91dTj+zmBQdAOeAig1WAJT
QbA3TrW/gmR06wN2VBiU8UO6hs3An5AYDk4saiF0QYDuOH04nNeHzkY2BX099OVybk2VsinYOFWi
j/1ySrJQYI7zzhF5WLVzPbgSQJDwBRGU0Qm8PSGlWUCL9WL9XCnZwdXYzDd6UsVBO9i0a/qjquXV
toq6dKdEF0Vxj3cNauhGn3c/fFsX34rdHwkE+kEDtSLGSNTh+KBwW20OD7q0ainsbmyr6rwmjRen
2sWPSlJAEELEJ037BN062hkJHWJlxs6RhIYu2vG6BCjl2MRhpHTay75i9kMvfuNUbeKT0ahd6WZ0
1KUqhPWqaMJGGnIzdKoRdmJI9suDbpOfWWKF/w58it7qbelBrgeEDMagONCuIP1rmfQDG6W2mpih
QIPXZRyIOOjhRs6+welN1G+7NXXo3Udmfmxme9FtZXe08suFLy+8ep+S0mMerR4HL9UxLmpS7tr6
qXU3i76hsJiygPttssxvz6qzuTpNCW0tgY98ag+sfQRS+I3Y201oENtqXhXkMAq/SX273OpfLLxF
la1NKPc5qcM1AqE77ZF8k9nZJe2xNqN0CcZmX8H4/+iVt7ZS+Eb1udSObfuod/bOtIGxHR2hanLq
ANmGhz8ySotiBynekNsiDvs+WJyQQKPJ2uYA4olfmAHRiAk6lqv+QoqtTVLrZf3JeTAevBgtiu9c
eGgh2kCk26K9y1wqw7CKQkpE5XTY2rtnsfFIEiX35q66VO48jh8vUG0SwbcR8bPt56nbDHpYxWeL
EXSfEwRlUUDZwLwsjB4b9YjMwiz3cXDJit0sfUvz9bP0jMzM0Llu3MDo/eildbZu5ruTX52IZ741
67rlrtKj2QkaYoJvwMN20c7cxbuUouwsuSOJNJqPlmaPPMb7ON5uozPvtD+JzmfHt26qk25LJ3Pv
ab55RhhrJ8JBhOJ5GX03mI/l1tpHV6tkFEeZOJjqs5a8mWlnXEBEh6bihWsS/EfvId8pp8tD8Vye
uRYhNiGTQLGNAn03fk3JS7zMT8fAO/X28YZoVnJjg/px3rvb6VYEaIsCe8M97jGubVCqbbIUbpJf
FUH9Nf3qTX76FcQyRSThBtax9MW2OhnBDsjZvEjPzCrkgT6UOytI9g28XtrmLWKXL9m+up/TnXfl
ni4772zYjHvvZTjPz73LIiErLcjPlydeW4lUwG8G35J+cqFtysvy0swCrw8hDSZZQG2BwYGtBrX1
bVv7zzH4j9+fgjfxy3/tnornBLTkWzTb/sv/eP2Zv44/EtFAqVY5NMcfxlacP38df/YHGmwyHOBb
vh6NHAV/EfiMDzACIGAz+AJJJdDrn6cfjEAVpsCKfTIeg+b3RxQ+euy32yaMVZpuGMEw9Q3Q6sPh
Zk3S+4yI6BKK1FizlJBilYW0Lg10pQk0mTQq64+mRur5DaB5GwVg5t6NiiXFl6XOCToWqpseL7Vb
rEJJN78zZhXWsVKn3j5vK+MOlZ+u7gzM2EIvTpYrnJSyIlCRd8XHjVQc5bTB/TM9Guc++dTDZH+U
2ugOu4VU0W5ryahtzhIlVtEjFrloAmm5bueX6nBpZzTa4dQ07qOXuFWJpI/mIUic2uh8QgcHjUZl
oYQ3k7FoA7tAK+nrA8a4bACRubE9kkwDVyrSCOZ+ADWeXS+PkH8gBtvyK4kuBvtQYRY2LiqCSo0+
t0uOie6oZ/RTS2pCQRSlxs6ZGv1qK4Puj8YLyNu356YYtq3dIeWip0F+a2Xt0AQKlvB10A1Dig9I
Ng03tQrroCMaFyF0Q2C1X/WD6YGGeTFJ6JYkabrQmmkOta5R0r1hxvNGUVdtmNF5xV2Wdg4k78Js
7sY6w99a8xol2djTVA5BLeElbpZaz8vQMGjGfQK3nPNEIcQWmkeNHk8dI3Viy00ZsM4jHhmBcGU2
HSk5KuYgonZnX184xrTYFEjcSb0ORSLnyW+Mil0O4WaqBnM9wp238kxnsy1oc4Mm69HJu5Oy3HT4
r6rabavHCe0BkZ78FCOo7kiTqGFhFwyoIkenz09zaBfd1olINwl6xO7FhtHVdDUkqjhGMKflaByJ
Jicy2lvcTVvRhAVZqsUrP4fw0G9w2X82tX9Q8f1QLf5ETQ7+9//qXv7ry3/bD1UiwVb/3tlef/D7
1qZ/IHAWCiLeMWA+DsjvP7c298NqIAwREhI53gmYzv+9tVHzr4FWr/YCr1X/P7c2k5guWJsgSEx1
gbQhuP+Vkfm9oCVe819yuJhsHWxtVLf0Dkz9waQB7Q+BsTQ3pihv5qAvItHdTJHwQLz6pYJkCEFD
5eSca1uRD4wTy+SxT4pMv1q9aGc04qLRig6JrOhS98vUoOqKtnFdW9WXsTCAV86myC3vcSGBRerF
Ta2cJuUk8UOVTn1URl55MaC+eBbtkD+j2onv3NhhJxhwrfT2fYLXMZYRIxhZlEukwrW2TF+9zo2I
j84bWl2wI6cG3nCn5DQj3mHyXeKVb4Z+oRYqGq23woU4dPQxY5VdqkYs97VwjZdFqMO8iaVmGiEP
Rcs+ziqj0JtKU7TsXtdk0p8Tp8vwyTKLR0iQDcQmVAWFDOJunL/GpaZfGvnSk//u9vGj2SjIvU1V
DKeuMkY1dvygJwyReNPXbdS2htNxAWMLEQBnaji1uL9dzkWVYPXZCjYVh/xX7Vbvk6Q+TWojreDE
1LpBDi2eBe7W1sGpAjMX4x38GjM7mbOYqHG1Q3aeN8SDh+RsZwaMwmoRwQgPbNwv6IPjPWNCpTsz
XKXpngutTZ17w0i0li07JjCd/Fb8R6wKsQdWA8NMhjaqrH5jGCVxPRBysjbQaiOjGtMsUQRzAWoQ
IuRsvkSgdMm2N/L6lEShMQkW7G/PPbvNqJ9yI/cCRTO6G2XUC8a3C5hUUHdqtZwrZjrfOOYUFWE0
Tar52dEnYQZGPFRU2KRhiJPYiyWm2oW+ZGHP7tz4jt7E7S7tW7x8FrNMZ+Ld+pRnbmn8YrWL+498
6WOxqTIVv/lsWlBerzgHymmTWO8NGQjlA5pdvQwczmHSp1q9dv1WzbzbktT0xNe0KNqPwlsUXyjo
dsCAejcKGhpw10fHaL4iq56G4WZLfLztKO6XMfdYdLmXSzJnyrifQ2n2DnHscRc5J4BspdiazuJd
cLgtT/U0Ykc/o49nJ2f0A2cjSWzHX2pzeiQob7rSpOo8tYgCOJptkST+kGGduh171SLW0jAyKxjE
ED2lmrdIH42Od5s0ndEErg7PKzAFv4NOvb1PFTKFB3BHTtqqzV7SBu+EkKTL5FlMiXk9jy6BoOMg
pyNM+hXCLlov5fWBVbprmdUuRzyd+iumByV3hjTskxKnxS1/07moSXSKNzgLdNcZh9Vp4aXlyAJB
yh3oWBbQ8TV5UQaTaQoQs9QbkLnbxFzBta8nHmveA7vHtf5Va/TqqjR4uQOJrwDNVrY09GbZ2N2J
2U6XwGo7KyVybnWx6QGzz5VJVpUPCbH9TESo+jGH4e+Ec2MC7JJ4YZ+j5BLjVjaZqu7JrCnNoFdk
F0TSiZ4KPITga6a9xEXB7NITXStwbFGmlphlooxHvgsUDbQxSIKPbaecH9Sx7Z6NibBbJgK9eb6Y
3SABc5dGosPFpMMfSrX4tGgppjMtrjPuXgjZnWaKoj7jfjAYuO84ThOC1haXXNSEF0c8EELBSnM+
6uqU3OmRa7HoKF1O2tqxn6u5QdTfN/wcVhPxfNv2XnyOeWl93XhZ3PiMZspPYlC7KycyjZMJ2F33
FT3TtpWTdPTpRdzfJ5jsgSKIuWyOa0CLlia2tR5ySqF0HzVKRMemRMVlnxUKVBBREB1uNC6uH3Wj
NmckTtZViJmIct4YTlaFhFj314WRTCNzy0Re92UtyVCzuuKE+65kSP25uAGX8nJfehqokJviDIC5
VpE99NItbxulkFpQtMwzQmwIsKwdRN6MG0tLk1P4MAW2Khl7USDsitrLqFRiZjEgEM+KkZeEELax
Qw8fKfJzJguMyhyCdGlKZZq/oA62Jt9GKnxeqA17KdL9IUjIA7gwRG0D6YLhS1+3sej2IY3Gn3Vn
Sgd/zIZOgv3OZR/YfaMRXCx6Ww91r3acjVFGq6o+ktgOjGlDCgtGW1/12u4fmNiI3MehCgcOIVSv
CSqoYjemQdqiD529d2BoDfpZCyw/BLlbzbqfUgp86rLIuGKlRASxoE344kXVKDe6Wsb3QuTGTTGp
4xREZtXe5smc7TOnhVutZ5OaQFpsoucCA1FS1VujeBhzC4gEZipYfW/VLKspsftbyddE3saCuzIS
Zic2+aozl3FNXO7wOwGTN6PUdULBwG3agm9bFZlZbSE2aS09c/13C+MF16lxgEwl5N4SJd0x+LwH
zqAk+gV+SEkTRqYCLmY2VvQRG5uCGN0mJshWcs/ABIo6MlvJDI+sKrZ0vy9UMWIvUta9bwFFAcXI
fmEYlHstZD4sZkJEUeNJbZPM7buLOxEtwkzODMDZGJXg8KE6fttV9hguQ27fO62Uxzn+PF814opx
UNHyKMUTI+IvG2ZUNRtX68ZmSyZYMYR4eCzTzoWgrO061zHbsx7UDsayVxuftLRRXtpySW9G28gS
f/Fy7qzTp7Vjg4nH628y1w20ziiNEw0n5NKHcaHHu7JslZuiGHgZprmweFRlnhvhWMeU/72iRo+K
XpBlWUJrfooyrAn8ouMXhKg99WdRS2cM9GRk5sMz1y8js2Hk48AZh9jrvMgaxUBYtFH2lbCVDNpq
5QyDX+fLdFJrvfxKH9d/XsfyWNTUdnoxMFOA1IDGNfKXJZULj70b2jBu2+UUIXn22TUXhZQ8o7U2
DNx456K0kN7WEzSXgWFr6XlX9d3I03RZPkPk5p9N5lbjpmdgOG70ycSj1tViwL8WAWc40mJ9Hq0+
OyXm2bjl7HPSE9Z/NNKMLt1ZLOqu3jGC8ooTr3fNfiezcrrEAnT54mmyvRlqlNJhUub2R0OvqZiq
UrZlIGTbpIFjteZL7Ulsd6QRTx81k248tNj9XJZ2LQrfTksslmJtHme/t1P1uutdqzrumVB6uwr5
1kmiqsIKLZxRPuZSzrWfsIYM9hqhnacl72idLJD9exw+qBttbcGzYHA1zoR4bIhBZQL1oEe6eyKr
dPiU1M7oBkiv011ZLCMOTqwYitHBqS9kRgERsu2VdsCfx5O213u44tJt2DXFeKJTWTjUWisD2R49
hAWYwaTlTsDwvyvGmVej93rlNMV0fglMHICfpMdNHUvC9PZTphpPTifllSinSA+HzgSebdXWvW6s
mWQneNetBIxWYpv3Ss7ETE61uR0dxbJO+K7HT7ST3ldvLmXpe7hT4/U6zVm/M81+wLcmcoZHK+2x
Plo6TEJ8Qkb1YyRk44OYZ6lQUtXlTcNuc2113ZKEbmkSomPkCNZy5lJHuaJuHIUYcH+2FXuvksLz
YtQivekznKiOMqNT7iYIrndRo3sndjusZla5hu0FJ3qf+aqwRxXnmWU8FszluZVeFCcaOU3Uk8JV
XtLapkKom7z0wgyX3wjLlTxGP2Ymchfb2awEU9nGNOGjBqhsVU5/VYjYyfxSsZdTd5RiCoclatUw
Tgc9Yyy+qIOf21FUoBZusA2Km87eYjxYYwmW6tmF1Hu6Zm0sBwBUPaHo95pk6vyMEAAlKBqXk+O1
kfyjnvpj/VJeE//80p091f99/dHPFeV4IuLuf779I/3e99+89qhv/rDB9KqbL/sXOV+9tH3Oj35r
Dde/+e/+z++d7c1cI8j9XPVlt/42kVTlm6ZXJX8C2s/vWubrp1L8+me+dcuO9wG55mrcx/RHhecD
DvcNB3RchmBQ3Fdi5ms//PcUzNA+vIbO4V2sqZDCLdro70Mw/hdEITps2NIa1ho09H89gH+jV0bP
9aZXVlbDYlwemNLx33+YmoyRMJkDJdFO06f7Iek1MPOu2XUy0nZ4rTWkFc/FZqWrHieLCx6mTiWb
mNoFeIrLHTO9PqhFDnTDNho2c9qESlEVHAnlI6em5g+muhw3bl08SREN+4S6bKtZSwcLjN1Cuq19
NJlwihbNQivWod6nErA+2VXyuckduc2hO5znWT/kfuZ1TwmitzPy2WnYpijZ1k1GirCDKOB5Hjv1
uC8Bo0yO5+OygVIm+4HhCpTl49oeTCJHa7nlm+bdwG7HZfxWpbjhACwh13ftS48YPn9yKvu2SXTy
NiurDowErt88LhSM/RhvEPbJgE29wCVvmfbM6HV/GOo7Qri66yo2Iz/Wm/k28XAzW5J4fsHgqN96
EkRsdjlkqToJ0aS+8YsMXYtX0dvYef1VUTXMngZ88dbRpz/avaP5nIe7gQGhO6vrCEqrVg9bfKVz
LJicyO3tQHOSPtClYK5hxZvYKM/Gpfe4CeCLo16M+ZGiI9TyukV8ybu6eMxT4Vy5ZTTv7Gpczix9
HkKlk7iQ4ey3zZxK2bru0B7PXkJsr35PsimdegsUaJl9u/a5pINHZr6dTbM6Lhe71glQyJxtPy3u
Thunm7hJd+7EzKcgt28H2eMMGsAQWJKhXA5t8ygX0ymABtMrZ2J4JtQbyqGNPabRfnaEhCpj4WLm
4n4k6nxgnOEwZXMncUSi2GVhMzoqklGe9tRfl7bsrEBpOVI9MvgeW6MzgqrujWPOhggPiMo8wg+j
vh2csb7GSnAI1+r1pMnQl/u50UW+tjR5kI+U/umUyNu+b/uds4wYgSh2ceQVen735zvgWfJZVm31
tXu73b2+wX/vhTdVwT+Hf+XNfvn/yAa5Gqf8a6rAyUs5v5mPaOvf/7YvmtqHFepj/AA+B6a17rLf
9kUDBgCbIrImlKc6rDAYAN/HI8z/VxYfI19+Djf8NSvkL3IAbINXg5wVRsRZFILwH22MXASu0Cyq
ch3kwC1ZdV+Wa8Fp0yBpHiqto1hJ5gINvTWVkabfT1o60XAZcdeN996U19aVRwyQsleGPn3x5tlw
KLrLSTmNKiUaw950F8XbqY7VzyLIIq2bH354lL+Y478de3/7gC4MVhh3kBjwY3m7gevCqTBB7L9M
sa1VG0OJTPy0ixzwX5v62tn9/mpvp0WMq6BnYu6L0/WryYp7wF4YlkkCAzHUTIQmQgyy8tsa/9vL
P78Kh6QKFxZ67k+cjDieMxCXMvXF3PDUsH3e56UzvKMieAsPf7sXY2WRYGCDPOPQa97FZV0AvjGT
14p0O9Sjeu5Ncc+2Z4mTLFa8jRrXL2Yr5ndu7+1X9v3COCOgpV5x8MNg4KaBmDaaeHnOo8h3M9X9
Hr/TbKvNsvlWbv1LEPwtu+X7pdDImNhScRSpvF0/Hu9LOdGMLhJ/Yi0liANdjh8vzdOoLF8xu9Pe
4Rf/dGNwL3i3yedEkgHuf7A6aHVyLVVxj8tmcdeZjbpxzfZlput457bWj/33W8ltrSwaWMOUPYwt
0cu9va0UhztpNjEkck2Da54mxaY0R3ND8zFC8xzLE09G8ztxMT+tfSQnOFxDMMFRjP1g3Sp+KJUi
ImnJxAC5zEbpFJtlrPuvWp/G7wlhf3kdtOCWgwiD4LEDDi0TN6RcKddZzLi6tyLkriKp0+ffv2Pr
4PnwGeIPtZrLYCDDIz24jEWQpd7pRKOYKbgamGUOhjOYu0RkN7U0zyAkhnlq7lo4rE0jj1guR5k9
7BcVDozXF74mq3PDXi5+/7l+dfc4sENMgvO1iu/ePuUhAXCLPSUG4rHKvYZnP91I9N4C+sVKXYN3
VsdmONo/paioS1rg1sYzLkY5Qm7RKkYpVtvWJBJAu30v7PJXz5pwDkp/Zz1OjIOlY3pRprgpgaFK
KpTtaLqP2uCetK51LKzqPXOQX1+MhgIFJzbRhzpq+kLNMRsuNppFeUTmSXepJRUgQ6ZgyxPpTfPe
Uvr5dSRQkXxAg4OSjIxDTltkTakcsTn0B29sztPYvW8199jDByPIDBtX1R0M8MSb/anVQyzClpC5
S+AMABB5p7TYVPJpkYndxgro2J+uJ0xWkCUCUDIQgk/4dj1hIYR+0AXw6pns+XwkNdCNYt7//io/
ryeuAla2ZrFZq2b27VVw+4hReDiQflrVnk+mOl578TSPxp2IkvRd7c96qr/dALkeRg58vewGPPi3
1zMY2jelBSpSqyCSx8Ng2yjJkGt8NSXpQL5lCHGfWiJNA5wEhLtpmJPdqXGKTbCMxuoddfjPLy1u
AfoapUIxhvJhXZI/bI0In1DgSm6/yLy+JfBu6Sdo8lDV/y++zR8vdHCeVWnPXCLmQmWT5kcVZcJG
0+R7u8NPlcFqfkDE9OrkyET6MNdP7zCQsweebol4UAtlaaBj7CLDvmUE05PtBKg575myyAlX7gr6
wZ+vJjQhsF6xsGNzOvh2Ky135qRjD8wcZQln9sNtIZwu9PBMPfr9pWAbHS6l9RTgO4MaxDX5w9vv
Tm0NdG0Gth+lGDESyrUBSN6UXkuLOpZCXWVj3o1uToXtkzOHA4Y+4QbA6YQa7IsWae6npIhKZbU6
JpAAsQGTWvDhShnc6pn6vik/y7XrOvdk3TMZsOIYcRf1lqghbyxN9NDVc68dK9CFNBZ0NkZBO+pT
dqmMWl7A5Mxn9SqeEg4e5AytpDEkELPcqbImDRqb8jFTQm0GVAijSl3O43qduvYpnylQlmHl8uh9
A2FxsrshHIlK2hWupygIrdLki1DgBYQg3cI+MSrk3iFJGR2E3LHLsl0Lgt75Hd7Dtq8bszHAd68i
GXbq1BU7iXV3c8x7bj1SEBnFaSZzqe8Km7aciVNhOciTjWGElYmFd9wH8VDQUgifqHp9jM4kQzGR
X8bKMEvvBOmgKdOHtIa47/hjHmdEVQ1xMXjm0expaFWwBJDu7IauIkhgdaAJP5mN0V1gWJNcOm7t
dEGL++AQppJhX9AkZj2HGR7e15mXNWKnprXqBD1GFI9DVxRfpGSO4+MJq9VhCweoCAacLy8YP0YP
SZFqnP59FQm/521LjnVkBO5ey3Hc3bioG+0wmYw4Cc3RG+JjmzDyhwGPUnmylBRRMZqU2UB1QB0o
71Vo+K2filx5aI3cha/q8thWEJ5UUx5wbDbH0ShK5rUMwcwLATfLOW4KKTqszCmzwr6eUjtM3Sjf
LXNeAauWgOSMLg3x1GQIMf3IjIrcrzJFi2Gv5kl9Eg/1fGtahdtvo8ak+++nyDwSTSIjXxjkguW+
Vo0Nr3hWaKpfG7XGYMO1mcOmcT9dxbJEoa1os/sxdRvIlp4Dx3bJ1CXrOF7F1IZy1Ou88sEXkuks
BT+xPIYTigQmSz1XtFw4L3NWnDPKO9EjHgzKrqsvlSoflGA2bHlKEJmXhNRDmnNTGqi1rsYixRK+
MJiC72pTW3K4ZRCoy9tpapk7a6JTr6GG2HLj6qWi7ehEbUccA8kopXtSDjYZf/uUoyrZ09GU9lGh
MEgMxrjHdH5KXfXCUdT0GR/tLj6rpsSTYUnMDRCbgrVSrLX5yB0p8N9olBFvsvWDkrSC1CHfwhwV
V8O5jV8YO0QMw+J28jZ5SY8Fn9YCfk71lAkDaOji+ZU3GLBmgaijMBtq4C5P79R+GzcLEhu7hGhP
4idhDmSOr3PyFLH8OiHWwGZ0Y8LLHBXQlB3Zbqebod66y2nKVBsrcFyT4hCqnCXDevHaj/RylbdZ
Bd7YDlQy03CMZwjODEGQGlSgk/O7UuBlFtV5nYVtieyI5jLRoLnF5awH9pS4CuBStzxBQrDu8lkz
x81EjsQ+EQb26UNZp1moqUr9EI/j6D0w01/aOwaOeRx2epQBWboab8EibX1nC7P0TipJJv0xrLva
2eDiWEiMjzEygXZRGI9o8HJt29QLZ42BWbsSRpCRPsfQEIddMcfqkU7XUW7qVIqU28lsy+cp4X3S
yrRptlQBjh3EACuwPnih54CmZI59N2VMGTAaRqysVeZ97vXp11UkzUSj7Zc+EE3jGDCTNTIgPHXB
aLzQ6zgojJJdAlVOG2/6EY6iD+8J+rvSVUW3q9B8XQmM0+0gZy4EcIkXuQkbEnuUYCDnIT9hAtnM
14QJZLoWuEXXmDtdj8saJgJ6fW3bZlKVG8BcGNzjOCUflcXRBPOwMlmy29H2hJsdUfRTxG6apJc1
36LE6aPrXpw0suRDEddWh0phkBq0C4scv3bbU8v3F9Mg9L3SLtXjKFKtDabIKtPQIbchO44ryyzZ
cdZhTkkEW0JYFp6bkAOkUYy2FdKIjMLckT2OA/m32vCPRh7/HuD3/99ghMrpX+N+gayeurfMaG21
N/uG/GlMRHAOxZQMiA/4b9X9fkP+oDjDguPAtA1rBWhWTOs78mfaH1bvZLiBK9jFvwIkfkf+TPiI
IIG0dGT9oGkBz/mDicjbihZdDiZHKr+Ijo0CG2ffg6oob7wJhQ4nbl1CHW7nNBR6O4Q/PI9fgHev
kVh/1/HfLgNVcjVvwlcAHO/tZfJRN4YqMkXgJFp/ZeutetvYqqL6idnIq2iq+k96SkJ2jzWO6pdk
X1A5qZ7CsByMXQnWoIO7uJ1FRv80uNj0ziT6+ZiBKiQQ2cVNnOH+cpJZ9kTgIAfCuYeGHTiozJWE
CeSUghnqg4tLp6EpDwV4yvVI3tntkGVTv5tHp0lDzFW966RCUE+nhtFflJcpELqWKYHZZu5Ht2fG
8Q7C87aJfX0wQJpAHaQB4AB16C07R1lp5SQLBySfB7L0zp3FvTahBllPv/8KWDA/dFI/X+jgG6Bl
yrSx5UKN6O/mujpnC/dt5jPeaGwAu9CnTMedfM+Q5W3LzJriXAJCJcUJp1J8CNaq/IeOCQJcPxil
Gvkt8HIwVN64EWlebQgtiLbmUECCsQgk+f29HjhYfLsqfhNrlD0zwxUbf3PVBhVcBK0P+gR0dRS9
Q7LJcqcMxrnQL9Yiilm/Y2fbMSM2hWFxtZvm1fyTl+UdvZa5wks/rHx0e/Q3vPo6PSxOPocWLtBe
rFEU5EZ0GDrW4UBjdwYKr09+YkxI3tilB4iBlEbnrhDjBNicF2dNklpENQ+5V2zVrldPsTqkUDAi
Od8l1RhdmfDOLxV0afNxLTX8R4ZM4MZtKrMy78y0n+ttI+2uCVISqs5a/jszsDo5wRvAvpgUanXK
rtTufI0soud1t1G3pMFoVMnwNOYNNIn5qhYDNt+2hlseJI4ZrW2F76vvDDk5Rcjb08dmztTmnc1i
XYmHT4wIM7xtEbkBj6+YwA9LBjYvaVxzT4VSu9AMXbu5nUkbeK4n/T3/mFc7yMNrOUCdQJ6UUYyY
316r6OqWGHbCj3p8KJh3dq6NXVHfnRLjkVykHfPfyYEi0GLTea5kSr0p8kZeWmm1HEnU7HmgjEp/
ahlxdTyrMt1URpqGU0bP/M6aPtgoXtcRcxmMrVhGQPkH7avrZFM2Vy3j1VIZd0XqZQMSfyUJ2TBr
xqI1KRfvvEU/vbtMqnRG+dhTMpgHPHr7cPpY1k03wylpeMeurNxxXyIdV+rHuZYCY03qUwxm1Tg/
KmbDU/3YLGYtMMpWu+9yw4KgpETzHqcPEqnGMkNIP2Ke/ylxdAxk8DNs9d3vP/HBYbY+I5JdyRgn
mhEagX0A9S4zAUaRybfJy3HVGK2d+eRy87L//jK/eC4WkzqX0QaDKOvQwm3GGsDOF5fdxTTnj12P
RpCooetGWbqLXEd1U9dT9872/QpTH6xU3gmczRB9Mi5aKRJv3grhGIreF3htqzNV8BLNS7qzvAba
X1r19QMdMIFrY+ugjIOaTV3dzmrHmWIb6c3v7/8XjxkhMT5TlCCQNQ4tiUwCGikqKsU3sHgKpr6o
yY1Zku3vr3Lgk8kmviKZAFBYxTAFZYm9vePCYtbvQoj0s2VQ97mdVTg5jT2lihFBBkqEaT4O45Tv
I73GS48+kbY+K+LPdVUn51Xu0n1A/57I4kWG/PsP98tHQOWGDQkTBXgubz/bXPVAcjChCGqKu9DC
A31PiSP+/CoQYoB0AVwJJzmc3NVCKlXjwdmi0O8unGosfL2GefX7e3mLAr4+Z95unbcGSzMbdszb
e3Fc2phl4jlD/y62Cl3brumgVUSNsZxPMOyODJNgvaVwov3vr3xQk6zfMHUnUd4kjzIEOQw/0WG4
WmnHQjJTfBY4CmNom6w35RI2jgdfY6rOsJZX7p15HBPIkSK9/P0n0H5x2KxDLku1AJlNPsfbm28F
CgPTXQ+bMTGCRMFCQyJ3Q0Vqp1cKRPejWnYCeMgY9qZTyxNkWP1RptlTiEKuO9ZyeDqWmKOgw4n+
PSOjX2z6vGE8JqgBcJ/Mg2XWaxXhbORUQFWU2sfMtvvL1TWvDnJCwU7dXIPn8/sH8qvFsI5u1gk7
I+PDY2YCpoAdS6vKPlv4xGUtJ+aoVM+l8PKAEVMbJswGzmZMjO5/f+Vf7KrMjag0VqU+Ss2DzdsT
vVpYlSHQTDeUYtJgQdbj/2HuPLYjR7It+yv9AY1c0GIKwJ1OBkWQDD3BYihoaRBm+PreYD4R7uSj
d8zeyqoaVGYkHIDBxL3n7IMJnGIhvUjhYlhEQH9mLnvlqgxA7Kq6x+YU5OLx+5dmOnBaRpfVbz4p
fenTr8uM72g3WMskaSfnUx7Jea0v3r7bZzzSyXzu23QS+Lo5BHICPL7wIId6mVza/rkCCBYXGl/C
gWS5/iptWsKLU1fvNDLtZuOK8q01X0Ha0X5TatQ0ihj2ikxo1vXfORBrcu3K1DeitKxNysh0Q7qY
LtT6Pa+t1TwEUy+SELltV0deZffVjqPYuuyNyvc/+OjiZgIG2fQcDHty1KUwa4V5vF4RGwnKdu07
USrh7FWb1wdm/EDFPdLxj6a/GZpMzfRu/ayaggsjgRhMZkvhEp3mTfi/ZVBlXejJEqWsgqUgd1O9
iDM9mZMG7/P8xUEYzzHfse24WxrJnyujFQCkcXQ8PzUVt3fYdBasQhWuDQu28sWUou0saixb+Vwt
15pjt+8CJdFAkBJ7UGXfXvpqgo2QWcFtP+rm3WwtHDDPvG5+w+nbBqcHCBXlAPAv8/g3KtNJoR5l
aYRHwP1ZMJ1FSuvnb29f5ZX5FNE7KwXRuVDPTnfOdjCAbEpx6s1Y+GJAdVkdm4ub9qE/6ih9k1Zd
G/SE3NgfYYfmpaefOc6+si5uTknadRut74XkY1xwwyp0wyi6NeOLYSoRFYGZnkGPvbZt5yjl8M3i
6XaYIo8fJwe4WufcTDmhc9y9XQEDMvTJ2RR79V45E85bVXfBZYtD88IxBzgWvczfmzgRLru8RBdZ
q6H5lLXM2IW+6lGwuX5JEa2MMw/k5XzKR44WFgaKyfSibw/sj8OMCoD+kDXL4Gw81oiGRl7T6cXn
rl3S25Vux6VKCyJOdffM2noCYNk+Cyi1CHq3CpEJ4u5kZmv0ISBfcSN3FGR3Vmbq3DVz0F7qKnUO
WOTwSBPD/tvVGius01RcFdBmb4d2amOnyQBTvD02X44Mfs6z/R4CDvP86RdgqMTU655No0Yhu24X
EdXKPNdRfG76H39o5LFzokNSAfT9X/3vH887wxK4eMui4Q8yR4iHi4DNouA5Gf1Mw8po1vcLB/6v
q6EnFEcLUCVpV6tY0HWz95VuAYA3dJoXgqCvJZJF9t30Vu+CIFfsa4hpz3yyL/cf/N7no+dG/+HD
PR4fRE7W7ThSHliW9jtxuKILK10bMexJWi9vv4KXax1YIjL7GBNo2/Tg5BWkQNFo8fBsVpxDmC2H
Ko8wD3/sle5+zGFlRliR3O9vX/TVcQghFR80YibTe7HDwjjjD1JnHAbZR89O+r2eOMzOJhS2qFLl
mu20OjMijSNVGZVYQ0PwXjOGd/o1Ye643ZlsgNceOSfoDaiKvI+QlONH3litnBZOU0RjCxhgvaQI
pXXwqaHeyeTMfuq1AYleAqHPphxgUj75DK3MpS4Q8NBpYFkPE6A9WiCFJBI+DPQsKA9wca0y3siR
yyHNKeZHdd1sVPQKYmSkmw4gAiAa+YXnrhnUlyrtBH2JbCzuaDkH+R7TXZ1HynEz4/D2u3tl8kLM
QwmG4ghJWqf5FLWWGh5hbBoVH2O5n4uiOLTAK0NaesNFO9jVDbA/QAoEY4ozY/XlUsZcQZnjuWTO
gzuZ4QtjHahKBBRmfPKVacXP66exqMci0rU51+5HcnOvMaU7zi/dWtYPJIoWQ/z27b9yAuVH4PaD
s8f56EVeD7m9CfGtBj/CbvIPC4hFqi20rAfpfPTFIA7ziq4s160R/po2f+mqPhdhaajiY78IGRVO
wOYs6TL9zJ7nlaeD6ADEJ64IKvinjv9cdcjr0xRnX2qsX4nLK9y9aE3jJp/pDF0smK1IOc77+ZLI
Piu/7DhcdB/ffjqvTOjPgaeUrSF8cWQ4/ozIHBeB8HIcDfjdQgZIE0tChc98P698rLDPeAEe8tht
GB5fpSHCdQRIwvzobbHjTl9kkKQLj4zz1j0XNPTqxVg4qThAEH8h72lqTP/QamjRtqRK5kPhP41N
/QWNhvHprx8eBU6emoV8WycO5Pi2yIXOHSPdvqwm6S+zZpp3pV7lZ4rPG+3iZNu5YShNxGpIyDfR
1vFlINvMyp62qS5AzT106/KJlGhhXeZ5K765tUmEr1eaQawqmCPkqRWEF2vpT3OBAhnOY/UE04B6
GtD133We9jhJXIwY/MssQJatmUf4mPXq8e8fDvUOa5MRIms4TSulquj4KFC0sJK+sYPIo0LgDvaZ
yW07FpzsFKgSUi8EX+tSATjZmQFcoeyRchWtwWAimFEvclMYH602867Zx4ozI9l82QmwMeOh40Vb
7tn26QG3z0pNsBnWkLpQPe3ogn+mZwxMbcWKkQ6gQdEXyWv6gbiRCV6JRxgIKNAXy4y7Ml8vpwWE
gFP69cEVfrrv/cEMA47HMCKta5sQB3GNBW84s9l+5Tt3cQdAAmesYkM4GUPm2kqjQ6uCZb3sOZYO
+UFTutr9/TunS8oaQ7cIceG2d/lz3zYO2uRUnG3bVQAMW50s9IxhPHOV1z5wgO0U1OBJuS8WtDUt
c3tJ2G2JNgniQbqdFXaBVcRbaN45SvBrF0NcZzC+6PC5p609SVZYjaSL9O+szq7zJR8uW0EtiUjY
4Mxm/7V3xCcOSYYJhYXh5B0Jq+yXpmdorY4PMwpH7mU11vaZYtkr+0cXbwiqWs6XW3Pm+B2BMfCG
WTKbzDkCLPoUw75dUZA14kGKJi7mvD/zvl7eF70ZPhcfKTq6oFNopSPyAW8057yUA21Y2rK7I3L+
HPD+5YvC/AIUDFD286F1m0X/GHuG0RhUOFjJ5kmv9rrmodKtV2PTsWTnRMuv3VFAZ5JZn3mAo9Dx
tabCGDINiyg2M0uPe6AuYdqL9czc9squkwoemIJN9I7C/BRSX6pMId8jlyQBDfJjqFwJDrlOr4C4
LAeoK3koimp40Mu0uF3qrH+H/nw6UG6Gx5KCzyoLKI/GMP0olyZ4lBhJwTeuxScB4+ecyPeVx+9u
ZgpOhfbW4DjZ6lVzC3cgYFiJMaOgrrV0VrxxCWjHJubXt6eZl0OYaoFpInnl6+diJ4/fJsAbMRAV
EqF7aOoaOn0K/1vUWIPclr4hfcz9ZXTO7GZf2UkeX/fkHgNQ6bJtGcioL5OdM1hPRddVe37KGnt+
7XyokK5eFNj6Lz01unfBXD6hMV7bUGllu0fEiPChXNqntx8H6xzj7XgV5IfRaKF6Rpeats3xeKxd
RUs5AMbv6tCd7ol50LSPerdW1dWQ1k7xuGKur2CLpMZvX/A9RkOeuOiNhrHo7p1uboIIdaV+27hd
5exRE/acD6zUf6TN59oHXnwFADRNzU+FM8CLGz050K3ejNfsjANnF3RFC3VbJxctZFuSWfCwSXaI
fL/M2EKLYCiv5mBdnZh21maC9S2Y2c4KryUeZUmIHSUu/RehSs7DFHCuitZlme4pUhUmWt+h+TG3
BDS8G4Fr5OxkOrsME2lJJ+JXKifqkWe119Du6pW1dmvcjq0JDQdFiPpsuUjedsGA/zRKk7UdeE5m
947aIbwt8PBaE5drufyQZs+X7CM0AbneB8414pbRja1qBICla0t1j0pl+TXoFboSIRGPXTu5Pokd
fKbEC9WcFNNOnya2VXor1GeHzcJDAvAoXKRn9UjV7BHINT5PmHrCMlW86HNwv5BWVu2yvkWYJmb2
/Nj8PTJiOg7ToT7OqxW35G199frG/onrowIj6Mz2FQ5lkjwqZ54vmq7RYmnoHaAaqEBsPYRXemEi
xvVHb03dZ3ck/awAHehkXWKGk5AcBU12rOQQW1s8Zm159R4NGvxPsxhGG2EBgIIQGJP/AGiPWuog
s265yP3MniMtRxZ9kQ159VBDwfsiEGp8gbpxb/VTcYnYdjB2PszuX70wjR/l3Lefk0Bb369I6cpI
FaPz01+ktKKSfJceqK/h1XFj6jN+aG1uxVVicXQkzcslp12kANGMeYJ2UXnC+NTAKWLdbzzGjkcK
n4zapOyMmzFfyneJS4o6vAYQU+FggFg8lNAc7l0j0Z70wVVoNQzMBWOu/B8wVmwwIX6aPVrN1vVW
UiDP18Gvu/iyF++banziWYiLWt97bnOR1Joqo2V012an53n9pe+r3IrLBHhF5PkpenJGeuqGs+Mm
sJ0q0wyrOTWuF9dtcSxJfbydFTGBZVEvt6D2x+/loNri0kPcetmjxg4xwbmMT8MQj21RZMhChxw6
GfVYQLgkIxnvYOAPHiZ3WO1hZ7VdRkqK1N1dFuhFsXNRgrTwIxJNhhifMugoY64DB+m75MmWKzp9
Jxjh+qdrQpuG8VejrOyyC6lJ8ukCb3UenVlLSVNsPMDAyoOIAkPZHyqwX8X8sxEFipFeGKQydfo0
RK3RUAah0NV9quqiwYfVi7kPNRqV3yevBHECimjYjPfYSyHI4Me7kHSC6rBbgmbYYVFVNWiQvttk
ssZaH7TZKbfvUFmfy0EQIFcbynqnEjrrm1hs/l0aXvMBZorvAXB3IH94o1iu4AVAJVrNbMGPtdT5
L8hxSxV6upZ8cZu0vW6UX0ApQjT+TW+b+Yvd+pt0eKXgHVLdWryQ2hoYMzAlhhPp2MbutKpu7Uij
DPkBL8n6ZdrKFNPgQm7L7IaAOZj3yGkzvIqf9H6xwHpmjrhbDUfNYbI65ldvzpL3ObM2enqRTw8U
BNb7QKVVw8izORXl/WqpCyQKrNiJpez5qvftHDaKGowt3qEJ7hrRVj9GYWQYAooVThNKVhewpbbc
r0PufO/nStzpJGdnIdh4/fvST5XHsF1Kncp4rxcUQlG1+kNe/iZ4Qv+sCt3EsIFd9B41V47vJneE
G/EVgxtyOzA2YduuLhJm+jIPi29RVjTkLIuoyIV3Jbt1JCS7t6ebahoTyHX23C/vEm2qZawXefUh
tZbev6DKZX8wzJFZD+5c8aD7ffadIxtF9CSx/Se0TOXnXE3jo23Ocj3oeMRAknmUNkMUVSMeoCZ5
nn5qZnUmisFzYZOmmb4yPrAP/26loz6TX2mVj661Vl+YvAP/Wrc5KgPu69ofyIjL7OBNWo8WEZCh
QsJVffSrfgUOzWcq38N3c8YNqWqZd8YMRWgP9VRHwIznNA0LKwUnUEi6IDCr/PoaG/5w3TOWr5eU
0Hj2Av0Kl86wyUhbm6nRL7W6qJDGJC5+irydzCfqwQ08m2JJ3yWQ/OqrqSDgIE00F4tAkBu3IySy
JRwdSxgHU7lA0AriFe/oV2PeQEmEJowUcBs7LLXJAvEQUydOF8e7mbSS1IixB1+GHF6ZMFFqU0AB
p4P0WPd98kAfdItzI8gh22c++YM7D37PR5hkeD8S1DtDQXpJxW1epQvfmtKGzcYMi4j8Bj/vTNrm
mmYANsxm4t5wiN8KN8jAliPV/95nHuRJMi76O6Pj5++MKcsOzphRUvMZMWloS6MfwzUb1gVHR9Y/
lPCM8j3TQM4Owmt6NEi9BTBjrrzkR8oE+2nl4P7T1rxSP7T48Wk7bjGaI7FlRQQfpzV3LEvQZxq6
S3nUBBWiOjE6GjKW1QHsUONZ/GJ6291oLgtHiGvZey8Ng16s1BNIwVrTZ/jrEk+/HjpQ+nGna+1d
SmRvHuXSGfULUw1LepiMOfgymySEXcISkjc+QwDqXFa1wS1GjzquzbEO4vpZMAR9zb6TS6scmpgd
2rwU/VsbmZ2+Ymcs14mgWMPxMQSB8U/2va0B8fUyip67VPjVdJ3kXvDTGbzlK1VMG+pRkXiPgb9C
R6twRMBz7Pv6iX0glLl6CQQjGmDJHBrOYj3BRWatzNjnaRFSRRhlLvYPoMLaRo9KpsDsYjcoyCkW
U3CnFeP40CVZduuufXqXZYanrhrB52oqq6lY/Q35MDQDXHU5A7qMfHiHVVQoob6x4QPF25FQXsSJ
DsgHR2pewsKC+0t4lzOL+1RV5tey10tmqVWVdlxOrndbgT2LYLAsdLMzrFpdH/wuyCZ+IoVDXeur
yhy0j72VRwaLZhLqTQqTPmeTtLcsZRwcjJvjLjM1xC2DmZt7j950/+AKXRaxM5pz+sD3kXWRHMkd
jVrwI5hEUs3/usDprK66omiqd5Vtz3Po55Mq3gHoG9CpVHo1xCKrCiBvjm7fTA0wmAhzxgSvg00E
qXSoC4YbZ+qTnvWtLutd71SBFfdT34wXpqbg23tmk3dX0gdOTB0QE8ReS3QHEPo82IieJiDIgTbJ
j9WgFY9tbgZyN9BPqMIKnKMTemkzfNRbq2QPtDqzwUYFmEDYj0Fa7qRTlCqe5qD8jCIKH1kStPon
soDSD04ra/MKiF521UpwYzF5mfV+LANU4CND5f3gldmA6tQvDtj3luIKA8Jy01Amo00lkRJAZ7Km
Jl7WOR/DWXrVtBOuwHKBMzdAMZOv8tCUPls0bB+Ma+Vo3jUYPKPeeZWoveuqJUAiZDM1sV+BRQD6
dBHBg4GNyCfaZU5+zvOYevtVVmkVDZVjNgcTREwRNa2f/Z5xS/Db2J3cVISd3TqJuW4XR8gQZ4tv
/mC5lJ/4mBxSvJGI37fW4lAb6er3HeFbyWVnJsNXvQuaO7TZZbKDM9dftMtcoluA+TaFojPmDbM4
urthSumi0w8Q18wlI6yXTlf19bBOWrpb9cQYdt0ou4MHoFBsbrGpDnXlmOu+wnQm9oMLeTdu0aQ5
fGHQJdgppgZRPrVi998lhBINVOHwvpRTxbQPOXz9hFa+v3VQrluHbFVQtsZAlPU9YNiy2/k6pJk4
NXAYgwjo6xo7l2Wrg2OBjAz/b7oOpYUXK2VAs5sK2RX2UTrOWh/RcRHmmQrnK60+Shqkum2OAmQt
p+HJZVVtsesLa4ByOlTI488psznbqQyhlG8kPAffoeC86N/FMA1XmQ6Bp+pk8st1ZXambvlaWYGG
u4e5FTM61v/jk61C2dUM+OpoaprZRaeV4pdXEmKUN3aanTnfv6wlc4omigMRGboo6pjH13KshO20
NXLjHMXCDH58vIhC/G400wlpe5tnzu2vyNZID980YQilNonuSbmUlCiz7ADHRbZLm5iTXsNCqZHa
GPqV/Jlk9fLBdRqmQKPuP+LJ7+56Fdi7yYFi2CdQAdhkBF0fVhrJENggaW6/XVl4rdCCFX0r5yJH
AeRw/ESQaOqtK2BPgrRLEVBlHEgDWXTROvva+7FDczE1rTozArd3elLNoKqAjouIFLpSp5QvL2V1
5IviqlY7vdMkgP2wHIsgLjC87oXnUmP3LYCVfYvV7u07fnltBv+mU/UAH5Dac1KDJZwyKeHIwcFd
Ic+25eIfxFyLr8JsntgGJ+9lTXFAaNpfWyyIbaZCatEho6lNX/D4UctcC6x2AaMntGUiaMWqryw9
6XfEuYMDaFT1hWZ4ceZJvxzxSF9R4NCaRZhqBCcFLW0wgmpdnzXAhXWFiYWTwcrmp3Xy7Jq/UV28
/XRfGfFMLLDjaEejlKDKcnyXmp5Psu+QQgqtJThoLKodOWNVtEr2mKxpbmLEnrRZKX3O3zYHkp4z
DVLO7CGAIbBfEelegQpCm2TnQRZhfWdX/PaPfOWhsAwyAyI+oep/qulbitnvMlDYbEI6Ur5KCuR6
e50V1l7vjZ9vX2t7q8dDHfk1zHekg+gIydY4fh6Lple1bMCteXPbXgetN2iHwtYCd2dlBGpEY2Cn
n6dVapvPUQ/gMvp+45+pz7802lC+wf9BA9NAd4/T5vhXoK1z3HSTlJiJGuur1lxd8tKy3H6sjWF5
IPHQ+CaTea3ihmXHjpVlsrHCW+H/hK4ctGdewCt1Vl/f5E46KdSImc3tDf1Rys+hP3TPloW5GMxd
X602FiA2GN1a+vd11lLUxll5kba9Hxb9quJqsnpiDZP5MBTF/HWm/rebOpHEb7+tlyNj+120nBBB
4Wg51VgPpgwsNTIyiqquYrkiafByhRcKIOahWvtzesOXkxGSVvoMG8lrU1udvJdRm/WegUivvFn8
z4r2FMDUURAqSDRmWEHmjtOipLwI6gQz8ts3u/3Lj4cmd8hERFeFKZFG2/FLcKeisLpEIW1d1HAx
9N1CDkjlnRl7rzxSRh4fAaYYrJIvlHUucHFjkxoSwWl/KJFQg/lcsd42q7j0Kxec8tu39XJDwYpC
A4wPBYUyi+7xbZXUJTTNYUmb+iG9c+Dox00BW90eEZn99aU8emw4PDcPG7kOx5eaa3MwRhvnDcLa
NV5HUexgAlPi6xN5bmJ9OZFwBQYL+1t60tzY8bVSD6/ZnOks0jKr37kwwT9j5KmAaDuNf5PNqVzC
RFsEkHjwr8tq/jbnvI0RVZKvNFIwnry2vbIHRJX9pK07SjTJ3p3sDktG6S1XINqyM7/5lTexGRo9
FL8ITWmvHv/kOZBoP1O+JopVxS86RvM78AbGPtfX9fLtN/FyRqEZzbsO0BTyCbOTPLkW/riy8huY
jkxY9d0wlcKPx7aXPwuoCQJ72lx9bUAuD1eFhJSAoTHP5qfezMpxN6wDYcJ+jQostmhZmPddFqTB
mZ3HsyDi6INDJkGmEehANqDYtU5+ozXq0O91QjZW2oHqc5rL1CBrzVoDuEO5kgT8zaq6cI0mWy5G
aQbqIwIigUS49JJYeo4uI0QQA60Kpvh93wEYCL2unwi5qVrE43R+tNu0Gs1hP5c9YOneJu0oNDEk
daGcoGoTW2MNN1Odi3JHxqfciVTP5KU2JTo9BwKA1K2QUHjPfCgnsU6oXKnrbRoazNPbxvt0rgH5
y3EVdAcG9wnhk9Zrkuwcv/xG7cFqY7I96mJHwdAr41LZVbdnTV3aGFWgusHYI9V1n0NwAZjkeo9i
8grrW0V/4dHKC/XD8wqqhUUAXzNyR159yO5r+lbUrUmJYbZVtQOmmQm6iXn2tyIYbowjRcA3yV/e
6XayT5OqZL+ZRZrOQS8YHC/qBrWc0UK+3FahGeB8tIGjfHaRm8/8zwWTJ+XnxpaQXExJd13UUyAv
RAP0Iq5qe7iAhautH9WQNNS286Y+DCAXJpj8BAvMHR3NKGucQItTOeLEptKRmLvZl8V6Rsn0YknZ
TG8IZLfgroDM9e3v/7Guu9S2DUkbL6JzIy/SSdDe4oB3Zkl57SoB0+AW8L59SScLFzURp+BjpYiU
eSlFcAQD0bwWeXdm1G4P9fh7RRUCCxQ/NIdknvzx3Wj8/6ao3RyKRZfFTu4aYUKlZKfqsWkvilS6
7+bBsBAhS1tcDU5eOvu3p7UX+wNsAjxPLNmInzay6PEvWHRSLfqVX2CbkHCFrUN2wWl2TXc2JXbK
GiVcWCO4MOkLvn/70i/WbS4dIIPinIQilh788aUlrfZJzzX6qUu/RvBxxU3et8kDk45xL4lmj96+
3isvdTuFQj+zuVkMtMfXS/jKkdNSbBm7Ur+Ulf1T4bE/80aflXTHr3QzbXMS2ryZ24785CqchMdK
zUWUu7VD0OSAuzwLtsr+wK4h2xWiTGGxkKM8Ixidmnm3Yh0Ffk+Hl9oSAozWmu/aXEw/NNsgcpNs
Nf+dN9ntdKCzQNyc58rviZZNzAOtoKouzGV9QL9m3laeN3p7c8m9KZRra4mQurP3TXZGoO2msiSv
cuWbcvl4iDbC6SRqqm2O1053repgLFQIIunxN5r2CO+0SH75ldXPB1wzbroHYWwFO/qwCS5eVMJV
XGqIAuLRrsd1R+G5JvCuTFN7z0IPUx3plUseCr7qeOg6854zydJ+aCn/wIszyxWVuZzHfofsWnJM
EbIywqaDPLXR2MWXFTmWAb24c2RcZBkGU9IwWvNiLNeAHcVqtXealgAJm5WgUyX4WO5ThFZWiG27
+xFgf0kOmYkV5mtHq/nS8TqSgTgGrsO/s8Vf8U7eJJkcAd//RzLK/0LOMUfXP76xDTT/HwD526ca
gPxj/msYnv7P9a+2+fUnC/75j/0LPdEM/R9cTlskJBt0LEXbwv0v9YTMqH84w5PsCLqRfTuo3f/C
ngT/IPFF8k3NDnEeErP/op64W0yyw1Yf+d4WwYYV8i+oJ/x7/piA4SNSSKCJjOCIMwq/72SiHxSy
3mT1L6cqMJ4Uvgjgm+M0fjcgkV7+8Wje/zsF/Jk/fDz9PF/KYGPGXLt5mVlojycGYRBL0vfycnDs
LSElsELdGf0zR5PXL8JKsgF+SdM8uR9MwT1RDvKyM1yK+PQ9dhoClTMXeeWhQUnAfosgXudgd3IR
OVlEJtXLJQ93/Ok6FS0201ruaQMkf+V7dthv8l8WKEhgmw/1OfDuz9W+0ZcMeONlQQWqDcnoISax
K8mN/7tX8+9l2PPgOOVU9wyt+eMyI+EdYOm6yzwZrQ/QDpKIpWI8sznfnsp/LwzbvWz+YiClFMS5
l9OaeBGAiFQLqctoSS5Q6lsQNoQ7Movyqy6V1fVntnSnY2G7IGdBON4BlmaUdccDzkRGMkyehZc0
qTGc0Vfbskt2bz+61+6KT9uDY4683HFOzsLe2C4ZeozDnNPgMx0Sp/QFHKdNmS4mVvPcm3r7clQc
j++pqod1XjXjoNWBs9cL02Exr8e7bJ1sStx+f//23Znb9ufkpTk8RAToPEL0pyer+eoK1hzZHCq1
NN/aXs+/d9Oabv0aSHJRCUotIfDZL99Ld2ado4dEgUWTE1241E9BWdrOTOhxU3lfOxQobgzCsNfo
hAVY+NeqdT+KGm912IlMHCYC7+anssod7X6QJg2uSggcyG/f0+nXi6WByY4d1wY25wM+2fGRfAgZ
o58OGV7eCy9YhpuavdlBWUl+pvHy8mUR5EspmqmI+Yja9PHLSuhz6wTmHpp01HealQJiHNT8C/ER
0Xfj2sm/nJe2O9uq7luKn80u7GTAk3xp0GgYDk3uiXhdZnXh+3I5wKgpP7z9DF9+WlyJmha1Rc5M
nEWO70wWonDTqT+464ocqaH5XzX5/Ff71W3C4D800KhfemCNTxnKU9lQukragyU97YLUJowoS23s
376TV0YDXAEOUy6gFHp2W/vmj6nPtHLNmLz6MI8tcFJJjGIBfIiSqNOfObm9eiUuQLgIx3T08MdX
clKiDzTZHgokRNdgLDQgQk1H1FBm/RW3/N8Ht3kb+YuBzoR7fCVcjPh0tPqgTOCaaQ0fJwdFemY5
f+12cINxYqYUgiz95HZy5GU6AsnD0vjs3B1XXGQjqU55M9lnzkmvDDZsCkzg4E9oYp7ezlITCpAo
gk2CXNGRtnKCKWvvzGDb3vPxRLfdCY5vHJp87qd9RFdHUWqN2Pq84Mkh5vqm86buBkii+9CYs/pp
dLI743h99ZLo39lAUAun+nD8mqg0OuaiigNMySwq0qzZ6wu0ERdx8AGzFzp/jWSdM/fJVuvFnW7x
5HiCt4oh+J6T+c/zphGQRHUhXANM9ExG1Q/0gW6GEJ7wvjgpZ7L9RjR5xEl141cLmNN38OzPoZ2t
GHbsZPXbjnL6nVrKFQir2w5XLorLLxQuyBzwmYJAIPH7i3CxRbKfwdH6u6wUgYrKIUA53XeYHe5F
Ztq3Dr2h6X0xt3MOh6EpxQPJQ+hOkWPpXlytw4gcC9jS2GP4mbMnpzAa/cHM4XhFOYPGjtzeTO4o
Exe/cyhAyF4Vj3s3JFr7QZNa1+1nIHt1nJfLQV9HhAyWzPQb3Zx0byd6HganQfIALXP1wExSJkt3
ok7mnRHgu71EFejfgqVLvrqWQlJXG7N52cgy+d3bjrBRYY7qSzUhQ405W/szP6dIfwFYbuJETDpS
ZSf3yj2q8bmM80xX1347Qj02vQQtUNvQh4uRGvX9gS70swBoCNC1ZR4CND6vDWbRKybxvpjVgsQa
O0+E6FWhIvTc3IxaHzz2LiFM/MusZwb/CL3W3wACy9uB6YwocsR2j32vEj3CVNvt0cCWhJI30vhp
p3OKt0y481c9Nbp1t5FGbwTxsLChg0b91OBbUZGpkauGU1ZjfdKLqn83KgNnllqgc0DDbkb3gEqr
beI2GMn6bDQnw0KHCuVhst3pKwrK8TuU01XErZ3qbtivw/yhUF77gI4anem4SGqmh15qhCaOJlx5
WvO541+jacmLgxJ1eb/aKLtv1mzRdrh7jfZi8DkuU+b1/Iuh6z+40HWTg69Y80B1dfq+dxZ3CbsZ
R1mWSBjWPd/aA9kA6RBZ0AeuRr8sPynHX79VaW3cAP1LP7PrlyX1nqIUO3b4jgoHZEwfUnfULIT2
vfelVqgjY48VnWBpNXKS6eg31nuzCCiR5f4ovqsk9eZYZkaVx4Dl8qcpK5yfgvKzEQVJqkjCg8tU
v6OowCdeOwNlZQN602/szExroqpMLy7GOntaZdoal3PnJPnHThM87dVxSYJaxrEEwoye7dEhnHqM
NM6SZLiNltdGE1OKCFMiMfTIz9AChj1MkBuCT0hl7GvF2ShtehlPiSFlTFqTdsF+KNUQRmXaJxTs
qREnE0zAqJVbFGs6jGrd+1rSfUPOkfMh6ZO6yJjTxC6jClRRGc91435NDI0cOt8dPrsG4o+DK9sh
iZWqfGKda9oBTQbgZU8Necp27lwGqJF02cUW0Vtl2KY6in5HT8sxzqyq/th5/Cm6dOQ8hwXlH7kj
jrP+Qf08f6zy1RE7tfCh33YgdquYcFD7d6XaLVJZNB3/W1MkRrDl9G0c8C5Qz9Z+kkWzVTKVkDmR
/HBxOrmRyop8RjjSVtW+c4VJSpRZFXWICG4eY7s15Y/Cpwy473JvhiKmTJVHQ5IOHTItp1o+ybmz
nSDu6hnub1Rt5LXrhFggJJNpZpL0aBhGdoN6afx3Bf6rssv/WEw5Krm8WZz5X1l24Rj1P2NmH381
v9Kn6rjiwp/4z4qL8Q/6dyya6IHY6aMP+u+Ki/cP+3GWd3avSCco9v9XxcVw/3EDnZK3tyXz4Q9i
T/sfoFnD/IfGMUVuvIuUXogp+ZuSy+myv6UlsLXFBkl2At2ak2UfM1qOyyO5d9l5fnEHq/oIMnAZ
0YZPgLdseDTf0SAmF388of+P6st2VdrfOK03dx8b9+PNBsYKlQNJuJ8xhIW+qvPHHkHSmS3u6U7t
+SIoIADD0rF5saNhIe4xcPj3JUS6L3gkxYcyRdB65phzuoHZrkJTmGYwlautFXl8K6gG+2GyUTFM
GfOTb6b2ve3n8y4NFv2gN96ZbdrpRvf5chwTGTImrajTUxWYM8T0k3dvlEb/TpfWY7oYzrWYQOj+
/StiwvzPC51C4IhRZU+yePdLNVD3hR0c6oNWntn/vTb6yBBD6oHzGgPryehzU7YHWebe14kfPPAP
oS6Xy7peVWun7dX/Y+9MtutEtm79LrfPGdQBXWAXKi3JkiW7w3AhU0MQEFRPfz98zn9PWpkjdbP/
d11oiw1ErFhrzm+GZV3Hrp/lyd9f2hs0FTSx/Z4xpGSKR7OR4Mvf71ldkmANx+OeVolKZlehUu5H
103S3HOOWxdWH7UK00MravHsERF59DAOfGN9FjvrFf4YirnmSqiwv5zz2ko5bzZt8c4N+MvvBvUO
PUqOnJxrfv8lNe2iPizFfQcn7EhGwuaS+u2KGIFD8dNmiHwnHdd8py32F+8MBTOAD2eni3DE+f1D
V7T+bj7b90s5Wpe2wu25tWn+z19MDNG8/LuOgoy8N20cZagpZ7e9D5uJLhXWT5gO+r1WGDAFftc/
HqIADhEITt+VNyVgFP/mWsjAKZWSxfWyTYIS3PPml7BkcH6pgibokiIIqyYiMUzoZLKJeDhAIYIv
QaIFKMHVNPuf9DnTLNlgqxJVLVyO49huS3FS24B0ulR5eu3jFQmTuVsIZS+20H+ofllSiO9K7zYi
InDO5iPjlzAs5BN1gXziuEgtOC29+plPw0hgdxYg+fcMZ7CibFtAztuGdJ6XSUEgXuyxfKSE5OY3
rnWx687GQ2ZqqyIJpCDPiLbSdhjGvrUi3tjlOjNm514uARnGbVdUX9FkF0vsiq204k741inoHecJ
Q1wb4AwJnQfl9M6CPEc6FdWBau5Lg1fwVPEHNhFxCrneMHvzF9+SaHfqvjVNeB+y4eA0yKBBRlzw
T/oxHV/dvO2NuKKb8D3T9vIT7ZZ7EbSkVife7HkTfiUj/8j3GF7YS9uEF3jDyCDnFcuufKq05mLX
JOPLwohwzNoxvWhNciBiiViziwYv77NDWtHjPLWdNXVJBhTzZ5CRp4RH2LKzQ0G/vbtm5MawrWAJ
wxuU7zFF2aCMV7VMa8Vp3YWz5VeluEy1i5p9wYH+pU39YsHkwZwOF5ThUCgFOZY1b8Rn7RRef5c1
WX/bNXxCXFaifoSnR9BpFxjBE5tKduKnmzhkpD9/DhB8XgdBHeAmcCp1t02Dd9WbYfY1DwUGAPTe
rXXy1VK9EHvalkcGyROsC3fR10UwTNXBJr2ZGf4m5/REwnYlk4beYJXk4SwZv5ku3gzfN4yjIADG
ShD7tV8L1I0zGK9igNC4zfIb0eYChuDqdbec+kH0ONWyNJEOc2eOtlK03N6tyr5700ISmdtKgcu0
Vet3c+51GDVQZA7OUtnPQmq/Sba8XHC3uAFE9A5jXJ+ozkpvuwrb4k0/zwLbDxqOOUG7MH8ci2q8
7lFf/yTiyF/vKs8iojur5tuudHpGi9peMZEQ843aec03uNeatJ2o3cJqPLW1h9kfX59lHEtvqwmT
dmfXxKipgE5Ozdot8QZ/+6G3mpZXzFRYBq1pttMEltruD8qWgIRuMxc/56A1ddRPgX80BpP3ZuAI
woTd58CO82O3WKaOXr4Xi+U+2VU9fJnHvvgoZkGA+1T6K4G5hna+zv1aP7mi8e4rZyu+hQuxD0nh
hoPC8tVVF/A4tuYibPLltl949U4o2rsL3XTEPHCt8huRO9wgzszNN9NMs8/8BsMz0dejv4f5isvJ
bvqK9J8u/BLisfewHytfxtCvG6x5m14/p+0Ilsvmu82iMQurKhGYMm/qylRfCnebrbhdmvJ15TaU
GA/aCate2X33KyP9jMq0l+hp7OyLHCz30+K4+K6rsGw/lG02mRFiVIP0wq6rith22QnjgTt+Fxge
AAuCx4vPjLnzG3sgUCPGqeeR+TFvuX9Mu03NxxnPV4at2ZFtYmTCe+rcaXrECMEzuJj60zKUGEfX
AeRsZBVEjkTjQm8Q16o7f7IWP73vV1nDuC04nEabpavi1IAnGOJ2nvIb0yn8IRJGgIOkG0glxtBG
6lc89UzGj5VXWD9npcGT5CzLS7KqAUcxGxj+l9y2Z6TtWX2Pk2vNYbgZ1jW9Sg9u0TQ65gH5PVO5
BZcLwSZ0fWa+pqm+r3juiZQJZN0e8E97d8PcGA5GjWx7sghXcUlemquLaUM3crOwkssvjVakoKHe
KFLjGBKNwwrUdy021tjvvKa4DhSJIZHNcowzQMLd1lukBY7tj16jAqy35mDfjmp3la8G3N+EFKvQ
vjTImhnohVSlgWK35c31pC1DXLJtmx72t2KJ6IsSKyPCrd83u0yxbNJkSIJ5w4s+GcK+spxC/Gzx
U7qHGi3QaXNmZJOMHzrsgm4v43miDXT2ism8omcEC990Mv+z8ur12pVmwMF08ydyPB3f+DGBzflU
TymTn2FBY37oSrP4opumujPbenqlR2e9Un/jx17aYvcMqzyfL3Sa5WVidEO9HAxssffSzvP24HQ2
vclPQTGYj/1K3FMi1yErzj3ByyOS+QIPFV6OigjDHG5glAMHrOEM1F52FHXp/CAD0FoTeLzVcmbk
55XxIrBtxRtRdcvZIXGHXg0xOFjWlkycx6AurcPq9AgZzLA3isMkq5oYmcbtn8sSvU1iM5t5Ts0A
6TqtHw3CNOTxQX4UsFES98mT5fq9R8xVA8crQhOGbbZb6Fc6bet/BadQtcQdzkIyn8I/HYfZjNVV
+SPyeG/tm+m4QGZni8cHnEWOD47yYKKMzw6u1j6PornABwHimn53FtelM1WbbZSninfHUmxER0qP
Oj2sdkqkBtUMMABBbhUMmNLLgXU0zkoUH2OKIa6mDZxGqLsJFxrHCuKjcNL38YxLITuIKkUCyAG1
crGO1xnxBEbONu+rdOhpTi7zeBwwbUzYSzt2Kr8O6BQXaesb12bdkb6FCCwND9iZyuWiGTrnefdG
XPgMI1GkGHs3llIBQyyUyzSmyxoQnZQVQxq3BkO6R7yj7D+YrHHfR02jvPutscQXu58niYmgX3f5
8Ah8wqpS8OHCaUjm9uaKngzGda5sczgyRIO1Gh9svyZSKRicEquW41M4OPPU8HWmWCuPmYahHbMb
AcjrgTj3kRJuu0WDM0N6EmVG01I5qfWTubrWZwQzNGvwCgf4R3Hg3xUrlMAjR/Z8A3W2SOOM0b/5
6BuODs4IAYVB7Fkg+E9D2NkTKjHTzJ9SAkXCyPW2cA9ts7ItBlS+tcca9SLOCF4MN5F0fZZ4UEVQ
fJ8CxnIFVjkY6ofZCgfz1E9ZTzh92KPDiOxtJPf4qBEEVB/WsrrGN9NeThmSyYtlc/Hmh2TEY9rL
bKflccjk68AXXfEr5MqLOt2CFCiMRSqWeo/WpaNX61pLHxW6T6WiY2pgbcVjIzMmo0bPQWwcN/9D
iX22ixBp1E+78CeMcgAErMsEjuzAAersJciNxwUTgLpqfEyCF3LPRKADW5QvuphE/b99p2Jc9/Rv
+tt/ONf+Se5zXXx7VW/ijfb/8Z++k/gX5x900QLOwC7F39OQ/0fpY/2L/hHnXj4BDR5+lf/XdwrI
N9o5wb9k7rsG9b99J/dfBCtAOWNeyN6I/OMfJZtjv3lzPEPfuKtWQo6AmCc5qv1+1AzW2tXWnoQw
0Cg+CoNyOkbSTapH2hecmEbb1F1kE+ooIthPNv3i0q7uiAuRmIqBxfrHwJnVsfFRGx9TvXGIImCN
xXneUlLgkLRRCAjS8q5bJhhV5HdCP+R2Q/zE2g55dgx1thmx4RTqNKVdkR8HWfgp5ruqC5MpoPqK
Uowgr0uaijCWOmuuulwREavrbb40Z72YkdOLseIPLCygYqBsB3FihFezZzvPtTMaz8yKAIC6MPIf
yQ5sXlmQxAWAGjqyjWEemlmW58XZk8HC1g3QM6MYSlZQOx+VKdvHuZDU8xg75s9jVduXOGCLFIyz
lkQNUlt9yQoXc5u7kBp8SgtId4d0bRUgu6ELf6aDMz0xsPa8K0p296hntQKCQGHqx0VnDypSHo03
1uUh+CgYvBEN2S4cHQ06Iw9rZTpfWyIoLwYSoc1Lb127r9ViG1vcVLVx3c6rJLqZTtXzUuuiPRVD
HXTxCo8Fd7LIXGAeINKvsl4FfTJqW38u7Wy+qnrV+tiw82BLxknIO04rwDO6ZqOK34QuT6UUc8Cx
z2Jm4c0P6TYGV9kmxs+9hTInxtBFwN8QFIjdU5jZxJ0Um49rRnr2jYd597YPCwEaZw2JaEQPrj7A
ksg9WBvOeOUQHfWCtVvViVePorucuLiP6CbpDfaj05DViwCUgGlaOwG1mhzI0p2H5UPNj6BdyaDt
1V/Cry1bASf2qhzbWPjECREJWfsfZkkQOVwA+o1LEG4/JnNd7lMduPrUdF4IGCWTozzZTJKpSNhr
HakKK3JJL3ceUq9oX9th7X7kxjinFxPQ5pNMSeFMRvQHHwy/y/SBtr8iIZTwO/tcU7ac07YuIfMN
qX/jbFK3F7t+1D6AaPMdzvAQNcJiot4NZLG2scmh6XkNMhuUQW/Y49HO7ewJzJdSxwyF9GMzLkF3
ROpJRSEZhH22tg535n4QJfbDVPLWsbuCMrnpuN9ma3X4blLmHMxymuHg5VvwZTUp9ZnsYSs+VLTF
p5vVmpw6Rg4CFEdDY0UP2+s+SHxV1flRbHN72c6zno5ByQ8+IHzeOAOzJ3F+Qi2I0t2e8hCGAmTT
yNSiqJO+Qr8bmURgPC6O2fy0ECE5R/CVa48QXRsvI0WcEc9LRxBjP4zCikaq/e64GnP40tlVQ8Gz
4rEAeDBbPIf98NCp1bpRbSg+p/ZI3hnVOwWbWUFCPKappKuBwn1Imq0mzd6zG+NuQImkOW/VOh5J
KGMK17akjXZGZ/nJuIGzjGmJGF93E3gMD3Cc+XG0/ePNq/2bgBo3T9LU8cKzrCqjZQhUCzqSrj4z
YtwaWhZ+J490ZbrH8Nc4eXUHOVw6+5TZH1RKOOg+egYLkq5s/EttPgB3z7/SA/o1qWY8hfsZBIxI
diw5kKGpKoaHaYQKfxy7QOq7cZ9+9yvr9H3gVwzFQ7UGZGSzrjCV3+fmI0NPhL5CYYrbwQpt3MPa
faHKYN4+zOuvgw5TeN2btwWcCbJBf43ptzAovqX77H5awoH3VXP7uWs0Cip/4cCm95l/MK2GOEBh
DvuHwrYrztQgYT7V9WS+AF9hcSUWOOw+9lbVU3iXbSXLDzOyvfVDY6DwPtYzpWOS2aLRyVgCTTgO
9dYEgCPq8APjd1ECFusYah44NbbFvWN0GdUUfME8oZsH2LkepnK93rx0rSKoUfJGDi2uyYyX7MvQ
8V0RfEIw5CVHbvlJrrS6GIZ7EpIFnTu+GbyLhOA400gxv26KKtP2jMZI6KOka2QNizAvBEcA99ip
ekgGgHLVhQyr7rMKc/M+rdfCvGIa09Ju3wGLUZAG9uNaTn5zxrk33qyciLa7dgtmdaLJUZ2yJaOJ
R14ve57ZVOApVFctD/5CTCsolQmnIcv5nAZXaI7s5YMYx9S8MAUA7ynWdPw+4H3i6J7XrQu8I6iG
O4MbWcf+xJK2AtdIkxzpuz4ZVjf9u9P8v/PC/4N+6+/qtptu+9p8Q9P3+seR4a//9O/SzTX/hU0W
+xQ6MJYqXEb/U7k5qLct9HS46KmoiV7ib/6TTLkru5ngBShad7QkM5X/Vm6G7f8rwIqObjd0ADnS
4fwnI8PfR1D8GGf30gNpR8SKb/atZMfkVTIyjy7JYsLgzozOu250UN734G/fy/T6fbr2789Cb+d7
gNZ3YMGbIrGaRDgNNW2zIKQ3Eacq4ACbEfuMSiidrpyggj79h7vx7mzy10fuExfkzS5DEMrk3+vS
HeRblpw8IQ3N2Bmc1Ti0WKffEaz9xYX9mkzs9hTmeL9yxf6g9KuZivWpx/k8z8I2v9hd07EP/Yhk
YrsN9ki2tm3fmbb9xY0DTG5Sce/TXh6H368sr2spvFHgG9XQ4jOXuW9c5zuMaBT6PaLqX10gfiKk
jOSX4rx5c+fKlC6vTSc4mlhobp029H64ZF2fe2OSl7pQ4Xu80v2+/Hfcw4AX0zEEZ3xoPCa8P+Hv
V8cDaZIA1+1QsPzKHNZvS57KK629T2RGhNdN61/l/XD4Zw/L/qH4dPlEoK6IKd/I1/KRjFR/KfeJ
oLWyCMM+H+ruP2dcVBHZa/f/8Uji9mbCjFAYOiov/lsj6cS0xdjMeol6S063hZDFTT+Ib39/KW+f
Dj4EfRJjeeIu8Oq/FXMvGJs2qeQaSc9ST0wbaNrbfncxWLo5/+OPwnXPC81kDvPX2+sZ3KzMS6pS
1K1kmccQ+WaAiHSrXhwywrd37tH+pP3+YFD+7DZhG9sHi8ibB2Muur7p6B9FBunt5zJc0+dcTvpZ
oY27QQaeS85Ty3uRO2+ff75OLAwUbZyhkTe+tWVko9/DxaBLVFv+eF+k23JVBmF77UjOiOvamu/B
bH8f3e7PP1QBVCbcPgvlyFsJLLHqfWA2HbRUdA+HsHBQoIn1PV/6X38K4B5m9jsW+M1rXXiusRSN
3CK4fnY0llaWwFBI31mp/uLLI/QTmQv4ZzoHNm2NP+qg03oT+WbiJp2VDfep8oxbmgLi0i5E/5NE
+f4dUe+f1w6ikXZFDVsr3vW35kemBX7TyX6LPGc78y1DE9vCPupG/YJRgPpajcmorHcsIX/xxmFr
RemN7h84zd5r+eNVcla3G9UuGzFQqwBj5QFQwUl0To1NP/39G/en27avUdh0fWYRSIbehqv0vjR0
DYpyx/QONzOmiRNnlPdQDH/6FPCWKL2BkOMjDXCD/X5B9AnpX1uNE1UrBNCI6ndJ5DhaH//hxeyr
FBgGnvJ/yxR+/5iyDwq8ThUnWx/CKHahgB3afi/q5E8XE1J47LF3+waNxGd/Rv+wQ5NTM4rK5SEP
e6Yu9oRcb+hakfz9tfzpGeCNZWhv7s4FGw3Rm09ZkURPAaP9fbBqXKpq2+7QygBY9of32EB/vqD9
ozDxkVi5c3DeyC7MJQNtUrYuPZ/c2aK10aZLowAg9DsL7r6g/rbg4qCmYIGRAZ+BLIc3m6KaAt2N
CJgjGsqpxZq+juJcuM1gxDaRkVs82mu1ok0WGGoNd6l0FMxlsBz//qv98/UyWebNsjw4POzOb75a
3lenzAohoPROS3a5QjmEAgn49L1E3j/fQ98W9EN3C4/H57x5jw3ImpmiEwt7r2uxF/ci2vSmz5kj
7cd/fE18AHwhUkp2xsKb5dcHQ9urZgmiYdrkB2G47bmrgvyd5fcvvjk3BMUuUM1YrPX7Bf/h0V/b
zJ+dGm1vGbTZoatQU7QaYfffXwsK/zcPCjCcXXTIFRFJh0jnzRPpFWWJNgcwHX4DrO01+9dwwGTY
/yD9FACgMRSQKrHAU58mYyEBsEJPJq/+lA1V3n70FTqco41eneXTMPDkQPTBg22nBAtek2+8/RDe
xEQ6KtdKvaZpvfNGU3doopVJo/qYOcMkjjRMTXXYSsb2dP0yq1KX5pLuXaYhd2grXA4hU/oU6Oi0
eiKayUMlFpxFOluDix6xdXFf5os7HWfyP3wnYT/rp3tvSSEGl/y1e9jaVlv3QpA5F1myBNItZBUy
Oiy9VZzoI6r8SpeD/OTlnXlyONw3cc/VyQ+pGxric65QFd1gEBcbMy3Mf5DafTT05tqN4bkqQqu9
20KvWy8WUPHVvbGbyo7WAEbumnp7hUBIw3nxonYuZXia2hlIVYQaNGVPrbxOHMbFLryHblhSoLLD
GLixs3mGe18hCS8wRab9PeFPFkOsYmNN9OQwb1E1UFzRywukd9QeIp0XO0sz87Ibvcp5smHX0/qS
C1DxrzUa7fwgg9Zxoi1zcpLfTE/T1USWMJ6VOwlGeVbXkeLkz9mXqpxhihX47qqkWaziycwLY7sI
QmnYibsyJY2VrbriTqy5/xTkdr2euw3488WkhPNzG6bFJKhAbuBOawFeO8KApkCCFnCm4iXV+X2m
KwTqjSB4IPG7CsBv3fDT73OCrODJItIqI4e04w3ajw9sx9dNPd5WOSONy1ba9Z3uGYQ/rm4wkM45
uC2oN8Nt5rA5qCkr3SxZzTobdTIvQ258C0pkog6DSnMZbsmybdQVw1fPOUijnNSPolm3C+WsQUo/
uB7qqPUbDmYua3UXbXbh09dEcTKqj3LsdfFtVZ50nLiFmKvCg+fI0RnOlR8adpYMaWfaWB+aHu3/
gXigcBaJ3Wfm9AMknTleu0FfD6+6L5UE31qN4ZYd3dWxbs0GpM4ltr18OTD+sPozv8TwvTKD1jul
oSjuggZdnDH4aNXCrhiNq2wOxaIjCuymu+stwxpdjnyOM33fYIByV7UyQuMCZZU/fTOxMLVwQsJ6
BEQNLTEyKq+B+9uV45yEpSq9SJkbug4mBAbu7KmoRbzlRZ/dL7Ujisgawym8WcZcYvHKmu5HwEs1
4fbiHf7eDAD5Y8I72qtxy3C31Etq1Mc5kFNw4eSVZR5WXp45qXNvuh1nJ8uAowRj/YAs0HePqilt
+5CDRwNI7OQZYcK5Kjsm0GlACw8zkjwQweGGB3RdTXDKyxSMNispO9iiJV+DQWgDJUmX+h+WarY+
rTXU65PgR7oHF8zEbqPJ8+oQuMvUnUebwKYYCYruYlq6fYrCc8rIQcBr87qNoqAARlUMAxxmObRc
PbfzZ4b0/XCRc+IJz4WhGucKp0bm3mn0Bf5z12ldPMxm2MoLHwnadrK7WWc8Qhk5EGE7hs+9NxY3
pgyho+It6F5NSw/ZTS5p/0bbSKTaoUrxhBzmzA3qj8xuYEQaZsdgPCz1/NWdwlFETdXlj91c1mHc
KhGWccXrf1st7axiDQ56PYusc8rYGgBlRhhPVHieq9zyEkZvU0PnVamXThjD/p3Vzf2gFRaRaqmN
24pAo48s/MKOayfYQXn2xKoBx3tUO9m+epRVLy3CL4JF0QRNvQElRFDKD3uWZc79G/3hSAvVa+LC
MYLgIL1SFpiuFxUcXUv26GyWUqUvGVUNR/eOCd21E46GurXmsLjYcfzuubO8EjK3sIv285hhmzm0
egs/+zUbZ4xDcPZ/YmTKTYZzVjteYZFSAOJX1LNJr4PGQBpKcEMStHXtX6LNGrwom00dxmziK3Kr
se31wbX1uB7NaYLym6cjziA5OIYVIRyCWJqZ3bhd5rwt1hHEsDnEgW6X8RItADK4xZdecwhWlA4X
PYoyMNR1XdpPI3KgPFmEm4WXAJd9pE1zw/EXDQnFUO3TYz86LY2bQ2VL8Y1lrTdvGI5mR515bh/z
smBZYszoVXEuOld8mcp6CuPFaMzqctUZnFbuJHAGM9c0JUi450rmTHddIt0V9ryH+WQDjuRmLyv8
W/jCC+D6OEWhh7RLCsZAxgzcnk4e2sB4syRFoQx99doZKlUHt1jrOeaB2qdXoTOfl2lQTTStOUEj
3Vwh+hnZA74A1J8/llbhjnFDXAwIE0jMHyQcEjS0spzmqK4hCSR2OYXlZV3ZhkrW0EDpGXauKo8i
n3o7mfpl51kj8vlpQ3jDnU/KANYn3azfAtkPU1y6zhwcKtVr1nafkXA0mxa8sVBagz7YJh6ds9lI
7UaMqDivTowOYm2TFhGz6IYpK/LkPwdjm7cXBYJFaMy51agI22IK/qUr1nu6fkzm/AEAGEWMIaEs
k3FyNdaewVDYH9xPYpvQfTWDxcF0yGqzTJxJI6BrqnQmrUZ2432+bZXg90F6hT+x9IqoR3Jc7eMS
3I6CgQgBQzPxZcAu/O7FZuvjlW+3PeSgV8Km69g7P3KhELMjI6atNUztQJQCO4GNs35C3as2NoME
3lRbI3iu2q+rIjlrz62wHtGqZWwFtd1fKoyaeWwZ5Vwf/LYUB5FNg7hF47wFR3oLS0CBVPcxTZKM
6CKGcqZ9kEDdyqPN9Bu9bWqCMWcUhsxtzIJmdCJVTtN81bfl5hwM1newU2bb5TdVVS/EcvTklny0
t2by8CGiALt1Ce6ZThXS1+W8AeyF2J+vvnWVwiarriS1xIiMN7Qb3rQCctql7+iMwBUjH1wRRJ2X
LuZ2bIwiIMut37oxu7adtfC+q5lSgf3V7uFRhej0SwJC4BUAXZAGusovlC12lyATH+CU9XOaJq7R
aBRTpRhOoAl874zJDTm1rJt0jBlbMZzVrR5gvJNjgV6bk+BLb6yZvlR1kBMe1iiLrnAn1vtAF32Y
FDpkBo4VtqiOKvX1ClQtAwBI40fJhKILokWOYoKvv+crOHBnvMtxcIbhpN2xvgePP20ovLztuUMj
3VGDM41NMqXcB9XM06U3VCC3AMLo6yx1XPJEV7RrpPP4BjsU3luF8DANpxeNyOhl5WzL42aH2iJI
dmxFFDKSGo9TsY7ZgX+32UwTR/QSmf9jd0T5UbeseohX0+nvcizQZKHzm6N3HdgaI0O3xq2pcC7x
yLew38tupUU+0VPAEWshJkrNnBUE6BDqb+1QJALwKJCLEd6kvyo29RkipEH0ObrasYJRns7PfRmg
R8xmVCWRtKT/OJREKh1ay0KZZ9fVSMYEGm8T6XWmJpR1gZrOa2PVCN+3vn30DNsx0OUa3nik7BN3
vpn5iEDqGuqhU+Tli22TTxkHHoFsERLw9uy3MDf5dIYzUa+X4MGaS6NJXKaafbKZGXrwPO+nVyh+
YJCzVfIaln2JqliXWvAnjhg/DXrNv3cVYg30w2C8Es5s809SOOWzX5T+2U1TaimzsjgtcRboBsjo
1XCN6Yl31VMGQhVzHOEcNyVN0IjkHdlEpFJ0X6FciautdZfmYGdl7R+QVOZ3CyudfMIc3fvxgvuX
R0mvlUh6HGTHxiOA5ahyv/KPZoU7IhatN+uoJNNojCe7Z9ermNLfkzmf4XxgM70WxpRll3nZGk+9
nwnzSQZ2OkdKVdOHrXeduwV7soNF1DUeijLMEWuak38Mc62ve3Nyia5HMhmwqknymIl+uZs0R0ZK
bCRD0WBjw4hdnTNoJUsaHSfbQZqebFejRyx9Dhr39Dzm16xv25+1nDwvaYyB3RNwgE0gh7W0XxfI
1QAKTFctaI7TabXSuMq8kWOwWNvNY41TLcs0jw8c+SvBahN+NtatUfeVaWQbv2JOJMBRFIFZPRE/
1I4E4thrZlNjO8qGi0I0AG+lIc2h72MKIP5GmKn41Khle5oFr9ehrltvOmrpMCIm8Mx7yYZyenQ5
CioSG8ToJNYGYp9HqVzHuEOoESBmsKarZaNojwWBXHiU3LLgoTO1n6/LwXbH/BXc2eBGsgu2r0s/
6B9lP+ZT3OGrbnlOkRpH0uj1wIknqwY0gFV7ReJRnh8b0G1jnBLCmh5qhcLpsDW286krHPPTVLJ6
s9jWZnMKCRk4ly2zaPi+C8FjLr5Z7oPEy09eX/Mj02kXnlB+Vi/Sq508Gce2Pu64dCf27S188RZt
yDu78mec7SToefKbLjjIPdYNQ7IvfLerdUCj3q+HfKH0jirs6k+5VGGVdADXQL0gxkJ64zTTdMzc
bXOvGqG9R9fHGHNaKAXJwZjoJoT3Bu2M8qpFT44mgkgjF8sFIksasv13a/Vc1ja/pFgRo0aI71rV
Mh1oNlGQd0g8SCjvJSeFaVi8szdvNTZy6s0hMqxle9w2Q3/JkLM5EQgZ64U0M/+mXfkhSEOJBAYc
4k+fyJ00B14Oc5dr8/RDRDZ6j71Wyz3zRdBDi2gPyzHpyVOuT5htdg1bPbXfm3DaWPmY0i6R75XI
/vUo0IMg7QZWiMdExhSgjRXNutNfjTkH8TF7nYVuYiX96sT4MwVLLk39oIam6Nimg+W2tYYmPNhd
bxAdt/XLwzaSV3GCKYcPZp4MozjR9sMZQ3UrJI/h7J+FmHH1TKTu+JFnmBYOmaIgpb0A9Cuup8bK
XloVdGlS+FKOkfAa+5GAYKBy60SxGw0LxpS4qUt1VTQaB7jYjPITJd9KAZqzh+Jt9nj5+1nAmlJu
i4zHQ8BrRlUQgtybtKu+iy6bh8hyQuxSKD+q+oSLZ5QJzyXLYbeEmXUwsibMkjorQQWgeqm/9DPL
DOYYnPzRZiJnRYy+fUiBPL6qpt94y5dCjZeznKYfPJeZcwDWIYqf21q1/Ymo9Mq4TK1itCKNJ4P5
NGTI+hwg521PANPZOXsr0LgJ/ck0vzSNuyEad0qiWhV5ed8WbOas8ASs39VpAVMLeJ/67Lg+ui5r
KrACRM5WEeZ8Y6zBYjcfMcyhByp7Mk5Os6Qk0bdIqlc7qfrNJstn46T6ncZB2XwxS38C1KCsYTwN
maRNhXKSs/pjRRlHOI+cbd94qd0djspQUcBXSAFx857m8AaHh9qpUbV7/sLApa8QIN4EqT//nBfi
iPakoop12k45LRNIt8Nc/OIaEkT66vWwHihu9Wc5hbn9PKVS1z/Lher7iP4T05Hld7Z1sQ5EC37M
YQn2J5s09fzRHxlW0wXoy+cxGx/aasUKgTfDItqMR8Np/y9757EkuXWl4XeZ9YABb7YJJNKb8maD
KNfAhb3w5unnS0oKidSMJrTXghFNsqozKwvAPee3kmE3VUrWIgupFCq/LZ/ze1tox7psLmVl/mLf
xR4lne8y16e31HPbdeHG3sYm6ri9jZyKxPpWTMREaaNufsWuOSeH/5bcSlFGvMSK2hitDIZWKFfF
LokTsPSUohBbIntCDt92b8ASFqsMef+8byxxl/92qylqGtY/FvQynlYxHgj07k3aX7ze0B7YzDS6
DfuE8XQe3fYqvWrijKn77OlfY6n/hKQ6tHsA1mKSwLOLofuPiG3pDRZXJqnbgk/bJ6Qt8SdJl26r
4j761y/1Z3CYxRDeBQ4JLQFZUn92b1qTMZEWNRIToYjsFHMMBmZHkMO//SpQImiXb2IWxDF/Au9b
PBxdlaS3jnen2bMElUeELcb/8yq/yyz+kargh0HuDJQOM2aQbfgnbriN8droHQpbb1TyKKSXhUEc
o0BZr502m8+iM93z6KjsFJjHlSc8VDGONoPR51//vP/bL5BkWwD3G+FpOn96I4MVmZqi8AtkUO79
sUNwrKCg5J5Q/kpX/Ed5hWKey+T/Tmo4/qDTS6o/yK5u3/EX2ZXu/WaiQ70FDmJJhkmHdP6LYF53
fuO2IjaDGwvLL47sv8uudBTzSGngPVUXztO5sWp/DWpQkGuhqCAZAN085Ib+b6mubmztn+kSOGLU
8qRo3TrYuTv+eJOjGHSphWNR6vphCOo0syhrAQiKRzfIjJ4cpKK515hdzHnIj7mqd+uu6vcsWO+4
jXaRPWzrto1XFrjNhvyiUG+wrFZ63Ps1ZVN+Lryg97w7KgkwBr5E9UcVST/GM1rH6R533irv7Zeh
u6nLTXovVfE4g75elLYOmUxT33O+cRd/kZNPueiYh6SAXwH/d6SQvMemt9CrCU2L7n96xsXmrRhE
yL8xmudotMkYwEYsIg/F7TBejDI51J1hBolJzWMuNrbSXm2C630SdwZUtMuudHjzg45zxsw4FYhF
Yktpf6Dw3+dhAqjFWN6KMURx9Kue7DFE/+QX8fKZZvnFzvixFEmfrll3geWk72gD+sA2GlCh8pey
pNSNVf1r0xTXfmbH8ZjWIsv7ssTRtOKdSJ4npR7eU9WqseEhQe8tWuEljhs/n3mbAwhV7sexVMAY
gPNREk8dUNioOfduRsSzbFOwtqUkZ6ZeXm0Q8Y7uro3qlBAXBs1cU3IALmEk79tLKcY7c9AvyPv8
hS2r1apT5jkkQFXlG2JTkAA57cn7dfxOLU8WuR6+hld2PSkguW6mq+iHo3SzOMVdkpLzxpQ0uLgG
4+WOupaT0RRnzOD7tkl6XJbyoenTexZ+cs4R+IU2C/RIf9+XMkVXxbH3k+O2wVzzxWQSM6t0c71R
crMIBkJiy9UC13vgXlkBBaurxa62bZGfc5Tc6Pf7a9kYD4orlAcCuOJVCWW0AngtN3q/PCtmfDAz
lL7MoFQX1J+CbcLn1NF+kfqDcpzqwC2yQAA6IrCehYsCpQSrD5k8jZ1OFDs9FwsGxyRisKwFe1Zr
+ak11QFBIBugtGvTkJelGSe7ly9lVjYYmU3UjFZ2EaLWj4aZhPrgOCHq4JnGNzrK0to7iWbezgy3
9NI5+wSP2qqb+7NmtU1I6UtzE3qbV88FIBfdEta5gw27SnlfdfKagVQYOqknK5ruJwAm65j1zWuT
e0+qkp+cPJnDpFYbbkF9OjPm7nKKcYK5T99GrP5B1NTDWjXkc9aTWVDr1RkrseMrZlSs41x8Gml/
0kBwmX/tdM1qtvXSU24O1I8Jc9x1aaz4RV/jrTNHTV+ZU3UgiZYg89aeN4TrkqOkURvrTNjqEjf/
GjUBYyiaapV3ioWguj/gOHyyvZjxZiy2RQ1KOSZJ4MRUETrp9OWV2XHoWCCTyGJ2v1H9TbF3Jmpj
lan2NaF/0ljN3CTYgqhRCwph0FPr4sUXE3hBj1U/pjM5vwg9r9eSGyTp7sqbjdZ7TzW6Pus6/YrH
49AbXmCIBsyo633wbkgysymP/UBgMH4TJ36AL5BbXB710Vbs1scwBGy7jG2oq3Gyw9axa6JheM9t
OYZs+drr6DUPVj8f53iOsNL0GAfLmDCnzrNoELbKr6rHJAM+ZwckXKU7NFALkzA6cW8c1m7hlUHp
VBdjmU7ZEu+Z/Ket2dbZftDKNReCvI6ecpjlcGhz73txCBxLR7p1Lb+h/AaCU/kR9uCtRaFGazWO
LjG+b3PR9+YwH3DlsPdZcw8MnJK24Bq8UKVs244uWKze4wa/ZXGi5dFnnaUEIBY+grotXsBrwppA
PzPPAjXOt/0okhV5kofecvdtBpMqvdLeLp567AvltbZJ2YO5Vn+ImHJBBXh+Sd1NP7NSL2ASKnop
WdGoGZ1wfZblhnC6Dj6rHIOURTg0aiech/LBcvK3rLmvZmNbjgqZXSmrbG7m626I8b9n+fwY5TtK
u3l+99rQPc/EUZ2UWMf+sayXvtwn88jogz2NjdoCrR4tcwx7AZEkIkLJRm2RX2rG45ORNzuxuVwU
CQA35F2LMSSBZ86JyFKd+DIWH3pWqoFV4fd0GOjy2bQ/hl5+i7hrN42W3EKOrC2mzG1C5P7YqUGF
oR37FG7VxN6PeDUdTZwVIZ6xIVPKPBT7TMl2wuLhawG1DpRXgqWR/TB3P7PjTkEd5wc7cqOdblP3
N8ULrYgDeZ5DuSaKILDr/iQ69wmimw09OtjZ+M3q7C+xhzG1Y+V1k5OM1Z+mzZ80J1rWkBVWmDRc
TJWVF6GdAHaKpOwDMURZOHcRxB5m/rY1wBjB7rZJ4omQQP/B7/rx3hzUt0ksiMvoS/Gq5gO8qvNL
ign98TbJtkqenSiER+28jG/CiUiCo5ZbA3MQOGPIpsMFHzXh3CxUySv9vC5bW90STL+8Tsvy4tp9
vjJGPOuWJD3XUPRpXXaW3E4W9moMZXAvzPKfIo2H0FyUki90cGM5U8RqSqCHn9ii/1QTo9gtxDhu
lcTsX4Spz883y9nb7JXFnZrRST8PTtBYF/if2bJI56ApXA7qg6GYLwVpjY+sXyMOspdSWt2ObF8z
TDpzYECC3a8qHrJK5nRrXF+4x8bo3WuB+R0pb7DfCCZbYwH0qv2k0rtQ1j9jaxvHCOtdsChWHSD+
+EjTm3rCsXYF+XIPddy96LPNWebcR06/6cbBeDHjSvhgricD5G8V63W5HzX8FOihhwB2j1z/THY7
7JkAdw0124kfVfGlK1OYPnXXsytWBVktukavSVlvO57xOmulJhIfxcKR1uFVilHPzK1nR9THKGJz
1nPsP94qGlsvhHJrw3wAVmtduZ0z7ZGQFWQaBemGNd5xGU3jpTN0SPPb/UhQsiwcJHu1r9b2Ok0d
zszqqPZU69JUVdrcDF50cZP+AaD/fSYu0psnztZmNwo1FKb5hJkfw/CCeQ+lHC2l6GlnMCyMmzD9
6zzRzhoMeRkRL5ErQUodemHqP3qbbyr9iIIhEOQk0NcMvBtvCVqIS/GV6/KwtHYg0V34JJT4MuZG
IHbHgREuon4bUc1a1fomdzFcjZCXtr1Xus7daB5EbFwqWSjm2Akic6Gh2D6jqqngsMYaynh5wpql
8k5GXEFgzNu6H59RK920JRxo3WxfehhTaamfsWMfNJXzDGHNL/inWytGGgL6raKy3eZavDOEfuGi
ZuQDSgP8Az31wrGy11S1bIc2Oom++Wzae0UdHyQt3xk1ZtJ4oKXlbZDxC1E2G9m54eA1u0XJj0Ws
7BxMVLVV0NCTNkGV5nT1jJO3kqoIp7Y2VkUz/0L39WrlHFU8GzK7fqNq7sdUo8MNigdqPbYi34w6
3h1hboDSCAKQm8wav4cR2Nse94M5vC0EfarxpqpjpvkmNArvaGRnbxnfh1k/tjG92/exvdwBoh36
3PJNsw1dwgaapDnaKrbLaMhWicaDrJqaQ2My20BZncju+LCZdbMJHVPjucxMsvzUa31rtzQzZycA
BFLdsU8FnosxXoIxrmbV/lVmXNhM0+Zxth0mKu9U19WlMpo7KJeQ58fJhiQhiPRqQVgszb2BxAnZ
/TT4en7J4ZrAgPWTKmZQGN0IRoXDpFZRV/DA2XnzGyE9YWTnL0LkJ5NB1Wq1AyrQZ2EmT7I0Yafp
xVzPWufnGoeW6K+Vpr6J2MqDoTJuED/RUL1xceavAQjbJYp0QXIVlHDCzeTt+tJ77myGl7rr93Oj
hpNuNJveUO4GQ3uq5asz2cfJ9r64kkQAL3WvxxXsq01eA8tIvB6T8bNMFm9NmEeo02wMciyNTSmL
7TLp5zRVryOBT0U7JytUyxFejjFbFc6PLaB7m35+JtHhtlEkvssxFt8uy8F7m5iVUo4ytVSOOeVo
y/RkODhLFRI1LE+0vm0O94RmQ6i0l3oCPtT7A/KuVaIgNjQHjgDkYztEcYB49tswXLxcnue4ORmK
++D1UZA1xqsZdeCwMUwUEgQIcPnUL5+Z/ZFays9iHJA7XVUbPhLnHY+9u3m2tu3SnyqEVHdNlX5P
lThVqvVc0GHnW+a8hrgkoqKlFVU5WyPCFLfb6ybEnJC/PK26oxVnXclXPXV+EvRPRVoeYqFO5xiu
lPCEy41QhsM29hzabGvLiuycJMhS/pmiUGj9ThPOCu/wd1lXqB3aaqdUhu6POeITytVOuVQ2Ql8Q
USXbpmneM1d5aaRNky4pEJbaoeRpdOErHA05HQzKGJ+thpF0UXjYGKzpK9GCz6dJ5sKh0P+g0nyb
jQNMViJ/0dkNQxTdIunVe+pg3bWj8TQn2rMLHORJOzI3Gv618o3cfYxkQmx9xrA1QMlq+lnW9TMd
joU/GTR9SRgaP5qtZ7NYZvIlhiUwjPSzk+ZDpRjVpuyyj0RnljTcqt4wmT4Nw+zQEFnTb48Zt1ea
1yGq34oMloQBPib/Zyp8eK6vgqUVTmBS9xEKvZDe834lXPsTJuxebUsr0Hr3StgXrdoRDc1z1V4w
75+W2D5nJpklaarZq6WpuaPaxVrjdbVXaUt8VlbHbwohKgHkVLGFGxo3KZAgCT/TsiF6JQ/FQDjN
KIt6lXjT6ONDL/d5q6Z85CJ6IUD3MalJnmI/nm5/W3/BQIugdGZAxiMd8ssZVo0CJ6bqEZbKHruw
YfaHPGKCV5r4Lqc4YBr1+5IC9MT2KM5p6dC2xrVX1T+GAzzfLCFEqYYSKMpBQPBAh80YlSdH6CwT
dYre062VgHCxLkzsCn1PJZwHMZjJmo904vmwm/WCHTJmWpmq6dpFGZiNPURHURVIUQ1UhwezpxZY
FvLWazaWoOpS2+lZyqRU1/l75E7FzibaixXtK1a4t9U0nE2ujcx5rRT3OJIFhrt2b1vFL5ez1piL
94Twmm01V9A3dTo6q0kf3gsxPkdpuVNMm9U9NvZIFBR/8cxVrhpHxCvJdir1A6NpThf2ZAdNIfxM
EjemmGQm8YRztOqx16TqreecFhBjVJIdR0uhOGweVLzz2yQGc67c0Ck18aHlk7aesiHfeOzWm7gD
g5mSfvSTQdLzLdLcKdbqQvp04+Knpi399vSIDtQFnVA2IfqgD8uPc6VhrtOf+yj57OH7tEk7DE55
NrkS3Tb5iLnUYPMeiU9zAk1m64hO47xBjV02MYEQGqb0btWQwwIKw7FMV5y5IksGmiHq1yUUk97H
W5uMspg68VXjzaHUcC/0FV7oyipx0BrnlFEN/eKeVKkf08vWwhz2yC22ZFgezPozt6OnqXWvwziQ
AIUi1tX3TtPDtueIiWBZxNC+R57AIVZ8NiSh1XlyyOe32OmJ3p7vDDO+EOPwqpTyiMJtazG0kRrl
F57Y4266cyEiDDGvyLJLglIZjzATV4OQMtn213h4qaf0PpUuCYbLsrZc+QqqYO7ArkcGRjKzMuSp
QAS2EYfoUrUwT2dxVBLG06g+9xHaooWk+WgaLrkOQ2rXQWK3jyaNdzzOfkzmvsXoX1Bn99zG1UGU
4p4wCO88TKn9XPcNQVrVErQLaiCiDAJDad5gK1cqdpaVXmlHBGwO+ewCGYvtHShteBpalJ5LPU77
NhF3kSGTtYXqZwXFdu4GHbVnvzwsOVj42MPbTcpLV2oXFH+Or1c60+VilsgP69c4I0h8pWv3CnFs
TET5MzzmqltqIIhcMr73XpiRzEQ0BIqyOPnVZk21i9TRO5WenIFyUqMP04wIH5FdbSrnWedYdvuw
rdxnk8Av3ePJiSx7PkSLszPi5AQwBEZfJDYHg0FPp0PQ4kan33WL9Czr11Yc75IlYUE0nYe4nB5S
kb8SV/ZXsf5/4HzgfID2fwHno3L++COYz9f/Fcy3foMMgPPF7EyaDX/8G5jv/cZ/JHrGU+GxMCBa
fwfzDeM3hhdMKyoWKeOG1/8NytfgBkgtp4AQVe3v//ffMVD/Ecd3dJA+jQhaqm9ddE786U84PlXg
iEUhhKeBc82ja61fu6WCmJ08+AdkINP/Y2/7I7nkILSHP8WJeOO6DAvP9h9f0OKIzuwhYc2d8jRo
NFMJWl35HMomCv/hN/C/OFX/TFLAXyHeolhLBZ0x8T/+OQ8Z02eeut0twk/OOsx7jgcoUR+kR0zC
XLAFU5uHrPTmTyIjeVLThTEaYWmToyxqbE4CAbZBpLyGXjSNt7PdGS4319h+Gy3GqAorLE/qslKd
Y24b8uwoke7ThBuLoK0sons711LC3J2MLlB6OzeO3iTyepcggydPRJM9QWVKoVVfk4b7LrSq0Ynh
iReb34iuogbeksoJxFCmWpsHRZZFXZCbLgBcW+DUOrPpF+21YsrX150i5+yUynj66qVoDw3uCOej
SKfKPLlL7FxjS0QnCU3ylQOuCr+0NHLQLL2V9L9GpPWZDJNp3HbE6XtZXl3yVI2IEIBl95j8stal
vIJ1aQ7sqLGATEeNs/VIJybZLEpr5GOgJYqNAmGZGKy3t8v7K44HjfZbJekMvxmVIq0PaO3Qm01Q
l4gqvAhN28FN6gm7rzVVLmibmWmLnYNX2C0Ri2rK2mysF81FGrZBE5elctUJNxMp6mZZja81Dt76
ZMVKWT66BCuONxU/Ga8e6jV1UJ8d9ALtDIBoTG1Oq3ZENczaHVmcu9BTLYS+K3tSyqZbkatmJAZP
2nr0jHWmts1i7tNCgc2/dF1tF+2dUArMYoGEaCPsSB2jAlqhMM1ZooFKLGe5Ol2tlXRa8CB3igsJ
2b16H7XE0bzEqZcu5PNTAQ/SsTDVf+SlUoGWeJ07z3f8AMTLBDJte6v0SYRpm9q3ZFIR51IjpcWo
rmuIz+4diJjiWgjFvESdpSAx18TAjm4uzUsdz1xE9dDORSgbyjsDfo92CVDde8jfScgdAptTMaM1
2k4p+MnIV/En0L04JGi0wSwh22XdyT4dNosqjfi5b4oKkoG/DXn4TS/TxxeEfAKcE39TCTJKFFug
0+0BrINcKGNY8Zx6ZZcjLSWmErselg1LbI2xJUSGc5V07bIAPnaygSEXwo4PrAR5M77JEB/lfmyL
37NiCa495gN9CwcxDwmKNamSzuKr5pJwihld226jur59aT4ZKSolt9DPqEJVxtUpGW1rbRKcjDTF
zjJ1m4J7U5YEjiJ/1ApJzhYwdo4PrU0aCiJvrfkkYsTKV4R4TjvBvqLuEbigHmEOB7Ff9g2EQYdm
usnaRiMWhe62IYwmcgWLsLImy/a7bCiGjYUxNQ66KEHq0bYqyjYyOctpZSSz3Opzi7wPx2hWBJEg
9Ypc0MQCKpEKEYGweG0WFkNPxmyTWuWWxC2btEA8A4j4xOipa0NBNnzNPOm1WwmY9phpsR6fIm5k
d2PVeq89xJPJ5btW8txMn6sqmuyt0U0SatXAHlSnbxNdnjnBnB6w98l2S4RuKgF6gloRduSgp/aV
92IL1faNNFHksWThT3aK7ub1hq0j+S7RCOFIWlBSIQYjDIdspCS+beKMXFOlLg9Cy4cktHD8jqva
LetDtkzuxAyMVGs9FL01BDoHQhFkmuinB65K3EFzYiXmE2g9OBMemzxm2jEnj4f1G749ts5NIz0z
XcBidVO7jxJk3Myg7jRX70kJWKS/aeC6HtclGVvs4nFQSIErF+2cqoOFYWRw+/H7JsBsa9cfUKxW
7edQ0yaCBcZAUmuO35OeUMD29PuR9J/56L8oQ/6H0/mfAgJPH/nHKP4wIN2+4S8DkmH9hs/dogmO
UARHdW7JFX9ROxg6qgX9VnRGw7rmYBj/u9qB4YlQmpuHmAVGp4MCndHf1A6a8xsW+tuUwTdhg9W0
f2dG0rXfXaZ/1+bcvOqm5piqYRJjT/LJ7X38owu1iFKIXH3BrDG5TuoTv1ovx1ZXQfCyqHpOqKMk
71plV09cswmn3LV2ScnRLDyIOgwuxaHVmxx1mSDlO1MaiDl1CcpYasfW06APbB5A8dKSlgRV2u2Z
jqqdlB1nLYamcqxvezAy2AKsGuywGIg8X6L7binXvDkJozCQXjbq9LNP8tnsVISpLoynXpv7nFeX
twTNES1DM1lE+pUALR7YCoXtmJ4yCUg8Dwe1gdG1NeWXonsvdA6GKInXOMXQyTF+YN0BmZEmWLxi
y70cAXepiKnWi8deO+BBwdgaPdb1x4x7i4ooa9vrQFOxafP6NY+kIgsx/Z07UzHDRS0eJzvfxGQ0
E9y5xWex7dIOCwPuSY2SnV7NvDVZdy2p9cmFHZOVucWZpJt+L+yTqWRPkbJuAS3MglwtLRcvCYrK
2piAzAROYZNMdvke2QCxRYeiMDX0H7VtEyqdOA1VRNxbLO+EYkmNDNQ6N3YcDO5qirAXYePHC0xR
XJEZK1Em2T25OwezEl+NahSHzHOVtdK3UBK1KYE61S+jM5ERW9+JtPeJqtzJ4tEC27OKcMj6k9dB
rebj+NEAiXM4mPG9qzVnMuP2soP4p5sLJCEli8xHUsc5hgxz7LRXrijSr9zhoHtoEfXyiNiN8p5B
h2vo7etSzj8NjrfAaMudN0wD59kEFDZvsy6rAyfK9mOfkGu5FN9C9F+xaV0WmqSbBhAV9ySd7kJB
mzCPv5AjFZiLyl1hRYDvI7u9uhhhhWx9O+U5ccZWum5ScgkzVKQ6OHmTXlKVcuo+HnJwsOWol465
ITZPhKMR3Td2TlKutiIRGeo/EtlWle0Zl24PXVR/Rb32hVgyQEm9M7J+j1qgxNzIxI2IsVlFtHdC
s6RXyql/WmHdac3ySx8jFCEx9mx63n/Mxgi9WzD0MoMyS2ibshVPrtk9ZWl7jqX6YCp8BRMBMP6M
E1uv84BRfO1Eya5a6n1ilxz3Ylk7oIMfg9l8EhP+imoky3wydC5gK0HpNY9eBYLgggAouUUSo+6n
Ufcdd52vo6sgOusBb3B5rWOBVBzhM+dor23TWP/KEkPfJ0rD8TR5CHIqaQepkqNktT700Vg3xcK1
A5Yx74jKXg3iusQHOgJ8p22DUlCKoG1vYb0wwt/2bO31KN7Ifs/EsWhkC01WHPScx9z8IGSCIbYo
dmWzMQj+LRbIGlaqeWreNYNrZnShdQvuhTGng8sgiDR/MdoHCnXA1bQVJuCVLnjv3PJ+Vn+M5oa+
Ld+RL4TVf9/impAvD47KFwGfytqnsMygB69yJBn1xAJze9J2qQFkLTohNhlCcdL0K6tPoFOYeu5d
Brd5PzRLLvmYbtYlKx1MuGH8RUWKIvl3b5OHzylBNlzaY+G7s5OVdyqOs/LiaACvb5UUBez47w4p
r6k17FLY7qWzjWZ9BmnujCg7AB1lNqSqHhMk/bvXyhySW7JOFxufjSzci+olGEMQOQ53sCgmAhHL
lLsJ14iH1vnm2sKnlcSEoSDc2iSYQl5QKcGGjrMqmw20l/0VqzfXV/O7AwxfBG4wK12QieFjimvQ
GHzV0G5lXkNoxEY6BO0wK8W665U8DRfOG4vFl/4WiYwT11mJ9Ra4yMir60J40DpqG0y9uRm/FTix
aHnkhnct8jKTGNzMHMpT1LQ7pq7AIrzvFY1O/tEu2hmB18V0U+WEC9p4rCImGllFKcOPPT8YGvyy
ZRJeWt3cOITJPhteQVvI2H9TUCO3RDkXF60buHWIB8DX7bvetC31Zg+65O3rJUQO4XdTduis8WQC
aHssAQUSEZtQzn5otwMdBjEhy/DW19EgV9PzNhmkB5JmWobhj3nSzlsmaW0kHZyVA6i0OA3elAZQ
0Y9CCBDpIXprDbH2IukcRwIiV2jpFjMHlUduP9rJthDOdgTPrMFUgikVXYOiIuxTbF+GWfm5Mnbr
UfbRXqFxL2rGDfyH9U7Xk7HSJwO/qmUTWc5dtKOt9dlOEPcPdJiZ5CssMiDMG2x24JbU64TaxehE
dWMIHPAQqZa6kuTNPMZzUhyneTJ8XYVmjae7nE1+Z+b5oWiyboW2KvJtKxrIAIvIKod5q3qJQbX9
AbsHGCev1Wg0sU2GGQcD+/bWiMk7bB3yI3ILhZ6c13Li3luwLVLQVlzHYg41dO1NrxzNuNtEdgvV
pZ7dBLX+3IaQ/YeildeuhEk2YOghCbHAbljWCINl4Ha9Zzi0o5TLvZ1XsHyyGwJUhRw6NvIMmW1y
uWwdtfmlzt31lmx+oXHn97Vy02o0RGuTchys/uw0VHg0GDktIjMr8eiZ00c0XqLsRuGlire51dEm
gpT35djQ19GXA3J2lJg0WA7fldU9m2kKje7w8O8mLVkrBdGvyWTcBI/lWs71U+dM+yUZlnNEX6sN
VXWkZjK0hH7tLEy/JYU91CmzA1tZthnM9HFJPsqhWxeiD5GO7Jxo1GAQyUKVch9N6VuxqP4MfKNU
JcdL3dP40qUHt4Lac/gEpCPuW6o8mx78hefypBbb1q0IfpAgxHCTvxwDKZ+pfOZNtXUrLiSpkRIK
ElDN2HQRsDQ1F0A/99kmE/Oz1OtwruIgVrVt7BRvcdScZJVs64gbBPR5VsofHPb+WBRrsOmcMYa8
rCp7Maxua6NY6aLykuUIehoao0PXmsqdYU0begJY0aZwTLzPDh+cKa5tdEwE11aNwm0mc9rlYew9
tpM8wpMx3zyx4qwj0ns7bIdwk+ps58+9VDkFL96iepuiq3Z1BE1FvQbdEz6goG859otafwyF8uVl
CUf/kZRD9UcU1QFHKRkBmCQn0KjI2/RCeSq0IlrHqaNvSlILn+XovWijmj9wT7oraAWNIsPhVFnq
Js7tX3ZqrNWOkaZG7O7raME4Kie/TJp7kbT1HFCwUyHhecEKc+NFNLzlY7mxKjNihi6xhvIoJAeB
iQ/3kHIuUtgZ790mRiA7tOKuENY6HfDJtQL2uRJLfB1lRYGWOPf4btBNmiQh4AyliJB2yqg/DPgt
W7XCeicPSCDOXqYpu1pIVDFps6UlgFU3Vi1CYomVRUjStGGRtsvrKAb6PZt3mYOAxLUWr286vN4h
FoaDfFDPZkeMLkCsu430OnpKxwiZ4RYs4HUp7LucMFYqKMw3r/4cQMV6PdkO1dyt58i5I1xvDFQU
lEaM7VE1EXaR/dqGqR05BPKPPtgBifpcPzMbeGWfgaA3sUefqIC7YCYqmqeqpGKcPd5cvuBjkBlw
0w1HYxrSoK8n+ivpFQ00XclObTmSYizNR3pBaHWQ1rWiFPNt0dvllxD8nf24IigtOaVcQ+umv3rd
+LQgvIUm3DtLvaMoB8pQb/wGe9lciyCd46ORO+Eg7bBBmmfVCJ7MnFrOwlHuFuDUFR01wzPBj4+F
zoSlzAitR3JxI2oDqoSOVqG9KJF9aJxoi5Vu13RNkLtKjsrAO5JVfEwFuf9eelZK96Uvpi+UzOek
vPN66zMS4na4vCIhCJLCXUd9v05RSazHqLEfLa1UtouNUKE1851CObjdVQctXU46xQs8/QmPaEBz
RV+uB0t9QJBzQbATTlEZLKbKnsDiCkZbN1tJTw6CN37wmICO0XKu0lUoAjXRH3Uo0Ct7y/ZAZFcn
SdKJt22b+lh5UENIPrwW+/sqHrJ5i1TzyVB7lrnCJVW6yx49DtnkBnjo0c4Y+ycGwX1PIHUYtXB4
RD7sBTiyqr3Ubu/5AIT6pWxNdOHKfuT5hVPy00OaTvh2tFlmse6sO46VR4tvasyeMGxDh4lEK3ND
8DDWRf2e5JCXzFB8sLjz/7B3Jju2G1mW/ZVAzikYzUgaCVTW4Patu1/v3SeEN++x73v+To1qUF8R
P5brSpEphRBRiZzHRIAg6cn9NkY7++y99lyaABTqa51N9CMYBVCG+LnzulMXsklnpfpqNeMZhz/f
bW838bY4/g4CMjeOd19vopqZwOJ6W8QOz1exblOJ/4Dh7hotfalof3mOp67F5ezurEyPyyrtgGKI
2zniiRxpmnAA/7arQA0vTqne89QyV9qLbnACf1RztK7z7Cmk8moZZx6+XvO7az1AHZU+NP1tJael
r+tdVVfQiYxqNZQWQLOwfqisfBPXKTq15HZa6vKSVu5muNYcq2j4Gcw1v6IvC44IdPhWcq4KjxPL
6/p1NcoP4ScQ8yf17YcO5AQ7xDw7ZjsD5MimtpOV8tsNW4EeewPDh9J9djTHZt3E1oelc84RkHGH
wJ4e3Fl9BnXxyHhvWsDBNXF739u0XbfBL56smkRvIBrcD125QcW8H+Jg3Uu9tod4XaCV5k29cweE
M798JVyHUSjlqsSMBBChco9eSjKuTZ9wYOVNdqEDoYLqrrFq9mCO2usVZ1GyxJ7TbTS8dJ2vzzVi
KstKJ35PEpf0hglUFI94hfWq75gU7jrthV9BGAlsTlEa/ghUN59jK8Y+KYrc3POJIiWES5s3mAvJ
IqSXfB/SzYNRxpWPjSnLO2HO4pQkfPYqfJHLFGQ5nkk0bhuM2z7VzrSqJ4Znf57PVcYV1yo1nWT0
QW24z4dM1HyAIzY65GWHZjvPeL1tOCFIo5++FWJHoqjM3CeZCdbKrsZdBaB9W/f+u0Fh1JNp1AYD
XSA/2YNULw0AwW1Y04HjBTra5n6JywiS0t5KuuKOEdZkHWwMO8yNNmJzD32loGBqE4auelIhefMl
DTUEBIxgkvf27Mc2//+CMcdAaHr0eZQdypymFIx510w8NsxVR1sRt/rEnq7NcUlx4tGSVFsNAmA1
XGWOJmm7c1iG5m3u+MMhy90oowU9mb4dj+LFeqrGPSdQsQ+acNr3RWAc5jZn9mitZdHUAYJBJDcT
9SlrisfGl8SjEIyA+fjalBoWN+2CPAD4Me9BdA8/fe5TOB9tvc1V7+8EFpbb0c+m78T2GHpFNq2p
EMYv0YAs95Y6Zgoq+M2KEwujcG0W5bxtgRQtdR24W4PPw0fQNc7Ws6fkk4Ocrog0XFdzL3aucAnL
86Qaf1hXZ0BLZNdbErVWj4PTTsuxy62TUqOgIcy3/F3vFtFOVJbEpk+7YAx8pQGkliyJqzD/Vtmj
y/MQ/34U+5uOF/+c5SBPRGAQPTY7zCG97vGBXPXFkqPEUQ+IMD47/Nm+cWSrP0eZxY8iS3i9WEnF
W0/Q+FlK4T+C7y2ORVyqUxbRUp6Z4piQNKwWsyMoiiLzQBYFMM6FQkbxHthh98Y6UXCmsie74Ihl
IHGHLP0MopzLxtiwjJHcbne6aqn+iLGlV+AOaLGxI/s7F2k/LaIK8OzSBwyyr+wIJyO9AgfbKOIT
25X6taXUcR93yj5iAw/qhfY9akoKKX0g/ISlZrfFapyyruG6XlTqhfmpwDLDQ8YXeh9FOQSMeQ9p
72LafAby2rsfu+ID69cWnt1hgN2+DU18Y1C8NdUnrP2yPY2KEASmpkMBKHThugDK7OlYRrjiyCjy
9F8Awo7ZBuTe1o2GfsUg31M+DoGodhU4Ds1cn6+cVtvMHjku8dYQS4txemsh4Cr8r9q/L4Y83Ape
lcmeMCjzHdiy8QzSVZd0DDvBYPhbFnTxpnZLc8XmOm0Wrh4+3LZ46XvPvDPEaHEPyI+pGs6lgRuL
Fr12Bd8uvpjzrM/YTu4LK9sAF7tMY9NvWzW33a6o4Bix1ej0eWR9R89B2uAxzsv3JDev39QhbPdZ
FDfWUsGEgctS1hE9itImSpBwpEK3qrflaH3afgtJmz6R8RzYOQkyiFLOiRuyuc4nA7U1U5K0RtS3
1cEscYbAp/QpYKRfHdpaXn6nEh/UYtZOwDs6ivGaq7sMgqu2lMxSXEa6/i0sr21dM+UvnH4UeizY
llRE2+GUYmLJ6ydycOxTNX/ugUZucjiGTk+ztvodtSf71oO+BIStOw+ydNfK7OWjotaPq8fs9vvB
gjKyUnQFHFqECh6vSdmcR2CF1DxZ9kmWvqw5QkxvowYmRL5bs4mo0rZ7RBmiI4yBeSfWfdCJba37
7tOEE7fC5g6E0HHY91XF2nP6jRGqbVcNp6KTw71sM6b7TonxS4MqW9gp9xAG5sSGDRMAlox5iO8Z
r6ofdtSEcLYawmwz/CmiSnZ4Hqk7PM5Og1wiJTSlZdkVwcGZijuClCWXH8iYl9RT8j1gBvMWVccC
iBkSfh9Z+6MyObHjpO5vpQ6era56SooGYbENLmaPCTeH6rCCvEN1AwM9cgecVLgMi4I0EvmQh1Zu
59of3jzfKE7wbVtgf+nh194DJaN3ZRrhjgLjN1h6d+bYPvYUe3GMLAdeSq6lzOHGTV9roDFTgVpj
DatKNAAbNP/K5L+2dHqsKTsblhIL4xruxkoUNNdYGIe5stlpgAucZfSp0m+ysB5QkswtWS1r4aXq
bhg1iKyh2AJMWTYJjsRosJ8bXF8rSg/bCzrTXYQBIUJbjcWjmk19wsDwOXL+mWmN3mvYVnUChFNd
iAZfb6301M0Tb+R1sbnp+Sa5BikzjV5HZAZyvC/f/amgJA8dbDnA1nyKamftYvFLOvGIFdBaAAy5
HRtuDlTRfKWWvBFWcSUikibpKHOBm4T1zRbFF5Utm5JTeaW69FawMl6HlU/YCVe1Hh5Sx2pZVOfl
PTtTF8bIeALn9wJL6qtpnY82fqJ9dCn8Yh3NvdpSpFykbCC60UdzajOSkQmeBtP+oDOXFzHSTzDr
ztOIOYJmDp619PJZcl5UwkRMiZtFCSCwQBsDVXTXo/Kxwt6NZbnmV93YnAg+25esFRvm5udx0jzX
M4skfBUf8FNmiyhmkRtb1r2uch/ZtH4cuu7W9zoSUTGC16y2kWBeiAD1rMGP/QibvkaL1Pe9qOJd
wj3thN6wK4AsnROTS57r0jRj5P4dlpgYMkH9QzlcSOeiyO8QiO/Hq7nC6ZmV/cF+cGybBC3iNhhr
b90CA2qiYcdOx3rtip6poHxOHeInyPSr1s1+gKcYtmkI/oMnUyxuoys6B2NRvh8838m2yjHeUA6O
HWivBRGVZ5fY+KzHcSf65lJRIFQCAlzO/sAVrch+NgE0r1H8pF7kxQUesyrY0fKJhzGJuz3a1nBZ
NigqT0OEao41/xKIMjkgP89nA6L4JhuCZmPBvVpqBxpr1ahTMY3vTpruAWzwyqGGLYaseESNNxZN
hlfYiVpqcS2L6ETD8ohlxt7GAlQQjbv6ju3iXHTgUr3EoYLF3Qrli5UwK145f0mwF8qcmdpoOePr
RDBklfceqclZnqlxpW/FcIfL2JkGgVem2BDH5jQXFgmpEOBd18KEUbPLM3c+lVV68cvIJc8iH7UE
I2TS8PDe2eGwE4MgGpIH5Ps8kiu3DoCkRa+AOrls1qiP+XbrxiaYkTQP09wnbzzIxyNZos/Z8KM3
CyjEjd/4u7zj4xIYDuMJWUUxx8EyKKsDU5FfJf468t1oadLHtFCJ4jsBPOrkULi6UYrMSVqc/I48
3VyugeUD6EGwQ/YwkKRYjEFDObc2NJdx+CE5l6s0eQ3ZwxSsh0jGJLsZFYcTjTIHWYh1GHb2WTp8
T0ust42VfMs43ORgjEyueQs9+Bt8KE9V3Tr71CRnaCJUm4la4yHmTZLcqZnjfPUUkdxcQFmCOui1
P+Omep0TLzyROl5NgTYJofBQ4YaxUCTctjKiW8mKD3klqAywUbU5okMm3Mic+3e7Mup17xMo8HP3
aR4IieuIDGp8oH97F9P76iXcq67ooaLZhUNGFMivTpFB6fIgriQmL2CZIzmqPeHPK1YaE902YMtE
hHl5jPkl0a6K8lR18142bsqttbN3pnfKLTvbWVTLHhLfMIg/WfYSF8jj5Gcvhhp/ssXi151vHTqm
OdqvN4TwFZbMqgNuuFJEbfb9IABSRk9jTf9rSV2HRfx8Gv2jn5tnu3YwrWPRYet3JG174MHYoAGb
sbjuNTctcNZVbDGKgEHiYQd6OxLeMaWvmh5H+6WZwVoGw0DicrTNA+uQRwOETt+VzbIyqjef7faq
1751TvhNNgXGjiVefxo/be5tkJjit2b4CaZwxdaYF8WkdnwxR/aPNnDe63ZcwN/aFZkyWWDlCL7w
g58KW2UHu+QLK4Mb1c+PhKc/ClG/CaCSS6q81h3eLcIMVZ/ytlYwJGcIvps4oDMZ7uvCM42FVJ2x
8LmecW3A6FfwvyVOc+mrOLvmjA8x2Xs/wCxs+xipxLEN8PiXLafD7CI1JIVggDAssrZibZubwamo
NJt3Hl6zRVMWQNgAya0Y+2+yEUZvapMnT6LxMIIc34aZ5T7pBH0Zc3e4ItfX3FqO+urYdvSNsb2u
OHsjTEBL+eEKwGe+asr53Y6LSxyfYCCus7gU1FJaDDBp8VjxKpzmxOQAN51Hk0wiEQ8eebMgnAw5
aeKF5nNn9+KnI77ivh4+weZWG1sn/M+JtRh6QSWNdwOo5UL97jLR6jYu0YEILzzDT1aLKwAhdvoH
g7sGPEICch6gOj5fwOW84Rl8HNY5F5G6dS5CBjsAsKCJii2aKksNwLajx6P9WjYizHtMQjh/+LLO
dfxEqg+H1aB+OvOGaKb0FxZxllUeBq8SzOWQumwWZXCZM5aN42geqmC+97mCWCJk78yKJMh+Bg7u
yIgYqSPmYWt3XFt51NxWHPK6zLc0NeD8I5vokbTNYx/wb3ZUFcEGnJPdSie0VOVq7+GjoyKuSb94
oGBV86xykxvNtohQ1xvIqitPVugzrPEglua3fLWuxrX5nlmIgDNLOdK3Fuktq1gV1H8tpB4eUYCR
u7py54csg81vLv67LDTOeclsH+v0O2iGs5PWL5bn89VT3rIP79gILTGRrcmBj+CJ1SqYqlPOpTB7
SQeCP0Rl0IrQ1JwuInGUbtQ8BRgITR8+Q/kFAP2+AQHtCkfsLadFfIyOHpAhKi9eE0yny9Isf2aA
dhgxgi3Nk7S8iei6KpsQ/W2y/rKPzllofnaJU5xlV5OdaqwjvXQdhAe8DH1I5+MwvTsiq1+iGYzx
YCD+aUShFXfGXTsZbzjK1jmW+40FthgfyLCsY9pqdXKwsu809m/avF96E4EAQGkh0GmXlGFhFuta
tj/ROtlnCp8vlj89DW5MQXOf300MqwNIbFH266Q3GIfc6ohn9yhL2AzzW0AnS+lmeAcA0ab6gmy3
Bay87fxofXXGSD6Lvqq32BcrJlMy88yrG6yo+7TlTFIT7Xh9hIPfXWR9z9+47U1T8mjG3IZd4Zb1
AK2w5mYs1JdRce4HdXvOe3GqOeMpY0ZOu/QS/h2CdZmT6VE56Vv1nJHMCFj8edYDcftDO4lDGF6v
AtbgL3lmMwEKeLs8EV3j1agy9sqA8Ro94P6ZtqYiQWk2p7jwNzxlV27fNXtTkvPqd8LNuETy2Yvc
bQtqEfDDoi1K1LWCZQvBWM64NNCPDVp+UvgpCE17Q3/6kh3ivWyql5D0bJsE6/BKV7RDOJraDH+q
gFM2UMVydJI9M/6izpz1PGNpCtpgXzvTGQsp3yyJUy8JXoTRH0jrunF24bo5bGK2xCPld1AbP2yg
K4FlPLZXQn4frEuf1e7M3KCYLWqTtYE8drW1L525Je+gUHEzwvn8mFekLYEqES7tPtrlM06A0SI0
M29NvznQdbX0Z4pO0+zDTq2XXk+3aG7pakTbd/JjX2OHxgI721V4MSBxGux/gApqMaHTx+X0Q/qM
Tv5k/RzphU9nXii7vKdM/mG2D/CmV1MqH6K8vxlYmnCw10xUtPCNXtSuYxrsR6JprBpBv2ABXM4u
n2yK8Lx1XiU3Kq3mp4brKQdkiOCKnGIF1sGe8rXbEcaiWvGr4eIU1cmDl84PbjPsos5lT55553h2
K9iRXXyDJWm+LfrxOMqZq47//QdX3T/wvJtX7s6fjGrSxFd/Rf1IQdnu3xvVfmeI+YW2b6fEd6qt
lXfJd67rlFjOgJAa5ZM+jX2JBxdjRivXQ8qqd/3f/CTXwoQ//iTUbtjXYh7iQAKGkfiT0T+KuGhn
LTwy7HvNB+XgvNPQvfF1p+Tj76vMML6R7d3HtCuaB7dVA3D0ocEoPzvJj19/mH/5Lv9NKsyS/zyX
8vDX/1P85bHI/vp///KRf//lrv7r/8u/opKX70fe/q3b+dc/4jcnpv4F/qR57S4jlYJr8gpU+82J
6fBPCIoQPDGVuCKmIFL9re7P/AXJWV07RxQ8KDyP/KP/NGKKK61K4Uu/Bla0Y9nS+p+Rp67ssd8/
VTQQ0uRjOTZFVqYrLen9iTuFSEA5GKmvIrKW3tCWe5FjmlwOltqJNKrPUJ2MaDm0MWcLFFB/rzPX
tjD1hHhQqFO4hih09iTGoLqzfR3gigwmIE1Vb6xYyxSPlhOAHvnDa/4PvpXW338Xrr2JpumagrCW
yV9/9cr+0T6aWAW9v/qtt0vC735vmndhFEwxx3QTX6iJhhbl9vnFouydWF/tB7eUT1c/XSnVWaXK
OqhGjs8EduPbdHQ0lObKNY9Q/WekJ6Mf3vqszB95o4W1zvDDMdRHzsnkRaSvOUqNL9CVww8Bkvh+
yEdyJp3qPxkUIlAnvl73ISoGe8A8PnEfhNdAaJ65sb4urueE6isXZ+pPpiB6kCMqFlVqgPsil1v8
Nzy/Kxrw93fXFcTbaQwxbXK1nk1N5J/OjFZ6bqqvr5NGaxDeTQgnaEk8DiQqFj6uW5i4/3Uy/K2y
3ebV/ecnA47sP/mx+dd/OwWsX6TjaEp/BdK75Znyv04Bw5S/SKrA3GuREWw60/3dkC3tXygGFOAR
+Zr/Cpn7r2PAFCTgoM9xCEgc2y7Pgv/9v/6ucbD509//Je+yuyLK2+bf/42o2J8+Jq7DT0ZqjuYt
YAmkDPjnf+gE4lNNCUKCBNSMwt4VcdzAKSOO0r6qgZ+MKDKeyxwd2pvdZeSN1EUYIBOro+eRvtza
TlX292pkhD9ncavjPZyjtv8ZArO6wpT9fu1luuz2TSqTZg97U+WboHLScW+5QUldzCxCH2Uyzbtn
gL1NRep9HsxdNdeFuULaCL1XVo4Fyrg/Rfnw4FamnXyzqSUWxZVHh85K5FnWfBPGj24z1cDuIeQz
RN9jI6/WKqeuvX08WYN1i1MRpZXCEDD+VJrpSxTOI7NXPqPRs1s0/UehoUZd/WXjKpq4lw3eV+EN
ZwZ10G11cvEt41QrWviWCvMh0XOAlu4260CdhktsOIj7WEPcZyHq984r4YiMlq/EUjoI+bPQT1YU
vsCm8w5z5TX4swAh8ZJyq8m4iHeUM8+l6hGlAw0lKXQUOdWigSXA3nRkGYXPLDgOXlIdtIu959ky
YmPeOk3YLOcIp8XznGALDViFdHW+T7iL3yIo+SfgvrrZFAntK5jrmCtzTKB7CNspGIaqNh+bxiLI
HoZ9nizd7oo5gkblFUitBENUZpGANyMyZXR/FOH4Sa9XNG4KH4/pdpwsFdzNBurSMg285lM2pn+j
/HjWl3qYoUSDreVelyWTfJOwbj8YLFjEUGu/iNPwPPiwAcDSGy74gcq594z+ac5buUdtUT/Sxgzn
bYx3jzpmXHzAq3PwG9YXRC8GcitsknhrW9PYnct4RKQwWuj1keMS/RdTk22TMK3T9zgaq2nrVybi
Q9zWzC1TO1T+fZjFKOctFeMwuGlp0T8iUkvmj4S10fiQIMsPe1hzXn2TjpmgqqEvUyWx+Zno3e1W
zVpVEKEpQEjUrtFsOOeFlnEi9qUYI/nFLk5XAVwDgdFAdG0WvpStPes3rtoiYpwlqf4DTS5u6aBX
5EcXfd1TFrBtXA8sg4NM4zI0y1QFZ1RSXBgbUfOlXE/k2+I1i5Wm+PT8oQv20Okr/VCOLUw3bE6N
GNDHyUgSep4LNLpWVm1zR397lN60PB3QpEMhUozRGBLNtb62NsKT6UwP0LDSqEIGE7fKtNw7xVAc
6chxYc309VYOTX7jVuhZCMZn5EDIygno8gf6efQ7Kffg6Mem3ATa7ln7QWvzPJ18YoUfWcombrBo
r+Yc1ogDK/bB28z0fmH6SLJt7Pk4LoTQDiM/roEcSm9JEnQY56PsXYpJwLYnjy4Le83Wl6qBMOm6
56nrIAoLK8Z7NDuHHDzayveGnzGNTTcwcx/T2nTviyvHTaQUHmVFUKFodJ7DOzrwfajpkLzNylE9
uqmk34iUE9RGTsLD4NoJ1nw/Bitn9NMmMEfnSdj1fCFj3hxS6ESneqr75dTUzvXmY2xbQOgj+qrq
X6zMYh7vKzjWi8jjMMUcU4ttJcGQ09vgHoXbsa3oqynfklTvd3MJG0vCPSYQGFlrt0dq0YiFAPEi
PIWl8t2VyWIUkylKm5CNsZdpZJy7vrkzW4a1uGuIuOUD1KJqRkr2EzDeY03puWSf88jqvqPyp+2O
I2ibdTokmHdgby+dfmJTY4yfdo9FAxBXfd82Y7QzROSCCDIFI7UcN6TofQRVwzxaEd4bmnHC14AW
AdygJM6wRoLaHLktRln1QK+8v4FvdzVSOsF2tkdUgZTZLSKSeIqNGo+iUUb7PnII4tQIg3AMDOOx
CstPaXv1JhqH7jVwdXepWqAbHeVDC7MCIKJhisjEohI4jyXrK+ERFsbVRrvKRzCDbGJA4l3lI2+e
A9D2a/oz6QF1mmhF/l9ushIl1KJYfQ0f09uF0hlgdGl5HtEuIc9I52i5fUnvGDyq1k+Pvayb1exg
C+CRZa+LusuBAXrNqrKhR3X40g8juN9zUIT+Vhm2ZI0Fk23y+3ptNqraOyW9642kL8Sb20/NW7jG
givvq6HfZFkanpIgznemM6mjNfvuWyqQs7GLePiWcEpkNNy1ZHwZD+/KPI1xeEjrTUbRyBToVkhV
kZ3vC92qOzOckLwDHwMQLm3solMw5M+AxS4F0vyyNoS8NyxXgWcJq40j2NgZMksvvRYPfY1CpbIY
jZlxZAlYRG0i0WBCTJR7GKxcvXiTtld4E6dFYI9fRtpxtEQ0IfDntX6MU9szEG0g8tF65MfqQSSs
XSSZwpq/Aqdv+eauw6GuMfoV10ows1tXflDxASqNM6UweNFrAjPoR0V7g3+Cp7glbCB3Ruyn9YZl
pL7QN1KdZDLGP2k9Vc2pE+SnaDYidNxFJkV8RcfUDNxuKM0Q7wPbNnrjLJwYPHaC184NapM9LTYF
ukXA5/qOsQ4DIwbwuSBdm9RDDHiwprKW6EKotd/RjevGoRLXN7wm+i6kKRsx7ofO8btln0DfvXEd
o8l+kH9z/A/p0K3BvomuifcWsOu+miuAqFXukWkrAJZn7XtaZdNSe0O8ixs7umOjG6KWhuljYucp
5p9oVmIjtMLm5/U1Bn+K/rJrC0Bx37ImWuWJb55jj4KJurZLB3FoxNjdNvMuwdCwGtTVFK1L+O46
wRXdN124bF1Vw0fq+r0BbOc0h3b2nHcjfUL0iBdfA+QgtsgFq78xQifzcdtsVJU+5QwaWPENfVAA
bpaY8+KzoYP4o6wy9WR05WCs25amcxgo7SEd2Cotsce7fPW96aWBwLfLiiTbjMNs/4inyVo6MjK2
waw/Bp80j0Bbu7h96h3czGnvdVdwbPAH8rGJyX3vvTgKjYXlajZqhaTEMXEeyobFBX1exNPtyXC/
5AhLBy+tfgKz9ur7U/uAidODXBLG+tLIXm2q66ElDAnHjFBDuknbwW6PJUYvbzUGtXwYoK9WPHTS
HK6uytW5g7r1Po7eg5mF7l3J7XfjhB2i4xTGd5TIUnI9woMrVyxYALepnDWsg73kfeyt7BzFDmsB
VtxnBUNtqe0qYgGs010R9lIuqHLpHt3IGU8k5tplaJBYIR1l93s37gi62ZXDA2P+NDw08raH8mrn
Vv7a6olok997yH6Uo0MZkAVlhnlEpH3XNhGMZPoB1cWZXfHaqSsjqzFLUHwkzJyXwa2srzkTzRNP
xj4nhDJTwIAdBL9vyBkOlXcfO7H5GE6uPNtAGJ4zgi+fST1Rnhd0xfjUY9fdaaoLeZRDILwacuR5
CtLmHDqjOF8t7IeEP8JbWkYpTnM2O4+52VZHa1IRWOMmwdNrztxjSnsKn0B3B2eriXBRzySyH3pz
kKjtbFwW5JxHd8ldw2+o3+gjgL+YMoYfI0a+e37Sl9pAQUT+HWgwqMvIlJ9uVbU2/sumniiPQ6B4
qRLmsdsYLqmL4u+4aLWewAb8aGZFVJ7pGAWUYylXNasQt13OicYEw3YvLZIYHFBW8Tzv6tGwz2Yv
4A4EmSIhmaUsYw9WMOh8o3svQSWWLrBD1+7RQzEf4lsk+jU2kb+rzWzvqooHMnPBkr3rC79XuQ6G
vuHH5htFuk34MHaqcp+poToZAx7uAfc1QKPxPM22d2kqKz5mSRMussxjgzcMRLE6m96+a7kwllXu
FKYRrOwyPoY25ilN0dauJT6yJ5bv7G07e8M+eOlkXwG/4KGPg/3Nl9zQS77VqzFJDUxkgbd3cM9/
8wVV0CFdiqvaQb61wxg+mZWX4L0w/S2mYufMYQpZ0cC1tAGcHn00DnyB0e/VhygJR7HlLcavsYHD
sbNqYwoZlcbB3BMtT5qVmTp1fMMt3nlnCyjmw9CbWHetOG0rolNdnL5k0TT+CExaA5bRKNx0l5lO
f6V++PxkeanlruoH/Q7IN8NFaFHpuLHIrYi9ULCiV5Nn2fuhDHg9jAhD1nLOzLJeCyK68TJNYgOX
lO/ABhHKLdXa1UUEN4rKHXHWGTezfRdzy8B6ZA/N7eRiFf1AqvZpk2Sb8xU5tcL6WxUDEU/Fo2fh
lohkeHsmHX5oiFTGmT0vcG5D97x0bhC0FHN2lOl4NrjXw+x57E0dU4wkK6jmI4IylmQ8bRrL9CX1
MSot46Ep8U3ZqfbPVl+XZN0orZ6JJeI7Whv8Uj96x86LG5fRz1m6VI4Aqepn3AtJzIqQtYHBu23o
0DqFIEjZp0hHM6w2EsN9ZV7pihlRm50Rd8+4wdKDb1GFqaYOlF7siVuYGdGGhLS1k35cf4m5Ddk3
US2kach5MdAH1yU76K0PyHtLVRAPTA3ZYFFJzV4lzMb0c+p9dkCUxKY7S6Ty6I45ZZvCeU1ru+eT
L3R2COvGONDhNa5tGn4xghDIiXP+swCI3ydtX0B1Uq4FX/hHHeJkMvXW2ZSl0D+LtN4Zdt1+T+lc
HMRg+5+QzDzOQLsEK52I2YIIjSNwgbJSTcucbhfgfxZDYCxUuTXQ+Tak1xIDiwzcTtKO7SXzTf84
mQE9n4Yn7ybU0fVQzOZGB+2zLiYqoVLHXGNgr4/Q7Pjmzbk8YS+R5yCJ9XXZXbuvXsRmZ8bH+qkK
A0AdKxHgkZqjI3Hlt1G29TFEowHKLk2CCpXLcn3S7NxNnjaLzu5SlkWwdmlsU8zvfOE39tUlEMzk
JirpX9RUM1mPyj8O1mStGK+TvYbU0K596oxPLbz6lW/79kMxBclTGwTJPieObK0y7jR7YiYTK9hr
fctUxasUI9cxHIoBg6SZ7FozxpAYtOW67KP2LFLX9fFuV+UbMcEkgdbX5513y1o4bw+tYdC/ZUg7
GA8U4EJ5IZLh2dvErFmRoyAXXnv7L8XxN8VRXilV/1xxfKzBsH1/fP+6iXgsPj+Cv6u/+PW//k2A
NBwB48qxaENhD2EiNqLw/baHMBzzF4+RWGvTQs++Lph+X0SYvyhGOmZe0FmUZlwbVP62iECBRCpk
Ncr2Av0dpeV/okD+fe0My1eprwIpfxAkLiBcf4JmCa2DsQpwrZPB6raslTEsjRh0//Dq/IOtgcsm
5w9qOPUfSlHj4WAiRrhXv+5V/ihzEj83DWe8Dq5MKI+RortnnTa9jRdwqMO3hII6CgAjo+IeCgPU
XDNCcnk323G8new8mjazb+MCcEp8eGtnLqiinaKOr4eCQ7FsQiEJgyqru82Y5NP17Lrjp0UJ5GEw
lJHAJs7a57mxQr2ROXCLVU+khggAmbW32S7ru3qyaC1unNkHpmdP6gKkVrLCT7u6XSLrcgsGsJDB
9hdBDLE1bXk4xbrq72JFunxR9+V40yPJOGsKmD1jOzoThbiVb+UnSozw2XMyw/MuZoI2rNr59QAu
efNPXJ/IUwS1ChibYfQcCXyPS9k43XMFqBZjAtXBpKmNfDp1qY4VRU8spFG45sM0RDSXA9Lor48A
myt1VqUACd1IkK8ukpAMjp0UXPV7fptFb1r5Yza7s4Hl03JuQtXh66gGO7xcLRAJVz3KelSeM4Cw
4mRFQqOli6+qSjLYi0Yib4w+kZ9J4JJZyJzR/f7/f0z+9GFECte2tE3oKSj1wv4P6s5zR240zdK3
0pj/1NIbYGeBpQ+bXu4PkUpDE/SevKO9jr2xfZhSd0mqKtUUFgPMQF3ozMiIoPu+1573nJ8J1S7o
SMnG0gqIpHdWCFmpbFvwSPu/PsrvGstvh6H+CE2LSUdA3lo339XclzIye2sAvbsQaO4uqXHbEdi7
SNB1B1MBH5ZGUcT8XDU4bNvsCLg2/Ytz2Mr6v3WH2A9cKV1tTZNMBf0b6afedpzBFm6hi04+kkCH
i6xomHapbK9qAkgshTH719e8dZt+Ph5GhqOyFTEqPx2vVxXEeMVsg7jNmwaCxrRrT1WB5FIKfn0o
+Q+eoqEC31FkjWWmy1vL47vb20BAmnYmhYilL0kwGzntPgrLSKFvQUMarVKl1FaXKRBk+XStu65i
UXwBTIviqgLDxnGmGAmJF0NnV83IeQfRavUW2QE8b/3UQ+UPEwAjmTXbx3QWPQOBOq3VoZa7yw1D
G8Yp06v2/HZV/xlt9/Gl7Yf25R+nx7r7hz+Uz499WpX/czvUU1UvbRon/f/68Vd6Rt/OZKMb+uEX
KP1pbt8ML+1y+9LByPXP9tL2zv/oH7+1yO+X+uXf/+2pGsp++zZ0a8vvu+eSTgv6z53e6XFo0z4d
ut995qur05V3GoxCiBWC2DAk0WJhfPV0mv6OuQRZxguws1kbv3XcBdyZAp0hzJEWH/2R+0gW32EP
YESC/AiXhwzd33F1MCV9vwm2fp0mwnck0WznQJL208JcKS6VlwuzmeXFkCCuNuYHvckQ9d7KL87a
T/CSdnigrNkmhPpqzR4ncTLQI2cu7bs790cO8fenQttxuyp6jyqwkR/3SIkGDuoG6QLhatyFmqwj
NS2kQ2jUKGtD45/0N1Tpo6cGGry/6OD/aHpAGjAWhqIW5HuqaEjwZf54aNp2cPUhdeIicvze7KWN
cX9+yWbTh+xD+YuD/WgL3g6mWRoPToXAjAbsTwdjN+iacDFrlymFBTq04RFa5stfWJw/PggFZNi1
WGNvwcd3BoeWWRsj6I0geZFKMI1DUEJXSLn79SPbVsdvJpRL2di7eFLWdilAQH5aPXU39gyFDkxg
jdWNJgBXAHhxbxkr6fH66bLWO3Ms4LW2vF8fV2Vz/Hxg+s0MIVjEfLq1Cah9b08r3WqFuAcMCjE0
hAbgCMrFv1BD+hCZzKz5EWReDP5X4qOyTZkiTWUBWYxge2rGirbpAECMFKSh7KM0k/mwLJTccQTW
/CFVRtplqiwAN4e7U1gJIOSRYW/gbo7Z0YzpaYPdJ22SgsMemRhqYR+Mdk25rGckfOhMIS6Vy2SD
HfKqVStAHzwOzFXurK4lNlGYzdYcC3bH92WmvG+5ZXGIggoTg9QXDPijM40KL04XuppF18BV/8Xd
+93NI/Lc1AgJvwkt3mzCd2uDul8lXBjecpmkvJwEEVrqNrWMvzjK7/aUATAIJI+CK4dw8+c91acz
opm91LuT2Deu1YPtWMWIss2MMMK4Ikj866vaIpQf16Kis6lQNTQwuOjD/rgkdKGotSFpe5egmyc3
lAr42AaWsBp0fHOpoI7fZJ1/fdA/uEhgUSQdskbQgnP/8aDk81De6bRvjctwTZuf/DTpIGFSrOty
SfO/uMTfberNjYBwgDwIiy2L29l89+BWFsdIyxAIdJINAImgQBks2le/viZpM0A/3ElLF8l7NGyw
itPSt79/d5heqmVaLKrlTjQZP5smFw/HXc30T1Ol5j0tqKMwtIi5rLGM6sbSGIVfpip8PTIIoHt9
GbWrlDai+fXy/zPijfqlvOvbl5eegOPHsOK/ZpSxATn/PMq4/b//Zyh/Dky2j3wNMjTt3ZudN9CL
ZKNJGz7tW5ChvQPvt6XLIHeIdHVWzDdYn0AggYakYVqYURYuI6H/SqcFmVTbRNhdJOE2ESMHhfjP
EOv660r5FaJH+d3WhCBbBGBoQa8IBOwtOv5uQcnQ7esZgBGkyy6JcDZo71YO9TYUWkZ4gunloCvO
iFhRECGrozUydCwvwnSgTKNC9IowUOMpEeS6AWIXM7Kpa2mBqJ5lQOpj02f53pCEmu6JlogAjpsJ
LVxiq9xwO/ZubWttIl+XrSEwapNsxIgqjRKEnKE2fo7VDNNfIAxy20M93Loq9UyImnILSaB0GrqQ
WrpCN02pP3bQISGKkBpf1LKtnt+e6d9a3lf/zRbuL5ft/y6fq7Z9/D40/teald5tcqUsPii8DQ1p
33+tWemdimkj9FW3yBdEOubn25pV4QvVWLRkihYNRtz/v5Ysf4JsHEQ07ozXJaLHv7FiLfkHE0jE
pMsGMbFC1k2lW1Y3S/z9irVKoYe4LoPZsBK/pGNmXKNkyLQ3ZRZnFVFrBl0OrX9vmA+jkfdhNDTC
A1XIYwNBf2DlgmdtZAe8JyuW8cpQGbpS0ZZ6P7f0oFMQ3l68wkpCZAU6Yh6fCsBZawx53ygsjBDm
lHg31PY8WAkynNVll+swgIgdDMJjrLaf4Rb73Mzmp3pamfKvlANDYg+iDrt1yVgBoKL2IJk0Lpq5
fKh1CbaXKXuBgBEbvhYQuqiumE/Fh2YZRw9GJmMvyxXQIRkIgFRIhpcJ8IH3TDI/qYII2CqHxQ11
P+qwLRRI8JjC1g2ZY73IV/Fqpn4hMVxUduvK/FyKXN6kjy6j0mhQTf2hbyXBp9VYUoRicKifWsYK
KuW5AlXAHjMZrNDAmpkJcoV5favE9XN0ET6oYyRzp1PtVaClBboruaeyrULXNIVWJeegcyzmwIt6
3a+jWR7+/n4EW83/fvYgP2StJ0hBq6567X/5ruClOj8WL93Pb/ohA/6vkfKyH3HT7Lo/d0h3L+Xl
8TL8A4gkuPPuf7iM7MHk85j+42bL7X8o/P7r6746K3bVOwogSIezw3Aum8LxV2clycq7De9J8ie/
paQkgN82PuBTbAHFYlHjLyDVObtvpV/+ZABON0WZYjGcFUgc/I2NT9foh52P50MS28RP/RRbaeuk
Guxz5ZTtYH7Yd2fhSggVu4at3TZP8n77VT2bZ91jMHT0O8cIl71014L9uYpu0jM04V55Wj4sYeTN
fuFlV1OQ7mWndbt9drw85jt2LkT7MuMyOwacDtDEubOvO5LPUJMru6hV7cfdxRtDGHD5eXbloHYv
t9Fe9ppgPiTO4jRhc+g81RG88aC4sHWHYDNdKUzDdgcq3BcDdd8El4CxWU/wq1Df13fxHhChezl3
QQpY6QT9/K726dj4xRkpNjBJvuL2oeoKp6my0W01j5eTETZnFGWu9KA5L6fE1Xe07Pb5GVRUWPsw
5wW5r3pCOOzNfXWDTu85v6MDe65ORdjs+7D1mFfiOhMn9oSTFhhOtIO1DlaK4pQAfmdOHeE+G4rf
62HTw/1S7Pud6l28jK+Fn99+2XmdG/n3uHFHCvDDnuxFr7rDffXrUH87DdWTQr7BbQLFpZNrV7vO
98Tr6Djv06AKQFE5HVc2BDAQ+5Pf7FZPCdrD4EoBbGCf2gPjYr7i6K6yvxwNb/KN4LKTgum6DEc+
Nd2iX+yvgXUzQCK2M/3kZnIN5xIU+wFBn2B0NKcMFhdr7kQ2ior7bM9o2qu0v1wzCP1kfe7DivPo
3NYe7h1AL25vG87oafvuOPn6VbVT/chmLi6oQ9Ev3CQcjsZNdLUcF7dxwdi4ilPajatfZbfisXhe
KX5D0gqZGKA58linPYtu62ln5Wydut3lrn4ovWY3v4p+72g7w4WJ30+vk8MYyCFw1F3m9Z7kXfzs
pJ40Nw8imJsGFwBSemdcG7uWo1kOQ2LOBezjdblPXTBVQeqKH9Sw3suH6YOwK9zFBanmml7/lPIz
+g2hest45g4MWQajrWOe1VvpmpUYMIvu517DPoEm7/aZTuODdJ1+2QarMzu7MXZLADRG36uB4KdX
l7vslB3lfX7UT9XBvM1OBjugPWa7ZF/u1UP31bxjm+OX6luU+j3O/Ks+yG95zm9b/adC00RvsaK/
Lp2YO2Y4gl3Yu7UbOV0ItZZdcw6t+/raB6lvsCvzXb1bXdUTPXggXeFe2Sl25xWPyfXkAAq1Bbf3
J092ROdiv0/d1B9sSDwc2bOADoeSC7DJV/xLKIVGb2dPqWd4rCKHSWFHcmHE9BF243krrPL+oMZ7
wMEO6l0OHKOO6RbBHFJaOUih4AHkDOIgDdKXre1s7LXOgTf1S/Ewhv0BVsoH/OgcpsFyVYcWq5/J
4vFwSz3dEd6rbstrxCmfEp9h/IO6A5fmVg/mp/gk76RznB7hA9NO+hULchfv5Pv1Vrs1vM4f98Do
jTDejfv4mB9g7PSB5l9pgVJdm7w7smMHUorTHGiOxPKet/3gjw4kALz+ylC28/gpt59KrMLEXkAG
xGWwcM8IiP38mvH5yWVP8t7IMZ3MWWw0HB3oBHbafjpm4RhkGFbzDH+4P7uaP+4gcpHcyUNm0IEC
EKWFkBFLTzjEH1hxbu08oiS7g5DCYdaQk3vGhh/VgIdyEg7lcfVHd/DA+HrDwbrOHY3fLmeCEt/0
zFvVsNEPYznIgRygG+um7sWFD9IrHc1GzOxq2W/HzU/Ll/gKgUgIspH6cOAM8+HhC61dE1YeLI2h
6M0u5HMOBEnn3knd3NG91p0c1ZEOF0904B33Lz6yvDaAwGDA1aDmYBf2YL/GeASUEzxIl9xyh3Cl
CyMq8wK8C1DIbRMyuHtvfIrdluWXfmz5ds1VdgIeSGAZo9zsIWPjRrfGDnk2Ww6EsOZLoCl7gFHr
a1L+p9uICumPZYnf9tFPQfJkpBeqP6Z4ajz9tOLKKqcLBLt3m3ATDeGZtO7qt67pcAXcSpBmx4Qn
UeKrZm6F5QruHUUvHwUrfoRX3H4PzsSHXcV+Rm3LYQ7Mhr0nGLmThlsH+X4Jh8PANux9GGO4VmQy
3dn9bAZ6MPq4ZluwMz/2GDxgjbU+HIDbstmcJH9wY48zxLmOfFoPJL/dmfsIQ9X6JqY88nK2sPh5
2Oe77Qu7UGeNiU5xnv2GnxKMZuPB8+dRL5sPZjB4gGuc7SVW0OO2nilbuxW/i067u9xCzb9rvCq0
WBIyh8l2kzNzsduXNx5wNhYLQshvFwIE1h1Z3RcPjSI3d1dWZbbjUyfTmRzYnN4PXB28rI7OxbC0
ztw0nLjiY724cvaGXz1m93w/91W2WyfydE8MoEHmfkKm5aX80x2iij3fx+1mTQnXkAd6ptdwSssr
j8WBPsJZvoiiHd/B25M8dIeGtaMGqwtBnwNNvKPvoFVxUlvFds5+yeO0WKaWn7BnXRXDx1gzzxYg
M7/DEeUubJzFEXgy29+2ezbYbLAg9mN8R+5tjhG2VzYCiGx2I5tuhziOvy1laKT4nORWHAQdd6+A
rOMI57wbuYC5uZwtVOr94bCEWAKeHpSQATeId0D9wNKrwu3mlbv1o3ma9gu3g3lg3+TZE08EUVAf
k123b7aF6uqBcLU9aSRKwhIbYLCAY78Ncq917qBP5xqgILdL5xXeEtvidIEYckwUCrgXSO9w0jk/
bTcZMgmCOoRn8QPouUA3x+nU2+mE8qEP9FAPe7xy6kaeFQoHbNBBuJ7CLlxYx9uxVKK8bY/EbuYl
bwsTkA9+puUB1QGYKmGXYy5xPJ7BztuWRHnENoX5tpKxLsD5vQTjEXltgLKpS9zhoFPogPz5uH6E
Id+DhjEJMFch7Dzg43H1ButbBbRt56w8Ea/cfLF22q71Yf3llSSARohdvK3U9GwG8h6Kr7D1w8iZ
DtYOMpVg2w49b0F3y1awwOinEoYkhLqYaEcIkx35JGbYOm62iuF2bqnMkt4uFaFPF9lyzp0Gvwud
HiZQdxaPOxqwpW7Mh+lGPWPTeNaFK52QleF+I3rHsruEhL8u32ZfXDr+WL3IIUbyW86jDPLtfjhI
3+DCOzYkpj6YeC7TWeLTm+FH55hwFcy3F2GLEO5zRhwF+4IwWgzMk/YE88pOvFkCExfTOotbPwoB
5I5sd2yDV71nBRD1y1xJh3PJeDYim3A7smUDsOBJ5TviV4ewLYzc0q19i+uMOba0Mz3LrVyCOSfn
Jvc+N9YV98qbbRPfVvjsS1iszfNsu3VxpM0MiTxqdqqjEH8ihcoltMdOY5EwOM89bZzRjlzJlj3J
7yEH4WNvXo9TGY/oerqjPdvwnNwmz9V5u9XNXuNEc24D1pO/155FSG4G2T3TA259VQQNgUriKtin
JlghYzuVV8XN8jKHW6DQE9mkhCttiOVgq0eBxNuss1XY44GsxMvZx5dTvM+RafWlkF/3pY/E/T7e
V0G+HGHMSa7mQ3PqTt0Lahv24luBbgOrCGY0uB5yn5Qq5Fx8wYY+zBZ9FpiduFPAhJ6dnsiKbAhS
iZKqoPbTEJQG7yIacTNSitQGIE5UtIVdAvlJ4yTbPx8l0GfBickZwIZ7W9xSezwgfzkN5/moO5lv
ur23elbQE6jNIfShHV8vewpZCby9kWOd61AJVq8hZAfBsqsP2jm6Bybc84N4B/Bbf1haTz8SiHmJ
X8x2EZikElqgKw5ZgJ1yWyC78fT7EWOy6w/Rrnrg/rJQQM9dDWQh5UG+npj2re30AaQLEZzyWX02
79XrNOD28N7sLuZ09E/pi3VuD/p1EcRe7gOhR18p9qAMiW8gAvHakHkmfwsztziUTqfmxYHggS73
CyLFmJcj8qXCye3RGdzIfupDqG1sLeAFG3oP+5rY9LF87JhkQTb5mB6ZaTGcwVeCya89wryQqoEK
lwODmjvrs4Y+Mh/7KMOu72qsE36AuiuAltrZHq+wJX2EYS3xouKY3MNqt+Vh1ttzg50hhBH7UZ0P
wmfCUxag0B2jsHOhHb9X4DXapYiZB4lfOaWbfZJYD0+MOdnR0+TCxuE9wuiNUQBUZZvsRM7RcAyP
oQtbZ3V1bs3aZcLHXtwtDIUm31bfokaEfTnEhmlFS4Wci/RSdK1A9iUp4FW4Hu3+tcOs9hS7oIVG
Z/defip26a71kjNw1/l18Vsv4nBbdAvJ5Ez61XCEnO+X2bYUBLezsK0gNkPhRvZ1H0p5TgNtA7Ri
7Pg5v82R2wpUv8K5bWEdQRBmDUC2U4ckoifDY7Vj1mM/8wpXZz8M5HwS76mxDfgcHhxr13nsHQVH
y8k726aBhIf/tgeQEYVuwfa2uCmiOQ+vWbDFs9vt2lIQeD04nYE0b/Me4gcBG6Xb4x4qaLvFZW8n
NTj8PwYILIudYZCIzkkEZF6T8Dt8M37RwP4D6iSS3qI64ZA5ODWSUViiZJe6IW6U4XOSZKiBOXNI
TDnZwV05kdqB/8bdwkGLIBrWcc/0m/sK42/t8mAOWk5/9YRgeyfu15mvNC5ADa096+i+2XG/cEqT
171ffaTFMcomvjfzYDQMa7INHGmw1V/6INnMsLfdZVIAjDJhwXFM7eq1I2KEMpYDwS6ObyFwsfkA
J0wg5Sc7cZ+es90WY8OplPqyTQaiujMXIxMj1C+k2niYLV0UiCq+K7z9QRoLYulPKlbb69/VqE1h
TuGSrKUTQSqRZrE6JYUl/Lr3TJzi6RSM8CElChZ4coMDazjZkVoQlSNsGlpKhE90mInPtjB3deMw
v97irXkHGQ8VjgQDR32KWhKRqb1eRQ/RKTq1R+uq3ckePKKBRIXDImLtHGpMBNXTXqNm1L3P7xcv
DvtdRLw3OToWW8T6U6gJiz3QLn88tGHJf7qLEfLSU3/Qd5tFHHzzbtzSNs5w/DB/mO1rAydUBN3D
apdX3Sm76142NyDdb/6toHhz8aBesytcQHdjHGb7aWRzo1P+ZqoYweEf9F6k28wqspwTVwtXpp75
M7OPmGCAyk7mMoK0JZWbXzHd9iBgDSXX3OuvcFBjVxK3BpCO3URmkSPiaMLNpawklsh3c7MYgiPt
XfycQzC2vQWt/uaUZvbb5GImeM8Wo0U3s79FNxqFBqJmW36/ultssJXvZK/2OwzZdiPwpYEQ6H7l
rm+Xw5wZQWGDmeKJdLgRFe9c7dZ9qdx0OtvdrihljVh0ms9E0lhyZMCZSqJA1Pn6HZeOGYjs1Rvf
Q83PRlO82VP2Kam+htceQxxzsGAvFY/NQZ6V+hmxkhnMxD+tv8WRllsSIW4xNtkC16CQ2Wv9lXVd
n8QP2U1Rh6lIqJedJrb3ZkRgFY0dpyAIqyGlIboz3Nbd1iSTLG5LqnVYDrH/gKySM+xaGxJGbER+
M+tOsm83AxJuqS3JNXsWIVNSQAyMN11tIeJA/LOFeAqQfV9N7Hqfe/ABOVtgOHPjhh2uFVtSYzW2
kK4mLKOSQ1AH2/OWlBjsx+zNcmHHjtFTfkZDwp2xSVvJocDMQDFEPPvr3Sppf7Zbt47Td7u1uNQa
HNmmcYpepCt1b9HGIU4m3nsQb9c7sB/yCd0ndwtkTUzjFlpKPvSeVxNV5v6TtkvvUGw4UFW7WZ/y
I6+/Xs50TkN8vGfuTUKS5CqifrxFD9F1vC/vxkN9kAKE118r6psxMc/qyVQ5Fz/d6QSG/ZEEmjCG
1Hg3EhKTxPltuFzlxBr6dXswHoDTEpZ2O5ymB0MnSyQ9FseOFPP0CeeI6XfF8wWDt3oe8ts7+ZqJ
nH1xxAsR0Mr4MijvKHI2lCb0sNtZN2bsTk/jYje7xlcPUDZc5TvsO1ac8jmVN+VKPkPSsCP19rYE
H7ru8O0R/K026/9PW+e/YMcGcYrvluEGgvwGbtxaTv/+b19Bio9l+kMr9u1DX3sygvrOBLUrWzqs
TtB+02L9Z1NGQGsR0g9xwwmAlP0KE/hnV8Z4B+EsmAOgXxbQe/03BIGkvqOJyssykI8NHSb/ra7M
Dx6OlhA9XYQgTVjLwfjI8k+9GVnvrWoc0s+pOW2Fzzmyhxl413f35A8c6Vb1/a0a/O0g9JW35o+I
ICR9qe83KOADA/7X+PNkXpKwXEDXdlAg7MV60v8CYPNjvezbkSw6ywogLFMxudnfHynWViu3FuuT
tOQXvM5kjbf9UkIO8OsL+v1haGYpmonwtwyUYyN7+v4wq1XOmd5oH5m0RB6lFIvhvlqQaviL+7bd
lx/vG4exaJSDSqI7J/38cFIzNc1G+bjCWmFnWqR8iAE62xEDPK4FuNmPDINotVyK06+v748OrCkb
Jh7SAnCAP5XxLyxAaOjEj0yGR64iFdQtxC6lPX9piH4uhezWAKHPi5A2X2d8/rTm+WOPcHuAIGU3
FjY6jsB0zZ+gZlVaCXIrrR8bOYZ9eoaBlAqI3hH001oQxLBXSpWG3hwZuV9pcm94lVlP9V8so98v
2E3JVOZkWLQUWn86C31J63yt5Y9MfKgeENb7psbfwlch/e0DAQUCWCdC/YOIvPrTE4asN2F2UPmI
ZhyGfNAaDzmb2LHmON79+pECuv15NSHpavIyMA/QSqbxE6Cu1AVhEhsSqEWJc2eBmYZSWjSzT8yq
LpBinC6S3SYXi1IjE3x7w4qZFRT1AmLmDnSGAgP9xufc9VNCSWybEI4MGJltAGvKYwFzGAV7qW9L
9CWg53Z15M8rb3ybRh6XVTZtuU1NzRFEdKwgHS1FAxnobaa5XYuE4CrqpCfoy1SI1Mc1AYIPnQBh
iHSJe1tQYxL4skGhMRAAVXWHSJHWk6mtwzFd14W+sHYBKzE1Q/2IvruinjoBbpEbE9zxBybqVwN5
m1msQmZfrMZGRW2kzigp41Xd6AMes53QV16hc0ZMyZTUO30soUWFQ2Obh1tQlXCKtyF3MS+qZ5CS
meblYpaPu0iV2/sFClSLeaEWKZ/8UghGWKdxt6ujOiH+R0MCiZ63mX1tRZQjjmO6IdMQwcE4avMy
3hviZVUOa6kD9Sgu6fg5EcrkuRVLjXy7TWWmk5DhgGdAak0x/jJAsnq7jprQn8c3QoJ5bk3SEgk1
dm5sIApZAm91LytQFyBquBEZ6PgZ4Qay7o7+MOo0ZcecHgQzDR1Jpp3eOBAKVK8tOBHQ4WGyGLn1
mkkjW60nAGVnJk2h8PhU11WaKTfyqr7Ri05a0d1mYgtDIYqlOZpTd1NlVf0coGjQ0thThkuPvJ7U
XognmTYaZSC4Fy2pNROdH8iJ1BHmfmPtzfsiB7CboHIFnFWC1cRIefiOIGnJ3LoCfL4wurm6HBuA
kcdRGajvqMZQx3beALuJdmOtm8yBDqD8+/t8XtYLuuHwsr6urTJsClui3kArC2VOHR1HJS6H5VqT
mdmnw6jUSpsFerZoE6XwQkRR/qFL2qxCJzKC20+zq6ZWqNgrHIqKVwoz+M5qOtQnhr4Ri3NiiRfx
MI6RLgZoMLav01JNFIGU1jxZiR7Xu0oqzA9KO8a106t6/pLllRy/1nM7qOeOYdbEbhuEG6/keBSu
oOxJowDyEnDzi5nIFNfMUpQDo52L9TqqtPEGt6DFV3Mdg6SGaQJl8qrPjGBsGZSB/0ddJW6GPM3V
h0SGDoDiio4ofK8zE4aKgdXCdq1tiH/mbqXsIMFQ+1G/MOlvF2tXpp60omjs9JJVkuZOs1F/iZPL
TEskVmYyLsAkvFVFaIPpejDP8ccpglLZ7y34RR+WqR+Ve1jDo+gq7QeYec2FSbiPGaoUyv2iF2Ly
bBWQUj916LZAMpsXiyShRjQUcoXClWRB4T6z3eEAFRsdWdKoz6wevUt0B8jHxH6KGInt2jF7uKxp
iwZS2ibQDC9KVTLqU1WbHqsgAmc7Cl0MA2mSxKpTSpl+vZh1DvmoLiD/UU5jftNpOrQ4EtoBFsSv
MkOykjCqSAhkHRDHZajl44TAYwJbcJvfSMxyXw8t+lrw7HSx5fZ5nc6uytgt5M9aKr0ODTfU79KM
yaKyG6nBMSCrE/BLkt7ZxTQmpwLL0jmLBGFgUKcdHjaFIPsSyLMeQWyYz+87GKxEBpM2xHoKYwE5
WKHjhlDHoxZSQlZ+H8G49FAJ6Ja4alzAG2xVazv5Y6anui8LEG3ZcjmkpRMB04Srxkg/dcukCJj5
bL6W1ERTHEbSL1AFdhGAz7SMRzhMSq24AqWMaZeWVHtfwi/+2WQICbTnRYg+ibC0Pw25ON7P2gQX
tZHI2UuiwuPmJF3afdYFUTzVDSokrtSnF9jJhl6kSo7s4CemgosWTpXMqB3GlgVST6mikmmVKVTX
alse4G/udQdCo+5DN3XJp8XUii+JPIFBlduy+dIXlTAjsobOc83UVhokujydy1lCpukiqCKFDngq
RjdT1vSLZhQaXOYL8AhhUB6zQiAFHk0opRxkZNI7CZnIz8ksqQ+DKExPWChU7uCSsUwXNyeh8my0
8sWpkfL1UbBdKbCtifE6xzODiiuHGeADQLPZrcV2YgXmoBuh/h5IPGWVMe6xbyHQr4kVaZJoa04t
booA7HHRUNwVq3Xpg5zNQYsEmkaKfWWBIFAxyMx2M8HQSNDyX6YzFBQTPQFZX64XTZVfh/TSHzvo
K+9ynsAE/0hqIit3GeT8xNaJzhWa68BbVDOidGWtM4UABpDAlphtMtgrXtKyK0jdnhRIFS4Ag+eU
Kup6iZ+WzID1rLcSBVARQGE6ZoiE0ENdtOqcIweCnOI61V/aSetohkgjz4Xxr+JRN9uGdqJOmAHo
uNQg/W6Mkp6YiEgIWik12i+8u4Wf3OzGi3cpquGYXLSR1k3alZnfCNHlI1umBCgUlfDryVFXaHYL
ZQtFF7nWbpU3xpC3uOhv5az/MZzhfzcAsfRroOE5jV/a7wHEb+//hiQEFAiVrb7lHvKGCiZM/4ok
FN9JuFAGXEwGoMAQGyK5zz+TVibygMQb5JObPzS20aJvUEJpo7pFb8OSwf0yRALC/m9ACeFD/iGW
JUsgPRDNLfViOB1w8k8JSto2SxojhRTFuTweimytIIMR1wtVasKsZxnuJmpsA7pdoVAvYwPtXNPT
94PXRggUidARHrlxIfARrBEKDJ2U5Dkxl7S5nkxFOIsQEDIJmtUl+CR4Az/ktQnKbtbn8gnt1uRL
N2d49b6UTBv+wJqmYNco+0Fsq/jLhLONj4A71r0p91VA1IFaR4nY1wFaCTH3I6kQZ+r3BTNLmkfY
kFmQDqp1e1r6FiVoaDn6B9RtdJpubdSyBbOyWb21S5gJ0eIyWV8XeOOMoz4uNCGhZqhDExmwzKtN
y4i9Gf2TCZkCxB7EYAH12UKNgejBSwlLUFP6g5WPKq5vqGBAwRqUlhoSgfUUKLNojrD1Mn2XnLl0
5ayjlkiPZRzwKXahJzjidWwVxTYELXoeIJ6EbWeBEaVZorKxF2IU6EjGsSNtM8fbxYjZvbBw4JzE
YUquLwNawa4yCPWxqlS0xGe5aWgwDExBu7248QRG0Cu6bVbLtzWGxYfEQj0QVEXM4y75x0USFMNm
NC07Q61vAvchmHiqRvUCR95cJndWV9Nzni8WwIdWHt0CNaTPBcDnDAV3CzUtqUqLyBbrtt1FaHMU
wKpl+H6SRdQh4kA670w5satR9WPYy1Wz4ZM0TX2H31ivOjlB5mchuk0rWfEZftBv01qtn2Bc7hAc
bqaU+r5Uflx6KQkhlbQAV8zG+n5F9u2ZwMSS0Oqd9E09RhSQK1BjaXCkLKIbLCXyXaEMo7ipJzG5
H+J3uVf6hKKdyyxYXN3nY08IuoGMB7S42vlyLOJqMpFH6U2GNwYNPjkES2O9Ux4nnIklITNhdeuZ
4OVC0wzG0thpUxKosyCv0M2wLy5oQ3Zqdb8uWnZQG4ixtIt+HKv5xCD061DVYBcRBLOXqMntJKeu
PSJUWiKcY7epRj2ysXpvNodj3k005pO8/JJpZERt23pQ4IjuADtLbM+G+TS1NXC8Gc0Uq0HpRULA
MISK2fRb5JljuaZSneQ0AOKZTloivO9z8f0FQtWgUvvOX6cLrGVLnQdiMxzn2nKliSnunmsOl7wO
5M54H4mKV5Vp2JkGZX3GK+3LImU2BNCzh87IczeXH5HP/QIn7SGt4PGf9diHLNZ8QUTkWcgJhk1A
t6Srd2UrGo46rfS3K6JDRB29qJZlV1lQT0BkM3fzyXiOxQ1ouUR0R+UppjJBo1qrm8AcpKu1menG
RULnVDNIEEZ+0y8jzxvGJNqzRXy0uoZFM2lIblXxhx7RNcuKP6vQek4Z4mpTmn+2tB4crlqAKRCG
cw1N56c6KW5k2dyt2aiEmZSBbRja/WogMtnXwlWcRCHMeR82fju7iNcSjXRxcjpkGR+QRtFvu7p+
0Orpk1D0V6S0xH79QcziPNSqAa26qnjAqjfQwvYVctNEK7CB0uFM/x97Z7IkJ5Kt4Xe5e8rAcXBn
G3POg6RISRtMKZWY55mnvx+pMrvKSHWG1V33JntRLSMAx/2c//yDw2YxqnG6HEr3MR4ohtK+L/DR
G5lYBtWwStMODgZO41sxZ9QcUU6GDv5ZSwXUMyMZe0jbZRrttEtKXS7IAsH76Su9Ur+LHfeHjuvk
pprN9Db36vsg75mj9lSrlu9611T6PBEl0tXkNPrWzF1GEJ3zWDcWUSDmLi5sc+WFMnlovfZANBTS
/8K5wP90G49wM135nHsVrBZMjjDDGp/aEf/JbMSyEncdZ+vaTXhDFbqukpaxhmvGh6Cn+cXcZtPR
yS5JOyAjEb7ikVdfBZWILztlQJ8LRQko1l/ppPmguua+JM3sNimjcNOp+TsY22NmOdWli8HgHv+N
z2kaZB/qwsbCaxgJ1zVxZo1aIQ6Y1R6E1Y+3uk5JOlEROUemuYns6rod5bYVGQy4xIi/RAN0axk8
Z0MnidqUd2nWYCjREc0hWKZxZXlEq0R6E7Z9eXCG+lMzdj8yAkySJLrKS0CGaupwebO/NNrQZBf6
xu3YTmASEQZmrUGub+RA/BDjp5b+bmdKC6Ol+WaxvqqGdK8I+YUpA/svcRWj/AkHSIVHmJT7pLNg
x4eQVooeGw+CIQqH8fJEqGhbGfd9R4y9mV1OZELZVnXRzKZx0efygf0tu1Uz99xquqE4EjAjnPLH
lI+fHDP/KZrp0pXhdqoILx2Lgvnx5O1rkN7dnBsPtCPBSnk13/oIl7qSl2XftM9hP5CyAZCTFQPR
LsLBXDJN1Tqcq+9FMd1nKXF5Qdl+V4GElRBG+ZWsI9ggw5LP14hdYgaPc+fZG4VmLeu9H8Y437Vt
Kh9wlLh0B3UzWzqemer7Osvx1gW9qdDYpWx3uem01U+zNZOPbcFiJDiSeEZckHtcZ1YeLdbORvaP
TYsyjeL7iCRIcqQoGwPdsJ2towyzifQlhdaXUluwpnZN0VbEPNr1jAdV2gqrRvljodOhU1B2x6Qc
ydByjg061eqj7pJkuG6zCsajh9saxPq2cyL3QeAq6UGrMThxip/C6lSRXSDWj8W87QjqABLxm7i3
1lEYDPEm5sc2VE6iGcRVZA3B/FWaVTtCaanzUVvQiBIvFXs7xyAxhv9eiDHfN207kucdNPnBQ5wl
PvHyRNHDvDDMS3MKvfsRj7WHponM58rkO9qUnBViTf0A5POhVtjJOAeFMbZYZdli5whaFThPyZCn
7prWaLQgoUnW0AMuvqEwtoVhI4q+kDFGBzRSo3Igd89I0suNYcoywCZyEoBhuig+mVY2pMZdhMFy
Y110OjG/jHk69O0mjFu84zj4HJHPbbGZOimr8TqOB52tbT+qQvkIgozAKnLgHCUJCWfxnnQyB+qn
HZCsLFBUJuHa9qwUJT05OxMdv9lVAmlk6mTY8WWl0jxee84dKHVhqaytLmxCDvFDs5014WeLY3My
c9Dchn5dY+Xs02RSEVJdP0zZNKm13VQwlNogJonR0030Jbfqry0HQfTJCppCfRitmIwa3AbK4jmS
LNQtJdR9bXQx58kve2m/boObsDFs7CeBhAbFsTMPIeymmBTlxZmaThm+l0jpy1f5i4E1YOcU3Q+J
HtvPbQFuceH35gi1oKIsW48jD13KiI7eKNJx/ogpqnR3BHoN8d2s7XSC6VfXWqFWwyY5jzC42ydD
Bn4cqz4en/JMNI9+5gRqFTSuBb+rKlH9R71XyVtchkJystIpGvb5mBJ23GJv3FwSreAeUOFVRFL7
ZmzyeUvi6ymZs62ReRygwGGQpwnUJno4pKLZ8KVn2aa0PeD3lYG1TIA/Ud60FeMWp8BX9w4HTPxQ
fSKO0wsc5YQ8hkPb+aBGeAlvSnAyb4spfVHw0HrYTIFN+z4UeB9U09y269pw68+Y8hCsOoZ4xOkk
vcxaQRqsMy2xiuX8RKhY+QXft45azcbazou2Y+OI/ZDEfr7yjQAi1Zh1GyymCYnFOHZNd2Bcj54q
Llw3kddJ3w2HWY7DhdGo6rFI2e2wR+0cDHdhPPG4L10CfK/nUYuDSsnUNjXbFneJkjJs4ETULqll
hFInB7fyOcfmILnSaQdpzU+bnR25xccG32vMqDTM2KKEZootOvGgqruMQyM+xqMyEa4H9c98qqgS
FTX+3ynm0D/rkinACrME4xnj6yxdCb7y29FNY7SQwlmRgzxvqiSna7AK3VH3EL4dqizeJXZjPk8O
GRyrjG3kEOOfjl9Ee+v5Yb2cK88lorUVHjbYfBWVvq8sN3mmZ4UWVEMhIzstPoxjQcxVw1l5UUcm
8R3h9GwUznBRJ9l0cGpcZteRMYMxdyNRvwEboxEk7kWgpbkj2kSvO5F/5thJ11jOl5/lRGqTlwCV
ZaUfHrHkHjc6ba+8jvgdm3kAqc8l7YnqXGvngUwzs+ixBfcWiXY9RWoT0kKt9eTKw1i1fzdYOe+I
IigehqG6z/I+uw5whqUnIxEq0ZzlmGThwZ8poqjTzBMbMVTy0xh1n/xBhhexKQ3ssN2dDFS+KXB7
3QalaV1agQeho4qi71m9NLIqQz+WWygCOovo1rhJP1RBTe84yHE1yL584k4oUSev6/dF1k90krF7
oXxrvh2yBv6uXytuvB/RsU7jhjtpk91/kZh/AkUU+MR/lny+IDEnDILlX/yDxci/mIRiH2TjyrI4
zjCM/IXFINlmoIee21JysdOzwFv+gWIs+6/FcIzjhawPrC1+l3P/JRQ5JBAIMAhkCsi/+hdQjAvd
4Pch9ZIrBFLN/s31MD15M7FVaSNokX16gTgqx/1kEna2sskw9S7m1Jw0PUuQAy5iQRfedK1q+VDa
tG4u6PJ0Qj/g5pDUhVt/VDg1sNklQzDceSTABtTe+PJC/+wqU1+WRGLFTAUFXqCEsTESgxlHHCS+
n0xrkPwIVccHNckYQqUZF4TV5nSk6ykoDAz/I5MdMWuNyVoVbteGjIEW287RsArSA2FjjKsG+9+W
3LrEvpFOaHydjcilaOuo0ClF1YRlMe1ZEkd2vLYzhqTr3M2I1ysyiepSDgn7Pj5KzOSl0YbwjTnU
5nXsC3YZe4g9KFru2FYr3KkHCKBRWBE+3Lu0oa4ZlcWaGD13Oshcpp/JTxC3MpSFtSXFPbir59b7
Flra+VwErf5BjLhXr5vJQUCJk2oPdazrLPezL7jkU2BhiExO8jBmNxPGqRlOuwkpjHlBoMSmw+1R
X8g0n4oP9hy7JM2V8yC2iZo9tLeUJTPhdCH4dOx0+liQumh9wCG8m2+cuO6uPdfXRKq2RkqBFDUd
6tXKr5o7XNVN1A1xp1v6PZFcCdceW7IyhvFzjj19t6s8HQ50hGPuH4sw7gkwZDqL5pUdHeon7lhw
zqKmeq7hbMDqI0fze+gSk742AcSPQ+a0X8iqMZytlQKcE3hYQjUvc/29ITsD/cYQUXqx4TkDgR1Z
IVc5wwMGGjqor2KieJnxuN3k7GrAsmmdSOxvV+bk9oxTuowddyTsBDln4449UA7+FOScGj/C3ojo
/4couiJsL3w02qj5aUn5qWUGiFSlweZgjUNjWTIA1dGHbgCB4AEx0k9Ta7QZZ9Y1vr+zsJ/w7WbK
jjleNgGvO85jJ/sYr8S4MwNKbVgHqz7FUp8OYmjA4cds/IxJh80gqOry76I1Ili2dmtlzKqd+aFK
XUZ9o2VF2U7YBVOANO/p6W3PrP8OReZ/9wcCOpUtreeIQON01wSLdXhHgna/cXvfSfgbDV+xosGA
0uxMUe99fItgw0+eXUAHyudv0nDKu952iG4ErBux6+0L3W5MwrE8/PLxPQD9iOLiUrS1DV5iiiJa
B07DDMH0mZusRETK3+c0wWMsG9CJ78usEPmVo7tgma8Rz/AhD4QMN8r3mET0rUjurdgRj/5UJtc4
RQGChHVi/qgqxsc7zmmCwJs+1p+ZgLoPrdt6nwulkD/0paWiCwbFbXERDml2V9FyoSRKhQ9TM1Ix
tMVWB3/TTpoY39eVRv+Afb1YN5WeqL4JqQ+AKsb00xAGzANtEc7dp7hIgy84VPN+vDSOUEa2lmam
PjHEJ1M0FUin3LEAILNx5cQEJahuPB2Tlya42tZX8XScGb2Fd33W1Jgyu26XPJKrXUOwMQ0XRRNl
10GKsBr2C+mo3Qa1O6Y4Vg0M0buqAEAlgyjjg6rcGvQkkth/e35GzZp0+H2sDK9bxtO5tdS0fRyi
UMbaulsFxKBwdx4zxI0hi562KCW/rDGEjbIbCzCqglmX/kbXtu/uJmLRvhimKr5kshIobgej7FcG
hByKyTGyUYCRW0TabRe048qlLb5LMbZ8bjTmxuUY4C0feE7eAryVI9xQLOEeWbCYrJLVnHrkX0og
1GgCgdtEGMaam5IPLl/ZNvjY2pdERuGyqONhC7mphHgZmiHlWpcwcBMqeIyqDBOb0Z+7XS4q9uRK
8gr0lBoEFgdVk92QhJkXV4yJSQeqpjjotpIzqMNv1ImzHUVV6+HWnuWQ3jBMXXVRMGKKX3kYc2Jq
zcS+dImZIgXVMlnWY/QliswIbVaTm0hJ+NQ+SqJk4SjT5V76mUAxhEcpyAIW00BK7KYm0LMJKLea
KtytVi1IGwColRr0fUEBYFjEIjtGTejnG9WajrWq+DOtCaApjyIqPGNdd8kyjI5MgjDSPHO+hG0I
FyItfAi+bjyH24qIazhuSskf5HAyiuesj79oB6gctvrQOMNwJGSeD3rlhrX1Y2iz/LabZ0QrjCbU
hdPgs7r34Zb8jEeR3jqj63wiA3D+knai/h4a7IXoLwr3h9V0hr+aCtM8jkVMZUnsVvFTBsTEjrMq
SMGe56848Xc3nm+Bm4R+gR1DidlhsaEdAFOLmEo+TkAaT64T0yNnqsDzipAf9dmvbNwR4DnOjwml
+M/EaPtLhkxRBFAt2/2Qxgzyw155dxLHPcpaE9vjVV8Lko7gMyHbb8PeunA6xZrphsRla+SjieDJ
DT0sffzDPyYADgCd9TK+TH3ZwveJA4Jx5Fgz4eydxLwJSU763ozYBzLSxdt37aQ0qoziF5i8eYHM
gTOAz41AD1NChPMLvC6TPrK/MWxoQ/7h3ILuAttn4/08Zw6QPEkznb4OPKtPrt3A6GNOlnH2849u
iqn2BoMWyRpIYF4eMCSvwf69IDMx6Dac1Hyo8VWz1krWKY4DL8OExLVLMscqnV7lbchkR82x9V3p
YBh+WBOo2nWR+qmxYQdmyDG+DDymIfEh17v2NK/TKbSfg9SIh7VtTllDnLFL1MymehnAzGNr+hcN
/vDhE6Z8htw2xMXGH9upz5cQ3RhU1I+GgFmQyy5PYszLkMh7GRiFM1b1X4FKGhvL/WWoVPyaMPW/
5k3Fr+lT/TKKqhK2MZhWsBD3cAmXeVXvka4GGx36lr4mWdaffrYeuNJtwwYBr8TOdH0Dn6Cob/yX
mVnoJRYDtIzagnHa/DJbC4eyU1dYstuEhZGoHVzjMJgGz5gFMtkIibrnNcVOhnBc+vxQEXb+cBj9
TtqIx8bAlj+6se3Sy+BlPogxGDnKC+Ri7POXGaL/Mk8kPXdWh5TxEdKil8Ejy5QhpD27kXXEcV1E
+6BSlMIsZGf8pPs4Z+LmOAPoYMzIS30hVcH6PPrGKPYZEWw/zU7b7j4ndmtilyA8bZX5Jh2lmFnM
m7YndW6nq161hzytk+mCZ55068nso2ZNsELV3sVsPOlVGIvub4My+kZDk/yq8slUOwun+mhn1U0D
Rqd7D+1nHuViPSsLikDhuIGzASRYop/mvrgtyaaxt1NnmeW6cJ2AcSY3lq6VYVvTSlNqk0hfquqZ
PSHqdk7fIJ/DmYZs0cAeen3Xqo7P3NKpjWafsqOiWusCUFQfy/ot9ETzJ3ZOCRW8F+XU38lc2VtS
KBYfjjxMYA9aiqijaOrbdE+BIJcR5ghE4nswx1Yl5+Yn6UWQB/lU0SxJquldxwzTWdfDALMGP//R
3ZYqipcpYvgzF+RSrdPe7bKVN8rpqgUWrlYNJXW7KQi0DvCTbBhzNZU7eKvay1x9aYUBj7hWZvhk
WCWUFYKfEhNKW00uT+4sYZ99lZjhvd3VQXeROwVGMP04dagJhrTCtCP0CWeaB4OsJ28oSpr6PJ4l
ppVdkt9UxHQBvJDnJK4Sj6RTHl5thNu+U5gPx4U1GKCWvAVmDG7ibGUx63DNACBPGaZWob9ucdJq
VgQ4590a2HFSmyEOwejNxkMLYMwpVXQTFn8HJdQUYpfyKn4u01JOcHACg+ZiaqJyJujKaop5XRWq
17hQA/ShISn6thsrMqNVafU72g6PQGnlBMIB/xptw99Ok90KaLG5UneaPd+/JMcvrm9VzfTnSTkD
wWDrvLZjC9kbxb/8SOkZ2xQIdZm18y+29H+ZHP+zUHn/M3xALEf0O49j+X//Iz6A8PsXaDbN+YIn
/OMFpQAUoDjgTPwCDPyGGiwhpdKFWwHlWyhyTD34yP8wOKAr/KVsF9YFbAuxxBj/K+PC5SqvuO0A
aDYZqTaOmzTssEz477+Jdji/otYRjTxOdjVdLibBn3ts+Z/zpnbuQjuf7zjIp42vdHdrRL1NuCUz
+gGT+vsJAnK0+u2R/UGiYC2U/d+59vweR7hQFlFd4Kh4Svk2qEoCczDUUQpM71tZoM9MY77jWVGG
efS0pAbluzkWaIiiNIAlXJJT2CbZGQb8qbaAHwK1BpNVnIXRhFjLf//twfh0iX7uddbRz0lZpwVp
Nsk0N4f371csFPbX92txw8AavEqI584JG3xKXcNvRe8fDT/lpHTsZKMJQF5Db0MX7rfI01xMc4Q3
r0UzD3+PJc7Vvu+gH4qJArGTGnWUVXX7MQvgKOQzY4bB9w957xHl1EQYSWSEtbupMe6SspI7ywyb
T1lbAsE3WextsXmstgHZmvszd7Zwf07vTJNUYWKgjI3yy5v+7QECrIusl1IdYfBelZ2xcaL6trCi
6yqHTaYI3ZMcOBPCNWD7KgSamfA56KYVkaEH4qC20vTppcmcydVllhW7OFaHseg/tOitS8PfG2Ja
u8YZycXb126Z2sIPFFYT7fypckX4ZB0ObauPMEqqg6Epj6eyas48nD9eBfBPuiwwjcDj9eLKmO67
Osr1EeTIWSuGfaupUeMvJPc/ijisP7wCjCbRPbmWJbQrTy4T2FURilSETzBFogf4jaRB1uXIPDgh
M+yhbiRUcDha0XGql0GMJ4b6JtRmrdZMNHKMLmoxoPpPK9q2cnaZe2feNMdnfucfnoaQGMeTCoVH
O4yy108jISi2sVXmH+OyZBZikBYgpsY5s7X86VNjHUoeOGQ11zn9ooeyNiG1G/5Ra9s69CSQXVWC
wgpyf7uOMW5fl03cbOO4bPYzw1SSDCrxwWMq8gVyOmmNOexRckui3VTkP6KQsIoBVOaeDFkiDcK+
XU+da197ZWPsurmH+IUr5Y6iiYlA0poP2TSPl2RcFtfvf2kvP/zkSxOLdoy8GPJAxenzy7NI4MfN
8zP9dLiEIWpRiE7PwNXJXrs5evQi7XfdCB8rrpL6JldFBTE7lY9GbLmw5QJjjfDg3F6+HB2vfhZo
ucAIUYBIs4eai0709w1gDKTumHs+gSgFV2NEMnxqmPaV9qviaqptDC5AT2+arOk27z8Rjse3V4Yc
qYREs+fIkyu39twxSouDp0xn17nluR+UEf9dw4e/aGO3OSMPe7OFc5+QMa1Ft8dZ7p58ZTB/E9tG
kfPkpUkNj1vhbDTQ9sDgAUavyhHYrbLPHBynAi3YoC5jAyzf5OIFay+P4LeHi1qDn7REXvsoqG7D
iJI2t2W+hu5cfFahp7aTzJ9scIa905N1+v4DfrOxcHX2EyjHS949p+Trq8fELkOVL9m/gt5Z2276
NTTJDE4nyH/vX0n+4eku7vcuss0lvGBRYP5+oxXx7k7qRN7R6GvSQMOqcfdBbg3PfdWFB0CLazVo
dbCG6ll7M8aynXWY6xFPsUD97E1G/Cgui3s7El+J2ZoPRiW/UFep3WyAqk0iQSqd5sYulcnPhFbm
FltwNB554qxjtGmbIvLrK6ezn2aSo7clM+7VNAmcGTtDXUVNEW0nXZdXs2X60K3crVTdPQ12fVFk
xrTMoLNvE8ybNfBSe1HUQ7Abm9LYwJBp1pacacUsgNn3H9ofnhlBMybWoxSRmJCerP9GOSMW/6M6
5oxWd6JPK3ylfIYTVYYFhqtRZmcQC96/6B9WJO6lWvOhc+aYWrx+UQDAJroc1zvaduFej71LU6ly
45Cxl14Q3OassQMuNzR66s6vhu7MB/GHJQkTGmmro/k2SKF5ffnWMemC0oR1EkJAQ73S3pc2CX5Z
UZypDE+ThJitWagRKRBwfuPvaaxOHYENeLBmjm405/e6M2EFRJBZGhfHGBE6w44E5mE9oLRZg9DD
S2yH6fL9p/22UOZH2DbO5Uz7XFM5J9rXMWtAhJ3COKaMvTZ1q4prZmCYENH0ISez60sxp/a1mKLp
EIytt+vCIjw0i/Lw/V/yh82Wl+7gcM2niFHtyXuPkl6ODi31cWysdC8pTVdeXBS3KLge29m0tu9f
7g9rW7OwSUVnlTE5PSkW4okxeZ7b+lhH8B1LO/d3sS6gPcA/3qfxJG4Hz/3x/jXfFCjcFpNdKkI4
4so5raOGdKhnCZMLQCl0t1OUf4Pyq88cWi9f5evzUizu3rBheacsq5OvtiXKNEvgpj4VC9JfzBXO
O4k9XQyD6z4iEGwOlu2Nl0FWcZ7VDYobSxiXZeS1t3i7yy354eW5pf6mHVuOUJJcXLn0qTSJr7+q
1MxzgqMbSosuz7euNfXXcQ9GaCV+emidydyHtj1toWJFGzJ+h8tmsDCrasPpzGv/w3onyINDQCPF
p3Y7LZmLAnVOUBTRk8ptEkbTsMUgu+zvaFv9rwSM9dtoJKSYiDPv4ECbusz7Hjw/D9v9+4vhbVnD
wBSPZgfxBYviNBEmHm1TjH4VPTnkVsNJaxPrY2UFtMJNGo7wsyn42lWdBeETaXFgke9f/iVI6/Uy
kTSkcin45NIsnywTTNqrgACB/slPKiDDUpDdh8purWVTralOh8Ng+P0TwS967Sdzvq98r/qgrVw/
xb4crztik786rlfeJVIEHzqQy5WGCXDZzJyFfd5k9wR5NZvcJfgZUSvRLtNIZGkqMD7PHGsfe90i
cjI9lA11vxkttAjv3+PbLUVKwY5CrW4un8TJLVpFSpa6ZeLdXvjjBq2S2Guy4TdF5cGDG8V45pm+
/b5prClU4U0qmvA3rWqdzk2pQl5phhtSnc9QLI1Qnjmh3rZjiqIMrjvf99JZLhYUv5cyZPTm6cww
92lyJ7y9KudSQCWiRpgxpYkne1PNY7c1RW7cZc4Q7JnB/xgiYX6PE+j+mknaLoddeCRu0T/z296e
nnToisgtj3Vlv6myigxeWSby5ElEoMM5s8pNATX6wSzhC7//ct9+PxLhEISVJRxBMhF9/RRQAJej
YOr8NE95fg+Br3zuprha6awc9vDgogey57td5M3njKT+sIdg8KE4PfhwlmPzpJYc0OQ3s2jSp8hV
4kPgsEHYajS2ZusC849D8Rz7FlLMQBU/Wt/Hu0kb9TporHN+A28X+NKsYRtCuhQUAHNZkL9V70v4
ouylkwNnG8na6v1s5brFRuUA6Y1ZngsOeil+Xu8ZSycG1EfgAyQk8+TQdARD2FxkOdFPM4x7Z473
TWaSWmA3UCy16h8qa+BDz2pzi4oUbGUElDfjSlwD/88HE+EqXGi64zzMjEsIRlQ2cJFXThoFN40W
aC5d19k7mZ42MfOSlTd145XtlvVDiRbnzBJ6WwOwi/PoHBNkTuvTTj4oUnTpWRM+NeOQfmwQh8KM
D6DSoprZ96LB69SJ9bmKa3lIJw8Rk4jFHsIEgOW1vX5pWaF1FPpp/MRhiWIttdRlAd92HzuwNp7x
CKi3mRFPV/Gc9bdxrqozu+LbXQrvEUBChlwv2O/J6m1aQXRonKVPnI/tRk5ls4I/2595tm93Aq7i
LMEkVNKmOu2dp8xUs1up5EkSMAwuN/ZX6NrUXki3PnOm//FSVK5LzBlv0zzdCUJXjUOXpk9pUUAj
UT6ipNj+hARFnbnSH2orAhmg50HOc0hS0PbrdwfpwjWcKcmehiBgCgc2sDO6qjmowR6Yoxk4jzbd
Z0OVeje1U3vfJSPic4Ry29qV0dbLveFMC/32bboCyh4NmkVsERTZ178oSkajlnHGL/Ibb5+B4a1n
zzjXqL/9UlwwryU0wkMICifv9VWYKlpTacFF63UZXfcKlW9JLBHyBfhenuxwpR7lcGahvnmv2Jsw
t8BrydYSgPPkojWLChMFPT0Zyv67Q/IO5zwR2zFo2sf3z5K3rRiXQndK0axtkhVPxxemGWhkHcX8
BKcZwrbrYRAXC+DvoMovgzmwEIq3BhL3sbvOuxlz8EFmF+//iDdvEoMjdnI+SpS64s1vEEtdqnEf
eUIVRVCN6lEi5LF75rt88yYZSJBaC2iMyEcwHjl5k1JgKGLY5VMv6giKueVcm+M0YAtE3EyAWu7Q
VmV85rt5fU5RYTJo4rnCJ13wY+iqry+aWHKoO+01nwLHvba6+KEZYsyHQ+sY5dnP9x+jeP0cf11M
Y70AI5YXyu9+fbFJTm2GYrf7lM0O6erMkFF9MQHdI2nG9a/wpn2qW/xRNfuDV1vyLsiaHL6k4Vxw
yPQo8xvUrbHvrohCxUE47Jt9krU1BqdRsq27qX+0VOrBIIrivc4nva8cePxV04xnzgr5+qzgXsjK
Q37N+QQKw9+T/QZlTmbMcKOOU2lkl5mRGNuANXLjp1VGeldEdsI09GvcALJtEYCS2MJuDn3ESEQ6
qTq2SkRbU0rcZnXc45HBGZpkeXI0Idftu2qob1nS+jIdHXIqmiH5YFDAbjWEhs0s/RoFR2RcMcP4
OcbeuMcHCM5jrFATmjL+jjmLhCI/VgVAl0oupWz9K8iZaCNDx9pGqDl2+CmQDcG0/cw6fvOWeTKO
w/iSId8CUZ1sDrgILCGFqjsOTYyVotuSQDNwqfcX00mtvbwAqjwW7UukNDrak8Na+GHmtdI3j1Ov
Bfc/4Yw75nLT9UWP8jTB62aOHIRMhgOTRqe0QFNE2QOZT9B/XDdZja1jByt3slV55te9fQbEsTJ1
ZV0A34KZvV7p2jcQVLsDP87LE0iKI44dQXcuQvTlg/m/guXXM2DkDB+J8Q9178mjzmMosRE046Me
Agxu2cM2socN16UyvWNUzb1afqi3tt2Wa55L9dUUhl7NxoRto2MiSXc6d+2X2sJz2kluGTMMZ57E
a9Bw+YnAZwvE4LwEPp4GMcow6s1IG9YxgRe8oTPDQj0aBM/EIX2my8eDX0Fv64zgh274TN5fJa8P
ql9Xp5hiMMbge5k9vX4PpV/ArnMDcUz1uKhIoUlHARhlFs7tv91JwasWD7klIZssd3WyffttOSO5
ze0jzUS2k53lbyhj8fksRXCTUZafebAng/2Xe6OFpoiz+QuAc3JBm6nvyElvA9H78suEFdeFWdvl
nWc1sGtBETbxlM3LYJ9cDWNGUltn/m5Gp3ifJPW5QNY3Bwm3D6agXAKxTMVB+fpJh2ZCpCCP5hgN
5bQBAHdQIkhnZSctDiudylf/+s2y4oG/FTNFmoXlC/ytwRJEYQdJpewjG7x/RV3IGipG61YqMzv3
pJev9fVn5uCGxpnMhoPVoX3ymTl+p7O+Yw13SP3uZoDhTT8YDy70vO0sB3UbmqX5ZKoYL1OI6IfK
q8WaLnUCqKk/ioK3ED/b+6bQ/dZwrGyNEc65A+mPv5FvDJtJ6B7QTl4/DzfNwnL2pXUceiEfpZ2P
N0NTpDiLdRj0M+vdZXGhNkU/x/fvv4nlSb95OkQMLvaaDnOckzdh0DEFMvcs9johdkMihl2t5/ri
X18FAMOkGLQ0/6OXL/239+2oWeI+ZUiirUML7wAA1CbE+OjfX4VMR8gazJEhx518UwrtoBcSOn1s
wCqhgeUfUdOew4H/sClJ6nWMXXB1WXD117diGXVhwWx1jvhboYAzDejoXZFfuXFuPvw/7kdCsnEt
NibEB68vNSVQgmz8Jo5tHvrbMmdUmdvZufycP6w9MFveC6uPYeXppILWK3Q7KPbHiEIHUwyl9hmi
7YcBPuwV9t7jNWLsZG/XGAK8f3+w9d+uPiwdNVU5gCLMjpN1j/qoxZ3BlUerG1Ekmr4x+dsYGvi3
NGXVIxrJDYQhVhlfRWTjfapbQz+CXGETkEX6OyVxdVMiBHmCgrg4KvaW/83AhA8+MlKMtkw1TthI
U1tpMlOPKxXBtIOC+pxNIfonoo6TbzPWp9YWM8tMrwU6/WrFtLa89mYR7HBljDkEBispoQ/q+huu
nECQRuToq7zXzlYrL0c4gzkhwDIuhpt2xqhu5dWt892PfPXsVdjArJrZRtcaOO1kX4dhJNYomHsi
mZyuLLYW4oDqijRPGNSRrs1v0u7VD0O2pbMd53E4RBhy4WFvwQwmNAf7hAke5wdbdqVkhlf4977d
3IQFvn9wLqfcvKhbqb57jIgRjpYNwR9mOUT7eA6AjGOrwWgq8Yv4ynMSOJxISXCdcHOrvU7w1SPw
DbC8Xo9mrr4Qoqmwuq4F4XN5BKc1mmxqZT/tm3nbpKPdbKrCTm8rKrF9WQ+UMFUjZ9Rhyqmf2kSD
QSE4dUIcJweOU2f0829zBjuoZTwWXOCZxvPz7cn+gd0gYBdlHZtvk7u3FSM80tvKLq//l7MzW45b
2bbrrzj8bJxA30Rc3wgDqJZ9VyT1gpBEEX2baPPrPaBzjr1J8ZLeftyxJaEKBWSuXGvOMYOhnLDH
1l6WGTSyalA/lkzUdI9VPLobuf2kAeTVeAIIaL96Q6Hs8Z7VV+sRBe4kO/phjKvuxYhKl1jzsqkJ
OFNGXfWFHQ0PepHNJDdEdv/QtNBTdnAEhid3dq19ps+4Diyjc15yXEfnxixapsxQyKjNiLTPfNlX
OWV7uiSXrYYSxx8Ua8VnmJE8mKOE2s6gf7nuyn7nLLOp75eMw7aPGcPAiDF3y9PYks8eqGWsHYvY
IOJ1ri0sIwA4sVfhx2mf9VVTmxgaRGC5MjLQF3cI93Hri9cJZkoXalhrgJCq0nh0m47IxkRK1Lk4
cM77WFXzcARYloemPbtXOpJefF9O8oQFxsAj4o72Nu6rjNAcVwjrUEtZv37+pr89Hf+udtjpkQIw
PVPXwcHblUyRozLSxkRGx97yMNcL8javnbFLzDz8fo6uazNUZrr9/LIflNgWk3Z6+UzIMIW+P5UX
jmjmJLKik+1O1kWbRu0j6Dk9x8vQvYLAilCBDORgMsgLm2kgHKMwo31c6uaNa6XVRncbRAgtZz9e
SfeY10b6xc74/s4wS2QVd5hcmviV6O6/vTNDF+FHq/L+BOItvcxjUWwQwUPUkQLAbW5qt5QjXzWc
P7qoxYZM+4A+It29txdVqctcdShHql0nCzKcsEEdQ7QAP7h4W2esXj7/Hd4v8+uXpCvIjHL9Eaz3
UqOx0YcF4up4imS761xO9nMGv3eotW6PFOiLI6z+/nTP5daD2zqLpO1JY/Ht12tN+LDGaI2nSY7T
1sShERaoWa+SOoWaxM4QYJUoN4YHV6uH3bxPOOMFUWfoQdZkbdgzug6cBCk4H7zdVIwa8c6X5GCl
mcC84yyhHJbli93wgx8F0cJavfweqr2XLZiFEF5ipdMp1xcwELg7rkFdYWtRKm2PHSDaJJPxlbbv
g1/GWCsZuq6MkdFAv71VdF6mom+r6eTBDNkvrqLsRxR+PqpTImBwU3xR+H9wvVVDCBtvVb+AuHt7
Pfy1vTASMZ/iGCIYDg9moLEV5I13jJHbf3G19dP/tbjlQXA9y6UBtZ7iOeO8vRrieRhiXQ4kFJbH
JgFtGthe99UJ44PvtLL+8FPRMTGZfb+9CoBcZcrndj5VfUu+ibWQJTvZt2wH/RlH9K9e3g8v56w+
d8xuyNrePd2Ua6oTgxw6yawrA3Qm88ZCBI0Vqnmh8VR/8TZ9cA9pkqGnoUqj8fdevVjP4zSRdr+c
JtdMtkiU623txNrD314h2B2A33MjtXWA/vYeQt12I+x7y0ntre9WMVx7+vgrXuZfzjxWX5z13wky
3VWTg7TXYDliqox18t1pJCYEY27QjJxKZxlCPccAOToKySSZMAEBNsl+ouLCdTUSNzymoOQrYw6d
pIIqW6QGtnkrCQEEPX1+D96fLGi4eaxWtBIdynCUwW/vgQfDo6tA3Z6UeCST0c2IRVZUd6/WbPmf
X+qP9sN6LYdVcqVWqkwe372HjOSsNMUQdhoowX2k2so9RpnsHGZZszFEjVTBmFGAemMcAPZfjrMp
ml0km+LQU4nv/n8+DusCnXrGQMxA3371AkO5WpvJSD9AISZZZ+tFoDFdlgm8gUXSexJjbSC9R6mn
R7MZloNsw0GrxD4dqukLydQfre7fdwfg/PrEr8XDu7vTjHUJTUqhPYy++kwdcVhYM6UszESarjqk
NpBTRN8tBEk3ZTpezimoutYFzRMtsBS6pttA6i53HhPcwFVy/UrIwt1YjaVcDqIqjrLQyy12aBcH
Vj6HAwAevy/q6QuB0PpB3y6AZJLTVzD4tUEvrKjTv567B68cRwUR6EkvJElZtWdc5iZHrCTp8fsn
XhQUjBDOzMw8ff6LGh89zNgy1nWKvYV+4Nsrq6PRsUPX44mlgxgVUIH3iFIpj2Hg3Blj5oXgZogK
tNplJ/Q53y2l95wCgbgZZNM81qCPNwolYWCCDtzRCybwMtesDUDd1dmvKHgRPJ5cyxRw5xJza7cE
S2DCw9bqJcQKY7/2S142pk4pyW5JN5xpKA59w0nkprFNMJgdkCdF18WuFcvyRV3357JpIsiC+UFD
B4n/ezFJnvTIZad0OVm4wLcSuzwHz9T64vf98y6bLBg0SFejAjXWO8nK0tXqVKa2PMVACQOlA9GA
+Kg6tP2kfLFkfPCFdHqkDsAuVkymJu9+UBt9gdXjbR7Qce6EHME2uGUUfv7cfPSFLKrhVazN8myt
m99fGkUxQ1lO4rl2QvDi+rhmcdY13rVbasPm8yv9uY2ij0Z969j8UCuR5e2VcsPpmH+0dN9Hba/m
WhvYWnnTLNbRpvn3xc378z1ktK0hCEOGSYPvj6Wdzq7W4aM95XZORHAMsbxc7O5C1ejvQWxX99jG
68dClV/1WD74msjx0FAjj2Sw/v6GSqUbOMMnxsmbYudexOZ3LVHJm0y9IfQcZ/piJf/g96MoQWjM
pJXG/ftgEmFWLubvxTipuLNDkHHOLnVFGeiKPTx8/gPyRPATvV3dTMouPHYmTwVdsnc/ISkOcbdk
kXNK3PhMtBBOAKb18TkUQUzMSmU693PWC8DdueLe1T2qkXDCYQ60brKro6dHaMrrhSJ06EHR+JyB
LIP+gFuoZItgsOVcr2bPtGvjh87BoLEXptYRX2dyfg0yryEVcCihoLWdOwJYq+bECOK0nmy6FNWU
bUyFsoJN1DRwAxNfcHSm3LlF/sjepTfk+zBpPPV9ikwR/A7dXkpVJOmkZQunvnVAMAyYExILq0o7
3jZTUYN8n7jxvk5fSpAdkuhPdq0Z8wHgqPaUmO3tZM1555P5gql6JKjiOTPzbAC0KmnLxGylpJ6K
BQ19A0YgiGehgDxUDZiyRU9AGujUTTyo/Y2VIcWn57KM+t5kC7sfKNRfGEcTE0y0whC4ThM9LEvu
AY/VIeEELYKto9rWlFMJKT+UwmrpwA7p0OR3iPu9IKGnpbHlFL0JeMxrmDKkK5tHy2m5Brk9zTcL
bHkrsGRKmJuRQVgbil5Dzljnz9qwKD9YHWjAYQMjX7Io7L2Wk50Q6I0NMceq84SQBT0rv6EPohez
9j2toF6kAvIvTu671swxtdmpDgCGnRNFEIDIB9q3E8p3pFN3KgFMZ70SFzuYdv2dUF35TXOUqduJ
pNIabpLZ0XSDd2vvXKSeBLGjR5k3tsCW+VDJtI2urMmTkU/7JrlUspEUkc+f+w/WkhUsbiBUXJWK
7+cZGr3nBgeNPIGBCnrHbvZVnrsE7BrKduE9g2RSaKGjZl+82n9uACTwMCVwTVxMKif5twtmm1pQ
ChPFO7WkqOwXNbepEb/0Rvy5Xq12Vxqv60QUadu7d7oxYayOda+cKM/6o+nZQCKnWglcq002pWV+
VQn/uWBxPepfbJ7rAe6PaCECBrDzj8qpcdEtR7+d6cK4FJgMt5//bh/U3FyKcReGJxAN7NlvbyBZ
Mk03d44C0cRJzhJPkxuNjibEip7RTmuQiJ558W3Wp/1Vb/bVawwYL/SsyQgzu1G+sqWttcHb1XP9
OI7Hy73i699Pfpj0DZQJunLqJCiFPmnTa9FFyxFPAGnvRkQU7JpjJAGYHDu7ocnJ0x30Mv2qJ/DR
g4Xwk12YUyZzm3dFjFaRrBHrcfxIzlMeDqakURkBq/n89n/wQ7MHc+hBAYQT4r0NjC51l05Ob5/0
JMHfYxTJRiy6vrMbqImfX+qDL2TbjqniAMN58YfhL7LshSCSwTtlxUBUclzBwEwQnX9+lXfiqvUY
i0iDNgoRbirTzdW7/tdaqfQgi445jh5wSIDah1SczWUptizBywayakVTP9E3Mp40H26BFdrJolx/
8SE+eIpWxYi5isGp2NYcwL9+iKzt8tyIu+QxSka0/MKponNOOQDpy9SsY8QL6zYJbllhKjI0DxIj
bXPkLXAfdI+YkS9uyroIvXuoEXthO8Ggr6/eqrcfB1yKGkcJlPDY6cA54a+K260uG6sOE1DsxqYp
BhIORBt78d++NEM69nLwI6sh/b01Ptbdea5YN08K9LQwZWYVIFX3AvhBz7kwfs01EMrP7/7aFXn7
bQENeCseAAcFW8G7412mDCq4NNrq7bwYvwqkwKuzQbSnxCRhKoyjFrJPoXt9HdgWBKOgrlCJfVHb
/vm0Y19Gu4jyFQEjgsm3t5zkA9gtvY49WIVMRgiKOJoK7oPPv+oHTZu3l3nXIZI2wpOs5DKt1zCp
sp3Gd1g6zpxW164dpSyu8tntHsoCHaw+9jJU0TsQMpYml01nY/wblvZqaTP3iyPYO+3q+hryIrI1
MnQmBATT19vvPwjon0OqKidFt+stf6y4MFWmL2WSNOeFLYmwx5IEA7kkWDoeVjqMnL8pOqRkr8my
UIun+IvD50c3i7b3us6h8lSZib/9TFBEIhlDAMbiYky7HEvKBqBzGyjFQuDHMjJyqbRx17vTLxTE
3lVjTnZInciaP5tGYLoQ/3rPnf72wsj57fcUiD3XY/F6+7HqKNZtJkyMgUZj8mmXgmDDivfFW/G7
v//uteDkuBYrHAwQmbxbBJISd+NMNuFjqpTZvdJK5VVP9WbZpK1WqGjkNfIGGCWH8QBX2gcgPOwM
NQPb1yRGRiayKbxrj3HvjYJaxAlFk1q+ls1quumj2fmi2/TRxwU0wI3B30K3+neKy1/OvFoSOXaV
u9mjseTupZSM55Qljy9Z3SEpSAQyhqOIWzBo6dFaKBiSZSyPpurkfm6bYlu3arNTbTzMFnFbgSfT
NW8JocIXL/pHTxU9Z6gfTNNU2EPv7uvi0OpK9Nk9NQskdyh7JEEXentpYqn/Ec/R+EIAnflcx0Uf
Cq2ndrcEeRK0pbqVlYFZ16rp49Av+ntS9fUdZMFFSMXYinaX84fpSmaDYmazd+pzrJRWNVVhbCrE
+tZe8sUz/M6s8c9rUcT97tTaIOzebbupYrSJN8gIrLFLlpbeEWVviinAR2Fv2qEnzbuGKdYli9yJ
2Cp3oJfjK3QDxD3zSuwMpyIjXgN1qY64BEWVJEeomt1tO+ikT1PBPIyt2+8sb1JRRJBJ0ZJnuvGc
QQniuCxOny+sfy7fjMog5q65hogw3nfemzGpVfAp+WOOeGI/OQk8p7r+/vlF1nvy9o1chV7UmoSV
4q96f89ME8wUsZr5YzLrnp/EpRXS9yQbHODWV2X2n5si4h/GIjwGKyLEXL/wX14nKLLVosRR/tho
ie23g6qHoKC6866s+43Ku7FXqKnOa4JtQsWY1aMTzSMtxYFsEpavTSxL+wqrJaD50hahE2fxRhhe
tLMYj93FqvzSQ78W/u/uDv1+5GkewltE+e/eK1q3RUyEUvZI2WgjeI7S4qmc51Yn/GCcYK6nVnuF
tqJ5tAa2Yl/14KyPHSEtfmJCtIXR1mwbGN7nU7RE99bkQKWtoDjeso7MdEAtmZ9A1Xo3U9nkF8rM
OuTLhabFptIbSK1Oo2Ldz1sFde1gROeZF5H3o9U9zJuY2IHv9DfLBPFlymPS03TXuMc2yUzpHJCD
1hzdvAK5ybSAxA7TBW2u9YvWBXY/D6DdhI5vipdXg1E+j/1VBe3/WW1jgpDSoh+/crB9dDspwVj/
EY2uhfjbB0BAsC3YFrNHq9KSrWeRpNfQlfox5XWy4dp/V4W/iucQxUODovOyysrfXk+J4G1qppJh
/LHt0GibNHQhIwWm2XkbMODzFwfxDwp/RprrABBnBSvQe/V6PSuObIgsgNwhwFYmi+s9JoOz3I9E
JrYbh4H/BYZ+jL9lUShIflQAcVhHi0j5oubV/nzZSHfi4IaAC6UFLYm3351/0fLIKxkfaax0h8pU
gZe5k7clbJjUD/iA1B/WNbYB1a/d+CccyuI89dCvqwO5UlKz4o268Kp5szZRM9cCymGXbYjN+cap
56vA5j+WIQSObA+oETibwQpfn5y/LA0uwvK5yHoYCCXVI3hamK8+iQr/3Cj/FmLt0xg8EEE/62bp
UoA2//lfxuqt1/s/f0z853/86/pruvqb/9hUdASWm+FXt9z+AuTf/xtUvv7J/9f/+a+89vulIa/9
Z40DY/3XaFZWf4Wm6ev28F8z1u5qiOD/7X+9dulPNohfvz/X4eV//vfff+2fsDXD/Qf6PJ4Z/CoY
V35bnv5FXLNXqhoeHY+x13qY/ReknQnMPzD+Mg9ljrXu76ta+N+4NdP+h4fGzkKKqfJcr//cv7/9
9T+XWG7cJ0Sm36a2/7sW07JeI/uQDaw7IUy499shrGsqtFEnRoNxgB4CO2tpphYcWn3T6YdnfTbt
xR8RGTrnkCyI+g6MlmwLWpKWaMjqkbZ5bpcDpS1TQEaoVMKLAgmsSOSlCQLevZlaw4s9JGx9HN3m
rBLjeZWRbrQx1Mbr9mw/2S63zDg+6lOj9Sym1YBoOWVmNd7ZUuUw7ePNZbLokE42hHHfLuJ7oWkO
yvyi1GPNDQFmxjfVIOQcWl632N9UkfeNF6yN+3iXZ4jbLF+2JCtfUZfODWaCyozGzdTBOHiYnMZ2
ghY91RzM7iKLqxILcrfLK2acd7gQrPwWVnVT/oB76tyQtWerN5gRTPdo160Aez7XBC3o2lyO23Js
2npfjN3o3oOerC0REgKCg9kbyaf5UcZ9k+1715ukGeo9VJ5DZqejd0EXsCNGbJSOs1xQwFiZRK2D
cZmucSGn+FJz28FNA75evTxbvafII0FRffPLYLLJHtTD9ki/FwgjW+J+yjWqyCTcJGIvWiqh7/Ok
1fIbqoSs+5ZYTiouU2QIio8tdiIbqTEy99UlsWLYa0Mtxa8ld7QaQLGRpybSwXEyFD0saC0WcVjY
fWVAWe/mlNTv3pa13GcxP8nrrMIeD9NKkhAW1VrNz9aWiH5nv9caL76qJubhdrAYFId8wRHSafI7
VynlRqRFNKx/HgLXFalhtXHJdM+TTwqzT4QIMwkXM3nOha2Jb+asiehJktHXnmjs1fW101abiSjD
HSFI92sT5yyfjPwEjb0/xJNHImnuPJmL3bxodR7NgTKOT6obM66NiVVbH9ybJM/ZyBi0hEk9EdNc
wsPsAEjHMzcC+vd1Rlyu8WgQKz08t3peTGeW3vU+M9F0ArnCuTjzXYSqAwEqw1hZM0cGryR1uq4y
2PsZ3LhRyptI6RuS6yD/+koC39nHNcZjbHhJ4Qsr5+PMGkzbwCOF+rkl1Dw7eADrvCqgDZaqlzlD
D/V6Iss8joKYzOKO83+aQv7SGkqk83SBTr1LFX2WPxgIRmt22Zxb+iWhkrW8KvQm1x8dBBHPebHo
m9ZUQFnX/VISqgeWd8sbFj3zR/Vd1gwGsx78fmSgkcMNwLxIOvuoagCpA1Xtxv5WaQj8SnxY1GhL
fZVcvPGuz+n/PKXjIsYfzLq96cXlmOkeVJu4KeI3iym9aJem1l87BJs0EhRQw+yhLVG7CXRT8mhn
g8X/qhNN3e+lIkqMAia01n5pIxxKXZsbAe01orsGgVFcHR1zDkxnLIneprJ8VigOkjDLDSIek4Gl
47KJeGc0x2YnlB431Z+IOZtDj3nC3qlAmm4xJRFSVMM0CTwHjx82udoKdDS2KEQGJTvPFzIkGOCQ
BnEWIXmQ+15DyeHHEfMzX21il5i7qS6fAPMyolk6Lz9TjG68RgOqFBiKM3sAJY76jYmMVT0Neil/
ReCzzjTwPcE4pNNLrVOpEuBo35aJ+yQja7mNBF32Q8qXJiaA7MDtpIt8V+IU3kSqJEBvblk/+SCr
YcpR64PTptpO1uScpXbKJysVIZ5nb7YtEqWV9GccTcojadHxVc+/CQVapJtiMZZbq3KLXYPvG1DH
sJxX+Env46ycbkSVG/oxcsQrfcG+86O0Mknnlc1zI736IXMADAVqr+mvo64Vjd9xWvGVhVDqTqbO
tCndXruHmy2Zc1dj/Kr2hvPkFLpdBPNgAl5eIPN26BOL42CD/MMGZ51MZmRyJ+GH+0lZzGCPaz0/
R6fnJOGIVvgq8RRnQxamm280ggcKvxLG/GvoxoeeoNTEd6axejIrtb1nBaB4pHCNGINhgSTayzVf
3GL0LlMBRt+1Klj6lb5cEEMSfZuSRGrnRd1PgHcBi/iuTk6V02bODbd5Ptill38TzUDU2BpRtB1d
vpRfxarZhTGB2SmKcgSWVatpzb7R7e5xYrOPSW3S7XbngKK8LRQU6/2qTK5UZ7yIR2jSkATMe3Ly
uudOnQYAzTYR07OT3jamIUAfzuoe7daR6HciPozmXkWJdzmZ3hRdLULJ9122kB7WlLg5p86CZ4wq
nv/u96ne62vuArLHAc380ZhU66HT0h8mg+SjNsfnkOURfxeT1Z+0psGBhfX3wjGHq3xxi/tGShku
2og6vZNJSNReH6AVY/is21jj+u5mKAAce3ItBbCRlc9pJJwjFapyO4klD/sK9JUa5QkKNCV+RoXf
7drSGTetaimvhdTVOSD/kwNUo9TmzYyDIT80CwLxBewUrZd5xCWvZul5IYfXOM2uPCc9VG0bPUea
fs2oWdyZbatssrQzHznbYWRIm0un6C86iKQHcstI8EPXqr5GOULPrksI9RNqoLVmclIUlVwNUrXm
qjQPXkwrSgpxbD2FIAh1ZGHBPwkYdO6YEXlyiu5nwmi27HwvkFnTMbCdekEcNey8HD5sM1XbquoQ
146iQJXf6F1O+lejjgQLcCIU5nxGkePuWVC981Jmyq4sY+tEGaTY39q6G+OX2V40z1eLqr3NC9VI
/KZoZQg7ADJ2lEX9Y5bWhnHs+nq+t9xalGSBktDRcITvkAq5nILbPTL7ubzVpDo5zwW4+R8Jp3zy
F5ZkwWcxVOHU22qoNNorVueULNhBKX/lbPmX7mBDQiBWsuwSlucauk+KXS0YIhG3Z0Yzpvuo97QQ
x6SEe28lrC8DoSWVo7YXBcT8wLLTZut48DPnZc2kbRaXyBcEWptMMawdH36A650UMQrLfjjN5E8o
B1KTWbUHLXbsYMAv2m+dbll+MoldEd1jWvdXtFfaXUxo7E9rrvRNnRKFIbWp+DZG8ChA29ljGNng
q/xO0b1tJhwwmgvm5ahprvQsI3kDJUcUmAxOQqUtlsXHvl2eR33K54mzPqgneW5FEylcZVNV50tE
6qVXLfCc9JFJvK042lbRpnET5Yqi+1TO6/RdsJ76+Oym7Sz1YSNo+p4bkUsgaTo3JmGo+fTiZXl1
V+Vp9ezmVv60KKMJ7T3pb2ePbDk/dmS7JQfSfXQ70e/HMa+281C/yNJR9yQnYIjJVPei0aryokYD
sCWWp3gpJ93YDcTH7JN8ogfkDR0LpVFedaOahJadDaGIRXpLJmgViETRtsS/lA+65cqjhcrqMXGa
hyIlz0i2rrojJn78pVttE8yF8wucZL6D1U/6pEUCTZM4sT/m4y1lgmAzTc0yaFvPCmxB2ppOLM8h
k0580XkOj6wLddOXanSR1+JXWiCyCHj+yRI2kW50/JrGUQi7DAUpcI+mUSpA19ViN4Jc+kFWhr3n
sM8LJ3QtfyA9DqCbIK6iJuD0G3E6K2ylRDHJSQQqPAmfzq6fG8pT6PbJFUo/smi1jIy0CGtMTsYl
FEW0G4QvO2CnpsDK9NcKRcahkNQXvphVZzM5pd4Feepo5MDkgOPJTiqGjd5M9qHJJUVDRbRl6Cm6
eeiMksN7VboaCYFxFylH15VEyUTkHu9EH+kPZZbkHg9nA03ejddQmEg3nxS9s16ZmhY/9HaYLkCm
US1Ks/u26JUeSuIX6qDLVKQUvaia7wapnEe0n6QryGiYg0WaKozkqAlbpWvHm7JwkiScbBlT0onr
Qp/MyxGvzU4jfZOeSNnfAlSwLnuSQIjrqxbLj4t6xNtPaIM/oPlf01uq9IjUU+38grhySEQwkZ1w
7rOB8N0Mos7QlCAi58khnUsZyUKFaoZHWi9gOqMxPKdh4qgXeDuAPFeL3vGVFrgKvtoanAR5YqdL
b3Dy+1lOahQyaYiasxnZ4z5pXeO2hWi/J5zPzI4jKipCv1E6PkyNytFjynCkL8KE2Tg4eATwUuba
/DiI5QKvSE1WhUI0N4W2muyXpDKAFBTWtRGNyq6NTfunpU8qc8G8Hq5dluGDueTZOZqe+IcjSldg
aox1Z5OTFbWZTGtJyKixWbTytNaD1MtWKxZoMXlGN5+YBkOk45budP6sZC5FIAO4e2RFvIpgYyhT
HEt9NaFjESYTZQeFVe4xJlv1x5hp6abG//fU1aK6GkzWJ83uAEobdslS1SfK1SCH+GrqR5VWvl4X
p8jIOn9kg1kg5WO5MnMPXX/mWJuMdEAiZDRDvUyN3Ln0anP6rlFSkoRrmz9H0HR1UGWWSgRbFnVX
BYvioYta8xxJQnVfuV71TDwI5XRj9mXtz03f3DaNp25bdEYk0vfqNxt7zqbCKHZQ+04hxqqV0YvZ
9G2oldF05xrddCMrxqEgSMXU7kiGcUPV6rVdbqc/PaRFJ3iTpMUoRnLR04kgb62MsnA1GN2C25YQ
JrqBOITKyc7B9bnHXtTTrlEW05/AIB9bmxZWyITmMdG0CJvfuNwtEexcbJRFQBDVcNbWPIrot6Kf
JD4Jv7dEcmkT835LiisWMQ6MRKdwWrpJdK/gAZvFd4RY3k1KmtVWnz2xQdVwsGyVoHKyt48VJkHN
d/n6QVUV7Z1rltG3nsndhd50HLinIT1PypR9XCE6/dLiKVZ0a19EVcQCgoRrDtLSMr5ZUVSe2Ypo
zokc0TatUd8JSdHCoEqrt56RpfaW9RvwWptBepgKhl3aOi3VhtQi2nTqihOeqAmBnWSDdqoCHlfJ
mZD1u9RuPFqhj1WLmSyw62WigB/i3Ay0KJb8jcn2bjCc1A0bbSMd3wCTdcjonlBU0wLDAqfa+56q
qfJ73TI9sj7n8Xvb1ebTMIvpodFIqQngaFr6Jm4Z8WuVNIm1Y+J06Aer8c4W2abZD1kzAtlnLTX+
BCzSOJhm3hILzRlP7CiVXwoxOmGkiumaLGcSyRj0vKoQRJ4hwavINyRE5qsao8TaApiliiZ8KXzy
vn8Iq5vn+2zMeXFn9PF+3k7xoxct9l6gzb+j8RFBpJttJSBYR7UOhtXm2Aq7GB/73FlMDUorVYIS
amcZ6vFib9xs6aojCmqS/abWmyDwVGq2kXTg8l0nDWPrReSepnVrvdix2u6ivCY7qEioxgOHaipg
0KCEuVKov2y50ASpVYYNnlMSo47MMt9yPJXThmdcMw8o9IgMJlx1Oaex08OOidvyvma7LMgIGRVS
NQEz+KPatA9MEVNiYPqKrpcX1z6Dx/Ln0GvWUSTjai6179JoGEO0rcpPVZQJ517ysEppzHfJanqk
QDVC+lNk1ZEnjAwvzW60AtiiPhkGUszKuWBgON85uDcv+aYcxJQyf7ZZ6mFCx0sHhGZF8JqakV8y
9kF61slmw76axdh9vXgjrWW5aHuyQHwG3qxPdZamW6vuslsbTRnpsxX+sWSBLxJw5Cqu0S/kIoAs
b6kXGiOnGkNvuRgUA7PhHAeZSPW2K7yRvlvbL8UZ3Q6QaXmqEy+VzoM1+BQQinHXNaKOr5WoIWt0
w5OF/tvX88S0f5moMqsfQ1xm1ja3urYvwh72McREu5X1KXVZPkhPypNsIIY7n6OnnuTCTuUptCNl
RxxAMnjg/qskhtTq5Na14DBuHkhlyyGwjxMHmd6bvAhwzbjIjUuOjf0r6S3n3Job93XK+sz7Nrsi
wo+r9ixOm1oYdncOP8+55uRgZg+5N+E3MZcsFQezdjN8xUMduRcR59roxoqMqMbzS6vgICeWyq3s
c66aMjB8qdbU4FC6WbbGselkLWOizsZAczjZzn6TmbEXLpYeaeTIOfx/kvhU4ybBJlvsM23EAca1
+61NgKOGxnXsz8wp6dPthJlkuIWnM8ptmutltFN5m6yLkaw2eYa+aTH3FtFQyZ7+UOmcFSQmIxiY
gdgRtjZILbpVXIuLC0VV3NDli8Y7OoXLeIg9UfbXC/BG0sDcPFl2GVmjyjZP1KrcE5yuKNfkgXol
vnsjMnx7EXq998zZjs4LFSAOSQz1oj7QS7dZdvHoktTVZSDBcodT4rUnZ64re0mj9n8IZ0HPPjuR
z7hgOScriil4Zn73Eq05CjUiowI5QyxDNxL1OeyxWQZlMi7u1tY5WwXKBN4Ok3ppX4u5nM6jARY7
SUT0/lpeT04nBQHK0c6elI4CqbeJ8RSy3BnYMIM+96g7ytL+Qe5yvBk7NXqgjVH6uto5B+DG06HM
de3MRjpwQN1Hkp/OKT4fCcFOyFGzez0N3GF4imtvIIZUby/ovzr3FmlWV2NBeUEktTMS7M3R7Wru
q5c2mh9mt+y5lvsEsGf2M+nBPhTEK/aRP9o5nXtvRFat6Uihk8rzWxXrtcx15B89Ha2kSB47ScUx
Zo0DHUARwdQrRGiZsty0DMV3CfLovTN2HIVNSrAKBzZB8TviEOxN7zIjbSw5baNShUbn9QN8kFy7
tkQbBaMeG+UmHZskOlhibGOiwfFhuxYL+MJMb+NWWvodL6S7tWZW2TwX2uLhOh0N9UJ2MtsnhXOm
jCLGsVqXSMmTZUusy61wre+pXYBkIf+8vQFbpe1GNc4PNnlOh2Rp9Ps+t5vXxbWTS8GhrMNBURbX
hXT/N3Nnshw3kq3pVynrPcowD4vuBRCIOYJkkBQpbmAaHfMMx/D0/UGVt6rEzCt1WW/uQpYmKSlE
AA73c/7zD5xdjcX+VVfDRRuG5qOpan2gdnp+oMYnQ6vmcm8j+tR9bJXGpuCdOomkmb67pVcxUe5W
oT2O0ruo1uzPRJOe5TLlH3JJioCsFXtDt+F8MaLU+awWCZAlN/bV6ag7ZBcnj5Dc4XpPmrxqWj6H
LSMiQj9rtF6GBGqS0kMrJTCLrFxzq9Zkq0E/T5HjN2RaI0ilciJ8/KYMcJ47O/nGzNE+JM18ZwAo
ErbpPGtlDJE7U9iqm0QFCJWSGKvouynH9ADB2/1cWW4aYDp+3+jF17k2GNh6Zk2ol/Uy2EbqI08j
Dn2kWlf6JjpJp63vnWL6REmvwDiXQB68eH5lZeI+cWd3Y2vAsRvHGR6owT4XvLR+HXmcPlN6nzO+
QYSUjFtticvXpcraMsxNrQ/xZWgesz4ZyYZNp/y2VPODBqmEpm1QwwWr6EMxCEROeTmROY6WYs4T
jQyB7DGFp+5HuNS0yKpGasu4qz/JTL0tvUF44Pw8ZySUlxrTjr7CM7GtTmlh7xNNFfuGsO84NUbo
8NNySYb5CPdhCfHUjJC01eYu0sr+JKd2zcF2p6NmAfeM1LWHRlfoe2r49VqCybC3lOKajP1WNK72
rYFh+NjhcLVCwC5Bio09HGD9fEGOAcoDyHV0mtXdbKr2ZI42gd57OTxV6q3U9Ha0jeamy8S8kbYY
CdKxX9lD5cehHo9mLqNDkrWYsQ2pLcOhwSPId9Ju33vVcc51gmviOgddLIwSEFYj1LbXpYGBlpOZ
m9jorYIOyiyPdG5lvNF4X8ZdHtnJycBC9mrYLNt6Saa9ZyDzW2T+QioyZ2obac9qToAs+EyxYbxU
Hp24oEopWsKOrfK5FfaraFmZWdJPCMxLtm9Heyl0zJp4WGvHlk6kvJLtIikH3CSkg33Rcu1LZcfN
JitsWjTTLnbUAkUok9I6m+WgfPWiSfG1NRq2Hh1S0RCz1RmPdBoYdwUaOJ7fkCZ9tMl1BWNpxMuS
5dR+09BtE4cs2gUeHyG5dvFRMj8MW4UkciFxN6lThm00jpi7GF037vpk3cgNUa8HwSy+0ohSa+ik
oU24XcTsgzXruBL1cQT79SO3PA9Z1HzQWlQcjgC4TqOJl9Jtyr2jJWIV1ylTqArL3g9i2NHNJLTF
/eohZavzGJZjch4Ke0BiVbGHx0MwlQTdzGlqnXiG5Tcy8BBzZCVNiprEz+YwdOcxzbMnSEoMKZR8
KvlqKVyUFRz+TgYmzHni6J51Yu+hjmcuoAmjo02Rx2OwqMbA99WU0by0NUv2AEvpbQJDPiheXZkB
QGfXh5NDwLUXl8uq0dEfbYaHm0KbPse64pEVorRRGkZyTIwN0ZMqAX6laVe7ERbacUrb/iUCST1V
M4dl4sb1A9PtkvS5xKFEB0oL1ASTFSNOlE8AGBTRSraj5dEuOjq65yVK5y0kRBZtk3x1Z0tgTmU+
aKX30K8Zm2ulaGMGkWFC1eCPifocIJsgDN9M456QzBFBCxCzvlFr90uS9lBsGEdEYZfYjaBaanGu
acwc4xS9xowEVQuAMIYsJMqkNlVtod9JZq8AQDAJZTKACk0GWaGVbTNlbutxOy86e1Ca62iS53ne
xmqu7kvTZZLnafm3YSmPKS7EIO/qTOKGptyxX9u7eeZoplhVNq0bqU/k2/a+g6nibwKhfqZ0WPAm
HQgwOGIj4jA1rKt/pnQ0hRgVAzISGiS5p0PbZmsQIMW58xuqyzue3I+IHFfXNA1qObxS5x13JBot
tFsRXJHWKM3mWCAimk6ztWi/U+ytJNh/MRAQVsKCgE9lQilWLedPJNnInceU+K8kNJimOmElnT71
ma5EH2VF7Ug0Sd0tlGle/KQJ2/qtFnu9Y++ur8Muwv3WwbMDcenPd3RsXI/4Ky8Jk1Ixcz8ChjV9
K4G4YMaOUW5dxfHqV/gTqbyoQ67dq0sN0mA2VrRhoK7ExLjWqnfBRAf3zh90kv+IWfNU0RYWP9gw
/2TH/OB4/Ot3/y2l5t8ZNf9n9626fiq+de//qf+JvBtL/xXv5vnxbx+SViTl3w5d/qn82v1Evll/
9o+kQ9v8OxQXC8YWMgUEbis58h/sG8W2/q7Cl8OCAS3lmln0LwaO5v6dRhcu+Y9UAzSQkID+IOBo
zt959YCIYeWsjt/oP97xbX7Fv/n5HcNLDa8OiHsopGwX8e373CKFBJlRlHrEBFpuyfTazW4U/tuN
+YPy8zdUl/dVUvbd//5f7/aLP13iHQXdBt33jJFLTLEJhDXtEjLNmI08/voyP3MQ/+ubwGX6wQlE
FvHzS9QrMhOIpaMNkV/billKVc2bzPI+KNVw+PWl3pkc/eNaGEijXVsJVSSh/Hwt5iQt2bozyeRS
nmKtP6359hn7EvQerFWJlTYk55PYmXF2TIr52tPQzsLYr3fXG+cdweq/+fo/72F/fKSVUoz+Cd/n
9wxFLTW1nNiEaIOD56028n08ijAj9Jm44C1Q+LPIp9/Q6H93yXfbFlkZs62qY7QpVPECA/hW9xSF
BL6WKF7IrfStyfuNhO6vlivsiH9+y3Wt/RudsHczG5iFb1nnuCip8TE2s/1vHu66UP61G//jTiLw
Wu2d0ZZAOv/5GqkzSwYlPQ83qu7Jbn4rXXOvcC0IxRe7MC/SHk5dD+2/r+5V87ehGOwVf7o+UAL2
rypCNoJVfr4+Hg2DjuEoScPyjTjhOygem7nL91npnV0wWlq6Y2p5t3FFkwv3mYLqNwKbH+T997cA
SjfeIExlVKCbnz8CGKcrDInVwFyIrb2kH/W2ONdM3aDxPZfk8laJQP42hoYwjhiBdlATkqMb50xN
o7BsyPwldT7lxWMpnIn6JkW4BGjM9rImR3uofqOJW9+3P39enpllA5Vq70N5mrYubUapPLLZvmBq
R6weA1YmRsboPUI7OeEKeynV7vOvl8pf7WxoMgxKorUgem/UU0QOL9xYshrL8TMuR/d1JbHHj2+/
vswP18n3Xw9mho5LDSR4jEV+fhyGcLWo7dNok6lPVVbfUwp2uDUjreurLeLtYyrNI+ybLaay53WL
SaFde7NC1pV3hvH3ANV9R78NrX3ZTI54sDPIML3l98oQ+8bMfjRPBMpAbqjyvVc3dzWYFQAzo3ni
3ScDqpUMufiMa+yvvxvpeH/x7EDg1FXOCEv4/euGLT5pA73jbYglfIqd4l4nYIFa62J3EcHuRI6o
cMp0Q26XpD9Mdi0g0X0aOhF6RXpMDXqUKvk4TeBUJpadJFeO013D8psUMyASfUsAV0BHCV8UKN1p
iz2G9Nu8Ndgh7f2ypLe5ZV22axenhA6x2sBCO93J9xMRShM+xKITO5ySiAWRWIIuOzVJg0hnZ+14
IbqREd4YTo21x4HSF/x57I1Xq2nuouKtcaZrbHSHdCrOKMW3wxTfyOtCOE+fA/FyAENJyR4tzh40
FChWK//k4wQ9YL2gWVT3vOXnAec2pzOvYgJftvOPzdyfCsf9Ch1y23WYmSewGeP0uEz6UYmgZsCT
gfmzL2cS0NX2k24mxyQt7yWobqDE7R2hEBdXzDtpxztrLE5Vl+8cET0uXvNJqQ38ltrpqo+8tqb7
ATTl5mT9XdLkRNMu2ZOEM0cmEExEzwQ5FaEi4nAQ/Z3rKgeix7+6Ze5zGO0qAaOrJofK0V+SlCdq
ux/S9VxgNuLNXtiTqooXICkpxiVrXR85TLhuJJX9Pebervvueq/rud4aZWg2pIrYdZCU/JFhfWWu
vy8bmLkce3vHrm9aWpzhX22KxXlUxvGUJ8q2LZXz+m/h47sTS3fnZTGgAs1an5PIJ47F2DPssOYd
w4knyOOhFDFaVdDeKAlwrH+ODOtiE1Q4KcvBSOSlF7i+mPm5xkS+1L1zWtr7RqF3ZNdRIDwKzbi4
ebzTbRE2qbUXmcB6Mr6Npax8o4Y+2Y7TZ5h4hLTJ9Rdco5Jjs4MelHuPqKCeSc0Kpx7HadwcBn/U
inPaqLt6sPxiJbFp3YEo+ECNzCBP46PSj9syS482xH4A9ZNRAdB386aO+kMOh6glnAwiAL6pIHdi
uEVmGrhNe+fy4Cpz3hgzjA4Q/3LkZwSL0Bn7wPG0L13JOAa3G2DU9jB05nF91HHO7xGvZy7qS9kf
RnMMtSbbq0IGhOLi2axsTTFtZey4fsfUppTDoR/FjeL4SFw0tGBkq6yB3uYkM8X3OVt2jR4x41o2
DulbdhyHZs7pwsFq60+uBilUS4+WNoaC2wom6WeChKA2+YjymVeE9AXWCfGNe0uLngv9d9qPv9rk
MQlDSQLjcOW9/7z5AlbbhCzo3sYAFnfcPhDltBss/TdlxzsLxX+UHXhM4BFJBYus+11pQxJZXtMI
epvRy77HvMWtLVaSxH1u4Q+umcdkLvZDaTPqroawUcr7rBSv65mqWtFLLFlJzBButtu/gA2cI5W4
zul3jonvpLf/9SnxgEGAQ6H9XnrbG2lcFpGL14sGh6PWIOzM3vJltEycW0Fn+K/iaUfNHj4vhn4x
rWnnpFj6C4bwvz453pk7/PFRCD36USihynlXpOhWPuYGTsSbeYxvSe8+Mc7/PGTzri+Kje30IXDP
qRybT4nTB43DZvFbNfhfro1/+wjr2fZv5eiE20vRkTawsYzp6jQClm9Vf4Lt9fTr7/pXiwMnQBPG
OIAma+TdIiSvFCJ1bzB4GvOPMFIuNiRh2ro9c6gf70gpoxDW/mZgG2qM+HVu70xP2RrsQl7UHhRV
blvPO1dtciwGXtt4OP36I76PElvbPM5vDQM3mxWMNv7ne2Ezws2dVvM2A4x9ZZZh3LLxKGBf2ejb
ELqxYwoHxXtWBKysguPt1x/gL/o/ByfyVRNlqiA5726RkkL2aiZU8IX2NnUkf0T6l4Q6KC9/1/79
Rd+DwttAzrR697vvbQeU2nSqLG+8jZ4yMjBCO9XxMnY3tT7vjNpkR3779VdDmPznIolL4gTj0PeT
2Pbu5kLwmYo+4ZK1SSHGwTFYVuC2YrsWuq0GP82Bdrr+5dp1JovYDoZb+9GY7dcVMdOUgRYdZ2Mk
BRmByKLvrTnf23Z+Xjxm/EwImSG+Aspv60rdYVQbNnALU3hxEz+DhjB0qIJaIS6uXZyLBPcWvHsA
rcO06e40NO5gmuck4/CLrWPP8CDBxCTrkmNXQGdv04eCnBxHWvvGTt9muqp5cj4gwTljGB+uP99P
cjsTgNLXBmNa8wjrnQEuE2STM26KX9dqbOB6ZTecVmeaOu8PshSXKU1hrEDJxGRPUgVCTTtq6rJz
abPXt2Tw+PuuvVPZMb3c3K/FEhyaAHOlVxTLG3xDUHSlRwS536Wb7Q16ZXOYbo233BO3ofpZKrd2
TYnIAF2jDl4rLYfDtpeIOWW+j2LmqapyczOxszSBz7Y4mvP0xdQxIxXTdd2/59Y8RvobXkU3DB1D
Kt5T5+FREmEwv5YikXTPeC8d8ulix+UbHmWg1klA2uMHyBYIK9wzMEQwky29VqPMfIKuZhV4yYOg
+myoeh2sP7reO8+O6edtfByNPljvoeybO6yub948BahQd+vPJQuFISeqOll7eBsXxePXqDyOTfJ9
4v5V6XAq3KdWznR60HC8YdurSZBw4OsZI5soe8D6fIOz6G1xvLDtqZ8g4Y3qvFsLGTP1PsBa0n07
Mi6dAlVROM8R/Ujk9XcQI68ykSfiCTYOST7rWhOe9NWsOFv2dLWKu8VJb2lL0d29YQQRNCMBnGBG
bkRZZY07TAWPYyFhZsdHg1OI4fEmTrKHZU4CNAunkuaUaeFDScOaeutcseW28cOxTCmS6/hxxULW
NWJPMyzehQEA2xNrcD1iC687zE52nrtlZ6oF63UMPbM/2OyufcT6dE1fb5ddG+Nmz7NpYTnY6PKZ
Vj46FTdIoe1M8j1il73WUsmNT7zSz7/eEf58+NmqRYgPcTkuwXQ4Tvy823oa5gl8d49bqzyu/YBu
DqeFqnJdBmVq7iGzPDrOsktM3B4jykDD+01b+qcNl48AaGmDGiIDxP/l549QqY3aqsYECSOHfVD2
Qa6bYNf5njHEb856Ot33G+AKxoCN67gK2+RZv/u+TGfgnCvQc0wrPSqLN6PBRQGSdPHNUZeNsVDG
d2b2oFhx2LAPp432gai+t6aJb/XcDD4I7BGi3FnG45ZGhqnviCwJAsQkmPZUtJzsDVrK0TRLKnXS
8c5plhzlkg9+765lznpzadLqWuwgyO21maYAJhuijN1oD8EKdpEkLn0CBHZ2Pe/GkRFvVWT7KBpO
aHqPyLYuUJmPFqTBDiYG/cet49UpWnipNitqHiM/7kd/cRuK/9m8VLnAxgRNfVc4SzDE4iV1lxg7
teVaavN17NcOFEGGb+j4108lu+BSnM3Wvow9kg4jeVCy6r5v8X53pyhsYbTB2klx93fYY1mrJY2j
Ht1aLXrEXcwvRyVkH/7x7fuZjrpUHhUO20Av4tugCx3GWL43zf6z0sbfUMsYfuYajL7re5f5s+T1
hU1+7IRyy9LM3igyelz19ZrBExCNci4y8dIbdIR0jqUs4cOT6cxOcBRJsRuT9MjE8763aOosjquY
Zg127f1YSabeKCA6IW5NryJg2xoZZ13vnqHXP2ZcE8jsAZHZVl3yc6MaR6QjF5d+Ole8cH0vOkMJ
GSPtJ23esMyOM82+YfOK0mcMltz2dXysU4LKW3Fbt1ls+Z41uAJOPwSybVvfJKP+xz/upftkyjP4
ykng9HSzDcHPOofi0u7tjr8Y8D/ETuJRr631CE4D4P2vjt2TtedacCI6xcf7y9jjDQHljmQE4X4f
cuSuXc3DNaP4mCOjybrpahAeakEA79TyEwqxR7iqVxJzHmz2FrRh57XxTtmUcQz7Xqv957jFHldZ
jZ8yZZmP9Zw/9L3zwdLjW6e7t4bNOfSGgg3LLe5FFz2vLXbMtDdA34OZKWofdjR9EoFiZ2FNRICd
c1KiPxvGMXRreutKCcvaOaj0yb43vNkJbTz1dq7BwYVLtfjqEp3wR0Tdox9zx37qOqoTcnyvmTNZ
fuU4+Dg2Rs7Znn70ShlvjbTYDIxITutJ35biN7XzX+wcrkqSC764+J39CavvgbeKuVMdWGIj1RE3
k4PXXl9BszxnoBO/3pn/fDkM8IGoeaEBPnEN+HlXVBM7noyVRqnkw2mtT2K6ZrcsP60rvZ5+67yz
djk/YYMMl0gpdnGBsuEvv7dyw4gAUIRMpU3Fpp/TYENdh5mzqDswmyDRsjd1jh9HNzsncbFPOggA
Xvrw4zv/RzPC/7cB4P/PJPF/4pBwDb7/78X5xLQgo/n0t+2nrvppPrj+2D/mg/rfcUKkTkJRD2eV
CF1O2T/Gg9bfLcySVQwzcbpgfrjWAH8I9LV1cmh4nkcJQAGAwd4/x4Meg0MVQg6AKvmb2KI5/8l4
cOVa/bTAEHeTlsp0nKbOwAvAsN4d83kG2Ru2Q+CMhN1ovWyWq1F4xrdegTItoVcj8UbdaZeevStk
pn8sRbptZAwOANlMLyZP95tZC+Oox1EHEHtUYpi1rjIgFPac0xLFMzgHcZT6jKf07CX7Ol9A9WZ0
O33UqhugNYQE5nPb9sd5RBOU6zHAouugI+w8G/QyfYyVZTdOnVyV1NFdUk1t0Hv2FnIxBIxIXKDI
N6Gr1eOdK00gJU+B8aMkeckz7G8t/vqbeo4eYFu8RKXcpAr5mo2zLeJo3Npw2l+8JCoDzSnPMx43
m4IXbDMuto5rTBfv6qWoA70xk82C9jOI7Eb6cM6fC5laiCl045AbauE7dvEdpYzHqTd293BTlu+W
krzpLhCcvmj5pquy9KAnyCwLLnpHrrx5Kt0xe2CGqx2K2MDPzOvkc+IUFbKZaNKOVoQ/TohdmnUz
RaEgkLYe6mTczLX95slc+zqludP7HQj0CMReqw/zhEx003RmdHb1qda4qrlArF6MC05IZRWOIiWe
BpTnexPj/x3HxpCFVu9AM/PqQnys3E6HeDTp3b3IdOclRx3uIipc5nvykoqrwVsRo7OoZ98SjnHA
32Fs7jFGKC9J63z3+hxiUcQtlKHej/OBMtbZTTMRIgnNkBcnO1s4At1BWqIcHTqZYOZQYvELH02T
m1EU3queQof53HUCHU/XqHd1YXRm0EsM3p8wJFSvsnUeyDgww2LRMNG0SbfCuzy1KySWsL2GqMnO
VbK0YZUaGEW2+VQcJz2376TH04izpCajJlnuora+Mo2H/9SQEXfNwTF9Mkox7RTOB2csdQa8uoks
TwOErKB+u0s0bxmpv0GI2lQMSOlsl+QlWVm9SwUlFjWGT57BrlksY6XkHmB/LHczc6MjxJ9Q8L8Y
4gGQZ/aLobxGo3k2M5VqlDjyRPppP78ibLhgmoQ0PDmVg47OybVDEZPoU2Rr5z2ht1AQrsGrTGu/
dh04bRR/vrSaCyS9O0M6u7zAgiljKl90T04qAvxh892kIlDO5HSdRBL09gF+o6weG6vd1XIOhP4l
M5ZwgmIFb/9VtdLuNmTDXSRRlZnNju1o2LaU0Gqkn/IWAcQcXYRRItXNKTwJG6lTPewJ4gq9xd0n
mM/vc/pKMFaequKd3KQuDzyqrcynU15PAS2BvpOZpQUDbsvBaBs4NMTdUZrWcm9heezHaTZR8ggn
bJy8fuS1OWvp/Uyp6qpvScZ4VEWFu1gQG+inB+9gFAvq2fIw9+kddvlBjWZjRlplmnAXk+8mu4oz
afGhM5LpeWwNG441lFJ4ZGblmLCz2zCKnWcHuUyQdQVGAl73FgGIneN0lsGUJd+rHPIvUVH+kjpu
MKjNa92MX5XIixgJ5M5h7dWmiapnyq9lg5FIkuw0ZULIb2if5zKbxCVfIpyzOa53c1pG+UOVwWzI
UCUnFFhVMGIx4ahzgrJCr6/9hF40ZSZ76MqlNbYpLgMbhCvxCaHGDD8tp5t+psk2MHnwKKVxMIiz
DXq3kMHyo8jib4mifi6BZcgIdrOHAsetRa4VIFRVRqsYGjmDcgNi6b4aS3tTFZWmoYgQqwpduaYx
PhlElHkSYrfqyYsVobbWa6Xdj3Xl2L4z5Achau0D4bQdPVEHS7YqZaCbYIIKlp23Mk0RF2ba8ilr
O+9iGslWRDqoRk9IEvQrBFEVYkQM3y+Y5T/GEdlzVuK+ImDHeY84scPo4cGXS/XcJmlyRJjuHV3h
gnvpaX2OdGROa7xQWrsgJ8WTlo/3eSM3cV8jJlyAYJqoTO+ismfvj5+dmTejUvuXpqi2ZvYJlWhg
xXTUyaz7TqV+cxN7L+zoWHYVwBD8wn51rzDs6SRkU4dK1nwhgvbiZsOXYsI1Ouqwp8JS+6HVtC9o
JtGOiYHDR0v2BcaB6Hr0sKbm9qDV+9GEAGxZkAu7TjqFkViL8xhpgjeXLqYNdsFWqI8BUwKDOXD9
JUJmuc378gj+mX6VY+7urKr86rXVccSlY+swMSksxqHEcgYlmVNpVFznIrlrGjVG7DQ7gSxjfAPn
ICLttSYMuDQ/aATeLB872r8mQ+rP3W5L8DUWHV7pL3jJnPOWU60307Afpr2lfEQYvkMKKHzEIi+O
m+1S5aPddnvimZHxT0h+4MYTdFRuWCWQKCFaW85uUMuHFoDYrKbDImxeB/T8piPvRV/fGWI4JbVE
e5KWnx0ionzc7S+oRBlJtYeRAOO5zC9eYz5HTfwamcpRyuGYsYiruPJFn55K2wsGvDcDQ6hvUbuK
82oEmBBwncviDC/JrBx1xXhScLn1nVa5EjD4bZGPDZ7RW01GmT/WIEr049/tyAqN1NpF+idzQFqQ
KpqvCoHa1no0Det17r4XDI5lIS52zzaDTNfH5vKKPfi+jlpM5N3kPh0AkIaYvB3TDOBMrKELKq+5
7kun67euG19i4zTC6Uc4+wUi/kEQS6h3NZ70Nb4i2sItH7fe9IZeEZejHk+6yTLCWddIypK7plCU
g6t2h9zFyC7C84UUQRVv+rjDDFCcjPmFicnOhdoxTWhQsMrAr2ysj6o+VTjOyZtsvD0ygwcZSxIe
vTIcIu8rL+0m7oxdlAM6qE40H6zGUINkVL7adX2IPW/LDQtYGnCx40OF/sZd3F3ZorWXtM72k6W0
n9pY3RmpslnYNogZaXgB22ukDr5a9jeddCXHQJxGIs3MXNwpvCAy0Xo2RhJUqhboaUZTz9hvyVeH
329ubl+nsnvVtXk7NPPezKytBT1licc8yMtqg5B77NODcAglRcZSILhvYb/nBo9XxU4PQ0SLZCG9
Ns9w7s6zCk1F1cTD4AzPFeP1TTF+XIphU9h5tYcR45ymTkn5ot587IuvPErsKLknFTj5UEAxif2p
SzcyM4/QFyzcArIrVDGUHKPzYEv8aJ2BlAJjsC6102Q+tiRhF+s3Ua9mQHp3ayg0ZC/vlZhjcdJg
2o8HzC5U31O7jT52O23CVXpkLGx0j5OhWxvsQVA0uAWOChBvNqY5yf3Sma+eJ8snNI9laFidd/IU
lp8tVVzhJsV6mo3kVaueUDNdAdwfqwrXKqlvB6V/iN3mZOv62QGJGjv8Q+ipN2bbHTEY9G3RPJit
fnPJdUMU+Taq7n0/FFvFO+ujskFSt9OJbxq497nZnYuRsZzBxGFR+6/rhr4tzILzoJK73PKKoO2f
m1I/YOrlr7XpNqsd/CY4tT1m9C1I68gEwpE4MMwv0K99WJb5dtXL7zqi3lFRuk2yl2T5hKqTaOFs
WSz12t3gxBgqnv5FtJ/LeBW3LlD/IzygwkIfPhDp+lGb3Tc9n6Kj5YDHezpbAPoNoacvRlmCT9kH
mnyeG/J1qHW+XEovIGyRkyPJGEw40afeksEg8ytaIZ/qJHAY4xtFF0bGuO0A06biUhjR1RTXKHkr
KwoS8y7Pup0slQOCpY+d1DmZocTrdaDU6psh8m2GJAiQ2R/FAt+mCi0U1vVSKj5Y67YqXBBoohTZ
Yz412OMw3w3dhAdiKU/OuBzKpA5qO9nhHLjHuWgjdI/FM9ZBUes74NNoR1JGEKcmLi6WjdzcIRXU
XNnq0c1p3tIC+5zSJbx1MW+GWxhIejDzwfN8GzmkiooZuxVLO2D/IAPHOdPgbSPUTUkGh93Nsw8N
ctNkdoDHvKtFpj3mx589rQtM7VPnmPez6XzWxBd04ACkOIGhOz4O2otR6Z8sXAGH0nhK2ixmOkUY
o46oLlXmksKya/yqbIy3ONKij65oOEhLF+2YPwL0LuDvMBSqym/a9rFFi/cBIhh6ywR64qWbahxS
kpoawu6rQz8IDkxshHzdpL4yhLWwTdgnw8w+K5bxOrI/+0JEuGAo65JE/dKJ5F6fjc8FCNlmSppH
bXK2Fe4cR2/sXnTgZWbf7UuqZl/hIyLPyM6KggYPyQumQw/W3KuhXifXaFC/do1ybJPCwCXextnB
YWrYfm3IRZpZQt7kXnRbv+amSc5rpgQe4dkEjFY7Tn5oKcpZcJTCuaHd07EbuJSySa/Y13n7ubN0
qtO8hUIu83TwCHxOi/ZKp6tsZekZh2HMrMe817ut55bxa2872RtOVDEI70IErql3Z3tVTvS1srwp
2NuhoJWwdF3NvchF8fZkXlUV8yP0an4Xjfa2zxflDKs5HzcGpuiarzhJUSHLX8zvSPBqiWIIv4Us
NYY7YbWrF8viIr8vq8aGS98NovEF85Fkow3RWKGe0GsNzm6mIuMvM2WokHVXEyZmUU8MyodCLWxi
qCwp2p1Szwr6VZHsWGmFL8oF1D1JqTsWSvD7epTZ6tc3OkE8RMnVS4yR5lvpD31L9InsJPY12DVo
R5dBjgjwXI0bLKJQFfloVLQNN0sDBJcOCTES+AOIg8LiZWAfTXhuOq0obu+QxwxXdhRy0TgF+dKl
Gcm+JNL4GsGK84bgEoyTMooNVJ64+mCDubeRnpowBepc96fUTg5Lp8QQZcQs9nPrtCdsvjxANE4C
dLxKSUlWLUWAcysrOitM4s5KjP6uUd8pJN54Ck+Qv9wPVL++bOPyMoiFLz+4Wf0AhJTPbjh2CrZR
rqZY9rZFPro8WWaSZJt5QggqGDoz8vC05FA0tGsbzKnmD01ZxcbWNnmX2mxey04x+3aq1t1JIAZN
oRpE0B0C3IcV7YvLsaweeqdK6wWA12ozY58uGa4bvqU1Wn3Be7wU2iZxuVGHqPTK/JyOkzpR7WqL
DNR00fDJgivntNd87psRNxTHnh7Twcq1bzRwsfMtKT22n7ErzWNsRfb0WiTLeEbotOxR6hYDNdiE
yXPrklG8VLZ2a0ySXgN2Au0UwalkZ0omks8Y9SLdstDMJf5o5gAVDbsJ+xlZRpeU0VPtI4wdrI2c
JibWFX9ESeAJdGipafMsoMN2cBMlHKX/y96Z7EaOpNn6VQq9Z4I0zove0Ee55iEUUmwITcF5NDMa
yae/n2dl1c1MdFUjFw30BS4SyE1Mktzd+Nv5z/lOjMo+bojd++8dzR8ZeJdYaQJ+rd+yiFjgRfhu
np5xlZN/aLKUWW8ho+YknbbD2x4kZL/FZm49sDdwv9o+1u+ClMj94szyq4MitK1jCCdq7PPD3C7y
1NtT99o7TlsQGPPFesHK1RYbTUMq7cRnjl7r963CmbYOD3Sn9qepTLP7Mk3TfBsNK+6hc4XTPihm
cdEuEHVYpRcvRV1KMoj1cq+lPe4824Qs2DgGgAmtKfeHKnO+VJDGF/5UxY+98lkmFFF3LWAx3JMS
8rm7tcY5jeDIQEdQGvhdGUJv9JwSMh40HpBN7UswhcG5+S1plnI5wRzpz6++wQ4G7z2+4/7kY9ss
ywvpZE0y5GFHDiatQm8/Y4/4Pvu5+mmPEe91k9oLLvscklHourdtMVr7oVrEZeNl3Becq8LOUb3C
ihmicfrmAjcrJ93MxrJMgD+Lx4rj8gVLcX8qSY4/pmpkHvEMgMBET6htPsP4TVOI+EXqhad3U6RU
6C3pnL2B5cgPU8PduJTS+ahC+pUSNTnNc1ktNJQ7meVSXp53gA6c8cvJ2lveR6w84G7+BNni8Eal
KLc7CCV5xPBzhsQRFTfEvBBJW84Xhvas1w/l0DgG3EvmvbqdTAHjwFKLrlQfEWuce6aZLITw17uT
g/TjcH1bcR30vL3YpxCZnFc0P5Wbb2iuZkmA0ExHJx6zBDIiQ7J3ywaM46p2vUNvu2mYuFrXmFSl
PCLDuRf+nPl3IwFOLmtud+GuP/LxwYwZ/lfSJFcon0sYwnSY3OJE6XhzcoPVJRKpOj/RWcf4bDnF
F4VRjDizQ9ONqMfsDsqC92iIkDERrZJwXyGfZjvn4osELfeZ9ufrWmce19b+Ya285YYGblrklRtd
+hP3K37e6t7lhGHsIN5r5ieXLHdCoU1/BL5J17eivyjLfZkEI5Ikr4U9X1Yu9tIhGjH/umQeB7c5
o7JaezP5KYqqutEmv7ZrHqd+eeBjVW/tsXoZFv8RDl5iuoM1x9S9ZJ+tRxtfje+Y0SaUJLnj5ahj
j6EiZexYUxDyq74yUBmSriidTe91gjdn2ydRiODsgFa79jqTnrxx8bn8VO5n0Cjre4kxqiGKbYLn
quZ0cp3dJO7SQRUvgSwvCX2O7/Pa5NfNMrs/DYMD4BrSiZdDL6qXuluWr9pz61fHU7hNFmsbzfm4
G9sUAxaKTDgepzzq4afUFp4guOQYGXl/NjmL21i8EHAvPwnv5rcVkKkPbw0GetZCq8AU7dXfcEc6
r8TDIe5K2802ppTWWzYOod6G1nxBnaZ+clYHxmhkxdPtIrL1nvafFNndVsF7OXrVSRSMsfymg/aN
fbRnL/jsnRqsLxOSszOimt5G5SFPGEwrbls3x2jwgYiuVsidCzdDSzia8OE9GFbeJ+nlsnhnLkIu
NlOOR2gZG+dgcgrtY5sW4Ka7zXgEbtMez08QZxnI4CK+sFN3LzlMifDgza2Z1sr4/JGcC7XP1+F6
MmCmSsC7RF4z6EoYiCI3o88E4O9mytB4Vx0HVF3Pu7l1ISta+acClpt4nbxUc1HtUq3VsUsDb1ut
vreFCnYVxij22NofwWBymVVyOsqFZxAlaTzYsVf5HijhLv0G97s8BF5QXnVOY5+pSMEOwM56F8ru
dS7Gr3Kat2UjuasMJZestj1ppPiNmOZuWznZaVLNs1Wz3U4H9426XYSlvLT2AfA68syHLGrTC6pu
EWJM8M3BKHkzwnm41aAuLqnvGPdoWrsF9gt1vBZFfZUeb4Pef5wMGFvUR8zfMkzfRdResozYGl9h
ie+s14FQ87GbZzy5vI3jHk6jxXZIaTfcRdNnSUwc5pM49i3thIua7tMsAFnX8nOZ6ibc6Wj6PmcV
3LjMv0G0KZ8ZP6tD5+Oz4ng/pIUE8pexXG+jBT9xuWUvtMcU3O3hGHQ7z+mWY+dO/oXNmvQiRuw9
Lu04vS4ARBmtR8QKN7Pw077AKjxIPZ4ypN3dcr7c0IF571Sx2k9ZeakXN8NZifc/iaqVlfaIU33G
u7CtapIX0hO37hggExfOmcNKzSuEvdpvcZ1iKDEf0Wp8BA97z/W6v3AETL4F3dCElfNQ52qn7LDZ
iWyad5ZD2fmU/ViibkFl65mYtILsjnQ+xAOMPMEuzfPNnRWNvD2YwzaK1Tzm75BPoDNfyFkdaw/t
scyL8d4Y3jEV5iZWCoqzLij3daPrq4ZM8mOc2tdxLJ0L+IpPZByuRDZ/znN4GvrhMlrDK5rYKSU/
S31GPTLBg52EQQ2uOZw/M4Q7UebjjSQF/qMsqvA2sKsajWLUR85dvfNroF1R05YMH3wzBoDzfSCq
d6XDgURCluRsF7dxDE0tgjzAXie7gev4zUPEB2gL/gOp3+qhGNhAdWV1z4rw2ETA2TAo4C6ceToZ
xi+3wRox7qSlb1sfrMNcviiI1dQY4rsal/a+lIP/1s1T9ODHlPCyaeJtO1d2fRkr2jySWXhP2Ov1
pgYfuIOBjdO6a/fs8xHc2LIcJlWrKxPiIUHEo1LR3MhU6ueY7MBtask9TY/FAzwqJDdFJlv3s5c4
00KfQxy9DQNrRYx7i7g2BuDLRkJToGkZQczZqtr+AbfKOdKNmERFLBACcQ+B59p32n3SHCXbOZvH
k6bc4X0uiVQHijg5leYPbkEvdLteYR1/sKTzLlyYQRyJESIgr+jJJZt+9sIA6FAZUD1lxAWkMvJ/
Hj4f5vO4+9EvhvjEdGmsRjGIj2rr9V21kxBV6AyrkdY52ON6BvHV2x/u1JKz47spy+GTLqyHfqwu
O7e4hb68hSc0J0j8wYHb0nIMcjvfT6J+XhAfqaxxv+kmPmmEvBZ4YYLh6CwL8kGYcyGf56WU32eM
odXA1iUCp0EqYhF7J1/9y3AcXssMMmpXsixgw71uBlot9uFMpxLP5WJD6PAllOF32XSPXGfrb3w7
TSJ9Q8VmdGF6KDkeivEMV1uX2ZXrQ1PoL0Ff53dG28VeL/5tWXyK2pRFUkp0mYGcUNi2m5kL4Wsx
ifl9HGf/diqM+iwyo4OdLCkkn2cYZ5sGIy6FQXwEqTMA8TwlPiHR+6aF3okfik6cjCuIRallaN26
S9TSz+P7b/ZZc6v5KknOR+fPU9TbIzDKxhnljtL0YYultsZ+0y6KEQZMAzQX2zn4wqA6p3K6pV03
2kZ9Ds4qCLBPjiELKY8K248wZ8RAjwGcGtYZe0QoTSqsNQdY7WTZZeayvEQM/rKXLJHMQYUCcycY
zODyBBSuarOY69RzaU6WsqQph99Pbyg87r9b+f4HvCL/ts/hf6EZ5JzY+NdekG3XFC0lDe3fHr56
/V4XH793hJz/7D8C49EvyLZkGLF1hPSyn7tpfnOEhIImh4hdPqnsENPY2SzyD0dI/Av1JFg/3AjX
COgEfkl2WuX/+R8ExgmK0xxA+Bx7B0CFv+IIAfbwB0MIASRsTagC7rk0gpKIPzuOeqsW5eLWBksA
kYDLUo/2sqfqd173VVWXT6IKCdpFnjQZ2GyJV0+GCuSTlkN9KR27o2LAqrLuBNsIQgn2lumgnZnG
vELnxduKzxAGSt25n32T9s228jR2EHDQ+lsLsf/sREm5QguVAbrvhmJsL7x56bgrh1i3CzA89cbm
wY9coFy1JAUmt4qRhcvUpg0XKKugxiP0s7phkzFOBvoVWNAU+2/p4Z6XHZxC6CwVze1C+c9OUKoe
i3kEosZpZitnXyhDrItdOH3F2g+T3rfa+QkwTcizKYo4KHov8KabIYcotE0n2dMDF+f2O0uS9LPk
xNKwf5TwAIjzqJUZtbrXrSNpi0D01deIObE+lWqlnWrpYaIlDf7/Zq/bVTAIG4MS3mRyoTAoUwJ6
lhMVzQ1YRWW2MtbZI157CPeEc/SBh/eEoaDV493kU0xJpHMt35y5hWKCJxHQLKSeWe6wmXVgu8HS
iY2xi9Zsu1np/EeuWvvWSgMoLMUadXLTeFEz3ZhFe1C5CjNyCvuTPMOJFeZ4C+ZdfBz6vnoS8QwP
ciri5sot8mkG144kDlHMfjNhBMi88sN3MkykIeHLV/Zm7rQBdgRAzUkWvZS3tRer536IK9ZcPew7
tC9XBFvg8+77Gs5oUnIuVxbbvuGCBrfFPuNMdbHH9Qs/trRWHl5LJ8W0GXvRr/vMHfzwvmQWtxI5
rYgyq0UN7Mnz8lwg+5l02nQEXNAefEc+WCzrh30s/PS69yfa1Lx+DFk69Wt9A2tWPCjQYdFV6U0i
OPbaFdV29TDvUmWdVs02ambA0jVoPBKWkQjMRWuN4wCobBFma/HZoLQNfle2qVWG96V0uOptHLZv
sLhgrVpb3fg1KYHKRbKyhsi7Bl4EPzdTEt1pBIHnHmaqd5p9VSzduskB8zxIJw81Gm1oPpzGYOYN
LCpNk8zOc1pPVMzDVdBfsM3psQB3rvKeYh4AAf7Gqqb1QnsYNjc6MDgmxwBhYaucFquDhgMUb4Hb
dI+pwbOVDNix402TdU6fLHUoolftW2m0cwIcC0T/K+u7kuOvZRIzjbfFZKgbakL/OTLGPm+PaWzr
KtGGvOLspvlo4axwipAxL5qHj7gbWm5npc1usC2LZeAzML2HbcVujBoMUnDTgtMEv2rzk54xQGYL
lDnUe/S0R2LLX0s6jvowo/vMm7Wo0PSnOCoPTuF4RPl8Vo11PYNkrvJMfsC7JdlnILZd9RnRVHS/
gY9NmBfzU64r/8YDgMvuu41pKqBZt9mHTeOWmzVbwmEnuz67aGq+262jlOgTzbzSbLu+suAaAUDt
tsIfYxdgN9Mc/RlkLxPLG2M2+h6KCMfPKkE3wrq+Hu3JYR8U+nBV4zkOYJ5OBZeqNWiMe8nVCMhE
Y9sf9HLqt3ZEktz5Jo9rtBQ2B8kSrNo5zEVYfvNKCss3ovWdR583YX8TmLxoz6wo/Z0SU5cbpCJb
sMF3N9ub2nERI4uJty66aM42OvJMhsOel4A1ZJZl70QovGtbVVBUbS1ci7OzQjPL5sAesGdYXbb3
plh0+0i71V/rwj4/dSh9B2uIlijwWJ3bin4ftQvcTJFgpwohXSFspSKNE6SLdfu7Z/Ld332zv2eV
/Kno6+//jOcTsSJnx7NN/MntCJMv13KmIHOOeUckvIcsorZc2LZar+V1Xtp0rImScoYq9y+dtY1Y
uaq13//7r+P83fz9qzuXN52/DB+hF65A4PGsh0Txx++WPftg2PAN3Pwb1hS6nF79vpTfBhovGCz+
OYb8F9/yn6NlwIWJD51ZD/hFY9//0z/Vtikruhq7W93potlMEJ0k4BDDqxwjNDpX41CTSkVUGXIw
x/y34d5d2Ltfv4z/iblw+hqVHr/+dv3Wy7/x0Pt8U5Rm/T/BFOLt9M/XZktX2G+NXWco0n/+B/8v
3ou338+FoI//MRgK/xdmLfy4QIFwe0IN+sdc6Di/IOeGgtmQuRGalfvPsdByaOuiOpSHAJVGjH/n
ae23udASEb8Wexx2fKSAFOFK/gskoT++ZZlK3fN/QRQ7DIeUKv7J+N4LvuiFoQyTwejco0v8kI7f
7YIqEv/NhwND1x8+HvxbQUgSG3Q7rKxIMEv98eMhh9FZgDMNVFOADbC0GfbG5p8ua+azjWrx4yDy
G3qcPB3c2BOB+j6YzWPYpO1br1z4/bbJkkEDpY4an2yfR7VrKfCs1Ln4iq3AO/b9/J1+IdoBtLTu
Ci24LCOT3kH+Q41fsuixi7qb3LHoFZv9eCf96WsZiQ4ZsLkfhYVWGKXZCwxYComCHtNn4CEhJapI
eZh5Fg6yTToF0+2ZVzuJQX2B4kX9IuH6HlFlcSAjA8tQMq96c3mqedxt0m4Ah7mefTGjHr0dNbrt
50KdBvEmVJNmGsEHLgtbanTZpWQM9WLQDChcKOGNyr7WrKKfzMXduecejl7o+orWEXbSmTUqtMnY
qpxd2GQQph/jPHBzJzpys0HL3GJa8erhZNM7sKKTzd0SmlM4R5Z5QWEbyT6zyAH+iXLi3/K0i++m
ytEf9Zwxj1CdQdiqtlv3Tc6DM+8yG++MHXEnJ32loMl1UlmvZ7r2/dqk3acOOkQWvcRAFCk3YVR2
5AQT2Sz+D7UOQUxNB2smKIL0YSSO6eLs5Of0+Sx4bK2E1gCWwq2xZ0QIkvSkj4P0uDKLfwPw7uDp
GoMiOLF/GCr8RXa5MJEDnGYVqiLCXo5dfBcYy9XJkhQuYVCfeLvBSQjjU4c3Fw9LRGkTvmGt/V3W
VBgz6Qmzum07wv5IFKjYbt8P0CRCzVKdfuEyBV2wju2zj5yr9nwP6qm0fVCFXkxAJSlsHfyMZpRA
bj8kvnk8m4rMZpS7ID0AHcjEYS0KNtSWJO3chRLZTVfRBcYdK+827HChKuqmtb6mVI7w/ItafEYM
IeshDiUbOTiNrH4E4MWEHH9sbZiIqP/q8ESdVlMw1DUhrWKJi81Dkpw6v3M7V3QfZePUt56dDuMW
uWQe9iEdFazMTeecf7caPmnfooZoCgGWY+gMh4BputbjVozeMO2nMV5Udi9xe3MucChxq/mC+EF7
uc166hURHjBp21jzqRd1tZLMAgmJThiIdpNb9VkltWCJngZ/GTuiT6p5C0qX8pKRyBMkUK6Pe5qB
+OEQTbBZOVQyi8/IbTY3FsvOdDsi19y7fhl98J4ogKPLlLYfp55gFtthGZHjquflfcyt3NspUYl6
X3rtWOwqHXGa8PbBcbba1qOA0x1tjYdqtDoeY3sh3Tra0IW8ikPc8Z5JzJKZ+2YqgjApioBro8Io
ed7VuOoZKJL+JtsW37fqKPcgqxuxp5IhkflkNn5xbAPT5bi0bPnVBg7bBorU9K5tY70cVTOhmWMD
9s/dhZMo72wyz5+hK8eZ8X/C4553LHyS3IJznTlD8WLPqc5eKNl2P2fH1x9OreqHMc0bd9sZ6J+b
0JqKFUd6yIhMKxF7t4GttQVIFbflKppyN0DavEt7sxJE7DV9p47P9v3Y6Wx8cGIRgTE+IwGSKu6z
n5XbgH0pG8vrTxi7+3mrU7zIO7i0LjathlveLd72lc9LMys87W0K3ydyufzvsYOM3U6YIbcxt06h
OFEV5/cXg8sOEStG4TrHWPkdlsCyFC+6joS7MSKeDtnsLaCNh/b8QRKenV0tw4I8H0JbC3Zra5OP
XIU9WE/CHbMPVSGtJ8hpmC+COZ4uq6KBkdJlrnnBUSXqo1ONU0RNAVlnAK0WuyPTNDL6LlE7MWQw
UV3BseIcoCvIZky26+m5HbNabDKbaOh1TQtu9qNjgaq+opGynJ/D1K7ze5cK8m6VGAYfQd8BFv1A
v4cX3UuKule6XqiYYUGeT9G5SKPubfMYWyYrbpa2cCbeW+FZS28bKUo6/9K8pcyX6S7EcDYAX6GE
Z1xKQ+IbV/FFE8FGwo4fTNC2Xf7+9AgVtQJdBCafb2n20MDDhGhC6v4sraqHkO4iLXJ/VJOFWwc3
x4LdaXAtTIYlFZhnKI52oMJnyko5kexwkN9MbC8stVjINtFzuCDucjhn5fDQs6N0t9EixHqk86WD
dixd/HbGHSaOEsxsHH5D1RTkP50+OPpEiMM7C4vG4OPu6niG8qDVL42TV93BboWH1xIzgUOcm4tJ
sgwk/qifgDOM/QHWh/dQST4dx7YadXiBmhpj6kPKcdhsGmeIvy8ywJDVjrEPKKgH41d+rNzs1VOv
g0lcL02IRuH7vTMQjPAWcp+z6cL8qpe8oId0QpL6BtJ8nbZUk03k0Uu/a/jq5Yhhz2rMrTGLG+zy
CGfJNeevMV8K3+nZEsot995Utns155yvl2aFsACDOXcFP6Fgbh+qOLbUKc/T4KN3vGwBTRCXelfI
mhoctcpc37GZEu8k9zP9c6SDMH/zPKfR1x7lgNkVBvlQXFRw7ktcnjZX+w03w8EOubdSyXLgrTIT
uO/H8955Qy6RpD8ulc/ZbzyqJdmSxCU6UmBZjAtMKZSxjksfl5ypq3/U1GKxZmrYfG+7hUiOcCWs
0rlk4sAFePTxd5ciaF9NNcBeTxu/3xVrXey4NtY3zAzzT7+za3YmHFt0kLBIoRRv5ZMc4QcZ5/Z2
rJp8TxUQZoF+8jlzrR7j22SGC9hr52yKuyRtOvjbUC39BSnt9RnwUe7goscHG6kh3wipqmTxFcTm
DFckotocHUYBIZygqtlyBbqBa5OQYA2Pbk85lgPAaz/J8LNfqukIOJkgPzsGkFxpvx809Vulmj9X
fLGHQGDaAqOPpGE6/X0oZ4ASM8aWMsyd4xh45Utr8vR1rli3JXyv5MSmqI15kWsRA8peBQ85QRoV
qjK3qyxEXApARIE7EjtSeArOT6O5kQeYMexk1FmwTb0ztjtcrY84Dd55m8i72SMv4Cq2auzU9fWI
ds/eAvMwp1U97nJXr3dLh27EydefhmDwD46vrI/Mo3knnxWVTYhT4OOs2zQQ+aYfhgqe8DI+TgHs
FirWtGVzio3lIZL5T916ess01/GcbL1ym8WFT+KEzYXw6udqrNEL5rNNVBr7geDJtA09L7wYRlpE
zrCgR6zNy3XqRMO1UuV40dY+w0+Dt6lcMhu2cWw4ThmfVJf2J/IoBU82bwTtTTToylHicVZwpJwO
zryLp2OTWvDrB4miXM0QkPjwjvTNafVqs+baFNYsrmlf6X+2HYG+dJHosy67dWTzuzxuv4m+tUkN
WdaxVmDqF785GpoAEybjLX9zwV5m7PQhLOzluaawYdjnsffDZ8RNJh3MF9QAY1307BqxNVr5UG8V
JYpvZwvWnTvzWA9j6V8HPDgPvWOew3lsXgmU8/yotHuq55AFazN0n0OMLOlK1Z3EWtcXiMKPiEvL
Jjd84WfSBC0CjWl3JWnLcCMLz4LTLoJvcYFKSBo9776crg0wk5fB+FNIUVx0HpRVvGsdQl1m7DaR
VXw+5N1iG/eW0ttI2HTEeG2pvtYG5aJtpbUbJsZTNuYvJYIsdxwobxaWtgsA7LRdKtdgYFWL/lkO
+ZT9/21QoZZfC7jPms2/vuvvpEG1aIs/XPbPf+S3zm7xy69qVwzfFw/a7zq7XfsXosLc5kO2ObFN
ZPj/XvaRCEJ2Mix6AtRnwZ/93WU//IX8u0+lt+cENjfov4QNdv4M5Aj8c7aYlgK+GEfQYf0n2cjN
Jlf0dF4jLGcH9P4nb7aICAJ1sJbD6OOaiNgO7eKM2JLWZXvby7a4NOWAU4lOuB8zqdcPWIR4Ovgk
lCQYq0FcEKC8nbQVwDgjNFW1imRUmX+PgmLbT8V7xIJ675feqQVHk1BsuOPKyxzh0z4ZUufYkp5d
xr0OUr3VbXxZCv2ix+EO2zegi4iKOm8W805MzZOrU3vjUnv03FjBAMCnPHPwuFjYu5RRnLYZqG/5
U4nO+jkW+DFxSau6e5zzlhkvd5gWEg87yCMWiRzzw0rrsOVjkW+MPdxkbdhsMOuoO8snFM2pTyvS
Af8r9mm8oEP2TDlii2HKkiRVimFcip0yuTN9esOgZYJxBi/9uc2e8CKXciuZZooWKgZt+BHbRRnn
usud4QpTpsX3WgfV9F2zvo2hUYXBgVKdiRbTPrPbnRgJaiRYNLL7HCvJdc7MQalIhLscuQB8r2BH
3ex6K82eViceQEwA8T2IlCwUqZsoO5vV5meRTvGuY8V8bWrnwL99z0GzEuVAhc8W26UvzZJHioez
K946O1OlvIp9eb6tjDEAMk3ZjpDpcSCHaQCdIOpvM50fvYLYN+2PPK+AtF3GAFz6c1GpXV6qsXqi
xCKDojEyBdNXXZybq0OnwgFjFd9XiOzXAn/IYSyYnRhOuC9uYS3b/Yb9yehQYWnFDRHQRhBeVs25
bTPMYh60Vuu5xCD/uob5b7fWf4Ch/0tiwv/C3bYI0BT/9Wn24635s3B5/gO/nWXuL5hz+bR7CINc
A13Uur8vtMV5n80ocxYMvRDxkvPqt322Ff3ya80Av85v8Dm5oLD9Q7iEjm6HgJltUrXQ987n3F8Q
Lh3/18Pqd3J7wF3K9xAvQ9YL9hkT8kc9UZEngP9J4dFYUSiL1k0ZwCkWSBy1kAU0U1KxLE/PKkD2
U440P9L91rC+MYVDG8K2MKH5nN1yUYcyarPhFLOiwT+hpiL68lvtFUEyNlmT39RUVnJPpY2DerA4
jWS9rbKY3GNZBs6P88q0vmt8S2GTLB3GsKhY7HvuoG52AQGJXGaa0mtznRU0em+5Oq1612jz4tER
u+xXS1MtFWV1M6zwiqqGzkZROjT1tGp2g23Wx/Z4iRsOYyKzCbhI1siLNdyn50wMQR5Eg2ZnD0EW
7XTXaSxuORu3Q7DaTOPuwH125SjpRBBfF2rKn1bLgX/u20TRRvZnHi2zL4OsGePilrNZS/04SpYj
Rdq9ev05Ro1eWYfMpmJxzKXhh5vwcVVUfoTDGyCnDBarvV6kcVMfi8GMB3/uymt2gLdW4bW8Gnqh
mg7YghPnbCny+YwRglMrZQUoyXZfF0X1S9rb0SVX5PBONDY0ZI9sMyAbagAHfWxnuiuX3P2OsQha
qh9MQMTt9icZSnUi/eoeuPnbmz7m5jpQ/J50bKW45YfqhWasNOkVyLGyo5p32OBDxnud+Kbz1K3i
EEauwiww4EayIvSpb+CKp2VfhZIXitPW7sZ7iwRG/GqIWYOlpsT9LHy1pWBA5MrKxo8MSTN64Qbc
I45MLG3ZdFtOBe19ZXbpgQIxRy5KQ03CqrtrafrJdrCXeiB2QUUYodOYB30qJOkEhnq9Yq8emBpF
j7qHKP9UgdBNotIGuMbheIYkL8TquL2WDVbwdERpI8at8J8DIsKF5BEDwjMdxQ9FAR5hH1ixvpYl
Yz49spRv4j8lPz9Fg/uY56PAPO/r6XUa08jjhoXYfVrL3C2vaWzuihMveBVeYfl9xy9mexeWm+rq
5Pd23uN3Hn9ITE+PXdD64T5bZgwkNW32/TEl5Hyso/ZeoCglY94zv+I+uajYajxXHibysl+cu9Z3
iR4uLcVCRFI3ces0YOysaHNuRJNbn0fusK0NHdMUPSH4U17Yyg+JlZ1hglInuOFzenBMWKLXTuE6
JKYGDk1SpkJvjlKavu6CvGcvWDgC3VQEdM4C8WISuhn0SjUwg7Ure9zIZG/oPx7c79SBhd2LjNaB
Sm5ZlSHkVLs6WcuStu/ZgKUy0bXXUwezeHWwnavWHy7hJslxW4S1hWtC+ab8mOqqije2Dm+sriNM
NZrJFx2TlWk3HhQlCBe+92MpfQJVCPOQL1ECMJ5ccUA5ISFxyWtKspMsdJ8NZ5Khb/vfPaAXHt9n
S05J2+/T0roB0VLqb0FULe78yVmAcjSuYY3xTFFlw4qFKnToIHNB8Ar7CjnL1aWGueBeUvKekLD4
TJuP7xM1UkWSAqIYuMSnMDJjMnU+WxDbp0jUjtL4aMGJKXfsWOEG9MSiM+bhK9U6zj0f3nmH0tZd
h0GoD31W4CvN6vV1QbwoDiow1iacpL3Fiv7pQU7eaLILGzl49sW5p5u8tlm/YeK/ZfxAzXB7id3N
WfeLrgnahMtlx6G/F6kVXkalci8ZDryTB2b1I4LuxsGZddBI/GCwLxxPL8OeqJLn7pG7fArF9RcQ
4pjes2L5Maj2u7Qmf4+7YTnVQ9ftBwnYxqEca1lxOxHhUfSI+Z/ck4tr3KVRspp2wPxrvO8Gc3HS
LsV6Cgrc+nANZzgd6IZo9N5UXQWUJ279VMtj3dpfMUTTB87b9CqOVoYcCDCEVheAACO9EAecK8GF
33QqUX2w/ihV1tFXH64/PJzJNXHDtLwq65b+YT+o7iOcPye4MLcso3/OQ4N4HEZpdAooPrhq1EDX
7KzVvkt98VCtyHBDgGmQkzaiHgx2djT16TcXjwtOsN4dyOt45sKhh/e24BEz7nrjsLNqhf9G52DM
zqyNd7EoaGIdyvJ+ARjiRSlOCuLdx5kuqiORMeuq5/JJxfeZgmICfogkhCRfSRjA61aXRVGHN6GR
T23aUDrlDrH0dt7q/0TZePD91rsg6zEdxjK9ypcJ6ZnyUtXRgdaLtx6WtIOSbTWa+CXPy2Zo7UdB
ggT0w30zD5dZ5G7CUM57AIPmEhDPCkuj7zZ0mh3LUQ974pyIrzW8DbsgWCpA3Wpetv3oLQ9i4Yxf
oN6x8tCb3A4vPGeVO37+3nPsGf4qg49sMdSv5UUIuDSNINnhtiO7UKenAMLrJvOs7N2jKfC0rqwT
sEVV23wKu2tKzI5hRyVuE5siASn6QTbB3Eekfscifxrl4iWtJW79niBh35knjYsVVoIVGLgt+XpI
Xf2zm7r7CrtPKjHVKPeHpNAuAyGOfyWp8AMl5Rxt5zX/ng1mO2n7thidU3h21agg2rtFkV2X7FpI
2pYPeThcxaU55dSN7+wxc8gOdc9YVY950G18aRHM8An4BmF1WQ7x8n+oO7PluJE06b7KvADGENhx
m4ncN+6keAMjKQk7EEBgf/r/JLv+bpWs1JrqqxmrtrKylonJzAQQEf65H9+NmTSYNKoSuH41P6aE
tDCNTMXadvUbZ/B4L+Par0w9sCeHlbdpvjimIpsx9k5gQyOcFjP9AysAaxnPJUu/i7PQf8j82oZV
kkygQDhWUYxG5a5pqWleCxmhL5d9atEwS7bQxOSctPFuTnqNUFAegxpolJO/GeZ8kQTnVk5cMB11
GjTrnsbdtpu5Dcu0iT9oycl3dStggpxEZnbMjnFrL3pofMsYgXmdcE7mYZ3ph3gOi2dvAN1HVDek
0QuAwGKu3SJxNtxBEtJoYe68qSVBlHbFRc1dDBTFkt3eYNzxpSkNfW03k59zAFQuWAxfu4URX7gL
JYZZLKyWg84GMvH41k8c3a5BaI2N5JwKo16i0iO/EmY1Qe8YvfvcE7PwV6LtU3Lt1E3e6LR1XmaF
Zw2juHnpGhs/IeluPOnDVDNIiGWf7gb/Gri3crcChSPmGz+drLMEsYyUbWarecxwskWMCsaOL90o
hE8QFzK8CnMGaEMCk4k+Ho5nFv3JRdowMuu7JzqE8tthym4x5GmXDHbVcjK5dmd2+5vekBMJL7s5
TXZ3h5L3pbY9Lgy24AyJswtbwPFodbWXw/IgFznCvrh2195HKuWCbjFOkWt50p2xCaCnHQ19Jjdp
xQUOLUuHcO9GF3Yt4DLd8jwoWk0jbuhlVZFFSrD7w2H6FjnaW+4KmmXcHty9m5DL1XbKSYc3eizr
wEZTWw36DPyzqokWGSycCKBD+cDX2n8psA+BZfQ/RgvlEBRMtq2U/Sw11Zw5Apm7gVMzI8nyngkz
S9jkTnBXJIEGq+LpCggAOtZithLgTvEcHz2b9WTZY/7Z5mNv3mDGme8HmqD3ZmyivBveKYfEvoGc
G+16k7XETqbpoUCmeBahDEGTokRYqZBBLxN/TabAXvk9nYG2334dOvMWVpp8Ka5ZDrcAQoCXdIn5
r7gN0VlX+F2jDz+l56DyZv2F/OUmjir2fk5dvSTzjE5cRt4daK97PKPFCxScr9qogx5hru836fRF
V7QcUOW3zaPCeq8yVe1tUh53bSca5jBh9C5b132vTLu7NLFlPfoAgLyFoAKZnUpo35cDtxhN4u19
B37zgPmPCnN8Zt13e9Kmta0V/YbqJbWhRIQ1zVAaSn3tvk5G0l3ymrlV5OgD2/gEQrZp5ZSY8Gt7
eTXe6z1JY5wdG11aAi4BMWDDMzTG0WP5qjIg09XkiVU2UhHeSyZNzN2LS+5N+pekKIy17uRMuL3y
uTdHTHdmT2icZFE1xIw1kwjwCeBuHJV+t5Sugc4TzrRWu/O8z3W32sxKJJsadx9Mp47CkUXuN+EB
naffSJgat37XYrgEYYS7oqDis9LnmwzvAIPkLtlrDPIe5yy+8r4ce8ONehfLTO0nnXHyJMPbGFGG
NqhWBGMKHmFwMayNbOQDujAovySaobvZKu0ojE0aXdy2TfUApa4+jGZ0igoHt4JDPYzHWXNr0rx0
YbpoMz0Cy6WZkf9mq5j7zeu+eNYY3xQ04x3kLIx7QcXu0WLpWGYWsy0niYCshdNjWPl7siADsf7Y
vEvZIq0jTYeHJqg1ccpGwnFqIAkSkkuA+oTTQ9+nDOOzDucHdAhkImFx4JtYaDBRk1tha5vcVAUM
Bo7pnC5DpPczJcQfMMHwsKam7ChtiaNDXcEnKUNN3ye1Ql2DgQoDzOLMMWmSJ4g13yT91B80+1qX
Keq73iRVjcjG2SeykQG0wj7TLRmdvBTNK+KQxfoorkiRulqQ68DyPBFi8cjGBonRqnWaSfsORq8J
IAeqjmXIDwbs3KH4R5PMh6ZBw6wJHdZxd8PAmmrIWl+bjXpKSakvnDjiHNoOkrO3rLYkZ5holdAO
wAxb3+qofAE2YTzOcYM7FpMT5KxpfOf7sqHPfx6UkxfFof+Fy3kX0sOydGfqRdPCcjZa38uat+8U
O0um+YrW9QIR1Z+ikeNgSKaw8QnZmLqqFnY85hQI0ABkZanNNjrymCanx6j3vE2IL9oy9DvDAB+X
Isidu9h7rJI+wOTv76TvnUyU1OVYwxUZsoxPipJNP7QhqXT0Fcx18oZOQlawyhmvTZl1gANAxwUl
31Rv7vQof+2La8q1bpW69DpdbrChljMO58vENvYAUU1OSzFDocg/YqOMaFFuuysiyNkyreteaWgi
8ZRjyxmLeaNN/oF8urzX4DC899fVuTVHSglkhgl/OuaOCyoMtsY6stwC6TF7QDhST6rzh0vHOhBM
XW9+5Xzw5kntXInyo1Rx+QZ4sjnmE0h0fDUEW+lvdZZCL6FMa5kKTGP29q6ECgaw4Rm3QLKhuNd5
S4Vjv4yDpW+AUx5zEqxLHjJEyY2ZGBZQRfBppMq3HMJfzavTprPaF8cav3KJhNwWZoWobmgbOqj0
Y1JSMG6ZdLqYlLjbbW59B1oxPDiIOsx1e0JiPqN+qJrMlboQ82+SjdtWMz/6Igc37RUqCQyaloFE
9sXjiJWE53bc3KRKtjuObE7AwqsFsiM5KqUBFV5EMHhQUSDtTNiP7Jym9wJUn17RmWnTN8A6NuEN
8UX9WPdIIyDuYNOXw3xrWFa+l5nBCVj/Po+AtiCaR2tceY4byFRT93Kav6ahwTRuwr2uSr05lVrB
WunVRPgqo1w1mj0uCP+rDSjyhhl6Px6M2aeCB0SpICY/TO4z2yM25VahzrKCAoARxzrCcKyWFTYL
Cgna0H0tEw7Avoy/jxNr+ZUrGqjeKY9tOsqVG/ruseLNLT05rfTYfsrjkDALUKaFLFD9/c53WXTN
YpOpcnzLWzGeVU2PFnmKAq/2/NLN9bw2p849JnNa8NKG9U2LQm2pY5K5zbt65O4xw4AwR4Gqr7Da
cfxlxpEY90mpV2tl6C2SwvVcZ86wRjqPM2EttWYDhMHiXM0z3uWcsbI897aWA9zJBjsOnvxiO4Vz
vasxhe1E64tlkxjfUaCgyNnpvSIAtsjh15A2NULsPiXMr6wRAermd6NP/UPZm862MNx2awhMBXVD
BK/wmxss0C5Ki6EvByexWQNVsceHE559rzXwyasUYIKD3EEaTwxA2zVOTANYGe4fCMzMF26JsVak
UylECmXjI4/mKsghYlQ8FP0wmM3JDXo1QuawCZ+ToV9q2gSNMMQzZIVSLX2HcS9+rVdWPG1lyEE/
eBBbdpExmOsC8OpUFjsZe+lBRKPcNBWc2TB02TvyfLiSRr00mCwmrF4GNCQdUZZg9YqNWasRgw4u
c8LralXY6rGKxidq93piy4nxGuXNe145F4PEAnN0e3hqW19dry21M0TSbRDBL+MMuTZzrG86q+yy
reJsheUwW0vNbVF8CCU0zlDvDTKDxxAn+EqWqYu5NEV5jfqNisYBGB5Yqb6lATiz4rexD0Nzz5m9
DQ/GFAP57GsVV5vMAfp5NAhg3ddxadPH22XdfBNGKPFwK0O9DNyeTNVCGcKeLsqc02Ni6nyy1DNA
0aC7WoXoZn4fP9UueIwMWEiEEZL8wMsIyYoTtD6aADydwnsZZlURs0TEfc7FIB8SGv2uYRAJA6Bj
ZlQHTSSrjkj9yJnQi4WOkUyZqmexpKyEc6U3XMOWheSRp/ScU8owpfdSVyBGtBa57tZ1hkHbp01l
aCx65hXYycu3xi0pDQ7c0MM7bCN+2MmTOTSGsa9x9nBs9FsRH+Rkw5e3BUGVgIemmPdAX40rNXbK
mz18D7b/M03d45HW5s5czFpoXFrsD997Cv6wdvQ6eMKRxqx4QWalu0H597euSsi4wiYv5i5d95PD
No0sU+c+5iKclzR21ctoyJu7MrL3tSXeQ1KcJLHpne+LDJvU6H7tWzE/cSEMj+i3RPz1kUy4w5ji
WaiJyGqK1IEBd1wrnITWysgKCpZKT578VOlRuYRWW1635V7dAhfv06cRP2Z7a6iu5HqAfLX1SV8b
ZMP78i5BQEpXUU/I7b5sBnnQEYTglSJbqiYqnnE1RjRnDZK0mZwZS2BhgYBWL1UMQTY3Zqrw5qF6
Gvv+OaceuKghnjVeZt11iWbfSTGVSyOejiMkw4VTY/sBA8neorXvid1yLOAhGfNQwgVRd7K8KcgZ
7TJfc5E7kcyfZgJKO0Jd9rpOk+bFmOPpuxmWUE2NBC+uKR34nlX4AjRpApACVMnsIwEqOLbBKYXp
d7/pNMwSPDE8ZgaVEidvhBOKF3uAeWw4OCHmWdrTW+FgZNoWCWjgFVtxevrMzoqZWavQT5+SREGQ
Ig07qh2AdIHvJJJ1Yx5GnF3JyqFTrF5aDGg5QBgMfjgiYzdzg9Iy+HUXvZ+u/IQHAtG0XlVrkGoF
ntmu6sqHzLKbEU0tS1hVIa1mBZS4oK2nea63UVyUim1R5A7D0auHN0ZBIdgwvps1nU7xEo7IvJq7
+XmMqxuk6T0zVgguOJzp9K6arZhRags99XCO0NMWS/Ai8zDpe2YUibWA1smu0y6HDawxe21GyNg2
TzsYMBlNEpF38nvAlMw7FgPHlS9R01xyGBRLahaKjTFY0TrLlbPVq1G7NDgdmb9X47JPPSBnPN2p
ZXFIqu1CKT21kKowDpi55Ct4EvclgidxrIWVrMRsDq9x7cX7EYkURluMKkuxMSpvMQNv6HwPxMcY
7bvYLLr1IEEd8f0k9Ah0dE5ArogyLci5ZJZZY5nFyo11A+tZqdM4HmZ3mLBfZ3ht9wwGjoUQu2GK
Jd02Yzx8n5tm3JCtltwRNBywBS9XBPXCZa5a5ZLinowl66e8YM4hoj57mrWQKFVreIMmejzeXjR8
JJ/nWfk0OUQaMu7I9vYLDKNvqkJjzpvWOUoThCxXEzyKkj1MKo3qBPK5fe+ld2kHDlxpl7Rrdug+
6Lxx3HtJTEQ9KozbuDLPjg/boqEGxOuTc52pbSMd/yCwMNA5oaf1xfd6RvBMB5bAiYZlk0HNWuSR
FMuqV9fuIjzIGkv0g+aGZ6YdLIocpm/BITcLHRHwDrDByamTdT/b+4RxXiNMrnkRl19q0o+Iz+6b
LdGpLYspU+yn0Z2YYmeLChDf5m5arfzeMjbOaKDexvzSPrCNyfCzdzlDavL7t1LiJYUhtiWmYlJf
MrJIR7eF1McPnrfFMyzugbuxDteOPl0sTdlB5LYeXZQoBEFjZqhI5F6GbScb+950riBWneL3nTEI
c2umIzjzOTMeUGW/DU70WNg64y/uu6MNCmcLK3wOJm9ucRT7Zwej900k+Q7xMLJXyO2ugUhQeLt6
ZNbUgFEKcmjni7DHiVe1pnbuhN0EQsjiMGr1sIotns/c0J52n3tVfd/32V1SsIkNK0iWHrPNRSwy
gVsMAFeUw9UW8NipunWfyxTjnj55JPhgcZwKzeAQGDYbfK3qPWpazqxddHavH2ojGnfFAS4N9MKc
goTdHPn/lwaLy7YPO7ZvafUUZ6BoMk9cIa7D25AKnFoaO/eAEiqcyzxCDqVZFqeolU5gRc5H6doM
aUgRPYBINJa0pJwcG5bmDJhvZ0bhmjeIHO2kn1LZudQztONyWpGO0V5dC9Kk5KG1x6NSAOabizKo
szh+6ImuqEMGFLA5T4ptEnZ5FToHmjWG8LUBIGOv2hw8wqEO82nR9/QVaqkJ93gYohFyknmAMMvR
w5fsdnEFO3snLIzkkcFHTAGqz0F4m01D1VImrcf1e+jqzqEJHUwkdWcouf/7To1f+i/+5NL4t36O
/4VODUGK6984NY7Jt4+4/VaqFmLej+azz7/3D8OG/9+UIZHiYtTuuILc2D+TZpRLuK7H3Bj8pvWH
leMPw4blYtigHUK3fIfDK+HJf/o1+CP9H3WNlElTGmX9rUoK+89BM1cXDgY2kkGUnhjX0BpGkx+T
oJ0+UCzR1M5CGugWHaUzh7m1LlQnYCEK224d2bl5jm2kkdaqx5U5zm5glhDJ8RE4D25mYoHF1Hqa
K2VtaCFg1B69a1byAhK5WRq4oZeFY198WpKDLJSLtM2OPcc9Lcma58whsNMQPNhl0r1O0uXUsg5A
PJAmvJlFnXBo4OFefY/tXAYWz2i0hzzEmNrNj1pR4VTPcImivBQLhxzqAgG1XHtebl2mmvCI1xcq
QN250bSqB2KP/EEas1+YZsrcsyyvR+Uy3oR16t4xaLKCv39nAJjkfz8HKv90W/zPbp7Nt+oabVQ/
/6j/hfcNl9K/u29ek+L97X349uMt8/lX/ulxIvJxdUOaWCGx0XJR/uFxsv/bMF0Sm7YvHJeaNC7n
/+9xosbF0Uk7kWr26c203R88TnijrKsbiVCuzR9jm/o7HifP/Km0ksAkVikimOyIHB2oyPXPf6gq
rT2gWYTuISRQyNVt6ZAN2/I+kiV7iNNIDba2iSHni1MaKmddC7M6kKRvHsay8qEJgIK7dsSsGfJX
S8D/Q7XzR8xEiQSVWbZy7JaJLu4m13vGfHJwFT28ih6STe1BwXZDBFfPq6HOaVQtlHHU0wyAkNr5
9gfyFn4AqR7cavDWXTc+wfdxl02ox9otpeSVWoCQAmQgran8MHW6BHD4XR33nYTnTZVDyq+/ZWHp
76XlRVRGmpV3MCrYREbIVqIMKyjWEcqCE5EHy3WBQGLJF0u0750dH+DpMzeAjN13uAShpofs4InC
eFbYH3jRG2pH1jBQb+GLnGuT/jR4Ft3BnSIOAtOUcWqZYyNMvpsj3BEsVWxaF6oKBUxeZiHI9qrd
N/SrHRN2Gm81FNPrpLVajrp1X8KLYteaDZvWjggPsV+k+7vM13Gubwn0CahtdudiP5jKdTNgYxk+
5wxGkqzHuf8ovHa4lcYkYRhFYNSLlC0Q62sAuaxb6eCRFhlFXx3bRHIFMpWMw3noaBVc0jxWNzMh
7x0y4LgTekyTJ96Qxaj66qDBi4X6wJRPmG20S6/+cZAM4qH3wrJaSBr/PpoBR8WQKPEyF711mJzY
fEU91jbM+4ptzOe385hk8AUmpG6cxMArKttSBq3Fwu6HlhHorn3sELoXbHXmEa5nw045vkZ7h2Ha
YliT8aJNpdWwSUAFs6kCeBgSQOpeWzHsSF37tvBibevKBj4zGVXODDI7eNdEpd7a1ibKOz5Dx8DB
a6vc/ai8sXrxUvqiM48k1ywhoVp49x7S3h1hT7MjzhyCVmQ6q30cGc2B5IXYsWXm+MK7Pntg92kj
sCKCD7L1i9UoMprdY2EdB5TPgwNNUAXwWQA95ZMtNmGTV2/TMPSbydZ0zsMzp0ljZsdj1p5OCCBl
mzr4DX3efgiuqmnnnRFDwU1nD+CWoh+H8xwbVgJHCxOY7kfca+8cJzZ0aaLcpGrQnvxclLDgaSUP
u8p/q0pVP2pWbN1z4cxcKW4WKDsbb6Hk2etRVWQg3FZ9kAHS9jq53bsmm7Wl3STPZWG5G7u0OzJE
nlrqjAAWw9zHx4Hc7pJTqomINYsViKBmbUe6thqROtuFrqu4WGRm7H4HXlBvfL+0Dm463cLOjbCh
lcltSR10fz1QdjEU/qLaKuzR57Fx9rItmiPB92071OW9OxuSoV58Zn28T/3yjbM3Jp4aQdxp06DB
wMMH1jPj8zWW8ejO6q332Y6gjqZWs4nrKUeQNrN70tkuteuJOHuNeHEBToJxE+naLPVuSzZ127vF
W8ZIeE3PoDiPeU7rkDZ/mI3Wvw99frlaDKqq2mAvA+iCb5JM9yWe50dqQgmzZbdFN70NRvQy9VSc
sh9RqNRrr0X7dysodQ5kHVdnPNt8ZysTHSrdfiF0+uEaIUaSeghX+GdQi+qLx7D6NbFdktBz7jIQ
H+NvoSPv/Ng9c9jEFDZqz1Ui1rPSqcOiXEg5yQEf1s6JtRetH3A7Wtq0SpKakT9DXFQAaap4Wcn4
BrfG3pSuti5LfU+SVq4tCmscz95Aw1ZMQeRaS6Jr0pNGR+W6nGelde+0htrk6cSj0RVz8jDWtv1d
WnW+1tzo3rRCporOdPByPr94QA6RpX+OWupipnIsGTlhPyQkbq8sMbLPMf0RRcNbecVXy8zk2oTd
tOSZcfKmDtVX8/P95FTGvrCMsx8xQ5Uafste+vO2ye0jlFGaL+b8A2nxG0jQja3BR3KsGIGs3ieo
lURdNGA2dvxB78d+rqMHry+3bBbNRWyNK/jTJ7NiVBAPrCktKJ8wRNzMS+c2HoaHIvdp5WHohVpK
tlTjfuqS9FLQyrEdY2w6LoffwTBXJJZucuH437OI8Jmdtc46bv1sUdEdkiasnqkD39DlBxDyLkaQ
hRVxIp8Q+dwiKlukzC2bxBGBUJ3eLxBaqGwo2fOjXrClbFJmLBCboJiWrbqPa1CFE+jdTsFXClMv
h0Ck8jtf40szG/7u0qiAu5FVbzcCz/KH1/jjImlGSrbyrPk6QzoKCPC3G9/Q6k3lap4bRP0Qp4fB
rVufsguHC3yeW0K3VusPa8NFyQc5iuoWElUUy5r52nuHm/le1vw7aPSSXkgv7nrO7BPzptp1brs4
JPvd+SglLTGtDqltQR9ECfRXhdDs6T+kD40YhZHhLktQ8WdqijIfLoBjM4Hhy7bPqVdvDCyOG62s
5yV+loxKOA7Koh3HtxoGfELcw9RxHBFzBSNfS6J9+DLHPc1hrhb0ierHhwJMkr9PqiirV0bhtJSg
OCNjvpsxTTDtkCVGfpbEEESxTkuTjGWYbCNyGklXvdkdFbLMcTHjgCbEoyGzL3qNUznu9QjKkPU8
plSo88Hc6IqiUEo3/AoqSkwme/iEv9L4YGWBT+sSz21WgKUccRRbiTjo+fQu++noIFYH4ajfypTR
WSydGyGSgbQFK2sbRtf2pZr3WGO2hiT13dMpv3KrJFs4ohwDvkIdgsHsk62ehjGo8/wtdXDRdKFD
Ep0xJJuhFRONhLG58UBrD/emY2o8Vap8bQ/a+1SN6cWpVLMhL/9SYSxbdMqPOPxAGNXgbBLAcR6T
ejphTWu3fm2if7o03eQas5pQL8Cf5VylFub1xZBROxnaU79jkGIiteq9u9QhDoNui4ZTRkvpQdBi
B5u5yTZYlvhTVX6BSIN07g6Opi/CKknwC7bhscITeLYa2qQ9W0ufBgZoB/Cu7X3v2q9uXNfruvS0
49S333EsQvriV9G5JMne9ju2Yc5rqgS5o9Rq6d9qBqaDsQ/9AeArk0rR0iDsjM/ZFNbrfMgoT4+I
jSYUKAP9eLEZFAJImtKHouCGbypKt7yYDg58xiyCdp28d3WY7KeinrKl46It1rjF32rsTS1BBTY3
SDwsbPIqqTCQxurZU2wAIgSRaqm1c8EHUF2d9VnE97Eihojj3hjGDPs9kH2tvgUCJjHmm58ufcuS
c3Oo2qt734QKj5UfFFbO0AbVD5O/mVWjtx5GLGhrI+peoimZupUWa6QDitjTipP3mRroST1EO9qr
9Fv9M1eAEUA160Kfk/xGiyZTvCpGQrva9kn14jvDefsUpyolI9ViDD8LqVNtygN2cr/JMhoIN2BA
IrDp5+7QbtAth69VG7k0/ZCTTX1GilQhPOvXwMQoIhNnP3EoraCFqCcTROI1T/ZksJQfNJ/6DmoS
W0LtKvuUnwqQbL1uAJ1sk/mfP1UiXBxz8iiv4pF0unGZaTzPGA1BsN+GV7Fp1umNb64CVPepRalP
XQpuPhqVc5WrEjxzSFf5p441fGpaFI7EDyqRKmCwlqwUA8EOrDSunH2X5IDoGtNrtkas2UwWC7/g
HRPnYNmvSsoXZl7izaMtrGZ2MxEXvs5CMmLFM7Qm9shFaJxth0bpe+xuTb8zkTUf8APb735aRDqr
n/Do25qdtFuZeO+oc5gnVV5H/fMVpWPhAr1Je3Co5J3Tq4luvOrtbUw1ejlpDvU/joePjEk1/YNT
l0jjZYiUxvS4cYi1DSUuqMBE0WEINQD2lNtobEbqmYGdDEs8r566KxMMgs/ChZvLIW9K9DUUdALP
3GM6UVOnG7ocpbxqAamztFGSYeAJCsq+qbVNWVVlyRagjZyTKwpsdKMw4nyFNael1VIjb7DIeXI0
X+GEDKw+sTZAHAC9dszMEPGlCf3oycL0/dZ6PH6pegmbRy/JpyJgaSiGbdiEd3orCAzPk5uMJ9xv
apuM1Sy+embvqQ2DNJ1kaisER5ZFDTrwMPdpddZaFkEqyDRn2FcM+pnCeVq6gfPi9U+aanUatdKR
FLdeD3j2y2LieIzKwpaglUwIEKqvo2wqMHGrvNC+49wltNTvcDfby/a65jQqKTjN9smy6UdahcuU
tqAUSVqZ1+OdYXQ7bzb1G7fWsxtCCEzWBp/vtZEhbk7IO/UXfwgFMXLL+hLG8SPnJq5P0QFUo/At
JNDOzbfshF+8DL2TXkRC2dFSbzUQNeB7+8BjUICxH4Lbm5871hToHlE8Jd0WSxJ78WdOfK0WNPXo
qr3E26DT0TQh045U0ESGAm8YMlpdOrUI6dUJm9bfQ4UpgSM4ffaAq/CtzQznBAmpWdehwGfvWefZ
6LtVzhdQRt0JK8BA0ju9paZgybhdpvvCpdqQsyzUGMoCvk91qsjdVZm/npjoLAfTEau6tphgwwKg
Qt30ujfNopf172tZ/zOh6v+aymsigkLy+nUi7142b20+/ddO5W/lV/WjbPXH3/2HcCUAhFlgZnWd
LQdQMYc48T+EKwFWjE5iw2FpsJi4XIuB/xCu+BMLKBd/SYc0KxB3/6n1OsBrXYefYyJ5MQP1/pZs
9ROOj+o5y+UfMF9/VquaGJEDlyMj4gZMbPkRgv0kiftINGSjNRVJs4r+pUsX+f+QP9Euo2/VX9Dw
rj/4X0nAf73gVXT+QR5DlmU+jGi1mzFNgn7cGNd70JuTp2SS7z98E3/xGuKqUP/Vi6A4/vgieiQG
VJ1o2mXdHdzx64oTDDa5vCha9eN76MXX3cKhgTs/czRqafZDJ/nNO7zWRv/lq19/qx/eYu4UYkqs
TNvRuLKpiizIsSBVzbyAoYn+dkO12pI3vGh54mhjcSyL7W/eN1fMX77y9Tf64ZVNX0v8stbUTvOs
DQbZtkkokqFkK5oOnd7fEPw9ALAJyAFR45MufvOy1/TmX33c11/nh5fNrDqqba+udhNNQ5funF/a
5zhelk9cKPFvXuTP8uq/rpufkqOaiHF7zlW4wykFbo1IkD9spuZCpjNAh6FI+A+B/pdX6K+uHuMn
wF7C6uTXw0jTqeNtZhilicdUIIRsQUVZblMFG86bY9Ef8B7YJgpU0ax+80n+4gs0fhKPnVkb41kM
7Y4KjE2v37QDClETUSevX/uwmP/ziVoHCgeC2BG/+Wiv7+svvj6DKdSPX5/nj1pFdqndZVh25OAH
bFAxr1obn1vGIqgHUGWRDNbmP3yTPz1zepu5bd163k6+yPsEhx62/mXuLMLn5oQ1A6vff/hCPz1r
WGRTz8zMmkQvhkzzoRBkvSb/8/KZeaJFFK5qHQFg81H/7QNOfD47/+rz/OnpYw9wDZBXacFbO+4y
eRIvJW7DU3yf1N46vil3xn7o3AX2kD7oP0Jnz2b0XJ561I8DlY4fIUa6GPLqvj9mZ5us3VN6Y2tv
/VFb0E+IT9w81W/VubrL2csG2are2PZJW+GaXzf837fUOrUnTwr6wilietZW/eLDW9RGkI6Bp7at
uafB2ycOm3xp7/o75Z3ECo/DkWCxu1G7dDVt7Z12oHh0XI+BtTTDNaSJfbVq9TUtsLty25TrUH3E
J1oqtkmxb7fN2b9z+Ik5KgGqwB0y7aW+qV2s1LdW+E7X4zHCd7HBj3Oothx2xIogbP01v71Ss5qg
f4cMvSzP2n5AXN40m3LjUg+yVf/hk5Ehz5+ucTEUfpRrEwo08hB7NkIyyfZamgNFM71xKy8Q9BQW
sCY8/jvBAfSba/B6rf3VxWD8+YU54kP9GXVj111v36tZVHASsw1YYPQsIjv04VI1r4kQ18Q5lRjy
hi6sDaSnRfvbO9z91XPl5ye0M/LwNCjI8KyDjsSgA7Ykwh4MfrpXGKBoL0DjwWmItzMsanNV2dF+
RlzSFHFeC1lHSaGvVEmbXj9wOiWoTU1qgmA5ToO26aLe39VJfQdroomQ6LrI6PeDJ5I1OMoV+mPA
mshcwyAn+qmpaBQa4/mhuBQKh40OYitmAY23TPPombMRF9v0mOJEGxMvXnM2NZd9N31Jyviixpjw
N7VweWTdjMI+TSVUKlBma5PNPuVrhBoWqesWZ2p1Aw0KXJHE9/h9t5FQ6C+i2OpuVq+nFD8/8cIz
naEXvxw4arxH3qtoL7/57n+xDTF+WrNSy/Rzq5bhDtErrV98P3r3ND0Yk+7GJdMWz6sW3XnyTt48
LRq+cZ7Dv9mE/OKZLn5aw7o40ns7o4AIW917bIqg9MwgMdkChG6QRC76uIEya/7umf6Lt/rz1NNq
vDFx9CLc1eWGt0ZxILB+43PVXFTVXdyDkE/umBfweI+2ruv+5n3+agMrflq8SJYbRKe0cOdYpPTx
N5USz3VuBsTHAz+VBwtZy74tq7v/7EsVP61eeON6ZdpNui8JXvh7YOSPWhtvr19qWkWw6U59k9/Y
gpXaMQ5ztPd3/4+681iWG9my7K/0D6AMcCjHpM06tLhakxPYpYJwwKGVf32vyPe6O/NWkrT3alKd
k0wyyRsRCMD9+Dl7r/3rV/5JBeR82M0WSw+qq4P8hLXo3Fwmetl47iKygBkN1Pz6Ugb9+qV+elU/
bGHYA4DyYAE5Vot9l8b2SfpPyE55rLtnGWgqo4wWHMwDGhC/ecnLgvg3C+Uf1difisiZDg8SZPIA
x7g/W5cp3PQgo4XumtrScThnrIbxEt7CO9j7vBWFo+83izQes5+8+OX3//TiuFgDt4D+fpwhVE7R
IS7qnWRzyCsIE84cxSu3sl88xMArpfornaozU4xbzGJO096AmzybAotbE3+q3Yq01ou6d+8SYsoU
m27kQQQ72e2Ue2o6Mm3Pi2EpAn+xs/j2nJ3VxwSokl0l8FxxUakMgP2uZntmlT0QmDDExOgx+deE
K7NxrwlPW00PrjlP9RevuKspEslJxI0dHbU8JPYBjbJpD4xZyf6sDqyKVkbU2f4SY7oQ5qbeXHEz
lefYoxP7MIinaH6tvR+991Lil8Tm5+7H8MfYI8c+jh2mlB3xOKU62OXemS9vugMhiuZzPFiw/JJj
AsQsPeDwygU+YjJEYqLOUe1djXLhIDLmM6HN1iF33VvVDtAL2yvMM3ws/COJOqNVOw6RewiWZpuI
man/iLY+Oo4JnuzmZl4U2Bb3MWj7/bAcbdvcePLVDZ7HSu8xYR6KhD2Ux72vvXNe+HDksn0q528k
XGC0Xx4jVONI4+UPS6Oc6OSz198QDnh0i+ApcvU1MdVf+yg90/R6cJDuMl89Lh1wSVyHmClXRO7B
QbG2WO6/TpbEwoL4AG5Enet3A/6RhKn0PpPLfjF4kXPvuSzyPbAHck64GFYH1wY575Wdqqe8CY/M
U/zi+2X07jEE65rPXfwjSw7tsCuiDfhpgMIu9CgGeLnfkvjmmy1enlXFHLtJONRhTpuN3vhKniZX
HBPso6Uwd0tjryUGPnwCA6gCRqGnJiMprJb3TtoeMKltm4FgsIYBQEqgAttNKg6IqR9xYUI+GTe5
41Ge2FBhKhw7+3huLpfmljPlU69eXYXg0QA824SEBTNhelDl9LXWFdbUSwJbfQy9AR5pdw1QcLvk
uNm9cL5ZIPN4Yn7ERIAckckLD02l2gkXbHA9LgdhZ6cpgSc6e9fDEjxOCVhuBApG9Rtli0NaFDvi
xq/QdwfLXaMs6kb/frSnKyFJjjYB0azD3qdf4ZbOwYqro++JdRzKQ4BZcrG3vu+fZd+Qn6O2qfhk
1THP73yfJh4gnngFM7dgvJK9exGRmCkdge4ikn1jZV0pBrQ6u3OI+v43V7kPhRhagpaQymE4NguR
xDOa7HHDqGebpWSpX46bPzCSrPuYkiowJyILf/263s/qgQ+lSBgXxgs7F5mIW67jJEbIygNejrsq
t28Qc3A/F2uvwzFT33QIeKqS9JF4k1Dw2cFjA6gTTt46TMjOKshpwHhgI1MJ9cV20ayr+JAPVJAY
80vXbDAlrxXYF08/MX6yacvW37IJVXPs7yYHo6mleC4JGqyIQaBEm4duOzBinqL7hFRpAK0hSUHE
u4RP5WTWv74E4iedJ/tDSWTS0agRI/2RMFtUEuRNngrxpG2s5FBEOXXKedgyC1uNF3/mcocWfR1R
s9qBhdL4fpiPtl7PqAQ1YB+AO5tIuFdUbjdlE2zvU0ILf/1Go5+90Q9NADqEqfF81R7LxT2mbMKh
1W/sZNrr9q33HuzohgjtdUgGvRL3LfICif8KhN8VHqddeVF04WEd6rtMXI/peeImE2fCq4kf5DKn
BCiq9QADpi3e3J7bjUkb0zWCbzC/rFQT4mIO1l2EzwbUUxDrXcojjq1oY3xot4RRawsGP+MKgjgv
K0ZTPZXJNovMunQx4Lhfi/LH5QjgB0BC+3TbkXKnEtJnFoVOFHka+ZCErHEJ363pM1gvwNJXtQ+R
2VruexTaQtn4M+5VfyzSo8hvPfgaASnxTsddaMES19lV9TrXEFMEFK4IJ3DerJuJZJq822l+fCv8
1RwzGynJduk/ATEEuP7ksXt78xfiPVcog35zW/mXQvNv6hb7QwFqhaQQqM7h3Hwlcwc0orFRoQd3
S1/tE4ZBnQLw+TjkLwne+AbSQnrvlyM9e47SwXDRaZBK1D15Q7KTxTlPIBUz5SARm0MWNJbl0YcE
MTM7Tdr2muCC7aAsdOdIFaJ4n6v2NlL6Ks+qDUsfVkBxLP14JeS4SQFjYIZcd3Q7p54wT4awzWgO
wMzWeYBntChPKgoPILKJOWVf9fUWeNI2z5Kto5MNKRcrgB2/WYHCn5wQLpFqfymx4tZhoha3R7/4
FJN8pBqGHctytgkQ9BLCNeV802TRvRi8b7WVPQ32Pg3BWvDFqaS4cdvmOAZMbdujx22eL9atwdMF
SO65S71XUXbHIOm3Qy82FhbGIFJrX18O0WPCmeQTQ9grBPJnON0HF6i/XbwPOCLBgLETqs28WHtY
XduUu3HR1q1VNLf1FBwTeFHoQgjWHg7O8pncWXyIYINm8jb6+boOh+OS1Yesj/clKYs2/27sYDu2
wZ58m03+0pDhHlxOzKQ5IQkcW3/Nr4AEbY2t9soHA0OwRhz/bvH44xjyd7fjh1NClaB/jQgdwICP
NDFCmVB39yS+0rQcz0t/O1v8diH3deLDfomeS2iR1FwQ0vu7BqXb79uK7k9aH/aHQ4RZRnzREtWl
zNFwabxemFK6pXJoZ158eGb4AtXlirn2E+X30TWP/TFR8ozIjfUXM3XT37erEEAANj1GuMvrUjyb
nvyLgLbCVH4pB3LZKXNEtMLzSA0q+wdTVfnJRUUrosPkH3t18+tV+Wdd4Yvw+M/3b1gTRNZPRXBs
Yo/eWPpGLKjEDNI7a6I1x5xxeg9t1HbP1XxGA7Ix/dD85uH56Yt/OJ8o0ziZbEfGNDSEF0cgEJWA
taL30hvOKUHcegGxtyTby9cY5QWODpfgK/93r/+TDr/9oWwptBNYWObCY16GtwxVz+S7bSDK3cU5
Pf6KbuWldzX5d6bKX359wX9SsdgfKpZWWZHtzIt/dDjWaoZFUt5dzvWXzklBaTKlWMj9f+/bhez7
12/XzuyecKjIPeZB8xywNoOt39X+N5FGZ18+lVm9qS7QZnz6lr+cw9Scfc5Bv/6of3+yF9GHDX9s
tBO5hfCP0Jk2E8ghM9wsSA5yPman4r1oftt7vzx7/3l5ENGH3UqMZklNzzmxWW4dwIu5LJ9tPuPl
yoLm3Lc/ukYSIZ+zVXbuBsUC+wClae7+7lb6+1ak+KPq+dNRW+u+7V3XyKNityyJZiTjcu0AQQi4
nqQGbvre2QuCPtBSYY10f3ONL9Pbv/3kHxZG8hecdvIWiZEOCFf4dnl2m/ilI+gx1ebscOkDTSpw
re6a6rfX+2df7Yc1MCIEz8PLEx3nYajW9AE7/YI/gAxC+m+WH6IzOxD+MjJ+yIfkRILm/Zy84a75
PLj5XUI/2m29TRL/brj190+ViD6sYkVD/Ic/cLauC/EeA17qPB+1jr9XMR690j631nJ2Yv93552/
XzgI1/3rc9W4+BAqlKXHSeRfJKNHeHWnZvpjvZLElAigBlX1mnEY/vWz9NPv+cNS1ZGg5xPiHR19
npwMGpUgbo+0kTiRm1R0d9NCs7h+a8K9bSX/1loFpfuvnxIWFW5o6NFU7OM5Mf45Z1o28ARflkWp
wzNK1r3Drvubz/iTqyo/rFaDL4qiVZ51TGj9XRaMiud0Ni6793IWLTI/WGBeR5ygH//jNS9Gof83
uO/+oPx+hcx4IV/3H375P5/+C7al/4aOJHjEf7ru/yktDgXv/3h6n7Liz9qOP/7OPy1JHpBkSPD4
kkJxsd/xbfxD2eG6/+EE/EPBRT7OP+Dy/1R24DpC1GGT1hO6cDzdy6T3n9RlQcqc8PmfrnS8AOzy
v+Ti+/AchML1gdFTm0Q2qXHSCT+s+J5kbswpFTZcNHbwEvgz2GIM5uYfce2meOhIqGpJuXdy1QN2
8xNvxkaAsCuAYYqZXGG1Llvff/jjIv5LN9L/b2ogfJq/ulP+l+7f26894dN/uVUuf+mfIiDJE/yP
e8NyLv/9fwxqgf0fZELitPSjwIkc6ML/93YgXBZXJ+x/vkPxzzDqfwXCDdX7r8sGkZfMGL1LNUPs
JtFLH5ereiFYp87lxV49LAwwBAdB5USZdEjYcdtYEObSYWqYyrJE/lsD5ejtu9jzHes+sJpcEYlS
lW1JEy8mVMgT2wqVbWddu2lSQ1IpZDTgFCAYz3jxjZ3N3gwuj3gaHNzU/727b4vRePMjm4+XW1tj
NcM8nmDiasjdCSJskBlkgi1y1XoDR992ArZ1izrX4cxFJjUYw8gGpAHUd2m/2V0/ltulJN3ta++N
Ertb0i/lNh9NW29B1LZiX8+FKSvEmn2CI7uPO4vsrrgmo+aw+F5J42rx4kiBwgNASD9kTt3e3tCL
ddQO75y5KpKxUTd1P3TZqcuKWupL3llTfe1mt+xfTTXHDySJA32biiFM6aVOIr2OuyqaXlUHlsKR
SUL9OJEgOyZLRBJCaNX1fQRy8JlX0O9R1NQ3pF5jjWtzNy3XoDWC6uDHwG47+A7oliNiZHA59eO3
InKb/ryUaXDH/JZoJPSTFdBZz9DpV6RHjm99VKB8wMC3NV3gvau+RRCYYQMRF5BasLZKu4r2zM5s
LASO8zLiOcfVgsUS3Xir4LiArSQEWc24VtbaLqZ0rUYS6+Np9LpTn7bV61SmkDaGxVKb2JTheY6G
maGxCU23m7oyJlK5QitQkQEHRA6l+iH3u97sZwsrp3hsgZeol84YK//RAUoBzIVO2y1W5CaGHMLT
Odk0NshySAuhEMcgg6LHNw0V79xKPAtf7MEr97LnRGRDCoTfhvVnFB7NqzmIHscBgS3r2wKjI9VZ
uEEzbN2C0cw2HcymdbeEDIwXkiXTaFJ3Zplauv8qLT/Tl0130K9yj+hvThrGgzVGFoIPlWPGVgxs
bEbRhbIrhjpOn24mhO8VmWel1wYjBYy8xkZmKrvpDg0fvXC/xthj2hlOm1W3/fxDO3Xdb323mkb8
WrCLjKimDnchgYbAnsXSVPHWxVKQbnXaLYduSQQzDncmUBmnoHPltLQcUlO2sI5LVGfrgCXbPmvF
jzhnbdgGSOOt5IK2TrsIhbyymOoxLED9q2kSjtULqbd6fCd00N3ZqW0OMdVRSpBjCv9AiykW33mC
IWTqOT5BeuqsK7wnXncgVm70uCe6mOg2kbcvJd389G5OFSYJzp7bjqS8XVcQ2Lttam/8PsEEf41M
Vh6E31tv4zCoeC1iBF1IU6viuieb5zGCD0j05qCdTRyRUlehM+fmHDh5bsLIdLcqxcF7blPNIEEM
Mfy9ZKgJnLOa0M830+QRDxqhom42YawTQ2snx9qts87dkiosD2aaagSAGTl4MdHJ8tqrnQSlvj3A
+u195NNfA9dtXws3L+ozSAo5HxJr7NRusUKL1hvBeCm63tQcpouPbU0ui4ivZi8rrgH1ZQ8ODMLX
Zkyq534R0+uiUBupEsUTpLE+WbutUAEOWRJFcvLSPVludeWTxq1s8O3j7O0Njqa7kZRvZ58MXQDu
TyZ0uawaDPeQW/Kqquf8WlBSACrLo/a6G6MRCC7WOTxidc/QJExHtQldGvHcEAsQZwyUI/KCYN5V
wxhed2knm41XSl3tR+E2aOCXMEZdcUG+ywEJho6L5EaiwCYzofLErq8tLT63niGYxF8a5k1Oxdqx
HjsLqMsIFGDd6QuerpwNg9lkQrpO/nGwIe4pD6+nZvRfYsnyTdvdYNPPl0U4q7kRHag5JyKOkYR0
/5Noq/zOEAtOgAAplwtcItQdGDT6Mb6y4rkEWL90V3kbz49VGKld0cG72NiF76AsSL1bgtLjF3jV
jfXDlL2kracrfGdLUyaBZr2FapaKpYg53GNFXJdgjpHak7o6Dwkq+8pwHCzdDA7REtnIl+AvANvO
W3hD0yT66T70nRzgocZh2mWZ/9mgsq/XvMbEPAQfawSXL28OjJfqDS1Uvj5X44GW/mh5Gkqn5SIm
FGM7k6/mh9kDPUTrbNxaK0TpJGFYGBvxU8ZVeCEUxtV94NdYZyOX5IbRxlNSSYnxqBh87x4TFis5
rLzkUwh+6BmMoYC2puHWfu/Q0r+lrEuMPcV84f0Wxd6+PEzA1GW563g8IZLKlBgBv+cmAb3Q5bc1
IAVSeeY8vU4Gj4G0ResyguUT9jX6WaNdDEoFEN+uohXG1LNlcsLf7KsvTdBdXqIv2X2FQuIhVFs7
h260ga5W7kALP+L/1c7K0n56UaM5Odt753sd3o88gXIfPRGJQzw9nnWE+23oFZh3+6BdA19h5s1b
a+NyP7l2ZU5h6E+3Mquk3gA7w2U5Bz4eAojyIaf4uk9hEWq7nFj5XMKInLR3d9RJZjf0LBHEajiA
0bymHNahnVfOzlPOeJJdNwuulRUw0R7sFIeYIKboC+Grtmo2umSDps+YxsuOPd65m0v7Yg/oQEvd
UjMtLH95sZ9Mz9VKUBOQ7eC7/vtYYpbfp9WwAI5ySqJrV7POnYNL6KlejxEJqEDB48u4WM9W8RzB
6mNUS5BPt+6nOAcqjLEJererbqypLLAK16QM8qE07uw2zpQ+OmmeMDQJuQh7ttzpaGEkK9cOWv8t
exJfU1Qk+KjJOMAvoUTacQoP4qg/1r5xgGlAO/2qHYPUNAmjFhI7ESvjw8CEt7i27Ujd6Yhlb+UK
Xc8HunGVv6qwo96LtK79tT9ErNwOqXWvgufcWXceO+1zrBb7ya4Nbw27cPRst4a7NywK/ZCmmfyM
79f6lAN1ra/jERr1LVGJmOW9fppAPuaAd3oDX3srhBjvmsnAC3HU5IbMIlWYveIKTb6UWeyR79wP
GourihPvarAEoDZpLKzSY9uC2iK8A4ZXlFjuN35StDL+nOkHWTFZ2c9hQlUipOe9VVNrE9eh7J6A
hdqedLH1IVsjmmQqhXX/MiABmIUhLfVR0q8IOgStYEVoE1Yuu9zneghBAbUgBa3dZCPtBm/bJwyv
SjlPj0a00zeTAVBfHM0KqccZhopymksYy8UwsmrrKLgfAQf5+y516vl5IbmzZthmIm5fIFDRLnaT
gMDcqY2u+Ip7MiQw/hxaHqp7g+DinRwUEkpA0jtEKw5VS1aMVA3vzxpUsfEnLH3EnxC/wI0fsoRn
njcGW9JZyfsaojysT20wl3qrShlV59YmkLTZuzDyA3hyWGiqfVGLCZNJHtC1Hzz1rQu7Du/mXKAK
6brRWhcaVP1aggGjBJ96+TiK3nJOembIzkQf5+Vu1DkoL0fQLb9ZTExpUnQpHsyok+11VeBuo9Yl
W/m6d7zqfWhVQA3Cx0/X9L6TL6Nqk/7O1yR4nnoyTfYLCYMPLXcP0WQ+1t53gmEyk2zKQeotMFi7
eZiDwTT3hQkMiyRMdctZj0I2EbJj5frPjZm6iyuzTc90kBh1jwHGKCQ880w3pS3pT6WhnL7E2vKd
08zoV6/rhjiJ1VCN0XMPq8vajY4WVz4lF7TDPNFYQY1V5VugMoglrbwJmvXUT5B9EbpgqaRR5akt
jiLQ52MRzScQ2RP5AX4dosOIS6UR/YzmoZ87tPraomdKpxhREEU97HLmqzjIGo8Vn69j9K/iInd8
bgsxYdccs/pHViiEz6RT+k+4W9FPReQG3+TD4GafAsgCUNc8TUyb9OtU3KnahN4ukYQCn0It5JeS
GDZsf34cn0LA8kx6274mg6KagwzPVp5+drWerDPbrktLNWnD7k6SDfSdsFelwfjlw3Uzc0444n4O
h7NtrOR9xiWPa6wN7ksMY9lOV17KcEpO2TXHToCX/PQeyWAneCxwzybZsTAktF+JSWrnvOQlyesD
AbzfapGS8yiHxFaIoFo9frOTuASIWbfuhSKYTVScU1B+WfJpAVUwFuexdbNTAIORQi1JvoTKvySI
d6X/6s6y97awldMXKzTByE+pyvtgzMIXPjO5w0HNerDK6ggJY112I+KdUoVENMRV/zzavYivyduM
wi2rUjasSXkv3WtEQz6Yu2wumpfJDbrsCZgwk/QAbox6AGJSticCOhne1lXCmW+tAVEUxzmZbPt6
Iqpj2NZzB22kjKHTA6t2GTvlVZfsPSxoTx6zZntbO9bUr4JW5uONmIP48yC4yETB4JggUnYwS7I3
mfBnYm7DfP4+2X3tE5ikYA5AAnEusX4jOqomeRhMaL844KCeib8ejqWdmfrFayyzgZbWf3LZn+R9
3mryN0bpT9zTgbQ35AQznb8Ej+YXWEjWAmYHWXxMQrexVoA1L2pzeO5zkKhD2Gq5z3wLh72XhvD4
VHztzHEGO1A5L6iCyz/S63zwArrpWHQGsAn5SAm38cMyGi4uSf8uMPizt21mXMRXvucaAL0ZbnMV
zKBFMcnaySWfLyKDD246ZWhKfkhQVAe7WZYrvMORJAyKWPuEvYsJANVzhvtetgj246EHMsomyBOt
I78qXlPuBX1d+w5HirnjyAsAlMjQFemQGJjJ9FouaHPBQXgKoIx4Xr6PdTcfS0uqrxU1P33gpHyc
bR3bN/kMqgJKQXALQLO5ho2jOUDMZciBHJA8s2FktO/SKTi5CJ10t1UwOcgDZaZPfuXNN5NTzcOn
imnfiZR1yLbFEqZnifTrPBSd+WbcIgy3PRyNGwTS436OkprAJcyt3Vpq+j4bEyrzoJlDwdFPswhe
TTT3j2rO8U8LbIU49zV5Ous+Tbtvxk/b59gNx+DUgfb11rWyG+iIWRg9BwRaP16Ikhf+HRgEYzw0
JLFFou5+8PTy7luL82hNnoO7y0qQMBgLMRus/H0lxZiR+ZxOlLaNoCgTubkBWMw3aiQMHZjJHciV
PoDQGpBpwDcSIGwTzZyPQAvS6ZbIALmPyFCKNmHWW8Stou079unsbiMg7PPVIAYfHljr4fOVvsBu
xSHCQZXXji5ez6xAyNThrOnS2FJvfm7xxdmybuVGZdT+OMSpYu84VMv4O+kmyVsy+Zw5Z+7SU4Te
+CEXMdbpns1fb6gDe31bOcklu2kuIrEVvW2fTOnaLVy+sv7qAFkL33prDIjkHWTgkV8BuYyjqrhW
nFrnB3Y0/zOSUZvUktFFP9dn5ZuOKrmcoBhma6Yl0b0UXqvXg2rVozQC7ZFa5so/YEZG+mOyaTj7
C1xhFCZV4B3jUFdvaL/8BuBgFt8lZpjDVVZ0nHgiNhIqZHb8g4lG+TxHPFzbjilZcVZp2I9HkJVW
uMmFNb77s+9eu4FFbhdxWzdeNo1fjefVxb6ipwQ6NkqAb4zJa1KDLVgNYgL7iRl+hmHv+AdCDypD
7NfiP5aTuGRuJXMH0xtD+A0lcbhjv4+QzwSJWbGwQmfN4hJ0S+N7c3tvQ7hqNmZoreyxgN+brZze
msh2XgCdsjc3oLaOKSD+23SgmzAEOHIfMyciv45bzH1nyAFCi5BApOm5H4YnRy/y0bWpfXha8j2p
cOroJWF8z+xI3tkuFIHNXA1lcMCtoDa970SnyM9hv0KMrHbzUqlny6TloSwHwEkm4dC7G6aQ5Gw/
CJvPZSwL56UPwkmc6442MIuFR9BV4mLuGliqSmj5l3bEus4jRCBEd8Z79sroMc2NBU80L9BgqqEw
93Gf5p+t2Ge9vbQbrvHdc/iPoE/0KIejnD8cIMO1QFpzuSZpfaKkQhFG+15/q9nMNoUeanK6RMtp
3bJaYvjEbJFuQReSyiGq4hP5TKFY0050rtM8Hv1t41c1rFbPKXT7HPZFPdyCLZrNj4qI0jvJrrTc
5GahGxZo2nNT6eobKCPp+JrnNlEBdXrRN4U2mWStX2Qq35gymAjNblmjbsLcxbPe0Ee9rnu/1M9u
mnlYcdz5ki/PIhWQPlh0i1zXmRXQ8xVBCw2B2BRGFdhB6tYu513KhAsdGYFtIro3HbDilRVHXnhX
1V4P33JBJ4SehFOyh5XlZcmC8AYeIwa+1h/tegWxX+s1ACt9FZS1TNfONMRrly7lt5wui9rIkPPv
bhqMDWo4J+eGIr8+BCIh0iqjS33Lo7ygoEGpDkuETkCbTanHmTwcsRClS7FzakbJi5aka5CmlJWs
jcxcIaF4b3MYqCuVDZdVMOigLDgLN8h2ilIlDzUa3oSYDpCsRwBkEz8vnYq3JsGmvhot2d+5Yumf
U/w6ah0Z6SmEnUsdQfyMs6cyHVvgYsswYjUyBFZs2rYMxqss1TAFRtv+XCAyIzyIPEQIdd0yTs+L
I4fPYy3xvxO9tC5Tt0sIJbIpVlt3OVn27NNPaqbhOV161kxcu/aydRspD1ngoRSsQEwse5ZTXd3H
iDdgMy4pQTFeEdF+I6mHxXuOGvmep7RbVlXSZwj3wqK+Faqe9mVQ689oppMrKyiXTU623BZiGjji
gFhw9IfB5K7ogfiHLIUOjfotEMSI1qH6NjRExNBMS0EoAUqQbm9d6aGfD6Me0FS0jn87VpH9GdHx
eMXnqm9TV1iHMb0Maistwr1OHWvYB4vlf9eyKvCxjf0CcCeo94sbJ9+zTnrPqjE6vdZzNYP2npb4
NS8LfZ9oKz/EOIg5XEdtdyKUJVbrRFio/WyiT8pV1U0h2Goro6GAygNaSjun8quLIvcLcubu6NKe
PTYklTYwRzKYWWqBl914Rot1NI19vnMCU30WNON5jMLKuccrlGYnWpqVd8pciRBTAcXFfKszB2l2
n+Pyk6PTbCK5kIKKiMW4u17UotgX3giTKQY45SI8Tj02/6paqO1RnUbomtzgVRN17K3JVZpo/Ync
uiLgpQm/02iEkRvPMsrWlgB+vivVQOu5ZTVbpdUU7aeZmte15vomaQrfW9GOTaZdswQ9/QTLNYwO
vIAIDOgrPHJDkNyPAH4E+A2yRbdQxHGVqKTHhWqkKO6qZRje4kUkT1mD5ItlK2UQ4bcT7lffWcRw
56VDvpEjRd8MX84r6a4VaZbdjWRB3vsp+8WNV5cwd4htS+0frHvxm/GHoDoFYS6vAaSIOzrsfAXo
FA4kEXrNRmD0TKEBob70M6AOn8K0kO+DHxbXcVGFW18prFw1CUBrE0kqVGON8uC45QQvjcKz3I1A
W3xMBNOkDyw0MHRUV+qVA+AHF1SfqtuAIJX7Yk4XfbIaicMgC2r5Tu6rcLYYjEGhxjCdN1kdqx1q
dgyJTYXloybsLVyPmXYY4PZNMGNGUZK9BbCjXFfLRMZ3xx+fH/swUYhrpH8CYtO9G7Pw8HrKxRgg
AgtjFOCagx9ZEWCLwMpAnqHFJuZr6D6nkHsq4Mzgg5Ld2MFihy7U50cZmQtGf2qXXS1d6/vgLrRT
IGvR1cpamjIcsxG86bKH30e9v3yRFDlXmd1Z9Hqter51xsL7moihOhhstw+sKzM2zKKMd/FoxVe+
sAjJCRnepPsub+AAGULO860PpWutCiKuH0hzzMPt6AK73jWtTZvAFHO+nqVdPLcwbjZl50Y/7Ly3
H5LKr16LxJDFk49R/Zr1zkjPqrRKtbXn0r/vpEWuJ01K+0frBcs1rXO3OrmjoO4O9NLPrIaFVx2a
KFElglmal+toofMGBjGaW+qINEHYnoJrLpaom88pGukUq3HV32LEF/JJC9dtcILVfcy+D/bozpMy
2tPucOV+ycKGo33lT+fe80kLSCQ87b0kSWCde0CqiXuDDbhpGbtAAOsJ8Nr3koeFRThm3BUoAijs
cZDupzSam3BbkAyHrAiXJ1I1xyKSglSE3NnQ8ewH0iHZ/s5tZpcGFH5EjgKxfERirLyl9r3riRr5
a2xkk90U7Qhz1KtDAgI5D0uQoZobkSVPpa+Rh2YUjdA4PLp1PoL8LNCTcqDk1JV5FpFZbCbeGqJJ
/piqdCLhxFIONW+OIDlw23HLmZBAY1IhG9tsZFn59KQtN8cr2A1F7OH+DZYcjJNF/CIxIAXd3XUA
o3E/8fQ/GlgZUFh4fdxSo27bddhbCXcyCTcR9EEcpGkTvvF3B1IL3fo4E5a9Z7Y0vBvRi1c76pYn
ItMYU3lxI/CUuElP7lftGtwgI4yaEwJAU7yAj5msKxnqtLn3vYSpJ3wfETCoC6onS9XBfYCuSZ9U
7oHuNqYLIWU1gFWoIav6XkfSCg91fAlJi8t6hGCZIRZG+ByL6rOXdKb8jv3DLCxEIcd/z8lyvWtU
rYp7N5okXLI0cjJ2fdVP31od1ePaxIMntySFIs+fmeAxzSQxy1ovhDN9pU9Fu4yCZXqvexdVd8Xl
XEH9mK5jwHnpzQL+Cx4MYwZO0OnADu922tlKMu0K1NFN8C76hcNZBGTzUFlx+4XIyF6uvHyouwvL
VMGgb2mTJ0fO4e5pyMWQrf1AMOTQArg6CQzhdRFozLkAmvyO0/RY3TJvwDrm1nRFnthowpYuT0A0
DG/ywj+lqzE8ozyIzckeq3IP22wOIBvWEWNKspoBirrmf3N0XstxG1kYfiJUITTS7eQZZlGB1A1K
VkAjNEIHpKffb/Zmq9aWbXIG6D7nj3aYnsKwSvJrAMJoThQ637F1cI9vFZEFh3orJ/dvISQ+vJmp
6+WNL1U8QDYEZP8p7TlUlJYYkLyNVfB1SShYuM39ON5v5bX/LGDmwUn/D7jff9INEUBIH+syz25+
73oVHtFsrB+DaliMKCsw8tZyWkzXZazm4Erpurwmo7cmsHXgFFGm5uY/wHXvSEhfuJBaN4TinLi+
edriqFpYjtCVN85SjhAZdnkNaPvgtTnutKT19lkjeauzNJ4o1xrF0fkkhlVMnbjFFlaEYhhT8zVO
i5X68JYezidNxW17RaS77ONlCo5zG/gPMLLDj9U2KW/vMq14KYNmDJ6CWQdfGkGrxD3GFFF6sq6Y
ujy5mIOvxdzs/aVrv9nF93zcULTSHjAo1A2XTVx+LH0zPjCKQ5wtQtfouBFStt/CbN1++U5uvD8o
Fr5z79HrksNQqOpxoRRyQ/VN4tXsk7UFFv1Rtkqi4m6jMXnZ2K7Y7DFmrKe61656Z1NNscunjH6X
ogTTIVg2V9P205gtilcs1GqoHku3KHdkjqjz5GgKyRb3qFyYobkXepg8c9roBk7yc90nefGZptOM
bY6mMCv+WzQtezsGFjAYC9o5vfmSe2I7lM6okhLVvpIpaKUdtpvQgTCc/qWIUVtPrc36Y18GIuyu
kjdz/mjiqgzRQU9p9ZFUBZVp+82wgqo9bwYFK7S5+95zGLJZEyY6TkR+YbBfd6qqG/+8Bf4I4A1P
k39SMpP3lkxRtqhqT+/TMN+jHg0KlsqkBKIXANOnWbgBCQ7Bg+Z9hIChrp5XU9Zfg6gpCaqlQwDM
/tbLwWuWfR/Hwq7UUs49SWjT1laePISaeY/sWEBpPKF9TCkENY9MeM9UK6T9fx1PDVP+umw9TbBe
RUQOrDRYEo+LiOfHtmBagGCCLGNFAMMeX9VCi93r1MgaS9iIowj75owsB0eR8MWEq860JcLiZQBm
u3jsrj2mIL91zbkkAY4hmfRcYLhMrdZdJJA1DVxUM1cPTdiP8oWT4+4fgtqFDlQW/TAOKGX6Od7z
MeLsL71g7EOaV+bWDKe8s3Pf3EhAG3pvX1V2Sv/2ItXpt4D0xPKRRXZUBLdRAXigLjwV9DvqdKNY
wbVcj36RBRh3W/Dl7z0hAvaYmajtjpD9HG5djHTkOoxl0DwDpEU06lo90yQlMzwgfVvk+V+KrOkX
O6BgiilGzvOkjw5ijVd8ZXKJ73KgvpSs9UfIqzmll5giIjzOswcmCE1c5gwSkiS1lVWurevoQkmq
NA8IyGx4B6RDNtEd+pHqj67hxu7DemcwN22UPYfxuV0oUZu/mGYog+0993UUn5HSwMUzKVmBvQY0
hrapFYmJphF8jOJul26oXfZ92tXT3mbCuntTB9XhEs+gTK+wF7a/pDl9WWeb9H501E070cqiywY4
iuS6NTv7uko03qSV7ZSWFZ+X6GC8ETq4bVZv/gsF0+ryRBaZV574/WJ9JVzcN2/zXC3+vzojP+Wr
4K0Y/htLD2LlX1zR/Q0x2HUCEothecv3ZRRWPfbadPBLbiI/5gb16FX0tPdXL6MhU3SOKGFp0Zdg
tKakcwYSBgqGlAPX2w3l2rrniIZnyNlQywVf/ZoQLGvoF8RgGzT5ax7lHdcoOddePGAxnuv+faQu
JP/nkQm8XqQe/P6xrRQTalxYXKs2rGRIRig9r9UhAc0KHjCBeSFUaqzTf4bm8mbHOdgRRgm4bJpD
s5FetxvbpXFPU49l0g9ZlonEDPL2v3rxbX9a7YqK02B2BTwhuBSZTRn0121BifDVRVYV9tgQnFg/
E8XkhbThQhQcHUXI/pmI1yE/og1z5UffMgRdhfQW7+edI0gINQO++eR4HCydmu3QfKenfSXWZSTD
WGEKDcqJCteh3B5ytRg6XsMupFnZVZx13BaOVNz7MpGFp2wrq6EntiaT2yk3pS8OrW5Xj6tyk8uv
LDFl+EmirI4fAaIYnne5zxXw3orEa88dy4OHozwYzEbj0WbqreXESiGSYQVJzmh5IQVhuGBi/kAQ
QaIUtTte5xMBfUq3oGzHo2PszW9gOb29bszH2wcZyhSkjF7hPB8tlR4J/5nWgWgntF3j0+REnP3j
f1cWLV/QivKcpbBQ9Bd2HcvZ0gf0Tahw5Ylk9SkyavZqKv5OpCIvxQlxYtN+oYWx3CvXsSVwJnoJ
MXvcwxNbRdTONNB3BR/Ncwd9lf9Iuh6T1d4l02ow95WRuhmkC1g8As7q1yXh/1xS36dJCIeAwc+4
o/g0Y8bKJQqCVztyYe43oUsNqLOGmtyLuezVqSUCUL3TTdVFXzg/EFWc4dk39aVulGwPxGxajnPT
KrU+ll42+czeU6Xo9FRp50g2sF7/d1LSL/8mw+iaL5zIPUzUIExx0Jw14aP27ChOAJWN/c4KlpWX
rQRh+pXqglHl1IRgUy885PP4bVuGvD2VVLDr5YuT0tIFSaqVPTJiwp+tyVYF94jddFUfa9XDoq59
vZbbbXMDde/Chk3wT6QLKfA732ZvVOBw3sGxvKTlFBokJnXMD/lSr6oQFBQuATGLV5VObjkl1vo0
zQMHjtOvaQgsEjNmGFfwPLlgaCBOV0p9HoBBCBdAwUVe38u6ZXxPWL8z3t/fpOtu0/QyuX5pf1O1
x1IIDFX1Ntm3E3N/9BhkTUyGPdGxw74aR0ebSUPa2y4g4tk7NlPp4KJCuou8Y1srYb8I2W5DeJ7v
9Px72PTZcJGOmxQtDlnoodx1ue7qz2TaKPo6ZtWMWpP6EjzLy6nx4XmWe0LlGD2VceDEM1sUZaJo
ZRBuvPbo+gJkH0i3mgvyEzqvFHd4+VGE4To3x8GqtYTSnwzx+vk0pRnVd8LxH80R1L3VJF0mu7QK
fTiWBGXdQtbvt1gEa7DTm4n+yFnqT/KexZvyZDLvIunZR0zDhLTHpNt2eyy3lCF45NQi2FWCgx1V
BBG85yKLs+2oMxWxaisQQHskJNyn19A1k/xShJGm8KGwjfprJ2C/F7Rc4fwZOiouuX/GUqTlzqTs
edToFgnpE8PgeGi3JggqVlpfrI9k9YrnRfXVSRcjTaO19RB1Vg2COT8oMNAYCpxBhgOhXzuq6C5F
NsKhazvKy9Zt+nlBF6Z2XWDtHviwP1jSiskWqufti6hL8SINtBVUzFh/6obqvWqKklsc3WPfl1xH
1wAj2GeSCP7xwgPhSbai/D5QVnqoEun/YtwUZ9PEwUPAt7H3pyFe9ws30cn1kH5JFws6K+L24G31
Bq9jqui1w5n/IqXnYXXbnJ/vvKZIIBbX+JlU2e6ALTd6okfYhzgGg7722aTeaTwjXnTp0i8hKbq7
aaPtdw9UG44s3SsCP06I7x2b8TGtN/eRIiOm6rAiaUsN5WEYswrL1WxuHmGVlIiW1PeyNJGvz3Ih
IWXzrqD5bfTy/RAO5CK4tP0gCx5aOe2Wf36KF+UFaqdkQtOtuMimkH+MmVu6JHjG76elDH+3YtPr
Ps8CegGT1eoTfx5xJyH0vBVx9Zxhe/qpSoeyhUa5+BuCWXQZYk2YDiYXXXXSZdSiyOIxTCIgRq9E
mBLSU8E3rEWw53wdEFv2DgkN3Wga0aQ2ZAHV6ujiNrzU/9fmAqvnAP9Li72Kh/c5Wlg7d3NTpK8y
rKDR+mbWX30b3zMsNi2fomaZw11e8SCWulVPTQMuc6UaEKEL9YQRpGi6DTuqUMJ5n2m90RW7rs8J
Ge57uDeK/kpf4qq2SHG4VEIejXEhLL/o6j1Cn0xcunlMzs2albBtKXLu3IAnwgoDddctvPxeRk3F
pn53gsdyEuhuAU3OOpHiEyirOUWmXs5RttHsoj3AQicCcIK5rkjQ8qOXNe2625pLpvV6SjbwSVSs
9jHceE1Z7tR760HagxhkW3xIx7h9IPiabRejKfknrIx7gjR9gEqp0HgljXNsNdSuwuhsC0IC4q+3
UxGCG+EgCc0RpjDunkEko4c5FLAUzTpmBy8cqDZmmW8PqAmja4V1/jL5jZYwFyFBWZw9V2dJT07J
/7jKEVSy7ZR7qPiLH4hnu/fKsZxmm4gOkwUVZmfIJCF00fwyzg0Vr5nMnyicnpF95XnzHEwzGLSf
JLS2qxxJWRR74tJPvXcr0kX854PwNBwvSTqI6xoSh0HWf7d96wuv/eo3tv8Wdmt+CxcdHlsTQIxS
81FemFphNYpJxvLRuux72s4MmYRIYGUPtscB6OTRzbXpoW+C4HGmiRC3e798ZOOYhketmoj2mSTD
PIzBIbsIS2T7TrZxc8M+wFsYOKVedGsRFGVcMlLwuO/UEshHsgHW6mRbuk+WKXPuJlC87Bn8SH3I
9GKfGxi9jy5CzL+kMdUfYD4nvdK3ctjycAz3k+0+eZ4bwgYp475XIouj9vLmaWiL1NtBHyTPlssJ
bSc8J7cEnNQlyfBqAIza4itQ9Pbo2NA/LFGmN1hteucRk5aEJIEOliFqYlm002s+ZISB1PciYmBa
Qtzq9Fkwoj7m7WYPYms3WgoCBudXQ2WxxkIw1u99ms0E8pERyK0dlqeAM+fvipZ1OIbb3V+PVO4X
81e+XjrqKQ99XXpfOowdlyxLWW53KjH1fhuX6kfNPftJwHVFsnPjDcxNBNhTkpTPLNVtslSHabYT
VH4S/x50UbzLQQuwEgYXkBYz5uElgvVo9+tgJio1IAWo+IXbemVxmtkHYvXNoBV+iIYo/+qy0MZX
A5Z1dvdK15cNmUuwm3OxfCuLzn8usblAUAz5WwCGdPUXPV97iIRhB3KfBae18GnRAW/+iwAzjl+X
xdh3EEjjncpqdPnBMbvOvKMl8OVGel15KEw7kTmtur9xsE1XmcTejfu/1l91raKclgafWNbaINQ9
DumQfU3RYYa7vl0C1oiKMtrTOsVheKfzkud7eWKEbisw/00iD77dFREZxphNXvtCqmNFIog6+2Mu
13MZFv72oeyQ1mCSC//8hQ8euy74mXB/ykWG0GptBQ8Is4/ax1+oMvfq1K+udkUrffRE3poZvqMX
DIMyN3X3QoHEPR4BJWLzVvhwD/cNPygSir+pv6DJgZxODPbZNAtO41QhNChWR3woVRaEbiHubquD
LwYcbzu1VaUL932O/J2JcbFgZtEaV48ZPxxSBHjCGcKYP/0DIbliWmnc6B6YwIj7GlwSvcYLFT9v
1KUInyKWTGdX6iekYIHkLLxxC5ITEzsUIEWKjeAwlhm1oYs3L+iXXQmy7ZWxbr9LLygkwjrk8yfS
0Zdt11jnql3K/ocWMc/Np6hSFsWsj+KTV1eD/UMziqOlqBvtjbPL++UzaoyHNXb89l7P8GMQfvJy
jRwihLZMDdE1slzTk6hFKi/FMm83wP6KTqC7YWSrfSs+BzuO449MVigaNvyqai+1FwKOehmELPcU
I3AKSFs9OPSZNdFI4q48XMJiHB+qcjbpVyn4GM5xuOXjP0Vfp4d0gM//HhzDsX/JrRnTn2C18wkw
A9GrSlOCtew6tM13Qh8Q3OYzLO3Bll18KtH4jr/x1AyW23pNgi8DhQjVI+SL60AZFpMGB7X0KcnC
VmJqOvrOYvbexyt+xCsopP7KUhpKTB9NdwsoEpRo0/3AvMqlo4WdILK5R1I1cv9/t2QXEB284lT4
HQcauLJJ6QAuyNLJVxC0Ulg6YcIqvzCDeAMTlOGEOvhzTx8SHe+FGKhNAI/s8FcU+N2GY7NEc/EC
O+qdYqub3zoqW+Tqvq9+ldvEzrpRGw9f0cQFtVpL9yWduoVu85oMpbnpTH6RQdWfnPOb5dEDfC3g
L5q2ok96NPPvPI5Jdy/qQj0Mi6jTtwL5zV8EyHN9Tay658K0XNB3exzmi74sfysjDL/c1gDjLX5y
EXFS/62J179BriXJxeb++oj6969v0nuKcZ1WUfe5LRoPHfBXrOZTgk512JdiS/mZU1gvDr7Rk/4z
Eqte7iUfYPl7JKDInJ1HpJQ7zDXMLCrCVZlLtMoiocSgjz3056x0uX9xglWWDnSl/ZNSovCQwYTT
wh6MhQppVpPlbfXazfDNZ5VvVn14dlhh4Uadb81pWtJq/Vn5vkh3DWP7sFcqnHBrhSM1EE3a279b
muNjDVVH+RAHCIIcsPMNwY68x4hM9BwfkiU2hm1P6+73QDEdUTBkHeHvyEsbe9/weuShYpiZp/zP
APm4PQ0NBWo7PVdoWFYkYM2T7GTVHXwypGogy82a/uwLUJgj1uB7pwYJqsTJkAColkulVZ7b/Uqo
+n8jFRO5vc20D0mCKxLCam6xp+6tLKb2+9RHGLA1QsXvbbk6MnGS1KOliKon7TayPgqQb8Qpc9st
z9Lg1uopudSCeN11tUJg4AEH79w+DlADg3T67SGptvVHYsxg3iNXUnafxBlRhTuml6Qa4D0IqbwS
ZSh+b3xSlOChOC2XYzxmnv7sNLIDIrGg6DWS/whRkyZHD+GSTKNBn8w8EPxFNxq15jtPibV7CXox
8591YVwHT9YNi/fm97JOxDfAqjqhH0/TRFYJwHU2JGE16ug17vVIuRGGsscSlbItDi0OUvWPYPQg
/B3kEh7z2I0Ifv0phldBz/42tqqMbiy+FGOHKcDOW2gG9Kh9GPnzw1Lx8bxrwPDlKFC+OqJ1GkEU
ABKond/f8SmSvf1TQELUGXU8/S+cSkN/9fBcPXAmlftsgpu6odNHRTiU0+8GVvHQoEWKDiEDE56m
ub6lspj9k6Z47RSNafDYI2uffunBcgYdTVRTrhdLNwf5aRHCcIniSovvwMcq5+swyNjbh/x85OTW
XvJnq3vsOBuhoj9Tz1qCVLa1OoeRSml3SgAyeEjpPKH9lHSeu3wiCPblmlFRU8/uNLSWLMa05Qs4
xsLZJ91ie+RQ6Ls3JLDFLRzi/n1FGluwTeqFIuxo/LAGauDQh73YTa7EyQtRO8wvkUeH3mXVSYD8
CQWsu6K32B6aKMJUgha3lRjFuCaBiEEICBtUeV+TeaTpzoIitFfdyvqlyQ1LmF1C8tJdk/QPoi8m
nnx/rt7iOJcDNT3++hSOaFJYoqFNIyjRaQ/4Z/yXzkGk3qlPFOuUxnhfhmDKMLu2OtpvaPLCXUnC
XMeLbRqfNDdSwI7EAZH/SzLbSmpcIal6od/+RxTUlHnnLgvuGY4waS1ic+852Vrq1hwqtqOoCjJ3
8wUFPBKYvN1XGVjLzmSmHE6dCCTttUawxWF1MxtyhQYqCiMRYZwAq0P+uUhv+JrSel3uHe4czsGx
MNtVReTun7lM5l9rj9cADw4qnaGd5LcwX+mVo1qkQ1WGB0k/TCi4MIJuOR3QUzUdhnYRV8DeSBKz
vXb7yJP3Shho8O/JTLUO5mK3/pUxjt2HMc2nL0rOsbmm8TZ9DeYkBWTxXH2Oh0L2Jz9nnzyp1IqL
qepwYX0OlHgxICnk5VbEwol5jJ/H1Opb3eIUjCVTNS2B5N1tLcEd1iTXOGnj32mezuATEnhciGZ4
ZTvm69pXhSMAP8HZ8Tt1ZX1RuDEvvCryyLYyM4AZQLdbtbLbXQNsIRg1G73lT4NGJHihrcDKkx+t
zG9KevCkHspW5DLFDLGuchmf01HqI2G3ccilOY1/bbmw2rLDE+62bFSS06U5PNTg8rzNlLB85hLa
5j1QaJ0OxWQAPASWNvwbEtqYezpkaejsebBpNR/myUD12nJgapqasD6GMRIC0ILcXXtqROkXYxx4
19S1fx+isQD/onWF8XJQI5N76Ocv/Uw9/ACDhISgipK3Naix8S3L2hHcWZIl3jvPvRZeXZ+2xlM3
grH0cRYTuiNn1zeF+XHv6RKVIVU/9nltG3wtvHYjGyfpWIdgopAoHhk84ItTgqvjUL2MPHP7CIDz
QKVqRd96GxaHAF2vh87fQ7uZAJpLCGMbfXMcTETz2VSQi+ohb6qqKbnT76UDAY5aVEUAPb1/1Zmt
KZbyRrL0ClcMJBGV9BgizWH2dhiAT6hh7jGg1E0+hVXT01GLJRHrUh0iCpQ+DaK70CXxeqkQiOO3
nl3GlBH+v7CBa9H6c0AObgNOJoPC+4NRXJ4p1JE/Y40md7cVfnQNnUEQ05m0vyfQZchfoqj4KfAV
fReNct6e/orshsOsP8nY0d8murz+tH4QvcdhXG0oBGApvo9esFzNKILoREYfLjuC1Qlr5ekgFiCu
ZPvHcy55HYvNay8KC7C/7yJ6i8KhmX+rEd+gwPT41q1Dc1ComcndNZSbjoOnCEyEob2OkLmvdbPq
V2ujtvhSwYq+DA7+BTlDwi7VIDgCyO+oYw0nU8bHjvWv31UB8lnaJVkA505Fv5OZftFfXdcXj7AJ
vGVdF6URS0iZYMYG4rrYGtWa2llkpy9O9bbG9I4UwlsXKENOg/qrHP2uvriC+LkATojhxxEcnPcL
cBni6NpPi3cRByzAFmsWQjAaLf/N2pCN6Emw/l0blRyqmFe8Q+YwGcoxWqnrRDfwvhbrPQK+sP5Z
G4qTODZ7xZKD0eJ35m3Ywfwp24/BaF5oPauSY9lzbOzH2utAQRg5nnAYD/oAglk8L8wu3+eRYJRd
YmPJB1TQR5e1IFxhx7yhbRvv56SZvrD0yuwptbTiql4Tthnqpb5R3ary09jD3RPeP+BO8oUKxx/Q
JDUDKiydvi6RXroTxiGFjBd6NasPyFYRK+AI8J8Kno/xgvLA/UJH0D6YdI3vfpDJ4e3OiaAKi6mf
TslYpeAEtXhG60HcvBQjaFq59OYyW6J/+0g18w7YfL3yt6PniC5YQho6QMBbCgAdPFFmGj7PeSBv
XmTUxbPp8MHuSlTnOubLep2Hib46JLlg47ssFTNurXQkxjAh3+Fm78uq6ke8Xr3xp/pqltmCPPvN
v8p0bBfDEut/RLsUYodSZsT0muc4tXZeO4W3ImCs+Dqn1mdQEHnZJ3QxFhW+gAZmS00jWgikkzXB
i7p5JTNRlGel7m7LmbYE4FecdSPZiutW+bvVqgR1mVqDePiDaWp8IOHD0I6Xots+GOMnZCEgWW2P
aLiZRvxwsiOJ0ff+WCIHGoZB5cwF/i7HU0NYyIFbe35heNX6A88IznMEalF/zZidsssmJuoHVm/5
SW7jCvziK1RCefHRrjh+3u4g8vxBFSaBdzEsb793Rdh81iv4Be2J1fYtQFHDEw3Hi3qxYB97DqUK
/EODnQGRXBJVF61S0kNFbyfiuCvSF9gQ9L8sy4pv4RbQD++NKP5qQtAFRE9AJgEiTJK5RRPa9JzC
iRQt0QJDiU8D6UyJDRF90VTc5Wpy3j45HCs4HLbyqISawD0L4Q7jSS8cjmm6VYpZHqJuQnyXbT5p
E6YVkRGHkQ60/LyFlf4vTNzwRn3qRrtrKwAdeRRg/ltEpm9NFiRfunvhJ0ZBd7DdGhy9YRqOnC/1
YQ0ztLpUjGbL1/ie0Eu+rT2jpcvHL1nn0xMpUymHc8QFUIO6Nus9SZEIj2O54vk9QC+Fj0bBUnl4
Y659JClpEmm/AvrOsDc58G9k+MVIl3AvBVK7G81z7W+PCJkPSqUGy6VFs8WwZqhsFF6jkz/592NT
kuXAwiF6GJ/KOyUmNsllqQWdpTgvzH4mZ1BR9r1hJyECBn+M8SuH7tfx2fXYJVb+vbz3Mb90D71w
cKXLaDsssiVVQBVk7Hh455mYzug11l9pYeaLHidCBRhnybchBdbse0QPf3kRO1p7iQ19Zq0Mo53L
BHWv6CL/zMES8zwBtO50107nrZ/sE4oWyF0zFxvhnfXwsoHBXOM1pNZkoUmYwbgH4CtDyMsjn4v3
bm2MZ1puqFXrDMYfaMf2x8kmfK4tm8DRx53w4Ze8m/9WfzD+T4pjgkNoCbk8BGvFVI4vWR2mdBpf
MB2RXRf4gEjNZHO2qNInP64qc4M6lgR6V98rLNByv2t2mosZ5cQ2I7v6XIEII+aPV0Shg9aed2nT
gLlijPHrnzxscPZA8uvUY69O+GZjk8WMT83GU8Zfxt1iZj6+NlfPeurMU8EX/ohuCINZW9DaR54J
hmK5KsxpY4nVJM2surFuiiOWkOyPcTGOVG1ERCDwpIvjbCizbgjcyHEBmhkBJ06Dr7GKo+F7PUgB
pZSl864BWWkvcTpgxG2kaTkXMozykMVdool2j6ryRB0jAQKsNTOZ0hAA7ddA25jI245vDyoeluEy
RanJjkHaBe3e2UjmF/LS+SZa4lmQvqSw6nhhpyQfA+Tcs8QfFJKkAtkct+V58EY/eMVn6qYnh5/k
hbxo9t5sBuR/9VODgh+RpEDVAK92DryyAuzjm/d2GfbVkfwPu+zrut5eymU2/CsSjDwYqn8skGVf
mTMRMwohE/WArLmaH323Ngj0ZhfWZzXYLDv1WeyZxyoY8uBRb34iYCspCUDF34+XGPDmB2LV+ueS
N9OAtjBDHMtdNHzTHnuUz91Nm8KGLs+cZ7o0ST4I4jMeWcDHGIYU7+uwIEwM64fGFc1nNbfpnygT
yVtb5nH4tAVqrh7YBxAycrsv6iDBEgBewZ6fO7Jmfmd0J7wYvs43JOwEYzdpS/ESNOGyTvvEiaC4
Ev0SRm8pWuToGIVWk88AJm5JmcHEsE9mNC+QF5TRbj4b2bibGL1D6oNsQTo7ESj+ddGUGIPOLKeC
f+HfVpFfA2vu5eUxLSvHLqADrIy1tHl2WismPlwvSEy+pwty9XNWIHg5pn6eX1dXZ+dIyOGld2Pl
+GgIFznw01gsRYjzrqabV72f1839mJtt+Jdk49If2jXBytwlTGi7tHHrS9kjKtgv/kZcAm3X5SN9
ffH0vJQbdTZF1KM4TXsNo5zJFCC7KJCwP21Z2b556dCmT94WoWSJeWjTszdLcws3asX7NUhubZQV
v/0FsQOncGJSMnGRrD2ReaVot/F9UrqR77b9TbbWf2mrTh+gLIu3vl/M1wZJMZ06BZKvB0JLy4zE
pE1A0TVI/ZJN45fa54pyclLgFLhZCaY9/3SOD6i9GzkLJO4xFdAXWPj5payLwuEEUv1xLZvhEruu
fuqXkAZ5CO3wA7I+Q1fdMDnIGl0yQ50d7RePjV7s2fqzjMKDeLvAaq244MZJvK/CFfkL4gg2uqHH
5vuU47/YgPq9ewcTfgSz5HDhYYCy7jZ7vjjVXoioau8VWZh8tsES1V91Z7oFXrQjgAg7Vh4yH/f8
vrDlgYgwco0y+Iqbh4MBiUMYPgQuz56bYloOpjKOlgWwFX5c0SfvSPxz94Y6P2VJDyTHQAaKB1NB
/tn4lot4Gx/wizYTZRA+5gC+Fd388xntxLdIDV6OHi+J53xnJz97mOeSfJ9e9igqsORbw0mbFayI
FQEMfwIxmVOatX785I00UE14oUyMR8CpDRprB0bkZzGx6tBbsO6RT4tI6tYnXpSRMgNDRlG7UBQR
5sjfK9+58+aBKO7UKEgRovy9KU6oNeJbvTKPE8mZPCqMHZgq1qh8w7c7oC8IGBIS9s6nlsbHX3NW
j51gXsCn8kqVLA40AqNwDBB9gBGYvHRk/S1mStW301OT5l14TPFBUdwFzk7kQ7DO1aNjg5BnFVkg
73oC/qLngSqPc9R7+IFrO6aPjaZa5ic2mTj6NuK/+jXG/KBSq64+DY5DEBO0IWFtnIP7hZMmR9Tu
joTWFS3yVYAX7dbAtvYWJD5ux5lMukcXlcgrCdoR8BzdssY/3TITq1ralIUbrRMMhzQJ94Zfd279
s2bN8K4huGiJgtNATLjvWiLGCf5umvRfa7u+/gEB4ZcXlA21+j/xjVZkTBaaJIO41qdsiNh2m3gg
+dm0TmXQ6+l4FUwUMNLhYNR20gi6ePUFzpbMn1X+wBK8Tfyu2fYrYZV97F2lfxSwUtVrOsfpM+DQ
1hz0pDNNHg/s17DHj+H9VbPWAfqcVN8gMTnJ4AY9UrO35YjEs8UwmqJwDmp70YaAVcKEerI/ELDX
qEh7EX7znEL7NQmV/iKg4L64zXVd1p8mDxZIyRVtm1sWBuqEV6MsiBC/kC/DERKG+Ji/o6lF+UVM
F0fzidwnVKIj8G16zP15c5clDsmRagGWf0QN6b5ngMUGgIgaPCROanukAnwh1mtERXXgl+/x4RY5
uIyrIb+15uXDcvGlyevqbKZSDQSwzcASQzB7Pe0z/J67eCynnBwcLKkvrltD++YFaYFIMkkqVKOG
P5JUwV34Ys0br/L/SDqPJUl5NIo+EREChNumzyxvutyGqKr+GxBWGAl4+jkZs52Ymc7KBOkz9547
P8Fici/K1CQxWRutGwLGg18m/PEdWvFxV80gMXGhUFmCbkPefUV5DeGHp6frRKS47kHzFcvahblw
8el3SQRKfnH9+y5gX87oZK7L4IcFPyKplN0aSUGyfPDrNsK04sn5CwpJcpeV6Cf3K3YTgUtTLMdZ
UjUc59pJJZCWTgf7alHibUBPz0BRSoh9GTrg8cSLFgGH6/KiRpuEaKK+rIEdbrWqzGsfIx/GUZLZ
6ggDx5bwmQmh3EBuap5X+uVtYPPqvmfxPW8SNw62UD9XcBFo0yJEg8cRsQ7h5cX0H68/rihn8Ki+
XNygAKumOD138zTHp6nUbNkxfq1/utXY+RjW0iGppVfs7jLEq9U2TGC4bFBzhYzjYzAKn9jLV17Y
IQuTJ3Kwye+gMe/eyWczM7ALwQlXU1JcwjBP8cbmDgNQOQ+u2Zp4WD8R1Y/fNAnlRuhxgQ6XzhCk
ooARIqES+WGlAXxx83JlXsBiQRxGDGZqX7NGvZKNkJOnB5J0EccpF1Epi5UczTgXZ3AYOaC6py6L
CpRnIlSHJm703exy/T1hYTLeXeJW8iJrWQu6cXZlZ6TuvX/juCG8pSvk9UtBqYhd/NpNhyXBCeru
kEc6zu8rdNLqI/FbAPEBwk8IVtMQQWAoXPtsRrf+E7fUfFWSTXv2OmV3UzbtqnZRCMdmAS4lxbvN
W8Jp69Y5zUPrkdFjl+W5ghI9smwe2n/BVXa7tVXfe48YC/zqQFHqoAmsIghPMi/yZZ+lTndbUcvc
QU5gZ5D4ctDMCZFInuN6SvdRysCqOtCDUnKNsa27Yz/STCLIXwnOacGuP1XuenXnLn7VoaOyszy5
WD0vNSr7HfyyrqD5mNezScPQP6QoEpFJ1TzraHSTifj2Zk5OfpsUj0GA9ggsl9u8tkiyfxM/jbce
2qfbohv6/+ag9F20tgbGRibEHRepYX1JSLrAakn6lUaOxNMl7Z1BuH5pmVhuQY4MGDhbJs6P7Gpw
CLqWndwlyZlPvi6yKVA3eXBP6q9ldcQhnXFEUqKngn9agFTa517HeoN+CEEnRXvb3c6ZgFtaWPw9
mhmHt4/DZH2vyqn+Wy7WuYhGsODQWgYozHpK0sTJQOqiZk9eCpYTt13blX/IDEdAzJcP5SzghTBh
SrZlDYspelWDwxKUTAkCweYAKePVf4FwYByjc8M2Wj9p1PLoZKO++gsbAbtELmeGob6IrgflwnYM
Wl33syZ9+7QWy/qTm0j+gTrtRLewGhvnjrFJwcvCNpDAv7Lx7T4QaGz+2ELGXE7MVq5YNDPfsLiP
Ogw9XIrnuojMOWMCGB4WpVdnV+HIOHKx5hknvJoeuIo1m+wsqQkoqd1lU3auOkZTNamD0krcBqbk
fnCog0A68kQRODonzQ8jYoijCcYLhBDDdQaWj8NpXRNGicJAj8BvWZ15MUd0Y4S09qg95aZKltTb
pw2CJNBVPVchfDOsMlk1tuFugLSRs5fx1a8QNt8juY9ufHQA1NEyQdvbexl6uH4Md22tMcfxMEQs
y9IEU3cMKPXSNUkEzgbYUYPhFlMNhRu7NNZELk6pA26RedvImOmlnQvzohqd42LrcOc8VflIaZ4u
izqICZd7OInJewDDsHpHt68JDVtJE0fXmYT5a8c0GjSO2+v8jlojI4oHUws4UooIjvtVbCTxgc0j
K+O1f4CviPIKIt4Q3859xH6vWWrtX1q26jy7oBeRcDmZXvZyNK2+WZelLtDjkAm4w/KKYT5l17Vs
s9DHST1qwLf4qVAW7tAOj/4WZAYKyURkXvNPr3FzH3J9fflqiJ9nR5qTdCznUpkjZHaFNzcsf1vW
9BJh/71qK90dEMvED2PgNm9roEq774y2L8wTo/w5wcsSFdu6KYT5zFY3aYGLxQm7h9DVTDbGCcu6
kcwd/sVFVssvSavxz1YLttRezdFn1HrFlghpCO2V00esl6rJf/KboA/4q+28vlIn+9cbi4lNtcvC
YY1OFQ1W9yc0adv/rUycFT90GAX2hoFAl0u89pjOWQxx80bs+1aEslUsD1WcNeBCojr+19kgeQuy
HIAGm26ufdQWPBdsWQfzyjCQN3M/4oK4Dxzjpg9IDhEibmqxsDQm1Cx4D+NKPs2OW7Yno6vl7MsG
AYS3tC+yMAirhEywLw4WepRO0m7ciKJfLqoL4q9OA6D6bXBi/DQ9xyjLzLDpf21QJ919is7CP8My
DBqUZTG9wIAZlClHg8a8+6Kt08tfLFRtucOW7P2nXS+oH6Mr5UOwC/DRQzbp2Bx71EJYxGMayo0f
pfFFcfLeBZZoOzggkfdtPBOe/MRHZBJ1Tbz305CnfJi6ZiuiyLooN3yiyQi1R/c/J5hmgGCsZ4Uq
av7Qkwz1J7wNT1HnLJn5GjxtLbdyEb6jNbDDM0+K278BEdSwI+ZkHEmWYAqIgbstHzkjAMD0Nkf6
MTCy12FPGkGUJDeaOnwEgOYCxMLuNslTXc51fs6Vl/1D0h41O05q75HCdbok7XoNC0Nr8VPqmkRp
NWO6UFmmTzg8xucBUMCxi/vu2wB9utfoJoaXWGQF6hXHS+7C0ZsJU8wLwbIZPSSwKqoe9cMs3rrp
YVIIVTDS+nHD/02xBHu2o0EKthXJH7+aXwf2b7oWPtDiFpngtEsUeO1PTm7+yZWCKWX2k8p7ndM5
LVRO3qWXLFUQP62CrYsVbiF2AbzptxLGB6lFgwJdgdmE7Dm+RveTYi+CxJJXWsESw1LMEz07U76L
QArbg8rQqXxgYlCIAEntNk8k7PH0bzycNd3thAmw2zXDApMmGPPhmKjIMDBr0QyRm1UWBbSuASOW
jE3jPgaFqSjIRyaCbR/QNqxFFZNZi4QwANw6dF57Fv7aBGhfu/nv2FCO36o8ZgBsepXdzvggvouE
XXu2z1jdoVETHjtUH5zpDHwiBZw2VGv+RJ+OEmroS7Zhwzw/pT7wbLvF1yRODFDZoDRYAb7buM/W
l6KRNdxXdB1HX7N6YofHwQPJLRU76+lFn3IuXYTLPNH1+NWUTXinsKI0LA3bIvjPaFULLtS0pG1D
VMozc4VC6vQJE1Zb/akLKI77nipNHRaPnKzKg098yNJuUfumV0kDgqJM61+Bec9998PVRcIgIRT+
mfAtlO8xGgTWomhm0/wCs9J7YemnmLYU8BtLERE50nJ07aVM2Uu4Xd4eG5/DtqOnr28jO2OxLlC6
PtXuEA3byDrBI9PvtNiXLgzb39HLJx4QSKLheKS0wW8CcZGm13jnlMLG27F2QrEXz33u7PxkwqaA
2gjjZVBEG4HL89hUTXemqnTW0+rFjvPajGC8jzFRwcV1Z+9mt6tPQOaNX89S3wyW+f7dyNOjj+VA
Ft5xkIxnd1lWjLc8v+sboK2h4g7qECPrEcVJGwpiPxu3IHF47qdyo/1Gldg4csVrEUvfHEUAvGq/
TK6FgaYWzBU+nTrkomY5t7MgJ7RSXrVPEH4zPMPUcXb9AGJ6FE/sUmoPCyVJVWm77/02u2Upol7q
oEMRonxZvyUVEBM6nDb/ZpuV/UD1FFBIrEGajYaT3xYWyRZVpA9kygmyukbDtgbV8FV2S2hOaqbb
L0Nmn/sI3M4hY2eBB7aKoBskAXi/tyvmTFE78zbve2qdZOP77EJ5plqv3yMLJc3Rcomf8VnAXWLA
dF3GQ4wE8kUy3MY1Ydw8MIjH4F9UDePoGOUXuqBAFExRPNxZDbOCAOMnbM2NT/ATHofBMFFJw0UM
e5KwcqQqYb+4KZnXq40/Ow4ksK0ds4wXiIJO8RwWDC9eWCRSESQuePYTVceS/1k5B7O9l+UYo2ia
zjX7ROgzqTkGecsuvZTLBSk+4Dcoo6cFz2+30VKx1KhcE2Gcub7JQkCrP3IZFsQBZugPNIP3HiYL
wpHZ/sR8h8stQ9gVZJvr4mhDbd8MbFlHnoaXlce2PI/oEXDBjbhl0cuG8Z+4Kuw3fBS/e3cwVGBm
aPgYGUOdSxNG0a1iQvOPzjJFpdgPFfv4sfHfVOql/onptrrNaZXpT0u/zx4Rp3goJRbLcjqz2R3z
IvZlKmOxG+AD2zC+lgz4jJRPY+OAigzcGbeRZC6+58QKPlDMOM9t6aEMlYOEtAt25G6eIJ/k4FzZ
kduu/W5BdN0MTT8caLtwK0lRk6aKvuE1z0Hj38X4m3egIxwBnUwWcovGpXogTM5b8WDjH96WrmX1
z+7L37PlXdo9f6B5WWhuXxHCh+IYYnnka7Jlx1h8LkH/B1F5GQIdOYe2S6OH0IwRS80lQ4OIvMAb
3/Kkbn+tywQaj3HfIs8TYXpTRAs4FdYP3h+fRXpznuvV9leKz1CcIB4QB0rOFH3ifJ2fbcYEF9H1
bRvcjzaCbPhNFSqThxHJaP8yZ1MZ3cTwKtfXmIC54bMHGXpougQobeK2pdx5K3XVw8rEdxe7/fLh
eXg7r8uvfzAOESYJDZi2CZFYpVPffUmCLvt910xDsC06Vd5CSQ6nJ3/2mZi0FDcgrwKBplIE/Qlj
bead+55SY4oD9ua65b+4qZyl/+qcdf5wHIznIK00bqTRHIGKBCFPg27OxvEaxnkBH5Et3BLr+yg2
6G1WXak7l4A85xkShpeiBAu9E3fGWmcIXtGw7Bk4hJ8CpMUTfs0S2EmbMEpaB49+EYn1rqZegJvj
FNMRXAF9Pbjn8r88cWZWykSo3NuxqedvrWJEdnMYLhGkm2k4SneqzMFUIIG3E6J8f0u9W3/q0IOx
2rU4xm0VxP6GWZ184IaIXiq6V4QnPkGesonLHwC1+g6g9zzg3h78RyjGalcXnNN7Kon1RUZJuVv6
yGmOPm7+fSNTTKUpaZx4TCCxcDCJo6DY/pNb7OqbLDTyc1zwf9MI8zPN9PU716Hfo3d0ijdBMsEL
zobuETfMN5pU+wPNngB0aDMM70tSVZHKnHxggozgZacYHhPEF0URoJ/iamHexGIU/Rbeur1xhyLx
96NTRox66kw8SRmH34PmsEb5Q2xxVTcR8IvJe/cYJjAkmrTH8TCm4Sn0Ahbb8orxQabAp2RUnP9b
C1m+4lJdfsBMOtAtgtRnx4d5xRPIqdFMFsnDbEXzMvCxP2HX9o9UqJRiElwQrjRRPFXGBt9KeR0G
gcgkd4kw4XKT+XkYHTHaYluZnTk8khl0zUD34WRFuHLupdvQfFEp7GWOln4rNPhdmKsoR82y3nlI
7qk0IT6zSkdiZpL8mk8qsnUnhW+II+Ozvbe5zt8qun4O+SG5z7tqeOm6AmwW9Uz5PkXjR9FXZHya
EkHDMPjNnZum8rMF5PIn92cckNGoilM4s9Nf5fK3y2N7VKRSPVVdr8pTzIu397n1xk0feNGDbnpk
NyGmu9tJ0Ijv7RhOOLdCfV60z7cadeMH9cey73HGHLw2S+afoK9FeHBgrhxamAFqk+mC9Siyb1Sy
DiK5gV+LIJPEpCdnbhJSOUfxEifS3otrk4VuhOc3t2AoERgnNx6xx8+CScKGS6raSbZe7DZIMLkM
nV+cmdLvF1naQ51H1FlYzHvFqq+LL8boCaSJfDJzDgBOLu3FmYrsbTHEFl8PSg8+351A9XxqGjd+
jDCTH9eqXQzBgkACOIs6+gWk0s3O9X3vUvD7QDBie+BupG8lm5jJpcyQVfO2cAxfwN3x27Jpytnx
9EX83rLHJFYVmcaT5LI6qTwV78gfiK5A9MxSNQL7EfbrVO6sL2NJ9zh+I80cXhPVIgWqQvWOENM7
NwEM4mryjI8KHzQkEu/8l01Rvi9IzdsUYDI34cDnamZYVmpy0U3TVO1a34eCVUY2BMBrGQcTL1U+
YGyYdiaPk+ecZRMtvSkyZGFOyMZeySonpwd6F4KKmrz4wrF/zdzN375ya8rZ8Qu94bz3KjujVa3T
5M2JU9RqmfO0Xv9SRJDtQhQG78iVAIPtoo5CFgsguAH10sFO6AHG3pxKIna24Oq8G+QUNKJxNE/X
nacivXFui0uE0YaPukLLrQtkHMKj1AF7uh0ME20JmHrjkqDxyIIKWDRzHzVTMPVe6XMcZj2JCEN3
Bn0wkPMyjcNjkq0nvutk3+kVOWDksP7DUvvtIQ3Y9a5xLnNhL1iqmVZ24aj+xW4+bJzR4/Ib+FZX
6Mrly7okcbybQkvuCcQD0ktBAtN+VlxoALk+Mvrda8E29f11JUR5iErqkRyN+NMZgrs80OYGXEDm
XZLM5VB1QVjfiwkZ/wj1aYs7HoIpqpo7iqXqLiDOHU0LUouftHP5voMKB1JSxuGBpJDehb7BE+24
zn9KgwfziM09DvgMDsxdDCtHpGAE+0XNFoAoF3Ec1S9lG5VwLsvKO8dMmz/jSLc3czRhQacc/qFy
b37run2org5LXt004n9M2NFGuI77ZbvqoR109hHDMd+MbEQf0jisD5DRXcKEM7CuWxUkRmCwabnU
C/nTOG71xIU1XwIqrW5jwfJspp5sn5P2qZ8pbiHJ+RG4EGJ3rldoxY315mcCgC6zXL7BZDwxpRAM
IPmYq2Z2oZdiuaDsQW2dK9wLiEL0Lq8ipgfUthtK+uRdzxlWgqmNTsiAAHCoCoutqvTrUA00mwQC
DYiPgisydbXFvg2DgkPm/29Ebaq/LKeSZi+XzL0nHTkjlbFmZjRmI7R50hLbnS2aH4gro7/h8bsK
XvWY/ynT1Lsnx0U9S9bmu2qYY8jj1P/zVqMOifb+sOZqV9VTTsuadaxnYTZs2PD318oi/51Tb3yh
1//sUp/obQX2GEc9FQIrUiIIav3FIt4WFH6dvjGDiuU2Z4sNG4AB3dcCZSffhkHXmBsx0PLrqf/L
dJi80Ni3wKzmqXsuQhFDnUqKq/C8RgEUqStadAL5jjvcew18S8hO0HfVl1ZuflxR329VLxlswzZr
jwsks8esN90zXQpnSWg685dED6K7pxUpgWlqRi1dEORbzoWIuB0AP/thDXOSuemxtnSVdmscYEHt
otOdUzvoO+YMK6JX0vugZW3YZoTi4qXMdnvMWjvExMO+NYXG0FBjVRXK9NtwnkiEUG2sx32xdpSy
LeoqErm63QSwkuNkeQM2h/7Rt864HWyCtdW+d3kWsMe/gjpQO8G+yT6MxVcKRS/B5ItSOZ9nA8+c
PXvIcYanwnVevYW1je+b8lZEvvfBjCb/NJHozsmYhOboVuURQuRVflTy+2AP9/LHtGEYdog8+Iu9
xrmzJW0MaUzak8NjMWCrQp/BujnngsVje3RGxoPSROFLhSv7JfKDfJfgfyOXK4GBFg3ee6UH8eGA
a3OOVSHIaDcSyQ23Vv1bBoO9K1BjJcDdienaesz7r35xin0SOGpOjqm4b8awupE2JrvaxIz64T5g
6AC+k44h7XKLXahAGy+vOnZIpcVEirWKMQoUrLrqKJMo/eb/shlhFG7JixIYy1uqYxRV6oPBC//Y
lDzVI5vTpKwvmASSTRfb4V1Bo8ejMi+M1tcyG/6YcnnN0muNoHjTjhYtN0JgGewWmEL7cIyrM8az
7FGzcvhUqX9N3agjxtrXXYM35xyfeJwouYCuH1kyMNWIRU2+juju+xjyp1pK/WrhU2zL0vj9FmGC
e9Up5tfE9+ENy8NSX1KGHlRTWd4SCATi9XYFo74nCGX4wYCdGJZZWcMBlxQowYKIGHrAm46/78Z5
/m21Ync58Vf8BrbgySrqdOt0LqB/F6/OV2dKe1MznfGPlEAxeG424XjReMAR3Ba1w0QXXQlc7l/o
E/M78xNxjKsk0ARdDf7TFLd9fi5d1tmHYZUSIw9GOLNxsWn981zJVTQjJt1NuRj/8vi6zbFmY//H
U4VtvoQxzcPar91jBPPh0SI7obfTiYuzP7blFdMPwuaMmk2SKpUIYL0KFqfdDdDYsfKEXh/WzzSO
kuRQSNGYoGSpvFPkN1eKXlrbGzPbOfma6PMihFID7g1US87Liux2+asLXoE1iiDNMm1CJjKtOWBD
EiSbm2KJuXn5AZWqnyI7GSAca1deCi/KYea1xc/i5S63Ktrq4ACQJqge8QB4dm/Bib2TRketZTDA
HfKwaU50h2ik1dRED64FvRePUtHYVmv8kmdlAFDOIPZ7EYx+C44NeDZUE5Nvpj2yh2afjq6T3KKA
8cLtWNXBvlCB2FtN341eEH5hWRD5d6BxzRnVIZHxkw7KZhASoSa5DlHht8ntmjeNOI5mlv+xN20v
pT8WdIAEexBoXHv2lrfwijwmhOAAtWT4LZBrPjDFIcunTqREL5z6aDMhOrCAjDEWmZ3pDRMgAauA
sQ42/+0kGaofgjhaP9HcBGYTyTX8Y4ZqaXaZaEL9YEfMo4TU9ahxx001BuACg75QVzKcR6eX77C6
atIKFzyodz5gvOaVRZazoM65un+/BE1s+5FL1AVIDDqWKfgq6Pv5r3cettNgdmpKLhKchq03MJXS
KHmzYTnTK/AxMUepF2gmzKO27DpcPh370GswtyxDOFKgVrf4fZr0yc/KPFM7xFX5rCltGUAXJ44G
J3OZkPqZ/5ygqcAyjD4y/wNHUaVvaT2Z5NNikh8vxiLnx7/SOgahtoFG11puI3IKvSPqgNGect5V
VbPjyY0DnKNNRXHnpakvgFPDdYLmFpMBUZ7LrIhmEq3WVYxkLOl+ronMGouKEo7/SKE6D13s7JQb
WYoNjDbEFP/YRorwP1vBQbGAFgolO/QcVWj1c16lOkVfQX9cBuDwYL/0B0bLYMC5eNZnZCHJ1b9C
EuZzooQznHQKOogQFa6TDU2Yi+WuEwm5yJpUpAydwwajLHOxfM4YICOSHj7LbL7upSrP3NHhpiDV
IV9QgeEwkZuxD3R5mmq7jgeTyPqTMA1Rn52SpAIXP9C085Qo1YlumuzEcLGruodzp6LjoiM/Ps9w
1lIknQ01J0AZ72L8iR4FSg+Lp4Du9QU0D+THjSO7cbypx5QJDtr8toGxFRfzM74mlMONCWmhPW72
6b4c5yg41X2T2EPsFKvGYNeaT8+b4PNuKJhmeUv3Yk8D7kjk+FUf9S/9ldbRuteoRjSvLo3zVQlM
8GJaYJJH1TBs8Xlk48GF5fXVFhPiEAnemrumDrzHKA+WKzNrRN40hCSnnBGHxcu57/wwP7ierepb
/slQEymqEeRyHIREmjrjG4nX0RMCKGNfySgaHsLISP4oYmgAlfi+PjZD7QO1S5jIuJ6m4Q+Ql1HQ
VsJytuftH4qFZvqdYP78ElCHG8pjOR5jJ8PAf4dEoX/vqrwDbcuw/alxpvFfIvGHnPC8ImmtkJTe
M0f01YPUHoWPH897Hrv8G3dFNJwdpqubsMvUg+I4qI7GVnl5aIi++wlDcnJ2BR5EYi4YXWanEq5b
jg204HPCH65vAIaFRFU5XiF3a9l5yz/m8dNzn+l2OiZLH/9AjBN4qklQZMzoj9TQIXANscuzsD23
UrV/B+AizJWEQzbdsFpxI9iyfeEnnZ+XuXPeeG1Jf0ItRMJZPKkpOg9B6t5buhZ5aFxT3uQj7F+q
s46jnl9eyYPUJRvinoEBlg1s/ywwtEruKkhszi7DlkGryAnk3thqbd9w6IQM/WmUUFW7XoGjZY5c
+jYv9GmSSGjr70lCUBERTh3CkSr09HdKCMdtEITpZQqwknNh2xLujdtiJwwH9pa7qHHC1zXD1sH/
By4QokKzFrzS5Ea35CnglQodyIFXh05uGOFVYb1D3RaUbzVcdHuqp6n+caoZcdrEbJZntphd7EMA
in6kwqOKj95No1cY5uULv2jDTqCvhguxH9GHG9DDnRgCemiQBoP4uGji6dA3XeAcYnrg9rj6DNl3
OFPoPn0h5XzokcAZfK4Cg9+A5/uzWG3a3VQBdOALItg8+9v3ea32zmjHbO9YratzCpyxgBRLCBtW
i9l9AXQOeztk13fN86RQmzABPkX9pBmIuKlbbquKknBj+TJBhXZgxrnl7Pik0G/dCIibxdHlVvwm
QpGemf1t+ExVAtDUVNdPPE6CeUXjNMThBKrCFW+nhO1FLKgc/ErNaItrl3PbrJ0XHfG5QG7mpMRd
PHDyPuEkqD/cNiDzlqcXQ0FmYCTtSAqDxMaVSDyE5iA6m6wostd+YfS8n8BnTVvGB/5jATis3Wn+
htfMQOfazb7MtqBj3TtnLATelGwtb9uxofQaGLrWn33g9P0fxqnNrTOuNsO/ZbviQtsn9xqnxnhk
ssazxzqsmUGAwomUyPFvmciJi5txarh5ar7dOq4w0lQrs08XDx3boAX+5fWZy5qzZl+IeoZ4MxcJ
Je5etWus1/8BGBYuf720JhBkU7uM8L6Vb5ApUHr64YmC0ISboRcummlYzPnzWDZ8G+XiWtKPZDgn
0HgSJknz3CbDfrE4+jcu1FO7rZzaLEdhnVQdTRHH/nF0GId5mmdn01k9/sQu++1DWHX21kWU0313
zJNLBA1ZP56ZjjvZbUegaHj0jQpDKqgKiIxluPBczX6Muqmn5MZaqqDyhbiGCDZh6wbrhJmsy1cd
msyKE2uBsfhiwzvpOxniNz95nmyDZ8WwWWxEP3XrqWoHMsb81jbBaRG9is/cFpaBeHGFmo4Z/TAs
Go99qS9Aqm9F10WvDbZI8qaAQmXfo5ma7pJx+/8jqIU9DT92/+L0qDd3A5SQ9V5mjfiHMnl+mDIL
VLorILtgfHDF46KhGexmCzXm0rde9A8dA1u6UIoi2kbIHuMLaSNr9KWhh+6mGAnUCMWQ6qGuivuo
l0bsDTexQ1+EGc5F1rtdqjy6rHFCFjKlFRM41edA/WC+72riJTkMiEh2D0qw73zxAa6dK5A4lA+2
+Z0jRNEb049oSEwAz3nvZg2jgVFOABKbSo8PPdwQKsraUBIXughe+ZvSlzkQYOG4sxMBZi4lzEnF
cTs9FUgFz2ply3+FqIl77O/5bavdD6FZ9e5G+I0Pq53hrpCFpzcBEJe9bsWKHd/xLzGQwYyDOkTp
3sSp+44fdVRPyyQCAFXMwbce5y5rEMd7iKALCZzPdcggrHUeXTTot4p5armtGfQdOkcRSHjNfegb
RFv7ijH5GblEDmlkrpMjsjH2+n6i6o+1Nvhba5/IqKM1s1Pe9ouPUMm4EMNGnfBdmDRd3T20NN2x
50rXqkQZu2JHapX3X6nxROX1zI3Uts21moo/r6yYez6DvgfRxi7VZ9PaIXWqSm9T2BaWWVMvX6Ff
94B3V5wqAnPKRXr+a8aoe5/W8ZVaZdwLyimoDW2dfMCP+QvrSIJhNfYRvSHvv5pWXgLmtsHDTBP1
DDZ45sBjonpA9Ji9jc4oj2XMY1jaJSfnoi5cGPo5bUDQ+dUdFAO0Tksy/tcFY3lpOhGydi2Rau6T
oqxvEy8tT0Olwrc2rrgDWWTjO+ohBW+sxjGOWjDO1YY7IdoXAbJkwENpstFj4gFNw0B0zCcSqVGC
45sb154Y8NK20V3h4nEGqYF4zWCWYZMCpcSX6z5IJTcpMIP7oszDhxzh223sEjXEdBp6UcTIFK1l
p38mqo1pR922vJrVB4NEJZ7I75bxqk/Jyx+2nX2P0VTLZcGgrDtWPALigHI9bfn2NHfHMmgIPE1X
zv1+9KZiPrPOFenOVPUIeJbKAh8M78YLrzVxi4yWy+5gonwSu0jqrvwuF8MeIXBmjlwFeAugQE1E
4WuBMgq9TWdgk6GNDnPgHQS+gSBAPXYG0hswpJ5FK/XBdXn9djQf9fIxiC5vtu46xP3D7GSjvWXW
grEjxLEnefYTlA2bLMWSesycK+eSkwBqVccgxd9WnkURwNAnQUYpZHKUnamuDFtSfrhesuAeOsV1
jTbm/yUZjjLYAd1yDQDiBCEFEdE82A8vJY3kwPqcoFv0EjWgsoQcNHruiSPZb4QhLY+hGWl2Q41G
xixhxB/v0n1e58jIlbZFXuuF26h2J8ZXEM9QmCOY3jVeFr1A02KTxj+v3nXTcpwtcdJ9+Slrvi3c
o4QbBA9v9zzgs+XnnYnm3M9od/F7YUfGlopfFnRIHA3TAbmlfIFGlrCaQ7mRofNTXXHMS0qePWc2
K0o15kkMMTdFWR9xH/Gak8cM1TM3FhZjDjpoJxtPLie8QdZs+2Ye/SMeVS85+iCOzm0C4AVhR24M
oxOt1S3uCK2PY8mOZe8OHWkUSTh0YFJiZ3iQ0zUfIyZ9/q12OpR8I7aRZy1L2LIgBZEFKxMXCydJ
J8SRGBkmiTxJZM4WJBL7Nz3Zih5WrqbPf0F1gGFu4iX9EmDMkJuMutA7lVQV2yc/7V8FoYS/6zIA
0CbXifsewW5Lgx9J9/rZTBy9rdmI94eqs8JR10PBvehlKEgRJIDPP7TLSl4QrYikY/Ko3HhdyaM7
AJoc1x2KWFpE5MmUgaT7mnUHt9uDz+crO586wBb/PH7Yr4axb3zXLMqZbzg0sUeTCicx3NFgPfF6
42eN5j5mZ5UQ90JFkBQOQTXhlQ+AcuEpQesMfS5lr8PzJMqz1eCwtmZYkk8n9RxvG6mrZwglaxPA
Nl16j1XD0H0iLwXURoUgDhMtBUE4HmoEoq37ZDxINE7/4+jMlltFtiD6RURQQBXwKgmNHmR59gth
u4+ZZyiGr7+L+9QdHdHdPrKgduXOXInh0/bmCgfG0HnoTdxngr5y4DVZOaiozeDlMDR0Y8XZpUMc
kQjflUyObNwM8yQthYNPh3UB1FBrzwumuucrBI9EDVtWXJXN3qbobjLFIr+mR0cTWB4vP94pNqbi
Mi253gpmfG/HOos3Ti4EJToROUcFf5o+3IDPocog04S1c8K8YkfPjoe17pFVe0fBhqzk9CmFXTV7
YJ/WcMhyz/K3mEeUZC+LHYvyLa/7jjlIuh2oAHeVXCna28b4jp+nJKcYkgxfLw+RMkYZMIS39msC
nt98EVy5DAjRbuITXuD7ucOIkmd3AzZAcEgMwudMGe3vZPcryryYygODYPQ8uARGgroS5Moh00ze
nalE4hUwqXUOp0Hqcg7UVMGbdfEDspzvV5cqE6n6gznMMo/JQXrnubDCv0kOKZ1UuZ38zrGo7wrK
q5FSoLzwe1+cPKQ/FDslliAfL1DLVpUlC5yxT2x4VYeMa8E8IuqKXS2ODANShpt8oxlojVJb41MK
G3UuIqxZBCrq+Zl/5j75GG/rYLFx0u1jhGhrS6i++2EROxk7RpVG7gYj7oZHZNssZpPel0BYxSi5
TXa4ku6tyCvkhxES4jnNWYrA47SagndokEO2ncJ0uNMjCf/djO2kDJCY6mYbkfS74Yng9pu2EPqM
WDpv+SznS4tHvwMjW7tXSM1U09C90fSnmdmUF23LsgWUFrZCqJNDfKStoPszhyr9MbqEWXjssFGe
LALG4ig5rV9m0JV/YIrC5lpaBGU3tVUsDwNDzGPbpfKhjGrWESEvU2A2Y2U8RXNdGXdF1+TfMc3w
/5w+ogCsqTHHIgzU1DLQ/+ns4PcrLHm6o1DSbw2oatq0f1bzII+rkaQPioXif3CNxC8e9fLqRTPm
tJSw3wG3E9RaM7JpEGNhBQmupWuE7F+ygrV8Vw2s0eyMec0RgmGWFKj9TnFLn24ZnZ2nvAFwHmSl
wrFWGw6rzbYG8fUMO9Oqdy1mw5/a5F5OEYVZvwlKx9wt5RhJt2+9jmVO2qICrZ4z/0YOm7YuKdKI
qDh5VSgkCd46wsLadHfuHMesVUkj9HXhf4dN0qKhwFVa7JmRruEnbFjV7JNaqQdldM4rjMxbVs0v
gBiveZJOV2OaKW9oJ3GHtwzWTxtHj+Rl54eWr1QC2nrKTjlG3JOyNJYL3MrxqdOd2nPKZEfM2M0z
DT/zjW3+EnDDo6Zyco0vDIzmhZJe3s/WoIK6o7MrBTy1F143v0eqfxlLZ8S3kKZbO7bdy0R06F6V
Hb7nzDPOpTeZO7OTnwtflCCU/XMDsGZXAt7Dm0CzHU6ekuUsyiP72IYQje/G+oOgwjsLe+83J+r0
ZPSQCpjvk2OMk5Le59z/qhWopEhoFmc14u0mrPKct+rQ7WffUV8SqNK7EZcrvWqwimspXPPeHuNw
i53rK/QopwEX6dZYVmsIEEghzR1xp5eFE3/Tkw6ArmW0O8IaKa2GU/JbmdDl5nkwzhl1KU9FCqHB
zNv5inmQdozWoFHI89oLPuzikmVD+lPXEfCPtEiPLZ2Aj4YelnfFQ7njGuuSEJLLF1f2+cT5SbQh
Bjv6PiUkF9H15T+3NvsLTKUVdtmGvymT/C7ylvbiN15zZ5FGIjDflUdMXMPbgEWMxW7XPPqNy+26
hRZpmG7/0lIVB0aDxAlonZk/V/mTxq6/7dvCejUxTW49qawTDG776OjefgvTSP0byLgdWot2ICwI
4mqJLnuVMm0+bOlxv7cq0scWS+y6NfJnesKaw9KYBBpISQcGSBRVN+lBFPU/ylfKAIwEIl6OJHHR
Gi54WOGMltp2UHuxcB1CuAnEX5yOeh7qjQ5zjjmWUQVvmI0NbaezTNznjU7eYALlmKUZHPGUDPtB
qP4oVTneg3SF6TsoBAC6iBASfdRF0n3sLpBNTtAPZowv6eix4pm8DeOyf+VkUQVc69l9GB3veSBZ
cp/FS6N4K3fjyTKN/Bs/7o38SP1pD+Rw/HjAJltNJ/qZwrcq8/cGItqn5Dp0mbvCOlQYIgiYotaS
n+uOfIGupIU/ko7DWeTG8EcMkMwqd8bcmbor77hPt1yS90w64w44LVKUBQOqpGIRSnOHuo7G9TYl
kOvjkvQP0788WE7DewHCIGlVu3PtbUh70i0HI6UBaRSBqPz8CDq4udI9RhK0GN3TQjZon4v+RNjO
xDVS++mO1m8ubX0nX2c8IZ/8KkYaF4znmmjep5FxZcA8Ud5RDEdLjYOnBojfQJiopOr5WFuxc5Sg
2Kj3hlTIkrlEtonG5bcQ8Yz1v9f7RTTEqMbhXRgmrnHaZBXb2AgyQjgO6JRcBDjexmR+VlSDU4Fr
RO+qbcLtTGXfS6ZjCkEX2bg/UFDGx8xmC7kp24WIApk4FHl8otZP1HVyp+A5iY2s+xTaf2TXX0td
PMW1BCvQqbsG2ChWm4KGDP4bGZmxxtxS0Nq/p3Gpn/mdqA3ntXsQpN4RmKX+z3RM/8MdMULGE7T7
ppGFEywRZv4IihjcX0wzu3KJxIs9N4Q4pEXI0yqpPaUI+ybSChd2CkNuwcjppq/cQeqDZxXTLl9y
2HgYzeuTigCW5zVuBadCgVW4GBrgmI+5NFmHdtXyaU70gEwhhnyWhdaF9WwfOCOthMLCcOFCWz81
of8xSqD+PbenWxJ5yR+iJ/6JOuH+b2ZVuncT5e5IGJD1YCYM0Vzr/sdyEa2ZeOm3QZmnwadxQf1V
NlajjkGVcIAgKEq/ECaIeoHf2zRnL8Z3kymfux/K97YN/eYYjcX/L6RkMrgTvSeDqT+I+TG7s7Cq
zryN4688UtalbfU/U+NOgI/2lTjCvjQW1dgjxQD7EOjcVvSWhvBRRg+ssIiC2uzMd7i1yPXn5rw3
+758IKsCfiJrWaR0MXnRKlVlQ1Sa1Rx4vea7T1PnPvV0+CjklGIRNOKtOcg3ULDRGwIMK2gcb4+G
kSefI9LC0yRakoQFjPgGFuU9tQOPtBbY11y74tDOU3K1DaHfrRwzbp+JfsWSrqhXo/YujZe2B98H
2ssgaJP3AinxQLCE5K8a9BaNp3qpHBM3bDY2QeWH1hauk96jt6lrwjPBtBxTg4hlm/Tc4nZ/WQgE
DJvPaN/YzoQEybU4NgiDOyvvw9uSe6AaItrx8CmG99qlXpjrNO1IGL3sbzJgxGqmqWNMdAbeVqQz
L1BWoN7g0pjeQKlV0U753Dg30mTV1ke2czfPSX1PepFdvois3YLo/mBEtbiDMtldpslrzmQpmne3
5QKphNsEKMHzVxvFT0AicdJG3hU87pfpyBofKmLdprCI6Ki4tG4h2It9L+fuYls1pw/H4F6pwT6J
Ob+t4eCAIisI9ZllsDvpx8Ps84GMbj4023qMuJl5svM3GgfYY0Kc8qzxNzy7shevfd8qqPEmiMMg
JO3Zb0rFBfiiUqmOXleaJ0Z3cZzmtqEng+v9iTuTydhRWZ9qscNTRtL/3CxcfXzWDLs2VDoYMHQI
bMpt+zRXRX8sk2l6J7FfHr2+BOrGB+tCGGQh+jw19XLvt6zUzcmIL61f2S+p5fHTel3qIyvxC16B
GsOj0WbGNjPilymBdUhtAGBQBS/J2Y4mBRFaw5idCGxhe/UilvoOUiRoVif+brqw2okxDD+02T+A
D5NPVrJyzAo3DC92p+LHvBqKV1Jr2GBzYKb+QP8sK9uh+ipTRBq2jeZvZlGuUvbVsGvdJocIXdFz
YQzhjUoPNopQj3+o3Xa+IbocRi6upHjgbdwJUcyHEk4JF0Us0iXa42Dvupkat3Pasadakfu7JEzs
eMf+iOpGrJoYGI1qxoYdWk7CFrpYAjPvo0M4IYTyzUm3ZSrsGd8lp0rYMBfYi6p+41j3Bzn17ls/
6eQXezD+CpBeO0mQ/G8uBTYA3hntpqcu+JC49ns/Em7d+LMcxx1p8/yGTJLBC5em8WyRRPkcSq1x
SEgj3KtKhg/JqGJ83lwTAsqN3+K+6anMUM4VfxPkMd7gGRPfVNIS4JDFSKnYIJbDhuYjpEjhhSsp
Xji7j3a4E719W0jjEBVC/PnpCOZjBa7TBBAzm4fyxaHenRCQ1TxjX26hC4YzQAsauZNi6mkDpqOH
tWE+MLmO7Y2wzPIETM3gdj+7KHt5rk8J5CEmutmly6H2djQLhjg4o+Fb2oW5r+y6vFWJ8hNOEDPe
RUKw+I086g6qsGI8aJMYKrOvTtRc+w9N2rffPUfR3Zi77isRrGE3Rz1LAS7ekoYnmy9C0y6Zv0FM
rrYh6vV3VtMezypquhOIyceEfMktjelI3Nm2WX6mrFV/SVXGewowWbNlZn/tajAMVhYnv7Vl44Iy
hrU8K3Qu2PXSh8WfKK2cDeetxPu6q/pi2Ee+cFf7X+29Y+hoX1lNhifbLsK3uRkeqmrpz30KxL+k
9OYn4uIckPTgtTF31iYGmrGCUgSoHY8WaJEZ/RlrZPfP7fSw598LXwzP5DrcSGrnBtj6ZxjLcm9x
1yfd5c53KhTTqYw4t8eCtQ0SpNU/JMxFNeWxK41LF/+Nczk8lBD87qUkPYbZE6q6ORExzIv0l40/
b/ckNlaOrm6+h4kSWQS98wQsawPyOfqHkpU9cg2oP+dJ00zTaFG+Ltp6I0yHetHRPbite4Ztv3aH
Rx/acbYmw0vEIUe+awOfHaF8d6RqQapzu6Bt6pBzthyK6GbVunlIm14DqJ+aYkP/2vgEQlHveURN
ihcM74yy7vcHF6UJM8P/82yNtXS3yYv0uQc50p1pSRyO9MsU9y0c0I0auWZtAOP2UMjy0uC9m0Sf
mRwoRCaIpjZ5NOX7ZIy4YSIJv8muLQnQpuxpobTeMtCdByrHPMhQJv2jhEImzKdwjzRxCzIjGwv0
3P+7J0hy2JoeXKyt5MmYHLiU4x8q4jA84jL0pxt9J4O6w0KU7WiVCJ+hbAgmfYhJFRj+tZes3eZA
pfetsltqIby1kMVL6YMWVvcfEM7kkZ4smXzp2ePrNnFP4Pl/7ayEH6m1+w/WIdku58PKt87iqSCV
HIsRMvO7B9iUgtApqjajoRh1e2zdyEqjU6MpCPs4qbI+TL7ofmIO9f/vTrwvPIIOBerAI3mFDMFC
yKU4LUbTJqi1Pksr9jPUPzLf1FnQsm98Ckka/YYtLNSsCRVMvML5i+TQIsggid/x1vGNjeTJIbHS
NSeXjL3at5P7BbYU0nw125QNgZQ52tTr8Y2KGdvYNRCOq2fTWECrQppUwJD/AU+pxX1aE57YAgBq
LwtdOc9jDxaCvFl88ZOp+Re3bXcL/TIjktu0nwlvpTNpWr2LKGp9pv4jPfmEeu9YofYHQzEPJYXE
iDk7Rhl4Vp8cc7Nti8B36vYmDLW8GUWkLnNmSA9jHs5BzA0F7jykFMWvpDP3cOLjXT/J5GxbBf6y
aepvuELNk48S/ZE1qRUQpstQtstOPuSp0WPsZDJT19o2mo+ERSUvLSSUOnRm4iRLnRwnrJefXRTN
P8rKl2vj9dnjXC+SdwK9Fl5jikfRKXqidVG+O9Sp7vrQ+Q++VUcvBUjTruiMb2Ok/GaydXJ0YYmt
pv3ys5ss9Pu1oyIsYoV0JeOfDOMHm4DSuigKHTejthOy+CTO4HVELkgz8BXXMMYxtQEbqU6RVjY4
nzJ9WgFcGx1TK6VGvtmpqMFrELPqmDWt3LuSn+5fiCu39yV3PPo8s309YuMd7CNYGPuw4HVANHLm
exoo9ffSpQbsiAW1P/U1kQv8pmXZMUohMkYEzSevPJkcZuT9/TC274caS5SJ+I+NM1dvmluTvwGn
9k4ogjS1QdrkMwxr/UBeeXxa4qg/lRxtJWlYSkMcRarchqWBwxesA0uX0QvoZ1j2Q6HyQ+KH4ysQ
lf5C6XVxE2v/CCgOB8sry102iYCk0NQ64d8MibsDbjPWxJSUwE0WpJWpmOHmTdxap/2eylP5xSA1
Tvty6OkKxI8sLgq/t9hbBut2+AaM0i2LvMNQQ0nmzHY+kGpTAtCJHkGCejOlE47l3c3j5ALSmBKJ
+t4lwy8ADWFhDVMxnztevKCtElw8/qQowFgzJHsHl9R7udLunxCchQrAw1ln/GbsgJChC0ntn5Sm
HySMSC/sGlGe+sJl+5eklLX9EFocn1DAI7GPq7GptyPuk+lixx2eXirrovSK88aiQYn7za+thGlv
i5xFyj2e/64CPBynnyiReJ4oI42XDXEfDM0im2SxLWo+DAQ3lV910hK5mNPCJrSWjfAQEcax4PMc
40umYgifss/lsF8m417nK14GlywGs5aTjR4mN3vOfKdHzRJJwW4m02lMJ0+Mj6Hw2+hpxI10g6GE
QSLODKLQ8FkCyIEM/a5tl8caawcTSl56Hf480bLe88EknQpDrPxM11/+EVwgN+Qt/Xhu9SKWMyzL
+gUQM0C4lmU18IRqncRSV4TeFcgrm19SVJyWTgxrCEhZZvDbliP5SZ/bFdpXSZbxYhF05WFI+oIK
Iy/q86MGCgb+fgIKRgK0BvsGod08jKojoJKW2ceISZWxkNCcWj3JdMLpqvYvS9LyW0lMawHSB/d3
C4nPQjpje4+DliuwW/jsPLUTQ/poDNgWwTR75r+sM6hCIStlXhKQANw1qxo4JX9IkjZdMgv4eIWU
53EcXPeBpE7Nc18LipRNwzUus9BFGFhKlMWuBY1SXwrhu0cq2czmNGY5FDx3SsT3Sjdl+tVt9WfL
0d0XiiqMTcp+4YXVa7dQRQM1Yd9QoTZeEmE6f6YeuLrksVffA4FwHulocd8jXuZcYdFBX7qQS1Ig
sB5T6wus7CCLCpiNz+kKudP4BHZqnuDTaoRWq6i8PaZL4QVuwUJ1h+yFI4Oeo8PY5OOzhd76a/TZ
KzXB4FsiHy2VLDuJBgdyip6/QQufMd3iyQ4za8ZW20zPkFa8C1caBo+Iq/k75nkKHKhHRVUDMx9m
OvCBcW5yy37n5ojAoAvjwKTtvyXt9DfbabKnO4XLnhrQ1p3CPzbY7BkliDmgfvfxE74LqldxIMT/
7AFfBw8D4Gr1M/O6fgfqdJbESDcTVduVPV5pdNiWkoQ4cLgrIcmbt8YVfYZIcrfvqpN4F6expdMc
Lm5Q4LPaiUER24N5SN1iZO1xUBFyVXV6tLouxxLiDQeLUkSwlKp5INPiXuseCX4b0soFumAe9+RM
PjA4jvfo1uYljWr3ZEpPfDh9H57h5NFw5Rl+9bnUjX+f6dUrFTov+YCxfTD95L+Zi/3BJGNNrhbU
SIXBJvdZSDt6Y2XenTdZ072AOLjNK1NBDiXBhqchfmlYmMmN0+MPhYF4Q14WbwiC3j16XfUbhUJf
vWodUsJ7sEMALHFweBc3F/UjE4DXrqPUcuxXp37GVDpZwnuKob+CiYKbUAgX60pbF8TqFwdaRQ7s
Ckj0e+G1fz579T1gm/BrBqP0L6SLm5uxdq4SqOE+C+tpY3vGkW0YsnfhcWCbhHPuBiWInKmOgycp
q9fIkE8DI+ZJwFbZt/REPgB1yFin8opiz3WMMlIlnR8a+9KK602KYN3uJqDy96WWxYXLLBqcd2NH
mOCtaNQFSnBIGDY2Y+bC8Vks+exsvBZ+cT5SZFryxglQlNk54NQ7YDDhusjuCr1jwJE4y8+WVMSm
H+w3j91SwFqn2BBff3RrP3wwJus+JTS3Gchc7wEl8VF1eb+bF1fv58mvdyjBZbAYcEQH2dU/IPz6
PXbWft85zns8E4eklH3LHA9YEnwxEyyLBd90vTu8peosNfbjVlCh1Yb47XRL6tnS/ksewYyjRhgi
jPpZiD8CddSlfXExUp/KOFbvrMQvcsEoLtokoSFZoqkO4nOe9X9Wk913MBC6Rls2EqrZXOywSA+2
q064VZ2d8mSFphPGR6zJeRC1MSpiJed91bfWFcnfu8hkvgDVQ2sOxxeAOg6z0BLo2Jkv+Cy/YjG4
xG5a4Ni4lfd4nr6BQLJgi+iTxMYJLoKSr9VeGBEMXaxovA4mWkpO5TtvCfNMGweunql2d+3kCDJ2
9uw0Gzcum0+B53g/NhV04GbENXyhptNVW+1yNvBkAGUVYjN5WHhZ8MgDTCTrqVm9DYyvjLNz7gSd
Bjwxrpw8Xk+4qNtKPTR4P/Gji3hn0oeLrEZPOdPqTpCCxg1v9UfCYljTRqE3sc7/FTZfn95bjFvL
FHj2zLY7AnMZt62XVHeh3b/67B6fo9ZGakqxOGp6R7vQPtSuPf0IU3KdcLw7FwWMOxjIIBAX7R7m
GlAtwnpHqEfZQwc15lD3xo8GXryhVqvHJEzWwlOqoymDV9HRTVr3h3pBXCJZPlZU0RN7NTX7p9wX
+gED2T2BZXrGpckWx5vLKrCdOTzlrsFtl8k5OcflgLwBIOAwuqZghUGIoaAEAHJk2tBfS1OBQ86W
6uxUUHdoqE9S3X2PMS2X8DRcMXAZx465ge3VEyAVyUMDcWgPWKrZNX6dvMbC+AHWPoxnLzFAZ5KO
/sNubIKTgVt9wPNf4ZtOKPk2yknul5byWoTTcToxV3MOVvZwgWZjHFN3qK90saSfXOjxRyWNw2eJ
3pbUc3WlCsK9s2y99+dfp0ocNKKWfOwKGANEsZA9rIgpKmWpk/bRLVJzyK5ebsuN71nGjeMG48r4
3WC8SQ8TAuGnY/fqPz14eGdENM9bnUaddWL9y7U++Rw6J3xUnEoXdMU9ZgLvnpTDnbRdulbT0omG
HTuD91JjxOeEBU/Vc01I6PwpphwbdjUQIeW7z5Lsv6RzcZT7Tbbjb/yzGS/1fBFLGb0nBr3VXmi5
WwQ6j14g9T3b879m1Pqpiakxd4CRIBnkP6YX4vuIlzuPBoPHpsbrZUbFXVM0LVtRK8O8nJlBQV3P
dsH5kW+k9Or9PA7eK2th0hz5wJVyoMHkkFotp1Lj+nfeumQfEtRH2pWAckSRKS711HIA1rJ4Yb9C
5yyP9eSYFdyOOHvlesULiY0bUTZe/06FHJBKdkxgR1XhPrLDf4zWsRE8XH6fLUNztsve2mPKr56p
5g4puqaWaWeZlLeriIBlwbj2hZ+KtvKhf20NTHFF6Sm6/Sp4SbXLLGWyZW78lTbC9vk2CX02h+nd
a6K932OxKgnXLJM9wV0va7bQVvFfZM91TbeHAXHFZSRExb7vk9R9yxaKW6Y5fTSl4shqWnkux3Cf
t9lPZ+QgbqD8+6AE1cwvk5QZwabov85YhguJHrhLI+9ruC76wfF9G5k+aQ9z3K8/Qxc9KiteDz9l
yzvDi7pDJJLuhaN0DsyxAgTiFH3+4Sqlfs1JpL/4yyCqxEkV0FFX/YVueE0SwjDBMPQfnb08apUi
LkxssbY9xQDxorqbsurD0MMtcdufCC/yllVVSmBqMo+jLPUdy7G1QHoFumSsa8ZYBxIr45Yj5IcJ
7gySdDpVCy8ah1j2yWpnMiNTHyWbrqWEbdB1ESDBlgc5mB45smHdd9SvbIGeVZuFJEKi7pKZZfba
LexhBldT4IlKqtkcVtlrZfNedY2IqCvk3+Pg+Qdw7P/QuhdQ1l2Qwxy7JBn+ygS494nHxLmvjPgw
zaS/RrsM012HCL5rSwuidTKMBmtg9hqyfm3x4mzYm4NVEQy9k1kA6ZT09mTO2qWeL/KBhN1ocm2G
Ch12n36tj2A4CrYrRQVqxr9mKXEsN8SBQZiHXi53Tk4056UXxq/oMGGauNPlB1YebNjDi0FVmYIu
UpM6wqKAir7ANjlEbuUxeJedpqkNwqgBce8wjNgNyzE7ml0j9o3rFE+avGBQJatWmBY0QHU5w3Ch
HiMnPQoCfERLp+4b/35zsB1j3tP2x/BtubD6hqG+10t886DTMJJAdC7gOderDG4JWf2QUU5+u6x7
5gEStHbm00vpYHhnyyp/uabT0GATq75ldd7eW2QRaRlFOra84auVkrDLRovkFo8WLmrlR6u6yRCV
AdyEro1Qo5L6zu/1Ix7Cp1pgep5pLdzALPnxdVldwNBUQT/HTIt6bR3PWBxfWqNuTr1K/N0UkUB0
S+a2JPqZi5bD0ZmcPUaNl1iUj3XdcpQijU5AOCL3ODIO3Qa2meSEJlzI7KHyMfEOnXaNZ+KOq3jL
ntrCoLs+++LNXvF0qc+Yg0UzPxoyflpY7+DEyapdhHf6yQj7a55B2WWoMAO0GjOovSb9z8RHwGuG
B7eXfnaYELAC3iAtxCYsSgE1l5IGemN4SoZBU/NDamOD6TeNcBKtpX2JSj5qSWaFCq+11Lu5RDOr
TDAAe83PWdeOuydQwk0vAsPLBRj49q5NnPLYpjEEpxDGjPL+wi6+c/BSQz5lP5N531wH1GmBPnKw
Rlveu7zaD0ZKAnjie1GGHI4QTESAZ5crLWJpP+7r0BtfPBlVu0R66QvdB+eGbc697Tb2P3I1rOqG
NPywiequqD0YcPXgBezU3iLPHEjZcinyyN7ME26dakFR98d5ZP2FG3hnrkPHzgiZWgnmU6Ud+dEZ
BPGDbzgjKjssmMymKuG8kIu+z+Hnn90FdCLf3Nr98gu3u7WG/VBDM2DFhTR/wvGPPzH2++QSexD5
LQaODZ729HHJ2JsMA60CKU/Ha9gWyXaqRfexsKJD/qCAGypNck6GKFKnQuJSrdBDmOXRxMBHA+qD
3cN108pj+0CyKt/xrFUHQActiRa4fg5Vc+CZXczKzJ00JgEh5UOZJuMRhh2fjMyND6ZQYPhEx7bY
JB9WaiSbWKs413giSZfMHI0Xy52KZ2eK+lfdyOahyiJz38XL+CJoA0C/Qy46dwqdQhbzJdcU6lRW
wWxIP/AfEGufcXJcM1UuxU47bIEAsIooGfI9PUv1Q1N39n7oxHfml2fp9eOv5g53IQAoePcSfpnY
dtndX8wHnR+ywlH4CpsGLkCSLmF/oN1hZLsahlfs28Ml0pFKbzlijbMfJWrQSYmO137NlZmAJyrE
Jq67TrCaqdy3hvRE4FAXfXUTBGlj6XF6Y3gsHc6ArHtyXe9XDEmMVtXahxyeVjCpGU9yZvkSLrOa
Aoer135hkDhUHs9NMbgQlCZCRBHdP/jXm3VfZ07AcEjdYlh3suU/3SfN91y4/81lpw65brOA/Xec
4SMseJZR244L6JinVBbGl1dXIRVSa34d+zARU8+ijxfaccPFNB82wGX/g91LvtLitFnpatuMBs4D
F6d+2/SUyfDDQ8OI13s9d/nq3FVRTbaeYLkT0dGGhbq3toufnmSZYJZrWo0ldm7ueGXCIsAtjhXb
HOb3brAqAEOkqHhZUnOZvww2q8qzO44pto225GsK3QqzYh+zE0RgoB8m4RPZY9hR7gFyQHfKSyxC
W4WB7IBzrWWtmRTtG60wRHthyjjyXEA+qMYHF3sWO19j0PE6j2Gc0EReqwQjnjncLdiXAa8oVwZL
EX4ybS83hxy1uSGkbh2RqPRpAK/wQmjZBS6CKfCtcTWcfqyIxc3U43jIYh/LZc+/bppd9Ad/cgh8
qjDPROK/SG6UxwUD+2qmoxG2WHvZjRma6B6CSlMGtls5N6b3/pJNkMcwXyHg+VpEj6FqVZD4fC+x
umPQqEe0Wiv9oCemO8eaBT4X3BZsqcs6jJD9cDbhjbJMR4dk8c96gU15jA2ROj7aMlhh/5AhIytr
x561ATVFXRbdjR4pFsQ1FJMNmkN2YPFgp0EuMG5g5o/Fq5Xpt3QukSHnGcYNsX8b055s/rq4APMJ
pBTV3QpGd37M6NndDDE2I56f3VQO3gNeG3Xf4tQFYgyksXFY/M6STiXOg/8SexD7sJhjNmDjW2TZ
oFzhzEGS4Q53apZlwAJSZyGqnHbHM930yyZZdL7SfoS4DGbs3ncMwkeiITbdPJBJwdVTpdMAAMO8
Np4nkZDTYhkU5BSzL3a1oCIczYYtQOnH8bH3GtLWCYRvJ+/8XYsOg82UN+8X0xVm9rB3XsPYeudT
XRVwvLmbyEjvltBd3ksHfmHVjVjaWos6zSUpryIzdeDpGT912tzoIWVpH4J1XhsvxF+E/gELcF3n
oO8JgvGQKPifrAsGRHNOKqCeMFlc3r58e+Z257VYeGqzYlJK6Suj8c2nna8pL7SQDJRShh6LpS4L
0nUSDaEVUo0xeSgt2Ox3JGM3lZ0yRfojrVGQwh/r1P2bF+9fT5CfQA1kkt6g8wqHUo7bsncwgS7U
swe9dC3uThLvJ3xCWJxJWu0tr1ydM0vJf3CRr2TQqHFXrko+OUieCHnSryAIsQMrZ+Cn1Gthj0H7
dHibYYKQWJj76YHzt3maSGbOJyLnNlEq/jLjMZh5a6AB9lTGONfUEuce5+sRUbU4pmlPRYhFSR8b
PH/HfqBizSmw6lpRepmwZ9w8f9rFcIUPrmmz/s7NnyUyDrppabHMoSw2Y46+FVv+0zzSq+BOlI7k
c33yarqoMIEZHxFlviAfWzPkaVIL5MBGfJXdENd72kXBhoyQQksl+wNDaHsuFqxewi/qR6+drWOb
jCvFgbI439LECGyfHU+aXthO+dfUN26jbVU7Bwou/lgDDTcfrYkCoAabezt24GN6GjW9Fbc6f9X0
roHcp8D+0hfQVtZIhPdV2VrOwZTOS3ExYZ4/u0i11RmzAHqFbruTLqoRmGnrhQ+657F9ZKFb5cFU
ZZAe4rkY/kfZeSxLjqNZ+lXKat20JkiAIMemZ+FaXeVXRmxoIW5Qk6AWTz+f7yoyy6KsN5lllZnh
igSB85/znXGnvIVY7Ia5X9kSuymc89TcFu96qJ+nbLqmjq02Tj18J1Q0mfU84LZEH2LnZxZ6IIGe
E4ptIpg7eKQijGwK9MBm4mR4KJKAH3Cy1c+pC8wpRKfD1oj01/j5q2WRPIxmdHQbO1gMOn3VEHiP
iOROTLSnKUKbzDH3ZHaG3cLOYROFxIFRaxqRn/2Fflc15+MlkznUN6Gjep0bv+Bpm462s8asQBn3
PDpvLOvVJ7uA5d1wuJy2zaKnZ7TW4Vku0MdTYtgHgSJ5yi377UbI3lIv0W4j2wlesD93RH3iEXO4
27WMKG1z8uzaP7KZAHmRTXqL3RzBzqGk5RGiwpyTSa5T8tBReFE8lbIHyx3EeGYGPJ8gq3hYt3zT
HbBZjAGjDgxMKefUgx7G8E6IBap0p7OPuci9b4YyoatccveNZlemAnUx+CsHNDR30UB10JphVURG
JKQHu0ASCAAcAJs0snlN+YPf67wyu36QW9QK2hIXgro73qLDtmxQhKBZxcPl5OkwuSbA2O5GH4gZ
mhgkLRCR6bRL5onASjGqbD3rof3pV0zlW10jP7FS7XyPQ3bFtWsVyRxvwU0Afq/Jox1A2NVcgxzx
6K3F0UytbJpsgEdhhU78eWMTEzkkRaDvqyX7Al082i7EiYnG6foUe8190S4vFagqZ2BkBJSJehpr
aT67CPUw0BVebG+E9u1JzXyxyK2V5xU1SIhY9bfXegnLJP9RYAXZBnVf48NKgoUQq5Xt+iaUBxu+
M57NvHpfvHQvk+LRi5NfmcciQACfNHaXEk5gDMHzy4z1rRZDaSrCEytdRzHMpLQHuxvBA92WLQIa
Ab+2eBs6L2NWBn4bHZYFtsHLtLM49h/twc3uloG0fYv6jHLDoMiEwaHFQnbIOCVoEm7zc0/b+yO1
yRUXzYwK3NfDLgk6dUa+4eisi35fkWa+RACGPhOYAsCEgT4hJwccP3KnetDzHByYSjs4sAihL1Ot
d632PzWF32dKgNhyQFjfs+RAaFUpXwK38U5P7BFwtC6kwLzqwzBJ8KkhXaif6Qa1Vk0vDpXvvIpg
yisyLXn9ZcKeQ34XklS8yxPtPOEsf6LEwT21N1xC6Pj3vrHUPR5BppkMlumpFRnQ+jh8iplSbii2
dPQGJ31HE0jvBltYkPNr3Xfie+RhAnZ88lF9WokH0wv2NzVUZ/tQBo23UU1VPBRBOm1ckk1XgIYq
2M3843LVuu4AJxuT05khp3lzla6b3TDE43M25M79koZcrm6SHkhG5if2gkxIPIeAOPDK21ydzS2j
I/qdRwtPglfn3XAdtTLfuiaSX9jHdKcsmq29GUR6DuKu89A7LLkHsiV+IOLHn/YsMLwjkudzW97p
Kb8b5fBQMUgiSh8QGR/zJL8uZZ/t6PO4da0QeloHo+fC4rUor6as6lhw4uUvsgQ7TZM0UwWKOar6
M0nAATkNyzpCLA884vJMCUvknNVSlkBiR3Ft6ok/hHuW9vb8Q6RtvRs5raRr26brXkkd7sappEaM
Bg/YHAHNhkw+j3ENCxT1qlpmWEYMpA/lJKKQSEfnWkeL1ZwMWFWP19aprQkNRoSXui6d/pB2/BbP
C+AisJyZx8lYApymsIfSzAHWxobuURwqoWbiLqHJ7BXwyL1oQ2y7i2JdqEf4ZYpSMlTxgWQorcGe
+BEztXwAkEDZt+Gr+BXrJT/2+agtZjssd6VNP8h2JAn34OMiO0OrCnZcgfnjXKifA6m/bShgIccK
jCGpgmY1crelI+Hp2RtoVAc/kX8GijAZmRHG8B0a0q/URAjincjHfausg6OKnPhe+eRytsAJT6QB
QYfChsjEeF5AhTESEAxBhGc5e9fUfCkkp55BrZPZpTMIddRMoKgYbO6w7AHSmEoc3t7gTXcLeV20
oFqFCLhIfpgSUUxdP4CUVXrVIaoYH+CbdoPlRXVt7G2bRrdfB2MXOV0NxZxswgkT7JpEHDcd5oh+
eAOmhNlGVr190bRon4I0s4Jn2ti8rRY1ONYSfMqWvmjnlyAM/OTJKBxWE9alzYCx4CNuYe6tsli6
d3U4dzSvYfrepUGyhHsc7mWDBlQMt85BpvTZ1KGfTE7bJc8cACd3CxYTObus/WLTWlP6oWIn27mc
IryvnMfH/mgNZkx30m6pIoWnhUPNY9U+O3NSP1UNeCrox6H+Cv9eF48xAqZ8bpVkrgTkoYqfBh4G
1TYIA1M+ANtWHPvoke7NaSD8Oe0GlVrqJqLFlzahytGMSeo+M9ck2uLakd+uIKHQQbjmHBLtkpDA
MjINRdIIYw4F0WbJL+REXcqsS8tnjz+peRgRMyj4ZVKFgHEspM5QPHBFYu+tBihaCZ3MvpEDkeyc
M9hKm2VqzrPniPx5At1i7btEj3a4EkNdoYfg0qIna/nWFLTTnSXwom9EVJ1dXqpoecB3mTbbJmyj
+ZWtGgF+dPak/OHLVj2x6Sv0Ppd+SLSxR0BqC9XeW7mdCZres9H7INdcmQfXCLXsGQfgblktAm1w
PcewVswKsamHfJiB/gytkDBY4kieeBUtYGZtTTKfuP06pGqOWzZ7Lwy7Ae3mlXskqqi+SZlSa46N
TW14RND7Gqaiv08YJOaXCFwtThqMYcclbQp5LypwvHd0JZRXDn+ZOnAAGll2s4nccCjAjK7imPe+
yny4VZBjetiPI4+LGTmBp2UQFDl3q3SoGeh1ZcSGVSf5YHvoUqlom+J1brK+fgdwp1N+QezxYAmG
fROmDN5rymfDEx1itjgWcRdNFwbts6Lvl+PWGrh+/F4VTaU3Y9gTYRn44i9FouR4wnNWtpDkXP+A
Bax13oj30mkqqQ7de+yNf6Q0dLwxDKnVj2SSyWVUHTtUxQx1C7wlO8Gw6R7yUZQH+xYmqWzaqFaW
QWJH0PBu1n4gOW8oahlFlKWOwq8VO9bxycN9zBpGu7RbWJIql6otb8fdoifD5LVhMv6aCDxXm1LF
ut5hwJm677k1BNH3lJbz8WQ7o5Nd8k73x8FDMaVJqMlvWfSxwZNsReHJ4Diyr1izpyuBRGCATTvQ
j+0VC1B7inBiTj/3mJcc7G8Jy8XkJti/FiX75FKSgUvv7cKhvzGanfTkYhk30GliyZSMs/KQIyDS
4XAo7RSjr6ijDJeMG12jIaCZQOUNefu+yGmJ7NL5YmHi7hg4q+TdWkqUdlnSjvxQu6GFAdYFouXR
9q3v0mnx3/se7/DKmiiND5Hg32pj1KacQvvqV6Y8qsTrvkVO4Gn4Jo4SmCvJhZ2DBcpsksC3hXo3
D2VPoyuKB3pxWiV7RDHq+cYhsuO94xJwYGEnbsCKQ7NL14R4tvEzV19dL+pddgrpQOhvYlZ/NJE9
/qAgqv9YMhTNmMhb3k9byOHooU0E9+ZmuxChOYZt7WDpytsFR7hd29UpBcsBYDWLesQ2il6KibEL
TGmQQUTl3cVZvotedeMb7RNRu0unKr3ZPOKEDo96Svx034y2vGs4ii9XV2CDyyAc6XJF7kaR+6eX
h2qjwdSP8UwXAz4ySvtWordo/ilLRKDtwKwWDRZtvzu3VtdLBM1I+/c2VP4QsETifKk4zEBahGcn
9jHNWqcaTXvCY+pYr0DVYBFQ1tH78F5vPOV43QjG1RzjWgeI7MnPMOnXSEgphdp5GmErsMPqVm4t
Sjh4LsxgbAo8uqeuqV+yGr6Cuhl830zfuMGvgXBw/0DetIInrwbCLhbDTaww92JubeTMyta5Ovl0
ue6qENfkuumhV12SsXcGOhXcMj4anx3CoWfOv8Wx2L26TQIYzUQVh9eb0eaoJcQGHLsAfiiy0j/Y
/rdbut8wFUXANR8Dh9Hl2Qise9fOuzkMu7ly4JI2jDbx9tEEdN+L3CdznZAApy2Lqik6BKbCcSvS
d0OAezkv6+MgbsZA++ak2aUmiH/RkCH8e+RKr7jHbilxgQbCrwkDC5R3pMhUacJc6cijR8d2J3Yu
M0/94AZRzGSFccXGXWCtbtikZvNl6njAPtpVg+qF0ag+62Ks3sh3TGyVSqt9z22n3mZJYcQH+7bi
mLA7YfKsIg/oC2bt9tUQLY8ZvLjexm6YSO6dKITC5cX+MS2a8KcG1Y+G3pszmOzwRGnzeNGJKCDl
8A4kjcat22Dv7Ih9pMz3IIUq7AQtBzGGXfwNKJ4b5/AC9IA9nqNjvMNM304bGSvAgHioJPYxVzKA
Ja0YbyNBUPhcFkF8a7zo+sU/e9KBwTX2ZFc6rgXCb5Xq830LfYAhUantV7+8gZuBYCEtOktSbDOm
lMU6qGdw+SQuOcflrCrrdKh1Tltd465j9s5vSa+DBz4mcz2cu/3NZjrHD5rhlrNyereL92y8W0zE
lG6ohwaf7tHyGcwSNJ/wHII8xesW1cpmZOHOb66Q3psTD+Ip6zPG5uOtkeDOb9ymu7PpOinvOiSY
8EfBhI+Vw9Gsp/DoKLY6cMREcURroqUp0kluJZuAGGWU85jg+j1YY+LyyMGU8hJNhb5o3Y1WuqK8
xsrvZpszD3SqGDD8xLpvVm1h6Q92psJ6sm3GpB82RNE9Vqf8rSdQN/7AlAv5jOe5G3/oju3JHh+7
Ga9lOsfUv0waL483m3nTGMpAaL3VkoyOrp5cQLUzyWrOrhuPBh1+top4xXkp0gH/143Z+t5bTbrl
UGyuXBPhcCGp57zQPUIDuc2h4ZgwXdXMtFX0QWyqmzc45AJuLX7y8BzCkSTJaeotGJCeYqTR0mu3
nUrJlMlRsXevBg5IJzCMhVpW4FRm/FB1lNwAEi7Z/1eEjQi7toseP4cBAVg7Ln56wuePdTBBbpln
jS6eL7bQh3B2giPo+44RP7fJ1p77Ojq7E+fpdYbPvnhIaw/2A1IWe998rD1wh53DGM+xMzgflfZa
C4eXUppMne+QwdUtnlzol4G3pcfBm74G4EnvLcGv52xQjse3vuwst9zQfNV+wMqmM7w2bERcMhXt
OepqfUIgiNM1ToibWOBJLjiZyoZEooA56a+EL53kqKQngmOZJjpbOxZPjBUaLHbEWHvjlnjXckEC
Xj6iVtjNvp9rD+mlmSkD6heqrMimjWvMe/JSAsyD86fiMt1k9IYuBHjD1nrD7Rkefd1oFkOwVe61
csp6ekrIe1bpOodORE4sqyNf7UQnTPNUxPPI6AISKiEChQWVi6AewJC4wxE9drhgyHKoTJ5hi1hK
XTT8l2CDVVlBqEirVnytQct7m75h17xOYZPM2FVEEuQgqHQ5nkRwm1FVsaNMvamgiwQco/Wo5n6T
jlyTTL/onc5p4eZ24Py1IxQYbaKpV99TUvd3PlfpgWJu3VHst1TTVVo2enA9hoDQOxIoAIXzVBKv
bxDkPTeYmo2a4crlTY2nFlf1+J0hURz/8A19w3ekpHOCpw7tgDsHITPEhZm2WfcUy55hutv5Zb6H
/SPUFY0cev2o3XIf16GFJlCHBdE4KuzMQFj+4NmkS7dplVZnDAT5dqhtfYgmbKebokJ/6icFc0qX
sb4xJyO+5qW5o4iYvXSkxrbdYqxzd0jpI54rJoE1XJy0L166yc+yS2b7Y4XBfbF/BnEtfiLUQPSt
LDcQ/OfAB7/W3DBqszSAbKKpAxe+SryC0XKXy1eSnHJDZKIHJ1ZaZ5vAM5s6tMHK2pjcFyVMuDyH
BBKCXMDH45Tht2Vqx+0ApaOX4MiiBXJnV1rOqY6kfcspMt/uiaO9erllvG92Gzd3GMIXoEum2mNP
oP2EMVLq4vuZ+x2UsYlhf9Wj20ALlDHfR+r0WxCDDaca03Y7VWNRR7X0xys7uLR6hd2G64Cn7KDJ
DnbsaoyaeQrUg+/561Li3ZyrCV85xP9oXdGeiYfZWHP2RHH04u+Hnq3ase1kqA5+FQnzkt+SRUjv
IGS+TcM8wQQsIU2lN+e0MacFRBlxcG07PWeCJUqecIU38gmA1kgeTA4+h/EgtmDVUGhtxvEEVzFu
aOcr2fa8wI7jHLVxvBsIswostVVe0jNrXXg6thxrTBo/+h0lhKt+wEuYYbHOKnJzNiMoqkKopGy3
Ro/dp8xvc/AUeebUaB/ODUdSaq+crn6tkijYJ0q49S5yROxj5FLypZja4Lnrs+5FNEH8OQFVsL8q
4Aw31LsvfmI7HHGZZ2p4ZNMegySJJwwJmapHHuQxeJ+GP6UNKoRTq4viF6ufrS+IRPM1iFIZUjTh
w7cF2wf56xLCk3sKOax/1naAWMRa4L2Aw6YNKc/Gfn7IAaPfmaDjwwNNcGlclUMRbaWppUMXak3/
U+/FVbMtBMHQtRT5fLZSxou0kIrhZYqb+FuAA0vs8LjHxaNvbAIlYUAqa4t2zKpmT+wjItzHL+Ap
LXWapd9P7HtywNxwrVRVgvrOKEhh8sGszu6D4I6sizEUu9aUBhUeUtm5wIKbU61KzSapk1iKbU9v
x9kxDKABuNGxzSyP594WO2A4PRIKCj5IguSvjKTHYdswvT7qwoPxDxDoujiMXk4cSb3iFDH5/B7b
zfDm24N/R6LBmpEw/JkubAdIaBCJsftKq2U9mvNSowlVmKh4Vt0nA5M/2oItM3yh5AaDCiaehZEZ
mMGQyGVgYx4Dc7sgkLGsQzj3McTIyqrPE+251ZrBPKOguG9H5oIUVVHnq3yvgTaMP2+6H0QwPAx1
p++dpCqePViG4YM1ZfTTOuEw0ZpsdBeITSlMy74vNEG1daBexqD26+SQ9Ea9xZKuuiNDet2+tOxe
CJ3nTiw2AR0ymqO0gZ67Igc5gpixQPULqgUPYSOT7yoW9auSDYCbdLB/5GkenLDB1L+6xO4uaeLL
s8mjKN87wUBBUkA4ArluLJKfxdzesK3uEg0U7ljevQ4Zbt23cRgHnA3ZEp9nZTfOBc9zWx/cgU+M
YwuyURCXhLSqyU9qaMiO536VQ2cdCdm34xuZtMBGdudACsS9IXX8Wfk8/B8KWaD1MpVYquCnkq1M
7/KxT1GYHPBeFAnwSMFoF7oTzxfBs39TUh8sVgHgscMwLMlwx7EDNzX5eI4IU5qCMKTI1CwUBy/s
NI+el+KJHWcT0HM+D9G1IWjWb/tZZKDEl9h1HzC7WD2WVLb8p4nKDF5jTgnLhK4/3g88Hp4cvcwP
1Ad75pG+ofxLWUZIqmMQeRAfEpMQQLv9dgBqcSqVJJk3LfEX6yodgBflQUQUh4B2n5vAPFkyAINs
pQpw3mpgzXGqWy1wCn5exQFIDx2qCleqHjklrBicjhb0DqMm2F6831MI6ZT6BmX6Yni3mAjG7lp1
hngYclQyRQe0ZnDRjrvcJr+SktOLXbP6YGFEkENGmuO3CKicIV1eLc2GuToZcKSUSb9KKtEggmMd
SS8yaHWXwAsEOmNWPLKC5qIYOb174QTKo4MRkaOUVBGH/GKmJjWF6QA2YpIVGWcA8JwslcpoC+mI
Y4r3omg6sC3zEEf2HcfIDuteTlqTIbpbyYyMBMERrHK+XCzUeJKxzK3Qho7sdye+vLbyDoUoSWpE
zWRRiOero+vprAUfwq4EGizgE+/5Fjs2n6Byi300KrN3a47cn1rdLpKego6jDhwmk4NJih9T6jop
h3uxbAaqzvWGHm+uxrGvEVrjnvq178tIgvWQVxw/7hNLm+rBcay+3jVYw6K1GEqZH612sj3i17JU
d1mUYZikjY/gCZ09h4nrHyymO3r2p8SSn+9JsrFsphztz94YQdFNsrx+AFvNozzMzHRXMTGwg1XT
RbX3khO4lM+kF4o8WmF+srZY27ARGkhWGP6C8Z1JICyGJLCxyaMYRXg5jOXc5Wy9XwV7kOJpScvk
2UOx5eyGbvyDog62dr6MmifRNmm1oVvBP5fc11+IOy4wk8nvbjmQIRYxyxRTtlIcPSZI6lXhnZMq
4h9AuYctSOuCD6iztRpzz3gtgX0aL27tvXlCzwfQBJK0bElJIWKeu+p1CuG3zOpj65rMemg5A2Hh
EK6aHirWUyaijBSKZTO1OvJwvQTuSwIKEEdUEpT5KWF2vg4wJvdmMxap09zhpk2KL2WMe/ar9Lyh
p8QQ0/vaC9tuXGeJbYWPsUVAiMm6ZIdAHrZyvI8KpIe2VhH8MeedEBBDMkxdQXbEfGTunEkCtWHW
oL4FNMSFRJJoPqbkh9XI21sL4kXBKQfx/s4SYRZ+BhW6FawyFmWwul8Nv6h34LZqOpoLClvUd25L
E/LboBDAd2nvGEEI09Z6yziK5FzUjcuWFALdw5o5FLiXTi764s+QD8BTLPqupGNFMwaakT6CbY6e
w/wGsOULeleMf405KJsQn0g+SSiXQ1RFCEJn/Sn1sQwdWdAW70qddx0BR7HClj2zYY6YU9vnPuSL
W65NKLA0smGMS/+1RaXipG4KPf1EPsfGyslzxrWA3GgyZEgqsabh0w34hGshEzSKYOrblyyPS7ku
UIM+ZtZixqGWFxfswObppWVz/Zgvg8WdFdfvcHTkoTaiXy61GjiWJuBedx7YhehVCntCzFhE5v3k
jCEJrzHecp7zuPbfFyoiomjnOAsQj4nVH+yHFhlcLBmmL2VVReFDT0Z/R2UGwPQ2W557AX3v1tE8
RP2rnHIRb4Nhhp1KZVlddk88dlIMz0VRVu9OHXF7koKJv7DE+B/tPGoEl3yhipYecvkoLBXYhBHq
YUBRyxcME4WUTzPnA/vYUY3xtfJ7P3nHYATBbFJNRoO0H7rXoQodckJ1xpEoHuWHQ1H9iRwymVr2
qyp66eB1+U+Uk3La4s4Jvs3DNOwDVxBSnkxxbsTNco9Imr+zgZ0PyL+kKH3X67aUNYNKBOzfQQLD
NjDfFWpu3glKJNNz5ufj3KyqweHfvCmkiI5sbX90zLJvzn2P1isYNZCTekOwriwavV04MRN4iTgL
rpcucJPPEODkZZppajyJNKiY1WWdZ/ZOv7ABhcpn9nHSpwxlmhq+i8OmlRgtUy96fCdPrsux9e+p
h2bLTQKEyW5WFf4XRs7mqZfOAGFDFUM7bPn6LftSBnpsvgj4PtbrSEjcWi8kvtaGRVoehRYN/K9K
WwN9DO4Q/9TsT/NjM8CLcOjD0BfE7KE5uASUhw2QuQJvVNBm5sEP/JE0HCctS/1Cf1IEuy1IC+aa
45mutkJr8ohgMSFkEy8eGa8qK48eXQu6m51MdD1sraWt/WuUNkRK2cOEa0acgD9Ad4GtSsjMWVve
nzZ3ZrQr/Mc+KzN9CtAJq5Bj/SZclP9jYaREVTN3wWsEdgOfRQZ3mTyFRXEmu0InX7dLMQYbzkSO
+z0oCfCuYSczJYb7Y89shvHmM2uCYABciCQgcgEjsme3s6ipqJmCwn30GFOOTrFVYLp6ZkqacwAw
LjwnTnxj1Gq7I4qCshvtRpeQ9gDA1F27TONe8Mjb2S5ld3KbkNuz/60EOAvWKnbqcsdQOiTAShXs
aRqr8rXomoaBR9rPEc7KG7aT0y2Ovl3MBpWEbw9UBaRelH/tWcGmBz8LnOws0j7p2p09G229G7Bb
+ovpA7iMXcRz5wR1C3deLfjfiHjIpy8QDnI2xmyeH5ypt7NlJV1sXJ+27aV8bywsAUBiuGzLATt/
5wNi4Sf+MACwl3fSAl4ESSct4v65ojXwmdntFFGh4Ee/AGz32VNd+xK8N06FfW7xHbIr1vidKPNU
wVf6ngQdBG4yf5s7+o3jPGLKSizUXflzhAdb2xFHCAYUN25SFKV3po+qzzz0AwQAofgrcQNv5/kD
WtNt/D2fsHer5r1JpvCTEZ5ffRt5UFAaia+b7ZEVNs1LCZoBcjwa4DVUNdJABiCI54fjL98yKzaE
4tjYEeyjk5zOGsOio3psqXfeZI+HfLHNuYnHsHvB7DO51xskoNl3TgeyYGP6eqZNpA9ZR2RMYv6Z
uqIifmbE5PCadkbm1LVoq9lTVuF90kzEQTT1u5jRUtrv6sDXD7UcsqOjs3pbi9T+ron1kaXHmY8d
jV6b+uItDj1VyGIYtBZuyR05BdvGRJUse1GVHIJ67g1/ci3kHRkiqSA4AdSw1fLUWNisNrJQ40cZ
FVOwzyiunGE3hQGdCW6KGrEGyV5SRcjiAZ4Bin/oTMtHyRAMo6gol3QmBsGzfc1MyrvBL9lhrAZH
+eaFAZ2/HCMCoBmHntkHuca6WB9iNTSMjmZzxziybIjkqNL90ceeefWtXkjAPfOoFow3Fv9hV87D
o1c2/QUTjz7QmGOR3ckcDBflCIpgDnRwk/xLEK9BOSzvbmcSIFb2NL7b5KEVChPxUHsouIQTvld5
YLMUUUpYBs8MmPiOC8tPLRayQBHvpJdLkcktUlE9R4EpKNxjicMq2Vfsr0PYKCccqKiLEYTsfMt2
a8GHEUjjrjNcuOW+6pmCRniQJXx0/IWHwptUxn0/NOoL7soq7VAb0hpdYFkwTroHSdyAV0hnO/af
cMAmd0tb5BVgA3+wHofFHyk0qwPPfphq0dkn1jJChJzCmq8N3TePmW2Z8E2b3lI35ITTHOPQcXY1
QYwTFbvzvZQzM1kr8e5mjlbtx+Axg12jxDk/UVmq5JU2huW1tjS7Ns6Cel35fK1PtCMmry1TnDU+
WKN+MntYzInuzOBc9PTqrGGeBsyhUoqIiBLTbHAGuZ898lwgmsSRwLW2ia4DptdpQa5x1xZ6IcIy
Jtyi06kGmQcEWKL80nxHJypN0sKj3AEUajCma5Gze3AwugwkKA9ZZ3s63UTcn2x1C9Xr53TkZLlp
+2XkdO/O1qPxZ4uccXETtC8LdvJoP6YkdahRCtTwVYBdzF7mdsoiEHR2iyyhxoCYDEEr1OQI1tS0
swa6Nu21S51BYa16aZjD1D5dIMDsjRPOw5UwQLTUv7Td9AOxxcHMxCiJRXUTumWFb62cN0Mdl539
DC83pf87tBjtty+JCyrvrfOrYbrDqGOZ6GfAZjsNd8zPuMHwfE/Y5fd+j9+YhrWCSO89Z72FGg6p
7SDKAVkAgjjQJ0L0Qc2cPu/R9P1l01dO9TVpRDXsU2nVDJBE7cp+n/Ig64nrTQSEyrUusHC6B8ZF
cfwlHiQr1mGmO3Q2O1Hij1Pdr3/+47//3//9Mf2f6LN6rPKZKqN/gL96xATStf/zTyH++Q+W9dv/
ffz5P//kGAKlUmmILuzaAoXCxT//8e2a0PHGv/1fbhYVHekr8y30urrecPIZ97mdi3fP4TxB2o+c
NsF5SrlbO5g5vTQ+k/spY66VYE/687vRv78ZRyNy0xURkOn0gtsE9fc3w/Ru9kae+18ygd1jI6QJ
PgSZlm7rDMVc7ClSIQ5cZzFbiv/lKxPKV8qxteu5UPtd+fsrO5IZkBVb4zt7xWzfFDO1LB7mOK29
6EI48ocIAVz9+TVF8PvHdQHOub6QaOYw4DTl7r+/KLYppCSN35sCkLG9893eAxzZSVWsmMcyelqN
3DYszaZV4lE55E4B4asg5+nsamQhwzR1Q+trZR88ZNoUEavp2RRQsHnzJ1rUXWdTaobnUfShf4oK
DjaXP3+Iv/xkrh24IIV9FUhH4rQK/N8/g8MXtKhosK+zFgP2JDN9hZ43bFvHBtXlsqn5mB0nOv75
VW9/6r9cta5wbEHBCiomF4oS8nZV/8tVWy1tFqvQq55BPVJiYUq/uAwZyUJixEu3Rg7WzJdpnD3G
Pu0c/+EyVf/m1V2pJVerw99s5/dX7/HKNm1rV89hNXbXrHDVc9TebLrwEf/DS92u+L9+UNdXjosx
zwukvF1C//JBW8e1GAjI6rntOFmWGD/WhImaXZ8F067Rtv/65y/2rz+ncCQXJH5DX3FdOvZffk4F
sKeeiD9caZ0ktxAHtzELOgZguaQ8IPgzN/LYHv/5Vf/+hfKqCgFfCodNuLJ//5RoHHxQhm/XKmOL
vlos73vcomAzNbOWH//r1+IyRRnzlYB7+tc1hmuztpHYwiujc/eVjSLcEuJoyU2NIk335xf7N1+n
dKXQviMkg1b9lytFEgL3kK5vxUC3OD/0um/zLY0DCsghv8ZhnVrJPBHz9s+vK/5+3Uhe2Pf4FVlH
A/f2xv7lulEW5lEnyMMr7quTsdwm3zUuLN4IrYWK7RZEfTIuzbfCE+/y1tGzztqOnoEQYkXDausR
fBg5zwXwXx5BlrwEwSD/w038b96jx4ETFdpDdLTtv7zHOjbR2AKvuM6SZpJVXHjIcuSl5bls6X1M
8qp+//PX8tcFl6tbO6xTXGd8JSwhv38rMaflxY8teXW4tzEGkh/oEAXwR3sQnF0oUgfpWUzviZ90
u4SC3PWf38C/udBZLwXvA3VLeO5fLvRsEMRE+khfvX5yjrlsUZJMHmLGHfr/8FJ/fbKzRsqbJYh1
FkMbuAz39w8bpVPY+4XxrgDtgo0hV7vDfs+ZkHH+vkzN2bDzW5F/dTdChFA2qgpzQLMUhz9/5r+v
1SoQgeLN2HxyW/3lKddR5oKPf1JXawwceLeTL44mzz9I07PTr0CxDrk9b8jIJv/hlf/+c/NY8nlR
3+eRztfw+zcQLGMTKCPlFcsHE1BLTXozoT/t/CVTF4ZSDzleo13YezdziG/Of/7gf/+xFY8nHo1C
sKXAbfH7y/OE8skMtOLqpOxkRTpWE9CneNm4STt8//Nr/f1e8rS2KaqTDrc9o7bfX4vCaXo3Wj+8
2tgZd3Yb3A50sdpjke7WpT2l/5+z82iSG7m28C9CBHwC2/JAs5ueHHKD4JAceO/x69+XfBsWqqIQ
LYkhLahRFtJce+4558fraTenKsBWGgIjw0SyCpXU9YI5iIvBUXO6fKGiVU+IGybGZaDjSWk4Dqzm
ZHej6uXI3EAiNYfI3InFNrwZUbvlXQvl5L8lYHtjV5it8cZa0vGf2MKLQ2nUMHheVVHy4kaW+/bx
z15tk20DaudBCFvlPw3NXd3FoZ17WGO14klfiuUCaVhzKZVcO9CRyz6Ekbr1CG/XM1Td5lzg7nUp
267WU8EdoYme1rQoXWRqi5HpdZhEA8j+6VpAMe6cHn/gHxP2V8DAFwJaUh0BpZeDCXBXRnUANFGC
YqqfaCZ3n11Tyc+mqRd7O1InLzYW4x9lNFPE4CYwIVXepeeF9vVBJYk5Wro+bXj2tRX6/98jCBu4
lZAbuqs3qGWQqvQ6nEqAZoo8QtizMX6NSRVE/wUVfTiviSZJ9KNmybkANQPTMPSoH01UihzfQPL0
88YGrRKePz8IHJJjGNhEWiurV0m/TgMz2XEkYZ4Ne1ihQSqYiDVxQ61EfYuGJEhiqrMwGiHXOBsn
q1fU/7JKj6PDkJu0Gx//ojt3RBOu61qOqjvyuly/JFdVRiL/qQMRYGcnN9HmjxBMzWeKD8ZvVaNq
9Hi91cuVG4BT0FzbBu6sq/rqTqY9Gjg9tY6nGtpouIOhchqf9dSmw10bAPMvTt3Y00tDefsTEptD
s3FFdWkaVleUYBbXz/5rBGKr4L3tM2Rj2qh9iqZs9jp06mAHVacvbty8EPGbcGlFb6V47a9cNmzI
gQ2cU03N3EY99YJeEgzjNHemnQAIBTOw5vwXDrAshfaY7ILIjj/OhhCX2MiAg+SUGcHN/ni8ietD
c8ibOTAYIU18DPXV60NrTQgNSd0zr+KnI3ljWzDYiPgtPlDsNTQLPjxeb+VLbMexTddiPlrV6Yi7
2upZR3oTCQjBFc9x3EFl0pMK9ESzsQ4ZeNtl+YwH37iX8v/y72NyHFJS/LbBd2qqZq9ers2AAgV/
p/PNTq0ugrI3uh8zpEWd2e5tq56OEC6WG5dj5bL5TkdYJAOarVuSznF1OZHMm3Mwn4gSOMKhfZgz
oma9tTN6JpdarZr5BOuXonhTq1UdXXvADfukp/2z8fHG7Q9xVXhHdByq5RA6rA64UMH3NAx++cj7
qOMbmm1R9yEHU57jvu2+/cfsNZvZ3p6q38EIYerJIVvrpvmTGGKrfdPRdVW/UN61qJJAJazG30ZD
SuaA6IV28yUB6Zd+qKHlCA4qzTX3Z2vCvnnUwO1jeKK+UT9UMLdGpLE1eDlYLWCyBxvdRYRp1Ryj
Fh2PlaZ6LfxAqPvk5kTjdE5KRSaisRr7Y5/3AyKOMRD7PcNSSvjJGGFn/pwAsM/eEV/DSTiN09Tr
O0Qk4OZ+fGdv3ggJumsZBnw15HS6Lbf4rxxEB7OHJgI4Jbst6JCmwWjvaDFCiaMv1S8KK87GocnL
cX1jWZAXovHH4eSk4flrwbRlfhs9stxXx6l7D2Fu9RFh1HBjlRuXxhNjGXJrnUeBp119VwWFSwLo
PPcBbKDlTOXQa0wDtRZzMJB8rnRPySFaRAQ8YvYJzZKsytu9iOZ0I8BcW3J+CHmlBUZGowTjmiuj
MKUGpJdIBPiha46fzTqLTwXa1H6BGt8Ay7zkgYzLyiflrTc24c7z0ClN2ZQLBMnFeqs12PnKKtbQ
DWG8cG8XRfw2h8voOMpbODHY4YH5EYhFIkKcUZJ59/hq3TlpkhqDe0VYbxp/XMxfJx3lrb7MOWjK
sNCAvYIJzX8pcR6//gbrANtU3CQ4XtVexQrDWPYCNXJOemE8EXrTyX42nGC2TmEyhl+B86MA8PjL
7jwaTlTAlUjMBHnM6nIlbTRVUR5Ffmsii2MO7RMThMDqe9Bllo4mxuPl7l1mOJg1FRQ4f7jO12+m
UdO5oyUW+aOd4UantMG+BRiPaUpPUD0glZJV8GzMSfUmDGgRzE6nvVWb+ufjH3ITFXCZKZFTdxK2
LAOvw5LBnEAQNGHuQ6Oqo68+icnxGdaZ0n9MBEuXXY1ulfF9akHu7cmg9Phgl1SMd4tjKeGvVExq
9TbodShXoWtpFlvZ0d6wjEOjuaFu7EpiycRP4mWsXhZgScPbWhOM+7sqREftPg9617iUhdmAwgFW
C0Hn4w+88eA4U4NSO6EnobBhrlJ/mCIRkdapxjgg1n9LxthzNwxQvAIeQgDw8WLr+g9+lN3kjwWO
mMrKOvEA2VA4MU4C5rzMKE4R3EI/mfOEKjt1ZvuCUROkpIhwLicd7EAt1bmGTxWSPNkb/tHiow4g
JtgLp42fUc3WqhNCvvrPhBhW27iCd248ORl1d8ELsykDrm7gXKoM9raxDx/mYgDWRq/WDEX72Vp0
p3zu6Gz893h37thNm11hW0gBDX195yc70am3K6k/zu5wQFvIAhYrYj/BjJ0qQ2/ftEaI1mEVJp8f
r3xzCRAFN+BSxWzjoOi8XH9rm2koM9Ux99BGapZRHj3MQX/28VMO1Pv58WJ3jCQBvkXyxZifQXn1
ejHDYiJAq2qk9Axn8jqGLPfanP4PTgg7RftImLpNYrWK5kdUHoaYqWe/XVJKmqCcAZCqmoKQJ8RK
sCn0qA7NgOGCLD8+/sB750hoptoq9lJWrK8/cAGc43ZmmfgoCmXU8PTy3ME7fIgcls9bJleZkTL3
ob6M58cr38bG9B2knebC4h+01WMGyG6MvZumfueYpXgbKdSAjiijRB/1UKezOyHXiL5FOQWvv7oy
lpL+niyf4Z3rT24q05gbJUj8Co2XYzpWym4G0v5mmhL794QOHXIYYclgCwXXasPn31xeWS2nQq/S
LaSqZsjj+Mvpgh8PY6dfdN9mkm5f8r96v+gBfICJmm+kVzf7S4ZDS1KjF8hH8kSvl7IAdhQUiXQf
TWedMTyEnQS4811ot9Nxhn+Pvq+av9YQsalyVbwQIH/i1utFmwzM/qwaws8g8HgizYLKCmGgXbF0
8bmjAbKxn7e+F5dAomM7FNFUG9dwvaAucgR00tzC5TE/wHgkCuJJ8l9to0WAhMm8K+Kcr68KGNwj
xj0Yd9RP5QRxzStvs3RNmqD2QKeAa7W6VKadpGYQBqbfdrV7bjvgnXBTFAezEcYOuK76qWBIbePr
bx6vXBQ/Jd8PS7qr3Y4DeDEnNTD8rE3sCARvv4CYGYnXdy6huw/LIZTUwsrFpQG/+trIjtXpVxJp
6IQ/2OLrrTdVrcG6Jxa0S3TjvzYCBQEoQMryBWBWClFG2DJw8PptpglkYyPp5FGfu15zUdBxzMOB
YA7pMKZS6uQYKKX71kHx5BxKvjdQsXmycavvvFpXRpK0u0xd43RXq2p0OcawM/1ZzQ0VSqq2hd0p
DKjIahFg2sffKK/KVQom9xVOSJ4Qzhz3c71anok+UZTC9M0Ky9BFotjTuddOcTT/MGA09B8vd+/j
yAMIFwk8cOirm9szzhbDAGXAGjHn+06PEctTAbUUUBRspBz37qusrRo64TKR8iowr7V6XEy6LH7W
IxWhGr17UaDsPhWiMLwO3PvnLta0A+VL2BEff6V29zMdrBM5FwnnupHRwH8AiWzk+gbs67kDxHmp
yj30OFOzq5ktCY5uDBbtiN6GisAuAr4mUhGhO7vUvzrDhqg/YGx/xz+bQJQJ196snpYC4onPQCwC
fQMTcO8SCMgUsG7UWDHj15cg6IIgbGImghcHJOIAAhS6DJFfioSUZo5SZWN/bgIdLp2ET3DhSJtc
scphFpD4VT2HMIznXfcLUcfmzFRq/vL4FO4dgmOrmmODVeQmrK622TlTraqN6Xdl3X1EZSl/6joo
nuJ2MTds4+1SVC80gyIlITwBzuqDkCewFKgpBAHqoO6DqNOPfW1C+BwPxoYhlNf2+sHKQonK6LGj
2bfAlzS02oaRQAF+3wFzFcKFLPS4+wJKfDgFROBH4PTBYTYqhmRUmFkeb+qto2d5QYMc7BHQ5D83
/6+YwoBxCeKJwvXnyFneZJX5nFaw3VJiC5CjB3uoR9AIPF7z9iWzJvAiwR0lMnZWYSOMjIgCzpK0
glLdB3WZ4DITo4FIoyherBKt5XYcmMIulZ+PF769pzJ24ubIjqQEG12/i9YZq7oGEuTbSW6bz5XZ
wpIOZ3Kdfnm80L37I7N5mVRRRljjKQbFGurZwF5EkET46HdXb2I7+tyobO3jle5dH7bRlFVbDnCd
Z6ZRp8azHjp+FTUKMDa7Q5IybpInbRzhjUuLenifZiL/NvZq8tvCN75//APu7akMIijQ2DpJwMoD
kLtWipLPtg991PI2gCMQNSPy/dfbGPI1wkOHl0K3Zo04GhJhKgLiBN+KkmSA3rSrnXNKefHVVoZ1
8J9g8ig60yS5viOUbxdnqQTqlmBNvwtzKZ6YJ2rI4dRfj3fuzjMg2HVsHfSf/Je8RH89PWFGJiBq
1/KnalaOgarlJ2rc034YahS2AaARYyO9bNEq3TizeysT+mFybGFwePLv/1qZPo/EiGNzmBvPv8Gb
lBzcomPUA38Kb20i8jPcfv0BYNlW8+nOy6A2SfuLhiQIjPXLKOOBodKoF37kFsxiKXS35i5LD/3o
xOfH+3vrBQm3XCY9MTYqBZWVv4gSZfgzfOkzQEwbK5jj8ZKbFFWoE0O4oiAX+HjBO7aUz3JoEOF3
+fd6WxWYqaoqwbxoIYTKg+X1lgvBSWwgoziWzUHA/fF4yXvfKDAyGleVW2QZ1ydJ3jDWkLMZvjtA
tB2Con0ydQYYVFGaEM2k7oa5uXd84BwoU9rkoGBorteDFntRZ6M2fMPUgRjwi2AiW1AlGZ3X22q6
siS7BhWp27JG3M1TXamD4S+l5X7Vhmg4ONZUbrz2ey8Bvg+LohAmRax7bHqrwQQIBYtf1VAo126u
fEEQoDiEQwnC3Wr1dg8d4/dYBK/EbWJYqEMYwnEA+5nA/VYxGhz2KSp9BOoa4N9ixyys/aUt3a+6
BtDanBiOaGRa9urrohMOwpkpkwTDlsb874dfdiKqhpQaKAWrcxem4cF0y+BTDzPJoWZAM96IDO/c
Tx1KRCr3LgcJ+Oh6QSgKmOIeSTKHrjURuY4HTy/0wEOdiFa71X5+/H036Au5q7C9klDCBgzkb/Ue
1KSZrdjtDR9mn25vhQk8N+AND/E4MpswERvshtiAdWMwBanC0DyXctJnpPcLv0PUjhsbfsc96xQY
aBLhvHieq1OeUFucS3s0fHRtW7rmDgLvOzApzKnaiENemtGtTi3DDJcaONYHx06y0+MtufNiyTkl
EgXyHFB18oT+OnIzWJwg7hsdPZwxOMd00/2pbtpjVJfhxsfesX+GBnqVlqMD8EVfuU44BA1YSnvd
T3JHfWLSBFrUvre/lMkS/55FMj93xqBuWPk7OwxyHAAAGYG0uiuj27mWGMRkmX6hwuYLrbjbL4hD
QOSyy2pkZXcDvIIvYQf3zR6CdvEkzDHqN75cvptVEI8/Bcdj0Q/jLa+OGf7JBOY+EqAZycVvcTsG
75ch0pfXvyZwMxblVtmmh2nm+izLbISGr9QMXwsEfZceUtOyanXG8xnLMwo6va+/Oy7WF6QKp4mp
ul4PmeIRBVm6X42i5b8mxbR9ROSVl5L5gw3feeeayka/LrN7Qsk1MhQKv1BpzMz0VSq3exhfJ9Qr
O0iUQz2CwPzxd92xSgQfQHBkCgKCXh7nX2/CTZNlMCq8Zg5a/ZM7kNXtGAJEaslAyAGtV9cJNpa8
831cTnIsHiE+bX1NGYtJcGeO7jPApb5pSqui2NdC4WfDcfr46+68CEqZFtXp/289rG5JG6PsFiQB
Wk+axOhY0G+MuxBp8APjc8x5G8P0TTFG+zRCbECKOVsfHv+AO3aAQTmHZhuvAQjmygjPcSaKOKiY
r4zGRWFG3pDQN5hv4N7QJw2SIpA76Z7pLKfeeCF3SrpYW+acQF6TFJHRXh8tg8x1W5dRRhhkiZlZ
wQC2OdVGgmlBQBsFL8WBpC+O0pdR15L94KDn7SyR89vshH18vA93rAKtVFJcoM5c7D/jJ39ds3RS
VLJqNX1alFT7zc3I91WWWK8P5v9eZV1JHaAj6qHIT58sNQkOujuZaH9ADd05eflFWO6HJa4av4+L
LTD3vWPGsQheEh0uZkGut9osAHK6TK4/jcyFmU9zA5fDJze0tI80LbPv3aTCBSi0TEwbQdudtySb
P5RLSOQh3Fr5maRTdBt2yuQJHojm4hStfk4SDeGKMN7y338aSSvL7jh/Il1HMCO0DmC6kb8zkLt4
Ek1moqgCqhXpnjjPEbnoq76rPCT8+uAUohWJuO9UgPW+1DVTxwv60YwVbbjzW9MFbpLuj6zZ65jJ
lTsn6EmXYM7zp4S4v0YntJnjvUrM936urPFt3xVboz63uy2h2xhLpjUknn1lThiNCi1VSdCljab8
XGRqfKytvD0I3dyKVW5vlGG5lGfkMBY4and1sOi0dkgNMduW2HX7I9LiAjpPnii0PkXH4Hmk5wd1
dqFOfPxQ73yiBBLiwcHzMD6zMhqDXfUJYrKBP8FK1+BJm/y5j6Oi3FdpSsv+8Wq3OQeVGtrB3F2N
6dr1agaDq2iPgK6F3dZ5yeBDOwZVj2AMSt9Q6M593+31SoLVKXcHPx8vfnt/aOfJiQS+V1BdWNnm
kvEOMSJC6VtxToUv6+ddY1UDg/a2u8vCuN4IIW5toMxu6PRTYsQb3Iw3Gjkcdijz+F1QU0S1Mv08
gmI5Pv6q2wPEtdoUhmUcyATT6lWMQofHFyFzfyaofle2zvKiMEjuZ13hbqU099bCramUbSh1E9lf
mz0Ri6wC7zT7EA1JYEcOFzUU4Awrp1vF2TtLkThJyDyPCazXKv5KkLPvRkjF/bkX8Q8Et7J3RaJk
B2VZko1LeX8pKPXoBII7Xds5ZDkqFcargTmMcnoHrUhx0UuzOMItvoV/vnMFmZOQkBOCWNn0vN5A
px0Q7HPz0R+g/Do7DRTaeTyC+ShhCVzGrt/4tD+jENc23KJtLgE5gqY91I/XCzJOrEajHQw+ooI5
ipuOFXtzNAUfS7O2vqlNoJ3DaB6SXZNTOrFD/NihyvXxomcozmDKK/RoUd59fGdvjZ2FwSFzAYxE
DW5dCcsbBOL0BNkrCA+g1tDn8Cj6IPUjCGVg45jOEIS+cuKLogMDhKCXKRRLc74O6PvcHIsMdk7f
gMX3HwVE85epjqDPhBLipLUo1j3+xju3SoYGAAiY9bIxO6uddyf4dfK491vIov0CUmSPGv9yEaLV
zv/DUgzEAFwg16ZLd71UrPXTEGVa50PWlZFuh4FnKKF5ikjMNtpr974KM2PKMoqsLa7uEzLcPexX
SedPQ9y+cxTNPRPwap8odDgbG3jnkggK0RROyImEtW56xjBtVGotOl+tJ2jnlca9jAJZVREl43NT
zxBWLeXrU2oKbpwWMTQoFzLO660M3bZxRK42fjkuwE0OcJ4EQNEytBtzNKojGJdRQZuiM617CLFK
18iCX7CzVO1Gy/eOpSD2wi9rgBKpTKzigb7P0DpuSjDgsPzO7zs0DyKvaGoY6UhyFIhQezPI9q++
SI6BYZKgJtZdu2fRzhQaFrP1hZFP5xntrVMME8zFVGBPerzUve+TW0wa6hJduiu3hTTXlCIeRXQu
WXcC1f1VLHFwBHc3w2OgDKfHy90GHhZdL7wjTSk66Gs0rd4PpI2R1fguLx9KfsbcZ0QzLlVRvkdk
KL60Uq8Ljp92423e/U7CABJgigg3wAsYC4tZQaHXn1or/gS9R/bPaFvhAQoGya1YNcfHH3onC6RC
LV8NkS+QgLWLSQgzqrqrBt9iCgsAWpKiVp4hKbafxw6umbZBpiScYwd+yXyZSJjy8N+0UdLvk5a2
3uNfc2sueEuMFsl6K0i1tbmIZljN4aRZqLvVY3hAiW15cYe0ns9qq5Vbd+r2kOXLhcVBjtfKu3X9
eIeoSWYzq1Vfq0v0zJIUMvgDcnXG5xki8U+uDe820lNJemj6tNpAPN6aK9oCf7rZ2EX87erBAjXS
ZviVVJ8eSb0XbVJ918Ym/l0WCtQyrtQLtrrE+fHqDQaKTkBNaYV5qjXOMoGw1bRGpHlDDWY5M+mc
t0WutwcnbPONm3znLClwAlyiVEUEuIYQOa1VR6ZFcWosU+N7IabZgzkFBkIVBr7HXyX36jpqYV5d
zmiZ1M9VDvP6IEN8pCTWn/0QxPSJtqoFf3NhXTLQfxeEbwEGtAoYmKSaoJqoio03dOdLBfB3jhNf
QLawcgIOnLy5nCz1CZnKc0sqshsRJ9lBLbcVoN1ZCvQQ3RAAUozhrZtKraoYxJ5p7VeA4Y+aO2cf
czSSkEFt4g0TeOeCUhSiL0hxipRh3S9rKP8gDz3xVdCjAu+flNYH854jYQ9V9Ne84iE/NTyX8tWu
jH4r1Aoa+SXD7Y7cg79qQeBj4zmKUIA00AgBvhSKWRBci2U5dBDm/azcZsxeOWwL1hm8jG2YhPRy
kGq1ZocwoYosduHn7ljl56VW3fxURynUjrndo4RSUvXdMHb3Nhh8lmy6Sn6HNYaTumA1MNSd+0uK
ZmpQWz9iOKN3Ts88oG5XvwrF3YJA3HoXPhM2CeAP0pOuO2naJCWI3CD3m9pon+2lrU7dpOcMYdX5
eVTaLQ6B9XrAjWVVT05VUdRz1lGJ1sOpa0+O6c1aVoZQ1BtIWSJyG4X9S9KpWV/sZItK3bhBa3sg
l6W1INvmkjBoneOqZVlEzEsbHmJX7XCpZthq97nR2DBi93DHFqHGIFxuOYeIBv5xdKbx+Ngi3bhV
Lj9kjxSgwJpgEtao4KZGinfJQ91DQKijmFtPxfipscAvndwlrtV3E7Kd9ilQ3CA4VXCHoJ+VVWn4
PFbU2I8RDPXxRix+U6DjN1GwMSR8llkoxiWvH1YU2iEg1mr2sqq2dmUYNk8TndW9xdgMUIoItRsm
XPcOulLU8NLwXKGz9tqUVv4IXK0M4ZhUAqNy/SM0PLwSM03ijcB0jsJhQRTFJ1+I7qeKovFGiLr2
8XI5CuukHnKenjD1ernInBE5yvXBi+xxat6luZsxnRTNyIGfWq5JInYw2KaoNyP9Fs+0PJFG2LiO
8pP+dk/8BmBjlCZ45CrIv5V7grY+RknDHDx08vT/7GXOvmRNlL00bTRsfO66hsRSFCC5eaAcKHCu
Z1IX5P7UdrR6mPIKgeJE3R5tErAN13D7rCm10D+UcQQGbB0zurlV0IkfB28Yqvm5yRjrha8CaZps
UncOFHe7x6/pziFK7hWcrEzFqXteH6KbMJ9ZaEvvGZze+GlIS+LxPjfmKUfyMLcznxE3PUAmEfXi
XZh1prrROVjbalryREuEMgw2A4ZTV9fIrlIB9XjYelyyBKGCxCzm7MR4HcMkaS2gvyqUuEeHMjcQ
8t5iVroZOJPL8+m4KMozBDpyg/5yiX3hDgJl9sVDjSvU3cvQkNinOwcRqOwEp3bjPDn0/tTPhQlf
HuV0p6vccd8s6uB865Fb0V7GxXGMc2brsfJNgWWvOhkDHOhHRYW+4NwyYBY2+3CiXPAzCpoke6f1
iUCgo5SDUN8dFznmDy365ZBpxhFUnK89YVAluAmN/gzPZB1CmbEbg/cN6X3F9aci6tGD7lC2aZWM
aYphKJ56oXcnQ4uVjSj19sEY4HElHA8LIbP4651NDZSrJ3sOPFUFSZqQe+0je86/vPrzWIXOsElS
x+1ZnV+DdHCpm33gIVynJ7uw7SVhlDmMVA17q3LOjg04/CimVDfBkubhx9euD6CE+Q3CDHCzaKBc
f2UkymJixMr1FhEwG4qlanb9QM9pidLgBxqB4SENs96FsMvutubTb60FtDakM5TuGCUknLxeHFq+
CnqbxfWmQUMkSLXyN0nt5O8GDdbH2mHVxx97Zz0KMZDyybkfphfk3//1WFyYbocomYTXpjXCxqVh
DCieNgyXtZVCAtCG9Ub0eMezQppDwEEaIjENa6dm2wEBeF0IL1w6OQqC5PlSkn6oMz1yUQcGFJZ1
VNLIAEwTxwTPc8y06qhF+XPaulmx8ZzubQHYcgrUvE7JrXS9BU0GHwBNerYAHQpfCadPUIbXx2BQ
0+e8UuKNaOfOcnRIbAbHALbKkYPr5cYiER0SUJYXTgm0OB2DIWU420ct1KbdrNJdeHzCt/EdQDeK
FqTvuqwurvzBZLKXSNOEfl+iZ7BbKh1NUsbgtR92GRRv6sGyEfqazeEzNPBIE7lolhSXx7/h1iPg
DVifgUVYLm4MR27TSA6MFnzWpJWXvkWyPY2jDKUGiiRFCM1hhrl7ZTuXGirtXNgf+W+Zbkpr9tfV
zmlyUSQYQx9KPfeQ0zM9u6UoTgz2b7Fb3AYtLCXTE5mf0ANbnamhUndGOCb0URRX9BNMlGF5tFTm
NI9D1rqvBbvyZdQtZQIP44js41x/mValFYJGOgLNQmk9BC+VXZHb6Te0jbcKE/deK6AgykvUu7ix
1up1VIGBiKjWo9tmWcvJSFHxLGz0yioNDvFmHM19MkGPCqccouZMIiHD60anx9fnzvbicUirSRAk
DHb1vUGmhGo1uK7X9X15GkfrvTMvyZsABMrrbQERA8ELhp/dXZd84sy1FgsaG29gP85OXqjVrjEQ
SNgXQ9bsszCPX0k6idWBtwenSvWXJJ5s8/ow48WEoH9U4E6bNP0ZxIPFZL5WX5go6zZ4Je4cpizg
UWaiBy4f4+qe6uGYayFiCt5StdQJ6rpVfwdVrf1jDyn6KDVz0745dxNCz3OvPi+mknxFDtDcMEm3
JvDPCBmXGGgW6Y00WX+9zKpcOoOx5dqbKsWhUNvBm9Wk6bNTNo2nkeGfH9+fPyyv10kFI2uELCRS
tIrJsq8XLDuUDtExqTwX+RooS+wsV0ofYnJhf1rQpOCDjSCHpVxy05w716yVDxOqKPUba1TT+r+g
VmbLt+NZsT+MKKQiYNO0ufFDJL0dIs8zGlG8N4M+zr1Jn6v+5GpjAUtz3CBmtEt0HTFP1AdR991N
tHPVeDeHoWt8jVyBgs9Za+o2OllmOoDXZ5ZC/6YiG/cTji10Fh24wsUxG5MwfecUZd7v4qAplOPj
Lbq10NAYcytwFQxcEF5e71BhlDobwe+P2yo4u9PygY7pdKExkp/aGTyvOgXTRuxx+6wJ1SWHHzVP
2YVarakoJmrXdgqXK2qOh7hBw1ktLBuNK4qQr/084FKEVQxekOnR/F59XjLnRaTkmTfVs/7FRMIi
PHSp0077QOj9dK6GCYzy0mBPN1a+Tcfo6TOwQ6eStw1+9Xrl3A3zpkE5w7NhAJqYWQ9V0CdKiIoL
xZD05Jgx4pH1gIDrgo3bsJy3x0oGyKgChR0KZ1RBr1dn6qtucFuTZw25AT03s4RUEqbjQGXnucic
5X0hB7Efb/adc3VpSdBZo/jKxOjKZfRApem5I0Yt9CmqL0PB2OBF1csIhuz29b4QijVhwL4pu970
u66/MA6RgJi1dvDUWrWOdotoOAGOu1sSY6tOdbOZf0BhOtwAgrSAZtf1UgLm5nkqo86rwFoip5nV
R8T+xpcpVDW/SLIUSdV0C1N6s5kSe0Lth+4WKDHa+qtFySvNsYxbrwtCuO8ph1kvop7dCv60Kvz8
+OTkdbiykzAsEZGDVgJQyvGtvjCeE3Q3UWfx+nZ0jxP9rZd8rNxdCEXZcWZy8TCnRI9OX0il7trc
8L63/kkmXhJJIUv2qAes/FMaA4tC86j2SoOBdWjx3bNZjBms00sTvYXVONvP9J1MfgGq4gcEiWsd
bZFXg9sJzsH/Uc2nf8BNXnPWpG6JjLKjNV6+GLBQdL2F/AFq4LsMSttPj/f8xhnKtSR7iEFnmJrb
ygr2lg7HJky8njUbIFkLlDOTXdHBZHrColgnM6oDbeOF3lsTTDmRDk01yKfXZsGEYaOxg9qrW6uK
LlWuRdNnu1FQtS4pC30QjM2/tvEj99SkVYklkq3iNWtqILJJSXurprDXl79tZqj29hLan+cejo/H
W3pbUGYtggsuMrEVkfdqT6skDmwr7xtP4YSTnu5sVWThPmu6lpKtEszahYDAzY9OVbmfCdQr6xil
sd5+UFAxDZJda9Rlt2GL72w6gSWQK1Dvssq6+lGwinQd0ta5lyDu9hVI4vCd/D5SdsD2hjN1qbB9
/TFTxCbRlLxE8l1f246qWCyhlEbu9Vlet3SnJy0+RCi0Ld8DMzW/GB3SkRsxpi7f6LUNYdqF8iND
EwZXep2cqOloxBZlMm8B2JGL3cLDiau9hWrhDImJLJPpUVbNkW8Y6BW9t+0iGU81Km3Wy1zrkNl0
1jyWPzWUdox9ZWld+EdtMUHhp7epgrhxqLr9cYxcF845dMBGaxdVyJZ9UsU0NZd6savu/PhG3Tk7
SYhLDOHYgI7WHYqoNFpRTHUGKreML4Vi6ZdUaaajXlmfKydKNroPMjVd7SHlYlJWyfVNQrmyg1We
l1oVJ62n0t/z06lrnwoxb9UR/1CirpZhvA/wBC4NT72utTeRC8PWUo8e0iuD8MhwC6hYVCRGTrUj
aHIHClh++zApKCV8quFL1fyQWA06aSMr0m/pgtzIO5Six+AL5Rk3epuYaMDNB8stDP2IoGCI3l9K
pCx1W6cKYTbEM23PGidsOvOgDszwc50ZRytOg+4Myj5WLoyMUnErmqJmEhDIgX6JK3PQEIOuhLVL
l2wW76G1VWHICTJ3+d6VKNWihIm017+FoqnRMQ90s3qJXC2OjxmEHeM+blEGOmROvUxfMtOE8iXW
9eE/NCjy+WUptK5/yuZIMaCpNaJFIz6PikLxG7eGbmin6dBqpDtwHZb7AuVh4FCPnJEienzJbl09
jQ9iRcm9zMD0GtABloXfQBLgdZDpTpe20ieUusMozvaMzLS/H692E5gCEgZyQCwMOxzXYBVYMEEe
zi5Na2+yM1FHBzjFzfodevVCnIt5itPfXR0mvXZwEC4Tx3hCYOXD459w54OBZTPwyaQylYW1fVLG
JgOOPNfUFqbiq8FIxdcG4RmkT5FX+R+Wki+Jjg+THGuP5xa5mO24aLwOWmjt68LAxPhNSYlQ/5vg
6TLfP17uNlRka5lNpKT4h19wVcMe+zqpAALYHpJw7XPeoAjHhKuXaU3/jPBqtgM9aG1Y3jtrysIx
aT12l2GuldEwEzCqKFMhDdvMRX/Q+05v9rZi5p+HsFX2kNP0HyMX6ZvHn3pziHJ0DOyDHMlBOmad
zBPW2DSOhQ2QrTCfBaLXfky3GlHLbsuv31jhP0vBI8hgrZzNW13ZJomCFgIN+9JGSv3DbN2lOaK1
mb7TIUPxcmMZNl7k3QUx+pLonWL8GiZplFFLnV6xL7a5/BvAdv08Itl10JzlV66r8efHO3kb/kIh
iMFnIoQzBAog3cJfdRHUaRY0JoV5KVUlfa/1lvrN7Akmjkla2BH0yUWJWHIydoGnK6LTdmoAadQB
/Vn9+Pin3CQCBu0dSm3AQxnCwZVf/xLVCdrQaYV+GQfUdn8rczS34pg7zph0b6rJSkLJR5apL0sC
yGVv14D+Tklq5OPXxz/k9na5JM2washel2Du5/qHuH1LAzNGc3Vc2nAXGpF61q22OA9gabxXL0X6
KJV7uM4q6NjrpdC/Rcu+Qg4U1VunpGwTZYb9UW9Ce/pKmOa4nx6vd2OAYVGS1D8gNOm/cMeu10vo
Gc+TqvRnO7HHY5vb0b9zh6IUpZ/mHJkV49pOFz6ZZhUfHq982yLlCaEnANQCJhHtpuWRFYvTQHHT
nSPRIt4GqciHGMnfJ8UIqiNbVB2YcYXhRxMdQGdNQJlYLm/aVo09uy9RkzPhDwWYkB/gp4PMK69K
L4PZmcTMrZE8HXrrvVWNoaeOKB1mQaO/mFoiNgzezeuUX4G8FQPgTLvTCr3ewBi4Smgienhmn+yn
qK5rLyvVZJ8gA3FC1myLNfYG8E8ABCYEUlVycaAJa1NHMGAXY5UA6jLNqDrB5h7RQjeCPoNucllq
Pfw4wTTa+40I0vBtD9I+I1IAzvPGQaZD/eROkaOcEdek1LZTIFMytzK7P5HoVUzHb8R8QKVAmgXU
eGUjFTiCrW7qm3OLRoOvtbO+a5qo2bX/R9l5LceNJev6VSb6HrPhzY49E3GA8sWiKEpqmRuEWgbe
ezz9+RbVZ48KxSAO56KnFWwxASyXK/M3VVR44SBFf5mZqm3ledAuY+FzyUTnYdNWMf62ZRzvlU62
N4oe4EgVhvFbbLj1XWMY1aaZi+SImn9yhwchVqBoJX9w2lLdOXVkeCmb47EMG9M1MFfdARmRDpgG
Tysz92ZfEm/H8W2DWUJwbSlDhtAfAkKFVO+zwMo30KvSuyfX8KKs1Y2fdO1lRDNqI7dde0czLHzt
FiHCU25CfEc04JcHUFIryBKPYbPPignIaRXZ+7CuZq83tbV71O3uALiUroBGysJVYEk4VeD4jaWp
xccqk5263yhJbPm7wajHeKfNhV/c26oZa1/8IMznr3NN+U9e+dg3CQUsJFaXRu+HRAaM1mJ9Gckg
p3XOIyTpeA6DovFwD20uxpBVp8ZkoUvtPB9e3pueDcoLQ+oSG/5SXHxAwLW2zSA5OrXa9pFXtyiN
oyxuFtZBxmNk/paoahYnXp7odbOmNH5z3CAExOwS7RFQv+SK1688DXWpForsH6QBLbDOsMB391ay
pc6UrHzd21BUEunhUcQx2VCWEiEhlxkzyibnUDRmeqCEqL5FQcPyZux4V07zm42SQ4bCNxc9Ud+n
Fn39VsGEC7Js+c5hTKJgJ2eIxNm9ap7hA/xZJ2ry2vYO4ag100MjORL90OtwyVhgtoQP7yGFKL+V
UVP3UsTUDlKIVZZUIlD88pTRFp+SHjqIAjLep/YF95NFtk0dU/Z1bZDudGAiGejQohruMgxnkl3Y
9XZF+TCzEOSlnBbUbm3JZf4Jz99B3ie4RJpne9Bl1GXxJ0FoFsaivCOP7ubPJZfSn1wpsWqNZwPM
8sz1Nd7qZmJOewNowNxsMJ5K7sYhkc2dMpZJ6Doo/1ee347jhOvV7I/SvQN7+QFVEr07xBN8RQ8h
bjoeug+y4WDFpTFu5rLyg33U+lbGFTxTZm0N6bHYUGDYgu8QlgcCuSOu+9ej0htYz1P5Ce7kVPP3
dV3/2beG+V7zR8uz9M7cxL0Fnmfq1+peixVNYC6Y5G/QUsk0dH0RWOEW+1RXRqosQEhDVr7CsZG2
VdKqRyXUh4MQ89i9PCWeiYkgJ3u0JiY+4i3XL4thclQas13djYFtHoIIvYK8K+1zHesTIuNBsgF+
t0YzfsqKfzt7kQBHaJWQArCJeOXyAh/0HO9GbcxnCji6vO17e1ax5WnTgh6aMoXfi9ofPlWJpGGq
XDSp7tnokT8GWBwj4BDDs/eqymwad0Iv9F6vqrze+VloWZegDOw/jblWg49FnElpy04MmA957zTU
sCnPwqnCzo1PUbpOgL3yPTpZbbzpp9ay38uVYuebSi7a8q1ml7PyZz0UfXZnYRuWUFLxp6Tw8hQM
dYYortMxE4VgfIA8YI1rBcYOA6jTRyp76HV4cmWWQHSs0hmrjRI0eb3p8Bs6Nw3ctR3nSPKxL5Gp
c+mbD0dk6Gd5G3Fsvhmh0n1PMLf74UBQtN0GS+zX7XSMAL2ZJxk3Wm5sdYsjq3DCwZmRtD5njlKj
M6Z8nSY/utdh5xymKNZWMtCbaUY4kkKSAZSIuJIuwtXg4PwRSCOCkUZ8bvxepzmLL7hP2Wo3d8b3
3AleybUUrwgcg6UE5h3QwFKZz6Ef1Ixwbc9lV0+PRjkXn1q1q8+mRr/WEWJ9Ly+lm80VDUBhlABO
HP8WbmPXS8lAeDQKSA3vq9CY9girxXfzHBZ7QM/z/pWhOO/ZKDA3xBRHsGGuQ82JX+WQg/27ivv2
O7keJxf7ovZzOo5rhI0nfaLf1ypwFkYNNZEngR/AdtexksyuFK6WzZm9suAOpultdjLUQfqiSbFe
ukA8wcEPseY8gq8aOk9CjMfZ13iyPtoY/wr2Hj4oh9amkg0DCtGPauqUj+3UKmu47MX5LfYVobLE
5i3wkCQn1886BwWF7arXzlWhT59zqDnfSCy0x0nNv0pxXa7UysSr//5pqB9BJSHRNSC5URtebJ55
0pjZkOvzGThOfx7wKb4MrVmtbNG3LyWuKawa4WUJE0isrd+KHUVX4lOZlMMZaEWCNcMkR/dKabQP
YzRhBs6RsjKRnw1IYkKTmOIR59F1wHjqQYfMan/Wh3lCQaRUHK9PbGOPYG6wy+vCXNP3vd0e+JKQ
5riIsUUAdbmOOE75XEg5ubMVVrLslRpK55GvRZk3Zu30Rg4wHeonJ1n5sjcrFptjkUCzKYk29XJX
khSk6qGoKefGmPuNlJimy5XqZzs7a6rQz0SiHSKWKi14SHKLRdRCu0zytGvPho/0kTv1kHAMnTui
q5hhvbI7PEElFvNS7H60KxlEWuKLzylDsDLbNGjPfiz5m07lfPekGnTap06z2tpV8bhsXXuYws99
q/eF2zqd7iDKqvqaKzIF5X1AI6w/VF3bVxu9MxJMO1TpI+egU2yz1uhOs9NiW2YqUYCgWl0r+p2F
dTotKxoC8dbK+u4vPTflxEOCp3iLAKqa7GR9mkqUkLuajonVjGvr8fYrw+LnToIvI4B+GD7X0wgO
32goVS2fDbzb9hlCom5v+f09vYthJZW+XSNsZlTI0e9BswFBmOtQddMrxkT1/1xY/c+84rLvD5xg
glwfu0YpF99eueNzmQchgoaR0J1ha7uO5wPrG8xwQFMyVfWfI95D275Vq3E3WcG0JvW6KB6IucMB
JmxDAWCyyS12HGvS/KguHP1soPS8KXMd1QCW/dkoAgsN/n6Kd3h71mCN1XTea2W4Jlpy+3UpWdBx
flLd4JATA/3blpfRlS4mTHvPemCPp7rr9NJzEnX+bpu18UbP68hfGc/bqcO5QWMFsCjKhfAhriM6
SRan2LubZ7/q5m2IGc4x6AZ7G4zRvLLr3G52+FUhb6uSd1syyr3XoQKjt/VA4Tal+YmyldEMPXT6
yKlYInshY4bzxZawpH15/jz54/2+J4hjnDoqpEAWB+mD+OS/fdK4LvzAdvzyTMacxiAYrSHzenSe
522tSXN5h+Kb9QmGmC+D/vWreV/Kgap7SH1nxSaa9DJx67mwtfs4HKxdKcPGdynnWeourvJI3qe+
Wvfbl596OQ/EQ0Mtw64ULISAf14/tJqhQGBOMMoi8sP4bd4ltrJpoI/9VYZhWT4MwWC8snciLF0p
CMLv41Iu8OeLTWS2R6Pvzak6R0mf/kXOY2cbqW7LixPHXbNz/H768tq35AwSAAxq6bA5lmAiCw5s
Oo1+c677qriozSwfKILXH+NA7hBw1NbkM5YXXN4Q2Ad7FlK5IPmXitGMZ68WGX6bATj3gBu4ErWb
wNYy/1jUOGG5JgqhH8y5lLxB7eaPr35bAIaoEKDSSMljKQZjGznVqUGpzukwmvq210vD9pyudMLL
OBTyNk4NHuTVMQXDCdgbrRpqKYsNTZheZ75lYCU2pcWf0ahWaHK3tuwaSpO9jWypeXw54HI74YwU
PRhRgiUhvrlWN7rJsahK01lQYg8p3fdd7QCl7NJm7S5wu0a4CACHYiehZnCD6yt9R23QChnPQ6lo
20rXC6+YHHkf5MG3markyk3uuTcjhSEaIDtB+71ekgLfMWhw0885opehV0OJ7zZDqLdfjDJ6reAm
rugi3RBAbNFhw4nzOlrvTJFuA7zep+M8bC01+zjALNv0SOrdJX2nr7Qxn9Tbft8liQeniQSHvqmg
3SwyJ5t0YQByWu0LZQihEXOrye7bznZaF/RVCo1Kjcr9WOIo6QZ5rj3B0IIIYHNr/uxCGe11VCjA
aQ3NWDzYSmJ/rKS6UV0f0dN3cuNIuZdn0ki/GVaj7WEXnW6DGHlPcNJStw1y+OIUmOo89KYATT0v
tMrsw8uTc3m8P72kqJQL8ATsv8UOR0qHZ2tf1fuhk+r7oIlD4MtytaMBltMTwnZnNKnsKrme7i3H
n1aO2uvwqMkIXUgUsymt0YBhY78e01xJW9Wm/7SbRjM5+GqmniZpiLcatZZ2M0hSiQZblIOtMMrP
QSKvqYQvQG+/HgDQCGQNtnroj4spbBmVEyTg/XZag51qrkJWjpVZfgxB/G6wQZ4vo2obb1o164+1
0gTbCpTnJjalcuVQvt6Ifz0I5jvUwQSFjqe5/hJZFXaSM9syVuE+GAAKVkhHBgjndlXTnXyI0g9V
ZwU7WB36/uU5IH71fyY6W4UobpJ+CJ6t0FBbfIMZ922AFqG6TywzeJ/4s3/XkL+vDPX1ZvEUhUYg
hxt1e4o/y+piGhWz3Omztrd1LuUYVSqPyqTWGyf21+oU19vg36FowJOU0yfmqnX9LX2AVIUV6to+
sjr1TSS1HF61Mn72g9HezbO/llDdvBoVey4aqF3RXENja/EBbalvnZoC1D7KewgwMnQX/Eel3UDJ
wHt5rBa7Eu+GyieHJekBowXDfrFijIBTHINAdV8bbfswd52/USTbdmGYKnu5jb8nWVgeuR+PH/A9
nN3ACO2LbEfJezPHaInsrtkzDwFGaIW9mUi3TpOJ3blqxdF9FGbS42wmIJcGVJxr2IX7PrAz2M/C
WxIZg21udtXbl99p0SL++52EMgYbkbgUL95JMZqJGnOn7it0Ut9xOsdIBFjzQUu0muoz4GlZz/uD
2teSF6azdUhzs6YHK9VbW5vQMrARVX35mW6mEJ9ZgBfpaIk7wPIzy2WoaD3tpb2tJcYbhJfftlMz
HeocRdeimH++HG25+MWgkh9wqFER5SMsFn9hziOdU03bw8Zx3icO+mXMAQrVciPvy1lX3ArS2Oe4
ZGt8dWT6TiSACNFRA15ek5OQ/Aw+ibYvWZqnUAErE2uh71pWOb2TtUg6h82sHn2pWWtA3b4zXAcK
IVAc2e/odlwvUs3wa2qkU3BIKRNvlLbrd1qMg1+hp1ws7brYpmmGXW+nrWky344tuTWvK1S0DS4V
i6/dl0ZeA2xLDrMDraksrGJbGFp4SWzyMzS51mhCi3h00oRtgshbuEaw+y3ipaOO2ExQQgzSSmjz
uyGRyMkyLna2g97xOKNySmW1P7w8tLdhKWhBXONcZ1JBArz+wLUVIaps1soh8zUJ80eMuvBM/65X
w7iL5mAN9rU4ynlLUem2GVQDvirVwutwcBy6QEdR+oALWb1pHKvbJkWvfdTyKPxiSE57SEbb3PCl
ZTdjtFfS+sV0egqPVJz9y6ecf7kOb+IN1U1oNBxSzvNTB0jRbSNp2Fdl/CbKWnmbRsln2Iva7uWv
fH2Dp9pDkQBsC5kpJwC78yJukMuR0wS6ckgrP/po4wrp6ckQPCB5pu5njeyOrm+2kps+G5TSKJgr
4fKz3J3UCCE828nUw1gb2k7KTBslBjZMvQkh33OR21StsmYw+swAozjDcuF+CgniRgMLqK85Z7p6
CEGV7XEl9N1YUaq9FiNHYXKt8hy/aw5+URgbiDnqz5c/9O10prCuaFyNoYShULU4JAakXtVotowD
2s/jNu2MzFOtId7boRG7sxy+zipQDCwPCW2QxJ/q4Q16fYpULRmqxDzEdC48s7Dt+xAMByzPCr3J
lWP9uZdDvIhTHa9AcRG/nr3IXuTS3HfmIWEOH7Bzru/VQYAmB334M2PhrKR8C8LBr7eD2Qe3gp2X
gvditVbFPCKFElmHGVKBW8XafFcOQ/ZOLXxRE1a0fR2a+V5NdYzdwEruJ85AN+bOuu+zdr6LfbV/
bGJM1bkjFA9amWcPrQVFpFSU0AMKlIFCkUmJBj8YstelkmJouJlxJeP/wWYs8Y0UV3ut8GOcm5Uh
ezC6zPA0BT3equ7W5G5utxW2bWFeIqN1QJauXg/M3PtK3li9eagKOz44KoQYBRTKw9CYIA9gxHpF
Gtm7qEKs8eX5vkgqn14SDhtHFEBH4VB7HdlsOCFDGwAPxinGp9nhAdxKq9DcyRXl/cuxnpl++u+x
FmurRKwVt/HWOliBglO4BUt9sjrzZEIh8Gq9tw4vx1tYwzD9BDMdKBjIMNYXpYrrl4vmsjN9Ou8H
jqbuUSr7h1zpko3ahO37oXbC75UTn9WuNI49oiEuymzjjkRF8E+lavPyw9x8aPDmYMDJ2zktUSRY
rD2rxxBahlN9GC3J9BB2Nk7QNC+h02jvXhuJJFcoxwLDxo9uqcAL8ky3JLJb0nPkDaR4lrZDaanH
KFHNV24oNM4IAbWCj0vrZ/lSnd3ORZU7ylE1q+yct+FXyS6/R+mYPSqZPG1f92KiTUcKK0iIVEtv
tBXw96msINV0OEem7tWNE985OWaNaZ+tGYktjz5CcUngyBMgMLqEi/O2r6caixkmRiQ3k1tOrSnm
xOxlra9sw0n7q850a+WCslweTzG5CQnzQAhh8mKGGFNMR1JvjGOI/v5ObQplg6do7kVmHW3bmSrb
y59zuemIeILJRE0EABCb5fXqaFIk/nNuJUfg5NWmU0rNk0ewg5uJMum3XkKNXh4zZ4ab17NUXw4u
fvlv1QC0DkRwYoN15ghYtphlP7e6fjQMMJSV/FkrS3nT+TWuWC+HeW4cqTpw6YDcx/8WW06RlUbn
2INxxKhN2pnT9EGTYO7EFrLUaKoElyqwqpVT77lxpO9BsQcVqFvqjInybdkmkXmMNTs4Ix7fv41N
J2ELnwpPzQb5r5ffcbmziE/5W7xlHULPS9VMqCQdi7H4INdDf4dK4fSjjyx7De3wXCiuGbyc2MGY
NtdThpoSRLt6gMdSUalK2yK7tzioNoKMsbKLPfcVoaqDEwOtKBRcrkPF8pD7NhCAo+33Sez6ZmB7
VZQm5A2IW7m9mecr6e5zL8dZD9mOQpUQR7uOmAWNrqVyaB4xg6j3bDTSpVN945iAS311KPScRN/F
ZpNWuBVfh5omrTPiOrSOSpR9T1NtupdjrLNKvxxXPuPtS9ETEHkFjTiuS0+8lt+acF0/2E1hddaR
7kH4Bpq8hlXJIIQZq9dBKrjjQpyltwOmUFQ6uXFfv1TSxcXkB5p11NTuZKbCLdkeWgBqNmA1C1q+
Fprzh5fn/u0soa8DRRIajMBxLP12pm7GlNCe/WMb1KprQmc9ybUiyP+Nvge8+TqZtad3FCI0FOAg
N2B4tjgXMr8fx4YM4cRZam6mvA4eLD3RVspCT6o517ujI3pHpM50TynZLMJoSpAakz4GOAU62d5K
08Zr5rR/jKRpcoc46+/LipaBFfvhY6VHsUeKOoQe6uXRNuYfbtP06gEiTkfvUu2tlV31Cat383zk
jvQrUeO5MYjR+xFlrlSRjrHZB24DQOA79k/9Xd0Nf6YFwkdSamo7SNXaRmtLyzOy3NkbRt5sJj9U
T/0wtod8TPSDGjeakJV5qMYZRGiVBojr25pHb7L+ZOBW6GGix8adIqInSWawNY3Y/J7Eg3lBLCvZ
lro+XCR9sI75mI2HvmycjVEDoh5iK1g5L59ZSjTrASKLihLLdrFoCzNrSNQ76QhSdDylIWKJU5wb
p5Zb4soHfj6UQLnTFKD1tTiai6RudKOYpKPBAX0P/xy5abA8p6DP65VQNyekKVAPNCnpCAAMdxZT
LUXoLUEDJTpZfRNuolhSj07YyK4VNtJRs6Hx6Tr6US8v25v3IyigJJptBBRWQ9dbBbxAthFtjE8o
jzX7qDOavWZH/T7X47XT+LlQlDyFVjBNPUra16EsCb5LaPrxSWoLjGhGc7wM6th6Y5PlK9Twm82I
t/o91OJ07NLemIzRjlE1szu3DpV8O4VauOH7/xUENDBf/ogLnCSbkYhnC8QVxwj54mJCOhN0WatC
D7DvCsPLpaLYBElYbtVxxuLHyoO7wQDlYeSWtZskrQP0L83ghpFPUGMlf+OgtfN+CvoSHRguJkWZ
Bq9NaXlCC+s7YCfMLgbh+uP7Vl4qsYb6Ctt/9ibujI+jqgSfU2LuHD0tXqdf+OuL0K0AHklTlQmm
XcfD4CUYkMJPMFjp812cz/V9nHdolOSW5KJfUEnuoIaVN5O65e6oN/HZxAluJQFckEWfHgNyDiAt
qCrg/ZYoP9Wu5Dxv5OTkaDPCjZKMPu5YjrN+P6tJhOlSWjtfzaaPWio+2fytUX0aLA7c++q1e5aA
GT4JgVP9hmKymJLA6dF5Le3k1MngDecAeSvI+9nOYHWvhFoW7piNNJpJI6B0cPtcoizqtujjAhu+
U5mk6n2QpZZrADvfhoo1XEa/Mj0bN4SH0Azlsx/g8/Xyanhm8T2RsQxgeE8W19dDPyIoWLRIiJ1y
pR93diOHpyKWm205FdM7g6bmSrxnB5kCEUcCSHOhYr8IOMz+XGZ9eurNUWOCJwPYlbmt3MExQ9rx
Tmh4MxyAwJvTTvWKEdkcFuWa/eFznx0ctOhxkAIZy5TcL2unR4swPVmjNb4bAYHtAlzTTnra/clP
ho+a5KSeOTWRZ7YY86wcH89sryKrBLvAhZn7jhiW3/LLdq6CyS/n9KR3qU/RqLHvG7OMToAn1oz5
bkeYKczNn0opKFrqKNehyh7ifj862UmqwsktBmugPOxIX9HqfK92UbKm1nxTPhL4c0DW4BJJxuBs
LnYvyGagZhWnOY2FZXtyjMhig4gwlKWwcKU8R0AlgwUod0667TWt2yNNY7+l/Wh8tHp9rSd7M+FI
PahHMuWETB7A5cWnrvLWTCdpHA+JlbaOWwEROaQ01T2mWok2yJzdR3yH41T2+mfa/NU+iqRvr1tl
lEJFnRJNCD4HfCX1egzsOjaKoYAw1mnOCCa8T13DKsIzUhzjebSqtfL4MjuhNM7hQYWAw4Nr2TJR
wMiYZCs3lJOj58ZGB/2+0dS6c/ElUtHiUFMvCXJzZf8WKc9v2S0QFSH5CAiU7IuDZCmHpFd+WwB8
l+7sqdBO+WiFD1Ir90j8d7Rl2944jAUmHVmerxXon40sdDAETxilv8V2PY4B5aEJtpySGPKpCBx7
j0Ngc+wLpKNrZBLdVlZCLjY49708sIt6DO+MIBMFPKp4YgddFrtj9ETCnm7OpQEXtUl6xd/FQ/3K
HqWIwqICB8h1lGviUtbdaKymdfI5u4yj0h1CudXcoB3DS93Is5cos3R8+a0Wu9NTPOoVGtdDAYBd
JrcZeJ8hMKbsktpWvDGNOjjUY4sN+KyutXufCYUaGTURuHwA8ZYYI/jnUZ+ldnbhlss4lYVvWW42
oFfqVLG9dkEUWev1FHWuoi3WIQDpWWoyPCtphGiWF9VwYLvBTGnjF+9I5LUHTujqfanXzgVBMc3F
yVlZyT8X+7H4uKKuwOHCxgSuabE9Dhi2JGloZZei1rNgkyFY5cHT1N7Vmn7WpQw5zJdHc7kh/4oo
gBzUZkU5Y3FXmVpe2Zr4xkYwT+fEmC74TDk/806qTh3+eW9thSy3jJ2PrWP5shcYVDoQws15uHKN
O7nAN7Mziffnis59EL0TjojrvbALm6bB8ji/JLMh0fmtU9Prq0aHf50AaGtjRiNTg706WJkn+Wkb
uAoU0wuQ4mZrhDri0hpVwqC0zT+7ApFJC3EAbeNnk7Jd+XDPTReFOhOrjsXAoF0/ajsotM0lOb/0
PQaWCURalP8D07N8Xb6LJDKVFnzcl8pu9A9NEWvbwO7tfmX4Fnv50/cSV0xU2UXJS14kTKnIlu3Y
zC/4Zc0gIgajp3lulnuj6hPXj1vJtdTklf3kX1FhcVtCSour0mKW+lJm9XbGKAWJZt0DXP2Uj2oB
yGWatz1IUq/Qwx9FJdsf5rqfV9bpc5sCR+X/Bl8c2YNfjahLNPmlpJF33yLgt4GaZ54itfz88hA/
txhJv1QWBwQxJEuuR9guJT8syim/TJWffwGQnGytpBuoAXFQuxk3od3LAW+PKkQAQNrR00Li46Zb
UZtx2VH4yS91VJVv6hCbMz8yu/0wtQ/olEeImdrj+56RXtnTn5tGYF3o6clcrujQXL+prA1TI8dO
fpGwltlHchVtjAGSrJJZ4Vm2UMqfA1AhL7/ts0EBIFsIM9LLXpJXUUCmBzIFxSWMuvldbFrlnRbg
Q2jVmbHz9aB+G5XmmjbyEjb6NHe5XwiZRMBhnJvXr1qksh8kY8n0CVP964QO/4GTa9o2Vdw8Norx
E1dV895upI8VFPYLxh01RWRTW2NPP/f26HpAUCAxEj246+fwRyVGxqXKL1nqKDt9MrvvcujQmR7S
6MvoGP7d1HXDyjg/DeTijBMlKaCcFIlQIl4MNKAEO5kmyvxqjXw7furSu6oz4PXb8fhBm2S59YJK
nr9memrsAB6FeytyJoakKI6+X5Q7mr3hHQO3Vud55nOgVU35l4Oem8gyES9NGqudmYUXejkILHX2
tLGMWttaNaqIk2L7+2lKh/0rZ6A4ZEhHWW4gRW6an75UBlmCA8+l6cMAoysg1a7cFZg0kAxk9/3Q
IR9j1ObKKNy8K2FJu/kHyCNy/sUglIEuGRDCw0vaKsrPFAfpI3CV5JTmw6dIbGraOK3loouYwBAg
/1I9YbLRWkGq4nq6lWOTaENa5W9KrF2ife3bg526oGoLo/Bo51ntg+y3Xbpz1HYyX1eyIrio7aIw
Au4Jpu7SbT2ew4yCldW9Kaq5OHOP+5MKF+ylsVFctE3GlUNxsW8DheRySRMI3IfggmmL8mRX9qZR
6EYLk7nd1x38yMFIkHvH4OYAdlF7eHkWOXy639YU4YDiA8QUPBwSfWdxGtaFpeeONuiPMnZp3qhy
g8liRABMFNpIFKdxO8g1juthmt8lxSC9ezn84tD4OzxTipu8OKYWswkMAVxuLdIfG22Ot04/9kcp
q2XgkJOziUf1vTHYpgeFu968HFj84tv3/k/gxXtrTaC1YVDqj3acFJsG6au3sara71+Ospy4v74u
nBgWCuKNy/JjgMmDXpWN/hg7ifSp7qEyStw0d5NtBYeiSp1zVmv9yqvdziCGFN0jKhSIH4GyvV4t
tdMkgRzM+uPcFsMOuzhzY7YgmrFAM9zM8dcwH8tT6WkQn3S90dFgpS41ZNLIinJzNvXHqi87L1fM
ysP9DBl6rZg20IWCnRnX8S5F1ON9gaKtp4Zy/bZCt2WlBLfIrsSDPDkzaGSUwjZBDPpvtaeksScl
iWLjMTSDfGt0VXRSG3jcc1GsKbQ885ExzoK/AusJ6PhS3MoM0go02GA8jn33UFm9ctICw/iS9glI
KWus1si+z8wkGj+UUbm1gnhd4hZytXH8ue6MxwlW9SHPOucnB4C0GRDm2Pr65GADqK9xJ55ZnRoS
NNAfhccbe9/198S0TosTtTMfsc8DUOrE7dEZOwhHRatfZh8+RVIUj7o8Tmt+jsuzXgwl1XrSSFFU
Emi769D+gPVXlyvGYzlBgU3Nihaujqa6D2JyN/kyxpVJEG0NC7shWuXdrgAD5IZI077x29jchnkp
H5qgXgOuX48DuBEOelIvAVnnhsfF5Pq5lDgJQ2o15ndBlHDOFDtT9exHcl05G1/TAPz2eRv3f2Zd
ERivE+t/Ck5YWNHgnqCZLOFr4aBRXcW97PtYWtEuwYXhxEcMN4lprdGfr8+FX6HoU0A+xVPRAjN3
/Z56TMZia6P9fQKmtk8tpd4NajodHLNDekGyYPY7iSx/sHEAc2N8S1916lISJThwNVFsA1sCQ+o6
vpEqY0d5O/5RjBBGDg7qivJDU4W9+TGpQmXwXQnVgHll61wUFERYioso01G15dRHRPo6rBpV+dTq
lfpjbjIJhpwTmskWISqzOlppXfbNBgCR3L3ToBvaD8BA5fh+arKwcXXVB/KOgIS/bX1u0Ctp1/V+
wxMJX2NUuil30+FDH+r6wci4gOyZkfwDlCT0Gj1JlF3s522/MZqs+mTnZb9Gwb/eTaljw32HPEo1
X+Cub8CStoR6X28Z4U/KHQ1O2ePwATfC0VWyLPz+mnPy71AiERGWNySzi407bDsWHE72PyHrRdpd
7HRg3aA32el7RY2th6kPsSBkrVnGyogvvyszHRA9JAkKdIhwLHUGqG3jNeWMceAmvdWdIzvX9hOq
/pobWaZ0QHIgX1N6v/muwHrRAqLugfUjO+tiKHsfN6jMCbGNlSza7FLQGl4ZsKt3chHsX/6w1zs4
HxYxGrF1U+ug68eiup42EnuYJbVVHbixYfqHIs/o66fF4E6lEr0ZZkt/g2Ra4obWnB1eDn3zmkBs
RVmOSSuUMJah67mnToguJE7juj3dB87kbzPuLG/UiibgK2MJeL4DkQv2FEicZeO7iaQOUEvu85qd
H39B7rA0XdBi3V02N06zkqLfvBm6R1RLIUZR7uOfi70xUWKK5nMyhDSMgRmCMkoyt4lTx3EHDqmV
aDdDyO2H3g6uU2xNKEwuosmzHsyBmpqhKwe6PBANtVC3NkJfp/+RGokA88JKcIypuGiTbn96+dsu
2kzMIb7sL+UGqoX0dBeLc6Bym2q95ocuXRBVRkxYi6dNOWR2eipGB1+vughiTLvl2v4e2oj8u0nr
yJ/atmlf5/nFswifX6HtT4tROCEvniUkW54tZ7BCt7O0aN+paXtui7JnyK0cR6J5TYrh5uvTXaSa
hXEbxC32h8UCUvsuGClMQlbIh7Z5pJPa7RCXklw9Tf1jmBTd28DUho1BErKygJapBvrGwpiH1ctr
Ux8VR/Rv2Sy2JlZtZz2hRy3OPk9Z+Yj5svahyGW6x5Y6HRPk5lc2jCcZoP9cjOg0kXOR7SEjSnkU
3N7iBOz9iEOo0OTQ1cnhm3dyBY98U4/ZlHv8WX+vmeFYHMZ0VD+bbRa91TK1y7+aqdLfNegxDq5R
JNMHQ84jxR2tbCrvojjXPwHaMy6K1YwPdRdCWo8CY5D2DYTL8Qu74XDXylCOvZbkrX6w1CDpfl0O
/uvb+N/Bj+Lh1zs0//4f/vyNwmYdBWG7+OO/L9G3umiKn+3/iL/2v//Z9V/695v+R9129Y9/XL6W
zT92Xf79axsV+fLvXP0KIv39JJuv7derP2zzNmqnt90PJN5+NF3aPoXjmcV/+f/7w3/8ePot76fy
x7/++FZ0eSt+W8Bj/fH3j47f//UHg/Vfv//2v390/zXjb/2fn0H4Ncc94evy7/z42rT/+sPS/4nm
IMktHQFktSml/vGP4Yf4iSn/k/YyFFlBwwLRJLKPvKjbkIj2Pzk6Kfs+gf4FxqMpOvED1fknC5Uj
HS8TgKBUvP/4f092NVb/Gbt/5F32UER52/zrD7K/64xU2NcDIWEposoDogTO8/Vy6MpARlBe8rdK
PsR3mMX8mMJA2yCOfKdHoemlxnCq2jg8kbVQHezDz4keC/FUw5PVSd0qWHtdCnNE0L/BcWaH8XLX
uV0AZ88rfLFvd3btPHQGkopboDhW5A5tMKQPSWw0/bYKdaOS+S0VpfTajUeMb78ZDQ2174aB9MU8
dpRdS0ctgo9l3Gaf+tbqL61u/WV1yv+l7kyWJMfRJP1EHOEGLldwscXNfPfwCL9A3GMBAW4gQAIk
n37UqmtkOrNbqmRGZA5zqDpVpXmakcC/qH66PHVD7/sU2oFuoFnTA3wDMFXFlyQ/TUle2nhmbel7
PHtCsreXBHRc/UFdHVa+zFA3aoiEZqhnL3kmsv0o4r5YoM8qgYhczirD5sRAf3mGLn8pyOTWYvbE
Y7qvfkmYsdQX032Pc5x6U3TXsOVj08kIFGQcgp63Cn0Gi/ViyCA6uvMgLbt1lOUQ6uSQDDsIYVCu
NQb2+WaRh671J1PbaR4IzX22jIWXD7D9WUbGb2Y3oGuFpTEBJvD8FndpYxC3/D3qL0ECgdME7kul
+xxCVN4lDz3sONTvgz+Lt11lb9wLn/p7DL4Mv1e9A5cVdbr+pnVMCSiZV4N/5EIxbmiDE254fO7m
N8ibakOBI6tr+t9mszEpIINTrtYhkkXo2sxNWN4WskvRGPLN0zozheN8h0TWd3uxguaJCHOX1eOC
QJtv2xY0L0sezXfYY3ybhAN5KFnivg6UL+vFj9Udwdf26Et1Wqa9hHztcRyWudqCKSw7rN1K9Ax1
YM0nzKigcQXGPxBcThgStaZuOjC/IcWZJe2CnIL0EDzA/rCQqg1Hl1CFR8ae3UyaR57xBv0W5p8O
yO5ue0N6aQChsVD3hqRH9LpQBbi9qVPOY+yu9k6xqtHI80G4J/rlBSBNKmXmrox1Jz23s6FNPDr1
1PXN3pxhOAfYDiN+p2vSuVSXBC4FXcSeTwGURl8DGA6dIIojRWhScTAePy2rY1gpWV6IxtjC6sUm
AHiuFV5rCYi6v79AD9xr6q0ONo5ueQ3YnkLuZ3kLi3c4ooFNBLQzGdyyYHw8oMekCxtww6jkzu18
KWcFJsUQrxPVYvvAJv3PgPteBeOZqxlQS4kNbv6VtNFatyqdKdP5JQ0E+xY72MixBlG1r7jDbTQg
jgXvkQCZXyJFdz6MdvX63yFephrP9LbCtSvVWux7e07IMNRNOwwv8b5vgiL/fLnuK2KeaYOjpz2P
dlofIXCUgCNLm200koPdC8HHha4oz8p1l+bshX7/DLN3+sKtf0lCFQ6UKW87L9pC6ubk3RgNZqLj
lHcjbbA6AGswsfDUuhFU6Q2yoa7G0MocMoD7YfhJMX89rMh7+/QnD6mXWEmZvtjNiuSeWKzkvIRL
++TDJgnxtdHqysdRhNT42/AYLtMyUrWqxjvMmC99WR7wtk61W3vapWNK0OZuRczjrJZez//s8pZw
rLe5RMAFhmeuTZ68jTcRnbzuT+5i+b3LAYA4WNFYujRLMFBPS5fSjLVr5Q2NeGar/czXNj9PGKWU
pgOKdmqbtvB4FL1CJODOqWfNwTdhdOgF16UMMgdT4ySGtvI2JKzt3Zj7xylXHzdlwzlH3NQd4AB8
o9jozY7GaycPs2JkpbGeolsqVZfj6Jv1SkOwKPCFA9vQOfc5QxpURAYWKnyxeMxEV42j1XTb19He
eUovMMW1wTBQl3C9U8we9vO4pP29TGP1XabGwY2Ym0O7NLp0XOgjbLmvUWaWplzJK/rk2zbCcNTg
bNVvsKM/dAruYM9mRwTkZQNt4KRFofkd56s+GxiALtB2FrFvW3Pkm7qmPaYRE+0wELnlY/krADh6
5iwr+wmcXr0CBkYNCcs5Icul2VN953nugeTNpGkmO8R6bHEoRNFj3Z4clRDJU+sBYxAZMfyAXaZ5
2xfYXOgUhj+ifHoCdaejA5K4aK/VG55yYApt+gSxABrhIH6Cf3/z6d5MV5aT33Jrf8H0TADiREdZ
ItrFv0eSH1iVOR9WHBT9uCs4mTCfLNwUDfAux8+4orKzGLq01Dxer5Ov+tehD6FXj7O+ijx/uqgA
kmWoIQEr2plGUS8BivxEPkBpgdweTbCUYOZKOusBV67ozdmN+UAxpdkqWKh75FVZWyqtI8AlEYNg
qULiDDIs9rjqc6kpM+4yhhGSetUzGGP7XDuDkMIEbxtj79OAJh0Kd3Ah6ZDkNfOGQwcicTGFHvgQ
QrTAAIlg+dgDO7zOYHSdxBwODwiPGL1CQkC9UVjxNAKqoPjbi0QPrywVEj9ks+PUzEFnHZ+8YF+p
9AEVKRifjDwDVCU/txncabgHI6A3kSq6vYRSBD0VEqYCGobLT5vixa1j7HGHIoM359u+ZOIcDQk0
5FjAvSsbRNN5nsU9tkm4WHbDHE1NB3d67l9WwUEzcs1lzVIvp6SBX09KMng0geLqR4uxTlBglB9k
NQbL/WOyLVFcsc7vrnPbJ/OdH5h1peBjXnL4RX6kvNXhZTXhfaBb+Wi68SBvwZKyG34O0i+FtVFX
sAbB9EU4TPPrLlp/pZguXTBF6kFSQYnYVtgN7jTpJT8gIUFiOA/sSLSsKyky3oN8GnYQaeOqxDRr
FZepiZ4FCyGdx2PSTBU4qflj4+PHqQVQajllneu+eDC3C4U6R4YUBl89FwgbYarIFAQQpch7/Hu0
YazbEq6hSB3mNVkWyFv8eC4QQDbwVz5v6e9usE9M+jPs/REc5adYobIq8QvOId3BDB2/xSpVHAna
ZtR13mfpZyicfwXoNO1pjKKU3TdoJTXsmVIsVEGSuSL78pZT5kJsXY5SC2/HihZ4iHrViZkONvbc
HxmkQ4sD1PsmkPlabniUjp7xwxpKNUzbvHmwUW3ImDzYEC8twDCIBZT8so1jdjYSMiYx2nfdNLpW
QQhuFQ7TZimCfIKCXAxIMcaTVrYAXSF9E0E1XpzIBT/VqN5XBITyYkv8NSixw3o0AbsMY7jVaiTs
jvWhrT2WeU05ZEu7Hna1eH7Jm96HVL5v5gIZARtIaCvhHZ30vp+QxSPOTjahh6y/6TgvoavRCWoa
iO53J+KEIncovMe4PL2yzToI7zeOVBsPlkU43gb7hUGSrqK9M1e/n8A/SEwpUyWfmrUnBi8CFv8Q
At+RFowc/Moo2qM+vm4RaQ754r3o1Re8tKkwZwG/aiWlfgt5gkjwvW1+7s129Nt+QECyMd9SN6wN
tTKLvmDrc8clG4M/+GHVkXcyOeTOe0LLseZUDGLIUIOzd1iX1gqKtvxjmgLf1s1qBDw4LnNvOLmz
5Tw3DCgxol019i57a3BPd9T6UPuUsuXuy3pIoopY13+43VmI/aP5wGxHEJekIu+Uj1H32URtW8z+
phsamkD93MchQJAB1B0kQhVTDXI6t94Sjwim1kDB7SvZuguwujgpIdtM9jJ3svu+rxZWwii129nu
Ehy1wS17fso8hUAY5gWgqu6LmLEcW9rXINltDvM9pBOHDMzLoXAOXEKKINCEX7NwJ+TakHiBeaEd
RHTUEgs2m0erK7Zhiof7WPNpLeSG44o2yThSBp/hXOJ/Z6OXNb2tjiA9lLLy1AStsuO5i0KK5cm0
0yifw+0AG6Yq5n7K/2FcsRDIOVmG2Zp8Sdvbxw5qm7huHCo+V3G8Y8OGqFuh95fcIhj1Q3cp6ut4
0iecBK4faD6p5XNHPmFwXAD8aS9mFyNdeukV/uIhCEmTdnrqkODxq02bUFDEKKEM3VhMXueYCBSW
S0pUpaYOF++2btd+imPzinsEQsbO55pV3ti9BCLsxvPMm93WCUA0Mz4E1Iq1Yno2v6YG+Ze1c+oh
d+qQRk0PR+5mvickGLvCM032TkKLk11qIClxTxj9oNKxvWNMkK8eIWIptYgg+mHjbpirBkmApG7B
A5nr3qCg6rV+xBIfb3HU5J+iQ3tUoCB+gnsOkr4tmefKcBwppV0IAh6joV3B0yAsRN2Ze5ZUILEi
CEONSni1j8uroYGP3/7guxZcTtyqiIiaW4l1NQBmSQFDQ5LWk5PSIaUhTwruuTauZ3SNycdqzRRX
LbJEEeuj5vgbxHaJhTZ7M20FAHq/0VtY3FOPsdlUNwDbLhfRwNOX2Jlje6fhbAebsO//aESrd/WY
y+ANFYzWhYntrUzi7XGwdrhnPR+/1i3NJhp4wn9PEH6JPss2Q37x43Z8bHNFuoPAigRVXDRC+uNH
tmZQq8srQaeWnyREj7j4jUr873neNRBKBcq7doInR8ir2b32PcFhexPj28CbTdQbn+1Tx4L5S2M8
Wag9Yn/MMNm6DbaEpnnjD3haVlSzWBVFD53v4Gpag2nk+O9UNTRpuLz312hyz8TFXcEDskdU7cS3
JYNyJ6tmwQZ5XcCcnFCTpigip8bAd8+WDN0Rc8jNrOGBDqeKsDlm9QKO/TvCOvVzvrMlQYaJE8fI
4hD4PubMZ2fYBZ1BXQ81Z9nAA6sLScJr6kEegPTKc8f99hAoVDU0mdbw0eYK/s2NbYs5NARVAcUe
sF2vQ47ZOoJOZr8MzCDe5T6v/Tm3wmtPBpnJKHqbbS/bbuf8AuIMmiCn1wiDagfo8VbuWjQvGfzu
W7lOWPg+RLHYRjoFLnEnz/op4hDCUc3XZkeT9mi4zGXp5TLUMCpF8icfQGYE8dlnNepcXGXGqflH
HrPWo/PiJXerzMIKElaUNbqT3tPWdAa3FJZYuAm35+QGLFqAyCtZHGFhKUV8D/RccsIkxjzqrr0B
ZYaRdl4yfE8Rl3dBCZKdcvQrL6DSNB8dB4EN+6gsoBGadNyltwhMPHB24hQJdEg/ysLVlS1Ykher
Ah9lTj9WSTiYM6DO+4OI8Ts0q7ifGyyvcw8xUQzHQbkObGvu00jG8zEMsIx56VQX/2lghsR6fbJd
f8yl1yIXZUobDKqsDdBzDbkuh4Qnw2M2ix0sgW5M4I6lc7oO+ZcXYTHZ4lyd2g/renXRE967h1R5
pD864UGtRv1hOcYsqyCfZCWmWC+IjXsBsO9d5uSXtzD/3XUp3slgel1HhQGOpx8Hgn+U3z05nx/7
DJudjMntYUG996JQamOfRa5M9UeSZR5idfi3ucW9B0fsZPsvFK0IQJiecqOedRj87gN5CRc/LVrZ
V6NZP8PGE5CLzCfO9mesFXI6m+5zugWT+Sl59+Bdo5aMjzoboevufxAdvwjfe3CIjb2MnDUYqUFu
lzTjQ7+amwL1zuV4yHSwf5Jx/AErml9mqSB1r5ShcBzMtOnJzylpw18dMsNx0OVYcmj+uYZtNQ7t
xcsVRjQ55ihduhZk4YLOuZkwNApvD8yMzAu01DQwsDrB+XPslXj1ez1hDoOqE0/7b4fRPQ1s+NzI
8Zs26IiI2emWqAXdOcKruWgNoq8V+pyjL/2RCDxNnSNv+aD2qRrUtuBPSBMd87d2j6CC2PUFF/Q9
2zTuuGibab6vD2TKwcdKnjHUuY7BcHJDgsxezD06gnMrQE+B7VDJ9vaoJt+cnGehKw9lnfrrnWeG
+wg1PGtlQvcEe2QokgGHbS4u8frroKSPymB88G2HuiS5RXxEe91qsdTtJPJTKFf8Jat6QMFlEPxs
aUMGV/VLllT+PL/lW/qog3yEeo9f4Ft59XE+YTWASJq3aSZ/sNuKLgEWV2dn0eZiaDPdee203wfJ
eo9aK6Rjmh4zHWCONvuFTNhvPsQE6Qz7J/bXPwLALirXtadReOJiRv5o1xHG3vDezlv8HHXYSfhk
01TBmAX3zqhOBmCVI7IBLE0UJlTpkkUUfY+6CxG9d4L44XveeLVS+ANx+1MUrmeELbmC7Z4rgik9
rF13rwOynpJGPo+wsZRoIhkevklcRo+YqIpuvznIsrCE2S9Ef8Y0jNEIItjGp2O3qxK0d0bDbp1P
kOA9AEz6svcdxkhWbQ95a7cvE2cnMJy/wdH1Icbl3MN2eIja7QHThIkCgPwcoHr3dwSbbBbK5x6h
B5EKyFFio3RpghjZRD0Bw8XsC54zuz+QNVRHl6qDGHtLcQ3hccLpXXRhb17wMQpYQLwet4b6mOrg
c+pQ/UJk7mirVEoHr/ePiQkQUKjD6xC65SHDRI0uqn3VSf9MJPuxZKB/5LjBUW1gMOCz3x3GMG3u
X5MelSkTYsb3KnANLfmTyfRwHpt4QDXSIYSsQyNtKndLz4ZjhXznm7/WmIA8zE32EbHpbgzIB9IO
gGGGt/VWFy1Fl3NHsbX/YSAcLLjY77MUbvUtMBeetPNH3tgWjnVxmrr47M9TRpEdNucPCCV06CNl
ErJKTHHjHQ1CUskRc34MSgcCBdnPaAin7pfOA3fYmza/CBXsL2YcfTqpJnzSTRa9JrvcL3bgITjU
/nuONqtqSAdZKuA9JXIRZFM4s7mjA7PhHWGsPh3sllap0Gm9QK76bFiznyPFeryeq1cvG4b/fqjT
r6XHQAM7k8oqlEWNVLhp7Dq9SBb0tQYMAiq75i51rj3xYQrqVMqBzgrDNynOYzu+Zv3+BOvkK0ed
T6dlSu8sYmsRawbjNwrSMAYpcE6u4D1rmBkTVjZCWEoQQQDBXuNwxaWvQTtPBeZMAx1EGNxNKFKO
WY/gUb+5w4ub0BaTOQpd0rv2d3lqjeiP/cx3tC5yL61K+yoQQKr28zWNMJ3oW/GwSP9tm5Kjb5Qq
Y4zP7mBSn357WAUe+bLu2DP3rsx0fBGDIYj3Xk9Dvpxcup5N37MXrpbtwoGm1mXaRieeoINkUWu+
g7CJkeEu78F+Psqmb69R5+ZKh7a9CISZ/wAv7Wec7YSCWA6iQTa/7YBsv2IV5JfNpNraZfq8yhW0
l8a86rQfikaHZ0RJUiUQQ5JF/fAeinSl6zJ+cY9/KTOUDtHrdU/Wucw796fFSzK2WLFRrxv7WsQ4
aXd0jWgnI8w30JLin9qGFq/SYnjd8VhT5xDHiq74l0SmUQrDRKeDA8E5chJx9wsNDi54D2m6U48M
o+b7mrGCBNsb7yd00Hx5S2KV/IBMIKrx7OGPzwwfity21xtpYAfu6Jcj+6FZ0w8mhvcFXyhYRfib
pyk8rJs6xW1yWlt2tWz/Hfq2KfoJ6/3SiQjJneG68BMWYn1hlhyrJAzNY5Dn2rGeVsSRknEYeYnt
GjsvOKa+Rf7yXc5krrIp+5Yy+QPdyZ9oXx7aW47FFM73qAu3wkYEE50lKqD4Z+XQYGKDf+ZLlsxo
eJDgftV6/4xjHECLnFJILNsaiUpXG2VIjwGlNvzsJGJHIQiMVlbzbEae1zjBWoNBphhov6SmjDX6
W7EiiKaAGzi/zdvSB9fM+DUzdAvAvpELxJ1Ztc7eAROYtOJNPn7vsjG55viVfxGfmc/AI9/93UBp
CYbCluGt7qR5QKyy52HhSJgosdvL71FxDdERQBAGbm2MhXmlHL6CgrVMf1thp3xqpKyRRerOlg+K
0D1L9zcgnjdJHaLHZyykvEQsxdopEN+9qLPjg8VUgeM7JnvPMhqP4yyf7T6tpFoCvcganZRrnnsv
JF1BZqxrNmKzs8bR8afFCP/qL07+DpOZLxSeL7G+kbazPk6EdDhmU2TOrd5dR5fAraS94t8ubR4a
AGTIGbQjv+4x2+K0aefogKkZgpi6FkmuHBmyTGQfW99fW0Axe2CbcJF2yFNU4VbAZd9BnzLW4dBm
tQMwLaKwwal7LyPXng3eT4Fn7TEARw2JXwYJLputc8cwakZAL3DdZ6yIWR1w7xeOm/thj6ounUlp
Mg6DdTOtpR2bYmBMxhgg5G0lEUPzi4SuKfHqxOUKKeh3gGNwCSzuYWIS5uyRA2O4wz2rol6h/sYT
BiIuFNucYGWiiYf50p8m8XdPXmBhD8IEzWY0OtQUEa9bybq0pcru0NvQwUStxcsd+gVJ271eMBbl
tYot+672tv2SgLZZir3zGtBmGJNqSboii9l/KNf+X+gZ1O/hZda/f88QNPx/oGKAiOBfqBj23/rr
U8i/ihjwf/kPEQPxIWKAneBGH4BgGaLJ/yViiOP/AYsYgXoasi24HW5e6n+KGOLgf8BqAauzD4gZ
EsduNN1/yhigb4BFGZXVjSGBGBiYjv4PZAw3edL/FtfcoPCg3UOkFiK4Ngj/i6p2b8CL3ZDRUKX7
KI7exLwfGOT1/yYT7m9G1H98DCAUNyhyBOwWrvi/SiWG3AbBjlVf1YKqd9qwxaqSAd1hEm7ufYvi
Xy50YLzoEGeUGbbHRHKFvNmg/UzWbr5iFshlOQ8CgxDS4p3rZosFK/t3GuO/aqv+8WdCzoa/I4LM
COrWmwDqPwmcBBzEJmyHsCJRbA7r2AyG9nvO75Z5/c2bjl1Fhv3ODOnJv9HU/Q39/s+PxkQR9pKb
j+7vss9BBk5sWRtWqOu6Z9eZ+X2GeasSEZaB+5LiWh1n9tkzjv6v8WckeTbmPV7QUvWJroLObv9G
4PvfPBqgoYOeBV8VHre/w6RkA+eTD8V7tekQ+KjV89sakWX9z//0svxTWPOfhTT/3cfkBHuX2/N3
e+b/+p1PJpj72MxrNTa9xgwMI3hCsPv/v/gUvC9wMEG8iIjVv37KmCgMhbNprUS350XXKK/OfPb1
rz/kr/q4f/yGCajdcKLhEYJe+2+CIDa1LstbsQGxzaIrQLNbudlhfA7hQkPUL0PuKpBC1b/+0L+q
kPChOEEgQoItwoew9r8IEMPI3ETXLETD6T5UO4rHPQuxuMwH/hGOAwj2W9vXpo+QFmZH8u1ff/p/
+fVun44TBIw7lEXIffzr97rvuKfMlIdVAuwwycf0MWF2ef7XH/Iffrq/HFNQ3d/Eu0i9uilP/b+d
H1yhHADBUVbT6G2lI427yoQDY7VHHYYXKL1/sHxDW4Vt7lW7iB/2sI9xxuxd2S3mdx6u84fyN+wx
Jh8bYnqzynzwBb1px4i7a1rXnbHOxCxTtBbJNPg3SlEkQ7OSbcjYCmBzoGxfkh9ssg5Si9aHFKI3
BNWctKKyJMFIBks9i4kn95e3RW+i0nMU3hlNuqfbhLWQjU5+tO24H6TM0wIxr/JPOsXeK2bAW20X
Z8sNP/NWtDiUKzklFoicdLh2WiZFBCJjTZCGhi65+40dlfoNQCPaiRVVLjZGG2xxbKwgcGb3/Toa
DNtWmd75rsvP0QQxJJ1ttP/aAd05gyOpzg22GW8G7z8GHB6Y1lB8J4JyfFM9zZQKfiyJdBALDu82
hUNqRKeC/w30xRfZi7FokhlatZTfFnIbBkiKhyh6jVFlhhVHnXebfQeKYrtts/PS27v43kcXgEm0
sfsnD5DPF2tjbpR2MC0LFQtkrrllfAYMzX43UQePzSQUhdiekFIk6zFLFk77scOkc1PTCe0cZgIz
AubT2GsRrUqAWACiTRaJWL83I3LXkkjHB6JWflQ4xClu6eCkvRHYU5mAXOsye1riBUsQ/KGw9fgf
UM/ujxCuIxslyssx8eZH5JvlmADNSTX7oz2OceuXIVQ8zLKXbfGe+TJvp8n3MX5KN/S0Y70LM1wW
hAfHFq0283tMXpmKj9qzIUaQkIDPayyKBkwBbCbIcd7a9SwRSll502g+0mU+RgkLCrXgCVIMzngI
LKD8LhYn3ju0mKb17xYRoh3HvJDH5BETu2eZyB22cqGwsuP5YwKh7mn04vA0jN1dM7b3wSBJBSGz
PQLb8QGG9yjHn3PUXRCx9G3g6GH4Np+ZP3wnMLWeMo5vrEuQARH0xJYh1mMUQqatIFAGC0gywNXh
miyV0DdMwWqgtcIIkuyKjvMqkV4RvowwORwhxPGP+ZLzso3hikoaj7Jtfso2wmgMmHDZNtGDn8l7
sbuw1H7cg307SKpa7IJpqKW5jxnWyCbITyYTUbkM4f5svDU8NZNlj0y3X8hTAKNvW+w1bBpbDS1f
kba+ePSmKintgBiXvt+uGGR1FPs/lMnK2KMZo7ttcscpXn8Y3x8R2DB8B62ZQ+pIHuQ+PHlYVrzl
0OY8hghC/GGhrDuhl3jAsit/HHqyFQLZ1sid0ciN0fYXAb1ti1L82UQ9Jnw9DK34xZadUSQY6hIt
pSmtR3SB7dTbGMaXkazdHWvxpeXBhxXKgi+xfaKn2UpvyNAoq2NgAovRGOTYGXQm4fwyQ8KGxgvY
Q5s5vFpx3P8EQeaA4cgdn5SP2daIgPpdvXvYJHpZhhWpa/ay67xj7NL93qzeT6+JWNENOTBgkYy2
hw1FH3gXW1TgqZJ08/FozTPz6jUxX2zDZL1PmoPLmw/IBx7GUb9nAlqcBJwnxC4YvKC3Q3Ajp5Bg
e4bQHQlQPlQgU5of2oBBQZh4VbxuT8HenYJpJ/XoAY1kt3+8Tt3j6o9ZEcqI4DyAUqLJcYCb9GD0
fHaT/JISUrV0ic6EL3tM++3TTh4SCGLsoxR+4lEtEBxwTVuz/Vjy9H5Bw1lNLhelrwmr4miIv5Le
N/g7wAIXfvM2GPkdHKN/J89HrYgr76931S1iFuXujXEOL+bf7qoO1GpMoVNV5Z63bzCZOjXU/mqx
HCNd6v3GtId3UNBqQApOeWKBzlbYn2I2NYYTq9d5bp6F6PEssDWCabXrx/HLYdLxyRD5Q2ooN4fK
2dm9LuBc/eExphBF4Hke7IXdBN/lZJbtYxN58+WJ3eeFQYo6iqqBs77mC7mFNs79J6iAyFZbh4T8
HBDa+ihUh87a9V6wlnua9X/Szms/F8xx4JcZsxkfLHc1lb4vR3T1PAX01Iq1/8IjFz7Mnq8ffcKx
lwnh/ic1QjLE4zguI4jkHIHvlvmLhFMLeJOzMNaRYtsbLD2yDJjLEuud9h6irOwZW9odWRYmtOq0
wtz12XgOTTgg/PunW7qV49IhYn9q/IgtlT9hxlmOwGJkZR67KcVewEFww1GKGWr6G1cScN/xJ+vT
CUBH64VwqOoBh1nM5v4hiyXwk5iKkTe41jroQ8O5fURrHOFGIdbgy/SyNaO8C/OL1zYG3ppwXTG5
j2MoCA3zkU0xzbCEU+Bk7HOUjGlfQlMXA7IXphDpou/CrqP3G4xTgejoryKUCBf2Eg0ZzhxG63xG
NKnLKx25ZC16X2Amo9QQQfw3yPYdLP4Q0NPF5m0JPugN5BCCAEAZ77EtgSO13+7yFMy5WpOZHRFc
RoIC3NkU08QlXhMss6Z8A4Vt6cBkCG9+Nciz1FYkKeO/SDrYBvI0PkEnZ7cxLzHjE7/h4sHxDnIg
Zm0K0x+add2A4qABUv428/Ohl/ad6nFtQ0tNZwmt1BH/sR8YyYTJnejBUayWEFfFfbJ7fXtJic4Y
KC/xYIJzl9lhEMXgr5qBTSfHtrRm3ZA2zUNxkja0+7c8s95tKzmxd89g5gF9EExdFUTw8VkmU6zL
tQuiFVNt8I8K7GTiqJr7dXnTg48jeUzZ+uIsOBBlg9tA0Yk4ZLOmeA6eJri9O3BIeQ/oVNvMc6FI
CzHcvpmgUnoPOb5A7q/QXSUaBzostQEWF/+TvTPZjV1Jsu2/vDkT7JspyehDCvXdhJDOkUhn72yd
/Pq3QplAZb4HFFDzmt68qasIke5m29be5qctT1fRPbqNGN4yw9DuXUi6N35kOkZFlhd/Rpq1T7mU
jA4X6dzxyDN5mzThjPvF9FQT62k+XRZL1mY4rkx6I2PsWB3Surb3nkqcedA/QVeE0+wx9ebgFIyX
BuBi/hgwcGKcFX+uop//9MLhcNOSERqst7I521SO0Rk8r5PzIFKvcxkdwxiHYsJyt+UI91zYxTR/
1Ri9o9aKbhT0lOt09uF/P7V+6pNYuSZXmA1JvvAO9doL2234IvDmqWlTGnLywwbOCiU5bQhwNJyh
uHgG2ZEq1UyYOkrrc114rcV9NidNJOchW8PKD/oh1IijuekCfWGeMw82xEra+x+zVbNKhncF+njw
iunSpMXcheSkFM6uHyomyXYy4gLoCit4W3UvL0+wQeR3w5TZ3PCrmyHz+Q2wXTHq6kBh4n86yJ3P
xMiaIO9GSQSKmNlLueWYcF6qJQeUmpqqLXZMQ1YOsHGoQnMA4UdKW7y/JTuxNkrr2HfLUmntdl70
5HUNStM9sgIekzdQuD1zyQNBH5WdA2OvKh1pFoTiIFp4Dud9bXQB+3/WDr2f/JPlomaz7yNmPcm9
9AaSeQZ9ImFrqnlnGMHgd4yWrux0MAttXbG0C/ZUqMo2w7albYwHgwiosA+E/Wg5U5ptFuYXd+ts
rOKCfYYFRAWOyltUPtuPCAgReki4KR4Pvab+BBK4kswtysZT4Aj7qZwtTUQEQPgiznwFWep4cr64
cum+AphiJoOpK8tQX4b1ni4jf0vSrGUh4+RYF9tO2FhorEb65fKIHCogCSY6PmxxFJBmBqUf9F0d
9dfDCnrDNySyete9QHd7KS/jdWuEotfqGODMeg7Zn81fWdNqFdCNZjux15p9HLh1CgeiqeChblbL
ilpXmlxHuNPOc9nKez/Qsj+trbWP00LjEiV+3X8mWAUOVeHbwEg6cZ+Rqp1piDo+2bumstWMvCGX
Em6kbJ8XUwzZZjLKUoT1zK9BOOXswSURBezsjH5I/phS2d+66WJStSxtuhv8RvsOHG0s6figSGPg
x3nnNyk3Z91azocOCzRsJNDGa8XJj5lVl1OzweMBRV37ydqcK6NzP9YxbR/GeRBdWLJGnD5h8SXC
NeAwaZlesMLPLgZXk1cL1PnZoHIsl4RzbLYI+t4xcSueS5qGmUGZatODhzh2wfqV33d6JrkHgDTh
l2qdcU1bjAZwoTECYKaUL+uhsKfy00p7tU1nXfAGpD4XE+s/YLA9kT0zMkkprVy2Am84Q5qSd8Qy
qgPBvLgrCsIz2qhYfWYZa4t8FKKsrBu5ZPOTKTSUcUI4mwfwsOuDde1lsFs/gTXOD4M7Wix09avq
bh6CmXqDi9UL2QmDF2R2aZtiIcryK5vYSxc1WNrZqt53/UuBQeNi5bltRZ1HVBlj1mwSoQjma4Yt
y3vuza7w+rBQ1/F2AGNBD5MmmI0LlS1f7cTKEj7bWrwO00Avo7yBG13TJhvr8zSVclcDU2RPblXC
t4159q5VzPzDNNemU+WNpXOadV/eFogVD52qsQ2bZgIOTPzEmEXlaJfJtpqA9KJBlY2M8Er5j1wX
UE6Fn/ZWpHmIYFvhzgMgrTb2oad7SRIaZpt/KjXDZtZ4JvxXGiPRx4mv1vW5TyyzPjiiT4/ebCTv
LKrOC5L0/VRFGRfkskGtBHjJHcam45gP7qvvj7Y/89ep2RDs59MSskB7RoJQXtdvB8NMiK63uakr
5pH3pMMX/sajgBhDxhBDE5tymHikKeJ21hRIbSOaRb6Dbopgu5DEENy0c79qECekg4RMe654UeKZ
Nz3xV06MjYmE/4qI43Jr8Q92rEuzLbbKMiwGwEzoC8ScfbOYj4twrnDZhk2WMQV1qedAgbUOrjPo
7fIbfpsDxCygSK/VC6x6ypzkYmOhGUPAz+5fQ4z/8GT+uxz5uzfn/y3fLY9kVR2noIm57z8VLTzP
CrNnCqVoO/WTaacBELwjyEv0sLeR6mEbT61TGeccFxn2oKHbjFU7SijzidelDHr/IMkNOrAFmi2O
DjMncIBeZw91rinjby58Ff/qY/87ePk/fPn/zeClq75r8fnvdlP+/X9OXWz3H4SeYBkmj9jF9H+d
rfzTOmpb/7BtNCNWvZEITeYB/dl/TV0sgrUYUBCp7JBMz6jmv6YuNBEEGEHh86jiH/2fTF0MXedH
/XuXqKPWGggtNgs6MAYwHPrPxwzaflhIW8g3ECcC4azNYtrJadOumRehs6Y4hywmJMIbnoHn/J1Z
uR8MkuJcFDeZVpBB5b1w7R5w67xai3vsMzb5QDMWLLocwGWaVu7nmQ28i6XsrbKTsEvr6qWA8D1h
LwOMwJlF+FJkdeQxGYEoP6wqGFDp+q1XrveJ2yaxWVvmkTkMfpX0kyQjJiMddwRRKFekKoeZUl8p
QXahTUEYadfLGaD4UfrTXuQs9VzH/oW91Wlkt9gFpZObd1ln9FwV68MwOLuUuc6NsGv/wc2r8X7O
1zzS5VBuAHcNljpKykamG32iNZexeewT1gfhi7W44e9NXFdhLXPOrFFNoUpo6oA9DrDBDUkkNFB1
5wbPvd5e2Dvv4JAobtvRGmCT0nbLotnyq59YMw2dfSBpA0NdNfaRUSeUDZo4zPnyjjnJiQwL4XOt
1HkyuUBHA3jVKIJtKeZhB/eQU4Km46krApbj+M+9zS4zrxpQIvJnYoi6fWVNxr3Zj+4msACeJ6h0
9gNB2bw30zKFneLqhZYKSe/xYh01cVi911brv1lSM4GeByZJCizhli1gB+QTWO7OmbFuVVytRrZ+
JFcXSFUy7b5yt2HtjI+mqKkd6j5tQtV0z54OBO9oAIy+N+hvmmsNIIL6c+CjvGW3C6EtbtG/1S23
mkuRa2A+6Nz07A59G9kwumHKLRrmZLENC4YSexYyhDwbXii2g9seRWIL9vWBIDl/2Y3Z72utfJ46
70EDYFwjJ1/vqhwCvSGl4qokwXQDtVwvjrNJ5xeTocH3CLg4rIl3ZpsgTimTkimttTsjyb/roNwV
i6KKqdyj1dBR+7RFWDyK20THYYRxAjvD+JXrL02Xv3R+gSkLd+dXRkhCmIhiCFU3u6Et5+RiXmMx
K73StoU293tPZdPLhLx+xFe+bCSP5JY0zQdgCS2SPvterLrK2D+PL1HqhRON7px8i5InRiTqmawg
ayPyzrq1EOMjpheM6qB2Y79ezX06d9mmtZPl4cpIE4FeUW2h7xkR66Ig8NCrT4FU8g8lRXEzGbgn
V4EncMqjKTmQQBPclL0reEnL55UQiojzKyoxXGYEHt1j8W4Ji/VVVNp6+exNgPNZY/BwGnkekZfE
g0IQR22lFY39+DB1viSZOK3ZdiSre8dcvgKWtN74dlMd0XDxoRi5wBExyDZyygFxr3NXOFS4hTLW
a0/eCEcuYZWY/fMobEiy1MyOZJPUrwW7Du/YaUDZuTDowDjaLmHeO+MfpKlqDzPV1lGXO+UNJsf1
nhMzj4UxgJdQi+bPhpYYl6KW3hRXvyVutY7m9YFx1QO9tboMtTuf8APXD95vfQwaQq1cBBJXiqBf
icbEzbpQ5eO6m1bT2aAGzUCr1yU4PSnCH5T+4ji2VBhhgSTMQvl0Re+ou8rkzeysT4G1+bXz2tLa
An82m57dgRtjyenLcCTsTa3gqbd9VR16V8Ed1Y0ebAzVZy8Vi1Bj6BkjnHRdOxOCD35vJXz1IhfO
Te7L+U6havzpLahdUarxsDpi+Mplg5ReD8m8XcY6OODA4ITRZPFlj54RDV4Hc6q0EVD/6iwBzHdp
oa0q264OSD5qlTu9EG+X4pSHfo3SFc++Z69eaFWrjTe8Mfg153WNLaszTt2I1AZxZx50mal7a1Xu
g5J6d7IzZ/6WAZpUGHhICUtHWo0e1Ji7Rasd5t/eyhtw2vDesacC7fXv0mdyrzOtOHcWEHxlzCYe
baQGLcvlqTY0CFSO4lvT0fw3WOhyo9XDTCBrnaYozQ6NnZZXrJsrq+RTorGYqEPl9JHP1PimmQ57
WRj9PcrbDEM2lbuEIy4yZZpGzO3aLVs6ymedn74ZV2M8uA4bj9a2SLYF9yri3W+HuRi0B0s1ON+4
L43ziJP6Y/jtSStDiLgqHfmsUfNHDP2Q19Hz+OFBmGV4efS2ds8D8uRN0mvo5FWwwEK7tekfFsjR
KECCDzMTX4KTDbBsNIhI75BITHeY+aDKZvGIooW3d+3PTYEQwn5R96Sz7OzVz9AwU0cv7kWSfg5J
ZmzTZSL6oMTqDhFcb9WY23HfagYsWOO9YVbuvxZN5E+pRbK/NZrmiRgMfjqyZxGShdVuR9dpD5kx
prz74GV7qTvtFqSxvNPSkSSBdZpviWJ4dkg9wN3gkPLkJeCMrl3dUxJ58ZDP80559hA3Fadd2U7y
XIwMTZKCCIaMdKY9iTY0Y5Wv7f3susijaKyPBcdWRHYBDhFr8LeWhpPVT5cf8lqq82gCZ1pdcK+p
anp2NMLaSCXfKmveGM3wnmhc2+0SZPwxtslUqwNK8YFUncdUWBuksgyPjA4W7X912I1QYeIi8WLc
0V+N8o6KwFNo6DK2h95E0zViuOAmCqoc2I4VLmElTTImOjL6UEZ3pLW94f9SYeNOCXnbTeQ741t/
JdFtNcZk5jJnbM3ye+rX4qE2k/xlUBD7I93YW+J6fGFafakWF+d6blg3bCnWgSJs8eqrKXhYwAxB
jNEpG3cOIlJAruEzuX6khniwkbKKmXpLOOy3V/XG8LQJ7cC7VHa2rTo/Yt6sx8WMT77J3G3pag9u
1SWhkvZDptnvi64NbyzBfa/oI84O49E9OMq+HfdWYsa+029tsLpDyTK7lrVYUb3M5XbA4uSjtB+w
hfxosoozGq1I1tBjBK5bWK4TbPV9Hbl2vreHCVTAZb7U2ICcrnTExq/kE8hDu/c0jyKiSDYFwTt4
OPBuL/Lb572F2XhQ1ePozXvfdt/xeG4YWN6C55N0wUY0jzFIJZ3dGPxVzfLQdUSoM5uho+PQjyeM
IbKbbzO/vR0pukaBG3vWp7uem7TIp3Kboidxt+4GiYfAstTGHU0vFmRhntg8vC10XEHEUT4jm6F5
eMuP3qO/TG5JnznZKmZZMRN/srhjB52VWJedP7mbmir6iJAWkzfxI1OT/3F+ZF0IPbhntvKWpLRt
66gfrO7PI3nwMebkldoILTlNf1nYs+tUCU7jto3qqR/3put2tLAmi+QECAZ3n/amD4bY2SkTY9ja
3comEBZ3xGuwWKGdFute01fnwRfeqe3HGVNZct+Y4J7hYOn6bpidJRxtfMDCaC6p49dHh6VNYd1i
HBSLfZId6nWVcaD7GdrCHJuLbzQbQ5ZPq9YwYEhYLbSY0FKNO1K8Zem59AgaQfbcBbr4GVRBt25O
7oFBOlJ3yRQOFyq2WGXMXB3u+poGbP0OGMDckDRCPs1KH2K5/inQcn8/BKl3cib2jABKaM0r+zgY
SatqPqD3Q1TY0wreP1qHpmNhZdfVWsSzmzzrCWEsUxl4lxEjeJT7RXPszCWLA1OhKggsH620NOa0
jc2eSxyMsskunt7AKJeDeWfgFLyxvIDcpHGUD0ntZG8219vWHPT1xCBrZdzv+hXWB507rVbLE5EI
ksVjE6EIbYCnEyV/RU/02HtlJTaFNE4oe4ZV7ZfCjuyOYrQ3sJrhT8+n7xnD8dVgjvFNrndylcwt
UWWM2ybAJOe1bX5kzmQQo5EkUSsJ7R9m3XwlPaA4Q6XndzU1VmzUw3DbYq3ZDBrcfctC3Xuvyb3Q
tErtjSPA/xiLwjlBQKdR4NnjyR/4embTGqNlKT4TixLYra5WEU9q+1TORegMf6sUdtZNxmhsjRe/
rXd5Rri9uVtW8doI9+ivPwlYFWjej6mLGSQfK+ZowsyP1bljamTm6U1ichAX2GfzJtn5OFcLzX8a
qumbars/NEZmhJ49v3d2IrZdPlyy4m4x1r3hUk9NzbKr5JWWs5Yij7skn3bdTE5I4q/+IQkYrPUd
9+o0I/C7Y0X5v06ROcg7QL6BXQ7BWm7cLp33V1rjjU3ijH0rFpOxrwsORDl3nSBMhz2WXMuE6+An
b7SnKSnzhIvBTf/qJCNsxn7A8OdOTUMVXrR0MJW3scRa3osxcy9Cm54caAgr7DTLsMPOtOT7aBI9
E1aDaqOklPKLCU6/CWq9Anjp5VuvBYQGsGO93rW9EruyH7sNdtv526w0+ue6TXgOlrk/w6DgvWqd
5EZrc7XFW928tKxBOpuyeS70fHhExFKxNFD3wzpV/Zk7kcsCDPg4Eu8osLVYOXanJKAxX2xvQXaE
VUK/tPVP0Y+6wVmNOVsaLSEcvt5sXTn7P8q3QdlGG/dAB6zN5qWqZ4kXA0WnLXKSycvuXAskKOW0
446cp/rgDVnzotHfhkbeeI+qTQbkwWnaF9Mw7YYADjkXSbKXRGV8EX2SntJa7x5MYrYY1LCkBaE0
646TU5U79wrgGFcUp7hCOXJ23/AZ7fA18rXpFjYkB6H+ij/4G1aZz29T4zYIwM2KanYFf6zuCgHN
BrBGcSWD1l9ICBXXus2u5BCk5MLJXEyvPSfFVusgjIizTbbJL3bEEr0JORXhUhsoJstW+OeG+ouO
fW67yMvKVxKtpusbarxrGCIryGtGFax/AHnq/ok/XUkowrDa43KlozK/0v96CRxEqA/4s8wrR1Wt
DkgVSrJ2O105K+BTe9kAZiXHSpU37uK131hzvu0robVevZ3FL7V15bfEleRiGpJvSMcB71rZVh2L
K/NFnpX2xGwn/xFXIkz30nXHTmHnnYk0l4E2lPc1m9lOpt6LzXjlyvJfxGz8xc2yK3nGnxsILbny
aMEvmhZcKbXqF1jzmSDfu78YWwDQhnIE2kYKAHrTlXcrruQb8dfOnjBF2MFfMK75heT4ooaPzGy/
C3007+QVqLPtQN4EV8hOXXG7/Je8q+G2eBDA8cgoXuJgWT7NdH2fnOSOCRKHpdachpKdqrgfwv8V
PRF3yMyD0fvvZM8X8T3Un9W/y56//49/Cp8AJ/9gxx5E6D9p8yu2+0/h09DNfxDvSqb+b2CeYcLA
/kv4NC2Yct7c6wYNFnvZHjrqv4RP/x8AXWy4htn2WIZKpOn/RPiELr9CsP+mr7O42gUZ/c1Tdkzz
/1vXwJWT9UkO2IQ9g8E85sXCXJ+b1spbFkcsznwZFU35y8yBa91WcqlLdJIBpzVnmN7jQwpxj3jG
zsraLDhlztj9bX17re4n0GnC9rp2WD68hMb1lr3qkr4lQXbAEEpPWZ+n2WJ/BSPJsvmCtQhGJlZM
beNFDnoa147eIs20HWYZ8jOT9OgTZHzHgu/qEkC80L+OfWfEQ1aqL5l7xaPjLmKOViqW+WcUuo6R
LpgqbaMzRKguaJw6+GDqIr9aIx8VMKv1pufWErrY+TUHVQ8EaI7+0fQoh0JRappNzIaxVP2TPkqs
oR3QtCKmoJIvEhrH2bOTaXVJXJ+S9uyyr6w4ZARcVDtGNtkjgGydHCacu2LnzabfHh2fSAs8PIOf
nHI2ldv0Q31rNrskm3v1NRqph4cKAGnZCxVIL1q1sgg2tlNws6jGU3f2RBDdWSPhcNp5Q6c3GwBV
F4KHqCUydmijjJAZOQ7+yXRbY9Nns/eKhzJbTzbtD1k4pb2UcWLoGvxgY014TTNwrWjMBjkejNzu
sr1T+wEj2KRvEKySOeBLnlqH4TcKWnYe8gqzeU0fm0aNjm0YaGfRVtJvuklrjpXL7C0CvplHJCNu
P9xx6tfcehVh7BIXO97EAHTM1wvs9mkwNMOrBiT3rTsJC4BU3s8pszezZbzcDo22g4ozUD+ZvRl/
CX4iZc9A9kUS9xwig/qpsfMtnp5ZHYihwLLpwEwwgO79Fqa1ThnbYwSF+gWnyz7TaYIhCdi++amA
aLgD2sLJXhrV0ex5q8pexCI9P+ySoey2Omd2dcpIbTnTvxTOe5/Py5cxBElxqBjY4ivLqjz7YApW
8LTm3lDdoktTQ7BnHAKVdK7mMeuzkeykoFX1X2mnRv+d103VkNmXpevWICikOdaBo9tHX2q6E2We
Ix+nbEVUNztbz3d4ULVhQ9yw/8cpiXw5mdJQqAIUdnlxq0FqzmTb4dg/OVVf9gcya1cq1GlV29Yk
EX0HC5FYJ6tWQ7YdFkgDnm5bGGTlpfNymbpOX8Klk528q0jLMZDiHa9ftNiZxNTcT9T5xXMWVAII
iQAlYncKnYLTwqCBndZ2Ou86MFzZ2w2U4qU58TMZfXN526x1t5ytfjY19BochCSpTAxKmcLB0j15
C9l7dGf8SmVYCp9yDqu1TXpETY16LJin+09krqRY9XCKchIUKu3HQ6+I5I0p1DPaPclSYtyIXdKc
LFv4jwWtkcluOUlVWK1tw05q1Rnm40j+8ScUetfHAzXWHFuDPjqPsh30+mUhuP/G9ISzAlBo7XyY
iIvasxdOEti19gTajTpryjfwWdTlPeEWPs4zY3S6v4K1yWRsqYWQtgStARyqbyvmLN04gDYXQ5Wc
VUcftBG2W1RHWZKaFHHkoplCWVYeInLjdHwcK9W3SWM2EyOEKc935Jyy3W3V4e2jlMDFYJfDwLhP
o3RxrK8jQWjbfGB6ElMnWU/YC30CcxCQ7aNpVeUcp36LX9fRZ1sw7Mi77K3zF3n9S5h6ufdMYOS9
JQLrW0JzoFzhazklVF9amFcreRhCJAPFjKUzpfGqWUP81KrGBvYcCLiuQDLW7VSiGJ2g2i0jTJ2R
XAtCzazPjOab4KguWMpNra18aY1JXp+FVjmAwaz1Z9DViweVmqr8fpFrDYK95KCCWOiHZ4iSBDeh
vTwZXnKD7Zi62DUJHtbngTCmHGq7MINnViaCwTAY3oyCNr7rxS1tzMOIyJKWc0oUkji6M77uoSN7
tOiaq2jBTEHWm1XIF0Mf2dupJQfGCgtPpvvXSJf0YpKFZoVXj5Gv0wxK5QH85QJq1iGFIitoaBwH
iJgcxZecuPY4X7E3bMioJCHHhZ/8yWWOzSR1P5Z6fcOVuicyvMoBwMbyMR/LPMyseTlqdlNuCnyq
nuPei7p+r0r5WZZ5eaM561QwJ7D+Frnt/qS6d7Nk+gOZqOPZJqDm3LB9J+LhxGsIyJigc5KnKd4K
QiO53RTpQZmT7mrPeYQk8vFnezt8FjtV+AlCff9KHXybsvhs7C0XwAfywkkUGgKGK8LnzWj005iL
vDjmerbrKQ72AO1XAN4icDRvorojudBN5zsMz4BJ+ni2TFQKtQ71z4jpN6rtbmfk3nXZhql/NI0m
volIIgaExyJa8cKIxfyTznQweUe0zIj5KO61lUSOqjAQ7Bd2/Vx9sLqzIU4G8X9MiSzze+8gIUKv
yTeE+lYn40rcOAPT2bS06mjs6+awBkZ1Sn1da+OkVsQYGj14n4lG0+sNcYKErUiUPIc2vOaPrZtj
NEk77sz0iP9JHhw8brsyqY4WRGlH7RNzQO0s1Ws3ivnIHlI67if+a2lhnhri9Q/VqK0PMhewtV3C
4HJpNgw/+u2YuoS/9/ZpQeB/aSsN7s3SSZFcOJuAgIcDgeiMy6i4UHmmlAikrvhJGCBsCBDZ+J4+
v8OJN+c0mZxn2tHk0Bren2Uq6JsAS+tvd6qsInIm1b6pxa3/ujUxAhFD7mmjreZjQKzhbtI1VBQx
1a98weKrb1dGUGu51YkwIGtoBkCrZkoFgiMrZEnaEo0LWWPlkzku8qCWbqvSoTjiTADSx+TKqLg4
6G02xujIxmcyN6vH71DwYaXUre+6CMhVJmoEp7UsT6vdmdQaXX5ilrMhHhMG0PGzbcNyicjS2FbS
rQZK2trT45D0B9zobjmGSAJzl/4mr5PbEroWpm1etl5AqGe6iBu9s94FrheMMESes9HbO9jgpNh5
dVPdS2QFHkehmEtn6wE9X9kc5DYWe4ngQKObgAyvnwO7iz7KxXjVmHDjuja5iDzVSjzhCHF68OJP
9oEE+y+dQj/W2VEfy05d+kxvjvCiB3UlMEfWkMRzYd8JJ7uwFKKNU9k1AVJq8KzzWu7nlCUZCkI6
Gq9zZ793f6bShcuyMnmvUjc9EPB1YfjI3xxdA4hoOfMqb6xiZblm9177BqE8S2dHFT9941Ab4DZR
KlKa+ml958hZeOR2BufDZR/3tov72DnilHqcCKLap42xhkmT75KkO6b2dOsQpkXKnGb/zRbtc9aX
dacCceOXFktcBCFxur1pxsX5aHsyNS1Pj6TrLp+FqWyDIOV02WrXcYU5Gfj0sUpG7HpmXMq+t3XB
JDmwtBRxfZ1CgXVko5NfH3aWdVMX7LwrfOSnsrZJAtE/B6k9aU2qHaxRfo5V6r+ZTJ5ONlPqouys
s5M69/3iUohRnXpB7aJhcshiRSIg1gIJaOmDN0ba+v2NjTJwHkfvopKeWZ5ZpVWou6Nz37iEMiyT
YB+zie3DY+DKKw0kWWvNU9rolgSA7lMYR/3Sgo/uXL0q9twCRTzIZG+07bZIE9aeYiJ4rSz/Zm61
kbSKqSMeMrX+6kk5xkVbryf8d9MQ+nzM94RmXgz9O/7Rk1ZpLd+9UEcdnn2TJJParJjQvzFY+Xg0
6Nr32qgScqJsM33ti+SZ+/RBdFeieyWE7TqFUJR4cokGi9Gf5hRdHLREbUaW0zgxl+Sh6as3zif/
uLQVEY+r+mkcfU+OuYVQ6vaPS6pZT6VBNLZL3gUFqjBdDOrXzFbVy+dGguxjXfKh+lRw4/9Gxoky
uJDEJu4129V6YmdZe7SZJk27I8gZ/YVFtTEuzzvf6DtONVu/Z+3lm51XfshH27jg6FvTp94zey3Z
M0xm7tz5J0q8L1zaVlT22sJkPrfuxnm9SC15KgL7JehKRk5B8mq6ZPQSttipPxxfpCho8po+spwI
4su7qOPcuaGKKUM1iV2jNOOlECn1DaXzkx+4yQ9nwXyZ51L/Xtrpkf0FWwao3s5J+5zXcLSDejsV
DAhz4y9JmntgjA+v8qx3n0jWqGDyC1k8Tuc2Q/XhIJGSARHqX8PSkg2EMXs3IJY/5NqWzCC1IObb
zA6p8tM/IEXw4vXC5pZ1/pOkdnWSiUvmmUXN+DFiuot1e3gkY4qwrsyHWq/rB6Kf7nMtIw10umYy
oJw7vXWYDTITajnfSq9/Ik+LZaLTJc9Q4le77Z8Fef0XhoJa3KTWIzuPOZB6JF3JNc2H03dMQp8C
16DqaA3/iGM53/R5LdqoKTzX3SG+i51ewtKMzLNWzafUNuXOxdHFOXZ91dXwNRTiyZ1SbTMN3o1j
Ug/7np99dxNxa5jsgug3xA1YewF2gcX4oxbH22QFI6klSbBgmLMov4reaN8IGaQrq3Qjqqr5i5VV
zik3HYhiNNZyR0SGtyvdhdsnYUDANafyyzgQy0GTPYfoiw3B+UlB/tfwzr6xYCc8643su60Y3Slu
pKfHc20wOO+Z25nGB6xRG8OOeDsJZkJrH1L7vidJzX8exj/J7wvh3Yk6EFES5G9OOd0UFrY0p47z
rnpyBwVRNC9gkYrm9mqHk/Ukj8vAwV8uRb1rdEyDwiC2Al46e5zlZOF60X0cLEDF7LcL0sY5NTP9
WjET40hg+Imc2iWcCxVETVkzTdIPpWscmCM6Q1yr/rCYRNomDFqnuq8ehQz4tQtGwxwoJ0PrcAUV
r11eoONmL5mp//T0t2BX9YEyST+6DpOVil337KA0gLv7uoo8I9gpm9+M/EvOao+c6QRWFiqPeU6/
3DS6d1CoxO9Vr5JYm1t2Awx3esPZLuxib+POe9B6QJSwWam56z4TOy3zybJggBlJvAU/idUbaMHe
MbjqrQXJjqEwFzeSFgSqS3wwaMRcvdnVsKuGmSPVtC6Mb/dM8Nuw7IudyZe4XQg3C+mcqCWMKSO3
TejqZulUdgtiRM1XG/sUnL2xp/derN3RKnO4V+bjRym6Jm4Dt/ViQ5EsHBIe98cq0iODrT+Ewd2o
CUU78lSXVSFAondKWiNkDwHUimck/5e9M9mNHGmz7BOxQBrNaOSWPsvlmhUaNkQoQuI80zg9fR3P
An5U/ahuoPe9yUUmkC65SLNvuPfczerUFBJzO4CUy6H19Yu6h3DU/AmsvNvHQzr9rjHYnaXvjRvJ
3xpDd1y7RBkoVe4BhkHWxRhuzsSh4I1y47sl6dsanUrhUdcGeBzSOTvBn5tOlQSOvy/qeCcXGC91
Q9vfAjA9t0bUf9iE3GbeQmuvXHvbpOKcIYPdRoyt7sqYrgmJec/p4i4YAin2V57995RSNd5oPd3M
QH9vW2e5dIBDPz2OnXBpq7vYWdb9FFj2H2wO1ZEz6Bcy2f5bSNKXwHeZDR6fjCbKm98LdznUxaxP
JcvsX8prafNZsJPmlpLDEuAHYgp4aBe7OXiJrR9FSuHkLUu/dfy8vGV2WN4tE/8owBoxTbfwTQ7q
kxf9vWjinyarPyKuvpQ6vJxfqi7nmLIl+Er7CZ3LckNry4kYf2kosA9z5eR4fpG7syrPynLHbQLO
vIt+UtabnTPgoariYr2f8OfddqOO8fVmSwucBtjUUAoXh60nX5jkkabRR7cyY83fW6COLdW2cOgh
uxde89r5cX0wuQm2jhvFz1CGbDpUF8U6q1+hwlFE1tadLI8WNqnZqFRpHVlhqUR8ngaxsvSo6ze3
G8VDzZRjV4zrrcOA6NZP1v6GhT2kUyYiuwK0/z6bo+5uVoO4WyS4WI0DlGVTzBmH/m/uFn0Ta/1t
7IJQiZYODVDVofA1T2K0PBb+5D1HSNqx0AE176ZLtw4xf+LME2E2sMhgk8sYKFwyuNIwxCnBsRXh
CWzIgjjNQ9U9Jf5UPIkEQRbEKrdTIXsjd1+7Fq63pRlGtiPePBxJsGNlv6RHSXQJCnPB9JG7U9Sn
yk/7C7YtUtDirrb2MvbxwFpLtkdY7n/mUd0eY62ow4FLhoOX2xvtZ2+LN/0ZVst+qeSU93C55+Cv
QXmudl6JSkmJFfe39VTli3yHYZRA0o1fr26onaIJfYgHhJ6z8A8R68vtsI5ykzefQ9w1G4OWF4W6
14K3TA8oSU9ygg9reDVYSqlpJyg+o429tPwKBLCGgWl/XAqIeyvPzR01rXwgoqB78ZvyO11lymhM
zyrsqqg8ET+w3tU4P6qNVUg6mtU7YY40T/UwNajvPJ+RD2EJTaB+hro4ZiB4w2quvrxRPgV1VtwN
Q35Xd1di2azinZ8rDrm5Vt+xnFbyKFlwT4F9Tq9UcOW5+2K1QO261cnnr9nWVbwjHyd7MToDml0t
ViK3o9Y3Q5UrBCsBkSPa67go3da2jm6/EMGiWmn+aq+PxIbmx6vCmrGBJ3gkTwie88fRn+1vZoZw
j4vUCWb4TBbw3nWpywcrkjbcLTzeP/i53Q8ui8JFedHKzeyX40nBX8MgMPr7VdcFdk8n/SxFq3bK
xVFRY03fGoVRc7v4scdr5RZxfexqrFNhG/EusGSkFcEYQwvhEl+CYSdzsF0qg57FMlPzOMuuPicV
E9S8HhiJ25JpL4kN1g6lLhdT3hAxZUUZLsHOydEcQRqA62gr+A8avCHiC+O9YM7Es5iQklBv6zQd
p3DM1TwRyjDkM57gDCbk0P9qECWcU9f645ezQqotc2szdoTubKmorAd3nKXcJM3sPsdlbP9q3dR8
C8cBiieivuMNScYCbQfqv3fR2KgwFF4OyBLIDqjeHZ5SDr3sJa+Vd85pICg/7BXbop+u4KgTSiRc
h+ZJRxhCwJXcWUIOYeelzX7wLbNlr8KdVAeZ/5SnV+gorn2YEEzc6rDHrDJue7yUpxafL9AK3d9V
QbmtIrt5R04HiS0SNhOwtIiBdDG7L3x0atlTHhlmWSOY4irJzlJ08yftRkD8sF3eqSi5Q8uAWHps
xLkjluRk5/YL6PXLUKRnK+sOPIklm8X2Seqo3/GGR8eqkvJ1xcbMP8rhaOn5nFfo57Sq+33DNDn2
jPUXmulbpnpW4xbDV+rnP9dSacY4tCGc9dzOHcZD0SOkHPPYQSU67MoUr+GGqEmZ7BJan2PueqB5
K/RQYvYsEmgGjCFN7d+2roA26ApUvXCK+ZaC4GRNcORDP/aDtzQIPro5vmmbDgw9AW28EV6xTQoB
k9wwETT+4h4sQwIEIy6JzmN1nHFf+mO9105+t5b9LsuJD66IZ8ZQkGz6AVmPHKg/s2C5eBH7j6h5
7ldcrUwtq73nN91xydrnZLbfZc+MdHQo7kt2WbxRMn2My+mlzfLuSToi/Ug0mqIate+O408DTsuJ
zYtIMHyw7CJgF26qDtT4ir0KJFKZbNrMB8LYZKv1JEc1YcibkpOL3fGRaANIY6bwRp6vZkHzo3Jv
71Yohcs1P2mPm7VT5MKngCj9UHdGH1u/6UmlR/+IX7Cepr+57SUU4sS1LeF8HfmEEm5rxaCmApLt
NKOrUQPOREktWvmfYon6Nysb+vLgAVK6yHG4LpJir7+1Olab4WQDnmXkx4foLtiz6crsDVtr5FRY
NUBjNAUSsGSdaOlFdYbOUjH78wS/g2LEC01g5ljeIHiAeaJytmnhmiILQVF/14JK+jRTVQhk5nb9
K3GleG/IT7tAVSwy8oBNcewRE4DDvKLznaBJXwn8Lv1N1s/2b4Wh11gZEvig44JjrGbRCpZ9OXwV
xRXK601kKR+4+vwBxUSQ3/sZrL5dK6CmLI2fgk7oE4puN0OlME6d84BJOEpOAjP9pk+pzFO/PvHN
9TgDp/ktcwIZU9f26e/BacQ+6xpqxrZ2lrMnAgalrqWqrxnX+AM/ZToxiOWoDysNz3gVef5SsDSs
Qkeu7oYx4Bar93ReeoacIU+BuyElJDg2BGAkOBNRCoRuRxqhx/8rh564pru5Tb7o426Ml6dHHG8K
7SydgtmhbGHYJ0kTvPHoTkknt+vQGRJxlOQy3E9KojcpmCRtknla7RALhfUeOVF+wcWgftBq6Av4
iXZPSSi+Ddfxmcdjk7uJc9v4xsdBa2V3Q4d6P7cn86ItaWPS9zFcOjnTwXRZN0y2kbcTTQqXBizn
mQN4s9rlgNbKi96MWVlproMeni3cd39jOydSZugK6/o6T/hj8Fjw/zOI/KyzZVD8YPUt/S/b8Le8
8YC7WDBOKHYaJNHF2CMYVvmK/n4aH7qZUIAw6K7yzKwAV5VP9aNkmvGV5N0p9ku+ZWZf5Kdg847R
vV0SLz05Taofex1MxAvNpNazKnKYfjjFNdxM8bMA75Jbq1a7xPKCTbeo5W8VODixh7GYbzO274dh
LZNpk8BYeyUaLv8aJLufrXSvTlZPvRaMivieIHInvn1jEDxHGqAluy7ugrJzLJZXo9tjcwAUgETL
u2NinoW96H83VvbW2ykh83K0mY4B7LhkvOO7ZGH7GegSMR7FwY4GGgvKHNwlGgBNnkysPewSt3VR
ilteeDRpVtuBzqgr/zVvpicwKeJz8Lr0Lq/s2wxiNEYTd+f1CpooGoBxfsit/mpVif2HaO7ffJ3Z
l5y99Kav5F+bFV1YYvj+nmrx4c9giyjDfgfL9FLa7bujsnqXGNYKDgjnDdZkpyHYXBK/QdT6IZqx
VjeGd8XmqtqRmAG7Drg15hiUlKZXCnl+gPmYk/854yndIRrEyN/lQ37LKvzDkfRU85D9Io2mvFmH
Vdy5Y5Vsu7bHcENWFSXy4gzk12hG36iKFnzOu26tib+2Sh/xLy7m+zHoPrK+UicEHuR+5aqJmAE3
Bv4DmQxBsGH2y/Svnh0GhUOGFT7xPPfVWiu0iv25jlf7zlosSdXIPO2JxpC151QZF4TVNINqTn8q
LlH34jBjbUMLfwP/Zzy4n3Ur2N+OaG8zn9jDDhgLJIgo8m6GdmH/zyt2dKyYlAAdOazVa0LdaW1V
/NfFs65D0g9z/DI0Kdy6vG1Ul1QYXTc9Z47ts/YiqzVKkuhZdBCXw8TwoEUVUym2l8Mvx0fDGo59
5fI7NPUJM+1dVOTFRUyd4WKhtOEycd8HTD3bZmHo4Su9UBpZ753jBL+S2OLsspl5eUj9MBS5GSTt
ZWGA2XnE3sUJnD1sxWyRiLMGlBDznlJrrWOTPTD0yKmXBAFA1nbkjN942aj2FO+a9567lyX9vUox
0Emq420ajZCN3NlsdJp++jn6QGFgpESlzzkQdJxJSkZv3DLqvizXdiO9KP5wZ9G9Q6CgI7O8UGHP
3dBW2RchcvE0xWVwiVncM4/EEtMLNez5HpwT2rPo3cz2fFOPjmZnED3j1vkRs34kO+No9MhQKRLl
D8u8ngwZtIe3KcioR49+l+UURNeNU6x3SDBuoU8hbw784nRNMuEpiJ8GGz8AX4Qx+xVgwv0Mtjbd
tmPe8iohjHuVwk3RF+fe/WjMr0LI/NluFuZS9TyW/BcaygV/hYzkY2ua7jaaDb2aP8GWCKss9oGc
qWHU2772ECukKJn1bqG5KlgYtmbeMNZI6CuAvU+bLl6HZ8KaULOm7ZzfKXttI/wu2YI0E2oT67Wx
5wJAIafah6UpYnEbVXKQL7R6oDB2Gqsvi6x/dL2uFhaXQOWWL1iqHcQpxTBwAHrj0kFXd61DTdAI
xAR8wxk/MIZGxuQzM4Eoc0Z/0/KGfblqcAhpX2321RgluFOvAZJ4CC0nL87sPUFBcc545yZ18BWt
mFvYu6yq3aOydnpgWl4h8QFoC5lwN2NrKD3mgrypUJXaOC9fl7lJCdmsfRfSQ+z+sRabYSLcwWEf
Ed31K/MrBsSTLPPtHBlzS4AcEoF6WtyPBghieRvE+Ct6PRPWXBNZiy4KXcUba/1eHvzILN+xO7lA
amPEmXmZUls00qztw1jY8tSsCg8kn1k0u8zzCeMCFNUR8JEFLt0u1qWvCgHavEtmycsM/x5tEblX
7oj4pajcMCe9HBKC7XDBdRTzX/hbaY7KoUSt45Z2c2oYPriUwBBvDhmLMMQ6rMKCkMaVRJR+nFFJ
+Y0O3p1Jge/GLmQiCDZl/d53OWw1P5/ItErKFa0AF0S0txCuEg0z6vYjb3H5oO+e/vJTtMwnOWOu
m7SgwqpPAtFVSUtGI6dyLeFDyIiiG2gx4stBJ9DjPZ8e8joTdf46CDbam85f65EfkD81au55rPYi
nrzysOT+HJ95qmm2bRQemEud1ic+NGmzY+dowUFCJIV3Y9soiHZt6VApxdkUxLBCxKIes6KjuFaM
CX5WK5hfYnOln1Bdj5umntr2sgh8AsemndIn47qVf1x9++qA6URHBuQ6D3844YbbGP7GO6s0siiA
oAPa57HDfi8d1rzhqPCEtC4u5d92UPcph/HsTft2ojkDwV+3zQkNXDBtC5MQM4JkroC3M2NHDEBe
PMz05u+BxgHIqVjirpx0WZDRB9sAi500bhuSHUdIVmN3iI3hxKgAlgq7BDR1dXDku0c8tLZp2qNY
X+p+g+9+TdgBkqL9m1lXQoJCXDnD0zLJIdjRqI8sUAHQJM8RiJpqv2JmA1+Vc+w+9VPKRBQlT9LA
4AlApTGAjKyELYFcq8eiHzmhxRVqCv8A5spOdWbpNmhg2bgpSwIO7MVgp/f/TZv5v+BNr7iA/y53
pCL2BEJHjScCRqb8t7B0mciyHuJ6OalzesPh//+hy9ds6n9ksP9X8/9l+V2Vv7v/oYL9l/vfsZ3/
cBCa+mhYHJuIerCk/yWCDdDAaiR7/CWkLf+Rs/5LBIvUVWpc/o7DP6485n+JYIP/CJQvEc4qWmEF
AcX7fxHBXj/9fzwTzONdR8uAdbivA8f/t2ciUabSUtZoOH1e1S2mpRT1e4K00PyXSPr/SLMQiHf/
7cP4EFcBJNYIE20v8P6NfIsgOADMXIHVx6A33vZiFStn4rVuK9cOWasJXGdvCpYmN7wcQ7xDgjp3
W6bHxNUI5l8bHUe4qGvZiKcl0d2bhLC1bNCSqj+ovDpEIFODPRlSKsIHppElbUTTs7kdiXZHw0Vq
67ZtZJFu19Ggg9Qy0WYjCHQcWfs1XXUwi+BgdXPCf7ctoVTwOzXef9Dr6CjdeayvwTjSOZT1iFW2
ZU4WdtBpaGyiXFTHIkY5xoqsxkHv4Y3CjZQXTNz5YX6XiYvB3uoaqjSuQeubn5hgVzEV7XMxVNN3
Si6Yh6+1wdeZFEN04FOdW258BAARs/HfzlDMe58ipATOpwb30K8LMpQ1QBDAlA0I3hUjZlOPgEfO
trU08g9OzwB8gDI2J+Ek4PbYLqNfA979vpuba9AFjArNYFubjmTIJv4gO9wna1VYjHll3KHmRNGJ
TSpj9ffWpBFCDiS13ktnJ6hRCl+yp8Q82kE4EP0vgfbwJ5mLLg271QUXjWGO+KjaVvxIiXRWsl9G
8uxYwY5rqBkwA0mzm/nLMnphpONGSOlqIbFSTujp7ut06kTo6A5tjBwdmGRF2VnVRjC8OeOuQS8F
oB89L+Gw5d/WvfZSKZJMBkV+37x7GDRfVN2iA8hnv42ZtGTZZUUsHd+PDHwYdWSRhTI4ttVfQF3Q
BZZMm6++a+13RNiUa8uagxylIWTUVfSt2VvZbH407G40f8UUQLTsl/QEa6+fbpiwe+q0RK41f6vW
uaaDoKv5mcfMOTEtqJtjL5zC2gxKD/hXJ7F8r9NCPc9EKCfIe2B3d1OOnXe+KlhrjGHZlXw9Byvh
UbkFoQqkDmK/dJxpp5sIk1SYpJ59Wpah/9MjvmUT5UQ21JsoSIL9kPT9cN0XZpRFcTNa7O6olcO4
zCmuYqfNto1lmyfPN9n70GWivCHdLXvzZg8UT4RsxKXP6X1YVQ0pDWGD4DciTCbnc4WDs3GzRKT/
Hhg32t4Dpid2GmpqsmLjKcc0l1UDAT6qGNJZJdvxmiTlK/xdaTM/LX3bMKSgBIPf5JXVo2C5yMsW
FPoPDbJwdnp0eXGNbTHkSgqbYfJUj9Tw+QzMlZEywBU2dqTO8pnk3+6yuZzT7eCyWneRZn60MxbV
EBpEwkp46agdwB5NJpzSKWW0KIT9t6a0uWiflK2lKGe59YoaVgmu8YZ9OhI2tSu6pZjJc3dY1HIM
DNad5fXmzks0ljiqHVTk8ECAE0ye5NhoHBWgYUXldxCuu3ywHKK/Llod/ZMdjvquCKhRrm3FJyJz
ghQA/BQ0ibY+w67w30hbAjNXaWz/4dQp5zYGrXrTYGl+CUo5+Fu3ilKGQ7K1SIKrlPU6TMzUcYNm
JN9g3fVjCsd1vLP9Gbf7Moj+bz8HTXNaON5oLXJ7fY/ynLZVLwR4boN5sl5b1l3RIUiYMe1jT3QJ
piTcUXtOTtZgHU/kvPXSYnzjY/lOaXrrZkvmccLKkJ3l3rMhtyAxMoAtfX/qHtnrCOt1TGrgUtf4
Ecz2BOSVO/Zu+j5wgmylZWxXEuuRIjDwwen0qFCi0nU261U50TgSg1mUlv9EaQOz1RX+K5CwyAI2
yjOo0ewFjOoWQl/66tfI4diqNMMXcYNlzXjH8kia7npyw4Er9zVSANVckkQ3X7bMea4HDwDkLilr
BwxH29tE+k2BaNm/91wzcdY4xTXFikM6EaP6XPMocnaDa7JLqWfeQVt52SGbGmnv23QMipOgsxnZ
8jnrH3/s64dqKcGvgri1Cs5kyInbkTNt3fsuMNN9SgKSx8RzhNgCqC3pT/laGMCeMQvSsG8F9EKX
DLvHDCFQcSwF81KJnJBUNej1HxokjthmiKjxj9k8C+hGZw7uHq4rpkIqj5l4NZ4M1OhjXW35Tssn
3yubeFty7IoQjDkotea6NQ3FrJJPFBn9e1qytcOg6yn2iPTK9zHQiYitSiR+rwxwCXzzGT8egiEQ
SKayZPzBBtTT6vmzAsI9mBIGgizcmzROm+BcmYSNMmOfvtwpsKm3Q+1mWBAwwRB43ARod+eukHrv
ITqBCFfHxU6DQ2zCFZ/Qyq7VR8so116KfbQib9h4VgPRMSIglu6cuEY2dllZPEd54qQ7psaBu8Gu
q9abifg/hA1G2E+1lWPN8+qYSw6zSH47s4/Cnm5m4Hm02VG2kRz7DuPUynt06wCtFlPk8iPWcvhd
V60Yz9WE+v44NS16pdQqUFE3MyP4CrnIsOHlsdGt1nX2y14i+L4JOEmMjdjOrXsJF3O5wQGLWEQU
UYL3ni7vK6YDT7bDxPiFeWnfLDuv6mqz42roQF8IuMsc0PluZSt7r6iM7BOpQ+AUC0F/vtMCzU8o
+yz68bzUZYKp1uko8y7g71eY9hlZdjyC+u/hfbdWQMEDt1rhaJ3A4B3WehqZNq30BFtNr9SFLvvc
Bdf0gljKp5Tb9bHwx3M7OEhxiOPhXsZBe8h6t7xhfKFJwsnTM9NAFqgOuaeYazHvfFs0jq91znFs
182XN8hzYnWXgdHQEo5oKbrNUl9lnWVjffSDMwEDL3dp3xH/jdmwUVlyysl7vy6u9xXQqD1DeNIy
q/ngB10AFqE4wVQcGNmnLZJ4s/Jfh9JhleuBfcJoruEcin8oDDELpLyGy7UVbpz/rGQJMk4BuTip
iThu8DhbtisqB92xIuEArMSv7lpGMeZdVXFMGA3CQQReaW0YjOKMJHHs1V30sTTBQz7CuSP1VO+M
Xbtbty3vrQa1qBMPhFd57kNpq97iJ6QECg2tHkHofkIgTofm0k8GtBN68FizVUl9QmfAyAgWWET9
KLwniSr4V6MZUlGsoF9wPMY3TXfdtWpf0+haKzLra0IloWMbEaTOV8RSfZM1bGl3dMvNcbnKxrGN
ex9+WXGoW7uolFwUggyKsMb2ycPFUslrHb6eSu6XtcVsPmkCkN0Z8VEciLfSkgShgw8n62+1o/eJ
ffJu1vpEDuY4H0vCfjNGIrb8Dta5vMPgkzJsHUe90d0/f1ru2y1B49FFT3m3cU1yhWNJcDARKfGX
FVY2G+CZOEsvjoPPAfR7q9EngFvwcCGld20EpRgOd3SnVsK92H4cMM+QWpDZ8h9ZiDkakrgPOaR9
4p0tvqQUY4bum+oR+4l1rON033egR8r1M2BS/dyaOD+b0WW5tELUStP2KVsHt6MSzJFVgdbdMsvE
J4EsGc9e1R5b3fBZjVrrt1quvGh5i9auIlGr6Uvxq0d9wm42NcOF6AbrAnY7f3FX95bx93oV5ZU3
LFbpBa6GXce0v6KpOJkxLR9Xur1g37HkPzE+sw6NvE7L4nVranRu7mDNm1F5qPnWu0FWPFArtck8
cvC6a4+xHPMuHAT1kxnIJDhulqepdz4p4NM4tB2xHOlNxgPqUzBIccVXT2jegPx9tCFda/M622Xx
2AQov6jBgr1xs+g4WBwCxmmbHzVYy4VBTrzH6caKnVQESDslJQS8ZE7T1gf9Xo9wHBEF7FyL/EqO
4HyDTpyhNe3BdKzLdgdfE2QKw3U3tvQ1zftgr4gUUgxzjPWp3NnDYSevOB7IeglCoYhGTdZ736DS
THItz7YPSjjoHh0G/IyPXCTsLsgDbyktJJPOgYP7Dc0LGv3ub58Wu5UYVuSJiMVT4lEO1pjt5WKK
myVZXsjy+TV3FkpCuOJsXJcdS4SPoBWn2iUNVYov7HYo1q6TWWoNXkq3dWgKfA8oRKMpVFr1406T
v1ngXQE7xr498AReYOIUO19O015EXvRENgTNh2ZLhM5uRojlk2yJL3AOsYfieuJKD8KRPfst1Z04
Nd5S7acCA6OY8v0oy19lcTVieaj1CrMgQV+J1ui64eLgvsA+gVmkHAAEhsRwyUM6wuwG8/6FTu0t
Zf4acnR09xxJn4keXzzjDPOGVQLutSWtXFB1KoovAZnXKAcUSRyUowR3FQ00dLkiWWMjX+XPptEP
Q+o8Vh00DJs2pd+ZtozuUu09oCq19oMAnRRyFvC8ueJ7VUundgPaqwNy9c8evaC2e77rnNcrSO03
hDnzbhbRihBRFmfLmYZPBiF/Ux10ByOhItCygxmI01venSgEz/ThWxAmgvGhZs571a0AduYmU2pP
iuB47lCqExNYXJuxMX6DVbE+Sx2/B1eoDj4q9+iLbNqnjhX8NkQhMgdNM4PZcRyLU9FrmmaGnvwO
uaf5varhreyDW9t2aIFdfy/H/JsEAJEwk8Q759XWyTSS3HjRAvfxHyj4cOtq5NgN2hOtkZaXDtin
VPVsWuTFC0C+Rak8IY6zbpTtfKea2No051+p0rOx7vvMoU39vuYl9SrfAP5ifOvOh3AS/ap8/6ad
6tPs4iYqjDVTO1AnnXP88vu1UAFErQiklT3ku3iMaL6qAtpx5B2Gjj85+ZSHKUEeSQZxoMFhNd6Z
uL+PaJ7H21h7fwaLqD57+ht4ejnjBrz3cTKhDpiC4GxZDnqVNbu0C8oUz8x7+oV9J/2jw+xzk4pc
35JBnN6J2D10beCG7Qq6n/BP/556G6asprTNButdVPxS3lR0OwQ/CcVk8bToWHIV5fLdpTij2CuO
0WK/kEL8iADrpuvwTJas9vDud4iu6n7cOiL7idfpNmeLdxA24FyuMniValpox+P5mC7FhJOyo9nz
5Hx03PJqB4FA54tmusUq6G6r1XlbBpPsqNcc6lcLm3YYlEV/xAF9VjiI+zAIgulTkA226T1jb+eY
fkfVZjwlyBoidFExq3GmSaD+15a81MKubtlZl+8Z8sLPOBmXbSn6/IOnybybXrOtRJ5GEuvGIGim
syiDuxWw+SgbTIJ9jFNkZQR2B9D2HRxLOe6XoWaZQu+CKNJv7cciGf8Sf7ItA/xTRGiS3BlR5HsE
+7UobV13+ALJZg6TY12QewxbAQbzvUnUo5nc/BcP8C0sHxAPJGPfNt6sN3WQr+8pcbvfYmVzGcC+
kEwTHiWxKEGP4HsEsge/itihBLGma3/nxpOnqQADJoZ7d6YN9Vd4z8bxP1bcWBgqBduFDIZZpFE9
pOvwHswgU+givPamDpoP5dQHf/Cyc4tCF1vtJV/j5yHL+PWj8nMyzRRidsFwV35FXfUwox+FpYiB
26kfpOzVu4f6CZdB+eYU7YtrzxPd7gqwix4E4Ed6UQmTskiAOPKAbZVo1JLIHm4s5i2OReaN19xM
jnzPLWxhQqqDchfGJMz7C0fxtF4d30sPjibL5/x+Mr71GqzJnVWWQBQZMYUlzRdbCdIxw3Hwr07u
2n2qoCHOPCQDN5cFvVCRdOG49BmJyKFcpdEHNTeK/SR9dK+ENGGSN9sxBWWtjdF6yC8tHLXON0fL
AWtOp9qAXCSwPMmGu8hMn2VrfTOlxQPVkwIAScBB2pbA3C/BKS+en3LLjdVXjEFj75n8UiTL1gqs
it65YdpgTeDKJCHCL70/TfV28CaAh3RSyP/9H2QdqCerPgobK01uMGomvJrTglaSwGfaSDjLQdPe
0of+5trUCAqsT+67aqN6PprfRopbm88GbtToXe3Y94METxdVI/LOpEhdbOwMdfwoQJTXLgdl1jOy
LYcuPUDXtZDJU9X1PkrE9Tjo4uQ8oQsIU6vf4QTcUmC95BonznZC6YPQOIPYitvxBGIyQVtrcC4o
d/7WXjvtLZ9fzfeCu6gjYniQAykw84sTDZG4Dl5RxquRXWJ9LFe+tdVVzJGRJB/GCqqWRjEWkiXz
MAnjWuHYoUjurnQjlDl6V5FJveFgcPNtJnOx1zUNUzPE1x8f92tSu7sSmvl2dCL10qwcUFdz3EYG
qXtEr7du/TS2g02Py/hiN+ltq8Zn7CLbcZ4PtWO2test33BZc+R0jC+QmjN+ixl1h10JFYJfih9f
MV8GdeuKHQcCjLtYUWFNTLq2E+N1xoHVwvhrHOvsc2mdqtp15cp1hf89zCbkfpYhQwWeaRJKOLBb
sHwF88kSz4Qb3zSwLEIgqT92tZwcwdDQyMMSDG89Y7qLymPrdUWp60zdr1GOf2roC0HESXptGzmV
UJxOTAQBc+Fw48vto5dO+U9sN/x8Hzm4+8J6hLgoMTSFCb6h0YcshLmAGcScSEbvccCiMqBVQvGD
wgIrPWoGvDZMjeTetti4uQm8GuH9Zke9nutq+qnzZl/VfrGR9bycDOkLpAsN35WDQWCe8hdY8Ydx
rt9WMmhmVIfhNDRH0jDW34ugnCqvNqrGyR/NlUZuLc1649v6FZXHiUXhTd6sbkhojtgAAcbiyLDS
ShDwkjtbvUyKsOKCelA2ksl8/s7hwLwudpBKLMtOaOcemhOYfBrN2WW9TaYA421/kowAsoPAywI0
FV1UlpE+M7jMp9BA2xsfOiKNGXa6QCTuTW5KCoCq+4mCARCisMV7Ef9z6MVjR3QzCp18ST/p0rCm
Laxz02W5Laf+HV4lHJwxYclaJP4jPqDpUnGrdCQqo8sJzlAk8WU0DgxPOMSUnd79ytjgue6Ws1Ha
uesjH8AVNv/7qCmf3RY6k4/CdpOyeY8Nd3kVLE82Z2rSeg+MCe9TUoPDNJ2rw5Xv8ivS9o/JqiM4
ePQs9v0SMHND7fqrrQmI5QBGRW7Mm9sEGa1m+ab9UZ+6EVQ+R6jNiqI+ZB1Re1OQvy+Ss2agY4Kw
T8BTPJBtzZ/DDerpVY8NoyrWb+GaI/KOg/64/Cd7Z7YjuZFm6VcZ1PWYQBp3oHsufF/CPfYl44aI
JZPGfSeNfPr5qK6ultQ9NdP3gxIKSigUinCnm/3LOd/hfkCqgTNTSZxIKN8egjpsn2gkapTWs3nA
6t7umtq6B2zhn/1+rG+9yjz1dZI9545dfreNhRhH5gkiW5Xu4qAu6Q3JAgmU+8H1jJA4gWeI03fK
d7BUWuKOklubFAXQ7Ia16RxOwbwqkaRnhsco18md+laEFFQ7mQbfyAsHulRxcDDMXUcDmItPZuQ2
Z38CAYEEQOzLJTTP2dzWJnuKUETgEMCFnLxE13uGk2RI5+N2nIlsChxCWKDMfE+lDm5cLVFf53Wk
UMh073lVwwIBukM2T9cPexSZw54xATisKTx5XvbTcrMXKI2HIGg+9ZIChmWyfalHw0vXwqeLAeIl
YeHZrV+TCBJaxlbhDFmJBQS75oFMicvo0umVFoKQMDfnFasjak1HaDEDBBQ+yk9XVWRLFfR6XOmf
k2Ggx0zgAupynNdjX0+PI3q+eXEU2WcGLIzmgqwq3myXnjusjPprdscI9JRBbcjo3ADLSfk30lqt
gnnGDEOzy1M0VbsQnOFS6aes7aDajg/cf/0ahEu6j838sfQx7SWF+phSa4pwPCF/W9m2xvgVsCqK
Ude2Wxc8Mozgmvy5uuJmbhTMT3KsYp6zYr7BPkkz1VJsNk6T/ZKz/5aYprUuQ4tA5X7+7oYlNlBb
a0sRezG7Xf6EMg7kDFq2g0o8cxvNbXeyFZF0A/nM31DUnX2jGPN5CEIeomruNnNRjFdtCyR42icm
q8N4S3pQRMpSVLwWdCGtGX8G+KQ3DeityDS38I5Z4WrhXp2kMQ91z0OLVxV7HEEIK9NHmbWdCrNl
wuoqZze4ZfhYpa39w2zIORjjDwxc92lvBlsCQVrMbtGhMUK8CaxIzzYzsrP24l8kKaDLD8cvvGaf
huR5JVbx0ZoFLjRP509RG0bvoameWA/eAgu9h+zgPqc4pMkNmrutk9QvLAl5I8VMNqB1O+iMc2BA
fw1BWb6WhfXK4K3dMN/8mueQKn1u925N24jIyv9QSdTzmDLCZJDI4kwv2V564n50kD3mgPcu5sjW
DzA5U5y6fwcOUG8tU36CWOh/GlUFAqEHOHwsRvPDj8OUD29JMRFPfPmIs8staJ0CdYMWLD21eQLD
0GF9lyQPDVvADboYSR8uxX6maqD8tUm8s/iAEkDRT/G6c8W1QLmfeUaxWHZ3lk84Y88kNDd2dp/e
9VNn3XkazXkez+nO09bJcHuQ88Z4EjXzu5bX6Ejhdxxa97bOMQB2jehq5NGxfhm7PkaMNwZEhRAp
D14W7ISPAq2cMMCnxJFxuEfezgmJtiFad4nXQ5WsHoQpWQbUNmw9tIk8OQ908s7KHyjYrNZVO81z
AlpCYIqHl4lsrYYhGK5xxFSnoI2bBLzj8NSnIKKNLj5GCCJhqWdQEjNt38e5OqOlPCRVUi9Bhqxq
Zkuf9JhbZApM3jbtU+ZckJMwfgjroUZvRjL9OE7vGQvpq43s02ChtXKiBWWu08+ckprtwviCiirf
GWRwfY+OxZILEFbHJ63yT4ZXW0fM+nfKGY4uRFCiuUr5RjJXAgXDKDapAQBylUAOLfAiMlBAedHs
cACrH1ZUqcuQ9uNDUTV0fyE1GsNcCZ214OP9wM/af7tsM0+qqZ2dpTwZrxu/LT79Ll78wmCQNauF
Piq2EWoftugTer3ewBZtg/5mNxBOiAqnDKT8pp6N5qdhpgVwpmbp4UmoiXcqDdmkV1BFOlB8ez6h
+jRNZYYPhm01tzFjuda2KYpsLJxxsUQOtq39y6k4vRg6fEh6t02M6uc6p62INlUqvCfcm4bgsDCt
PeQg7163JZCO0G3tT6uJiZrxJi//ClriRFmzMcHJ+QDCXG3XfektyPnI25SFfVPZWpy7uMC3Rjpb
aw34okpY7O6i6PbjvH6cZfIaQHFfq8xTWxnABpOs/Ri6LxSCPH/E4Ya4KdNoWROa/zApqueI2f4P
0Yr8rSH4ch7xN8Vo/BW+NOmcChTdaIRtzdk/JBMSAjdxFEa/qqyou5AdrGx/7thMZYL0BJl55Bjg
wniB3JQeCWFo3jBXDh2fFkTpaxrimpWHbT+IUjKkkSymvU2ghkGx0kn8dy8l6nDTZtX8xKvCcaMx
Si0EecpaZO0zCJ/BLX7UNRCvxTjt0qcq0uvssvnylsOnn/U+TgCFtQbfzqjtbTqzL5QK4xdYBSaP
Ns8PMVvkH2xwssTfytCxz7EGzjkK9dVpe7HtHLj6uUUurkR3/crOCbdDO70WTZvfzsjS+BnHmBPR
sm6GJMqMtSh93qWss4DTZc6bUxANsDXblo2Lnp+qSKsdtvAaVJzD5jvkJgOMnLb3YdJHd73bvOAG
5yhpWAILFPZpfCHTszNwC47OwTBVv0+tnAezRkCNC8W8FGGAKWmcWk1c1GSoo8GhTyVPnjCqvfBs
TYIKZpybjaQPu9TjvMvIMUDVFthH2+fpS8yYWcaUpjei82oGsGn4hIwEunQ6wStJXHSFJuIUnBds
f1rCW2E2FJjMnPgg05knNzL7Zy8DkTczHkE1FxZbUnI/k948NKPxCwdmv7FEdK8Go2Ggt8SE4Bcg
19gR1Xuje0r1yV1mE/AOkNH30aMPDHBDhYK+2JHGY2oGGO5JZGp/pKIEj1S0aGUneZV8Qn9agRu9
Uev76TGTBcixWeV7ZI/ipi2GYR+NIBQo+OLWwKc5ls8umwiMZylGmEIcmVIJYMdEQHlY0Nmz5+zg
5ym6QoLZ55KFmdPlYO5Yi9mcxQQn9XP50+p6sWaFPhzqGpIpmnII5zWGa9rzAak07KMiZNftQjlr
ZTo9pya83xUHa7MJdTZtqjked4201S30gvErkayxHMVmqAnCpWEn/ikSVf9Z2x2WIhhNr37iWrC6
W2BLuCbfIjwar0zlk+9eGk5/k9QeBgZl6ifUMc4pSVtkGphS1EvIeXbQHuiOutT+vucBefZje042
TtOKNfqdlN89MEgDVTkM5JFkDNQIjAvu+hQ2M9gCNtPYvtk0CLFhLf9Og9wQ4mxOxgM66xRdAoaA
1Ob9KjzlbhMrhP5lETxooTlnGYNxrRdW9quozP5jmDJ1IFoR8afvWNdkNJN1OKFesrsnkQN1QH4N
qJtpxMYjR5tUj9lCNM/pM7FQn/C5xHgWtrNJ2sGK/xdXCMf2U4By5xnFJgtXMWmSQxwAz5ovQLcU
2t1V90D2WDKH8kWFcYIESxpA8+Qg01thxhOfewQQZ4qb2aC006w/43nmugJ0A5B8JHL0BN3O+eHO
wbKuakiEkKlKTxqW3DqGFO2vRZuh5xqIKBNY0Gf2g6nM1LnLu+qxaUtaLl8HLsQcI/GAACFf2bhe
MW+6iAAp9tPEfLIILdTOoU93XbKr0SaQ9mi1CKml235mlR5vCfMgxzDkI1F0EQmkVpls3QTdVGqN
/peZDMM5YP2s0fFnrFjHXK+ULd+DSjKIrgtmxZBdjHHqLk3INCLq/Ts0FEHPGY5rfdWICQbSEgnH
7zMH28hA0Z22FOCLGIPVQ0KGWYJ1F/WIHo8SE8RR5u0bLVuz6mgfcKzGXN2Ne6oIY+QolPMpaaZb
FaYP4Gbrk2QyhGTMLRja2beIiDZTk8LmDoVrw2pW3sRzVD4Y6KCRlkGkBbahyVoPZh86TV3C3ndb
TFvM/iDKDLRTJrPcdVP0uDidzt5YzDjgjmXvbYXShHhG5C20bC+sINp9aMz+r9APKiRAuIXJixMF
drIKOvOHovNhiAKa8qb11VOCk3JVBGxU1mmIjGGZ9xAcnIEZXpF3xn4EGuWZNWt+6BmZEfcxeXoT
q97ACEF3Do4TcVE2xznBTWX4qgNNfTVqK6VdRoH2JMKWmO+8WTybi1IIctcd0VVq30x9jmC5jF9d
txavJgoJrJzBHPxg35tcDdtF6UxuZvDCDJd2SOI3Vl1kMrPIQjphs7NNxYwMXUccjtap9TPzVWmp
HqBd2yv8bTjFTeaH34w4mzM2N/c2w/0Ofeg5jhE/gPb+mUJpPCDcdvFyQCvrDPJDE7Mlr3HeEogl
Ny6qsmpnstFC9mGlnyNrTMKdeVBc64F+9Nz1yc2E6OOlLQsvWQVTS6Pq5sCb/fY7soPHirH5ccbs
ReKxuhJEfWbU9N1YIamxffttmV1wF3cVt1s8DP3GQLvHkqzYDgrKU5hM+77o3ijOvIeZ8Of3QJk9
F98SaFIcct+bbkQxGzs/CZ+qIq23tgyjQ9HO9ChW628rInU40FoeUqvH+gZoZ+E6OMlnSoLQaRzE
D5yzv3IurmM6GuSmwneg5HuarKC/BaVdnqvROfka0VvomcexhQ8dS0shlFUkUDnXuJjqV29yzsKi
JuwXAw40CJQUcD8shUgO2XGIN6Ril9ywjKQPlJW8oRmdiDMEWsN8rq4ZBGh7ODmjucDwjfbgBCwm
cOPeTAn8NZywD5NWj/DF9KYrAxg6HYyXqGW/ugrteCQoN4iKD427/y6N+yu801vu9OIbDE74g4MF
/UwL3uZhZGR6TKKqugcUzk8sc9MtmbeDOSF7lzPIBFX5q08tQDV2GCX5npk6juw049phribG+ZTi
9aYF4VOxMsgAeukdC/YFTkj1TLWQncKy+dWWjtq5YY5tzMXZAXbEkYx4a09Ot7FXttjjW/WGaKe4
dbUCk2ZAT/BhBCJqWRFzX3ILCppePuSGc+nqoNlKKr0rwbHpEwbYJbrCdTh/8xql/arW5EOguuyY
KAi89YpscvSponyzKmIVagcjv9J0JhU9BIHWd101XgsV4c7r123VIwmsLD1dKiN3TtHoNdUFcTPR
vXVgNuNagsVkEDHGVruL8HckJDASZ88AICGqEk6AhzkPAYixibJw+IqFpuHygc7HnxXz+ZnbY6g4
4eeMveOvSmQElsV0F/R0w2wMd47yuoaEE6t6roNa3yccns67VeXlYzDG3TPWCnIhI1hs1i5PJe/D
MHm+v/XNoam3I2Cf+3awe7ExK8iQ30GXwzjgyHXjczwYdnyU5MIOxzhFB7EzOnMOj0VbSWMblBNd
BT3YMCHJ0lN3Mzc4yFYNkZEBHuOqyzcu2s5iJ2JXWoRYBUF5KVrbbMCapa48DjoneVvNZDtfLF0w
BMuGjpmlbkzlvyAMc7+Z9Quu+hpa6DeP+vSEZJCVBvE5br4OVNp2P3NuJu5LwdqNcZiRKm/nDbPJ
kNOV+c6dSgkbIR6chTo7AtERg+8N73PL9X2p0ix77KTfPxIsu4SdQWxAUhWy5N/YdN0mxNCYuEzk
7dJ6Uo0GWY44gqgUXaddsJ4iNkYH8r/M4J4RRUdPwZTe3ViKsBfexYiPhUAz7mwkTlgHfDtBHIfY
B8n4DcTBeUGKiXdJFotGMsXjSRBBiL5z0zADNFaYlKeJpZ5N1wJ1FY6cjvrgh4u0J76kES0NP7Gd
Y49U9cVrTWUgdhX2CNGR3LQzGQbWryxBF4mqwk/vSoPhKB/T2XIP6djFPHIzyEeEsES5g0Nqfp8Y
pCgpsNBjD+Q9p9mcHGRiuylGowTbooo66Kr05weAzN608xkmNWttpkZ9q3ElvToG4QGkGyd+uy9J
YmXs0eeZ2NtZNWEGGuIgWU6K1t9nRgdVlvoNUakVm8Sy52DP8EeCq0HuEPR5jyIpdiN3U41zF/+q
IN3UG6+zkG3BBB/dJ1AVNWNS04pvsgpL+crhMZDHFnuys2LTRB7uaC0m0TSd8/6M3RLKVkXn5t4W
LBDEbRaT4U2yUTZX25F9acVhQ8Dxvh6hKB8QvGq4QLWy2uQwWhIvTswakuFiYbL6IhI4eO0sfGLX
yHet8hzXUc3NjPoQLmGBN+CMcHTEg4athLKbgvdtYtfNhC4xcVNl7LUkE4EstfdWHDfdMUiBYu1t
D5vyanYGYX4HOUTHnvanSexL0jZR82rNtNk/usqAfGZ1TXQTklceH5E3zvqRAqCkGk/ImIU6Ew85
lZuHHnwTYQwkHxulm94J7ky5H3jJkisZEj0PrzA7lyAlt6tuSm/yP6uxN/E9IXayF2oxkNK0RBJH
uAtZKRcXfy964gIh2prqFAtIlRBFvWFMHf1QYHAlAki24s88ZuN9GGZVtiH0Jp3XUqHrvSYk8k43
Lg3qyHGaRu8MTop+hccrBhXYld6vwTe1/eo3jVdRZNVZea9qsriOqdEYy0wbSeatwoZB9+YajoW7
LUfNx1owskz4pIzZs2OZ2LX9iESxE3un9SzwS3XVItsksqAgyLqLWA9j+iE5lrw7dZspzgaGxKXT
v1Z4D4nTjSOpT01GPttDZaHk44Zl+0hxqFHvMtphDfE2udMQPldI38ZDQgxldrELG7WKM2kAEj0q
TPAEHvrXvc5d7IRorAN/bZLu++2QNAG31ajZkItRDZDDYh+WHpQgG6ir04z3iKN1syWfJbgOkd3q
K0PqnnQikyRaDLAorX4OY6TLsymS9gkp98LQLHoKGGG4BhUCQNzgfgSyne3hX6O2dB1KkfUQgwbb
M05KJ6BVCt4Q0Vm0Ukjwuw/d+7QIpH4hQo0rbop9j37KPzVRiKgsqDvnpaJIig7aEJ3LoNwj2E61
jWdvBxwbw8GpKq4xlzyc4lai4R8JSyl7HhCuXJeA+mb6odC4YpNW4NV/T8who9Im524HglXZp0Q3
kb0boJtTfUD9ndYSzwEjDpbFP+lPUUEVve6ITQ4qM9/Cfp6/XIS7intas4S2O+0/ByLoL6U0kVJm
WQ2VbOp9Sx55jtN412EY/rAd8oy3ZpK1HbVeZg6Hilb6i5dJQ//uU/+znKz4y/bGErmwLRwMfobN
Z5n/1nwbxG27H4ORZDJ8/HF2G2dtTiCktvv+gsgJyoMONT0IaklpPVCRc6r+bQmw/f9Jvn9bfGn/
5yhf3PvdR/FHM9/y9f+WaLFY9qTt4tNHYeuYjkuU7r+Z+Xz/Nxx0BiWQtGiDcPv9R6KF/xujYsTR
EslY4LBf+IeZT7q/uYG//M/1kSEafL//9S9/ctS1f/nzH/OiUZX8yWBHtLXt2b5lBX8x1gHfCG38
YPLguMwLSods3tgKFnShqPOD8uPmJGvD+24KVflr5h+MM2zHdQEUWlhjnuPMT18g778q20miVRxU
SFmyTrfsJFrlJ+vE8dR9R2MJ5zP3hhGHEcowP0VVBRgjoz80K/WOucx98EXgIpW1ke6jgyZpIgah
UvmP89gyR+2w1UQ33DnOCf90xIbLI8XMyKaOTCHECaSsGR3TgSK2ETvQLZycQUYvtS/D6WAVeD7o
8hSG8UTWzc60q+nBbZwpvhOyiOVaWDUBT6LxAkwX85Qg4XenztmAdUF6HNt+8ZSSgrD0GfMdWsPx
ZAUIv0Ira9aGXQOHgWR+YZ6VvQ9uNJ0cGBs3EuvhwdVkoqHHxAmCkBUwAU6uzxDe9m5ahm91M4+U
C6q8tCrX5yjP1LYz5R53g30feYytay9HAWl2YHmZUs393qm1PBCLjC6c2iGgZmvIWl7VPgI/VvX+
YXIcllmZG7s/sliUhxRy3Q0xx/WZ/qK9p9l6rFlTHcIwIrm0N8hRQyfOYoKhSmQ7l8K19FfIlp2Z
zzRdbUKNTl7WTdssFfZT5XvFLXZ/JifE8Ax7y4XfmvtD/dplhgOlH/3JCnGmd5xKEaF0qbzimEOu
fSrzwbz12Xs9G3g9d968OFbKdL6feTI5m9Os3XKgxXrDJd8+IIVhfm+S1LCqW7zdG9JP572F7GOl
Acnx/Bj1uU66AzFWEcHNlXFkGk/uI/kgZxUZ9iuGZmvDffoqMJGdmRPZl5HE4ddw6DEAzRzUALJq
OtcKPnDUYRAZuIIONi/ACjukv1a5+5pwhuP8V/bBc0mm56EMmIbBtkcLI1g+dWsnF/ThwiFiCGKw
H4IbK/hlmGeW9nfHrg8LAhHXoLTKeDvFvrkPGkDNq8q1pwtTAXG2+iXSZO57lqbp1OQ0fGzQAfxm
WiNLSPL+bnRF+BDPTkHus2Ny+5AAbMJZYJl+2086arYR4P3y2GXS8xlEJxYKKCQk50Ll5iXyxvnF
c4TnX0vcRNWhjyLzJmsc4ykOXDHv44JhMbUWi0nHM2zzgWQvgmxXkwwkkVWAfjvma4MU/Jt1xHQ9
BWCbK6c8jZXWuwKsD+B+0xb3MvIY30vp7Q3r94/dWBsonJ2OSo18nFi2Pk7hqSRu3jFHn6272+0t
BHb5gRuaSMnRTi6iH5HNGmNxzmj5MAEhwWdrw1u08jEDkjUJDwdjx6S6Laon8WyYVnHJhmU6P3bG
A5ktkkMJvT5uGpQVK6sIxqPrDM7RQlT9y5uC8D4yw7zZADGST4hoOipz8jrMjTIn39uG6A/KhcHb
3NaOb8J+Cc2IsA5VyXRP6rn+6oWHyctHfrpqO5HdIbqbTmQUoMlM4kVGrtsWN7QENH07S1OA05be
jgkPSj5HRXC4UcWj3qYKxj8wipyhHhvflR8keuQcjsz3zk9KdD7BWLDTY1hhWH7DZCtexp/J6Nt3
PFwT8WwezJCOJJiEeWQDNRpYQYC8U0oUJDFrqpba6mzhV7zrsoRnzq1lts5YnUNE6Ad5Mw0pWGG4
E8m2qLDg7YM2946hGOH3tERFgLQzvRtjqPFFZwxZWJhO9iaPHIRcWjnRStY94UVR23W4HTtxxMfR
oN+F9nX2nbi9IWy1ea07jb4VBRgqYXrYh7KVhPN68aMb5PpH5bv1p0/liIDLEfIwhHr8+d8vTThl
+Ov3cuYLOQN4ENX9flf+x5/2P8vrR/6z/esXLSXQP76KC/bvJdHmo/v40x+2UNG66b7/2UwPP1sY
K/9+Fy9f+f/6D//Hz9+/y9NU/fzXv32VDAaX7xZh/P5TifFPAQP4Noqf8V+//u8hW6bzm+WgmyLb
+/eKhLv/7yFbpv0boy4/8HDhekQe+P8oSZzfKCVtA0V3YJvSt03+0d9Dtvh3DAswKiwAC5MeZc5/
pyQxARX8kS8QmJbB42lZlh1QAvn2ggT4+ngAxd/+69/M/znjLMbxPebHGVo4o4ZnwXhxS8HCvjyY
XkZGLFBfbtLhyJQLHh9t/GGeq+sUJO9/qOIojgGrF3+sjv5cG8E2WH4SSi3p0vwuv/eff5IeGmkO
gj4/Vul45NxFFSft+IdDlf9/IR38l780r6G0bCTilIN/KcdQgVlQX3BBdkbI6VVspZY3OnStg9WQ
rgzKiBVNNLLbN6MGeHHJ5LsBczvDDAVYDxXyn//qoHj/89tg8zZQnEoHWfNSt/7xbYhNuEOxE4hD
Vwu67gm/U3ggGa14HFATbQmEPqd9R1wmFSyuOPgNIHl8wzgHTBn2ph0De9OYEFYg3x4C5XxE7YS6
7EhE7Y5F866Nhy308A+6EZNAGle13yECE0TTORTAarqxu730ZXfoa8kQiFF5LdzXfs7d7bzYkfr8
BJ8HKfkzmWaIEwuhQWjlxKKW8gJmD3xd/MuUI/Nf2+8/lwOxM5JrH4qG7bCQGwLUbwxtsJxHA5An
T70+q+AaGRZ4u4Qr208e54JIehmxbw+BSpUDQd1eF36W8KQm0KWPpqm7s12K+o54Lr7/ZLp3qm6S
y+SqFNsfmxI1V/XGUM30qeY5ey1jb+sMyF2dCe6MXTL3r/NL7c6XIvIIGECrOk352+iQiTyMoJoM
C+ub515cFYB2CNDw5qyTfXfpE/u70KueR0vZWyw0TLQS7s11MsUpvByp8D63bbkp8rZeN6Nqtg4m
/jW7p/DsNZj5OAeQxFVo+snIqN21DyRpN2TzexJGKNsH4oQoNvHGiXHEvibbU9Eb033Zma8kLjnr
vjFOjV2Ji2jmb5Zj0dVj90QxEjAqjch3B94AhL9K1lrySU4mU+9z5mmkE9C+uxkw3jos2a01aE/y
KKXoinN3Tb4ttqpFXlJazS2YVlj0RbnH9vqVBNXVAqenZ+d5ms1TAdTJkjGI6Dx/tzzjpVHdG+to
ew3kYoL36rJld8f4UOSsFiIDAVYJ0vA8IzikYOZ9VW1hHCYjZ0yjc6CKJUvMtPHrC5w7AmD79gmV
OkZ8R6ibUM7JQ2lRxML+CT7Bq4m7ACA/JoBunlbk6/knz27UF+zg9hbcg4doG0ES4HTDem/BQJ0j
lKIn/sblrg89dVSCxz6ZRfRq1nb4YCGpV+uxdKZPVEQQ9YgSug2MxtmEDFwf4sxIKb1cwYvmpTJ4
DAaFHCFjeYX8xURkwajxM8gn9jWVlsUxK6rhDnWdPgZEdu87J6tOndn6x85DVjxGYnzobJirGzqv
+jC3cfpRJNP8C+1WiMAFxsZkFV+yN91Xw7CbD+zExd0QROOxn5X7MOpovOStPV9iA69knorhQiAJ
mNZRVOXZcZzgpiXQnCjfjuSKCnOyc/WnpjtUkzE9V3Vs3aEFHy5OMiGeiMavtHXrfCUJzvqZSevi
9oV6nCsTaUiNcx3WzMHETQZcO9CNLVaWU3VftWN8911ffRRG9+Ho6ha+ALVHtVXoF/dJLVir5EPc
0e/gnmrfi5GzC1n4tgrUEgitX9LcDg+N2etXT5unbpDe3Vy8usvXV/OQr3ti+0R2rrIEAGjVPlsm
BVk/+QecKlu8rhdTOG92JGCzTzFYlHZZzslhrDe+/T55E1HYdv3NS2LBomKAT/O1zWyq6oqODePA
Kh7TTZF2zW5JeM2601DrHZ6zuehuQzKoLQRpkALoN3kmkdmsevEUGtVZ5nuHCTYnrVkyPPzMwo7k
ZpOEhDbemHpnsnxbxYk8+ZhJ59R8rSyKSyIOYixvBKqF43DsR4gVkXUmcHBXoaAdlbeZy91YvdbD
GU06Whn0SjBrUbDhEGKd5vRfwGI9kNDdfq4Flr96xXh2lKT3oqYg7qAfeoLhxG2SnCTWhyjx0D02
69r5gL65LXt1iIxCETheuYcW8SEz7XWCSHVtF4U8KrKzaIjorOvqEFn9YbYeqZHYmgsAar9IICap
AhZMBGJHcMIORk90Vb8eQX6HcXjXE6PlkCW0Vxh7wG1shhlZmstJ3uX8JCBC0atB6R7UNgkoaj0I
rey0auGtRWOvYuM+wvMKEc7cks+HmHbeZ9OTx4HWJ7dJZZ/pdQk+e8pU/Gn5P90SviFIzWxfId2F
+ZhcG31hrfYodO1t0RVmJEmIOyXbzVzN/kUjTdCQzWgrqESX8PrKxc9ND3ltCvPMAbL+53c5vun/
fJf70nRQk/pLQqpHquof73LTMwGuOmV6jNE0DWVM6YR63CaJpuboqBrnpSgAjTil2EbpqUKEse1s
/02SPLfP9Z6KcdcObrANzDI6duM+69i853mRXlWJS9Uu5KaKQM6FE6FOhigfyFcx7/qibjkV7U/M
+bc1nOpVmZhvYbDo3A0E+9I84MZB3WvXu9ZtnxMBro/lOZ8pRcaw6fi8DTihDNse7vEBMkn3QA4T
DrzR0r/SPsvtaIXlS9PZFTORofghW8FcNSlPk6WejCVXyUmGVwFJHP/mKY1jAiClfDRn4J+BH6kL
wvdLoG12ESwnQoVbC3sMApf0RKbzzqdLPaDPJpCTcfmaifOEdKl/5u5aui509NBPzUeeFbQVBe4v
RHSN1fm7afnVvbmGaKcHbg9cukPwAEGhXdWmnphqZJwJBDw0HEW9UD+6TNxgcF8pshDJRihWegqu
DctgP66eDVyCqgf/Ii2Q1Ma+bL9cOYrVLOKQ4Ju0PPZlRYKWgbtbt8GhLeWBQvVtmLpboO8/02QC
7+RAlEd0+jvsYD3WNtYwl0EP4+FDVXAVJqP1HHFFN0b7KUIcfQRxLOCDd/gUjNdIBBw71JAobTZ5
DzUvZwyxatwov3H66A1jpbEfQLmvMKctiRgwEWzfJhBiGdPF9RXwb7byDQfHScqOxmjDO+nMeKRt
vqB0XzyiS9Bd9ETXxrn/0vVuu5VT8i4JJMJvh/MMJS8G4Yqid7aY9eQk2kwDKS840eUJiAmxKWPx
5lTDR9V69nPZ5J/aMOsdJqNsk1jtuhj6rR/QgqI151SxtjEKhsmQe0DnnDaG3hb1MfHqL1ugZk2J
jDCNrVAUcWytsNYpayNUdxI5SkYur7MyCS3xyFBH7vMQCnkPDabDnCBO2MWuBtYXu+x4BgBGGEMn
NwHLAXaHD3Ni4gOPR1Qi2SHI5Iuc4wdtuRfag7UYuLB08uoXzbk1H2VQkI70HSl5k0m9Zp+wzwb0
IM4GnQLCX6g0M5mjDbF4zYWWZ1vhBosli1Gljl75GNFLlKO9LVBzOURK+AjKtPdmMQZj87KVNeCo
3li3fbt28xtwyT6Ql9k8ikzfk6f24oPUwGJJIA+BP1DQzb3t/ITmurM0ftGL74D37veWnV6pDW4q
/Geuui4mjL7ZT8NI+zJvjXljsKcy9Dujj569Zg3qsq9v02rYlWgf5vrd8acPW31U/bfAGk+y1Ro0
jZd8d8LYZuZdZD43XU2iJGBpeYf2Z6OhWgeiOrBkGaNvoPrrRv3SM6iAeFd13/GoaQ02c44GWQ47
vzohPfl9ixaYW1IXh4qHB9G+7XbXPOf8MbsNeKiVYAK+3BvScrci4FP3numNZ9HFyObUhYgXyB5r
9YO2+YhSqsTjtSrRrmS8wgyhm1Ju/AD3J6gH0Ns29yaqRpZU9ik2go2g/koo6NOIp3bIl7XPGusV
Jd3/Zu9MmuNGsmz9V8pq3UiDO+bFe2YvZjKCk0hKlDYwiqIwzzN+/fs8VJVJRVJkq1fdZl2LWqSk
QAABOPzee853bozqycrAoRvKLLnVZj6HmZPLJFD2Pa4Tdz2pLDYbNT9DwxZo6JCulFlbtjyKzOcr
RHuy2ZkwaLwKbES8Yaf8wapgXQW3bMLWveuClyu3dBdXo4G+lwiDcurBkxGs6D9kglD7GSg93inu
wBRISDcOu8nD/RHJVVKzM5cKsP7YBzU2ACjRnn7oCU8LCh76baXXH20/XdKku5BxcqWLfj1a5Gno
hymrkZXUe5hoPFbFCkfqjgyS9RyvLRNoSeExWqgPdFvP8fetbHuPxUStHhc5dijbvIrlF2IjiH8Q
K4gHN0igLrz6cSAGKofjEzxZhbtJhotobIiC8lYWOaw9aYWOf4k3bSuZMy+aGStPxsVb1mDsUNKk
3pYeCiQ+A/tNWZeXuB/WqD31bZZEsAvcG7xJd5EPU2hivLgJOuoInTBsPoWprhFOm6Tv6SrPpKWw
MswTm6AxKz5mNVjSrL0YgnA+j9LhdiRsde8LtNZFSpht2StRyN2Ej9aQMNNxc3v2VlNJMJFW7wvU
97BJtwS+cmezV+i19NmfWWlivmRLzhgGR9f8KJoqpVWZbf+jsZHmOImTkPNZ15czSqGLVFbeQ1Uh
DQ7iWNVimYZUx0xTDl0Fm6yNvDOUksa14Y7Rl0ShTJPKIj83tdv929sPIVWr4C+KKD0ctPtMwAzb
MXlXCvtk+1FWo0a+kwzOSoQC2WpwqvEDtWFL11O4/MeuPPdVfTK7mEjLWu+vYavmZ5wVwQVKPsHU
hOomU3WOfyx5oON7t/mxEIqPRZGm6iNfVUqmqpnwIcvLUdVR5rGkKqtE+6AxmEKgODbfoG9jQSEP
Wl+gGEnPm7rx9lEWm18ah50qvkDTuXBF2F5hbAifEtdyzw2NPYMVMa9eFHWtXVsArr4GMFzuu1aL
P5Tw1w7YBXh8RXeXkJqqslbqC9fO4Gur2nJWVeYcms3GlxZdZSSW1PhjSbu4nWbtBsBb99QmRX+b
G94nk9AgoJUsr6X5AFPHA9wRXCctbEcLlQ7k/cfZRtdjNmW8H4nihrPuo/WnzMliIpMMGhdYuPSu
YdxWU+5GpHYtWkLSVlqbr9rG+TSmNe8lo39IkJ9zcwa5F58xKe4ewomE8CUEZ0Iq8LIRuzEl3jny
KuEsMBL3CVmrOuQjZQheh1I51Sev8pobkh7H20aVdIUq7gpV5hGk1O6KY+03HutAPNUFbxGKwyGc
C0THqmJkwNRfhKqMTFVByaBvuGhVkdmpctNUheesSlChilFkiflTT32KXMPfZapkBXOcPBqqjH37
7qWt+eLePfYAHVqANDgZtjKsVX/+ohvp4FCYPF1Pz/xiQGJseQ+DC9W/Ls0z5DQOomvQp61u3799
2Fe6bz8d9uSR0ewE6Ug1pWdDVQAfs9hXiaQxUGq4N28f6ZUm58sjOSc4VyLNQnjkQOvCcPiKrWjr
o8tmgOV8Q/f7zlmJnwsRtRIwgkLqoa4lbU795LT+WqnCKu72ZPfF2yNG2VSrUKvWI1rjHgCbIdjE
arVCrZudaZFawqagEdtErWv6IPP5Rwf2t7QL/4kBwUX0VBdN8b09nRC8HBD83/9BYwSLn+DXyobl
VNZd83KMoP7+jzGCYf4BR8YyPFrE1nGQ8O8xgiH/kLYnhY5h20RO9mKMYFjIF2AH6zirnR8s4n+P
EdTnUXDo/CtYZEL3zN8ZI0jVnP/rpeNICl0XPx4DBF5ITCdOmveFB/e1UcjLrJ9rPEfeQKdBjxOA
O72LY722+v6GlEJx8DDr0c3LagpUBKFfx5iMkwXmfrlzMrO8h9w9VMtWc2H6WXb50PgOxWLVCYdw
kbhFnu8wZMsRVFLK/pDU/CTYeDmCOFl+OAtHlx4mT6FbrnRsNSx5sfywVA6FXmtiaQkGcDUEv4XW
xADbKJoBQwVrLKbLIO4+v/iVX5l8vHZYHk/b4f+YwzgnF88bSys3yE1CVEropumvOLWF1DGTjTMb
GLY9td28MwM5WfKOp/rymCcDhxErmYGIhGPq45nwS2vhD4QHVZV8Z6xzsh9Rt4ajribjDV7cSHJO
ljy9ZvKolTFaF2HA9sgKmYGIgA1SMbfstbsW6MA+C+ncLZhVxx25IZRkczfV6zEKbBBHhbWj06Lq
iESyRS1DmALwYbvkjEBM8aijC8CDgWSDpkLqFdcluAuk2aJP0tXbvxRdnL/d6A4CTwO1kNIXWVIt
8C9uEeV/kTAa5iURMjNOj1KQmzLAq1iBxhbj2rTCnGEvst5xrQQligFTzQ/eXDrRdhgs0sZR019g
6JtxetEFBUMfVP1zSIAp+4u0cm9dEIPceI7ml3QwFVVGEClHn+R4nrD8xSN4k+SsTYBs0rtDgLZw
Szig+LS5VIO6aLzG53oNWYd2EUFw8CXU9QUaZO4jddGrZAqg3B5/i0EbsEDoLnYm23QDfWGURkoj
L8zM5ylWgtyZ9aM4R5VU9MsCxxStVuh3KzGT4WyOpCAsAWd3Yh0OWAngc3rGd/r9s7YYEC+57IM0
4uTJpjSrJVpKHxSPhfjg0CCr5sMzhg3LrFERFkYVo3myTASGXBaG+WtHYCmkP2NQhCWSXdXt5HXn
iqOLSSKX/fmQAzsW9jxa61yXaBTR3oyfcsvBKJ5ImbUbL+g+hEVm3kES6D+j6tf1QyicqrnWA28Q
q5ZB1ocsbYuzkLk5gV1zM8zfrJl4lTURSTRriJAYx8sxAddA51CLqjXsWObqgEACFdzncXM3rU8u
Ny9V2pVkPyfLqTUzVBSthU8XwYnoqTEboIJASUzaOfg7oQ3CV2+icZLwG1vJyMgekHyxHZyWBhK2
hHQUa7hDWoU+jEZNtuVfcZvYThfIpeF5SCAmlJ23mMKCkbz4QH4P/dGjg2D2xnMRWRaM9Fg1stqk
79A8YtEuBR0KyJ380FAhMkIuYuThi9HSrXipCcNbjX1f1XuVozkujSyjzeGH5eBvk0rHfO/WdgV4
pqgeGrVI91E1UiSppdtWi/hwXM9ztbSjO2CVd9WC76ulv1EvAaxS7e1/ZJOFjL4Cmjkj1aSNUtrr
MdAjzs1jTLMw9VGjgG507B+k6Hl3UayEKe89zacPs+3ooH4d24UvymOtHvYXDzPDbUkHnks5S+eK
NJdvLuFLaKwQ1xVddMCDyptJyu/YA1fAXWgp1/aB4tlb+kH/YZqnXYVI9e0vpTZlP71J+U7oFNUo
3rV5qZ4sl39dmKhxOGOMbpy8m/jhwjpeE3BxXJ+01UJa+eqyTeoCHr/Db23P/nN7r6vyOb9t6+fn
9uKxPN2l/TfUcZhczjc2YI/Z1+Jb9PhyC6b+xb+UHLrzh82IXlpEJHhsqP69AxO6/AMFBe843hcs
SC4b8byo2xAFhckODBkXsGx+Vmb7f+o4yIngWXLQm+qIL0xHOr+zARPqtnhx2wCXUloGD/isbaMn
Ob6FX9zKXtVkGOrGbkf1AraoSnkhOQCAohErDPqP+pJas0CEb8FUsDMwbm4afnxxsV7Zxwi1aTj5
EoaDvtW0HPxmJM78/DyRRhhRneMOxKqk7Bd6utQAOGGJ4PUD24WRKm35sv9KRZHiLGkHzCQ99tJl
3ebRfZbgqHr7K7nmyfPkOrqpW2hoXITB9EWs082VFYxgdRIoXKVD4owWE0yMVhLPIz3mKnsYB+Wx
z+EXM3WEbQkpHwZ9dMyyGQkcBckOfL1a9kI6ZIJrhMQtpwHM+eOgInGsYzoOiE3a8/huSc0hxYtp
Hyr0+SFFfXcAzto9DWVE1k5uooEDJGWQwdMGLm3oYzKPaIumujD8ZOyXWkt4z8TKekid+tmEfP/d
gEhM9BI3knVjZoNPzG5KS3EF54Y8oOmYDZQnBWApkI9kBkWC+CCC5lA+8noT4FaOCUPimDZUHJOH
EMd1mFOOiUTymE6UEEX/zTlmFjXH/CJZqywjecw1arPaqFZex5t+Efoq+4hoJXKQoIyTiUQFRz5S
OxGVlFbK5YAt5nNgFKgBZQohdCNClbAUQh+DsaqClwixKx600sbG4jUexjiLJMMvLR8KCxpVQAVU
X5LjpAUhelUrUPlOoiszY2FmenkmUXDg4TMlRm4HOe4j2gcE0/ExLwp2PdlRhFYx8MmPmVIB7WO6
tjzT4xp2d/11xvaGrU6oNKrkmEwVGyIr10zPaeTgvTDPGNjM1XWDIpEAI78mm0Cmg7wCgD89+5HR
4uiYRh3kg0rFQomqmStfhWVBfymywzAF5uehnnvIXz0MMNOsk1V0TNvqbSk+qi5Zu8F7HN/Mfm88
1YAVLicN/A4T4yG7N0Mc5MvGQ+2ztGxCI1fT6GiXkadnZBvHCB74YZAGb/J0YCp2zAdrR2nvpYmi
iclDkaX73icnmAG2ShazaUWbYD4z0Ce1Ch/rKoXHhYdBJpnZcVDVaSJfPXSGu/KYXebpPt6ZY6KZ
7KXurga7ybmv5zi/YzWDvOv5zCOxrqtctJbbj5A07ZiYNh/T06IpJwqjZkdEnkFtT8DhenSaaAXy
AfHSEE/s8bSy9nFTEcjWZVkNM5YeH+7fMRyW3jG9LUzd6TtD5vkAOYxkt8nFOrbW4REWyExV+tsM
uMQAPldgl/bGzuoZLk/1oZ2swLoZaZ9NC3NECbMUpcqWc2lUfnJDh8w/PfxYZvRo4+GZRRyWHWEM
6w6VwyN2oNu4k0ric4Zw5yumuP7MwPd/QfzjU+vjza3PO7KTLxKnHvAtknbiYjsh/Pe7g0EfM7IO
v9TO6k3Nboz+5GryhylakKJKTqe9Aqb2TS9HROfeIuACTVZ0PrfNJq+dixLHMakb6crOxhsizw6x
gxfHF3cF25GJnXQOxojvQYKimRAfSPRKQQ5xrW/KsCQHM7rTveZDlxAvA3VoRFZ3cCgki3KweSQw
ehHSYgcrMRTiexuZ44OLvlsKzsC1wh1K46Jr+OFgDQVCY3yDo4ZiZgzjA2Kz89rBF2ZA1ITeaZl3
bsDgzbOwW1JLZh5QoCR3oNYVDldZ76Aymh6I6InMVvaUgojblVWHQD+0D3pRU+xVARHp3k3hDs06
jyaKvAy0aTyOX+oMEm/sljeioIEbTtanJoPEqadXwF9oCQwtefNFB7uvKf1lkSfznmjnq1w+WAMq
4UjsZgDqdSL0bzNDAoqH5USDepkW4Pqw/mIvA92zJ1+ouYCVR4jzkEUfydu9pxy+9Jp0Q+xjvGLA
3a06s6ygrs5tAqIAsUgZjuihs+HMMuAuMX+FWdlUN3gL7v3auLGanCjG+rEf23OoDuV36r1kLWiQ
fPb1keGfGck1enFgewPpstjA0q1hZd66DowPWYdE2qDin/vptgmgjKe+e6eNktkqZO4AovitqoBl
QbiIPqzJNS+g34GD1I3yewA6feWY0wfItRtvonorKe8XzMihUpVGd+aN01WjjQYVZrbqPO+GSu3T
EIMsU+xflpUD4ZsfhZ3d+qzYC5SSTCmhLPYM64k3TdrHeY4u7TK+kmaubcLpya2/CXJsqqa+8Eiy
GfJy2ja+Vxxcn0hYKgL8so3XVA/aIPZxQY2G6GHnlf4VaQb4/41o7r8SJkrIXk0SOrv+ey0Lt02f
X3Z4jb/gXWEuWerGIe+oanO9h4iD2MbsLgQanCCF01AIiyg/3aTpD7d74+UMdoAjf+qD6rNHpIXj
3tDWdxYYBw+lERxSHFroAkhMJ2GYps85xSV1nvnZ0MdDk5jM5oAHYt/OgQzM8HW9nG131MU7DRV8
laSHwQmupi6Iz2eTgMHRqLaRrAcQOAGJE3rSlBuNNv2NHrF9bku6BqjV2/wQ+8UGX0G6ZAnbjoVz
74MLuaC/dpBGAbNYL+9hGM/LFhbAzNAfTgr+wTLqoy1QxpWbxuOHysRWzzfX6mUbNHd52VpYJVXe
SeH66Z0G/gkyywNpgGe4jj+jTjzre9B0gd3beCAFVuCa/DvLt4iFsO1O3ox6c+0iNQVeq2ulsWNh
NXB5emgmPnp2vGQgKJBYJOGaQnZbyTxb1BGhiy1QQT0402PqtMH/ONk6jM+q2RmIh/e91tx7FMkq
BHzVjFrHDonSBYbude34ZM8P817jj60IMAzOcgr9iPe9bo8Xsa8XyT7DRLKopHUnnDhFtRKdBzUh
90icom/AqfddXQBEw9ijz2rCTvNiBVSkcBKTJMrQybYgpEIgZiDsyQPJ5YWcMt5JBBH1S7irw7oK
/Ah9qi2eOMEru6bC9gw58y637nMj6Ni6uN8rjZzmyQCoswzApBGrtAUWFG0hWe6nUj8XcQNvz9au
2I45n2QyPcuh3tcVXFRaLRd+4LjXY9GNO6w8B5bf/DqyyurJc0njGFP/CrQboN863ziWs3Sb+iN6
2c0cjvAEAw/OecDawD4UuFW34+VVL3vPWkry7DdgbxRN/HvTpCtkBrrZH3CxsSmCZL4sDHZpeEUS
nKBdeRflw5mI7YWZ5LxY5PQYa0VyTRLxNZSAmMzZcuBes+C5x/q3iVwIM3iCU3Rw4nA9ZN25XdQf
c15fS8PsiYrPv01WNm1bYWKDNAIe+hkAn7gqa49kZvCMtc5uxilhMuml1JbZ1C6aLAweO5BgLPvW
md5a4MzhlZ03ibuf9GANxHc1D1ly74SudTtBT9NZ5JryYzpW8I5kNcJAhqcYP2tNQU8j1lI/3rRZ
FN8M9RSWyzFDSrPMgrjlHZ0YxtZsGJvT5qqgyFq9QwssLLXqzi4y93PsjKjLi4Sw3klv3Ku6HbTv
cQWgdac3PPHkdeCy6IxuYAwntcRc5vSCx7OMHSPbHuy65TbRnYj9FhgcDHdFMz+4eZk9uPZIGWBo
w+dAukAXyfD5ard6+pyn83hf+Yh1yhLH22LAfX4wBiMjkWiqTQSshmMqqWzZAfuKB5bGnhw3rqUb
JiuvdczHwNPYuUNzQZxoz7ZxRn4GqQzR3EBvixIkPdvJGEpwjV6N3IhgI9gK7RD7mO7acO1wacuL
3MlTnhcnVGEsdYzNCqR1dZtkLTl2jpn3wabyx+oRspv+hN8PVTKgluiTCEwc+7ZLqjy1Rqaf5bGW
XE3kSl/FXk3iTyfSVLvMPAJgNohQXbmdu3a8LUvdu+9bANzLyNchvQVGIvdg05MR8WoGub7Hbgav
eoYbouR6QA3hq47LJGjhWTuIVdF1JYHuwNlyEYKMuttee8lUskvWJA2cJtHcm6jzR7ZQzA4ROvle
BYFBn1gz2CLlK8vSuO+KEI/XeWuE8yez8EFI6r7QngVYQWuZ5GF3M8UQDVYNm0BEPST5AO/BEAij
EvdVupxjrUM4EI7aLaCnr35oZAe98EAJDubZ6GaavS4drbtOrSr8xpPedcQIObW/JCQ8ILOhduOv
Xca6uKwye9i2U5A9zy7WpoUzjF13SU1is1KRguiv8aAlYLbEkMiVmeDx3lVEECKCgfpG/miTxCWq
enO6NDo8hKshHybq06Q2BSrZov5aeRYyo6SeYu2qjA3osdKP6CJXPUDoPAO4jQ+twU1q2F1Jm46Y
m2znC9v/nA2at6AJGpEqO7swBUixJbFpiGYkfoA0o69JGMlo5RY+QtM0Twx7oQ8mFXThu9bDgAEU
X1fskSGfyK6/QFWe56swCBFiYxrLtE3jC+je8Ae6+cEChndrE1yoE/QTUI9UvYFAzAvdrN1piHOr
VcZ26U6PyvCW/nD6NRsH6zOdd7SbWo/Z8SwwVLrFUHfVc0UKMckpTeZ/qY0edRPxzPV3INAwRqyo
6L+A3intFSOL9DMrVNyudcobD0ShbvIug4XEWmy51VOfFv5zgPQcEaMxsO6RuwbyvSJaMl/VWk12
Ui8rGO/ZEKA6D8KoegymZLrzMBjpCIErjzdskFj5tR3EFMEzbt2F1s3RTe32LS1zZwADg2mg6ekV
29VHK7brYUPufPIY1FbiLdEMeXsrnCey1dMec0c32/pnjk80/HRMzn27WXIyE6JFYhJb6krbFjhU
aIr+3L4xpKajFuzgCKXSPysgjoMJEuSETHXwziDl59E0lBl1KIT3tiAnFQ/TaeeViEHg0Xazi/kr
Kws499KRCE7ePqG/H8US5Kw5NKUciZzg5Ch4/YTEo4KwuTa0DS9R1GVgZN85yslIiHOxaC2xe6Tz
xfzQVZf1RetNMxKrrF3UcZjAkKN7HahGkC/d9QxI5j6ifLgjInF8Jyz4lXMzlHeMYzKyNOTJrDJl
s5C1yCt3s01ZhxYngIAX56q5+WcD9JWe3muHITbcsy2am4ZjqPbai5OD9ON1Y6LnuyhEiOHIXLFO
x+Tw9lFeuYTmUangmrZjkcP781HQAYau0yOo69xw2OSYKu5sX/RnEx6U69qn1Q1cPjl/+6B/v90t
E1e/wZwXyQke5Z8P6kFK58UKBEZqMHhqts4YVEw0+IPZrt8+1MmEV90iFoJw6aEHhwpwOgO1YtTf
pa5qoVQrnu0kpv9kmg1Qucb0tJve7kI2snnYbKCZuOPq7aP//TfETGjRlmXQgRz9aId78RuKqOtb
jVfjjolldB57I72QaOreEb6/ehRXdw0eaGYX3snDVs2jLquqgexex2KDG+hz4JGu8dunYvM/CeOB
3849PZWAOqmLIRaDW8kp3WmlfnKb+PfvDFYN2vI4u1BUCO/kzmibsZoco4Y7YDOm9LLWuuqyGF9z
FyW7t0/obz1zVkLm/q7D3MuC6HB6RhGpXnpehQ2BPXo9LKoI3pUeDyQBunbZ3momUGc8OoV9H04G
ldtIL+qbEU9xtiioN6plwnDyPYfk3+9XfkNGGQZOaUo1cfJbznHbwnKLmh2vvK/uhIGGlHemVU+T
HTwLg1o206p3Vhrlaf1peqCuhOly7/BOsYTjnBxUdpkorc6pdyWP68aErX5hggc+l9IPz8e4kTd1
4yZrWZDvTrJItPDKdN6XYSivDCN1zl2TEiByquESlwkde5khL2WLNWwq8ODvPNHqFng56lBPtC11
g7HLcUp3sugDh4omq+GJ9qTZr2w/yK8yZBoEU7d+eeF56ADeec38fblC0ymlVHQT0BzHQceLp9hi
p4P6Yex3OXjbbV4V3kZYOhGC/O0fj/L/zv/+acoXj6eyif/L/q186P/nn7d19I/DY578PADkn/wY
ALriD/WcMmPTeR3+CIT/YeV2vD8sRrY2N7Ct/xgN/msA6P3Bgshogd0B/0pnbfxzAmj9wZBMbU9s
3fV42qzfkmCd3B54jRBNMplkccQYzobk57dZSWNXwtsY16LurRsciNW+tQW9/ybOhs2Lq/LKpuDk
5v9xLBdzOg01hpqn62M0Qn0lOQuFC4R5RhZafjGXcCX8vkQ1G0vxzqvltXNzQJULFgfEjKe3vjMS
0ZY7JS3XoiGIYWCnnmW8WxS7/Z1DnSxCx1NzHFtICwG1erh/voxmhFdT4vdZm57vXQutqb92/tTd
OYMUDNxhvF6oODg03gSfOOu3r+trB0dWhMKI+SlO8JPfkGGM10yVNq6pGvKd4SjSGKDSHEl+RCaR
JZCsyNg9I+gofnr70Cdv7+N547nXsYoJBHzqOXm5z5OBAEroyHHNUCq7kHaW7Iyyi955fQs1bX2x
bKrDMCclaQYdGE6yow/+xSLmpFNqTUU7YjPB9VX0bXdwhyLeloQj3NbqlgqinNQYsGvJtd1g8EHc
P13Pcd/176ynr5wxY2HuJ6WQRAVysuf0W7ONxwwbEuzPZKXBJl8OYVFcvH1djx9zesbq/Q4YRYA2
8E4OEwAlZYjBbyrdYZ43mUjEYa5S8IqxqU1fcCOgEoK9BN4ZtCWKQ3arwZ1w01a8c/HV+/P0m5h8
D1YdPAIwrX7+ic2g9jDm8k28rrF3dHuDj2Y7mHutG4OnaOhDQhKl9+Ht83/tKrPBYVHiJ1eQi58P
6roV7mSG/WvdR7IVeGwfJi/Y/v5B+AERxkKx+PtBPHA1CV3Ufs2Y3V8kCgfAevRfuGHQU9us/jrr
Kwv9z6dSMwMKh0TdMIYX7rFex8vWt9N3qpJXLhj1HLtBNp5KtnC6CwLPb/eiYuCWJP4K3HS5hD7v
vbOCv3IvGOwlkOxR0jnst07OxUl7Cj5/WLeNa6yFCHoVPBsV9xPF4Moa4SbaxGq/cwe+so4bkhed
QLcgWGtOzo0MAQJ36oYrOBATYgLGIU2GNUfPEuOddfy4bz6527kTIKfw0PFb2WolerHSpFVpwmKY
+3UX0VdeeHlkPLpuYZI+N9eg/wWa3nw7IhKNthoNqnQJ/TJ+JnOnuQpF7BNClcCaPHMLkYTv3K+v
XAc8OoiCFIkOovnJQzHHkAVpcrbr2mrFeTZ4+UYUnXc+mDJ854d+Zf3hh6TyEx46GJahk1+67XVi
7sdhWrs2QRRGueX9chdp/bnQgwNxE+jKYmedleE+0fzqd9dYOkkOm13JCmugDj850b7zxSRccgIH
xwpQ2fnZunDN95pJf9uOwDU2eKFwDKRHyNB//qmRjdSEupbteganvSyAjC1QTtD3n4Nha7ja+u3V
BjoPH/jTvUUFD7GRppJtU7bJk6YIOKl51mjrY5l1jHaZjimQLcKc0R40Yesby9AN5beSLiwznGRM
4QOkToShrXRwPdqDDqA+aLgbN5KBWYC2s4MHNlZ2d4D6JOkktX3x5AdMiFedy2R0k6ZMIxdZ0oDM
jKGfmuvWQouyhDGpEbYUwbtYOJCzoo2fo23YmrHpDASc4QajA50ZNyHW0HjpwBb+6MQuA/rU9cOH
rEuFXMqIl/GKFDuCz9sUb/uyEQZy3hgcu7zHfjV6ZDRZbrxycqJ9VnYv4/AaKF4x7ee8sN3rarR9
AyUiMgkE7HH4hNaCsAt3QmDC0HQqdjmC1GiJX7C7bUYR3yauP4LxB+kCSExzvOw27+OoIVaNll25
QGZtBavK7VkiSho1wdIMRAuSq7GDfNkx4L9y64jc3pl8QSyqBn1jt7Orx9SHy0biW5TrS9CF8W0R
VsyEfMuJH/2WTrRKLJ+eCTCNiyU5N80z7GWJGZNFV99pgYmRl9FBdIg7D4Zwxm9trTU1EyQgiKbs
InETEzED8iDzUnZzUOwrDIvFwXJKNOsL253Ik8TATbDFZcG4Ul91vVUbC3p1sofvEJdQEDpeHCvH
KgXhhTz5yRnwjEY/k76Wf7GNdoZFFyWYX8u89r4GBXznMwEPjfDOOYs2cPCJTKU/ApvGYOTYtsAQ
0C05frwGWhG7H3qv6uNzB+H1jasldFgLv2AvBWqbgBWXOR0yjZo9xzIRrZ4sRrfp+k1bVyjFCzfw
HksbU/G2HluM4Frq0pfo7TbSzvukIr4ErEbXLvNW+PBu+8nfYwwnOLOaU4KKuciMKofYJB2PlJJi
DzxXZy7LstOtRkK2rsEkGvW5JlFiLwyu5h2xS2Nx7uYd6ENjTuoW2r/ZXWXU0OYqINMsYLqplZ8S
WOPkBaZBqK/zYJRXUe+j0k1pOmEV7/Lv7AGmTyx2Yb6NrLD5HEw50DjYtqh9WtkZtkpxqoJtnbm0
T4ywiJ5a+u1YhPOpfYRTbZFWozbXC3/OmBqwAjC4BmF8S9IEnzGWiKnXIcnn8c4J22pjodywb0dD
0wyymFAPr+hO+Pa6VpKZa+wbRLAtTFkA6G+Nztx40HFJiCmtpuWO0JumW+oukNuVTpw4GjMm/B0S
BT11zwoXw9tSZ1EgQlemlXbZTmCbn5ygQmTSjB5hIp7dlfelXdjjQxjkzc3Yg4RCVGWotQJJPvdv
6SPA0yzudB6+MES5DPOR+9e29DOj6yxikmEXtUTltf4nAkVIZ2Rjk7obnIDyR8v6f9sK/+RF/uId
8re+wq7Ig3+Qdhr84/b/sX9+PhLnzr4hD1b/7l/qYqTCqrpFomowD8Eu86e8WBh/8FJDV+xJVaio
oulf3QUp/8C5SUHMBocRgFRlW8OTjPKYPxKWKiQ9iGoMA1zxO/rin3csP8C1yItP94mkBmewrHp9
H1jMEudzj32S1H5rW/jXh3MtXm7RmM5leSUHfT/YVHxd87GMgrPek++8r9XH/PW2/uvjjZOPd9rJ
SZIGRppDhoS28HE5vPgVr398xq/9Yn99Mlf95Rd3dexMHXEue4a6a0ARpBo2BESAXhovpKVBu3l+
+0C/OoWTTSwqO3BsMweq3QtRHxzzvQ3ar37Xky1T0clZRtgD9x3G51ESeKsBMnLn3ypm/rxA7skG
KTLcHlORukDjyi7vnZKO21tTKfUwvPabnm4ocZKzfpWl2Atz3phEIoPKQJmmbQan2FlJf9UhKbBw
FRljsOMVc+3UyJTxc7DyHkbPuoJFuuaNtner9iJGVi31cxs27mKE0/v2d/y5xPrr3E+KnKK0CMkt
QPORcvkwEXpSxmi1k++emZ0Lq3+nlPjFnXE6qxVpL3i5coVF/sVgUznG7zw1v7gzTqeZQa6hZmx4
4h39I/FvC3vcZO47TRG17X/liVQ+iZfPDax6dhQ6XzrrAIIZa2dmDyaenPBKr+XOL945BedXd8nJ
kx+gRnbIV9L3lvFsj82edgtQXZjAcDZQvWXbVAMxUBA2XqTnhW5tAtHhPsjXGO+XgUu5MpGQocHh
931UcCj5nPmqAn7ClnMFhnWTBdo6MnNkagORwIRU+UMNEZ+8Ipmu+1LbSPA7s6lt68BbqvDvsP44
Tp/Krt3AkNszIchRP2sIp60+vJzo8HXk8xHcuykAxibdeDkQjha4pN9Z50UhN2mFfDRoabjWWxae
VSRhw5IZ0iTDpdZ96T1mEPU3KCiLHliUSRvJd76NhLmxJ1ySo7hwzQ8xIs7WqG/evs1/dZ+crIH5
QNSjO8f6fspvq/oLczLySBdvf/ZxiP3ajXKy7sVxX1Oa8AzZMHyzOVuYbUpUMxuimTyOcTqbCP8N
zOvIDJfQkTZlbq2NCY06+N1yxDJAjJybandGHezctjtPPMC+vMtWGk2bqevfudF+9pj89aifrKLE
7lYdlm593/eEiMgHYGmLevrCcHVZ1A/z7KKccd65JkfDyivX5BQrxmM5zkJr9b3h+p8mRqyNS4e0
Xvo0MzDREVn4LGKHR8u6am10ma0uVoHt7I2oRc+I/7IN2Lnrn4IUBE1YhIuAG74W1r60EZSBPk/S
ckdc9ZIMSDIiFNkT/ld87qG0QxdrcW+FnXYQDZng5XfBh9QqY82GZZVU2DY6cs2KrRyRrtou+Mfb
QXyknepjqbDJjkyeC0G4OsKXt++RXyyAzklrwdfcbiAnRt8jIV7E5AlG/jufLH/10acruKAeyTTB
z4riOQzJrqE6p+8X1pynWI+athQ17/2cmv+LO+3QxSIzMleSgpwE6oU9fyJ+mf9k8XoRhxjAjR2g
jbPXueIH/dfOX/UoXvS37CI2KkepbEEk7wKTt5n29PYn/+IF5qgn/sUne1Hc+fDJebWEB3xwyDKX
5Plm1U5k4p39wS8WD+fkRVAOQRx5Ay+ZVuON/bEfHg3t+e1v/6sf72TtBwPTJ83EfeF5iwqlqvXO
C/dXV+VkvStJOY9LwefaLCM+VnPRjIsKElgLyL6+ffvL/+q6nKx7NhGmcBQ4yOBfF/ZlXD3Z8W/p
hv5cq07JI4U92HMRTPo+rFc5Am9r9fZXPvKZX1mXTnlDRI/RdexHfV8SLYjbb5v77dqe0lWuw1lk
WuVE/5+z81puHMi27BchAt68AiBBI1GUV+kFUU7w3uPr72JNz9wqtCjG8KE72qaSicyT5uyz9re6
wSSuRgu1xVnOwbTwaWhb1MEBBhiNK8GSBK6HgA9HLbzGrEbbRWrmanK9DnxkzHPlCRhvVgnIvlrf
Rt2Roun73jjIZNmb7HsDdk2Ytq3mwDzaRrj6UAsTvKpBfOFMd2ZSLR9shR679Mk3OBTV6MgqinqE
K1texBq9xL86irLTJeUhnm6U4lIF5Jn5qi/iQxlS1U7N87zPcOAeBtxYQXCG+v3om+jDxUtf//MT
nb6IFci3Z0H2E0Jl6AnytlYvLIRzvT99iL9iUIemmxXHASCJAOQFN3P8Ok8fE37y2INcF0GXtA8V
XKAWxf68T4OfYIp9PFAvLIkzg7IMFaDDBsAD3NrC1amAobzQ4TPRYZnSGLA8NAy4yHud4hJdGlz8
ze6E4EJMPjfHF4cZ3rnrRqESYw+uzG37tVL8R1ZyFq9ypt8nqM3fHzNIRL8QEwsTT/+xgbGmYmNM
DcaFUTkzVbTFQYA0c6DWU81hnxdnI3kaxWNI/UfMni0Pv77+oud+wWKVRhhzdsZ4+hv1plWfDdgN
Uatf+AFnBl5brNSoSGseVFmpVAlWrNFLd/xz7S7WJu6KWWtmtNt9T2MHP9Gvx+Jcs6f//K+lWbYm
AAyMhPcUb4egIWb3unaVf9sliROM+K3hDqtSSyQ9NvqFne/cx1ssR0HmvbU7NRwEd714L3EHUw7X
9XmxX/MQTt58YCxyEPa9GxYP17W7WIuy1cTIMOiyxb1m3mjadd9uKaQJKMQK2vLU39AzHopudVV3
1cUSRCnV1FVFszjTU8DXz9517S6WXVJxSKwb2s2C+1F5r/7jU3I2IJ2ZwupixQHOiXwdeso+Nb6P
yW1IddB1HV4sORFQgErdwLxHw0uaM0yuHIjFmiPjMftpr857VX+U58f20gX2NJCfnN3UxZoLo2HK
MXmf93F5ryftfUdp6zgELoUq2zE3rhyVxQIM2pOzesFfCcWQAuZdARb5uvFerL+yb6p+bkpxP+Pm
NW3H8bq9cJlRzkJMHaJEYUKnG7wX4ouGH5+P91JN38HB6iqVdicuDdDjg+tOkcpiASqzRL4xIV4M
2S5X1/6Vl4b/AuS0mUSi0xr32eBq+WYSLsyIMw8nS+k9PIuCpC7jMFvfh/oD4KQ3UaykgPy16ic1
qNZRe7xqiiiLJZlIteT3NQ7iEdzMrHuS8h9fN3xmWzmZEP69D2Y4uxnU9c7UN5JDE0UPXm9eauuv
Wz8TopTFysQKx0rFgLMeWAdHOtUpv1/X8GIx4nyjlLnB0Pf1Sjc2fndlhxdLsc0p4fJHvId1bNFm
crPXdnixF04Kno4cZIh95RE8ZdddIOaeGeGliKNWkPQbId8vD/cpMphwii/M7jMzQ16sxloNGswd
GWJLre1TgWgHRTu4FE0Xevn/d5MHHPTPxBMNeQjM0wFMit+bKTyGFhy6bj2BWke6vLK051OFd5U0
TiDk9oTRTSA9pJI3qWtFKB1pEjdRFFz4rQud0f/2ZrGXRojGBKWmN01vOD6WHSrFqxh7dK2KQD8C
UhE5nfFAavq6mH/Khv697jBU4C8AJdv7aXiEk3FXXwj65z7bYkGPfa2FZcovMTovRiFR+HdYzV3o
9bnGF+u5bUhddafZ1iqSU6XJ2hQfI0G+8BUWHM7//QqLVZ1S41Q3tTzu5Zq3lH60O7jTObWkYfHu
408iYJgUyMJOnro94mfQHbFb4lw4qEBYSsPGjnpdSNGhyAU3pUo8McRdC678qpjzp9d/XRlmXWpA
TrGEQxEjpHg7Tpcuf+cW8SI4jLNRpRxWiDqTIxXb3LgQzc58LmlxZVXnwm+6hHYjaQeT2VbBEorh
dGE8/izVT85df5b2XwNCOfqU66eYNjSot2AbJBNSD0qQS2Rc8uyNsfJhxa9ib63i/kduPKmyp1GH
ruW6m1e/UlS7vYqx6as6ZytKganoT7xS1t141gDnKNuyedGEh6+/3mklf9bZRbyhkB94x5BN+xM8
G1p7g6kyXEdHRb309V848xX/6O3+Gg7SPTAjFHHaF/jax+nH1F4X46VFrEg1rQwjMZ/2Irk9LiZX
Xq3/kJf/6vAsgQ2YSl7tqIk+Ic5wTKuvO+r/0bX+1XSUlqM0xoz2hKdTgovGha94bowXEUKBj1LX
nUQAMrDkoYzfBN113edbbP1VmlHaVSEG1El61nb3el2zi7Vt9RiD6Ci69nPjykeMV69qdknFFsj5
oklVp/0AFOBwdbOLTd+KkxZ1nD/u+6c56n+UafPz6/6eCUXiYvmVWhm0dUuita83sfBtpHAeO+Tr
Lg7iYvfu4hKh3DBOe3yTyBnW1x0yl6LjfuJoXOQ0O0bwCuxLmPgzc/gknvp76x/9NuDz0axyoz3E
43XTV1T+bRULpagEK8PpPTzCd3xPBXBxF77daa5+EjvFxaqrdeU/q87HfETqv1lszRpOs4W/1uct
DtjogIN7ERKMUOPeUaAXproxNH83fg5UDY8M/1EQynVR7C3znokLQ3wLDCGpX3Wqh6cWxXEMrb3A
6XWutiM1Fnn8c6iFLQjrjelvtO6hHXa6uSmtrY9rs81LI8U30Ntq1ZkqBdrOKmthTc2inYk12AXJ
EcLnWnz7egTOfbJFbIB+m4E7GKY9utFGd/za/brdP/Hws5FdRAfDiqJqCkSsvNHV6MZjEAaoWcV1
Nrz5AtSlX2n6W8geq+FV698Djj9f/93Pf49pLQ4G4Yj1Ug5/cI+snBotdbpQCX+u3UX4SKJBhJQm
8OLwvS8oob5qN/mvomxKg/FsgHyyTz4AuyHy/XoUPj8SAHL4d8mw40kTRArO4PGrzmEunR90/ac/
XJfc5zLzb/sKrtOUstPtwn8BLhKpF56CTzHzvycNVZf/tqurZa7L9TyS2s7tHlRij3hCjR+0/Fuf
XTqMn/uUi3hipa3CCZxHQEhZAVDu0v160D/fCBCD/tv5yhCbvlZP3zLzqE+Anm6hir+UXDrX68VC
TSazy/SEXmNDBgobhNDXvf7zYvHZmC8WKuADNGVtx+HOv5EC5V6edgEASH96EsPnEDHWrOLN1Wvr
tIiPEUWWgnSQLAHQTGjHTbXRwnqjqdMuJ3GpBMmqKjtXLIx7Cdm0IHBLKe0i/92VmxrwIULrXGpw
J4ycOQCcB/7u659BldLnc2epaVR7qTcB6fIY3egulSWrrlRd8N7OUP2KfckpeF9C2U56OHNC0Vxl
WmXPY+gmIy68pk1l+3bktN/Uh74ckKTl+FV2a0FPNwkbe62vZHFGzBOgUgOwiHSrlPMbPceBBiuq
goCdpFgCPo/qLwU7wzh5M0rhUZXglcvZXZH8ENsXo5NXDW7q4clAXdAxEIOWR2nApP7ELycMBRQt
+rotjmH4ip2xqVa3Uj+7IxB6U9vmImtivu9hWTUtRD3MLmsNDIH5rJSZW4/f0xQ3B/FbmsNbEltS
8Rj6ABQVJhWTs8YBRGsH2fOsHY1CdvzE8DS86XLTd4d0NYvP/mTC5lJXiagddPPFVG4SvKimyXKt
yVoZgyf4mNLG4tGMdQee2qqWJTBTH5Q9o7l/V9rk2CgAlarmupj7Rz7411F7Vv2gqLRTlkVxyJBh
wnNhrpzWzCdTfmnoQFLZhDjEWbssnwrzxvxV3NSBDUo2wvZT2gQJ/jYXlteZWbmUdURaALNI4ybp
pzvKrag/8vTqYmbyTLxcajt6SegKy+SHiAJk9vq7wTFj+kiVmzJ9Sout1W195b5NA8cyfjbBI4jR
Xdo8Csn6RI6sQsPpdcBrkCct9ZZL08ZMq0cRC8RQ4unBCB2zLG3ffKiD4gUbuDRNgT/q60yWHBlF
NVzzrEw8NGgD8rpuJYMclq3BVeVdGL9Exn0eeK3hCeUl3eGZGLiUebSqMfqTIDIhKIrxBbLg91/P
iHMNL87wfoqXCDAiYoeFBd2x7p++bvfM11/KoXFskqLq9LBiNjdxDSRjI4wXtLqnA80nc3hZh4o8
vNKmjK2yT1Skgr8q4G2U/Nh5GK97IvakV7vBvFQgfuZAsZQz+0pSTIM/jfvEP2rNU53cqgBQ2/7C
jznX/Gn8/lrpphRhLVywB/nRaNdCtCqn98aKHB3E3tdf4sxKWUqbqZ8Sk+50YhHzPYWntmVu/WbH
1NWTC7/hzBwyF8cKOW+FLm3ZoLmqKd06HVZf9/xcu4tjhZRGqYKTCMcKbT2GmNVdiILn2l0cKAZ4
0jAWePHUk+0IOlO7cGU99y0X54m8LGspx/F8z4Oqi7U68unMadRjxzvahY95Zu4vpba10PWqeUq3
DtVLWr2rwqFOTiTchjxPYIvTSXB86WBxZpiWOtZCTzohj3miGtvckTvTQ2h2XdRZAnW6qSpyNWym
PabSQbSPL2Ubz8x1Y3H6l5JUmcJTVjBqm1tpmPCPh9rXSYxOuhNBoX89MZXTDPwkBC2FqHoRtX0q
E90MyL8CdSrKjQXwaBaPc9E6U1p4pfUDOoSAlt6MNgrkU7G50yhlH6rZjs3cbqe1X0u2iIkxti0e
yFpnLOensnoGVO7NUWyb+e8kuxXAxwtRva5qx9TN9df9P/PKC9no36gz4rKomDUrK2+xAsCMGL5/
3HHHzvpVHv7A35xjjoxPM5SL8h4ccqrfG+aPGo8rbL6dOEN1PAOcTqr9zLuaAGeyh3cK6K0J76Xk
JZvczLgUgc9sJcYivIz4rdRWS8JRTdyhdXtPia96hAVQ8+8wmFTTC91pkwpgqVAEGoP9/nqEz6yd
pfrQb6mLC6vTBDF/5sUR4OrX7WIR8fnU0xefbm7FsJstLrg1yRIZ/m9QPyTDO4DbOuedbAreAzIC
afl+j+Mr9sCGukvLFyl4V6qJioTYqXjsMGbRU+XICaaPAasCMX5LwVJRNYBM7Rv4dTdNV03lxVgI
qBjwDkaPv6y26g3V1gMJDiqFJSN+A8JNWu/Br4vZg1Teatm+zG/F+TbV9u30u4WXpa4l4ZuePEbz
UWgaqsXbp0ZEfS4KE8aawYMBd9Q2a+k1URPud7ta/zYNdwGEeM18b+ubGiB9/5qnVeT4obWay2aV
zR9G+6C2NS4Zt7OO74PKBQVnb0lzKsVwIXHYodLchi2sy/bJmJ6i8igPT9XwgA8XYNKjmD/O+U3l
b0XhkOQbnKvL6m6qHmN1ryu7OTLdcA5cI9zHVYxRxV0CjHaunxN1Xyq/Gup2dWkXTb4XxaeS5V9A
bFeiatyZVfM6UfQU6q/hgJ+ucE/X1e7X11/+3HdfrII+ULCAFDmoUVgSt4dIuHINLDZZNQOuWmC8
sB9kilFu50uh+E9O+ZMYudSEVhSDAFYdaVj016RFIYxabujfB5lgh9pzKgGAfotfv/nYWt0IxjdB
++njLjebW8t81aPfGk7NZZ3ea8JG65NNaDxKMT7u3E6LgAK764RRoCb+jQHUq4NmkVBh+CVUVGMv
BheW6ul97JPfv9SWVnOkxDGVMfs51ci1u2Hl9eMzmG5wsoB3rgs0S41pVClJVzct5/eK/LnL/eSq
6bYEoph6nqtGeVIKJLg8uGnvft2udhrXz4ZlEXOTVM//j8AGvIpdx/nKMr6H/VpmS8kFWA/SA8wf
xfhZTTtceYD9du5Q7LIcv4R6Y4zUy1KabigkJ3sfVMqPejrwpJGao91WIlVNrpofhOaAb3ctrfC5
tUU/XUXyh2zFmzz7LZjltsvzw8ndI5V2ySg4vjmvg6i35/K5qe9Sf9V2txD0NeWgadTFa1d+qcVJ
39KFScK/ft5X1QOkJVg0Vza82BHiHi60GjCDJbjJP7vowiHhTMDRFgEHrIkiZKc3CFGA066/+bxc
fT0HzrW8CDmTiWlgJ/gkS34KgXQYjfqC6PXMSeFPgdpfl6kcXJQ4YE+8b2D359yUQ/2px33w627/
YUx+NnUXoSLMQywnNJWroFDZdWjs1YFiqlSUeZVq14Hy2ySB6ee4aJywGhkejyemtB1V8aEtZbZm
4R1u929LEK+L3UvR7Ix0PaPIYdpnevtLeQ0V9dfXP/XMF1rKZoPBT/CrwgRBs2wD189LR7lz7S5e
GwJTjkqlpt2O42zohr+v6+4ipkQC6ao4QR8j66+1uLtSlGwuyYWFkumVUNDdTIdEsu4u5j7OBEH1
ND5/TdRejAGbg7jYtxA9DAM7LP3ZxESqzG8So7eD/iOfuFi0blwJjhre85DpxDiImONDbv4M45Mn
6kS9r3xXxFShpG/l1D8OlFG2qe+yy/gZFX2SN+IXJrbFpjkBSd5m+TAXx6Dy0nTTSd7cc1tv74bm
TQnE7XUfYhEzYjkVlapkwNR3pdxVl+iO56bNImA00xjPQOd5YEjugt4Tmwvr58x18U/h2F+fIeyV
WGolhTy+ejdoE+gZXDusMCatY55M2H5dNyqLuBHgN9dRjEdYgvbfG+26MZ6uanmp2sXXQYPcdFpP
46Zr3IvMyTMDvlTtCoUfzPgesaWIN93bcKne4cx4L0W7o6J0wWz0qNvrJ53a3rwgR/rcBauiebxu
QBaRQMHCRxeDjrfBNrvtGp5gL1kin9lblmpdrZpg1cn0XVe+VdiOy8pNbVoXtpZz4336z/+aiIqW
qwCtaHzWVt20bsQL7Z7r9GI9yqUatFXEGVSLv+nWR0o6pTbC1XVjvViVkY9j3yAzSSqqsX0HS5Tr
2l08zxki52ajQPXQrtVxk5fedc0uVuFoTSmIbrpr+N8D6UYNrsvVLNW6WB3VVgVva8/FUBFXXXVd
f5daXXMeeQkSsQ4TJFfGTOf/D+f4fwWZmIn/O9cmg8JOxYh5cfb8Y/981eAu4bRRp9XirNNof1Ov
LgE/zqyKpZ52AI8641j8p6c8+3zd0z/v3p+c4v48rPy11vwm5w4gjeN+0EonTvApmjP9xyB1TqE2
uzRrnNw/AYrXcarg0wwlLiP7iauVaR5LYEh2oxdewQ0jvhcQq+X5bZW/ZOVbqgYbzK/cSJvdKBh+
IpZbVUAijBT0gt85WtvMTqrIuwbkgRY9m9ExpuKk3mr9QZF5QrnDqdDrSg2vsVeo5ttM4Xk6hlWf
O7k446cTashf9VRyREpjnFE0sKEst36Sbfui2YX4SWnjVN427WGQ853Zeq3/MI48qOzDYNOksic3
XWNLo4zUFYYdD5du6UfHeSj2kbCa9GGDpxF+V9OAm+W8tYpha1m5B9/OO3HP88F6siJdwyMt0DeF
kl53HVhqp4pgjgx/KEgVJS624dhBfv2lzwS/pXqqEpnlo8FtIGpvGvlNNxLIE1eKEpbyKZy7ozJX
WJ2l9quTH6fs6bpOL4JfUyZi3KYz1RXTujelldq91Uyqrxs/s6DERQhssnqYNDlgm6GOMXYj9ULi
4/ORBuz1b0ips6kue4mRDnuPkzgI7PXpFPV1p/9obf97wRpLOnAdpXULQIl9BmTjrGCLfnJ/E1/q
EI/5HL+0brQbKXCzTIZJ+SHobyW616TxPRVXbwyOL3Tk89EzljYSsQnnMdYJ9KL5JhQv2XVnFtCw
/45ehLe4FaB22MvlC25fSnfd15YXm7/UNSPWEIRPZR08Tz++/hqfD4L5B3/1V/QsAGgroRWRFFoH
t9OF+XP6pf/9hcF4/jsCalNaVdeH097Ajk/lTXtuUcgIOtq/C1H/tLl99hcWM18DfVoNFaUZiq+v
czBIoja6Kaf9qHlKp7erxmYpzY+QlapjzICn2+r2yhzFUpCfSDh9JCcNKKCH54p/BNcdlZdOGkID
FlvlHX4fYyqTKQ8lxRVfj8Pn4QAjm38/Z9UN9ShSgbxv6203qqSQkOXHl0oUzszApXIefZ88Sh39
zhtEOY+YK13Yh851+/QH/5rasjFPYTASHWPjvRLmezOFOSqn2YVROdfvxXLM/KoZcG3DWXC+a6YD
Pohfj/YpyH4ytf/YuPzVbWEqRvjI5FJ908dRlVxnDUWTKprMTxxBFN1ajnCXfvj6r51Rt5rSYq0G
EIb1viErrITeXFpuW7yPvLRp4ugNaeOpOAaCklyVdcWjLFmZ7ggs/Ou/fW4EF4tY0YsBuzNiT/JA
yuZCZPhT2fnJ+C1V9zWGvplVEnxyM9iH3apNsDMztbucF3UfQHI11TCCtVXJ2WnKipWIf2subEsV
1Umee7icU3PyjRZwmvQS8yUT7+ZilwTUK/cvsdltA6pSfBSE2Eb9GPrvSfOYnAyPcCPt16NhOrX1
SzAuoSX/FHp89nNO6Yi/pkOcKVOuaPW8VyTeenYng/GizFYDCDRYzntUOGqynZI7qhey5sRTvo/k
C3PjTJBd1gPEoUbJc8xtMwtvuyACVbtt5NfU2g/mlXnVZVXAhMtIyzxAEvIyPyTrq+bVsiagrmNc
MhVz3KcJ39JY9dOlNQ/AXv50eRpLwbA6oLlJi5zTLQRqPIHl4oc+3ATim9n8HFAXZsom6O+S0nJy
43sfBiTdd2hIYILWTpcYdt9vwuDGLEdYZa+D8Wrqu0F6Y8ba2BV6plS4jUAtI7g1SzxKzY2hbBX+
L90x91HUa06n1N5cdJ6AwK/QN/BdNw0wtDbcWfwj1R9G1d+VVrmX6p+G1dsRzpW6Itn+CGtF/V1o
zVY2noTaPBQtKkr1wBP7ytRMbxRLT46gQBSR2xfTwzzKblLuWv84SODrTd31c9/FHc2phY1vcLXS
S+q/TYxL89vCqtzg5KvdBA6l8m4dP2Q8TGQzVqnQy/pgeAhLca0JL3n5uzQkEtr8OwtHVyDPZrqS
/cc82EHU3vtDtB6V4zzfIGx28soF12obwm1R7HpVcsJBcdr+YxJu5BAXSGmjxsEaV3tGc7Cxal9V
/m9x+D6Mpg0v3p6k+AOv5Y3e497cDStBPOA9KQ7xqq6KTSIBM5/q0cYxze4ncTvOjTeJIA2F30M2
HieibpV/VOIuaXEaNt8xAoeXXfCEu9bIpcXya1bureF3JG6b6EUuYkcEKd6GoTsJh9HsPXxcXxr/
IUHDX9fZA1bI4cQCxiqWK+UaHoI74NGudR9DUbp5W1KzKHuidrTizo6UQ5XOtkBYsodpLQXWOg2w
TDDqE2jdFnw8ma2Wfv9M4ls8uD3sepyS6gdpLF0zml3VeOTVjBcjuxlNz59ap4tSxyJPJ8v7uk7s
PvltVNFBncFnUc05KAcw0rbZYMJqIYG2vqejh/7YxW7Km7HGM7psxUaKGqQR3cpaqatYfdTkY2M9
BeNTH9/06bGf1iP/tj39a0044SRxl4Qs+VwmB/4555/7J8vrVnO1JnNaWysnCd2Yd/NsaHk79xq5
tmXu2X1/6NGhhOTv9ENW7yv5rZ0qVDUEYgDc8rcm+ak076bp9f63yf8mdR8p/50heQnou8gAfp4K
t2m8itNbf3735U2soRPOMII4juldmR7kdMtx2hEYUMnyqV1Gjen6w22W3dbRahAfrEgEs45mRjj4
aCnisFyJ0x3vOOtAqDYVJtBN9tbHOfsLlVKcLur3LN7mXX3rpxOgwnEtyvm6rRBXUPQSCtbGzMdN
pt4hCHZa4aD1t4PeOm2L7zEl1dl3U3vKp8I1cFme6u4JZL2LmYsDJe+Wc9Kqle6ygA43u3rG6Dh5
nYut1o7rHoNqHLv1oMLWelfnGJYzSQUY8iNRR5B82zolZqu1TCAyqPWLcY9UEyTZDPkQJ3bX4Esq
IzCZR8eUG3D4nuLj8siaCtPu1oqOmnpniMfMRJftIkgnJyZ1IeyE70Z9L8njTaDKD2OKCkVRbSF5
iXlXnVE65eR2uaeb+WPSRhurFlzwESsAqblAfhgVbto9ZOWvesSDx9R2cVrYvhJ7ivLgmxlGvLVd
CEBCSJCMjYLSfLDlTOM+2rnW8GRZk1026sqovul1QmUr+vMycNtgfE55TOmK2o2lR7i8tqYOdm09
dw0aKNaeGaiuFY6YFBwSRsDKvuN0D0nfcGDmb8jxOwKkDzyJBEW70VH6F/WzKqHLa6LNmG416s6N
3qXeAKFV4tYKxuWPvvzSRfVBBj2Jlysy5NCRlXKNtH5VNu9Bz7tL3rzV4vhDQtFnWMLt2LAJ5HN6
Ymc6hZ5hkNzhUoo3ttJua25MfUINglh+K5DAY0xti4gkulRzS/PEbkqwE3+aqty2On89Tp1bzxG2
Cdo6nrZN2u4xRj65LAg8EetePj7OPWWp8Srv9mnzNqh3XfWiyxTw3wv5K0+oQrnTOPDwvxixk1WE
9zy8H5hBlY9DLyL9kxlyjKQ+Ue4kZozcPQYFOXk5WOu9F9Yrs7iLBx6qXuLoUWWxhHlLqn7ny9ae
5JiTW7GrJ+9jUe4I1hY1ZwJ+0YUqor+WVqX40EuyF7Pz9cqzYjzMDWLL1E0HKs+q18Kn1tNK+Evb
Ibgt8mKlVirPauEKH6mnSHnP652EO4USlm4m8BpHeRkqLQi0wvDelL80eas0HPrKbaHdl8FPaW5Y
ETdAdDZxtWnTH1K7i+lSEewQS231vuVEuO812fbjp2HyhL5zJ/8FBZFUSK6lyrhqr0UD7VX0c6TI
zhrutcYNmkereqvNdTbe4XrSydG2bR947GELTafh56xKmK/HK1kQvHRmFn3T8+8Nd6lQqnmkM3Y9
ITYuASrEWzmmqvo2zyWoCgWHr3oT4ASWFet0OhS411Y50St0G+koJYWXQ4OtmnntG7EtBcEq0o4U
A27T4DDzgp02m0H4rcMwRLSD2T0gZB4+a4dnQm5GGoQ+QP92nk9OmVn2Kd7MReP4TfvUsck391my
noI7VXExYw0pszQiT1Q8NmO0Y04SlXaUuqL0XRQ3o7zX1Oe5u5PUFyk9KmlHeuy+wuM5pIC5U21f
vutNcy2Rg4KDEbMdDuFrG7g1HmRdANThIeqfBfa+2oSk3pbwj+eax1v+BqUfVh7cBQFa6ljY1+33
oBdYmKo99PVW7nw3RlhWiKve4kDWb4yiuzVxPq/bzFFNzgVzdSfXPiYN/iHNyENwasmSxAUv7ATt
lvB8MMp9R3QqSswdg8AJrcYTBs2RjYGjFljVvF/JlMZ35aMlBOukv42HxrNyAUJeZ1vRmjqyY8jj
VdjwPEvaNwo/xOkW//Gs+A0qUpCOabhru0c/62yt+tbO/ipojlFFDB5vy+hljkDizrWLT1LLs7Ua
fWuy11heJwO4uW7dUV9jJkSwgO29i9cGrJZiwOg6/qjjDYVKTpRHTCIDLyfAKESA8dWynlJjM7eH
SivcKtK8tNsXVnaQyuGQBOi0AANhBndTwRRr0dsLEfsLDhTcjH5TueyNRfNQVpVT+r4bzakX9uXP
dqw2Y7cy+NG+VePEXd1kwwAZ957DIaHAXKO20dPvclbgFxO5Uyu42OmtJfkJ9Y+d4zYymze99kOW
tpl/Glfl2Piy3bOGmjbZtwyBzg0jwhkq7uFJe7lYrvPk58z+lnF6mTnTKyZvEExihRN2pYTrIdFc
efohsMHp0IC7+jAF3wsO0yKECiPczIxyXjVOqM13nYarh6qeFoAVdpugsW5bCp0U7ZdRN+vEMFeB
QFWYn2/bSbSVGsMR5k1cFptUeh/z0tVTzLzBQNxKmGv4mryq22gtRfqqbzZ1XbljSjGhcGJh7JLu
NtG7x1j/0NWjrz8k2ZEDaNs0Xl0MqznZWwHyEqlyingDJMbRO2wP5o74TjVKdptKmovLjZ3p2q1a
YBdfcTYs5E1WTnYzZ16RsrFVqddUlIPhKaLjuCETnvHt8fJOpqxK9Xrt12DB+ptIPPRG+aoYB2V8
Lqc3zgybXhzeMYPgzyv7QMIbe/QJbgP6rZ8TnvWBtop5ip31w9gbNoZBztgxGTmWl1V/jLLUwSw1
HxrXxGKlK1tH4EDV6SMi7YELwehJxmuYKeu5y2/6XLOncATvVN3X0CrDWjqqGlvO0NlNlexlJecu
YKyCeB9Vrs9bhJVaTtObTpUBCdNVXoQL25o53dSm00SGY4jbqua0mNBAxqDUjasl69kYoUqXx6m7
q8p8XSbNLRaSDqZDG2TkjgD9wqRRA31GXAKK1vHkqcyNUiY3PcBvhWGehfnGytGPqdq3lIBag9eR
OBTN8kdLoZ/uY/NVZNtm2Gpj6lRUEI0WJ3xANLKWrpRsfEjmwctZnGbRA2Hp7J6T/JiER1Mab+cW
+IaiiU6b/9KN4k6O9nXxvVH8lW7KbF6Dq+MVbWCaI4eHpqDGydyXiWADoV5B0uNuS51b4YE2tv0P
jGlcv33pdGsjVvkafPlesXb8jlR6DbXQC6e1Na4UBb9FsEO94k2Z+TvuQeXgK58YoxsGbnmqmL7p
hnZdTOvWuMNhyzap6ssHhOpdd6hKY6UPD7I8eS1vQIVo2pD41mOEUW6Z3VQtgsgaCavJxbF0ZT0k
OfbcckUM9JcgLJwKcTwnxzjwV2ZQrKLZoFx12PZm9WHABrcHzNqIcM1tWT5Cb7F1+b4roh+ZGh4n
Ig1VkHnlRTNm0uJNlsFFHm9yqedwBw5cImpHzZhvM8AyrVIcLHOvUScGYMce9JyarQJ1srnxy4em
vh0Cnej4Flk/APOVdgnIM4lCtjRuQFGLhJ8oDhNY6aTDYPLOM9eBg0XeWhILN6mV2wHGgCEpLmvL
K+fnnGrJgI1XGx7BKK5KE1S5XzwN2vgkwu/u0sQh6UNho9dIXooVdzkLdjJON5YwrPrBWOMVgVDA
6QZ/VYX/w9l5LDeObN36hS4i4M2UAOhJiaT8BKFSleC9SQBPfz/2qA//VilCo47uqoYgAJm599rL
9AszeVDCzCMc0Z0m+gkaSZHMrmAJjkHh9/OT1VIS5Lqbm+baSRQOdEdaFZAgc7bKtMN7vxnvHY3T
VVE6rzaCp7lJ3dyIjrPueKq8kdP03qk/7Zq4IAScrTZ6M/LkGa75OOouUUuLyW6P+vQwa3eFCHZz
p/pqxXo0dk5wmmnKo6hbBQ5dcFh7aqe75MysyAIjfmLYV6X+qeNKj0t/Xd532tIqjqGyxRN64Siv
avw0RKfBiRZOt2ffgs3exIc6Adaoe5jQSxNrfYLKHqQocYNAddMyu2fMRf1APJRdrczJOWlJtA4m
Z9OlIbHNYmmE6u+UCtUcor2wnqahZlpFxeDkQDDzIm60pZOTCIY0tkjZPExpRaziVoaK1Q4TDTkA
A75tmEOrC03DgScPFxW9BEPepRlIu8A8anQarcUwWTz01kw+DW2/NWurUDsMJgLcq5d9OS4ys/FV
p1wYduWm7HaqrtzFUnQQjIyF7OlIwSQqnTxEo6R6kkrQwGS+jfank0W7uk0XSvyrK+JHpjJ3oCKY
NyjbIuKEy3rraOvNQ9sFK+h2dAv3dlneVdEpGc/XxtTNKYbjTnMTccgKBsyWejDF5Np6R3k20xft
QrM5VuTuTfM7toiuVWgLtZD82X5LwBQFqwjcCD5uFjEiH+ZFxoS4eCszZOtXJCc6d817AlxDXjqV
WebV4SfpF+Baoduy1lqM6iftfYQYqTL1NZ2PwIouNlmfFNBGb6/Nnlal1vZRqnmVSaDNVUrT+FFu
rHLHb7gzS3yWlrmQWmttVEcQR1fh1WMlvgrtdVRYZLUOriPFSxPoTR90GnzWBLEAnY1Ge7xuPBst
JBa+eja658Bs2GQ/ZzbODslnEoTHXBrWIUVrRgZBr6QwkBMi6bLPsWpdqOmED5yusIjCOSb07pKo
a7s+MnRDBYO1WfEnrt+dNtjFcrdSas4dZbonIsu3sk9pXhm5sVSDTWZrq5H0q2huVjJfbaJRf47G
2qB6oDdWtNmPJmLXhKxtasumry29JA/XeTbcF85bofTHEjTKMLRFP1Crh/Jx5tY65K0tUQyx9ZLP
W9l6HqDohNKfcroH1pjsi+Glvoh/N6q9d0CFUus4tc4ypaYqRIrK+0013vNgK0Dam7XoilWrL1u0
yFJ6SKnkhvYlKTYlIIbe+4Z8COKOeK+a+vxXgZFyEpmLisXUxPpynj9HCpaZ7nLEjFtr96ki/BqA
OMFUyUDuBL4GbVuQUy49Nxhb9mlxTNin64zwhDzbROQmZs68UBLoaNWpGEYvJcqupC+dRy+n04b7
vQ8He29F2prkXA7pcOGMb3nX7+TgropjlPh3ZWh7Ut17nfOutzquWfEhYXQhc7+hbPL0h02np3eS
UVMZf+b2QIrq4A811V/ZeukweEMYk+sTAFc+kl62duyVzYzLJNUntrJd3jwRdu06M7VVaex6G0mN
DJLbXftI41BH09ZpXXQBbmPBTTdzV8qglrS5O8FTd1J9X41s4k6zMKPWL8sRqElB/CDcnKpgrHUQ
O4ioBK7UAx9graB7QalM5dSUf9q+eLLCqzV9chdOli8TaxmajmfUgZdXgr/ae1FSu5Eq9sLmQ8nT
fTgdCXA7J/V434wFSns2sURa6kq8GsoAHABtfyHWKVtVY71ZZMjX8F8IZENPRxlCsmGksm+Yzx26
LEVSTrXuPBm4uoBOPKLSdfF6P9Sz85gWYqO3yqHTh8MUjKsWKq0Msq1KmzzDdh8A8vrXE12iGi98
a0wW2SBtOA7VqYnoMSnHwuHQTb/Gs91pu67rXlUBFUWlC+0DsQwJ8FyYpYEeWLpEPRAb+YYLBXDE
iNR7ubGpfpuZAx5PBmuI12JqPmSnWuXEJ9Yykr1c3+aK5HelIa1E/jYH+s6AbjAZRJekvkrmIQoo
xP8EBk7l69hCiq6noxooXjHsS0w6xlfNGhdp8GCEL2HjbPsq3eFt9xrN7NyOWDXz5BoJC8R8tgfi
bpTPeniuyefQI4t4UEJ0usCP0srPVXHXNtm4sMzoTFMCO8AbChp15yXq7C0Rgu+jgLprloepNjZK
2uAoIUvpIrE6RlLMoWiEBBtRmsCDF3xfky90ybXqvaSIvdbwjKdLOO1t6W5MeGXrNsojVw4fSVst
Tcp8pyOmwMarQi1NTzcawlxm2a2bk4GHWy8lIUWU4c7B8VzH82elr6qmIkpFAn1r6TOcplsK+v7I
eZSbs5WUJ6mufSdVt0U7gV/XyxZbn1CDDTVeHMrVtna2TaXSm/GF2YODYVC1MOM30V5ygIvAUbdy
Z4FskhnfNQY101x6kn5M0k0IafuK1i3Dplyr6kmfjxFcfFsIrySkwdeyOoNOfTZCZCxD8W5flY1p
v4wclSFYv7z+O2ExS41ZVc0/O4YE13+/akWDcvZnikGh2IsKmVoXF9e+B7ckLpz3CiVihqekfuVj
b2TsWrR631EwtHN0skhLlIwILNX4HIMSdyGsaNrcdk2iQmfzHjmjlzLWSXciB4RpKKVHrbm0pbUa
RbMQTJ2DUV6GPfiTcxcSbSpDeunl2u2m/kKUy3vloD9oSBzN3wJGruOn0TxYwcfcc0xK1pKA1VWt
Awfj9TFUv63qoba2uTNw5rZ+Iw5jVCzbPva1/s60paXFX6/mP3TH/mBU277tV62je5i9oqFwFhQA
u64nR+pQN8kqnN6KaRMZu1wl7r7YO+ZTLbd+JZRFOMueBGqQyL4to9VUVDc2LaT57y3ffgXEqzBj
Ux3q8BLAeEJLocD6UqJVLDUv8aA+VcLIWI5iBfR1zu2tVK1TK/RFt5mM+V2m7CT8E6MpBJDhJhDr
oK7XvYSxZyEvoxiUqu+XgWIsZRbCxMPuo99jWrzHbc4KyzzJFBy1v+1pdMvRfoo1bCYdK73YieIq
KWR6Cf7ZnKgHDGGWYapQW28HsePY2PCBr7pG3jQK+0A6fJrsUmVbrWflISS6xOT+a57+FPdAjIHl
Tbb+3nUDTLn45ITmQhs4o40CN60SAGmei3Ux2Llnybo3zieCghTXAe4bx8kvtHiPa8uJzJi9aNO9
bc7rKFY3gSSv5cKmq9P3UVycFIhcXdeuAnqCIdeXdTqs9YHkEcYWSnYItceU2NHkw0k+EvEecgQo
eJuk+057LwVQe3cXGkdhngZ6tgKv4BAkEsBEkjI/nT+S9tmZntP+c0RuVUxHfViD4UMTlO0lCKoW
Gb6ZIlM4XMfXjRIiwbxnoKg0BVe4D9WTDSrjyBup247ilDaHsDrq2UGJDrFykKePUb36eV/4DL2h
Spe9JJ0wBS3YmmY5cbMAYXIqppcIYWdrHQfjLruegA91lJ4nk4a0zv2sHlwexu+y/GiMZaVBb2w5
cckoDxx/jF12IhsHl+hiUu8agPBFhMcn+b1a5c5QUzAI3Fo6DRhaWW1LMO61vZyc+1S6a3rQo+Ig
Bdp51pq9wZEW6owC19iSM3pbtQayYar/+d4QmyD/xKQUusW+lz8UKVxr5FlX4pAkfis9jfFjMxIp
vAUqKHCNSsXVp6bdqcaq0hwvL6ct7X9mX9/3rre0oxQf2+7O0LEuYdrLMC0EvdyJdFv0tvaazOoK
ddEuK9/U0dlr/VlvR7yYCxk3Gue9L/s7g6RBzxneDfmpi5QlndYydGISD4m76vyi+8Wef5pDZ61L
2uFqj5P1Jzt6znuI7f2jFD/lzIu6i115SWVv9WhrU5qvdeu3JC7Ga5FspKb120lftfJRye+Q8jPW
cNuVPUA3Df0wwLCn1R6mXHEz9mMR1Hy3Ry0bTnF6tNrIxyB9lanBqxmdInYE2cDghxqRgQGNnx0v
CmvVbGhnclN3e/vSS9lG0uh/ZH5QRTLTA0xJX+5BJaVLFf7Ow/zDqUt/Hpy9rIU7U533asXouW3J
v7Xg9mLAmlGHO7HtG2zfcb00GT6ShBKDAlxSWlK9SJaC6Nyms3u/ieAtRZqnDo/kAuIT3DJz3snd
h9qIJbyphQr0kQFkGLnsdYp0GavfyK/qFiyj4k+K5LEX5cXuL4r8Xcz3f/NfrFuPMD0K26YXEAUz
UoUL5vffeI99dd0bZlIy5iXnH9e122XtHCrrR8x469YWTI5juTQmrpswyOzX8k8JkzcUpIIIM7Wy
YYBNDWbSvKJvmFRfCPws54ZgFOa1Nna5xKGkmZskfhukwVdMhTOWiayqr8a0dsNMXebOH0LCL1nU
Lirw19BpvBDJe/HLTNNv7uWLd3Lr6YXK38iS6+9YG4ymvPRnr/rWlmdIhWmnJa9Ezo8ToywG4D/h
0Fj2lRP08X6Oi7AlTPj/2bPpDHGeoxgiGD7xiev++3X/mxpq3drvxFpjp4GKvpnDpjDylWYfadsX
QTZ/Q/75h2T6fwlTln2lA/7rzmM57KQhlgQupsB1tdvP3SqsqLEZjg/KxkrkxSiRQahpGzrGXWwY
vq4+B1NGGXpXOMxWBvZhkBElKI9yM9x1+Te231/e2vXj+NetZUM6y1EI4zgH9SYuFq36Gu+BsKr2
af+bGfSm7tdF9wjbRzcPFRbqJi4WUm1h45AuMnoIOiFSAfdB/qAaP5PvWrd2P7yOEjDBwaY298Cc
SUr9+6v+6pO/Mqj+9dvWdt63rQzTtWM0O6l/+p/5sl/zpv/nwqJsSquZubC+kroFGT4/u9+b3cIS
qaJLjollo+rKGm2o96Pr3nr8WI2e1iJuuN1J9ULYhwYwyM8ufUMOJBFPLeYeJWLR7eRsGY8/2+lv
/Xwi4gSKcJimnfIxP5e//36z2n/zCa3/4+YTq5JlTBbbsQ47C5rHYFzdaIFPRsLhAb7v4lyjBAxO
jnSdWWMM0jBfFNm+0l8ZQUjSXk+2MdVElRCLpeobJhHLlKTcev5dDNjKivF4nc7HsrMalBc5eB/q
s6PKK1N6iMIBQtRWmU3sh1lMuXL++691fdb/sd9YN/uNpSaRooL47zJxmfAqEc1AFkMrXrWqfo8r
fsUoGH/2id76/EypkZtZzadkJXdzs7Tsp7//Dl8s1VtLHq3Q+0LRY3b7cF8m117h79f9Yre3brYA
U+8rvDZ5NoNUshGTwigFAEs2CeDfGcT+803+1/O/2Q2GRNbk2mANJGrkzsWpKPey/lAOb13mgDIG
DJA3g7Zvy72VvRXtHcd6WTzXkgTRLV2AYgJdZ25Zf+TDmyNdAus5Vl+JVzcnAFsSNUhCb69TSwmb
nRBop8yWZf1HY05KErapVhznj3H6ZMQeXOaFzcgmcVYK5ktWHbmddVD7lSXuZXBE+VecnAzlw5lf
QZ/dIbpTxvvZvGax3eeNc5Sa3Zgc4xLaQVkzZHyrwHfMurkPCw1eJAye8Iydod3MZOyWl1GXvSp/
GoJtDT/b2Yb9N6rvLzjhlnWzE5qIwrqkx5Po6s1BMwjxiVEN3prTCNBvQn50XCNUSNwovYpOWAd8
d8LoR/ZzJMv+7/bejk4pCYReu7E+hMFafEel/uIjv/VcVMtQjyT4A7v+036ovjnTv9rUzJtCaYql
0h5q6PrF8GwQLwoVFHjMxXVLD1H+tsBxfbMcQ8VTJnMhyzMJ00wkQsur2k2Ubuj2RbcysgnQkIfN
VMMy1ENYzi9y3N45egHbwDzZReThLLhSAJfH2NyE8zoPNTfK4/0Enpxq+5xsllj7Ttn91bO6Luh/
nd2dnoliThVqgi0OBOJnLjTWrY3W0DLNbiIuGx+ZxsXfOab8t9LDuvXQuoYNpHnOFxMYjOV+I5xY
m80Pz8Lb8M64FX1T4z23i2c8GPw8+aZQ/eqmb/ZGRcpRXFdcNwpz1xlAOiCTiJ9lJ1q3bk0ycR25
3GNarnwwHf1Zt3HrrdRKatFmI1oR6yV4MH/9/Yz44lO79VVKzbCVBmg6V2+SNvHaH3Zct05KpmjL
QFyfwPwyH79z+vjiQDNuVnve49OuBzm1nFOvGgc+OhwkS4YmYXfez57HzdLTEzYUkWnjrnzrveLP
zy56U6QkuDHLsc3H1rzUlg+K87PLXt/pv7aJvIlpukvqRFiMjLmc179f9qunrP3vZVUjbCShqrRw
Wr+2IADnYeVarbbSsu8MeL/6ETerL1Xx1rRh4uIrz1Diz2CeEoLqnfQb56IvSt1b56JeTiJNUjr2
z0nsx3BYOJnY2cCZk3qPmOdnZfo/nlz/evxJpgtzTHHOVXNo5munC5d/fwFfrMlbIyK11od+ahU0
9U/hg/SzD/vWhMjUSwa2MiMCQwk2gPpo2v9+t1/spPrNojSDEOvNa7cSp+sUkhP1VRkV/t8v/tWj
uFmOqkOkcI7a8YrWimEzaT98GjcrspoSA2ScR9y2y+nKF1/8/X6/+PJurYiwMKhV/MMmIuEgBXcY
16dw5k71lPiBPn/zQ75YPfrtAjVTO+wSfgiw6JXXwXxBh/WltT87aPSb1akZ5IWELZ4OZt3GC1NX
vBK64d8f0Fcv9KZfCA1bSXubF2oEuMHh/PBN1fzVdW+KZhs/8XyauGfV8MSHlKz+frv/dMf/0d/c
egLpnTCc1BHjTkYTNuEJmMBJG8N9gjurNP6ewwHGI7qiFq3GVHvSKCPh2phwLmV1YTLOykrYXHem
akMARuZRR6uk0hh65isxP+rFdJ307yJbdSFLXt1BtSp6dHLdtydzVc6gstpKMQcPwMzVsdAIil9X
dYSUylAV3maaLNIc9iaGfeOc7XS5g6p5aaF2xybzc9xkc+udEb2v0GWFQH0mI5coK1ZzNm7UrvE7
/P3swpNmc5+F08ZJ+OP+j8EwtXuclXAZoUwa8vsWP/9AP9sqzIRcRY/6iIEd7IJff3/MhnV9///1
nG+wFKTCikJtKnDu7tDaPgXjowHfSIJAWdqXcuL5BG8ikVaqo20mp1t2abOdWpMZxtbqJubyYp1b
hyLAuRx+qo5z+egwKq8Wg/37ikqk5baxEBOp5epqQTJqfgoNIJS3UAVXoY5ghz+d5rs6/Z2o70gf
UDg8FAwOC309M3se++Wow2OZQ+wNPVHnXgzPOxYfJbovLIxcvW0XGWRhaxzRAa11JVmmTDdmSEkZ
g3rjN6nRpthp/euQOavcFisjAiSBoT39KtVfCUklo9gk8DKUuy5bSg68G2a2teI21WZUP4HpXWH2
j2lb3FVSt5tShkoDk0pEyq1Wug2UsgCOSarhASuepham9HA/QZkPc55EcrSYySFQgyOFC1qM7b7U
n9uohgOmr7NId8dJOpcdnM93RZkWPc1mFZXLdE6fRvK/s/ipnEe/bHaauSxlZvX4OfZK41n8ocif
ZqKQhSFOEgryWud/VuMBhqwkexqE8X5SFyyDyjzig7UYq7VZdYumPRGg4RZx72v6R1bvjcnwErNw
NaE8F22NTBFOOnc1xNovExt3oqbWsYPruhj6pTyTbI0mJY/a81hXV/aXZrTnaeg8GyVFr0oevI3V
GN/Dm7byws8wKLckxRXxsBlg4YdW5hIrOVfETkTzRkJgpR8J2PMy6OiOkRKUYbsKt2Dwo2uYLEMI
Fes6YPRVPfD0oNkoQbschInTqbNVkHo6wYimKvcjq1v3zNq6OPIzyAppM65q87MbgmUcO+sCb001
0j6KEOo0Aq2QAa2dy74Zq16RXaZGu1rEuKaEtW+THTP1d2zdT0gZAEld4BCoqQ75eblrW/2miwx3
uuoO5wAy0UvmVCd7xpOJCYqxkNAjSNLBSbpDxeC3Hv1cf5mI353jvYX9Xb+mEboHL7uzZ7FXnLMS
/RlD1JoKlIQKZrtRuqP+IAuxddIViBJz0WBlwLfgRy/GcMmUDg8O14GDDi3IaYlwOAhFhi5WQMKs
fZHND72NIKiGNirri4I3phfPzfgs8yVCjRoZEgRD4OZBCVUqX7Sh5DYTHiTEvsyOtdDEM77HbRy5
6YjEJIeZOudLoW1laA5mF0FnY2pZwfbNEAG8l6mGrHBTJ9oisjRyErH5y1E2Nvt4Gpe4QGE96Cfp
Jc1tiAN/Bs1ekFCjtFupQJwOTjQOvPDBdDX8gjT5bKC6RriDfbiKfVZrvLVlvoyYZtjJQz6dWxmC
eei4vAw4VjsVxbBTwLd3+I4BI7v0WcobnIk0tBjqOhP2KTScy2DtoG/l0J6reCtwNK/GpdmYh54N
2mpfpAxNYIpWNG49ucKsOaG0wnGLsQns2SxK/ax7GQ3WZw9Nh8SRQfuDY6OrygiwJt2rjPcadms3
PnVjsZJji9nrKbWxzbTXkIOULnX7iOzIq/hxSLflfKdwhCnxc9vDik/eHVNfV5UJ3bBZO5YMOjcs
SqScmTEsJJlFh+DnzsxPZcpnPBoLG16/7Kwn5xBYxLW1Fo7RpTt0j7YCexOOvVem0R85ybZhdMmZ
r7OWrgeiMCBAWc+6KNgiC3/uwueAaVcHLTh38oMZvtkhVHg+uA7+nCAfZjFBGqpYorL9lMD0KIjQ
KdP53qzlxxxO/JQjLx4L9uXEecsldsRoTJtVNpqe2Y1uY4A9G0352gzmZpD3kFIj3GLweEA6jAOp
WSy1eNcNv5TmEGcHVX61xbhMSk7lkaFke7XMFTtV59j/PXX1pq20VZqc4Rr6U1Ac6ABcnfdGGkyT
XowKT2ZkgJ0Dv7ZjeBTka8VyDo16GJpfNRP5ULgd5vVmh49hWPmTvTGacVFbj539BrbkJfHg1eaT
kX9q5mVIXskN83SkJCFFR1/8stAxzCTvqK11apL7qiUuJbwkzVMeL1lRKxFwNSOLD2E63QsywWJp
mwoLLh07MBxcvFVdJi4I8Yx6kSYtmmB72xayK3LIA3mb+H1yDspuNxToNODimNC8a7ibJpUJzZTp
OK/BdJbTAh4uBJYwegjnC7fhyZCOZHv4pQ3BvpFPkv4o4lUHJoyUaozFJpO2VgAm7BxSRkgVJPar
XUo+WR99yYkz/CnR5sVTtsz7cd9ZSN0c1m/9EjjKZoyYsrYwOyU+1kyW0csEC4Mh3TXSVopHSmFB
oXY2+u8c9L7wtLBuPd4iwhMDBDFi50zHrlW8mL25bVCG15+6SFYFpVUH0SVuCkKgkLOjHyD91w9N
yRUR2rf4c1bzcxpwuAWXJs+93Aip81SvZHkmJbijven6AdIVgve4c5tIWjd9CSvcQat5cTKYoUW5
NDtIVRCD/15y6cYXJfM/mOq/+teyi/q0igaQ3gG+YobqHfOa+hSp/bqVai9mM0ZpvBbaqq7mva28
NvZvOLALNTM9qxwW0Yz2EiFWBctjTAwU2XckjCxmZBFiRkAq+bXe76AVxuMpqTK/wnLeTO/7AtFq
ou7aK5ewokBl1NfpqOKtys2Kh1Q5dRgfzJ3w7FLz5WDy6FV/54hQnXRexiGuVAwNphOB6csSIWe8
EejE4u7egMWkTWQQyY8D1owWYpIkOGTRB1Raoxq2wjwnnFOJKPyQXtLurUOSwkgDzQ+orBCwMWco
U2ISBdLpdotTkLLI6xhJ+bJBci+YTjeQgtgO5uZtrnd4/lAJIVe2ymdZwvoaKPFqQ9tLe6MOzx0b
14QSYGyXTn1wjGPTeF18Ust5LSebiffeouYKQljFUrnW1NCFnEZdsA2qVZBtVNG6phl5M9uZYcHn
RGxh65CzlcrX7buCTVmu+4XaleziUD4REmnven8W+TlCfwYKW16h6vhUQZTDMcNpnGWcUoDaK8lE
p6bJ+zg7ztIbRwaMTOFpVE7VcJ4S5qThUg4OM4dnU1/s2fZCdSWNC3G22kM9zovgOmuRd+F8UosH
S7k30sYn7HihMySP+0NvvbToMrPNyLZmUi4bCl/ylRePn0DKe5/jNxuziRTZf3sJxJMsn6Lw19Ds
4uQ5QFsd8y3kfH+acazCX06DlooLJw9lE18Tr6k12HBtpPuMtMhXCEL7PkKFM1rwlglC83uEiE0u
P4zZqWSubpE8ANHWt3N146jK0jaDM6HcfursCMKw02ZZVdDvVXXfldGmoPsJoIiXmQlzitfjTIwL
6qeyfcuDSxs/KrmzRSSEIaD2EIz9iyRXu4wlXVofszmeBrI/SV4g5s0rCD5rwZ/68kHv2CFkhAxR
uQ1gf2oxDwC1dCyFFwhebotMdJA5BKZTmQdElY2LIThOpHdWMN3q90A5D2q5aBBiOBb+BfqjgUFt
HqOWldO9Xj0O2aofX5J08sp+i13ZNSiUshUWls7GqGiHgqWoVSdShxcsMjTw6JiJbmCxvyvJuae8
kHn7ziP6LnJHOvHeBDuNqbB6D1xCue+rEIm7+WDo+3gYV7bteDiAdPJu4vzI9bcEpcPoPOn2H4VI
PzMu/XAoz5YePhaItWNsRvBA6bCB9/oAanzECZTSf4Z4e6/4j0qGqcMUrXLlI+gm3x4pA2CFu42+
1qPVJGqU7DuFIWZm0vu2z2lSIohO4c31iNqxYRjaR1tqd3JJaEwddfTMZrCeKa/Lvn2JMMg2nR4N
VrTSHYwMmBKZaBCHDp5n3vkhqoNWrx/M3tngqX8UqPqtCVZr5uUm9mkKwjvFcQURO8m1FReUQqj/
e/PeQPwfBcerigbzlMBedqPDbI5tPEStjLFAPkdLBE01PYC4FnPE6jnSuIyg+xbh6NmIJqx2G8t7
tXwaAdC0bEIoMrtpQEWOlkMx7XM1kxNyfZ/OtCqGdTtsroeQmtWfsZ6tk0BzkZy7doMgQr9MQAg5
aJOEJGvOQg/BB5YVm7iHBm2ux3HbJvadpecIa+ODpmGSm0EqrDs/ClcJpit2m58DRV91KGHCpj8G
urbFN201RVCnBGFvzbiedXtj9fKuzfge2ZFsjJiF8Soh+wkKNqj2HELwb5q3oQmWVg6/+YHMnmoK
9lNhXbJUrBUb5iFGON8cZ1/gBzdAIcolHgaa6d2EsBBddNT8+fuF//Gb+y9k4gYqFMpgCl2tx53d
d49sZscAm57RpA7VMIYgI2qi/rdzSJ/2H+waqEFMF3HZbpaUu3S0N3I7P0X2Z+KERyf4/PtNXX/2
f93T9Uj/19HdzE4Nf97ENizTFylF0JWiLKrS+/vl/3F/+6/r3yCMemoPQ50x0qtkzetm+VGE20Il
qkh8xtIl7BUG8xtFwDTutoIzsZ+SY2Yd62/jd/8x5PuvO7jBIDEoL02+QX5DcJQZhb065ehBah8m
2TYQDqoLUibLu5EchRilc8tZlaucMsW+q3ZQXUdcFWxV/hnWr93AlhFCsDhlML6LpJUiHuf4G3yR
0/WLV3kDXFpmgX6D82qH+H5Rk7ELGocucQ014kLzjDik2FEAEeWRuQVT/yL+qDOM6hVPnttLyYky
R7pXI1LjLPB1pNIjuoWsoP09DdWrFupLw+yX+qxvo2rwI+lVhyFeavadU76IanCnMPbz/KmeLVek
qOGqTdvug+mp6GoPdyMHRazS3TVJ4uaYijQAzXVwr9lbm92UPc2tzD3Kv7p+TuUeeA1vm457QFDG
7t6WCILS2bWqV6xCsgA127YbcOSWPVggfW5RPCKTl7rniI1yRHE0lvkVSXADqV1cXQbqvqKqeE8j
isUUoi4GGlmHMjSyD505biQdRv/VqcO3s70j+4hY9Rm5Yn2Myk07Ba4BRKiCQ4xavk4w4kppC8oO
Mb2y0at0gaEbGtVyeky60mv6aINhKk5br5ZG2R5v0npbAbERtRSH7/P4WZThrkLoU0fwp1Ex4tCi
aitD7B3sqktyDRiR7ec5PjZxzGlM3c6pKpSEtZJ74YgCXCBnDFfBMjQU3KYsXjXS1/E10dVDUX5q
Zb3O7MnL+qu6f1tFD3Ezv6aC4sdEN2gqPi2nW8WcOMj02uJhSA9qeoAoirlTkCyd6ZeWK/4kJ2er
++NEH7oaeZXAPC63AD4Seq100aiyOxZrqTp3VuXNWvUp2mLdSTM926ul7yCSI3ft9rmm+fiZ0Mjr
Lq5Ki8HM72fE5AK9UTOMS1EGAEjZHsHbPwnjYZS92hALoqz0++ol/f/UndmS3Eaypl9Fpnv0CURg
HTvdF5VZiSoWWaS4irqBcRP2fcfTz4eSek4lMpmY7LkaWptM6mKlZ0R4ePjy++8kiLulvRIiRXuO
SSPZD5n+GM6vWrzHego+mNqnKa4f3PyHHdJVa2b7UVW3E30F3eA+GqF60Qbqa6TIQADccMUPrVf0
HjNWqzGhrS0ZtP4ppm8LdrGuPLjwa+SZ8Sa2xUYd5CfFHLl6U6ok7lEZf8Dr6MkavhuDcK85QEhC
uuPmLYTDT2z5mpcbttZcQiI0PLTJh4wxw2bz0qWt9bIl/0mMt6bnduecIAVP6qEQd3HAwLxx2oof
z9stuXoi7ECPDDK7w8PYvOr6d7wAGx/8k+rWmhPXclUx5DaZ8g56iN6fYQaDRI5hx7nYet5+Umx4
Qgg/ez5NO0+bZDY5WDo5yqRlhqBFuuxFDGVJFH8IhTflDnYm2rmGs7t8Ej875pWdz2dd2NOyrDr8
ouzFM6SnDwqAy5/+k01bk+U6SRhmc8c5B6ZgEvnDKFsaUCGhG75fFvCk9Gce5DVzbuy3IGlNxQto
TYulvo/q6DEpja96QJKe0bwRlrXVv9n9SHibPmb+705NSLJMwqPhDpalfVdCHBZMd0lJRCuKr66V
3bf0W1K8O9S9fhvH6UOON73xjX92yiskm7CmQPjlSKmRDkMrpKxgFS+H9F0Sfh7K34OxhWUt+DxD
yWVA+uEmcPrYGpRm7Y02gOoqae1saEZyCkFJ6UuufYshgb/83X52LVfVrsaPddjlHHKJ4A55RCby
g5c/2Vzu37lzWozZM92uiIP1zkAT2jx+k5mTV2XBrdsO99KavIK2NE0vb5oi3UNcD8sPbBx58dGl
QUgnqR3kd0487GLrDz0GSVmoF1SbbvwQTGq8K+yvQYzlTt5VC1EJaU1dx81gJqigQ3iACypooNMS
ULr5yV3jtLcq/Jz4XxKzvKU/7q6cko/FNN4lwI3T6I2imJ8zZrVz//B9Y9e4Xh5B/TCPX43ReMvU
aLIEamNXfnY9VpZ8StwwqKDkf9DTgiRIuhshDGbYG5Xcv/Hr//Vt/F/Bj+LNX1vc/Ou/+e9vRTnV
URC2q//81+OXnpb24r+XX/o/f+n4V/71KvpWF03xZ7v+W0e/xCf/LXn/pf1y9B/0lUXt9Fv3o57e
0o+etk8C+I7L3/y//eEvP54+5f1U/vjnr9+KLm+XT4NEM//17x/df//nr0q4C7Lyv55L+PvHj18y
fvNdlLe/vPrypW5/nPvFH1+a9p+/apb6B2MjDYq+plJSKF3++svw498/0hVgU1eXtu7achkemhd1
G9Lu4vxDWMoxhSGg0Fx+7ddfmqL794+ECYTc0Plgi6fz39/w6Jz+59x+ybvsTcGXXdpoji2zCdkt
ZToAZLahLNfW180xbVGE8USsux+ygHYUqu5UASugxTdGUX5sA6AcfpG/7/Jp2JdxYOwSRirvSniB
dpoVf2qjbtiBw5g27NcK2/r0vWD9pjPEFq7k31bKO6TVKHKzh7cjgeirbfr8jvkgD106fQ2rUrsV
qf+H1rY6jtf8pizrN0lObc5Ii4/TLKZ7O/Xs1NRo9HM+UGOHsazEdUyDV24wpy/tIIVkq/Ppi8oc
eF8pDdqDnd4yIqAifFfxYR8kAGtdh+SPnVAnb8aQ0RcQfTkJNKjlPBF0iIdyDtO/Fn7VTfrpLTm6
Wa/7H3Xb1T9QwbL5hdrH9y8tKvz/wc3SF8bvn9+r+/x7kf9ooi/Pb+PT7/x1pXRD50q53CbHgWtY
Lu/+XzfKNfkBt8KiZd9erhra/veFMv/hCltK16WL3hK4HbxKf18oTefzhK34oSFgV3YYD3HFlVpe
2P95g2hbg3tIGJYUjtANodatQmbtGL7ZueYhy3jt9pYewIwkmbebPgylXmaHRgvF+DiQScjuqlDQ
Juu0aTBvuFz6cWz91/cwFGBIxikImzUfv4mhLeDE8Dvj0KvUll6Y4GE+CqtPRogDK/HnlNPBCjVh
m36blcsXMqeo2Iu0Ct89O72/bc5zG3P8/vBFbFOZShqSmjg742AAnz/OtGi7DXxlxkFWxTdNSPEt
NZPhs5a30FW58VZj0sn+I87mPF1hQS3v2IvFe+YL+NLBLiSjcQhbW8JgQXAXSkapUksNaYsWYw8i
KdHmr3aum3eW4Tu/XV7vsX/z13ptpdu6YQAHOek5amSYWhWk3ZClpu7BTbv0rRE02VVe1N9SqGuZ
jjKEqy/6/HyZtqKPexp0dhWsxafCYuhokLbxRkPE8fPwJIUX5ukNYjfFGnxcoLxBMMD0VwwNMAfR
wJUiUsgLxnarPfN02yzdsCzWYppSOvZKTRo3nuYC0BKhdpo8mHVjURgR0fvLh3O6IPbKMXVpWI6j
q3V/bj7opdvXWn8Y7Li9tQphv2g1o7/xwR58vizqZEGugr/LdW2lLP63hq7DNpVoqUlNKJnI+cCC
mu3EWG6NkjlZkKtwHCxXKtcwLHT+WA/U7E6mWdj+oVn6Qmg6rxKyY0wvhbsicvTv167J1LnBigfZ
Ng13HVrjCjtub+n+Ie5y6Ib7KigGkEtt++F6OSbWWCILL2ddpu3HurC6jix6SVrgN0ekcOAZifj0
/yZltXe1TcXSKBtmSy/kHEViMjCpirf6mdcnxDvAJF7DsTBGwjTWkxCrMFayh76IikA5vQr6pKcv
zcihKQTjdnlBZ0Q5mAIT3TZsXqDl589sX5wHWRLX7XBofIYhj4GWMmVWdOJ3HK1868I+wUCfv3Qs
zDF0U7As3aSverkAz6TR/gLtvIAMPJ9VpA4NRWK4XmzTp/m9h0vKsGoBBTP/MF7EWejLB6MpGVXW
DWmdQdXTwWroNDOUlZEvILGNm7n8ZIADh4wmLvPuY9QURfWucYhkbuw2wcHL4F+cKMsN5Xyr7LSk
bKgxbL023LK9bys7+qzTMDJ4RmuAY+vqriZll816/hCVpevfZ6JZeOVNt/MYeqln94Oltd1wk/Si
ru4mmeQfpehrGLhr8r5pq+jkv/aI8OYVTreF8THNNXK863wZB5kYDpkPXKtioOXeqCIHMEG6hXJY
ot7j80EUrXTS4f03EXh8PpPmhHkgYTZKKh1u6Zal+301w7FXa29E6RQPmqHct1evDw9MWkQtChKL
9bukFNyVBWQeByvRxG3EsBdK9oav39ldmW31TZ/qu8TEmoI/LhLXI9SaoMlDtngEAzV2u9Efxvtl
H/DtY2d/9bok8ZgrF0u7PLjHm9kkUofsnv66SXMXOHOWfLaGMbtjYo3647Koxeyszk0ZJkJ4M6jW
rB8O4Qe96stxPGhmTI5mSt0X5WDPd1GeyZeF0OBY7hygMnKKtasNiFRYKtPh4EFbrp3GuC9T28ny
8VBn8NrtVQGGhbpzNc070KNDf3t5pafnx1VYHmTWC4Z5La5y3FoWXQ/tI9OtyZxYv9UzjClZkl+X
C7Ydh0vn8D7ikREeYCCPj89yoojKuDsfZGd+b1qA+K02JVffbYSwEEywtUQBKxcGJ9xq3akQhyKC
zayqLRpkuhBgqejsK53Mp/U8E7W620VjlUE0ZeJQ9rpBlSMsvdHVravVgQXhXVg6x+TY6yicdzmD
g4vh9vOUVQBT2g4kJo1XfmgVG3u39pZYkCGWnAZxm1p08PiASKbGs15F4sCMXMXIABKupVGZG7d4
HYssUnTLFZKXmEf5qSD57MliGkQrGuzlQcZxzgAWa1AMhShF9LXWp+ZWTTMc2lfruKGTYuGdlFJw
s44XxmtiiayyBCy/8kOgRe0D4zz/kHZTX39YhJ14gfai439B3p6tzcymBuqpThysPJre91PQvejn
FhTJAla/ek04GALV4M7qjOo5XpOhmOAxz3I6GAE0HndBaJfSYyxBDSJRKX+8uyzujG4Qx0kLohwy
Q2LddEYLpFZkhTnjp7nwfNcQ2Q/F1sy2M6pxJGQVL8eOkJFyZiyEHg40MBWVTpc8aNFumt+rOsk3
9GI1XuvJJCGQYgqBleLQVpuYN+Vc1bacD7WCrBEESToMtz4DsIDD6qHVAX7LTWc3pZ3k7pUmIzsi
IwRwb9tV+s7XRfJgRB2U7oKD8v+YjLr8fO2+4yVZeOBLhGm661B6UkHklDhbhyYeoNdryt8tNaqN
RMXp4fLpS2bAFrYusTfHulQzgBa+BgbXGI6oAJvZ/nv+ry2mmdPTxbTgDpkOf5C3ksKoDnzJUBsO
k51GoIrGx3gqv/sZhB+h2Hi/V5jZ5WQRht9BOlUyqe7p589uoj4ZVQLrznCoGQjX3xaR7LRdksXF
DFlqB0ipD7Ni8MqyyYq7Yiop0YxZX72qRa3JN0GRMCkos2sXrDrTIer+IUgKyH+13If8dQQ3QSm2
No3sthMm98DNnHK8j9GW6U7l80idmNZb6dXKLN8lwmhfg3RtdbhiQaO+T6oEp+MmHNKc4l8bzTls
3EnUf5eQtWoOwLSq/kaAUQLfx5L2Nzg9McjiINliRTh9/Q2dBLjuYB4d01iXmgNAbEVqG7hUjgGF
feDHTIsy3J0kKb5hsE6VDL+PoJ+nRXeJx1Yvc1nRA1NF1XBwaafxpqmX+8qMzJvL9+Uk5+bgrAlp
QFYPqN3gITvWZVkwGqzsFGAPO/6awSz8HUBrdrACV9tF01y+DLqpeNm0BfhZOcrXucg3v8Tprlo6
AZnBjup8C7HS9MFWXRIwKuGQjhH4kdjtPoW9DV2s5UdX4c4WPSfNSYrTJOm6LHdV3k0st8qyJu9h
s+u6G1HgdEMIuFULOLMg3k2e/aVIoZO6Od5UA7rZPK5YEJFTzgSXWb6dZ2InGVfyqnbevxcEzzW5
YrwE11y+yrOLCwVu0wZlg6i4T98GadTfLJHsZ6EBSbysK2dXZUmJhbB4Sp9eh2eiHFsftDIq+wPt
po0HaW72eylN89EKdPo1Lss6DQQ5J8u0XIeakuGq5XY8kyVG4CiuSTNERf0y0qNDlzjv3NZ/DbNx
wXRxw98QeG5xi+GzGcSLjVhPLJxtu5tcaxFYwHaM6U1vc0ErUU4wd/U+kl8jW0iCmSfEXsMaqsio
plyXPby7DHRzUlDPjB6AcKAct/jdXLbpOC5zJPlJPGJSKzZ363gb3druwrIa5QF0I0XzwawhJR7x
iqsb0VWVdsP7VjDhQ07R46TPtLdKx5inK1OyDn6kZQouuUPZju9z/C3m1jA06fAtVEWvKs2G83zj
TG17H9pDv7G5i2KsV0w6fakM8mbiVB7LssY0aIdcMFKhZTWZYsqY0GjFuqyep9riSNYCnp90BbZ5
+fkz9YTgI2UAZSlBctXv3S6tYd7nkcZ3CrzLks6txzUWS0IyzuTeHUuazDYs4f6Vh1EHbZZajB0M
Uic6XC3Fkdgp8tgG5SBj8UWerUfPlaOZUQ0L+jJfJihN6S2Z4qsjQFeRKBfK1XWi9ScsxDMpkV2o
WRvA1VHoyWiJ4P2XN4FWDMXGpp0ej6ssvG9UTi51t5VjbGalm4RmEHpNXkQvrNqgR4p/MG3P3xr3
fGqoEEUMQ+HM4BFTK02AtU75kzYHnqpySRPA1OEdaE1K7hJcgP6xG/Qu8iZGcGwt8lQzluLf8mpT
bqbkvnrKtDHxXcMCwBjjs8XgrqqISXnlVFyrG3ih+J8oIEdGlmy1wiTkiUvmTB6KRhtvqVUzx8Zn
TMCVGsiDTEZW6lhFYt0T0iPJiB67IduRjxYdI8Yw7gbi+42Q/cQeUpQlPrCVrZZS27o4hEvphnEu
Riinkpa2db2F5twSrcjppov75J7kpqv9aKWRW7sylSCoR9Odwy3Q3InW8D3Uk3egpK0oCh/ft75s
a79PUr6Hkb2kzAsZgmm9Sl39zZAzD85ymy3E2Ym2cOUwWcIyXMdYfK2VRLILLfzR4qBGuq37yYH2
fVTBVbhrvBGLV0YR75Kv4ErYKylW3uu5JXLL67JK7HObAYTlMOQbGnlyvZGCknDrWIjpyNV7EhXs
X+bO8Eh3U0j7qwMkWtbf87TYYmE5J8kmXUA+iWwS/vjxrg209Wc5zWGencnvFj7Jp8Juil08B86G
Zi47c/RusSbsu07p2dKJXlcWuNLCWrpNqryQcY8MsmS+8GgynlXAqvIu00zrQYmpegkg6urMyJNk
1kbJG+O/9hGY8B33Y1Eo0CJWSmDDGBlmQYNkj9stcs9lESeLtC0bf25Zorla5OjIWXUCUeGgJ68m
dwAyTE3pQ6hV6Qtr7pNvVxoVgj7yp2COdJ4da00w1M5DbsRmRZu+0lpoFqDDVyOt8pelPCXSV8vC
AJPNoHZKFX9NBNoEY+9LRT6p9TValK0ysZcOsWoBY+fZpG6mIQ/xvlImaR1EUJmPM9wtn+bIYDya
nWXSYUAAcPSdDhTgWwFpRQBVAA1SN6NMTHjN06bfwhyc0ezFhcEcEu9j21chiqn83qAMS79gBsKy
9FOmpTKl6MFsoB29vD8npodTUMRd3NalqLwOmic3RvXnQXq+1qWgC6b2jqkC4v6ylHMLIlVJvhyj
AJRpFcjaMmmkzsAukj7AHTvING5y5jVDZxzFd/+BqMW8EaFLkHArK9cQEWeRzggQt6fjg2Za6C0j
xfwRd7g2XGXruCZLzg0HmlzTsf0J+7oefZkZXlpY84vKiBY0m55t+GXntg4AElkAHED85pWUOMlC
rKwGGfxEvxytYwvuN/SZ/ptqG2buKZ+wvis457jmxMXCXFeKpqZrBreJDRqqLVrRBsu9bedJvzUC
HbJ5fczhzFHFS4avxO/jooaLJKRz1NYwe8wZnhdIrLG/fJxnrBKFAh5i9hgXZ82j5GjuFPi4WcBu
m+i1YY7W51SrxjuemWCXz1q78Uiel2ex0ZbE3IqV45bLVK+SgDYIPaE5sJ7zx87W9l3EVPs4ir5f
Xty5y2fbJBEl1QPAKqsXzO3cTuu1wPRC6m8U2UP1to1df2NJ5zSIjlw8FQMA6Mm7HyUQYcJFwuUz
6+yxnxmoVZIhvtP6QN8QdWZBrgR9qnQdHB34uOMrEbh5X049ouy0tbxMS9EdxktsRBAnDprlUDWl
vIPhck2U4liKUcZgMZfhU3li1/vCHiAsCKOMcX9ZcV+ERvkQW8VWbfGMD7DUXJZsLw4wUdKxUPqM
HFHUieVBVxczhKLryq8dX6VhHM/IqOI4dZi0M07S/8Jc5fnzZU05c4aEZC4Ppk0uGHjvsfTCpPFo
zAx8N9mS1S/D8l1maYYX2pAPXRa1fNTKCLjAHcHKmJgA0EDHosaCzkhanCyP03TM26aaM2uX0GMs
HwqgOhIKAR+qgTqW3Rt66RtYeco+2eLtO7vdDtpKxEF8sx4LEDIiuy0mBo0wHwvm+Dj1u3SfpHP4
StBNRA+3XXVvcdLLvT3m6nB5C87tNsepUGCq5mS4jrcAEGMVa3Zpe30rG6+pSwbMaJZ10NQcb+z2
uRvzXNRKl5u+b8nVNbbX5bW1E/MooRE3tppQz0lxSGspsge4ketAOBoYnZ5TBPJsP56g1Upd5nND
sXF5285KwYfgj7lozmotkTvkjZNyZnCvMcFdxb8vaauNy78lZDm7Z3mKQc12PZWjBfOXMg40Zr0T
sxNsnMo5C+O4ZI8oIeMTremjFe3IjbFge5KhfYn9ZqJoUr0kKxbeBEMEQwSDuq7fO5fwF/bVBd6/
vnUyZpJknROcgQOOPpHbT14OVMvyDXfvnGa7YJ0B0FIsPEmxM2Y9UnGUIiayxxcWUfRNNfvaIRSF
3FjRqSheT9DRS5rHFcZa52D8hs9YoHN5hDOxIHr3GXmrm3nOvl/eu7OS8FcoxuCOkVQ6VokxbMcx
SxjyFcmhurVyTdtPemXv2wpqwMuiFuN3bBxZlAEYaYmmAWYsivNM+1Klz/HISw6XgtV8GLlrzO7S
/X3X6fLgW210f1ne2aUhCUOokytbo7/TonZmnlKMcSLat0uFcA+QfXjsQQTfXhZ1erGeKlkCPBJw
BmNdF7EJK7M0K1CNOA2ZxFxqOzcttvoFz0pxJekqkGTi5GbZcynqZmZBkD9Od53I+lfVMKQbhZfT
N4wch1QYIcJmPISVFxfHQjVLxtbTZ6VgtIeAqx2C3svjaDikQ692wwgXZVMP8m7QSTZd3spzWkIp
5i+UBhm4ZROeaYndamRq7QEblUI8ngMnvBFNVzGS1K88Z0r8Dcf99LGk54dEoG4J3hJn3VdY1FlR
EAyZnunUwIVGxq+moPKD5HsNT6K+B1rh/AYi0H9sqDps2ZRTY7lIBzAHpMHEV19FXDotSA7NcVw/
l9lK94lr1cM9FANG5vk1Q4P2beda3+2pIRS7vM9nlGkp8ds4RpR7+bfjfU7SxlKMCzM9KXNn71ql
vxdjslXrP3MHde47HVdEYdz+1Z034oTGizQ0mYBdMM1vBDMic0PfybbNNxTnnCgaxTBky6MjzVXg
34dFLVKTIWwyHmx6hYo0v3dnd34XThAJXt68s7IWF48M5oKWWMmKkoxAsM4sL/SXwZdakr6MBp68
Mhq3mkfOigJ8CMQHNDEaenxOuVYu2OjS8qpajMsYTALZCvfKJr+xoRLnroKybLI9wKOk4a4Oq7ah
p5KqxtNp7emVDAa5lz5zBvrBMT4YRl7eVZmCrqDctDnnlJFsMd4A+UhioNV+ToJp3/2E3zwbkJvU
RZV5sSWqjfWdk4I3DJSSdLGJvOOtTEs7iyYqHZ7ez4wsHhooAAc4oC7rxlkpLokhlzwUAKnVi0pU
0YVVajI2s46j17VhZK80vVfvrpdicnnJnVDaAkpzvJbBgWMLU214gRbQoiHgQrESUW8YxzPKZxGO
og6UjnHqVkYi70rlFsKMPZnY4Y4IJtrZoHxRAcg+r1wQTxruh4UfYpKVVisVoIwaUV1uYs8tUv/G
HcL4oPJxK1F7cjhIMQweOBoaSeSvm/tx8SUPmh16GKXqbrCneO/Ozhbv+8m2IWVxRJdSKniydZtV
0EiR1zZcUjhePZSDqd9+GyrmVaeRaK4uDC/C6JQj6OTRPsm69EPS0GYFKAw2peJb1i1Z9j4ctyo7
pwkukBHsGvVA+l0JppeH+9nDXPhW7yZtAmPqkhX+UDmxTSf3FMEt/lFTblDvM62Nqz/LMrDNG32C
XHDnmi2MGlVhjeOdOftCO8Rjb0WvJ9Mtq98vK9DSuXjsX5Llw73EfvDOUAtaKasYsjbVGpS1GmHb
zRREez/UZNdq79pjr8PJVJm9+DBzpRbCNW2K3025iBREeSP99r1u5W248SidIgvpJcYSoNJA8Bc/
4njXqjh2M9eJIw+YbjTuu7ZKmV5f+BBXkjB0rLeR0/Tfaj8z9U+pFvfV76Vpl8YukJEdvQQ+Cm2c
Fuq+9YJudIYE63ZRboHcTzw+viPfTC0gBtI0a+yQVjldWJgi8oK6TYrbyA/0fueYfTkygHqc8zd6
npmM9CS319NGwG5BujwId79xgItneRQgEFyTrsXMAHMAg76yaZKWj6rO+sQrkqKt93mEVt84yvfT
z37QjfZ7fZTFoG5gt4rh45G5MtMvRSGqr1UOKlS/vfx9TjxRvg7ZXMyBBRYG9+X46JJIaCpxisST
5gSPbOjqjMebff21HgXTq7b1yw1lOTVOFG+XlxePYum0Xs7p2Q0D9NE5pcPb52pm8Dpr9fQbmn51
PmMpEdOhBpCLW0J17FgKaEjqz2GakTiFpEO6WQ77qWgPlzdvRZxFxZRaNCgnY2m8Jem3nitYxLNh
t7mIPXxAsopwGdrTTdX12QSBTVTL4I5hcIOzM1PmOz+QCivTe4OL8q3Lyzl/PWZSzXcMV3LLXQAv
Bi1JMuyyvWxVX93Gmg4pUzHEIjNgH27testXOL0TVHvZo6W6vBQQV8/RZHe+ZZZ15kVWULg7Vw+g
0Asy3xQ73ynpayGJave3mkyD6hZEq2RirxoZzH55G09fEuJWkEVUfkjlUeA/PiyX1LMx4dd6ncno
wKFuvlVuEDNfWGxFIme0HTDTU62WXDd1g2NJrejnmH6CxEvhWfpAtyfETSJLPiRysvZzl2sbCnJG
2R1JTZiox0Dl14loRjZVJaPMEi8WYfimnXxzvrVifU6vv8XkhpaqPa2f9ECt1kX9Gd6hmFmjJjiS
20lAaXoTw1L5cozb+Y8+TbaykqdHxlGZ3C48pyV8Xhb+7BZrrcolszYKr4Iy7XFUk3ZrppQMcrdp
r9YOaoL0ldO7RoGdmsGxqEG6KOkcFx5kPuGtNTlwRcwFDIpWH+fXuoIgE0BXkH1QDk0h666dKqj7
wMmiwpsd6Jgni2nzrUlnY0sgufEQnNvB56JWdjDTtHky64QdnHN7l0vox+xBllw5YW7s4KnWsyp6
NLjhOOwweRzv4DgSLhRWXXiJmTIs1kxfJHrP8L5Wg6otgYDz8nU+VfpFHFQJtLvgQ7krZTSajBxO
VRZe3MaMLGzoJiBCbTaKq6fY5+WsnolZWY1uxqcYIVmhD6kO980Q+1+ccer3sxEw1ICi3E7hsQ03
gRVPL9w+b/8YsvQ6oqnlAcBTZKkkxUgGy3UX0ZTonUbNEYWZo+51OoGCnzTR39UGdJ2Xt/WcwgDg
g42CogPgU3V8ivCCAtT0kyVojN/Q8Fp7eg3Muh8dd8NqndMXQIsSPhr6MYhWjiVVgqiYpFnqzZVV
wVrsQwc4Q94vgPRD9vT9+nWBtiaCoHyNxJW6uC1FJKvMMk/rTVjNo0ln7nqX3bW9DDe28JxmPhe1
UpmEkYS+VYTLe9dh+idgqNm+b/rU2rAj53YQGKsJ3pbnxlqnTmy9dmXmBJlHr2/wnkRD/WcLPcdB
as248KFZGye2OI3HTqVBeATyDlgy5dX1Hs7wLtPywR6WqSj2GjD5ezv36zeNK4IfuHjza9X1/Ysy
as2NROrZLaUiAXAD9QNmdawro4risdPQytrt7JdqjCAcGQcE/QdHt7Cs0KIK5pq6+7GcOdfMEHqe
FH7cBmZg2weH2sbTxj4uCrDeR3xzUqWEfksb07GUuixIwGaQ+RC7MVigMa33Ezf/LZQ+OqmHRn/I
SqeLrs4K0JGEA87jvaBE1qOmGAVl0rVspZ6uAaGsKWTe1oTQ76+/ZxQkKPQTs+OsrtaWJga8AAlr
y+O++WIO6Zh+CQOASsxntRgwfFna8mnrnQS6S6bLoN8Ga3G8k9wAUUWhk3oDnMEfYKVI7xLXrA++
XzSfZBZL77K8MzeANnDK/UuSm9L/ykvQsy7T6iBOPfDcIntXZVNRftJiNyamSesZguhem437pp/z
8EtbxuXWI3vmIoC9IbVOSw6x+dqJxSEiVTZ1qVcwVOqFiJvy0ciLrWWekwLqi9iRwAZtWeXdYPiA
8TOeMw9kwReDLlnYdrSr8eRACJZGqQUfD9R7jSlUCcw6ZsHwLK1MVLlTviNfEGb5xcadPvOiIQcp
ZCtJaKyRWAWTK2QIuNpLRANbnJzkQxJBL9xEVXJ/WT3O7psBAQtxBiCJtWNHkKvZjA/LvMBWwMrg
oKR/H8aUIrj7DwQ50KXZuJGClt9jvR+nvHSMmFvWFJV/qwV58Io2wP6366XQJonnjTsA39LK6uLA
phOAU6wucJpdy/CMQ67srVrmuU1b+groxcAo4jker4W0QZMrwasS9Vn4aAZg5YHmDUOzYf/O2Iol
/arTlGpQyFwXNSpaWfRYEzksiqrZZ8Ko+n1kGGW4C8aSSGZinLC83kkF8LQgGik8s7jVDhpN5QxJ
iffYaAtTbxcNt0xZNw7XnxMfvzhslLrhADrewdGM4LUhjPVET65Hk4QSQ65v1Z/OJAVpNKTgbFC5
55HUV2JmBddWF7S5R8fQy8nOpp1muADihncyaN9rbfPQ9caLQpl38zQlOwjn3I0jPKcqlIVhgFny
zZBkHC80bsZGZfGce0rB89/PxBltqJUbl+ucwcD9JUdLyzll6OXnz6LObHY64TLFyEtZ8KGEu/ax
rKjoF1a8hRI9tyCuFtUHfHvC6tU9NuUYk0CoGR0zMKSpqy2oncPg6nIeltYARQiJAzMZAW4dL6iW
MPpOfYXmN4lj7kLFYL7HIpg6/0GbzOsm4z4FK0Sc+NmYXMQ5q/s8JSIh15oTmOGf3ZR9VL8sczVt
vMRnD+l/pKw9NZArZaMbhH+VUTC3UZcjM61g6ba6cevNPeOu6QY+DQcE5RuMksfbR786yT84GD3Z
2/oj9HIwvEJN5d80pc/kMfLo77gWW8XKc1JBpVNIZy6XgkTsWGo6KchVEy33SkXr5G07tnHzvujT
+aM1Z+4fE8k2uNk7oVf/gdUnKlu6vMgo4WQcC0ZMonFonF+cdrsImARDT0y73eqKOqf74GTUkjyl
6W99gm6YzO1o0/JUVxE06UnQ3NJM021Y4LNWC3OhCFp4xyg0Hy8HhHGi2aovPC3O9DedkeS3fqaW
8RuN9V7Lgokx8IO4T0tt+MxYe/2mmPvJa53W3vgmZw/02RdZq1EoKjDUJLOyqf8d+jkYN13tbaLV
n9pkKKHZHz9e/yyQOHMd2MZs/qxWjjHoYxSo8IyyCvdDQ9O72VRbyOhzxwiMZunZJA7F9zneXz8K
K6vU0VPy60wQSJPPInW3Ziqcu+3Phax00gJcaUEDVjCuMPJvB2Nqdjph1F1t69X1oSYdoS7kPTTN
oZWrYwK3H0WWjmFRluZ+IP2T3Cjpxz8un82ZEiCMLc/ELNry7JEJjMovdTgOvb4bvuiztcsd+c4V
0R+2aG4rLXjJJInX4dje+LJ9TNWwz7U/C2srrj67r4szBGSH52H91FnaJC1NL/BPpsF/iN2+uNd7
RnZ1wEE39nXZt1WoplNkRx8pgNM+unrqRFeYGgWizEtV+6dQPfM3RX/P4PCPMVxyG3ftrDDyIpTA
6YkgOX68u7o1OnlYh8zGtauGCaBjoVX3g2bP+a6PI9nfxQl+2X/gN+BfAqNnjjLd1Ctnz657p63L
acn7zMzJoJl512RTwIQyMXiX1efcpVtec1r1IFSGKex4fWGbytLoKalkY9nQNTQXXb2DC38ID5cF
nVMQyk+Lt0Uxkbr4saDJoukrNePcG/EZfmuMQTGwsih2k5rqjTM7uybgjCA1F7z12lD7lS1D+h5y
r21tZurlgXYw59TcyJmdWxBvGw86fdJk+lcRfB26bT/KJvfgxsu9fhzDXdR39W2TaVszvc+LAk8A
toncxAn6r5jatJjLHPhdlcOoXoFX3wV9RSVWjgaVsMtHdWb/2LQl9bKQwbCRx0clmEcdKqfLPSPx
sfmTnHbOYMwbIe6ZRRERwhgHIp7uh7V51IeZ1h/gONSaGON7Y3ZDwZSZrlByJ+ox2brIy5deWQ2K
CYA/SBOTJFi3pox9aGbR3MfenASp9opkvBPchEFSlzur8lX6WJSuld5Vic1QFeWHTrNx086td+nD
BRIN2oVqw/GuBibto7FUsSeyqXvTMs72PtJs507ieX28+gAJBJ4yFQsr7ZodNNdHTWo0lXiVqWfh
fZWbxSdsR7iFKj+zJDAuSgJBIY5Ta3DHYDaZshM99dqJxhibzLvn1JbaxVC7Xh+wIWqhAlm6KymJ
Hu9eqk8WxOpG6o3SZEXMcrwr3PFqLD5oPvQRB2/BeZ/0KWbSKoyxRkqcltmuT5S5A17a7q8/Hsii
aLQjA3hKsmZ0Y73UXpEC7PIbPV/Zzkx8+8/LUs4dDl3EPCDwaBJr/2/OzmzJbWPZol+ECMzDK0g2
u0VK1mxZLwjZ8sE8FIDC9PV3lXxunCYaQUQ7wm+ylKxCVlZW5s69V/6WSVfqvUaVNiqD7BOdcd8K
C7OVCK3O8U6mr3Z/dbhI2sgNsUPjeN2nnsnn5DimxXlwuuaaVC1vXNTXDAhVhujUGzwNGXXfZVjd
WKKrZqbIxQM1nbW6vMZfMB+UGxCuR6Ciy5rsUFkj0AlrGne+2Vb7DoYH9cVoStK4UInCszRLWFXV
DVlU8Mgw/tQMlEOWxv0xVO03f0RHaaGH98442DuXzEYoVhBohukYQWEQZfURAynSTM4T5blq8B4W
F31K12q912dUiklTMT/B8Y5j3q4tgGlWp8NanFNvyUN9qVHuCNAGHCmgWWX0L84ywCtQmHTr8Jp1
UdiT3gCG18zPeuLX773SRa6tpNQ2ne6fgK3Nwyd/AWugX1pXHUeQUb7NCCctzliGgAzrJ4Ahr5Nr
+VWlgMjnf1ZWVQoN3p4YpHZx1pvaevSjKL9Ybj6+dhCRJpmqlf0CFYJOX30i9OybsnMqQm3DWzrv
5iZMHdntePnWgXpuZXXzD+7ETzcKYoaMIBlOIU/LprE8mfFivzqgEyqogdAiputO5f7W54a5SnWv
cC1Gcycq97HwvlawRfz1WhfgaUR2q8b/mKdZU180Q5/E89iZ57jEBbLF6k5plu4xPW8EB/p8DM8o
LgUwJt5qMVUrx3zUUuMcKzV7bX7vFtXD3Lc96q7NOTezt7BzP3ZueQamuZOtqcBzG3tdAGqK0RI8
HI+Gtf+hHQt0mnnqQvM9+ZD3Vv7VgvXZhs3Brt5EZR7vcUq9PFgQqiMhACiYBiflndtvZ9qS51eM
SV8G/WNZ5tMJPdN+J0FcqR+qk0XNihuZhQHZfeHzfpDFMjBTcQ5EBjo0UFnZoYhll5+TuKySI0Cm
oj1PQDqyc88Aa3u0cokmtDNaRRaOTazNoZ5MRf+mLgxLe0wGpU5v92bePtrjTD7EgEAXhKmXIzOc
pbr4gexf/Z/BmBuk+bSJv1/aRtSF5L/tjH5ohYhtSekiP5SRWaDhXGWtUjS08r8aB8jvjsjcS7IH
iq0glvi2pCOA9la3jiR1k5TvKPXQrcsOSe3W8ZMmHKSb0IqK42MOMHQ8iGVMf+utBpHbcVyWz1EO
WSiK67ArHj1jLLJjZlV5f+yElFZICTI2LtFQe+nBLC2U/O4fupdRRP1oOsRkA8ycrlFktlZbaRwF
VFRn3bt0CVKD1TAkD7oh8x1TLz0RU7gHGYCaIViX/pweAHPVW/XZs0SDQuIiD+1Qtjv347YVehV0
oekOrxt/RQ0V3dRq9dkt+uZMb6N/l0TNnpT8phULOQlFo02VffWtg2HgMZf69bmATuI6B44Ln2se
vZYeTXmUFbjUaoCM8Y1uz66VNXrQLqylyqlY1nWFSsFSLZDCDXsUfi+zQkwxLUaA57lD++HWVOGL
Ssilbs5pX7Rvh0k3PnVtJk+xM87n1kCfOE27aicVVf/obTjEqGI8B7HLCtdNg6YUswkiojkP42R+
crmcH7uujuELjYMw1rXuQaLgdQg8zXm87/YbBWIF9yMEw62DOMO60C4Cr9MiBtbOZlQUzWPe1Xl8
oP1NLWXsRffNdiLnjzLhxDyOg46Q4FxEmXuaFl146Ew3tbuTAL28GvhBzEIBMSCxoz5++wF620sm
GnE1yKuJwdgyiMC5G1X/hUJZ8TA2xfT9/hbsGVylq7qBiEFW4Vy6l3+QQ+X8Fkfj8FF38vldHO3N
jWxaU9BHGBPwszUvXmNGTttKlpfkVf8RGL38YEMH9XnQ5SkqEJe7v7it8wnlBP6sOtkv5suMxU6q
KiGs+UMd/d4BlUIbNx3+um9lK3iSFCkWbk4p3f/bb6Zns+VHOmHGoEt4Sqdc+5RPVvd2nrT4231T
W/vHDL1OWgmXJw/SW1NR2thgKn1MQQjwM2h99F8TPUBiN/DP/hSXOxDIraXRy4OHhKImt5na4GdP
qACC2VnEoj43pVu8bSLPPMCihZ6snjk7ucPW0hS2huIpSRkTxLemtDQaNMen9p7Q1ZBgLJdggibM
C6YQfRsvfqPXWpDt3NZbDkI9mnRFIbahW7g1mkSamfcl7b3SGjrkcKEobi6jrs/V59d/OJIMQqoF
GeuL+XCtnMdZ5mVz9rWoPORuHH92Er04anDAnDSjWHYWtrWbsHBznTMoTpNt9eGyZRHRYHLQWmqp
h5IuEfqdhlsfS6CIb2ALfqXOq0r9uM3xS4hLYRBw15jcZF6mGbYOXBPZvjBC4T5kCvEvWO+/SOaD
drKIl+vjY9GYxTnhx4MR7fbDtUg399bYwVS3mFV28Foooodg9n46Wu5/mTLNfX//A748CRhUDUtQ
KpCfrE9eE9UNO5m1Z6vT7JPd6d3HrhnbY8JM95f7prbWxuyKkryh7cy84O3aXKuzCclOc25AR32K
igmx5yjSbeQxuBGfPPRw9gR9Xp4DRizBtqmBNDAJa3ZF0S6engo+HsRb6cmZ7Py4TMuebOfWHlLX
olYH7p2ioPrzZ9GETJ6RQSTczjFT88NZQ8X4RymQYj5GlpXtfLCtJalXPkBOVetfH+3KKYthoPt5
TqrIO0RJPR1bWD9fnWcC9XpmZXXOPBcKrkyrxdmCmONY2UjkZlNe7Ly8X6ZlWGGokk9kWjiF8phn
GzfZS9qKacLbLZE95bNp/C7RbT6NTlt/mDWjRRG6iqadGLK5g0wc0Qs1gECsgWbJyHy4VlTiHKNZ
JEJjcGDwd2LG3I73HX7LL9Ro0/8bWoX+2oqt3O5LcS77qHhTd452kpA4fg36Xa65l7kmO8mLgAwL
cRYI32530pO56ziD25yd2UCdG1564zAZnX2sDI3ejO1L/0EWdn72hnLZyUY2v6KinVV9LoUBvrXt
DqCJrTgTsJE4T6Wl/x2jEAJdU38WbYYy/fjj/rZufr9n9laXm5ResKQCe26EYrPtp3OYm9HeaOam
FeoKHsOiPjXCVQI5VNAkVR4fbxjaCqIJIUHwWcbD/bVsuQgoBj4YWCk6u+pXPDsBXrqYVtHYzbmq
ZPxIt5BQxXjlp5bq26f7prYW9NzUKkohT1DPpYuLyDLOnIMFckMeSmFHn/+FHbQ5f3F985lW9UHD
aT1wTFKcCx7mfwCwzN2DNkbJnlDA1nVC6qEmnFRr2l9dlZqchqy0CVF6Lea/0P4oqN0VPnUWV3hn
rZ2tvXC19bHIKOgyMa4L0c8qXMWGOxaDiUsAZE/Qb2idR7uOp4vZmc7H+5u4sTjFT0lOjPwYEWS1
OC+NLCUO3p5ru+kZl9aH7tpIGHKO9Jn7v0Qd9a/vtSopKajs0ItRDDKrECL1tKBHBG6vLCf3RzWj
XhH6tlbtKYFtlChJp0DsqZyRp9D6Me7pkkhkT9VZy2Xw0Wjc9NT6qUDmXERXsAb+17wT2YM9uf4Z
2F3w1Zm19LVijKR1lAJ4G1Ph4B21ftzEljWDbwV26RZAOhOp1Q/zECfoj0fe9OrXxo2tNeVVFbmZ
V6cGOzta2mEOcpc8sq8PS8tQ432/2XBR9YSic6JQx4DNb+OJVcF3liddfUaKrH9snb57MuM0+hIl
Tbazqo14wqSHamMTH0nJVwHSqhdZLNnMdGHKnJrpRfXHCQ3IV3cbFLfp/6ysLpeUwVYvLaUal8zc
x8mrp2+VNvg7x21zLfgirSBQ+wzH3W7btHi5ZeesxfGGMRR+ZJ2k14w7yf2W5zsQiFAjV88JnP/W
jF3yaRoTp0M58fPsaO0Hk+YuvYcklO74RrTjw2gwy2y42mGx2n7not5YJebBKpHmg0xfXzZtV7Zz
D0vsWSuGtFNELcHRLmQjdta5EbzI6Bi2UG8KA+jQ7TLHHp0cvwPZBv4rOSPNLU5Fp/shyHHrKWqL
1084oWvCEwbqMPaUdH9lb6DIDI9RBW7byH9MWaB/1OfFO94/Wlu799zK6uPpEWPkrRtV52SImpMc
m+HQl+1/Xm9E6cUr5mCwUGtsiCwmzaljrzqbIjKvlT64J5xhj8NraylqFIyRN4jCMHe7YQJ5wKyo
CPUGSJTLUPTJ1ZGTu5NwqAvjtv4JnItGl3p8UUxeM5ZGy+KmFBTB1jMo8WeeZcM3wyyC70Mfi/Yj
oghaC6N47l/IbMfgfH8jt3wQzn4gXnQseHWufCKyB88Zs5ISdmBdqiWKD001vTNN+a3uyBTuG9va
T2RoFESc7h41s9v99JwqA5oHKjUt8+ZSxq79puqMbI/LfiO4U70mtSIvoJK6bnYxOTU0ycA8t1El
8/ex1eyD0Iv8mOhp8Po3EmUjxZdClYyixyoZCIJB5p2Os9dLXH5n/Md4Kpk1Pd3ft60FKfIg4H6s
ipfL7b5ppVOUWWHhh72pXaOxRQ+gHKx3yMjFOzFp6xNRMmIuFTiZojK5NSUagzKihSlb1OWxRGn2
uOS7GaIqYaxdnq/DlBeplCrk3FpJIpTbkyioGDLzx+MUpIfB8kJ0i39zvfZvXtVI3sT0vVAKfT2U
gUIfLgCVmqFqR6u9DJjQNZKGL9Z00O+1xmB+12AD3znTm9v4zMpqG+NFS5aiZYHF5GQIZ6Z2erGz
Mt6p3m/uI+khME0VntbqTpWAot1pGPFPqmYEXqDPraKRjx/SRE7vbS1J3qEA0r0pgoG80Xalv+OZ
G7FLlfOprrOjFjXp2w/Zu9KYk4QBLjjvgrd1bGSnQdf0D3M7um+rFNZ436u9M385iMNXHwowKRS2
GWd1yE1XqX+SIjrZacBT+8Br35kMjX0rjcn5XjN6/fq4RXQEwQwqnN7uGsrWao4QvZaCGQ1cFICl
Wb/TM9P9cn9BGz5zY2UVS5C6TFBSAQS7NG1+iXURO49u0LR7vMabdgi+xCtFFvdLBPvZWzqQ6dDl
gtWUo9OHFkMfbZjPybzH678RtXiaIamt84kAe61OWtPotT/R6DnLvj4Vc2Of/DH7vRH161FDtHlJ
ORRiCNjIekLcMBcDZ8BQmlTBJenEb5EReDsJ9tZqUIeFsoNJIAWHvvV0nzQglQsjq5bOUeob+Zu7
uMmxlNn8874fqARpFRyZaWZ+WhWBefytgmM9oOVXdwaWxHCIJNNGB6vWrVMu+14eCsOvUMeFUerp
vtktt6A2q3CMSrxwXQNGIUwSS1LF/jC5oW80+dGGYuD194vLk5J4pYbsaGXdbmOxBHmpeaDXnazM
DsIyx4fU280AttZCOQo8rQnjD6WIlRUJNsUSfXn24WMIPSHr96MV5zsFto3oSzmF2ihz9ag8rdfS
u0XTgOnASlAMV23udefEg9P/FueyPsSJ8L/AQJUfnCTWytAXmbGzmRs+SWEbiQmAZuBs19FXaxeD
FzmA9mVh1qCUzMBB2zFdZoEA/Ku948bUKk+snSCzsoQBUGb/vKPfej8sbvB/ZQSMksl1puLt7WeT
pd0UPd0iWJQLAZa9+zHosfv4L1biUZYCqYSkxToBaIzOLEfkR8+VngBUGrktDLL8030rW58GYSBF
R6tk49dNHKu0YOfI2K+uiJFlDtJeOwxO0V9RURu/3Le14e1K74DOsxKMePFMSS1hd6PBc7nvBX3F
QI2X6XHz6V9YoYkOZTcAXtAatx9HaHPbAMbA2UYEW0LDFsU5n/Xlz/tmNg4VwD9e30AAGd5Zj8Xq
vT01WTqQ62b9/H6ZE1eKsM1HBlZtKIa6sNQTOR8D2SFVmCeJvAwyGtNp52ht7SmRkK4H4uogy1cR
pEHKOKnHqDwvU/znnKXGO99Iy53u0dZa6ZgSBpnYBC232tKy08E3WlxcgbSSEEJAH5K24avj9B8S
07pa2fB26GGXy41lB6W85Z7cZBw01gfqZpVrjAxRD0ZZcpwbxzvyHNNPcV+DARf5HnPY5iJ/Ab7p
uYCLXi2SAf+lMVzmsSKn/ykKyHc7r33wgujb4i0PWjrBHGP9UdrFzqnYSE1/9SRoGPC+pRR966+9
jGKR5wydRVUnyoNw4uUPS5jdJ7/VWu9T0uuZ+5AypNOeKCbMy87lsLnDXKOgoKm3vCAVgwxES5M8
KGHT911UDC1tOOhGMZwcEChmeP/QbLzilZo4E4v0tkhOVoEToahceBa5sJHqzhGFNatl5miwwtjm
ae/ljrNXnd46H+p4qMKB0q9ffdU5ss2lGHHdqVZ0DbPmDMcy0q1+Z2WbdniswaasLvQ1NxsjaFKb
Nb88D0ZQITgyLAcfrOLra7QeGDBeQLyyYcxfrcaWjcVyAPvWKeN7mtM01zib9pgwt9aizhzJMPc1
2eqtR9pLl9Rmj0vUmp5DYtvEZ9/OvY/3fWHL8Z5bUb/iWXqfux1t9sGC/rILsp91A/lEEMTx9yIa
9de/iyBbp3wE7NdAanJlyik12VDH5ePILjiOoomPC4Ddh/sL2tw2sjj8mtfsiyluPfKLunLYNjq6
+U+IvKLQrX3r7/tWto4QnQwm/fmPatzq41D1SBD5JVwAnPnOgOVHY+iCQ9FqQ5hNe0iIjRQfvkZK
YY5Kql6wdjARoPsFfBbneejeJX4TvdVKd/7Aheh+YlIAkIe1Jwiw5RbUPeA+QXWACv7Kxcux8TRI
y6szHS1xgEbICZvEWA4KcbxzZrdWR0UCNBw6RWRYq7JpYuSDiDWTyyWV8lNqtFUR9qYTn7poiX7v
UZw7wSbyutPFeYIRh4IV+CpiLo/b1ZXm0zVw4QXzL+WIHnTWu3oYVcEeDcntNv5jRUkTYoZJCKhr
bk/X0ifDIKg6XtLUc9+Wsw5qINCK8Vs6TtHv913y1vH/a4shHwI7byZoN29tCRCguhxc7zJD+nOK
GWd601j+HiPZphXKinx36MJ54a6sZFMlqinxL43MJAK1TGNljf26mYd/1sKWQcJD0Z6CzWotnYqv
XY9ga52O3zWxfJiaqAltXXahJebX3Rr/WFPXEqqckP7A+nO7JprpiKrHg38xZeE/yjqzTg1FnNP9
77PlC8w38rwkh1M4o1srDT3uLjeFf+Fumb7MTnP0PUjXx2GW/7lvadUR+++C1OgGa0KhdV2BCnix
uDUi2Rc76rsmtHTO1BGcZP9UOZ6Mj/A2j9/qwWzy0DH8rH6o475LD7o7Jnslvy1/4WdwJVMLYYhK
7cqz+2Ws/aoHtu9fEk0zTnEAJt0mHu+80rb2FrpLCjpqXhvy71srXZt4kkoeCx6yIdTcsT8XEeOI
Hq+Pp/ubexv5/9lbX5WDCf8AT9eFxCyypqaBXO1SkTZ9KX29v5iDLX/P+X2hX5vBh/v2bsPj/9tD
1Jd+C4DhdeokzXl0QJsHlzlCgZS7TIjHejG6Q53U/afcJVlNZLM39La1ofgNjRHGLlSn+HZDUb2s
jWka/YvrZ+XJi6T2dqzL+uS7Iv4XcQsifZ9KHBArCnO3psZIplEScfqWYYQd1YBOpVsa/3h/G7f8
kLYpQgegdRjrX50+kcYJ+Df80Ji68Y1W5cmpTbJ6xw+3nCMgYqlzR41x3WiMi1zETTkRHQe8fazS
4X2KMtzbydOrxziumr/vr2rrM6kJAEaNAQzQGr7du8Zk/lbEHPSMUvTjHBvO55k38cVN7D2JuV/f
4X+Fxl+OqFrszD/QJeOUqd/y7CQnaLo30aIHF8tB6vnIzyneMx5mGQhkjXbPhKcny3dtWxvwxwOL
6kJTiEUL41rL3pt6Y33tB7cy3sx5XnwOnKz4GtvO/K3hofutiur5ve328R+Z3Wfo+Hba72BdzIcy
ypIh7IKxOY+RcKZHaqlFeaLrmJcHibyed+IsGN/swu/1Y+dnvX9yUzBYaOCW9k7/5BcX/HoLOPFA
XpmKg+9Qff5nW+Ah7LnIyIguZpH4ARPBxaQzddhaHVJ7SeYYaSirYIp/+CaTj98TL0Z+wqodWwtd
qE6ji95D6s0dNtrVx7EYXXHQhzl+NLqyyU5uWy3NQ9R1WfRU6X2XvLcLrdi5G156DCgWVbNlqEpp
6Kzu75bBDdHJuL42lpt+HlM7Cn3Ugq9jnu8BI1SMWO8W/UdACyQ/vGpXptD8qPIsJihPZsl4qTRj
IxzMcXpsmcHLwyYd/ScJQ/LJMOtor9/z8ryDYUPNTTUMGRdaj8bomu0t1FuDi88jLUQ0uA7jKnh9
nkJ+QjeKBwAgdtr+tw6R5047tZOVX6d8WoKQK8BrGUSWfXnMqrR5L2xZ7CHKNr4gI7VIblDwh9J3
na14XonI6xQX16qTsJh1VcqIrdDCqUFl/n54eRnOeOIQxhh45ZnD7Ovt8nStikt9NMtrZlNxMrS5
O/VZJJ/8erKONWKWOwfs5UdTeHKbVw54E+YQVrdOHEd20EFndp2KaTglM2oXMJLvpSQbq4IBkUco
M+i0rdcfrTZmHVBSUlyprcyh0drAutLoMJXRg+ZPe5C4LWuQGNBFputJ5X118YzkyXVg1sV1MHJ5
FDrgXbMyZFgZ4rtbwkB7/5P9QpncnjqkdngsomTBDAIwzttvlk+oKIp0LK+W1ZvZGRaUpTtpVIO7
x8j2y+xadHXdvJnsBBWHaalj6zjCLmwfEj2zf3Q0e/zTqNddcXKXlllbr53bd+MQtc2pybPxT3pL
iIoZWQl4cAzKqfxzJlFoj/4oux92U6Uw/RvS++wY3EzHcqqD9AvdbX95TxIzt0dRj5QPzTyJ9VPN
3P5H2bqGCMU4w1JXTkQnQLTT8jPG0YdwGXr/vat53hSWphg+S5QZICfj6ZadXZC3yavTBPVKU9NZ
XODBi9GGSUvMxZZueQWVnRwMa6FOVZevwxOqq5SHNSVc6KmpHsGFcPuNDKEnjXREdY01x/lsapP/
NRqj+ltvp6/rdv7XFPVxZGp+5STqyD27ssxgIigJWV312HSgIEyzk9PrryMw+q8VUgL6kApauwaf
pp4MYCgbqus8+94DownpqZK29lDK3QfFRvhjJgrOefxYtUtWC9I0NE2gYaquSRotZ4jCtIvtifzc
APo97Zwl9mZ1lHiEQmNBvV1Nfq7CEe3hUks0q7rWWSsfWtePHuy+3Zty3FzQMysrZxDNWGd1OVVX
zYymP+U4yLCDPhIinDnbia9bpigo6mpWiKLfi2d1WkHtF3g4Q9d/7GZGdQG4JAe0pV4HDPrHIZ6n
GaukPp9yxu8X0ow4NvMLjIDpoQi0YKcjsnFfUL4BX0qNgCtj/biMLZgSNSOvr5aWLSFvTf3gaunr
SIP+WQsGADkplBPkQbdHSAxD5g4mMvJF4UYnjeLzqe2rvW7mxrfhra4gCSbfh0XdWqFkkKSiMqpr
GUAtWVja+Fj67UcRacVON2dj17BEL5rqP8Np655ZYlAf6qXPYaWHlIZZZMRP9KD9nY+zvaD/mVm5
AFwOve90enWFSf6nkXnmI4+AMfSs3DndP6dbloDgUvWCtpla+coSs+J1O0utumYy9R/iZWn6Q2bF
znuKt9nrcCq/vAGqFh55RDo8fD2WBnNzmhWt21xNvxjOaVoFD3Ujij8a4e31adRVvYo/sHZTMleX
Ed63CnVeFwdZIBJxhR5XHqZ6Mn7r+9m9iDlHzLNMnWvht6+jiP5nfdx8RFcSJPAdq/yB4S0v9ode
XC0mkoeH3o0jeUy6YPh0/6OpsLZaHH0uMiM1iaFKYrf+XvAqMtvZrXh5TO+nTlzcVv+RN/UlM7I3
GQwTYTzPn0rd/3rf7ob3U/ol9lENYLBwjSr1O22esqirr1Styt/FLNP3Vrrb0P/VnbldHnkEiBzA
FjzLGdi5XR7EjmORcKKv6Zz25kezWlzAsjaBntpi1bRnX48y+WFsrMR+KxE3GcPeHuL+EHDXTNca
LcHknbnQJH3Tl+YUvK2GeGg/IKuR1m+XyNT0kJnLpDuAKR2+AosXfwWIC8Rvahts6cWlSOudLRkt
bTiUTkMaE/PJT4EQJkd+BPN90atsMQ762PEsGqUefU9Gu3RD3Z/jv71h8orQaIZafELYdflgqgnJ
h6WwtY/ovULohGpk+p9AAJ09ulFmfjMahOOOrQdCYqeo8vJ4s5XM/8OA8ovnbBV/NRTpYLwo6utc
ZMPBk26PZlCSP+Q5Q66vdY5bU6sTlxRL2wO+rK8JvHenfoj6k4AgZi9Hf+H6WKGorQi2uYXXlRRm
M/veDQRv8CjWQC5Y1qFp3OhfWKGqzc1Fs43myupCkbZMUjcpBUEC2P7jYCVTczTm2d0TqVT/0NrV
CXt0iwIepLyGb119wtUgasDVo1wYh9afuqOYxjoNbQ02uioal73mzZZHEIE9hscpLdMkuLXY+UXK
eGQtrnbS+z8dLxNfrbqv9dChFbGzjb9YxF4sD+on+r2K0WyNefegn7a0vhXXYRROGy5O3jUfJr9J
5geeT+03aUSy+ezPKXUrBkaN6tj19jydnchPfxdpCY8MhBN6dfQrwVDUuLjLdJyWNvmj6By4PX3B
3XvIW2laR18LnOGQ9zTLP7v2UHhhP/SO/5As41KEsq/m4COBO5/PdpoK8xBDJ26eHWpiM9OoqWOf
+9htZVgTROVxRNRPO8SNgQigwzxRfaxKn+ge+lQo5JPuTUt+NKsky1999SPFpqRjXFShFXL09vuw
CbxRnYXvk6bNiSKldsqDLA+56IadZGbD+cD/ANig1kNXZf3yqJOkc/vGFtd2BspWdANUzx3t0GZe
dGgD4/T9/Qix4XoQwEDh4xB6qfioP3/2nvJiM6F3OIkrVLf5n8usuTJsYmC3gDZSRi/uW3t5Wf3C
okC/yeCP6iDeWmPIvneRtxZXXV8gssbpkQKO9oCBL/MMrKjeK0N7wGLXtbKAQkubk0pfAYr2H3HS
+msuxXgkSuUhSMjlLWS4xd/3l7a1kbyzwazS36M4srogrXHJjRRGrqtTTGY46Ir1rvV/2uW4HP+F
JdyQfAYn8dZAiioQU1RLX1xjBA+zJ2gZhPNbWkZLfbJTrpYd59/6ZiQYfC8gDhTLVwkU9Sokok1N
XBd9jE5W1IrfjGB5ndSAStO4ZaF34oORQAHkufWMILOzyCmb9hoIfXH+ciLDGsOiSzvEZBq/Dq4K
gOEjlQmea+eSfJm5MUNF/qTkNXgSrRs2wMvcrh+99jqYQ/U9536e4hAV3UILtbg28jCpuj56gwpv
voRW7GltmOZWsqcKsOVADJIrDjJmJakH3O5Aaxp1MnRFe3WM2n5oWrv+EI22+M2B/uDpvgdtfVIa
LDz9qG/QKF4dwz6tmxo22vYqcvhOIaRITPdhikqxp0C0Fc2A/CpkAlNqwFpXa5IGaluOw1cFDfYG
HuM+P4DMEm8Cc0bOwdtlC9swCLEB7Vl1+lVD/9agqy0LQy+duGbe0B1SK/0zSKo89OM8DRkxfxUq
/pfTKtZiSvKEMi6B1fIcqOyAXHAv1JolPiS5kKe06/wP0p72ksaNT6buAzWar4LaenqxyUprNkfC
Sz6KICxyHUXwarBP9x1ja/ugh6BtSXgB6Lq66MoiNUb6itw+3OKfqHUsdIDS2nznjJP7pdHH4eG+
wZc9FWpf/zO47j4vYCKCqnXFta+Nglwk+VAXxadlqn6b0+otarL/EYGz04He2koFN+USYmaek3br
IzKt2ELPY5EL5CGHeV6C8hAkjvH6EgjBhIgJHzhTlAS3W0MGajNVz/vn2gZ1c4iaXmOiG/3ncUaV
4v4+blx5CkkFlxNoREU8cGtKS2etjaayvYLlo5fu6+N8DaI8fSqbOX8zZ2Z/KvVoDwKyZVVhW7mF
yB5eMLN4keNF2ZR012r24kdmAY2H2B77Bwnj5tUeOvHojuVexrJtlA4OfT+X9/bqphjhBw3sImqv
FR2Op1YsQ2jKyH6SWtMe04p7F8DcXudoxZX3z1EHzwWghqhJlWR1vRuzlYFtrLvrsAiBzJ6WN08+
W/0hKhdZA2PoqosDi+qx1YE0h6Pv5lcrsbQjZQ2xJ2i4cVUAngDrSjUK4RFbefizpC2LNaPkyubH
VC5ADTEde4DWh7gP6p0It7HZalCRriOVY6YFVsuOUJpqx9HormM3Fj9SS4+/j3nUvKkSI3sfMJtL
ElLH5/vOvHFA6Zsp3DCkrWQGqy9si4FMw677q2Yv+bulqrw36HZXO1ZWQiTqk1JGgPBGVWwUrflq
bSaTAkRQdtEVoKDLySgORdK6YeX02gOMl9mha4sFfZ60f0ODcj6WfTEf0WmQDz2zp3pYVM0eFdXq
y0IFiViMajCrVjblzFWJvlvc0c16T150n8qKFTXVU7YEycUZlz0S4NUuK1Mw1PNa91Rf6MVLI23S
YPTbdLrUSaMh4W7EIf/3nnLqlhVGhGhsEGt5vq8CU8GIg+VNYrroVqEfEkdvH0h95p13xRrJwGJI
THEa2p90CVHtuz0RZlTnfZumy8XqqAJfi6BJ2vPYzh6xsEthJzENWDUfG7uyypNbjdOPVOvc4Zvl
D1KGMS28n1B8LNWHykqWpAz7tHf/yJ2ht06WXXnXaliM+pSbeYxgRqx74q/7Lv/yu6PUSAEFQhym
OV+AUeinMnI2O/Olmlwq/3nSxPwGCSqrRJP1vq1fzArPKgBqszjTQPe4lvD8NXA5oBJq631mXRrX
qOFv0f2WCa45Hmv8gD6/eyntrsgeM4pmZlgwH9Q+iNTXxcEws1oe2zpzfnZcRv2XsYSY5bdYzwfm
5USVmG9sLV7OARx7HoMbmvzamyODCMzlui2Mnn3jW6cu7dv862AsmjjajuyNByvJfRfbM2Pr9xf7
YmN5TZNQc5rU+OILBFMTuZSYJa+XYfChW5ayD3tv+qNbTHl6tSXVVWEcjgoOLQ/1S54F5bJ3QMeU
ZneldCS4gfXvtmhpFcXa8b4hj39o9fkA6quKAzU3WLxXccuVTpqhNmVfrGASKJQVWX9cGHk6FBCM
fhistPyrdlrttRupRDNg7SZtYnm8BG+XNzI362mNaV14gRluyDCBhzSJOit2l+1dOy+jhgoZCOmC
y/UokqoteLaXjtV1QZ4t9iWyNYuonCxHdBXa19VaOAfEfxR0CRc4B+dhZaV0TOGlnn2Zs6p6sock
/mQVtv/WSY3lUTAntzNnscquf9kD0AlYTw3944y39tIimALbrx3Q05EbAluq3xhumj1ZMgZvULXd
p/uOskquf9lDmIz2NZMxHPpVogv5U1fHTuNc+EXJH220oOlIu+qpjgAf18livKM/vzx0UtvjwFqn
S/+Yhp0E7mklPbtGiXS16TPoOjgXoaVtyLFMzn00/d1V9fA0pkl5bQ0nPTY8yc45TAjHaA6QWp/Z
9/tb8OL484mRFCHU8fhEhnT1ifsqL/KWGuIlygv3gcLDBBmiGx+1pt5rEavdvD2WmEKLXDHtKsGc
1fkfukCvF6bWLy0ZWwitqs5kWV3BIlHrj+iYXKTE8NyX3cOY1PFOlWbjW9P+ZEZI6dEpqrNb3yrR
sC0cxgwuskZSTaD0deYIsbFO1of+0kBFwC8/mLmcd+LeGp2tvvWN6ZWbyabtXE0k7qUVYjz1UCKc
vFx3/o+z89qR3Fi26BcRoDevxbLsnp7WGB1JL8TIHHrv+fV3ZevhDslCEXUEARIwkKIymRkZZsfe
n3W1RAKkitlyPrvXD3nnQugeXPTgSaDVx0/Ax0OcCbALkdTVZ9abLkxKOzZfojgzz5WidC6D8Npe
lCECz+UnpvllgnUXjUTqRasL7BPQF0Zeyi+VYo7Wua99igxt1ZnOqY9CuThYaRaWB7WJlM96g+jP
sW/pnLm1Y2WtO5uZs4em3n52RhjpiUBmQDa7GaVJ1aYAj67JsNaXLzNP6+hpjfWJ+DkHwGq8xc38
3Aw7+TgddqpUHHLm+wTeZ3nSwFhPDfhHNgFilpMkhwqaBfV4eHxxt7cJF0mAKuCW9CjWdek5SZEt
Vn3tZeqMwe3Krr81YJCOeeoH54Jiousrc/ljLGwK8mGv3x6b3z5AIgijOkDtirBynU9X00zpKsr0
l0IpjENTOtGrBaBh5+rctUIjHL9DCg3Z3HIrc4iV6lQa9Bfibtlj15NvcZBYOyw9H7ie1bGlQUcE
xDtHiXpdWSz10lf6vLRe5IJR/ZcqSpQgOmQVsDbURcomf0N9qzE+QebQBp+m2IR1Gu7w4B97tmL/
vSnLTsZzxXqStgerKdo5dHV5LP7JJ/i2rpKgwTAOWe1b36BNrSa3N/Lot0i2w/lcGUYFhlRKMtl6
r5S0gahlovDk2kEV/yVrYa/edKtr/ciVCnPMd47RnR3GI4OuQpVIpAcr32SEwOvGINZfkJPK36os
kw99ZSW/Pz4t24iMF4yODY0UJqa5iMvvSCkVMW2d75gH/vg1Q971a2C30dnqK+1E47k/11LWHx8b
vXP1LZQKcPiC+REuk6VRXQ2sRp0n66VU2vKqmpl0LpinvhJX6K4eOvAlOjYSHG2VPDce/uEC6Izy
oNIRoya5ft3VtIiyNJjRysid/hiCFD8mXZbuuNs73w4rvGeCQIVh5pWjQXAgUcCiWy9jP6UnOlO6
Z6InsnMHP2bWVreDYpLQkqTgIDA3y31kQE8qlZAJsNhCvTWQGHk0BgXS97FuzpUZJ7/Piay9j4Mc
fXX4tD9468JjXzf9j4hMdqcfd+coiVSZ2jzFeerK2vLXpFUaJkkjWS8RkFWPrsgn2GpOgx2ljMX4
45sjafFODVYEJssNoJ4ldPcE9Awkifjzn4LtIAiYgu8t+6XPJf9T2zk6MjN6c8318TnJEHFwxEAk
xAZClBvvulodPI1BRSwovaQgHszD1FmleswsM1Z3QvvtmvicJngYRpu49euAQLH9keZYI71I9Tj+
npHrJxCh1Op3f3DCnRO0vYji6PBQiM4VhaTVRaRHJ+fObGPLj3PLldNezw9ZYhfVESBU2BxkvY4a
t9edSXPrJlb1HYmU7UVBDpXSB6mFLMgUVmGJU8xzEyh58Fo6nX0oqagfocv+7bG7ubejXBKLJJpu
GYXQ5SkJo6xt9WAIXq2mNFEZstpvjIPObt6F5s567pri+WVFMM5vuAsUhW9WQA35WhSZeq2VKT3D
ZmN4RRgoO9ftrimoeIiehMryeu5ZY4CRlKgNXpUu/6WO9PJKKfn7bKXVTiH13jdCn5GhA/ZQSJws
t6902jgMGkeoG8vSp1busx9KqOc7b8LWe/DWAT+D+k8It69Lmp2P/kaJOu6rldnGNau7/Le6bao/
S8do3sYmaN+r2Qh2Ptd2aViCSwPgtZhHW7MQZ1NR54kZAVe0wTIxMcS/MmVn/fn4AN4xw8gl14sI
n0WuO2Ajcw683C1yjUVDXyPVo7eOJ/nyvBUKw7wH3CPifLHDPznDkBAn9ivQMX7atW4JFNNNM2Vv
iGJz7AieCYrAsQtKaurQSytSVYiBHql5VRP01aBeSN1AgaPRGJ5FLoPzJrykaMO9BRNBprA0BQ6u
LhMAeS9t37Zftdko/+hL7Ulgx4cVwnXU5KjaQFWwcuzkvv1Exu+86EE0fM3nwjzPkdnuRLKbI8Ba
QGYJRhoxYamJbf3p4zQENPghm7WMSnGE5jI4OrNVHR4fge3HIZGm7sRfQqZrHfvn6lQ7U8WoVRFS
oz9Fs5lcnMxBiRzp6b08554xOmeCtwRbuPHlkkxdUoZG852XaJhD8wYX7kglNc8m/6AymbvjxMXH
Xjz1H5qZvBKCMg602eozldJcFhNghhdDr8yDmSLxXhjhSRqz38Ip39MgvWcNsT0yKO4s3dbVXRp7
qSNbm/0XkCzqH2M5pgcnKaVbS2YXHIzAeLJ9zSkUs/XUtql/0NJYJzpQhsuOBITzVQPRdKzSuj11
Rj41Z0tqUaMmnlSezROpAxBmANRiCoFq+up2RWlgtEPrF6/R0Bv/+EkovdfUgb8+PpHbcy/uFHPL
+FmGoT6qbT+d+5RpW4VWVPWa+Zr6zSn96j+MF1XX/8UKoRmeQoxTrNaSM4RkBiUQA4dp+1MeWBTo
qqFwH1vZPFHUh/k4on5C3kLktDzwVZql+WC23auTz9bnBOGVU49+sqfF6FMl5jCd0lJ5EmDJwSAL
pDlO9AKjBJMPS6OpXhtS143da2g12Vkpkvgo11124NDviSWLh3x5xZamVuvrDFpeNT3hV9gD56+a
GevHKRTob0WLjlE6Ju/OFKa3REqG0+Od3WYyXDLR0yElJDejBrlc5dyNRi5Pavc69k14S0LQdbqZ
FsfORtdt8K3O7Zv5UDS+dakaqVcOOfNADfO+YCYPqd1kOz9o69sIGOlmEYegaQUOaPl72IRyrsdu
eFXswbiB3ZQ+W5Gdn8Y0z3bi/TunCpwfEGTRzxWd8aWpqJQqdCHD8bVvkBFnVtI8pC0k7cpYpweD
aexTX4XazoW5a9QEDUDuBIH1erSA3sKQStI8vs7IEnoBMLFzAnfOK4X+6t2as/rP2I73+jBiJavz
RfQtiLJF3W8DBCKRCbK6SPpXM5Sz+HOM4uahLYZ//MgJr3OQT24amNOhAzCkXHrDavdizDtfleCS
5IppNUFLtHITRhH1TdkGw2tv+N15tKboWPUBWU4X7JFybtsI3HwoOclsECjDW6xs9Q61hXHShtdw
DJr8kAe1ZRyCLkp/URLBbqPFo/8jZ5XzoVPUUDqmrZ4hvdVXVJj8On5eSZa5JfhvBDCc/BVZ7eU5
m2mJhoPV5FfLbsrPWpJZbpFa9c7FWfp7mL6wQkEHYB5YE/pgq4sspq7lqdOza2drY/qmlkM7v1um
n+454+W3/NcQsQ6AeohCid9WflHqkVptojS9olVfu1Gvh3SdneIQJ83e8M+dNQmFI4DnlDbEiMxy
55pIUofYtNMrA9eOfZBh/zszaq7+89gJihPx/9dDrAhELG1KFKOoZRDFLc1Qomu1sgqTK+l66OWD
4f8+xm3jBkZu1G6imOXxscHtFkIATQlXdH0gUFlvYdg1ozF2VXw1wrD+4kjy8JdfDd0NkWFnJ9Fa
XYePxTFqi3YYnD5kWmv4dG5MbR/GdXxVRn10tdEYXvpYnT73k9z9XheafZIlMANOPzQvedkmV1BJ
0XuAGtjOorcfU4BUyVs+egB4+OUuM4HTgNbNWPSQtZ7cJsU5imNlx8rSv4rlgnICAERSwfutrjl5
+3AEgFHa0bUGf3zojNH+Mjj95AbR3P1Zj/L0Xgyz/DRFurBKYsaYHdjYTV3V7gwLit4pusrdVH/t
NHn8UoOR2ik83NtB7IBaQeh0S3MsDTHEboYeXasgkdykartDBTfwzg5ubwNhwMfQFmgMrK3clW1m
pRIMRnRNBit7r7XQ9g+5E+opyrLV8I+ho8T4+Dp8zKosL6BQy1GhDuWUUrldXcAo6ztDN8v4OqsA
4n91pDrpD6ZSa9pnCYL2+UozUstcLTay2e2s3v4x6iZDyMgWyP5JLmnXvqjI60gXjU+su3XWdslh
9nuyhw6vqHbw4jNg/Fnu7FiuDoM65dJXiBZa/00ZnGF4SX2/MD2lBcl9iv2o30NPb288RIngpcR+
ftRol4cf1p96pnEhXSQzJDyu6af8cCqoJdzEipud1sIynBR3QJTc6EBBOQv2Yh3YhINWBjCIxtfa
KsuzNbe0+XK7/mwXTf8KDFL+ewJNf+nRYrg8/pLbEwoyjGotuH/6U0zBL5dpDkoZNww6XxUphYSm
ydFZiuu9Bs32jgv2MDACZNxQgKwZLo3EpiDcmNzxwJnbF7hY1eSMiHhTHWjrK/6ReLdLrpWZIlj3
5AIBUgOh4Q5y/8SdXy4w0wL+374UXB3J9OVD0kvqMR14bHcyns15oTdLtAZkBxwwvL5io3/K3qJR
ikyomqKr1if2O6zMZc4ra6tnKjJIdT1e1ObGY0yUR4AhkehQ11waqwR2p9S66CqNyl+z1KKePilv
gyN9nqV652zeWxjnE8pQMZGHtaWt2gH5StMuvBaqX5/a1DevuObqxUdk8Px4WZtjQpwpioyA5Chu
bqrPfkGXGPgljmxiFOxTM0SG8WVIVPtHbvVh6NYdsLND3lrZTsnpzhopbTIfRfIIvGBd9kYYVM3g
FomufdMrrlnjp6HwSNzRHuOdc7K5cKyRZ4fZJUHjSKVrtZ3jEAJv4CpQPJ3cJinrg68wcvN4J+8t
iHNPigTmk/WIP//pNJZdqdtzkMTXDpThKQ0k1qLJ8WlOir1Byu2C2DQar2DhCPwoyyxNDQxjFM6k
B1coxPrTPNnKl9Sp95QEtwuipwTrDRUL/kFLcmklg8Ftru1QvaRtkvyZ2tDjOloZfw9qhFUe7932
FGJK1F9ElYl569WCcuK8UjYylafJ+JbVgVd20Zc8V/6opvytqcun75cudNOE98c9UpNerkym1Bkg
HqxcSsZCr343zm5sqKWX+kWz4zbubCIHAlYV0A4cc1N8yp9ORa2UZojKrnKRc+vbDIPWDUnXBIqk
Nrw83sM7lkAe03IRWQBucbWHXd3ZCmBa5ZJOmeZOetm5ZmnKF9tCzuyxqa0vJOHgBJKf88mYN1wu
Kq8nKMnsQr0UQc+MNVrT1Nj/IiU/UvvRd4zdOewCGUPeQUxM72BlzNQCVW7Qbbs0DLl9lqM+fm1l
6g6Pl3TXCuV8UU4BRrjWG2UMIS2RzlYubWNOb4zomic5jJ8rlxF0fGjRUtkAe8mEwZpMtrQ7p6c1
p1ycPGTQyHcKrT5Ujh/9VVVms0fpc/dEUKylni9wZOseXGgHaKyXMMRU+mC5yqDU59lwynNaVvrO
Mb+3fcRsBDbUiBlZEX/+0zFvwHJLNO2Vix3WwDCrPL7mU63uHPG7VgQ4inYf+MePCeyfrUSOzXiw
wfb1ynBrcr07+3NV72QQ4qIsAm0apJChMsRN40Bkn8u1hH412kGYqIiAW0NxkTMZZOFsGdkrvDs5
1HQZ4u4HX7biPbT99oNRYzOg/qK4B3x8fTxCOCeiuNanSxsHzksmBdWhHR3bC+fy+Q9GaAbHpaiD
wEi3LjZJ40jZUh+nS10jo6PYreEqNhR7z94q4kDSPmS58bKwGCy3EmVFGbp4Z7pkAbwVVtSWhzSb
nqMaFrcKYkvSMT4V+HCmPJZWyjCbJ6ML54vWhoNLgq8ey9beqx1tEgaqZLAEAmkRUFD4OpZWpFKy
nSYdRxSJde3F9nPzv3qnlKcc4sDf63m2j03o5L+lRbsntbs9FngMeCThBxHz5GupXVkeslAzevPS
BGN9zfoA4GNnVSe4IPco77aLxBRvFR4K7kAypOUimf6yhnByjEtjt+UFxggDEgAnTW9T01TuHHXW
WfyYzG3HWPnt2cMiYBAE84yC8Yitc2pdLWZ6QpHJA6b4f0fIk7uB2lZ/P22FwpwAPjKkhD7iylNZ
MgOsMP4alzgFr3wI7az/3salvscVfeejiT4MuCfgK7AAr2L41MnisMoC7ZI3oSCwA89VT1N2jCh7
P3fLeB2Zj1ARNBXeQ7wsy48mdcUUyHpY3QZm/ufDpPVB4NKw2ON6X7nff+3A0wDqT9yFdY02qXG9
hVFVN22yJRdol34KESveee9X7vdfKw7S0pQZaTusxz1KQDdjGGOlzuPuL+TTreQS+3DaHOVMnf7b
Z3ai3aLJNrIdw3eX95Ph1QUPmshBesssb6WkSl9TSiHfqP/vza7es8KICYtjgdT5xLn56Q0rWkWO
aSdVt9wimcvbzLmGtTT9eOqUf2ziz1ZWa5GsqiyaLKtuht7Nn8LCdt7j0C/3OvqrQPBfMzTXiZfE
AVRWZlS4COd2Sqob5LuvZgtAgZW5RtfNsIzaz1G1Cny04MYE3UbVkkb7GnFhB6k/x23W3kSjbjwi
+1amB+bd5b1hwXtHkOgWT4gtqhiru8s0aqtZDL7dlLxBryyXUj9GXaMYp1/CrurzT7IfBuVJy1V9
uj7+cHd21IB1FzAOgRuzSCsHXOh9olOF625NCyuty8CmMp+tMes6t259zfgzyVJGxg+Prd5ZMIeR
Zi50xXS+nFWGXECsORs8Kbc0DuJDYpj+xSJCYLS/0mUA4VX8Yks6DPGPzd65C6B0RFuR5IjIcWV2
HusgGWi/31JVGlS6bU70koWz+uV/MAMuQ7SX+KTr4Xuny8sEnoT6ZviN3x3mhpjkexhNQf7L/2AI
RDQFfHpqlBuWdzuhF6L3kcnd7q3oMAZoHkj9OB2ftkKrTFQweX813uullXoqVYoySX3T1OJ1lKzu
aiizf3lsZBUIcNcc+iD4KW4B5fr1zU46S/Wrqaluo9HCy1g2f3YVM3Emk3gvdqrO5bsf+EZ4THO1
iJ++A2ATSdCpbIA34Z1eLhAW3Kal6lTe4nJovpRlChM2aJ4JHm3LmhC+C5riSXGRj/UKWUSAulw6
Sm9Lm4YJjH7QWK9eEIi4FcX8L2WGwvSpTIcJJH3fHltZbf98vM3b685VF/1mGQI9Wuyr0LWW2oiG
tFrfFPRh6os8Tgg0ZjphmJsraaQC+iv0aec+bG87FCWkODw/ouSyXqtZwWEVVDx0UzzWb2BbO+WX
3Eri9JPkJJF/QIxdiq48xE79n8fL3V54UbJFUlAcXypXqwvCnIk5Nn1W3ILWz158KcvoYJRPCpKL
b0mtFpwNCCmyjzVaScuz2pyGobh11ZhcJLWq3oe22mvV3fl0WCEoF3RIYtBkeWLgu7HzOE2Lm5zM
xYuZ5c5/s6joj6SVeebKSlY+HZ+wLEGKQi2OdH5dMbX1FPlbVS1uNWPVblh30SWMGHB8/IlWceu/
m0dwgmNhgp2Hdrks9J8NvU364laYU+EWAbRVqo8ynlb4e2Wku6cBSD5sISQc8tov1zJcROhPs4OD
0Z3tbshvWgpF0P+wIFo10EeBzNucdh7UEO5fs7j5MfFQENXzsdf74csAdvz82NTdI8H3oVMlSnHr
UlUVG1aj2xw8NRyQ4Mj8Wj335Wh2rjIZ1qvil+pzVfR/vxZVbTE+TNSwRj+rQUGc6hjFDW556w8D
DoVDIVvRl8yxkp2Dce9r4R85F2LCgCx6eTCSoLEnU544GKrSn6xwNI8humn/w9eCMgKEKNEXjnF1
/BqBexr1oLyBKe++CwLVL33gNF5QycaOG7x30pGf5UJxVQHerAqLvdSaVZ1iKiTldoMm6U5TmxvH
qcvDnRft3t79bEr8+U9BP7nZXNHyK26OFlfFkUq3GR9LAsE/Hx/Ae3ZAgHCleEEphqy+kZIrszIq
QXEzM208J6FhXmodDs7HVu5tHGgJwQghaEs3MWqFXmhVxQXhcVn6r5qe5LoLaT3w1yG3g71o/K45
EGg02jnkjGYtNy+Wh9bOrZmDN3XlUQ+AY8VqlR0mNUl3LvC9/SNGZK6F2Er0FpemEEiu6rjBp7Nr
87HQsvlQl211fHr/RFeUZ1CUddR1CaItoJMBCc+lbaXBcMeoa3+FUVLtP1HRUYIda3deeyBIBNjo
HcE2t0bSxrER5Gru4Ft9S77GmXOIAnU6TNA7JqnUuIkeJDvHfeMHacjCFMb7TscU56QutzGSAimT
czO/WZkkv5vxW1mC+J/b4zBKe8WPu7ZoT/GO0KiilLm01TMMLdU2R96eQ6ImKe3q8lzkNV+tCWLt
vZasYcfpbk4JSQSJIeGpYCXe1OPKlOlHnwbOTZ6i6VNKZdhN26bbSSY2x55AQbRzaCdSCMHOcmGS
PwqtmhQrhRG4at3qb0Ux5VeYnqcdt3HPFCQpzHNRvIdRZuUJIwbpczvPwts4BgWcbmF9LoVrb+Mo
2MGT3jMlQAHglLnPvJHLVcl5r+YpU1W3KkuNqy/JzpvaWelr3Zrys8GmKODz6oueDm3f9QZqpRwW
1mTAWR5b4XGSql/zZIp2PMbm+DEhJtr0DCwwo0rtbrmelLFpK4KG/6oa81umKF7kDzYUFPG3XvKf
7A/g02kO0aAiVwYLDfXy0pgP3iPX0ra4xYT3J7P1w/Rg+7F/rPjPhsNjL7U55RijJCBi6H9xR0tj
utIGzcS4+y02YsbDQ2RrZi3fA0p+FOd/6raINeFpBRyHF5iAU7ivn55GpimGAh06SL/U1u+hfuqa
kolMRsSvqWE3hddqqNi8oKOZHuuS1+2Qw3PxVoVKazxFI0J9SSS7OCyGHZDkxHmtfgok2kItlu2d
4AJ1O9+Rr+D+jN/tuB4/NakiTzt7vDk9BG1AZZhak8Vg6hqPWsqW3+ZVm95gRap/ayzFf03LIEs8
u0us7Ah8JlJ2TG4/q7h6NH05RyDZ1yPGTgvZfl3q6a1uGnRUokxx7VHf4zLYXHOkgBgQBc0F3hak
0+qkwrXrGJA9w0ky0Y0hUukOU9vUbjEbyU408vGaLE+QUOak7AINFmnRekV2ym0Imqq9hQClP+nK
lF2iKmwCLMrxK4Tp1Ylh1u6g+Wp4KdU8fyVvs34MgWEdIl9Hh+bZi0MtDXIUQeiOX1gnuWgmAyCt
svqW5239OzhC9VA7bbJzWLffkRxasLiJMEIFALU8rHKj+PPoBM2tQ1QwPI2mJnldnzTyzvbe+ZIC
BEIsLuRreSWWdmY/ssImbNqbLSnt56ww0vOkNcnvaT2rx2c3jhYe+CqqgSyMbvLSFGqPSJ1JfX4r
oEwODuYsGV8aVR6/PTazXRGRK3gCWshw/G6w2VNaaQR6M2ZaU3eJYJoTgrLTMZpj8/TY1OZ+Uxpg
JbAJMDTFosRH/Mm5TbNd6UlTzLcqGKpDWPbBIYm15Eizsvacvvj9sbnNykCLgebl3aNzAlJtFQs1
egWIy9G6WzLH8SEtW+UIbwQS8Ha+ByG+Y4oAD+Vk4bXh51kdP9hmoP83pv4Gz9l0tFjpW5cp1UtR
+k8XjQQamv4xlXjGmkh2l5sYNrnZWU6s3mBCCE9oOZWInZvPDbrg/OlrwSpKDw0VXiH4sLQym6VT
QqOhkg22wTlkquc6T0n0o9fn3IWbRn3NKjzqzu0SX2Thu4RVCnE0lVGnMda5jTZqjjQ5o3qTe81H
aLKuT3NrR2enSoc3ZW77FyvXEUs0U/9vTWMO5vGB2TgRCjwg44iamQrnQqy+ol6UMUMXznSTalM+
dh1sM4naPJ3AYYX8AxIIoS5Fg3K5tSAy7TRRuAVNPubHqTf/azSVehxMZa8mt14P4RGJomB6ZmJf
gGyXlvy27NJkbGQPAWzp88A990oN5cLHuyZ25eeP9mGFyiIs4fxNlXFpZSSszZzInj1ftksBb/1W
68MvKvCGQxsaf4Bi3vlMazciDBKdU6wlaOY9XRlUoyqerNaYvTQzx0NgheZxGkProGvpr00efn28
vDubKIYuICrGcQnmheXy6sooIZCuRq+z4uKo15Lvwtq4R3ErPsVyEzl4ohFPgRZnvO6PSyKiBn43
eEGSF38bhaIfi3HuL2Plp1e/arTf0jjOz22xG7LfswzxEJUk0eLg9C/X12o+BEtWPHi6ElfHsZmb
o1o1zZGfM53tzCrem1GzYBSune+Pd3btNAnxAHwTpPDoE/SuQTd1OpazNgy9l7S5fAKKL7lRAEI6
9+dn/bNK4CGkh3BnxJjQgywXOUbAUNQubz1GBc1vacmU7lwp4bfSGpOd0/nx/1p+SkpOFMC5dbpI
IFcO2mlTOYx6pfNGpjLlwxjNWejFggb0O49jGh2h8Mnib/ZQB8F1Ql9kPjRjFttvCnNoiuvIoIQ8
AspAOk2pPAZHA3mZPRjhdu8Fe4NAqPFobUd8Bl0fBnUcO485KnAfUd+Vn3vUPs9Ol+5Bhe7ZIi8E
JsEhpo+72hCjL6K4UbvOizKzcDtKaa9DhuiNXpfj98dHantZOchA0uHo5+0HO7v8zkkQKrlhtByp
pGy+Onarfkf95jllM7JAEiMQumIQWwygrEELsp8VjR2Yjdd3aABFqQmtgomU7+O1bHLBDzMgnEj6
sEJddrkYNYeXrIzT1pt1rfgh90n53zEY80vbxu0pKc3pJTTT9kw/Wj5VrR3ejHB4TiH836ViG1ZH
ocsMp87yN2S+MY+xLTdeEsv5m+GX8adabUdKWdm4Qy1455gQ0BCuMY+Ia1872sjMYhQYJsdL+znx
1BgoTcU49cVsn8a2MCPB0RdEFYK0h6htuSp1ztqm9zPbkxkCPwSQ5ZxhJ9qTwFlHM8IKzzseTjSo
cXIrK5YOMIgw3gutLjhXTmMDSUI7Ox4T/9w0ffJdJ+DxnCyLzuUE+8Pj87N17ORCDLZ9kJIJgMjS
/AzrdKsYvuVV4AE/TZ35WhFx38ht5jPRQnWee0X5DN/4k7MhXA8+HlwLjO5SLSGiWhpW/bYxjDm2
Pd1Kfwursbwoc5y4s4baDqTGe/HH9s5z2VGywIuJ9v/66TRHs07IPi1PQi7j1AXd4DU8OKfHu6mK
zG7p1qkOcGqgOEULkgdruSpq+xVAHkn1VG1wZtCGodF7xKlyd7RAMeO4nTH8pzG1QnGlobKLz7nd
avUtY4w6AiXJy0PLvFWVz0lWW9ENhLr/nyGqTPUw2WMnXZu68D/NaWEGSIMnVDmhRDZBDTHw0oQ7
vmV7NgRZi8Bc0+wB5rL6RFQkJ7IgQ/Ho+DBlMvmtrLlyNqbDZ4WKy3DOpcYAYFBJlJxscyqVnRnT
bQxHjk7zgvNJskGOu9zNwZ/b2jAC1UtRs4EixIla+3uQ29N/kBK2ZjdkX7odB7M5KNjCjXIlhTAQ
0MClTYnAgKnWNvbqOR0viRNG5wYQxPXxQblnhexWYCpJcfFjSyuT7hcGHaDE00sp9G+6X3WlW6jt
9BxvHa5Z1MlI0oBMwIC7QeAyANYqyTwkXmqXTM/JOaJrQR1+e3o5VOOgAoDCm0dvjXypo7qVxjBK
PXAZjMQaU+XGkT0cH1vZ+H7WwjASJWMhLk1zZrlpZR0Z+jj4kVcMlnU041L9VKj97GpqOjzFkPXv
tpGtOCAGKG5CW7Q01aRJqkF+H3ugieajhMiRK9nlHvPSnVPwL9wVvAWFxTUnRZPXYUGXJvIwVpGa
KGlRuckYFnveb5N9sXMMogsEL1UOvtNyObndp+jt5hG8t7X9S5vM+imNK+My6nLwabCk6kJrVNlp
W9wzKuIBDiDjSSQsS6NUwKsxnofIC+VW+sEYx/QjtfsQ2pM+/lpp5vAem9meHtWdLf2oHvHRBORj
XUSVjX7SlUSPvUyVsrNfRTKoXrzn45N4zwrjf4Lnn9gY97hcGgR7FGX1KPGsONJOeqBHL76i74Fr
75x3zjlhJPhu+rjrJzIMw6SbMivxKnVAkhvNAH0+a0kTBm7mZLvwtXvmqO5RW4eMibdrdb2sIJxt
lHFLr6oD3xtGnny7UcIzYKN8x8luXhbKvDhZXmIgsCTnKydbTH3ZtFVZeb6jDeXRAYiRfmYgwsxc
sMuqdZgjp1QJt+auvwRaae9N+m7XquCvgKwJSg98vXh5fioy9qVqdDZzMJ7WGzOkoeHfMk+3G/bz
3h3f3gIssaFCqQ94xnoEIgjqXEH5rfLg5PY/lZKkX5Lesn4hFteOyWg4VwhDoh33dWd5kJTwbjNa
CRvEukQW9iCZjagtSNzm8cLAY+NWI1jAvoKF+/FVuGdK0EBQrUWXkJhguZN+IvuO4puFB4PvRMtw
VOfYHdShaU5KK/t7jDN3tpOOK6Eyg1Hcu/UhBSHg2zVU8p6phcNZ8dvpFYDN9G4x9fhuzqnyrphF
/9fjNW5idDJSHlJmcYjuqCetXuvAMfsk95vYgzkb6sIy1k5ouBY3RuwQKsnLsIu/zlnlBG9lKhnN
pc0ya2ebtx6HJBJFNma2RSNz/RMmRt61obelm5CVduPAsg88HnudxTtWePJw1ZCX0cZcj3FVk0rT
Jar9G9zx4TvTdb8yxxp/fbyb94yIzpOohfOey6sTk6hza1RG6t9yiHvP+ZS2rpZEe4o623MJ4T94
HqY8eIFgNlyeywSXEqp6HniTAqfFjCqsV2RMdYaGpO28BltTgrNWiC1CDCT4EZamHKZickMbCi9j
JGx0TfhONeRrJCOCj2eASfHx/m1PIykMRx81AUTYcCpLc1Ja9ZNZ26lXJimEtammeWkyA60PxvET
whjBGblz61g2wXAagqE8PTa/XS3ZKk8E0984ZCopS/NZKt5dqZs9JJJT6VjoGrARnWpHf0DWEHLk
x+a2pwVzFGuYj2R3gfQszaXMt0etVcxelk76NSwd+6hL+R75+b1F4aLppYthFoLYpZWWmGFIp3D2
At+kX1JrVnNw2ow+kF+VwV717641hM7FDlLz2hT327EpUsmaPEWumoth9uUlrziljTEpvz67fbxx
ikhGqS/Qolk9dA76cnNijz1lcK1CR9WKY+aDdBDhj+1slyTeUijAoDwSrTvht396UJ0cjB6ZWu9p
fi8fomoqrjAeIk7VyXsyGtsTAaINh0yhSdT310w8TjNH1Qx+xLOkLrvKDhJYgWTthcyb3FMUsqja
ERCROW3etXKURo3pFcWzZMD0hzLUcumE6nMcHapoGPszwbr85PQxj4wARRMrg+wgmVp3CC2UzEbf
LhUvAalxjCXbcoM6stzOSfaERu/sIidCQPYovwBOXZ34Ostmec4ixdNG+rhTn2bnsNWSp2+v8IeE
rh9rAou9PBaGio5UGGiy11MpPdWBAqdXOXXHx4dvuxasAEFEX1cEc+viThgpUPUEtuyh4dmdp8pA
GhVVpx03vy3uiK0SPOgCp0HfcbWYaZ7hgOlH2ZutOhjPnG89+u+YZmqOUpbaaheLioz+3kpTX7l1
bcCR00tQ/pyoS4XD51TuqvBa5mVnX4PEAJcZGn4oSQc5qxqDuc0stX9VpjzJTnLvmPwHPayUxxg1
DebDmtLZE8a5t21ibFqIACGktCbViUe1rgkNJ0ru8firypz9i8Dn792krWtggojqG9goHg2qt8sz
EBCkpsheTZ7lS/kZenLRNkpsVwuqeSflvGtKBC6AoBnSXmd/fBahcsmKFL0AS14ODJ/BOnXQqrp5
f/rMCUJeZkGojXH6Vo5VL9XIypp48mSCQHQ7K/Vg9Xawc7LvLAi0APVElRxF+KHl3kXpFMD1Mo1e
W9TVdaohLInKLHQLpHu+Pl7Q1hQsAfDV0V0kcuI7LU0ZuuR0BXTTHq5BfUtTWfkjdkYktlRH2sHh
3DNFqZn4BQadOwHTFI2ONWq11xC2X40hLty2N7qLUtq/PF7UNl2A7oXpR2zR7iGEWC6qpe+rxl1d
eaoKtOoAXaVkHqS6l6oDKMQiO/f/x9l59shtpGv7FxFgDl/ZaaanR5KtZOsLYTkwk8XM4q8/V43P
i9fNbjQxB9jVLtYLVVexwhPuMBtJfQRynAW7x0PfmSRhC6xKGolgy9dWDnVf+87AkT83tTSewSf2
h04zvGOZ0g56PNTtW+WDlEe6m7AQqt6aExj7tmYnwm3PbaWVT51XBE+9UWG6M5Tjbhx0dyN9v704
6DPx3hP9KX+59a6k0utMQ22X52QKymew3/Yh1sYvjyd1u34Mwjejt0irlFf4+tNNeVli4reU50rq
ye9BPHl7CVPlmXrClljtvaFISFTrHvnJG4At+OdUJ7cqzzStMGsqGics2ijeV3Wy5c9wbygw3rAd
yWKp+K1mlSsduSmayvPgOn9bS2s+wSqL97Ho7dPj9bvdFARjgLxpZdM7vxHfCiQ+joudNueJTujP
0rOrGudSd5BH3eiyhA4FlcKN6+remGx4ckeFuAAedP3NAL7ZInMccY6XZPiC0lq3R/o1PcaZSH9U
gK82xruzmiozYNsrJOpNmTZ2al1ftEqcZ1x4tbA0BeKrdqM3OZmXLv5594qaqAkihKoycWCa17Mb
54luOc2BM1l+eSINKsLGN75Fs/Y8L7M4Ph7tztxA56vbi4nd4uBcbE+EhagZfSq9qY5iQHb7YIui
jZ+AYeJT+Xi4O2caCCHtOLJlKg3rxqo/dEsgihRsiV/MX/SYFHYSbbXxyNzZIDTEETdBsIX/XKcj
k7SRaemjgW5nHRwxHEwIgoRz6sEwP2PbE7/7lQaMo0SrwGJimLzu5tj4hyLTGI9nwAV+GFuOPDsi
7jbesztrpyRygU9B3AC+uNr23lTVlglJ8zxnIzi4Muie8a1Knx5/odu3DKoBfzsXlIqj1hicjEaB
mWr5eNZAsX7TFznusSR28TL08B/ouu5Vk5bx3quePaEozSwjVwiaUtd7vtLTzMX9ZzxPrWF9Tk0r
+dQ23u+PZ3azfgwC9RurPKhRwNqt60Fi6ad9lWjjOZZgE2SWlbsK19mNy+LeKOTBxLtUEoCZrJog
pWnJQCM2P/t5Xez70h5DO1i2Smg3x1YdInTS6OWjI0nL7XouqOl4Q42qGB176X2MEwpbkddkH6eq
3LJZvDMh6iEgjCmHqtd/NVSWaENT5u101iatM896UPbzPpGJfC+tgeuHfIfyLt+fYsy6LNjb2sSX
r6Yzx8z+7GljE1ra8G5YDqR5Rd0hWiJXoBRzvXIwGpqkb9lqDv7WPQXrYXjucUzdMiy/WTZuN95F
Vk61whANvx5nGKKx5ymZzyl7e0/yOF8wSmw37tObfcAo3HJvKGbarv5qNnCZg5HOPk56skh3y9Ql
YT0GxUH0m9KGd4fikBK0K2/RdUyRxdYgpVHoZxf5sDIs/WgkyOUDEfAmFGEOj0/rTf3RgUtDO4o/
CW+pe16v37zUyLCkzAyUY3bUcWz9MU6D/aUv0+SYEJQA6zTmvWVFf7dI4T4/Hv3OZIkvqINjLsBm
WVfqqMtUM7gU/Zwmhv3i1l7wEutVukuttNl4PG4uXCaKPQmHC0MUGmKrCyNznWzwYAecdSqDO1kN
HyffPmgmZgmeV16Wst6SSL7dmopsyIFWPF6gaatUObXq0pKgIc5tO8xN6GrGn9D0gveCi6lWs3Tk
XkrzEKLjem9KK8s4BvpZswRIw9HjZNf6eDCE1208WrefC2kqRdShVKdamKuYKUMpIR+GwjjrVRX9
PfXzdMD8sd5Z2Di+N/l3qKQSvxjc8QqWvvpcAbboWum30Tma67QJU312DjqE9TCKA/leGRaWUGXk
NGIUOoaa3fUhmKqE6z/IIhJzLf3Hxcn9bJnNcHq82W/3A+89Z1rZ1NHJWG/2toDQWEa5d87TqToM
wlTi0+2WLfntPocmAKAChEDALl8bG/igTpNIz92z1qT1MU/jvA/dKfcPMErS52iY5h0Fg3eXcfES
oEEPF4Jwk/++2utVHPcY8zre2RIW3hi2Xp80W8iNFbwJOHlH6AKpAaip3ijMjrYBXjoyrbPVWObB
tZrklyyhdxJbmnfxY6t+b7ykKu2AtBUYkmRhLWeTqD4kUUH3YjVp8wJ3skaUJCq+P94XN6eK91Eh
lUHN88ZA4LrefVFUTZqTJYySx9GPXuLxF5TtdJmHZdpYwOstyHni6gOhRI6l1GZvgHO0GyP0lIzh
KPy5ZBiQdFY4G5O2xQq9ntO/AxFCozmEOC//Vv/8Px2EqYrIDpYJe9LAqI7xPIIFGJv0ktYUQd+z
fP9vKLIQWhUKrb86vFacJfQy5HiceixRLav7WBv9+OuwbAGo7y0eLyS1aQWjpjVyPae4g+ORdz5z
6qniT0HWh6W0tkROVM3g/4MO/50OqQE8TGJBnuXVdBJhmXlQMkqHKeJLPNvOUUutbgcozN0VwA5+
cWttfun1YSObU9tsNTD5MA8V2wN44HobNjX0LxMPkmNsWNoJRHVCYNgL/aS7c7vPskZ/AjNoHGNe
8r1b2PFG3nVny6gAWHXQeNBuugtNMKTZsjB+X2lVqE95vuvSSp7LSmTPj7fMCrD/tsjUe1W35K1p
vdZRFZrdWmkhpqOsUCiJIjM4aVU7niw77vYuevHhYCzyZc4C0PxoLxxSAwcF6fde6Bhz/TSUSKdU
S+59efzD7mwxOKMUGFWfW+WF11ssyVvoEWPGGvSVcVhivw7HsYo2TsxbC2X9qbnQeNPexK3Wn9pI
cjf3q2E62i1ooArYxwcbrvguW7pon09WHsZF555mp+t3WifaQxyY2SHz2v7Xx/O9vtD//Q7cDlS0
gLYoNMT1fOdc67u4rKajFyX4KgVYnTYwpcDoRf1xFNr7+OP/juci6E6ugLqtu8boxegM5hMF66OL
O/U+iGnEDUYtaMlVW7IMt9tZUcsI/ijB+4AwVue4WxYDoXyLqTnT8tEq8uBrWRf5IUPcawgfL+P9
sWg0wnWhMr5uoiJKKbNk9qdjZjfkWpj8TiEoDHGJvX78+nisFdtYrSETo8VIWKYq8eteyUQT2IgL
mEJut0TipRjbePggoeNOxyTxeuu7zH33k75EQYrdMVBjBzfyZhdrwSJ2VhIjlxaaeU2csrEKt4cH
MBmBAQL0Pq/1GrlhgwgRlvSmY+QU+S9+UYyHJAjep33x7/RBgIEvAJNIE371XQu71No+YJSlKoez
5VZmKPRgy+vt7lwoAqhXAFjvWo8w9+LRBVA/HxcZ/IPMc7EL7DnbiAbekLzX9wBvJvhYxUtUPKnV
8Wt5U4RmNPIYTNkgUKyMkmZno3vWh7PVBdoO2Tv4dnU3+eJg61Fengphxe0pQlOsezGkNMv9oCe5
/YlYFHv2vNfS9rlzKcGH0hi7rdrSnY2OtI9iGbyR89Zh5rgsZtIKlH3K2f8uF3TX7WT6HdjmlrPG
nfUnaEGmDXIjIeC6X2FN4ARsrJ4JXWotFGWX78po3hrl9vpTjlKUvBGmgSu1Rk5ORjO7Xd7K46TO
SbsA8dPLFytGw9bprQ38vQpPVh+b8A94JgGtgrqumhUxZhNCQiE6llpR7rzBN6uw863l4Dgye8lN
Jz7m3Zj+/vi6eMurr4clryIfQTqC1gXs4usrfsyCvB/o4h+bvo7+iSAXdyfbzsYsrIPGCH7n8Zm+
IZhTeC91Og1xiDxxbhyDzkiDQ+rG9l8aMHR7NxQSB7oOKHf0IWs9P8ORyu76g9EtbhwaRjJof/uD
uVxoMBXf+qXJ+7NdZzF60U6F10Wjl/6LWWoZ8I9Ws+pTGpnutyWLtC6cpykxP5ZCLB3t/QWWgLIh
Ek/mIN3qcxmJyT0Ps5CxcbDmvPxbRz4tOkWlJQSnw0llu3Eyb7efDyKMUsVbQ5WA6nrRMnMZXSiR
FqydpXpKgCPuSIbfB69WVxmJAKRn7G5Iet11Lz+x82z2TOkdjVLPP9Rwh861LrbYEbcBLUEzpCuT
rh+QIlvN9T+pQN+0RuH1nnesNVF+sstZO05aLD8kOQjTth2T3yNYPHsbvsxG1e7OyLDLKUOSbau8
alUZqRG5qP3R9Y+2MT65s52GUlg/MRh7RrDrwxy5Ioyid1YkMSCF4aKA5OT4SEXTRLqer6GMdiu3
dY5T0Zr7ZZrlMW2MLb/79U3IKIrwqOhz1O8g7F+PEnN1xfQ5naOBHGqoxan/sx/KgIa0k7wrC36b
EG4hLmabb3+4q7xHirbORuovRz3HUgOBwvE3mfnLj8cXxfouZEIUeyixE8KgPLOOl+KhslqID84x
61rH3Q3L0n6J6imfwqabgz98R+hbct531lBZ/yAiQq2EotbqS00FbE/pFi4BA2KFQ9pmx4lr5gDA
ZQs6dW8o6GqQRynsggZb1UdGt2oNTzLU6FlDmC3muMt0mF5JtmwhSu8tpNp6SCIqgv46pnbiBfTO
0rvHZJ6LnR/n5o9YdBgpuHP0aVpqb/fuD0cPnBsEDQWkMdfAo6UqHGEoLERuT/EubhCSd41cnpBz
7fYW2eL/YTwCL5rShNUUIdX8/3OfmHAZigjo2LHJUu/CKNVRlos4ud4gD6WhVV8ez+/OpyMdR5ZF
CYso8Or1eHbmErKr8chbq+91UyBNbVTy99bHiu7xUDd5KYdAqXwoJVxQwZgKX49lIMk59k0RHb15
bH/DUSmqKzR/h7L/bfBF4f/a237rIHkV1eZTYnSIQWG7HUzPjhHLl5onY0Rnrkj0vVlldqvqpm29
8SPXbxN1MDJU9hCNsYAq8Oo+tykcicbWvGPqLMXeHmS/L6fu78crcW8Q2lMGh0VJezqrBxBNPVpk
CG4e7QzfABiSWijdfqvWov6W/8Ymaiqq1oIegSqYrkeRsSgy9F6DYyGn7nkqOvwSk0E/zM4wfpJ1
FD/bi6cfvMGMP3uj0R3eO0neRGpTb85ICt9+/bXzTIixGLL4lE3koHlsGUdX5D8fD3JnT7E71ctL
84P7Z/3+iqXw6zqY41OqSRXrQEKCZ0q3M923wxL8YUStbp/GqQ+MXyN70aOMdNjp5R4SOLrTce1r
1COmLOgvc2MOf3uDNb3PoEw9MRgqKAw1OEyoIOs7S0uTKBvsODl1OIWfrKx0TkNbinfJFv7vKKwE
FDbOKmXJ6/VuIru20qVITkmfNju9KxJK4Un97q/KXKDPEHFA1qQ8fD0KDXzpybpOTpZfW6E7Z9Vu
om64cQveHhAQxYTzSiwKPbM1uLgE4C6QgklOJQVx/mj83Wz11UYX5mYUaiVgsl2ohnyXG/mmcQ6i
2K5bRjGC9NCB/91leP+8dy78zeBJXUoySi1t3evxrSgRWaYlJ61wI5TfAu1H08v6j8cHYeUfyud/
G4ZWGZV2si599XAsmuXOQ4eRgT6W7j9LMDvLV9NLhBMScMSfmigo2rM2aot+yYTt/63LvHMnIhHP
4xLu0ynd9zNIyp9jjRniMQ6M/LPIbGhuY+mNr3E8L/3ZSqopCxdncZLTCAY73UmRxXhYWxVKdroe
D790/gAL+vHkbh4p5oYamuLsQu++EV5WlUk3ImVibg0CgbZdv+RVtpy1Ot+iS94bipa7MiTGqxqY
3fX+1vMMSzfoMCencPFHKLE0SmmjhFmQbvEQ1imrUlvDrkA9vUr3Z/3UVJnnTlMXwKVvyqdeudU4
o/OT6/hXWbmfBswg3r2Kb7VXJbqPpdI6IdLQVBS+3WUnJ3ObcMEbG9HDCAMg2rbHx0PdOVkEnAr4
Q+xJFLpaxSxAYzTLm+wkcrM4BXo77Z3cep8fw9uWV1EnfQQMIJVw0vW3am2bjNjss5MGjXaHLny1
94wu2th8d+dCvkMZA04btbfrUay5l6OWUZ5Kyf4O02RMu8xFR/Xxiq2zOTaDak0QiZGxUhZbxUYO
koJNmhrZafS4hhq7sl/aojSg9tha14em041/S8Mpnm3k7zeqGPdmyLhUnqjVILC4ujrqcopzr2Vs
sp9mH0ym3Gt14250QO6OQgNEFWjoZa1ZbnUz1Y2ueTitIFy9rxO4gcuC69Tjdbw7ilKmBG1Dk2Gd
zhWFFS9jqWenvHT0nbd4cBYWPXjvK0gUSxsJIgjFYoKsVQCXt0M/GkmRn8xFS56CciAD74qvj6ei
lv0qfoPSQzOdf4Hbp4GwGmRKbUuOS1Oc+mZAA3ahGtNbTilDUEHp0ROt8dfjAW/vPqoySDvD/qV3
Qrfqeqd75RhBCKF45CT9+HEZpLUXWtb85ebFxlV0MzWCIAomgOhoNYLYUl/xP1nOhLrQpLdmfjJm
rdNf7GkwsrCKEZ1/sk36xZe5GuGZPJ7evUFpIBAf0ZJBuno1vXjQYeQlXEp+E897qU/TyccOEnoz
VMiw5yv8+XjAm/VklqARlUczegakrNeztOrCiyIIt6diNkVwiBIP5FGdeP6ptytryzX23vSIf9mP
vF1cIKvpEcjGqadLRkPoLETEv/8qusj/yRVtvUaa+06HDK5fpvfWKebyJbZd9wp6F/ZKjMjaqWzn
5lWLDOMXDRj6H6IlKTficstS+N4EoUWQhdM0UEpf18vZU0HOF/BAp0rKrIG7qo3Wvu/j7KmcvOiX
uZmK5/d+QEpD5BZEohwI0ITXI8ZRUWgGukqnqFroCiPme879NP2oSVkfHw91OzmGCiCqIrBCqXzd
GO9iaFzFbFUnjw8FBUMX3xwvpW2Rj3FUPRlSiPeWYaFFKGYi3S5KX7A+1rOj8pTaZQ/oc5AxtZPg
K3C5biMruT0DlOVBA/nq+WRe6p//56TnfmvOKX2k02yQUIeaiNJPI4/dl8WOl38er+HN3c+EwOjA
P+LSvDX5gRTUFDIt6xONHXvX5lze+7YJtC0dgTfR6qubWQ2kYNrgtNmN65WztWQ02X3iFAdF9nly
067bRYufzk+Ew4jBySnIw9pPm+5c+WkXf+Cqi78KL/Ul4Jem+Ti4uTX8HN2M+mxUxA5u4zpUprAu
HCf6KLIKnlaRtPM3UDlOvYPEGS9nKHmLdZYgu100/sfWOQyNYfyo/WFIqpACwByI0LOn+r2VdLVR
SPrwzSWmU+aA198wqJZFFp1fnrSZrtmYR8aryNLl6+OvdxMBrUZRJ+Q/OwWok2lWuVXy9YIMyVnH
39XlgMNKWeYHP+sL1jURX6pGFKfHI6uLY/05uahBDcGSU2WE65EFUIouLhT6GZfbJzji8yEyh2Zn
zML9FV0R+dQYcfrFhzP8Go8G2/j/MD6EOQJAnCRvhI+EHU8a2rSV8pIs0doqsx+Jls+7UmjFB9GZ
yc7BNe6118bgW8qz/940mAIFvBoeDkjrlKZXD8eAZ7e7VDlHNMr9Z9cal49DTpjxeJIrSqp6LgDg
KBo+4CKFbF993y4oaMBhB4RjdSD6Z30peidMU9lZzzRahQzd3NTGP5PB0uJQr72lfCYrbYyzMDtX
D2tj8mGYam4iUG3KtQxnC3Mud6KCCBt2njejK180erqbChvmcxdU0n1Gb6/KXgYrb92N7ao2/fWm
Ua8s7zq3G3n9uofKCmGpAMqGSvBYh7IovF2hDV+QpVkOj1fu9mlQxW51n3HhmEh+XW/PNp9aG1H3
+oRWsWOEQSq1S13Z1akRkQitwSje59Lz9qkoI4Dk5CxQA12HZwgM+MuMTMJJ1nFxWLL0S9BqwS4w
ky28xe2VTYjLC0vtGTq05a0SxRnK1EDyVp9iSPmHcbL1oy7GLazy7dVCEYnYCACYz+5bt5PMRfjL
kFji1AfR77z0484ejQP3qL5D2MrcmbX2STb2RvRw57uprY4UBCQ6Ksmr75Z3sRATmrCnxZbpyc6Q
G2ubsd7ZSxkfxsUS3x7vkztreTXe6hrDJTkBPDyJU+51+vNijXhZk9fuHo9yZ9+jaE1MBB2BIHq9
GwefACibpJKBaIJ037WFJ7F21K09eg3exs18Zwnp4HIpIbuo1EnVj/nPm1AnVd1bZS1OdW2BWpun
f2Yr/pZW1d9LH/18PLE7y8flT/OKqxC63zp+RhVUi/KKKKsSeruL8QPdl3awFTvcjgJRjtqIgsH5
7O5Vno9xje3jPzGcisDrlE5ur4WRO9bvhQuxXsqxBMAosCmiFXUk/rNyY1bmvicYZzQ7I2zcxXhy
48LaP16z281AReQN2KtE224UCLskcjFvWvpTakoz3kUzz+ZhdMzMPrlL6W+RAW63A41fVb1i79Gu
WiNK+qHNhs6eh5OXwFEK/dbvqidihiL9gPltXn8SndG+j3GrLkPV3KcFxjyRWVz3MTTdK9zO0DE5
N9xq77eptisWy6D2PWy9kbfLqbBdSvuTdjQFyFWGQ/9M6I2h6aeoH6ddEqXpXpR+99xDyNqQ3brZ
hwRzVLzJ4Gz0gG7Y5jmbvZqpip/itpn3fdw0R4WZ3Hj03yBLV68kfz3pDAiJNwHJNYmyNaIhxyUB
7/apar8bLhf8yajitNsl+RTbh6Gy299kZJt9uouydpKX2qg7+WTl4FfjjV9zO2caI8Q3JD00Lm7s
Ke2ymTRriO1TMCD6H/Wefpp87Boen4k38tf1nAGdsTnZozbX/lp7w5NJ7erAt05j6eTLoeu9uP2Q
2Uta7elRaX6YuknRh8OUzdoLeNDAJpwXRn7pKLotZHyzMRhf9bStXP20SK8Z4Yb0UvveDzp0eZ+i
rf25cgEpHBCXmYKXRNQQZIoGfL1o6m4mGajjftnnntmYP4J08b61oEWLNGyHQni7ZDFK+UIBHQHk
EheTb6WfQRAe3UmIUFRu5x2EEI3x1OggGV8GPTPywzgKd/hQBgJkfVOPWYyYsZ2P+6VJTPFXXXb9
N6vo7C4cYydpT03WGWPoNxqMcSEMMAG7gEbgGUutvtvHlO8qmEm28J98T0bFL0uc9C5hfiTdQ2S0
Uf91QJnH25NJpdNrB/IgOEKowSFicby+PVRVkQX72Zu0hVLOLKen0TbR2ImKxPxqBcuic2qUXH+D
O+Q/ogbS/VupIwX7R2RFhX4p/DYrDm00VNFfj7//7S5T3DaieQINcGFr9PUsjLnLaAOeuqATe7c3
4h0mNeLp8Sirq4IdBv5BudBwxVMxXhO+xEBO73jDdNHKSQ89Zwx2/aRRai+3ygTrM/w2FDET5Cg4
lfynmvB/nhK3BS4I5nG+oC81O/tIil+y4nez8DHdAb0+/4Ya9NztlOItsn1cB6GTNPZG9fjtbv/P
qfrfX0GsyMlVYqerX6FHtl+XYzJfzLHL0zAPguEg3CR4dczSuaSx8QNuwTyGaT2nv9F7eE50/wsA
uyQPc787BmZp70Rs9wL3oBJW6OPPsUoh334djwTyq/xJcGRer9Egs9h1ch16ZjSYDsTtYaSKXzCX
sHDkYoap034xGyyKkAQrpjQsyiSWG52Kez8CUwceKdipSsHm+kekDkR1bC/nC5unnfeu31dh6TbR
M8fP3flBPuyaWP+n9drix4SUvL1/vAir5/ltERRRHs0/0Fv0uq/Hr3q/bfRimS/UrZ7tsZg/YJoR
7ZA6sJ8aFDQfj7YK6v8dzWcvEE2B8bNXj2VJjaci5JSXtky6Z72JBKr1TZK6oS3jD75egn9D1/6C
Z0i0pZT5Zsmx2o0ILxM9876hY7KG6kZplkRtUskLQO3y2OW5s1tcqjtzpolPWoS1u9U7tb9rGruB
zF+19edA77T8mAVDZ6JE19QXC6btKS6G6WC27h9VDb/bovBzeLxMq+tILRP4fFTISIF4i9cvMPCG
zpSykxeIqMVxaK0O3z97S8HjztaDnqnuI84n7atVrmOJ0RA1nusXWVfJB80022NTxcZ+rtDvHaZc
HvraaX4dh7z9WVDX/P54kmus97+zhCFNNY7ommrj9dYrPQjzIuZ7yHiYT8vkxwdTT7RQIeoP6JAP
n604yL/EXKk73ykGkGOaCJMitY8pHuuUmzwLz0zHAAHQzQe/7caNw6E2/3rHKC8lMkEKKpRcr39h
B1WxjeQiL0buLi/VJJfPczDhV59YbRufbDPqfisKY6P8+la8uRkWlUMKSyBDCHyuh20bXsFxlPIy
aYHYOQNSY2MyzR/5nb+yd/19L2pe4joK9jZp464AiPilEc6MDJoVhEnluRsJ5J1zSykRRXEl3qlM
4K9/UTflmozSZLkEsw3JTIc554aBNhgDGxND76b1uqNVlHo4+Vr+9fFGufcVEFVQxjdsEqLs68Hp
+w+t6efLpdMNGqrWMO+ALE67rgm8UBRB8lrAZfm/fASCAaJCqsYkZqvToTVLYWUcgovvDfpF+gZH
fegaXT/llamnoeHweoRmkurJkWsz+aqhPFA955OROnunztsuLJbG/1Ynk/jt8YLcubPJ4mnC8eMg
ppmrrxFoXI6Jzi0aB3YqwyybR/DmiVcc5NLGrzPt727jrbx3I1kE4BC66dxTSrj+BlZU6ZUGBOuy
ANB/0ebC/XUZlnIjwVnTwN6uBJTi1OUM8OpGsbxPmVsVNWQUZi+jfQTg8mCgUTaF2lR32XPgNeYv
VJPtf9wmcf/R0MKIj2R3rRWOg2lssbDvnkSSAbAe0DiVUs71tGfHHp1Wa5dLa2XufEgF/fhQTF08
U4TCtUfP+cJ+GuR/BnaZ9Udq3/qPyZvLV3eAhLQTdh7/nFKvlVsrdSeWJKNWBrHQTwwqtNe/rA8m
S4uSfrlEqAZ9qwdb00PekuUwkp3NewfLxUswBOKAnNvwM7epaI2a8ZwGsdeEA17i3xd6haHTokjd
oeK4UZ9+82S5vsOgllOWA5EDnOSmcdvqcwHPttQv5qDrwxmPGu3zSJ00frIbey4wlyjyDxX3qBGm
WpB+duaq+gvVUue1cX3xidxp+lL0bTAfNDln/P+7vvjLaNFk8DQkZcKyGJD5eXyubjf59W9W//w/
QfMcjK7b1gm/WXbFoSsCa2cOxfsUJiiU05NBZIctRbSFH9oq4pJdTCO5jPSLhZNrdsl5HqeDXwmr
+KgvwtoCMq7ZcVhR8oQoFRc0aRCXXD9iCdcIes7sYW3x8hwCbWsJns0UIZTFz+F1tq9j302fEIyt
CYaMqav2ra5Nn4sZ5bwLruXRlkTKTeRBDE1OggApSFNuldXmxUUZlotpwYzpyglCKYnhYWoGEE5d
qSUvmleP3q61qlzfl06RDl8M9Of+ePyxb5MT9SNYfh4UGig0ca+/djsDGbOdTr/UIvXccAI3ZyLh
VCqP9plWoK2NF80xC3I0f97lptc+z/nsH7wEU/Wsp5lha7L4OssUpU10FE6Pf9/NZuTnAWCCoATC
SLWXr39ekukgA8eerJdzW4YIgxVO6I2DNe8fD3TztquBsK2BFs986fleD+TrWr6k9cg6TAUFhaT8
E6Hn71qr/d04NbTq7Ojq1fHxmLf5KcQJhgVRojDl/HE9qBsVc+xNi3GRRiSqXT9ow1enVqJ4cowa
jark0H4k5tXKvewzcBdLabn4y7cIwGzM//bR4bcAR0Z7QEF2qF1f/xYJQLKECqFfWrsPmo9aQgB1
NnhFPzRZFUNgIe/L9oNrzxEKDxboTButtJRQcAis0LMi+/vj1bnz6YmIyVXgJvnEnav4L64HUwAi
Mi4dfc0XLI+HXzJHBlvZuTplV1c084bOSesdBgip52rextANc01ufJHT5P7l4n/XHpOKFvkeYQ7s
rrRENulZzyvL2CMiaEe4J3XDj6QPZBBSSE1MK8wqU2Rh2lX9porMW4fn6vcBcMD8EyS2quTSa7r+
LjQTNaKAMX/NSqNwDmIypPbJzEoMgve9P1VVaJjjLD9V/G+2FgZZimhE5BGKvgA6SfKD7mmyORRt
mnb7Js/19qlJKr35PjSxnPelKAt4flZmT0fTmTTtM8DKsfnbl/XSvQaY7Dp9mGH0WP/ZWFnAO6kI
40gOxvgOlEtYQEuv9nHVgT135ZLPP91As+IPTcuNdan6vNQ2grDbq5wXX4nCqPuKoORG2Fu4s9nM
cfrq59L0jtj26X/ZuWv9Pi/Z5O3M0QRqa3dOsOx1W8ssWFEyRskfRYpyb/ZGUn4Gcd5Yp8f7VX2I
6w/FM0/lDD9YdJMAd15/KOqqlIHTInltqfF/7Jy+/yGihrNsuNoUfEy8GWMnzQuSrYLazdVFfQs4
E0+qMvzgv14PrEtqS3FlJq8DsonNUzOJ2D8V5VzWB9duild9CvrX1GniJpwTo9+qKNycUyDiWFLw
bzoO6AGvnrFiQpweElLy2hTB1ITRko5fTK/eEsS6XV52P+EwjzjMfdRer2fp1Twzs6NXrxXtI3SN
h2Bqf9HxVJ3+lH5S/RORqfyBN1O+5Zp9E2PyRKt2A9gcJce1LiIWrSvMOk3rVzGn/jPdZO1UUz09
2U6tPT/eQrdLqaIBBaQlnmXNVnMMxqn0tWGoX2XjyicTZv4p0bFnfO8otGPojjMMBS+abNcrqSWF
WTdDV7/qbeFg1TB7+9pqxUbse5OeKdAEc4A3xbG4qTP1I0IDudnXr4MdIDqErxoti8r+4o1jcMDb
gLD78bRuwikG5OmmmAOygYxg9V7QQK+HwhqaV2J9E0MistRi71tlGx2lk7rRRwLRtP411nIxH3qX
h/dHF2Bs/E4tC/p8SFSCuvsXlwM6+np5xyWwmmD2xCuV3fpJb0wZHRcLvflw8AxtC4FzZ5kNHjBg
5LQVFTjlejTHrCbKtAkoRrbUoWrL9gnrtuBpjC0zC42uxmr78TrfngcUpRkNViGQH8Lq6xEz1Nel
wJLuNZ4z9ySwikwOQeZ1vzmeNv/zeKzbA8FYFIUJjhkKK4frsQZ/1lOJMuurkVooaNhW7DZ73Ryo
1D8e6N4yQjlVvDmK0DfVlcyQ3QiKsnl1BGZWlpfUF0pTzQdz6OkM5JCFNwa8u4roFeF8oI77WkRd
70bgCHJqXuuJhN0YK/2Mgfhydn1CzcdzuzsUqiqItoGyQBT5ehERqtaHBZD+6xQFkGIWtO/EvnWC
OHhOem/67fFoFM35+64eQo/rmfPH+Wdj3tDnzAg/lqpJ3dfED1IvDnaNZdQfwXGVF3vAuNlysuK7
72oXTZ/+yMBpHMolgCzaUNaXRJk7f8nHDzN2DIACo2r8aS+N+/ckq52cc3qAcWE8J0MB7Npqpm5X
4AkWWmaah6aoUaEfIJI1+JiMYV8F6ffEkJemt7wPweAaJPlYAdRV5r94eVC8UtKeX+bO9j+2adKi
UjWPn5ZivIyiT7pQiwr5KvP/4ey8dus22jV8RQTYyym5mqpVHLmcELbjcDgkh8Nern4/zD6JlgQv
6E8AA0kQjTj1K28BGGAiZZWzLZz6FqzKl3yxmjp2ZDfsM8RHE3cYdvyo8WAPxjf06u99WtQnbfZD
MuXpUGLVEVQihjjZ3mnQxtlOOmH1BP6rvcE5pLgp5tQ8Kg/FidXBlXNZwk8qDeny5WK+C6esO+ih
WPQg0PAo5uyLpIr/nBrl/NNqkK7b6SWiCVuFQZZoMXX+fWAQmz8Fab761xrHJklgKMboLw9ev9y1
1sLybN25z5Ma6XaWdWnrU7QE9c92noSIWxqOSCgMTVrA4vUpUceisktWZFVEdsy3q5o7WPbWGl3n
OIOol3ppgl+hO8n8hBVKYZZxX41TK+56nubls2+mXnCqjdVNv2QhOk1wyWWEp09iDlY/nbwAU13w
tUWzD8Us3EM0Epgfe2sVXWLmBeIPaxAWxG59hiV8xdFq96nh+myopZtyqJCiWfdOMM83BsL9P+yh
1XZs1oR749r6SAZb+CwnfdAPIO16PLR2JlzvOvFa5c4xKvxFv+/NqUNaCv5nc+rLTqibOWqt/uT1
uT3vyBAq9XkqZd/DBaGvPIGBpRL+OLjo997BTjNvKwPY+rFUstJjrLFPtJMUgHv3pS9la3x20mL6
p0fmyvtLcR11Fbouw1gkSEN2EcKeRTBCYnCJrEe7RHVjccKuodjGG3tYJzmqvTUVdbHvpyH8ZrtV
0NziyzQUcat9XaNGY5h0vL0metKKJniSt0taxUaX5jVCvNlUHvVU6OEvty+X9VsuuiV/gjpdfx9H
QcwBlWeRO6U7VICC2tPVY9oFlVnHOSpTc+yLlmKau0gSAE8Wa9bGshiknQxWZgsywq4svztaKCTK
2naEUj9OdBQSc5TDMxjO0L0eiqx8meYy65IRc5fuQVslOJiY7NPuGSYd9Genq5b8UxYuWORlMAGW
O6/TAT5BQZaG/TUuxEN3t7o1FVEwCsWaYFw6TYd5apfyPpUwF/4ywtr8hzC93bSvydo4QPi570NU
dYodirFj+zg7S9s/d1GveysundKc7sCFNU4s0hTZ4opsZr0OamnqZK09Ct9+E/otneNhiLo0lqY9
FlfADdlIWD8aqFYMEc66ezafb2yqhDJ8rKfZEct+DtBR2fEQjPXfrlFM0V9C9lpAjfG1nxi9uZiU
0odh3FUAAzA6ybLquBReOP2dWshT3RuSQf9aPDtrEKWxymcbizYe+LwBrnDgbEv5spknVxCzUeyI
G6u3ZJLWnfoilqxpYyD5Yvhk2+uChhtiW8MNshKqOBrE2gZYhd5b4qkY3ODRh0fTJ100ukFsBr3b
7AE0u30crW0rr90iqIZdCey13l6tgsDbK+tsX/ruuB6Xpi+r2zTr7ShOpWM3eOt69nS35HaTx4NX
mZTodY5mbqVkm8ZI/1PJyFdt2g+ez6ZI8rQCML66k7COprno6oqK+5zD9qT0EPuybF82dAEEXkM4
JcxU0x0e7HpyTIgjkw3UE/BCdatU4BhPtWnn7SO/SGd8nUasHe8CK50FEAzd+adAl9iOUkvpkQMB
6+PEa1usX7xM+2nN8gpXcFtQ+k6CzoXaFkx2NXEGkKXzEjUNnberKmtpd2z6adgHk1zCo17mvtwZ
ZqPzh9RH9YBLVAK3CkG1TcfGLe0ubklC+xgLlbV5WDBR8WIMiTIjVk3HXdfxw+rT0udufqUs6VU3
rN1cnta2ogI8AWN5ycA/5Ryqhs1a6LZ9GaSMql1tqsaLN++X700uiq9ZGKSw5Ht0yA5FAZD/RtOQ
GWO0vrjzsQcxml1oaFEdxRKBhSQH6oK4qBUYH6Mc/eUq91wxcrjr2rqGO416VI+K7zezaV3MDr3S
609mN8/ubuKaNJ/qVNOvKOZ6EXFe0riJcTa2/XgGbrzu5wX1lcci7Bd51RVDD9pnGA1npre6GI2d
uEIOIvH7MSp+SndwO4wcN6ghl1baxKEWYX/wnNq5rVt0XtYYMCISK+GssK/M53Q1Dp2u3PWnJcNC
H1DVCL6NtVd3u9DMKPbaZjPMcdO7qYoNaQT2Ee9ZYcdWY6qadVthzXb27D6tCgmxg8dv+Lz6YLq+
6dXqcxT36oIMnqujrA9mWedfcrydam6gdVUPWZ/prUqHvP6OLmWXHY1x43bqKV/0XjIL2wkqsiU2
Zt1GiZwVbf5l7OdvLUiZ+VAHXpMnY22tYwJXObKfUdYcqsfRlaluUTOqoPGqOh+MXUZtPbytvdb5
uk6eW956TbDcV1Jm6pjjVDe+NDm4lut+HYvha+8vwo3XbDC6K2xm4Ezn1gy6ow09gaxSYBbl0Z5M
me9W3fhFTPtxWK/SEgewr4syg/bQ0VoF5DZ4w3o3uSP6hGbYteFuctH8vfccHf0VuFK1p1Rbdvc8
U8H0E1t7aXvCXrsF6V6njrEzBpxpHzMxyfJQGOFq3PCYNF8zu7CtXVQXeXnwKZL8oowkxa5jsmln
e4OVnopsbep7WwYq+Eb6R4jg9IEz7X2kCIc7eyptdczCnGtrBYlmoBOxKfqVGIBnd6AYKkSXOZ3B
afAms0zqOXPtg5QmoSDdjnHdr0QqW3eZnlYSVtoTwFsddz262s7KT7bT1znl+WzsrqKuXazraBVY
oU0KhlWysPXpKixN0R2E6Sl/Z1qFHo9lvxK+NNLOXuaQbXHN7g/92BRU1pBsxIH9Bv752B5mq1qR
OyxqUTyljpPf9VVg6cRPR8m1kTpLeRNm1lAzOVOTnux267vx6jliZ1d1yteGgXqY8jWrDrm72tXR
tQjCDtkQ1cO1bohu92UmGuO5mqj97tyug6MR56E5EujVlojSFS9RUS4/sqiDLY7NOTpQiTEWGCXL
Emu+WBWYJh+MVtNSbcNVWknQN9m0m63UMF7cNc1+ZrK37WdDNIAlU6sQ2c70lrk7+VEvoxtP5DUW
WFNufW0NGJRxOlCti6POR8uNIFwvn6LKrfnpSrVPvV1H0VWGLTiAQL/u9B7ZPx97jhR2dpw7Xoku
qK+HF3B8/rUlU19epdDC833LjBTHuWTnx6M5wd4ulVf9siZTebtZ9rN7qrGO/8skAEMzlDL2vBtW
vGOT2ZeOcWfMZpUfnKbGyNKRCL6UpuEsyVwJT4EGNFQfl2XLNYDrS1NB5zDnai+4jqNr2+o0t31a
DerKZ9/38Wq180KkWlQPhr34IQEY4e/d5FiNsyvJ9jbmCDYj/FnPfjJ2PS2WpRNRgD+I67rIy5f2
s41Hnjy5ulBBbCzcPjd6XfwodmErbseEQPjISkG0pawzWjd1lbrLTb92aCfNoSOqOPWamX2GAy5b
RkUNN1E3N9U1lFNdXxFw9EiMumm6xFi9Tr+L1Q6mo7W6IjukNNVXAMO93x6KpsKHeUJlQTxyFuR4
bAaxsVmKhvIq3by1vlVWNpfHin49L1PuTVWRDFk/Pjq5VcifabOOw87qDFQx4Qg1zUOdFc33RUis
IWM/BwrNReD04U0NGSeLKaIag9yRS8r0MLndlhzW3WoK3vFlzO8LE+HzgznRG71ebJKuI7WQKP0U
EVA5h2g2o2xXKLF2cwx0LG3vIPTVxF7gSJCpWwxTnPq6anxQHAgiOTvPzldxN9Zd02Cp0wdr4suZ
QJV/XXX3ZqtK7OfGuhxviBlxFHdVJV9qHwjwsyeD1X12i2ZSd76cIGLZkhDla+2pxl3oDRh+9FvS
SevvnFx4ZrZD0ioHUGVWmUeiJzNjbmMQFHqg+4i5SRhj3DIWv0AGrs3jn3P0s1oq8EqAnmgmwRoI
6C2cdx5b0joBWNs/LpPQv/PKV7eSMud+ELq8XYVj7QvVyP2fBz0rQ/z/oIg2bphtOvXnFQ9yvcXQ
tYuMDKbQp8mvrWOFR0gyLvQw/jzUWdno/4eiD0HTiHDkDWFfuO6ISDM4ZqwQx1uFuiAW1Kb5P3zQ
poxC3wiJNFzdXtdVFl2KJi9S/xiNXL3j7Jf7CrHkg+qW8enjHwQUHUIJzUIT8cvXQ81F31lahf4x
kF1532DnfZ16kb4Ap3gzbSGoJmqovPnw251zcdOGevBg1GBxx7K0Ubc20h1qi5dgfW/2QQg4nwY8
SEtKpG+oySJcEdImnz32YR18QVUm3eWNFx1mt0mPf56294ZiG+AmSSpNB/msfGiO3QbLqEOoAlP6
006rRWJSbOXXRY+L1oVN93YwQLR8Gj0KWNfIw75eo1CvFX04IzoSpK3H0TfCX5Vt1Inoa+cSneTt
Sm0WAuYmeEDbEjTF67GoZhh+l/vRkd2vEYXtIPPWTXRJiPb9YVCPgxAA9uwc/aV1KMlbnehYVROW
J74k2iUD/+g5QmmLtsrWi9h8HqKzBhLAF5APVhodJ7c3EWWiqbqTYz/sdNG044VVeueTaM6As2R7
g6w6P0mIw+cmFQU+STTUXfG/SWq7uMSkeHeUaBOJCMG3gKx4vT7CKSzLrLP0ONYu5bmsVtkv6PFr
n3x0g7M0G6Ntq8QDkjwbp5z9ZlgqyvCpzF3atMiEK7fvT7NZuBdkat9u741lvPVWNvijf25Bb8Jq
wX/ajY5dK6c91d8lsXLifIrL7YfXyGfSaFGhwgZ26nyoMZi6ccm66Ki7PorN0Y0SWimX9BHP+kUg
B1HPYsuh4kwmhWzh6zVqgnBom0Clx7ALs/Sr7OrQ/KRpMRCcpsh6xPk6ktKhnFz8LYwtvloD27ik
ffF2WlF4BU/IhchZhTHz+rfwltpwLDlHR3PmutX54CYplRlqoxfNkt5uSlAd8KU3hwn65ucGYMpT
siChjo5W1Zn9XkyFWV3NJNSXnt93vgkQLgPRHcKk4xy0k7Ze1gZmnR69oaI+H0L4BWaAJIsP4OCj
B8Dnbgc6g57Nhs21X09fx8VOpcA0jna9Yt3a2N8mk3pphSzex0fa2N8wLNmXrNTZQgHUaz0EFrNT
N5T9wYp0sG8IyQ+TND7M2+NawrKFE814YeRt8/sfBN6Yjo0aLDs7FW73rQiRWp27xdhv/9eFB/Kd
LbHRiul3MRyoirP7QxhUUJx8yU6Z23ZJ661D4kZTtv/zIp01hLaTho4MgQXQSxBv58+wnHMYcROg
R13XBwMtxDgS/t91P8IbUx8zoAOCAHYLEMQ2fbTX3qBDPEf1qGkP4iTSgYwLwZ6ncJijC93tc9wc
w2xqPKigeW6weTufrZFhi84z6tY4uobjVlM8RnNefFpMv6aDRHHWiAfZjtR2p1U2ce1L80m20aDi
ogtRDyBZVeWxFr7Widmnvf4xlCqwUDAVYfr05+l/cxx5IIhItpAfhg9EqNfbyZoyQ2kKyic8Xb9o
JcHuqOqbqvz5wmv0Zjcx8dypUEBDsmc4p68HSusRCf5Cq9MckZkGdefvo96pLxzEN7tpGwVTIxQ9
2LmozrwehfrLqijHq5Mz2e2c4K5Vk2qPwqRoma5jeb3yS14ycn87h4RAvLRoEvM24cn7etDB1yUK
EXlIxoRVY+JHE7RxK/XnlZpLn13ytTtH4xEFbQKodL03VWJwX2ePUzRbtMb8NUCSvVrv8mrOrls6
Af8A9gnCPV4H+RBHVErVSUJbCU5RlNdT4hiGgIHQoK9++vMeevNY8jiRsnHzEQbinXYWcFZpTosD
4OBxydMf/bIebWVce1n2LZuL27z1vzhNAEj2owy+LRokw9pMSCBK8ZKcjRt2jorqLIuYB21ZsZUp
Jw7zNEyGzrRO1SCiGyvq8puytudHazDsr6lbeZ///PFv0uXtl6A7hRwgvA/gTq8XX9Sj684Zb3TY
gQ44QE0N231UVY53qihNU4MWdfdQiAo5+j+P/PZEAUuFi+twoW12fGcnasXOIYADFR0Lq9FV7Olg
QXZn9cb/ZRwuSxJm/MLCc9NdaL81Dt59dPT6NviZFevwaNKEuxBCvvc1xASwtonrkKY5uzORqMmt
jr11rHUQ3IK3qq+g9i67j88ZRYYNAkSQg4Pw69UiUC1DOyM3WonZqFepwpp2tTVPl6A3b+8EMr2N
nuSi74A36Nm2mL0MfYeZIJ+sOU+AeeibKBioHFEy3X/8m8jzgFTA3CP6OHun3agwhrwsUgQy2vyr
j+3F0Stq+/A/jALIjdkDEAtu6/XMqa5NleeJ9OiM0N7AhJqnwZCXWFRv72+m7T+jnE2bRnKtIyFK
j1OQq09q9eprLSjI97lh3yF1FFyYu/dOL6S1jd3JYkE/ev1VIbqBM9UgImzLH678NfxRNOOcIBiG
ndFyLevhEmHmnX2+me5t8tH/llHOLi1kmLECs6r0mImlO4ZmK4HGR+uFIt472w/BbwbyEXjYUOSv
v6tsUhz5pE6PRkq3ifsvOk2VMPfsDu8CSPrdodDkoFgDSJxr/vVQUz8RNjhDegwK769FzZD7A9kS
86jywjvz7tR5MJ828Ugw8WdbkN444hJ0Q49zZ7bxYBvOngav9/GNjsvWFh6iZc79evaaA+n0l0wq
SOfl0PhJ6mfpretsIu1/PlDvzNtGlyJI5GYFyXb2NTzxk4qUyE6oYFWfDFlNN7Bso2QZOvX9z0O9
c6o2dDgaES4VKKqEr5fIKfXKhPbiNMDLu+nTJaRxbnRPYen3372gbS/VCrdj8x+U1/YybzHwv9+3
kSLPBmx5J3GFL8TJKu1Zx1PjhHQXWuHiV+Qb7S+i2TQ81JMn1F8ga4I2Xsyua/8egqFVe8SFzEbG
Ou2qT8hxO9PDAJoUM1bEm70Y0vGkEhUEfRavoR5dBOeG9EdqzKIHHVTP1NdwL9a7jvaajM0CBvNP
vwnSzYjGMsV9OtlcMJbuhv6Y0c76FeEOFfKwtao+WF0voj1sWRNTpUwO7k+vG10zLqbJKBKnn/kN
JmfqhiSbMvlVte2sdktk5uUxNEqUdP+8cu9seeRegb/BYSRdfmM/ijqqO/sOYqyTqJ9woZcH+LD/
w6u4hebotJElEjSfbcVhhCiLgbEgBxPenupKlTQrpY7/4Vv+M8rZXYuCve+QuopTaskfoOLmHQio
9sID/86popCxURE34S3kbF9vdRy/W0Fxn61ejHDGQoRH/Lmy9qJeP2rgxiaHfrEpTXKZUyc6G6pV
1uJWZZmfLF2UJ+mRY4xaWsdNO+XC1L39KkgeRHrbH1TPzhNKhdBYmft2fpIiy/cBDnz7dI7mg7Mi
LfvnVXpvKEIjyvx47lEzOTu6Jf47wEyj/JTLzknmJvD2ECK9x9518ws34NvNjUgPmOxNSsze6luv
10oCI3AaD6FTgYBLzAvdxNYQXRI1fveDsDmBF03RBAGi16M0Pbg4J8f2I1U5oi0oFST2kn/Bq/KS
ddHbkbZaBtTKzdUUtaOzRxc+coGbs1mfmmACYIUgFybqQlnTSCMvMi9l1OfDsT7b+47iOcJKBIBn
5wmdoUL5ZZQeq3BZ+zi0S7s45VmZ2dymg1gvlIPOQ6VtOHgOpLhAeBHjP1stT9uNGcB6PGLKhcBc
lesba3TKXQfs5NiGOH50ZmleiGPOX65/B+Uw/zuv6AWenTFUYORGLjGO3WKJZyMYOwBnrXul0ZC+
I8rtL1wf20f89+FivK0luDFlXJdPPbsJU/ytVrx4DJqDYCJH3f1WtvVSdu3DFJaYiln6UMnpyq2K
C0nWO4tJ7rMVKTftxTdEGQjdqZvVa3aCMlZGcYWkz9OCZm63n4ABXrqK35lWRiNZxVmOaqVzFuM0
g5sCXHWyk5VNcqNeENHnHbCGrJgP0xgt84UL7Pyob/OK9hz7BmIvade2uf5TtfQDIYxWMWDWhMBp
w1YndVnJC6v3/ij/uoFTSiSTeD1KGDaqmiMXAvUissS1zHbnmtlHBbf5ln+VRfkcRJspwrwexXLI
6zwl8pNfpR4WCq5qb1pRZ7fC9yo/zgrP+/jsbRB93OVgBNDPOVsuc/FoubsdI/Z99am3AAwVuRV8
/tjN/+93ISHGPekh2HZ+HZd5NIeL1PnJKIsaVHvm3S9InhxtULn7Pw/1zl1Cg5JUkruS7sa5R4TR
onoK25D3DAGdJyHQy9JckHtHtGkZL52HlYzXeBcEK94eblYOHgxt0S0QPj/cCBZFdm2u8rSEZg0s
sB/t8cZFHSU/TB1/XU/+UP7qwcXrfWG1Q7ADrumnH3z10MlAAm+r2SCmRjX0bPtMueFbvaiKU+/l
9fME5Ot5GHr99OcZfnuf/DuvNJ1DMkCq9683aYMZr5dbbn4ym25Al0WuAH6VfZ+nKrgQMbw9dQxF
jxFfZjgkNEBeD9VhvtTXdpCfZjX/XddmA2Os+yDXe1MXQXaM4iIMOMpQ50Q70+ul0WZ8D46KCiK+
gYOrr9Yff561t/ciDcVNb4ebeKMSnl0gFFgalyoq0uvayx/MMgteDE9bWZwJy7qK7Gy9sCXfG5Di
KQ3uTW7JPscFuC2MDWdaCkIGT97aZWZdNwCerkuk4g4qWJqrP3/gO2vF9YiT8magZVvnNcNsQecr
M/ry5GnVHuwJ0oidW9OFaXx3FJofmx8BjbdzEq40Z8upXL5Kh6NOcllJEYO3K75e+Jg3lXB2BR1L
eLXc9ebW23m99QZ7dtwGpYhjgTZGe7965ZgeIiPX42dtmeq3QdnMuOmbWl7NaWtHp4bvXq/kimsM
2XafOXujR/P7durcoHmshsUugcNHm710jtKFvxdFJqLjNozeLzKfSgLvMfo1ss/HxFYaUiv67GFz
tLu2dYFdbzi6usga9dVMNy2yDE9Q/zn1UEiIM3tsgl2/oi17BQVvbG8hsMzQYodViCcMVv3iZ6ZS
6OLZ4FpGFY/wu7sbZCACgd1qCiQG67NwOcouNPpnRNUtcGmNCSxMpk1vfk/tbFn2rT0t3V5UeVAi
CIh5Z1Igvf44RlaOyYttDI5OkBYkMZdp7QaChtM82LHt6cxaUI9qp/yk6qAJf8tMO+MOYnBroWuU
rV7SaX9Uu6lyRHe3DP6C1k9ZV+ajCAun3SlgddMNDPKoPBbcscFuVDWOgpHhVc7nwo/qCJoIOl0J
naBMxFM/LvMQd3KosntqqY5566GgjR9eZC9FgpGk+hlVfTV8KkYd2vE0m7WX9KrVv+eARs+1tRpL
9diGITaCNBGN6trQ5pTuIjljflH5iI7vkKRYg30fypw71007ddcYVTAcDMM37BN51FQ9Lxl9o6sU
bHJ51a6FN+2mzZ/wecagyr5FC7KcDyV6aNY3fJYDhO404K7lnlGgZZnwfttfBj1H/4cDwpLQY8yU
2uPiCEbVk3YN76MbUE2ASMRlnSFgbA3TPRhrcHUaMz3xQCCfNdQ2eGwFyBPPlw9WvzgmnuB+j59g
h9jZBi9dnX43dVYX3MkFjeI9RH1t7yi3FNND6dVZ9Bvvlix6bBpt6cfIGccSosboFD76EEZXnQrf
cINfnfD7BnAwUid/t4ZXOwuqcmIGu6sdy6ifIUJFLECo+2m+rvvB6a4hNi3WbQuroz6W6NFk+1QP
0GmuCiJX+wXdCNv+G0aLDO79LjOdk1aWPfw129SnD62x4WVFOVvT1wWNyv6qpHedc9bMYZb7zXFP
X8nMmQV0mqaUdtxngsME7lrWNNPstp7/oYw22buGOKl7ro00dA70CpR4NLbK+KHq0NrcC9AFMsnQ
/iHNmxZLHuq5H19abbX1vo8G4SfsmbGNzRRiDO0SzaqMXd0VQFgHR31H7BeRE+3OgXFlG2X/uPpq
CIoYQZYwnWI77Mbo0wp3JnxSA/7LD2Yz2di8RGoy8zVuV2hA8Yi6OUF7Pirv3oTTPJ9qX0z2C1It
0wIUd4yA6A7l9pN6HOl2Vi5Ffz0rM88P2u09qBTB0oXH0cmDaE+BMFXPmnDTjrvOyb/reuidBtmz
rncOoWuLn1QOVL5fra5IT6u1Dno/wtGbviJIJeQ+NEvXA93WDm6fVAIm+d4a7C5AVxO+10GArZKf
XLsxHGhaQZg1u1E0voydMuynnxN8+/nKrnBxTtxAtdQB1Gi31i6H+G7tpxQnD3wli6p9GSHflj/C
xcznZFw38HgMWiH4bVXtUI1QPcIpP6q8t5LR6a48ewKXFDZLuHe8rnlAZ8KCPNP7TbarfX+MdhKo
eJfASOqaR1mp/IY64FTs4fEP43VV+jK/TZd2zePVCAoJMCwa+sdwxWonnio1GpgLpNn3rZAr8hjF
z3ZNeBjT7h9pyPTzAA1yvl7VkKKcx/syqnIX5JVwE4qbY9jGGR3zHnvJZSbGh4+S91WBppsnTTjH
pbtcWS5UtXt/sXPzrxZ5RDZAWpXjuvNVYUDvifAZGhHhcAvTf2Bm7fWqjqBQPWNO5k0/52bw+50a
wxoQct+JZoixPlb+sY0q30nU0E8K3om/OkGJyLpTwk6r807eyjWdNRZQut2ub1v5IK2B5xYPOVIe
MOEaVf7EhnfMCuyH2r7d5UGv5dXqIZqy60bYhxIWQ+NbN01qiOFqdUufWdRdq0x4YxgmhXGAhXd4
ba429J6oqOrP0BvkeA1ltoMlAsvhumpm0zhJZtU76HloNoUghgFV7Vhfu8hFmHPWJaS4yBUDDJKB
Ee8KHl3jPs/YERBuTHhGd6HbevZ10/RjdkT7Mgx+yiKV6z0szLHjxWqgNZxmCFTaieeRYPcx9aMU
8ZsotZ/ghlA8Qo+x/xKOrvUrVWkBJ4GXKU1C9Jluu2yovhJDiAc9DrCBW00P7mTkpv8VkvL40ig1
zwlV+tW9FRVaGtd0D8ccCtQ8/iOb1fudTjMhoSuHpjipZWQOYy06kwJB5M1Of18E7ry8tNYogyPg
uiw8hNWacYocsfoB0+SnwxPgcye/CXsrX5oY1RxdfZqUnv07EIdj8Xc5dvQk4rpz2uoFZZ2gQk+5
hXMbF5ny7RHGZ7tWRw24s3oSEEX6uIA76x4HrHzt9aHZ/uGlrGWBRJRRahe2FAooJlRZ1Q5jYuJf
+Ev5qaeSakTJOJYdAk13RuP0D1ZHlf7aCPIm28Ihr4hlk9kDkYVS5s5ZB++nMfc5vqJQi71fblqD
3B+jUugnI/V0GXs+eMm7IRUbZt3Lpf8PJBPrM+fJSF/U2Fb5frHsXP5TkIDNiQLu/dF+K5EgakCI
nWxVGw8CwOtIkAgCtb92UVBgIFNqz/ATOkmA5krH310IO/lRr2tEr4c6S60s6ArIaprqVDF5d7Mo
1XcznC5V/t+myJtwC2nIv46h1Elff5BRz1LPy1idcvTOrypvoCFird7TEqrmJfd7c4eqpPv40U+j
97p5JpFk0Ws/z3/0YLZjIJU6tda80azsId1CPvOSXcB72SlIdRr9eHGQ+JzlWc2Ym9CTXHGaK7f8
PpawU2NtzqG5W1bT+B9S4U23ikgNi4c3OhE2ClHOuqTiBNcL6FXuO9nnmph6STTwq0vo6zeftsFS
gSv7lGls/g5fr5taNWEvqrGnOeAqzIyw/MmpdHAqr9bnP6/Wm+SR3UHtDl0K5Gk3dPTroQrt0q9B
Ev00pLySG7k7yaPppXXy7ug6H+ZoYB2NTQvSlj71E6QizqpQvs6h/0c2wxllk4h57U642vlxCQ3v
QsHrzSRSEmJbUF6jVmgTY7/+MnPpZMZ/BWJQLMGe7MT/HE1ljgpG2f/+8yS+MxTh4aYgQtl+U/l4
PVSE6HswrAzVR+yIYgihIpdFfqylni5Uft4ZaqsZAjHHJJC2/NlXGXM9DqLprZPlpugIQG3f5Zvu
/Ojll5xKt1326o5Cqg6mC2V6wm4qGWetCMuCVK5oCJyGxbXaK3DE9g9ldgFM1yyTL46w00eR8aH7
cq3zav/nOX2T/2+j0yQAEwAcBW+t13NaWVmfOygJnTKy3wMpOOQ0grWP1p0YBbgynRbGQCn77KSR
g2iPlNE+meh5oFdUDzsTY7YLV+L5IaMeSqXEo5RB620zzXj9LVyJEF8hAZ5GZYVXtdOsV6U7/B5w
Rjq4g7o0ded7BP7L1mZhMzKYTSPu9XA9JrYB7N/0BAymPtRruOxMp22PIhKXjHrPV2mj2iB4ubWW
Haqh59pc+TyAF1oovRIbeAkCFCOE/FZc2PRv5w/EAUtEnZd7A5zI6w+K2lpGxuyHp1n433qBYl/l
1zGp4+Pkr9mFwd58kmtR6mTWNiYUUNOzxcrVaM6pvTonkAV62vVLSwxa56X88ecN/maVXNq+CGUx
fST1b6INJEgIQH1LXrVLmxEWybpKNszDZ9iD3vNHx6IUyd3EkQLmB3Do9QR64VD5lXbLK3yQnOuO
h+se/zDjZgI4fWH6tnP531uDUvEGBea+pdZCMfKsNF3Yy1Qo9IWvmr7Krf1Y5Lb/M29SKhqrnQYP
LfIg5id7TAt5O4q6fDJ7PY4XjvXbuaXJAZgNVhGEM/Aqr7/3/yg7j93IlWyLfhEBejMl01FeKpmq
mhBl6b2JCH79W3nfpJUpKFENdKNxge4QmcEw5+y99nrUl6UGMWnWCDyKUJH51ZhQx4SFk5nbz9/t
+XwBR+ihVeGRMc6dape4oiE0z9Im7tYl3cnRdTaezN3d56P8h4k8ea8c4NAAWwEwJ57u/SPBtgHR
VZt13AouqpumZWXeqBrwCV7tyX+egsZIYkoWeR+2Al/wjU/cyHqfVKqwqTykq35Yle++GCKbCNkq
LSJEJsxd+SYxk0JeTcPo96+JVggdK1ZaBuUmAHYtnxuv8/qt00vVHjqpT5KAyrkXz0bnO8tNsI5B
srWH1vv2+RP/f+X1/SPTEjh29f+zlUA8e//I5lRxEQn8NMZ+z9Fnx90PjECsH0kFlKJU7y9vDnSb
9XnsV2l/lZ3ZGDm+5Tm37lA7lM7Gdcg0ucsr5DG3BJrgCnYSWIaxrZP08gBwtCoPM2Ui6lhBR2xG
CwvVDgXKz+bXUiHsiTAA6OM9iTOZjEH9HK1JXnEEKZh9lmwoMGXa82R2fh01nYKboyARLNuWi0aB
6xfmy9+Zzom9AYAEocmEZO0cFrFIEbWpZQgS0OaxuF1l1eQgckFg7lsn4GwEid3Kok6hiMMsW3bp
nZd2vr115kRgUa90S107FdafKvJzOvX33uj59X02QnB94EPr6xvoOUkdGQJ4Pyonbv7XWd302pNy
gty+Yk312msbqEMdrpalfnB77/RttniNvDMU18MYHQDiq9AYiNE5OGSADX/LVVLGoCRqB9u88ZIh
SsqyrHcZcUXFZuVaZmzTRlglNWDf+8s3ylOLZNDnWC/qft6ttaqCaGmS5GdWVeSSW5mbF6HyNQf4
iHLVsstnU/j7MTGNH2wJTc1kz4E/6Kszdxu+d43L71hN+pNolfusiUVVD1OVONo2T8r2B65C/W8+
memTKvSBTGhHh8IB7LDXr5xSijG05il/yamlBhsIhv0T1mr5MLTajJHTkdrNpCZH7Jo+m8CM5Bzv
QnNRfRd5QGXSqHJSLyO6Y6mCm7LynF/kaVjLlgZFZbxRpbEhxndB8pN89yLZGK0N2iMog2zN8OF7
qx+VizM+N25HppQQ2TBE+lAH/cYwhKCuiyUzX/ayS4Ju7+qZ3j1neqCaa89NRLpJU1Uve9HjcL3O
Etv6LgZ7rX66aebXB8pynXZwbGVVT0vAxg9oSje1cOy94GFw18Vao8XQMuMFc7T5XNfKLnYVWZ5N
GrYcG5Lvftf7xR+qsfVLkYNL2ettKZx7oiMcuHh2h2qjWQt+ErWurffUDMWYRrXmZG205NJYuRnp
LXF0WqfRfjWryb9tsqac79pC07/XK8qqg5m1frFExJF780MgB6/7JYKmeAW1UKb3i2z6L8JXhvGl
IRhroNFfKspUhVzdmBQVEAhoSET16gSlcjZqDIzkKqGG+1fSkl5CZc5CRikByHoY6Bq5M6091v0N
3Kv8mQRKPUf4wcyHrqYS91mKOpj+5maCrlqqSodMtiTNq7DzbroDLGC4O1efiSPw+9J1rtoePfYN
0tvGfixaDP+W3Tmkw7tEJt22STbm0AdwZ1JM6qndWXQg1ocOX3D5THOArxHMRWWETK/M46TElezW
Sf3u3klXGiMO4WZDlFmJEYSGDo1gW2llbxwSASx3Qym7jUU69/XWTKjkbj0dV2uUAwmwwsnSi35D
/Z0Kf+bl/i9dc9bymqJe5uwUh09QQ3VgPhIUWzmbNaunCsSECXyQ4vFEMQoG3BBZ4qijpGTj30MP
p/vhespdIlRq0CWN2WqXKDdHeks2sJcldCCJ1GGXuoO18RHFa5EHQa2IhdnX/tGCBFEa+MF08Pwk
r6I800yQPGAbiJv0zCKLBlomv00xGFU4kGlFy5xqXRE5Rbp+yTnbZVvLGvT71KARuLWMvL/D2s/b
XcrpiAnX+l/uiNZ2a1u5/QBRrgU7AjOnAuSnr7/6NaNR76ydH5sWWdVbmMo+pScOBoAuQIJsvaLr
tm2yrm/pnFbmtaXMBAID9e4/pQbqMkqXlrQi+lKJu9Ey6b1JdP59pNiWQHq1JbCFzKy/zR1Ei11m
FgslXLN/hBjS/x7yZf05NUv2FUrpWEZDkPVWNHqTy5szyqreCJPtgSKNR3E1151f5ZCn3wo4TiRW
TVj1o3IyQZBpKz7lDa1rP7sW7Od/WDzhDaHqEgYAdWnQfcPXOW/yRe/egOj4wa4c1xW/TJO9+Z6W
1JtcEgu4LWa/QP26VDlgs6CmPZ3Z/SOgkeCHsIbWjCREtuuRbuOKCybrr/LAnImqqaa+iqzKXMfQ
CBKRw+MczJ+kq0r+cV/wPrNAS42wLIJAkXZA0RTBLkKTvaA7kHBhPNJ0zCH3g4gjyorCxXQhYBPd
MV8nqsDJLtaFMlVeLCFvFXeX6qb2d5XrtR2XrjGX0eS2qHVbrhj3TonBYGtVWDEhs3n+b8/sTBBB
SteAOU0eTTiTWhfJGeOApm1ZWID7XENvGySOs8kTsRD1M2XCCbGodt+T2QPOUTZ6+SeYhPktEY4q
ttU4zW/LMtCAXToveKlS5X3xGvCPu2xZq5tknRED+v08DxG4AY5Q2djSFdJQMX0b4T/xX0ULH24d
LWg1fWrIWwzV0Lvg8amD1ga8GRye7L++N/A3EinR5Js5ddgwKGGNBvtZK/2QGaI/9rbb/R5T9m7U
QYVZRwnMHCyivqYe+eXE2zQ2jhYaxdB9Mde+7MPBo4YbkqBj3Rap9OQ26MeigR40gc1r0Y6rXY0X
86217HQJC4EH+bi00tKl6dKzMCxFVwFIMrO7QUypZNUYsiedZJpsz73BiU02dwuTtgcUbBSJm+1c
2DRfqm7waqgbFZ2DxWxgQ1FxYaGRBfWyp6Gu6y2CmaTaVMC7vvQeHcWQw6dVRVIo5wmSiWg2nhAj
QELNbr2Q3or1VVv5Qnj0ucsjf9Tb10q5E+nXWmL8blXrDxGm/IXmR7JiyjFmOrjXw6jqHxo3HVjy
OKD4bhM/17fKGy3esCbVD6vWjSTM3LZNtmikS31PGxNcCMw9enolzM4yrDICPEPSUOqZ9EB3haXY
N90VXQYFFVFUGYGJCxXciJzs8Wki3oHmNnL12z5j3lLYdsi5CghWLTcA2cB8drPnjPt15p1ty9Uu
hoiAGaOOpDapvza4tpchFdrXmvbxQ2MHy0ivbBmmcAjctQ2bdlHstkvZ/6GsO//RqZ8FrNmj9dr1
iAuudL3RzX22LN2NNa7I1/EPsmuug00byU1cwEFV19RfOHh1L3XZjN+cxMT2ZhnV8pgkTd/sqGZ5
X6peGG++EeReuAjKhCHGGo65Ra20Lx5yg6elkdDTgqEE4QHxKyvI6bGktqV+at2sue2N5ErAlAzb
ZW0m+lkrL2kYepoXiQOX6dgP7a9KzsfzfW40QRpy0yyfCn3yxcaRtWkcVlCv9WYRmuz5PNj7Imtx
zd+mYgncdMMqvrnBkDy7nhO0rOmcqcJpNXOShAmEXsATG72554YiNMBv0lH1ATDqlO9nreFrRJud
z4ducUrxa7Y7MJAcwG0NeGq2GM+Jkp6/52mHBGxlOa873lJV72WdglqiycNGgDd8SL4h78jUPQeH
on2zHTIdto0v7SGag6GQNx16ufER7zNoYVdfuKUBoq1scJkpia1Qm9ti8rdHlGAdZcOYpW+yK3qa
6ewnv9wkWJNXvPaClk2TaA0EUV3g91nKYcIkyTZyi6zP7oG2DZ7/mhxzgXdWZ07NtvanvryaU5c7
rwCrse7cpDT9G5sG3/TDmfxR2+p+aQa7doTp+gtD3cwrMDSFWKkhHG7bMEicQF5rvzmNn8i7IE21
NV6VEmZseI56G5g/w4vtrQYUrxKrU3dbY55171CFwOKWjalteUkFbM1UJs0cacNSBPGcLMF47Y49
Nx3BrznHgzCa8lpoRuWHI7YW/2ZwgsaMvKVw3F1e0uJlu245buL+SItIL+ZOHjhEeIICZdc1G4Or
lfjpmo5mvdrmpBBPcLH1bzwOoC99i0/l2OVs2Cxbg9tHYbcNlzYt80DEcXZPn2ctWXCpa1xf2qhu
27F9dXBRwyKzgp49Ls1Xtidbn8il6+SitT9UPWNJNSDnBtc2t1XrriJHBASqMuHq6sTwaXfkh3Yc
iY2RHDMZZrACg60kirGKG5bL5c6QNUc/S+uFf00SmiBVAJaj1b0IS5Zq0xt5UIVm4rTONXqafNgV
deCsB+xETgPSN+ua37WZg8yaK2New9RZEiPC6mLXuwbRerHxBVfYL5XdjQoujfLcu7LsvHmzyskS
RyXDqv50vUTpF8pGkUwsx8YGuY1oyr9qFln02zbVh6dh1FprTzey4ybjl2OlX8ECzrU7Ss8Gfyjg
3mAHzKzIRKgvxKFeuU0btBfqSx+UdlgxkeJTcCG37bRJByAnb+Dg1HE+N/O2SZMk4sN9oRA6xp8X
ID4aycNYQMEMSxjVs/flBwuA3Uw9so6F0Wa3hrd+W72cgseg3v59IFBFx7hSNHX0nt8PlBPfaegs
0THtUxElie5vG+oZkPNhI34+1GlHkCKgjmLWQf3IiFST3g8lZckpuanaOGgC5xa7SRCV1fgadJOM
WVGsLSKPv58PeV4fQ4/Oa6SPYNOvOFNdcqBquajWMdATbzNb6czKsVj//GNxV6LvyKGXfgE9uvcP
VuoaKBD4jfHaV3kONHGqrjIqZWpjgSa4MAfP3+KxkI+771j8ATlxnDn/o0RPHbwmacNt7FjL9Dea
20KCGIx5PKTrmHLtGxwDSB2Z8/WFkT94mTQT4BJgRqEOeOrXsAcerJRzG3usZ0VYDxSmw6n3TXmh
qnk2+Y+dTr4xmFbHL+3Mkm7YLhi8eYlVolRoJ8g4/CRogDYm5YWhzqr71E1xjLFHU6jlWzspuDsK
Aavn6ipW5OT8lbJ2o3pu3a8zLGVWxG75127MERLCkk3RHT8cM/P9r7cQ9GwArC/jNevNZ5Mv7RXN
QfeTZIzii6bK/MI3d/6boRLQfcz1NBUCfKHvxyOjZbAS9LKxGDUrcjvP/9I1TfPP7QRG4RSLZ4FW
Haf396O4TdKuSGmqOEczyklTVbYfWjCgkTAGWnMJK3T+ULTeCTNAxYThBKvS++FkLwPkc1UeW+Sx
BNssmIfvPrH2/8rFoCUNOgmt+5EcwOJ4Usm3O6q8yFkKIqsDLUqzkf0MTPy2HspLVrKzeXhsyJig
O47rPcvkydrYJckENlkUsVa3/aa0g/nZMPpxs7i59ZoE/iUR/9kndhyPUhPPRh8ag9L7Vwg2156g
5hYxzG9BD1WIJkzcRr+Z6ka7UEw/+7n4trB+4tSB9sGx9mR2pNYA+kIDuzvbudjqQaNtPJvY539c
6o/eafzubGXQFwz/ZKZn3AFzQ+eAuEBE/NUlpfoKqWa+FAh0tvw6BuAizKy0p1mgTgNQyDDMTdE6
epwIvDIFaWLxXOFxhfldQm2mqJ+GIk/XP//6dEd8BdsMnS3kGc7JOhWU3OPcfBxiNQXDDo+BF3Vd
lV9Ync5/qeM2yRtElY585vQd8hsSMIEejtWp6vajpPBFOPIlccQHo3B84gWyssPuOd3Bmpx7Z+k3
Y2zb2rxR8+RFCArGzedv7PyHOm4dDIPmkrL16UpbV31Jaa8fY32QXlQMYEhFeZ2m5bWPuDaqBvvS
znz2DR9tR8eWqsF/HKfJ+2/KzW2q/5KjIDx79VQP/bQPUti0rZdY8VS24sKx4/w9enT8MEMcpz3r
78magcmN/AjdWOJiDNLI0yy0dnM1//N7ZJFgr0KowD7Jqff9U/HyLJgL3hRjikv/erlFJxNyS9pH
82L69oFWSfBoNK0tws9/wOP/8bsO3PF8c1wuOFhhOXJOXucyJnO7yAqz4tqqv7q1dNspa9ZrXRn1
QdEQTaO+LJxXg2vA/vOhz9/scWgYlMx4bE7/9UP/54wFNrco1jEXsR5wbKyaWcVmQdXz81HO1uDj
A/4XAs6HgD/u5JvOymwwjykicT4YtBThs91YPV2wYAQe/e9DwabB34QGiiizk3dp+HVHHI8mYrOz
7FCXctgqPyeAM/EvNYuDD342TgNMSDYYJujxK/mfdwe4A5J8VyC4NqriG17CtKM95WoygjPlNnsw
ycm94c3OD5LdlirS06m9wC87/xBp/aOIQkDE60Um8v5PmAa9LITKVSwyPAE7kixE+qPSqcd5tTOp
e0Fn5lLs/UdTxv//pQaXNi6v92NaRKhMM5X+2Lepe+gzZkdtbrx//uQRorjAmjiPHHVJJ0+mKGmQ
uMMoGur4bdsO9CSr6cvnk+UM/8ahG1UjN5njTkBo5skn79Hfa+BWLHHmZRizG21kFUscJdY7qlD2
HNbWZDyAZ1Hksg96RaaP68K6q7xUG3cGBe5hn1QD9oSs7cQUTnIgqhGttFFcAnV8MNnIIuMI47Ef
s1C8f+urlvc2sv4lZiKLp8xwxz9Vu+QX3voHU9rQ0WnpqBU5NJ1efNaR9lvW9gKgEwj8e6Z06kYl
cPR8YyWVmx96e1W/hAkXYuc7A3HtreMnl0oCH8ww1GBUHyCHIhR2Tm7qRtFLb6KVwl228Xelq/fX
YEuH7ec//vm2ST6qC0yIqzpnxFNHWgoiP6nbXMacN+qRH1bPjUgOFZknJBB18jYDil/c0o0uL2XL
ffSAfLYohKAaI4I+/gz/s3KURI8gcy1l7AXDdE118TEo6uGCT/2DQTjdcNC2j2UVbkXvB2ksMxUE
CMi4GlW/8zOj3vYaK+/nb/F8aYciy+bMEni8eZ0JZiRd8LRVOPUmDoMbjDdeEXqDkThbz6d3cOHs
ezbc8TZkIgM6yseP4t33D2XXC+U633Zio1kaiG0V9+RcmfZVgjnwEufsbF9mMAyfXGSZIgBETt5g
2SQLKBTLi4ve7/7m1JOb/TyNvnbQFxb7DZYkzXuaWqN8tYDmWRE59kYV1VPadzSinPJbhieVS45K
s/qe7cDrHtRSdi+aaQ9T1Ndl9pSTIiJDRae7x0I1kVh2bU5l2UQ5NZxvyypyf0Ottf5Nn6+q4yqo
qjcrc2g5iZQezgYoFsp/x1KijQdQKw5da73MnymQ2/ldQpOn2Q2uDNKvK8afP/Y6VeavRHPrKp4b
wugfzcZnv+8xes8brdVyglNqhy9u5paBVMTk+Lqd12Qkts+gVhou0lvMC7/q2afIi7Y5jxNcjN3a
P00/rOdZZEVuOTERSi9wOG2W02VPwiO2r4r0Fa8bLix0H80jVlLKjfy8Rxf9+3nk5I6/LlPvxnQO
lbEbvRKQeIprhni4NV3++ZiFypwjIhBplKkWn+X74XJbDJVCuBFXjg/AoaNNP9XJr88/xbPDAINw
irQpuXDfZdd8Pwgbw5QtqtNjrc28aG6MMaefZk43dpn1D3pduhe+/bMVhgFtqpzHoEC+xVN2FPyG
oPOzhRtisDZ3dkJDHSa3eeGn+nAUHN5YvY8FJfvkpxJZGWBGC/TYX8rlQaL5elEiveRK+WgUWAPg
qpE2OZQd3788OnhZa+EajTPL7A+F3qwhDfpLxY/zaYclng3HAHPMYfuUP2qS3MZ8y5wYr6251Wgj
kXvY0PC0rUvb2/kD4X35r4BKIROZ8smU82i58vGbTjzIY+OD+ImwANx74cs9fyCqwbQHuAhy9Tyr
rhxhn6k5rX5sJzKvnvWgLHJkF0VX/gasYz99PsPPn4nF3+GbJWKOCXc6FRb0vUIOvR8fYelviBXz
16pUl5ArH47CjdqyLI9/n5Inm7kfuy4Rfjwb/vzaLxkha1ouXz9/lv+++Xe3Pu5CqElZkiH6BjjV
3884k7O5jTM5iGl1YLXChzzlOwWBoI+walnWlWcp/88kjfJ7ovVLsc9SffrZ5PAVdqgZVgPZZZUY
u8//rA9+UIwARyDmETF8FkQr6ir1+6T2Y7c0MvdBIhgZD7VTl+uLQhny5/PRPnjVKE9hS7EsUiI5
88WM6dL1QjKam5PMxhlj58K52Xw+ykfPhAvGoGThcck9jSyZs7nVy2QMYkGkIJKvQo8ljm+EfPMU
fj7U+U5G4AY1KewHBo9zCj48nhdot/OjOnZR730OYOEKL+UqH3TiysgZ+mPlFz/CD96iTZGJ+hJ6
7KNB4P1MajsCGPGaJfExoyfq9KomjFNcgpeeby8mx3HWFMQIABxOdcIZGqvJsJIkzrB33hGlXf4C
zw4ge4GH2FP/ubCdffAqOU4e+d8GrTRsbu+fqhMysR1QCvGUzkGo6Vjz9dQtnnVqjpvAGMzrVizD
euEH/Ohdwl20yJk+auxPnT+6My5ZIookbip2at8X+j4w10umnw9HwUUMQcpDZX7KnFUwE2xbjUls
rdUvmDJim/X+P1+hXUKBmIX0KqjunxG2a33wSs7mWrxIn2hE29R2VeWWF07JH3xcnKDgwlMSwALm
nyxjWY87kE1Ni6Vt5tFgOvWuJqkWQWDz85+/rXcjme8nhO4AUEgTRgo6YGYebv/rVHf4hOfWrxHT
kDYaVok2bj8f9sMHZMbDGaUeQcHz/bBm0/RdZvAaqyVPflIsMMZIzENPqpTohx//PBiWM1Jajm13
PBUnxxBOwbacKcfHNkeQBwKXkQI2qt7Mo+5cqB19MAfpbXKyoFbGan/q3Ftza0UZ4SVxLslWrxD3
b0bp/ivHn32UwjdVFjZTnIKnFYWcSHFjlLYWA69HE6gXKGzdWR7++bUFPAlEd45Xx3Lm+99o0srW
TVWeXiXWWEVQGIJt3Q5ETNKwePh8qPNlkM4fayxXFpzMzPv3Q81zviASXFU8y+y7LZM/QWE9rXpL
uElV7j8f63zqMRaZDkcerH50Fb0fy+xJ90oXoWIcfBYCDJjxsOF9kDCB2Hw+1PlsYKgjAZtrNTig
s3pb7uZ+6ZhUEitXROSC2uS5Tv9Kx/yva6VTXYJ0RYH2VFaSdi0nKyXsuNaMadN62a9pDVz0XbL9
53Wcqg4lUY9/US0745aJFlG+wd0EVMf6YK95eVUSl3ehxnL+A7HP04HjakIFCaT3+x+oJJk7Iw/N
jJOJqOtu7O04WP0mrIjd++drEGIEesCYUjlf8Fu9HwoxR+PVg7Ri8FtHrIePQPKYo/75NDh/IDyA
Rycvr47ThHdyh6zcZXHx8LrxRC9ks8z+j6xyb9fCXrafD3Q+3zj7cg3CC40rCP3D+8cBd7NarVd4
8ZgZfycnzQ92Ke0Lh9nzIwSDHB8DlyFH+dM+VZIKSBvd6MWQR5oltAh+JDDeXd+4JmuIWMFEgFdA
w/avGMAjet1gVrAoHc2Up9ZyMWlGORCcHcth7A+ZNz/pc5dceLrzV4jOiBM6RT5qCvgB379CguUh
d3UTR5WOO8MgZRJqvT5fWIM+GIUL6xHSi3bXo7T2fhRWpqymvJTEZCc3m8VpmygdkYh/Ph0oU/D/
8/46dDR1s4QjIqWSaJ58SjqGhz7r8iSuJukFG61YPOMwLkb2E7rC9Jr20v7d2K2u7axsOnq/ofb3
/jHJLFDIqxzUt5FXkrZ+a+YUjp6GqtOW52OzXtuRJT5btyYd32ZbelWTPHJZ9d2t0BNj2qWAcjSc
Fbo136IV6JydTw8swyFWU1QzzBYBedqUo7jGkyPUHvzHjLcqqINyu3apZ2/0aXDQ3+btPF7B6qyM
G0c5k1uFRduN5RZ71Kz2M+iO9eAuRpVskyqz7Rdb08RrLoaa5GgXvNZjB0zLPjSWlokNQZcoXwnA
rCuyTeXirodqNSontiRFl8gZ64HWlsr68UmtdWrhSunHv0Mtx+G2bQt6huYwpS9Cg5K9WfRkTe8n
YZFwUGOsGzYrK/GKJBt15MbrB+eZ775LD66lmZT9QTlFJWdKe9t4KKXvpWc2j6PJE9+mwrRKQmxT
tz/Mnr2KbZBXEtyKSVJ0TMwxgasbuPmVCttGA5pjFAr+ildP88uSL+p7QfqsxG0xV060FIZTPUmL
Jk/Yt5bAFyRdNx3DCp0ZqVagXeVhsS02InYuRCMeEZ7BjN1l6THcwLGqHzFiZcFthp2vphthaPKO
0mXm/Va9plc/xk7K7NqYIIHubZKr9K+mt+JtmYir045po14f6iA2KP+JxCmynRC5kAc6vv1VT330
zRnbsbgikRvgGmYqrUazYkt/s07CmHdFQ3bJRgD4knvDJps+rHtaJ1eFY9c9qfPINDcO7Jg+amc5
aQc7h9qwyVAQNfui4rB3pZkGobHkw3jFDVdv9WdWzmzeedLA9KOhavkx6M7gUx9w3OGwdkMzbb1m
TEH4mEW3wE6x1sc8SVw/Quib5Xf2QsHhxllHY77iTD4Xe7eAILTJUMLAChK6VA72KwnOQHV2A/hN
kWUNG4zo42tZy5Iw5Nqe4Ea05lpHw5xoaTiPViE3hOs6WDocbVrCtR9B1nSum+Eo6Kq5uhoTbZFh
3pXWcLAG1FObEqzySLzzUinmSqf3EYf2CX28thTp8uQFkp83RX9HXm7u+/I6GIit3836mtpQ02Yx
bUW2pMu+TR38EyGR6ObyENAQIpxIJLq2BfzdeV8Twk7Hm2Ap/a/ZVOhfwLAFARn0XdbcpAt8hVCv
4JWGk4ULKirXgfl0ZMrVke8uWkKqNkYEQrszo480bm0JRWBXFlFONURFboUNgMOKnZM/m44BQY0U
Ze4bpRVfTKPTvpggX4qHlDAx42UQay0fDOYLcOnSQwzs9qX0iF7ux/obXttx3ixI1bSNLSpku72b
+vOMe9Kp1BDJBFBXmNemnPeZJfyvjpeIllh0m4h4AtFN6+eUEe+JbhpL1kDdUNhP1ZRV32enM7r9
MpAzjVJaX16RHRflk/LQwN17eALEYaToMTwDQOL3z8egfe21JTU2+IICZOOGIC6+J+XgviAJXd8F
INV+jI6qkluD9MhsW/Ady59qMQTBbA2f+/UCMxbfKsa/8Wae1IyEG41qG6Hrr5b9MaXU3U6jY4iQ
r4RXiBcnC76xDJPtjONsHoioJjDyoLzEng5J5gXjLqh8hKW956bVXzobnR9NYk5N2IUrwEhNBAaI
OgqB6403tW71mPcuFq9WicF8dDWRrvs5XXSxs0pzfFsTbxL3KWaafpvrXdVtFn7KEaemMoZtvXSr
vMvLNMFaOGgWwrAynUadPJFZszez0Bqofc7Q2jdstcTNy5q25C5zRCmviFKwu+tKjpOIawBc2n0w
d6UdDpnwzJtyFthYRiuQY+yvialuOHQ71q/EdORrJa3FenL6PvBeys7XmreEmqb+xaiyuYyrWc/H
MFuls+5rsxnvihUr9s4tMMK+EPQ2On009crRNkSLK8GeLxO8yEwTmH/QI31MRpBmuo2OKajGkeAP
2hFpNae7poNMvKv7pBSRHLXJvCPYZF13vui6Npq6VDGxVjyKe7+bXfIuKzW6X1mxpvbnCp1W86JW
rxrcRV3SLDu6YtOzpylbRXPnJ94V4cg2OEBcllnMB248uqvb6ttZDpN5CAbD037gFaqGXVZQg9zR
VagMKxSllmYPuYKxi6C9cyoaTba27qTDTRvcHJd+IGTp+i1zsEOPoakSrdw4A+smXoGm7e8D+rfj
FXJ26x5fSdf81OWQJhvcRlxsc84Rf2hfcW2aSn9tDwjCevLGphw1Mda6xvlt5ynNN/gb7bCpWJtp
meJcd0be82pVf9h9+uU20HwtCNVQEyih1YWRRwA5J+16LApsfIGiv7J1WtB3IUjSKQnp/zkURQil
5IjpaKsXBa0ynzunHmC/jS1mrnX1vbtUH4k9V95aFNu1sjXg7LVOVLrO3qnv3UBxrila3R7DlF9J
xNgULSfif+RXxJGnq9r5kpLmxu2zgOC6Nev4kqQx7+1CaK9DTjDGg6dKQw9VvlpfpzSd8sdC83s+
yxUwC6sZaLHxR6/B/cpC5kizfFkXzQu+BMAdcAvRPbS2fjXQrAAjD28N5KXb7ldcnW+EQdnYp/gj
E7b7zLPIbEw1EzK00o4ZX00lX+DgIcBh/V1vgH/Zeqy6Itc2Ey6x8TdZ8m0aBcPS/MADlUCfRYb1
U2Jw+inwp6zbtTiKhIQ3m6zHKe4f7H7mUO5ycOG/yRfNiejGRFM8OVmQNzd1Wvcmh8OlM9uwEjgx
NsfLH9kSjWrz10IW5fDagM/EFmsuYBkkXBrsz8ISD/QaC9w4Sq7aF+USXt+GGfvYi4MIvX+SXPj7
TU2PtsAaN6i70sumajuXamxvxbKk862n6Ys8YFvUb3A0kN6WeVNR8Zq14WnUZ5sOcYHtZ9+OY+JF
PsoCPcKbixmE0yV/ESbx5jEFttg+6sQou3vfls4vEObMtnnMmuw+yVpJYpvmO+4NpbBlveZ0vA6H
LjFzeVf5xdBEcLOVt0/02Zh/etDrHur1yKkkLskV+3Y18uXBWqb6rz/6oxEP9mS8aktgz7+CJOnN
bUO8i/ri84/6UBBort5UrWHtr0SX73sOp7EBxcGJoJI4grNbwVrZzd0sd1O9/h9n57XkuI6s6ydi
BL25pShVyVS1XW32DaN7GRrQe/Lpz4e6OS1KIUZN7LVnJqZjGgKRABKZv0GkotVLiiR+3VUN3j+V
i0rmyUDUE3BFDa1lB1o65LI1wjLZt6pifI1c6ouHqehioANLbWJygyij6/i5YsLg7E035cj2lLLb
GW7UxT+NeHSNL25sddW3tiMYjsjJ4WZk8d8rQdRKTQcfjMuQX+wmyyuEBdOc2iTBan2KzN7RXksC
rv7qRpXe7+uwUMyngtMeGIY9WwdehQaSAgLay7nIIaXiYWMmw1mYjXAvUIWG8lnyiap/M7sOs33b
uYpNPGcwJQcnR8c4Q1aze4J8B/QS54cp89te14sDyF5H/6ArtRLuiyQOUQtEXlHtLxUSb6rwJzXK
EauYokT5L3ND0R3yblpoDilQJA8pBAgTqd1kYfdEqlQ3pMWEAlbNkVbupnQKX/uqNr9EdQvjzWqS
qX3B97awj5GC6+8uUpX8O4p7BFzWeKV6CEMokf4A16N8Gquwnz5kceTkaGNS0UPHZTDb7JPlTPDi
/M6epOJ7AV3h4uWiWT7Nlt0RbsqkD99ztUBVMoXXGO/CKF08H6KdUP2ydDDmirkKbekbGv2qxjEs
duRtwIfDxYuD0eAY8metI+3icrO3LHNkffb6YelR0Of5ytuS9/K69x4WeWrloedRgTSip8RDRnXq
bONlNpDeQPvgU1nHiFUo+dwiNWu+1+aGVgnYfWoqFFMkw2lV6Ii6bigrowmPQEZyv3SV5BV2CZZ5
uKVv+Hu91R5XU0W/hYYJHWbEotZifYqbjk6teOGxQck29Sd36n5H0DC+lBByHb/TK/GrFPEy+jl3
zGdPRKq3W4SS/P34NX/nk1MT06gh2ZZsuK3mjKalWgIMVI5IzZb+5Ij6wKJ3B7RtmgN06f7oxTne
D0kbBzA+Pz8eXf7tq68AOpkSDGpxONStyQzIHtdcrFl0Yoct9aFrFgemJSnN9wVdUYR8cmhZW/WL
9Zg8Z8BESxYPCIUbTL6qjJPJuRse4Y7z4nPC+rC4nflqzog5dKo2b1RlbqBJjEdlHVASjoUq2At+
zx8IMo3nP7udqCoSOhOaVZl/dxkHajpNbYBtXfhCgj78TO1uS4jppkIoR3Y1OvtSYpAK+PXIKRZc
LQUT6jRpKXYiVuYPkNcRckba7efjhbwp38mh6FHQRqURSEPueqiWnvFYjHQAQWTOP+Dh54ehsetD
jlDKU9zxfAMghv7H41HvfVpWkEYqZXeaCavgbUiVOneizRRp4nvm0V9K4+ms9f3fRsljFnKsL2wk
MB6PeuezQruhIo6fE2KU6zJb26uZwstKOdZOp+27sCIPzJzJD3EB+F+GoodEXVRqKa7bxWMKa7ey
RuXoVKG7R4Wm82dI1dQToi310JuingOalHKyp4LY4PhdFQ9txTEzRenR564H1KsHtN+NRS02NsO9
USgmUxmH1kYdaBUnSqnmBduEFaMkEhSQwHZgkbY6CneiURpBgk7DF1n641xHI4pG6aS7OPgmhZL+
1aHN8HniSxqnxsQ7VhlHl5IMCr768+PIuBOPkqZC08QFx8Ohdj2utlQLIL4oPamYv8EjrbNT2k+o
qFgmAphFl+6jSRs/i7irN/bfbUxSW5a4HoxsKDGvO4TgFuxmpg5yQtR62jUinv7qeXvvKBhtgbxu
0TDscTpCSPUB75RH2/UsQ2VGyG4SxcmoPWxRsTAV069oaqPkVahNR9W16zTrFINzt541asVfZx48
7aF2ww6VDttAJYJAVLtvj7/+nW+gO2xMooqdCSDm+nfZhuxUISp9alTMPuhqDZHf0orknUvaeHg8
2G2IcdCBdqBjJXEPN9ulHQ2Vfro4LaOB8Es7NJ7fo2VyniAkIrpiqHH+WqV5OG/E2O0O0ql0QhCl
Qwtqbx3bMc/lpsE28VRUtSI1O3gXkLW8++BhFI+SpU5DGA6qnP4fl5YhUiRU3DQ7IY2g/CWKJNwb
89LjuBBuHTy3m0bi+Nj0Jl9Tgvuvh2oxD4aQTFHSKiv1lBap+VShNMMJsdTo/STI8WWwsilhvPss
YmBKhBiS0XUiklcDZ3oLszzPTnqq9HtUqka/yubwvX1Hh1FQdQNOStqBv/j1KM5gIdWBwNAJiQj7
HyNH1NI1lvpH6Pbde0Geb0NBEJWELzJY/XoolXcLG5ehQq/RSWroNLiu+Odx4MuvcpWyMQh/v+rC
F8aFZg25c1GQahp3YblE5n5ERVhfAoALlIWFAJJbuaW1RXm9F/I8BgDHgFvhYJV//kcwtq1mt/OY
Zad8WvKfY58tZydFEuf9EwPHIXuQtPC9dbZEQ0uryyLJTtWgOgesSHj6zDP/0pJ5m4NQ3z8eMQEa
kyoW4KL1Rp4bt3LzJM5PSYKL4bJk31p6nX4nhqOnpf89ntydTQbgTCXWuRSl1/T1J7R6u+8QzSM0
3CB3pvKpNLMveswzpzL0cD+41UxVrd44Re4sHKBtlAFoP+HXbaxuitmLukKgmXQSSu7+qAYOQ6Jy
2koDbw9++WaDGwQbBqTHOsOutTYVUuXsZAg4sAO1/ENcGOLcOssmoVdeIqvwJ0cmp3AlhsVdkyiW
hbKOOofVqUYkZ/FzRGs7X7WQjafC7+BSMtJm+Ko2WfsRDGbza6yrYTqqYYRjAyd32gZQQOYvhUA0
zE/GyDOe594zsnMjWkN/dq1FwVuGrFMJMKDI+72TdGIM+oW2wol7tJIi4Wyxg+AB7bi+io7y8sRt
JK28h77rfseu16WIzbIgOwFWZN5TV0C0Uhh1GZ3KooucHe3BHIvCRIvnPVIUvLNRMkYCkGp6KJ4V
kCfazoLZ64LxXEgokIpqyjNE4HLjHXwnQjxOB5UHNyq8qLlex2XotiYxkhYniz7ND5T/pk/Y1Wy5
lb69plerRn+fvrtEHKFRIbfHHyeIRuS5Wd8VJ1SojOqMZoPrfceuhO6sWCi1+6qO6OiJhiBtui6u
x+6iJ0aUB/Dd5yQo7cH4F03KZnxyw6aqqc/OU7xfoir/rcCktY51CqT/ZzeocbfrKcBGx8f7906I
Q/eHvSNvEQBuq/2bo0EaUnsrTooilB8ZMTiAaVO1/Wwr1pbUxXpRpBkiahdY8OqSpby2uctpiQ2o
aKYX4lDdZbGSBeMS6RuHw3pKb6NA52YQDASg7VyvSaLMvCcjDNq6qZ32PCoXyLum9qSYdfM/DAWy
EslsDna021dDGTHlfPSlxCXOHE2cJtsJ+Xx2iqY1WFxqaI8Xa31FyplxS3Lvg0JEwWN17PW5E8o6
srgUrV1Com2xBlMay3iN2gwYRI7F1/7xiPdWDOQtoHrScYiSq4cHmJNYiHoUFz5zc2gLb96n4Jw2
Us97K/bnKKtUBqksiuZaJy4aEll+rdvsjKHufFTWso0JbQ21ivdSqUs8dxYmZFXdxV0a/YNR9+3H
2Zn7DbfAu98OCiMvbLgRVOOv4xAx5zxpDIaaIiwXIupyPg23KHi8QndjgntXFhff8sDrURQejGnZ
qeIypGgypgn2d51z0RL7pW+6avd4sLtfD6KsfAVRYVyTLxTK/WlbGeIyJk6y8/KBUz7skxNFx62F
ujsvkhcoGDZzW9+9JbCAXFUdcQGjitZXGhhTcepjLKfo/9Qb81pnMXJjcShw/EGYoUe4CsB+mHMM
6oS4lIsVf3fadjF8HdFAzU81rkB/AH+bYQc3YIOOH2Dz3lfR2/ho4DNXuKhg+K8XsVItoQHyEZem
Vgzi3u6AKJju2O3A22/Zud6JS65ZmgwUtyy0SuSf/3FndU05QFdmT3dc0K9V5JVPVVKE73wEMSVQ
irBa0LKTJJrVRrNjFxBhRvQDpfGCBG3m56kbtm6UOwHJKGRn1Pd5MburE9GYVb1LNY0DuEQLIgmd
5aSaVLTQP96CRd4QxeWMgNLD7UCJCnDkKkjiEv94KpzZZagB7+81XJ9/O2HYLpTOPNg7fVU2iDY7
duEdUCwX/xUNRqQ7LXfUPkhtbXkpUQr+r28KD5FmF9qEjdqbuYHFv7e6PDnf6m38xnWvYelVDceX
UFzoSVpSerDej6PS/358ENzZnaSpJN7UahCIU+W6/BFDKf3iJEXR8DIr9l/CwOi1V80AK8YTpJqt
Rb43JYhecMFhSFHnXn34moLPUjZFdol1tzzUfYmKeQ3sLdm4Xu+OI4NVquqwDdd1HgJVQ/0wu9Ca
y4I4nAcp8GwGjz/dvZClJi0/G3JEEGmuP10d00Pt+iq7JJXxCioe93IFCgtt7C25r3vzQU5XsrKp
6VAYvR4JdfsGyXYzu4AXGAPM0ubDLCUiHs/n/ihk2iB5ZZawmk9WVHFHSTu7gMzKAzTnh8s0Guav
/2EUrhcORyoQAK2v58INasS9a2eXecFpBT/qZm/2lr1xD9ydy/8fxVulOyhgqpUeKdkFfkayQ9qB
LLWbt7Re7o0C6BSrH45I6RJyPRcnYopxxShdnYS7chA6JwFugo+/2J04g15KG4p/aASuexijRUe7
L8V8mvOoKYOsITd9UYWRf52nyOg3ouDuaPLQkShkiU5fzSlOEtNO4vnUjoiDA/ow7V2oCSNoE1P9
+f6ZydoaT0eKAEjLXY8F8x0w71DNJx300RO6awLZTr7nT9BTw8Y1Jn/3nw88Dn3aJLxHeD3TTVxn
BpU6zgWApOUUp42y7EyUkLvLACUMBXU7TMy9wF5LxbvQE1tJyW2YcK46FEtpnkplntX2XfB6Mgd8
dE9mOc7frRGLnNQyyuPjj3k7igvvngOPDJIS/7q4LZqp4Xtm4UmPbHR3w7k8wpmoNiqIt+HBKOQC
gPzpqyFWc71kilY04Dn78OTmi/GxLOPqiHOBdmgmY+uevl0xeMHQMNhdJN9UFK6HitxlRE44CU91
loM0Qb7/N2AL80NvRli3zor2N4/uauMFc3sfMigMVhrueEHxmr4eVNcgnk2C+WHCiq2o3Xt9AL8P
P+0hMWG1gjmMN/b33Xni1g0wg4nS+Loe0pUkGtoDDJmMKpK/TnyokNINKP/Rao+j2U9t++u7g4Xc
gg43CqNYKa21hnIMBvVmtJVTMtnjRRm7/gMXcfJOVprkkKP2Q+kGtUMTucrrmbGm4E9ylVFiZdrn
dqI/G6FaPz2ey9sxcb21abUio8MFCS0Nzu56mKRQI0VE56w12/GLiI0Mx4sEB+yveWS5yRFYBwC5
PMF1yA8bY+zHHSwYPfYx8Y5Sn8w8B66izfJ/1mZCffUSMP9nNa4djKC9AhU208i6xhf67GG6GiZ5
v0sqTWxdW3d2FzcsmSlsNLqs6yt4cbEfMx1m0uJqQwGii8z/rNap2x04qHLrsfLGm1p9OPlSQmzO
kvq261Klh72PF1tFfF6syQbbaTll/eypEY0UO2w17TKMeKqfB8Dw3rdorIvoyC/MqcAgYImxo4Zn
5ctiWAoa43MhcHm1wnmJDpzh41e9d3pl585GWLwkfaN3rx0lzXSH0NCk/l9i53l4tM0a4yUf8q72
DRyNN2wE4O335AlIii8bRxrUxdXJi07qUqutKs6iynlHd3NyQDM9ewWNYOwfR+HtwcGlSX2Soqnz
lthcB6GNcPSgoNd37jxkFTNlQbmvcVVfU4gehEabjQznztSol9OHt6jnqChJXY/nVp5QUR4CuE23
Lw8W3AHcoHPm7LOup5a6MZohD6HrUKHXB2WNHovEPa07R6FduVodMlxuptRj/aWvjf6HO04RAsXC
MTAA6IrEgw5RmxrQ0zZtrWg3olVXfYR0ZGrnVOuTX0Zjl9UzUt2tfRDSbPIST3UOvC2PvOKbl6T6
FMDC0f9VDDvMP7SDVVQHXJ+UeG93aVX8ha9VEyGZjZGEP8U87V+tYvD+pd5Uo6XP7/HOSz+r7VM2
TO17eW40f8gg6MlI7R10T1ffHIHuIp3LIj0PU4dFg6Nguuxhz/04km6QX/jPSn9AyjJc6FKM7npp
26oDFmym07nxqnw/N1p7Vq3COqR4U/lDBHzTyOwKJXsLGGOWx0/tvCTvLLt7UpzlDWcnRVSc9dGA
LQcuGxbSQbQQ0K0fw/aLFsftl8dTvQliTOCQilDpkvC+oZl8PdPes8HJaF5z7rDnCWZ3Bh6N3foT
9lNbLaCb9IiheD8hBoPqAf9xdUmUpdHmy2I35yrTf3WwioNyMeaNq1z+JVe7RA5CEZ5LjxYQwhHX
8xF5XLnYEjVntoIw99XCFg2AZVoGPIQW/w+VygFUNUod/xhLKma/bQ1l6xa5KYLxKyzgifK1CNRj
nW9WWtrCuZjbc16XJVLzyI1MOPk94S5vxbu6d/D7ntzsXzHa6v89XtCbU1ASQfkHxgRAC3Qsrj/A
TA0Vd4elPSPO8X0QZv8h7NtvqMAaJxXDgI2dIvfb6nNLUiY3ptR4hdh4Pdq4tKGpJEl3VsrGfg5V
Y6n2VVqi7JeUeYiD/VgMvJdpRm+dh7fzpLVN51KKJUkMkQzsP8omXd9YwATD4Zw3mHYfR0cw3VrX
4sMAOCo7NWFZ1xs3zO2ySskO2iFkxKAT11DIPq+rtEvD6dzimpj6GWg69aVoMGVPglat3fYFA/m5
/FBVsfiGFQNsgseLe7tbyRN4sZO34RRJ8ex60oVhz9o42QMwdc36LjJknMBJRhfb4Ec9Hup2t8Kg
4ahFguLNIHJ1MHAy6shDiPGc6cn41ezT+cMc5snGY+bOF5XFDmClqoRerGED9LAUdCA5Re1ZWArA
I9CCvuI42D5Jy5jmDCbaCT81PBIH7NRGkW+csrdhROKF2CcRTHsToa/rL9r38K2ycp5BK7iKLIQI
u8Xk0M6TF+TOXIjAGGsN715G+cjgaSPVBFnN1UnoJSjZ0BFfzpEYyiDqRw/Xt3AOIqv69ngVbwOG
04ciOJAd+uFAC66nFy0TXNdOUzkOLft5XiooQLUWPWnVtMWovz0KLHoM7A6ABEgKrg8elFVNpB1r
7exkVhh4Xa+3EBNn/TOpYfLZ0IbiFaOUeGNL3pkg+xCBcBBlUj91FaYW7Ld56Tz17I2t++zhCjr7
U1I3n5C8Uze2xG2wYtPA5wQOLo+69ZHjpBHZZW3p5yWnkO4XlhbzzI/rqjvQescLK4pF33+wtXz8
GY2lttVBvDNXXibI0vIoBxS1Lqo6oS6kPnZ0Nqd6gEAearCU0wnQshFu7EsAkUTG9cnOJcoRwD3G
y/hGBlsb4PFD5MzPFT5OxYcSjinoiNbCgtS3O5dOFeyhBaN3TWvbI8elCmShjU3lL0xB0+grMAUj
P5te3n0d2iLWqh3WeCr49dEsQFh0WF4le8dLYrhHHmy8b5g80Xcd4HYUPFAxcbW+uTho7mSyu4PD
YeKpZSriUMRljvgEPZ2DmOr2CwQpZYfnqmQpRf/nmvGABZaBeA1UNVwLC9JDxzeHGj/kzIKU2Yom
xylntJ2gted/amGVL7QyHfFRg71hnMtiSF+LzpmePSszj21nhWkQVuoBWuLS7q1ZpP3OWbrWg40x
w3Kwm5BqrVoZKK3y4xv3I2R5LBGxx4ygYBtTWbq7VvGcE8R/bn+tmzG500d4fv2s/Nd0UBl2kWm4
AFEanGEwtfFeC7c7YCZ4jrA4rJFW0LIv0Gx53yG0uBg7hwvVj5Y6fgKt5vQ73rPgZduu/FWEkAA7
HfZLaI/W3iVlnBDNKtQ5mEpXamMay5H0pQoSJ2KbuNk4+vCdp904wRHedaV9gPXqActECdPlGlV2
ljvkyVOR6nH4N8iJ8ZeJsajYQWyCotl7OjAsI43jdC+avu1PLjT4cTdnfVVherh4znOmd2Hj23lo
dU/oTeVNYAB1QZe7wGDumSpT+MNUp7gJWJyeHVz0/cRPjRdp0tcCOty1pqp0SMhFxXxAkHnZEsm9
2Vsuks/QK9CV5B6gwn99UC69hbWiYk7nuXVjWk/gDr7oaYsL8eio7dfHp/LN3SoVXrlbEbSQKg1r
8IYXV5o+YjB1Vqha7q20/54V+ZaDx00mjMuARPxLpg4TWmM2IxsjWdbE5TxO2g7jQWA8u8VcWqa0
ZO4ndXbLcOeaEhXbVoooPqIppL7XBR0ALD1nOV2EeVEQX111JXLQCs1L9zyZCICFkUrPz2vaF6tK
7dPsxVuq87frSIKrQqhA6ozK2lpxZRz7LlHgolIyaWs3cKIp+RsLMg+9a82pP713HXkootPIm5SG
KUbv10Gj1l2N3UzhQd0uxA7vZOxYi3JL7v0mWgAQMwSPGXoCVInklP/IdKkloxvNgXFupfuxb9ZR
G+8dGEDeRjJ/8+08lZ49QEfAXoBQtNUeMMpsCNFwts5KpjX2LjNF9G0YjObfzpqSj48/3Z2x4OBx
kUFFIT7W0kWzVQ7xkLjGudGRytph29XaxznF8zpwwkLfslh4W4qr6wyIFKUO8LBks6QLqzqUMsq6
Ud5TUsSbp6ekOHihr4q8Hz94EHxLePu59xmISZI861Bew5O1uPlwsnJr6IJmhO35UkbkbKcFp5Ut
IdOb3IlfR78P8Kd8tfJhrpfYbZASkGyWs0sxeF9FWvzSNOpU7CylpOAzORjUNYa9hf28SX7lu58A
lnikNzzZ9bATvbNI1xf7DFLOecobLxt/RFOdOU/I6wzlnrf88t6eOnmLrGZAQ7IA2ayDuRZJCGs5
KjlnBxGCkHSUE31/vBMfx9dNrkZ6hGgvkYUUG7Su1RftzSJ2YeHM5xyH+X0C5xyz0OEfrxLeV8eY
vcDC3+sTpt9bvcLb3SrJJZSOiW1+wVtp6Y/dikqEcMakUs5DZ9pn9AyALCr1u2uPVGoQyUKD6U1b
dF2g6q3ERRQ89c6IxOnEsdV9c/o6fF28bgtzfRubmIZJ7U1gSujlr2kGXt63XeHUHg9BkX3ue+wl
46JzoYqMAGU7NfzXFtbfj1fvNjAlW4wXy5usL02Z68AEIpvgEaDhT2jExiuvJfwM81FzssBtZ2V+
ivE59t4bMVRXaYoDWpKPeyLnekwkhHEQtEbvbGla9b1bJufZSBpIcbEb1T4CGhkKJJn4XRWddnw8
3Tsxw9BSv57imA0E+XrovB4pxA6mdw5FqO+xTjT2nkCb7H8YhY4a1T6+KK5b16NoGAG2amt5Z3SH
VB8ioOm3nv3uC5jPyLoZ9JpkVdxdvTgndeiEghzQedJDHF9HzQ2aaoSDXlIjf/+EGIDnCdVRDRDN
9YScavKGBaG9M+xN7Te1xeqlKPL4v8ej3JwkTMhSeTxDQ6G3tX6sO3FZoqon458a+PLLycLug7G0
xfgrm2MX502H/PeAaovi+Ag15b8eD38vNjhnwanKTIqj5XqSc1X2atlHHhdlmOzafJz26tJPu8ej
3CSLTJIjBTk8xkCVTP6KP06tbIYVNymme85QDjcDBJ9asHNiQeC3z1TIz0lkar+NCgkPepUWVu+Q
n8ctlM2dXwEqBZUbJBOhQKyrieTgZanwzDq3/eAivd9PxQfUi5Ckjs0Rk5sWdSg/S/VlQX6pjPXv
Zh4rWxrcdz44Ap5AfHgxEVrWqv+sIauDh2brnb05KfZmGFZ7OiNbzgt3TjhgAmRZUipU2uxdf3Al
dMZKb1w2o4uAUxpWP8tQS3zNKH9qs/P+i54eHGwjjkzZZlwnqnMS6ukMIelsoy//allG9AxIt3s1
miw5OGaYbhw1t9kd7TuAEGQzNJ8R5L6eXSWimLJbGp6HgjaNiF3rko6J5zuNvWwU8N6+1HVmByiY
xBjNa2RegbdejxVNamrQ+Iov7eQubSC4M7GZx2q5xHi7MD7Blw+zg73E+n9DaUfVB9uL0bvDqTz7
nsX6MOxiw26jACWmavheokxXf1MXQaYdj3GWI+Hizk6AAW5kfUBQzpo+aGVeRE+L6Uy/SOus/Ckf
ij4NkBwv1Uufd26JR0VIi27SRdQHvd3Ww3M+1NHkG2PrOIE+sJf9oW66V7QNI3OHT2uKEb3XR+lH
E/cfcDFWYydPFe0MmB2p4nTBAGbSDVBOMsz92E7F35mTmvnTEjXGwCY1h3LnKZr1Y6gTu/BHr8Ne
WRUxdVP2SFo/z4Y04q49O0Kq0ZKHsyaWaT6NhdMneEKQmW0cKrcnJ69PAEzyfSQpCqva6oASB1D0
zD67kXoZHXwu7DbDbCzXEP1JK6DiEpjzQhO73Chf3clZQP9SKEOy7o7RI8kuINGK3QUle95XXYkY
FdBX8YKUSr8XkPs+aqFwt6jgd44OcAw0XRACljWzVdiLsQZoDJP+rDZe0nxD0KUnCEddyTey6Nsv
C2SLg4N3vSUbwqsvW9fVGGvNEF1iN6w/5/UQJoE1dnP23OFbIWJUnRqt87G/rp1PA7Lb9UYp9M5M
efYiDwyli/bWmqtmR54zODWCLnbfp9/KWTX3Rjm81xGDhje0E24m2cgDX72a5iRsuzHZyudxNqN9
Ek/JzjTbdzdVGIW3O/UYci+6EKuMxfNqHiytFp4hCBejrzvZ8lyq6hTtlLpINpgMt5HJFc58YILj
9QHm7vq0ypLCHOsyjxDRmfrLkLt2MEzEZJYb8ZECVPkjU6fy+fHtfrtaiEtAdqdtTp5E2+J60GaZ
PNyt3OiCeienRNdEJGb1u9G4RCJtHFnZAitNN/l6FEGHoRliO7okTaQdzdxt//LobfixLrXwHs/o
zmckI6OZDGGSYsVarJXCcwTSyIgwY1l2pd39bc1KuwNedLSpYgWusrHhbi805kbTBvAnVyh80Ou5
JW6mxWEo4os34oXuRxmWM3QJzW9eTRr9eG63qQFXGV1jKEIShr+O+kiUylI3dXSxOocWyjL9SGvt
n9BWB0zOp2FjtDc46fX9SeULCRJg1LzLaW1cT21yotSumlA5j4iYpTDjeDafbYj5KpdFoqg/QzFw
cuKTGotdBFwJaU9AZeXTEE6e6rdxpploJFpWt+/oufxE84fGRIeB9hgMJVpOOxvZluqfxx/pzoJg
NkYBiU/FW23di7FzkTpGW9tnxwjHMx32f1LAU6dEzzby79ujlooRXAVOcyQjKM5cf57Z43ocPGGf
OyALtl/RV/pMkjCNu1hxjQ9DI3pkPmv7Y23G7d/vmyTvGuKNYiasTV4Aa9R5qiv0e5GkOTVx2T93
U8oh6BjVAdlLZSNjWx8RlEvgsUhUxht2Ys3IcFr56kRtCxrwYhv7Us96w1/KfIwPj+e0jm4GIqo5
Ufl3QCfrneukXqq5CQ36pW9omVVZpgZzYhi+CBvFQuAMlcLHI65DRY4oQdvy1Sv58KsAL7OubsRs
Z6cSMu1OiRDj1XPUMvtC13aPh1oHixwKCRj5D0UTynnXwaKPbt6E5pyftJoehz6/FFWxcwcXBTCp
GTe6Re7Peh9u7OF735TqDPUuqmsUblcxmrWYeGSGnZ+iRKR+PLhBYmdklbX5fYDMHTye5J1Q4fIC
fUABinLFekeA9LTTInHzE3oAcZC3Rnw242yrJHpn1QzblkPIJJIq1vWnXBrEjPsyrU45kpDw3pFU
SwdH9T2Wc2PV7kwICiggRQSYZHF4lQD0Q1RmutJXpyGfpo+J40XPodjEBN1ZJKgq/O08snn8rLli
7hxpeMjl1amtDp028NGKdPTNCe1GQ9kIiDszkl1xXnocXhzu68QpblutHIbqFCH5dKh5Nh/iOZu/
PA6E9SVMtEs/RCq5HMQSr329RKMBeT7k8jgNMzI2oNQEepVahsGdVca0bNWx2olQRMvGet0JDSCe
pPd4BGBbta7tgsbtC3vRqlOTNephoicOelHxAqC73sZpdedDUi+j/AMvTsJ+ZMXij7qIkapR77Zh
CWdhXILKqrsgrYctxYI7E2LfomohiX63uKIlRlMZ+mx1WgBC73LQv19yXHKejJ4m2eM1uzMU7wY6
nCyeBPfLP/9jQoOTuGA+q/qkWCwUsgXeLq9Tczdr87x/PNSdbwfFD1wG7GoL3arVtiIHRsh5KOuT
oRSaiY2Np3j7GYrwlpTUvYG4HAFnUKZjcqs4nCbwdYY21ictAd3sIGi6VxRlC6t9bxR6i/Lekuzt
dV0oy+AgeJ1XnZJ0UD/EygIERIGumG98tttzQj4MpPEKRytvu9UKlW3u1ghS9ScvTCNq0NOs2ciz
dtG4nxXPKp4S6kNb2gW3k4P4IAGL8IBl5X21VqM7IaE6l/2pbb3sNJAroOZYlonYSDPkj/8z2eTB
KMMO+CcVG7CRcvJ/hF/jdk2bT2p/sryhPlA96X2YvO2uXqotCbh7U6I9Qhma/+PZs/qOrW73yN3Z
PUrGcXoYDH3CUF3Z0hG4OyFK9tS7JatpzerHcs7pcC0YTpk25i+KA27Yb0fL+LqAi9y6eW8PXIRa
wJRCHCGJQoH5+usNBpTxhjrVabDbQgRjNHrOwWgVFEIsJ5OQHMn6f5qzPPr4eC/fGxlcBPa6SH7K
yuj1yAu0qmyuF+VZ1EZh7wqRxMWTWXqIVc8zguaXpqvtMNDtaSg2juDbnIo7GakfRHFkAXONzNDM
LnbdRDRH3KUb3ymM5S8thjyAhX30vNCX/djYRrOzGjcMHk/6NoJkgYMSCwrZeN2tK/+NUbf1lIsW
flVtPqVVy82mJ1vmJrf7nW/KySWvNC5TfZXoTJNWddg3tEehJl+GNK98/v+HG5f/2lYbPj+e0m24
ws/hlQdVkvmQh1+vo5ZQP0lUezimTZJjSRTNB8G7AqtubcvM581R7nqvy7Gk+Q0dX2zZVjETJXoR
mmY8HiViwQlqeC5LULtKrwZTlZhC+jkgDCx1u5dg0amdojI49F9iNQZ3aeETQAnLjCcj/IhbQtdR
SUM//5AoIyiyITIiCS8GQYpSrxNtvPpu2Bag4cGF2rAieaLctrHGSE9Hra6qY5ulS0zZqcmNj6aB
S/I+ywq3Snw09bIY0FSZOacQe8d0l7XG0AZJPQm8U1LqLcFS0eY+jH0cRXvRIY2U+RPsHfdcqY1h
Vp/yKTXoYsRtrz8pjZv+tlidhYI5p6ePC8kUB2kWa5qPnHlqvfKbF/MyIlmXfdLhSQ1BhIFn5I+I
2qcJnhZZ9eP98UKSb7GQKkKaa3hlO4DFMxtTYEeHlrU6Z9/JFizfqar350A0nqAzgoYipyNnu47M
tK8SY8TF5DhIhaZuNIcnAfLYn4Zo2T+e1O2+llAaD7Qo9/ltR7tuPY+7LSyOJRfxCxLgeZBR9Xv3
6UFKJ3V7QZvwXloLfPBYaSvHLUqczdRM1kPCZ72CufV4Lnc2tIT3kl1BWKEBIv/8jws1V1BQt+K+
PkIsyH40mg4kcxCzeLL0stxC+9/5cJLuxKagys1qGdeDDYtWGLMW18eldn9In4TjwC2/sTq35yG2
ZvKO4UkB5GXdpsYqprSQlm6OIODHZ5rWy+KXQ9slRzUSJnUwpd+qZt9+RJcnJuK70qQSqNHqVATn
Dhiv4oqJszT+OjXm6KJg7fXmTpBZjhtLdmeC8lYBmoIQAy/CVaQbY12TO+rtkXbyCFjVsusGcwC6
M4doNmMTg5kZvdr3xgl2duB5UXImKaIHeL10OkpOdddm3bEqquoj7kzD56x06wtsqmUjV7iNEobi
jqGNjIwdx8b1UJmZV0oaL93RbCNV85tcuPjgNYBFD4/ndDsQgDVZu5fADam3eT2QoiVTnytTh7FR
p/mTIbCYiIx3G7Vi0kpyR/GILIS6xyo1dvMIFTnL7I5FXPyKrPpJy6fXseow1erVrUbtvSnhT8h2
RjYURsIqw4MqGapWDNK1M7rsR4+Byh4DkHHj4X4b78QdXRvK9RKvv05sZOtsSNS6P47FVJxVSqm+
G9nw/vpq661+Z0KypYIx3RvKby1F6ajxUFEnGI9jJZQdGsy63zY47rw7EkD3caDT5qAese4BT0oB
ydZExE/PumpfKqr4oGjLspE83cyFTQvth4oUDyR54v4/zs5rN26ka9dXRIA5nJLdLbEly1GWxyeE
wwyrmIuZvPr9UP8+cAeo4W98MoABry6yWLXCG073W4ZfmTcKHGpqaVRPCEWJ0Ohq/8Zo7eJ4oBXP
RwPKCCDQ5iJ5GsUuZCDNYZri3PLonwyGvq8GbAVQR5B3k53e0ni7Gg+WGiUFMpdQKU7j6XoWAJf3
pziZ0+ATMnrTvp7m5vdoivxOMxKssd5+WRcJ/TZrACEH4nFLEM+PolYr6LUH1hQ7arH3MhX38yq/
zZNxRwn63kjMx7W0b6UX14PyZZlsxS346SrhBiu9WV3ena5/C7w1QkW0BfccLKEQsgq9vns/ldON
NNLYjtWTHHhbK00DqodN++J8Y8Ihzzqzree4TXHoGQ19t45DE3almT8kvaZ9ytpm/DJXlcS+oWzt
T66y7d9z4jy//cwv6jd+B1Xj/3X4aZttJ8IfaUKRLQoDFneOU9REdp49qPKjxkQ8jfrEqDYfs0r7
iPcm1cfbga/tLuaCr+67NAnPdfaMedj4LMEcD8O4oODg/gQCete6BqT/Or3Bfbw411glkPqNC8T5
SeF2ukp67u40SLnEgjb8+2FKE8x7NPdbkji/317WlUjUotAswZ5w7njbdvvjeU5Jj34PNGf8UF0U
K+sWvzo4GvE8mrdYP5enDpGAJHL3oDBG/+k01JoNSwESa4lhtTsv3uDlP/JWOTdO0CsLQiqVlhx4
JAwwzzeIMMxMLVWmx7o/ZB+qpvAeylJLPphjV97IDy5DbXxj8KQbhwoO3FkWSeFZWBUSBLGfeRMa
iO20AyiDSZes/5Yuzj8P15hrdONF0Xk6u7tpTxveDGQnRgNx/Ax0b3wh1ZM3ErrLj4vLlHdEbwY4
Bg330zfUTLqUKk+X2FjVEqGkkz2n0prDcbS0A5x7rFoYp964jK49RcA1HKRg9Wnkni3NhW66zHa5
xDLF4SDAbuzryFMPtTpdn9/e7Jc7EBTXJlKC0Cii5ufNnzRf2s7A6C6W6NzeFz3GGIvdz7u3o1xd
EBBL2uB8UdwNp0/RGNAWIW9dYjv3vyxLKvZI1+NsWVnyRqRr60FDklOCAST4oO2X/PHxMiP2PLFY
S5zP7RqlAUwAq8f67e31XJ58vBpIBdDnyPEvnD1WZPRmN6jWGF3bz3XfxD2Tz7Ba1H+NZv4tZoBa
jJY0EA8kRFjW+VS1LYzaT3Cfi4PBX3C09lbvi43PB6Zmqe0fA5I988Yk4er6uEq3XAVlrPMTY7NM
dCF3r/Hs4+MXNW47R0rHz0oFZodee3WL2n+5QTYBG7qevLbN3uDstSVJ7y8Lks6xn1RtDHjNPgxw
a8O0DZYb+LGroRCaYFqMEBtP9nSHTF0JcWpdnHjz6r2jcvnPba15zwl1S/b2ci+yKPBA3mZstA0x
TiN19ZIkvrKc2PQ0eZDVYMd9Sof17b14ZT0bfGDrE2yYCess+5EIbxmDXfsUuKa2H8tW+2GXmItZ
qee8vB3qcltsvHxSjY2aT7V5VmjmxdA5ZbX6cWM7CM4PJe6whWWleyMR5sesDrTntwNeeYI4Q28c
dWAzjJzPsnJkYQOIGLYbr1rmvUtXMAz9ak83dvu1KKBMtok0OmK8r9P35LT4B+b14MVW71ecskFV
fdfzvLhxql8J80qPIbPg2TFXPQ0jW8B7QMT8eClkutcG8Kcls+gbR9OVKNtBS162idqBjjiNklVB
Dx42T2JDAlrPSxXsB1K4G5vuWhRSSEZ/NNCJc/Zi6sqADt1In9JvEb+dcvXf63ma3/hUr0dhc6MC
6XNtnH1AKhMgHZ3cj2ux9O+8og52aWX+tUMEpyopBPgRCmfabGe3bTpnvYfxoo98CC0bQ1fGu0YW
EG3n3Lzx2F4vutOagfYa1yBtB/goF5IEbpU1Wlri/mxQCaXdo1hE2CsPCAmmLINvfC08nE/LUK/S
cMzqHc8lGm2rCpNsDbvlM9j9nbZ8Xfwv+tJFpXjXa5g8ueUXob0kKrv3gqncKWv+3mq/3/4UL799
Esft0KSDQPl6fgsha5INhWJf1QK7BKto5BGUe4pynG1E6AzeYvVdvnvisbdeu2l8/mcfJWUqAgMZ
NmG15c9xM1X1jsnULVDPtk9P3wfcQBqD9BXooNEyPv1aFpQR8ehak3jomjEmI2PiIDGvDbEzDT4g
MJ8frb5Vj24SVC9UWdMN7OGVp0pkPlZar/Q3znc43ha1a/ZlemS6AEY0HcW9GTBoIF+TXElZG7/9
Fi/Ujzjn+A/ctAXobFNMPF2w3knTS7QuPea+WOb/DH9J3Me0wvoicmblD3fwQjxmb9w02m7BjvG3
45QbsEXYhb9/+8dcWTyKjVsfmOqRu//s85ZDhpFqXYijXjY6GPjJPAKHxxqqS9YvCTy+t8NtO+bs
XXMkMmlk/s7g+RxK0HpYamajaGOMdeW+N1o7nufJfAgUCPoc1+57312nr28HvVwj3OiNa4LblrE5
3p0+b3OpvKx3gz5uSziY26Fci5CsSnqx3S4LFun1ijTy20E5iS/WSg0G7Nlmb0MH089q2EQA8LaY
osZpN4DSlH1fjFHbdlO3f3UcehzHen0GOa08yHe6yr7BLkQW38UM8H0/0rdGl0DX810lEFjJOY9Q
ai45gYC50LxqMBjN5TCJCD+90nmWawMlY0hJeJ4Mc7TQAxgAEseqG+z8Y7sUtfat0hhdMMueneFD
MLc1ymZllbW7yZFD/auYh9RjGCDATsd1M5Q1ysJYZ35eTM0R+9nV6Md6RTeWe33yxbAPlF91BweL
tGcEFv32m4PcRL4vvNQL9q4adFT25s2uG8/g9neLR6c8qBTNxoc8GVGB2DCZaaiPgYenWzKb31Jw
Ji9Q3hOM2bHV+STzaRgiY6275R6BjMLII/A9a31nyl7X/9FsY9LujWZdOyQYtGb8atpUikgzpEj3
7JsuyY2XbAr8+QnRNs/5XW+GJSmTPxQw/5uspBWPZocd/EO6DhOCQ0bRTpEpXby45VikX7M8E8Zd
Xq6lQDdVAU+ik+Pm+oPQa5+JKYoO2UxsOKmFt0dxSloHL/c8JENHbxafc71OUxEGpB0uKule14ar
InlCq30wYEYHhcmnEMwIss6jxCawpZtr3gVZ43n3LDtHeaLXZfMhWfvc/AIMsepeBlVoAX7T5trc
F9mU/Ku0fi1f8OVNoYoWq9hL2bTpu6Yx/KSJrCrB0HXaVB+jYqgxrIaVyEi6HmqUL0Y5OPo+YRhc
7qYaBQxszztdf+5IcvsvwElS4/NCb1l+whKkH2PLWbr8vprSIonYM8oKRVZ6w16CDVUfxiIfv69W
Iqp33GFjEImqS9NdphfBykB3yqq9KKqk3Q0Fjtv7zqkyeddXxYAuBAbEDubO1dIceNXsMcvk7Lu3
0NN2d20+u+KYe1k+HXSevRdKzGG974yyg/RfNRvwg4zJCdTe6IoWo8cKKZT3qpOi3kF+VuW9arwO
KwWhm/9Ikbn5U2taIo3rflZYRHXC40cJwK1PSijMefGEL/qoTjTj02gvfvsoM+zFo2IyR+cJslfG
GBA5x/rRMzP3nQvpB6FvmebdY8rs0zisgTt6nxZbNeJZ1klZvEc60DJ2YINU/02lS/kkGYP1X0oe
VH9Xe0aqHcWYYeiKWItrfK381v+eo7Jg7NxydOonTQcmcRAMRpa7vHVR/M5MPzH1sMqsctpbNren
EQ/lMFrP7dAK+WVytMV47yQNYi05Vn/VEDWGJaUWeom1mHtu2bk9zMHMSJy2lEqOs9fidLPKrMlR
gJ/Ui6RHlVhhYpXZuyY3OvSy67GKinIuzTuv7VHGDP3ZmL4xyk9muA9dESAxY/crR95u8BqRfqIA
S+XOrWTeBDs71bzu0Dl91UHdcUaNVWspTHULlJn+tBSczsilIN8aL/TGX7DE8eVdVgTOVxJtKE4A
HnE5MMRouvARNI0+p1B+sJvpVyIPoZn0njXO+YXPMccDofCCug47b0Gz0vA7INAIHVVy16vJi/2g
heM96aL51xJs84dcuFX9Aw0i1481yy/zb5sezW9T2DL7hrlX0j50xjz+wvbOt0Kr6scgRDtL9yPN
T0dk5Z108e9GLv1NeDZbuyc9QMI6Fop3+8kZpUPPP7M8aG9GqsRLOjt05qp1buddi/E1LPra6u1Y
z/0EFRoNoa53OhfmEi6ozaw4VfVy3XWi7qcI9epm3XnD7NvvxSqnX2Aox5dx6jv9CeJL7u+BDnlj
WMlqGf97+3a7ksNAVN1ay2xaQEPn4EOVsc0F+oJY42b6HgGyeaetdvUOOrGIrW6271Kf+a6eju27
0Vb4u/vWrfnkKxL6NJtAoQ42JfZJcK5pop1e7KDoWlUL24rzPi3daF7TvNyTz2CQNo2Fwo5NuO4D
nil4fE0lFdQXy1Be89UoteUDh1GldpVcB3y8rbWdnFBDBtwoI/hKVSb2lt9v0kZ8mBWaO3434BUN
Eqb7DetQO05z5Q+HpOtGbQ+SZsYMBoc2+8AOCL4uymq51L0MMFc4Q/Cvo2ZQS3posS4yqzA1mKO1
oTnb01LCfR+9X9Dvk/W9zWh++tsUD7I4PRCOFxq0MG/PUjwtRx9sHSt5hD6ZW5HG9d+GfL/Cv1v6
Bnbs4M6FfiPJvSgdCLq58AHJphBmPHP6alLgdetiL/LYwbzfr5pa9nXNyfX2NrwaBdQcKhSbrsA5
Qlo1aGitniWPXiGmR7+llZk7nXNjLRdJK2gMqsVtNgDUilLhdC3TOJV0IWubRM50yAAwuoo0DIsf
nUzrjiStQcxelzeiXq5ti7oBArE0Yuh6ViWgn5JrwdzZsZpNsSl39TQrIFrcoqZfWx20DdrcjCiZ
gJx9RLlFyyiBcx4DBBnGPffpID+hK1BbkdnUaKwPCEOPD6OytH739uu7SMw3Vjzzwo2ExaD83MPA
UaW37Ub83lf5ayinx7Ydfwa5958Q+Nn8L7G2tgw8s02I6vQlqmpxmoHhc9xiTleHsM26O7nqQZg1
Fja/dKq/vR3wyvtDXxa8FUtk9HsOuAoMbXFMjcVNJeZGgeI8cpdeHW5EuRJm41QgIrmJkF9wOKdW
ekldmUFcu9h37nF1s82wMgGWRY5T6U20dCmasI6OtPHORzOTO71Y8N1zRa09KClNcd9JJ7V3ohCO
xCMvsDS1d1Y1j7vEa6vlwUb8LQnp/o1+7ND7GdzIxDFMxFrR+fIr6oCOezAnhqrjMk14e+pph5GZ
pqzu2cik1j8Hck6Tu4YR8RAn2Zh2sVPnEsug2vXyXQm2lIyZwg+z+bFXVai3qa9HQK7Knt9TaMux
MVacNYtZac29k8hs3etNkbw0rlaMYTAE8986rNAQYFBCPxdHxVfk0ul+QW7NRs5VD+Kx8BGGcEVG
o9VTjnEDjnD5/ohD72FrFwJOPUfzpLNhDsr0KUvdLouD3ikeClurb20Tfu3JTbmtBjAAbU/yIPRm
TleDfGkBASEI4q5s5/sCgn5kW8Ot73m7SS6iOEx+NuzB5td0GkW1raDmZy+CSKpelCidvS2T/mNt
BeKvT8ct79gMKP8/kPQ01Mwzg4q9imNjVcWzaY5qPnhS9MONy3P7yadLgmVqoriCPBQipufojcWe
BoiWWnZcmdIUEem7Vu1IG/EK7Vp7XcIWrhuWOJ42uGGRl/0N+YXtxZzGB1bG5iDD2qj252gVy6kL
t2pp+QVgiaJJQ34Ijsm9bw3PfjHeuk8vXyA6cnRIcI1CowNl2tOniqxiVw0I7saJUj8MvZgOFSyh
EKexvzZBZxuiIEULDNfSbd50GslF+nZhkkuWj3rezi7Lfx20om60ei+/LcbfYDJQa6ZZR8TTIJ5b
S7OVmkZTT1LWjDMJtBr/mt7G73/tJmO35dJIO9v1Q+ahAlAs6TGt5uIncIL6ODuFeWMjXlvLJoGH
9cmmn3Qun5SBs6Bg99Kjnhf0qas6CWLRuerGHObKDuB5UUrREgVacx4mXVCYzLFeOmqVsD86q2XF
jufNR3+U5u7tq+taKHuD7ZBSvQIjTt9O1hfDWqEGeSwGfYp0RuyHDtvWJ2wCmxt54uvGPf2MfJBr
YNf4kCFGveKI/hhJt1YnE2HAip0ynGp2Q2A3Y9hWDUdu4Qw0t4Ert8WPtjIyww0NI8tJkYse4qAj
lsb7tjq+wAQJ1EHxoNZUGgieVBjKVppem7E15aO40ZW+8r75uXyN6JBxzJ3XNgCN675H6Pw42PQQ
7w360tb9sLaUnW+/hstAW5YCwAFlTnKDV5rBH4/Gtcu1bfMURW+/q6kRyvyDE0j9RpTLc2x7/Ezc
KEMYvJzXA3luBxkpdHFE7ih9qmcNnZK8G/WdZsCsDZc2uSUmfm1d4FIsA7PbbVhy9vHblV9nwsNb
Oh2QFIyGdJR7mWT23x8ymwLnhjNmE4N2P/v820yavSU97Hvpzx/p/sXQCtSNa+DyW2EuAn2FfJlU
nSv29FtpA+UZNR5ZR3OmuI5af866MB/M4aMOfra9cdZsBc3p18JFs2UKpK4e4y3zNFrurcsgMaM4
+vViPzWwEVY65YNWYgneJkVogKYufoqprGbQfTOtKM5zDIz/emNuBRc1ggv8gfrr9Fd4WtJRM9Cw
9zo3DZ210B4n39K+/HUUbqLNHwf4IFn09uT/2P5zLVWZuE4SqzQ33kE66UMLIfYb7++8yNpmjfjO
Q1zflEJom5xGSfxGL5MJBjnu1YO6C+BVLfdpqY956Mtune6F71VNWDuIQNx4mecZDKG3nUOjhuoA
KsPZ1tHd1MsN4UGxRYI9i+jW0XNHH7dPI9MTbSi4rIxwkoNOks289Ub488+Q8A5kbCiCtAIg8J2V
l7M/4VhalvWxL1E67s1pjkx9SW9Mqa88X04w1FHYLhuOb/sVf7xFiuM0D7q1PhaL0fyzYo9URVWP
PcrsUMYsRWtESybdf97eO5ePFtTzhh0kN+OoOXeknpFKZHpatUeo5v9m7dJ8MsoS/bhtCpysXnYH
OGiK+s71P78d+PKhougPipAthZE3s63T5U66lRZIjrZHaQVLPEAcfFJ9bd7YtOdn9rYshnTI/21t
CGrm0yiNNq9eZTfdUferPha4lX0demM6ZGaB/LRtZXd/u6pXn07wTiBA3ItOxFD0SQUyvDp2Ou11
px9BzNOOvbGqy5e2WcoyriP9ZGXn4AzXL3wUqH11TLs+6UPToYkbKddFoxY982jU7+W6tG3cDnr7
4+0Fvt5yfx6sHDHMpxgGUlICnTr3nGkatKgRAGmPybCaKWaX7U8vLdKD3U9DujPAZctd0qmtudtW
6Pu7ebA091mfzu4xW5s+jyiMDTMEioHyOSukAMoCCH57bfHX7BC4y1C8W7cudBrC3xzFoRywsn8y
0Pv8b+0X+xfZP0pmRelnY5imyZzFrVU4XqQ7Go1cqZy227e1lRdQyQ2Z3CWzGuxHJ+31554eOc31
pkz8HVjNfg6rOaunSNP9JA3nKhm9aEpKC73bpAiSd+vUu9WBE3Vxos6ZFqwPPSvr7oesd4z9BIzE
3Ffwvtsvcye94ClIPJgScjCZ7PWt/M+ycIr7t7bWfv1qabbI7sGNNYphndNYUY5vxOemtNrqOGtL
5+7KtAnsh6me9WRnIQaXxLo9ooyEpKkaHxlFWM9zEvDc6pIOxQ7pBYtJhlbk6qA1rvMNpGvVHeeu
Gr8hfdT8NpUunV2btVUZ5d2Ch4UofLDcmUOZe6yA0pn3b++PK1sTN0DSU3tTN7m4i9y6C1IjUXSb
i2A55jkiSG7XG89q7fV4HZP6g2qBUKDWaCWHt0Nv19zpziRNcreY24cBpvf0W8+9muN7WNojaW3m
88za5YfZuI3iagiWcb1FxLk8W8iUELKic8tgnrzwNF7vM9l1E9Udlaor966ZNKd9tNbSzSOplPtZ
VPlwSxPyyhoRFkCjelM728DypzFTsFL2PKyQ4w2uIqx621CzqNZya70l6ntleawOxCGanxu7afv7
P+4j1P8WLnTI8YXD/bDNw9S9QgX6pW6CZgi7IL/lanolYoDwCXAdaysTz9uNJfTWdaXXfhQ6QESQ
olDuIke0lYUqvN0FXL21c0sD4MoTfVWq4XkijgMh7XSZC4NUU3TeeMTcxQ5CaejJXu97JJRySHY3
KqLLFbqvlxHbBYwYONzTYLj4+ZRx83Qk7y0+UgZXkYT5cAcXbvow5NmtzOVKvE2rCeLnZn0LjOM0
XpLP65og330cbVOloSwdQwsHHc56uIpyZGjUlbgu/O136G7cJPLe/xPbPNujTBE1FOBG/Tg5bv1U
zFVxV7mp+NFySv8PoSjK0G4CjAPr6ux5mp3Z24u+mseqbOT3WuvmMuwZ4B9bpxpuJCyXG8Xb2LOb
SgnTQrDup89SKGMc6NFYx9Wahpi0xngQo4vQptf+Lf1zmyVwpLAgNgliDmehbLWgMCKFiywKNlnO
OiyPVWvmn1azF/tyFv2NrOVym4Ak5STbBAz8TYjldGk15t5ofmjucUr9LNQEQhtlbh4a0/wEjqW7
0dIytkrh9KDecgdqIpp0G4ntrJIYHJQpNSAqx2xsC9SRmUYXUZE0hfYpGYtkBhOU4AXtipzG+Gyk
YsYawq7TO03H5f6rmPV6PtD79X6+vXG3x3r2u0w0kaAv0KxmXHW2cWnB5cZQoTow93IzDavtg6l5
6Y1uOeOayzi05RmK0Z+EiXSujInCQsdd1Qt2rQDdVOMA5d67ud1anweVdYw2294dqx9Vv/r9HTKx
sPg7qHYLUw5XNT8mzyrWfd40g7dDPMHSP/a9L+yDqPzpS41xh/mc+3lh7dhbqg4pOWbnMLmFz5iX
CYUWMT9ym4dmqBIoDbOs1Pd+6vTmXWGJJD1wRuVYTpm9/wEjlizYJ3K21bPLJPqRqTBnhxmUmv6Q
22mxPDJfqe2dnmnZ9JAHtioeSFDqYw2Ui3kyib8WBbjKPJfeNP+kOANLszSM83c5RpB2yFBUuhHY
jNQKvcFc0jtMip3fXZEo/x7kLB6uRrVO9b2RttBPWx/Tzp2wNK34Xdh4bv/O03Ed4lFYebJjMG7Z
xzIBDHhYB8EZrg9Zuf5bN1K572EwAi0Wpk0TwAJLoX52hcC0ZtDLknsm4XA+VjJZy6inIS+58iDn
jHEB1ztdQao02ZSGCJIV/T1Fvd3sMqO033t1NvTvUS52XyyvajF91y0G+TmiBNrBmQOEVwRYDh+p
AgwTHkbXS5Jda5XiYznV+IKA3tHWg2pNjHdQq5ypv1bvKx2oookKUp1uT/HplbGX5NiyaGqq1T4Z
JkN/7As9cfbwm4GeCRQoYHZ4qvQhKnaWh5GKEn2Ck6rePaH9rxt7oGuacRhha/1C7VGbIkVGqz8y
cXdSqKNBb4UV0vnjTve1dd1rgjnZzk978dOZlKHudLNQX5egXoJjSR/yWyByG98h7EA3i6GgMPZu
keTt8zpDO7rx0byWNGffJvD9rcuKTDAE9e0I+yMbSY25xmmCkieTFooypSnrH9JIuiB2srb+PfuN
0vZpYo6/TJGND5bk9aoKQ9ndkjLtiSwnr/3DOOjBJzu30ozBMGlxZBe2gS2CRju6SdBDif1q4mNB
qqZP7oIOt+HdX58xYAlIGVFFo+F23kT0ln5NHaeuj5YsS8BKVfvedbPxRoF45YRhmOpsLAt6FmDF
T5+W0SVj7rZpc+xtUMDu2op90qj2zqpu0oquhWJBWxG/9UbOK2xcvwVU3aU5Ohg5fnRXb/6w5obx
O9Bc/0aH5Mr57L3qXZEgbq29s/NZZS09MDdQxzaY7HdokhiHbqq9GxXMZRTGE4jwoYsHGZeL9vTZ
cY6h8dsX6mjjMvM4+3V5J8lVw7f3weVj26Lwesh3t57a9vd/7OdSs51usTJ1bGa5vE/TVgNWWYAh
xLTsr7ccIjV0lrYeFueSdfbYyrTXHFOI9tgMRrn3S7fbkRLeSsWuPTbacwjA0OWFaWGdLijQUArK
jVkd17n2uLWZtYyJ/ddeUfi0UByQiVm40gCbOY2i0YC0207SNWJw+djjJni3GBAnl9YcHwQ93bu3
X9O1VfGd0vNnqrA5K53GSxxQFUDo2mPmVlZYYHK8b3SM2/6HKFiUWo6+kVDPNzai3NUAamB7QzLb
q6EE5dl4tzBA17YcG5pl0MGlGNjW+seW4yoBul5mLXfz4O50bwjuq8AYo2HF5OvtBV12AQKyqG0q
CiIGvuHZaW31uHy5cuI1gdeKylG8+PjbrpNhhfqqz6QklRVltfHp7bDXVogEI/2pjcKPhtzpCtGR
z6vENVv6YlkWIXKqh3qhyYi09tZGvBaKwRblKuE2Yu9pKG1YR7TATXV0NKfGcCJWjId2Xjnfcim6
zM0BT3GubhUVLHjn7KDAiUCz56lsj8Zqv/PQsgKMJwdENMuSEyO5VQ5fjBkpFomHxi8t901V+Oz4
K/tMwwOGeFOaZ4+G7Iv3qe8N91qgawd7qYJdMZBmalTNLxOw/KcJ95MIwcvsW5L25WEA1xClFgS4
QOUDXvOpduOANrej5DQXYFyFOOWWp4MYOgezzd1sFlrWdcek7Ov1EDg5OWmQ64GMKBMrwOp6myUH
R4FmD33VCm3Xtk7wLLpp+eGvuYvguOa1DnZPdj3taX+7c+ilAQejNB3EsioWglWigeFJOEOJ70N3
dtaPsqeC3XlT5mSo/vS12L29fa8dNsHW/gcGSPP4dd1/fKCkh0mvA6Y9KljOkS+mYd+XWn4jypUN
tYGtUDFC3pM9ddYTkMLXvNqpu+OSmP3OqoT8pJDiiTIMSv9B5pQS+u1lXQvIgeMTE49ZGjunnwpg
3tXpZr87prpfAi9u0qesme2Ppmbk/xpZktzIFS8+zU32HQF96hrWSS/wNJ6iqgSStGDM5kN8Dy2z
4eheW1umEYB26/Pbq3sV9TzZjUTZ+n9o870ysM4+UDycE1ettFNbYbT6k2L8PMElUGUAvsuuGgOT
kMX0Iwmf3Nv3rnLKn3Ng1fWDlSyuEXOpzt7D0vuZsVciy91vY42IW7jUqkTLuHPbOg+V4SXrru6T
MTiuIsF1mFLAlSYoCpD86mHsihmubo9u9juj1SbqmXQy5nsxiCHAI6Q0hpi8uBe7bkkDOusLMGH9
wzw3SfdLaJSMv6uqmIPnyqophnDStOWjKdx8+Di1vffbwVXzOy35bf4FTB61OVnkwz8Z92a3A1eZ
Y7rjFEuyz9zCe8J7VhWfLWlnP6EA+F/sjRT0IVhWx3kc1r6YH5uZtuPfnv5wbcCuMHDl7fMdnR3J
M/wVcD+jcVRgBfZB0I9hIcHyDSsn842Xfn4CbaHQ/EUw5VVn82xLQ5ry3RQ26LHMiuyLqrRuRwsP
lsFgZcWNrPfi89la6WSIqD3BX6T6Od3O6bw0bYWh2FGbbee/YOoFFM/etz+jcSjuKqOxb+3oi8Vx
2QBIR/pu0+Y9F9/Q7F4DXbdaR8nxofbzsnZyv65d9qETpTHv//ZRbmJx0Agp6pjUn/eeKsnWUHXn
HHOZ6jvUQv2w1Uc8cfX559uRwNZdrowHiVOmzw2HCvDZ0eeLOQgQhF6PZJCa+GH2uIN9dPVlWvc0
xeBkJMtoiagzekyDW+g2LysCn+OxlPCDookNDv+BrlYEkl4Gj5jBjXQLKr9r2icTpFbgh51WjesH
Az7LGqZIglQfW9gfdVTNyn1U9O9z0PhoD+5WY8pcfMyNBcLmmkOVyKd+NuJUIpsQNnbazNBSijQ7
AHxZ8l3HQ6kOHDGL+WldauHtfGPx/Y+DrRrUG/LeseArlD4w/bGQXtTzhXWP/F9VHGbNneePnPnJ
Go1YaOl3umq75B9h+eI7yoSMr1KxOtkhCcZJvzMRUHe/l7oMLMAgQa19Gkewz3vNrcD/O84KdDVb
gzyIFBP7APKYrOfHuvDdH+U4lEk0TXOQh9k6Q0twKLT/03vGepwTVe/e9VJW0y6QjjRiw0rHHijB
kpFDlFAAjF3mlUUWkg1vYFXZmFryLyQHww5l7czurqvQuDqUViYlFsCL+CIbTkwJvy34T02rtr4r
6qZ4alAV/UQWUzthuS6F2BeD5n0f6f5B/0uQKwknZ6Q6GfptQiWF9H/lq77QOxmyVYbrojfmoWPr
i7BKNPELXaykDBXYoyrMaymNf1Jtwv7SFMXg3mXtsPqYpki8cWu/KCBjL0kD23p29RfSjz54X5iI
fr6bliGvD36RDVnsow9UHHSBznuF4r8Ppc4cjc597whT9Htbw5Y6wm56VjA9lwxayNufwzlChjRj
84fkD4Ay5mXnPQII5g0URJeiowlWLhK/N4vQEr4OBqCoXAY91D7LfnF7U97NFi4M0aiW9hb28LX+
PL1AGZbTCEQ5DT0Dbu3TAw7mG1MlKJVHwxks/2O1FiK4z1dyicgeLL2508B/GA9+M8qa5LPFao4O
ijMisJ2m2b7Pqnl8L7vAL+8Kp0rKO6Xpooo2SZp2xxDOEeFoNhhNd0Gl/VMmzWLR9Bzz4NBMuRyj
wu/LFzmM4wuXc19G3tCV9m6sgnyO9FHTzY+qbpT5sS9z64ebom580BZROZiFN1N/z1dryXd2w/Uz
h+3SYUXXV9UA6ro2VHYjt7l8aQxV8ctCxAqTeTDXp88Ku1lUitpCOwI+9/Jwcarc+xwwdEziGXLF
erRyJt47WepaHraiRVAmHIbS6b+9vXkuUlWuV1jfeBuDt4PYcZZjNfD0Umn3wXHGsSDq6XMx0bVv
ybls/8rpziC7f+Vao6cHFefs6puDUnBoacFxzEdzOQAf7fY4xBcpw10nf7Tsyir36Zh03o2U9fIx
U0KSsJLWbTzvc2pYxfB/bis9f2j/H2dnths3zrXrKxKgeThVqapsObbjJM50IqSTbs2zRA1X/z/y
BjZSKqEEf91B5yCN0KTIxcW13qEWgq58fOoUjHYypbtn0Nkd0rbwSjk+G1X37fbKXpvt0DXjXUOl
xqLQcQUzdKLR7gEXpg9yHwgqvqqof0sYk30ykxCJhzCW29eklOJv4AkqcTdi314dJAmtiXs5KI0P
E13TH9ALnAK4cDGong2ctz0itDkOj1Evd3su4td7gSbGooGzQKMA3a72JODnLKF4nj2gktsfZake
zyn1+Z1wdb0XeK84tNqRlwXktoa/UrPQ51Cq84e5lYLRd+AxvirUnOKTGcvHOiiPzjhOH29/jOvc
i5ozT3wAL1DvaTNeHjez6uRqwLj7Aa8A61iOpvrd0gqJOFgnX3WzKt+rhYmVD1QTDULgQkvEH/Fy
QFx6tXiAnvygIFWDRyER+nuaSXt8uo1P9qYfsoimL7Sw5c//emnyEI6KyR7Sh8pAZG3qwfOV4bgH
Vrj+ZFS5qSBQR0CdgeT1chQnm+xwBqOwVOOnO6UKp2fRWtXHqe3blzSLxT+G3I2v7/1kLCDNYOpO
gAURZb8clEaA3qtBmD/YWdqcY4yyv9noXv12pFrxSlEpO+n59VIiUocgtbJgguEbGJfjdWRPbU8z
/QHEV+XGM8VP0sz8cHtWy99yGQkvR1nti1QBzgPhOn+QYz16NsG4I43epccWzNeO/dwVJRX4oYKs
BRtEW+CO6wpQNCRdOptT9jDkbfOfmfQOV2rUVQb9tblP77AhD4OTWdGhOs6JHtVH02xj6TOFpdQ+
4MzORipiZ8SvKcuBouehJV4Ns6p+xp2T/UtI15CPmGgHaq3eNsdC7usJEBuSAU/UzwagNEKRmsOU
1X3odi2mloe8CEILcBu9Ja9UpFY7hrJT/pKqfm5feoE58u8w6kXgBlLWv5rhPCZPFO3VPczP1Xeg
sGgsEn7U0dGdvtIaUQYdCFkU+Q0piWdE6F60faMeq8pM3vvJ34bCUYEiHLWMNXaY3m+uh10Y+a0Z
W6is6uSfQfQrJ38+395cV8+iZSQuc1BTtMKoDl9uYVz5Et0pIUy0OBy5YHmjb6YVGnd6oireWE89
ZJBheLAnp9mJr1eH521kyvhUa8gi1m6+OZr19lCxnKPR2XecMPncgfPduc23RqFhgIgVzhRL+/By
flpaQTmdc+kel+7uqbJH8RiUiXW6vYqboyw4Cme5Dfl1OcoM/lECfSzdozcdP9XlWD1knbGHytoY
BeNh0hJgIYjdrOFKUKhIj9MepR9sA6xzXNbVRxU8j3l3ezZXsRtgLpx4WlSLsR0cp8vZoJ0xoMiR
hL5kyuIn0vv2D5wNOjwN+nGyPg9l3orzbOCbe7w98MYJA2XDmDAu+W2NL+VFupB6AgkCXrPAzOKo
wkwxxzbSbRxnz2tzazlVipLklhxmHquraaa8Y0dQpn7bWY440SpTS88oTULO7WltDURxA7k2FIrk
KwZ7hTFkngUBAzkqwGB1bu9oNSev7x+F4vEbR2Upp6ymA90TxeB8CP3ekv7FtDQ5pmqwx0TaCBf0
LP//IPbqOBHfYeCBziVcmNOP3GkptBlBL+6gPUe/6rjTDrVipoRInZf8Oyeo02B8U6JGBwBN9/U9
2FaRlVOz8jWz1Q+xIaL7IDKqnc1/tQcZZZFyk9Hxo4+1LpEjGTaOZlsofhugFNNVZHxNHDj+omC3
86C7WkyGAsFNbRzE6qIgdrkBg2JuczEMCmIMssCTL7HIoA1wCNKYH/TC0rxAkafnxgz3ouLWJGkz
kLHjW8rQq72SmIMWOk1DXZG39KOUM0pQN9XvwhzEe3Mk3oicL1B/CzGTZ8LlJPNuart5UhS/iWk6
1pRw79SsyHYSl6sjtoyiIepDm3uJXquQJZEn19TYFZ9ErDrHjfoP5jiad3sDbnwvdh0y8ouvLDXS
1feK2xCRPylS/dAU6hE1hepBDvL20Gud2bpTqlqfM2DixyJsx/de08v8IDUtgX9Bp632PlhjlGy0
UPXhnWYfqxwcj5nmyivdXPFNBhIPot0JDlpr7pW7l7/5IvtcRoZowOWGtCpUo8vvFzRGFw/BrPi4
9YjHMG6jk+i6+AeoAwi9c/1eqhgEMViO2A4stBRgJcvW/et5QptcURawEnAsS3nJpbr35LlOoNuJ
dk/3dGvXwKSgkL+8uK+ELusuJPXSgJCGIFW9JE+jUxkZe023t2fAegkXsRmDnUORa+2I2aKPRxai
q74ZlA8jmXNWSfdaJH2Q5fA1l4yjLKx/a03/iBHjL6XBN45Ke29olEIL1TpEprGzm7bmzbW+tMrh
yFxlskgAQYkpEtUf6644mF2QPqDRtEcH2AgyC+QAUCmq4TxoV0mRVCVRP1c1vYQkzz9jVpH6YRIb
x7mZ966GrU26MKcW3gFRZg2ikNEvrhOLoeQ6av6RZwzXtGg2X4MoSO7TAO2825FgY7zlYYufG/GT
kLM6jlkgyfpsp7rf5n3+nHU0ah3KzgesJYKTbNbW+4MoyHi6jOiMYDW8FrFVkkYJ4TOpPnT9Gcqv
pnqxrL/71QEilwoLVTfEFpZ22uXRa8x+jovc0nzbklraWUqC7xbNcB7ye8iGjR0IIkkj0+PXct4v
h6pULWjzBEB11Bb1p8EKw7vKHsqdfX4l80Qwgf4FeZ6YCVd7XV4eRD3oWShrfjh3zhlORXDohiJ4
nvJpEQ7S667hzaNFyKKP4pSKPjgOKuDL9+8WDNUWVtiCH1+XMmeoWDPqQZqfjSD2XHjwgS9Jhjy4
8+BAR9UR5Lk94tby0gYF7wW1AR7HannHSWuUkr6Sj9bP5BmJrR6KqptPt0e5eiewujyGqc0xBs3Q
VRYhrKbCnyzUfcMY/piV9KWejMcx7l647j/b8fRye7g3behVHOXZDhkUpCGeMWtJISvPVW0KK8Ov
S3oUZ6oMIr7PFWsevM4Y48jL5gSAkYXB2r0Wp6F8HtC1Q2ZybqriNzaPuXkv2X3zUoXC0D/nYxbb
XoByoXRAVEezz3iDWs8d3nf4O9nxCMSwMDPV7yQ5U3+KDAa4iwZRHz+2U5w6EO0054uBUFR1qKKM
zKmF7tvdB7Mqp+cpao0aQUBh53eApQRKMHMRi+8ariaAntHdkojzwYxIJSpJ36shQxx1VOXO9rRG
0jN3FnpZ+VRkDNtTG2AIbiLRGnR1K1IprIxW8JUv3/1W8mwMvbTOF82vIKEkT2JLCWWoeic4Zdk4
ZKhTpvln2wrUP1NYTsNBqLhQeyOoZO2EtI703azMvn425CpUH8soR6A9tPCm7nF3+xohyYkOYyT3
tkujVsvuwKjIPypsdBTX7HI9cifipDjFipT+wTpKpOchHtXfIgBccxCZ1TgEroGWW5476U/ELRVQ
Q2qeyx68m956/+YHrk9biZocG/QKNaUp4JlzetidoP9ZVBbFq8Gcvdu7ceOIES/ozsOawFVknQyW
BVUtZ2Dzh5JquPIEXUnSp71mxNYo3NRkXpBCeJisQrKog4C6m6L7TdtHniZGZDoDsQdo2xrljdS5
ZJfcaKuca+BmcWwpYC6GLL7Mcjp8z0UaHm+v2FuDan1+ETPgIbB4EVzFi7HOqgZgue5DtKCnPlH8
kh6RUFI1YIkhdxpEF0G324xIZeee1oWXQHD7A2uy1TwlQbv11arU/o+sYzO499MtD5H1T7f0IYEs
UhC7AghEU5nKWiDpvklD8lthNMqnKZEsCzlGQ4PEmrSyC61F+WdqhvRE92ZCOy0t3v/IRRt/QSgs
xSSkcC8vxs7MyWXocPpqkytPQ1BFP+eAs3/7U2ykZkDAKGMqFHkc3JQuR5ltXZLiiQSQsPN7SoLw
LDj76KuKPQGija2FDg/ahigJY/O1rkpksJnQ/A5UPxpxzYuNwj7ki4Tm7flsjWJzEjknFt9wjQoU
hpEWBFzVj3slPkk5FNChJFzdHmXjvrP/GmWNxjGtpd3bIDGdo/KOnmhufi56GyfOIZ4flLqtvmSi
3Ht0bk4NS1+UZvADpDRx+an6MEW9F0Mo4LR270qo7d7VhWXsLODGhgCQAqZnyRgoeqw2RChFna6W
o+YngaHiHOx8l+VJ8+ISE7Pbi7jxiKbFQEEAqw74+esNATUnMfGhhErXIpsj1Zk5HbvJTtuTwLT4
2aylz0U0Nw9JE+jfbg+9sZQMzezY8eyR9S7RbB6zWWiA1uMBfcwI4UcwcnttgrfG4CqQOGh+QPBY
dFuoCF9+sVpCVLl0Mt3PwuZjYCj/oWYquVnTn2zJ+MeJYy+Rvlm19EQw/DyjI3XAzuTFTunak2R5
rd0gLdsPn+J2eukac0ZAeu/8b60EFyTmDvQZMfhTL39ETQ8NS51YCbAnENKn2T6FCSSa2+v9VnVZ
r8Qi2kGZCSYqs7gchpxRoSzR634Q6WZ4iPSypmktZv05xiExPdHLCfsPuTkU2aM6p46KsMeUaSdd
rWaFZCi19h5uWxPn+UTXYfHqw5X78icKK9QuAQpqPjrDFrbiEVrgib3X/NwcZek5UEWEFLYm+Y1U
ojrmp4NGHLtTqQr9FIu6+R+2M60NgNB0Nnj3LuHqr0pJPA9TFGTsMzI8caxlszibKHrsnNfryEAD
iqY09wXdKArzl6PwhIJ8W1a6r/dyeBI2iHcnVroT+u3vX7ZlKFqplEJB6K3hgBPYqExrS25gOTRi
lzx8+G5F6V6xYGtGSDkhmYOShQMP8nJGQmCFLmnEOtSQkti1EioyYWo45K9BufNm2Rpr0T2ilEVm
Qe3ncqwStmajm+w34BvhB7S624M+2JI/NaWzc9qubyfyRPK3xTdWp0y+Omx9D1RrlAzDLwdEN1DE
LJ8LvSvOi9DhP8iHDW4tOnlnD75VHi6POKMuKitvGj0Q9y8nGOddATpGNkgdeZk94/yQ/5vETlGZ
XhlVSE/UPBwi3mdq9aLaQp+PQda03we7aATanqpoXBm49EugjNCPx3TAxH0A0ZfdI+luFi6PqL46
GVXZfwycqPyVNGOtHHpdz+ZDCj53dqEfhi9NWcYvRmQorxRRm8ZV2yT4UvUQOl0VOXbpvBPZlsVc
TxvwHN8VlWake9bTrtM6NhCi97spD1xg3dpdQ9xH3puIoncKD7LE/NRiD3yXBWC4ASqChxzjOP8A
W6r0bv841/GGn2IxnuFyA7q0TuckCI9mXyCyAsMn9CClWgfMvezD7VG2Nhg5I0Qo5HSwhlj2+l/x
Ru2BiaaNavp6LI0/sL1oD8Ah87ugjWN/njsTR7vK+Xl70I2pwcejewsGGs2ZdadCIC+qGX1skS6E
PxSwny+NKMzvtwfZuLIJ1gtdCTgHSepaztFohW7PrQj8IgyN5odsSarqBg6YI1wVLLBg8yhMCmFh
bKtnrmw99JsMlrNLJzRr20ONYWfsOuEQhF/Qzig/2mWtpvdWEmSDGyCFlPhxPBehn/RFZrmNjvDL
zpbciDRcAQtNjbouksurrGMch4J/Qstvi6H0Jkh/btfV5RGPgz3Tzo2hWK6FX7G0465aAvNczCmn
0CLbzsxTHTgYCqGOdU6rvtu5fTY+v0busJj+vdlbruJnLTIB/m1iViD2jmbcmOeotPZStq1RqCgt
9TnmQ1pwubM7WThqiCC6L82Gc+A9XoAanYOdAL0xCpUrbkseRPSq3oqVf5+fvM2qLop1f2lUnToz
HqFOj9I7ZecAp+iLQycKtnSKaGRezmVCRChOYl330XeHzDw6/V1Vjnu4v+ssHvYbfb3ls3CNrkl+
k55S3OXgUmbPKaTK6aseTXcIOs1eHsVeHJjHaJb+u31Ml6C6CroAcOjTYEoDUO7NGeuvBawsEwyR
kxq+RWTneErRC2Ylyncb3ctzFEZ8ttsDbnwx8gMUWCk6ona1RggIkSdtnAjJByKDhSGSYV7cmvnO
yb0eBZU1503Rx9HAXS1x969piSBMIGTOlq/ZSX1Cvzz3tZHC2XvnoisASwHTLqVTYsTlKI3RWh3J
teOHFE9fgnJUTzHChe8fhSY9iROKeaQi6moU0YhRnQLqffCagq+92rS/zJTm6LvnAsmYL7M491FT
WI0SJ4FVtDCyfOAA4cvYW+Mpw8Tm9X8YBS0Qrh0SYH6/XLGhMSYkOpLA79q+upttsOQRD9V3t3ao
okMjpXDMg4xU/nIUMgIcwqwo8GfEgN1x1mae38UetvT66IAxAJuEYRfhAUjr5Sgot3dO3VuOb8LM
in15aLSPVRhqj9NiTgq303E+v3v1QDUsD3yqTLyDV/dRkerwZ6jE+kWq2PeBnArPrLW9XX19FUEf
ojWGoQncZnldLoMX0Is4ywM/mkuJlHFKTmLCcW1Qkz1q4cYxJcviCUR9DizyOnwzz7q09TTwAzg9
f2g3xk9VWds76g2bo9AkBhDHzr6i4DqBU86DhZeNKtcdcMeovpNx9/ly++NsLhu1sqVuTYt73elL
7AgqaMUo0JeQvFLD6GTEc/aIPdBe93trKAAEEPeXo0RYuNx5EXoxWMJ0AZ+kbg84e9mHIrDg03fZ
HlRha+0ICzwc34qA69KS0bVDV8k01wqESp7Qe4xPsxqH3vvXjp4XpXJOEv9dAVrSWumiQSJXjAKr
ugtLh7snMmGnDEW/02bemhCxAYACqRa8xuUV8vfNgAED0Psp8NOsTT01jI2TlYn3KgDzXUBoc13z
d1EUW1cY5RAenh1r9CSjOf2aFuNrEeXqToq9FYBAvy23D8vGa2U1FUnP4wwfBr+uNOlMny59UsoI
Hwch558teS7ubn+lraWj8MINxv6mX7j8+V9Lh4pcVrUIz/udmZSfhRVpj4SJPWj21igW2vpcdFh/
0m2+HMUMNQVbNz4Q5YzxOAPT9nV9dj7dnsvWEbJggtIsB/oJYOtyFIQb6Eu2Q4DDoxJ7IbIGj0ji
SXc1bOPT7aE2J4QIwNI0fmtYXw6lN6WiZA5D1aSYv8qymR5icE1767Y5o7+GWQWFBm5CknczQaHs
1Ed0Kp+l0onOlYR+wO0Jbe07DtDSCCQvYY9fTgg9yslqWwxfcTF6FRqitqE0Dm5Tiu5o4k7g3h5u
a2IgIDlENAVhAq82xITET27kOrc5dnlf2j6tv5UBphgeOlrTztSWRbpMhxfuLDqUvCZgO6zhwF0K
smJuRPgwW0ZznKho/m6NPvgnT8ZCX2bIw3QUVv1eW1XiBWR39F8J6cBR1og+PL0NZPaE6Vt5XxwL
gtdHCKfa79srubETqaIzFurkIMXN5cP+dYANqcszJdRMP4pmyDAUJI4xGsE7a7g5ygJy1hd7TWqP
l6MMdRNQmWEuipkBfxfy8Biim7oD9NwahXcyqEHw25Q2V5vQGsPKXnDafjAnAq7rKB/Nxuref3bB
TINQJEZAGFdXe8+YqhqdK9P0ZTUfH+wI8f0givYcFrbmQpcImCWKiPy7WrF4TsK4U2rLz2dduOVg
B8fO6PZe5NfnCDIo7wgOLAuGj83ld3EiUzJxMTD9Up0h4RWl80h/1j5mEVKy791o/P3gykEHkakC
ErocSs+rLJPkCi6sNWoe7rYazV293HmWb00IbYoFAQ6rBrLQ5ShtpRqZozEK1GrbjaCcHhwBXbRE
oWBnT1/HBaayJHWLGTAPitWLQhqlQVWRp/Sn3v6GXrMvovpPaPWP+cRJyqd2p0S3OTXwvRwhCves
4uXUpA4dkXlkalEhq4dFMf2zXavGh0zrLO/2t9obatmcfwUFHEH7Ik2XgyTJ05dRHVDbQPXujJhf
vDOr64uDzY3gFMIlAO54aF4OpdT1nOephS5mbLwYVvNHC9vvYWu3LmCiP7endX2mlrFAeNArowS5
XsEc3QynWWp3seTULoii5ti3817c3lg8+kRLFgEah+R1tQX7fnQkRx8tvwy7aD7UsWQcxIC2nkcV
0945VVuDEZPJEsgoF9umy+WTlcxOcO6y/DDEvlUC3ORm2fwbeQLt3WGPPvIi98IKEl/X/tc4djnN
EKm2P1GSPsiZJU4NveudQ7XxiUAJLytHAYpDtYoSTY3rIFI5tg9q3zlM1kTNsyn/ffc+oCHFZcR7
iafFOlnhsh/iTKUWoDSd5HZll99lpSrtTOVNn+oyceDVRw90aetRxV0n/ANyFdIAI8VHGmBu/GLA
2xPV0fbLADPKdGt1MjHxRQ3hSUo5WV46Z2N0qAy9EBjD16bKocv5X5QMNYfv+jBX6qFBowbB96FT
LZ8dWL0oTj/Pv0LibvA7k7pJ6lw51qQycCHsRfH3qGyUFr31GXv626u4bK1b01vdg3o+Yung2Dyh
ycXRWRRtecT5RtwPkzm/pHmA0A0OzYEcp89tG2f/3B5+Y+fjcUIheamMgklexSiMW4JeN1po+k6Z
HVASSU5RKQ8PYWb+fv9IS+Nt4Z4C3Vi/RAUeq6j38nCTdaiRqC5LR6rWFpXRKHRvD7Wx/UnEaCwu
Ni6kfqvtH9hJp8txIflSmIfHwM6qM2uwp4W3tXQg5FW2JesHtu4yaASNOktVEUu+ViGmavdVelDq
8IfeyYb3/vlwV1FtRfobKMgqFgotz7N8wuWWaqvtiSFODRBDyH/urNvWjPgwcMxIMhZ9r8sZ0ZHB
8biMwgfLKrFyztviq2WH5R22n3vC0RtoC7YcPUkeuyTMlP4vx9JqaaYm20i+IsZHYu+nRitfp0qF
QZtNiWtakeyaRfFJKrqzLqRXnG/2aiPbP8NCLIc9jEnlurBExlE3CAfxBTOz/c8IuvpHj0i3Z6PT
ccoC03HRbQ3Oad5Y3mCrzYuNJcchIYLvvP/fep6rKECzcuGsUGxYrtXL1bA6I5FxiagfZmEsYiqz
pTmvKQ296DSNcqL/klHN+qfSJ2m+79rQEX5FhgPfUEkKKfBICrF0gkeu1geUgTLpSxtPkn4UmNhP
3gx1BK2pIJBeocU43TN05Tr+PJi91HtmpxfdMa3lsj5kXW61hmtNVt0DAG4wqQFuoD5hS0wslYO4
OeJW5WTfB70aX5NGa5JDZ8NVdZFLDmpPC2IEAUyesdpJGuW3xpRpzfdy34zSF+TKqQO4tVQ38wdY
tFH+Jc6rQnyshjl8KXCVMXwFe6DoMOWF8yVKslE5BCpeMw/a4DjV12ya5OIAlEkaXASgnSp3Wx6d
6Su20WpxFuQMpcfDJeo9HkpVdwjKyAGHqoxDf8JCvpAetcHKsrNdtbD+Jmtx1RgN1HxcQ1J5Fej4
clvIsRQaqjv0Tqw7yBRdaKOsQ0qVyErunGgddggJNcoY8NONypgUKOnkdEszGVHij9aEx8WL2pRF
8VXCaVr7VCNLNv1O9STMjpmiNsrzCPHJchOQ9JXiTQnqrUcgHvjO4t1tjefWyCEkemYVGvqDqTl5
9mjHTlyhdI3WjI82ZqY4O0d/I2SijUFhn8SE4v46AwoLlFfyQAn8hcv+UOhAt7U83PNNeNvHq30O
1hR6FhU8aNzOKsI084RiV1vh141I8oOa6d1rEinDIQ4WiDdoCXHfCUl5iafZeZ4ruf8SzmX68d3h
lPHpLgHdAQOyNiurRq2uReIESEbZxkGhLH5M1Hr4H1Z0Ufyn6LCI5K8BT7pSm8rscLOaSWR/DvNg
Efepy52GzEbIXiBIi2YFryjeUJeBQ1OLwUnwyH7IgwBigVOqn5fu9mOkhPIeFGljj4DaoEdCz9kC
Lra68IoO0/Q5wEQ+kAnR2NKKL3WXNnseedeq8+xBUDq8LWCn85pZXXeJ1aWTjXC6H4v5sTTMA7JK
iZsU0Qei4307OneJbHu8eD6Mi4mtFt636Hi7bR8+Z2aGiYx21ynTeVTyU5HnP1FIPiVpfUxzSBCh
VB4mefSMdirdWNPPt7fWxmsWuObCegLUwAqtfnQFQRTsvfXwAbjmd0wYNJcqsuRpbfOYa/xemu9n
BXJgl0Y9VTxqx2v8Zg6zCxGJJnzQjKhz9VyZ7sm0xE5BYOuqZIDlol7EmVH+vNxnTh2bYzAW4YOM
apgb5Mk5ytAEM8EKGuaTGYjB5aP807QF3l/mx6F/t9j1EpgIdkjYmpQQ1xysrAq1HGHK8AGOifIn
VtJecesGKNftD7i1x5fuHBBmSmww9C7nSX0c07iZD4i4ke7hTKm4JVzAnaR/cxSOEQ8bdGeuWiWT
kAYFLePwIRv0kLpUCe3EVad4j7h2vR2p4PAPWhIL9W8NtSpRHTGFrMcPci3M7Ej9paiP+ZwK1JnU
3ko+ZoMTfdIKU8521vE6LqHNq/CtoMAuwsPLn/9V+wBQmiHXX6YPCDjekyKkZ5kiIrlr+umdH4yH
Lpy5xdwIk2J6J5cDySgAi94useaqWudkoTzj1kPR7NRErxZyGWWRUUGSms72GhscGl0hIGtGvsJb
+lSKsvfq6pNRP1GQ008ZXdid2+Nq/QBPU8ahKcRH4Zm92oecxL4rDDn21UDXfzlaMxYuVP9ZPSIk
PCnn24u4hKWLa5nRKCeiv0/2ie7tahGbkVu2c+zYZwvOx2GW7UPPq8kTmYNOspwodwHyqF+TJEre
/VZjaJS44I4gF8duXUXMsJDqVkkzjGknZbijboFEmFGGO4z7jeW0YIoubCH67xiAX+4SrqmyS2Jq
zMBnlLNsjL81DFqO1UKeu72UV0d7ARGAa6QwgmAhsN3VSJHSD/1kJT5YpvoprQr5J74fyd3tUd5+
4NUXowoMnwvsHJWeddgfO4gRU5kkuIZakkC/SDOH6Ngai4LwaFtN+EgbAYFpmEqSER5EJ3FDdm0N
8WsIR2l0Q60eWq9XTSQuYcwa40FLbAQc1cJKZA/Mn6M8lFXUdV7Qdygty/hrfC0JIP/1OdnTwXZi
/XXGhER/TBop1mEA2tXcHEKRGOZnPONRW8pTYagn0zGa7s7Mtaz+WKSz9i0KZezzbi/IVQGUVIEq
4dJNcN6ENy6XHYwacvLhUPiSoP8n5e3ktU0AJ12Sn+I+38tRrvcT3RfyOgIrzRyqAJfDVRHKxEmq
5OAX8eSTE4r9AYLCbu+Myrs3FENx5UJ0MRed+tXWzWfcepsKN1MBZOq0cELOVblX072Ob4gEg+cC
N8Yv9Y3M+le4bvTSDDLJyv0pt+Oj7gztj0G1sw9lXipeIZThKY2E9Of2N3vDV11uYvYvMppgr4DI
gQe+XMVOT6ca/UA8Bds0A7GaDlLYPqmLDcS9FBdtErmpztPvSRnVKP9Y2lalY+ljtHnnFrIcRF/E
TCHpq0QGPP8oSiE9NvBWVXdk98YQVdrmi66L6UM54uFLYmI7aN22RdG6QxWoujfrBa66ctmm39My
wmK6rcxGgM6T8j26wHWI1RfcOZIfSxJ1JdBXNQOAJ7NpfENYleFGdtk9gHuVX/qwm77KourPXZfM
w0MeTa22Ey7e7qfLlYZyu/iMIKKAB8A6pVZUhDi0RCClrotK8wZLb5Fl1mbJ/FQlTp++9jEIhA8A
xe3yE0s/hfdKnxb/At+NtG9m3cL7oQI5G59ub4HraImmC68WCk4g+4mclzvAaYXldHab+72GLqI6
tfOzQrnzv9ujXJ9Wiu4ObwogPQsHdjVKbIkYnxQ8k60Jqzy3wpopPowh4nF32DzP5s6JvY5FFAWh
fsP7hjlGgLicVNMIVaOymdOMUariqNtg6FE5V7vqMEfm+M1INWOnuLo5JJ+Vjip4Iopql0PaVQZ2
tgsLv0lm+dANsnmsW1ucyqKyjzWvn518aHM8C+YdOLYFXL0KSmbeBLluSgSlEdbnKRmi4KuaFvkL
AutcMXGDXPH7V5V0mVehSrSA9roqkZUNXZoojSGZK0p7J0VNc1C1JrorDb3x0tzaazxsbBpSc8qC
5A2Uq9dF15B3QFvbUeXrU9qcAJpMj0PaWA9tZip7x3N5OV8ez6UMSnDnKJBcrl/xABL0UTZ7nHzU
ECeHpDcAkc/ceK+TgSWsn7SV/bHTh/Ij9ncQMtKcbXswuk7PT7EGLQ3eTNtNrh61Q3G8fXiurwbW
AAVmqHHwwyAhXW6tvG3TFEnTwrfrvA/Bmx/Rwqj/hYyWH8ama3WvH9pqZ39tLf7fg672s5Hn7dwF
uM3KOnZxbZY7nlKE9hkqdLnzFtscCpTpAqmAhL8mikyVRFdfZn50jJQTlS8BmjGnhBiV3Q5c8voV
DTSbnN6AybjAHtYAUCR3ZFwklMIP4qmAzCVLQeOFWjA8cX5Z3IYWZemqSCH8N4nSHj+o8xT+qPRe
b1zIc8lek3Uj/C6CGFQNiFVUqVbJqhQNTq0AT/YrUJuu1KFWOXexc7q9gzZGWeAKC9YfDDTws8sd
1EnaEOW1U8CKSZ3zZOgtpkhWvfOG2fiOpBC0YrCag1a0BmGYgz5Lg1TjVxaCNpOLcCbwFbPfB8Td
909oUWjkSUEAJO28nBDq67OAI4rNOvL52AFUA/q32btLEdwgVGIB0ZmL3vial9k0WtvOTVP59lDb
95FUaU/9nLbe7bn8P9LbKvhQPVqaIDgSU1lZ3Y65I6wA663B77B5nX/EWMnNPzVsBdsPlICLrDzM
yL8Y30F1SjnK6nFVt0dbzKo4FBO0x8/yrGjVcUQ+Q0B6iRqJEnrdZvfNIE3qf3laaV8R2y+TM52C
TD+oSSorB603wHrNSaR9Af3Iq6UFaWQ/8phPDJyYYezYx8aoMe1AkM0w76JiVJqHxuBt7yJMWLQH
WyZdeUY8ZC5j10iU2ArdtsZWKXHbIpGi82SpoeJlkyyXXgmbr8Qwsshm1xJGQxHLbrtO/JRLMVl3
PdXvAkBDJscHVbRRddaNQRBiA9H1mN5GdX6YRIjXQJApmlsJVYk+CeSHymNHIum4mtIa4ZPC3dQf
iiSZsk9hCOkIas4Yq7BDZZWWUtyXpjiETqAXd0WdWebvolKnHndWe6ruE1wZ9U85EAFcySi/Wr8T
Qw6p9yelnB/xO4yDP8y2MdBjsQMTX4ZAk1G6LYT5IUSuTrjObKbZqeJrPepT2Ibf7dqsfgTD3CL+
CgdQchvkaeuzSof354SEauUZTm/q7jg0Qj9YsS7Vd5Eu9fGLNcX64IZKWWaNq4XcvWdldNRvoRjp
U7lmXCVT72nG1Kl/sOsmahmFnE8uDDPrS9/PjuFJJdTlQ9HoGUekCIfPdt5bZeNGZtvIJ7ARWf44
d7zZzwHCdLCpy3msT1og15KX9kFsfR0H7nZ3MLV2fgEhUluslCJnB0duJuUHVDHcEYRuxD9nLS5U
TDiFXh2TLrOtb5Na9J8yORPUgtOmnR8dOWqzc1dip3ksM4ub0rVoS2H9iaxY0t0nIY2du1GphBO5
lkOkwlaZTedWyPbnrkYuN5z6alb/DJo5h19vn8KNEIm9Ki8wPHQWAuHqktXZtnmRShUXQ1KwjWch
H6uwrPfaPBtBknGgjgHbQDVr/Zh0ekCQqcDMLxtTZCdiTkDuTagczC41kmoPTr8xLdTBeSGDJaSp
eaVK3oSDaqRG7WMJW3tyVAevKs6XO17Vbw2bVQRbYGrUrQCKgApfUpi/Xq96FZgjGLwW+HTtBC/4
UHQ/sHFTPmWwgbtfIcrX8/P/cXZeO3IjTdO+IgL05pTtZpoauZVW5oR4tYaeLHpz9f9T8x38ajbR
xCyw2JMBVF3FMpmRkRFEssXyNIsyaw9V6tVs2QFBDOuZLnsre5lnyq8HTyDcjnxN7HQHpXP0b4XV
6O37bh4peERNBCZmJ+i5kAyF4T9JNOSV39eKkX6xukWNP7Djje4lXRa7f24SjJGoLw4YPqtwSgrf
AWJJjhVegMXz4/0j7+jVCoBGWHIHUQSiN/R2BbRO8xrbnDF5MwW9oBE2b0QLLtLbFoZvSqb60u4d
nw81NrCLtRT778c/4L4pFRQK/ACcmaxHtrfc/gILA8LZa9XqGk280Mdp8cSHsFXSAi2JMEJ2MoYB
fJh1Yb1zbSVdgr5cRHM0hlnXgNiLCVddV2kMku+oTA+20oX9qTBTZBQX3arjSx82yc++npYPBbZu
zenx799IaCh7UkejKijJKaufn6u1O48D0T50nN6vq+FIN7x9iNrmHdHunqThRkyNNiYEMIwhZS/V
asNmQO9aUbnVtXSWxqfX0zmKOTstSCSbyxJwkHZKnvfoA/2VBGE0F9DLSa1o9XWcNq6SPuN+yWb1
RTd6BCS1tjtbS14/aX2iXudscXGg6eydnblxBUDFgZJI0RACy7pbVRnsKMFjQTBV8Ma8aeJjHXZv
5uKwlJR0Ya1QC0M3exXI1qUxqb0SiqtRlcNBaWfztJSNcnTVdNrJQ7cm5ALkEMpLZvla3LTtzQj8
n6EiNxxr30hD7UL/2LDzxTY2JLkgnS4U3GgqXl+dE5bXtPNZ4trH4QuVsfJ7b7r/GFmUP5tTtkeF
uZ8U3SeABzrfiBR7DVm4qUgz1I9a8vkGMQM8oV4mvd3rAbifk6wyvBbDpZD1WuusjkyINVbUXcsp
C395TephVQGV/b0WmqF6MEKv3+HF3t+L8nRxzPAYBvpa45qDVs6UnKb+qg5FjUypWffjE2IOBdyY
LI8inwqZUz9VjsMVabWu0R8ypQ/DL49vl/vzDkwPVkZaQt8SnLTb49eo+qxGatNdhzIdnysqxO9N
Ff4nWBx3QFUkP+LQnndO3tZqI2MD9V0HOIZqfzto5Ok06/Zad62dMZ0RV1R7/GC8VIl8GyHn6Amn
JiF27tHXCOL2JZKdtNKaHuEFararSKZG87TPMKu88pLGymcv6Rvlq+6pff8Rw84h+lJ5Szxj9VKC
UeH8raIdqPWK2mEjiffRIdfMfgFlKMRPDMa89HuiNwjjNQWUFMrKne1eSCfNn2rYRQnumIDCXxMI
Yt7RGkU+vVfCOWl28JmN00Ezsi17d23CmTUFNawVbxmqrL/CBmye7TFfPpagF8fHm+T+jpZQE8LQ
GhsFmHh1R3dYobclQnLXmtTrWBIxQOaCDzj4amsk3ywUIM+Rm7tBHzu7MjMbU+SOQWmIDj5eJk3+
/bcQaoAL209K218XDOcuJaAPFLxueHPiDMgNS8FFOoecc/0MLYlCqShmFDtHus6AofFNFb25Ew/e
B7kSSodNB6aDXIy1Om3u5EVVGVssZJnOfxo2BEOyQ/3JqGZ9Z7tvLRsXJ1RT2Na85/Kn/LZsMXcF
yiJmfx3wdT54E8autZHr58c7Y3MUIEgJfdJKvoYiW4fKc2HEw5UwdDgiC4UWK3ZTx/8wCrwsmtTx
WAOvuZ2LzubT01gM17EBAkrhslzmLF5+PB5l6+PIIh0MLHoD2Qa3o4hGa9K4c4frUjTtp27QE95s
p8KlxdoTl7gfCrgJ51jqgbJ4v6aMhH3ltEs6cvn3WvlcmG72V9jqWBNSvtt5rTeHktwYrBmAhdaS
LLg4R4PX4j9CWvC3QwnYjy3kTOCyhW8OP9DOAUp73XGSRHe7fhiUzF1lJuOVFDk6zwpNgZ5GZ9vj
r3T/diDqKM8qhSpYFeu6TKRPYTp503jte71HJYPCygU/w0r9lER8WvKk2kx39t/9I0lETUeErOBC
3V4D/DQZYe6HACxt3q39cbaH2e/LWvHDUM9QArCRSnSrvaO1MVF6CuDpOa9ives6+mDWSF4p6XhV
jQ7l1RiVvxzRqk+xa9fvwkr3dm7AjY1COsy6AoWix71O1Gxn1lp7cMergk6q39s0mHhhFZ3TZvDe
/GqReZN3k/AD39+pW6APihQo/QWo0ejVE16B0zNOzXseG1sLiDwZBCM6uKiJrxInyxwiaj7xhMxx
Z1d+bWeWQp+YnszXRHf6r4hj6W/nWEiPWZBMKcCGZrtc5N9u3XKg3Gun9XR1s1T4iIXNIWJcublH
09r6WFI8QV4fUldjFUFNZpXabdpN19CommsW0UVSGlYeoJdT72z+jWUkagImoXcUNddXr73fpmTP
FDxC4anXVmjWUzyjbBC3rjgkXI7nwSj7nfE2pgYOxNWI1wUE+HUBD9FW+FiziQVFVer/znWHa00V
WmVAAmDtvMdbc0NKXLaYwKuDl377udqqjWp2hYaAf6Wc0FIbuVDy4kO1ePEztPT69Pjyur9IKACA
cMEIwz1XX5N98jjvaqWgbKbD732vgnkeNeKN72VWVM8hWhaf83ms3nzaZDFUKj/RzgCLSC7Cbx+w
mvCYsUvuZYJu9aSlquJHYVWeH0/N5F+5ja7plIQFycaX2mnrPBebyXTJCnO8mvXSzE9Uh4bmIKak
Ht78zMAGgQbJGBBCAGNvp9PZ4ZIXDce6QREXdNsOPy6K0uwUxO53IYinyz0oC4sqxdbbUZp8MtMi
7ye6GYhpyODNY5g5C4RIU3/zhgfy5GkGgzBR+F3HUGBSWoyf93Tt0t7zcR8u/SbT8oNjx3uKY/cf
SaKrUgQOShKtkqu1yysQ6KlTp+tiQ7TsQyV7rjNn77ncWjsQCNIRiGB04K0wpLJVtaWdnenKdqeL
Jh01X0mG6WI34bJzoLaGkpY/hNOS1rbedaNr5aYj6oWmY5eqL5FH3PuYJI7ZZYD/+PfjPb4xGv3a
dKWRbCEC9VpE/e0kefpkZSyXClbleSec54tjO47uWcHEbmdiG18KWpXj8qFgycIjvd1/rcjqdsxG
9do0kXfUC4BHuk2rnVE2JoRBGGfoVcaTUvPtKN04zJNIFhWKYykO1Nmjs1mEy8VARHdnqLsJUcsl
P5BIDtkC0mO3Q+kGGrUxAl1XF5j614S9wVHQLvb58Re6HwW3Ra5W3Lt48Hn2b0eJRjOLReMM12Zq
mwu4//LidgKX38fD3K2bgVASVylCGNJkbR1Uj33u5qOSASVIPkuReJgjGPVyUq15byPcPVEcWDpM
JZNPHt11FNMjbdcMFm1VfdqGX+wh649dvmiXWc27c9tWe6Z191Pj6KLVRvEd3hN6DrcrSGf6Ql1M
G68UmJUnY9ZTf+xFfJ609u/Hi7g1M/IR0hJ0jXFDW23xucZuN8O945p2FCspaVEmTKbqLLRKfDPj
ai8jfkUKbp4oFhCpDTBqqO08iKupOdiHRA5g7zXsYlSUcV0PnKIl1q3C6p0L1+tH1s9WUCw4MS+z
7l2ohI6XBcrcNUW7xZ+N0nxnqPPeKbyLCqQGICknLAe+NX3Rt0seJ05f9YYyXXOnmv3FRLpsqrrq
fSyK8dDY6fCHk3V7Ltiv7JHb1bDlC4pPDTcALsmrozIJq64xXdWvvZTQ/xym/Vx8yQ0ssP+oaG0R
PyJ3MfMzzGpTfwG3mPsTQphuG4yxMuOFjBxL6OMPS1DtNab2waPr0zzAtzIXqtkFncGjLqLwrw64
1fVBOXPlH1uJ0Dw5q+qkYllfpEVziMc28Z66JHPrU+8kTvmu1/nF3+awEumRGLhqfdK9XPkl8rmJ
/aTmtB0ViqaRX6VIQNL/BzoVHipA0uatkIA0QiPHpHOPb3Rn8ATGXgyEMzj56ImtQh7QyYeSOv0+
GWW6p8Z3vw0YDCY4fRFk66Qtt9sgzB18EGivvJZUSf5ndG4d0aE3miWKVZZRXhrTCvMrVct5zxDz
Dt9jmuRJMDmIQIC/Vg92bZVelM6xeU0b1/QNL2ufciQHn5S+b17afhbJwapFe6oyO3zzhc1EpZ6H
zGKAMle7EIW4gnYWgXOFMpkH3KmH58Ku5p1etPurhlFkUx8c+lf/yNulRQZ9yvVQSoZGOi28XmVn
zRcQT+ExGn7wvtcW47QTQm58T2hbkH7ROAOsWEOKlrKk3jwyKKng3B8Wu8ttio1KaR6EPindIY+V
PIK1x/3z/NarldsbYRmgJeieLOztfAVklsUaES+Fr2Ubx6ZKq5kKp0s/bYwoWeibTVQ3x8eD3r8c
UIKksy8gMYp460/puT3EDOzW4TV57nMbmQzTeelzWrj5zlD3G1ZW1clnyLQRN1qDmwYuRQ3KWmzY
ZEBoVg8/4InydVz01jeH+GurZP2hGsydXSQfpNsbE5gdcwypU00atxayLPuZDi8D3stMV9IBSdPw
OPRJ+1aCIYAIfAGalGRHIzHt7bfLCuLzGejkOjouwlPCiC4dPgO+mNx5Zxlfc/fbGRE7OwidW69B
7Zrm3po67DfRuKjpREX9bzeTHxwyKFdQVqh1OxfIz2F4LqIicY5hExnawYopR1xUpLqty5RGvXix
jVBvvls9KMsTihBEqtziLZoN4yimxe+sBunKnQBMXgurHw6yw30JggSNeV09m1Ivzou6RBVzTtvp
mqmjRW8FLswZ+oG2lgSlK7TmUC2GHfmuItr01PZl9PXxjr/fENyY6DNI2y5Yd+tPNXpj59DSFV5T
ter/jDKh+pixF18ej3JPkZfMREiQ1JDZ8jzWtztCc5HDhqIdIuKkcaigjjXZwbLydjoUA3DoU2Vk
HU7hlqR/jCW9nR/dHuMuf4bhNTwrfTM86w09+zvbZ2P6eM95CIshRsgdLv/+WzpUYRmmL2mlXIs5
gpFAzuwJf6yL8c1kHdmDYYIUwkSWcPkqcOvmKomEo/NVdZA0bWr7i1Lrexbed48EZ4C+Jcm0AJoB
YbidTjTmlQurGmCBUvAHr47bJ4FR+HvNKbpAEUO3J851d4sxoMbXAGjgvXed1bSIc5WlxD/oao69
9xJ3josqd6GJyp+Tbgz9yimzf81mmWvfYXPt3DN3X4+SOpR1Xny+n+zou51uk6LqqFTwK5psIvwu
qcr6s+XtOjFtLCsvEXEtiD0NHmsBuqosMqqrOXgeaknKOdfNsPX1dKheSqHF+KYZ8bT3PtzTmbEE
NkmauD5lNW+Nwzq9V3VUpFQ8PdJpODRlWmencoi9T642OZrvun30b17GJjQ9OHdHaJFCmtV16beY
eny4c1Lu14CrigtLXu20QaxJdDAYOtVF4z9IEIIYDkLVmsI3ayf56GjTTMvQgOPc5fG1sTUmu4q+
RdZBtmndft8lVFtrqaMyEHT0fppzrUkOvdkRTtd5b32QokOfHo94v6OIsl6TCgASOPmrA+SkroHT
TMkxNbX+R2jX6nOmlflenekuzpB6vkg7kbwQNxK33k4MmQ+tGxK7JFEbPVpCBxsFJW+6VKp4uyYW
IBbFWkndowdiLcNSppmhzYKhIO+F1fOsJeF0Gbus2NkfG1MitKBiIFt4pQjq7ZTSssnQr9bRL4hm
xTcskZwqLe+Ps67vKVjffyRYiKDd2DeRy4Ov3w4Fr1DRFkqdwOmt+Wt2Zu/iIs6954x990Bz3OHr
kGnrUnJ1nWsLcHtsS+Yx0JSFlgWHdMZ4qWN9zPzSiqofeDjG6ctSF8Vw6ccmhKAoymaP83E3Wdm6
R70dFTDJZ1vT4VMLWvqCSVWQ02KrYZvYaaSimDTvAat3H5D3SQ7BCYdrCE5zu6oOLA8RUZcO1EyM
x35K5z/afqmDeNGVb49P2d25xpxGUvxRDAU0AYe6Hcr0llrvc2MIzMKOvjW5N0S+0+m0xvZWj4wY
lfo3E8ukHw4C1/Q28QrTp3Y7JFSPqitrfQgaPRXvabYr/UwV004n9MbHotSJtB5UTcoj6wJk6EKy
thtzCAZaTcSTmi/F54QsZq8esrGADiUKGbOAu9/NpoaopqmLMQam0SKHqQydeYmbvI/8tHO7mbRs
r2X+7qGHWsbHIsOFJEEpZnUVj6IQStPLEWuv/yfX2vJpGLTpklsRKYShxT9KJH0OiT4PyenxbtnY
mFBnqPwjpkt74Zo6UTsVXYv0zgcWXKEnU2+SPxsInRerqfd8KbeH4ubnTuYeW+d/6uJ09hwPY9CH
Nr3yQq2M4rTkufpOS5Y9zbatzcJKEgyiVI5izmpJoyTiaAORB1llG//Ty84MerRfjm9fPdlzTF2G
oaCo3m581LZsFK0UWl8LPaU/INZLpJXM0RHvKoWg5vvbhwMNoX0HhoN3V/rM9UnEkxmicRdJW1mn
q88iHL+PS7eH+GydAcqQYI6QdpC9W91XmM+S0qXZFKjLtPwCnRT/GyIpc0CNIU/OukhLbWcnbg6J
n4Usf0ry6OqLwbEextLKpyACLnnKDbWx/dJLrZ+dmIscYnOEUst/WM/XDm52CALLqyFzLVFT20mn
wC6H4petzfO5NU1ylDFq916A+wcP+ihlIfiMEgKxVmMxilMTUk1Bp/fpIVW4o32lKeOnHumjT1Pp
DO/zrmwObmpUl0qIPdXirTuG5IjcRUrD30lHadZSDB3Ke0E01gMU47C4dEWVPTfzL7NHx9ZvXaQA
kIjQl51VvpfOglYv+cCQ/KVg3nrqYizIVGa27VTXU3eloT2uD5WBGfmhHKLw30iNhsQ3o6b8GLXt
8ElTTF+gPVUe3vy56XnjNxDZQBNbC3bMtewngi/II5yKcz0stAEpyV+DFfZPj0faWGwZfsKQRxqE
62H1ICaxjiOak0wB7LcZQQDT+BHXbXUumkl7X4ZDj42bop+I9fYMgzbuPQrFsiGdKIB2itU2q7xU
NRDkm8gkxHCajC4991nY7PAiNq5yolDYVdxCUhJzNT/6xAvBoz8FtejEqdSq8kPn9OOJmC7ZefU3
do/Ef10EvaVWGF3wt3eskkK+VsoIpe3GnqbPet5Wjk/umr5MRaaMhzaMm9I34hkrS2OCn31QDNzy
znmEyO/ODrr/rty+3E7gewgW3+VpAgoDsgIRO1ltfpVe/2fv2s/tOH1rMIPy0Rn0Q7P/+ngv3X/R
2zHl339DUegXLDzE2IZAGTigAouKp9qpk50de/9FaYZH9IrKKyxKAMzbUdw2Suh0lI+zUzh/iro1
fppZWid+6IbTP49ntDkWZRPZno4o0brpSYsa4pqhZiw0Mg6qOU4nRAyVwxh7b7/hZY8/IqdI2kj2
xAosNRInLyOdaeVhpzzNSZo/2WpRnifX3dsbG99J1g5UjgRsKLLq2xUkrp+nIh7JaJI4O7dIzl3z
vIp2UBl5fm+ATVQnkIqiIAo/GHR79TC7MxIbuTqNQedgYpWXuITGH4SqZv5UxdXBLEE4H3+t7Xnx
dnEI4VmvOUm2Une62rGE3cjLlFD1fVcNdbpTDNncE8h8wGZEpo1Dtlo9c4TD4CAi0vSJdRqUaMLu
WeBhY5RvdhtjCWVpQDLxpDLNak9EoerGJthA0PVND6SFS0CNaPDp8bLdhzOgD5STsVNk2cgkbidU
kJ6JstLGoKYtP1SszqcZOju09OL6RU+G9B+GQ3oQYoO0blvbjmnlaPQ2Dr9BMqbuC2Kv48d20p1/
B1VTnoCX5p3xtnaFK5XvJQOP/+u303MqO0kRSZqCsEbp2RfFYmR+4vbt25eRf5/6GPQQLv917GDM
DWr+QpkDA4DXeee2MIyPuYsCFKONS3KN0eCqnh8v5sbkZEYGuRbugYSUbyeHVjHgSjaoAZqI2M2E
9fcEP+/z40E2dvxruyFkF8kkW5/kOmxnvXcaNTCFRs+jHdufdNKvZ7N2xR4f5T74hJ4pDWsl2id5
KbcTWpIFMdqoGTCZsfPzZKeMkLnJcoKtZsvWtmSkDjP2hzRRkh9zY+2R8rYm+/sPWJ2GvOy1sIz7
IWhrTJqdVEl9Y1Cmj4pWTf/h4/0+1OrjVUMR2fAhhoCoE/FjLzZ8I6NH6vHX24gEWFFyFYIsnpZ1
s9Ayu86oNfMQZK47HQQ7xh8jurKQ78oPZaz9L+1Tz287e2fXbG3N38ddLSRKz0vYjOMQaFaK4qxR
Zy+0pO65Om28MiQpEpWH4kgtc7WGhsKrb8YAOiYNwkeC3PgY2lqIlV0V/aOoQ+j3Te0e376kvJ+v
OxSwbA2mxovhzYMLcOUVXf59zvsyMNOh+5girHzmkW8Pid1GH9FxfbNpyP/xi7hAQItlTHJ7PFSX
rsgmZ7oKaPFzFA3f3UE0TwkkqJ0A8tX4fPV+U3WXLhQ2DxBg4O1Qo12kpZmAt6Tw2y960k0oYTe5
ejUKzz0W0aIdhtKARJOb7SWpSu9surF3SSPgBWNqu5NGF8OJDiuVsLtzzuHS7JWdXiPqu99ILyoM
TWIMZEtvf6OYU3zWzHikqNUJ39WK4kWYQA1uVh+9zohogUusY7VE4pxXJOyQ2PUrZCDUy5ROOSHl
IL483hpb1wculKACYHIQF1bRgdYWltb06hCkwoouipvGX/VFm69L4+1ZZm1ufeoijAWph3bZ28nP
heoW1J3GwFmAMM/JVBQVgtcRYhKu1Rkvqq2E4yGd4nonAto62Txx5G6yb+WuvIgmRGo6c0Z2Otpt
fbIa6JC+NVmLuSNwujkQQIsEiKGVrUEr1AbURXeLMXBdvMFTOgj8BqRs5xreiH/I9/HTo5FN0vRX
m6iDTJ7MnjkGVWJTM5zMhYiu7RA84d6EDms3arvnsLe1TSRPic/GKt51cFqNMXquBP3mUfO+Duow
c8yS+Z1GYLRzD29OD9UrMlLKdmhz3m4ThDW0ss/DISi9Un1vpCOiDIVuozY5xLSpT/FeCWjzq+Hx
Qu+2jJLXMudisBUtr1IJXqBdeRnmJc/8oc8qfScT3JoZxE70ihHUgce6+nDYB4aaOnbkuIiY676V
acTivTFP30VqmOJcKa3YgRM2hyQuIfAnV7uz98sXWMZKQurkxVp8aca+/JLUqhtQjzU+t9SDdk7A
5njSUwtuCACxtvp4zdCgmThJxcLGPKp1Op8FBJdnxS7tg+mOfzy+vLZHg6kGf5N7ZQ1sohvhRTbt
WYFRUF+mx3L5WrdKi6ObTR9Eu6g7423tFAolMomijRm463ZrRkup2Ynr8QGhJGi+GEswijk1/9Mw
0HJB9rBsXrcYlX2ZLl5CBa9pu+xzprXTh5aQ7r98KiTbuULg0twJVs2xPSxipDSiKV30U4nt9ART
IvmRj2P1fcyyveLx5uJJpxIyXWx51l4vWtiY48A9ErTjnKVnJexg0bSj2v75eFNsXVXy8pB5vKT0
yoj9N1Qn0ytvjPN4Cng73ZNdZuI8enl3hXBrHR4Ptbn//v9Q63w3znVrsUrgV8foE6QKZoE6Uv9O
Dc3nujPTndG23k/Wj6yJRJ7Nsbo+Fg+yl6jZfW2Z2U9jKfqT19ItNWCYfpoRMkEjCIj89PY5kkNR
r2ZMzrRxu5xIJmEilnLGXAjEp7HtIjovGv3dEsOr8Lu03Wtn2sqoOGHorEtlW3oKbgcUVhUqw8L3
Q81dh1pWcvj9atDyb11Y53+MWMCd8mxWPkmbysYXSun+8x+mLKWQqG/xBK399GLXUiaRU7xw1Rgy
0FB4qnJwRiCA0epcx0fDinaux2Nu7VrYAdwusvEJqtntrJXSUnr8xqagHyHKHsIssz8RIKXvq5xn
cmcnbR1FiG1I/EkGH+/R7WBZWHhTqFKxUGEHfWk4I8pBVZxxL+LbHEc2gXJxEF2uXwPKkgDydgOY
nWt4m5R00fTx0OxcZFsJI80F1HcJqeE+rHKMtImNWgyM4kTz8NFd5urc1xDwIMSly1HrjOp5XEri
y8IOdyD0ja9GZ6ZB6y4aMyYqHrcLKTLVWQjiqUZAhOBweNYBKmDkL0pbnN68QWTLroRBQb2g3t4O
paAzZThUeQKWIfrmGAXaUblSOKe01LvL28eCVgmVGLoPoiyrmwYBN/iAWkKMFy4IajjRmFVndPCW
+KprQ7MHCm1cbPTEoWkI/13SGldTi0Z3hhiFUW9oNpp7QC7L+0WwoOl+r5r935L3ulxsF4G2tycG
HG+alXiOaFBZF0BUFJZdLeKgK5OePdV057xEZZU/P17NjVMAOYXeTDh4tMCsNTwoKjXK0rFJ4FYU
z1mnRweEPpfz41E2tqK0Z4XyQ0sJkj2rrVg6xVKWTT8FVWPZUuqufWnhIHxT2pIBH4+18e6RMoKF
UnTkqn4tLP3+xJpt1Ci2x7bv0UTLks60Dl5omTkOSWmjH93a0t5+yBmP6hvYED7I6+3velNCew5p
B3X6NqQXJbeXdzry8cWhhzbyYyD3SfyyEHFxAA/ruh1Uamt5pZkvKiyceGhVt8dPw2mtVpoZM+lc
FJ/HytH0Y1zTnnWw226qd+6VjRMBhv7qGAOkjrf5ajRKEO6M/VOQNd4gTlHcKv2BFqWlOmmZPtfP
okrFBycRWrSzjTY2q8yEuLHB8WH4r45+IXsqcBFQsXszimOnOukHp7WtHT7/xmrCCpBP0CsQsH5h
U3qVKM5bKnzFRgSFaqI6FqOml6mDuzPUPSHVkiUjOKnyywEPrdZyMNuG5p5OCxILgM9fYhBSeCQI
69pwkd5h2D1Pp2JMCxMVTlf9IcqwRGxyybvYTwet3TPY3lphLlYZ19NpjxPn7bdN59mOQaTUoLH6
xO9TdTjpSrfHw70fRfbZATPB5qKdZt1fgCLoVORprwbjNJbve6VznzRHUXZOxf1FgIIKIZoE96RT
x6rg48U1DVMgtMHswSyYPK34q67m6adAqo8mezP5+/HFszErnU8I/oAeAs2m8u+/XTxVTRcRNWgz
mOdq/ndYzHk+zp4R7wX29yEFzx7oCvAzvWd3lI6k1eeCK7QMkioxXga7j97ZpRJL/cT6U5qH1imN
Lf1iNJZ48/mDOKnTZofgEy1pawhp6B2tLk28aoo0TE+OtVCBNxfP+/LWhZT8TFSeCTY9oKpVzITY
PJLLJR00vV2nZyij48tiOHupmNzKt3Anevc0HbMJJRFu3VenYW3gqWNfB2hLdscid3K/ma0/IGKZ
oB/lyWkGLLrq8hOf4a/HE9wgNzC2lJ0kpKAgvhYrsJrU7MWs1oGrjPC8Y+kZVmCCcsRwtPfLquvP
Rl45R3B4ZMJyrfpiJHnx9q8pn37YJhwQ7tPV3WOMAEGLUFoe5SWZ/CZR++xgL20qnh5P9/4gyuhJ
hmzk1qDfq4OROLDH2kLpqKvpzjfcBrv5aEez69HGZCLKm0Z6vXx8POb9JU6GTfwE5g6GcNdlJzJz
Usxa4AxIseQjXKvK+V8zp5k4TgWl3517/H40wl/MKkiRCNYw6rs9+lSFyoJb4bVyUV2MbtE/9lzV
wuew7OH0G2NJXMSljM22JQe8HQsRas+MkqwK3DGNn2w7xYC0LPInZdG1nZf+/kaDuYZyJO3HZJxI
wN8OlXCdjaxwFVRq3R4tMXVflj5vPz/+VPfbQ8omSMoUwSFCv6vtoepoCUfYeQaZozXHsrKVd5Hl
DoGL+tpnNLe0HS7FxnikzVwsvDxIwK41PFAIC2fkfkRgNJ3Zo0Fh5LOP0B9dx5AEMhQVMCUazm+e
JINJFSxgcQLFFTqHj3BdGJkteBwc9G67pb920CtOoejbd5lAreTxePefjh5BecOA+CPRsw7S8izu
gYqpqkWq+j01OuUcYV1zejzI/Usk9QDItmBNIym3Lpjb5aSPnQErRU1b7RBjNv1ZeMN8KaP5h6PF
eeQLp3RPVJz/fDzw/RkgciCjJdMDx6VN/nZjlpGph5MCRoAI9bC890iMvqa1Ng8f4Moabz4FUpmC
AI2wmfLo+sBNzphU9OCB2dVRFhhzEh9qoPKdtPb+g1H7oSDJWeAQGGvtiLzOYGm58RKU4xRNR1py
3PRg2uG0Z25wv/3xTYXhAKMe4g2J5e3aJeGYhQt6V0E6TcW7wo2HA3p99UcMx8bjwFu5k4/dfyvE
laXUNUguZKJ1yQQzr9Su9cIIClvRPVq8DDRFprCpvSezMu1Pb90ZqGtxzKDEAEZgDnU7O6uBhJ1y
rgOnafXDgjv0ObKm+H2Xq8rOkd54xQmFCJXhenKoofzcjtWMnZ57c9wF5RDmT26q00SVxd1fnY5G
FA2nCZrMnaMcJRntQ9aLpKTVxJiNnVO4sXNgGCPvy02N9Nc67lS8NFb4Sw/zIauOXZdnyosdCbfZ
uVLuPyRmgrBLCchYVxLN2+kmepiWtZUNgdE5JkUonTIiLHjlOe5GbedNuJ8T/CnAArAk2mcAsG7H
glKhFb0eTYGxSJ0bVYynjPBkJ0O4z2RxO4J3JmsZsjFt9QGHLEr1QYHNVE+V8nOM3Wn+0AEHXrJ2
jL5CeUuVYxFbs7Lzxe6PID1q4CFIfZIp0Bt3OzvE2DSnqcQULGOtXVrRIycyWNmprbLsg0ID5puP
oAfBU/pbEr3ScbmaZ+dkGAokEzdYPBc4c6fdGcFU85jQR7MT2t59ODqfYdXTQMCpILFdvXNDOVmj
FDljSU3tNGijc26H5M2qQXIU8g/6yAi7eMRvFzC2CruBs2QE5En/am7t+vog3vy6MYjkDEoWKVfX
GroFT6k7N0lsPE+ruP4qCqcpokPqxEVy0ebK/gdPI296H2VdVj5lwkDo9vFdtrGWBvsEiXDJWic8
up1lXdGLO+SZGnjUDM+dqrhoGsTaDs54txmxUCFmRewJsI+ca/XFIo4GbYaeGgyUh14Sc6IXTlPa
9sVs6uQ022M0vnU7MhXYrESvAO/UR1eHOwkH0emJqQWdFsU/5nRyPxVq5r4vKj37+eYlJEeWn5AN
gyLECgPoLBIBEbpa0DfhfAznDuYnjTo7b/fGEtIsTbxFLxweSWupNvwVQmIExwqy1p6+xAluMVNV
KUe0QYuTMxr5+fGs7m5iCjHk/YQJNkE5yfjtxkCnaPbGubUC14xs75QZQgN1czH+OGuLM6TPj4e7
34c83xA6AIVIFQE3bofz1NrA6U+zAo+IoTrGjU5TNN1K9Y//MA73ITVfWJiYnd+OoyZTa/V0XAW9
lg4fiqQhihRVu/OM3X8sgDYoBxQqyTW4Pm5HCWs6XYXI7YCD99yoBapBlghw71GOaVp/fzyljS/F
CyP1lnmXZRvM7WBq6NaJWw1WgGFMcjQ8JfdpFC2PSVjvdRptDIWGNLAs9y9Py5rNFoWd6w327AQo
RzrzXwXmPI7fCDWKsfEBltoJtDaWkUIgVB+QE8qCa9peP6DpbaWhE9jg2VeKX07ja16XX+xIhZ7e
NcpeqWJjgiwiUR03Bv+tUxrhEUHZtnADu+rHc6ek/TnMs/Y8Ds2bGUWymiVbFJD1lZpLqz3S2bkl
1HlkKBQXqqPn9AZOUSJCsAR/IXXnnt+aGLQ7SUsBvmbc202CS3g5zL3tBXroTJdeqf9InCR/anV9
5yBvDMTELClcyfUBgnA7UKI1EbJhQxgUtCgEU+IO1qlr2uZPs4sU4/jmrQ/mwwVlIPUoWY+3g9Fb
lhcxwpYYk9vC9JPQ7X8qbQ6bA/72r7ePBQEAlIJHjKRwNbERg96YcDwMUt2aUEkT1VPjQJFVGntn
VnchIykMkBkSf0DYhAernQGZvxYOFnSBjXrSd2B9653uFdqprCcMfNNuuYjIi58eT08u1Q1UKQdF
b5Q8lAic/26XcilzO1UnBi0UQz9nDvXbJHX3Oj7uTzT3B9KFqiq5UWjC3o6iJ9xOw2Dxii3Fz2pc
vkGndsEmGwfhkfqvx1O634oM5kp8HiSbRoLVnsfqp8a1i1s40urwpKE19gwgLJ4MDNZ2aGb3qyeH
kuwQmI/gyqvVswav6+dRsWizRtPyhPKVm54MxFzeHpXSdv9/aowy2V03U4nIjJvw/zH2ZUty49iS
v3Kt39nDHeTY7X7gEltmRK7KlPKFJuUCAtwAAgQIfv141O1Zqqrt1shMZkpFxsYFOMfdj/vSE0yQ
x+7Qt0lywAIz/EWx8ecrEDwqgLIrMoeu5Y/r/Axyal2zgVyRiB42JTCGy8WvNfSPic7vMTT2+t+f
qT/7DGFHxpuBSwVPhbr+DwXi4MmUMWnJDQvMZeFzBd+ykweVqjS3ub/sWKzqbgA8DXvkCxktLSWJ
/mrQ5Xo9/P4WwIdAnYqc2iun88eIBIyIYcnCmOpNSqTnF2sv+zIEOnmA5++miikc1goen65oiFke
//sj8G+uVWjEr/UC7GRBC/7hxuCdFye6mcj1Wp0LaGCQ1pjmY5nAPOkvTu6/eyuc1KtrxFXb86d7
cJpb7pGN3HCo4WEv2KWA0EABjrYJ/mIl+ze3Be6o36YaoXj705rJxUhg5ocjOs3d/DFg3udrJvKv
MkL+3btgNcGOA7kUDt4fjh2aI5isU5bddGvb3U/EtpeZL95fFCN/fhe8ByI6UBjgzvtTXE3fiK2H
ASK/HSmJMG2Fb+SX8Aq1/4od+h/v6/+kn9P9f11x6p//iZ/fJ+FmRlv9hx//eSc+xyc9f37q80/x
n9en/p9f/f0T/3lm7/Okpi/9x9/63ZPw+v96/+qn/vm7H+pRM+0els/ZPX6qpde/vQE+6fU3/38f
/I/P317l2YnPf/ztfVpGfX01iimCv/3roePHP/4Gif3/c1dcX/9fD15+DnjejZup25T++ecnff5U
+h9/y/y/X03IrnU7KjSYL+Mc2c/rI2n+92ueD2gRKEavKCp253GadfuPv8URHoLQC5jSVbvw20Nq
Wq4PRfnf4RMGEBtDYLh2wHX87X9/+d+dpv972v4Dar/7CcHYCs+GnOV3Kwgort8kGtjgrmLcq9nw
77c350FsKdK4Pah5RkoiYdtWM2TI75slRNSKUMlYpH3sXVaA84cumu2REAwl8gkOGRZGyDd2Nv1H
L0LvrqeK3QdN95S2cM0pBWIoaw0A+qj70EYFOFlk6vFu/kL6W9AX3Rw0VTL28acxvRqKxAzeblmG
+LkbHQEaqlpDy2GV8x6xci9IdoNl3CQa+ECt49gXKmFcF3kzxt9pnDfvgcy9EzfZLAqm4k7iBb3m
Dtr0oIAcYmsL48/FMNGDH6hst/T9hUyts8Wkk/BVMB5/BozRvbLtuEPI4HQMEZ1xlCuZEWTa+rze
FEkfhpZEsN4Nt3oeiHptmVHHhPnZ9yy1Xwb+gEvBTA9HFtQSuuqQuTlWy+K3zwkZe9j0Rz7aACvf
1TCk1Uxg+BSt7Z1rN1LmsQtZBcnyIdb6F4N/TIGkwq3CBdhWc8TZjkxREasUY+yE3/qRc0XWm7pl
gyk4TV+1967kcIchLK+QSY/Kss/Rvy00LTIx6BKL9BvsHpML285BfKBz+mm19kuJjEXXiDdB+Heh
G1J64dAW6aCKtIUDAl1YUIQj4eWapXBLkBS2ROtabGT+ZXNRtktayJzIQvCp/8GYIsU2Z94+a9k5
EdFcJ9tUIlX8Zk4nDXte6VBaL8cuT+oxxN5Et0M6RDiKto59lAhpF5QwAzi1KY1P40g/rNWV4Qjl
gWV5Ug7yLeC8bmHMonoM4Equaek5K1CVbWPZZ58ThHYsmh+WUE0HnSU/F5GXAcRiRQq9X+EPEI5E
iCkrlsEdOtt+h1vhS5ukqBykh8uwaIfs0PhRnbZNUHI+2GOcqo4VuL+WAxJIvdqipyzWmWyu7DYe
vgtUdW3hNbkrhtTHJfDg6RQJujba81AtxzxnFeyfYLm5aGRH9vNSDS6Yax72uCDiwbX7JhmyZ+X3
rN5MSIo07h63sB12gTI4YNLy97710yKxQpfQ6Xs3+RwusFNvEJiLUMUIUtflkaURLXwXZTVkLGbH
PY0gyW5oDRT2ydnO8VNqQ/cdUTvrfrXrkeVjkbhJ7ZoklcekYfqSwfz1flND87LQaHjVySOEPs2e
zJrvMRqcP5l+WwqYqRFXDRmb7wUewSy+lcco7qK48Iaswxkx87ctRQo6Rumr2B/HMsAk6U6nYkG8
fRB8kcbQI/ebcvHJcpgwdX/nt/4KdqAVZaCZUoXu+IPwpTiFMYLSM5tHPz3Cx8oDSryGwW24JAAZ
FdRdFBkAEqE6x0bJFCmxCNVJGnHo4alRknU+J1OfXz2L/G9Q3HkFH6T6CQ6m4H1S9h3cCjHtXYXI
jduW/DL7Th8SQw4eGAuZ0wu0y6jf+DjVWScQNdvf9ePwpbx2QqiuROgqrqrEZLqgvv3G3eqXQlZY
cmB3Idb1bPPplUEvhN6S3/Vc/qARvs4wm5Oy7ClYcCCpCVFBmrIfkQTgsiMmCuq+v90IclAtv/QO
+S8LqWEL/+L6KSlgHNlcXLCWjLdvbKU5DAMg7h568cK4qaK0P+l0/PRamfCixdTROV+37dA7uWc9
FufcdPjU/o80lfSGL4w/RqyMIcnD7U5gP4B4J0jJvHMz8ODW5GN442FTr3ScQck97ZttiarB31SJ
uxVX/FCsoIrPGkLvyWOwYvPgkA/R1N6Lg8pmHan8rbcFTHUPQ5+MpYapGNx02oPvPyOvnCG80t+w
GiBFat6+Cx/2m6Pulr0cIKZRLvnus+UVomeEQV+zW+NswAlD9nPvt5UXd+zGG9MNo+TqB3yOfjhP
yxIiSlfBNOrCs9AWkTNrGaEoP8DP5hFSXHdYAOXebYTegF+oW/hmXMVk2bNg6nWAJOKWJPPD6n/3
puuC2Cx7pQUy3DJ3Wn2ybyZTox/BvOlQQiyKbSZP77gRSdl1IfQ/Ca2gR8IsTbrwS2wWfRokbqG8
ewtBgeGek/UsjKu6Rug3F8LTB5zkFzj36G31grTwp+SYglcqfWW+55gXLnmXvGVDW2de4xcauXvf
RXozx8q7W9MBrpdBKx6TYG8R0J7qL5Wv6gV3BxZClrrLSsKpmrkd9x1XR4KQ632i7J76eYO9TV7Q
m91vjldQYzbfpjz6RvKOH5UAbhAmCCvnJiKv0J/fIPvdFQGjr631btJ1rJs4soVx0lSNXAzirITd
KSHDUk0s+QaPl/g+0vFwDxu9fRbzpGi8RtWxdjvrwq6cO/0dViFdWGDPg7VYQ44mTes27vX15J1p
Q7oS4yGuDNlmoffboBmd4LnNJAkODMTivlew4WVjXrWs6ZDCypcyoENXwBplnwnx2uehvR15/4jw
Zw41U3SThkrvlZt+dUK+LbmtpHG0MC0GwVGPw5GdzpcRyicMG9xB08krilTNnW7aPScqhnl68KW7
7IggurZAd9XWJDUx3iureAonI90MAQJQggcpp6EcA88UkoMqCfghoMDaRyXJecII/1M6h+FuWikr
r55q1TQb+H9htS1THpTeOoaP1JfjbWMhjadAmyvVpONhW33xIhGhsG/bBQCcKzS1GgFK5BAOczFt
oauFWfISTr67yMY1nTJWp3CcrkS65XddSqtpsLsRsoRTGg917itYZ3jddpiCYR96Xlr3NtltbQpX
pmUqetuiHJCBLRDN7faKNvt1HncdnSwCmzZVxdp/FcnCqyC8xpJnReeiYLem2JnCTFzimD03yxYX
KOHOXo6M8okusry6y5a+8WjlT3DOMWmOJXydS0Qo6cO4eaUGZ1+mvn5gbR8UGhYS2MX7Ku7mrEAE
/K6Nmx7ej3dNRrt64agfSN4c+44112x1XfQI3nbN1pWx8p9mb71Nk44UXhBcQsxuF8Eo81u47qPM
6vzXKVj7YlwJNF8IJz/YyI01RT1ypimqpoVcGGuLDPb78IChR8gfIJ1eXIZO1DxDvizKwQ5vBtX+
Ef40STGY9rFvw5psS3xDE9bKwiN6KEKgckfRNnMJZCuvxl4Fr8iYn8GNzC+4Zw5gHSr4/4dVMFv+
yf1E7xhSDw5JzJsqRcg3lvPwFyLYp8etlQ8KsWhl3FlSK1RYYMw49l8svoTAyvkJBSlSEZpFFchW
L+IuhQql/ZqQWvbgDdAdrGY8614eIUQvbNzA4Uao38qevvS153b+0M+7YM3Mzo7r0WuHz3RbNEZC
8kO4LW+DDrObJmnmekW/sIvytf1p4TKyW0wa7MYeYzdFKFJzSJFVD92Lv70pcFxF0q7NntFI3zDt
u1tvQ8GmLS6rLRuDb7lM32GTrfYy0T5iRRlBBTmyks/+ikvEo/rJR0J3C/P90d1JM/9I5LDaCnZA
wVucwBEpYQ2crONO3LMgWw8cwwgowI46kE+EuFvGQF7HyE9/GlhsagBLycfC4RgzT8l463X5VoL2
41W30qlWgkq4wKrtkLgAViVahp+aD5CxuXxWpySdTs4EXyqL3gMoSCoprjb1XYVArLeETc39JHpR
I+eR7Ic8mg598hVBuly2MZynM/eqqZ+V8PaMD8k0vQzX3gSjl23RqVEXONhm18fhr1YNh5yu2xlF
4p6gpiYctu3UQRjZdOnN6PlBrZJ8qGUveRES35SGXVI7YrkZos92hrU3esTDGrP56GdefO8tSdH2
9wZa3LMH08Vak54/8E7HJUDqg03cY8ai5wWH+wzKGX/FW+b/zJkuYrJ8BI0I7uGNi6y4zr1sXP2a
M/6oaHQJ4KOLaz1Y7xsixwIqDWxeYmZVCovmQsZ2LBtHR1rYLgT5HiT2FKGKud+yZbujUC7Vgabt
TULz6MAJantBJlnN2eBfFhvspJVfTU6RMDueh41hJr+F3L6bUalhP4fToa1iwIHX94hq2rfT2SLd
83vUZF6JEAHzjL4xxv7K8hKN7PLFyNI8I7sveEzMaD8iJvoSJsn2Ego/XLAYpP0vOjfhbdtEC/y9
0qWpnWQLKi8jvrdukXvehNE7S8x8g0gQUgCskpUR3oPodXjcWLeb4Dy6owvH6LD4SoVXwFkPqpgE
p6AL+5fW99i+MznDqiF+xMFWIgR7q5ImwF43r2MxcAHvy3xBfEjPt2NEs71ro60I0JpUg3CsHAXf
addBcLOE5haWbsfFcF7irlsuxoc5QWxTUVG5Vg3H6jk2S3AgTL3reOPFGCwVEqM2BBlC+Sf5t40F
ttRRJGSxYN7zvJng0k/siIl8tRfekJ4SSkURNrQMc4XSJDc1JVJXydyqMzipc9hvuwzRyHlkHRyF
th/jphRG+L1U3uVIhDrFqa2FjeJXCDafgF0Nx3jpIvR9Njjawf0aWtyHBVXjBxzbnhK57oiMsFlz
UlA8NachKzyviy+MP6AxOPLl4GEKDyZ+qdef2SiODqqyn/Y6Xpm0wWs7Zwdkr17Qom7l1s+f85Dv
VoWVEqw7GksAAeMWFOtKKpoHrrYBobcdadKbaaJhhRZUVss4R+XYqbqdlrZs5Qb0fGgxEuuPK2y6
/WyXLEPZO3EHC9hdj6P5JFIAKJiFPyxZPMJifziO6XDjJ6hi7JYgkhAqpXL2/OYVsSpeYew6qZJI
cCdTlEBOpHV0v7osKgNDs1OkMdSGwjk/8wWdZjdFcq8b96BIZD/UyNNKkmSqVpEHT/mYojCw1x4h
pYtjOxtOc01FsBaBHZqnPBejXyJIpa+BXpnbVYbiedCLvvURHTOXEbVs1w2kfQwbmdbd1toduslp
b2F7fsz62B66aWuqxQRZU2QIaH1X7VaLOQ73vuh+9p5MmgrJFrh3A2IN5J3mScxbBsA4nY+Jr1Gk
QAQQtpgxpAvyGJ3rXqPE3GshYSy7uOA8BGZ+kjAQNVGLohf3MOJzAjQcK5QRNcYf85vEyJNZoMYQ
frId4c4u9p6DbTjwNL7z10wW1AbspXHouEPID/ZL6puPmKOmqUWfFWSN3miEXVUCKy1QBKBzDdrw
Ne17lJsS9h2V6HNg62x8Wxu6z5u4QF7CiiJ0OZF0pmjIWYCWffExV+RhkDFYmlLGHj0N65pXNO7D
PWydsxcn3Wu7olDr+3Q6WFRiVQKPviJfvLcVZjL1IMLnyWmYYnbjfpkBzLg5LlKE+5zDDXcmhh9O
0O171bhyjpYfUzFoUr0dTLfZN4VFLZtliG117M8L/TBphM2ImrGelmw8+rAOrAQBSoJxpG/+IuIK
13Vf0CxZC0CY7ugH+dkqbARttIalJ8IevwtoGRPD+T5oECWduXi8nYLpu2qp2TkklKHrWPwCAxDR
fnPiFqPHkDLmphjjAaOAaX6Z4DBXKjb8Wnt/2MElQtc+RSHFSXfyVB4VbFlGxCCzs7DeO23Gh8ZT
n8s196ijz1Atti9zDhu3QHqI00gHWzQbCx/8ld73UEK9ZCbFdm97e0XBkDrlhTBjWVvvYwo8vgcR
+Y2QNSimgUT15JMd5RmsB9Ld5oK8QkWPYZS4A/ML65Qcg3C7gNKnwIR3w7SeWd+29aKCR9SpbSEC
DD+JNHuRUO3vVoa2OKK3DWfVQGNWMZHdgy35LtX6yFd3xM5/WbSqV5XukCFciTA+KBBlZeimAsPw
Zbx1B5La56ZHknJB0lXuoHp6BNlwvaSAgKXX1CSDjQK3ODxCFdgjS1d6m0va/mziFdChFivfsZ7R
HxTK5sqq1hWAVuhORQo1mR5QWaQJK/rtMVDU+9n04BE3RCK1+MdJWp9UbeO9BMBHP8WEfUcvwynR
eMYs4Dgqo6jdNd3HsI5HtIFBRZVDB2Z2KSw+6nnpXxZuDgBkxs+41fh4UKyXE3J64MUX70btwbpi
pqZcOUawUXyymuULdpEw0pc1WUkpWRTsB7I+C/hUoS+azSu+4nScovg7MF58upECZyBJX3p2GvcN
nPl24Zy1n3BLf0TKelR2KzYwWIrvrkekkgAMChUCUNCbebYCQJU/ox3oFgLZ6bJaIHOANgXDMWrd
eBfhfAOhco9g2QAMtsrsYXK178b5A0hMWwe9I1WUQJIOWzZZJmMAGNh25k1iOSyw2jwnc3xM1fjI
iXjojRMI8yTyIexwlnMXvw4Ovl4NsBrDFq9qbdTs59WH67mNh8dlYOEjs9flc2R75AH9mAQ9L7h+
iz7yHpHPGN4g+7p9IJs+aWgyCo+762S0KW3jlbmb5pLDkMQp5gHzGsa6DZDmZ3Sd4Lb+5tGW/BI2
UQCpeuB8EcDWeMlvU9/Od0himYHlzgfhiV/L1pTjtOyDaSG7rcH+GeYn228bvOzYG/Djb2O0fmGJ
7wp0WPIyjabKEBRoRTzfgv0gVRKI9WGE8rdgtJEIKiMSu5fwJPJtkrmeeb4ekm7RGMiYSpbPGh2m
s/dymG4MBALVSu2ATsLqYz4ITH/b09CxU9LCfC2ePERI535fBGRDVYTFHpmsAJu65rZFikJFEl4m
ntoqE8g3T46yxjDL8eojXsZgB074hubSoHtOFNDqOWyurZDNCnxBik5leuz1pgsM3Xmo0KX95mH8
4CafthM1TXczZQO9oFBUgJe7b60FjIhBMlPl+Uqe1YzLxuu8267T805t2QEZS2+b7ek9BEn7RiYX
mcem9OR247rwZ0v0fejcV44qF+OxeT0OzUliiLZoR8AYKeDnr7EJHtR81QGiEPUxrgqadScHCus2
9RUvJK8aD8cV/bqqIuU/6jhEBq/1dy7XbAdvvb7mmCaqTKgLX83NTezL/o4kXl8pGY0fcGN8GEL3
qGE5nKbWVTkPULE7LVQhkrarmB+fU9v4e4cRpHrTWJ7iDhMLk5xvZyLifdJpLHDWwwqhpqSUTXig
1C9JM2133YjDjk2V7Sbrl5r8QF6huB2lbUo+2bJZ111PgJ2nqEOfUqQN3dPWi2rZoIEZhna562d2
48fiCnShk+HjFfUKm4IOy1MfkkuDUnOF7TYK8WEBB9MfYPsz7UWjTiNZB+znQO46rEz+8kDSuzZI
aR0on+5GIiXCzPgKc+Xo3pPzcJMv+bZLIVSs5Uhqhro49NRahzbcTnGAQgysRrrz8PoVBEG7OFrO
KveO6FGBsiTuc4z4ZzSnWdGH3QP2y/44CLoX01yxnshDZnRpo5esDf0v4God2oasq9H8sc9s8X40
KINgNhXEx7lFXp5qgqVUBhVDx/aI8HvAjIDYR1wedRe4Qmym3xtBjiu/44QcogUxjKlKqwQYu9Y+
YmMpQQMRsHEvWk4rHbDzvPXjHVZxCrbNbw9hYprbBODfIRgp8/e5mxVAp+8jD+kJsxU+LsM1+ibQ
wRdtxCEpS7eyl9uOZxI8hNbyFu3Fe9pHT5SBUMNhfTJpVqFIC8a2gnAcbioQvj22gTYlyDRWz05U
TTYjurBtVWVR2IB/Rkm18ObnoF1aO2HWWua40CD61YcgZ1jl7Dq/LGvfAxezsXzy3bI8gye9FXy5
CzUjn2gvH+WwBTD3tGy4JFIrlHJJy3+yMDlOKJ1gflwQN1GQ38jhc2JKa1SaCnhQsmGRWseo2Jib
982VKpDIW3xEAvo9Uf573Lu+XvkwAOw3BzAFU2Fk/CSa+Qbw5Iblc9knucaCCnHrTy/2L6QJSz+4
zUa/iofMO66yR3cyjyCATOdjuqNZfwl4MtfNun0Pt9HtYYj7CHAWa8ECDJcZYGGtfETOt4L70nCf
99Mh6oCV2oiUmc78GkrqQ959Y1xUQMYesSZ6pZIOUyqUPo8h7p2Vr33ZBQazyZn+YFmj0etF3UuS
xmhYDd/BH6vyYWWA/XF4QNtXNnOwguKlYBM8ft8hAKQSnnkyXSyLaKG1aIbdaqaDJ4K89HNz59AD
ofUNy6nvbLnxBqwH3d4zlG0n2r8HeqY7rIOJKKHxBXnii4tTUIN43uBdnE52ZmNnOa6YcbEgE2Jv
ohNmzJKl4IvJjt0MuR0Sqy/MN/N+WmP8f6vhHNDkedGjiIILrr8bEnlpMvXq+wDuApckpaey52UC
/+jitC8IZ+6BqbTbMwiQ4a8zJ6d2W8sZbvQvfoQkhxYbGiJozW4i92KZT2YKHzQY3wJbToiszqsL
4Way0i0IP5qD4dw1+UVkIaZVgGu3hlcbGiJhaBWrpaksMiCL1t8OgY10hSi1sTBzo8otBES1tRuQ
BC/yClAn0VMDGVu16hzZig43OxlKQIys6uLgjO6+mBtE1KboYbDeLEuRIWXgNhqjr0GFgCxWVCj9
CE4kzXcNchDjKs+29hiFSY8SaJFqZ+zS7icUiVAWEhvu5qyLDzl81o8YJqQwieWNKxyKeloFQ9/d
ay48WD/w8BsI2Bvahbt0DTD4xO+xZR4UBnVxkQzr7bRQ1wEuIVNfsFzh9neev0cvgq8bj/Uw+uJH
CJXyU0KH70Zs9j7xVyaQD59BBTXNnJaaBsme5YgtkLDw4HXmgqbgcG948Di7a6FzQtMQ6oqvcXjf
WOHe5hT9uxKNj3ng4QWIrahQonpl6xF2E7G2Bfdk2wrGQ4+Ya+XVmjY/Qy++BChO7PgdZ7bMOWqU
ZGxrbs2AjwCGli3fOLY2G/LaJ4i3XIbkgErzdpNXSmA5eWkCHgg2h40agY/a9U40/aNTq3iUiw9A
Y0C7pBGg1AGE6BMIDraC+/xHin3J7819v613ueu6roQiTZbO0vcl+omZbdDKrIPfcZRzsJvvSXxZ
UU6ZhOyk2x4yAXSA8+g0zPl2yAPFilaaM/KfUayeWEd2baTOCRc36zLUgyMaamlHH9kUfmSBtGdv
5V3120fu3Ee+9RVcFK5mtnC2mWasSIu9b5q+xVKOSK1NFMZr34WdXilyCJ3ZBxRBYwKd6xCEPxrk
uVUit0cY80wo+QKb73ocBtAPI/q8AAhgbkBQ+Mjl7GLvmHeT3I8RljEadWBn+/zH4NnHWYrak/EF
ce1vQwzDCAYlzSy6E9MjoqimR26b7BQ3CHKPt+iUCBwP2GdGN3MEkmOSd2ID1fgb1DqIDGhlntzH
MgHdtPChHv0EQ2QQhla5jzTpJmdRMcB0+cWNNq9SC0OHYmjGF+szXTaJ15ZhALVeos/rMh6ytH/H
FO8DpgO2ksvRuxmTDNxUhzygSc14M7O60qbspDeAiUTOc9G3IwpOguYVE4ulx+kBBIOus3lCwy0n
cibBENa+r7KgICMDWOf128fYtXOlZjrvIogUnjfbDpDUzFN+VHKKkK+62uyIhM7oNQ5XKClcauie
BqF3xtgQ2Ig+gc61nInDSYPf1PADMwfh67psFHvtlF4QQJ17exZIXEiD9xL3jDy4hoxnrgAp7niK
1nqNIly1U6gvY6LbW7qk3n1uQvWj5yS5m6c1/2gMx/zCttruFmCDDy/VDJSFkwv8KgVyY/DPdjiC
fGzqhLTRDQI9swh8SRM/K5NM+8CsBNwv6WriBGQ7Sb+BJHHp3vlJ9xGnm4XbGgGKI0M17iceZWhL
89buF2bsZYn6de/jstsFEUvvejFG32l45W19Ky6w7kRlQ+bkHVHot2sUmHeAtl3pmnbXgx4aIJGV
CJNIJslvcbTErR6n6M0PnH+/GdgG6CCa6okZlDU9hpWoB8cZA48d1nXb3jlYzyTSJY9RtgQfAzwz
6mCceCFc41DsqX2WDkD70dzeNn36mif6BYqBEDRqs4uZlTu4mse/RDwdiX/GSOzZxQ34DBLwN544
VBHkHtYeT6O3vpohhDFs0pL9KlD057G4EqzpY9MDcuT40xXa9P7XSC29Qw4fviRCK2/z2XQX52c1
6RFbVIIGIRIy/wWFtf9NiYzaSq0eY4VkvIRoS5XWM6p0XBqwJC1YBxnAQmVI0Yn0sDXigbvB6BMt
wQzl9xPFGPuErSvy2ppN9npbKXC+0G59xOFVUpp00MeEEBpgI6g4uMo3FqKdNaux6ONgxBt2PHrI
HPAGNm9DyTQ/LIwaoHOeuJKG6RFwfVZD6hCg9Ier2jOic0zhZoEPjfUYbEDIFAcbl7HPVip951QQ
6IMVE1DuceYAbv6rrE4q1bfxD5OsBqoQAe4gid/NQEoCc7lDdoVa2s3QU0q8sQK5hn7Yz/qT1SDC
yAxMd9CtPUGa5h1N57JXOZulHhMJmpq4/8XcmW03rW3r+lXOA0zto7q4leUqcRI5BQncqAEBlUN1
/fTnM2uvOUEL47Z8dW6gEUCWpTH66MVfSDdpaokjCjhzu9KFNN3XIzucaUB+6hnjN96QMYezOa3i
iRrH7do6n1yzU/OvmE6KNTSF/tYamnlTqnG2zXJNv1VKjKrsZpJf59l451j6ZGnOvooH40D3gWO+
0iTz8xSH9m2d5TkH2pTf0dwzmW9m8UEaQ+Ou66vxqaAdzet1JDoNuvIiDTBqPZqz/aHvyuIdmZoG
xRhbaNQDZsupXN+Gc0e0yaWkuCs1S7h9EHTvSRulT4bZdW+jWhmRp5ew4iEfh/Tr1WEOei8sA+t5
VM1hF3d1vKNdlXhW2D7m2VAf0SBSIDKimDhC+Nu3hOVbjOLrgxPrgI0MI0g3WiPGu1TOpfeoAatV
p134RY5teRer5cBMTx41jl+MzN1pCMbHPFIrb0hw5Vlj1Bo8RHquboSUMppI7cyV24ZjDLgIhVb2
oMS8+ba8U0me1xTX1odeCU9ZoBXvh5QGDaJx5bEuKxAsJngXHWbC06SICCi4aBlRUd+4ozmXDzmN
k12XTTO4sH7QXFULP2ewxlaxkoOWS4dybyR69gr+rlrpbe1wz8Z7I8X1yiir8g6Cd40Wpxa96Fk3
WJ4dSkivddjzqSD+yP2mglmnFfb7PGyHL1aXl88KMMu7opiGVVjcAVrjfStoFQazlvlIiPYfw6Iu
vstlqwC3MzKx0yq1u9MA79BokKP+LW7sfF6ZkoO5qxLRUs6775ExdfdBBo6fJu64TmB9eLBBk0ck
lntXywQgkbFPjn1mUEpiyZjskk6h3kcmLjiqA6GokdnaMk5WB/ZX4822bLnpTM9rwsJ4r3WtVq7i
MOONNaPNN3DCj1JrTXe5YwELo0fi1iaC/TBO5k3cavVqHvNugzZYhyRHLZEQRpEX9chFh1mTeJVk
jccS0uMHqYrFkSult1R25hfDHGqZOVGsJ25WC+UFlEBC11HoxkNkm35kNa960marCLSth1NATIJj
O7uoU+xHmW5ZvZVkNX2IZqe/E8k0f2pFx8gX+sZHp09SRoWac2+m4CgsZW69pgHmU8Mk2WhpLe7L
ojBphdXhqpdN+n9WWxwEdYVbaCKEX1IEIOXSyNfszACCVEa7OVAtmgidOAaBhOFlKJJNouRMEObC
uleyJr7N4CCshypo10mjrUaOh1WHP/ahgaS70uFcIKFtpzcKYP7YdVI9fKjicvgERZ+u4FRVvVs3
rfOlD8bgCefL+mUI+8wrqsr5GsaG8T3Nsv44alPw0BhjNayZfGU7Jgo4DLPanR29/1MyZNvZseaW
Y8/Oy+xdzH38QWJAt0ZfCzShU6f3UtR8SPCGxx46s5DtH4vVqaBZI0xgh16AQcFBUypBy3umQ2pk
5cOkFUDLRc3P5NLcDBKx3lEk9Xk2+lh2kzpG8bMbTaQBGxOkFTVtad/Fc6HvClUbvFDr2+94oOqb
SS6IJgU9OkIgt2BFYbkTeRw/dP1oenksGi9QMxqkCACSFsXyA8VrFO8kulDQ7NTOegwVolcj1HaT
tI5Few37BjeG+bTvoyIvb3qzJV7rDdrqLJv2vbX7SnNPZhu3pc7Ms6cLvp8ls/OcEHjeGEr4YuPK
6Wq5YdyYGU5k7ViH+8mZu4PeBwnI187oGda1+loaSvktKJ1pzdSM0Vtz1OqQRj4lLApYoRfG47Gy
n5RJCx+MNJmfJ9NoDk00ZNGqNfQTDi8XmM/q4Db7XLlNmDSs2xI0no4NKUEpkzZFODS3Sj9Efh5r
mucEJHY9kg/00/IKb5O6bF1lNMJbgSXCjnGy5AGGC728K4bXWB1hTgyOfBrugXiK5fxdS0z7iPyK
+DqWIMFXFvok86zTSGmE/J4Yg0rDTtjTljS33kh5/n0aurxymyRve9Ipp/iqIsftGYxnPR17c880
8Ppr4ir3J6OrvlD8g5QBThiW6l6OvxaDid8ZmKhpTJPvSlsIr5D66W6qzArKiulURwto4GlN4X+q
ZL15nwR+E4cD/VitfHLCAMgh02H5JWGozKtpJeeZqR7Y2lIW62kARGOagSG7nJfxN6GpDbk7nm9P
MYjNVTqJ8b2EbrpSrET+Qu83emT0Q2N4LnJQVoX0GncE2yyYIsAlWQ/StCHXRJ/kHrd3xgHqVH+T
B1V9CcXQbcIqsw+T6EgqzGK+NUAX7OQGmQ2pqEHyyAx13CEnhDAGj2moJEV6lPiGN+AyVNw4pNZX
JHt+DCXb3HTaKJ+gXljAObUoPVUKDQ8yerfOpoFMSATjegCxZjJ4a1m4/ahzrEg1NVByHEfNkzS5
eoQCZZ5QnwlfGWidN8eVtqp1sOK3Q1hHNL6t0g8of926xWDTy7WOrigrJHJpBXZPakxP1C2Gxjja
EoOzpp66F1ypzBc9btMtItTMZ40IHx20yrPZnfJxB5K9udHLOv/a6aSe5tQKasam2+bqnHIsVM5L
LTrzXQrIgoNq2kpFpKwzLuiF3djckt8B75caJXRNibYQVUL0KKeGtA4FDZnIinlYzsRKFrbxBnYp
PFCMFI8Kzqe0PpNTwjmK2ZXs0TmGdiodizqO14MFPC/EmeFRbqtPdgPUdppJ66xQytZsfmdVBMXI
KKWND8msWE+Ffhpt1vJpkN+UJjAtMPDUUomx0bIheQsb80YZivqOOiU5GKVkfuzLMvH6tI2/AfAa
sesjVdpPozU9JTVK3TujVVQm73RA/SQH8wRQQDpkWZDRKNeaZBfHbXGPVcscu4YzC8AGJgZkbkM7
jIy5UT/qrRl9jYKEJxBb4RdpGmnXtZRRURYHG9sGZKSz1eobXaWlSat3CN+0CkSUkdvizi7seg+1
WmbLWVq0M7JQa3aORDd+pNxzByGokLDceajwUfZs6MNAtSZZX82RLQNpizn9oJG8DPNYfpLo4z1a
TlTfmg1gYJEaE2hW5HvcFmkv1mBlPyslbSYJYu2h5m8hCjhO9pAEWcPovGaIYtO4fsZDdhgZ0ChW
f9MNIlfpn7Wa1wyjWCeTDmCvCsN8q+EKkq0ALDBkSQYle+nC8KM1UzBvZscYPwKLpa1TJJTfs8EA
dpWrwvbSYlJ2wkrraFWYkXFgsTsfjGbs/BFDC748taYrFYI6xG4VutZmYoNIDjp73aq1ftP3ZvMS
8NVvIcR0rl5l7RvN5BR0VwfQWAOj6UFupf0KX+VJi6FA2zYg3bGrR5oFVrytBvFkq+2DakjBbTfE
2nq0gxmNTlm8lrMRrKK24BeLRmGTqHjzhJSdFKspMLa8/NwlVVes2sk+zfDVZFfLRrNWxjjZFDno
rJS+z3Nm6NGqM4wZP5oICTcpMB6UVor3OaDh2ynm0kibqJtuBo0dNVawmq2I2nAGxCpoK0njc0gi
fVsqqEyKRlNfdKfUIVBIwoeJGhy60imepsoQ75D1OWOE3Md3iAcw6m1AEK11OzdPIygdzNMcyp80
IEoPAk0JIB6cGAheGMdE0bsVnXz5U9IM/UHXBYfg1MkPiJOHK9a4eNCcNverekxetSRsNw3gmoOT
i/gBj7X0hvE9XWe1zvD6pmLj7GCqHtpyvKZBYK/z1LAenMEasaVXw+eKxOq1xKHFnTQzOPRhOW2S
yrTfs9hIPupgjr8Nud27IQgcZP20nAJKFxsng3Pk4vNq3mtTY30ya9TPRh2rpFU1xU4CvqWIEDOy
opc4FLNEp5a+sDSA0J2MJseN2ND2dISDj7KTZMdQs8dtiRjLG/4vAvU2a/4SVloBqEFvbxNpsHZN
fgJb6XM40VruZbdDQd2VY25cMqTkqwCu+mzYWXfoS6W+mQqtvInzmSxA4zSURgmOjaXoHjyOEag8
4lGUf+23IRqT20Hvkq9Dn4XrMa0BAemG4axIWGJiOurz6XrWEgruDkzeF1GjK+kiZgYvwKFjWHKm
fcYhPn6v4/SRBHDcNUiou4KRxFdA6Q0a70m6D2LLbID2sU85ZW25clunjz7bVdFvI4dA5jR2saFF
d6JrzuaKcMqEOoBQ0EB7WeUtsMbUHLX9AEvlE6l89M0B1fiCxp8WbSU0bW9kO+SAciomDSdOkgOg
T4TPYTIwv28Vydlp1qh7k8Unws+1GQwO45YivbgbVcg2Yz0PFK2dCbHGtArKIWMvTWmtclrN7ZpC
xHpSqoQZHlSzUBuUz43q6B9KxWx3Y6doq9CMo2clLij/UeCgTZnSnKmKCMRZGfY80E4f/RPUmw3f
Tylwhx5rEBRrK5x6c7EdxmmgfghuCPQqc3Q1eIgBP36XEOahQYIQHNPGAaJRVcWsbWWcsdMWdh+9
x0au77SitzcqUGjmMU6+U5KwXBlsIZJtxxxvKjYoWVAn0n19qrForEw3Rl31XwNHDV7CyMgNurRM
7EbLrt5rfbbQ6wWhpo41D0OelMc5G+mVqKd+cD3WD38VPfPVqZqdbauJ5GGwem1YwWWZvYpu6rPV
JZkb0fre0Tt/R3FHEyuLQEZ/RSWhDIIodwM5dqL1LPVih8c6sh4qsBTwf1VQ3XAAqUcNYTWxM5RY
fzGrLnsjf7FXlWzX3l/MrJ26kKNw1wVOvROl1n5PZtA34JoJlKLQAdJhHfCNPL1bY5MKUKsL5nVX
jfmKroq0zaOw2TfAtL2yUQt6W/O3mvH+Paxk4JqDGBjndLlJNmgrGmNVXWTPHXPQbJ0yjYAlmDMh
Fq1eMvhl7IMgIdnQQTa6bDfBdj7Uw6mOTtPhJgunfJe0WkypHTJ8sa0xfp2tktklq5CJFWnRkUzi
zm7j7kvspONGZHG9niQpeo5bQMnr0mLSPmrAGROt6g6iAmxvAyLz+pwN0rRh/CRG6c3MyCRb/Lhu
EKKJboq4bl5GrBZgbAj9GEIVuslrvfAsuR03STJFx7+0Fr067JPiXTMr6UqrJGdTGpa9Qb0hduMS
jG+ivHA+MY1vTzSHNogBcdWYIq9bDC6/hmEQe5mSwpbQ8DKc3DBnhVkQoz8RHfI1pcu8gSesed0k
1NL9SzdiG6Ki5kCL6coNZ5dy1JhYHlQjsu8iKehfQf2XLyFAGe+vGPDNWMiDuU3IfrZJFAEGaSiM
/2qbyLQjLYt2I5A8vM7AH0vmlK4VPRm2MYXMtoNZ5P6g7P4ve/gXWuzflOQle/ksJ/kXHvMfOc7/
X7KXkTH8v/8mCP8He/n+RDf+PzDZv33+lfPM//oXfRn68/8gB42YjXkSs0HU79/0ZYTaTkxkpP4s
REMZs/A3/9CXZbzS4ReiR44w3sntijP7B33Z+h8TLjQCdipXtPj1v6Ev/8pvlxAhI66jDrlQyRj6
mO4IQ85Hx6KRRZaobCN7li8ogJ27+oKbb5kBE5ygko55YnwULEl3Asv803P+3xX3M/H63LUXohuN
0sHAphXwSGR5AOhkew2OY1de/KSi8JPStkanoBJqHxzzLPlUmujk5CEstevu/PSNfr5439BwCbjz
ZiARpCF8C0tN+9dO/EVG4OfH8qvOwz8vdCEf42DrRpcjCx/pcwTrbpCKz1kug4RhXHJB7Ofck1/w
3Ac+QZpnPkKZOgwXhnRjZXLwX2mq/HP/LPifH45dEuABlgbHOYNaFej6h7GV2XN/b83fLJlzz2ah
1dYwl5unOHaOVl+Qa9VkpByf0cqO5Avr5lcxkb/v/iRE8PPdt8U4zrnJID60yvkuG8pyVxso145G
3HLcnfDOSvdFkq30gqzHmXexFGrLUEgcW3pKx6Tr7megifRa9P/Ok/efb7PYvujQ53mOa8lRDk34
7322Kmrj9c/v4scj+Ud35Z+LL/ZvirZAZzVdf2wqZa0iBMgU27WDvdp+sOcXFMPdikQ8fUirZA0j
FdzlLuu+BsHeajf8WjhfgRtd2DQ/dI5+dzOL/U6x3ugzg4tjF1QgMYfNHN5KUKETdE5ToOVf6Clj
QjmjSbrv7TeLUj9ny2YVuZh8EA4UpX/9VvXG6d8IRoRRbzF3mdZS8f3Ej7/w2E6P53d3uggepHeB
GKO+PzJg3Gval4m2t8kTwS0DGqEywJmHrynVNsCajdSVK6QTXCsbV3LuMJG7ZE7+Q7zxd/exiDOA
vBOpxifgKIsTNcIBsFy5tmi3iskTgvSlUo/QwT0CCaPVTTp7KKaVpaCuAIIt0AN3bIGomfs03UD5
ccma/vyErDO7/IdMx0/hFTxHCj64jI+V6KFv1dZ+gHpsVzo4JUB16PSuhrpQYZuWT4qUdW7W9EDl
jeQDeheHRq6+x6VziEvx5mjxozpJd50Tv41N+CI16KjAwIcHcjOQS9bRdGsr0p3VAQ0Zo2bfBtoL
M5cvqZC9gUYChNXxE2iVdZThcBpFt53EtDMIdrWdAKSa7812fCIvuAGAte0661aKQjA58s3picVI
etBzuG/6bjvryjGRmk9xXt3lpSKDP652DsiuKM6OMdK8wM5gzGTQxbPswyANm2xM17WR0A1nqK5m
440Rlzcwl7dNjylA1t9rSv6YZeUm7NMceFbg0zS+MgouYrgyiBC6YVr5as8BF43oW5zIltsuU8Wd
3OQ6EyWtcQNIXH9+5+ei4DKwj7SrjIliniH4Ro1r2hSXDKjOXHqpbJsMcCwdMnNfH1gQc2tCwiw/
XnXb8iL50guR2mapVX4FX8iNzODetuPHP1/7zC5YSkr1UgPRzTIqH2Ec1B8mgBJYd9QAXivTEdc9
96UeGXC6Cd+9qfGnwTl2enaTyOkFMc1zz30RkRHXVhy43RXoYqlz56x47EC4edc9nNOH/hQiJGNE
eVkLGxib9rCSjJSeQZPK2xTo4vrPH3Hu/hfxcTRsp6xMpfah/vqzJIEZMvP6yueu/nr/HR5GiHHM
tU9jwXAdI6x3Q51G1+UU8mL7MpJOGlvPGj8bs1N72DXN8Nt1T2WxUYUTTbEcdbWvgNqnCzX7usww
/JqL60sjNcuWsrYfCDsYzeorhztf5cK6aq/izfjrI080KS9OPSA/HZ2vc0Z3oojlC7nQ79eK7izy
rEzFN0Qv4tYXjb3NazDdDYPhC8H43MUXeZYGMKNKbS6uOsGGZs4M36WZvOse+WKXBsZYwzS1iTJV
He2gyRleguP5hRd6ypr/M8dA4OvXZy56JiIDQEef/mDnony0Qaz6qUqTWyZV3wc9vslbYKIGHdj/
ypHh30kp1rq/fmJjmtMs4+jmq2X6nfW00nKwnNc9q8WmdQorTAeQL75al0R7B1WBQtd3f774mXxM
XxrEQLy1w7iEAtK3Vv45F4b0cbbQLcz6wF7P1ShvUpYZmjiVem9bDmICFWTIVWooj6QM1UPeG8Fm
thhOjrOp3WcYuLt5idiMhOCrC7BnODC5fE+ZVDEqVcwrF9AiIACfscZRklu/tO1v4Qj1ouvbC9f+
fTGGcd6vLzPoRFA7wJR81UqlnTCQGe0064OMTIE5ZPWhgyKzzkq52f/5HZyW5W+W61Kke24H4eQ0
/Xz4ma5Sy0zcW8Q+rrv4IkZgfhic1JY4aiczWEm11boN/jUXrn7ar7+79UWQUDRIVbCEWx92Zgwo
zxC3+tAKr+kU5aoDHTPJX99GlxjMOM209iOpoGIYTR2pF9BX1z2eRagIKq1s49FufKudVCZSzbs5
QaD888UXZnp/hwV7ERbQgJtEzJjUx+1B38ttAaNsiL9iK0EmXpXzOhl7uEx2lN5NjD6YQmrVGl9G
58INnFtZi9BRWBlR1qxrfxbNY1HWt13ufP/zdzt36cVhX0iJXteibVHO1L+Wsv7OvPP9z5c2T7f3
u1W12NygEbUuOKmaJcXY7ZVqMmnQ5w71qgSnJ4TO6pVwFLw0sV7NKNK9oVIqNyVY3UhIJKKmBEXD
mWF7wU7vniyRS3fA0gMcrUVBdTNJiEkFYoUeH8dxkNbbWTWzdV7KzhZx3OeqD4SnYIHhIaOmrnuJ
eVJkRwYIJNQWeqUVu5ZuuQdsXNvYaHmhI1NVYG+Nch/BXHJbhH7uJYdpCQPQxhPqbL+lTPup/IBL
a7AQn/D7a9+CdJhukBguPSYB03qy5a/d1CQrebASb0qb0p0HRTDaMGFLmM6b1QuwJ3CLEPfrkVgc
+y9jDA+xEvGVp81SHLsZpGyaxqLygVGkHnIAwDlacSHSnTmYrcV+YEJu633alz5yS2LFUNc64Z++
QV6l54CaEDzgMoiQ1KDymIsovJCYnolS1iKg93WkN6Fslj6hPNpDoIDx5IhqP6r9hU84sxuWotEq
SpapacsgeurgIAmQGIVaKxeC7CmY/mY7WIsQnqpDEfTQMX1a8R2YyxqMnGNJdA6kaa9MUnrh7Zz7
EotgPs6pKGVLafymrB6wpfgk58Xzn7f0uTewCOJjnAJfq4bKh3mhfbRrTTzmMrasUMRk788fce7u
F7Fumqs0t+Kp9BEwPMBdek9S+/XPlz5394tYV5eTmqCtXPp1Fqu3bQfCGlV85Hgoji+843MfsQh5
naamFoqHpq/GMoJYyFcxW6/LVTkB9P3ztzjzgJZewJ3UWVM9qaZvMmAHWDG9JM5wwW7w3LUXVc5s
mVXcl1xbyhBfRYr7rmyu6+zr5nL5g3UMTaZfPn6CtbGNriuGkbX+NbGwUluaDBQR/Kxv98IZPoea
c13OsjQ4V8fRrOpGNn0L6Xo42WHqJgPiHde9yNNL+KkLUTsSPoE2RKwqUmBeQdJcTUp0wTn63Jtc
hGhtGHtka4XpG1KReHXW3geTVFy489Mr+00k+3Hg/3znY9WqHYg+HyBceT8EDFJCB3JD5yiI3Tg6
xEQL6sufH9OZLbX0ZIZAUltNrxm+PVagCxNw3bZdS/cANvPNnz/i3MNa7FrJcVLQ9YrhD2UMUa36
IKnOt6suvZSVD2NgUmU98ZIrKUXTtEHLzwCFdd3VF/vVNqGfIArLjU9B7yp2/tRHynXHiLHcrxFc
QICZtZ8nBWq9wLCjUn/7832rpyf7mxVkLDatCYYiSgw4CCOS6q21le0UovNGzZ+DCKWj8m6MDU9W
tqP4pmpfMu1V1udbzYQnBlydP1U38Zwir3Eh7v2Yl/3ufk6L76cVrUdjMaWJsHwbnrM5jisbBRQF
WNDkgLQODgwq9O7BqpJ92t/jNA/UlfhY6VukZpLqNMSozEuOBGdW49J7ckiSYjbNrPBJDjZFZmhw
u5LuwtY9d/FFXMj1Ni4pJQs/sI07xOBuBlW6FInPjNH0//AgRT4PiqgtfBstga9ICHQnFYfPNOfj
DZgWeqAV4kiwmb9EQf+sK+UHdLPsx3GatVVpIByFdA1abiliB73J3KroFTyNSnV46BU9PBYN/65p
bWtXFOXHuAGFK0b1E8OGO62q/jun8r+LPWORJYwM/40uqHMfitB3TGZQurDBE/554Z/W9+/W2SLS
zKIwK6hOwq/G7A6BKhARFHbI24jPajhct3P1RZ48MEGCCDpkvhWOnzvoYubw4c+3f2b1LI26QLsi
kwYkzcc1dC2cBFxReem5q2cC/dKaIm6juUJdIPM7Zpb7CGH7p1IrkjtVQlKmRJkJPZumLFeOXdUe
fkLjPQjw7BHlInROhzLbDODGPTTwzC9RXPQHW8vlTRjTOmypBMFCKM+GOqqboB2+jbWGAMMAgcIT
0C02Ir5uIq/ri8gWZiiudnnPw29RPFCjLRXFddFeXwQp4NO5ltVh6rOLtihAfjDa7EJAPvdiTz//
Kf5heUHlmrWpn9r5N6d03hTzQmg9d+VFwJGHUbHkrkj8sDbCtd6YNRypZnvdelR/vW3DqjGyn4fY
hzMi1kpYKR4ikpc26wll9bvd+uPnPz0VLZeMcgYp7gtr0yMQQlZDc+yYd3tG7uLEiklQKig+a6ej
PQZ2iwKXDj0NPjOtuVSZEQczPEiy9A8+2Hq0MVA8wL0J4hZgeuWJfQox4DmF4myXrwAbyJHdVFOf
gr5aN3Qn+aTWfhv4KdK1//pYJbRW1z28RSwaZEkFUZ5l/jjLX9A/XDUnmOlV19YWIYhptJJoaZH6
dV8wKx83Raxe9861Rc4DAjQ0pTRP/aAKD4XaPJTddXFTW2Q8ELkSJKvFKW7S8rGRbg7H7OW6B7II
CxkBJoJLKHzD3Ae6X115ni8d1AuR5cpgjqmvATmGwybCPQBea3PdXS/CQhpgNUHBydWLCv3w7o2+
3Ot1l17EhbyoRCpq1MzlOUUmpEsRm4Q54F139UVgiIzCNsdeTeEBg9FuivReD1TnyosvMoSyUE20
V7vEn7LwVTEjaCcn/ZHr7nyxK4N5sDXYQbk/lXm6CQFYa1Zx3etcutilugz+jazWVxKnWfcDUozC
QXHsqjtfYklnuk6hqcQCYREd2f/8C0K6l0aBinna3r/JnJY+T0FYpmln5rEvq9KWQHxg2xvmB2Kt
Udl7OavdWOwbTGaI0eD/11H7iiDbWp3U1RTOSFNSYgvpGKIWp3XatkbhcmjetfSZK2Q0hrUMoz2u
YkLF1MxuR+/XxUtkrykHaCq4z7BIi9eC6tMktmspGqotmmOzTwAvc2NXdPte3pxCdWMNbiknW34y
syykQd5zflRahF7tJ2xbrVXd3vGXaqqTIKAwYE9f7OBdtl+UQHF1/YFi98BhoM32ez3u8X7wiP4S
L8uGUF0l0elYKLqTTYG+5dMrq0UsqHJHvkhcPiZin/J9pOhbMJW8369NhxoSn8MlFXrBUJvcPrnj
n9myjqDp3kDG1ha0cMW/HmODSkCtbVud/AXtP1hOokf4eJME37q+3PBAOM16ubwJMt3rYhlRyQAy
WnXTyhsnCPnj5nTGTVAERJ89FAq6XGP1GjggLctX1dinQ3joKGsUcSIema/cQ0h/JYShrypvdQMD
Nzc+wpu8DXK0F6oc4XqoECG0gvZONQ8WA6QIDSaTDmrXZKsQvbtxVk8C+7vTI1QwDaEo6+RNhz0j
d962HxG/c+VhuoXP5WUR8MHSS0t4C7jxdG92aqKl76AGLHvVlU2FH0XST8lDNDDuddBT9JskxO4m
MD7Bd7xwdJ9OpN9thkUmGCKuCUWcMsJqh2dUlwcmUGjJa2juunEdtUhqwIS/blsvzgC7QIygBxPi
p1F4QJ7mBUvgC/6kp0v87msszoAqrSDodU3qm12k7+FeIm06WpfcoM9dfXEGlN3omMipUUdLxZsY
ENFoxYUe7A8v39/d+eIIqBhaG8agxX7O2o/GaIXDwA0bLOoMGOubU8bTpEck1to+2kWzcq+0H/78
Os69+sX5kI1tno1JkPi2ln1n5iX5gdOUz8K00+9abDj3NkySC2fRua+5xDPXWFmb5WzGPlav1e3g
QELMmwCtImgubtdJ411uJ/EqhGEJ/RQJSPak4uxLLCNQflC6PRxb5cLxcuaLL6HOOPNlWZ2J3Jeh
N9/Bh8juUSrM3mJZR/RKn0JsK7LmukWvnG7ip80L5xmZpSnJURsaPsNKfxNT+PnPL/DMQaYsM8FW
m0UNiMVXQmQJhWOF6FRAgjtxoPZyWjs7yckmDwnH4roSTFlEC1ifU2CPaearedKvALgwbcyuHDQu
PbVty1ARqJoyPx2Kjzl0WyGr/5XH+t+dmB+r8qeXoEV1I9l6l/knWwTF7D/R77ywmM7EhiVIeOqk
tE10NfFbS/4QNAnaRcalNti5ay9iQ5E0dStD/0YWTH5Fn3+TVe2FBE49RcbfxB1lsfuVwC66zNFj
v7ZUcTNOMkxrA5u/BtmJdZSocehKENVH5MMq9aQLfLR0C86tY4jEizCf2xZFpOJ8IAlPmqp+jUg+
UtKhU3k0FZRdjQC3q/ehuUn5Et6gKnmKrnUVXPgC50rqJZ62biaMsUon8jvk2lMDrieRBEkAvABs
d8yP5DMTgAp+k/ExTHvmCaRag/lqIJ6QGP4po5ohEnGqN7Ovpshd3yR49GUJYgryhqK6NcU6tQRO
PRgV6OtT6tDbweqUbcXaJ5E+dg2mXjoz+Ubftf273L313YVz4cyrXyJ6TWHJpZHw7Uh842mrXNpk
qvUDtfSbN78E9NZOUQ90RxM/U8roaYrLbkPzdH7RzcHe9ahUrHHBrNepIpBcQzR5m0soXpykfbSt
YssQFNGJJcPBm8tBBVldAbMQH1I1ol8hNTqWJo0ivLgZ6vuhjml6F6bp9lYCJbiL8ANzhv5+LIwU
0RqgYVVp4CvUqwXkd7NVNkiCpbdDmzerOhTqjVyXZCLomvSbCMwhb0iXXuzCeZQz2TNG5SFqcW3Q
RlQ9Eb8w3HaeMuRSytq1ovIkp5pbhZvnPQqtcawdpMjRyOQnSN+d0F70QZ83k5ojAJxJ8XepG5LP
NkIe3/qiL79FZdI8zNDd0Yh00rWDxPcGCDfKrJ3SveLuF67ZIZaLG2VOcxn5+DgZ5UMAiH9jlmO2
1xLJ9goNETbF+JJE2rQOYPWvEAKqIapG4w04O6tCHCHB/cYJt2lVfY7tukcOptfvbF180zU1/BDN
0UcHw5pX/GiMW/wKg+2AAv3GkEuxkgWOJ26uDf1DLmftdmjHbjeZnellAFRWJ6OeGx0ipwe2gkx1
QKtTFPGH/8fReS1HimwB8IuIwJtXoH3Lu5FeCI12BIUpoKBwX3+z7+NuzM5K3VB1bCaLr919acDI
MOqsfycnCpAehJ3/7QI/fihH9cR1nYxG4R7X3s13/N0ytkwUYdWqLf4AXWl4sTMWmbba1UGQP2TV
IB4E/giS8NFg7br8mhf4a2vFMbI2IDSnZrVTZVhTUkFjeTHKgPe0c38ZHELVZefygb+WSQ9lvOma
geoqX5gSnGCRnMUk1tO6iYyt/NI3/oISslNHavwpgxiPjtUbcb45OJ6bwE6HvJiOeSWtU+lafDvs
VwOzG9f8ZMo6OPhOs3yaoCbTqHfRlMjFPIwRM1io3uCxoaHZmUDEH41Qy7833D3LvwwE7VmkLc+Z
X+Yx891EZcG6vtayhrpsGgX1fVgosAJqPxxixdnK+BjwHj1GTCDBioILYbH7HkMLnOsEPux2jbhD
n9To5v9GP2tZgK+dv27uqoa8MEOFBlRzHxmw2lHxmYc2s8N0jQxY7+ECcXAznY/GG24aYSMbv8va
CU5y7vLdsNZrUhYmzgBbT8Ov6Xo8oa1ZnUP27b6Bak+Ju5Jd6hu8YbWM6qB7oBSTn5fADKCwUMFl
9dnr8PlNehmPG9yVkwJH/515sHu7OQBW0Nbdwhsxuuc5AOakJhJeTUrl9IjB7D8egJvILk5KQYRt
Fn8+9iLYWJWJIoBKhcQGvjmfgymcO2vTN3vgGomz5sUk9KzhOYE1eSqGLtrl3CYHcw6HfleOQfNu
TdK5eoYLkBh+JB0zjABxFNTOP68KGz8pHWTfDJgMF6Up11A4FdZ9UURVdpysm4KlM5fqsjke0Ah2
eawTBG35EPZmFe3syGZ21POa91l65aFho+ZtHG7gVs/pW3bJi3BBPNBUAE56YcHNa1mg2gqb3Ax+
+fYChspPln7e/hu8jY0VtrBXPx29xVz3IFFYQgjDxmL4NTS4fmy3BUnld7lmDnwZf0oDPhJ/kaff
dVRR1KrU/NtBnQFFqW8ilMl29FO4Df5usu1m29VRPaTa7Wdoxj0A7QU7JN7JjdXBTHf3vd1Mh21s
nZ3Xabar3GBo0i235bnEl0vPgt9GFph/1eCgFkELuVNojK4NgttLP1jGrmkVRcw2xA2zgbjGGLXk
u0jO+smkQJgupW/uhpGptmqao0RIB+EfQCOQN0H7rxzH7XtgNi721i2DFS0S3fdJ1rL1vslrh/+m
RbrDUJnkgV/QTxnBsRy0nQYGAM3Vj2AGCG9242zCWQV7ySz+hlPPJtNseo9ObvlbzFHhpuwWsEvX
jRjPPNBQAP4AhttIubSnwYD5KIdqq9gSnD3ErwNYxa4YsVUCR1CpWw6jf28NrX3jOYxf4zzqjxlt
1TVnFPfYB3rBxZWF1Qt0ouypGMVE1UTBZvfw1aTajgpoLRlbWbErzQU3FD0bRAvgAaMa+JfwrW9n
9ca/KxSyBFZ9fz8CcyFUz5uzu6DycIqFCoIl8W+0vEeD13fwOhz/wV/FsMSV3xLerPTlZQYXvlAT
1kh7cndm1Mg3wPnyWLDxf9/BVPwtC581vWV5CIeMuEUMzgO/lQOvYZn/Zdm6Pk0MOScjqsG/TemG
+22djA8XgMdp1p3zqXHC8nTBHgSnydkGcD/OS/PLEuWP2QQPRYmrtxws56lu3S121wkLh6VnrCfZ
y2xzATQuINFwkOgfIq9M8Vx3PHmLxrrsfW/u6sY2bJsktJcaLQk9jLAwNkwI8FsYkxsfhmYe4mEj
rJwmB+ahg6dQWNDfa8cGOcPqRNwVBboTh9iurwwwODUjmoDJvUQHqEGJWuO14d/nzncnS6gUTYJN
tkmQr3VPxDM/psTaVHo3iG4TGXdszqtTw3RsWndeSNC6MOti76O+Pq2FEodG3X6jfMz3qrCwZuZI
wUwzlPgzx+BegVPYR1VnPs9+be1o3FW7ys0cpnrNyjkI6Gz8/xWkPQmW+xXJo+Ps28GqibO0AczT
CewixdVpnrLNlAxyrmqvtT8nmHv8/eqEn2rSPy3iN9C4drar4Y4efGL3ndMII62h5PLwL80ZtD1v
BO9otrPtZdwHlQawn7XuuGttL9pPMv+HgBB4YyBqF6CZnEQiGgi0bE4K9eqvIaBzMoG0sPCQgg+s
DkPUrgcOI2p4SBsPSuLbLG+7mQIK39mxJpDk3czWaKfy6DTVvXNldu3ZFaicXOH18eYaKLVZYGbS
of93i2zvWdTVMYx+wKP4N3IPMyCZRGvn0B8LhS/RRKUnvM47GA5U004WoGKhoewaXcIc4SY5N60N
ERyg/6U2oj/FVvonKVzj2nTzW25O4P+Z9j1NveV8+hHyhdKtftWKQbga2/egw8nsEshROq2YD1Gb
Z7y5MBe/qYCaieo8uZeEc8hi4Dt5KgKxu+4LL9SfAz9gMriWvBeGZx3Dts/efA1rdeP6TG/7nSgQ
XzhM5nQ0lumt38ziJwRrjP1s2U52n/d7UJVDyhvbxqBgFl6OIRIHpx6ig4Txl7Bkb8BFXxz7Kuep
3fcyABzkTGwKR2pE4Ga9gMAiUIzYje2GwL8iU8ovXelX1B+lcy6JTdAiKhmCLlLLvwh5ZZDMw4od
OZNAA2LDhYlicUDEnVvPARFNRA5lhGuiZ6++7xH2XP1+IfrNrUkjAlzC11Yp0Li5LZwf/BnW3p9U
foE890DMaL+W0/SONyZLZsb+IbrlZor6qXkuq5ZIg3kRiO9O9KAypf+Z2DHPeSR+/agzd04nbLzU
IAdjVtvxcOW2dSygwTLZXwZ3dQv+FRkJlXcwVOs160kpElkX/e3O7uNWT2vMWZnxwQAYNufeNKBF
B/KzkiiHEh/yO6JvUXEWgq8tygjVvBju1z4PLuDUxReUwPLAkrMfb01Tp4Eo1uMSNr/U8Mlv9FBc
Ks7di2bDZL+M4M2zTP6rvWCEZIa+jw+suF8djA+ZRcTX2ZNi6tRa96r0NnxlTsQCRKViF2/h0XIc
jkW3cOnazphptd7gyG0rFK2wXJLVEJHYVeiNOLAjW+0jZbpjUrioaWh4Q30quj+NmYVXuLBEhwQx
rOZWP20/ATheW5wdOGB5okygwfHkbmyWS5PoQkX2ZS7yJi5DfGL5bbe3DdZlZ4jqnwv55clx1LrT
FGj3C16WEcug0bwCH2tYgWiorPNz/6e7ZoJbl2Prtstgv6jOP0CKaE59HUTEu1ruIZUy5j7O3Wfv
A/zuBEJZJ9jQ2lEdh9ElgBVV/ZAa06wPKFiG6wx85gizX97pxWqPapzA6GYroi1m4pPSx/6tJ8d9
Uxhpr96oILwxChBHI49UzkIFtkmON1iCNckAerC25bopjRUR09QiCgdkzj2fhQldh+DkO518D9FQ
ETf45tXkRwB1I3zGz4mI/RU83SJrdW8V+UgGS++sd6Fpu0tbpGB9kNIFunopV34CKufBiRWaQvDd
GRFMYvB1Mf7Wz2YYXWcXtnn43o/BWMbLCt47RLB3p7J5e6gJPpK6C9zfjbrCBpMJBDF5bDa8TitG
g9Bc/P9yfMUAWQOVVD7kv3AJgN/mxbIXnv+n1XOYTCb8CTcyfl3HNPcAYRxYUhn8L7bCgNSxNf0a
5dx6ENabS+5q/7K2ppV2bQSRrIboz6+37cHj3ppEo382pcVYSyftvy3kNyVZ+VJkDKQ3pfUwb4h2
Ys+V0BPFcEOOfnuVN7XgoutiB6PqvzkrxK5Beh3XtqWPw8CNPXYgJE09mPdkwhtj8KxUVqr39mvF
CRXqYX2YNKfb2sG1nct8fSaVip5X20A0UxbLThuzSKXJF8TWA8hZ4KB0oTZEGlnABoYbtnfylpN4
to52iDnNk2GG/s6BCH1uw2CLMUd6L3VISs8pRJK3GpNMQp6+525oi13GggMTP1PAm+A7L9LpIb+R
csLPUi0ba3ZjJCFDefvRAog7IS1M8HL27+WyMLfBQY6kWvzm+Tom04ituphDK2VLqd5bkS0PpdTT
oZ18azeXbAZLe0FtPC3d/WQrARN+6H6LNhN/MCTnFy7K4K3tx+pkePYtXe9daKsI0LY8yyDOKrLH
TbcnCGHrfRvVOJXrzT04qALvM/7Ww2JOCKOroE+tkDHI7MYv6zTeM1aN5id6tHz4bWEch8ne/lt7
x0+hLtK87aLtUay0fybZ/IDFMp78ejJ2nWr9t3BrsmNH+H3pqf7G4UYysTTQJMMFDKN0QrF3S3ak
WJb1XpsOGPBWu9nTpKRKJ4/9h4bwhCi/LgQeNct5xikEpJ/5plPeb4p1QG96Y6eZrIJM4zS5k9r5
/fxndn3W6oAa0kUMQhqVwXAcuaBwewl9yWgpxGINAoS6dFh1L8O7wdTyOi7YKEY/WtEeNvl0XC1G
DmTjDjwXUh4stLHINyfxx274mGTgIZypAhe2gf7KBNhEroHmE0fosJcYgdTkPtjTGh2WtQDEOYry
fmAdLw7a2X5E0/6Ii8z0gWMv7tlsCz3AhjTx3iyBUezHPnz328AC7yj+hMAjbbMcEf5s/8jA/tRF
9lkNdfMLqVskSgepCBYz1YtGCueDtUOmsnyZGdr5kDXwXQX2MHFAaaKBReNHNxqjFIWc/SC6atcW
y8RS0CSuq2ewhmTwKuf+2O942b9Xu6hiahYe71T0L4MbRqkMQaM1ksdqZxBnCl1PFVN4N0if3CE3
QacFXRbXBVHRThegLGpde6/KVva5lZxWrpyP69LrZ2tbjH0t/kL63TjzsH1W7vpIehQcSbynJLjh
iXTdfpRF/uA2E0+yGmayM3/5GAcz+A+tss1bobvwuaLzfLFLw34uXMF+paObd4Qp7mM2KqSWEFTj
CYjjDh08U+4V9k0KJxYuOBLk1gSnOZjRn0Fv907hXjKXPj7s1BZrtI0GqfXXS1ZUIp3BtLw1lBvu
TELT/0qNwgkBRXmcxjWKR3y5VVu+8ZnBXHO7/+rR6iknRXo3N1ig13Z8X8fwhYDsEZYAabNlf4uo
fh0bWZ4Y5g0SVCsSu6qHUGPLuGqWmSrE6tyTq4wxL8sdttQkm0uJuXCrT6DEW/wkZlDeaWEMV4Od
HuoNEphhHa5fqNtuQYaykhGREr42lfath7oluka6dONKGgHSm0zz30CO3PSKp8CHPA+Jm2J3pIt3
KyogyYfXsbad3Tj6f3zPe3Ndb3l3eFyPwmrV1W8K/5VSvwApXYwHfwTvq5os5Ov00kzrQzuEzX86
1yiQVTCDQnXM9lz4NYhxOZpHt3X8hGQAvevqwweeJeMnsdcwkj13ztNNuGTKMNw5UgCEB5ByNpwB
4gD5fNo2AkMl3MfULCL32KAKQJLUeHt4pviA+6bY1cRBqW8YAWxNd02sfmk++iLyz9qm36sLLBSl
LO83e1jjANjeiTGSs9ndbGpDwT1qzXswresVVqbxBEW/fHNKPnW+6egS2hgKdTQSBRj2QxBaZIqe
x+sVAq4dJBkk0cCPNwLGFq07JDfJOecWbl8uz7t+cy86a6+BJSx0GT3DFXJSSJ1gE2bO+g2Kskia
jiDFC5CAt0tTHwy3mogAth//VoVi2u8lUDpKcN8EcRBCqaavJMBtqB9L9X+M4jaWaIr7aWHUj3bH
RpXUelrq5mI7GXyC3HnfmgBsSxdhcwmu/cyykD3oq1IKUw2PSQz/+jq0IPwxQ2OAmqwfh6utXzpA
5w0mEnMyyA3010Q1xSEGtZbsyfUikvatWY9mo8QHAg/jZuYpHjoSitO8tvYFqJyXjEHoJ34U3Wjt
xTnY7LM/0NO1rUOPctGi6hlY/VvR2+Ej8paWo8UMz4h64EXa5HkL2ly6DBPXcmimle9rnInRSRTt
siuQnMRBdfMoeODbGTAtfyyN7qgz33giuAINIZAJjUFs2eZxHqFkwawh1jv6U33dzPx7cBA61u09
lq4ybowFgPDTsPkAGpeDKERPe2Jm2sMz8jT0fLV3XfvY2zhTAiOKt17e4r4/jAcDFZZROq2c9Gvz
PG3ZOQwNjLEFUP+eMPOprrZd70SXkQtuHMP9ymxwLrcJuqtEHtWohxICozIk6MhGv9E8fYStc7Gy
5WkY+Pali9DJqjw3aeptPk7T/JgzCgVKWeh09YR8rKqo3c/LNr2EuU9FXGx/cml3e2F8q6783hzq
+i60g8QHpssPBW+Vjp7Yh4HC49Bs53adpmMBuDoWJY9KQZiGxC2qu3ety9eanpcag7falWk/gPRf
DPkZVP2/fKiZpOayyGRt3bYyr4KLHuuXdWfI/JkWS7I125OtzOZk25gHRptm2tZDtA+b4n0x9G85
OUfHZ/q1ixYSIPVMuaA6lP4cpuEmizhfpis53bWezRGhnnVcmINNqiorkmCIqrtiMY37oODHt+Zt
55bmpWeSmaOnqZDAFtHLNpoFc0R8ZhCXKYTC7dhGt0763tuBNnrx9CoTLTKwUVGTRopK0lx0R1Hl
TMfaDbLbStaxrPX40eOG2blFBt1gKK5Vbx6hw/9hq8rczRZhEjGeBog5RMlUZ1Sf1uWu6xjetZa/
yh2PBJIGtPQGQU3546toOm9joamDqWO4yIPsxGfZiyv5+cVbufuzseheM8u59MF/nmd/tKY6O2ae
quWB0CCtBMUQP6rEpSxHpoIpzZPXzOaMc0QO4kP68mdAYUmoW+2VI/7M2Rhc3CWczuFIzc/Oe+eu
sdtnarlezMj6a0WFPVbzdh5GNTKhyhq0Yc1GYgfzp7A5XXpnvKs62qHe+Oiu7Xlo809qny2que9I
thTAwFczNt/HUFmvZk9KrYRlnQpl3wSb6PlUnk6C5ZZJ2w8AQgH6KhSdnE3lqdfsakTbRxOZCALm
7rAy2CLhWiWaXloSuF3Pc2a75w0ZLPJnoCYoXR5BvHfxEn5x3N9lzr95QIbNWDXRnt7GuyUAD+3W
y7/cjTRGS46I1TV+K8c4Wrbfn9hROZHyyBOTXiWtFl3/nbO2Ns6TtYbegfWYkkL2lgcqZS6spqON
fJxA3tExafpbZ0Qr90ro5ByZwRIxyxaor8HG8W7QmqLL6TwV9vSGfJovGjIzTYSA9M3qXIIVY2Ky
p4so0E7oDyoW2I1e36+KFL3piSBI96tX6vv/jNrojgZbpT2I+7SuOrTapL/oBONKsKZZmKa3cyb/
k9K4n9qd9TvU0bPP+KAlgcPlRT0mFDX7nZO1zaHP/goIyKuh29RY1ED5sfpYLREmbt2gibkyP24m
Jn7KauCdxU+VxwHSLTxq8VR3/zTxn2nDOAsyqyeSlczIrSadH9PdG4ysY5vBWuf5lxrTepuTXKFS
q1nRaS4TH9G0YmkzBXhqEwETf5TtXuydtflyu87sfrloU8mHxV+eWZXZFc54CFz9EUQiiGUwRv9B
+jyYPhdeRiJET/wnbyyw7PP6r6yG2MSn8WOGuE7UwMLaCgrNqB9DlT+bPSl358iApiRmLT/bT2Fb
7tasPIIrxqvcyOLOE3Z5iOzxfR5UkKy+vKPHiXx9oU3iTIBNMgJqqjN/25phOM3dut3sUjlKWmGV
n5S6qI35RQUZj0ab1n06GOgfWuzuvl+snD3Ni7FUr6bn8PkM947HgETWfY08n8nQj68hAoNdIfXG
tun21VvRX1Q+X3Y0/KXHuO2M0O4SSy4y5YLxcdu1L3qzr6X5n+WqgDKpVx5dpqqveq7qeMtHfEsy
ct8WgvWdMxRnCzpeKkOaGqXh9M9A4720G9tjI0ZSpwI1oLSpi2cIEGLD6uv/xKK8pKvNj24yxtQo
KTr0a9Mk3sZwWu9wQQW27J51QeKUw/8ml1zVB1ngcwZF6gBdmBHPYKk4lVb3GGaGSkQwdYnpWtXR
19O71xrDvZmJbLeFFqOonkRAuFTLS+321TsWTwrDbjG8hAGluKLI5zs6f/7OWEL/JdBT8NS1+rMv
3JX4I0QRQICwPS7tmN2R2rgvjSHMV24C5znIMQVH6IywrS4QfxSQbVsTovhF8Mfcpv4QNIPks+Ys
z8zZee47Oe/+H6pCN8dvzqaPvnZcgVfkvUwTDmv76qytu/O88rkNkTIaAGljshKZbpaOnmZ/Cy92
LzlJIFHFwhXfrLLKQ0OQDNR+BmVg0cZiAsE+0FnA8Nzj/N365hV768jJ7UxPtfJwtS+yiiMNr69o
KX6jCTZGY7ibCA0ufhcINED4IVsjq9LK0qiPEM4ft7ndbxZP71qUxs5XTv6HExuxpR6+cJN72CJw
37AeZgAa91qMiH7eX6yqc0/GYts7VElrAojhUjf2kIDYju7rPLKpBGaapRNW514Ly5VX294EfBKo
lEG1PmH3YQqgMlm4c6wSSqNXclFmMPPq0nlgMGF5KnrjNn1j/joj31clPefVdWSdesZI41HpLV0a
46Nf6A3MY63IJmjSz1H2EvguZbuJg7NLeD2cnlewXFPqC8Yb1AwKSws7zjxAmLCDwUM5bev+aE3U
DKgu+l4qwnC7LAUf4rR66pRnODUSxmRyO8UMdpNMueJVVsN6bj2jS+vZmx/n4FZycOcA83MtCaQM
8T5ryJjbOkQ4ueZXqgtguWmju5znmT7ia4ruly3Mr/aIXSVbauYJ5lkdJtFjEEVbjSjBg5PVOSK7
W8alPPmLcL574W7pBhf+KhA9K0y0dLJQJHApeEVxGAWpSEWP7UDX1+E76xr3ItxMUIbNwrif/ea/
bHBBA02NRYDIHInNhPhmZn9xWlUnP/Ls09gP22m2tXsFJ409p/DL5mfmtXrgD3duUvTm9u5PI/Sm
ekR85g/mc9CO9Zdb2c4Z9zrZaZF1H244O39pkvnMwKAfLunkJYx3cVdQMXVTsa3FHZXPPFny3L6X
oYpizzEbKsg+xVTBBuzVlgsaLo31tRMB63PVMJyUrinnrVN4oAvtfKjGtB4nvpSTPcrxoohuXisi
+eeoL9V/+WSv+AShj6dmY463Zhvz+BYjLmJkdMaaeyPdDF08LhTNfl2jaA7WRrkVhV47TwnSeArf
dRbJtC2rGlxMb1DJH1EFC/RNd4xXYwjTjCXEFtri8zZV5T06yO0/Z5Mj74iC5jl1+luZPflFK6Nj
tZqcjEg/DrDZ3X889XghcrwVzC+Gz9s0DkmIeRXiP3yolXq0533m6K7vlArlvpo2UnyrBbcb06F1
WdNqx6U4rEHBzzAX/pAiwlPX2VmKx1Hm1jUYciNtRNDuSrSt6G1p2VEMDQ89vyezOU7A/Fu/hN/a
9ZujNVC4FlrfcAM4uQ0K1Lb95fsLLqpQtuu/rGY2lG4hzdJc5t+TEcwn03SC16CvywHEjDuntj0s
9Gs4eGlIU+OjGuCbiLDciDJgG/a/JU+uVcrhvgz4MhmLc8Nvj17rE01R+W0Lf/5toymMyzKjwGaH
3uOoAg76fsl/F9+tnsXYBGmgHdp+WTafcY8GCboIOjmWU+4blzA357q/1u7ABs46X2rfUafadxmd
WCq//9haLp+o/lvkQT7cKjf10bD7OZl7BZ41crNjhf50Zsod0ffaUlUy2Bto55BN97C4py/2XnXc
nBjeeErM7KWOyu5tUyv2wpyqRrtrhsb/cfOZ0pLB357PS32ObM7hEq323rYq64rA1Uww9o2MnjHG
k1Ht/jaNKL/vgok2U4WbkLZv8KAdF8RJr7D0qV7h2NwEZ2Kxef/QHkyst1FnKUv0oFGIMBaxTnOH
c3Ss4o6uyWPLWN4e9VDxMgwdIwLCYFgAwwcVOslRfxvc3g/olvbOxI9j6Lw9deyrpkXo2Tuj6knV
g9a5yDArvsuKJqRZ1B95K41YchIYCVAwT6S9JfuvIPfbj5nPZBd4C7cD+8WA1RgBWifGamJhyOrQ
F8P3XCHlG1z1JcJgObA7PTxW/Twg0I7sow258r52fec9qMbh6Iq1oQvnUJpaOiL9wVvJb5S1N1sk
fMFUM+nh1XPSbB3TapiZ+FEIZvt2/bK99easnbM9XZyQ1DkMdkGJ60CWVsU0Pv3iDcfDPgoN+sVz
NN4NW+XTMKE3lGcgmK3ZGeOexs1/GOMnStE4pjSDP7Go2WnZUJ0cnGyh0GXm1V0eeHihR8fJD7bj
8lAK6aX+gKtIhLwJ3M/1Z+Eo9dAu4Y8/mupqzzmHwnBTzSPDfOPMn3aFT81zfDWBQL24a0epQLXO
KdO4HdwiqC4rNbKrtOmaj3IycHqo36bxG0BUY3Od57InvC1hcs7z+DIzn0lf3ZvfvSUraXCa9DdA
hLOQXFGocWQ73G12taZWhvQUnlG192swfDZkqgfPVZ88/sEJQ9iSkrE1x6UZzM8qzKbzWsy0kwNm
l7BbmG+lMpjkrLpnwrEOTzb+9TwrjIfZG3DiBmGQMqFmkfjVFW1GhmFFNooYoCV5dT7w65eMdOI1
+dL5vDEQ5Du8FkrugqJtd2OoyNe6Lrpn6L/cjwHRtEF3O8n8+r8i7MLDFFG0KgoTwSZWoyOX8XDx
uYZaOm2zfZnaGRstLvJnYa+YTtslOzhG9ifLRvuwFMiolkLb31mv+Md+XK9VMHmngjXtA0L34lRh
yzt07ZQ/Vwt1gXiaPeNe9NOcuJMz/YyYKVt+N/clwsEKb3jamK8pRHcIso02vpp+kL4xREy2/4hh
ZO3oLIfW1cuDMlk9OlK9Y7lnl2EfLOuDVt9Vmy18hZo8AkfwT6UteUG45T/C6WQwvzL+4HCvr2NP
W9J27WbXZxScjGAaMe0484Gq33q/lYZO80bKZNzG7Y+TF0FaNIGTOO46vKAmV6/93Kj9rBz3BJIT
VRl3w6eY5Z6JN7T37UTppEhcwZSFYepnCumUwQfHjZHU9Q/ZYlU7Yft2HtPQ5u9uW5WMTcFxaNl4
qOlD0q/buZOY9l3RMwncnGiEp3O4FriSBnlGXc6nNZvT61Sv/c6YVvEqNobGgtzWPyE1Kopumzr3
a+ftgjXjH3NBB4IYoo29xX3nPx3OHncu4lf7p2CKks9znA5+JurvDS7e2+xW456DIbsqPRUXyfgn
wAkn2vkbaw+rVY3fFnMVX4Y7hD5vzpClzWS+a36rA5+u+5yhcH2J/LAv4k5psevbrU+zBXHwYvS7
FZ3NxZpAjdmjvb6wKLnCkHOdNFhr+aSsjlGoqmMm3u7D8iGPQu8IDo3YW1n6zODC8rzdJMflso7p
ZPfR3UBT6oNUmQyzwArzYyxowZOsIw/qyoDStrbHa2lN6wMZ9FvgNOsBmCp2civX/TW35rduI6+1
+61PJif8noRnXxQ87JswOV5pPFa0IpmKZNvwGYbOl1e2P2GWl5QCBPVVYA2ULfxu/jXtjdZPhW+V
Q1WOKbkq8uGCHANan/nXDjLn0LReeXK7qGO1jZZhFtt57mDcHexFgYHnX2NBNY6rl1fH0PEDlKTy
y5hXZkA3GHVHPxIYWcXKXFTIpmPQIdBTspP0Xz2kM754tLKWDlcg1NM6bMurCIDUdXTrWLmjY140
1XyoSuOrXsIyYRLLO3odrZPqxo48QE3ML3WIFJmmqJM6OYcD0NGpv2d++W01EJ0rt6tPEm5mMqGf
xFHvfXqMrlxEMzl/vJBxlLKYin20ZO9+vfwVwPvSqmncHQMRLAO2PFIqc7LntgqPpnc/Y5oufIFY
z2/EfR8q+ewpn4sSJxLDK9YmDPYGiw1GPVPvOb2L2K+Nh63uUKK7zt+OAznhdv8t0UeO3iHvn0xn
GO9tTKr3PtuJm/bzXYZcaxfmRXRn1utf1NoytbqJYu9QhtxdWnLbUrerm4AU53/MnUlT5Miarv9K
We9VVy65JrPuu4iBIAIIZhLYyJIEJNfsmqVffx+RdborqepDn15ds1pkJSQoXO6ff8M7YEzp/wg0
SmyYmIOmimfMKyfbbE5GpdHlo0+xbR1AoE0AGg+m1WPflHj0WR2iO2boGRtAv+4tHvf1JdaZ8ZUG
AfGUqHJ+t6ayuLNMgBhe24kbgB0pgagr6LcbHjaOffLNMRpon+D+sLsE5LgBdA9K07BOw86oDkZA
BYhft5Vdt9kIloierWbsF3r6JbDgxwLXqbYVIKxTwQgWnLZCLBsrJuDBmViDg+X6GEq5m+CmMuIy
qquY1tx+DCx1OuEFyXBHNOfogpNSYkgQNkN+lmWDhYthFzJ2j6LhtgN4twPsxY01ZCEe1FN/p80y
25DVT6dVmERrQa/9PFZmtAY2Qcenp8BxmaesPkRqQ4O2RBSkAS1a+8VvQxptnjBoI6azEVwOI4n4
ECXBLgBs96qZsVKOzwCdrD7dNr0qHrQrS/CHNb2QdYfn3MZxtbWDRWD6Z7GfMr7LqC0u0qnBAALC
pQJt4zrXymu5K9F4aKkm3hva+MdOJgpzVrf3373CB6LWgdsJmYjuwnx2jxgn0vpRqrgdFu96+HJ0
JdtkeglAph5KAzphldI+7B3oOGHSJ/c9wCkaUv1w1tYVQIgwKN0TTBWHlcAciA8CAtiYgvqiAblK
Kz4BbhBl3o1n5kBKjN5aJSNoPjIVc1dZ+pHmIx5uJSa5cwSEfI77VzRF8pfAHNsjNXh4n9PX2gV6
Lg/lnI7cZ4qipGKD1sqdTqmIrLWw8/oQdIXadBRGD7OasW9o+pZ7CAPUIHZxjC/T5tDXA2QALwHL
MVpOv/OxfD0WYRF873u6erXbhFsvH+vTOCWbKftyxLyCCcdhHnrrFMpGT/Lqks8ElGjxBIZyTKM5
oT3s66fakfN2JBau3ESN556CqEhG5OLJSfqAYQLTTVvgWop9W/vWWsao1rIpy0fa1fnN2AD7KBV2
khr5o61nM+udBT5hbdEN52MHmBJRUTgzOTXJYgLGDCxzbzwR38amDndmkTCPy8UTQJouWadchr5d
h6cgZstdMYRi31YeCC4Z2cmqjFx5a2Mydz6BmGPv1+lac47o7WAmOODpB8PKpZNvYCk8ICH8jUOe
HEMJ+JQiOX9oAxQHVtbgTvRv/CbeBp09XOJYHz1HfH2d+D1VccLlWVYhMh6T6g4i95Ntg0Twtgoi
zG8H6vzMoasRocyGohUxl379rQO0fYN+JnPESOmXBssM6oFkOI0Abq+FMXVnvcDvTqsh3ReB35yo
ORjfPSfkLATcoDuun2qNRWjKcHXATcNoejgpTTJHW+g4xOVGZbRqoukbNobemv7wj9nsum1vg6w0
7WiK1+i2G6fS1c9Y1zO2BGC0BbiDJQKglAGOCP4b9EmheHh6fB2cGY/RlPFn5/XxJhlUvNOcwKOZ
zLCNOrN9ZGScbcsURuhMsbo3J989ZJWfgCQIi+c0zZ56YdLojIkh0oPUEZbTk2GUM9QY6YANb4x1
BZ73JoXBAIU+4yhPjuekoEcwq3GjjuMgsR78IIT+S+Zpd2XOf//+iwHah+nYf9qt/d/dW3n8nr81
n7/pl3+DKdsfv3exKvvlf7YFXajpGquS6eat6bL2z6Zm/9Mv/vb28VPupurtP/4NAHPRLj8tUmXx
i/2ZYy08tf/0ZvqLbdolc6qy/23fdnVX/fZ/ftu2ZV223W/7JvtevP7Nj/rDS036v2OJ5glHOlKY
woFDO7w17X/8m5Du774TSBcchOXZclGH+YeXmvO742BbC1rPhj0ULMKZf3ipSfm7tFyIkDaQqyBw
YSX+Y1GufnLvfprcRW/lH///Z+st118Ynv/F0ePHOLbHA3gmUHJfWp91Nqopx5vXyNz72hGvaEEZ
K9esocYhL3NRzoG1tdzkPdZFuE997zgLiv8wzs9hjdrMKPoL0LLydZA6AlI+B9l6bK3rIbQ00+ZM
H3O0RPfeWLc32BgXO/qtzqWZ5M5l1kcwReb8vOmZ+GL602zAlETcjsF01s3hD1rc116VQOsp9GMe
M3W0vFYyT49emS7RCDRoUkInu4XtvCedeRK9fV1VUp1ablNtwcbkDApmH3CIfU0p9dKV2XOIkTYU
B7XIHft3dek1AGsMACQZU8Ywm03GTmARgyl5DtL5ARw1CJ38mbHTuPIqfw9Q73sMIBOi7ztoDL1i
fnFUTBAtg56RXaKyge34t6muSPPrSjzmOn3B9vGuYVjBeA90isUvHxuXkGkczM4zKK0re5UU8RnA
LkZoEgIW5aW5odtN51HMxc5skbKA2AiZQHjjClDgQxjxmFkeYoBOU0wAKwQlx2LpAqK9VZmbNjAf
wFNMu6lHFENMgv4HM+vtIJNXz2igkJl8blOr6hK2B3UDCKpN7RRX5M7gF1sTRGZexq9kwuZqVEV3
ir13+DxUTvgY4Yd70plAtvHZiq+Y4slNBG2nEhWJ2JgNm6DDTLMBU3UI2rneQ4FTjKPSaivoGq8T
xe8Hrlu9uE4pHjsSCdq8ZDSS9PYEvF6zcU31amTyGlnBg8Dll8wQ9Wa8w98LI35XdvSOF6BF3VJg
1TRi/EzGcRJ5skFSogv35jgZp6o3xi3bRC03k0lXrbrxUnLDphLO6TTXZAI1+ATKSH2YRj4+ZyFm
kNBftJlCtaMoJGwBWDiRNT30AIB3fWn4q1709T5pJ5huhQmevVH2t2yymmUw+hxGYbObzeFhgXyC
KSDqO8K7biRCJlHo2LvIdI9cOw5uslL/KIxCryqf5lJUyeu4K6qt6Ylr8EKvQzI+JOD8TtOqnC/I
asb7vNPJqm3ZRVEHRJS28Z3r9ta2g1lKJ4OfUqnyqqjt61TpsQERxluUdkuiI3tQB1F4F+rkxZir
26Lj7ZcJa5BWIAw+1ryomn5FALs2BMAy7TPfTHR8NqTVlTn0F72bMagS5QZpt4qJHifJKz1njW11
TGuH3Yk28U5aZbxKKMqg67AfDQP9lCD390FhsrnL4krbnrqGSHG0eJureqoemQ6RGfbMge0SbZq2
vDULXt84l89MFx4iCmTKUeshXICEE+yaFRLp7Ua1xXlWF/JERZ3aVapg28nEXVUNGHDmz81dY6be
1vfM8K5qiS8YLdkrxP63GWmUknx27N4vIh8AT8XzelNw11jVVdmzn2haH/XMZ0KHBfvbOK+Q7TPn
UxG1w8azWhBWTvJuVN0FoJ9mA4c2Z2Zv9evEDGHJ1SCLc1eHzx/xr6S9C5Qx87YAMdx1bbKLsnB+
wOMUBklLO9fhJa1dzRxKYE680hmTbWlyVFwwj40lr018gFaW75aXzJXBac8YX5sYBq+Ubxtb0wDk
YOuMMZbBGylr8YEATklL/JAlKQVfjxi77OfWh9oSEDw8XT8Won40aNStcAXDNDzQ/macClBilID2
KJubdHmRueNCBKZHayiQasTUh9Rl9xSNfxf23AImD7Pyivqxi7kpqvC7dOP33BnqfZkhgepVfbv9
+NkFitMbc3b2oLHvwpSsq+5MRoxz+jL1kK2bMm/g1ZYf3dPqJB5A7LSDjcHv9BCq5N1qlLeeQ1Mc
gn640AJxe6BxNKcLB3R8nJ3rKT3XOf+ea+8YNMMF9sTjdq65lnyZPBeyfsQTzTq0fiwAnM8PVcPk
v+rZiJYDLcUeOo0RmuvSBS8CI0Ev1TOKCY+Eub4IupS9ZtIYIeVX67H3j3ZlX/cD586MqltYcs/a
SO4TCltiAXsBZ+OIyQOvVmL6sBIDociZU0wEMpiAUZSdZkx+brHM9bZWmwCmM3iXFtfB2DWPmR7S
wyCSVwone6W71loPiyfb4DI5yxyal5El4YkyKr0TnuWs+wHdp3aW14OdBjsHxtKeWeQ26mG6gwHn
3YbuXZmZ0Acymvuo7rOp2/h97otbaJdXo5M+jzwWGlR8c+Kol2jinwIjPk/09GC07rEvtd4lFgQn
nH+h4kpeaBvVj/mcwctMWInWN96Yf6abLIIpHGTP7IPHYmRTI+5wFyDxFBox+lHeCHkMemapoGfZ
EDdvwrG4yhDPiLLqkUYVGK4RTW+70P3KaZjTBq7xxk2D5moJj9402hOdgyrI8vxZGOFhqlx6EXH0
akTL0pcuEaiCiqQK6HzD2DyOFCorFfGMgmXupzDYG970MJZDeEj9vtyCmUyul8k3xpfRGZwJ427A
jGBbS/r5jpO+ZoyUpjECdhe9ph1RpgKMfWpUWXlK991ZgwdmqoXXz5pEP1gVEjd4ac7WVjseQDDN
i+XCgu0YMdLMMSPdZEbyHihOG+xbZy0G7kCFbgIdEPXS28YBvU/mRrlx1zmEckZt/oouIE/jEpy7
hL0vKpWuo3ygJUE0KCbfX5lujTEkNDTop3256VsQJCvLXHqu0gmnixqB2gcYFFw6C/jaGap42uDp
9OLY3Lwt+JaqsOXGNMW6tvnoQbKwbYzxAUy8Xjkpvx/6BuEoDe9iaV63isl6MNfVlikQeDjtIVmW
zdUxahGVqLM4vsyCAu9yIiUzmfFBMR/6XvcuHyZrHpf8rlF5s1bpAJcB7+qtSW4FhZWkpgKKvrGU
Dk48VcLNaoizeGkWdLDNaGtl2XmTi+/oITPV6stndAe6E/LmHexaTDSK6FWlDduPcJWmRH/TgAai
IzJHG7GlU2Y+9YVZevbJREN/G8ugAQ5BhIR6WGCex9b05JitEknsNmCfHwfNcLN3zGsTapINh+xc
eZyalsV0i3AhtlVX/cDzTSYz1pjewmpGV2CdN8RIFS9YJ1u9MONU6yzn4h1bGrLlxL/0GW+vI4Gm
cObFtz2Y1ZOpZqOmcuzX1nK/uHb0WlbpczQEE9NmUuwY0fQLpHiYEgDd28RFAM5vzAdqdP/Oj23S
aZfJBuq0+6iu6jWNjfklrC2MLe3JeIlMLjNZ5XrVGBx03FihXy7BUMnY30ahdchj553ZEZJdJXBo
kp6Hvgrb02G0ml0A7mWr+pRr18lgfbbsYEtCQYqg+JEQxO/RwPtnDjuRUHt3c0O+jIe5XmnlMtK3
sKHXNTdRkowsY+raBxNP8N2/Xqj+z1y+/9vv+v+xWLVRcfnvS9XbxXb77xy++Vf/5fAdUPC6Ak9F
O/AlX/mjKrXk78CppS8pCLkfFqPEP6pS2//dFZZNim57lI3OIgf1R1Vq279bjO5Ji5x/FKz/QlX6
SdochCOPFvB00rMDaPPmJ+kgB9JFhBFhdIWR6HQVO2O27p28XjndYBzDbi4BxtLEq/2WIpTEHmh3
1WanWNi2526TxZgxZ9JfITk2XFR0ajbMdvAbDgMv3hkWpkhfiY4tD/SnKnp5YCy8pfRMx3Q9U3zS
b6Pew029raMrFA+Ma/gOoEKstDvJaitau13+qEcJLKkIkOgwmHzvNMKwXyjT/So2tiwa9HIaCXiw
B7w+69OitbB5WumhkWskrrwMZ8/6nvdC72GlAqolGW42Urfxtz/trL/pIHwocv360XlBViD45Msf
lp30Z/mxWI2NjqymvIobIvZli27Hk5O71nGySrVD8tgjv66iO/xYFqZ/XwprFVQzF1Xshak6ycfC
v7baIcyQZoiKLWRE8YWn+6/yZcvK4G4lfMszXRk4AAN+fcQ8tJupq4rsqg2m4nyQ1HRx0DQIaEK7
0qem9sQeVRvnaPcx4f6LBVp++qcFCnzPo2nDWfP+atRn1ontBU1xFav6mJhVfCdToD8d2uoX5Jjq
4LpksADZx3AdS1HvG/D9myBTySGdYrH554/DGf31aWzbBAZjCyfwXf78aZfktDCYAobNJbCP6mkK
MnSU4U+We5A81ZMsGueLbfnJiYzVt22LZjJn2SI4/FSJ+pM0WuuJnArVGS45qeyAFDehQ4ZfH80N
jIlLDLM3jlJkPqbXQ5/09WaE12xAzPxCIO9D3+2XN7E8CjvUp+a2TE7Lr/sgBLqEpY4/XsYm+pCt
3wQnVQcVvw+jmGrQMdUFwKRwO6R5et4Wg+LOVmCg+9IDbgh1fJ6T/tFXX1k4/mV/2gRNl1bgEkN5
PcvX/7RC+HBFFcfXvPTcQe3E2NcHadkx+IfSfRIlfBsZTIIKblan/3w3/PX08qtdx6bRaFEoWP6n
0yucLvJRbpAIeVTefdXTJyjboixWtEaGH72lxVHSJb+yAeKvI1RUVzMetAOtc2BUaWxWm6kYhtMx
nspTP/La8YvTs4hvf3plbBzXFrbrmpYQn16ZNhsAW9qSl6Y9tPdda9OW1133zAipPo8Xq3pvTuOe
7pdwQE9n7ssXC/SX02vby9rYngA3ZHMp/vpuTBdNfBqOBNQyML41U87QGpfijbAilMLrVu08LdRF
VBsxZJhkih76KEyQnRTBcI8Q2r/mNfVxmn55nk+KfSBFc3KuWF4C5XmEfHcQQfL+xWdeRBY/LbpD
WsBhNQWB6/Om8EWf1H7kw1KrJ2XSbWg7fOzHcl/ArT/voiw6T1IMP+jpVE+gFpzTCLzz3uuLdB8D
kO/WQor2tURoYiuCLvhq0y6b8tfnMz1pYrzieRS75mdzgTnxwBG0pbpiJk9W0Ff28GNGaeNoBmOT
n8RGhAQMM9/7MtAWtSBqWBT41XQe0YGKLtLCymHx9FN7b3592XzoGv76dHT27YBzTNTz3M+r5xiU
zijc+pd6CavuWM5Hf7CaJyF6tfuArvod2DV7lu1ZliTGoRRl+kWU/7s3yGk2eRLWyPxQpv5TRMHU
cQ56F4Q0caS9r4da7yYEc/JVXo+IE36xX/7mkAKfDSyyQ5dr9vP7MJx2tAofFjM0a64TRSPxgYFx
fObnzfgjd4IWdTLkSagigXew8P0Wkaj+nAW690FKYBkQOfokQs5nAywV1yoR1ajimBHNVNQyTs0p
7r+yrPkQL/31Pdmkv1LYAcrdf31PsxM4g2M14lJ31YKdB6q0rsGsnwN745GKwKWLVtV2e+ZBuLnz
pHwNKpKXDrj0ezu4w8Equ0WpOy1WbmNkd71o2vsvlvZX8cyP404C7EtyYLiNPO2v4Wf2Z0GWxEM2
2uxR3QJReCxoY59IkXU7eiXBfgqC8I5OvGA60w3gzRXNBdRlaRG9OSZt+y9C8t8uHMMscgcHzqX4
+PqfNhe/ExEBDXKrmR3nrGlEez8KaLWhKr1bDIHUGXa94z6zkhl6Y1Y+923PxW8Aw/bNxL412s4+
T8q2vXeYuv+QVH3/m2X7qGJoQXk86acbFSU0G6JEJkhHB3EE3pVdOUn4LRgqCEFNA7g8qbJThMrK
MzMwb6q64rKbXX8vqrm9NKL4C5HNv+TmNpglmycCfbpko8st86cli2Agoq46iMugGpwzWajqqQ8r
YlcWA7CfPKtm6s5ifrF7/lKWLL/Wxw2MaOkG8nNuHnSiyxYq6GVUBNGLtfSsnK7P1ty0zdaw5uE6
gblxVgeVd21bM6oPH0n6/+IpfNtxAx5GyuCzNV2QDmNkjMh7pNCNMmR0fPpAhhtvE1dEKwArL6ae
w+9w0RF9Wv6+oGe6++Ih/hoR2Qae7zu+sB2Kyk/3OGwtv4RVz2n32uyOZP0VS2JIhwMwtV44xaEu
TX8HyjG/UXH/re97opBl+PZaBUX49vMS0eSIu8wdwqt//nTLdvw1FPFufJOqWrqg6D+vUIc1OaOv
dL5EcBGIBjd7qoDYrKSMLQBnJTbiHcwGhIcqHQZfSC1/FKe//naf0l0KCgKfTND+tDnDzCncwdOI
+UcKHBigiepJ4AByJucJgVaV6gsMLh+GIkswGW0r+8qm8/mWmll5kXm5Ovnni/E3FygzbyFItmhD
BB8T8z8fFoYRnWeP1nxpgZE5K8u5RL3Rlz9SJcXRC4cShG52nIdMoVjgcNXj1vzFdvlIuX9dE56B
cTgUIB5Efnau9AZRwS+Q5uVIgowYiWtWTzgEiGMEQClbhRDc7rssTd2TYprjo4y1uB0LXb6VnYrn
jSud6gkPxlYzN6rb+9TuEAfppXXtIUd75ixlVqT6cl/T8QPINACkzyawUnB1M3WCOoBpsdSKhi8D
rHL/URnjHsT188Vis/v/uvn4mBxOQZSw/3IysqKHjtYNf4TzDHzMUXqV2kEa8K5RPxFnNeZCmzLS
3xOw5TfQBf1rSSfoDLsVCrjIkTtlWtN5XVi3DLgkQ1e08coATdbMcWYUk+TwVjeDfQRF9FjbvXMW
j/MASxYTO7QomgdymEVDC8zNz4xuHG37UmMvMm36AAkL+Cua3mUskVm0xukGISyN5CZzwy6ZEaMT
S/I3pg49BKO0nbNgUinqNz3YnNk469tEH7oG0YggbZ1tag7Fo84jD8hWXGwRbynxWKjTa0eOETFK
sLdSyE+tCMTNRw5n8Kr2LkT0A7J2+m4Kqu59bhGtBkELVru3oouYFGEXZNYMP8JA+603jBdgWSZN
4KXKtfl/KiurJuRXpdOj/1XYuwSW40WYMSagtmCrUD34DJSKcu/TybnWAapgeYXG15yGBxl530xU
c1CPkoyRI1rLzB/Vj9JFc2Mugnzbz604JqLyD8iIJofaa9TOIQFmrhGfpACvD2i0jMgtWXpnhf14
Ng8WmFZSyOuk6wc4IXp6K7w4PaqEVDUvwhEIazacaVs3WOFJ45tfDG/FnAZHrCKTCjxfiPhqiC5x
bOff87QLDtQOxknXpkgZJiK+9APYozmIX4YTnZoQ8HCuRJb0G4CNNH0NtHiHTpR7GGntfa7t/gZh
S5IF+n8Pnsg0qNxGjJhYe/zlxzdJM0PVM66d21qkCI91yAl4CY6GckDeqB6D7GdagT6yBYOy5Xpr
4X4b0GOe4kQ7+zxxyyt8+8yd7QD/XTGdgUTopF2+CpYiR8VWiU4jQsi60yzDx0uzNQsZ0hN9SdJU
XtA18HZFAwqw64MC6OIU6dNpQIVnaM7aKiqf7bC/yHrhwcLw4Us7RbgmF3FPZOOAs0zQ5svMMNo5
cmrvKkRcoco5zjmjFP9Qp9mIdGZdrlJLN4BZZZ6efSQOkXYVHD4m0yugA/ZdJmV1IaYU9xbpGwcm
UdkWvhyYFEuV64nRwctQajAB2ErsI8foN2oEC9kXAlFqNVQbr4/aHZwdD3W+ADUmm6HEhS6Cmx7x
xfMi0ONpDTB+o4zRPAnZyQBYIvgUlYzFE7QrBCDMCaW1Lgehv2nRd1hLacbAzT1q4EkZ8UYA1Vxb
VS2/NVqN7wukz8DWEfuAAMyqW6HTBKp1DV37QTSeRSgNv+dRlt60o+d9H7qYaWAktn4h813EEP0q
A964rmqkgT6iYswxuydjOKHq48GAqmzgT+VrDuP3meB81CaxtGn6Z7uOwSaORdn/qP0GBqO0S5Ac
wGTgzPboobS9/R2OZnNPhdLey9rkYAwIV65GnbEJTSnhUU9l/D2tiX5GAiyVz0lt2Xv+Tmh42nOI
J8s01dF5CJ985/bhfK+zvNgGkHFOxkWYqOnM5ioZkHqcZBtdGnkb7YEhVsfeKfIzAwiZBX3OQFDL
l+A8mUDN0xYca4LBkq+/+SAMjmHlxjQXPMKLSpxx67XTDZ5ROGSabvUEhYJA2I4RIaViXyMA5NLy
tB1umaZO9FOsgcWuPir6j9XLJtdFrR5qbDLnP0KtSjD5WGLukAhBtN8HCoaidvYD0RLn0Xaa4TWP
xvJiNJR/6ealcQsvdiKVspyTemzsvek1w17IGXpG2DbbWeXVCdpaSLziHI6ILaPuvq312k2y9t7z
pwGW4Ux1M8f0Ez5C2TRa7T08HiRN0Pi0TuO8oUmcwLbX3egcuHKsBzcnqgd2eWcp82IGY3Y/F3hh
riqjdVaWQkOkK5GAN8R8yCdd7tC2Ss8bH6FGFU38tmkS1YM0INWPIPoHPmeJrHfXolI0Bo95K6u3
qg1pHXgVJCXkR8yn0lU3xWBNMMAg4gL4P/MjOzp100yeMPL0Gcb59l4Kyzn10SpeWz1MkUVmvFRV
eztZSKUENQgUC8jrRR7nV647JGd91zrX/lIYBJ3Hm/voxOLEI6o1ybu3gyk9DHl/a5n2qgznYEv9
ML+htj5f9FNW/myNJUtylChDQulJvLXiVe2y3qYRZUfGsIYPhnZHBFjMNWLznFZNBnqVeSf6fmhy
6CTibjPiR2R0z13DSVDsi4Yzc4DjkQ+leZfTGd/5rZ5+FKToG6aikbcBFgGKb/bb5h7pAJr9XaDV
pgrFqzTH5pssKwNCZwIXyA6FtUZWnBZSk0wHK5C4ytdeDnG6xtk81OlFrRCCnvtx0TVPj2LsbAQ6
UqyRxmjYIZgHHSgf3koMby8E+PgDA0NkKrQjjpkn1a2Vmi7KM92itt+HJ1BRw5vMGNszYIPlZVZM
tKKAYSwqsJx62EHmvatkdokWGX5U8ST6Z6QzGwRIael9pHtoS6prbaf52xzaDFAWK92iSSOmpa67
KR0ZrvyUclwMPM7KSiCyyEl7l15j1gz/oR20wTA9ZJNhHOaqaBb6Qn3EXFDtqEDLvWeC5LFN7SOB
wEKi6kWqubHsptwHHPBvYYfMtQ829KL/uCF1MmMaJjWWNXZR0ym30ARquoRTPncBt1k54w9gVwO0
+OUsWyRtkS7tmy7wvOsiQPAFNdhtmbh9BASFlep8n1ZuQrUOMEr5we1kD+5Zh8zMjjRI3JsGercp
KGa2nePTBlce87Y+8a+LqFyy4mVeM0Su+2xmo8HHT2P/erQEZybITOupIq2g3qtr7m4NRzpBxKkh
8qAgyN8Mg6b4X/JI5IuqJ4h5fAlJnYQT4PrdTdLwt8B9yJS9qXmMmogdGPgItKA/DLLQkfFBJcL9
EaBCfKwDIBkIQvvzHoh2cwZFyQIpNjf6RUrNr8tQjgT1OEOwZ6h5B8bFuPRL5Z5oe2bE7oO03Jfh
RPS1DA/R/x4ZPKjHvTvJKwnP0NhOGo2hYxLCAFAqHW+GQl2moa3ndd8vjCjleP0tg5Dm1eyM/rG1
HAW+BfTbxtVkE745zkBHl4YcSrnWK+5ExqNJ1gt7RtvNtd1V+q2srQGIYhxn+ApUtE6Qy+ngCTat
QlLQUlCQrBPYojOahnp8IvIgrtO7Do1XFBCRCfNx4asr8xlyXmSjQhIPZ+Ns3Td+JW+oMa+mxLn3
Mje4n+zR3xNHAXjAjAHLawL9jQpOWUmVF8bmyiLR2E5uYmzY6xBoyFciY+3mGKdXpQVTHIGble1V
N05opnvmC9NWN6j/ZIbrPMVeNZyL1Jcnsd0PJ7YXumdzGR9kAk4FFCxihV78nYkZmRtwhfFygjm8
tmC/wZdjfJq2k97JGNldwJgoZybSrn+MfrWoAkbuDEGoMOoXaGAaIlXWhscCj6ti0462fGXvge5B
QLJLLso49eu1C0r01MvRrCjcyjlC/a3ei6ByhxNjUjG2F0AHQXGayw3gjyiwitGuH/0+boxzHC16
pJETK9fnHlISz8iaeJtKNEEEFnfaZU3mr0PECVYQxC9z3z5MQ94dLH8Yj4OLgK6VZPoiCc03rRrK
oSRR2XVW+Fze3APpdyKiPSG9MwZgPBTBbOt2jnU+IeEfrIYq8L43Pbk8So1N3BxAsMqHLAL1gd9G
N172TRN0V4ijxDoAN5TpdCeBuj8IaIX8PH9s7xnzkwE59qx2uCgU20xTXCAYF67hbkumWhkVwGza
BZCpoBfHn/lD5urGX+EDF15Wyu4uc3BDR3pt5V4baGN0PSKh2qWOtaaRLDoPDc63lfccHSsvOTof
35aYQk0b9EbLvRklpFJ2LBj9fuQe1RJqk5wq5eNbm5B8K5s6zns/uD5ozhw3lBpJ/ti12yuMAkEo
m7k4cmkyJXPpH+a50k/gzoYfxPMBkialHNcwvzFcquYor0gK8HL5ZiLggkWQiyzHGmPi6gnmBgaK
wajcd+S8HKLREsuyYikIiqhLzmy3dM5ctwOkhX5dAjtOlQ/tUvCCtqKFDjRm+BECvxyI+rRWVoHy
YoQu0XQmNi9t2jaVhJ2xctuKQ1UFLRygNkWLwB+vUVppLg3ptfe2g26BG0Qcwzi0fj5GCSYXVe2o
+oiSklUb4kXHsZpQ84Y/5h8QQoPVDl8UlKouQwh7BS1sYcRLs5NPHgMxW8W+1idNMI+nAJvfu94H
8azHac91cDVohPl6URf7PA7CU6KDdx8NmBTGquOS4iOuSHejUyMNs4PRBwm6aeRWhp9Ft+A0rQvO
LO53QdCP60S24gaqRHvPa2f9yDZBzY1xtG0BeYbgp/PrXIbzDGTZNg9VbJwMnYNAZdtkR10Y/CHK
vn90QsTgUIw3sC8tMw03wUwV4Ys0eg0Mf76YfC0QkovM+KVQ0K1XDTo/ILKXxfH8ZYsVTX9F294+
Gw0b3f8JUtXPFwu9/F6Mgi6vl7qnOTc61UnWb+hBOTdplSP7yqudE5P+m0zNMNsWktp+aNr8xSPx
vsUPpNyqIf9mZDHlKoRA9BsTkW+lSNy73EzFnvoPNcvZpPmRYmBRAkQ5YpECg5UM4dZQLZctcZD9
EYUK4ZuUqiEfYkW5zQ5OUvqvEappyGPh8rP6uCh+3qg2Mp5rzYR4r5eORTx6456hxoSASnkfG/+P
ujPbjVvJtu0XsRBsIkjeh/OQvVJNpnrJL4Qt2+z7nl9/B9P7Fqy0j4T9eIECCrW3y5nJJmLFWnOO
GX7DXSIPUQkBjh3QGleOwZEcmWp71deAK3VmfbdIxqs3aBXOXR2UscnSwAWzSlf7Uds0w5dJP+HX
9gfk6r0Vo94bYSZoagrGxRSBY4dlJfAt1g2BEyJENJCWwzcdUDV9LUGZOLZessG7jASN4NKdFSTi
wtHsZN07Q3yYqqjy0d+FX04NGj8Bwbwg9BOM2FQiw2Rz5n7aCjyB1yXmI22sZyuZydsxjqkvWh0D
yWxMlIqnzmTiOxl6TM87nh730icyAzdHSjTU/HbHSeziRdTN22ZIHuJ51CBUTt6noZdAEzCEsYog
T7wpe43VyER0+VgqDduyZpLU8Gs50g0gMzbG8yXvI+jHvgmnfJFMzaOaW/xbERnVzH4hOBHKER2Q
rLoNrZECXmp9RT5NgtAc86IkdcCEh7oAMot5c/BKih0BhXbTBNr8pHtG+gUsd0d8hBkcTqubxdR/
Z0h5H1ahc9PVlHybU5fwdESi01GGWCYS/eiZhXys5nLydLxjP6JZ2PS8hRAjilvIZZCi2CW9K7J5
nNueifnjdFqIK8GPzrzgMmpygJ/BAE61ZWq9t0gUuAR7WdwMBjhU+Dj8IxjvJfz3b5iUvbUZluIo
RBVsgNvFrzIcq4twsLBJSnlDc0y7IymTw8vc6SvMqX9r9AzmKM9aet3LonpNrArHHnBGSCztcHca
QrjwNS9V2nOoGdJNX0rrogE9eMjmfQf6HvE6c0OSsW7+nFhEWymk4hzERm1ZFZ6/1vK5RVR3ObJ1
KK03CfqP287tiPUZ2u6mRdWwdaA8OovCll9Nw04uxbzx4bJubwIXGga9d8zsXSRoi2CSFtVgbaQJ
nmEB28cD30QFPaSCxBykrLu0GQPGRab7Zk8jPRvUPF1mt+SviPZCjvmNbk76LP8mQcsVHlWR7my0
WrNv7Ujy0MmSqrxzxgI+oSWDGxlO6G+Gmkek8QGq1aChOMXjRVlLFqlxRYeMQInYTdrvOqQca9+O
xAyw40T9WysneRmfehWnfZ5sGvYoe5obAXYpeNaUnXAf5lld7obeMnelPRvs/FsiWpAp86bO0vrx
7vQsodfSN7lr0TSANbcHy1ZtM3qwFzhUnJ1TyuKiJAQIY0+/LjJPXOmiCx66uPiKnzO4oqChKJNR
fAWHegf2xvhWFxZl76wXcArbwtQJ+Qv4bnCtczoAQD6MD7HhDg+Q5eMb16UwUJnpbGVE9FPadcYm
t5wbm0P1lZtrxneep/C1QwVweXriP+6J/ymRQnzo0MywoX+iV5pnsr8N68KK/LjW05xDYbPJL9KC
ZriYzyHCptUUW6wIH3/gXyYwtuvoCpWaSQaYYZ+pXKjhuqhIfe0waiyICY2qGNOVcL/rxigOY5Fb
d1o+Iz58x70GeI2M2ODLLfqyqfYqVO7Tx1/oNA17P/7gCzE1nMe7SD6NM1mQEVpsNM0EcADaxa3t
Be5bNdE0FEQLbJq6/pl0nbv1TQcUwzQQEdX7t2PjFD9dqyeKw5CiBXdYAD/XRLQe6sq7FNksOQ9D
59HiKdq1Pa6dj7/1KeL1/bcmBlrHIWU6CCFd62zGJzrM/o1jmAes0fF6qotmp5UBzYgYbk7Ze19Q
nTZHP4sgy0Ow6tZelmlXduQlyzZn5junhU34C4DN+ZBGj5Voql3vg9I5LUIO7trbT77yn1IWvjKC
NMw8juW6pwjF35613Ioz3EWBPNixnZBpU5ubLrDibYgycUOXUl42PSWb44/ydQCvuYn9/pVUQ45a
/zQqSBIax+CzmeD8xP1xKVmGdBtBK9/ubCaI1rSARlFZhz6ooyeCwL1tZIXtY22DNoPLa9ymQ7SK
KtLHck+5e5vZAabCqNGu9XZSe2feXU3kcivPVPVbiwRzRfZctv7k+p3ZVylcHMFxBg+tMHGxnmsR
ZmVh7wMzPcSnscGpsRKOcfEaUjsu+GaAjwgAuzArXLxhFK/wsNO+m4dEH3+TPxcNhws1vys8giZ2
2veLBhs5K5lginaaEgrIPt9dgC2kQ/npjTePIT7+vD81N3yeI6WLQgvF78nX+9uDAwAKpXGXGAcz
9yJBd+qNHn+2zYvIOla9Iy97cnwuelAMdPbZaT7+9L/oBh3BbJanwxAuHuaznxsCR5mSjFdt8HQy
TBpFm3RUzk3rJnRGm25P2zq+clLMMAP2CHjiZXkrAxeDaJZqb0NePDiwZm5RI312Zf5yJ3SkKdyE
WdpIbMn7O1HlQS5FX6tDmCAZPIlMwyFCqGL1xSuc7voTsclf7gRrjo2oY94vkHe8/7yRaspKGT4e
iFqMdpIQRAQFYX6fJjmzgdTEoF+RD5c4jruXlrQ/m+D+KRGiF6cj2JtXkfl9eP/5WqUTyIWD8RBr
sr2Ac+DvMifJ3so530aP5EofZ/0kc8OnbnKya2PEj+ySgh3Fvdr5ZCp+Irf+28PBF6Jzp/DzGro6
uwMmpoPCLJQ60AjCWB7lPpJvM/I3BYIiTsfK/mlZNKmDihfEw+vZlnGz1YMgw5tmAHIh/SL81uOT
ehumeYb+8cP7lxs2rxoWz4bBonG+uRXQkjTftJ0DzNi5kVpZzEXalCPYPPmL9Xh4O1Vgp/VqGCb6
3R9/gb8oHNhckUJLHSUyPbb5G/728jZDbrkh+esHp4vGu9qf0+qiGDTFGF/msmkuUx+fvU5Yzy4c
hmQbK3qBnzw3f9njUaXrrCCWYZGse66RQu6dq4lF/ejKdo+eNmPIMzRbmPPM2LRpenEwRS/Kil4C
Ey5r2Bjhbazi9tLMA1LIkiqGKGnUX1sfrNDQZiEhF3p7UBpn9NKbejJtbfpOH1+6v+xLVGQzAYHX
BWHG2aMFoI7jCQkGx3pe42iD2LetYSBVKdRc6s6zpFZ+uk2f/tqz7ZBOu6KHOev4UTm+v2FBxJFq
got4HDi0bJVsi0cdLspFT1bEbZ3pnDxQORKIGQc8ruznMdDCjh4qBUd+HIMAaJAWJfAGYj95Gi3r
HorKsChkgBX+NGs+TaqBOtFU6jmC0+cvlhYLLyFGw0M5tHSFzdy2CAYCC+9F5WUv0KqtWjKUw0Xv
Z+kT/jP6D+OsexWCU2o5jdMlR90Gn1/Z3gWTm7/+Omb/GmoW0aivpjg0dlUejgfXz/q3j2/WX140
l5JK2RKrAdlpZzcr7VRcWQM3ywp7dSWxy+8IGeteAsvQiR+Iu5sgD/TNNMINsOo6+0Qn/LePpyZA
JYSOhxd93ih+e8t8N6Gj0ffhsdYCYAulHv9qHiD6rXZFnxNGgWe/3GBdeCti0zh+/OutPz/fnVWb
OKZMpLimcyZCHDvPhSfoJ0fWXp6KU5uqdKkhiDjnUKw7VvF6al+Qja7fkPGV/dQrh6iurEw42OWz
MKNAkEoqryNJ+iPRC/VIW+vgjya6SKMxckK0vICTO7yg8kILB9qOpQi3WOL5Vzqxde0S7GQ+YWB1
q3tPG8bnibM5CbHEH+tkUbi0VEI58KW0NGOCmJPCvcD5wEufTQ34n1Pft608MSwz2CqPpxaxhrr9
jZhmlDyln74EoisfG9C9e8WB/PKXilDN8/PcqBFOhbNu9uOr++fFZdZjcI3U7Ar445DW4QnO+krG
Rw3TFzlMiP+OhW76F0xd9J1O2t23DCIU++8YrLXRtz55uP6U7HFGnD1FjsJRgmrv7OECv4P6IsmP
/uAZV1ZMv2QBowKy1YiPBDiHcB1g/piA9xQH5ifV3581Dv09QflH9AlPmDTef7pqknLCPFxS6ika
aUmgaPMnjrixCbZd2o2JB+7j6238UWbQhUBO6rBfuQZr4dnTHMSGkaROG93KMKmWbeBbJuiknBio
nJnCqczCXgYZotUbZIFNtUxK2RwrUBNru0j/GewblS02ce0SroILHQsY4r5TfcrCOVz2hEN5fgh5
ZdblcxATDx//Cudc7IZu2bZxx1Gqs5T/sZDbBDsUhHS0B59Eqyu3MspLaZXksdTW/UjHbkHnIybq
siMCDtBt/NbG5WOl05pB4eOTw0Qlf8HgOFoBx0WhmXtDsGJccexBf13nUfYSxRVvUKfH0xcaT/kW
8BcNX9MpZ0du/yN29fF4en0YxDLpVeF0N7CIfydqrdyQ80XYYzzI4Us6GcZzDDgKlrDHjDQk1VA4
Fd/QKc2dMZaETkDB25R9p1ZpD4uTuAj34BFhQTxDTx70KJ01c8tC58F0023eo01xkMZ9ZQJhIT0e
kwaUBAlU21N9nEWiPzo2kQPTVGD3N+0rjnPVupNte59arFqTPBjWFIGFnLC3D5n2NYXbf1sjUFqr
lA6U0zR6u40rEZB8Q2O7MJr4Z+Bq2eNpcOQ3hQH8dujyRyMrxGUEXvKqQcL35gSG/hqmnn2BFL7c
uB4rXVZiJ//kKT5/byxO2bbOaNhUKEz/6BBIt8/GSK/EAYo+mrChZaeV87JnyXTtdtHwawf8h1d1
/FUi/AIu/Zd6dfY//wdIFv85R2C9Df/nv/+P//lfvcfv/tT/TzQtk8LtfzcoX36dvsZB3Xx9j+Ca
/0+//MmO/R8MW9RbnOOIx8OZ9v/8yUCz0KoaiHOVw+vLzfyvP1nK/9C0w6yFI0jNVTV/3T/+ZEv8
RyrkzTxm1HG8/9a/oWadFaGzddKQqGUZnFKD0q97v/pmAZkYTUMYak4KOUk5gxf/0AvC1MDra8Zl
I1N5Q8kThp/seWeL16/Pnb+8jSHOxs36/nNDnHBe7wk0popUF4GKblNZE4OCPlH73+7HP8/tOzAY
f9VvBe/po4hRxS2JYAEf0VnBm05IwdqGPPmu6O19YrZPkJyajTFNeO0M7ZNS6Wwz/fVpbGiuwquL
i/xsO+tLuqJRM+D6tDv6WbZOsA/N+RXxXeGm6Pt+CfGPklHl9//6Z9I6ol1A45XKWc5X/LcSMex1
E6qgxp107HwR1Er8bFU6rkM4FOs6qfNPqoaz9Wf+oXArOXbO9aCBYfv951Uo7QIvRnqTwm4YgGBq
kb3yq6m7VcBT3Q2Q9ib95KmZq+z3t5K+IqYsgweWF+f8sFmrBoVwL6tNR94bYVho6pxc/0wxf/4p
ipaLsLDVIpjn3Tg3KtEqhLZf2f1GOolaO0UT7MooUsuP79f5G8CngLJx6bOAzZsbbe+vX2BBqsCs
MMxk4ox5cjKEz1FBZMmC85m4+PcfhpuejjLeiD97oE3AdMdT2DyFxwRABcOjb8CXNEPj9eMP+su1
w89oMZSdtyXn1E/57SkszCjLQvCiG821D9gpK8j37vDJo/fXD7HkvG5h8WDZen/peKJxx9QNia2m
9WZahBb5k+d8smz87f7QzuZqsSriJjj7EDPwEuU7/BLdUd22mCY46m5+lWAL2Hx8zeY35benGq3j
3Fmid67gLdAHOFuDlTH2oPgThnhr9ESfvDJnfzmO33lnEXiFaNJw78/+8p7uLcmKabyhPq2xPIfC
q+5MFenNbZ6S5LwbGuYvy2zyIon9lNzfJyah3nD38W8822fmr0Hv4mTQ5hei/H1/yzSQyM4EO33T
iD6mH5N7JdSEENgCeYaxU+zsLDC/DB30iX/36J8+mWXfAL+hg+E472nKaTSTamqTDQqXZDsiONuM
EYSsiofr4d//SJYNdvn5KKWfTtG/PfxIvDITcSIZ2AHJxJpfV290rdoLpEnTdjLS9i4unfaTFuXf
ruz8SivWYQ7n1tlhBhilIDaqSjZ5qINobu2mee4IfLnIVEP06eAbLXmL0M1+/Msfy/qr6ImI2ZUH
L+PsjnqGyLNYFOnGd/3mXlM2I1VAg6910pfbvm6R6huJ9fzxh569+aZEcUmbnm6sadILntkxv29y
Vm9Ydubq6aYcdSQAjdMnK7MPze6Tt+bs5f/1OVRZmIl48ym13n9OEHpuX5PovhGt713LuLOOhWFL
Juxj/snbf37/QNAoxj4c/7mWPKFnlRDiEoX4tCUMsFk2X8LDxxdsHtq8X15gRNHlYzFGq61wgrnz
b/3tqTRbSydh0YD52ARMysU4ZfsuiAWWM4gZBP3EHSQoJtjgr+08moFnmYNSkwVWzxa9PjO3EsLa
6NpZUnu0izF0F0Pkuy9WIy2kV0E9zRG3NYfgzpG+v0olvMzFlJf2K62Fdp+QfOYvTWcYoMGbNYHf
Zhc+geZq7GWhZeku6jObLmNcmft2qmp5jftIowWJThF/Rsj0PNVU/2z7NtlxYWEEd1ns4iyspfbq
DaN1o0eNfCOLz/4uOpHd0k9oiSNA6vIaxtJvaGGYhJjAsZYVsiYiNZdB7ZNKVWDTCVeqycddE+Q1
wb0+ppx1ynTunpfYu2nraoLkJ52mQ6saE2+gJnMG53eWu6zNzr+QTS1Rb+tNCJRGJ0FvBwufsBQt
dm28zDQx1oNTDgqKpM/l54wwWLvslMhku9r4DSGQ8RIkJlCfMdNT6HBpTGyx5RvlHkgq41HGUhLb
edvmBVnDPhkiNl3SFz/06pRAdpHclrYqUPKWZGL6kpBdppdy8nZeo3x4e85M6K/KekaVM2drd0yw
CCOgzsnJHO/tGoIh3Z8sxG+6ckcMbYukEuiqZKyiYefxL5jKuY27TcypTKlP0uTC9jWY6aVqtHjT
J07x3eMAfUD5IYyNOVYmMVBxkVwX0L7NI8E3/REVJ9lSvY+G6aoNp2xg5Uc8t+jHKst2ltPq36dQ
5TUYWTJjhtEwvxh62JPAFDBfA7CO4ARfSxYA8uMwX6wgcZM8TIgYyT+xJBIZ7WDXAzl1zC7fKDQm
d10cVwSuk6z8kyNx4SCddrJsGVA/vnpw2IwLO/eL6Iiyf7gsrcTVtshpqPUMOaSvFH26uc31MKo3
eEO0epf4FmjysQ9STFqq5hsOZk9foZ4IzmzmhvaqrccRg0tbwslrpkCCxFZJuaryUhNwJ6WByjAt
2zeyWHRCl5g+ZsvB7IzLQhmBvSn0NtZpT7bilq8D8bISdUsrymuZvvV1qZPrpSayI6sSaQupSwXj
lMFW/WHKmAEtaR+PX8AWFsxhfHuo15aXNfVV7I1NsdXCkhBFbYBLj8vRrlepLut87aPYSDcmUlzv
gkStpkHNO9X+LUGYnrUamWHsuRJjtI6pUi8J1HaJoclbvaTlIpNH3XMlLKisFtne00ceuVnEL5dT
TtMFyrs74wHNwCa1gwxaAiwI8e4WGkoc2jlNDVpygcIbCKtvmfQurBrJD46vgtDUSTT+t6oie2aV
lomEWikJ4FuWCVm023RQTfbgWnmLoL+IG2dtTR3aWNE4OuC4ioy0RZDY/QudEntaSjNon3X8CfKx
l4X9FIZYDzexGY/fNbeRxmKyRGNd1MwaajpTQ14viLCs90NpS0i/NQAbjxiT5sIXCXKvHEztc8L6
Fq86EDLfQ09m5mqUidJQQMeqZeXCL7G0y9YiwKAtkJs4yTQ9W1T+V1kpqnEtMwM8Hd4gP4cgLXxr
04MqbuB2lsm2GkctWMsuH9GhK83yN24RtD/7btD0JYz9+MYzJHYkWSfTj6LM+GOW0cqnQk/1dunk
GY9AUZtkU9p2E3zt3CC/6+yQ8CWdaDeaZjkDk8sYrB78XNKwR5weqiIftoAascWWRRyQ77lahzki
TDkrT6AxF0r3qnYxFfRB9zUBNrvUGXRvzZANfwRSKJEsY0NlF01/etTqtETvNKHP9OO2M1YG2WZk
GZAJ166SIPWAcgeWd1RWnbx18UA03mjzx0oRoXYopxj4A0agBqw0ftcfrVCafeVLyZNP6JXrrrUS
sz6ZXlPRrbkXAf98zMJg6VQd8epJ3yqyCMKOYCGdfUDt9NKN5RYngI7bNUeii5ezrsheHlmP0oZY
n74msiNOI3Jd7EF6+Lmy7KWoZAU3CSfZUraNxpjBZcbYNeE3Eky+c1boye70xCGFD7DIsCNuzSmB
8ZtTYUCuL+8Qn0XFCmQpwcaULrjS5ybLMks84klsDrVcWXrJ1zWlAt9pHLCLjmTobV2ykeb+bbf3
UGJftZRjLAz5upXu14z0dTyY7jpL0++4KDGq5mj3ueXfZVtP970R/zQcexMIGC2hc5+UbY7ERrzg
6ltBa3ghxGmHBuxO+nm+FGVdM3OLomsTtR2ZKUTeOwktVFTxi1Qrr8qgGi/HOSI4D3m1Rna5pS0B
UlZ9s7dmg7CK7S3AgnwJn6W6qsj8fUIuGqysOD1iTfXXaGq9RVxXuBu7EF0V4ZoE3ZCnTqxevY9G
7lOb+RutmMYLHU3dgeym7qofi6le1wELHwDbKqtWQvLOE9Za/jBLvfiu6rQd1hGhYQ8V85t9ao9w
G1NOd9g7knFbKx3PFZSUt3rKjYnfzrO2IALJuJ8I5bqzUpM6NnTHh1CHC8TjTcMr4odsMROLre5m
0QEu/PRk1To4dc++QqrSHQjNAd9OfyV88QsfnbmOWuFQkiykUU/1KfTUprG+lyqlQQI6zBMPFUZo
Ou5WjG2l78avgLQvvFHeqZYufdyhaNVAkAaBcd84gqjJejDuAIyBTA69sbxQnWnf2WFvooGv1QpF
zrgWRFOQuSFW08CuBDMlZ1Cmw7deo+KpvnmUstGS6fZM5oxnP8rUVWItYxMfb8Z/aStE2cYXszbF
FV6YyFowpkl3pV3zNuR9fURZZ5Dt1BAhRPHzLWIQ2z816diba/rcFdk8AOmjZSHwXE9GPYAgn37k
0m7Xea811x4dAAxXqXzufFjoeGDkj7oDe10SICRIq8mfBoQXt4NDO2R+RXjcIgGTpvMh3TG1N7Ff
gWi/cHtL/HT88MvgZuatQUo8c45xR3mUrHVN135qBDdd5a5XLsdYfwmcsnqGRgPgum32eokGYxHj
AmSZ8qfqpo+zi4gkbmjZdXlbNj3BW05LNlvvuynBTc7PbkD/Uo4eJmcsM+u4sac1AvN6hSx4KhZw
BlB6ulaxijEmrklF6LchcI6lQNf9gza8c3SKiZAqURp8sJ7dqbDfuWI6OBpJ5wt8afa+lDkZPb6n
1I86GDO2UShyjEYhT32FI5h0S7PK+zVVqVioKm02o+rcdQ8OHeyouek9RDiWERprBuHJevQqQgkd
OGIXTPzMYMn0pdh7U8orqxfDpiQ7ctW1yl3FrSfxPtXCwFPmqaUbDE9eq+L7Iq9nTnzhjvtS4Lxw
Pei0AxzYV5NEtocG8eeVE40Uq/GgjlGLdTsjaPQOCXlXs1OQl7gIG72Ll1S3h3ACOA39gYcqdfr4
ymJPW9hV0e4LJAhbQtj6lZpI9RxGkyVFNrxyTDXkTiMkJiYbc+103bjkNwebYQLZFiZ1Tb3SkHtS
2+kS18dImnTaZnsIS/WBIhA2bAqC1yuk4salsCkprjWY4G0ijxFGnCerqAdzYUKWL+c0PaJ5Cvxn
KOIhVIzdWKzThA19M02Gf6CbOxHNbY6pDT24wxJm5COrRuNM+567tAlcPdDAbVcF79Fob5qOKnBR
ZQnBKf1kBMlSKs2b1jb2CM4hPXLDSFKQ76AsyLdUz7vwMk09vLamYju9xsAIlHnRlV1/ZaaOwmTF
6I2KRc/MNe3fsl47ZU794RAUsA5zTX+wAo3kZIfCdlHaAdRr3DpTjw1QTOlmCku82XigjXFOwYGs
yW9oIxU1BzIv82o9pioThAiX7eyBinkUnCp4UFg02ttSWAU4Pe1HUQiYdCMxLGbtimXdSm1jmnnK
1/CbR5ca50eZuy0Z6vgB73yqunUe1uJARsNra+oW2ZXxIcSgjC0s0NmkKcuWtu8QJd6Te9ouKqcg
EhNzSIupLMCK67cUXIuRuIrXKW4R7wum5NuhH+PNwCabLPGAZJw3C/bxkvNrFmoaNIB5oVU0PAJf
B9od6NfZFD37GhLzwMckRrLEWlH87JOgsK9tUfpXnZa19ziJHTI9pqlFzJEG5PDgUujiikyDUBXE
LiRhWB/hmhRXYWvFa14e48g01FFrVWCJ3FTCxwSCeO0qtIjEQIVQEMBW7TqN0m6KfEHIVej7R05U
5OjkFeHyXOIdgQEjtvQ+iQ4Ryc5VUedb0x71N6K5xidpxgGnEoPTkcRzM4fL4T9mfbJX9IGKDVfg
iVmDKIl5Y0ZM4BRSkM3kxqm16MEYmQs/Abe45l3ILigN7a1ZlRbRSDJH+RMFV1XkvBmT715wdLm2
sjE1AKp3fkxIZdjt7FB7zkZ8Z6GudTeO54gj5vVsXePEwDwyfFNDmR6IoEgPqN+G7zxZT3TasMsR
NZzjNbeDq6531R4YBrisoLtjOnJh9yGRAmPuc20JvhQXeuaPyzDLX1FnzfumGLZ64mBTDnR9uvVs
2ktoIiZmrL7j7ky/VUsMlPkyy1LjmeIhfGiSlri5CrvJsAi0xi/WUeUl/datB//BSZWLRmTsfEK6
PcRMc2X/hZ2RsOUMP5vDWkollVJg2GR9Jbp/GAQZMU6lype+KEWwjIYme4T+JbisRB4u0Y5498QY
d3jwlYcnwk5ttS50ErECU7ZrTGPao56NYljgv3LCZZem1apvxcvsx7pPclUNyz7pvo41zuSWst+P
yXnEvBzhbQSpEmYAQZCu9MXGQUsddoSnM8j3qC1zeyhnIz77j0rFA6yV/gdYbhD6afFcz1RhIuI8
DZB/0bGRxjZGi4ya40fhVjM5ISBQ7bpKh2J4FFVFlKgEW0EfOHv1bcAWje9ixzTxZKLKDpxv9jB6
JI8rMtIXUyP0BoycHDd+J9A72lkqDp7JmrxywvyHikhGLXRfu1a25qR7zNnabZnMZwf8W+MrTPWU
apwi4sZLXa/b0lfL0nXaj/IxDLSaYwXV3Rfh+NYqSsfkh0HQynXpOeNTLztxb+qFvWhpGPVrlIVu
ssDVnvg4xPJuKzQdIMAUZc6BuFDI9EVjXnqBSeR7EExkbNuZQUBW6yCIL6KJhJdMA+bhToFN8cnl
wEpVNyP4jKE2XCyR3P1lGpJFhwHEGDaWnExjFXcdeNuxVc1T6/iU+oh/1b6ubfVsBTEpx0Fbqo4V
22mrNXQMyf30hyxbdRN4nDk8yN/wgMyxMsD+rw0V41RGWZDFywra0tfWpKJchkWVH73RUQNTIUMX
FE+6Hq3SaRy7Va9P4i2sWdRXwK0UhhMUTj3O4jZ9iFyRUIQWwmgBQRAJvlJ4ivw1qwfYEbt06rt+
iJC8GHgBsyVxFiC50AnqPzVHkOk21Q2UDlnbpQJ27gU+VIBEYBgduqimvqP+WpWllW9pKZCAY9aR
EuvEtoufHnPifuV1KUEMPv2mazwuzlU0jhyDo8hmVXcAkRxdc4r1FWJe/ahhxBxQGrYQT/uy4ihB
LTc0V+7gk02XcTgiRMfOOBUaEYeTwOushy6JOaLgOpvMZYW5ibB4q51eaNh0JNT3dYOz02wJLffk
0G3sGO0if06S4M4GPm3zAfUaJ5khoHKvXBtcez8RkjHhFZvz+xKmiZje2qUFYxnIX1Oac+LY6GcX
uKDBzE0E/bVUj7q8ysGrufSh7PbWZ6vSaMQMHPAsltphkdl2ElODJrZ2WSajHa3tqimKRRXk1UOS
1LDz1aDRqbKHxP3WzWTHRWuFHDxo/XV0tM0klCs3VwUJU4JNEyk8K5IyXeI/y5BuxSpGHRJQYnXp
FxzNJQvo0KUdUR6t/GkWvnwpXcsHWFC4kbbWydiwoWXkLckOphivLQgFOkI7s4Q5a0/pMtZb/xt/
o/qZBwalptfV/qs0GudnbQ7TnBGbDRtTS0uwdtD5yGJy44CD31grCz4sA0E8qEZZrHPV07PF1tqQ
iAcnMNwAAjFfgFhh4S+UJuROlVlFjYg/CISIsOg7xKIdr2RT6s3cBKO74RWT363pbHUHfyQUaak5
7pDiEtc0Z1VWOc5NV6aE21RURbz2GTiOLWpCt7zI2tKXdPxIXArIUjUvEHYn08LvgmwrsReAZhlK
RIN6rsX20ZaRWS01mlvJGvMgMymwH3O6oREosUhMNX6x7VA+8pvd+9AZ4WOWhknI1BC6VbXP2o6f
haNlZOO0i9i6LPs0hhcZN9aLKANO9Q3H2BeokRqmZ08ZamUMrbp3ImPkr/KRVmAS1ZsRrGFEFGni
Gu1TKCp8lsptMuvb6CCguHE08BvXVL0mOV1IEH8MeqsT9zJ1iBF75HnWVVPQIod+InOH9CFaX9aq
rANRkztZGpcwQUw+AmA5zKgJgPtPqlStdpYC6E49LZU32Hp59GMFs+3SxVuXsmdi1+jztSAtCxVg
JxkjNrsw5rKqJf7FXPN3eS4TDEkduCbiXGL8CkeHzRiVNW13TtNFzJHdEKhAVwlDHUJY3SnGTNsS
p42/ldp+lQliIFdFJUws8nmdps/Y9yFB5HNE8daPy85etu6QeGSJAdBaKvp6BaHkwulWcVy2VNws
1vzyBgIDiJYktPc1rgV92cVz0nvCtDjyLlOsReXaKxN/eOmKUp8uEHQ5EZ1HjporfMh0qA2tj4I1
6csdAK3KKyp3ZVmd2iJ2M/Pnxop66g/cVCGPf5QZcCpEHpCJ2QcTLlOIBeuy0Iv8K/tIa16CvM6/
d7pPYAw5bZzTxl5j6EJLGAGDWfsc74eCqhZJfO0gO6xi03+md1B5N3HrpBS7+egO68wUJdgKzj3a
YoiZ49Mm6PzyR2zVwE3sysnkuhhS032FxMUgNS71mvpKWhmpvfyiYK+yqH2OItojS3z6FmJstsWQ
QKuogdI0jpO571KPxBBE59yRwxTMEjmHbJGG3pW0HkxZ4C8nwXH40XRS3BV4XvNFF44A0bzEG54N
VMHWJVZD9LqePmTulRXRuGFRC+y9Js3BXoddZ3cIyZFjHts49+/o+2K2XQRDrWkbUXgG6da+47s8
UyjECRDNXQPtIZKZFw/rnX9lyc5qjxY9hXirbI/8IFOzSIcsMjV+BeWEQpZHSShaZigE1hbZbj+j
vtXpONPbcIF+OWwXBBJ1ZHZ0PCdijxa4BE6n7JjMvDqmxO519X+pO48e17H0DP8Vw2tzwBwWszCT
qCxVrtoQFZlz5q/3o+6ecXfbxtgGvDBmMOieW1cqieQ533kjbLjYp6S8VUppEpUSKUlJo0g0F0HN
I9n79JLUZUDM5PzD2J2o7DGUyl6TaVbmt6SMappxa0mcXXQdZeVlRPcopMYQP0BcKV3k+ZdM/PjC
oLPQyQ2WKXQssLd8EHInppLYMQpPzfWWbYM7jnwQEufbFld2U8ff6ItuTfCV0t0jLcRtoS6GROkR
iYOUmBFgtUZkR2yqUifOoKdtvdvIa2H0TmMgX3eliuyKW/NOmmz1qc/csCRsa99J66ranbgql0Kt
1ftcV43MkcRi+LIiREz7FeYssZe0ES61Mk7sv4R231ORtrxrclylxyVeox9FJFKSXp2oFu5C09Tv
hDKT+Gt9Z1mvi4J8+wKcOt0vltzou9rUm3VvkdAYBePCGfIwCLGa+TmNjNZGUYyhYlvJ14nWWvI6
tXOTJfn9HBmj5HfKIpIWI+MEsm6QEIdporKsNBy+wMg4ga9tvJqbuQUgIe2NLvlTGA8RR3nutNHR
8lUlXbtcNdXpuLvPaxe2J+YwbPfkc7XlpqlLE++iuOjTYaCVWHDQCmmviZIINSdXjrKehP1dtE2O
sjyTTRp+MroM+4IAxpokqTxadmbbxqM/R2p8HzUWOzPdccyPQl+AkjeCWrndynTqlU2UPTZdSqkq
YaEtQ8pApxf5bnEOmiORPpmhbfuqo7lbnCgWb+1bSMCSylX1UCj3rKmZfOJUDCsiAtX2POiS4mv9
XPyIkSXGrtlTbcNtuZaK38riWLjEPBfSNlvSPPcxgVALp+P9ryObHy/GgJxhflW9joxVOyhlytCf
9qMxY83CIO3MVUMSo5EkTUUDn5RPXksyIvzHEioDluypXZ1GLqOXojSJpbUKSOpbd4407nHNccw2
QCBUUgG1LOdYPnQ5BeoaXZXzWktuS27fW1EMzC4idSexR8SayP2H7LjIeejCZDpFpEYwA5MzIO57
nFXEwqir/q2tokYzLv+euqHYDv0x64fZsJVVaURPjI1i1y9wpq4iKvOHWqzpHiIvg0PrMnFfkFTE
Iz/NzSspCwYH6BHcmrFwih8lPPXlyYrhreEHsmXDJYG9CblpdU8COTRcS+jWIOlzHSo/rLSFJMTV
EryhKIzo0PJBmK4VlVYshmGaraAT6njXzJpSbFZKcmkpXAiD2cxE4BDEuEqg/pNYc4Lu2BOxA5HM
8yZPBQww3AcwO2gPOAoUp4BRb8jXR6rjGnFnpao57dSQA+h2NQ2mQxrz6tYjv2Ewvc7Evby78d+I
PlPgUVWvQPtm0SDrQuwIyvPinm4PT1OnTrJH8kmCKZ/Kb7GTUTPGyDkpIW7ilJyXuqbpg8i1Kpi0
iAm5rZf5EHJ+jhjwBq7YSJQS7VREKgClagzZfgV3S8kW0KtBKppKK1meW5bgsMiJL2ET3gweWblG
uwKq+2OxojnzsPhXAFpdf5u/QGEKDxuGLh0TNsfaR8FKPl/L3nsn61NpEvPG5OYKS1Pq5CQoFJgl
Fos5uz/x+pd8rLkjCUdopFe4WvmhxTF9p9B2aAX6qpmZ0+GlEdixVq1y+zQr+ruWCQfeLCyE73XR
SzUgRFnb5mUjPzGUUNmVs60XLt7M8FGt5CVz+a5vB9I1Y3G4lS4MTq+E6uKZmbyEwTCPZJvkmFyK
LSh9BVho4rzqgoz77dmAfV/stANE8hB1ECTXizmpG0Uuxdl9goETip+q5ongJF1bW3+ddC1/x7oa
9lcN08whTDiJHAa8tpFDUI3GeU6Qk/kWwaq9ldks9e5tmAy3Ta1CITTMkKMvk2iq32tpa50HmsMn
L5fV7o5guIUglzqvSXPIaxKz4BtrBeZanx4ySVymTSz2mrZrBdUMAwF1oIULcuJXZLxZSI1VSJ3y
iXVQcNhL61Sfs4aYGH+NOMmfxrxYZpdgbVIbIEiU1ElCIji9QZglIFeE/xXBIyUC/jxsjY0xhF3z
VjcZlQVOUYJIEKcFoPOCJKB7m+PRGBy+Rwj71KhuiSxDQ4d8mKqfeB7Sh5WrRy1OtsiCetB0nlmP
pE7jtOQRgSiWvlQgujhDEMtoYTFsEhowlC216oYOs6+BAHnKMmFLYMA2PhpTzegJpC/bID6rIN5J
y9PqPRKwMAUlih/LWfJ6SDcjO2mzk3MBWHylPFbbrVGsim+hFHfSQYi1QVtA7EIqQdSaENInY5UB
iQ8IjOfZVWvMBU9GXDCJ2NYUzT1NY+bYqc5kFJy/JDkppn28LoVlj+SFDj4BlcTc1nMlj7s545jn
GcMaT4HOnkaZcJep8ndIFAdpTjGdjbZGHHS67XrgOAfjYPqp5BMEKQZBDanyrLf6fmJY+8q0KW/d
pCFo2c6blgyTgR567Z6QzIlmU/2WjgctkH2PSCQU6AjOYTtCZuXvnlrALwhOMJiWsLwmQKUy1BvA
rHYgPHM1dCfRtGnXzq083E3yOL9C/cW5R8ZhSGLhODZA+GKs/nRZJggnHqn8sZtH8THW9OnN6BPt
0nP2YqwltusDMRPZe5NiEAM1aVpxHQmiuGVZNxP8AEk4sWtgGlxI74I6sxNZmn9onb2l2Fai0W3T
SJMnr5zhxY8p53V+sMrJVoDZUN8Yw8AbKjJOC3o6JQYn5Dak2PAwFy8Y2fhHgVMf0uvWVOCisLvE
UBFtM4hORpVA4kl84fphMYTU9Ik+ldoj8kh8ImjFyJAk7QVsVJkTskIsy+oipymGjvWvyVaqJeQh
HbD9a2ru1aD+9HEpMhIljDe9Y05KlDq6ICslM7XBMoxhMzICMYoyzrMaEX109zWzdUC1rUtulNEs
EDA0hy8ADR1TQUbIqKcjKPzSNdztHUtLxdEY05xHfmRH+gqyrveukBrazDD5NrZAHnFLovCkNUuQ
W4O87ru4ymhpNnvGCUFvK0jSZcQgs8jUlcDWG5O8XynpA7Gf6mofAbEXrqiO6p0l4NV3CtUq91z9
1HKEOGLfzkgqvBUgkltZScy0xNiWa+3kiUXelQFaLThlAjzoJCNTuLPmdKd6rNyc/8yV67RPVYm5
t5STECn+wN/exsS0ahuhhMx0cnmoz3ovrrpjoD80efksl1wpJeiRMOasMRyhNeHzMdI1hwkbUOOK
Zh5/ksIzF4zTQ/ZsdAtTfpt3YQ9JDavpUCIqHwmzEz6pSWse0UYQPxmqWf4jqahl/L4xAeqmWeOS
ddqynHCNW/IZCS44NL8WZiZC1jIbRUCX2LIm6Jd5ZAJ0y7Ka3gbgCNkxmZzu+nrKNbsyzIbG00qR
a1xThUZAHQeeyxiV+qmHu3ziNkYXM6UT9ZlCNDeR3UDNAiAUrfKgqm0lQRNzS7K09xNHbJ2OY8Xq
Z4Cr3LyNNDmiQbvRxfEl5PRfkZ5VRxSyRlZ3jkl+ndGHZdxgMpY+P9HV5ZO8C+1qKJny2mgUHNup
EDL8WGCs52yda9WLovIdRNPYZtOAn3OMTe190tXo2wADpcy86tVDOIh0k9R5Lt+Js5HH57JuBKDD
gYfLTQHcPgktyBS3pQWBI2dU6J8a0cbCpbWUXrIzCTVUoKah/mOSl031NsnQPrEfNSKodaTJsVjk
5KjPCUB9x9JgcYAUpHA3JBjm3vROubXihimG/qjOMGWnVQdzXmRhN9lSQ7bjtVkF0TjPBGjyMx2/
ox1qIfkQBb44+QBxYqyulHVkVte49HlWVXLqmeNr7WhmmiqiUCH0zkZVzJDRrn3yI/MIjzYrIFkj
qGT62kfXZQrbtpJ1rjElo4TZRupouiSLiUHK8ZuO1AJk66iRpIanoEwsR04N+RCn1F/5ixXLl6qQ
xB9LynqLBXVJuVJRVx2x95PuFJF986MVWfZIGjfLO8mO3Rfb2YCaQsDCYPf4j1ev11apRG7Qp+0D
YawqFZudFilfrZqnzWG9IdA/SZKKyWdjNknmFUWctU6vVnNGTahFF6xsFQXc+UCtShUxAdtGPiK+
iq15Od4wmt4thik9NoifUmSmYpU8yoMeMx10sbZujDqO5E/UBePgJeBz6zOvuNBdIM4cc8LKAPWE
GKEZZJ1KZDlVZRboVciu8okaNjVXyPN+KZy+6Ciy53OABY5abRKkaxkzyH9HYC1ttRFHDaKX20Yh
JtHiPzbN5ynZXG3MAwG+B/8GaxMPjiaC3SNTCPVnnPuF9mrRD7QeuoyKNbQWhuYZKTofbMvlhPGY
+MQEZy/qq/tOLvt9F5Lj52aEggMZ18OtxG8Q0iiA9tPomDb0JQtW7jOypJJZyF2MXAhXVZ1sSJsk
mTHEpRuJOUN/SRphozCHclJL5Sh2pgV8ugbyBUojtSti4HtrcmNdg9GKxPZpFAk/PTPh4MNK2cmK
z3QlV3dXtJLWHoV8JtHvuORJBQMqZdVch5zMKnN1tWiM4DezvJY9kzO7eSiI6Y8ChHpVeRCIiQdK
0bqlCknKEXpKL4Ye2SCjkomZptZp+XYnyxQjAusY/G4+37iM2CQzbWTd8+HpUtUZ+2lJNKYIoawQ
Wehcss9YbdJ+RxJb15EYPE/kEEbtXH4yi4yt385a+trQz5L5A0n0bTBzgxD4jFTE7aGgQOyFuX0X
1xIru4QyxvAmxDrF3qLyrEARN02g/7o6EwFVTe30kpAlOxyXUq6GAL0fAWbltIYoTWc6fOXNkona
SxpFyk/HXUxvOhGYs0vkWX4jJUfKObmuHRyPyH7YslgJTX5X8ygSL4qqdnLnFbP/QWTTfub2ndtN
CMnynetFEu7x51LlHC1dCfSbc+DbhqlOUB2fUTd5pJDUOCkJ+ZTuqJwy34s5MlWX2CfDdGIE0LHI
JiJC+gtFzf6RjNwnJ5XURtqSx7B/RsiG8E1JM+hwUgySKCC9zwSWFbi67B1pMXxoA4ULSJfWWkdL
ERNwC9BRjjuiZ3UzcnC2GV2wyrUmMAGPSWlcUaUUwBKrqnyG4L6pJ6aqKoLvlHzBQBlR4oVx2aGC
FctMQ0Kao+qqXZK169VXjdF4iRMFiUJaIAbwm4zkOoBovR53VPOWi69HlVH5PVBJsSNWPC2DUOXj
uHWR5Wz2QpZOrjQvnQVAN6QUdUXzYnWepS3CsDF6DAN7ZIW16MRrT8h+oS8lAiF5gLqk/nuyNqGF
vOqV/BAmGM4/SxvISyHGe8TZpezGxGLXMCcJle/wS+bqoXYsmI0WEE+7iDmonwex1xUs47UoIvTq
2+6oypReO1xqMd3P8oRXuUEiyzKDz3O652nIpAdRnm8EJUGLIsMG1auhXNf6QRJCkTqbdm3woZps
ZmTWtoNk6+zoAg03Jk4o0tZNHr0EQKtQypdQb6NmX3E6BcAhHDW71nK4JJzkFDCgSq6F4rnrVnB6
9O9R9y6ksISXrA6r7on8jEg6WHK6YF606pk0TakiUPsraankolosBhCXmMcKYGp5Umf4vqksy2s3
VdLwPESKIZfYP1TCiG3iV/rVk+gI7V51YEWGPEh7eohwxeZUoawMOdz9E6kILxOqE50hsK7CziXx
vB4euP9FCqdDMbf6kbTAWS5OKu6FnKj1HEGQEA9LhGgI+HF0rURo221K/mm0W3IDNcdS1y0YBTy+
+VUl5GM/08IhCttB5xx2Xft2Qb7ShFksndeJujEUIt06vFZ9JsnHWkxM0w3XxCATG7k4Kvlbpwkc
cJ6la7/sq0iPsmyvVlFHKdVo5QQSoYwXwtalVSTONrVK3cIJlK2tDlCWWvKsG8ho9kkVd8t56ioU
e2VhVdZt65MPxSoSa98RgbxNyAtsbB2QFBGilab0NpE0GHAAhjhMmOJQgrSIFXE1oBa0RU5Fn3lf
oxsktrABbAP7JX9f5RDcj/zBfhA5YAlGwGgYGSiYNKQB4aYn1ladN+HEtFrfW2kC9LRNh7TUygAi
RC7ad1NMKp7ILEe1uOzNWsIasGpjO1xHURxksCStIB/haQRrodd+LLK0Xj6LruL057O06WK/IyUl
bkx/mntgMjYwTY1cRVoJrPfJ/IolZA/J0uXeWCw6QtC6Di3G2LjR0AN0nRk1rJ4yfCC7cdQSXZ6n
cbF0bkX/Njxk3I+RlXiTqHT6XRiGcdraUJym0m0RiGnzJVdkka1i5Hez7hU9CaeghVihysdoInBR
oqVb8ts7c9NXSvrUZAM0cCJG4nVS1uInwRVDp186ad9sa6PKSNqYzwb1DG8WIt3BrpEVP6SDaW1m
UVrboJCF7E1qG+2ZpiHrhSbheMQQU5Av4bcEkgCJ9ZRAeziJJFwsSUXkfQm7/au79H/k1v/vWfHP
9Xd537ff3/3xvf6ztf/2fn/39pMG8Nv7u+/9+x/+5Zav2S/X4btd7r67Ie//Vpl9+8n/7h/+0/cv
r/Kw1N9//efPChXN7dWipPqjtf7mNPuv/fjH98/36p/u/xV/4q8vt/366z8Dzf/Nji9JCqXg3AIY
u6jDMm5+q9/qwvkTYkEMaiZFGnU1hb/zW124LP8FOx/SalItCcCWVfnvdnz+SBJpxhQlEkV0Hdj1
f2LHl27Gsn/3ggq8i6EaGpbTP5q0oow8+MZqxr0xql5oERiiPM7KcYpunNQlpGdjCp+H0Z/2fXnI
LOUf2HZ/cUH+Z+/7JxcfS0fXY8Ic92Q0rji1pHtxqk5l9CjFZoBw1Tlrffse5rWrR7rbGUTPVzuM
LIN61/RBzg+gRXL09Zu0aTavWzsM6Lt+njCDTaoZGBZRtRkZ5Q5k7P7mhFjmj99d38uvv+Tv/f2E
IvwXX9qfLLqGNYxFGlFdkiXbWfxOtY88eZMUT11yJy1fNQSv9Wcp/RjzafyU9CCO3HW6iOlCWvrJ
Wi6T1TpGfhJekw/+rYCRr1ammYMkH469sGuKeyN7zKzRbgtfhiQNSaeiNwM97K56a34yINwUKH5b
BV1QHsu3LraBC3xEMn67QZjsaW7tdt7gze7qwosdVjuxIw8ZvJs4gpO6mVeeBfvDsAu786jIiA/p
QV6Y7bwqfCbtzDFkX84f5Ok0x0HabEPpVa9Pef5YzjuGDkN5zJoVAYA35c8EwKOsh7UvQeIApAfI
1jPouBn5I7xMvnvrdLvaAdhoybmGj7wTFIfpTV9s5tS+wkcCRRqe+gV18EwSud0o12w5Q91XIXRN
kLcPvCHlpX0LNNJRXBT6KaMjgAj7cv/UlJR8B4oWSHWgx4GkBvN4aYazGSG+3ojjVhm/KC9wZcEe
xqDAiXAzIwA+LnfxFMIIOPSAFQEQa/1Bp+0jzLiW3cXrETsgig67IHjQcrU7kDA0lbXH6NE/CepR
78iFXFy1PVstQby+tKtiVwKEa1DKJa+TrtvyZI/v6qf4SRMLAu2SQYs6ATJ/UGejoq9gGR3pbjaw
WSFwQ6T6WYVn8wNv5mu56fhiO30rzMF0n7zMcu83lvQ86WSAR6cu3CzdAy4Xh3MxKu/GDdHlZFx2
4ZgM0K0ID0IgwHeyusHi202uuXxPsTcb0Lp4DIhRd+M8UIw9MjHlaeV/LE9O/QIr0TZZngbmKCWj
KGDXW0/d6De+7I9et1W8fJc/WoG803zL13zRs9ybFlHdZB9l8g88xtLNhPoflgdCXW/u8t95R2dd
KuKe4rO9cJ9fwl2zk4L4rJy0o7IrT/Op3JVH6VL8g0Qo6Y8ZGr8tgrzbn6zM1M7g9c94t/IwPDWn
9jLfV29QpxvNS0/tqXhd7kuvPZqn6n/7jjdz7u8+Hx446GUA/710FndEfj2t22YTn7OjfjDP2i4/
iQc9kJ/Nk/IPrOJoT/7ozP/3T/knw++IKYn4fm3Y0wvYOHB5oPrI2qRn65Ts5q2+yx9mxK+jXTwt
O2nbBLq3+lnAI7Br/WHH/+e3rrLtduXB+kSlfGgv/bn2k315SeCF6QrogjgkigpA2hYQnCA4dhvk
XpMvgzrJXpRh1qOjHhrEuQkDCg8nZxzaVW7LR4p4hg8JF8Q1md0czhZoY3EpQ0s9yYPQMjj0OYdT
5V9RFsycsxccsI72Uh9kqvx45g79eBVb3ER+3W80HFfdLjpZ0z7sDkxWUKp5Yy8/S+kKfOwneK7l
Zy6o/QFXs/UfHalfbBeb4ioeqZOlYMV8b+6ak7V/6DYgMojOoCSgPrNjH1BUg+lseCGOf7lgLAj9
QqC6BqRoF215gzOcjmRbXopR0a21DcYbxGUqSwkwSh8MEd1Km6bYDc23xepbkfmMp/iT1P1eeZLL
n0jctkZgpsH8KR+nvfCaCY6GhgJ56qZAvxAFAz7Mb/EDy9Q2+ekw4OVu+xl9rK+YgcbUnQW7+Jgv
4vUpQRRX7efsjRS7qHBbBdEZkl0XN0ob2iG90Dg9Q1SrHjdE92Oghf1MTlAIQRQ0T0pztdTbPqI4
XCQr6PbLHip0etbvxDvxmm/jB+Vl8DKbIyCPZH6sgsFpeYh69wu1p6v7EJJn68K3L00sjz411hEx
ftwrMiVXFH7Y/VZxcz/blIF2bL3VVp3Vl68TtJRjepiIvezEqCo69QFBg2+dxZ/4so/c1G6dxOVC
2RNvnzrGNn9pPAjEJ50CS9SpLrUXqjcd2fS2hhf6kPg7PmK95dwDkMnN77JzI8p9Xs5Ukr512aa3
rhHy7+Wp4zmIHkpY8yqnWUh3lvJD/Lb2zV392r5yEzT8N/PUdNOubtsFMAeqx+2peW1ha070I/ok
IiSP+V5HY2SOW06F/QPmdCc+w1/Y1SOqLP4qL6CXzgCceycu92buK1fxYk5spXea6St34la4tu/p
Sbs2L9J1OZsHwWOF9pSD7DUOsJ3b26m72g+6gyTuTngxfO1w+zIFJ3bC3Vu/tfhp0AyndEs/9rMj
vnf7FS2bPzzofr+JvSVo/NfZ+Zw9018O2VfasXX178klP4X3w8tIPQMfCdb3ku0A7m+vBvG3W3fs
WS5IH8n775my6RM3xd7coDJ0usmTPhBsU7Xr0Zas6ntiIex6oXhU4fF0VCqtZY6Zd9x3M3sw2JbK
NGdbtuWX/rjnaVO/OE5VL+JNPr039clhUnQklLl0H+t+d18fdRC+ZQMzUrjCpjrwJK6bAnLJq2PE
5wfMxqfomghP1RvWmMMISYbDonCnnwlnP4Xf3PgyRsoNYeGkMiaKP1s+50qtc7I36IFA3Sl+yrSk
b6Vn6VkJVK/fqpptUlW0lfzhtG6HU3MCSXkS9utluo6fsmYD/HUxjneXJ7Jb7Jg7uXEEMO1PJLrF
leZEeCH4izLe3Dqa8m0iOphaE4T31sHM9kNjT4PbzVdNCdpuv/YXGU+ziKCls1EZGbkrrwi0T/Pi
rZtZ8qZ5Vz+X99k+2vfgvruqfiIDrjY+rOxNF56Nl2jNXjvRCJreDhMMBVg8u4do+UGmX6Ze+kiJ
0tw/dGX+AZfl9ZiLaWGDr+P3CNIj3e0MqPTv6KYHZYl3GrI1/hJexgck1c9jXhdO1TRvBFQeDMvX
axloVr7JZbnwmd18F9/mq3EnX8TLci7WmTJBGj3s8LN/j177u/EavTTIIqZ+I+qjJ88NukRkHsyE
sjc0TZD3Tpi8RflGKyV7Ysyv7T6mB/BRbWnZRgVBC2Flt3cAh05/b373X9AFTM1J61ByMJz6s/qq
3zPkDMuLSg8bbmSgWxmDJ9Iw1gjUOct7kpzHcRONW0vGZe+rd9UXqs2xDHQwgXvzSRw/su5rkbbC
S/HUv6hXkTtu1Chjw7Sa70BErQ/YNMWwK76fmz+7cOoYm+nTOvhh6ScEHjZ8h0yfwNjGOB9qRmFA
nKPVfSkWWQfw7G49QQAA427jRySPXtWodv+susYRdfu62AnLNous5lCmqlt3heSX4Z5Cp0bya3A/
YcPJqN0zPXeZrR9QiZyb+9DHERc/4RweWgqYnILapsWpF3cswMMZ9ZAbYUlwZgZRpPr0lWQ+roiJ
7uHxcS24wxJHfGV346OFB9W1ruFn9BV3NlEWMSEal6V41WnmiQdKghxh2Y5UfSzMuC5T5kRliOIg
L1dYIBS7+C44ZHQbTbpbravW70G1WOe4pukP8sPsIh/6K9ZZuQ7i9l1R9nl4KNQPS7VJs9S1LY2u
nO2k9jFpwQ7RSVtTkPVOjj8YCHcmFMDVpL0CyJl/SNA3+q3WGBteqTtx9lTMHbp3jPIPbJsGAwxF
p+flibXxavR2x1Mv7JXhpA2n7Kp6yV32rp3rF6V6y1Hs2tVzcl+dlcdwjWypfwJtJerane+ktwtr
ktc79WPiVo0HOQgkmNMCw2MWlJlXsztFDtA1qBHSFHPqHUoCw3LCiP0M3LWPJAk50OiI24VdbwOk
e0GhlC/B8hFVV/legxVCuAGnjVr4YbjHZK6TSvEsHcWH5gJIV68OxaacOma8Qos9X6dPZWGZIKoE
ub435ts1cQga9bkhs8/K0w4pNMOz8WD63SUnW4BYXDfkmNDb2X3/ZoYAUL4gb6x6b6gPbb1HY4ph
36CqzM26IA0KlypA+IpH1F/mfrgvr/m3gJz4yB0Op3KzreI9/0h+0gM6CuxceHof40P2HJ5gVQXF
njVHigILJehX82wxk0Eq1rfBRpYx/iJ8J2KBJlm79cU7LrOJLER0/iWhtSqtwmzcJ2E6UZm82OKg
BLqZXoUXXFmPMQJsel1wArnWgHz0lHZHgfiYcNdyXOq6J3l2sdTX/iSMoKol9n1XFKdNDRGhCq9S
8z7ktCwNxTFHKsVx2pJekL56c/XzC2bwfwCPnd6hLX6q/wfAGEGSvwNObsDbbwjY6b0AULuv35M/
AGm//PyvGZXqXxSih0khJkOKsDBKPv8GigmS+RfJwEFAEKWiWhI/9ndUTFX+YlBMQGOAZZBAKt2C
8n4LqZQNQDYVXMxA1S8qGgfKvyGCvyE6v0aLRt/Vf4Lw3AC1PxxANZ33UQjKJPFUJqdY/CXS93cH
tXoRuyTLx59Bk8zxGhvqWDudNfWiO/cWRLxBixz5A4jZsYIrKwI4uGKTuKhvMiny6DUsw0HZ4KC+
qVPNdcmewX+hvaFgC3Tyy4raeVSU4X3A6YEdtZF0vEPKUpHbUxvY9cZcG3RfSla5va+F0LJTNVeq
i2BERMTMRcLOOcyq1m2IIIHsndfm1oelU1iEwahAdmDlgsE5Vi+YMorVbBz0Ks1FkMGEnVgWCDAX
m7SF9BexG+JkCwccHGEtPMY6QkYODUnYbnpTK38U/HzKzaOSNqdEojbQlDNd2hM6CXsVU1vsoIJE
fmD0lGg7Ix3FlPmRuANhTit17taVIMoeL3LAvK/KVAVOyx060yJEdFQvr4KMSNydu3FATd7Qzu6n
Grr93TJP0+LBfyTEJFBtEOl5gvgP+yZlviZpDW4r0AHjEhzVzBx0BPb2oZ7H6SHGyyRcrWauBx9F
Nh1dYlyJd+TgSNpxTKJi8ZW+IyZmhMhEltKFzSvSPnlgakNsQacteqSmiEPjnogxBlNR0+o1MAfx
1tk3zdOrVibomGNzAWSp5yheLwOsd+abjQBFrDUSE9+aSFbiqL0U77Rp7AeiJpD+RURDKXckXhAE
FaYJnwLyvH6tBrQxyFJCDkGSCVNIqw7Ec79C/KkjFcJIKpYWIi8a5+bUxwr+LqgUIEE8DBypFRyL
zTbXdTpRFbFgUJebhB0YuPRl6FTZcseR6kQXO2D8HGOhZ9VVcRB5WjiV3ZbwOFx9I6qT5nVKivSn
qmP4zapUI+mr0tr5whSFvmAYKwF8Si7Vd6khL3ZH3OvEyIHBD47YXBKWUYp1yR/imYo9sULY8EiT
9vQhV+kg25UsEnSNolNc3SQLa47yeNxkSu4kXiyiZpBS86TqFjztSxl1HvazFvFJwwfj2x1XPdxX
c9MxHKuTyTxkWWj8rUaU3MaYRmAjtTdV2vMkHrZeMslcrYqCFx0WiWBvqZ3ny0xBIjvvr49i37cj
KsI0HXkJfMvd/Dbj51ODWFjWFO9yrMzoyXqaG4ovlUCilcQa2kMFrJuwKThoaSKwrKc5rvRZRR87
88YrVslXdLq9fM4zfLRkpN5u11VuQu1lkAb+GZqUpeHXm64l38nyzRr60ZW7tSwPMTJeng4dY5eT
dua7AeesuWpCJ5PbjpH2IrdmRcOwCm9GNbiB101LuyvfCeBOgk3jVehDjkOQZWddmqhVhMZSPzAB
qhzQQmZdjJaBrMjpPo7CW6CUrG1xwPMol3Wfu5Epj8AFQBIDmX5riQrI14UiOxn47X+peUxiP63a
YbGh9hn2UMGjX6Sp9XkeJQisPCMiYk2X17k2jROaw/KRzvuMaOooqt5wU1m3vBnm20Uo48kZMjQZ
QxmCVFRV/kRqKLwzpevHf2PuPJYjR5Yu/US4BhUAYptAKia1KpIbGEsQWms8/Xxgj92/mOQwrWc2
synrbusiCBER7sePwHCccjUL8MwyhrbEwiV2jF0A/AUBYLLDh3QUdw5MBo03hcOSa6p92944+tB1
nuQnAHMEdqzzfBp74hIdQi1LQI3Si1QGXuPr0ewmMoiQfoiq8krNnm6TolZCT596cQ0iWZxrTsk7
MJTuvhtlhdCwEWeTPcbY/jg0N2WLX1SAYOV2KsNk5Bk6qJpQBp4HQ5GsyTKZ2I7bh8Ru40uiB95g
9tc/HCJXxXoWiKdd4opyZd9nwPBjEt9hShfs26qrz7n71OudrnseJV0Yymt/n2BwRUeMQXqZ8On2
bQlry47i/AxZDoVsH7YUS6OjoeOUMKeZMLFyY60nco5RccpulhJqWkzZHTs2ChRGoJSrcdkAmyO/
4T/YWOFg0SCT9VBh8S6CBq5vCgmocsFnhe7GVRafz2g+sT4Km+6XE6YR1Z0dYUvBWMl/LWZp7LQs
11+6rIa1ZSp29TOKFBS8vg/qASfX2qrRMm5NhS6TxfClpakycT5h1m1dzmmKq0iTOViHGd15NiS4
hjZmcKabDj1ibs8vkDzAlTq9w58xLC3UE2pMFWr1oAhJ1Ua7GEcwkP+yhm4WakQCwnrSzyLTEPYu
zWJacsi7S2Bcm/S/iYkz/+BC9YZNdH0RpEXgtZQiD5Mp/WdHTewXxRmhwKOD+9nmQ16u4ok4wBrF
PTQ8REIeBnmCS2HEd4jjMpakJPbVrYnGF2GVM0ZeLYfyD0Ki5s2JG+SPYVtVK4e1d4lpY/tL01r7
DoFy59WDRggFifX2eZdjNuXVqQ6hw9cduBWT/ZoRYX0TK1Z0y4aZrZsomH8k2kDkmUMqSOGU/gVW
SvMvFFb0HHOQbPSmgatvQxEvJ6DaXJ0KL0Nu0z+3fpSzf9iybi4zPZzv5wxbXbfEWqVetw0xWDuI
HEI+F1RkwQpWOaLFONEQNWgwjskkj/vpIiTL7DlJZha7PvcSKzPoZ2tkQSR9Skxw3hxyYMxVPJTN
IxQJzn62AweGczTj5qj7QKdhREB3jhioc/UWazFOWj4imrncsDcDwa7M1yIl+QEzqwfFSub+YIp8
CZRWZbpt2sYJUZ31IgedKFoVSpXT7No2E3+Y2hVnMzQgaJyGgTdiuoh0t0hLtNDFbyrCwZ5ibFHr
8Q6ch56kgQY4rsuYMqZ2wTYXxMJ50it+aXdEZ48/nMC1GQoTsmdPIbCmWVMEJV5hsrg8TctLyRwr
V/7oNsyozYBozAf6mSRiMEWvvF6OLSQFrIHcsOwjyXFXsndrChpruhwdd5qKeOrzUiDU9xK/bkCI
Kniat4NNYoRX9NIG4+TcbFaZpaXaSxGZ2ktn2NN43clJdbPJNMstoi1L4QzAp3KFH2IVruu5L7tr
TEvG6Fzz8chl/U96exaITo68idZIzmUsm6cIT7wbTmSnP0M3DMyBvwE5hEqKAhw7lLL83U2tSLdq
YUt9m4wmbl/2aHB8pFIzdgYWQcEWqby6MkNply6MFZPgxQGDmlVjqFStMBwt7YZQ7VRbRbLvrwUK
AyKAQ63cdkYi0Y900lnrFHiN1+WDuptUB3TQVCLrMEHFVV3S5OOd4Qfxrd6NnKvQfhZFenkJuUOr
eIZ6ZZ9pRjNie2bNEE1liU0Hn2SE2yq+w/EBGbFxQIRXmlu185kcpwGChUOB9169hh7ew3AhlZbB
K3XGM+JB38E8b6guEaiqwsW1iUzqMIs9aMOgZkhCKTrG3hhbz1coxSC4mROq7WRisaf0PessWGKa
Z8qA1xrR0R2SYY7luamTi1rrrD94yTQb+KiT6wuqLQLULeUySbPyRWoBjXlMQDBvo+ospg1mOWQ4
IPWETyQTwrZVU5QT7hJ4WwJFNohOdvC3O0CqHmPTlciGPNlk6lxVW90OABq7WSjnah47lTfjs6Od
0fi0TFuNLnrExLIB2Ja58wRrO8CHzkRDC03TeawMdHv80uw9bmvJch/3oXGml45TujKzWb41Rj/0
F0ahPzoQ584luRf9ajJabBLgytnnVk+yzjpQO/PBaJPi2UzLfpu0Mn7Bg3UB81NcXvRWq26wIGJy
g7OXb+47xTL25Oc1w15NIfW5ouuQtjQYdgKjLk1AmGownKYkeYwDw/HXtYTNtoHpWTg7GHlImk0F
EyNaFUQESHD9NxKAo4MaoV/j/Hf2pGTiDNHkBdnROGMB4obo+bwOtQDjaNk1sPmwiPkRavX82GkT
GXW4AM13cELtZk1UH0iWSKLfOlqSlhnV6FwPDl8Y5n6m5qJnbNZCq2H6Fmbf7GqIRneU33hUsvyx
jhmiXekvDWGIYG6hyycXUocx3IRKvS5tO9yj4/stLHJz1Dka9yy6QXNTJ4C1VqsZL7ll2oOpcLJR
nDK8MSMR/6nNzHzreqHcQouuET6G8o6g6mBtc756uq2Qai7yGYm6Wuf2tcXy/eMPI6BMScvy1HZB
DtMinEPDw3AwrbZVPdnPWl0YvWc1KmLi5dE7CJr598KppiuI0qGLWLfdOAlpPiuZFrhAjr2SuAZa
/F2vm/nZ1EbjlsNyQM6jHRC3MiH0jUApV5bKJIvKYxvL+gciNDgiim4d9Bp4MVINfTdn447qbboy
lUp/EuVQzngzDeFBK5rZWFOc1Ftr0nN09gYaV772JNiO5tjtxyltNiEmBQ9jqiHyCijgK9XYoGLo
ryCo4MbhN4Y8n1P7dzFqSGNhXqP/neWcHRzCMHdEWLBG/KBLYldGunMWFSDMnD5/wiEIfltK1e+m
EG6Iw6aa462hWOdqbNcY3tpWVKCUjqXmtmkb3rJLphfEA4HBlpFkiyAJw+Ssx6UTapmUm2GKraci
kgGDRtLjDCxbMbIwHBeuGBxgXMKusygi3NwY+gu8Tv+Ilr/VTy38fctID2as6Lse07WIA81cV5oC
QB+XuOnZTXUl8QeZqfCKWkCvyHqxDZO8vcQaobnJfT+BAa8piO2CIF030qey7OyQMRbmemJVtxWS
m5Tw102qZNTXPsntbuwU8Zna+v2N3uSvc1AyryDNbZeg2DpPOxsRs+GYV3rWpI89QvQKx+I64mzm
oP8xxCM0O4E8HqFZi5GwA0EWs1hMNnW+zz02CZGxG/NB/jTzqLiF79zy8g0MHsoaM9mDNmByiZlR
pcp1q8f9W1pXNC4aVQ37JD4iq7qMku2gWNNPezDTq6YsMYgTluivGxsy8ipEEw2NeY7r3+oYkhuE
KHimmG2NH3VLT2hCiM23iW2PP/0kd7RVTNXB6p2CggGsQoPCZ4yNMwZHjKiHMeruTCdT9hTjTeyG
qvBdPFOKgRNRxUzBIBVl3XQmZAtffzarSjvkcREhN9TajaiG2NqMivKC4MDe6r2du1ocj4fQV4L9
SP+BOEDBCKWbOFtrNNOY6GgILaeQ3kBr82lX24b2MLZ2lLrsCyJZWy2/M1wL7Ufp5MiH2hGDao1p
HYlcRfUiUPBg95c0xf00+vd1E7RX6WjZSyaqwsKxE7OL7+u8z5hNSdjHbmfFw3Vk9op/NYnecfu6
l485trVrxwJunZogmZGlD8xpKAcmD8o8KiJyJzbaYOj40sD//5mIvH7tkqAGMav6XyNuATXO3fN6
IpBti9WPuaXyVDDNw5jxbOxxf2myXrnkAKx+dpqSXIeCIXPt9wUt2DzoFzqtPznnU+3vhzQd9sSc
xzdEYm/wy0FVYAdT+nOO2nJyOXrlXguzQ4KGaYUn58InytgokDHCQANDGSjWmaRYnfOnHtSpQdVH
0+a1Nklubm8pNTJq1Zpv7LnvnirUVbuiw/boeqqTaVOEOK1b9FuxkzNxTbL0OiMCveNut52CA+nK
IR3yjzlYA1LNuJ3Vs8B2GKhW2ai84CBcPTlZe1lCksWKSsMOxrCjpyjI1du6jjNXzIkOgKZGzzJp
yp0SdOCFtnKHnTLelmAP046aWcL0MhSqbfpkxFSDlZ33HdaNtJM5Tm2+9aJkkebhnBNewI/32qIH
WEfkiyAYd9Z8D9bTekOjTzjvm8ptE3MSUfMIloJxq9lddwbox7CbY2pTK1ClfLOdzovIxldYn1tE
hrIxEJjN2ExQAoguulRrqT37HZUdDOXaX3eJUhxk0Y9gc2X+Yocwk7E0esOTYNhU6BwedRJ1KKww
FMFiID4bZVhfYLRuXep2uriZYnLb57/twlHvRYOxzKbBQ+4qlQOElLF5bPEpic4VJ28fG3yqzqrc
aZ+dHIsDWoOk0K9j6ojxJRdOAAhrdyj3Wx8FJFIq7PvPnAG++rwqM5N7BOrLq2sspgFT7ZSTB6PX
qrm3M4sKEBnXAPtwQYJ8M1Kh+Rg9wGVFqHHoEW2JSiNKFfVhqszOq/qQETfUQvOAupH/gcbeup7M
IbvnxK37DdEz1FLFUAQI79IAeKCnGck8rUSHfmjbwg+9IqSoWoVOMpB7P2pjeU5lImOPpHO2mdG0
abp4pw7gU5glpyIMvkLMCYYVFJQqUL91RG2qChNXV0P+cSwbIwoMJcRumnEpW6z3WtcsOoZ1ul9P
l3ailE9/TRa+AOw/UpsWtN5yJAkwmFBYsGbf6WR/ofUEpmBUXsyvDlK5i0ga3Ra2MwwJQFcv0qoO
Jnra3Sp+YiJh6RR18/3l37OH/oeuxvUtG8xgaT1MTIps9Si+YXC6Gt1lBFdoMSIG41KGeWcrObIM
nC6sLQ04iCWeShpTtZ7sNG+0+rkDKsBBdd12fkpRT2ZexxNaSmIzpUXAxiFy6nUkmD6Qb4s/kIdW
mMGnxNrTgY/8X9LyF0/w8y2QyEXAl07KF2evZR69vtAWoTJagOEzdrKYEqm5DQYqo2j65WdY4dyX
SywHh5fkK8LQHRJSHJvNprYBaNdD3QEx0bZUMTxCElb22FRM6QGnA1/filDPFKQpTTVeF7PmWCvM
3Q3lVPD6x7AO3gKlE2RmpkrEzsBWPXoL2GJo4PEmrDJiEXBRqkOgfEKPGCX2PQDjGqWFllLtJbyj
MHd4uEGqLY9eGQeslpMMW4xaGXtPe38LSqVY6fWJ5/zFL0ksjioo3Fgm/J4fGYCGwXlhYwuF1Ukd
91vfUCw4mz1sB5va46YNh+iPTFrGTXEy85DfvwpUG3wnehXo1jrE9RDEyq5DJr+TIE7w+9/Q+JhF
QtabpvPsBMtJFxipqUcs55IoB9Qu6Dp0M+UbwK8+dV7SoML+VZlY4a8442upNyzeOReBrgdoXgs9
jC+DySrCg8ABUuzStPQZaOlhRBBOTnOGHXYDG1vUhLSW6ERTCuEyFO7QTvqjEGiIsOJMrRI4LE7M
TUUBPXpZRs9BUV05W8UpMmwQ+JDeaJ1i/DMMQNfF/1h3x9lRXstwcIaboQmtezkiPCINAWf5U9/Y
sgz+XumOZghCPB3BUzItjM4+vj4GF2Hp4wu0artU9rf/bKqN3sSYiJZgkJecC6LZYASHraZd1JO1
x0RnTi9lHhJHDbex1UA/xoTyMK1y1hLewCwjvxq16ZBFFXarqxZnDefi+9eqf6TULq8V8cGS+iJt
LI4scbTAZ2Yrmc1cCoOVcAwvlcihO+vaaPaxth+LYp2LwjQumrqlJ6yjSJ8Os0RzdCbUnH826Tuv
GGA00VbmjGjdXBMmMUqWncQH1Zocc5NZqlCY3ZvYA6BrYfrkZAF/VR8RQ1Hk5aocPKfuYue1tLJk
3gMcxU/MKNTpBNv143lg66qlA6ha5vIZY4SmHr2lcNCmycSFYzGBzpcmAI/iaEz3mZqVZ1ZUA2mo
hbUQ31t9PSkya04sovcg9P/5TvgNeMjE7CCIlZYgt245Lf86keZwFFMeIz6fw6ghHCTQTOrgGQG+
+89Uisdsm3sJe/spUop2JIi2XnZWDbWxCEWJBVgpIggS4MtY3qTArZvMGLqXPOYcp4H2/b3SD361
JvPN3IoOcaxX0a9Hq1zMCh6ome4reOqAtW5PfErHj5cJu6E5DkH1FlnvZPl8vDkRWoHqW+1vmqvq
ArAoT129S/ntATnkBY1wB6NEs40zH0/M11LNQURtu078tepgOrIeZI5QviCe9wpzGwNGXxzf6eMI
qx7tt7iT3RQfrC5n2ai+yFE15/piwq8OWPCMDn5pkN8xn5gQk2KsmqM5nlh160yW9a3p08/9o25C
bPR/IAQsspS/Xyd3DFXB0hHLsGlDW/h4x6lS2Kko0t946jAaNBjc0AYVzQL/wUrIXQf0rN/wjRUX
+BmPEbYeQMe0FXRm2HqG4/r7V3DET+CXUB1dCo0YJVuzdMM+InVnphlRB03LXsFxvi+wqb1DeJ/b
GFnjE+aNSNUfMPXWGEa3qY9iTUyOfy4lYbgAZi3CjYFZe4xIQMi3PHTidh1nqnW5uCdAdCyT7K2O
BNNWUVbZRddjqYhUxxlpEZcZLRtN+ayXjbjHFwHu3oQeh4Z9+a+w5ErmDWqv2O4U9LAcAwVf103j
K3wiOGUhZOgbOlDxbuwsSjT73pRpTYkRROMHrk8MSrTNirHhi+5zAMeUviLkRw7m5GbsIu2TzAt+
WPo+RNUz0wh2ud1VO8MytY0Dc4FeWPidvy4cmnImtX4xro04rQovtzNp7smyZaV0ip6cY5mjPTRy
AtQWBe3bKolruFR9Ji9StbQIx9G1VK6NFpU/BV6KFWHJ01WwWeqYmL2/2H9FFLr/f0i9/f9RQGdR
Yfy3Fv3EE7p4TX9H/Z/mg35u+Sv/UIVs5HPChtej/kPsEXzp/+jnbP0/yN+ItdQxqNHZZdmG/rd+
zv4PnCLoQ/xhIZ6jPv8vU0hR/4PcTqj8TUE2pU22hPw3XKGPbQ/7ARs9V4GwJAmBlOZSTf210UfT
OEVWAy8o6m+ldVskQY6dI/WdlsJqs+s6OmjyRBXysYbkmlQhmr4kkhKiyw0e7UY+2G1e4KjgtVWe
eHycjGNyvT2xx9hfXoaOTqWbIzDyXTv4161pfpkZtBqqJ6jYddtYG/6uqTGuWzMPM6PnglFcuith
UqRn1bwm8CwqXTXxMIebgn31gPZBsc+s9JKZsA/kCdAEyVdDxuQ6uPjqLnPNCt44njQI4wlxAcPW
sENdOefaJeIou1gP/aGEYlATA4SVOKQkN35NfhuvqPzE7CrY9elYGm5i1Eu/pl8V1IzBi2Hzomax
dC+aD7Y8z4O7mb5mHNYL4TZZ28wzZ88/cUR8+g54J7ptwSRbmkHxXn799bCYD8FBAdzyKn0eAAwx
tRtkwBy4v02wNQGiAU+YZuvmr7XyRd/21TtaYrk1ycVJmzw6B9K8FEt/TQhVWJC2OqPUz2VTntBj
GUcn/vsXR+Y7N4bolE/v6MSHHoL42PRJsrH3fQ3VxjPzbdhcDLKA//wLXK/Uod/Wr1n+2KSXmrjK
sI4uY/biA+QHesMRZ+u9do+CgjOklj8SqKS5emXrZ5p9iOorMpM4kfw93KrJeLCYAtr9c9BdjsnP
Pj+xfr68HUddCsSF38cq+rho6ym0x8yOVXgurmZdFYgX7TTehAHRPypMc+Q+8SImSl2I296IZl4M
17HgX/mS1V3hbPFvytRNSGrS/CqiNyXc95Xppfbo1s2DFZyndbMuh31SrQlgsuNLaXrCEIxnRm9I
bqxug7f0yu72338NH7uTfzYG8BWVvZCPUDsuU/AT8LEoIcMDixtoYAy9KJdGj0l+vPK7ntWCofb3
l1z4mH+XRu+fhoSRJgWb9NITfXyWhpizMNcFAncTNVf0mkLrugyFeT5wsq+UCpFglIDASLbDrjTC
rTPb3ve/w/KR/1WdLb8CMmbU0IBPeAAdb1SF4UOZzK3R6xgzMc8/N5p6neHSgiGNeqL4/epaDggP
K31Z7scKRWgsnZrjtUMCgT95Y7eCiWRvHL9AgjKo/eb7O/ti3XGKcfTBeCWz87iRgRJQ4MzHhfTW
OC/iCnVMbE6U9gJRW1o/MoMAJ2jW1J8nlvwXGwtXhg+igarRuB2da+OIJVnVCm4xRgMHbSzeTr0V
nDhjvrgKB7sEttE0lcL66CQzOxUmIffohZihwI+sCHcyjenE96EtP+boAxF0ZJKzDFav+n7S/bU5
J5FR5EYH5VD2OPxNCWz7jhCrTkNo1LekNMZXuZIIF7MehDrtcGKT/uJsICkHNjEb5wKOHjeDMLda
E8BvIeLyqtTXqpWjp049swAcQWFeRB5f8ImrfrEZMArQ2QawwFRJMf+4MJnrAZbhM+kV+ZhsQyIW
YTDjj4M2GAt4TBD98kTX++UV2VWZGOuAocehywkEWGIJcFePiw6jaG1JHIBDCxch09wSuiQ0Yzh3
3y+RLxbku4uCMJYPSR7jznhVFhi3jLSO2pWooREFFnL0XhZvk2Oc+Fy/vJZpsx6kZDEuXg5/F3s+
trxKknAtv0RTwFxqXYyI2fGTLFEWaSeW4FdX40oMUKhx2W2Wnfevr9ZvSRtJ+UAIz3roJzTl5sxU
EFYiIC3Sie8f41cr0RI0kmT3UkwvZfbfFzPUYIRYprHTRMPg6jBFkfaG5okv5PMt6QvjHwzNNhnR
S+PjVbpgHgIVcpWHqAPqcfoCMPsT3qVr6kZ04mT6tHfiuCFME0hegGdzOn28VlQxBxgaW/UkNCM0
R86w67rFpSxRH/FrguaAKX9DQE9jhSey3LWlHvqw4XBta0kBt8Hc2LiP1h5GlWVnDPpSYES/5jp/
aGIsuEcTMidmNW5ClAgugOsuHLJNHzS1V8/NQxVhVfP9W/20Ivk9AJttXdjA4lSIH5+BPwZW3gw1
7mczcA2rY12i2J+Y6ic6CG+kzN2Jp/7lrVOOUggQUiHEMQofVw68jB4HRfLbfBLufG+o5I2FxeOq
kvC/7Ei/ibpiwHyU+AvkD285CXNtxUTw+3s/8jahGuJc4dHT/UmiHkx5dLioCggWaRq0ZsmiRcja
dhXoypkaV8pjhb37FADIkvzkbHARvB/HQUHM65wJCTpq9uGJovPTIUDDSZOoCzYqHMj0o0MAFxAk
EVo8exMulm4Shstu7BKjCmpXkzymh2dZGb59/wzMT8ta2vgfQ4llNGLQ7R59iHpgjQxNnclTtYLc
ureeBiEInoryD2sGOZ1YGbD3EUaF68bayPkxA8JOLtXmJe0fu26vKy8hPgEVHmTl6iZaPAqGXTBI
L2OAm2+hlSXij256iDhNBNfpHXPISVuXOmaLj9C/+/Atc26G5AILzu9vDS7mp0VGpbsUfoauUzyL
o81kViwtHglX8uJ6Z6pnCt2nLX5PznU2BJu6ea5yzAOsK3+6L9KD79C13iO2JeOKtCWvEpf18KiR
0RhUNyYK3Kh9srptaz+RaZHT1hZb0i0nuYEnJ/ZwqmrcNFNXQeVJ+M66sq4DPOjbfdFsxLDx431q
nPNl592NEvzW0wsClo3ytcgvsEF4HpOdgX2K5XXWjaEh2/OMp/E51TddiwfpXZpe6u1OdNAuVxbz
3Z8ifBqjp56cFOUtCElb2BvoryMXpRCci8FfT7cTEULzSh12ObykSVy39UHvkZw+FHKHeqTK74df
cUyk1G3ur6Ngi+29H3v6gw0+rF6H8yXlOEb3FbLqeS1LDyEvbbYwDmVw4wi3yZGyI3wcHmz/riLe
1z63+y3li+Lsl1IUfkxlHyD/OnjtPTcweCxomyuSgoLCw/zmHI6L1V0Rzp0lyBwRSUCMOYvlZTz9
srTrEGpa1O7n/mcW/hzz9USYXHmhzjuz3jDiZNANMknQrmO8qtZFtU/QiJKc2a/98YAPkEZwurkf
Izd3TpzwnzdMvqllEgq0pKq0vB83TIfTKSMbnoK0gCxJDNaBkjAmRCz7QYQH/rfs6yfOxK+WqEX9
KxwgHZPh4MdLJr5W1PW41Pj8gws9BQPCVM1O7YbvqNDHM4nKV6UwYyTi0EscbQVVNApMTu3JG/or
3JJUbJT0G1QmMPMgilu8yZeyvp86hlq/DfMPo9wV5ESYm0jD92Hj4TdDzhkTurn3sPVXyl0Lz0Bu
B21r66ELJ9lynuIOCne37vun8MZIVv6tArUWgvGqWIc3NC2mvuooA9GtB2f2Bfl/obUJD+1FC5Vm
ccRYoTCQWywhLqs7HZZZ6jKmySOo6qviBkihkG6lbQNs3M/LbpcZG3RnewRaZFES3dXeO9FdLnHA
f5s3gUrOhYdGWyk8Fn1JFz8tafLQoFTxo5x/tQQF+Af4rVrvOdNlhAqq2cjgqa4vy3Cna3DCvbG/
AxFw7FWbrDEc7mavHy4MqAU5S2QVVhvTOWuaZ4GW9saffxTpQwblxmSV9dqLQy5imw1nLYyRHoMg
S3nFooqIS6MBDrNyr66u++xs8fpcrI9+f79Bfqq16BlVjhogShNx5PvR8Ff52BZtapOexvu20GOJ
qP8lahwdFGEeZh9Jwr+/GsFhhsSzDCaAc/R1EcENldUcMIseDDc2QfEG6Doru/E1gpPjE1f73NEB
+YJFQVhQ4VvA+/i4aGrcjQ3CiCcPQ0q0xFmfE05s15tkTi5MqONLNPSIGi9x/Ua7k7UpThw/X6xa
ymRqWQSgPN93WOSvpxvbJXSbhPsdZ4iZCeoXj2Sb5sSq/eoqDjC2JSmWKZmPb1NtZlQSFSrmAkvM
gYDFTPanmvAvPhR+uKFDnQESd47PUZ1BNiPogA7KFpt0JiN1GfeA1JL/aDuzfuLdfS6ElmsBFplC
FQAbR2VZTHBr1vWY/NQEJuxi5UyqwGh0O6tW5OQDEadiO2F5YmM/vsllXg9iDuwP6q/xTx8/GBQx
cyXGvvcINnkuMdt1VedCn38y0FZO3OBx47EQKKSlLyQPym5DHi2FuB/zwBoKYG1Ndhccr1DHjJVV
yQcjBEj3z/qo9mwjmjbfL8Hjs2uZCjD2ZjZLTgMD8KNbhKZs6GOJnWnss9Pi4c/8W8OJxc4F4beD
h3unfeKSn9ahA4UFug3dDmU2rf/RB0oYjtY5vQ2wLrCx7pT6QkXXag8T+cdKsp7zhnGarm+7rsIy
b9ZOrI/Pb1VIWiwHXIfqlkbv41uFQAflNpEF+ZYVMOtE1HBB2VRPC0NjlrffP+DjL5ebZS1ySANW
UUsfFwfAS5aP+qn01PEK/1mfCAH8oiqE4GVrh5vOcV7a/O37a356qTpNLOCVwfuETiCP7rC0+nam
kMVUxxlrt4IDtLJ9cmIqBU8Ugq3fkqyITnzA79DQ36WCw0QZCEe3aAKYL4ujLykSjaJB2Mu8wrme
iVRM5Fr1z536wa6wHcE8QS2pGGGq1PnGgVZalns1O+dfeuV6Hl6SZDMrOHrAJXsJ+4dYKzdKscHk
dCUIiUHUWZ5PRbweJC1vTzx3t+L/leV1pz3wMzDL4wcIhcMe33wkDMVGybKV5p/PxcP3D/fT58N9
ou43KLxA5hgFfvx8nB611uQkuTeV9Z0Pu9mtSpJzCDJh0mshnfz+cp82BjAcvpxljAInw5TLu/7r
zBiHcrKI5oC5qtEGdigvw0oudtlo4tP0bTYIcYDEe93n5vX/xZU1Lk9xayxw2ccrz1pkacRNRt4U
J39CJvhrm5gSF9qpskVKsJFkMjoqJF154sKfnzC3DCAIYk5xgK33xwt3OjRyg/A3ppTqdlIDglmx
OCasqUWImJ06yT4NIxyeLc9VMxfsBcz1aLWk5MWUop1Hr8CvqSf6oCaleZc1414M1nRZNCOK8T6/
ZFAWeFbaFKjnT2Eu79D4x9UD9sA8FLSZ34VhzMd7Nkp8gLOaIB0DtlWW7iuovkH/gP4WuxPMKM1o
rQ4POE9qwX2vMD1lwhrtTXxy8pQoz81c4CCkJoeWZLDkFfmxIgkbQ5dANonLAsnvQiZTTrtRrWsS
SGns6UMzrPE03y2LCj8B6GSvDF90Ehbz5U8WodbDngPgKIP9nD7i3d2SwASmhV6Ni50Tvouyl1r0
X8+HeCViefvsIwwpmSV8fBp9rDlB5sOGK3LcI0ao7iJrD5hTTNgRae6Qq6uiK4RXB+KmaJtqpYsw
PLGhfdq4l2E5NAKAVINazTnGXnwRtdVMK6D1qYIvg4rgBF+m/tEmh9ONany1AmXz/ZL7/OVzEgu0
0O9zYfbRj/edOinJAXXVeXM7e12HTHyOkcoFJrCIqa6+vxhDDH7ch4/OAOoCLMb7hMu+O6r8vbcM
eVfPgzKQW39j/Cpu2VvUR2HQPa2TgFBzQpDX/KvyK8/Qg0PD9IruvAf0IdomcfWEtImV+jAfkJTk
npZ5mX9Vid/82Y0/OnmF01NcbfFbUPSWDZuAMON17C5tPiEFWQ4Q6x7Tj0iskHzk+m2B7h83Khiq
gQQi58ODtuPSGPFniZe85VrVKu5WJlr6zIvhw1cAMqAPa6TlduU5uWd3OwSUDd6wxk6JtuhmshCN
0a4SWz92DaQEVN2+i1id0Jir+bodmDKv0nv7BxZ0MBAW4rmy04iyj7fw48zgd+5sxnIL9jxfSlq6
ntTfBdTS76zAK6xdTbyPvCzFpka8ELsttGB1X2Jprm1zdKfzJa5L7QSGuW2CLf/RnDYy3876dmr3
SY6ACheUTfzSxFdGcIYbG+mgoRueE5P4NLxlB+tF3yrn+Z8KnCUR60BcYZw0oI7AWQWf5QSjqelX
XT2Uya8ou0GLBwygXZe492pnqsS80rNgkP8OL+YTO/SnQ2n5cOCT2fCRl6nG0Q6tpNpkZmQpemoz
8RnI0nENG1DHaOCwjEZ4NqO8cSNbDzyVae7+xIf75XfLdIOPd0HLj0HaSBQjpEjy4aCZrguibybA
ymHqt0oTO7wtwSynT/AORYu4Ggi2/7d9AbdvQQUA87FNB7D+4zLVuGFSLgI+NaU5y8Kw9ayqu0tn
nNhmtDrf3+2nfYi6HKBHcDapy3Z0tCc4UWi3dmO0XmzWwa6Z/AsQ+g0ZebBbpvQ1aPkY4qk6Jc14
dys62hy4LmQhh3PRYRTw8SaJKavqerCIuiEwcKv1+sLf0HXkqCTPsWtnh0hAf7Nh4MAfGK9IlMRJ
sccqgxnp7GWUaesiDQ941zZe3ul/sjl3zqjbyHPHnz/ctEi0MO1rfXIoMTr7t0+NEoKPc6nwTRii
yxf8V9k0M23sCaRGM69Uh1p0O0ZwbjRQMxJGBR9pKBANnmjvlzfx8YlxTR0C70KlQFJwdGpZWQmV
tWlJfO8qLNrEuLWs7qwn2ppBjsK2mp2iW306Lww4FGDZEvGMTpd6dJfYqEggFChRAB/tWar8TNHA
OgiaL4epuv+3T3SZBUGbWD5D1AhH3yG2NX1jR3XhKZxF20oFjbNHJiNkh8b/i7vzWpIbSdL1E2EM
IgLiNpGyiloWeQMjiyS0BgLi6fdD9exaJbJOprEvzwibMetmR4aAh4f7L5x+W8CHvSMtLm5ciZeL
ytnTDW5gE9QwfbnzjfRgX6IUVRakQaretPh3ArfRD1lgIvNk6A9pgg/29ZleZoQWB2apedIKp/Xo
WudjFrI1ZB2lJSYtCjmkjirjoKhp2nMfwCLXYgpx2XCHjweq3r1Z7wt3iHxlpH8dZj2uZnJ/3qoe
ckurzBRArWWntYXjSIp3eydNKjn4xIs494Ma9V5onm9HG0k/Ob+/vgSXB+t85NWqw0Lrnc5dRna2
zggdXnl4ddmtdHbgf6+PdXmZnI+1+mwq6s8O4Qxfv1r7Prm896PeAgYJk7l7M3evBBpie4gD0Y1x
l9U7/1wZl7BKKKBKBuLzfJfzuJBe1UcUAfHo8fupRTxEK8Ib77eXVpK0nicGFwWoyNUnGs4yCbVo
sd3MUayOdXs7WcOmbcLYdyX+k9fX8oWj6wEeB3nJKxX28fpqSqZWejO2OihdZo+xnf4pNTwplRG8
Hrg5SqD/JTl1BNf4ROcxPNIKPV3/Cebl7bz8BEkAtASkKnsVKMKGZiWXY4HcyPcqWsrphRPRt0fN
IagQ0NYRz7ovNZSJOmH8EJOGKDaNgCyaA2jJxvCqobCBJpPd7PpeonOHSMTOjTB/jjTsh9uouLFo
lzcsP9gBFc99watz/fbqLZlYBrDYbZRobytVIzspqr3dpNvMRvQt0sHDx/gJXF+ni4Mh6C9TEgKM
S8kdCcLz4+dqAURjeEuQZWO1L6vku4b1GjScr1aeuv9mMOhNUFt4yVOjOR+sDFzRqTZKsSBqQm7v
lJ5Ganzrq+rQ0rf925mBj/QWXiWFbvMCagxuSR+aiIbHGDY/m7otjhXWM33ubAujtm9s3uUyLp8v
OShV06Wyv5pZ0PZRp2XwU6lfHmHbHmQgEDUkP92Msf3n+swuLiPBYHQRyMe4b9EhOl/GCc6f6Axa
SzXNg72DUCK5vfujwIgCopQ65dFg34hSxq0xV5eRBm3DUTHVEDcA+6Ds9FBWSLumRa8j0oeo7DzS
xkbdNzVsGPlRc8SY27tLSd39Ivs6zzzO7FET907gZhvUEm7gVi6+HtZkoYASQEE36Wug2jj1AfFP
xFteARpa8Vb21ux+1mVwsNEXwDU5eudmQ3Ujyizbeha8AfeIpS7PsMsbdp2d4vdrhRh0UW3UglOm
zT8NXM9vnK0VwRVqumHBE4YjTNrDQV6jqVywR5AVoY2nWVTtMZoC2Isi1EbPh/eIVlQ/i85+76Wh
cZy0Kdn2nvGrTfsHvO7uo2gCbD7M1cmMoh8E3uo06GjFV4b1sW2s5MZPPb9E//mlLt+1yZcAtH4d
TfpSNEOAGyVVSfu15eVvujrAqQ3tj1PFGxcznigOX6EnIG5sv3G+E4wMsZHaJDmKZcEHXpfTkdYU
Pe0gvom4Oyajjc/BiH5EjdTlVDbmQQcV3UoQxYGBr940RrsY0mJ5KmTTfA+H+cv1T3TVXXj6PTZS
UU/XOthJubpwx0QbHL1JEWQX0t6imwnIZKuFTrPzWuRSwrI8zJ33APJG3+Qp9eXr459/rv8dnqKR
gN1BlrxGUGIMjkxzwvCqBdUwTeMnbWwhE+jv6halpxYm940Rzz/A/x2RV5qkaWtdPNSqsbcnmgp8
CkUCQk3Ozjs0Emc8RbcymqxjrZyTFaDr+jTRv2Id/X/q3rWkLFfJRz9wr/1xTj7ij/xDPkJl+D+0
KulVEjKeatj/Sz7yvP9w45MTWZQtoBAtsPf/Ix8taQDYaep/RB3+lv8jH+n/edpYfG1ckOrCXXqt
f6FTLM8D5/KGsyj5ke7wv3yuy3367GGcilnZharag+jn6uhKyotzaMd+FgTJ8dmyvPsnGj83vXpp
KFYAuBX4ehN4zPlQRS0KXgxJe+isXuCAHT8Yo67vJnOcbiTZ59EPpheToudFfoMjGgSuJSV9Nqko
RfSLMNwedDF7VGW66eCquNphKNjuS2oXHwAt1q8y1VQPWS/Sz9cnus66/xnfoWBMw1gs19H5+HPe
ShMkf3twcH3+OCP2tVeISaB6YwWfZVwkhzmok0eVmsmd07fpfa1P1sY053J745ecB4P/rgQpCsVz
Otbo357/klr1FQRFtpdbEzWkbq4QNrVRhatwrgSrkgN2nuwqQgrIaLC8KfLXRRBFH4JB73tfTRgB
Vl3QfUptrJ6ipKNv2Q3ll0mmzhHjXO8Gw3z5Oc+u8aeKgkO3m5yKH3yBY5JjjFTzOHcHdIohKJuq
7BHchPVlJ6NzVzrpLZb3C2fScbipaMfSbTHXj744NdFQDBmwn71gX5guxdIA2xEcgG8l+Gs+99Pk
qOVD+Ad0stQLz/di8gB36H3DqdADbAXyrkhOpY7W7BZl4PwBUZBiZyeuSDaWh30tliCz+zGzupi/
Fzfgt6mJdjFP/rzDpAIXiK9zAZkD22/D28lIZRR7rU7c2UlKW8dCbG6nT2Nf7JIxDigjowVhbhQA
l/zGIbtcQ8pJC1NdAFhAr3nJCJ59bUUWqxAV0/aQtjGCw5qlfOTCMEGd2+DG3XZ+my7HmaEgjANF
Aoss5OqR1GrKAzFTcj5iVJt6MXJpk38jZNi6ztvIxpq7L5S8EU5emCBC8hgmEkkgCK3T/Ah9Obmw
mw/mjOZ6ktnQsZy29YXRx/vrH+x59sQEF3ytvkRi2jMABVYTLBr8vrtONYdp1Ie7dpTe1hCldWPH
XhqFThp1NNOhBrGuIVdo4PZj4daHIq7MT14g3WMwMM0bu7XKBZ9mw0QAsUD8RKzEXLbz2clojCFP
khrdIoQLgbdaaK3/wtkYNebIatR3OanqV5BOndgOrHzjW2liI2pJDk8NHyxO+jrpQwo9AiF78LIt
XvG3fuLF3i7XqAMzCi48d+k6XfUmVRMDkWLrNcTAYAAUpwpJ9J+ovcrjPCsH9QVsTixkbba5ouHI
qjrHFHHord33xl1ujOJuLsr6vitD94bH2zocwn9BkcYFmyaWmtGaQGXkQ1Nq0VAcNIGVT9K0H0pV
vcIPGkzgbGo3jvnFtbUMh7QGp443nCnXdU6v74wcmSe8kMt45xgVygRW/1mo/MsiQIalHj4ZAqRK
btLemg1grfL99eO/3o2nX0AJBB0kykU8sc4PjC1jVK5quzjgQ44ksTfl+DTN9pYYaByuD/XC2nLJ
8I0tQlNkU6scoc3quOItkx9iW/pwPzQk+7LKjxUg6Lp2bqzt+h4m+QdoiA3rgt1nI1exv2xUgYL4
lB0MJwHMKjSssbreoK9OXl6/Q/Ue69LWtqwdQv7/Ndb9f0pPvDQ4XV12VNJIhwp4vqquC5eic6vs
YIlU412GtusWuUHzzswtewckrF3cxI0fgz17+o1Qs47YTBwY0EIw52zxOFyFANRBhdKNOjvMtStf
G3aU7pWrqbdVCOoWLtL0JU7M5sYxuhiURg/1pkXOy4Vlaa2OUWEoPJgt+qrJYKARyqHeo1WLP+JQ
/A5SnC83Idoqu+sH6mKVGdShMyb4ZCEmrWkSQdZ5Rhrp5mHsEvdV07jxkUaTeZykkxyn3DUOSVak
j0Oh5TdoIetwTuh6avkQxhzSvDUacqgTb65afAFT7LHpj8vilewa80Y764VRBCVD/vEQg9Gbt85P
kZkrXq9uZB3csFU+14ex06yxvrGKa8aNy2QojfMvXj+krWvkY4vOPLKSiUXzNqj3g5vM6G8ZtLTC
Mmt8IVv9rs+m8ThNRXVyes24b0241/oMTTfXu+yN4wQ4FF7f24u4BDXZhApGmgNDkC/4fO4axLy8
oM5+aPK6JTyi615hajBCwjpdH+lilZfcl2DP3b/01J3llD2/Mie7t7s5MiFbOuV9ZuoRvI3pFif4
IvjBxiXptZZzQ8FszS2DQ6rsOmYUC/0oGvaxg44+DI+mNwW6tICg/3JWNlI9PPuIfzyCqQ+dz4p8
p0ajXWSHyjHSo21A/p8q8O/XR7n4AhllYWvhuEojntfx+SiJKsIe8FB26GZEn1GJs1/VbY6zVOLa
8Z3dhjj/hqaOZ4qBddr1sddPTro5YEifUIALnnydI5JWq2GwRwznWhXUm75zzGSbGCCugtKCxJ+H
EhuzBbQf4+0DAAZljBvtwctNXW6yJfARshEYWh2dTrQzQQd1upRM5L3bYdhZBV3uN667mAMO5o1S
30WUZcrA5JgtwikcqOUoPzuqcWW7Wu6W2SGPFfQlqCcbcKz2R7RjMelMUu84NlF3vL7OF1/i06AL
E22pV0CCOx9UOM08WVqXHSa3lVvdqvA0qeMeRzKr1OobK7oqHiLGshptlY4vMEjbKtvsUAceVqLj
3Bq/eqNJEcGtqi+l7eTGXRuN0zcS4GbyB7uvklNqRemNWV9urcnrA/6FDSgbTv3y158ttYpyUyNl
wHVsYe6nmIbKCa8KZbTRTkvLGzH4IgYh/MDTwKaBwnOLC201mqVjGdJVwyGIe2dfOKlDt8a41YO6
eB0AmBF8sCDdqVPCcDXPhynMJNUSgZFmB0sDbzUqaXtRTern6JKM4yXipJQgZFIds75w4y3afNGP
dMa+ULRC+2wasYO3jjU7CyYs5flw/aRdrgKPWbJDaAaQUFH6Of95TZ81URS1+cHMWGoXFsVeJYN2
42a5+Ih4y6LAReK7QIjgo5yPImq3RyGKUTqXUnmPZdImmU2swScHo+XG/mJo0C3/cmbgaZ8QBAZa
LBJQ5fmYY90t1iNxf3DJ5B9i5NHewHG+9fq7WL9llEXrbEF/E/tX64daKY8Xc+oPAQYMJwQrAxRo
hX0j97lcPwi4PDGhvtFbNsQq6BEJIn2s9f5ga9ngaxai8qiGmm8aScgnu+jeznV6iwj3wtTQtFzi
HoGeztMqHQi4XyqtpGrUIdezzTMIuF4JyOmvt4lXswkU06B1yqvhfJsyO0YNX9O6Q4UodL0B4A/M
1kicD9eHuYioZI30iejWcWmCYV9F1EGFXdSUCvnmmobdlABerz3Zb/MyrPfXh7pcNxqyJjNy6EnR
Jlxtljv2Y2YGTo2aN+J3WSTtnV1qj/9iEAQqKaZhykfKer5sqplxMSjs+jAoy0WpI0KyLgzUjaf5
S1MhPJDye1TwvTUrfpBFFM3aUB9yfE6OkUuxd+S9eeMhc7k39NDk8nIDEiD5is7nEmFiVw8tBYAs
6N17iuqpjz6zetOrpr5xDC4n9IRyWij3QH/p1J8PhQPhFIVuUR5io5nusyYdP03arN9Ib5fQ8rzA
y/OImMqbDJkzlm99tUR05SmkQQPOwjE/UpXRHtM+D+5oBg4fYreYboSH5USdj8dnQWxFwcCCwL9O
CZ0wcHqsGLg4dZUfmqBxPkgUzREDKzF5x+DKu8sdO/FxT+tvpEeXe3c29MWrzJwkCoEZboNthVl2
FjTbbhLGLmrH7EakuFxVeAog8VBzo2x+cRjR4y9kHi6RwrHLV2abG1gf9+NvbK/FEQkxfHuuf2OX
UVcaiCEgk0SDHzrIcpie5SPaUJpTnXUdxZPZvrMbI3GR8fecnRXG3X0Sw+TJZB7vro+6hhKBwls6
qIs0swXaghbn+bB10ATTlOXN0YoRddy0Q549ZGmh7ptUeY2fhGn0MMfYKWx0m7gG+ttKxz2dmPFT
bxV15I9eOH+Qmqz7TTHrhb0LYrcMj1YOO+jdVGuTuxc4jLR+Uir5o8DD8RbK7DLrWQqEi9Af4EXA
CigHni0dVidaIsekPnaabD6KqQpREcpSyA3InZl3MLxB1KVeRANgSAEw7yOUab7IRAXa1lag832E
cUz7rpsTWNBYqEEPuL7MT/f/s48GyADlmkXwg+SPpHMNc0C3pbJF4FknG5RjezCTbPqE7Wb52+6t
8JcVJuQKUZGYII5Nr0q3c58aoNrx4QTzbiRDjWZuqRlIhZnBexGFmEgEooWO3qYSW6HrvxaI6+U3
DndwCcPUDVywJecrGgeiQALKLA7gdGwEKdLGzXfCTLtfNZARkPxVWaV+HEDU2iHTbT7UcTj+Flhl
/cyLzoI91jU4zBf6ABUvKJKi3ok6CSm4Er8QYC3U9IaiCkbw+dQ63U7PIpMZ2ULz/HDAptCXdh/c
Vzghpug2CiDPDcim0u/dtDylI24ZaW8ILPFyzfmS9Em0MUP5VQ9a3AS9NlN7nKO0PUisMN+4+FhV
cHnQAfObVNeynaeE9Sl1qznbyHIG64kcOrDeuKJsvcHWBTngEtGyYGPLeRCvpoUxe6xL0mf8kc34
HSvff+iFNbS+ps/FY1vUw8lTVKX8Gb821AmU7PP3dVjo466wBzDyBUnxu5IXfb9FpjZ8J4wcezOt
13vrvpsa7L3TNA13hqryh2Gitr9p1OQZsPpVM+7LpIzeZIDKvA3TtvJ9kMXBQbWpBX89MkaICQUM
em1b6CKD8e/MZvJqKZA2W4B3U3TM2imqXjd4jUqfqJIulLPa/dFXGBNtcifrQGyrEM/MnWhrNAPD
Br9Of8BF7Vsviu6+dgfKcAI5xfkYzk7zFr14t933g7TCvWfO4pMTmS2yJe6YfrEQ8/+h1Zn126K8
lR8M3uynKei68DBn1tjvGjqlmPViXfQZZf7EhnEii2xnxh2U9AAbkGxv2ZH9gBHYlP9xVGEJxJZR
m9UPThxKX3blUP/QK2/W643Va+6jDZvxIRuB/ux7J8vrQzei1vDKnpQLDDMPvQ6VR1Sh/LxR3iL9
p1KD7z32XAyZ+rL5FUxzPfm11WniEI6F6DbNYGfWNhy77m2TtwZkkDw1X8+phW5GmliAZ1ujhi+g
z1EevFLdkEGmiiuUNo2uT8ZNTFfcha4N7BV/MR0WzmhP1kc9kXG/mUrLeK+H0P82ZpJjsoMQwfRg
TqmOUpYXjW9EH+gfF3PUeRebkKE5/7n6GHJ7IPaQp/imBX3XDXsbjnvjm1W8LG5MCuUrF8Q6DLOw
+RUGnva90kvtV4QzI+5jwWdejkhLjG7iN9Qjd7ZQWE60QzS/792C41VLbII2Ah3uV0UzF3sYVOmw
NfMSh+8gk/VnoxnmgkWXLf5miKx+6KHn2hS8jOAgpDPOe00fPIxOIpeHNZkIIiIWDdSPTWo0Lms2
Va9mK1k8LMsomXYkksCoxgLo3HaIexiPhp6Np5Ss1t50ejihIt1PoUYvv5xnZGGi7L5NrOQTJy15
l4Ya7qhcb32/qVRJIarkafkjbZKg2Fotp8rHcdPAPHZwMPMrjekdIG9p+FOrJ7ZvOBgS7UQoo3sA
nGrah3EWhXgiNHqG6LcblRsUQtH4arE8r/ZelMrPkWl21lbHfukBm9LqsZ3NEpKGjpCmCPO+9gdZ
ihxp1RzBl577c6FmieDguIETcRKWC7C2zeltN5pJfNB4To5bwJfpsUY3tviYYZKDEI4ZC46J6qBq
mSDD7YOyG/C6Rp5P9i4py7j4aA85Cji4vCCM4uBrirgDxoOf8dPhMtYGq8J6U+Qezs7SVHtPpcWw
mYHHtNvWoXrI6o4zpk8tvqYASUf1muMLByW19KHaUAIOcL3JrGm4H2mQfzVLrXu0uN0cAMLS+enE
OJ5uvNGeP6KLgoSHh+XVVzELOWyyGpAePKVx1MBTWvlvHQEBk08iTJq9x25qfiYhN6VYWuZ02mXz
GDMLB+O0JMsB1eVU+fCYldku9Wqcyeo4aevNaKn5E/60mLLgDolSh8LZZd62Vt4gQRv1Oo6cfCeo
P9Lce8g6NVgLuTENt9o0hAKZVGU7O+59E7WfvuWHBkZUtTS4rexdFancXHwD4zfdrFX2dkRkpYOG
WJfQvqha3Q9uQWpWBBpXmOkmtf16jI2+LHChxCITRxibCbiYBRzxHQmCt+WY5sXOHPCX3nQBgRh/
qYHiu5O3NZ9QZ5l3XqUbH2xjch5xd7CQ4k1MqBA6yUu6xzQBZttQ4N/xGetwa/pk5baadq6F6RH3
QOv+yS0v/EJkt3RfbwJMfvCdUx9a6i+kbl0boCTUBjjBJXDMcJxtI+OVaN1G+UMehRhBjIQWPwwx
JQX+MBLj8rgz/4iwRhXRCr0UITYuNdTJqszYe8bcNoshJBzwMGzxLEtHetW+Z0flrzajtLRrK800
7kWH8qc/jqAlN/UciZ+4IGMxaKREund6p+tfaYgUzt7LMsSIx7TEmK8EKJMc0fUo+n3FLY+YjcKN
8rWFVBneWaHWi1cRnt/zETyibt54Qz1pBKzzMwqTlkEJlJ71ukvaT06H2RCKThPH5zXRLXdo5TXR
sKlqAYE3ranIbmhzYdLa6UAvyTxKdLiKYfjUdpQztmKsyDUKqvHTJgZ1Yeygd7ivpyoOvS1KlzgM
YlPt/Gw01y72eeKNb4upqnLfTDxusesZ3JKfXUxn6fZgcQCzfc1a8sYkLgu8f04dcuso5jYAmJGk
v1F7WGWJT0ktDVhSbzB3aH2vCm2y8GQk6srG8JEUQQzoRTsqjU44gd1qpL8wFO8xSfualzQcqdWr
HUjn4IxxaJ+CgbYHivYWhcqWztedFCT011fvxcGongJQ5Tl2gapT6PPXKO3bJ17PeCr3SCnhVkaw
kHAJ/sVQzAr0DeYYct01mnR6uVPZ2Zh4oSMxiFHfZhIGB+ElulF8Xb1ol92CUEr5nWNOyXuNoKtq
qzHnGncL0OTp5xkBnqMRmxpkYC2M9trCJrg+t1Wh4J8BF9AgZD3+s1Z65BpMsRhL5GnMpgeSJ4x+
2s8ajdy2S/4MI28yb8Kd+t8MisDLIgoCgmpVcxkaz82A5clToLvRfT23ahd1lrdL4A3s+lAjt411
9Nn6QNzCNL3w0UkOKRUR+Hug31ZPaW822gmZHHkaUs6J3bXNIZPOfGOCl4dzqV6iYgkOnDLMheY3
/g0O8NL5VARLtuPU+relGuNH3B83voPLCcFm4bFKSgC4jk08fwVC0SkwLdNGQI08mgTs2L3bqa/X
N+yF+aDASC0Wd5YFhmueDzLNcVaZrehOXVpBm6o8kypm5eH3adU3oJDrRjgnEqohDVpgDDTZGPJ8
rEAXaTVVbn9SSRfdBWFp3BXYHH9vyk67G1ttfOdMoeObjip3rhd6x0x4/ScvT/tTN9rdkdaf/OuP
hLV1gfAC6YB+uS4Vh+DflIHd2Cm3U+j4lmY8FLbWv65kZm6y2ZnvaF5n91nqyr8+SHSkqPNjksAP
sNYN5NAoQqubKnUisRw381T3dyRJSG/MenW4vseXBwnMLoM8dReBoS6h6VltqypKmRpuL076aJL3
A1GAixbeiqVrPjXbi7UQTVNw1wtuZF3Lar0uSKuab9/LAMaEYRX7tq11G8qj454yl3miYO8iMOCY
j3ajgp0XdA3yvX15p3s4TA8GzC0e7gaub5G2jXAf/jwOFnqP0xTtpdUGh7kysAu249rHslPbGTp0
xr/fFxSgTaDtlHXBbazCCMXoONKtWJzaxtY/V0bPU7RLIDYUCzP1+sYsB/5ZnrBA6BcAE7GZ5i9E
zdXHZ1g1CgB4dgLDtEsfc0XjY9125O90uQ9CzBn279kw3FBQXh0Hao4gUuin01CHUmGvcWIjpDxZ
aF5y5O5zdj3dcF9iuXRjbi+M8sQQIHzRc0U58vzQORJnr9R02qNeDAaYZ15VR8AhZnFjnHX58enY
gSaEZ4gnByXUVRo01FnreIm0ThFAfTyG6kBv/Rkf6e4uMFX0Q8X9wrp1gmwTWGX21uKNY/hinljd
wlF94k8UJymwcj3/oUOEIOj1XV6txPIDKdQv/UKK2TxuV7s8hm6SzJQOThjE1tvKQmO0mERx/PtR
3IW4x64CsFzjvqucKqW7XH9phK8cxXkLQm5/C2N4OReJ2ABUxIX+uCBTzncVZVm3ASRsnRrlfgdB
QIe3KCyAINcnc3krkfrBiQc1TOUWDMr5MDP+p8qeQ+tUJq3+ifcL4pUYfx3rvjR314d6aUa0dfk3
LgmgTVbBUWjZSPGTJw34AHWSiTHtASvdkvd7aUISuDD0VEjS7lPsfBaCm0q5scqVecqNXL5JjGB8
Jye0RAAt9TcgHsvaPAsqHDcwXeTNgPZoZzDc+dp1sZkPkxcYIHRwxNw2bunsxWiNRyGi7k1aBVNF
/aiq0TJsi+7GWX9hnhBUOOvg58nC1owAcDod3ua8fFA1qF8VCgE6qP/Tnd0jrHV9414aCp2y5clI
0eMiodbTVkB0EcwTe3bfwp54oyJBuTMtjb8/I4tUOKMt/6Vxeb6kTm0OzVyF5gkIenI0VBOidxz+
izOC4i1cX74upNfWcTkLamEFo7BOYdFneyYX+KPSFdrz6IJfX7sXDj1DIQBO8gHEYN3rNbXedXrS
tRNG8JQvHRcZ1jIYbySwL+wQtwtoWaqUdLeePDWfHXqRh1XjFRmHHo7DG6pRM05EVf+BWH6rX7i6
SZdDz1BPzg5Lc3n9uioib4zbtDNPvT0k72MKxinua3KwTqOdh0dPNOPnuFSafuMQvjjuAgpZ8HmI
Hy4L/WyKejandIYa81RU0beG6vhGU0grjdiwCyzadOV+ur5zL67pItu1xEVeWKsBRyl6zwkSk8vE
o5HlxbSpwLJjs5L+/UicxuUttZx7ZELPp6aGPmuTLLag9/bG+1p6iJOUTo+XefaX8CyPxz6MVjqI
QIYcTz4xxJ+tojMELqgUbkhzCEdAxXP7uvVm7UZgvNirZRSAvnxbjAMC63xCbqPV3ZRx6HHmGTHh
mOrqXedglyVFYdmbjGaH5DUeZd+ub9mahUCuxUdA8X15/PMkXhshG2bm5DDoy1OnlIM2PJjxT64s
1GdNVE2/S2XrUm5VRnLsdBna21xH/+rejVRI4bJo4A1c/0HLGTm7IShAQCiEKcOzg8rRKpyVBDnd
m/sCd6Zsxla+iD8No6XfQAssy7keBdAKVFBQIvQwl+14tqnaGEg7nIYSDXgv2GGi3h2nscQkMUw+
Z8l4y276hUlxDcBJXbzriAWrLMudRjVLMeenrotgSFZWv8/q4Ja06sUZAqJJIgciQVAGsKzzj+L6
NqCddHFXU+4kk0L+csFecW+er5Fr50aCIWN0rEEMfmmDnC5JpOv9716l9W+K6TOi9Z4NpZFOSdtt
cuGp1s9pCLxrw0F7GMhsPg+wQf/I0TZyX0/GtEEZfBiDHVeV0+KvrsnFDRS1iKgQBvoYUtEHqiKj
R/Nn1vG2ncqpwFq9aD94ikaVXw9ZVPhzoKN8ptdFdWeVNiyxqhKU9pGvM0OsJ6OGPz7C/EenMKUG
74VRrh9CuyyDXTPXZoD1yzj9GB2Evfy41RJ9VxZ9UPvNkDU0Kuk+/qi6agpQbZhxP/UMoZC+yyNQ
D54WGL8kmkvpDvGL6kuYQW3xMdbW5UYFmfVQdsNBxfGkb4rG6tx9nLloQAzDJD9UADAzH2JVhzxG
qkvwCIaWIWeBRtqQWPP0YQTlARbTdfFx6acsxNK5D2lgKEeoj5Bq3QgdBAfhPRCHueXjnS1Ps6Bi
cZgwz/5Q9EAWtiR60ZvRjstslw0tuZRJE+Mxx9RukyqXv9xDh8HfHMu9IAsgNnYUpv05neqPswFb
eBPFFQqrtO0dWtR9bb2uHQ39eQNsX73Rk6b62LYFFB4NN4evc1R277EiF85OSxLkxZpwkt6mEnb1
qwzF/D7CydNFMzXusQp0RvomjSxQwKXiAryC5iO18XmaM6zuVTodtcgY1CbqhOd3Msz8ONJG9Nvn
ONwmPT9665LiNzyXpPPNCx0sEBQsnxHJjVwhxt+AJdiSWmSvtHRCgLCqAufj6GjmZ6tyKdGkbdd/
xUVjSnZuN5jfUpFkv4MOpMO2jWX4PRRjZtPcT4aWNQpsDqhytIXxUPJrFWRjxiZiJpto6JwTNDbc
oVMVpV9CNRv4SAy88ACpuWIH1EO95aXScSZtjrRfdQnZJ6Tg8ldZ4tK1TfQ4YRN46R1RsHAfpTX3
95EJEGQ7Wv2M9DTPKc83I08MOJ0MKYa9mdHnB7txs3GTVpgQ0BPWQsoSnj5zqkQ9ITSaNOZPntFj
jC10pbf8Ifwt/XgylEELr6rvumC2Z0woqvx+tJrS9EvDcn+4c1u/7zw6MaXK4oFixphKCh7wlHft
BPx8W1hF9FUPvfmVYRb0PiIt7N5PdlR/BU8AinHIYsAaYd+P/KJiRKwxnI3pt5PMXnQ/VWUr6J2H
6YmmmELXh8oQbTVljZ6PqEeISoYuH/HJdGk6mvrwxyijHGWqjuYcXeQINYnc1lpQedxYD5rnzT/N
JKh/FW3cvI/xNv6cc4+j6aglxbe0TLvXYw3teePFNW4nYTw6Xz044fY2UgCO/Exr8gZV1ij57aRh
KA6l0HPzHt3x+WuYRbjNuqEAZFKOBUiIsPPcxxzFznxnz5V7sjETTo4zEtmPcdbQTNbrsUw3FuWZ
d7hGjr+GwqLVD6qofuzTjipeNIh0I4y4flNi+JzuhNXobyeEXaIdTdH5o4xrdGd1k3bSzhgaA+/x
cC5+tXAbIt+RWlod5BDSdy7wx878yqbsCDCsyTd6M0Ryo7Xgk3B0ceEqlqHdWFvR5Q6/PJg63DUV
uombTrQVrcQ+LswNrmoO7T7oniP/f3LfmpzoxbpXto1PA6WbgaaI6e1UGOXRmr0uWyjqmdyOcGTf
09w1Igh8dSzRjmY+96ETu49mqXMX0J6jnDAJN0dGXc84KaasnXynwr7Od7Oay5M3TLjIpVpaG8fS
FsxinuvoV2hBsN6IAFaub0hyDp9qfV35bh5BqDatwvxiVjX/8KCT7nvplYIQ3jfh4msS8H1HUTGj
zVkTqmU9Rj9Qi9cfBzetzM3sxeFrTFglxniatuyNNkwLjk201raeQ2/0y7atA5qwCRYsFQhO80tY
pS3RS8z213oAoHCkLVPrG09X9lfN5dPYeNSQ6D/PbvGnabNg3GEFDtai7BsZ76fZAJlAJ7v45kLf
uq9zBG23qOeSDIhpTltkHe0ZxwujyopjUzblY2Y6MUcP0YVv5VBkqJT2LZDCxPA6eXDyzJAb0B3z
m8SenB+Tasr4oEZDIEjt9fFWyZnOZETb294Uidb+aICcYPnZSolSqdS+J1AH480YSvtoh4DF/GlI
kt+drvER0i0Ii63Q09o5gswJf499XD+M7VxIFIm1hCYeIgoWloYlrdA0zRrNn/RCfQNRwCQ6AGvh
lsKlYfhxbWrqXjmj5OKIVFt9yurINo/UWy1tKyr8zrctls6tbyJGlvmiaBrnoI0Kqi+YkBngnSvq
t9TNMgMWvo391/+wd2a7cWNZm32VH3XdTJA8HIGuvgiSMWmeLMs3hCwrOc8zn75XKLMqLVp2tOO6
gUKhMlWKoA7PsM/e315fAGRU3h2cV9LIKXotUXfcfsBSG2ZlCaeYlE6+NwYl6rfYPSaJm2iB9W1U
UPOuojzkxcqB6LmJt5L0GGdxIzZy2oM7AOCZkLW1YKgzlwr/NtKRL0xja75qfT6++noQIOnBjQCE
U2o2mMpQFPZXM6IdzE94X9hioSx8JKmh3qilOX7mIabPNE5Mt4lWJX8iKLBf+yFlorUU6s/gYvIg
UmEVXmeMOBp1afgkIZj4Uxks3Gjb5lBTHqJIMl1pjP3XwW+Sh6QQ+g3qRetm7saA6CYuZMCTpTZs
za5GZkEakkyDXcO2cA+UfQpaocCqEMUlYrtWqmULPxddfKnyboouIH3Xd+xSsukVvdGhSyop1Hr4
zrSJ2/Td/A1GXNds0Ev3BZ3/dW6vsiZHjeNrSeVvOgPbECcewrJbK5WdGxttStRLlrA/uNQX4tij
6Dt9g99thJtBof3EmemreZDbAO/x1ppxNYw1s7yu9DT6EvsBT5kqwkeoh9lZvSopvHS0Cw8Rdlsc
/p8kGxmga40k3owusXNnDDA8pnMDCQ+2bF16GzfZcI5DZfdSt4gB+TMmO1oNWc141lGTjY6wxxHy
cWb5Muc88NxhUGfh+EPexMSBh9VCIY9QMSdNjEtg1MCcstImuKkqvUdeAmv1Gnt0HMuTGnAArnt4
g3GdRmPmEhLCk1M7YffuZHYx06g5qHoO6pu7dhgS2ogMrEFWqIiiPzuuDPKO0HU4s6qwGrdW37zI
Y/ASxVoQrQhSuPt1GJFtGgLO+yYzoN36OqKd1WjpxWUiIrSJTDPzotK1gEGK1ch0yb3JnatZrVE5
NJIK35mVMbqEFSFIIHbdHPA8Ztk5mlr5wyd6H8Mvcp3KF7McF197SeovJcLWbwoOsMq2H0FLuGmB
RMgpUmUE/D/NuEMbLNvYiRWJtxplWVq7IgY3vG1SlWc37VL7Zvizeh+gFa/XlVb2+ziejMuec27y
zLmyLke/U9AxJvEUrFC7tsT3KHX8dReFXYYGJLY/z0qaRfs6KXhbwuIEdftOgstOHkoZzuwZ1qxb
qw2b7CCF0rcpGALHNkn66kWWin3Fxbd3qzgvhwfJCOY70QUtCg1NxZwrVGbNAi5qEHQkrUm/ZNAA
u26EyjuEpdVcRbLoX3ycmgG7lnZDfWduywutxczc0frKNJy20hFrdpgVFs5Y1cR6bRyXaDFjLa68
Mo1nC4mHHW5HxY/PkS6qCP8iVMtOZsrxS6Kr0pOGoIqQl7iOWYkDmXLX5bbppJN6JqXtUyWGbRVP
gBmwQV4F5egGk8R0D/1mpZv1danPa12zPAO5/dRK64kOpwe/EvSdz90UAjipas7kKh2eaUq5qO2h
e0q6uvZCtLUEgfyvtLHvdCKBq1iO1SckqjipzQF133UXF9aNhEBpVVSBdQkpQPfqvvESs3DnpL0R
A0cgQlQdqVQfKx7ZChRrcbUvB/Mu0lLDBa2/HmzA4ZnPmnNQgnOJkvRzhD/7sYasn7cIgf3sUph0
Otc+vmc6olwNabijDJG98k3tSm0qRKCJ0X9RfHX2TAxb7jMpNLmymcM+j2r5OoaBe610Jn7llhrt
J7vYx2bbeFKkmded1HX4G4piFdWZ/Whp6KFK/16QCHCjyp/PbdtPbidc2l25eobdHbXjcDOoxmWM
CKyao23P/njoN6cGCgVFfh7YEvWguxrm5NlXEYXSAOOhbnUqQ3LMqvYQIq6s0NjBH9122XBlmrML
lO9WDi7QkLpxHHwNuCUmyU5WuopuzuE+Bfjaz2mJIKrHbN28rwkTJRWUXQIjFUzCQH48mHInFGKF
UoOUshsb0ecZ23SMcrip4MglpcFaQtew4vrhhuPspeE5Trq224oo9yiPYqVu06Na8grIjfbEAmN7
bZkjWUklMNcTHl9izpMzSWSN1yrlN3PiaiFRPDo34d88cuKzEhBkw95V4pJ7s6GE00ZPR3c2DOBP
frvNw9nVONNwdeUQqNLrOCm/1iLxLL/DFa9vteuo0s+zcPoWpRneGhJWcQatXRu7rW4zK4ju5TJS
z/qukb92FcR2RHKWa8xh6ySYGeajUniRabWOPug3Bq1ObibRXRKnt6EhpLM6LnNHZOJJIWB1QpTZ
q7Io6hWXgAuay5sruartF9MsngXJPFcxUt2buZM7ep1ewJfcWJyzmNvP06qroy8HHupZUI2Zk1n1
1pCLO1XEtxM7A2LFYTVCWQcl9HVSo3tRfcqU6pvVzetWKPvSkpF0tq49AaCPrFvknZtUDh5ka/aR
8dEH0RvcYtgVbAAfbinZmF/woxJdQLlqJ+tLEoonvEm+hKl4FGQ94RAf3MGNMIAL0HF/RJT5MI20
41EY1rPyQdWCF7Mpg9cgXqdsvaqRcH4lvpsOUP7nNL+hsIj0vfgcSOV0iVx7vNPy0DxTEj1fGY3i
sH43iWGSmsYQqNebXa2UhHFZM638vqxuRYEsWTWzdl+a+ZYNGgVCmsizoweaxIXReuVKx/6iqy4Y
Y2D9cbvWCXxWWgl5vC3XRdh+iSO7dA6iOZ2bo39OpFx80yLD/tb7VnzHyscRSUatStffZ58r+Hq0
xUUqgrtEBXwkYX976RvFwYl2TuTUITnqRTHif8L8s1EyL0dVcwRSwtEsvuRag39GmFX4d1rzNcfa
WmTWpRYN25qQvkO0FzXBuNLzXN2Z4Vi5tjUqf472HGG5adPxUq3DYbhirnydCjxvyINU0n0ZpET+
tfYArfkqkHwT7VQ5yjxceaaNuzHWfE5LmQJDp3TGXhGF2NvaF+b57CKbF7lDs2HPSU0ah+6JmyqN
s2SFyy3ub3ar7NWqMWy3jGLb8S2BOKoCheBnwdS7dia6jZ0WgaAGE1fjWoX0Gmd1bnLSKDYRsNyS
b5HJOTha2pEdC3pCqDVHbbozAeMZTlVJsryzfPZgUFdhfGvLY5pdyE2sSndaWtMltkIKa8hPbGuN
6Si1KaRdneLUchWmVftYIMVlQMeyMS5JF8bSeshytbmf8rAgPzKX1a4jg5F6NAzRUVz4qP83lOcC
tLj8i4IuUjMcXmqKJ7QVNDITM7V1NNZ5WQKRK/3Uyh8G3kT9VVjlJDhgYY5q3RB91dRyktb8Ohs5
6TJ/zf0rg4WeIMzwwrhBN27l/YBGsxuHcNOEoszXSVIXr7THAoFEJ6Vu0fIoZFHQ2L/mg8GR17Zg
HDZ9XrafVBD6X+1cRI8ijztzFVf9QPaF7PTnORjMW44B+iWGXiueyauoAoz+POKoSXr/vpUR7uOT
UgX9OQNVcl4AZtUcTdPz6yEUvDNkVdq0S1Xaq1y5K+LgimSon7K3JfVdGFotXJMw9Lj5D+lObeyO
+21VACAbSZf2DhC5ZFir7D0vvtlUfPQ8SjR3KCPGBFrZlHfqkEWXnYErQCCXbGJZPF5WpDPWtlxW
TyqNTOVWG2h2WIeNhDwcVT95faklzlz1MyvQEfo0n9UheihSu3M/XBddGL2gxKajZIrkhFumpYQN
J37UEOx2Xf4kNQFR+6wd1sA0W+Vn3qMBY7ntbNoORNSjkJ1F9dWsfVnQn2SZCa8mI4a1q1QmndxI
6GIpNpB2Yv5zSiZKV37iSEhfzSlCM1xjp2V7SqomF7MJ5A8b+lQ0r9pYGyTOdCE5oUoLC51y3fiS
tkmorJIpJZUSYBCAiaqPYVNc52XH+ZXbnOB27d+ndTo8KVPu+67aG+q3TCNN4cS+mCpnKtIhc9Mc
9u42kltroEcnTW6b2bwISLk+x10+dFcC+4k9pmv+yDlpTexcjZmQp45IpbL7RREJaV9Iry3G8k8i
mcS5EopR8uRRJj6z6qRUvLr0jYZ+CGO+jbJJuuvryM6cbtBKMuwK0JBVaUbKo9HN5p3t51W+VpW0
v0l9tM+rLFaaJzU0yoeynrM73TeidkWenuBMtEF58BSaD6pKP6XFQqaDa4O31JAeKav8WOewNITS
h0Y7lbrKsnQLz0hvqsRvd9oo+eBX8+5q1ozmyLf8WLPiVoROD1YCLYpYkLwvdPyvNJpwVJdreTdJ
pdJvCN3hAMfF5xrpAs64iQLo1vC3ammLO7R+6X4gE7cWue7/bhGZXnHUQ4IaGso16mjvSyRxbhVE
xikS3TpMjFUfjyQNc6kczmc9PIZ6/rFmBdb9wBdGCmmr1rKMPIapkiTQ93Yl6bxNyzXuYeAI8SZD
Z+WXunF/pAR0aN1+XyTjbfIy0cwdwJ5LvazSMb+4znY7K7H95kVpNOMZYB7yt7xMW9KQnYKPXxZp
E4nhPtaHjc3KWQUFuMTNr5/lh4lFPQtG30GPBl2Tguv7ge6qoTcrTBJ3aq+VfM3YbAo1P0b7/uBb
8LQhI4zni0UhbVGEVWq8bSYdj/lyavqNnSfpuZ1Tlvr13/JDmQ49DxIornjgqwxQHO//lgGbKRFH
/rzzK0O5NLn2bStD9A8GciKuW0G3FrhfHdEC/FCaP3wp8kfK5Yje2AjffynCLsjsuTnvmghLamw7
aFdUAH4gHZmPLIqPRhEdFq6LKEUO2qX3X5VEUl2Lzpp3o5rNr0pbisvA0pojM+KjUQT2CuCNpXfQ
lb3/FssnWVbP8rwztERc0VOJzXHaY2zTtXWxzgRXSRmnySPD+CZHfbcm+IMOBBH0fDiTUTx+/7V6
WE21VBvzjopVCEjRn4gwjTZRv5GNHbhBAcHoDuWs8UEXw/Q4kTU1DtciOyF11oiRksRwCKPlRDtX
60AimVvJ1Cgb5dB29dszDQENYgyIkFwXliqJ0TJr2R4H9OADGS/t4LGAxbBbzxLeUdGIgLNEAvvr
7/xhl6LIfaCioR3l9cvLxo8opROwoCq8C6mwNZgJupmIqcuF8eec8u+vv+yDSQA2B3tYMjpswNZi
qlVWNUREXPIuFxOAuyLoIbJVUtR6gxnKtzmdd/fzFCnPv/7aDxYTIn7wlXRBgwFYqjpDzR7pJjbJ
3LVpcubrqCfyjNtBgbHSkeH84KsQukCcA9xzkDYeRuA7oYIxpYg2K3XcaXZee5Xd0xctArPbZXme
HNGCfPRdrFksm2jwRu9y+Pl332WBK7do9J13dquVT6o+UUgVJJNWaTrZR3S+H0wTAMBwfhD4A1pa
+ngSw4dao3dsgoVhBFy0U/i5VpbsA16nRRBHGu/XL+2DbYkWariMHGgHtOxi2204pkf5sAMmfoFn
kIaHI9Vccfvrb/logwCXhZRSZedDX7JQh/ZSgcxc4Q/DRLd+mZm9V3RJUWpvw0J9lIxevsgi2oRR
xOY3NofpGcVd43nMUCGuVBGN574fjV4X+YgpSBkGG+rO05E3/dFYwL0j+tff5C+Lh2yivChrTZp3
GsI0t5lx1Wy7tjsydz/6lgNYl0E4yGSXaJghmOyxr+1p58+WuskiqiSVEhzTFn80a/EPZdPhzwEK
t9Byh5nS+r1fz7vJxMJWzbRhPVGR4dqPuOTt5f5/6P6/OEC/m+fuc/v8P695G7XT5XP2+u9/XT/X
zy+v6f/smvSZgvM79v7hN//D3lf/AHf6hgJCTfamjB5em/bf/1IU5Q8FrNdBvEVJ4w2w/zd7XzH/
QGGHpxAEWo5Wwrv/svcV/Y9DvxQSfbZZDbMo63fQ+29CvX+ObppLNVSQBLSLQ0Lyg6hIWE17vY4v
Y+hUqp/tk1a+TArNnUdz1wvpc2LmlyMnt1qLcGXjnEjP8VbxjW5Fr/RLPvqOVIrtd2N4/ddXvyP0
H5bZR0+0YCaNeqvScz41+7iU95ZUBZzLJYUDO8tR1nVroAPWyq9hQIipPbdou19VcCXgknffqlj9
VFmt6ozavEfP8ayZGEwrkoVVWKPqVGLMbK3k2GrarblO24myxIyIwSjiWxWq562iIQPwM3mfdtGT
Jub9PBf3cxZf8uSfprkJVrQbDtucgtc2qyXSolbReqQL4KVp86tu+bsgK1y6Bq7lorinhnCPcfml
mSXmKoTOtxr0+LOgdOlUkvIy1PInpRsNjHLlu0kvglXR819da1zNVJV+PaBvKskPBnR5NSLGpJen
Gvu9HeMW21eW05FDcILQijx7UFZcBPEODt0uUlaRj5d1GT8VubkrgkRbaWPg9g0XCn0gNesX2yww
Xqndr7L+S2cq3OfG6zbWJZeaX7C28iHbDagC3FYFwGLHau/VE+atw9x3VJzH1IEWka5Szbg3lVxZ
oaqkcGjufv2nvukgP/pTD3Pqu0PaGFu5TyS730/+cJ3i8Fjn8Q1ajwsGedv2ePP2Wp86oe6bj75g
/hKWPmlRGnv9DAhTb6vtYMTrqAzu4gF+pq2+dFZL91KDdM4M0s+iUPEtLkV+E07BdRdUxxqL3mLk
jx59Ecskhd1T8Jerfe0H2LMOm0zfR5TvSPC5BAvYR/i3Vr1OApAtpp0+9Yb8yUhax85CN6kHtzSb
1EkTpq9SVRAhmLQoA5RzG6KybRa3wTjc/XqUF6f5f/eMJcM5RDGN50JY7zt8GZQoPxgseklPTqPv
4GNToa11po9V3Kcivptrbhv4Mct0LRlOXZTnGUuFxPCxFMD7s+6fx1lEZhBMejxKs3pviW7VkUzS
O1bWMSubRaf7Px9/OMi/m1MI1A0APDW8VgAcVVqRaJ4GqhZQGPRetVEf5q0TypQR6K/Z5G826CE5
+FTN7oIM2Ecsh1d+0J51Deq4IE02QietZabRE7iCO0VttkVsvv763byP/f95WPH+YU2SuONEKWc/
5qmrBa92VnOfzVc6fr4Y6x3ZUhZM0n++ZhEuQgdpIiSL1V4php1qFCujyhifYNNTqtGUwjXrEkuE
dmXrx/xU3izWP1ogi5PKz4MmH9O82g/2jDbUOosTxNe2FqZgWIw/kcH6LooD6SEJOtR88TY29PWo
SrMr1S3Yh6iNV9Ru21UayJ/jiiJPU/df7WJgL7NQOqECP8ZmfCOKf/SsizPM0CfJ8Cer3LdDj3Uy
oCmVeg7nVDdTWkKqFUEhNwL7QVWbdajPo2Np2WOtkpC1Ah3n5ibwJrn9nHWS6wfBZasMbmb77kDv
dRIC1BijlypSb6l4zitiDtlFaOk1mXyk8fcnuxHpmPfzaLaaijuIqPZz1IAA03K3IaGkCuNentVH
HV/uSu02mZY4fVC7GHutwT6tOh2TQru5mJAgkQC9wV5qhU357VDIZ1ljIgWMt35Gq4UIUIn9esa/
Cbh/HGuact8/ap5L6ZT5drWPG0lzpE61zpEhAGxJoh4XmdnwgokIJRy7adUPaFYCJbktjFK+0hVE
IVlqARbp5QiQB8CuTC1Xut/SNOpn4tB432wB6jxIQ/wJ7d0D+KEvNugSlIvppsOJSW4UsLciEk40
yriymtOZlcGqgpBwL/JjlwblsH4/+iMXp4NfJa0FCaPcH9SORh6dGYa/zwxkUwC2kGdfJvVnXteZ
Pou1Vrdn8OTWeZpLRxb8WwvaR9+/SP7lEJw7QGHlPilS2UnnCdV1RtBjgEa5LgkpKIaiasozBbDX
8DUR2ktJ0waCMZP8vC3qDddCGC/cmtNJZ9l238aMVg4qMtQwmzhwtEwBw1KiUF5RYczccm5vyjLR
tmPgmBmuF2V9lqX9mXZoHKYgO7h5aOketXp7jYXzuUUfzQax7xb73WcMKSxCs56iSYYsWJGIpmR5
fpitdCfIM604lGgqreRbOoAGxCL1F50SOhAnn+4+5OUAnC/7vH1IUvMxFMlTzyaO9UdxngViW4aB
Nw4H2U6oHbl7vrWtfzTAi0PMlJsBLY7a7eWRgLYJqvum1+g5JaO76gRpBnod27Wo0WhIXStW6ZCr
nsGm6HISJ2vsAEH0JtozToOE5wj+16EPzQ922L4eRjqhRwLhX6+4RQ/Ef3Z/aHfvV1xftHBuRNfv
fS28rPsLIKAUEK81AWAK89iV1ul7fTBVdzQp3BAXUAlDCQo9xyZgaIJ0M6J8LcL5zzivr5LxaQ7S
C1OyNhV2E6VVbcsRMQeqtsbUtvUsNqkW8LdC5kS3miaGW1f03hRffAs5gFBhUpn1LRX5M4CGG6PP
nMnHD0C9SY1z9t6VJJ1n/bdRNdcBguooTL1fj8NP39nisPVpRI7Coa/3Oso7ag5Rep/kiem25Mp3
ilWb1KW51hfQopzCsPAxY6OWZvxGFX1+JhMcbLV4rlDbwXBrZED0ogIXqKh9thJaqG2bCYHKkYc9
HM0fTbDFkQ1OUpGB+rV7iug6knZgUrvIiKcLPw99YmXrinI99bvDApQFGXANXYIT2MU5PavBbZPT
mrcK9TC6tqK4uxsyC7nirNUX6BeRfOZFexAvSTSbJLFnNEfimbfM6EePvTj1pzEoIgkh877R5dad
NTiTSZsYW/ydlDWi7dkTYdl6uFYOKKqLwe0zkJuki8goB9U5nRG3ZuVfld20RTcVOqVOzIzwLPTw
JtScnjr1KiIFhxwmblEJm+ka3yd5paqxQUkxQ5+SmKPTKNFTZwfXWMEEjhrgTJBLSbIVaqWSUkWO
lIb8oFJQB0UQy1dlSxdLPcW3uk/Qd4ga/SYt3DBptv2UPlERu46g45QakgJW0a7yg0tLwh/LNxFV
mAglvUDIiHQMrdn5U5Kwjg5RvZyPmwZxdZu0BNVmEXg9kAZHTdPBMwfrGMjkJ0EvTVnvl7hSJUbH
5bXcYz7GeNGjvmqagVrrkPmj07dJAP2qShyz6F5HTa2Rz5YA6Mam9Oy8G7wChJxXFcqj0uj7ZBY3
fSzOxRxW3E6EfjWq/bmW586Ui2PWZj+5lfyQ6iqGMtfMuEz3SWI9hn37pT10EunygMJGDa8hPj3i
oPuYqeHVmDbtBrYqO6UhoeXLMRKCG3cNrPZ5iqPbXy+5nz7RIjIRbLnhaOZkMiolulKmGNvbqFfb
O1/k21Ayhk+6auNBjcO4Fyqa4kZxPmzTStrXWhGaGzYYVE4zOaOLwJ+jTd35wZF19ZO8D1yz9y9Y
BSDRNq1c7oMQRbVMS8BKF02wESmiCIIoQIIUzk3JuGqBcdId0KIHprfVw2YAZVU6aldhV8hraehU
8gnIE0om4pET5if3Cxzq3j+dMueRVXZKv8+1ZKfOCjYngStL1oVpFTuDpX4QkIHJcDIlvDnxbenv
vzNTM3wI0mnY+5GyaRN/I2dYuJGXxY/QQtMtbxrbdisdzt9IW1LsPzRwTdQIPUNp0/s5i/naCtsj
bO83+NEHG9+yhMdL14dKUcY92sUHgdGbI9p+WhXJeO3HyIyThjwKsOVXQK5nKLh2Iizu6KJEdKzN
ugePM/ZQLL4UEThEqY6fDUs6UqZ465H+6Nl+PPjkspPGbt+FRnjI4QRffGLmP5VJsfd1XzRbNagU
hKFiHUX9WUI2LG2aL7JenKMy752e2sC2t/pyTcYg2hNdDjctTp8ucoFbHaXobMRPWBD6YFknL6/a
I/ZBPzuxrcUh6KcS6oHW6vZK1T/o9Cx5DZ0uYyvRV1lnT0rSfqEBq3U0vIg1rX022Z/RFPshOYXw
kvaqiyYKoHx2plgHM/OdQVCdsIpeg5yo9shMPFyyPhrexZlnlNIcSoPe7VVM61DIxRdKNUINlvNv
osL4TBTBFVEZep+5OkepeK6ACVqhDODJMh6PHfZ+tjiwKv/RrAnOusGVSrXdvD3fbyX874uM//zv
w++8FOVURxAU3xxg//mnnxrxvvul5v+8fUjwWhzy6+/+wXvLtd90r/V0+9p06V9f8Pf/8//1h39n
7O+nkoz9S9Hl7eHTSG7n7/L1h4Pu5/a6188JvbrPP/7KXyl+0/wDfB4oEvQRkELwp/qPva6BU66l
wemiSZ56LHa6/7XXFeYfNCYboF4pDtBtfYimm6Jrw3//SxV/HEpy3L4pA/JzfvQb7rqHqPyH2aTC
0n6/rynxjPpmhi9eALdzUjtEqDen6+/G4fqvj/k+W/+zD19s1IYB2j3x+XBFyj7hpoW8tv5rmv3U
Me5nH73Yj9sCh7jYznQPXWC3os1HApQ6/5525u87DKNy+NbvsnqJr0RD0RVYzhnjVanZZ+j0jjl1
/ezJF9vjNMGmAgEANq+XvmSj7gQyFKrTBnyxg4VD3CR+R+GhULW7dEyem6E78V0uth3EyRVCycyg
+ySS0Voi/oconp344IuIUvSNNGiokjy/pFUyMItdNsmGe9KoLLGdotTNqS983cNRNnCGTv+zApTj
nPbhizDOtoehSzg5vACrH2fOpNHtcum0QV+yFky17ihY+Zpnd4V007eydeh4Al972rMv1mcThEaP
1Ynu6Vn35NNVbJTi4bSPXqzPgqatJiv5aDOb4kPp5DzTfs+B7r+rc+nXg+Q0T2eVK0RZBkTAKpe0
um5fT3vwxfL0427EvIFOHUh+32KuZlFWXZ/20YvVySzBzuSwZwVT5SHQdofGPxIQHob1g21cW6xO
ZMNGo8JAp3OmlVatCOerIArqM7bfI0nfn2xbSzuzUIQSDK1I91Ta7kxZOguGbycNi1hmk7Xangc5
1GncNva13j+Xwd/ByO+eEmKxONG0VXAQAhKBmTzs6P1Izjrl9+wm/zsNl95KBqh/P8Ug2+uFdm7M
2RaMsXfakCwW5jwMulwc1j0ceQ9q2T6BrXraRy8WpkIPkUz+k/u3ZFj7wJSaP6E+xg+nffph9nx3
cCLu6eUy5tNVf3rUuvqSTPeJY7JYmKqRdTQNRZMnyeq3Ga+YlS4pRxKsP5ncYrEywwTC7NgFkzdY
47TW+9J2VaH9Hj76n4myWJy5VRq0MzSjl+rGtW/rOApU96eN9+LclPJ2pllx1DwQ8w+Drn2LaD9w
T/rspf9Lijg06KJu9Og2O4N0cImnwRE5+k/Ge8kBzGajk6BkTGi1UrHy2/gyHexvpz32IqKdRGb3
BQ4pXs51ZGX1/UYX3fNpn71Yl4CowsqIRpTymdY4lWn/KWXziWOyWJhNPRRlwSXeq+XhtZSaT4H4
ctpTH97Cd4sy00ZltmNGu1ayy67oLmXY1KeFEG8lwu8+G/tbrcTHZvSoQWVnOb0j951aBKdF+UuQ
qlFPkpqU5egNwnpJde0uS+0jJ+bPpuBiUdZ0v03J0E2eaky08IQwi/3QOi0ofMswfDcq0GwiofTF
6PndsFEalQT56J70Mg93xe9fZuKPltTZ5eQJahjCwrbED0+b3UvSNsYUc1XTqen1JtXQSI/OQ6AW
Jz73YlnGQQ0QqKwh2kUJLOb0DKee006Gtwzrd6MdwJROrcMsSaj2ujYqAyoOen3aDF+iUX2r9Buf
mehZQa+uuhBacBz3py3NNwjud48OkiWzkoqJ0nfSLsrF54A6w2kTZXFeBlLSaxI2OV6iyeis8jF0
6Ms9LZRdNmLQZJZXkmg50sr2M/1vOqgF+Ygj3k9W5lJ0mOJtUWsmW0pRU93NTeHilHbiofaWU/5u
wKvClJWKxkbPmMrbNgg/d4lx2oAvlXSxQjEzZJw9QTB7KzVR/xin9Wnb1VIbXQmRAKXIJi/083t9
NG7nMD1ts5IXK3OMC7MBJHY455MMbxzrVdNPe5VLLZiWg3dvmnSk+iT2GY2MaNXvT5reS8V9KACj
d2oyekCvQXqU2X2YzCd+9mFmfjdJgkQvJSViRAorggHQKk6aFtlpd/olNZJIULN0G7RnV5t/xiPI
BRx18hM/fBHIDi0YgwAlvCfUHv0FML4qn25OG/HFiRmqVThUMiMeKu2FoFNQb6LT4m95EcbanSzS
0IqZgrP0Og72iybPpywcsquL8zIs9IZO52bycCOVcUFT0XFIx4p4H25VfPjyfgnUqtW5PXj4gd4m
NhkUNHZH6ig/++zFsqxTxEaRwtEAf7xaj7qBli476gDzs09fRLKYKNex5TPF21C2vQAoLByJPDrl
eGBcFrGsmcSSKONq9gYgb0+p0trPcI2G3QkTkU9fLM/YGJUMT/XRmwv9QTbiW7M9ZfnwyYszE+gE
FnOBTlZZatfREIlVLbByOe2xF2uzqdNKpiYze2qp3eRT5EIcOHJ3OLy1H9I/PPdiaWK/0huRDBpI
7iKv7GVPboev2Ji5ShS5pz39Yokig6am2BWzN1bhWtGDNa2mpxxA8CUXS9TQfRsLGZ4+UOm2lsru
YSCjctJjHzou3m3loxqY+E8CTepKydOSGU9AXXo97cMXSzSR68lIinpG0NB+iuvhS/V7Fh9/pwwY
ksXy9E2cO3tVsI8P6bcUmBp32WOePj9Z+m8upd+dbiF+MXU8zqMnZ8VTofrXcvj1tPFYLMxpBv9r
zz5HW9xeN3H+GM6/14r2z4AsVmYq45GZz+xXTUCJeLQb3cU76pScGKO9WJliFulEU9nszdF0h33m
HbCCU4JCPnqxMs2wsnqzlKhTl9kWXuFdo5WnbVbWckVmpWGxo6he1UpEWL4xeOqpz20u1uSB8+dj
6T15VaXuZV++t6eTQvADHfz9kgznVrFrzAM8fe4fCZr3RqudtpMsucuoT60BSAcvMjPv4sB4ngvz
xF3KXCxJIyLPZkbG6NWU9VeaAe4zCrWHk1aOuTgwUQtoSSKXKgDM8Wy05JvZ7k5J3DPcy0UZ1WUk
a8zATJT3Eg6SXtBBcD3tuRfLMsZXBWKJOnlTEV3AHtgCtb097aMXi9JoodzAlJ08JVc/R9p4hwj+
mCz8J1vg0jf6/3J2Zj1y29C2/kNHgGZSr1JV9VA9uNvtdpwXwXZiUaI4SKTGX39WBRcXNuNO4xAB
8hA4NIvisLm59vpa1I3yOMPSWWNginPkHwmdPvv121mWc2ggy9s2XB7a7Xuv9y80AC3Dq20XvgP7
8taAuwm868YfVSNm4FPEi1/bzrLsgW2RcQ0OCwGlQtbztU7YOzvV5Tz8TXiSO+dkTrncdb4jPOn6
5Fs7w8lujK5RUQegdVrBf89zGbkmKvG49YFRyHSSpP+yxNOht/VffsPjrNDaxjDp2jEdQ1y88zX9
tOf0D7+mL7P0pwMZ6u51IwAXHSGfeearrAJVeDbtrM8mn2ZUjyJb2ITTYwNDLJTIeDbtrM8ubTdj
WvRaw/q0UhlKDxLlkxa78Ex+HZHREmMY7wBp7mDZCKr7eiNVsL0TLV/G9XfT0VmhKJ+ZaU9G7IjB
Zr9ALmfuRd2adyb7G61nzsm5bhQgjAYXTplH3xvboR5hzr96zZTMWaOpyBZtL5GyFuIJVvRdCTKj
377lKoHWtCBrXuA5E3lOAJX5MJchPO38Ou4cngZ6Q1S84vGOzOQ+hpC/SRK/8y1zFmZyIVoziTFZ
ejjhzfAyGQ1/8eu2szKXCzR6KhgC2v6jpMNXYYsvfi07CxPnvakvhOmjXSS9EpPsznVu93fG5PLb
fzPDM2dtxukiwwTVDUfbMhgUNKxfHy9k6GfDCsYOXj/BfbfvLmXYc4afkNHhrDf6OdL0yq9pZ54z
nYzYyAFpt1v0NRiDh26L/dIqrsUOjPQlsRSPsfUQwX01VN9h5+y3JWbOxmLDXKBKAlnxOLRXXURP
8Fx/Z1d544u6GibJAMnbFU5+ajp1k8HkaEa9OMmD2m9TdCmPqJvPYQ7WIcGs+EcWB5/2jf7l9TX/
pWIiHB7rTOLJSk7ZTZrMDfw2AQTya93ZWuB5nDa6R2a8Z+bvos1QBLTDY9KvcWdzSWE7HtQwPcSp
r4ey3uWnBoJbv7adzcV0NNn67TIT2+IJ9JSrGrZMnv12tpc1aKTacmyKsAsWMJHPv8Ok8T1jrEsH
f7O7pO7u0gF8RDN0HBa0rGrW7iRAmPDsuXP0w5tNRc2GtDsq7lATCCnQACa6Z+POAmVBYYEbwVyR
KL2tjIBvJRws/CaiqwcyJrKwgsfqX8LtugH3Q4zzB6+p8o95w08R4gJT2U0QfM44hO9rMd3OvHv1
a9qZ4Xk/x1DhI9SCsxWrshy86j1mfsn3xJnilicAUOHJ+ghr6keUlDyMmed+5RCb/geQEXi5S4z2
kHffwLeHr3T25DckzvyGko62xYBea1ZfrfiYPQ1u/Jp2ZnfEJervybIeow1q6G06Q+Hgt4G7lkF5
Pq+kkxHmdrqfgDx4mLrincPnjQXvKoFUbdqJbhLe4UECl+M2AZzi/+Z/+f8Te64UKBgVRJFttiGv
PIOAVX80qFTxGux/6u9/WjU1aIFAnSKKqCGcvQaPit3Qaan8GneOHQXXbauLAptgFlzprbgegubo
17SzJAet4ADNsAUu6aof5qWNb/ph9dtKXLIh25MuSiFyPU4bPGGNgC2+lMpvvbtqIFwggoERijB/
iO7DUZ5rNXoOirMoV4bX3mFMEAAlKFiGfv4HkZ63k39MJX6aKBSoiM4OmIN6yR5sa84FBA3//S1/
X1QE51XnyAEojuXw2AHaJufNjtL2f+w/o7a4BXbbfJxhpnZP9hWgAIDE4Fm33APpvX9mabycUc5j
hjLrwfw7zWuSTlcrDJbvl3gxj/APhPfvaMP6Bslx9rQtYaDeqYR6Y73/Uxb403goaw2MsC9jTZLP
aVyfgeW5/u/xeKtpZ9nENbDoULrNxy7qX+MR3vQcTAm/tp11szENc9VEzMe9+KaH/MnunvdAV6az
RHjftbCnO24iOrbbcohp5zkgTqTWwzBq4tGqj0TyOz0kyADnfke7K9IJ5lbCVRmZ3yXIxSEegEbi
5D2fn7c+pHOSMQLskTK7Pl5MtKu0pn2JohmvAhx4YjqrBoXzDYqYMSpDKMRpr1HfSXn8TqB2mWu/
iV9doU7c12FUC3zNFQru50LNn6ndKg4LAJBYCr+HR1ewY0g9KEgX9XFfbBsel9oWD0ggjpnffujq
AAs4pmrwA/djvtR3fTbfNsV7eOTLevnN+Lg6QKg89AB6GJZ/YLrXMUDIAoIThRN4DPNDv/67qqMa
aCFp4kGjiMNuh3kB4QB2QF5qwwjOevhpP+9gRWdSno36aGrelj2xV6pvX7y2GVd5tKHuOoo5eh5O
wRUP45PsBr+8Z3hZbD91G07xUbsOKJPfix4ATnMLRqJf3sOVHYmgaVG3X2Dj7Q1olmS8lIiukNX6
DYpzPNdjFih0PIXQkMDbF5nsSgTxe44Db2w2obPZDG2TA4EBTXeyLZ9jFOWyMfJ8Dne1Rzvf4VeF
zOpxD0dYy8M+cA9Tr+8Jx/Vfv+fW6IxKylGpxCe4yLHWVP2aeTbuJMkuqLnNjhLuABmodLbd78dM
ed1TqOud25B0neF4lR0BSP9uZnkDTptXVE5dp3DA0Ad4MKAIvQkCA6cas5RwdfYqJIzov5RHIulR
RI7W2xj4n627bZPlnWPj95OQurIjBd9x0k1wY0AB52eW53d09SqURa+dICCCI/Kaws73yIoJPipN
8XcNJwWvnZa6fsEdqtlgN4N+h1NzQyy5nxO/dUld3REwJ4YnHGWbyRgHxwHkDkYEPfhsKdR1GUmB
SZnErPOj2Xd6HbbxxyXd3rPneeNjupojvscrZBkdGtf6dZqjz7ucvSI66kqO5iHu9KIhItuX9gU+
9bDJ8XvroK4vR9vCAzlpMU9yKVoYKqanNOv9kmPU1RylO8ljYVC7hRrivUoATYxVPvp9TFd0lO0N
yAY1wSRswgcqQ3BPQ7/57XphLDgcsmyAk9uKNNaNHW0KZSqL/XZZ1wgeHzOc0wYdX+v5FTnyz3rM
P3lNcFd2xOZsg813jKYXQHqJGqt2JF7nMXV1R5T2et2AkDu2Sp/DbTj3A/Ecbyc2XzbadaZbUMBO
IjgMjfzJ9nHkdYejru6o4Ws/zQpjwvfg3JLZlDoNva61MGv/9TRmIKz064SOAyDGDyFy15sKvOrA
4QRPfm2ctA1IP+2agZ8C7CYskTOhvFI2AF/82rSdslw07QznnUXd1XsAgKCfgJm6uiMWANMNqDaq
QbE6ry4bShNtfto36iqPLPjuhqUYkmwZX+spvIpH4ZWiRRri1yHJ4di1pcmSHVGec6GzVusM+ymv
ZUmcUJZMYcyXGWNCNwh1RRe+zkzoP/wadyLZejGU9QTfcoRLEhx6+rAc9XsONm8casRZmTQK5Lxy
FN0HA70XW/Gy+DkRXMA9vw54iAI8JcScH8Wkrrqu/dBSevIaktxZlkFLwgAq64tVAJB4JSAZBcpN
Fbv1a95ZmE3DJttdpviWgqS3hv0RzHevAkUMi7M01yAiRm3oexq8xlbC/zwAbsyv49mvQx5BQN/a
HgmDrU6/rhzp5VkUfhp6ml+m0E83zYzacCkuU2UKlv2lbbP8KgwBl/Prurs8Y4xzFsChARZVD0na
3+9+Dyg0dxZntEKPgUWUH4Nxut235bq22i9uc0VHBiwZA8pefkz7+H6OmyN0aZ7j4SzMEK9sLb3k
fkiaq+s4AVERlpt+9xJXcKTW2IJQxvIj4MHneupeQG3zGxJXbyQa2UbEtojv4d2bcL6VHW9M5TVJ
XMFRdCl8rCVCFNLCvq4wzc0GjrnfiGfOwpwVWYNYY8RlDlt5odb2GyB4hV905WqOmBqxjacwfdEa
HF1Y44kPeHurPT+oszY1yIqsCTHqUbdlpxrpyseJq+yb37A7a7Oe5nSZoAiAZUASV4ZyULA345c3
cIVH9bay1cD3DQas9XcYvE6lWHbP+eIcnTrGO1Xb4MoGAgRQCSGXKCvM3ru1XXbVfyc9qavdWdOA
4BkFG6JIE3a/t12DYl+RJGD85rP2i+RcFc+gAZJSLSpOec0eGJCUNjReT2/U1e/koHPgsLjsAmMW
VWIE4XbJt/cMYi9T7zej40p44lghd60xJXuG8JDXQ19N6576RQCps1i1ROM2grUkH4E1sPnLKskX
r9meOocoFw3ZxgzDksx5+sByoV8tX9hHv9adldqhzKroOaZkQrMvs9yvtDRe+VpQgH49oLugR9Ai
YRMGb21V9W2MaFEDDevXcecYJasmDeZ5fkTx7FrVlgPWku+eY+4s1FH1s11RE36c6glY5niFBJbu
zG93dI2IglECURQgvcI6ULipvc4zP0UWdRWN/dIGyz8Wp9klqxLBjxcv+5Hfiwcgf79+0WVtRlNo
5FTzPIWrMHz+UWtY+31QV3yU9nvNZYNAtGhScI7j6Guv/N4Rqas+6tac7fmKO3m9zecI3mwg9/kF
54mzPFmQTf9vqhTitM7Jj3Cen72muKs96tcCVOkYveZ5LU4E/F1J4drs17izOocm0XPWJ7jaWjDf
Wkgxo1T9+O+23ziJXDOiLNiEgKQZHkorY696l/UdTqf2pObZy58ErEFnha4gAedUYmxMiuL5mBN7
W4x29IsaXSUSBV6ylTLEyE/1A4ft25pTv/jCVSKxgcdJsKNpAP9Q90a/dWL2kmNSV4gUEcjgWoIx
yUx4PyPRR2rN/UIXV4kUpprLieBVIjAbv10A3D7BnNfL/ySisXN8MjhxAEODQekD+rpKJEKKkHgZ
/KBxZ4XKJhMZSnfwoNJv/Y2KoSLFXcb4TRVXjVR0dSriy9ZStMnXhi8jShjjwbNxZ5EuKaOqtWgc
TPBDa5Mz5e9Jy95Yo64xEci+TQNr1vTY8CQhpUxj832VATx2E2sjz03d1SUBTDLUAJinx6XpurtR
BnMFSJaXQQy+rHMpVaqDm3+MSbkm21ZNc74cmjh7J9J9Y4BceYIihIdixAa5BLN83th3ApZrb/L0
nfbfCEhdjUJPNNLy9aXzzfQx18MNqNd+4YurfkrTOhDNfMktaljXqyG+6Whh/A4O16tobKJ6s1GT
Ha2W94Xar1lCn/773HhrSJyVCrm00GuOfrcSsBIz2KFEHtAvd+4qoAYFqeMmkcutIVg7ChneymD3
E4XRf7g2PyWjumiwdlH4mJNS9zaSj3lf+JV6/gt/DcIvuKJpADu4on3I0+aaeBnNRdT1Kdp7s4c2
vGzqNH2eMnFPJeGe08RZm3HUUJOmSBOvTJOym4bP6wYmlddEcfVPKyDTKNXHkMzL9pFZdlMAaerZ
thPkZmmghy1Ax826XziMHwPF/ea3qxiKItAGswW7IZHxRRu7nwLYCPqd0K5gKEkBy5lBpz1SCtOp
PAyOkza756A4KzNiw0priZky1uxpFtOjZtEnv2/p3EBxc05VNmJdQozwvIWhOXYotjn8d+NvbOKu
ZohzATkCBCtIEsef65iVqIW7EuPudz7/GyucsnkcYRCaM7vBc0HaZ50s3C9UdDVDdhhmXVt8UQsc
xWFuCgi2WCz80i2uaijIQ8nDy9AIPjxnSXKTh34PFsQVDQXSLAOgqwifua7LjmUfmrmgXlORuI5F
RYMAul1wewYw5raT/SuoK14v5f/ibQcrNMu8wOecBGh27b7oagXA87+n4u8PN+BYfr08S4A5x2hE
LKeX4DBYdQYcxutTElcylAcKtzmCUCVRuywTA/ppl21/+/XbWZ89kD1hAZr3MS74fTP8IdPko1/L
TnTL83Deu8sdjrb2QFS2Q+a4+CniiasZCmkSgBuNxaOj4F7I1zXVL37ddq6e2GPDnJAELRf5t24k
fy87+ebXtHNozlGfLiMMSY8o8yrKBBCk4+xnURYRVzDUAx+aNCq9xOLkGa9QJ9OOfjVvxFUMTfOc
M2VibISA0ELbw+MS4l6/Zelqhhi492s+YVSaLKxSaR/llHtt4MRVDNm4HZt4i1IQWcCl4nZ8Mqv1
ygyhnvDXBR8yNiY0wXiDzAlilk7KLVHvITjf2E1cyVBKJw6syOXk4cP41PGkf6GbrX2bd5ZmMHOA
1TXGpRMgP/L4XhR+iXjiaobGuZlEBO0D9pNNRWUApMGZLpAN+p0Prm7IFEA29WmYHgEZfkgNOxSM
+u2zrl9RNKY7p8mIJ7kpUKXa2XeWbK9eS9+VDe1ZgffUBCMOgNfDHObhmUYq95uKrm5oHqKwCFd0
fMrJA2hAH2E+fvTrtyNOyC7Qv3GCsBnQtDksgU6cbjqydu+VH70x0V3pUJZvTZbXkH4RM7+COczw
Ai0854orHtpzSKcFgxpxrelxSJqHevGzbSOudAjGr4FMB7wN62GOb/OpDqsoFe/Rgn8f1+K0+XVv
sQHQ2IseoROMWQoOuU7+buJWtWVhGfP8svGvfwebRhg6gQmCevoFDHqylHNAVOU3bZxDNGTbjrsm
VBBhP6T3KoAnMQpm/Mo9iSsjUnSDz8iE4UH67Lzx5FsxCOnXc1dHZKK8a1uDF9AhG2kVcnozdmo+
eA2LqyQK8f4pih7B7Wbyw8zqrkp5/h54642l5JoYZcBpUBZeKhx41OqyMy3qqaZm8dsdXSWRMGYW
QzwA+TC1p7ARH/fdrxQJNKlfp6Keo2CBmw6eEmvKy6YVqqw3P39V3JB/bZyLvgHXEi+JQbHZivZg
6Rra+n5RZ6Xma7jOCwEIIydNVYzFY5j7PZhD2/xrx6MB6WHOI6TL8r4pMTH/Wt4jFL41VZzlKYaF
82aBPER0xVDufcePfRP4PYAiXv6141uTD8UKteWRpQsrk7A9B3byM7wgrphI9pxsTRTmR3Bf5UMq
m+k45s3ot/pdPRFo9lOSrRFaj+1YhkBwq2F89lr8rpxolyvwnhYKxVls4CLulpbt2o5+MYCrJxoy
lnSJuITo4/e4K/7oqRd7JCKulmhYZd4Mw0WVvNVf+5wZpM6YnxkVcUFmuHuKYVc9cmbNDqEsabfx
LsjX4pPfmDvLs9CB4CPeh1DeCDFLaLNruAJpv1DU1RLpHHw3WQ+XJ4TkCoalx+ndCtA3FqhrAlRr
KgFSvVxCp6y+34X9RpOa+92KXCWRRXDBowmxaDINwTFU0w+j7O6lfiD/UhDNprH1yJFkmYr22OVD
B/VG4efsQlwREQdIciwoWpfCHHiXbuWiPMuzyb80RJapDf8g9bRHtuyi5EvCZi+1DFSUv+6JSk28
ANYZH9SGZz7EX2nDPUfcOT0jIIGK7JJHjOr6w6XpPFtOXsvHBZkVTSFDO2Ant2txoLq7b1Ltlf0k
rnyoT2QeZAvF1byebbUiFCr6cPDbxl0DIGXENOwD6mwk7z7Ucrhf3rvHXQb13zoz4nLMmsYU+d7t
iMzbJDwCT5d9m0yAbM7OluLFb9Td81PVYRDginWE5OGmNgkvW+RBvdp2FURBuAjNBcMXZdw+9Rxw
Ysih5OG/W788ovxmdFwFkRRDltQSl/O+Xrs7qcf6JRtnCCxRaBH0ZdHH5K7HoP5YdZ54JqdcZZEV
9dwNc4OrtRF3+yUHU8Pl7J09vnjjFznrdswTMNpaHKsoHg5fxJiJ+NgVdERN6ApftuOwrFlQynE3
qqprksLwMAmM30RwxUdqE4VpaQCgMFSCFSCrr4PNkne+VfrGL7v895/eNMMWJcWzwLfScf5ZjZZX
UVT7WT8T1/womcY+LZo6Oa5m4WCAp/GhLybit7xdARIe1oN22zCJsy58TPUeX+fbkPptTK70CO7M
a11YdH3YxptZQ+9ZR34Hr6s7WleZyiDqLi8+SDBhui5P0Av37xg6vLH4XOlRDgxvoTtDjysKG+Sx
pRH9FHKFJ9/ZtkBy4sgMhxOR/YZ3j0nQ0e9oc3VJoVErWJFI4RRTmgEWkgbFXR1JE/pN1H9pk/Ae
CZAHVkHezbqUOlrKIOJ++6ErTdoLUORJ3ZNjokX8MqdT99jOY9f5zVRXnJS0YcODFpOJ5KwyDd1L
oyPPpzJXmxRrGy9Ng4Hpl6U7bCy51Q3zzCa4Tkl5HhQ93dB4VHTDKQzEV7tvfroh4qqTcMcKxjm4
bGyM1le9fDWJkn7hkKtJmiEr0WzDcVAX5klxIR4jHkZeGjziSpLMZXNvmx4Y0xA0+yWnf17qcP77
8HwjtHAVSauKtp6HBfR9bJi+AUTUhSUC8yE5WN1vH//7L3lj13dlSYZrxsMAo8OD9RUBtC0jGfld
cF1dUmhQRrTN2JbDfOSVaCFMln3mOdtdYVIeikKtBptnniVNqeAgeRpj0b0z+G+Ny+Wj/HQarolo
cwuEFSKX5Vtc8zu4pPvtX65VEBylkoDCPuE4r1EF9+UH1aR+l35XKEMivDmrBGOy7yGSw20Tw4rI
+JUoEdchyKZGEdUjt9XvyVJS3MyjzYvWGxFXK6P2MBRhB61MYM0L/AwfFQnad2K2N76lK5URoMWP
wyQu6WEeoBaUHtt6ei9h8Y+g7Dcxruuus7fWdu2cQv0gRiqupyZcSBkULEivRG/6DzKsxVaqAjto
RVlLPgVQkM6HKIMTQjkIzqbDBBHc5f8HQem06Dp+z8Mgiv7ZLH7TO1cG1xR0D5sZTx6oQaL1XWNy
Y8uWdnFQTnZqSNmOIn9um4mzKspVpq6lSlalr+LZTvNe6m2HGy6EUd0W4b+tqOro0ojdtBPZfmyt
JEUJ9TQ/NE0x3czKxtuJZQG3B71JqJE3IO4n2KxPsIvLlkDCY2dqSVnnWryqvcvpsVjaVRy6fa55
FU+y/pbNm5aHlvPl0xpq3txDfkimsqYDG6ptm6fnZZt38iPmomYwwOr4eCuVWB43YP3Sh45xmt/B
jGtv7vYMUIYzDyRrgLHdR/mK10eynLelU0qUS5TZei/pOOoVIPQQQECyWgHbSACg6HoCWnvn0Meq
CALCpK/tNTCtvL1SCxJgn80Wb8XVttE+rkYz1s0ncByHD0Lh4ve406zvS57ksr0twrQLH2Q3RklV
aGSz7wLFxPIhGwe5JiWDLU6GDSxSBZKiPWitoup5n8x301is7Z9LFEf6ptl4PkUoIsvH9ilIQNm5
Y/E+wXUpmkKinqZ0ajSebSPItMt4WuboaZxCaW4Q0Te0FKuiBsSffttPoMsCun3Ixro3x5Q1KvvT
ymAZSDl2U9xvBxMSQykcz7lZQDyYBC++L3qoox8gLYzDS0KgfLrTfbbIxyAlQXEel6AQjxPdZ3wA
OvN6KkFtnmVWoVx/2y+dxDOeqAiqGtjL3E2Zemy6jHZplQ5AbulS2EjZO7AEcvrK4xEPT5Phe82u
uxCjjBqRtjlRttdKlzlUXs/NlEXLoxUCSQgi2dxVi1ik+atQSz1ORztIePsn42DOUDpTmyC6zmge
otx5nT/KusO7Akya+uilr1kSH7Rq6GE0OuwOwS4ifPUsDUHpk6liVbgv3Y7nGWEfBhIPD83cpqqU
jSi+1CnVzW1OyYibnqmbcccPCroed78hVVVOxWVw9JXCKESHJFpGc7A8az+Hu1LmKilEcIuM5Bgg
TctEeNxGnX6IBhHdWDonQyWF6uIy2sRETippOC2LFDjpkg49GJlFmtWqnOceuekeeIcvopXLVtKG
NlEpArxXcROOVxSQjBMs5MgXlH7jzVaPu6oks21/SOtl3MqICn016iX5YxnzLStNpjWHULmlywGs
42a60lma/NXaOQAJtcs/krFQClTobq8PGUkbda0GjVeaedybMpyz4iXZMnOQRb6sJwO7E/awNkVw
CkB2kDeQF5ovwxA1t+3E2NeYR+gV57ArrPolX5IbW9StetYBEF4Vi+Cpc9h7MRRlpEUxPg0b5U+9
Qp18OS519GGtOWUH04UhPeQ97UBuE+pGFbt+qnWAy9qWBfV8sNI892bIrzcCwtZhTcgyngIhN32y
Y7QtR0TPGS9htTH9PTYyCe9DxhUroUAZunMjJryhKRSILTey46oa66CX18leS3PEmbuZe6iCbyRd
xr+jvcHoiKY7mGBuGuwzQ3LDVWRfJUvxx/FiMdiqwzvRE0M1Pi3jcMs+rPNA+C34Sxm0AE1nslOS
rvQjHyI+nVOjUQrElF74aZr2NrhTfTeZa/Bm1rPsgUsuqYYrUzU3Sbx8iJMOHofJsPcnMW7rCvJz
uO2ftKTrFcEbyV2bsk4eogQFxlmKpMZdsed9WK35plAtqbi56/Mllz/GpZfk1GQTWcuC0zEuAyXb
9WkoGN5CmmQX+HeKimW8AHIaHaMlq/lhE3KGImgt2v1ZZWxJDrARRmVdOI37c5phywBiotD8y1RY
WGWDiDcnh1ay5b6GuhcP3NSu/XHZ4mSraAsrqJJPOZ+u2r4H27bMkrkvE1R6n6OEJadZdONrsYFl
uGwjHa8HDkXv7bht2/hhEVLXeHOCyDd/0mrrpnucRXV2b2yxfdoKHbWnYEfh9VVHA3guVHxIgEUD
pCb/0ZDcoH68CJMa5YAtL277CeZ8NxLuvJyXXTMk+jBZuGDd27ktWmChorA7Y0YN94y2LcraF9Hg
9RWonuM2sGh5khdK2mOSdSqpJq6jP1MC5zmk80QDi/mLb8onqsnA+nPSwPvkABvMsG7humGjQ5vS
8GhV86PTgX1Fwn4/oBgFE50VxVAFBF52uB6k5KnHm9Xn3Kj5e7H361BG3USKqi7q7Ea3iYYH/7Le
pyacntsupXmlRlgCat4lZzPPsyzTRYkzMjZNZVFGV0W6D29SI4vzqnYbHhaag2RI8Ye6L9ow/WeK
+t0PXGm2dmVa61wdUoV5/wyBmEmvx2QPZbkSE7JT1/Oiq7qln7PDEE/5l6gucmTWA7vuFVZ1GpQq
noboFYtqqg9rwYPhrul3Bgu9blcnbuo2vYLMqtMlpp4596mBI3q4R90NSwAQrgI6pUMJ6z1yrVi3
2wpWFCO7prwg96DIDVOp2qBfrzLWtelt0s6RnqpxHTe7lGO4meRRc0bSapEAFh0K3jdP/aDz4aBN
2L408Wj6MqyXxFam620pJ+DAyjHP+fIQdAWZqtYU/EbJXojzSsjeX1nCA/Mcx9E+VZDj4LkvaRCC
NHRrkxOlOlDXbdcRZH6mVJTw+flLRLOUpzHLOnMosia65avq2isKfs1wVEvYHvqcmipJZ4RThmfq
8wy68VxagzOg3KL+S0/H4tyiIryEF+6Hjg8A2bZJF2OnRwkNP7A1ouYUI+IoVyzGuky2CIf0HNLu
Ye2ZKNuQLyFY4PO15bhDkCUiZaKipMTfpA5jUT+uU/vHpoENTtYsuV7bmSILo3O8eScW59iUdnD3
DFbo0p9sOInstp5Y1lTzqs10b/exnqvcNAAq6YEF+SnRA8pLG5T4xVOJIKZZbqJQkqHqreh4ucb7
yk+a5nZ4SGY2TZW1Immu1c7hKby2BSO3liAeKYdBz9OPLe6zokz3Hmi/GUH4cjD1QvvDMDRxWLUR
Ygf4r6/h+JmyOjCHIaL1dFANQJ3o0GpekCfTbbXDfPoOQT1q9pOsnv9aJgp/GpXWYVstHLPpnJOh
eEBGdq+vggzB1VWvTLa9FOPYZ5jL8RJWsrGb+DCwOflDZzrGGtkChQilqIOhorCgFXgXj1V7MAYW
b1dJABeCU1IXaXQDFmRfHBIaNs1zg9qn8EEU2U5KhAPNtZBREGMERGwfUCtViwNblrqodF9EnycS
rBy5tzbn8jqYQNksZYu4tSqyViQPPRQKrOKtQd3NvBr+OMcWz6AshYlDme+Q6l1nBeP9eWA0ekFu
fiYV9k15ReKIPnbrFtpDl+vWPO/RuDyj3+G3hNYwRVQwPWhvwh0slBImtXT+vs8bjY+geSNPtwq7
bIeOtIa8org4H69zfH1OqpFERfNtEhZk1L3FK23ZrLJ4yahaO5g6szw8BoDittUW2FCeGgl33cM0
2mk7w2NqGqu0kfFw6Cc42VUI+sO7tpHrjOjX9PIs4HP1GU4pNCyVnuA9OWi7wliU6PVrEcs1YhCZ
LIu8NjM26GvTW6mOZuSojkNf5wJ8+S5jEEfi6D1OyRD0j9jH+fpRTagxOu8bw101XjcubtY1K+LD
SMBsOtRrtNNDZOM0rfYoH9Lrdokp9ps5ZrDstnaz19Ge4xq4dKAfv+KbJ9kZJHEx/q3l/3L2Xctx
JFmWvzJW79HjWoxN90NEQGQmCEGQLJIvYSwWGFrr+Po9ge3dYQZykQuY0ayaDSI9XV2/4pxz8YRe
SSWW+kfKQC/yuKLhdD/LaKYPfHD66AIyQYHxi4Tkl0po+rVktLuNON5+n9G6l4gW8g78Bw5SsZ+J
Olh8W5R9f121U8J9I5LC2dkIaLsHOKK899BoM24+m3ypqg8p1N7gcQ3FhNRH1DWXBJ98WwQLHMw8
j3j2OWEy72+SQmr71cmkKL8OLCfqjk7daK5nsHg/DVzyCucsq+7KoZHxdYP+PtKHW01Tr4bef3Ex
9bZgHsgPxD5xDmxh6cZ0GQH7m3vnxtEq6PaiQtnDW7I6q3BjqnJx60RaIHg1IHd6j1Nvsf4Q8HHu
YhIEzj36QsEdSAIHNwibnUQqA50K+3TJZzKPKJ1A/MylqusJ+Aqi+SS6TOHQgTc+ld+qsk/GnxYi
lMHPLg3o8rcdcHLbX4zhopK1V2PWIERFF9TA6zNGenfW5cQv2nptERfHdjz0adskfjbh9XLTJkRw
G8Zd/EPkSn2d0MBrzcpXIVFoF69xA1AlGsPLPsebOfvcwX8DNAFI+3E6BGKsy/meosNlNHt24OlQ
+bAFUYFN7Q0kURIETaXPkhbRSxfNDLJ8qEHaC8j8tqnP43RuPfRBYMQFEiesYBUmqIQMCLa/DClI
50hCg5qYax9uI+lKV+kAYGDXDNksvlKWcA1Po6SOJ6IsDu8GOvLwCWa2LvzR4ixdRn2tzc7IoUK3
BWmnxn6zUcPaj32EDMHHotRV5rVSFSGijLBHI+GMw/hp2NHgQlIaxhYAr44vH7CtKj4s6HvyyAoV
J1d04EN957ScMn+AhUn2ZVmPj2iAio6tVdFH4qGK0wHeKXIF5KmXXNALTUAtvAaoaVi8Bi738NjO
LRlcueR5tp/bMRiuopZylLkW9gvInpG4YxlOPwhIBI+mD3vQQZyqbaBs2vPCz8peVAc9jvFTUcxB
W7ktg7YYXPgyxSmkaHGYXo4Z0QlmaaD131a3eWXKa1zC/mtEssC4fOjNNVOL+ZUQjXBVkUxLb0ax
pL3gaayzDx12pUrctO6RpXbnLi8zd0lGjp3oF3mP7tcgvc2LmFyC7fXHthODz2TN7pXtWHHgKNdx
+D543twwK2QDAGfWM0gPt3j00PnS8ktWQ1P1wlaMpz8nGhb9BXRFW4H2hhG1uFtwsL2qalBX6RwC
cskkM3nHLNrb3Ut0zCo9jjR04S0IkjM/Xro2OixTLFvYtyziLsDSIInHiD+7HYcA/Ye578PERVep
0dy0Ym4QQzklj1sXXWXVnzJrzd98ckj3jdC2ne4iDSbeJZK6EJVlpQwwhamQ6AQGdFrkKTSif8BH
1PJmMI7pYIco7bHkUJGDnnBeJ+k1UWOOhum9KRX3oF1Bv1CCzJM7QWriMaUaWRm0dAkQaU6qNDu8
N6ATCoCldsislwqNzVJukc+BBINHnLqJARWAmYPQyzAhDFAVEX4dlMCx9XlYB4eGFgs6kVMdMA8h
nvk4RrXVLrGjKbzKtPFXBVG0XVcGDfNClpvPQW+Alq4rG32qw1r9mfY6lR4lafwD9K/l0aBNBL7k
iAcdkY+w7hBxe6+GIP6uSZ9R3xnTYodB5ns+c+cChjV9SMOkY3CWpjH3+sC0VzKcOrLLkxkIagE9
hcCrUomGJclgZHu5wA0ILyGmXYV453p0nxoDmMy904xl9BiuwN/vVVrBzWGoxIhfoOWG0WMOeD1K
NBSvFPI10GP14gCJttvUdtlNO0tykfQOZHxiLEd90TRJaj5CFJeMnnYYrG6AV6vofZTPZeA3PZz7
GgfMoUilOVnjyglZJG+Zohyi08iOuDKeLlJb3jKp588jS/vrMDNkPnRhWTQ/24kEeCzyrgv3ztzm
YEESE3M7uAkoNfcT4TzzbFrntSs0d5x7Xs/Rh45HhnhhV+ndYiYn2LXFBP3vMg3C+HMeonvefWBi
weCj0mHy+jgMH4hm6MBk2z6/le3A0YAkC8r5w4SgesfrsT7MARO9h9gJKkMywEPaISRL7wshzF80
z7LYTzU8E7eUsX3k6C66Rym8goxVPzTwMod4+oIcTQEP2gHRFaFNUnYHp9EKhdlmnP8k5TjuAqdZ
uJvZILmthjL/lVGt6wJ5CAprEczZkh/yAQHfYWiMTdx+of3kzemEOF8WmQNxKIk9uzJJNrSRCxmd
OHjUMqzMwUmceJ9VaTZ6jUgnZ8+Cvq+wmrp7QhPBNHRl30XapYuY6ysBkalvvZmmwYMfF9zFbGQ3
IrAPfR8BPArBOzP5MJvLh5bHFbvJUOR+ApFeP0AIwn6bDYKLfRHRLLhuaEbkFRFq7q/Q5qXp3K4e
448S9MQH0QVR7TaBnr+Btqi/smIs9mnHiwtSDJdzhFyLLH6OHFfCFW07fkX9QLhAx8BbQ7UelrMk
tyHiyzuO/Dd6Z7WACFwMcJ++RHSZdjXezgdwaFpnl6sJKdJMBeODsGzZD62WsTsHNtuH1dXPahnd
bkans0mQ0ddXnYW0hKfWTHBEk/CRZWH0lRocrtjEBbBLQvZX6B0JWl4D+GLldXmKrUjQhuh2DjN2
q8Jl/hEgyfc5l0F7N1e2o9e2oF8smd15bH7JcPi0ZBlFYrkLw30iF2ieGUA6D7KOoh02xnGrFk1W
gKMZ89nv2mbMXSy//Bw4yzT4Cs5z4/VOFgMrhBzbL75AYA63gSMHjU6O9qNF0HwX297cOTzJW7w6
c9i6FMcW97Sds4eEjNNwuVRcpBdRPCPvOhBRf0MXF8LwcnOO7HzuPFDrdDvKSYfWLsFY/BRymZ/M
PFQECchZ1ngScvOrgBLa30IOCX5V1UPqBbC7AfIeSM0jExmxRxYiQQ2K3dh/q1mRM3csOMQMsqbp
Ar+0OmlcFspggnM4Tzf9NMWJJ5Gf/wQUDJ+gxOMUIYLSdvyOFGFVXA6qNk+4WOxaqeW2cHh+axOa
fuBLM6Suqnh/VysbfoC51n+lOZqRn0Fd/D+KTVtpAOg6d20lY8Di9cB24K7OHuf2fTo4etshJSNI
bbC0AGIER9wZ4G5lzPn2vlLwBgQexlVcD8laPKTJdTLAHFE2vq/Vjd42iqgHEZctmgZfTNN6fip0
Do+X3nkfF2HL+6a8nKMAz+gFtDapuY4VWfasRSX0fbjHLfEbaPUECW9AKsdRfSTBDbPJ13ct+pb0
Pc8JUi3RAtSVaN0lVPeOYu87iVvGN4pLIHwUOCthGPxVjfk32phzwL7Tp1xtKd99obOAR/hsGQZ/
tmbxEv2+FnxqS/iO2ziTyYRqbeQU32WOOlY4fH/PYqttkwgO+8qhDABBswKdHOSoOIqgT+/77A0w
kHd1ZBEVgpSds6cFBRZb0+ldBWwAt47BCCgdgRBTr/RM7fyFJnGdT8NMvAuEBgmg4w9HZDPlXIKg
CfWbxE8QQH9BCa1+FyJBWX786VzMSCC26yHsaXBDkaqo+PLeD2fHHx7Bio95WgKM2be3ak48VrXv
ko9R20YR0IpE4l2BPCW66QtSi+igHv35vpOygfOaDrUyB2yei6CZ+X2cRsIdl7B/l0FRW9o3yqLK
LlEElr2DUs5YOzudRO9TYFJb3rccCbGKVBDu4sjNonYB6ALi6nety5b3PYRToBfIdwF6Z78MNWpS
SNC987M3tzOfoMyPTDfgJQ27znR/kRX0XW+P2vK+B7XUgTb42sjlXo5F8t2m5Y/3rcjmajaQz1Ry
FdbTvF+8kafzddy2i/++T99cTTMDWBAGkHdMetuiYXjjUzSlOPNialzBl7gTtaV9S+RxINkLLkw2
9vAdQx6gkWpDJsAueIW6MNJaSVpd54pO/26h9Z8/p/8Kn8r7//3p7b/+G3//WVbIGaA30+av//pU
5vjz3+vv/N9/c/wb/7p6Km9/5E/t9h8d/Q4+99/j+j+6H0d/QctdoGQfUAyePz616IL4/Pn4huu/
/P/94X88PX/Kp7l6+ucfP8u+6NZPC+Oy+OPfP9r9/c8/2OoW/Ofvn//vH64T+Ocf91GcxVUVF0/t
i996+tF2//yDMvUPaRGRQ7mDa05WKsv49PwTqv6BUoKVUkIdg6B5xx//UQDdHWFU+g+cAEoNkEgS
OeIVaNuWiPT++Yf4h6KKMosa5CrGSMAB+z/f7mh//me//qPo8/sS4U+L3z46I1CmgJwIJ1RAgQW1
DLrFfqWStXMDIYmbJkqdS6aHHtIPtnkTfnsdRQgGTV4qQSKTdqsQQpO8Wp+65cYOkl/McV17LWA4
V7+t/L/n9vpchBCAr1MOvhCXW+r9PHQms4OdbwpE9N7SOYtnWijWvj7Ks1TX/1yr58ngsxXId3pd
ui3U11go9ymUL274WAJYHVndhsiGR+qzQ21zB+DT+Iu0sv6U1RSAbxWERvpSZTTxYydl59gQL3dQ
SOjDMis5ZBvVlrDbizaUE4swazK0PkFDvv0c8PLi7bNWglkGrUuIrpCt16nqfHKisBpv4s5JM39J
YyCm6ILEjMejpULjopGzYM0ZZoNHWpN/WZa+Vz4aeJWRXzpARrz+jVbH63gbJMRwiEBhBJtBtsw5
JEeaAO1Xh5t4Kf/ShUgvaVP+PThLfcaMru/TZiBKqOJE47IottUQhqfTVTGrh5s5jMqfIRBIAGGq
HF1Q+HRbmvIck/7EAUPe3QhMSsnVKmwehzDrW7iCmNmgh8orI1CCknScvkkk5v50iiBLXCcf9C/A
u9q/Ka2iX6g1ag+caqRGX1/kF4dLwNZQKPjAAmH+W+0TZMiB0ZkqfUCBnfs5yqlehyt45kq9HAV3
ljCJHlUcLce2yHyaVBaumJUHRxB2FVbqFy3J23RncG0FNg8zsEJZZeErYZt/QxUbXlAcy6q6qSWa
J3Wa1p9jXdI/X18w2OXjwyIYIPSKEa04M2Jrgxok70p0KshuOCory2WUoxCE3kfNYC6WOhm/IS3d
xu4SSHOuE9dz/uHonGJoHE9tiLTaim3MSYKoosvQljcazkvlOWGSFn5TG37ohikaUYHRqBlnFbww
ib7LiavUKHu34YqjOJnO0QPy+k738c0LgoYhkilhGKiWW5ZoNuQNGwrd3CQAd6GGUVczd6uGFL+y
JKnNJcsX8atOOlTlXh/4xbUVnFFkK/HCUmHoVs0k0pzVYxZnNzaIxFWsZeHngB8BYUm6mzoV4Rkz
8fIQr+Mpw4F1Q2+XrURArtomRPosu8nDkXnjxMYLq8tzwPVjQtF6ijmWUWM+uC04JJsARli0p0HN
ILspgR9gtynRS+TqBZHSZRYgj3cYbD19UkIkTy2gom8T9n0eHv4I3nDF7fpnpeb9dokArpmyJi/L
m7KxeF1TB0olUD0/Yw/oC9uOMoZSVDKOC09xlo+HgehXHpa1KW7Y4uQACztZqgApKZzvUZJV1Y5l
/fRzUCR23LAt68+D1fmfVtVp74Wzbr/kqgLIVLVOObmQx2tGL00ADj73NU9sucHTQNazjeu+pbam
vKzQlIkVNw6N2Oexm6Mr1iy5r8covtK2GL5U4bh8ZkiYXqm20h5PlnRnJQEGtSsCIBirFRYA+ejX
j/4zjeHIFGiGZDCXUlgIpKotfWUeh2S0RTIfMqeLbvsUiEDCWVG5K+hunxu1HELgSK5HAEqvxQI9
gWiO079f/xYvVuf5SyA/heMi4TlszkrdhCNlUJ84hJHuP2kZ5HuSZGfPCttaXAwjMcnVIeMWi3d8
VibUlFLarsX6tbmfm4HhgY61nBehNwrwgJMoy74Bjs0fq3QWgV8tsW48RhJziQpyArT0NEHT4/W5
vzjAGsZfaCiAW0jgk61AS9ek5cymaTo4gGh5UWvb3SzZeAn8CjlzCk8MZREGUGw2RPZQiz+eP8t5
NfYd8FCJ5JE/QWLtEM8LSlEmVr9en9WJHbUcinPg+lvOX8jjQk+1qEIn7w+2X/iey0b4IMWea4r3
wnAjSJKQ2oViG0IS+JzHEyILQDWA33bAcXT9dTasPnTlzJf9KKqHuuHBmfTYyfE454pRwjAm34xX
DBlbOMYjzOn8aQL8GvXzxHMCIf2eLue0AV64CFoicwAhKfitMKFbn6obUeyqQ10fwoksQJhVD6gX
fum4eZycEQx5pt58QhQlOCJKoo0hZVu9M9qkBYSOyuYAbPBcwfloA5QCu/Iawnbk4fUj8rw7x6bH
4kJaTA5MIvqiV1jYzGEQyGJBDRVuhytiWmpX5GVK/bGpyeyV40pKGCxN4p2eJoAkVE0NMloGmilu
OS7dJwZIqONFwCgBYVDC2Hswl0V0GRWtE3qpDCg6hWRAinlEForeNCQsGq8CwBzMiQ5yV24yTECk
Jo5ZZn8e1syHlHMNcGXPAJRzCjqGnoE+07fXZ//ygmDyCo+WRXhO2FZtZ7TL1AL9Qw4Ja5FgCYFB
bcv2zZ7GGqyjMov7jv8ic3B8YCFFNBZFKOjBlvX0lC+98CLJ5efX5/LSrmAUCjgmLgbRfOs/ibks
nEos9NA2+fghC+xaWc6HiwBIhzMH9NSycUSxsMrSUoQCxxNC6SUrQdQiB4WWUB6P4waIu/gcwfXE
q4gZIY5bEyqIl7eWMke8BiaGQw4xB9oczZVadINUSL8D2bMm+sY5+4av0kO2D+SYrgpKX7d98SZq
Nlwo7J6gAlBEg0uCvMjxZGmjUngBJT3odASseilHNy3NeGZJX0YD6zCCEYMIEizMrVIQi0BDzEpk
Wrnpqh1wAT0AKKad7wLVoKBbdwxUljEQxWdj0aLeE+ixS12R1BmoMwDcqQfAvPpz7+KpnUZGyzBE
BNS8aNPMKrzjYxfQQxUthWdHq9zCBvOZ1/fUKDB5QnDknaTYZrNn2XCoOzEKLkfTup3Vwd248LdJ
AD9vJKwpci+ILPFwbMuHQW/DHiyR7qAB9P3TQZ5gP1bFubvx4nUysCOKwruEv0+Q2jo+LkBGmhaZ
2PkgyjT6QaDh+x0JXuulOGgfOyR4r16/9i9eJ4OnQjA4jcDFa1zJ4/FApxwHZFvGAwAMDrzTQDef
4iUrvsY9b25Atgm8ronrM5fi5XGFJL5GGgvcLuQC5LZWRfRs9BB29JBDC/pQVEVNfNu05AG0uf6S
tBRYcwC44wdmw2nfUN5/oaBJAvYW5tU1WXi+e30dXloLeM5wPhDJ4Zyu7v3xQgwsA8Ury/jBjoCe
ucUgWj/Pa/Gg20bva6LyDyqpww8dPOndUje5BebX0Zevf40X8d76LQScBLi3WJytM9TmSYKLVPKD
k0dAUAM7DphWNVSXQRhEFzVli+tEXP5FnDdKUuF8r0MD70+FQMMPbMvxAnBbpDYIB37QhUq/B9MU
/ZU7b+sl/DwIkraIaS3VuLFbkbfJmnguVMcOS14AhxYGhHglf2P/wudhkEpDB1C8lpYjg3k8lxLx
wYJEGTsMQQKOBogoOzxGzsXrm/XC7qxhucZ5wcMJ32erKgeiTRsNccEOCgwVMD7r/JIguirfat7W
bAaBK4d0PZJt25PJnLSCIlnFDkmQCn8MeeyZHoTCt09GURw9ZOaYJFvZs9gUgIUWCTvUZiWMEBZf
OFn5tv6MzxuzJq3WIFEAA/BCEVLXJegPNUYBH2qPSLHzm8WQM5f5pVGDccFbuL678Mq2agiqALU4
z3t+6JOg+gig8/w9B2bdJwkSGGzIww9ZJOIzrvBLyw37gZIvVhAayDAkx2eu0dMSMyfLDzSK60Pf
p+oLjJVzDTLkfBUClnkO33PCiHJkNrXSyNkq+N4b281TGYVgURQHjZbrAL3V5YdMhKOb0YFdW1OB
wtrNsdx3ixAHa+r2Lm+c4RrYrHqXhzY/J2n5vK5HwQCCX4tMKBIAliHs2SzBlBXoAFnU+aFWQ565
ZqzKj6op1E3Zk+HJsFHdmT7PiguI9oaZz0PQR1xoG7c/GiD0Q9+Jpzq+aA2PqqvU9lXura7b4wgO
BeSsRVGca6FywurjDbIo+ilYPwMnYrNpAcRO20DlB7D32qsYQM0bBh3tR1Ru5CGs4iG9aNtp/GXo
DF5fPjjU78cuOucnrTHuZuEQYT+nqSk46lux9BSZXgUkenWQYxBHLsmNvuxsVewCNSTGTRTPCq+0
pPlQBktcu1G/RP0Za/YiAICZlKj0MJDvwSvcgoF6KHv2Nep1+1rpfhfEo/UtXAO3n0lw5n6+NJyr
PcNtgbFBD4utRZtmm+GxqdjeyYJ2x4KMgpPP2TtGQfnKIimj4Gu8qHW2uRO1FaR5cN71FVhh9S5I
wnM67qeWbX0BuEb6Egu48RvGiMRlMhO+jxt9i0ZTP51BgPAW1NMZ1+DEQGAvrVkSpSll20VjHA4h
bfJgvwqv7seik25nnHwfD+Gvtz4FyCvh+gJfggIKcgnHl8JmwFcJkdm9ceLmCtjmwosjE54JWU4c
Aoxisa8AdVO80sejzHAumAzxCkQDyGmytSF4BaievD6XE6sGr0ayNVkGq7T1p0tZ12jFyM0+bikD
ZTGuruPCOh4IR+bMhE4PheLkagHxkm6WDZUNiAvM1uxLIM5/xnX7l8YSIwkhpnOyMKeGgseO91Nj
n+C1Ha9dV6KA4kSJ2feo4P8UtdCXXInkhkLM4oz38dIjfcYqAOHO17T3FuSUU1Jpkc3BPkdnKGDi
0+IxQaIVXptT5T6KbN2hK3UMjgxY2ud8kvXBOLaLGFwjFsIzbtepHs8T/JXUyKgM9mMdp6EHI1ym
3gTS5I+0G8Z4R/NY/LBdmYNGLgT0FsB0eCpLW+3ixBDk9HAoHomylQOAbZyByQvmwHCZtGn9l2pY
PHminQBMICCFQ45pLpqbTrMBcrVQbUmQLeAL/u+QjX83kGIZXDh3QeZCsQMkROhN2M/dki/SnxeD
ujRYm8bDExFdpSCaROBbwBn0q9q2H2tGROUNgQ5v8e+j3hMGVgJNKivysZsqNl9ABUL+qNuW/5lE
bZ0eSnDFQEGqq8Ce2dCXzhEySRyH1CBfjdBuc3bqqgnBOgzMnpf2c1aVnyyQ825fOPd5Etw7UXcm
wjxxzwF6AQYJqZj1FG32kE+o9ZJsMXtVwbEEQ3Xc50ETn8nqnhoFkSSS79RCLmkrlyoJmXW23nNw
BVK/CIz0EgjQnMH3nrh3iJWRz4HHgOLDtvUAmyQoxgPmElipd47g470ocO4EO3vvTm0T7D2yRs9L
t1UTqqCUo8ZhNPu8Wzpfiam4RZID/Eeq2vgaSVF5WbbVu5YRrjOaKK0AIb05HCYJV7EN2DAIfZRX
aRy1bhNPw5nNeunurNiS9WFG+I9lXJf5t7IiRFwjvvTE7A0EGCCcYvvLea76XTU2w324lBS3ho97
Fhp23fXJudYOJ7w+VEQR41sCxRQczfUw/TY+oMNj2YC3se+GovUH5JavICrEPDqsoc8yV/vSCqAw
wBev+ja+szwwb+uetEZC+A4SSStkz9EgUK/7/9t36PoSXCsCpQv4fWjWwlpoYaRyjC7f/P6B+rTW
y1CsRgVic/sysOH6AdS2fblA1cUZqhwkWR3zGyA07RlY5qltldQ+xyJGYnGPpyQzFhTxwu2elU7w
DcJO48OAuvFTP6XTNedd8KHq+7+iKmN3Trion6/P9IQFQAkU2V7EHmsNdLOpVVIAqD06zn4a2oyB
fd6xixBSvufKKyfHMXDDYNAQ/W8zZjxkteSpdvZN1cy3BJJQoHdT+fHts0ExnKxVzhXQsK71b8cj
BlO2aqwN9iypqoPqst6fevk2GfLnQ4ibiLd1xdBRVMSOR5miIrcjuL77nubG79nS+MWAxnWvz2U9
Y5tX/BlRBDAOgRDqNrIALp3kEoIc+yKGN77ogj7FIM7d10UbfWp5dbakeMJMo2KJFADmhsmJzUEs
SK77MO3gWk5rSQaprf3YV4kfKudcPfrEaQBIAxeMPefNtqKOAw2iKGG12Q+8E9coq5gd4tlzWdoT
E7JkremtJeaXNysK2QxepDT7Qi5mB+ENdVt3EYRHyjL9/PpmnXh3ILMDTJFELgP+3uYaQfQt7HuN
tTOLLL2sNsRPkma+TytHXw9DTD/xoD/XhflZTnlzRCyQfRJJQfh5bFuryQaU6ZHy1Hs7i2I/Fcz5
sIKYfoGkT29SKNyOuwHyLo+6p9rxZNoOFr5nMB0IyjrcbSamvqK8D7SlAwkM7YKluHybuhLiQSjO
BtTr+ox84UITsPuqvgv9LA06vKvIC3Qu1IimBtoyoVRXCA7MjZ1pl7rg3UOjg6aF+sbROvveRMX0
xeEq/cpgRiGmNIT5FcQY6hk4yJDM/us7ccLzxhOJ2ipK7wjGnlEzv5mACF1dg4bPZt85fX5ljCl3
vWD5roga54qlFmo1SQcIRF7G8k0aq892AUPDV7P43xIU/mO7UOZTVtegWO/nYiFoUJSa/ZSN3dvf
JsBEcMwkKh1IcW6OWqrxrIIMCU8U3Yk91oOEn0wxtJDEeC6KOXWBVhOHKpy1SD1uDV1dQiKxqGCC
QDe5DqHzdUGh0OTJRsszPuIJi4BgFuBRhXaRzG67MEBYgpgi6PXeZIG+G2oGbbtaV2/3qjENrNmK
mIDPuwk2BbTBkhRBzj7sp+YaBHAL7nn7/fUTeGrVgDrHAVix4ohpj48BHLNYj0mo96WGtGxAE7mD
BkJ+lU6MPrw+1EsULBDzQL9bnHPUBl5gxmGe4RJOEywAdDU89DmFXI6tb2IVVl40tVAsmsvQbURx
nbPeX5b5MFXll3d8CbUSazQFXhDhxPGEqzxsnWqE0w2UPKKIOkkuBITofKKCzEfmzPq9Vd/rqc8/
YGOdnQzQSiIwQ3uuI/WplQcUGFUFpMpx/zZZJSMQYjtLjAAfpIwrCd3B694ZQY3i6hwn5cTrDA8Y
GRgUHAHGfTFnCIMBzw1nHLKb2oPPGj5GY26vCbyBg4BI5tvTcnY182AzwFXDoMdrXHRDrtCF3MAR
kN0l6MaVbylQja9v5albqFd5BAH4IlyOdda/GU9JGg01Ran3CD71dTVIumc5a85YsFOjrCYSjgbu
Ogq3x6PEEgpZ6Psp9lAfJB7KMzFiCHmuznTqSbYGTi1Kw2vIssmUOVATC2PiiL02NZRhWSC8VpjE
CxeERo0cF7RkKc6x8V6eQOB5EEvjJqIehCfoeGrACtMYVF+11y2EPwbdRL7O0xaKNfSccX52ko5f
f4wFS0ZRtAM7Rm9Ou9ON2jEslfsIcguBy0xoVzXlRg8uy5A/cKvSpp+adIB6DwRqAW7OedDeSLT+
0+CqZ8jNMxLlV6EYCQcDo67qCwPqNlQy26Jb3IVA6wTvfn2OiPby7kDfBtYXbi3AHWZrIB1unAjQ
fbGXLETNNJ+rD6PIl+sxVRJaRNI5Vyh4eeBWQR1k6J9h7WTbfi+L+wqYrlrs5xUC2KHt7A6Nz82Z
Y30iQAZtHPEiE4gZATTc2MFkXKCpgqT3vjMh4OMhGvK5VvXMVzPUmBKWRrsJKvUX0uR6n4Xp+MvG
TXbmW5yaK7KoyH8AUQl21Prz364w1DeKwEJfZM9zQ66mWv6EnNA5J+vUICuxalVT0zBHG2s0EFLb
HlHifsi08UppFr8TS+S/bo1OnRP4Unir4Xyi8r0ZJQDsBzKNVO1DdA3wgLaRl7CQlZfDBb9EOHmu
ZHzq8hoCshLyiri+29JHRDvaom293C9op+FCM6nej7lj7gB9yK5fn9qJBURhGilapPaAgtuaQFGr
fgor+AioLvVQRlxFWjrQv+ibDTqqHghLkH5DNgO+z/FpgFJ3Hc1DoPY56jAfWgFYSOKkH1+fzEtL
iw8HiQC1QOSl5LafRjFnUE8qOrXnVasvyqJHYSIg6qYDBd/v0BF0Py+NOOPKvUyb4EAg5kK5BfcN
VI7jmenKsdCaru0ekIsFBKCB9F+WpkamZBqgLsPw4ztnbOfIh76m/Z7NjDX3r8/71CauNBnUlTB1
FM2Ov4IyQdzYdrF76H2LR+in2jvZn33HTpzK1ajAJYZvjKrruvq/XWiEkaWlvUUuahSPxmH8jtRT
eEG6uTxz307MR+AZMZgN3hRQNI5HQilGtrkogj0E6bgHoib1w0I7Zzbu9ChYtpUnhhdscyQrVq5C
WFGwTxCO3udgirmoMuVnPONTowDaB1QmQT6WbuOJLBYLIgkcD2XL4JbPNnfbLCnPRC0vg02gvAEw
1fDBgTHZwuqpSPBnUGaf6bq+FmnYXsHapgdlE+Tuhnq6GRto17KheluznzXWxMggWDKwtUCA27Z+
GxezIGeYItNVGXrb86qJIcmF7uFnDMiJuw0DrEDXWvk0iPqPz0SMijP0oZbqAL3g8sCjQDDoLNcM
OtQACPtplLYXddCrf3OkjyjSr9JU1zoLUHaAI6GaCq7Q8bgyVUUgwqA8gAfPoLRBAMwEbfWMGX4W
1Nj4UBqRIMAgzydFbf010c0OdNOSQ7bMi3PVFGjb460pfkhoGVpddfnICZTUOfvVOEZ8JBNPBrcf
x+VQQftTefNQQD0rciBL7aK+xbinSF3FLnyyLoUc2BJBbTqZl++OSLvQi+uKQBC6z8bJS1NlPgEn
gbZsFMySwJtMj6YYHQ86etn9L87Oo7ltJV3DvwhVyGGLQEqmZdmWbB17g3JEI2c0Gr/+PvDdWBRL
LM9mauacKTU7oPsLb0DxHLNd3hCRyFmYn7d0W/UwFW6LJgjX4W+kyqGYmvi8a2Gde7nOjohSvu/p
eFtxUWVtebsW+CKEBNjpjMil6z9U7S6E1A/VnD3lm/BkhGw5Qm6BMPSvpXIMPaY7rs83utaV7e2k
ZJujCqw7YPBdsUwJyO7aSzrEbe3IWvtZJd46pij6b3n+NXNmo4pbf+qxcEiz9atCxmxhovZiRN4q
24d0cdop9lNPv3c6B8Xwah2tm7zcgKPn7siVPelLEGaNUTyNOeLeUUF9mrJ4bVZLwtvsynvba5z/
Cq9e7LsszUQVQoHV87d2NZZWpDV191sY/gcPhJnfWLDpykAzFM854tw3rVth4zYZXeBGE6lacPD1
xTh22RDQKM1AdYZOWlW/rbrWThtCfGsMdqROYY/l6dPrz8efUOzs8O2ILtAP/g7rOC/f+RLNdlG4
82lZhuYj+KD0zm9s66GYRx19WTFPt1j3yRtP05aDi0nWAXEY9501Db4WOlWGLHJXBA+GXl3zH7/4
05BFJWqGec/Lc3ZJG3M7sfrNehprp3yvttk86f2yaREa+C16dcWcjr8HcALqVi/5H+FYl1N7n1Zz
yWn2quZ7a7vGz7Q22iFE8m7UotcX7+X9vlMn9pef9A54x/7v/3oVLckr1kIkPWGyoaMkRpX/neN0
yOG/Ps7L15dx0Ka1wPjBjD2vVOtzlwWysOYTYqIeWnya8cHoTPNAGcn9/PpQfxD8z8/DjlmkzAb4
26FkcBbvdr4YW73Qx5MnjNKKDTdfHoMlq9BdaquuSgIVDHmyiAmJANOkHy7HxXlrcXY/mX4rVJgj
Qo3GsD8079Zmbt1wbOYUCUPy4CZWvoJtj2buipm3L95sWYGCFuDt/N4yOsOmNV8HMAGNurGjlT0r
o7Ip169yRk49otuWDW/8cVsCNN2Wwbmyzi/fGX/H4tEA3puo8G+e76e7rXOBSv98klwIsVmXze8O
Pdqj3FRzkJBWIq+Ra/L6il/aXF7SHbbD2/2CqGmZQ44pgzdjyd6YbzynzhEAQqytyLN/E/7a32vq
RND8SA1pgZH0Pp+f3eTclgaqyhzpIRo3M73tFnP55yoRo4Cq8ncsKoH42VexQdKD4G4MkF6MNpad
0cXImFyj115YNsjKPCx77AP15SzunW0D7UAjH06ls6Dwp1CMnqdWJm0uriWaF4eCSMt0TN/jhDxf
tsrLKiTVm+GktS7GHaWuh6sOM7FvtGsO2hdqqeSyu2QIARU1tvPeMhoWPcblhDrQB61wrbBhctYM
kVZtER/Xzpk+0NQY38LYzIsQVMpuPgTyPMm65poL5cvkhlYpjE3iHjDSEHGeT5vnVpswOh8AWGr9
GwcjmncazFRBBaeCKZapfjh0tcpuKu6LRJ8n7crbdOkHQETfi7nceS/KmyZijEsWGD3eMIY8NKPn
rvFYmqqJ07qZv2max+SNMTg0fFcHAez/Ctjh5f2+l4f2PgohIB2mswcIpf51a+GGnfzOrnCCRNcc
0+r68PoFcGGUvdOJsgvK3RBUzo5XsRbaOJjAt81gNgBuOMNN4+rTP3+VO66XFiTdJi72c+BE4AeL
qUhAT60+46ND3TvSg6s36IW5gFajDQCEm57neb8Y/kUpCuVaJzzy2h2JOie8I9qViPniKNxk9FPB
or6QSyNop/AtSvskdtXgLTfkx4LI7tqze2mYXaSGFg2fvndevK2mYHJwcUCVoSnH+2ER2d22Ft4/
aaftl3LA8d5POJtvEUk8/8y8tvPKGT/Kk6o0+k1O1dzP2mo8vH7I/rxdz991htnByMzmAqS26oOe
XDC3T53eFHOCSKv2wXREEOfepIO2G4P3aq3n2Jf1moxIk/60NRmgHNznbZKVVX2Y59pIrKJbyChm
hfdY4SUDmqUJ4SWq54tsk8q2xUEOaZdQiZN3puxl2O2gIEPvkdif6iyuQUFfCcNe3s90vMnhLbp2
NpCks5LB4llE6V5pnugmKBis+LighD+iFn/V9vfCUKirII5EcR141zk9YW5zZG9dA96TDPyvQYG0
fcc1/snMci1+fcdeBiNMhdo09XvKgS9ogdtKyX4l9+H0iSYh5DXuO1hrj2W/il3lNfvdBLW8cktc
mh+ICNJ6rjsYGPuV/FdEm1bSUy2GVtQBVXWzLb1z50BkQ2h9MfQrdYs/ndtnR5LuJ4C1nebzRxvo
7ORbnanV1eDKUy0692eD1sF2O5epOUZyHhs077UyAyndNLg0pa7kLil9zUvyfrPzGH/s7QRCzPpq
ToZbnMYAQY9g2HAlA5Q+yNAycdeIgJOkv3Ht7o2Y2K8/BTho6WHntGOfSL0i+esaE1pYocjowtmc
zSDKpx7ntxpV4Txq5DgEkeYslnlYBqk+vr7JL64YshvqQqAEOFRUGs6O7qRTKsf6Zj1ZXpq/BxKy
m35fLce/2FWICfCPYdS6kExfBDCpphdjAxEBYWTbOKDxld31sBYOaLVeJePtMeTZplK2oyAKroYr
+rx+JzwdWW/Nzk92o6MEoptjbFRGfsx728wjd+7ke32Qy21RF1aiOXOD8n7XRi2yCVde75ckG15v
sOO0g3eJsRd9aZHjZbgrepx6rPo+kNmbRugB/T3VnlEWodD8rDm2zej8GHxj/eS3aLZgk9Tp31a1
UfioJ5qvV1KMC1tBIRzkBIEr3ZHzFGMSM5ha3yuRxFdZUk2LeajWpkhK6htXMH0XzhZQIPYBuhat
i3Md13xRM7bVPkMtG3Lv+K4jam3lV66pC6MAZYBJz0rvqfD+7/+6MSC4eQRjTolGQoX4+YwZ3ejV
W/L6d/IyLqY+huIUbxi4S51E+PkwgFpIWHtVYAjjFHliLhYGSeOEMw8i64TCyJBvf8zesy+B3Jwi
KjNf+6FK1T1AHFD2v8Zs/BzwcLRXgbdbrnM+61ryomtaeVJoHiednOrjOvXX2guX1nbfuB1LRBRs
n+Vrel2PGn4W5Snd+iUhvZa3PT4+V+7hfenOvliyDYvOvg+SgFvi+dJSmUrt1Uz7E6D6PA5I5fFS
bsdb5FmaqHFaM359Ly98ArCVAXoDqSO8P68a4+ilD5uLqoaOSc9tivZEMqxb887GYO5fA0U4dntu
TSthZ7KfF2jkps2+3HQ4fabXIr0etG8qZCuuXOKXDidsmB3xaeOcwqX3fAVNuZL9oLJ30ro5gPM1
2vWnrHRVFXsqyH6aQVsdbaQKfnqG8jBeG6hFhXOwdjgyydK45uD7InKgoMfBpPkLJoRX7ewRb9vJ
xQRorU8T6JtkgZPnY3HQTsfeCOo8nBkT1INlX0teL43LC7PLJYCvhZD2fBl8fwIUHWjVSR8xjvAx
4ow1OetRh0EsVWdj698aGmnIlfNk7fM5O8AQ+7kZdgWxvSH3fNx0K8fenHGwysxB5/n3FlDZVWoY
D5xqfNoKf5zeY6c6ap8zXAN/IBfR4SYlbPeHVvdNleAG25yMxt1g/AxADCOrFNVXZlF+3ap5/lDO
W3dMTbF60UTHGQwDApYeYle58QV0f/4N7xjEIejuVbHW6mV9gwgj9KEJE6Y6ac21UDiSNnKLia/K
H2PtU07rfavCrafXnE842aVYLOGemGEYrfx78EXprd5JY7kSKl+4UUhm6TaARyVBO1cFq4wM4yM8
vNAocNLIo6aatJ597QC+3BCkQXh2QHTTMbTPD0K1rDTmzaY44Tk0/8jhAn0CJpI/jG1t94dp1SsR
an25/Sxr2w0hZfafX79i9tLE8xNBtw3UDQwk0mr9PIxFjgDHGc0vUHfJeOlNDJ0ERt+y+Ynj8ISX
rAjeiHFSWbi52rVL5+VnwG1DPGfAfgJ+d84tR2YfmtNWFbumRRWuorixzdE4bLAxQ7EoTg/6c/+8
rxx7xqIyiAgM0Nfnn0Bl9Dy6Ds9jWU7ue6toYTnVIr0mxn1mkL0HURSHAXa4IOYoyJwDO1psIjpM
sIdTP+VB4hdD0CBfuMw/U9tL+3hYfSy5HE3HOshH87kO9VFZdSQaqX3v2xHchNaqlMAHHcEsXNAj
/eGLQMwHHopmhhzrIi2w8EB8W2zgUVduipcvD7p/EK4BiwARQKrj+SqlARmt2dHryDkXhzTACDm3
PhITmVfCg4sDESL4fGl0LM+Lk9aEj58WDNR0IeLPYaNjpYusZXrC78r/1/oBUQi7gVoCBw6c/tnz
7XSdLbBKn05i8fWTrIR+a+Q4YFwJXPc/8/yTgvtPTE/3nzIyaI7nayeHPA2sMahPotBmeOpQ5EKc
44qkqwFY5oVmXcPnX1jEvekDsAUSBjC9s+dkKKq5G1anPpUF8iZL4GDlrFYz2Rx9vTK5l9cik/tr
qLNAS26L06kWLrnu9EO82ZAO1fzvupOADf8exXy+hEpMDVa8Hg5EJKH4Zftz7GFyfuUquLhsXHwu
Qgqcv/NqiK0X0vVx4zrVxfSpRucq6kvDpu6SbsfXb9mLq0YFHnVl8IYwXp7PBwQtMZ7NSKZu9bee
Vg8JXEn/ykf78i5n1f4a5WxvMDjEg8hjFG/29AMOI+6h7fos7qkqfCjxGImBk4y3kIj+Gb5BFLXj
GoCEO5Qz/8Qdf6U2eQHTq16C9uQFIxLtRuXGphJfXl/EC9vFTu2CsCTNRE9n0xP1UFqUlJjeEuiR
qobiZsQiM251s0heH+rCfiFRRHSGgiQySOdq87UzaGsHSOMkzWz8XhHon6RP7eHfR/HYcYrZnAmo
CM9PBTaMYzpkjKKamVcI6MYeW7Xe478Pw0XER7sL8wFiez6MV0MAFGkGklL3jVA6Hu61eVfdvj7K
hd0BxE0xGy1tiLfnAm61I/zOt+kIVsMsPhtLsCV1oNQDYtL/nkgjYUTwvHPQKQmdp+tW72h49JFE
tKlvHufJH5IUoY8rX9OFaxzhO2ZEfgpI9Lz+0BEOCVj13Um2jfM0+3N3ULnpvV3Lqnjw6nm6wkO4
cObIKYlIbPhTYNTO7jxc1jpdBW53WrLZfuvWpoq8ui2upLAXR+G8/X9/Axmc54dBNFoxVabqTppl
dgeBG1/o63K+snYvAzsac5y5/XQ70D73w/LXfYCfNDoBK8GPP9b5h1Ju9LPFrKKi8qb7kWU97tZ9
1/S29gvg7OHd6cp7iWXvB5435BUeha27BYCfODtvXFMWfZjWXRYbs7PcZ26W3RpA2O+MRe+PGc2f
O0/242PRp9fgDpfOzi41BTIfZj/XyPP5eypFkm9Mu9OIm96D19ri2Bdz/rWe7eEAyMK/FnNcqOCx
l0BTGJN4nmLx8xHhue1R79qe9ApnUW1yEtNTeaxWt0tKDYxBiKybdi9mP0jq0lpDS3bFUfdXc45W
XOVfvwz+xId/bQWlJ8QzfAItfhV99POqj2v0mrkOmXPq0csNV89OdwNOgE6jZmdv+62aImyJg4ci
W+0HV1p1jE3pEoncXx/Bmbmh2ALt38K/P7+J55fO9H4uqYw9XyLshSXbvzgnQyfHKXOoXqM5a4fX
p352D/4ZBWE19IGBxAHJORulq83CHTzDPVWUFXetBv9QIY0Yp5NlXLly/1A8z1aZTij3IAhQ2h/n
QPm60I1pw5H+BKNd3Mu5wZ14I/AdItHb+WM+jSTLSDP63xdrBO/d21gyIbSz9Fm0zhv2Mv4k8kjT
VtzWB6/uf7SN3ohwwS+4CHfb5Ue1mMiQNukUiJjKzfhGc4bqlzI1/TEbDKeK1CTAq5eqwY0d6K3y
DqPX1no08erJqO/M4Nb3VnTepGWuJQQ4P91CqMC1jAjAqDN3M7arSTNaWDjTbWm/1ps/4EORrtsb
WW2NjMtyM07OIoYPpj2PbjJNFt2yHDTIteTwnBNAGZzrnsqezSqxsOeqMHXtF7aqkSGzm7UFNFlX
wd1QmXjOkjvIZPGa7NbtVB+tiq9rF4JqD1sVXMMWXfwdIIvoQNPS2js/z88qBc4MgYvAODWDCbis
s3N8KKTRdtjFUzyZI9CEwRzqUMVQ3t82RAM3YaNN67WOceVePXsy/qwJuAbqgrzqgAzOTjT6BKLN
gT2chJL2+9IS/fsZ2YYrPYjLo5Aygd6CQXDeDweZMU2FptN1X/3u4JnQP1e9La4E4uf35J/JsK0c
Pv4D25azl6kBPLrgqGZi867W/BgU0nCOi7TGH2BJhiffH41PikMyYIE6iG/QHHFUnZXMn7g/mwfy
4r4IX78x6LKwm2ff8a6rvWt60Ieh6fx8twWahD4Y0+00Lsv4VWMTfkJaLh4kgIeAalc6IjocpGuC
w+Rah1XrZzV2mE7THNMG4+hQd7M8S1LhdRu1ttFaDpjhWvzzUYA/rTLKjZFZLlob6v2m0+DTbKwv
XbvfuCosb/WOxlDJItadtbx1lLd93uYasdrFnKobr1zlB3cWwAmHEr3qyIHncd/Vel9GualDbC85
qzPurassIymCXCSDLNJ3QKvwTRmscbwXg9i+usOaGYfFLnLwOmOPAhkkJg3O/7bNRazmrEe7tu21
B7XxZ8Oysul5SQvjzdShZpMMQwaaZhwN/0cbSKSh6rQ2PwxM204sFDzaEEBFWuDHEHQyHvbOW8xO
Fk/YNTj/YejLRaW3boMi89phO+8CtvrP9/t5R+l5k0aW7o93tQ6yL5GaS82rc4L5UaOraobkHtOh
BmfRRQFOglaSzwNaO3la1w+W9ISMa2NggfvJHubI4lYcQrgASxu3iPDwweYTtSxHx0YjqALj3Wiu
6TejbX/J0TQ/CZHTYMUsWbzTLYmhstL7Ay5jK2h7PHAe7MJr3vXlsDym9LifenfyrSOypsbtPNcD
p8NN85vBHeff+PdY7cF1tskOg6CisYud8nCfZTO+DU1hoUpd+T65k62Vo/HGX4v2tpodszg2taDa
KGWv1qNwzOWHr+xhiNZ+65/0ZQtuhDcOPzGbXc1wgMsOnnVqhm+OrzpOYzo3D9WwTLepaY0/BWbN
U+QGlQ9E0dn0H81maHeYtVdm1K6DupvoIX6ZjKI/0hvlhqP03jrxjhkXkdD79jtddGoLWt57J+rJ
cjqC/tXf4/OOxGHtBNMXve2L732mtvti7rZvEuWAjwojE9znCxtEM0bkaego0aDAWedLkuduc9vZ
pfHY5yOu9Bo8m08+38EWTqM+VRwH0zmZSkk/knKp7urMbR+CCcPaSNQ4mYa97XS4765bdy/LQi/C
cba9hwp605xoWp5qhNJtZt9MlSM+B0YjH/taT7+h0OY/1BJizWEJvHKLC9/UnqZpxp236YZWRibO
qy3Oy8KUHxS9nY+143pZ1KZ52UUbUyqP/mjN610mACvGTSvnu7oc7KetNYH3rvghEtCAWfm1uhlI
lA621XiTlYNRP1R2bUx30mzN75gJLI8OuLQ8NlSPjIBnZHoWGrUQw/tlsvUHtJ2nHdiiBf+NtM+c
iHadb0Tmsg44O+RyE5Hy2qB5V+Iaid+0L6smxF1T9XdK2NN7UdT8vnmpuaXWcvK4UZoW1/ZKb9A7
R3WAYEPmtRtOTgejhOd1iKAGyUR3imBDDrHaevSntuETAjnUBIfSeVCu5v5ASrjUefIt77FcsvZn
2ducg3ydccswqm6mXS0ptL6Z2jz/WS6pzD5mY2c86qtv55iKwqcKSwOxhzfGuLrE4FNf36FM1BNp
DgWWg2rySxHRYpzySCLc8t0Es6xCrj7zG1jGLfuQO0ZdJunSTkGoNHsEr5XX1dvVAE/4ftcQ1o9G
PYLcH8bRy8OuyEp8iscgDUXtrCIp28L/xWMve07lom7GmeQy0t1mSyNs88zfxiLn9eAtswZ4CKpU
+2NNHeSJnVR+KQ2tyOO5cPo2DJgYiY2Zdt8mSObAU+H9xTDyg1/lWNIIqa28bqO0W6UM08kZnTDo
BWyGCZ3uOvTUGLix1jViCbu15R2wcg1JIAv1gBvb66ch5FByHutZt24sZ+gm0OuN/5/YxjUyYXkM
kdQz7U3lN8t/0Ha9T6Mut8+gUTT/nTID7YuuV2VxWFdzEgcL3NMUaUUfbGFjDvMGIqfnos/WMn3a
NjsAfTTX3MxTWoJhVvBxP6WUGb4W/bTdVdnGmzLKggdCIAJICrlOaffoKlVXN72QRnPX5MBQYrMo
13fzsEIFmVut+A+OS/o5B49+sjNnhPWSoY8fgio2vph5HbzpBo1nCA/0/COOL1qW5AB3TobsdQt4
+rTaMYp7CDdHS990+QnT607eaHCThzu+b6xpFkOszttynFUQQt8t8F9CXCMIc63xv2zV4q9Ra289
YfOW+jdN7mcfpsYaMFNDu79N3BIcC6T/LlvY0doV0aRlrhl2kHb4grOh8WOQBA0nu6zd4OjPxe7k
kPM8JdrYjPk73xCAYLKgmYtkYk4mG9mVa+SrYvuYORAliOlHu4hEoZsIoOeTelsJqwYoDmy2iHd9
nyKsC6P4PZvEs2GhNTkcsn4zCNz9yQ34NtPuafPKoT8qmWrNAYwpL3094PUQYUey3QQpLd13DU2m
Kmz9wrAe7LTReqKNqs9vg67Xb2qq0ofed4WI+acp0q0TrfrjuHq9DupoXH62Rl/cZdOclqGTwVuJ
ZkLiiTw147wupSzHyGgdxOuw8XNkpA22+TTYax9Q++u2OxuQbcNjFGzuEXHT9l09LkP7UYyUo5AS
NhHGN9JBI69hm8Yw3TCPjmkGlPcikNikeIulkegs+ddeZMU9TGDLjXQ0YvBlqIVbRYuwhweoHoMe
02wRAb/S2DQKxYvhw4MxlxvEve0+oqVt/YapOtnJ7GHXcFxb1flh5tntzei0LHFHhPK2MebmKaB0
joNDY298b5nn3gWlXfCXO/LiePB78d3SXPs3JqN0e7jRNP3jwlatrEeuqcQiEiPY2rDiijpVplmY
cjEFYbvsq9imbWBFkHeWX01eL79Txx7GsNtb8yHQQMzdC9df41wfxg+rX0A+p/xdfe1sLVuTOi88
iN1tsKqbGte9z4pccQVpljria+qOjbzzFA3dcA0qvjaEcjpqKCSDYeaX9uOW5iliEtLTRYgAdjck
doBPYkwLS3yQZVB+V8B+4EGI5W0LuPJbmcHcQlB0GMJpy4uP6eZ0uLjn0qJvkq5zG6ZL5/wn7BKA
RepMmhlq1WS8nfM5G0JtRFUtHqd8l/4v1XxLdWRYkDXLW+uwiV3ysCdkGUO7WUoQBbqRObGLZdjn
agzK6VY1jfpBbFQWyYKr35umyAxy5B2RgbPQVNyjrzBP4dpVVhnCzpUGBKZW/dqQK8hDjbZuG+ez
qgjU6DRMYTO62QPekALv4yLTjrO7Wn5CKdE5Oc3Ik4r01NpFazGtt5U+YB6iuyW+HnMvhmTBvKiJ
IBoNbaynqXxXZoEqE/6a/CyhkfYfgqImsGsnpJ8iWWgcZ3uqkZb12zUleKuWHQeoOS0AdD/9IuzA
zEMYaig8pnlmfxjnYHmbrV0+hnD0KMrwpI52KFqjpAm/1MUv6Pj1EBeDabwRM4ClOK2slM9FTQQM
mtYhEAlbePkKbmWySef15r1pL/x9icgVMjpNyYfW5KbMH6yalmaEtYbUQiAhA/Im2Srrm67yBR5t
Qe5/da3c8ULU0hX6DlLl3wxXa0eAAH2AAYiNC1JoDyjSR5611OPJqe3lfbkq8vGSp4T6SjYED1W/
bcOhIu0bEnT8mp/NSsM7tmQetLfIHQ1PyijaLq4ExkLf1bS19tEaBY9o1vtVFw0C6bEwWP1aho3m
YimFDgUt6GYlPQ95ch2T63dsftVWM39AC0mlSSU68egQ/3THulq09WEyyuBbMwXZL1xRyy+GU/PF
qVWhcp9l3idRyPSHOyzBsQhgCyVC+GTr9cqG3K1LqXCrEihDx2Pv2iiQipx7DqRTqkdrOW5QihoW
Od6sRTpJBj8LNALVvj7pEILI4qVSbnc/m5QyI/LB5Y6q564QObvqk40LVnebohYu325yWe4X6e0Q
n97iE3Z56d47/ujJcFWakQE2GET6y/ZLZl7o2/ou08p+IqtDEC+0CmRIsCxwxCducHrWfA144CxG
ZU2huxruzzk16iNRfyrjTCntsyctv3iLNAsWC1U/zvdmKrkGNcpWH00xesFxBE0ubjq7NT/hA2e/
s4bAGX95YLnMuNRGhOeaIm8+YbDO6RLQAq1EirRICZHS7pfWtJQ25dBCgmpBIfOTAOu62DJ7znCL
3IHbxojMCet95dXuF3j7aok6ouE0JP3xn1TFsocZxczPXjt6j06RFXoYNL56Epm/GZEoaSzIYC0p
tmgbMb/Wp0ONQIfefwNDo7/tfH3K400Z+jdvbPofnSwHpJFN5bxzBheCaWCqnZ5NPJdGvec2331S
h3dgfAgSoe0sWeg2fZrdbBA2bsbJ9MeoNbfp97o7nmEcU6fFrTalVpZYWFbosYMUxwRhtJmsK1Xb
s/7hXhsB+QWFEHDijsnYq9p/Ve01nAzSeeis08b/703TLd1eP1eUY2S9lWsS2FXvEK1NQc7BydU1
Cb0XpVMaiBR3UYuklG3QQXg+PgUYFPRawMquO3RRgcBwVGf69FNuXfWP4hH7XKkBgRf8gyhGFOP5
WNlYN1jEtfpJHxzrIyoJDuoqjnvDN3VNnfKsGbAPhdg5swLki2/jC9TgXpWpADefps56P5hr85ba
RZ4A3jS+zkFzpcp9cTQokHuP3qFOeFY5tIFej13mGKe0M++rdTehUtRJO2ovx6FTT6/XroyXw6EI
BBxSpwpN4+/c+WfqJ7dfp3w9YaVrlrEz15l2WPulPMCX1otYm7KMNrQ2VgQTnjsPkcad+yQq2/rP
IIyV4Zy6lX43+CIDhddv8j/DxaEpFE2WXiMKvDxgAED2M7bb/QIWPVub2lcrVmTLxqbDjlckbdGa
rpSgF838tz4bm45QOmV+ynkAC+g3nJ0vX7PE3pA6IehnJKu2trHjz9b715f/rM/2ZxS8H1xOMVPC
OeP5KCL1ilZpgzq5ME7fKIBy94vdtqGjmcMjBkxGPI3ymrbyy0otuuxYt0BJAN4E3uD5oFAIjLHu
OnUalW5EqbHMUUDZI359apdGARZHUdShmwcX6/koftr4G6VmdVo8vyWEDOybWmz/Bin4s36WjsbP
fusBwTibyrwrtdn5qE48BvoJhQaRLJAmnjCYmA+vz+fC2aM1h2H4rgyC0uHZUL3Sx6ImyzqhFCpu
nHaTj76Lv85s0R28UlG+NNYuKsQZpN+PrNnztdvm3ssRFdpOExlnjAMgJa5uaxKGKq5M68L3D2uH
Cw5OERzoc6futPWMOXPxOOopE5jTRL0Xk+dUM1KqQ7Zx5VBcOu9gQABg82WxcWcTG3h6G69B4YoX
U2FNtCLcCEY3fdfpBdXxbayQXFiXK6fk0lH8e9Szt0L3C49Uu8bdDI2ox8bsH4Mx67//+/mgt8Ih
3M3iXrT/6XmlEyG8gYeJkjem09fHdNTSr2rd5t+vD3VxPrtIE2qk4MrPTRbUmFsNFRXjZGrGQpjs
OFGaLtuVG/DSydgtFna9M/DG53sFnrtslIdz57DodbJNTnZbUPnOo90wYwl7U6Ey/48To+tMzxWQ
C/xNuqJnG2WWKbFJhg+MkdfjsZooVwZDb1y5dF8s3z4KfF+g+aA1IPw+/7pGexWAqAO6rlUtDka9
9BEBfHkFnHZplH2L+I4JHuB/PR8Ff52mLfdRpMBaRxjdENZDMf8vo9g+wAFeRgCf+wf3V8jnZ/7k
da1jn0Zj7ZOq6nSsX9z29p/3BYVnwG8w6oFDnMu2OMTxpbUZ3ikH1R27ZVlHSxVUV+ZyTi7YW+/A
iUEfAe7UgR2cvbl27a8BTSPvtDSO+dEaahw1uy0gOLfbo+OjIy822BqNtM0kqHL/2A9pelQFsPR/
nC8XL7h+ELR0kumbnv0QWRfDNKI3eTJcTMv7aflsemMa/w+D7KEyj/8f8sLzrSvTuu0z/A1PPYL9
EeVQLRQe7uivj3LpKQH9RKxM4GTzNT8fRTVtRRvEME5ar5NB01iIiTqzxM2d9spTculyxzeLiwlv
YZ7js6FMm/IpcBVuQMOk9gm6+lZPLfWmhAl3z0x9Kru1Wpcrl8b+ZjxrvjI7Ov5735X/RhD7fIZm
y9U/Ssxd/dJwUUIb5JHqaECKNVTpHDoyrz435taYUWOQIl0Z/cKkgewS6AQWau5Axp+PjiWgyFPo
nCcjK8avGULP9sFc5+ygg6LIo2Go9SrqbLe/Mu6feONs2rgD8MlwyZhQs87OaDcYeC8Y43LCVbN6
zAeBhl7epXmerIbV68dmHvsvNZIlK5mYKKEhBHP7wXYaVJQ0tbNdCzeDkieCpr5BYNChc2/ZHYI8
TqD+Q28FCa/FNyYRj7Y9PlTAUb8Wuel+RyiBXppqVFuEQ7Fk6V3fCgSqMp/2YmzPeoV8T6/UZ1Pr
qzdzQZkj3uCwqsiqU/u7nklH3oGN6LLQwmBNhdaiD0+UcLU8rvRFfgFGT4JKfdi04yFTlMW2TKAx
l5bgUiN9UNPbul3VCq7YE1/QNqI05PgCoeRmsdDCs3tKiRX56RrT08q+eEY1VYcU4xv0IXGo/ySW
dqbCzXTdcJHy/zg7sx43lW4N/yIkoBhvwXa3cQ8ZOuMNSvIlzPNU8OvPQ19tY6utPtJW9kWklIGq
VWt4ByQbhdH97EYjvneKlTCDQFqJ0pcM7d3CEPwxZ+MoJ4Q39OyxGRX3j1RC8VgjEmP7XaiMXxCq
aK1DspBFQ2Mz64CEGDewGTXcBD+B2vjuNgm9IH3ItG9CL4r+qDOkC/2p1OqPReYUqafiovI764Rd
3GmVQRPLUbEk8epam75wUzmfsETp00dnLmuNdnoxPU9zVmv7QYHmvmdCLoTXMyK8ZURxcZEhsAmr
jIoUIieOQZvEN+lzxqQConTKljgk3dS+THPHFng7UF07SLxLd/UTIIhscVdOpCBrRnw41XKkPQcJ
4A6RqPxDUY3to1ragBlQXL+R41wrf9nPNiwyAF+grzfHV+Qa09V4lKccfu5xntz8UKdt80dMer3v
hi7zIdeoe6cV8yPTTueACmJ074rS/Fh2xYSgVo1KgKNqNcrWS7UzrFH539sv5lV3c3PSiS5gsyHb
MAncaiLZalTnRtbIE+is+oeqzPrTPEfRb0XvW38Zkz+pkIofMvQ4sfWivZyM4cktQvc4YD/EmMex
mLGppR9FlX739o9b38/Fb4NMyc8C9wqw7zz8dYnNpZ1QwAIe0Z6zqdY/Raq+SiGo/fdYuPX3d6+3
Qpnw6SHhQa9kE/UmCXJNqXVS+TrHdFQvXQFuYwofmKCPFfizKLoB8r5ygdJMI7FHLGoVlNisSEQx
O4pl7WSE/f+yzCmBr+XNrrDL9N2dH52NCEJ+pXKtnOnzd6nqRcdn1oyTPmgONKGMEqySMiiWqvds
UDI31rsEeZJk0/hZu1tUtIDVzhc0h4iilvHBydSBOdTovfyqa5XOr0LXxzM6RTvUWmTYjIFS+wFb
ujxQa1H+jhvZfgM0VzGZUG7S6sXllgIPCaENvVs6vlvS7KQCGTFH2zjR1OFlx322t7CD+uemnfwh
7Fr7KkFLMpEui2ecr3qE+TsTuEglyqMzifapCZc0e38axdcHWrjaRgJN2LyqamxaTNpi85SNlKxt
SRvd1hLpMUK+RQC/suFWnV/kl2CC4XW+xuP/pPQ8uRi444xTE4o/qplb94NrfjM62d3I6q+cXXQm
1zYXj4bN8eaZXBk5aYYC6WlJFv17Ws/lo65n+wR07X7JtfDG0b3yXK94/LV1txZgm+eqUeoWIwy6
kyPp28UF0zdkUhYmmWp3o5K4thS7hx20wi/R6Dl/hVFoFBBMy+k0zMzci06azKzGeN9p4a3+yfqr
zwOgINulVBB0iVfs//lSybC+twiPDyQezVPLOGKXNEN7I8xeXo58JZVKkjYXVNOtebgczRQlqmQ+
Ac9wP6j0SV4iWLZfIdIaP2JVtV5qZ2Tc+nawvboq3EFr3SFk9utJ/c9O1JYyFpFqT6ccQX+M5ha1
+zqgOfzTbMviZ2rX5f0ypzCQ3172yitF4xUyN6ft1dbhfFnsw2Ozm8aBlnTn7LW+RuSmaG/hVS93
P/Bc7vxVbgC2p6NvVnEmPLfCHvU/COP7hgE4I1VGxS9EE+PTFIa3lMIvN6VA1ZUYQp+Nr7nVoI5G
beYikePJBkF1V/XSvYcp0h1cWVQ/3v0G0dmC04WcDtfJNlq55mAaSqv3p24p1DsTCxp/kpZx//Yq
V94gTRSWAYb76sZ9/gZlBVKyLbPltMSd9sk0pHvI9TG5Sw0MaJelBqr+/gVX5aOVkUGbYMv2nysY
KWnlzCeMkePWo/Wh3oVGG+6UObeOdQwi4u0Fr+xEbJLpk9NmW//bHAD0ojQlQWz2VBdT9KKl4xyM
Se3ciMNXwOKroBOrwLTguG15ZLIyBwbAYmbANMGTpyr6qA5wydy41PxILsadnsT6YTXEDSId5len
hu+0IF2jygoOp+XBLA2r8M1lMKIFaeWKXE4j4eA427a6mwvEqGOg6+9/q9QLLqZ2WF8AGN9EZ+FG
mj2BSj2FfaV8KsfxM4lpe+O2eXUF2wRmGCyrEhhBBDLRJptypySiVLPmU9SN1d2s1snnHPBE0DlO
9sFsAe0tEnUA25EKaOfQ3Mmq1v2VAXcvmT6PXoxWZ1CDrEUTV7jf9Tqb7iehth/Dmkn+nOYor6zu
1XmlRzeoZFcyM8Q1IBSS6yKUDL31/GgVdbKg5ZtNUF0k03tc6KfKBzSc/g8GOSxzOESgMao0VKfn
sQWDdgctTPuntVHkHGn5hN2pnlKgI7ozWePnt0/FlXNvWtxEZMUUNsjFnf+40cL/I12MGTKshTqV
lTR3YgT0lNjIJKahrd/IwK8UQOvAZRXzY3Oy5GZBVIXhJop8PhUN+DQEh1BRAsnO5N2uZf1RTzsA
123mNh9mJ7EjqEhTdSfCbKoeujjUfisgTf4ygQdOOcvJ/d7bE62A978UsimY8ARE9E03oQIolcGd
5c7o9iaup49R4mlyfpmHrN3rsVb5715unWg4GBHRfULC7PwbYDWkWjHIp5O+GA1S9YhpN1GYPAo3
VT9ppT7dWO/K5UUXES0EVNBXKbP17/+TCkRTOwCPSueTJmXh67acd2WUVD4oxVvWO1eWWmmHUCgZ
PZDsbh7NThVDdvFsnDBHrElE7QbAdDselXK6RSC/Et8Z6RPYITbBed3SHCc11Os21I2T02S/ugWp
BCavrv777W91dZVX3jMdbhSqNtsXDpcVxgZlllbrw72glfHYt614eXuVy9fGP+2sg+QVA2u8HqL/
fCEoAUUKDFaccAHKgKtEcLBWrLIIc+dG1+TygXALAmsC2eVViHDzQGrdmwMWaPqprBJYDAxh0SNv
mxu0JZctdR7AGUeuB38VsljJeOdbzprV0Riko8Hur785cfwIo/YJr5qO3iACX/ls116v3yKpX3k2
Mguag9z2a/65uZzMclFkjj7zqczDatfKbt5No6Xu3v5Y62/fPJuFYjbF90pU4xY8fzYDNFZSaoys
Q2mk9BLqILHEhLqWntPR0fap47x3tsaci9gJsIQrkcC9BcxMKUmDnmXusU7c6ZGu77ArkBO8ESe2
H21dxaV/AagE3AQf7vzBIiDqqaZj/1jIbAFvaaXtLx1i4nOp6x29ZWWxnis9LY8G8Eualv0tTuXF
1ckvYPvba/8AqQZ9+wGx4DbKUsnDo11Z6QA2S8BLjebCOCLADvK1i+SdA2/qsR+m8kXDezOjhapZ
X8H6ThBHBvu5he9z44OTF28++evvIrtbVVwtOi6bfKSylATFSS08hvWgfDbhe/XeSM0Xeqm2DMK3
UVJpA7swEGDK8cyD19FlWKY7w9BAGSs1KJ55F2EKCfTXiHd9byToXMmhzrjle7P3I0UvrF2Jfsmv
zI3dz0o6SfduQYk30HKTKecAPrz20pjJANwkV3mMV/SLbwK3bDzYHSrcjMH6lZualSNPnjgWNEVj
CO/JJ9QjxBTDPaiRnepwUgEu3IfCVh5lF4XAa23SJ9C0c/UFFwFX94Z0CQEBqzEklxFVqp0qFS0G
3JguuZ+Fjr3TRNpVO6G4Jrw0da61Y5Ga+X3SiPhT2wzax9qohyc9t+AGSSNz/K6qs7+1RseKrv2C
0UKSI/6zD2slN3a521UmPavWhGCRDC64gjrJPtdGCLRxafrK9Qo9ITrCnBnWHm8/BTYKxBkOIhqC
+pBAbPXFKtJkfHCWRCS+3hnTlzhpzMwvakNH7j2qkx9KlwyJZ+e69ssxu/JRRDBdgPjrWKuNTtFq
1KqNJSHOz8tfM8rFYxlnNbIxuKH8ayAOgBmvzPGx0Rct9yurLk9drpQZMFvsU/w+7THmwmXM8d1y
Tr8Dnay/LOYc/qzDIYa6Fyn5QYdwER7ymnrEDztRxjg8RI7wMgfiW21E2oBkNVCEHVrO8w97Eeb/
cIuaCZfhKA3fyifQyYmty4M7luHoQbCAK8AwJf+Yx4Afs164H7oMP/S9NHXld6WG7ujBcxEQQcY4
/9L1kL09MfRz58sq0jrPARKX7TTIT89tX6f/k8AhvhvuAFdPhFNr7iqpYtPdu8oQHvrFQEDRGfpm
9LVBXX4if4N4Jvju9rcGNRIp3jqRXwqAYGicrROwXSjt5eeMLF3quXmXF2RYpM64pbl0Kpt41KcD
BafIaVIo0QdyxYU5p4YB5b6tijz2B5FVj4OTVS/SkCZcx3BeIEmESjL6Slx2v6JBQv7rsjH/0Mzt
Amuz1eL/mdWgmXvQ4SL0RTu1/8uRT9F29mSIv+DMK3mnaUp5inG/K/eJ27V/s6KI/nVRtjoAYBpc
eVqqaN9SI6x+mrVbfC65nWO/K3P9SRbl9B2mWP/Sjwx/YC+m2UrXA4NEZMjSmgTflBDfWs4EJ0cW
rZdU0/S5Nxz9IQVA0Xrm3MFnrWdbWfY2X2L0nSJKxUHrGmXxhKwAXiqwBL4aSZL/mzJDDnug3epT
4xZz6XeOUX2PwqZsPBpkTnvETtr57TS282QYefiZKSCkG9peAt6nlEO3E6LJBj+q5ZTiXt1kESMP
YF4PmCViOhGBRH5S1UkqO7V29WccWghzSdzaP+xQmcd9oWjZ89Bq4bKvRjFmeFjFtdzxNaHYK25p
PYbMiH4so/gzgSCveWWlt2TmqmLHvvpFz0mm/qyXUed1KPx/SNQi+kJ5PgIxVytd8XA2qKKDAny+
fDCbKPkA4yCCcTCEReMBVqZr3SDD+r3NVf3vOLppu2/DKvo8JyvXpxfFEMFtmqNvkBOoZ+YqBgoV
G4pieMPgsl0KzUmflVhBzDCx+uiLWSdmDb00MQD+5m30LTLi7oOWsWl2ZeJigVi4Q/59CBP32BOA
+/1YENQ8zYJ2WVnShoiiJHXl5WbefHk7z9iWapwBsmj6CmutQON1c+m00LwKLHqhiTrLw+zm1tfO
iqtDLPThWGqxfaMjtE1rXpfD1nxVSF21Eza3vxwmXUQhrFQNxO8zvs/hQ94a4UtGhb5D9tWA3p6I
W62Lbcr2uipcYHdl/QO12dQmqTZPVORCC+xF64MGitdhgOh7o8C7tgraOOROa4+GUeh5ZiObqupU
JdcCpQ6hF6cl+0HL8hup9TaLX58F+JO1FtjI+b7S3/+Txae54aDgIPlgwJtPsasvPvEU/GQP5uW9
e4PDjGouyBDKagxQzh8ojhFkXNU/jlZrzneTEg8/+6Qo/zQ05J/aOEv/vb3e5eZgRAgqhEQItifT
tPP1psIYoDZryEnAKf1d2H13BwWhejShzAhv7lvEGScQxTfKiMvvBtRwRQ2vLScMPPXzZV19WpDG
7N2jmRIdhJLKn3E2JzdqvMvvxiqgJ4nNVCp8xfNVihB2lVRTpCxxmYJ4YbtePMKVVNP0Vul/9YH+
s9TmPTL+LYqM5vXRqpZ5l684Hk3kt7x9L8BYa76KHM0qaEBTg5Hr+RNFdaYVCV5TRysHvuKpIL8e
JS9u8Ih9q+ZirZqJX800qLzcaLkmnAyqkI8wvfEMWrwubpQWV57bBvTN2aAjCyhrUzNxx6uV40bu
MYHBfXRmR/uYV6Vy45i/bsP/lmY8N2NlRgKrYyqw2E00oWmoYSLf20d36cGzhHhJJId8TvCEShot
2UnTmj62fQkxxSwstNXJIsWzUAGz0hfJot8VaNPQVw0Th2i8qQU6KQ1qBACRYMMctdyQ79/hq+8u
Rddru/O18vhPzIBkLGJci5yj0hTGTptmezf3MADfPr6Xr5+RNGUdOiJUrGzz8/2Q0A7l8q3N41Il
k49PXeIntR7e+MgXvfA1AHJxICgJ1QII4OYKQYYgNJ0204Mc0vaTUJXk1ABs+5LVNqVxEkVB5JoQ
r8i97/VobHYjmrc3BuOXh5mmKwgk6nKM7Qn254+a4YXSru3PYChh0KTuHP6vS4rIn0yl+P72W71S
roJk4KqkWF5HDVsNw0xNkWWdZzUwM5UzhJvs/IRZsuFNdgh6qh/De6VO0oOu2UWQof39IC299NE5
KZ/dJquebFE5f9/+UevRPj8C9F24FXgH0AQuStUSfxEltls10JtBHtUmB2Rkt+7ODWt60Tr81LfX
u/K+oVnS8yN2cvzMzcm2UB8cFJjcCNUWaOi7heH185LuCXS32rQXgB92Frwchpm0ykwu2k30xE9l
MLARlYGmtNnJbRpE1ELdvdMlOw0kbeLPc1rsAWjMj9YIyivEax3ZiW56iTCK2LWLSU09RelLNXSG
DzHRvXUE1i2+ef1EH/gZND9pG24lffs0VnL4IH1AvQlXVRr7sc4/K4P2T0EvxMGgxWzllyqG86j0
2qOCOeD+7Q9yedZxT2Dui/A7Vo2ApM8PQBkDE+xjcwrqHGK/bcP4kyGIyrdXubLNXnuVaLrSFL0g
A4B1lekiGhksRjh8MMRSfyQ71vxWVskhmxd5I7e69lRrZwg7MGO9RjafHmBdBM5RyKBKM+VFh3kI
0zZ7r0rZGrqIjkCYGYPQflo3+3+i8aKldW1Kg+6CtQzH3mzGQ1t3w+e3392VZ0FflTEyxS/Ite0X
GlAQ0iWKp4HpluYObqXtV3CP378PWGVFN4BjXxuH58+iCjwb05AvVFTW4FtZXx86rXovtgaBbjp1
q97yeiaBs56vUnWmkuI4NAQN6jo7NHjUOzsxSn+gZ3Ij0ly+NqBFK09onarxx2ZjF3mVrrIRehAO
URnMsE+9YjDjGxvtMp4B4AKZyxiDPrmxhYyhHjMlmT2IoCYffRy1JrqTRjPcNdhs3b13H7AUpuB0
Xen+Q3M9f3fYtnYu8iQi0MfY2o16VfpIgN9CZFyeVFbRdRrxK3wBcbzzVYQhQ2ecWSVvNUsiHiST
58TWSh8Dt8Yb2ip5fPuxrlyLrGgjvo3c3zpm3Ow8Q2/mLpz5UDZduOdm6vJTGVfzMaqAX80Vqn9o
vCj4YmTJc4Pe+N+xmOkYQvr/qU5DdjKnPP104zet1/55XOY1I4QBbQTJ94trMZ2JiPPc6UFXxuaH
ksneQ6y2/Z0Zre0xu3asfds0cjfprfURz57aN0o9jXe5EGhDqb02PdVKW3+Pxlh/SkqRfRZC2h6S
u92uVfNbbNyrPxdYn7lOwXmTmyzGVjJXSiQbg8yMot3Qi/YHt53zAX6ldaenpuV3yopNV6pbkMlr
2wUsAqN3oEo0AjabsjPMqerRJw3Ij23HI9tLgzTXWw9FDuMxb8bq49uf5vqCqyU401CGxJvdUjsL
oPPE0YMpmtRjriiKp3LRf8vonB0EknFf3l7vWhhhQESLg/wIh4HNAzYzNvWDGPVgRkHxeQxd7WC4
ya1DcCWMEKXIP0m3uYu3NSXSgMglWYUI0pirqujb+AAWilby5L77NllDFVCD9X/gOzZJt4WdRYFQ
rx6gQZQHuULjvEjHW3jTK29tpZOxDERqGCKbDWnWRd2HKroUZmMVhzip0sBFaer+7W9zZS/QRAAr
wAiZAHJByHCrOCyZoQW0m4wTJWyO5kht3Zeoz6Gc1vQ3dA+vfKWz9Ta319SUS2T2tNiqou/3aWTM
vqagYzAMWGS8/WjXXuBKxcPXghIYsebzMIy2eYpFXawFNBilHzv66EMGuGXqcO2BSI/x0QLTDdhq
85kkTVNSykILZFEk4MjHkdysH+/KtH7vsJWbHy8TiNzU9eQY22Q8RZpjTiAuBVPftzsV4RIvrVAa
e/u1vYITNoGbM7SSuNkQULrE+Xtr4bhnTqeqgYo1trVTkaL/RaOv63wCfXOwegy6/RZpkx9FU2cm
fT1LQXkL10/dp7mtPtHxM1elmimaPV3LZ8QlYQRIHwk+5zhEedPs+sQp/hhLofxZuVHIjYT1ChGe
BP8QhqLKjoKGaQC+2svw/qRmzZrIomDOUbdtotFUDzEUadMJMmNwdv08xox/pluCC1fOFSdm3XZr
ZUJj6PwlGkYtFjUTbqAoM6qOzKEI727jzzi1Hoo6TG+kAFe2IUxACnAiAqOMLUrMqhSjBvxtB5Kg
clA7ZbybrFj1p84SN0LGtaVWrBh5O6BhsunzR0uY70+mkThB3HbiMDHO8AymfIfQLP69vRWvrMR3
grELvBs4zRYDDWdAjlPvigAdLqhDA6K83MnKw6I5w/H9S6HcvY7BaX5SXp0/lB2lc+0y+wvUqex/
lp3qeiHEqJ9pldjv34CvQhzQCFYtgy0pI1JsS1Xi3A6GLk+Zp+ruvqdMvgEDuxL9HLIupnagC2Cc
bE7x2GMc2EaNGpRdaR8stCsRmkT97t2vbR2U2GuWy5h+K7/Rd5O1GGqnBhmQrsDQlGyfJ7VxF9VL
v397qSsnCo9z+qtr08MBgXn+hdwcPhw0ZTXo8yK7d5kp7l0kEvalNiLqnlm/3l5uvYjOo6BDFbc6
WBAiOFWbJL7XC12p7K6irVCOBzAH2XHS1WhfKSrDX4K0RJaLTsjbq17ueIgzwGiAWYGpgbdz/pDZ
avqQMl8MSsOq9qFqNF/LQhTfbKTKbix1uUFW1xHKLp6SCei2vncnvWMsWBdBT9FKwlszDO0Q2n37
gS5WIYFBmWEVdeZ2ZCeeP5CpL2Y3zNYS1OEyQAfL+5PZtbdaYperkPIxaUI7g2dytqcXX/mS8WYT
BqEN0RGaf4kK2mzc2IFrDDjbEquaDYAxkkucC3io82cReopPbdq6QVNBIUzcuU08J7XMHcT/fN+i
8Zl7Qi2LRysR1o0i+WL3szawO+pkMGRUKZucPVwVC82qCIM5Qa+tiNzWs7T2m66bL7LXPr390S52
4etCEHdsxC540M1Hm2XXDLOQTmCjIvWsIiz2AbX19ICCYnvj3rry5VCoI8lAt4OOrq6fv1OcXnH/
hLsWhCCnvTZRet+AEnfjy117IBJBBoQM31eNkPNVEH4mFIemG2RZKI8tkf4BSc12N5nleCPBfb3Z
N7sEdosBFmj9YBdT3WlJrWlEhD7Q5ljeNxFCoMOs5Q+9bkX/EFy37lFqyFFT0K0HpMlWmVfX/WTH
Q+o7elY8h71rHksziwPGi4vpIbiFDiEC1zEAh7I9vPtTM8ukybP2kpk2bvYVmKESk2bbDhRHme9N
rakDwe/57rTT8v9YiimtyQ621tHL5oqVXYtaX9vwEaDx76Jisu8B7eB36MS3mAiwAC7O6up9tXYf
6FsLZ7uvcBaJwUgYRITJHnFJbiu1B+m8TGhJqiv2oJRmqFHhgAY/cI/CKJ7qtrVR7qv0PzJrp2+W
HHPh1dZcpndpGMal32NY6HqLkpifwrQrmGBB5Z48BdzQtxiZuAd49aIkp5zDMNBiJQNRHsZhv0N6
21x8s+e6Rlw2tr9IKHEfLYkp10parJ6JazMC37IpPuu9Q/O8rOLEkwDon5Q40gAxqbUFZEovWtJV
ZD/+AcSrv4d1m7Q7mj8mIC8Z6U9aPJbPxqL0D0bhZj/6QdMyT0PyBNnksjGjnZJE41drogWArmE/
fWN+VH+0FLv8WTutURDVIvtfEhVNup+Y6+gvtatV5Q5usVr5eTr398z6u7+l6/QumGZXwecLYEt+
lOVs9ME6B3meKrOzdzlaDpFXYIVR+11TDyxojKXqwRmIo3sJLgaOFO4K/+xEKFAH8lQCjq0SOmQz
pAevmkZnPFjq3N4bVtbpyCN3QvhJIpWPiw5e39MNxdyBa02mg2gG85tQ8+ElZkwFTjQS3wSKagkI
p7YvDlaaaM0uak2Ump1U72eo6676WAB8YShcur3uuRgfdJ7bV4uzi1ITuVGrjLJPSL+G3d4YOJCI
4YkO2XK1w/95aDB98fGWCZcHuxHZD6tfwAEq2VK9WKmRfEkp5/5OBlwsEGOl/j8bma9mFyt4A0KD
tuyDLZr+qcIRcMUrNpYT9KJuAAGOwm32UWnV7h7UrlA/Kma+ql1MsfpH6gobzjVD5MYzcgRx15SI
Yvt2aUDqNHMBKUPEWjm+O4DSWEFgidJixchsm84mEqXQ5rTyhG41UrUW2z73strBLE8XGH+8HZQu
p+lgHsj6IYDBoCfh26RBEhghvfyiPS19rb+o86JJxDjC0PYUEur/6WDF/uoLl+DOWXjhILrKGRZm
1jrAlaoCLYZbP+gynqzERaRpYFFzJ26vRCADgNJnhJRbJzOt3cAkct4NoWP9rlwrq3xHqspJGXLo
P3NmKeGRrq+tPhgR+onInmti9PRiLOWe8SDFsd3lqJioXLLpQTiJ/iuReBgjE1HGv1rsYto7PXaG
r8BJh99ZPgkI63OVxXs9afPfzdinKDNGXfQBOVHktBDOz5xPZYUKercgZs09umhFMAIq/dZQcIan
PArVlArKbP4WhtuAVwV4odwlaiXSPfKharYfJwdsQtYWaEw0SlY5gUiz9IONO+Ho0Uy07oqx69Jd
HkbuH5V+V+QNi119byytGOATN9qwy0y7+ZBoZfMzj2fYjwL+/x1qvHPt51ieIHxui9zdLwKVWW/O
8y7zRKkq4Z3lZLynKXVbeY9ngQFXukEz1NOcwnnoqhCzBqefxR3Cs2Db4ipMkfTMqDd88so+PSLe
W36tB4nJNGkYEq9DnKN3XWLxbIP07YbKR2wfjWk6v8qHViusaFc7UyV31Vw5sU+nyPgz0kGMkJeX
aFHw+5XyPpLcL15n5q3rNWHaVI9UothzF60C5NRKXZnduYiIfJCrlZUvNaeEgy0a5YuUWFbu3F5x
vvV8yZ+YG8SxH1nJ0vHZ0/Ylmm1CN7XSENA5HZrHKGpHhtdR1GDPINTfmTtOc+AmYdTflU5ZDyux
qi+Po6YsoGAz+tI3CvuLkofuKZ0KckwU6NC+3+S3fYKC/mRW1anrIwPAbNR9JWEz7lvwvL7E4eBQ
8Ed542xdZoCsiiuwg5MVE5PtbE72XT1mrllhUZKMh5L98Qk94fpGALvMn9dV1jqObMAGlXGeATJ+
EGFpdhU0+VUmhF6C+iwTeziAjBkfBq2/hQi6EjCwpiS1ogAXqrn1Jc/LQTaWGjcnxNTmE1jg4hSJ
xX3uskG98d2uLrUqTlEbr9iITQ4tVIl0BNrjp2k0bVpwmAQsqcokusdi9O1AeHUpJrWuuza1THOz
VFvUyLpYS3OCyoctkln5i1rhoDuDBHh7pSvbArgB3ClGWoy1xLpZ/zsYFnDfc5nUp8Y0x2NhLTb2
SJby3rYPF806lFjr/FdT3vNVEPKVNmQ5tkWK5G1L99LTcGPZZdB1b7y6aw+0jsIQKRAWeP9N+qvp
ahuOoVOf5kFTApkYzmOlWt/ffmuvbZ3z6gMq5IrYIA1jmLTVHuurnOGf0cWnMlS6wiurYs0LhLZ8
tmJsEoD508zx5GKmpybrQqR7RRu/ZKLXagZ15aTeS9ctUWapjFHdY6QGj0LHGwfc1lTnQYMtNqLf
2EUJ0i8r/ZOH1vTTjNQoiAv6kwwbdSxz3n6oK2fXBFG3DigYc16oprTIW3T6NMcnnGr6P0KNhWcv
efFJgGs+zgmgsrfXu/KlkDJbLaCQqaULvtnkcnG7xRrNGKWHtPf6adC+u4Xr3mgwXVsFnU+X9gjl
PBXR+dZz8CxbeSHJqUyVeD9POdZaKhrVbz/LlZiOYg8cS6IfdmLbPrTW9+qYxT2rYB4SLBppgW5l
Bgrb81gfdMbSXxkp3JJRu/JsK2sKTCQjJSLSpvmI5WqiSDqCJ80uHWyTxAK7IqGtd2NnvIq8nG93
5nAu7au1L8Ke30SJwZiNsHX66ISfQWN42thHy70RNsPkR5oZRzszS1Lj82Tp0fdw6iLhOUibof69
tMPXyszHbxFGUJhtDNPyiJx86/jJFEnDKxGVmu9dLSdXKhunfunzOXQx+WAu5w2jhYMUAureoBYr
LH2R8g+CE0PsO9Pi/EDSW3xPqa9GX4+N6TMjvvTRggb4t9KoRr0BLaQXjEKx5dYYxEqvz5QeyKOL
h62nZfVUP0Rxt/S7so/Sn0s0Wt3OpN4bSUWkWzxFtZlMu6oZ8D0xSseKfCukb+hLO+rzXVpl4+9q
KBZrh0eC/tTqjfN5jpvO2anzML9INYMLKElqkPyXWlT4BixvLFzCDA8sAVum3zfAoMtdQf/dfRzs
Jk9I/lztYxUpybfJLLQP6jS61gH3gPRexZTtIauj2r138Uixvb5PzMQb1SEX+9Itl94XbsXTDIaW
/1E7TO2hkjhme0pmLN48UrpywgFviJ6pNavfw1wpsCDcRNc8zBKwSp+N3CLelMkSe1bVDsOKLZw/
WDKPnkzZG0/8pA6Dq9qF6F+WqUGMinn92KdkSKa8faIuohE9NWIRzUYLSVYmSOfntmF8gJGyTAPF
cNO7JBa1N5W6gRXAHN6N+S2o9CXEc1WcXqfAgNz0FY13vl5cNZXaoVQXOOlin4zabb+BrRj/hA2E
o0Lk+l60VYZlQagomccXiH7RuC5utLUuTzSjkRWgsMpxCOS1zn/FEi/OktZRekKoeDikY7M8ULjd
Yhhfphc0AxHNXJHLyN5uu8WJGXccvEYP3NqN9l2IdVEfGhM5vW299zMC0TGQDOKahFN6KeeTRhEq
dJ0Iujgy/hT2rD71JicMvnGBO7s1fX1727yiHDahis2CJhlFJECI7Tg6rbC5UFCqDgSZ6D09floy
UGqPas1uNQu3Ouid1tw1mHM8KYk1f3LNMtwVWKg8a6FBpZQV1Us6VDcxnuuGPf9h65QXsDKZFti1
baYa0jVYKY3pSaZC+7qEoaVxHZGCe7kwRO4PE5KD+2RJscpMrcHY2/ZInS01Zfhw4x2td97mp9Bh
ANhGesT5sje7rGCOsNhNGZ1Enlg8cRzOX5mJO//MXhZ/isLQv4EXLx8xKzRGuGITbkm2ihWHZ6uD
+E2FSRhwYS7ch6O9/MlThP92cEHmYTcWA943par1Dupgy2j/efu3Xx4QQBoqfc0V84Sy8eYmwqlw
oQO3hEFWpuwi1Wp28F/EjQvvyiq8HmPl+8MZuiiWkNYv0Bkpw8AJC2T/ivCPGlnvtPOlaw0mk7Ee
kAbSLnd7Ch3Q+wm2K07gxNj/1SJ8HjpYnEvifsvL6sac8sKikp7zysNnGdrPjBw2eXHGz1GRpAiP
c1Hl1ONhm/pVWxTPaTSk/9CyzT2GnOG+omFx7CHT77rBVJ91d64iL8f3Jju880syZCTKkQdDpOcV
bwIuHOxQuvNgHuNcQog0iLrtVIY34s/Fl+R5GZuSAK68CeRdzgPqoMSh5Q6A1gv4cPt2/D/OzmO5
bWQLw0+EKuSwBZNISpYlx/EG5TCDRs7x6e/XWpkgiyjdjWcxLjfRaJw+4Q/obUe9siYSfGsVsOJS
8VSqbSwbaUNVhnPLbp6MwJ3QpAvCTTBo3cpw6irJJHZICC+9QUwzrmSVS6MN1c4tQ56l1Q9D6urS
UibkDs6qbRRO6S7KzWZlcvR2DC+ChVyVYkc25Yjh6mIHR0Ev1NLr8BSBStfb8YsYvY05lB/h8p5a
Dxmgcngs4uGQjuWfHu1+J0ywlGk+iG7+UFvmZjaSY9tZe4TqjnUTDrsiwYKxdFbKCXmAF7+TAAto
h5/IT11SZLwMbxar7uMTem6RoOHVWz/K0U5/jUgn7A0IAz9aMiMMq3D1XNmkqwtV7pEDeBuNcMav
S6wBCAD5sfPh0KXw9uUcJTtTobVdF3rwcv+zuZEX8SXD6WKepNPxWATAxoIDNXdBeOoFwqcOplqw
MOIMQK8ZfY1MrAVX9vXWqUN0DOEJ6mkqgMVlEQQ6g7yAOVmHuCIQI9Pz1Undw9dOfLxVTlkVvNfV
4A1K8deSiyNnFwglD6gDn6Io+15nmr6bEkg9iRuupSfXHy6irsiYUt5QgwLDvwwPk9dxMPKR3Zy1
+ZgGwY++KbsV5s41bljqoJMIkWdwq3DjXq7SVfWgulaVnOKBGOtXpmDKMwi3Irxq3b+B5qXDjmmw
sH29jeLBh/JoUuQraaP7kRYgSkwqbD+pKYCn7f3zdOPoYgwgIeEEFVKBxV63miqNqPlsKCbCHRgU
74mSjrlaa6f/3l/qxmZThMtL22DYwJ+X2zCZ8KZSY45PeZ6hxQbdftdW8VpH8OYqNkQhMBekf8tG
J+NIgy/eiU9Wk0xbcxjz59ButffS25CoRLOGDpNJ04z6+/JZhtLWgszK4xMVGT7BTtMzUB+slTzk
xsfOjBu+KzckyYi6KIKI852oFTs5CdOungKh2o/qGCoPo46Vry9Uc1i5Ym4tKCsCF34F6y6Zvgxb
YfqqSXYC6IYadK9aRGqUMEGed2CW437/7iPB5ImxOCkJHOblvKdB59WLCl2cCs79JpoRy5vixHz/
NgJXkYQUGpByvHT5ssqiqbIpkhfnoEV7pdGPiamLXVBUL33M3Pj+M70hNxc3kSWxK1AgbMLKkqAi
eqW3DcSxT6LUU/EQ1kP1jOdf8DUUc3+aOymOAMZJ+23VStr5DFyHP7jOI6Th5WGBiKyX5vpe9hqy
cz5PCK1g+9poD6zUvEgnObQAGluNNgzaKyzs+6raBEnZMTO1JF2vwMAHbP3UjodOHdX0DLlMtTbM
rEd7C7Wp2hrYXtq7ZtKczhdxkP3oEeV9tfQ0nVZuj+sDJbtGoEHAv6NnvfwaGVlHbewE2mlIOmej
OA340xwsKDUhCupos68cqGsqHdUfQ0uyaqnbDcfg8l3PkWhxzfTmU1Qopblpezv7EVVBVWzK0BhG
X3eG0vIbpei1bWSYpYmZcKIb+67tvBDorXDklFGvPuplbAT7RMVh1dFjJt6JoAd1/6hcxyp+rCxm
ALLQULYXzcko6UqKU35sjafWY+fGT00ejO/tKcgd4QanAyphdsuSSdfbFj0YZT4ltKO3toGzu9Y5
48o3dn2PSJCvZLLRsiFgLUJVoBco1lSWfkriztzicFo+oOXbP0soznu9oiSdgmBIIkxzgax7kQNF
WoG0yNSZpwFHIj+y7Gyroxe08kQ3rm3I86QGSDgABSNwXB4lFzhEz9yyOZFubzKlSw5xLbZ9kp9g
1fhlIvZymto11hPdoMc5bI6R/LhmL1sDi984J/SlKBdRDZag1sXmlooG/DfyKmA2JNioqCMakhnv
NYdhW6FWyphFWSZHT5fPS86eaFOn1whl2O63mkxoM4bxu2kqrEIoIBwDdQCRpl+ugjL7ZNeJXZ9g
L3v7UKnbHWTW8P2HnukqOrCk5Tb6YoswALZC1IYSVCfbFc4+d7X8WFT0JO5/vze6hui+MmsCkgus
jm/48mE8XbRWpuT1qQ2t4Ij9QfGEPbWN032aflCyJjpoY2fHPio74X6mHH5ShjF4uP8rbnx6Dj1D
4AMkCSSZi9Ph9PVUYVRRnbCGsDa2LrKjYtvBo6b38cog7xoywtcmPwcEiknQSeMuH7gy9EJnR6tT
aE2oZ+XZFjSLuTGC+AM2rApU8RiMpqIxiKjMFNr0WKKvNrRf7j/y9QdBrSfxf7I54/CmL38GuXKV
FZNRgxMxwkNad9VWgTu9EgGuL6830TYJxGHKxzdxuYpT4Yvt2FzkVh0qtP1td28IXUWaRxdP4dxE
K5fXradiuEwBi8Ak499FwDGiQVHDfgBSIqJomyN3sh1709m+e+8Iz2jGS20aaB+LM8tgnK6TomSn
LkuDjTuXKJ21oKXur3J9KCFuQdjmQ5eCd8v+vdYrTqalen6yOkQBojnSd7GNuafAa3WlvrpeClQD
lxy1NxGSyHX5mqLU7ZAuUoko42gowMAia+O2Q7CjD7CqWHjdZiBGSuMLSYCjylgsNhtub5ngq09q
FPQfwYtoWI9h9WAXFeekb43PZVCBA/Rq1/54f0uvjweDTNnakDKGcmsvnzPIHSSmRNVxPHoDQ+0i
e8ly2zrcX+XWbko9IZDe3ARc5perDGRQUZHa3clrvfapHM15a7oT7BrHrNbqmzfe+WWqbDHiMUnW
mDrD5l6EE5pOqWn1WQ9YtdS3Ka4x5y4BD4F+seo8SYOAI11kF7GtvhM+On1It8EJUL6ECEX9mycj
ftVWQoBtaWXmexPh95UYcGM73vDFWKYRavgyL7djGqVwZdL3p7odAZiYSXbobdDvWEelr/d3/sb7
hURHhw/MO8ngstNiFl0x6qPanRCrzHfl7Ja+A0B4d3+V66D2NgbHFsAggNKQunygDreyWQ8JnYip
vgQYPMd5E/hzbezTDEW3+4vdeiTa28y0uC64HheLmaXbuWh71Sfc0sznVgncQymytTh9cxXsIuBy
yORiqQKTVhEalrpWn9x5ml5nu8B/0Ozaleh86ySQUFDJIDVJY2bRQY/MeW7BNrFK5Y2bxBm/oaYY
b2tn+nR/064XsollBi1e6Dfk04uF4D9igo7M2wmcenqMp7k/IO6s7nFqXyNJXR8GjjSpLTLWsOjR
fr08DApzSIkLr0/hGOZ7dBxH3zYSAHPanO68Tqyh0G492t/rLZI/FPNqlOPZQ2xk668mwhd+V8XB
5962s5WJhyHTnsvYgkUEQmLSQdgCILFIi2JaJJM+xg18qUKtfyQgAD7YRlp5R5T+vByENS7kIJEb
UpREpPOfHCayiZjhHCSHhKJa4JIeYwTemYo60wcJRMtEXUviR6dA0XrHwTfcjaFmjrkXrTl9Demp
SPvyznvR0FUCw55Z03e9ysUphemZ+rNtD/8EUa5yu3dl/g1nZ32UrmBCe/eHx/XrUrVLOyLiqnH5
YivRpDNzvezEa3cPeSqGrSBsbe+f1OveMDhgWh302ZiuXBGCqkEP01yU+SnTJuPTRNvto7TwDv2g
t9VD56rp7xJ099f7q944tFCNMXyEtUgrfKnZhttCY8yRkp8YLWOr3iMAOQPR7slN/aZYY/jdSHlB
IDBDoiWGwBmXwOVWhqleelVh51S2YfpItYgzMaibj5anpIcuhRYX1ah+KjFUubYV3SnBp53eeJHm
Ky/15oNT0CB07VBxLIma3A55SzGfM5as1NBPzMh4pUbNd10qCge8rqKupFYypVh8Q4aMqgzQJERw
Gb+VHisNKzASuilsbpTk/6Cm9lLnFoDg7p8GmQ9f98z9YMzv79lJxBbpo5xUywbG5a4Hahvp1izS
k2314pDP2NIlipZvO5T5dojAhiv56nVeR9lLZkHeI6EDS+cVSjMmG/gnoO2h5fGmZtqB/OBk/wjo
IxcbLU8ECsMYE72O2pSunOjrC4zFuSCp4igzCMaXDzuOcQDr0UhPBrIs30KQ7o9alr5bLI280aKL
QM1NkY+40eUqueLMwqzj7KT0erSt66J8qs1hWmkh33oW4o6JkQbcoCtwSekWqTvA6Tk1ANZ3baAZ
j5Ewq4f3xwAIAhBiyYVBDy52LLR7d+ybmM44VmAH1Ryzo1YLbR/TZ37w2sRbiXQ3Li4OhgRO03fS
ETq43LvWaGaBzxpwpDdxGbtPSz9zwHpNQWh/fv+zQcZglijFmljtcq2hCLjMoPycqkrBcbEEJbIP
syAfiW7WdESwDaHW+0veeGmShkjBRhOSZGKxnR7di3aGjHsCPettXaPxtgIN3PevQsJJV4YJqTyK
iwZTBDytisHjn5JIr3zId8PH3hDWSuvnxqX0lqAB45IKoksEUOjM6hDX5Jyq0WTPwtCUY6e209OM
P9QHvVKjRxWpj+P9DbxxPjgcEq9mcsKoQy/fGRbEXIN9UZ2AWfQP5O7WFs5bvc0D8/3lLpm0gSU1
AGde2VIIsHEiS29Vqzj1hhpsGjP/jRWfAcFNFO8/9LJEoFNHj4ve4OJUxPqYItwelicEyLNdj07A
IYVXdsjido35dOulcfxU8jXmaVgcXO7fmAsxeaMJLVK0wzZqnf7ZQZkK0k1SJKE/a2W/zzqx1li9
tSwcUqyi2E+umsWymhfqUOfa4iS/+a1Sp+EmcuqP7RAzZPPUaa9qxbsZ4ai8cdPwpKyMmuliV4sR
IWc1mYpToScvKQquG9FN7sqru5EqcJkB7KfXKu0cFjHEmlpE8hL2Uxnq7FhHE1MgV1EfsflK/02i
VqzMQ290QplrS0sjutPIsy7N4GByU0YXdXmyhzydfAK39mJEvfoMuSdMt0o5KdFDUg9QQglo+rF3
o7Hw8SJfAw/cCGVvaCpIyOBArrA48MGsMRrs8tRVhvaI2rvziMz8u6nwUg1Zui5KsQRJabg8r3oR
T0qPJQffe+M9VEaXP9h1W+zuR5Vbx/PvVeSz/sXOmIrSiLxSL0/OFNqTD4i42dlqTA8kT82jmCAz
DxCe1+rpW8GMnAuSP9xeGdAul+0Z/Qc6OMpTKEsLRJ7ATuc9I+7SHMXaDOzWSXVoKkt/GPpqy6xE
RbZXjVSmDlEM5X404GInYih9UWH6WZHYryTRN84HnwPzMJA6RNBlZVTDFcRhshhO+eiZPNtUbV0l
WhsC33gqenVUKewietbG4j7QjdqpRV/2JxKl+iEWgDrtqgu2sapkm2JeBRPeeGXSN5AynqY8MDR5
kv46KVYLGDsu654RN4l6j2PAQ2NG2d5tbWt//1BebaC86HAN5BZCJoSS9nIp1+3j1sgU85ii85fy
pRvWXqhQqd+bLSzWWRz+FIx1M9Uu57yqkrOdAQsI4jZY+cSu8n5WkVw1qmSQY1fKmLmRY6NKEnlU
nTyzHsvEVl9ae2xwutby5rE3WwPccFjXXyariVfO4q3FpUqylPdBHGDZ/oSvkfVzn5hHN1Tz71Y3
YsRY1Xaqbbu497yHPta1h7Efve4hq7Ou/PT+N8mJQetKKilQGVy+SRXB6B71JOMoOoHGpTopvmWE
/897hCZFzkLdQVd5cTQrF8Y6YdQ4Uu+JjRkl1g6FUmPltFyFSr4zWIASoQZvGOjK8lmswPFKJzha
pSoOUxg7z4Y7wvPO6je7GrHp07h7vb+BV1+dXFQ25TG4goG4xBzqoW4ENIKDo2eJ8ZNS8G0j1iiO
EJTX2vLXwHbCMYkKTRaw4+TOiwdsaiOtjTF3jr1dGj9xEuwPIHWSL1puKU9KGGYfgjoRT6jcF4e0
rJVDLGz7kHpZuU88Vfna91rUHYbIbla+oOt4wA/jBPH7aFchI3W580E3RU5PxnYsMZnfpyIuP86T
vSZ0eWOrwdPIgb8E89IgvVxl0M2mc/vIOQo6Qv+IWWsfO9r//85Jp6/kMm/B+aLr8Xbzoe6FfrXk
ECxOrNE77tyWOmsJ/MPtNCbMtQBH2s1Q4qrrD0qut74KwuRHEar1s4W5+bhBLiuwNjTTdYe/EYdP
+L1U/RaHavGVZbJnplglHOjJi37jKdJUG/5NdOVmpUaDzcv1EXe+io5hA2vISGKfo2sGm5zbwoIF
qAff6PJArRJZ1tU+BiD0gWJIBX4LnGOtMXydz7EHEq0HG4a8HNjBYr8tj5OSGPZxVjo0nR16I1+6
dipjv7OMdu96SfbArWY+aWIYf82aXs1ojOrh9v4XdutwURCArZVAfDKty58RGx0ktwyDMIEJkNTS
iGG4DWJllWuoB08r567IQunoNC2vzzGNuiGEr32cNb4PulFG5xdZVeOrEuV7kTbj5wDWOXCi0ntG
IDqZ8K2vMXifdd3XKfROoHzEn/c/u1RAQhhYBs9l4zFNY1UbUpxd9QjEul7U+q4e3t+S59FdQhe1
JLryAKcud7hPUxF51oRDJ0DYjTFX6OhVbruJO28tab55qLjq0Iph4sfwbtHUm6wZjk2OG2id9k7j
ZwUMyWmYrFPbq3h5NaG10foph53jen6XuGgkOJ3TPNzf1xuhRArlk3NCiKDVt/gVCojKsgpy5gBO
ZX7HP6B/dSYPqQPQYNG3+2td5YGS7COVnVkRi4LlWlMa4ArGqIdkqW7RN3O1HfLIZuKL1rA25pz2
79aKY0Vp1AIDCv02IDaX79PQh7DxEIUEpITsTWhV3UObBN/xKXq3QiErQXgFMoSIJdiTxUoISIQu
HmbKcRhb/LaRglDgqPeGgsPQrP0fL012vgEuUKbzjV4+FtmQM82prhxRczOe2yAfdrnRmy8JWi0r
F9qt8yFvGC52IO94l18uZWa2UCrTC08jZo9nRzGjw0ARuwsw5l4JPDeWIvkjvtJ94GpftvpaOfHO
sjQ8xVLeZVSQaNJRBd3WRVetJEi3lqLoxs8AxCEdKvn//6oQjGGAi+zN4qROWvkwubP56IrZe3IB
kK6ktXKDFvcn7T2ZEsFNJqouDkbkWqUe22F06nq8m91aOAdURirdL1Vl+NSqRfETOKjoN8HY9V+E
8NZaLNd5NW1h2D7W28SGsHb5rJ20TJgDOzpNcxvsHUngFSYCYYhwbSeF5cgwNiQ09u7dX7sjm0no
kSNjA7jmcl0rJ43vlCI4lmkT/4zD2nxUYi39kKaz+9FAsWAlU7nxTh1A6Mz5MEVgVrt8Tq3vlKDt
lCMUuB96VEXYkraCHDRWDvefTF73y1dKhSBplXyFaBBdPhlVUAhLDW671riztzWN1qseZs/LUMFJ
Df1z4dUz7D9uxn/uL/yWaFytDLhO7qcc+C0SEVG3TjCQu55GO9G3A4jp3ax1SAAWfbBNY/132gUv
xG/koaZnFBh2jqvskIwEl6OJfD9bUY7fZtjvQx39ZS/3opWXcOu00xzVJDeLo/Z26f31YVE+FqYx
GARcr9ZOaSjMn/lgpN/srlcPYe9VvovizRmmVvBSRoj43N+gGzcMkCfGU+BT5CBkkRhnfAaGWnHm
mkYtN3wV6Stue80jyjXJt8LKxNd3r+cw/+D7ptHHoVtEx8zFMItiLzhmKv5OOTLgO5j+yXPsDvnK
oZMxffHq/15qCWxs8INN0I4IjkOK0ZFbTsiHoef3/hjMKpThVFb01Je4Dq8YCcAxqzhaG76Mmepu
Z0UpPk4jnrf39+4anU5PFv8NSEC8MxKQxWHOad7nrZ4Hx3hWyqM+BsW/UOiwVW2rqgX/FKMLPsXz
gRZ/QYFRVw9F5s4HrOhb7Ew7RxyjRNfPQZmYfgz6+KsT1t7L/R95I3gCm0AMki6SvP8WB0oV9lCr
yhgc+Tl7swDRMBTFizMOJxVXI+a9wXPRipWhza1IBm8Pvg65C2iwxanq2KuwQkv3OAkcSDsjt18j
YBGPTlyb/89S9FtAOVNQ8DouQ1lDm8yDyqIcmbl+sa0EohVQvn2rB2vX0K18l5AlUVYofNLzXyQt
86D2LWZkAfFZn3fRkM1PWg4kMXcyyIFm2D6rbtE+BKIa9+4QTw/NAJ/v/uu89RFJmRVJIsJeZMlN
Hb2wLCt0v46Vg5od13KwhXy/ZuR8IwpB6YIUJTluoDMWN5FapNAvE9c7ps4E8IVpd/nQMOTcFQbf
0RYB0GLlNd56LqTFwULIlJDr7/I1dkEfgyWv4FwCgN7iT4gLlFDWOLe3ngspWFkIo8UBQ+lyFWg7
+TQD8T4OAQxops7Jo+r0yXHMquhTbPfK+9NcrnGYZfhFs5lLSRdULMe4BBh2RMdw+B4mdHkKisyX
AaGgleh665ODq0zXAd0sjX28fLSoKmpXsR3lWJlT8WiXSf7dwUpki3PE2lK33hW3BQRDbg5KzMXp
aFArRfszCWHtR/apE1FzstJ8DY10cxWuYbJbaF5Us5cPhOdQaeQIQJwGjHs2RWeIn7Bpks/3vycZ
oheXEtxCllDJ3JEtWiS3ao4aHwYR9tHMnfmxUTxv59SdQFG/MIeXNkXEjXwgW/vArt4W1Sr3EyRS
ufYVkSqoWpGY2YiaS9w727EKjYdYKd1dbmfzysG42kdZGHMu+EhhThC7LveRMiUOCqHUZzcdnSfD
Q8CmKoc1quF1cJS+B4wrqI3BOQJ5v1zGHlAhTvqwPgeppuGkiwBPuZmEXkVYR2XpyBSjND5glBv3
NOB7HfC92YTb3HSV/975Svkl5G6SiUWsvuodt7TmPYyT+SW2NXRbsuAR5yotcZ7jqRbjwYgdDyh+
ZKMteH/lq9yR8b1kIAPVc8gKlmhyryjJAWa1OQOLR/8xilUdkUdn0HbupOsPjdsEe0vN7P/MpFGc
fZO55gpM8vplM7z0YFAQs8ldl+2fMurqoDaL/KzlpfcbhL75KYHJsRLWroHedNdkE4veLXoPyKBc
vuyIy70MqzE/G0Vbf/SKwNjV6lB9A3Jj+HYmYo8kZ+pJL+jh/5xsl+LQ03CPmjqn3dtdAZEgUepH
cOAZNKvUWdmGG6eREoMknryWMIVUxuUPNIZUa1QrLM4CLiQiBpjGbyGFJ59Kwa+wwB/80zPG/DDi
K/A46WI4AOR6d8LrUDpKBIQUl+MWlbfRX6VE4mIg74qyOLdNOz9bSeeeujqy3ovQelvlzd3ujRC4
vNPQUS+mti3OseJU27pRsqdaGPH2/tG+xk3KZZhF0kh58y5YlIx0VDttEENxTixtenVFLDZTHymn
shj4lOeiP6R9Ez5bHgJLlWkOn7OwGx56qsx3xzMpd0TVyhUOG8xeBJq21PRs6q3kTPPeRh8ZEccf
mlW23+4/8I0vCZ4/oA7waICcrrlgVBhomqRnJ23p6tuVhzTNqhfp9T1AlvWGxwQbyfB4cf3EgZuU
bpSn5yTHXdWHdKk9p+NkQfvN0/HH/Ue6tRiKl7xI6blIgLg8j2mittY0I0aTT7rzBVyr8kQ25j0M
5dyvfIC3do/IwCCEDBLi9OL7C8BqD+XgFWcPwW1jaquN4kINvP88V9mcFOhgkABXQHYTliDP3s0T
p7Cz8tzQHf5thra2b8d8/C+e53CrmhzJ++u9MVEvkgUWBBdNT4gUnA6+c7mBU+g62MWI9BzgPqaA
5fe0EQkzspRNMhlJ7qNUhximGeXOYxnoHu7t6YwFUDYMDcJVQjQObkqI1oQmmoL+PDEDhNuE5Pem
HhLrzxT3HVCJtvK+V3TcT1U9WA99PbTRVtOqGqm+MHAS36zG4MQopUI0oBni587tGI2mwqRtOxWz
8TMuetgmmHsFtAZTtfqgpwwX0WhIPMSglSwKtzWakbGf9FZsbsO2K47VULUVSO+ohOzXzt20LYZq
/GQ3hh4ejKFvfhhSHM4XYMtqX+0GN8ElWajDsRs8wK0pyq0lItv10Plur5aaP1YigvoTDFVI7M3y
X9nQB9lL0zmlOK68GTZ+8WIgJmJti9YBW7cUnzRrZNxFhExoyaWFIjy0ecdJMsZqq0p2Nz4iGuWS
AS9lfMEMXZ4BheJCDLDOz2oXOzuvhHRgtSpkUXONP3gtS+oQfRiwIJ9Ntn0FDWR4qA5zw1IWZem2
gf/60I+pvQvqTj2h5u2eKmUOf7ud0F4tL6h3emGaryEadz9Kt9E2WdHrDSoEcfiAKmzyjIpXtsnj
zPG7ok1JbmfxCHmhO80o3+5MJzH+IHRgfrz/bm58pQzwmUXh68yu2TJU/HUL2pjbermUcA0VyyAt
0JLtVLbIIgeBuSnj9Pv95W69H+D9vBqG6g7n4XK5OlU0KMkqQU5H52w00t4vKlfdK0GxRly/bmY6
YNJQUoOqSASC0325lkHVOlt13ZzNkvvfd0NnSrZNm3uv4Txrzc4tyrY4usTBzi+90T2onpgGn+pU
3eoVCE8sz4PE2bROF7x6aPD8bmCo00matXrXWXHVrdziN94F8sAw7aUACdf54gYogszpy7auz3Hh
jv8xtDPQqOkR7iNyqfNTmDtrecN1SmyCSeGLpGHBZGRJHJ05X81U5eo5HGtth/oQjgBDP/X/aiPT
720GGvoxRT3sGE3OcNLsoKn29w+EDMqL2CApQ1x6vCZGCItnDuBeShk79Wy1ztYwGnXviuZjbCb/
WXma7EEArEFkcLC+XpPrCE4HJEgmQcvaFfXFOs9t1hQixXuiaiPwVAR9fX4MU2FU29LGkPaQcBIO
Ti4CDmroWgGS0AYmdVnVktjMYLj5eptxsPweTJsHB8WK/iA+lxyzvJpG37RF8EGx4zE+qLk9fZux
X0r9YKTHVtk4ZtBGQUfBn9QsfyGkz69hknWvaKh38LQapAAMKyqZo2AexzEYHKXnpnKbz6aVTaDO
RvnTU33oX+ze6/+URjjj/QGn+ZMl6Dj61VwM31M9jX84cSDm18FW4oRbJ0g+5eDSv0+DKT7AqXI/
V43e/rJDs4w3ZTLET7kWxsqu7gLv15yUdrQx+jBEXzwf+3/r0GkGP0Mz5XVKMmA4thl8gvvfoP9v
zeavECotV6yqKWc1joKfQu3yzu/FBExVC8IMwf546DN/TOlV+Yy+rS+lF5XZtqzD/rMhOrTyQWik
fhcJNgdWAiCIOoLxBFyDrUKXtsbYYtacBj+kzKOb6zJK1zdRXc/PbeZ0/1LnOgDe67x9dlQlDHa2
VQzdIRkC0ey7fHS7TZ1kDa+taLzB72GstVtHBNqBexXVkWx00LGMY4NJedUM8ybmBw3o5Qx4CQRN
P/xRsp5pFtdYVj9ZYZaMz1gOFPUh6JD/33RqnHL5BqY7b6itVZ07vfPyg+iBlAJMrEJOFcrZ2QbO
XPrDHdAf941Ecz6kyYCuDNgznl8b7QZl/tmNdrGVaD9IT7KJejy22w23eFtsuqqMyo3mlom2y3o3
rraj0VvZph3y7LFJDbvYBjgyoMSrt8p/FPY8bBMFig25vtCjjQhG8zfMwCzzlUBXg0cxD4q76flP
5+eN3fySRCDhl12sdzuQT6nuB1Gc2z49OeXJGZMp2iMa1gf7WNHCXwDl7VYysyZ1w8tDSVg1Av5x
RGFaPOHcqYowDTT7rzHyXMOmI9vlwGo9phFRgV6+H5RTEB+BwbSv6EenPxLXSf7082D1PolVl67k
pzeSYDoB5ArINML9WM4tKwlyUrVOPdcw3DaVJ+LHoFiNsDcuPCgYJop0ENmJcDLm/3W/oqs5eFNv
zmeaP8WOunfepqhdbktHa1ZC6c2lwMHS5KH6AeZ4uVRhGPPUzJl6drm7nrICsSUvaaaH0MP/4P1R
Wypl0QoGAXAl5YZeqWjI4OezrmfVKWWEsA1ctd8Fedr/chIXDtdkVT/vL3rj+cDO0KplDmZLoNTl
85UF/f2Z4HaOVbV8yRUgvz4trOJbONVrQOlrkJJDQ442lWwQcE0smfkOd0SbNep0xuAnaHyTG4MQ
h+uG489zVk8bOFHK86xZEQLZ7hzOfgQb6z+8XLTJ77lUP7WEgP/MtMmVlfd8fXBBQkr4EMBESYhf
5FBZG4bNTG7JpV0V3y30s09oEdq9f3+75XZe3szweeTDc6IkDHLRRZpcJw3D0O3ODQbwG9NkEl0U
We6XvN9tKQji99e78VisRx6NkpScDy4yATVBGKOmJXdWA66YShhiF+OPuLu/Co39W8+FBhr9MSQl
SDsWxwh5xYmZan0umSNPG10flBOtePyzNCVOi93Epc7Ee/Di5inRRXhqnTFGFcEOrG5r1UGUbQAJ
p+XWs9px3Fujpp9Na+zjPcBU53NuZvqXBn1SZ6umZTP7VhwHDO6bVm+2IehQvHOawvnimHWJHHkZ
McEZE21Ut6FaBeUm8szitx1Wper3Q+cmu6pQxK8g6OnSNYZbftadKdA3ilp6075yHEXzy7Yby42N
wWezSUbFHXctZtg/uiRUBalEpmd+HNngGMe8xy+h1az61Um14TWnxKXMnDrD2Of12MQ8ZWJ8yLhq
R5xwAGZvdaVLf7ph1PxIddEku27GKMnvY9PFD8j0knTbMqiZNi1ZSu5bo2u/VthZJZs2i4b2HE4K
Db4gjdzE7/llEbROPEmfE2+u9U9sOkQHJbHbP6PwdOXQCFH9nrI2+hmWdVf4dh3WjPTHrCUHCypH
9UEoIOLsyLodbZVwwADNKIoNyi35y1CC8NkwEunSTYI1CoIrXamchWZOXxSQML8GzRoezHIKQ5/b
qPtnJF/S96LDEbDLWyXde5HFKxD1jFaaMqhqh5S1h06wNreeuhMcKOcQDX2L8k+oaPN5TBJZPLRI
M28HMIy/g1SPGpSbZ4Ql7SxtHlSj6+ot4M3iT27VUe+ndksx0kVm+sq92tU7Fd2rz2VkGz85VZW+
RaZD0Tfwi5N8YxszxbKGdjZ/Jr2HzIrSkxHd/yZkwFh+6Qw8mMqD5pYaBZdfRGeOWqt5YjjXIhq3
grbJkWoqrvywD4utSIP54xDUEX6X/0cTFqAeYFMNBgwvZim2VTvpoOFBNJyHvNJ8IK/hRq3aNej/
jVAGu59cX4ay635Xj2K+l+hue86NIHqEmlC/GLIHEmdTugXn3K5cjzdCGR08QAfc+ODkl31DdXYH
TSRRB5Eitj7Mw6BkfuQG5bt7y7QWQA0ApAAdwqNdvjclCfu+NOLuPE9Bep4NCVsw0Xe+fzreNOsW
x0PO35iGyfsekPLlMpXr1E1TiO6Mgv1obDzoEh+QAzRrH4Vfp/ZhHI9nV+nqH2qR12Sdo04CwBeQ
hb7ipPY/TeoE38FrmZ1vKlUNO2AS5lctI6XdzBbCMv5MRZJvTLVwIpj1c/xbD2rRHE2sFX/kehVH
O1w35nQ7tArVcBNM1CP50A2BH+OTEG+DBnQ37bGu7napM+Ae0cYVYulKHz6HZuY+D2rS/u7SOfjP
7Kpkz0GsGh92cTTtRY8LjB9GkZduXRW9WF/vZgyAuOI6DwcJ2gEbUsgOAw1YaGs03etaVOJgwCu8
cZfIahabi+lWkwq1PYvKa7Dy6JQGo5r/sXdeu3VrWbp+lcK+527m0OjqC3IFSUvZsiz7hpBtmTlN
TobJpz8f7V3d1pLbq/e5O8BBAYVyyTLTTOMff8jy8z41zS2OUtW32hb+u99/07dHKa4Ky5vzzUqi
OrYpFF1ddqOwmBB2ET+kyusvyZF3rlBSzidOK798wFWATDOVjsBx1418o8INllkeKDPdfGdS2t/Z
mPzd4SEdAHEGzVrVnELnfvWA6OngHPNeIe0dIdx5YU1FHGvy0ALTzGGst/HVYlrley1xzP3vX+av
ThQUbECA6J+pb+3jeZiIkjYuu51vtc4czX5shyM4fzS4lRZ1Sa3aULOGPsz1pNuxfei3Us3F1cAJ
OjJzPdjF3didFUOmfwLO0sAiyuqGIID5zCvM4LNdDslVRzzfneem1SVzw7joWrs68aV+8c7AgFZz
TITImAkcHcAsd8z8YZHjwSY55kBdWpxRks0XoknSs9+/sl8MipWFu5KLOWCDB74e9bogEXIyh/Fg
Gm3/CAhRlhvKQdABHbzOLWJtU9kG3ua/v+wv9gHgHkxpsSqExHJM8k8DV6pcTuNh0OEtOgIowI/7
6uA2+vi+mBr/xGO+FbcwhoPgx/IMD+0Y0ZN0HzK/tMdD0vT6ZzN3FtY6rXHzyGgm+1LA+3/ObNnf
l+2yRBOprKMq/C8r4ADI0eAfFRL7WX8s7GB8P8RZn2xRRQyPwh3ba6LdSZ3u4P4+Vmk8tNs5druL
aTGaG5lp2oOQfXwtjVQ+Yl9ZfslcT5ihIbRHNwMpoOI1qmanavSU0e9f89vtjzVxbZyt/oWUKUdr
mu/NaWkvxXRotMAjfrVO6S+bpwKZ3n7Mlc0NgWdljcOrWX/+U2WduIPUrcovDmU17ujttwgbpv4x
kY553tCGOPFQb4csPlQ0mCB1QxnCvOHocnXZOvDt88MQpzPby7zL9biFGVuWYR4b7yEOnKKh/KII
5RiB//yKUyI6Om6cJAWpVo3rlYcWc+gycod0ztdNFwEhSo6l2JnUxM9dMlUvHUVhF9qYDz+hp8Ly
3KwnNFTEXWrDlmbJ8Lez39AJwaFH+U0nfo3zef0+/ALCHQC6JONwBNNAlLVCjqdm7Nu3/voqR31t
oyRkSVcsrWzi/n6oNJVTgyXFwaRegOk3jLspGKr97wfwLxgU7FT00mEG8NFZK14/HMnU2SjcTB6G
AUPdnDP7nSHcZTNqTXXu02y/dO20hjmaT+eW9Iyzzs/UB30w3Ggcdbnv9cE5lEER3MZtVp64u7fr
9Hpz1OUQor5LQl7fXMDzzp6XykMBTwnCvengMawP26AUf9uyn4/MF+bwvMIAhPy8vpSnzdWivFYe
Gg5G5IzJGZh3OOkjvS73r0+YXIYW8XcK7DrBXl+mri2zT2rO5zaF5wY0Mv5Q0+m8yca5wSMixxs3
DuSWrohJZ23Mt1o/ze9F7xZ7uG7d/8X7JeiPbw/6A1Cwvv+fFpY+0SS1rEHxmi7aAU3aeEugotjN
+FOf2HLfrpR0yCH/omIgzYQz0utLCUH1T5YIk6i3ZMjf6iOvmfPt74fz25USJQGEURqV63nvuMtj
+rmoYoONHbw7O6PMH0ILPGsjYCVuu37pT9STp653NGkb7JTSgdrkoJxSPiK0GTa2GrCPbbWr2VSn
TAZ+QX5h6EDKB69iR6D9//otjqQI960XDAfkOFinkJHXhF5qVmdt36aPcd3PQB/p7O37ya0vh9mr
D7iQi0iXw3BKdveLyQmlmo7a6oj81tGzT+LM8BoH1IzWT5ho5XKJnSoOk4M4FYTzVqXMEQr6thMg
1nRQaq2j66eBKkUwNtKP5SHWOu+hQE6fRX0viGj3hHRpbOWZeudXBJJH2qCqR83zx0fsSXCeLCxg
pWhuWc+2ipqHGD7A/lM5XOsyeTSvcVDDTAvNPw3mY3FXXXmzNSxAiG7ieJdmqXIn7NAAXlRWN0ZG
aYg9UUoickZjeff7Mf+LmUX+EjINYuaIuf6+wv/0bmxcrw12xPGgVVSWSVxZe7OTp4qbX16FFgKi
Tvq1SA5ffwG3qVRh9PF4SHFP2JRibPbOHBcn5u8vxhRsaNq0KzcShcnRdyaFr6zjdT45JUabVpJ/
tJXwNg6tnxOHnF88D1eihME3CqHcsV1x7CXGZNNAO0wLEVH11I4bSWr1iau83dR9YAuqT/6LkJPj
BVZx47pfs+qx/LEKzbaxQTpAYpSllohGitxni3bKI/lXF0XUzkukRgOXOTqvSCD6vM2pQzXYT7t+
UClU06bdZLOaLqypcu9FoeknePNvvxyqHfwu4IiwLrGnvB4fkOy6HCkTicna/E62GLV1ZvNENkR2
4kJvGvksflwEFRxPh3/+0RLYtEqpsjIdoh/E+DGWrYV7VIWfjFn22kNG0Hyxa6vSu86xSrlMe63b
/H6+vXlSxL0rkAAFEeLCm25BpwGgIiDvDn1X+KEorGUjzN6Kcg7UJ4bPm0HKpcyVJmHBKeKaR88a
61owaF7SHWQwlVEye0a0TCS1/+0Hgo+AKQ8GUgiKv0d1/bSATDQsp0Crs4OnS3eHtOzeI119K9Pk
4fcXestToTXINwM9WLuRmF6+HiRjRSZQbOfJwSxgDRGvmnotaVYztgfNrJo6Ile0BD5fVJHslOWr
m0B16hHvruwms8axJJ69ITjO7iqvIm1jSL46zahWCWbj2WjZMcg4+/09v5lM67CmYwmxhjmMfOn1
LRdEPWZ24msXCkbCMx5UvUaKqZsdUltONyTaZW7U6t34d6O/WNLhKK+yFy5Nz/b1Zd1gwpakSbJD
aTk1LkliiNqs7rbkdZeneFFvUJ2VEYOYCFiHtXcler2+2BwnczrZi8W5JS+fM6QWd0s9U5GbiUOW
e1AaZX6mFpVcxOiKxgh+7VI99ePS3Ru9MLU7C08d+3bIkuy8yLSqDXVTufXGsStnwgFH6yyg0kAL
ohy/T4mtqu7JMC70/gXny/hmcnLYAHqFMC/MNaWgKFYYikEV6HOH/o+XEOxbVLm+WdqxdS9l0Bgr
b0FQiXmx3RYX0kmKu0R4Xh0VYxOTteLmltj1uOri4N8s42ZOps45BKpXjwGnaWOjdW78rR9NdU/g
NvG7hqTM6aUiXy2IjRnLI8IDP9XtqOnnaYX9CRMit0XkZYlThqMxZEOUmm7pRITCN2dTrMdE5yTd
hnljfa7svFp9PQpxGZtlYkZJWbVxhCTImbFeJBxrN6JgIrFmyeBwVPPoX5DUmXymFRM4u8Sd2oyS
Fn1XVPbKic+KRYOrkQEVXddeRrON80bXbzpncW+cuFvkWWAvcokcG0bB1s2G/IPfFG1/Bg/b1XfK
KFvSIPtB1vf2kLf9FhJc8qjpA+xEQR4Bj1Tog77RLXphvHPRZ1BXUudzHEwxEwwBMK4JpZ0bod83
TcfmbKZfSpQEpA6Rm4Kfl7YQ6xlXcvpYVlVPpEnQk8ajZkf7YFWFvzOX3njqsBaZdopI4BtdaJW2
K7OqfEdMWr9TmePvClXp6WbCiPaWN21/MrLevOiGzjs3gynYjoMh7oJpqt9TJdu7oM+ru1rOkOo9
771a2prbwzXmUbnm2EcY7zF0kNXg7K7sF8yOWGj0RX70sB371HpQkAXhfcWO1HTAyMash4+16abL
TvMnstPbNEs/VKnMvwCcz0Fo5ixwm7r1BCLloQWnwEUbklDqW3OkTJHa5JdWMLQ7bCqajVn3fkWA
oeX2YTGZ4qVbISr0tPJbywSnVliK5uPip+kHWrANv1wgNtpaTRxnoUao/W0fiJEIt6X7SE/VfLZJ
zPvIC0sKWvOL887KM7/eFmYzwYctK6vawNHJ3SjtDPswLnkSRFlsmntDJUaDzYmYaz7WpOLQ7gPa
2rjyy/yuBWDhCF3YugxbH71W16v2zPVavdxWWNM/V0G7fvamKWYUDGLwQzfXOr51AwU/Kn2/Vucx
Kjk4P4MunjW3Kz+IJZDNhoKPCkVpAJ57C4nibSmzUoSdgkETdSLuaekueTVHuTGv73uWQ35ew8gz
I7/2ky9ZkRlyuxBgnEScd8b3BotJRUBrPF4nml1/dIZO1Dt0Ucm7LFtqP0pgKwbXLezg6yDp1MGs
LGMKU/hKJuGNweyGdUCkeug7uZq3Drn3B0pJ7DL6OCmuJk5GC2rgib74aDdwejp7LB7TGX9Ksnoy
WVxQxfZZzuHewVrBUZa9bZmEQySNcjgvzN7NUVDN5r3wcSCPZGnKL+QBOgOOZikWPongTLTreaRg
H2iym7fUTKXcGK2XvmMiDvrZQqv6unezijUxwdAgJA58uLVVrKZNxUMFYd+r3o46FfvhnKfTuGup
jtLQ6XK/2865Q3ZJi+gkbIqpnbeetJYulNOcY+Yc+4kZ+hC13a1idcROW/a+jTVQaoxQn/KWaTCw
+oZ+ICACIlZOHqY2L8wwH6DHRMvMAhvpS+U326SyYB2nOWZqVVoYdhRorvM5sXP/XccuEF+NYz5+
mRhCd/aiLZggO/RAo9jKxXXRKsJzbJHN17rwGr6ptNx3RTvKboMBSAFe7Wql2psC1uzGU148XLUl
pjNXMleQyrXYYOeFBN9eB7VRP01GS2R6nrXtR6mZ0NDBAbAOEDDn+lCSBYG6BnE0Aoq4J2U9NlQV
WVXeSvr5wjvYhRWnW8n6vEnMJUmjwQzgxHvkrT2NvgGDV5sdsLB27aC5FdrufVVm+r3LsnqwiCOr
NxK09Bp+vV3hcw/WctEoUy9Yb+zuyY2X5jxjttNgJ6ehDLW0UcRLlLhsRZDGmO+DmcQ3tk8QTKhL
T9/rimNHlE7KYKL1k3XX1A2fJS3bVG4ITi3dEK6dvO/awhp2nLPNnkB74bywfbe3YLiLfWaw9oiQ
VzN9hW6Ui90QA5Xe2EPQ2qEb5DLZBGXMfBa+tzQboff9N5rvLj/UZr9d81ahBGTDUk5stxBjL/3B
o1vuOGTebyDjN/4+zz3STz01a9+8WPF/mzn/2WEVanSbeiHvnbZpmaW3aY5/5m6KyQ/aq9pY8jXM
ZHjBDk/Pd90QNE6E76F0ztCOsR0lY6d7WxLvarEVnO0/CUcv7rPBnr4ZGrSS3QIzQ0VWpsFI8CTK
+i6Z2+fBLJsvCC9y4q5r9PZI4M1iV5lsd7y7xHK3hpOqemtWTZ5tcqOl5gs6W7NCHfctmK/tPN/Y
epKpLThEbJxZ5PxSgZad2BPQoFgi6VV04Yh1hR22TYuntrEUN5prDXR2rMr70i958JTjtfWpmZbO
3Ri0oeqdRJbwQNoWpKmqxUYi1bsJKSTm79uA9IJda43AGYWWwBYtc0UM6rBUsRYREGDJDa3b6hZ5
Zm5GSwbP1uw7ZUfEOFp9NMEYTCO3tTDUKh1hOZgftd6TZdb2NRydPL8T8GOKTccpEGdPW1vmTeV0
MYQAN29h56L7v0YSwtZG1BNLYdsaHVyPlFZutMQdUv2sY113Jn+sUXp0wa2OgeiTlIH23il7pwtb
rTdmWEG2mYea4bbfBtyQPui9X1pQYt3pMnMMXu7cS+26G3Rs1stAac9GYeo3hlUZ08aaBxVHOM0s
B1csxTtTmVhc9IMFHzaQ7WJuaEkm34pRGA/LoBefNT3zg60liO0LpS+aby6QqhU2FIRlKLxCVyH0
XlKI0nK0XjJIOiWrWaaysI6HLolIfW0PcExVtSU/xLc2tUNlEk2DxQC3GmM95JUsxZu+yuIZWX0J
gjYqs3iqR6N5pykxJJFXrl6VSWNon6ukhIxTjrF71sde/7nKXe+jYpNh/PcDfVIbCKCLBuEYMTNC
iTbEs8pFoAjyBSIK1v6SjqKpziZaaN8QkZQM3liO5pnIApIiHBVIiAhQXN9p1aS2JCDwbyx6VreR
VyUwAYKpbtC3VhY+7Ebb2Bx2SpHdBEgOaJ9NSQHnK5/H5QL5C/YlQKTV5ZhaxpOvKRM35GV0znXV
SS8CzdQeah3WXdjLqfxSxRPpyo0eVM1eUAndO7LXragtazbBWHrQhKac3KezsuuHO3swBysa+iJ9
cmQzyZCwhVaEBfaBF3RK8y/1sKTeJsPa42Oe+uNBOHkBNrYA64UeYlTnth4ncg7muHWKMMHI9ZPf
W9XdDJFXC+eZRmLUm0mnRb3H8TxXSiMxjGBA4wzzWi3KHXO2N7bf5+beJU7sc+Ph8rEd0El8KkiS
DyK23/hQjY1b3HWxzRqQ9ovsIx2d4KcZ/OFBpdXgfyrdrP/W1LXMIiPGlBEyKwSbSJU4jYUeozPD
fChzHsUYeB9N6ZXdWRpPlKLw551la5dFf93nvvLx12XnhEu19J+RRODT4MkgRa4Fu+zWU74G1Wts
nSacSAR4MJMs12AJ5/l9OZBkGtpj3o58a914AGS3vg4YgbS7zvQSZ+ulClk4gHhwysLkDey6FobY
vxirwxh9zmMf60IDotfZXy6ydEr3epzIR1BQ48oWorydKuJKwsn2OgKFsmRZs0fms7iU7bNn52Pk
e7FzJ+ia0jWsHXWCePQdlfgZcf1xb6jG2TDpUR5H5TbVOC6ZO1oXQAlJlIzOQKDpzA4fy4KzvGMk
zk7EPoHhhd3tOwlJvmyNZFcsKoj0OTfuaFP4UZ+21tbpjYUTnZwucjsT+0THUdTXKXjDpRPzrgMf
+AF0/tuX+d+Tl+b2x432//kf/PkLkJTIklQe/fE/b9qX+p0ULy/y6rn9j/VX/+uvvv7F/7zKvoim
b77J47/16pf49/+6/uZZPr/6w5YRKtXd8CLU/Us/lPL7BbjT9W/+b3/4j5fv/8qDal/++ceXBphr
/deSrKn/+OtH51//+Qd+ID8hLOu//9cPr58rfu9dVifPbSNe3vzOy3Mv//kHKNefdLhXDhtuNow+
kI/p5cdPrD8BUcmyWHPKgT+AYupGyJRf+hNVNAIoUjbgiK0o5B//6Jvhx48wQwcEJRwAHgRyU/OP
fz37q6/031/tH/VQ3TYY5vT//MM+aviAcNKKpE29mhjw7+lHcNCcZbZSQsNLsI6LLyk7cyVGwugz
6A45iOWj6arqWSIMy8M8sNA7zPFoyLACrAydvpcExXsxcWOxr5JzZxLptochStvPG2YRlcqjXu1G
w9uhA7iZzdZBFJLoOQzbnFEtWi0ZI8Z3fSNKsdy2bZzXIWtEiZwx096bNKTeZeD3GcKRwlehHiw3
Ovx4TLbxhC+jOF72hk6pH+Zu5n4oB9sHp4H9aIUcwbSomLyiCGWFmCfE1KiNyqJbzskC1k8w+r4D
Zz/NX94kPSMog+CosBreyKHYKD0JAbTZz4tz5sYI5YRwsnO/J8eL/LmYfUxVOwF8z06ijxclep04
nz/aFZUcdNjnWWrJGQY59bWwrYMbyxJdR/nSJE6w7QPrzlpiipFmFKye7XK1wGjYeHk2qNCmfdFT
bEOqi+3lBD69joA3zwXEidx4ja49HiF0f5t+1qdmX0/a5wAqFMRA6wp5Sh0ZqfaQ15y14qI7BeL9
6qrrODdwVgVcWGHMnzBcJ03zMocRudesEWAVTc8ug1sUBtVoh1hBGPufJu1fE+PniXAEi37/et7q
8kIvG0eP48aGqEZr1jSn2SvbVLeQD/VL0+m6jTElKdXVIlDNmKcih4+Q9zcXPcIpG2zhXDH7zT5A
7xtCAWL5LmJjS16at/v98x1bav241kqCWcHf1Uv79Qut9bFNfBG0fEa17CDRU4RYFz1+bEuQGxuI
1clG4ea4W4LyupAyidJ6zL94bV9sqlQzw6Gqmqt6QQrkcuL9e33n73cHk5I28Nr5g271+u4EKrUh
8TiMDf4HF6juIMWygJDl0xkBPH+vC/HjYlTWqxwFbsSx0rhN6NOjj232fryk54zAZDeV5SkjyV+N
KAxD0E37ZC+/SSkVKu5tMfQNvLDYPhd5IqnVW7Uvq2KMnBku/GLk849t+NUu/PMwPmqw/Hg0D32P
j0YXdH8dcT9NG9fNmkJaPNo05Xk01xj2N3p+KjvCOepZcRn69dASoBbzH1pzry8jp6aAi+82+9Q7
T4Z7X5zHQgesCLZNYxxK0W6n6n6qzzTtw9Cpjd0ixW3zTaB907WdIYIdmb+RjN+jFwjrxtqRojcb
X0EUV3cgSDtFlFEMqnynTy3JgfvYcs+EtS2T/tDpX+3B3io63kn/XMXLOSIQv/T2tv1Jdts0OI/L
q9ZxQge4qayNfRPfWQnuz6O6RFiIpG6KqsqJiqWlggDFktPWabJdItH/YyJyYmB/tyZ9vXyumWiw
gxG105M45iOJoA+0JSu6fQ6xb0dZk1KxOs5dnRPQlbeeijqrW3aNxeIPbG+EtT9hReuDFThOJc71
qcyuM1CkfawpfU8wENTspHvuCG0NaxLUdsAq8Md+v1z88rbJsiEREKUdx4KjpYm80VFlhhB75SN0
D20MudmXv3jvrW8VIa5hu0WM+IHSvgd9S0J3797fuT8cI///mfKPVQD3b/86tr05Uu7ES/0l/cd+
yJ7r55+Pleuv/ThVao7xJ7wg7AnWxZIRttqS/ThWao7NsZJeMho4PKSxamL2/nWudP6kmb2eU3DS
hXn5nT3+17nS/BNXTDq6yNdXx0qszP/OuRLxCUvAf497hwoYmrqJTIuLoNW0zNdLRCcNk17jBGsk
iTGCG7TFlJGyfaTKQV+widNe0PvILJ25jKasmz5atBtw3pdFs/HjMV4iWqhTtpFL1+hR2+jVHCZW
kuwdXxn2zrK8YpflUlZbKtPprJFmZ297obDEzgpXm6J2SNznVCHnIPY2TW5w8GGeQ9RIkMe0Uhui
2GzZdzFDXUiSUIt23kyi/xZwZHscW4KDYYe24HcLPbk5GkXVdFtM5WN9b9M1bfdwgJci6mPkuO+G
2XAvpn7s54iXLz5SvhCDadBfueua2bpzk2KszpB/518LTXX3hR4UHwODGGuAwbR7Sii2h7BHi6Zd
e/U0n0261YkwTzv1UpmNbm5qv/G+DI2ZPkmIOfeOVaIqrhpvMS/t2NAsZM71EkdN79jvuzIYi8gu
NNRvARKWr4YZu9WjnkjXfyTyEiQz1lC5b31jtB7GupqdKEGQhlv/4gzIMSpCeyLpztkQDrgYCNoL
ppvdItuiVVNgaj+FqrIQVqh0nNE+5IPWXRU9nvu862IR+6EG5AmDNOnIjPK7rziy6lmkK8ConQAf
EKH8bsqPOaeptm2wNNfVMIkmNPK+Hy5QP8wypCO1VBeZEaOkcpehm9aDvObs48ApbuhkkiwOZaRq
N12FwSoYSC2/psFsCjIPEi0+p1cinpSu+c94Vthf3bTuael4rnq0cy35UBKAxtP4ddVtzdZ2h3CW
HSlaVkUaUhK1U0/nsAVHuAITsF8SnN+rm6LrbWOXZhqwNEf6OX8ve6u3NxjkwPPVKovCyRx4t2Ht
ZgW2/y4LZ4aDnLXry3Zw7z2gIxrKmqufU5IlxqaeUSlu3NRFS196XZI+iCb3cXNDOz9BzW2ZZxFw
QPskar2y6bgk82ezSf04VOOc9Zs4U+Kp6mYDvzsBz1NUrn/XEE+t7axxKas7Q7YJ+axBM2nndgng
LGQcZISt5mn6TFEsUbEDB3kHZLMiCSsFtrnBs2pVFZaULru6qrQuFP0IbalaZoTkjiQmBEJzKgME
E3VM5GvflW1E+GeS75ekyZ6wTkhfuhq/mKim+QahhbNYE4KgTIiHUqs5m52kvpMLbe8dgbNA+Kpg
vG8yTB3lBrzP9rftXANlZjgPpBttDOxvSKfallEiNXcT5L7ZX7pjWj97Rt9hgGFb4l0B1UDDTkeY
bWRrJVr+egjs7mpIG0l3ij4OzXL0lejbG3O4mMTcEFJYucnOMAG/zmatrvY0nYilS0t9vFuaLn5q
00QQAF9K/7rS+1hsWPnkQymqtNqgiS0ekiSg0BzN2fuQVHpw39IpuyUqRlzl1mJFZYI524bbgVEJ
G63BUKyqJnqG6dAMTNrO/cQKmX1Yc3afY3IG/HM/GJKSrlFAg9CaM4TLMdLIm8nXxnTrTiZzM6nz
6VYBA+HNY4DJRpDacEvSBZR0AjPwrmGITr6x8c1imCMsALyzBKEo3VWl9fMFvRJcRzlwxIz60Zfl
Fp2jp34cJv7WPv4/Ij6vUKIbbCjkIF7+AYDU/wNLh6/PEjjm/wWUaD1B/c9b+rvxufz8LL7+vJvj
q/Sv7dyy/nRAJRFyYmtHErPBbvkvkOhPeEXYZ7JAknhK/N5/bea+/iebObAR8M2/kKW/NnPP/pP9
j7UPXSa7PL/4dzbz16d9gi5RFuHBDJOGrPv1Dl9v5Zo2s8/1OnWp1083RuNDUPIQB9OcmPHxuDQw
xvB3A+xrFTaZXspLbawM78NPL+wXFfoR2erHbWBa6sHYJIMK4Or1bdSuY/SBqrgNkaUFpvizHZw3
frAwyLMp/pQtiwmLxmvLp6FzCYweREDXK3cLR50NRFnQBtM9+zxOeHWRnSb9hVsIgGpaBCPolkf7
4vbEPb+uxzh9cejHsJ5Kk/sGZTuqa/N8CYzabaytn45LqFu12mfgRNeNq7eHMTGdLaET6X0vJcz4
IXfPsdUuwryzsTIbYVkIBPwejOiYDfPEra012n8f0H7cGve22iSstdxxSvKg8+oMzQAsnozq4Cl3
xiUnybdzao07fBXv8iWzzuse7fuiGcZZhiPTpjSG7pRW5jXA9NeNAIPiMm1hafT9JPlTzVpMXaeM
LrW3+BTQfreJcH0BkixvnU6b0Nf5NLpi6CEhjK34BBTwukj/69q44MLiW4VPx84FWAKscUQe3we9
tk4/baYJCtdI3xW4ROShT7+mxOdqOMVRPGK+f78y9RVG0/b3aILjVJAeP1F98sHq6ySxtpU20x3U
sM7HzDT36KRPa+1HLRji+2bfT4PCgm6YqzuviINTgMiRq+d6MwiBIOquVFRY18fwi7v4wllwmuIY
hNp+l3laLuglWx12iSh7TZzs6ia/ELmpVsvGuXxujcWw6NF2CRXMf62L/5tpzqoFddNkzsDe4w9H
03yyXY6xRR9sfQyXU7BOjKvYMeOrhEMdFB9CFz9m8HWjBOrCdWbH6v2oZd3D6Og7ovb0bjXeaj9y
qNAu5zxzNirQ0jMIZfGJBentuP2+Lq5cQzjRIKOv1yOZwUvJdDhcmkoxfpp1z4k6d24vpUiuzDIu
rwEq7HcKZfzZiXf0Zu6C8OhrXI6O2gWHGuv1pZtuiUfRcfz1aaGtxxaVRg1wN+0rrdU/ZlVvfiD8
YflWBOl8Njd+ekBenu3w5ZEnos+PyJaMHe6AINp1DEGFxRr29b0MeZLrs0roKmUZTcSim4ldVg3L
2iVI1HJfw+JXFyYr9M1C/WeeByM91VBmsx9spG8sd33ZWdmh7jRj/IDT1KapE0fb9QLWd4SSUow7
S1fG5UrwU9vGrGZUWvBjy9D2yjLAIXImjOnEG14/3qvVkZwr9hhmJ4FEgPpH+Ae1ietkUEd2tiPl
2Yhu7MyoayrVlJKUKAtrZxV434LA5F/mEX9zH4rlqTX6dQ29vloPWrYBlGewM/E/Xr9aluQkc5t5
2JluOy9hLzvspUY9N64C6b2vq9Le//6xf/Ex2VzJETNXIjjHhqMrWoOYWwN612621fRRh5y8K/Dq
fjD1svY3XQYvDGXOfIlesL0MWge7RNLnLzCQ8u7qpvrak4X8OGLqGipl5o8t2Udbb3Qw8lBNGaVV
X505epmMYeqQahVhbR2HrqV5X37/HN+l6a8/H8+x9tXYe43Vbfb1m7M0y1aY+RNX0INgbgRUwK3b
DP2TDXZ2aLCuOosDmGiZlrTEUCcKVkTjvZv69k7h7rKjcB1w2DTde5ttb+tkDr42heXfxIU1blpW
0M3v7/i7d83RHeMgSBuQOe3SDzyeRgEMJCXFtPM7kX2zcH+DJzcNNw7+a3dpnJpnJhPmfHDM6t7T
JqLxmuDSbPp80yedm20XknYvAbSrh8Z35Y3ZQMeUGgGkNOwWLOyaGcYGLOgbhBTvvUQrzkcRX2kW
dKdw8thidW0cr2eoPyfOQG8H8TqNaGpD+/ie7/X6U5jSJ0i2NsZdPOjqsi8QtY7W2NxwkoNladn5
iTH89nq09jnH0UrAcepNzqKDI46Tx868M+e5frKk9pVDB1Uynq+foUFhR/P7L/eL65GHR8dvbaCu
3+/184l2rCQW1NMuW5EXP3WKFwhJ3sFxaJX4U+ecWHCPSAzrqgCjnRxJFDgAs+h4X1/QK3KYpHqi
dq2AYjZYXqKHXVO9m0CZdbyjvWstZd/pBm3c2pOHk+4w1NBOgkY3bgdPJg+WtPVIytk9sS8dFwrf
7wzoDx8ojnJMrNd3Nsk20PCpgzhVWsU+VoHxmMQk8QWlO1zPEnpT5brGi4S+GMLmOpWw+avLw6Xh
JMdplrl/tHg1XWWnJkafu0Uv5ve61hqfUBzuNQTIcit7aW1mTX71e6e9SPH0PvHwR8rjH9+Fj8PX
WUsuTi+vn973ZY1rujPt+oYzS+gPgfMg7LaLyk7B3MyX/iEYa+9WJt55lgb0hHTi2y00VQVaGwvS
4dDS4XTz/8PZmTTJiXRR9hdhxjxsgyGGzMhZ4waTSipwZtwBB359n6jefEqVlazbaiMrDUkQ4P78
vXvPbXBRzV3x4b+f09/uDpwSYpxhvmGPvplAfr08v5mFbs3RyXxKgZN0K/uxL/ryvrHH8bP2HICC
7fhS8lZlILPN1//+6b/XuyDP+I899Sbc4RX99ccLNQJQhpOSVQKHxYvRz/0HepyRfqgUbxUOvN63
sAT5w4SCQNEmFkUvT9aNxoMoWE3/z6U/FxSgA0KtCEyFSO1fL6jIUd21deeyTmi3Qv9oIGIw++kK
Akt/CSyCU43OPf/3bfiXL+FGEgRrwkiQh+HdfK7dXXwjYIeyulAOB71osf6ePG8/bq3PCAtR5F8B
8t/TFJJutPWG/Sdoza2T8GthwxAfGw4aBTAmTAHePQYYY3y7XHw/m3IHPVANvrSKa6FFd0beO4IM
ITj9vIl5LJOaP3JfGkuvn5zJWlTSVfTzeHjz9k+ooncDJ94ergtDIcIJJgcwPt59HcJHQm/ZMzqR
ekQ9vEO58eIomDsdT+ay06oOvR5TAjemSzro5M5RLEp5Me4I/7wy36Zhvdjhdorwx0RZV2+cHhzc
LkEy7KWHnF5XuBAQ/+ZHpe22PqDwX/WfCsfbN/jLPu4RGkjvA28vsX4Etvz6WKF3JO4eIHQ2Y/bJ
T7duSUN/fKTlUAJTdQ45NCWE3o6ClZVH4QqarwvMOKhdr063bdom0ocL9UgC0tbEAyDBIXHwEP0J
Hfb7o4gTj3QD/FEkvNNa+vVCAbxPOC+44QbNn6RuNu88zean0W6iqy225hSO1vbdG5BE+PafID+/
bZoUOBRoQL2Q0HK2vl3c/5z5XVmiGREiyLCNGC81uXNPfhmZ94B7aZPIfPxD+Nw7dd3t8ULHFd5Y
WMhz0Dq9e7xoMCjfKp0gK8kS/j4YznpsOPMmQE/N+9wxsEPlLog59tQQKS3IOFKT+7PdsBAxF2kf
+j2oERaV6s5pveHYbmI0UlhMDdqdPfxcBrSv9aaorzYx/aHEeEcT+efq2epBW/2jLOJD/Hq7ytKs
cDYJM+t4wh8cGUVvVueou76wio/typm3wavfxkwCpvsIe1VsFRst9HUg8Rjp1pKNfl38CePyD6Xs
12cdoApuvgjWBJKSf8Rl//MtSlom/bA7e5Yj31dg9BYFGdjOhw8CuHD/aXVLsz+j+CfP2bUXv0+J
ZMbutjsBDrccOqxhGIVAFV3Ja4RkN880nBCQcmO0MJijGU3UvP3nHOPbS/j+wnEGstCikeDib4/n
/1w4T4LdEUq1ZVa4BliFolZjO5r96KkL/PxLN40T3Xar6WgfOjNhtJVl6a+z6kRx26qd+eAZC5pK
FNAWDN6gCE4zuGtqbaSwxoG0Ce+5DFzD/MMp4V9W75tBF3t3wOKCtPjd/qGHCXUs+vwMAbvbMQ+1
pm9eHT5ajVM8d9YK/R1v51eXWeczfjb1FvYNEnkkww/VxIv937vZv13O7Wh6I3HfYD7vgZwTQA8o
kZ6V+URiQfx2FmwfOKR731PXXN0mWqoMLmGvo0tvTOtDY+3tlV+cA3sr/qCg/b0A8+CCQkHEXsod
go3/67e6NX1lt2qlwhFkuzuYN2KzHfSL4Zb5rQ1h3zlIzLNpQvxX+HL+sNZrk8yuWlJiGRR8axSI
hFI1TKiX5g9l+7+sQJyAGLCHuAYiFqF3V2d3XRFIE6mHzBfDvfa0rw+Rn4vhyVglyunGEWXwydiM
6ejZECwzROzO+lVEpJsdMCAafQYIo7eu9M/oJeeeP/gMykNzA8O5l+1ltzunR9A9TgxEvbzss2YH
SXoWnFr+dKt/ryJucKhbNUlz5Obn/fVWh4OunaperKzr0EyL0sZWUPhhtlbMXQ/SU/vVsakj9FK8
GdyTJ0dWPtaTXB3rho39v5/Df2RN795nlnSLIu6mV/kNxefz7ZUzJ4OsJObrXJld99BNfBsJksb9
4E6OlU4bzpIO3nOaY3qho6TMp7BdSS0fF/M0TZopm8VawcmkiNy0Z35oHmrJTHcXLfPnxpmNNzxy
9kERw/R1tMesL6rpu0BMhj808D/+92f6lzWfIywSdfYtXi/r/XFCVvVm1NKPMlRe1mNp1c71xlTN
IuD630gYAFFSj0Nqm2JjsJFHP0Whv/NF4HJSW/kymVjc/j8uiQOWxwp364y971FUKJRtxL15VtAo
upe+Gu4FzyviAHdP7MXajn7TzJ8jdqUH1oWNefTiHQxJvuHOR3nczc79wzXdznS/fvO06cIbOAEY
HV7/d2e+RTnjalpBnvWb53/aqlYkDIr6KzX9kpZGb3xwVdCe/vtG/MvzRsuXZ+0G2wgRdd1ej//Z
P2qvIl8r5OxQjoV7pPFpn6YODVql2vVooYK4i7iIz0JW1d2gTP9v7dTfSg8HKxm7iEzrcJJXA8oU
9lWnu/NwWT4YERaperegWHZRpI4YAqzUgKZ+3rshfyNypHpjoyFKbydp7r8/ECk77+4jilcKV/YV
Jmu82u+77nUj7duWaKZKjDKKnXWHmTUxNnirIvtGdloGuR8mJhIFqE1vqBMHRyH5jqgfDu7GkfPQ
1NO4H/bW0cPHzu7Rk9pdte3YfRfTfthMx9AH01xW+XXFx5cujCOOe7dJFS+V7RZJ3flvHoTnzzkx
k4xeuvojbg3iHWYisMcBwTEed6QMKepwqvfKGbvhkPOaoO+hPp6p3Vz9VM9WTf+5DLSI/dJdv3pd
qNBaYrylq1nnzcVRqtDp0i/WGJO22DJiB8mduNZq4IWWHgDR0Xeb5py7pn4I7MaQ8UaS7zO3ToDF
qGT9U87CqTKjXmdOrmQsLHcLVU5+wqStyZmwJ6X4gMZcn6kQ6mcaOfJvAa86Omx8uAS7E0hUxgM6
jEeLYC+BAuABlk9lHiBP9w7aJ+bzMQlAcIex5o5WXK1Gw1nB2Qw4dtP4mZSXwY9velpOS4buq0Of
mwBzZkLgHsDjyoijhj/LE3625YzoZ5KInxC87HkRuLCLpfMYqQ1wioUjVaT13pDgVpJVbybl2Jo5
UqxpsI5AC5oXbh7LoaxvNyrHfBfzNtaYfEHc/WiRxVR/Op38NpLigWQ5txGOMUIFEfCuyzWMvuxK
lvS0tYR1qcy6y4xA8r5Yo7g6e4uZbFubIbPYxC/E79Znzo/WH47rv/Xa+AFI226TFsiTFLvv6i3T
hScNWTNPN5y156bOi0tXeWbahOKBGLbu7BT+a6gMQTeViMZ2ld5pCyLjyFAkSotp8+kDCfXzv1/X
96en/3tV1DhwMJlNvIdpDCOr/7iTjyG3Vv9sahDihB7LpwXByGevaPrsv3/eb7ULKxwnNTZYO0LS
B8Tl1/VuqJHY+HIJ0jBao/tK5/VFmmXzJVwW8juwXj5Hhds97HNbnMkxwItnguDlmGWJ9QCc4uY9
rMr9ow/u/wXNdPXqtYNCohf4V7OdWSPGeg8O0aIZ6pjK+pO8nCX5don/u1HcQlUtEP5UzTdg73tl
dOSu3mDPTZ4O1ryTt+sGMjyPzYiHhAA1lGz+VpaXvGFBO5qNs7/iwy9Ju5p3IK/as/SVJBmlCSNZ
cRZbC4fa2G9E/0UQixIcrKA9A9yonfjm//0G/5G6e+lEPRzGUHZ9Isxh+ig7987ICR455oH2yssI
84sMjbov1+cSB7oA2TCjrt1BOXwu/V2z8E1q6I4070IL1aIpqpPSxaTSvlrzJl3mpd/PRdh001OU
55uMSfv1LrfzdZTYprS8tJN4Rs71vrTfhwE/eVY1dr2nmBzL78EMTviGlXPqBNUihWNz06wffGHt
7qXaiRXC3y23+72mNZbUBd8XTTv5gwWimd5owsjvpez8f8SWJcepsrXaS7d33cYsnbFeEraO99CE
zsCLYApEGdWy62+uubV25q5V1bKk+ZY+zv5twITSpSvOjMUKZJSMbd0UvgI2xnqMGgy8tmkSRIK/
ZsDKitvyZIFo7C5BE7nbFVLejOlV78NRmzq/2jZL+2YO++1e2y+kVFEQbcrBObrkjfsXC1D45Hlg
L0CCihbDbgfQZecMkbVm65zoi42vrjN1xinvAfjETuXVyMpp1D4iqRzW2PFQPCKrM90qKWvT/hIK
I3pSVRFUcWn1tZmyFUVo2ju1v3WGljrdG695MmDOSIr2ZbmunZ5kLBw+Yw/hTp0ahGcVKvjAkGk+
G/6aKgMjd8bvRtHBK2kMwy5x9+Y1kK14oM4PyssaFssxsGTRvQrDHtt0Xxs1vtmBNaunIOi75Ti6
bEzpRl7tD7iii3UuPPZMnCbK9VM/70bwylO0ZBHcWyPuW1uqjG458bLl4tIlm4SQd/0wbCShbEiS
Oc/XN6QpQTzCPAj4PuOTswhUo47Yug8RRuTmHmtLbSYBYBzMsNgQji0H/ekgpBtOR8ygerlfltri
N+sa1H5HP/qWSCPCKuv3oXnp2GaXxOnElnjtUndPypp8dn5Q2w2WRwswLU9jndgavea1c3Frp/m+
ihcccQIfwRzm6z0oq314NfbB1/gBlKnPQgYOasRdb8YR1Wa4HFwwAIzHVpg891Az8ynlBUfjOjnD
2hx3u27Ko+UvS6Jp6Lc/a29oxMHUZule2mHxGabw58dTtDTRGlvCwC1si9GaDxDbPDc1wL3NMTZa
a3/k0SMFoNUuxm2XEKusMMYtyPxQIqRSVjicWvLoWNQ5tXDI09FXTdyNH7dWDuBfBPKeL1IxZ0fQ
d55rPEtY70T0KjvGyE8sKAtZQ5O13qIBb6MYYNrLW4O1gt0rVORYFDOCzMVi37yiLIWW4xaUspnl
ynxP9q106ngrXI3LalQQYcihsjzsGFv02qrZtS5du3mvkxL6h0fOA8sbMc9RHEF+Upmtm7Y8wVhh
ymbQfVSHUe7yi2tDuohhqAF8WtRgdXjqGxAZbKcGQmCklFCV7GqeU62l+FgTnvFTB6bz0a0lFnPP
8CYiiTxkAXdj0yGBBegRemmxdR0l87woAPQCrsHBCdrqe96bGsaK06uPPuNeeUS8oXf6ecYOBhbK
Snhs+qAtU6vB9PFU8sRM8ex2w/QclHxQrCAdFeNq10KlVbCudyNhGX9BgzPQmoN1gO4gSMx6NqFl
XbSbU/EBTbY00zap/GvpVuVXo61R8dizYJ3ovZJqhcE6QZ2j5zcnqcjiOmB54lWnk62jpFgmk3So
JpyezXGePuxKIqlVSz1V12is1JASWOLaHyJHkUwz1V5313LAslNFkfTR2FxjhDXg7vca0fJPx5Hw
28p9CZvUCSZSFA1oJRTBopT+C35CI08IdNP2cV159Y8rFfGSVs1afJjl0HqHkKmdc/aJcDsbVXXj
wMxj/6roA1gHx5/a7boKAnV4KAlNy0gG1AQ9RXsLkyGYKNJCUxGYNm7sMx69tCmWQBPwLTrOFBxa
Ga5l4ni9l9TgeouTmEy7POTFHJqJ24U8wKUq3AsC3ra7QLviCYhAHaVTtw/TcbNbl4SOwbTfSClV
4jU3BFv53OhIXsg6gBzVUZtSsU3z20Dayx3j5+J5q3lH082vrKe6bP3PyxT067E2zW2+bjgcXwOH
CJOUyBWHNDIQyX5s7QH4h1q5LLGlu/tGzGdZK+Z5QgfJVMuS2o/0MCRRo4kyo0I2fSn9oNXs0cL+
VOLPlwdnj4Rzx3Og8rSHQ/CilwBzA64OHQI4gWjAor9aQWqtzhA+MztY+2y1hugnIBruCwxCWpR2
aA5YL6GagdEqLf4VSATDeV289W5fFuK4w9vqdZB7wS44URHY6Bqlgya6FTTfopne96aR1CW1Hrci
q+ow77OJ/+WcmsVdEOvLyrpIuxv7tNNl83EDPFGBkwzq7QxPpdnw6ba6TTST6YuYGmodAOmdd879
HfUHaTOShInOnQ7AKsyHGnFhGAfAGyh+KLHubnHK7L1VMJfJ3uywOBCqW3e9b4CxnQu1rvfDEDKb
BVIxZ4MINxpkaLP3S16vbIQdkxCqAkHDy1G7/4LsCBsweXxm9Aa2VpsPLWOz8m4uZv872rWI1NTe
nspDKWVX0YsoCG4jkmL6Vk4uaYneTCbPhVP+/iUw2mBIlwU6VRz2u/IgWWk1xeRykX63rOP2Um3+
PqXNbqw/5jUwEZw3zwVvC9c1zlCjWF1oMM1Osxz9oa/ng9mbznO+7fYc37rcSPqYQFlXozI9LJRF
bVztzqBfHkTrYvAzIrM91eSdLGhvetT20OcDEgtxDx5y5OCXKZgN41R1DffGtNriAwBBNhI6cfNJ
g3wrroCYkRzYdLXaGFwGKbnVhKrlTE9mPYMZtKcXtPsAkYIdOwNBYKuVUfMZ0PEMkEXAHHK0/q1T
Ts9uxCAqXWrFk0pJQXXU7SXlsAKPFnFSR+APlGuKLuyr7pQgU227ZEUJu5w6swuWjFXDV6lsFn8D
EhcJOw4WWnKnXG9hEeez4z6Po6Plges3TpOnxzkeWcgPq6817fVmcIck9wZQTLgLrIKrkAYDwXAy
TrMM9+kbjU/z2vvKMA4bQ0uoJeGu+qei9ef8aA5+yVjTcjCGK89ql4MDbpBjdWlEGcaIdT+GjZho
QIB0w1CC+wNsCmPR6swH9POXnui8MwK0fL+OetMlJKPFk8j6LMM81ptt/U3TydGXdWhMI3bNwUiX
hvyoNJhWBpStirqPEN2n4NQJy295R4XzrebUMcfKQEOQTGuzywcNHbCO+wFP0slVtQyTfARCnPCy
90HaR0UMiDR28NpASvLL5lthtcGHJgo7ndj+TJql7ZI89BR1pNjyvRQKp4yxBl/qClsgdvoOSNKA
bwAHz1CVy0mMs198NhmVFSdPd+XjNLdATlnB6cNAXob4FLZRDVbVHVC3MSLc42AddQVnorC8Q1Ts
s76vXF7Ue2enzfGoB1c0ZxhuIk9tJg1P5ThSYZSDDDENr7Jnri3CUt+X0eyWd/gWdYUcGn3TsVez
T4GhhJGM/caaKhynfeGRR9EikMSiuXIb/I6BGN0+s/qtubNsDprJ4m1+QLDuoO9tK+cQwR5sWddC
m0tO98UJv01l33tpvpn9jypvQIdVYTsAdbPITIY84Lsngpu9l9GB6noqXQRjKQcW8EjkPZGUxniF
XLge3FQRu5DG9GEN/FrHW1vt301RG5xDBAFj6E2jKV6JKrkzjJEtW0NZmWIThdN42B2ATalgBJxq
axPUO1Mx/izchcEX+VXaeaigLJ1ye2+/O6vmVLrqIUQoNfW4mTqjHX+uxFfn5140M3jisoMuuo7r
Uhx034shNQxyObPIWDp6hnC6+yzE/wcLb4SmttS5Ml7ajmjMS01cLJSr1pVvt7dBx0Qgz0QM6GL4
yLxyfLV4okXi7diiD6B2tcPaHK4mthWOYgczFBXEP8sVXlwpZzpOPeAI+JEoA7VlFX/rWor6biSf
B3IWSdGXqQlaPzXdYRAXo4JvmI1B4/2DsLmNZ5zFxurE0eqe93l+KnQXhtnUmt037F+1OA7CNas7
1t7pWXOU8NOpar0f2AktgwDy3TFfo8Vt78RUdCf63EAy59HqGUCSbP8t8nbzQaxU3qSdQjsp+kqH
bxHBGrQu94F5hTI5KqR09EGU+OumulQpK5dHYQzQq+bQ3d+WYh6WMxOl/L4dfOnHlW1Jl4QtePcZ
meGcZ2UhGjg41Rxg1Yr2oMpEwfNAnGJXfpuDYfTiEActECqbv+PUNh+6DUJ8R3louz/EbIiPs9su
PhPkAQfh3JcvcN3Nv3gq6jotqZC6gybVDF4FXMPyoRjGTiTSW5ofyirVyd0gMRw236A+CDYAbIkb
aLU+59QW5CBDJkUkjUGpjz1rtOwjlgeC2W4pnQFkic4O74Nu5HL6TS2AFe2InoEMmInEvg1cCXUK
Zeqj04LmidkOQOBUDB+9ZKVt9+Ki6VqTfdlD1gkx5iNsBmXn7RNVUH3fuaRK3ZeB4Z8i6jj76mxz
MFM9t5F4MrQ92Um/GKC5bGHrlxHm03Zw3EJtx56tBZdxEIJJi1AjYswoDBIEHCITnceh3jy8WfMA
3szAw3bijYm+OOhA0xw5OZsARct+juzao4NuGxEOq7yUxQeMiJQDkEsHSsw2uJTRJrfEHPvCjeWm
zDylvLb6i1tKESQSBQnLE4O8Uxise0hbmC6QgxvMfVD9TmpdBRIPzTXeLp3BnizvzK00v+kpCA2M
60F/QXlk6su2gvAl/E8KcBKmRxScxtWXjqHd+C+ki1rkivoatcpgs+p70BamOw8YZH/cB8d/pMaS
RuqWlr7LA3+XqdvPVpOVXXPr+qKi9AO8L4sGY1i4Iem9KDkl22FNPE5FfqWlDm21jfV52OqoufOG
yKRNHnUzDWeR589S5UaY5aX2zlIHcoJ0AVGq3OkvZCMD/y2ZmQSMj2UfNf1bNM5G9OA0QUQELXUc
vXb01+ySof4io47NihqLqqFj5pt05Vxwrima5ebjBBHzFBoUzIAQutw+BxvxmrEBNg+DsKXK8bTu
tyXTaMa+o/rgvHyGmegRlOxjSvy4cpTd0klT+aSLNQzg5aoaDqYa6vxbVYUsg2vLcYqRA8L7xAjz
6pU9xvdPjJ7t+cRTZc64V+ia3RmecMxHbnLwvTRwN8Z+nldbLMdhrR6tFcNH0uII/qu1aMrHjQkS
9TkfclGmHZm83alqhHcMaoKDz/uqb2dENTWAlrraOljMTcC07tb6WehIy3jtVxzyILpQDpDTN0Tx
YJUReUE0D5I5RP5yszvKT7tfCjh5Dh8ZqtzI0tB7mDaPM8LaMpNo5NiavHWeHnD/InpHVzMl2u4N
cV2DRVuUi2U4ngPJafixa8z649rX1TcYfF57IIatLE52RWB33BAYN56xzgJIK5UuPzOaghnp+IDP
qCu2t73Dq0h/3/DWCwedmQFeP+cpEFPHSWhUlRcRARFOxFwSP9SN45AfgM+XJVyzCqTNvud3oMqD
4d5sJed2ArIG9+Kxb3yZGJgCGCu1C0jGb4q0rfJuuLoOTZHMHgSZnlAEG7rHe73TrKM7ud5F0eru
z0NNeEoWdNhUYkVD/rNug0re8WBq1mPDX4IvjpLtZ2srGUh2vKLuozCq3QOftc36bBV9f61BuoYf
5WRXCD38Ul6arh4sisJxauNoUbQCfb9Y8AGjEW2O2F2xvqyqb34ugR9gjXLD6m/O9X13HIZ6zx+8
dWMEC8fS+Q4F1ZTI2q3wAewzbV8uzQ6PlpBcDzStOgfo7hnPKABdeaRzJFIG1DlF29po82rtZojz
1S6ow53AcJ47ej3AZHUR/UQLN9spUUGVeQJcwmxwWYLmqRy8TdGm4E5yMNQz9e4+RxyfOgB07W7T
7gqISU/nLcqnLLI2/NMGn2iL574WHLhH1GEHJt+qPzQiaH8itNnPYTNb3+kNImNp8hALmok53uC8
tR2qXnWfyS6qbU5Nm8if9nKwv1Ry9UsQpwqd2jor8kNnmMkrB3y8HdRahlKX0lSuSAZf/U2rWwfP
kSNWmXmhNuSLw+bkpxJ5SJfJPQjhNOncaRJ6EpF7Mefdbm6lbrhCYw3b8gpueZWJbmRhJAYAAPav
3tVnL2f/SoI+HNCX3yIDDiuH9VfIv613CadxbS9DOZpXgOviVYNYowwIIYy0Th+Rgbob9lHaMqyT
QIRUmOSfGPQOh2XNE7eoOUVyqimfCnh59mFQ4S4PtDGCqxtGYrwwnvZVVjpmpx+GSAbywQw2zwNk
tUGYXK2xnr7NRg2BfAu1PPYlSvFmMI2vre/WBwSXujhSIXYTHZFhuKJN3eCYIEutqBiMzcuiBV5N
oppGjrz60+LeehagtWju7d5xRG4dPJpdjQtn2vut5G+tm/+JHubQpqSstrRaRDuOJz5xRfQyCkZF
4jMuosvYGJ7xSs6tuV8mGwr4STS1H52DaqmWpAhNcsRDoULjXqhF1pmnNXBm8tKL/Q5wwPiT4LyF
Shun6kgl0c720dh6m+BlI4Js9QiP1DxTV050U3dbPmqqJuukWztAwG5F1OARrU/1dVQoZx504+jm
snr98Nmtq+A7amAblmEHH+lI5qP1ljuyeF5y/BixCT+CI4Osqw3uZT1BOy8cL4YXhIdvNAfEW9vY
l2Zstd283XtUe59202dv0oVT2Yny+pDpsr/zCVnW3DrBPa6+RPsYfgq69SaRz+lAJS0Hwo2OpdrS
mmr4e1+35Xezn4uv+VIR0h0aOkeD47fiBy2++ezqGdyZNPONRzMad4jCUTW/YhcqrAMFH1Evmm+G
lm9ph2gnyKK/dUKBYbijJ892ZQWfiAzcf9RCTvKsoCgCiahbqLK8z4N/JPAyrBILYut6GutaB3d9
dOt+0hjW5dVa7aVPSz5VeISzb/6kyermn4Ox6v2vzG63/J7To9tC9rZmK6u7ugtfBjRJ0IEhESw/
fXuLlsQWBexgMkUQrlY8ic7TPpKeHdeOoA9OMafcDCJocwXmwfyP8XD9rY9K5EbeVnZJs7rBsRE6
7OhDOtI53KwhR24GP2YE6EBr3JO0EiToWIZC+aYIV+bLaR7KwNd9huk+/LqsOCuecAqR1G0QXR/c
UUrOic+ek0q3E0Y20meDMeKMOZhSr1zaH4OtPFAB7gALYuunGYGPbkET77JYzBi5FOf6rWtVfaAN
UEfXksbVc97V/sCMDL1HHDEG+eSO5Ive5xpT3Wml1krYotgRNJ0293vLA/tR5Ra5faZTNaeociP7
IuaJ8b4jCtuhtevOdlJX0mz+Xr29qmONPHPIPK/z97tKRGW5x/TH3RyxktQn0TMsSzSy9x+cpqst
2SzbAESycZ4ajBnAs0CtaL52O08PqbQGI4QtioYT+L7Av+8kMaXMUGnYQ3Ct+yhum9YcyHee1Jvq
IH4d2k7QRxXlEIZpP1V2BK0ptyuIu+tQHFZZ8wjnodPOR6Dg0XKw8kXjikUtHaRmOzoXoy0i/gHT
74wDC7ZMvK1ynGMF3b6NTVSTQVL1jL/jHD9r9VnLvbQ5cRZO/oH5W/+IWmTy4JbLqb6bl8Ex4xY9
tzg2Ux09YhsDkLcXvm3EeiqIguV/ELqJa/ivECtTdCj31T3V1mh80iML12FoSSlMWKPznGOXzaJG
b9nEn4ei46UomTkf6AU45MxpDyppAWkN7J5TPADOlVW2bGBgj+BM2W623OpAkJOU7fOChXTnHL8Y
1Dlf1mWOG3ej0UnCAjoXTUYC0l938/2E3qFRMSZCEp/0zIFnUiAkvbnFWsc2hvwnOGmAjHnG7Wi1
mWPsS/ANSIx6g3K6fZYWmaEpDsLRZmA0OdfS9noFe37dP27lGFoX9MBlzUgBzB9KWMc0UgekuiLD
boA5MQ11aJ08sfd/0WbgXkHRvr1OJABBEbHFoI9t24TEcjOZi034rtFxQsfMcaoXBdh2la8fVRv0
f+XK08xTGVoGsZMH+UmjL5ZxxyGvYHYdyCpxdAh+fxx2JrEG/bIDpFrQ3UOgSv/I2z67d1Sr+OzU
4vk/OQmNxCyGW+9x4mh0eMGAhYQk7yvmbQFIYHrSoPzRb1hzlTJVCm9tUduCZ8ojH6PeZKEUfonI
4HYAuppot8100FZRUqIO5P42OUkTK3/kuW2tpSF5ranLs+6b8t4MxFLeeyKSP9fabQFbL43RXKjc
GtoW2PGzmpUYwDghB9WpXejf0FljjJqUpD13j2VgolPq+Zz+MUDC6mZhwwyQGYKQ94wP6RN2pLj/
XRW1w/UEzeq9NpJw6iz3IQtzim33kyVmpukkx9K/jqWx5Wbic2Z1DmILacQArnQ4U0EtSMd55Y7D
38kvah3MIlWjb34luG7wkJPrdfmTdO03oZeHa9m9uT9IZMHr+c6fUNQmZzZrhtSW01NS9FSSCbjM
xTTEgn+wL34UZr4yqbYCldH4sLK19zltz8SpbD7MmVLv9mXed/9U98STdctUfhh4Zyngi+KLZTZe
SvRl1B7avFEf/luI8l63zWaDye4WJWMj6Ied+qsOBeJR4y9MS7Ie++ehsW1xLoMgYqyzOOdGNQxR
umClb8rw7g8SuX8CX38RkATuTWnpuRbTYX797mczpNpDt+73bPFs9Th7SNTyybXsQ9dEZpP57Fgr
6nCm39VR5aHOE+n7m39sA+04GeYGEA7Cbn11kkNneijdQ1r7nLKRyGlVQzh1KLLF/+HuPJbkVrIt
+0UogxZTIFRmpCZTcQKjdId2CIf6+rfA6td9M1nGtJr2oCbXihkREO7Hz9l77TMbnbjvp2r6nAf2
tN5YGTCgmHp1ItbDIoCF4VCqU+YZfiUo9GjRwWVWY0ccNtzv2Gb4w4CFIY2379K5UjeiXORz5rmb
R7tds4vZGJGHw8WeHjPM2U5Sr8MPBzlTQkO3fkYEq+8YdJBvH+azQNYyemhP+iHw6xhp6aA4pXGp
uUl+dk+JsrZfZZ764Y5UPsD6uBjyr+u82s0Cdzwz6heazjjDe9czgkR6TfGjWmv06dbimHd6TJG9
ML7NxwcYOyM4VxfZFSt02nzx5hDHcd9MxheUK6jLTSGJIg+VO5HZwItNQ9uBmHmoxrZ9zX2YFh8p
7v/QDW23HZiavQEiNlvj20fOpddL9z3A3lkaw4E1NowL7EgXNpd/D6He2k3BOn7rwHmNfpv9dNMq
ONRivfbdgHFz5Y63U8Z3/vuL8Ic6GGe47W1BWjiMftvD334tSc/EpnUIOMkr1A2bmfkUyXw4EiGw
fmoY3R9bnoaYDgNAp1GnzpPnT/DoEe0mti3HIranyvlALvdejMuX4tXgGpF3a5Lv5bz9UoOtIINi
0j8YpRKXXdTApoVNn19IFsV44tB54aG4+ciFsL15b99MDysf+eTEcbIrvicQ+MFA4eQyzOoVTe2s
66k8C7e7QUuPnAS/MxM0Ts+fDGItLsk/eebP1LdlWK8nQYrvoYPldeeR3rRfu4Ja6e+36j99uxC2
CHYnjPXm+wfIQgxdMAW1Dqywt1NR9z18uqq9VjYRuB8I4f9wWVLtuT4yNzwGPBkoPt7eAcmQWTpa
sGgbg/tN960rcN8u/X4YzeyHDQQ+abPG3mfgO6/rxqQjXqqA6XS67v/bn01QH5sM7X7XDMBUvP0m
Qz6oyTXlfEizaXgoOLrTbsqiKAnbNf/x98/6c1sIbYSQlolME/Px+6WZ5qRGXUHKkRMoDuYB8lAi
xhxmgo3HEatn2vuiQ078mmLgg8/+Q4uJQj/arjjCSJz775HyPZHxTJ145nXmyoepYgAQ2mMFE68v
+73lBYb84IGy7ffPO156Oto2litcDxAb315ai7yO0FZWCv8/L7mDAI4ki5JJopdTUdM7mR4vgB+a
I+K/om2SobaaIw0sjvgcicyLOnSpSGpTN78l3YN3ZxpF0ScWpFJB4JineWqYBDj7lFpxl5YlR77M
Hbr+EhlZaXzkJnl/Db0IhgmJqN6GoOGheecGHIqZp6jd4sqQOn/jvLMSEYdr8TPLf31uhTe9tmGL
yrLaEoKqQNYoxiK6Gd1mkGX79WLtQFLsW2Fea204X+ZA5B8Avv/Tl9wKD/yK/A+t99urzlY/VxVj
7qNumsAi8Qvy9qPZGAFYw2G2+kvMb3r4+vcn+48XmkvDI0omADruDSW8bU//cBogXzI7F+LPUTW6
vaDzo6jMXO+BGi3drwzMrx0/HU8d4To9WQvbgXEKHHFiGP2R3e+3Ofmf66wPG5Tv4HMwxSeA3eLt
dxGGnTUm46djapnI6xrUgeem7+1rrxBrcKV8u8rOK2e+4oY3IrWOOPDy4KLj7ISXOGCKsaWC0FXA
yRiNVwheGWKgIeus8wjCziOGgpSo2Ox6lnGj6L0b5ivlevCdsG8vJpvlLG6ENOXJ7lV6FWUIOOBC
9rSN1Wxn3XWFyCG4LFzWucucLJb0yltpsO36if5OvLoTfISMzpzNnAHebswBdG0oaDljXSG+7188
UDLLK3GjZn7bQFvcevHLelZjFvlnx+1c58YeEDKRHm76V4JHrUxcLfHjNaRoouLQo/8Y4PFOd1NE
VuAd0jYi52lf4ozoMMIeP3g83i8FPtutuRk2sPRTEr9fZYkjq+k3zuYR44GZwhiIVBbT98RmJswA
opXT4v1LWs8MR4xP0jEQBJbhRCRgpsuzSUgZmp/W7MYPSoH3ux7rsA2W3482FATy+XcGMWyeJvA1
sRzXcpA7cOIKY2rB2yo2p+oHCwgbKY/ePx9N4Bt4UQCMcLSh/gje7XtkT0GU9gcB0lsG7SYAs5rb
tGmLX0R6KaKPMEUg5QLYOtzrqJ+eIh1m4aWmQShuoWha5bHQwjO/iJC8HNLDEBvd03+TNxFRiWsi
IjG65wJNkvXaGHU5f25l1pb7ljJ53ivVd+beC5lx7LzJpNzvF1hI12lDvx0jy+8L3vihebOSOTIm
mquf74N5EuUxLSbDFvwzr7CeSJycl1Pfu+X6GFjIv+OpdR3megBNrFNURPXRNbC07bbx6EtkpeHP
oUnpoghy5Li2dOUo7OphMfZw2qovdiWso2n5qX9ZWgsqXExaqZm0YDYFRnuIJtT+Tn+LhLvzGJ9T
Wx2ZiFVy18tFw8/mVNDvtWOM6WPP0P7o03cvE2+pmu+zY44k1Y15F6JLVu3nCOAm41byZH+ppgoI
wiPk9Tu7Bh2fKnJ09cKYxm6TQWbW52XOSJOjHHK6Z1V44kJwfKouXO2ND06jfLa1NG3SCydI5x8O
KytLPNBxL3EKrT+HJN9NFxPTQ2fHlLp/2TarKG5RmMrEyyerixtXhiSbEdj0yyptk1ZsNiw/a1SU
n5yy6IIfRREiRzdk69dtrNO0yHF2T0KQbgSXPSZLTl8tNCShl/YTMXtBiLd0j9ymbBFgpfrgBlXN
fLWb6Ssy/OEUg/RHG4kdZib0tKIqgOQ6DZFDPrgDEkNLrjj+lTAXR58D65qYlq5fw5k+cBxUo00/
y1fpFzbIlUzYqJRGfmzmwNvbOdKbk5jzxX7CPIvj2F6H8dK1uuwiGI013KPrC/FRM65jPSMOMzyV
0I7IEJJh/3POR+aOlSU4R7bQHICjDi5zB4Rrw3Ru2YDkYRZQt2Kw015zoi9BzrrUSpwn2IntJT32
AENWFsg5bhyZfRtygvWwGk8w4Cwrq6qk6CyCUDkZBWvCms1tkORPISUel9reMb4Ud3aG+J2+jlcW
O8OZciI7K29RieP31ScTqbMXW8S+ncOxcLEPtL73c81tGv04U0KVTE263Fb88xykPeyFW3rkCGHE
atzNTdB95fTvR1tnauEJqPpvbrF6xLaRzlYgeHOCRLkuqOnFrVTAgFiOII9GK0rsuqJ8mmRqi33e
OdmlbxVWQcbMiNzOqOrPkZ8vFzUygh9oStoLvwgzxsJ2UbgH5cBLuagd7iAAky2SEZ8MOXMG59g1
yd2GvBQmhc5VZnsRu/RYbxlYXq9Q6uCPpfiGrXA5Gq18oh2ru2sxqPnBtMpgA7cq6wpJp9HtliFo
6ysal/AigzUI0ofJJvDpnI/kye5QtvCQht1qv9aWSUetzzAQxjTUuNw1skU8ZZYw511HGTvv/WKe
GV5BquuYeafFnVGWcjktM60thGy5TXaXoNOBhQefAgFs5A8x+V4zhEaRYBWKNjkPSOz+qlbZMu2h
XmYOnWijvke13764NMmCuFk97yEbZ79LnFA053Vzz8cmJYKzCwq0I3E7F9PzhByguQzD0d3VWAFe
KmrSOiH/qiZ/SeVivhjzsHyhp2XOCd0XVyQrQ5kqwbaVw3SK5J63gpbApGzYMladvZYFhpdTVLXZ
KyZGLDRpJKb2aJerehI5ukCgbQHA65ppYs1TUfJs8+fDxynLMsFAKM2fmw7MELwzby73K8ofwvlm
KNFBBdM8oZVtwkQm/49E4dDOl/vBrbpon5a+e1crwYijdmXz0Ke+Z+86s97kISta6WSb5ZCdA5Qm
o39vu99VQd2+H6s1UBeWO6wvky8pQ5yeJzWD5kWiDYJ85CZIlvIdLXxciTbZgDH5eQzwm0UtImkK
xz4sKa3QxJojb2/wH5okUAGCXGl67XdfetRIc5MB+kA0H9xPxczyU8sh/VJVzOoTDaKI5SeMEDoO
EwnNesnXxxWyVxXPbmd/om6r88QfoQFcQArb9OwkwmbJ6nXNbpZMEWlf2YYdz6ZrEKpnk8B7ZtY0
P+Uz01LW8XmWD57oix/dtFr3pdm08uTXEDhZsAyyrsScWt6zxVxFxWEHJegS/oKBr9IngaVnuvZs
FTUu/RE9X7Nn1OnvzIVRjyitWT13StrjriO3WSNjnJk2uzAJ4XssxAjftTUZH0aEcClZCZjLTstA
qRQj5LbMg6GcisMpUwD7SGbZcDE5c+gfyMOW/iFvrLAlTM1ufuJ46xHElIrrLFs0EchtSj9Ekkis
o4XWp4O/gLtS4wwD5TxvPeym/R4yhDVp+drOlPiEBwen0XdS97PqCdlFb61H626219B/TH0evQTv
L5saKCd6W9GYtnHgIcDY5XkqHuwcMw8O8HE+dlQPPQs5Vi0yHqOcKzLQ+gyUXsVdydzvhrTimtG9
rvQXZymMtIyBoo/BIWOV4N9MVgQDTxgwn4MZb6g522bPbkqK7cWYGSWJ4JVrPVrTElUXtO3xf9Gu
H74X6LRqvBdtat6H8Mj3gQbss0OMJDskYBa4c0IonwcvK9y9JLzZP1iBxO2xhICw0LcWm8Mjqhie
kWb8ULAqf0f7nWdcRMf1j1OPhwP5bp0RoDzrp0Ca6XfPWiOy2Lile1lU6mvBQXE9tFnV/AxEiMiv
482sEiXQX2FZaCq9a/EW1yxOBb2wacoCE7UHexc+DI9Y6RFjp46nqZ3PAUcepsHWOk4ElnRgeQYO
v5yGAXrd2CW4nkdwvSmzW2Nug8OgG//TUOSVOPhuzjpG9HPPvzej8jFYl6ln+4nWq7Ep4HMCA6ov
SpsjAS+e5q4NtUDV2nj+lUphSSZmiOHhkK4unsmZjMT6GM420mcjH3LQvGpY1nvMfAroYN+5JFxm
M3msXVEtzNlJPCXnG5Dij7kTbRgvmbLdYz4XQcdzDkbfXM0AbecAAZy1W32yqtwWyNF0/ziqpVyp
GD2g4fbWIZK8Z1kiFsU4vMqHGd0ZrbM6XqN2bg88KbxBwuHIVxXrMl4xzmm/ArjCeWDN5ujdGgyV
pyTMFutmRVDH0rNaat7VtZXJq3qodRf75Zp+8Ubh/WxZTrx4nHKvOdfLaN9hhmPAg/l5KPyzUTv1
vMtVO+eXYQbqc1dULNZXcDEUqS1MP9We/SBz9/ZkuekNL/0aopsb5300sGhdG8zgry211N5ZK4r5
e7cRBoYfCczzknTnqd9tR2lkJKQ1kptroiw72HnnXVElr8suKkwXHU7ehC+GmKXJ4oQEIiY3sQ1P
UhQSB/CSrQblBjCgPXnQGaLhgHFNRBgW54idRfBnmMwTaWO3hefPTRw6BNPuqaqH9USBnvZ6JxuN
7x/0g7XLbdQNe/SSytiNc0mhKEzMKi8KCYl3KMemJRnGNgxn19vucA1S2qguKxqaX1dT27SBdZt9
T33udYK7Rg9XjYVM9txWTunfgjzyx1+9l47jvkDGP17U+ereG3nmekcqqp5VH4UbyZ4L2o9qT2kT
vVrSrU+zzMww5q+4eJx6oDd3WS9DRhCjXZv7gKZFtc8NA3eb6+WDuMpcEZHx6E/SPPisXuPFFJYk
GgSYMTc7pHLEPiOlubrNVvQk16QW+OUBd4iYXqxRKI7j/RLKGg006J+glOl4ZIjXiIcSPDb2gHZ0
LM3Qx++Xg+9XaY7EcC5DRrPSwnaJFNOi6m9RqSDkN6Y7+KwdLa0yb+7F0CNjD+DdTYkzMbu6EhP9
0mdXus096ke87itJujhSzax6MReRkbT89/P6nz0kKn10LFYY+E4EReNtB6UWmYc8QOgjUrXmBgjE
F4WBb4qZGZs7lc0fwXm3xtnbY3HInACOCJGSPHHuOxN9xOG7nJZFH/OlGJ96J8sSdoL8YZKDPjCt
SDXhPtMLnBl9Tb37kW/8P308DQDgYrSO6FS++7k69Okwd0wlzGxCvqQbA8RF77rd4+TK/imyevGr
HBqUU03WXxmO8evvl/v9528TG/ojiLlBqNCf3bon/2ie0T5dug6z1JF2TRPGOLjowlCPXSB/GvZQ
PNr9GjbjpsZDU09t2e7+/gXetyW2LgjzGYodi6607b67AIpqwgTyvoALQ02O5FpcGpkynyN++lXo
6/HVYy/+oPP+Bzph+1RaQeDCfMaVlPlvf7bAmmd3qQQ1bxRPTGyyy3Gqh8RGq5rtTKLCTyIPw3Nu
AdcokX0/gJaoPuj//HHpoeB5v+EJIIxtkizffocwnDALc2eOkjK0ufR8oG5nc9LjlABAbNdzCzmq
fpCt2/2oImHeglQZ+sPfL//vxvE/n3+KKqAmoAuYw/o0yd5dCbgsdWNZyMTzxVtczlEp5bfZqWn9
0XntND4gW7GDpKOdQrx5pIdfNpV4diiBNQ0Es/dWeU1eim3cFXVEiPE0qBITcOYH4izcoFhPlADL
GI/RAAGGVMZyn6YqIKjIlOiRXOmz4BrdovdFiywmMQarNM/rHCKonVvZTAflmn56IlzbrB6xX7jN
Czrx0L4hUQfjhSdTLU70gBXgC/LO11MZ6MlNCp8uyEE3kVtiIcdxGM+GW5sThmGveWbwvlh7re3q
B9ZRc4inDvlgQkC99Zn2u8VxB2pKeS6qOfU+6JL/MZgMiCelNY8yBzaOFzjvLrmJiHYJiglnGVjn
3Ywy5pA24brzWjt7yhGCXHllM1/qpmrihur6Fpq8dyzUNjvXS5Y0pmpOf38MrD+eAwZhDOBCyJck
69IceLcQDKuqhQGH7hD1IZynCaeZcTnUuWU8kZcNF4DAKZyR6CjbRDjRWu91QGV009Ev4x2pYYU+
zSRUdBfI2hbziHrHamN3pOnxA291/xRimxenJaVhtJ9qo30NiHlA7TnP3ovSXuhTuwbts9F3ZX45
5yiAS0C57YGomDU9uTbWgli3NiTY2SathogLtktVpQu1oaDtty+zVKEb1MUYnLFrTPUl3Q/PvZ+c
fFaH0oUu+ykcfNFeUHYOJuObRrokLTmTEQ/EQF0V8A/dHSh779lu165E6NvOHc1yndavygqIx1gG
V3PSBeDRHZqc9kkcYYXjiDzSekqsYfDQXFj2kN8tFKrBJccfBt6Ap9d8v8x5p299uyNxr67b7sHN
lcmGijxnufABAflP2oKbJYzcQTyFPsN/FNyop2lsnK+94Wl17mfaL3sp4bUhgbVTeahXxisopHt0
udJu1vVQIi/Lbqahmzgg92v42R3dhTQ/JdaHnherThogIv4upzaQB/Lm6aoFXjVlnOd0hIc4x6eA
mIFhGHPCaLzxxjxqdmAa6JjDh+z23IU13eExJFqv90L9VZXCJacD5MrlbAlEsVrm/UHPS+4nVHH8
BKmlj4JpgteJQMAlijWtLGPfg5XPbsccxM1lY1Y85h6CojEJhGqm7/BOUe/HPACwmaGtDlsW1Yz0
+0p00XZ+tXqDzxJ+eUS/Gi53quhNFWdG0L9wJKMQRvqCEq4vbDnfij5q/QdLN+UlYiYL5ThZtBLb
TqaPiJ4a65BahZDH2pgt74wTkB+dAYnLbgAapC9Y3WGgR0XodiAZoFFVnZX+dOWAH6pcJgRjE9TG
y76cg/6SUCOkTIZfT09V0esgphNs6g92sfelEoBD6l5vC7/ZwlOcd0NOiOfKlNkqoGsBxxNz1N2v
HSkvlDPrRc2D9l/OcbfPo07YoF7cDyt4t2FRjGo92nyeUxnOJ/jF3xd8LjJBcfJNet307e9r0h9D
XD7PJ9EnIjgC3QIM1rcbZGBEqgQSgxuOEDDSkrv5Voro0OGDfM0ryDJArcbyrKOxiaNscq14iOz5
yKw9fLV98bUIzJoDsu/upjUAMQs7Og+TOp2ydBehlEuoh5qrQo31lcQWjd80c5///hvej923n8Av
sO2Q0YsVmu9WVc5nqdQF1D0xg33BbWAdyCO2dn6w0nMVNkA0kzbglcaWcPz7R9vb3POfOzt6HIIZ
fPBrbOyw2N5NY5tGo4vUqX+oMyw3yBcLALn9VOMgS01PRze1PeInQm6M1LX3BVoPY8rXFxLePL2z
ByjgCUUjZKeeMzZGPUfbJw6ZeBvAb63f/dLnWfNXGhM4PTnEJPh7InkIPY2YWbSWca2yIAKbQ/9p
jP/+6/549hkCcG1RjbAEWc77ssWox1TUzahwJy8kw9Hv+SVyeK6WhdEUJbqRf1CnOts47u3lhDQI
xB4VGhUjNfPbp1HAGgQ/JNrjtJh0vVNB3EyoKyh1OC/ZCNxuys4B7YjqaIvOt+OcwsrZ4QBy9N4c
smJJ3MbEYAKdI2Ku43fVU92X7oACIcM0wHkMH3IgCQzF9ryArKj0/CjsNhMXSIlo1meNTEpOxeYJ
N1/FmdXNh4sCDcd3xelwP23TY1bf/un3pf6vssn+P82t31iI/zd554+Q0c/ya1Z+rVklf9YwlJbf
UffbP/nf2HrvX/6WPk8ii+9v6Kz/TSSLgn+xRJLzgvaMN3AT2/yfdFHb/Bedsg1LRsntkGbBmtb/
O7WeP2YhHYg4hXIS5U/+V6n1Ww35/57WIERtQ6ESsDVwxogYL799Wr2+bMFc5f1prIzhmkEHnpxi
9T2YgLKSH2iq3r6Mvz+MV5GvH4Uh4DDv3UaU1UbGfuG0p0rKYWekdnsyMvA6KyYjwAuGzv6rt//f
H8iKyq5A+cyZkXvyz1MrrozGCbusO9kR8JOYWsC4AQwNlYsQlrvZn5wPPvDtOv77A0kvIvzV5r7i
/N/W2n8ckxuroU07l/xC3eScgws/OJsyBLeErilpUikO2tbqh/BIrv7HM3f373v2t7xqVFshKHr2
QNNHsfY+lTySBpZ8E2MSZWGe5L6wD6UB7vHvn/LH88Kn8MO4mjZ9F444b38gmZwu0DA+Be/8cJkF
rfdUoWY5dDSQxQcXc/tbb57N7bPYklwTuj7b+7uWS6oaDznt1J6mqdnrcu5Jnu4/aSfNYzyAhGKn
H4CF/9OPo8vBMZZDbgRn6e2Pc6YOrpGo2hPYQR2nUsqTOU/GcQm873+/jFRfb/cJHhUaV6SckGDg
bo2d6N2jkmXrIPyIlkkRTuM1XCzjVedUoUkhh/W+rXJ0vuOWp9a4c5gnpGbuhhxxLWYj1/hhRJHx
hXZv96PL1wa6SwlUIjG6KDAOGcf0LqnkSpKKVxVzGhts+zJGVTV+khsjIkGlIde9i5f9k2j7+cYm
sqyhdM6Wl2lMFzgFjVMygWkc656uP/mkeP6dT2xPrhf7eOX7eBG4L+IGajeRn7Dj2h290WrcFZFb
p1cFslpxKnMiVWK6ESsIMcTu95YEpV3FXeBjLcMaUA58LzvDVTXH2ViF8pLOjpEFTD+w+yUVpKgX
u00bxglmG9CbDeyheLalXSx475BXqxgmGQNoThllM9RM99ZO3rbUhEu1zc3V9KwnmpgeCIkinc4j
jiEqqiEFHrAbQZXkO6xLEa6ktm5fwyDL4F0x6K6BF7ctNsgSKEz5WqMOzI3YG1XbHxZgaiiR8ioI
ribT7Y1bM1/M8QpzjYROgGwmu9S2bXxuy9TFrqXAMhKQihKeSWej72yuZUatKcRAFMMQyr2XK0X0
k8q7L8yCPNKUhIPvFnjGWNoQysmNWmI/6uvqDKqqmg6OSaRgEmQUMYfFU1Z/TieShBOrCBg0d3OZ
uzuT1Fi1tzzk1UnqEKSKYIv+xyezdhjTor8J19iLaKLG+WgW+sWereyxifpAP1Hj2QoHjzNv+c5L
S3qiWeGFhVXohdcagYh7RPgCQqHGkwuuAOi7GVc+qvNDIGi3f8Nwg2omXmrDzzjrZe7daDAU2cED
BGbcVNmImwPs3XrP7DP1HhdB+g9Od7Q++8LGone2PPBx+1CXFkL4PpqC6Isl6R8NgNCcMbqCUuRk
u1BIlTI6dVt9HKE7RZfwm4GCyDlKxU1fOSGww9Sh1OQ/yTmMMbx09Q7uE1w/Zqs0tZMaoE1e7hjV
w2g024rugG2MK1fcz/rovpBNqK/wvCEMrz1LG/x/7OhGD3gBYttY1u6hpHXW3zkLjycGKa9+7HBg
Z0lFt1+hZp3wfw0kFj87xRr5O6ajIxT/GurVc4hZ8hqgFSW3KtOgPrltbciHkSSilZbPYG4jFfpU
F27l4GwqZaf2TtUR5McYDjtvSNO//czTHj0KcnydWBXm8IgviV6oITfnchN5M9nHZGVQuwOi4IR4
ROcpf7RggXViFiyIN30XMGROXQzZCYnB0wrvo2XY4/vKwTHZqt7i2GOlW8InIi4ZW46y5pNDJC6i
zSrgcECHpuhBV1dueaATAqFjFO5yM/RFrpjJFFOeMLKbqhh1lpGfUmsqULNwYjcAbSIHRRhRgfRx
qn7SkBEW042RH1U/l0HOx7EaDcaIXZh/A78i1sQVQZcmXlel7ZG3Xd+pjlYAwVHZ8L1Gx/nNzA0d
7sAm0klAKiGcmCN+RsRXEA4sbPlsFbvC7vU93jMOMFZqGT+9Jp3UUTtyfVYyrzTnf2PV5B8L8IgC
V/HlUkydgg7cgFvKVjpFB7LGwns4UdImU3gh1Bm1qL7rjaEDUgPeN9hjB0Z9VkqhGCvye6ek7LHT
QSrP0nhyjKKGeFXxRGQOdK7YZW9yrjecCCyBWqaPpsZ8rTpUNceUwXB50CNOyxuAqEaTrIC2bmXE
ISz2kYQXoLjmCIZoHWTPKPXADzR2Zn33tei+jpz6xcFslqA7pL3bftKUTG48wiqiVFkKDLo1WxKm
6X6Q+5lclzR2DOnIJMDkhxE4dBWe1NLUR7n2HNgQdGLnDVbfuQhQZG0No0ET1zQE7tfWDCU4ybHG
dOyAisQtpzKl4bGidYQdZrnXnT3VYzKiJrmqV78OYC8b8yOogYpOWFN+a5SdH4Cgza8RWZBH9r7q
BWff+mL1UVmyJsw5vATopds9m9i0KjQ884XT+IBCBkejcrYNem2x1a/ygNjBGU84dYxfs9mHt9Te
ok+yYM5evaYKX0un6z4P1hgucdG0eZfQUkpBXhFT5xxJcRm+T+AkJRgYLI1JX2X5PaP9NOdSNk4b
g37Kf9pWjUNChQJFA9BE9ZRtE8wYnoT3ae0n9WXBluZkAwMcNYT7lcPpQgC3030rMd9chZZ3KCLL
wove9BPWPhU+qrotPhvlRimcAGKWdBh7AtmgSe0QF3J6HGzntcpwc5pd5D8PNAmIcdfXTHb7AFlF
0V8NPeCKEQPSTttFj1QJqixghlYSK2moad8hbHhoC2M9V+4K7BWJBKmXzTWRHxGNy85e77LWH05e
uZZxkIJ2pUFC3oxnOM82IcKTIx+AWAV32LCicM9g2/vVkll4O6QgbM0GEEhSocGLw4Awcr1GMNAC
ZDWVWTzyUFhwtpwq/OyUVrDpUO6raNIo8kYX3ItRnzFbn/kJAophtq24a/AKKs27blxQdcTY1+6l
EQxSYcdEaBfjHO1+tnNof2eY6v60NVirQ7CMIfvZ/Iwe71fejCj+otW568F7nCpwajuMfu1P7Nbm
tJv6fIkSNF0CaVTQhSJWGngKfmO0UcNikdLO8OFZpcq8yVUpd17nDZcG9ioEj9Mair0eLONURgEu
GMeju5h55kJSHF6no+RN/LkxqIpjWET+fcB1ucFa4T+Ys/wOlsJjYXHFcK5ASGJsCcR616kuunKb
dTjYRLBTKLWDXcdluTg3bUc1zn4kssvILAQmAyutT1M4QWVtdbWGB+zPDTESrc0UPtdDrs+uScsH
93yrzOMw5SXlh/IUb3CI0pAGrL2f1hpMyAhNJcF3XlmHskQbwzGNHKik01gE4wF6GA72ZsAdnNJm
IEEeboJHh6LCuBfRqqdTFy8TvZcrt571iyryPnylCOqew6aZ6k+IOq1v1aBIJuuLGR3cUNqzupHg
RZKwGLvxXvhIMRMAMmV+G7RBtx5Xt4iyC8NFHP5qdY7l/pCG3TsX8BXnF5SVVfPSELl5ObeWRUTF
DDR7IyhKMNCoGeat/Z77cUqFDfTGHj6RLoJ/l+F9F4+OXQTHwkAVFE9mlb2ElhrRydke/E/PQfG0
Swd+VGLPWfWaKgeG/0RxssMvNw5J29jtr2oQ43UugXZR66gHR8vOejA8qKNx5rj418UG94dC46Cm
YZEMEqKAqzuzX6IXu0AWsnNUrZ7TLRMM86p0Es1Q4bHzOIsnttty8EEbUxn4SmZUwQ29eyb0aUQb
PuThAt1adj6veppn39Ef6/u2r5HvAUKkfd0M+Gpb8hTSDSgKUoRPR6rL6w8Z8alg+Pa9n8JgBNUW
lFemoQmZVfYG/XMjbjU43RTBChhgTLc6S/OvDHHUQOcbUwJx11Z+G+a58dnvUBZhWZasifOCxu+2
TKtiOBqjI154Y6l2u2rQz/NghDuJ9vNrmxocEjSY1rsmBfcQmesnTwYNdSy2hCvyiyz860YbPTTh
3EdxEZCKtIS6pY9bo5suUlefsRJA8nEHBfqhmKbT0ljTMXPkfFHVUXW/cmrnlfbFJQmT8840apVk
mZ+e/SJ/BuPFAQrx4VObETzL6llcafJUY0LjJGyy7SQ2ycp+NIiQABJGdREEK9kGlqbAnmUPkt2e
/Keuiu7RHpckccEEUUHX/prrzuc6cP45aYuSt54VCmlLDs+VVPIRJuaxjur2Yu2aV9NKzzBp69uw
si9yXNDeHJDwowDzQu26UhwOd75fnLGDuL/KwrywMp96NqyPacqhr1zJgArzoyes2xpELYwuttSg
Fs8FGKKkgUgSFwp1mkzNQ7TAsJPN/7B3Zrtta+m2fpe65wL7Bth7X0iUKLmJ+9jODZE4Dvtukpxs
nn5/zFoHFcmGdVzn9gCFKiykViiSk7P5/zG+Qb4lneJwJAJ0ZVIfjWw0oaPTB/hPvrJTN32paEGk
wk2KXASDkRtu1VS9nnsmICsywZXNQ/q98bRswbafW5l5r/VO/EBEe4t2DVmdYmIIiDx2/2y6mn2i
u9fURZ1ulVeLjsBF4aiZpfe1l5O1KiN21+FcX8UiO2edAHqctJA5dOyyEdv7S7oVaLhLa1r1g9Gt
cx7OOpLjcJt1GhA+dJAidKy9IqwhIDLirmHbBbAhPnNFzHvp034th0Hfme3QrGqj+WoABHdT/l0k
5YvfR5RbGtOQDDLjro35sNOeXR6yHW1+9pzmi2Y2HN3yIXrhr582Wt5WPqBnWPuiftUg7SGD6a9B
YcIy1JzsQjgeXJxOWwNHHNkctt4ZPUh9S4R7uBqr+Ic9SxheVmOtEnVKyIscQqTPhEgANLAWeOUN
JJw7hAgohRzncnI1uukoWe+wDI1wv7xK2Zu1joNNZOp9TlUDySN8wIVnWg0As3tjry4cV58g+LiD
8ZywG63gCQZx0g2PSTE3cF3dNn4sxJQzwyAlXIWe8SUbuvzegNXjD2yLaK/V8w9Xy15VE/37GhZR
hPtN48th2090DVR6ABKtpGcnaA1/6z0ruxw5VvtzImnyGdkmbUIEWJ2XwVdSQOx5X4EDPzFH9biW
R29jJjp0ZmfiEGeBmytEczWX0JN64lsvnVwpLkKsfD49vXIDNkF5NVgcVoM91F9mp/jFp3ZRFdNt
alQAoKviUivZxmrNvrOdPcXBO07f9w1+6wuvKh6yPiViy6glscwJGrEe8B1UsuuxVh7xOG1yINpf
i16tAKFnSb2HMskxujYe6ZVA/TaiX1GOtK5yvS1njIXP6XpXodJUd9qg52dZ4VWY7PhOoh60YIwk
e2uHEPONTNzajc47AM4EHaQYqp+LbvLaoQ/zTDHtURKydQ7srbl3MpLY+wiuc9YyMTYCQEMItfNm
1DtzbXNgXVlOdJe11V0TZ8ZXxYsfPDsBsic148xBkWkhV1vZdCxWY9m6Nw5KtGcqRuVLCeUhCkX9
JW86JhiNUUfoyXmkRLcAib5VM+w2IG8ZzvyQJdfptW9aWHhPFcJZDRzDmH/jGnsBKckH96W+tKTI
bgc2vcNKoBfcMWJJqEpmOEqYALasyMTxSDUcHuAnIZvDsPEjU62CLKauH8WG4Rp61AdC1/HzuMOe
Ys8QJihgkYejo+jLiO1jK5UNV2AR2xusfEMGCEvU0Fbc4htOBeNy7Btrl0Uiu+llWlyy73fXXZff
9Z0x8xIwVvzQAK980bzO5qGm5X2OVsVeD7XAPxQtReKJDf9VPbRlx64pLVBwtjr3NDrhtKEmT4vO
G9pdZxvjizPgd6KvzJsm7O6s1IXYxbVRBUmuzpIQtI4Oby7VCcFfOjzKRmCTYZ9mXTdWV5JJ08fF
NRLQu4giHIwKu7joMzYSQCO1aN5iD6Uf1ipFEkw9ym0UdeAC+TwT0hjQvDsbVVTCJzMm3hpzot7A
EqW4ZkdpAaRRt54Lreu/RMWsgi2p4umXNg2z384TBCU9GiwIbcgL1ppn9UQF5E25YXUCd+jYKhFA
Uaer8tysgTw3nAaeC7WbyrWkx3pjmGOnMX6hlK+7jPFN1gYSQVr/bXzhVFEv1rWSdf1KTo16K2cv
C9cm1dz5zFrKrmu4uWqygdWV37VogodVDzHcYXEbvWqtzHbtrK25NXUmbNeEVGBqHgU0Nq/1Silp
oyczYbMwsELd2QJihPcQ921L/x6QIFR13SR6gMAe/Aa03T0fXnnp0XIz8+WbKIhSwxYm6aQ5WBnN
OhG/xs5L+UKSAVJJCRQ0XpFrpHOGHXG1KDbSmnosLZLYUUSU63z02ie9FfG3JtLYT2rpVOYrgJ0j
xVkOX3BVJ724hURUlZyAB8xLTBewmTqXQtWSpeCAalQbJQUih/ljbZeU231Lbb3nqkA6y3gfxkcl
tPt8Z3bJfNPWDCsWXNCRq9aSkN973VLEXpYIpFeYm5DXZ25u0V0Y2PVvsS1ntk8GVV6sEaiwS2n7
uLpegCovWm3Xcj3VeLr2yYBoaqtacRbkYM6M1ehm6eWUhSEpb01sfbPidFDWkXDmfE8Zd4C/Fwu9
WZVNq/YrxhOcIMx6jty4qjSAshDe+WMC+XdpIkFBbMCThqgJUYeJD3gyCiCaxD+yJKQW5WZW8jBP
te35pt2zuxmxwS1PA7cTuwCqOHDzmCvQmWum6w9FBcmw08IJ41vTyBurKLBfNlVDjYYfkYJXHnLn
qtKok4ISjwA4c9dksGCR0pUHSokCkU+vKYwIKtYM3QQCjjOnSRBSRCcbtqEAsbJpxD42UtgwWT3A
6Mv2A1ZJ1QmEVaDfSrnFoNomO5fewIM9lUnJ4SdLgRy3xfxUAb8kp1vTDJIYmMBfZlTESD9gJV7V
1ANe+ehMZUUKWA7XuNLjs6wXAFSdCOXR2i3MzvW7QXT3SmiaZxWyqYvCaV1WbsWI89U81+5jI4Rz
XkIBySmUV8O+tovqm0f9bx3W7eMwERG9QtcfivVAXcRZhXo9PduDVUNpgEHCVwwI1Rdhldt4CVRZ
425zqDelMum/zKbeKV9cVZtJbiCfaFyVSGesDbs2SrRIzjAsqzJB6K/Z7vyDMMv4knpY+LNua91m
D1eNIMkaJElInDpOLtOIeWWly3x6Jg9P/kBgPSRI3UuXZbydG17qvPQVMvJGVLw1ErxLF6fQ3qQK
fpQvf3TVrRxGTduQQuC8sEO0ER92TnFjs8mC5Nw2oHMRFg63tlqhAi7MRtpMtbbcSsOR1W6i68eg
HKAyr12E1exOI1O1r+1lzsI5mub5OiY9CIxMDEpzDUQ6IcnaGwuKEGh+WGhH7GqbVlXSx16kenFm
UyN8yinr3jY2QSS+2Vj6lUWNWcLIAOu5jvDt1pR1Z8FONQQJvE3intidrHeSnMNR1754xqjuqzBd
rpvzfFeO2/MZonCDs6bXSlLtKjstNcwXcq7W2KAS6Hs2u8geQrTJAZv1ZaVkxfzaWk7X+0LXcs6H
2GXq3SBTbT9rrf7LqTsiTnVt6PtXB6kHjNp4tMYzsL/Ojoxub/YZ9aBpwnTsfwkSb6BvlfUYr0cg
ldAvDbW5Fpibn6gE9z/4shcK+pRZP7s0pFVGYlYPRg3mTnTFsSq5TEe3gdLKAsS0lWnlvVsq1VPM
PIKVJyHbawlgKn5SzgaWBnaFKgJ3laGjFEq5jvqMjRK1l8JeRaXDACEjsLqqCD8CYInJiB/aOxA7
S7Uef9g40EALJjVRnh2d9nodkQ5zCxiI5o6ej2W1ajAtQnsMVaD+GofSX5mRdl+xF4gHdFoFPm8V
Iiw1vNi+h+bLopjwmT9indKqNXlBSYIGRzH1dScp5a2cuo6esaKwzhlKSgmhGWtTDzo9shDfRoy8
GswsM1mR9/iVxOw+k/1rviiNQXqCRwDAsCapGgsoq3jqkDQxxSB1PdkagTNhG9haRKFwSDOj7zl6
W4F6T9UubLpmYeBgSd1zQwZXsQz5CuWxuYuygQE30N9+ZU+Hi1YHqoBRl7SD79T2vQubUky5qsvK
c3xLjhOyRvT15Y6NSERRv44KorUbr9lisNYC8jTY/gwakh82qFVDz6VSlcd5ZMHzaXwgsyNesClx
AlqcJmBi2HQSZI/UZarcLPFtKvqGr3Q9H25S1oBaEFbRkTNcmHgrwKFl/jAPpniSZmS9MLrKaT1p
nXgsOcvclmHDSjMkeBTXLQGp56MK5NSPHXqKG5gIo31mNUjeECVGxZXoXCaczOpgBxAUT8FpjDpG
mDcUan6duONSV5Fd9FJ3cfMkB3JnVizVAzQEreHQTGJsrVDiGbtHM3VU6hYahz5I6kIZvmd1E0GR
U3kQdh9P02ZEmvES4blL71qzdbGI9uSSrwahqyQhIuCnudRqgpipspYt4XWOGW+dNsfJDkaoweZH
2oG+EgTUEw5VGpGBZ6M1nzkejopP1Lok9qZJtFKiVcMqs4H+JzEIZ7jS16WWo0/TbSqUbLpTblLk
zZCfTxDFjZUmOR1deUCgf0gtzkGdOmX1RDuhqbbksk3hJqJz1lB6Yi0jl76dHMY5/OszzsWlRTWG
y3JYYA2h2wH5ZdMxOr41sV4TYFkYy5mljWhRNnrL9ilp9OHSia058tkSR9oKTGGvs1229Op6snvu
gJQOAqCiYszvh0ZznorOGWxwXSEnPvrBdCd4mk2560mxevRweSOz0we8PYReogqe6goPSWRh9sWV
akjLn1Mm0j0nUT30QUxixkrxCjIoBneEUuAO5c/OgCx5W2BQ8LatA515W9mJ8mzrsTtucXiwVaPm
ikKUws2kbG2G1g9ChcxHZHmkh7SVsKNbGgB8521aOd69g1CAXf6os09I1Hi+KtQJZp7rkhfGxGFg
mS26EDSitChJ+2YHp2mNSN/cuyadYFJttGmlM7rPwtibf0S63hHmFmfWg3AbvN9lTcIkSWSC0hCH
Q1A7fYdDdIXzJjdXdF9VlqPIis8xZrbpFY/XIhqsozA8VHRFV4Orad+KJkbxPJcgln3YkcZ3Np8q
7dGiWx51pABEVEeZXjeDRYUwJGEIqm8/RfS0XRPnOEl2IRMKfVYci1Bj1tA23Nwnli0sifG1cx2f
n62fp2R0LPbnqb4ocwWjHFr67C5iDXFWsHcpzNAt1vA5UShHuA5XIeBo4NmrGIHlreHVkbtBVC8e
JHHxIc7CVn+JYoovnPbncvuxyuKN3ghZBccggyRWlKgYdw71HJamWLACK05r/WA922o/PWYQPR6F
y3miSNQ0OqGOWZSmB4oVXFoGj58DNUZEuuCHFyxoWAlHUbqdCdL0e6x2XUzv2o6UxceOKupCunJM
eLYcfYKkNKjSlH1eKCfu+42OhZ+BehUBmcpxCnjV4c8wqr7saLb3O7XW5D2jXPHr3m1ArMblCWLY
ckeHd2xoqulxKcfS8TAvP+UPwVMhDHtid9HtHHNBZ0ZdmN5Q+8t3n32TMKkwI1Af51jmqEdSILup
CmXQ1G4nddaoJs2IJwCRy5EtrAOZJPGXj6/39glyPWBHiPXY6KLVObwtptmORmrS7dSOrFxar/oD
KABsl01ofv34UkdcIoRAHiwgNlf8L0on/fjeMqtxnESful3mZXgIZ0wRmOnabYOgiysOHnSiRJbn
DsYbyvAW+dCabLE7187dxz/l7ffCLwFmiU2SUfOWCVkjFaAL3O+KIt2rVvUaV8NzmCcRlI7/YNxg
GlsQd4i7sPYfPmD6pjN5KG6306Mw3Y1hbe1AWGgnLDTvjU60k7ap2bi/AMYfXkWY7Mi6VHQUo5BP
8aX1506piRP38t5jc34r7ywHdM6xTydOcdtAEusAP4RGGIjMU9rryVuYThHlucrHl0i39+N3dTxC
UW1qrFbL3Rm4w7wjmbFdq5xBa3BFnGm6Xw6Myhi5wAjntsYR+/zxxY6sSA4FiUWDh07VM52FK3gk
sXf7KBOu246LZLn4DniPLGUEKOmmQ3m999SBjZGh6g9621ovdTSwmyuWPJ4ySzelMdYXOvvH2xM/
avno/5x7fv8otqlMtjZ1f+/o7boqekfqMWMQTa69bnMh7ghpoMyvzwSsFShlatyIVwR9uL6T01vv
QI9scUad+oTfeRcGkyBTLTMuXcej+dYi39SxsNAE1thCn8fP/YsY5+FG7Wz7+uObPh7R3DMi9iU0
XjdMjVs/HNHj5JQDGjcyt2hxrKu21/c5doKzj6/y3g3xovEkMQFigzgaXENHi8YEE4CjWaUcKWXi
svcqvCkKoO5rpzB8711uuRjTOx5b5NCHN5XpM3pE3E3BDI0eJUqEkM2YL93IaYKPb+ydx2cDFmR+
Qy6L8nn5lP9YrkZPKRVYXl2gg0lZNYZKHUArxu3HV3nnfnBz8FGyVnkIv48mt0Jj789xFIQonuFf
wk7dHb7M8add0T/8+FLv3ZDnMO0YzAIOH+rhDRkD+AegjPiCTXVeUyF7MkC3bT59EWiCi/2XKdSy
joW4sJ7x/NWEZTRz/ZqCxNlMZtd//tU44PZAbmLVYMgdTTFWp0/oAZ02mBWqnCTQxmfggMWJjcQ7
zws9m4PJxkKizfd6+LxcSkSh05syQByX+rOblWcaxZHPDwAXfQOuTWNB/FlHM1PO+l0T0TMFLfkN
N4lWiGTd6rZykSIe+JzF5ffcvFAs4aKCNcQJdfTgjLJTeyMRY8BuXi4YZF4k4T2TPp5FhGbcZcRv
DyeWvHceI4cXVh0+IhPa5NF+jNGdCbQnY5Cm9vRFi4sBX7zpFp8f3S4Z5prN4s3uSD+6tTmpCiq/
9HIlqveGQM+wsLfg+Ur1k8pvptVljdM1i/HNWnk0A1WFR/XCC4fAsUf5bVCt7iexYNNLIp35BGHv
7eSgWRZWcUaGgYvWPronKtxUAqmIBqSLG4FhTCrh5l0dVDUlqs9+t5xEXJc51cRDrFpHk0PjhaOk
I+YF3mCTRqcioc29uHr9+CpvbwhbkUU9GzsAxuDF3vLnnJp4qEwaZ9KCsFfToKgIGtIb216DjG8f
/5NLMUkw5bkccY4m1m7s56yG3xeYSt37XlLQJB4y6TtGZp14dssneri54K6cZb6j2Qa62Di8K6oX
fQwoSgsqrLUryEJEtHkQL76LGCH6RlbdPZbaEpu4mZ2YPd5+XBwC+JodVng24sd+TQT0dopnVwsE
kRh33hxO1K9U/dMzIRpLFkJvObdRLDsah7Q9VQsTrgNQIWl35eyEF7ouTll+3rmXZULHZvT7OsdX
MUcb6UQecxWQKT6kt26j4iT49K6I5Q+tlslGkB2qevT5oi/ldY2qwxNLQvS+g02MrIzhCZwYFW/H
uoG1Dz0bW4cFsHs01hH15gu1Vw3i1kt93Hck3YyGgx8lKz/9flg4KFzo+P+XZfF4ih0q6ZBEaS29
38gXUI22aq+eQmq/fT8mels8NgtkQNePvyja77XlacIKzKU1GU0dyo7Y0E88tveugoEHI5a+jDTn
6P1oaoHcjtCSoNfSYcO55WcYp6r/2cmBiouK0Y5YgcVgdrToKhmd8QgWUoBqtbuKjNK9MOCmcxIB
RfbphQkSDBI6dvsGQ884ejmwFWs6Mo4ZqIsMdG2zcyFO0jDkpwc2uDwczay1lAZY5Q9noUSGAwrN
wQz0YppW8+JvhgDRn3g9y99yONexsUNjQiXHoV1nH60TRlT0lENq7mZyrfPWVCJq1aQ90dArd5VK
eOnHb+qd4WAxqZI6sWwnObkd3pUhhIlRRTUDgE02Lh13JknRDE+8o7d3ZVGLw6RGeYo9z/EhhmmN
9c9LEXWKskqINAnxB6HAgdqK3H6SG6SnXXbi5LT89MNHSbnNAlC/7P3RUC4TyB8HjELvJWZfgsT0
sdfEbdbOPYX8vneKHaQQgG5uJNoqyEOwSRuXorp5XcyVPEVHWt7Y8c9gg6aDK1ooScfw+h6YHpKd
2goKG9I4ei3tCvRduJ0gVt6YmhyvGqP5/LpFIQLXCR85vHoqWof33mQufdUMNkOKDXFtoUdfa+Vw
imagG2/uzbUh4bOfARPP3LiMrj8e8Uw+c9okahskYkC4KfBSj1skxIvFp3TDL25bZe5aSUgH9MFQ
VnOAyCF7mYSraHvbkWhobEJC67UVW1KAqKpg6dUQ/8z9VIzd165LxnE9Z6YdbcBHIlQAelnqa4Ej
n2Y0HGy51yjAngqiePvOcASyePEf6qmchA/vK+vaBnKP2WEIbIWPt+A8wkWP8GhS9xy93XUfkWny
8Zf49hvhmhbOeFYADKvm0YYKKmBj1zg5A4805lv28gppRZP3XStc+dMVvXHi3PDO9dgk8tqok1CR
e3O9ak5jfVLaoOfM7/fYw7ayCpXNpFpEC6KhvPv4/t6u1ywE3CE3R2WOBunhM00g/GV5brZQwtJi
j2Ic0zz6ZHSV4amC3Ntbw2bM+sPWHkQVnPnDS7Glxyaq5AzLRnS/YB2qYN3L6EvI/sgnztj89P6A
ujG7KhY6zTapZxxer3ckTeBQJWq5Uu0zPC92YFsROUofP8G3c7Vn6NSc2AODD3GOuWc5tfw5SUha
tLoxfxwx1awz8h9OTJtvrmLrHB80ja0ISzfD//Bm8joeMx3hdqC2VXTOloWKidDs/cf38mY0cBW2
vJQZbDzSdEgOr4IjZ2n+tjKgi5rvMMnFOw8U83mZy1M4+fduiHYF8wCHVxv/w+Gl8jkStgZHNYAL
pT9khaPulaao/I9v6L2rwOtFnu25y17+eAy0yGRxeRIjoKLxcntpfiUyTXSfHQM8N9o7FDehx1Bl
ONq+oWghg1tx+wAZEOF4UYIvZAzLTxbrOSTAlKKOQecBSIB2NAagfPZjKXMZ2FFFrTZspO92qBw+
/8gcDgkm19FN83hGwGNppfDeekTzVXSHXD9adcOU/vj8VRjGFts2Xg4z0OHrn8wJtST6cYrBAH1J
TGz1qygZ8+2nL7Os8Nayw4Hv8xvt8sdSGM4Ku7oxkcHURGN1VpaFPV5EBNDWn78QlAjmAE6kVJiO
O6lVF84ATwUAJAjUlwoCnm1KwuWJ3e6yQz/YtVDFp+1GdQ6JKTPB8fepYhRyi4rgRHbc6TYyYi3d
xEVZl5dA1fXrPFKlczm0UrXXxJLXUfDpx7mc9qkzYQdZsH+Hb438NSTz2MiDXtTVF93CnVi146lq
6u9y9vFtIj2DKMhAXNbdw8vgoR5He+I2q9xIz/TIhOJbKlq/nWMR38T6SHPTcuOnCnrERojQ21hZ
4p141m92G0t3eEnjon5msLs/+qalhExKAuYASGuuvsRtW20RzoV7fcSIhLihGa4dTC/D+uNH/M4U
vJSk2JNSv2GRPPowuO+QL9OTkM1kdEHwYu2rllQuO6xL/8Gl4JpwvOWlogU5OmVYhediKlJlEFv0
r1C6DO3LhI/1oi2i/NTe973HSZUS6s8yclzz6HGSFgOcUdNk0HhkIc4sxESJTkAK9E6rt3XS8KJb
9VRi0jvzP8OIUthSJtJYPw9Hkouuk/aylJQtC+0mDfthU3rt+PmJeTlUe0BPKa1wk4dXcQCEG5aI
hqDLBnRHtdqSaIAr+OORsbz5o6+C4g1/P7V/TqLH21++hT7JhGD6Jzhmx04B0paKaqJamTUqcb9U
yuTXx5d87/Gh3oFsSo+f7KmjGxuNqcFLNMtABd7/QMeS6AFKl0//yVXYZXMBztbHEJqOdgO8Axbp
Ca/x3pvNBtA6ie3/b1c5mlSSQpQGxjAZ1GFoYPpH8NMPALs+exVDBWRkLVMXTYfjoTAiSUKDCQiP
bmu1mWsDNatGPu/HV3k7SdBEZSiw2bBwAh/3m0ifUHXRGDIQXgRnsnZ9ki8GmOtkwX98pbcjYLkS
tXEqU/Q77eWX/LGA1lnRNWo28m66OMNS23d7FV3E7uOrLM/+cGgbmsXXAxPPIVjNOJoccjFZrRNm
oF4ArJlIPAXVawyxDW7lpC+f3FC9DgsZYtDICaj++OLv3SKthuV9cSxh0Tm8RbcAPQ+ckDmCwEnM
rpAa+mmoTwy/NyoWaEDsdP99maOJneQImoNWJAMXKzWNyHTCVLYkBRdjBVg6tTZF5gl0kqTMx/Mc
46BBWDxDz3j+/P0u+icmLKRJ7I4O7zcREYMXHHOQhUQ74zs3bzylsh8+vsrb+Z7DF7YzzkVsJml+
HF7FraEoqtnUB9RzhuyLDo8ZAXTjDs+sLuM5RF7pbgTZR82Jdfud10n33yabicPmMqYOL9yKsuhc
o+8COUTNld2Fim8QWX9ixC4P6WjE/qaOcXdokpiPD68yEEJaqFW77ITGKkhjfDn5SGAb+lZxYuS8
dyk6Gmj0qJzRQDq6VJcTJiYz5n0IVvgVCFamQIz2X0jN/Wy1g7oR/UrURjxC9HlH32HoCdlTc5NB
F0eXgPYgb47aa8VWE/SYfuK+3nlRFO/RGrDVgTqrLX/+x9QyIJmkdKP3wZhVYGXDGj9U08Pq/ngg
vjO30K9kJ7WcMygTH313mLlSItI5m02zDgkgjdsNClrbN6ViPsZTxLGwduQZmWrJiZ7pOzcIddN1
qRhTXKFNe3iDVNrt0sNSEADrqDeyKKdnI03BOn18g++MD86EiDd5jLTajo9SOfG5IXjhPsDjPyV7
XUFRvdFxXhMWjq/n28dXWx7X0cCn14cujanj97d9eFMW4TOSmDUZtJFRrFsxi2btOM2UrYbfSvlR
QiM+cYdvr0kRfOnDMWfRDz7WwpV6myoeDc1ACuSiFHtEECruz2pshzNzzLQTG6237439MAIIOG6o
/ZCOHN5inNeuaBrqjLFVU62aneqsonblf/wg3znlEI+9tMpMdvq0uo8uk6TKKFSHU47nZgG0s+/q
KIhkiaLXKLIJY09+mJ7EjsiRb7Gif/oot1ydSuoyctDgHF3dUpRoYI/C/IwH8pfw9PYCCtP0+PFN
vvcoaUYTycqZxiIs7/BRAnPCciH5BIiU0dd2l46b1kTx/vmr2EsPg/0QRe/jVnTZwvUXoIoCVzGi
c6AS3i4ftBNz4/JADgc+HzP7IDB7VDBpmxzeyiC8JO3KQgQoBuJ1k1bWzzbNyZxNzfTm4/t5Z7xz
KU4t7B95PcflJJjaueWkvQjKWSTtus7G4t5xa9XYWbp0botG1N8/vuK7NwdJfSEWGlSej0ZD0qok
r2uTCKLaSe+8BFoH5oJ+qn1MEG13Yui/czWmD/paBCXQJD7ecWlYeOdCbdtAmJbYjOokfDslwTts
jfTT6zRdW3Z1tG/5Dxuew7dWA6xwgc+JIO16E7Welj6gCR33XfjJAAZkRlSzlt46APjluzru4faE
GUG8pnQvaaHUa1GUnbgmGbRPtjiOmvSqHHX156CG+XxCjP3OVEJZkCaoyr6fcWMevb6m0dImMtls
aU4trlW16S+G1LeUr4nMojUmKNuH1VSvm1b6+JCjT59/uTxI6+XSy8ZyWYL/WMn1WNNFTjZMAE40
3kxtqAYJ/PXPDtHlIjCgKYPTBTpWnHf05uPW7kFvxHQJOww1mz718FQ3p/qibyctrkRdBPIr/w1L
9vB2NPLdQGTNQLzAZW3ht7u7psaB8vn7YePIGY5vnZLhm6mxNYqsZvsz6aQkSG+xKaatt/ZSmZ6Y
ut65IRTA9EIoG7scsJc//+P9CIOQjsZh/URYlX1Lkt7aA64vNr9v6FN448vkRVRt9av7r+Vfe6l4
LDQJuv/5r4N/+hCCfPAvtv/z+y+KXqsFKnzwD6QighK+6V/FdPva9vnfF/nn//l/+4f/AInvp/r1
v//1stg+lr8tSqrygFW8bIQ/wBtX2Wv+vX/zb/xNN1bYKv1F6YlqALDi5fNkDhpe2+6//8Uf6X9Z
LFnsEhnR7Dr4cP8BHCvuXxRE2O1wZmS405Ch+PIP4Vjx/lrwQ8u56u8l4lOE49+5zv9e2RDF8s2y
mWOLhZKCTuDR8EA97sGpq9U7XbsxmitKSUTZlzeTfl7p50O0N9TbOrqYSmy347qwv9TFpk2385np
rcSjh6kqvsjx25Yo9M4iuyX7dxX9qkCkra17AfHCbzSS9K6d8Qs8uT73I/MKcvKowSS6lv2lN6BP
Rx0PyMhc6eYeqsUKnms2rTDOpuFDLJ5VEIrMXiSUrjvp3pNc5Xc4BbX0DB5JknxTtGe7vBrVS2/e
tc1Vrl+VcbtSqYa49qWWfY1MCAxYmiZzN0UXeXQnxxVMl1Vz1TZn1HJOfNq/z5hvnig6bV45fVUo
1Ycf3KCStwA/Vb1rE+vJklHij5HpnBuz881ZrJgwF6qGeORHZeysS8eYpJ8OoNn+GIXXf1/vT+Dx
7xPU4c/gzIMyisIkSizqN4c/owRoUhutOd9lsf5V6zX31oIrcV4Z51aSPg1u9d2uzYdCHZcgWRHo
aq2zWOTTXbWwKqT28PHvOTyJMc7QAv1uNNOL4/eYRycxcEZ6NBnucCd0AbWlTvAfzuZTZ5BZlNpn
HBGV/dID3fz/een/MNR5xB/MS9/ThDCN7vvhZLasZ39PTY71F6nFzDBMT0wBv6efv2cmG/A6x1Zq
yMvJBIkxc8I/E5Op/YUYTkW8TXOCk4PLX/fPvGTYf0Fip0HFKs3cxN/4r98zP5PyP8OV+ZyV4N//
/OfwPRwuHPOWTjQCcbRCtL6ZHA9Hr2klbl7PhheY7ghdNJT1Q9e2w2NIR+PS6RX9oksb7QYF26lm
Hoq75dP496fDxZldKUnYaHU46L4pukBeJ9IcBmqgD06205K2fuCenf4czE1IwIlKbk+IwGnyCbzu
5Davw/PJLiHEzFP+0hIO6le9atz07jwE7ug5X714ju5Uz21xw5aDgRaHwGT8tkl0E1eevht0Q96A
PCTcr7csofkEJxOrU86jvNag2P4IQ/Z0aY5vgoiS8KJ254Is6RK8it6uQF2KHzbYmd0IynW7uNi+
j9Tq55XSDRhNZaNAlbYtC77kWAzpmQcrTxlB0kIZAcchFwRm3JrJnexC43w03eQXp6q823dRoYlg
GiLCV1u9L27MrsJWDZfxoh7C6FJTBG6ETkIgg0RUXxESBHsi7+vmxRvm+i6rqJf7vdbELxUAiqcm
JdLTwT/ou63mRWuziyzixC2zjzYjNWDNr9loPiiDbJ9MAo/SbUaaLtQ6dkckt4ZLruropNl6gIr7
lf0HvE7gFcAJnCHbOFPhXrrVWO6dNkw3kmV1F8GT8w0XHFotJmWXVdmSKpRV6LGjZFuoavoLD72y
KfsYcVRIMPPKjPQejoSjX+qdofi0R8ZLzQvr+9xJmLdnVeyyMMswGIMZzVoge01FSMhqGMZn0khJ
WJpGWfwcszF/msNIO5/U3ryUMpLbKTWar2YPNNJgZXjAD4r5lPAZDlxI8FejlkIEoFtHQg+G55+c
oK2r0BSdz/iRYIOiOsFIXkU+KYXw5VJVnCmo+77UPbK5KQ9H3+31bpvUSfu9cz0fNucXTxUbzSRb
vgSmtcNv1u7ZWDQ3Xa0bV6XWjH4RcU7I6+gn84VyljtVtm5mLdrGpdqdl0phbgHsKPu0zLWvlLza
lVUZXVAlmsQZrRbfMrNzblpnmn4Rugw6xsym5K4GuTiv22TqAW6YnV9rhHnO0PP7s7JSp2cn6+aV
ChDUWSVAzyATEZe6MYyw2BZlVO8hMe2Brbx0hgzhS9eVz4fxo+E7XtnFlK4NAxCSKcFEaMp0bdmK
+2q43WUMm7bTvGpjyXHbWKinrJZScCSx/s08srCBXoApnEAVoEXnzahttMgWQRyHZ12k3datCfyw
mLEjmft+DNFB1v1F6rXFtizK9Ywn3Mt0qLlTIx8HXYMSor8QtqX7hhq9KtpdUyvw1vBxg99bYYW/
IZrsa9VN98IWZ2Fi3EO/vAPydavHzS7tQcgahe+mQ2D3yaUBLTIMR9jbKVqlouNjykogyZG4L0vx
neinr8KBMQmmBHE9QRRZpCGXfJg8Cze6/BEb5n2c6d+meCK7EzbTFdD7cJ1YnXHd6unPKY5Inu7G
8UvdKRfZZJ9JpV5prbYzhxghxiuSy3SVm8pZTUODRIFoMaGLtZ239yrpYExQayMkX3smSIrWo3tB
JjgE/VTcm1N+QU7cylCJzh0wO/8ve+exHDmSbdt/uXO0QYspROgIqiCZyQmMSWZCw+HQwNffFd1t
XdW06k57b3wHNSpLhgIc7ufss9Zq7VQJ7izDEdWZKF/btDciyEUfpW3ngQKl5kyjNN2Xoip24G6u
ZhFbh3YGxAPgRn4YqQIuAqLFBpVUWBQLaDPxDZyT+1PxDGVnt9Yhn6brZCFoZSgFtpw1wj8sk1d9
vll6Ri8AHQU7Jj1gvkZG9zqJvt/a2hAJ4DxBwfoJKhICE7JYdriLkQRJkf+sdfkIL60Jeo/Vvrcv
y1S2jBkn4LmrZ4Kt19S9pFl6zQ3oWlVRf8YwZmAGw34CNnimqembvQa6e5genQpyo10BRxgCTZpu
4FrZoQQAzgTF2yrUu5mtKyd3UEPjCaigch7taYxQ7D7w44Zziwh2BJSuzk7KyGb32JMNzFUHCpeg
mo0HToCp9Kd4Bf2anWVrRZbQAh6g1Ga9OcVbsGIXhsuImhT98+ArAqKoTmsEa9i3JLO/6Q3wH4/f
KmsB+DGMm3n1A/S1u6LVHrSBLL/q5ofW7pmSUbxTrnRpAKUCckwDDhplLZX17C43lDtu6icC7Ey/
8tcS2wYh7e21AkY9RBfY13MddGjVox6P7+iCBs2a5m4ax1OjDN+bqb7ErhVQnnnvDSR0WO0CqBDO
dmHjurqd4kvG7DhSnbXFAVPe2o/JMBzpHlxqJLhDrrxYRn3SJsXPU3P102p8KHhY2JooQ9VZoi7F
WJcIYz8lgFl6zNzsekPNKUFpYRCa511vPcN3gmKmoDbGCk26pJUzjAgv3vVae5or6zw3dr41m5/c
Xyl7+wwLtzE7x7gf6sBK8iJKWeBPWlLKIF9UjWmz+Zo2kxkWarfATdXV+r4W/XzFxa0catt8LMGE
oAkwVZitvNqaGzjSqjLhop+4epTK4/pWeQw6XKxJ7+7yVYV9J+w4mNloHDK1XihNpprfDUvUG+8N
I03hYjLwZnlwrzwPmAkW1uKYucrZSRaFC6eAV5Ll9WYsZPKkZKwxVBvn9X10hsdYVC9ab9+tRmW8
zE45u6cldp9d+uaQ1KBNOT4jIGRS+aZKK2LcY0M+wMPnPJ9d49TLF7cpMn80+Zk6Jbuv1Ns9zaSQ
WC5mUoZTrb04ivNsQivD4eUGnpl/1ysK/HGconFiIsJ35rq660tIspPRvTl2e7/OKKNreBxLax+S
lSfSqu0crceKGEO+TfL3ocXR1evupmeKQmoprmSnuJFWaum31sjC2ZifY+08A6WEHmKB7Oqa8odT
lQGAMHi9VS6Drp/3q4LNd8gl260EQGKi7xvF3tUyu++K5inN02e8isdYMYPFSTGuQMZ0rPJSt0+D
2u3KOQ/nCmwmp+Eyra+LBPyuETvgSvG2YKQPhZVKnmPykFMChi1psb1tvnswHMdY7G9HJACjKd+N
+g0xQ4i1Crp+/yuPm7PXy0NrVluv9b5jM3/E7MvHciMttywojf2jIcoGVrU0g7TJ3gCVdL4wGei1
FeeQOMtR47DZVTfEa8+Vj5Ar3gpV3ck0toN21QJ8eCE+sjCpshAWqIU0rj51c9yGjhKvQcOF6pvT
PptTGclcnnJ3gOHHCmZLD+Iy6BpfKu09MJkfrdrza5l1Rm25HUKi6WBUlhnhw/yUtMTG9YnKZKPa
GxcvY6GoQTbY+gtgANjtQ/aIq3UMM2pyOxVqGFc8oBU4zL4+jbtR1XNfzaS5MRmr8wcGlwOcJcmW
luXzbIFWtct2Mwwg2K0h0sgXbZFpAODWNaB3bmL4aqfpu6zSGk7AhRdVS/qNPNI2LcuDUtYPZsqW
bGJF8YfeefPaKvfbOQ3tBaBt0hCUV9hehKOdyQ3VHL7kLPlBWx0FDDZkJqf1yJNSDUj0vFDCeojX
9cyI7xQKR1Lpi22+exn/nBsrVKrlQRAjhozlKNtSAey/6HzBM2sipVzWJuiW36ouyw6TwQacawsD
yNK9VGzddkni7uMMONzYthu1cU0/FSIY1vSX5uUg+ev2pbg5IBz9hfLtLsG0CduLlUMHUHm7KG2E
IjJFPpF7zh2S60CItNhDrZU+oY0znBh3Y1TNG9k71Vfx/QVqS89PEOP28xJijqjMIUgEMHjQZw9r
j4C1xw7EQk21LbBsGWQ9YMnEeUXgIlnaRmNLkq8IS6HuurnAZ0+Vx2jmCBq3yd6qf7HL5WwSa5H2
zUU7vtpoLarKutcHb5fJ+XnCVmLmylb01udiH5OEqtTYLQgbpvW4jvMxM9SfsnPH8CZWYW921OP+
u9GxzfHW6gjybAoICBchrMSd0Vnde4Mr12l5D6PUSWa0y1stQZsi83vnvb67E4TuTr2giYRaBsvI
1w0FBmM9/nCr8sFY0lPbQc9WWDLD3LYaGEpWAue4NfhuHD07KKsWxm6y703tlKmqX+dy21XzqWZA
LzBlcq3tJd02Vjb7Bf7qtG2lP5nLGWYaoDxPixKDB3uRDaDTWFwTM+yMRxIWh9ZBm2Jn6wZSVWpG
dsGyo7Y2C31+NSCNBszWhKtl/CK9BrFsZNA6jWx9uSqqvUTS6beGyF5aA1VLQZ0NQx5XfBEOnRx9
U+k30y0DNCAQuJZGotZhV1pGHxL9ELvJ4772i3TgwFi53zyn6vYassZt6fbTRgCk2YMMtR8k2+6o
nZ0WRC/Kg726xPVeTZ1qo2dZssWBZPxseksHf58utHknZ93VItk5KdKZnrOEn8+zhr9cje9yRvqx
Ewo6YcDDVeWQogL8sErb+EZaEoIa2ww4Vk0TZ/ecqMAx17PkFEviOAnKGiJPcJsuvtpY3TbTWHKy
9GbN+Flw0mDNyBC7s2tof032cDtPpBNsXCvV9sJUZDQ1jTZvLNkqdzPA4U8xxeI4igyZoeaaUTHm
0x6F6bCTK5xIZ7BBC8510flzPJePFDuMTcwwTeYLWdvfAH6PEP5s+N+VRrHUTlV3Q0jR2SyOKz8t
1vqTUPPaAnKux892K8cPnZHXg9sXzTdCrDa4bQiyvlou8wF8zlgEqeOIwJm0eqdndfyUU43cZJ5i
7AYUo5/6jKgAsUdbKL6hTJW7y+D5s6B50g3I4M+/+iJV7qBQ6TAG48M8L1MkvLoCJGStPEA9VCLu
iLN27nqV/dlgzvfsLAYvuJmAL4myZpxh5s46zAW6qNRmn9wXthFIDUtGr3vmyyQV7V0Y/A4M/P9c
a895wqnQR3pXkM6Xc3LpDWNfpsWLm6kNtKxM3cL8gUMnXaFHhkjFWfGmedvKweWwhSYMoOCtzqB4
u4kxE65fYStPPXw5L4glUhmNc+YCLtGzDnEz6EAtHaN9zjw3/Tmt4/iW2zO4ZqsaN221sHs2pXJe
h0o5qzEA5Dae+kOK3Ra88Zr5Huf97Tym6XvJ4i45iC1s3daxdHaj6xT34KjzvSas7ugh194sUwpS
koSEP2rNjH8ijuGI48+WSTW9213/2s3cAmI6JhyrtnVr3AjuiZ39UI2cJbZhJr7g4DTALDQROAVL
0WKWmUdikrM55B9mKvKjKcxpulHbufeZ8UAq5AAdM/L43laHNaAG0RzGbpRnadpFSAjojrc9X3O7
tret1ssNwKE26GzrIg2OdaJTUazo86WvB5s7XJmcXZeM/VHYk9isAIV/KKZShoSwyGKP2rzlYVM+
yDGJv+cEF/d2wmaf//THDtHJWYKw5+icg7/3WEl2LQOIud/bMlcDZNaLby6dwzHMsS5zMVWLb8Rm
tSFZAGAKcUYgkE75AhTUzyqz8u+cJtzPIYFQu8RTfBKNKX2ZpCDMFj25xpMDe7ywnDuzn9wodQEq
N0bfReaIQHSlYamwSGhETTldHuK6yu6A0bKAz1a3ads5fzW9vr4vdLW6cxLGSjMzV0HlONND0U3j
KXXW9a3QeOjZ6WA9pJq7bPVCW47m6A13nljWNx4VJptkt7bDQpgDXlE4yzxOy+zcjPTGfXsV9efQ
Newm2b6eGkh/95bXYP/pDP0Z76uCgKtvjjTml6vqdDxwOPTBzfTAjQTjCvCQdIm+WbO4Q2bejUcO
LiRonca+8+y0Ae6prGFlmWngrqp+beq03KWxyDdStboImnS+GxBFhGMuBxH0qta8K9zXIU9V9aaU
dsLE4U+DQ4yDcozjwHXU6nVxY0w4mjAizVLio6P34MCrJ1s62daLcYI4LvsLPaOg0w6V+bQ63Rjo
VkqtlP4Th2SR8BLJ2n8j5zj4HgOHx1bU/a0zbx60GLyhYuUuR0iXvRhVy0W7xorqSTbSs7bTJne4
V2A1vCRza51gXDOUT3xA262ic8OReJsd1JAJSbBZlFBoes3fa+jucjMmyXejyir2/lqlnFYNNX1Q
1zgptxn37xN+sypSJ/CD/VTV+o7AMNGwYkgwC6lt3V+rVhTPTNAje1o8r7yT1lKjDstux0JAb/40
SyoDWiMfwPi4VBb4/6gSFjeyvbQ9OpNlgfuem7eSCuCLDnpfh6u95orlM5jf7XhOookri7Pl4dwB
RIYjM6unEq1wat+ZVjfgzgAV7SpiCnq9NbtdJW0luvmQ7SHmROgJt92XQMrOppwnqgTsWSw9o309
puWo7EZb2Vepcdv+q/G9hhxuU4xrTebWzbnae/U6Gu3PwoYWLvom+0h1hTkM8CUC9xl10eJH2ypG
hJWhpnKmUJ1YucoiFOVFf2jcTDnYmd2rAaskMGZX8W6INuq6zUaW2fzieJjtwjhh+aZW0nI7TBrC
PHPgLMoAAkjhxUbc6JaJeO/ytPyBShxOVQ4RcTd6CSGRJetjzoiTl+3SovSu0AHXTT87XXZfqzPI
O9NJyKm3jmRtHJeBE1+JCXNvwgFi65p0DYeBLBkizs4Gv/g8bSdlse7TXHfxCfDnIcQMw6km8biZ
HDacwAs8UNSUwfNdOybeiy0LB1+doW1W6uxglAc5s7o0zXhYrbpiM2ymUnIQF7EeMbBFF3V1292M
ojMol3raouQx3+K+0L+byjhsy0qrD+aaW3rQ4KahQmkv1WeiDd1+rrX4DigzFmM2NndWx6Syn/H3
SRBn7r4TOU8ErWmMZ4ZjM9Becs2uTanZ2yklxYMcCHN8ebu+yhzHBqTFrVZr5h7ENs+GpbFaFCAo
BWkQqbAWAbjetWujnLPanj+YL9Kpd63iKZsb4YYYl/TL0NTTfbJUelhPToddpCpE0JRlqwc3epQH
Xr5Ir5LAHknxcngG3KfsF9gTne9Shv3m5sNnMi4wZgdB2C1Y8qiZQvukKDoNXUbaxvo+TpJmp2D4
izw8C/tFI4d3I+7PpP3YeCsFpftYvRR24xzNGVUt1ZmsPclW04/x0MEHVIik+FwTIlDljOoxp3LE
cveZDA2lbKEZZ8Oa22vXyOZZJColp1SZ1sPaU8YLHCVTIq2gCsaouoNFZzDXu8mJsVmSfNQ39cTM
dKtPbANM9mU1MWasAUUajhSVnzkMxsfRHsWRg2m70WHXPE3odQ9ob1HMjFAtHii7iYPRGEA4CnM+
tl7HQag3b+fAFNKv1lVcFQY1zbSRzlMiYoZlkQMP10YY9mueuN0WLZ54bj0lTbcGleL3eE0VBc64
hRPHSitnDaYa/Ha71FGKGAN4LQ0s3zQz77YJcaU/tl1hReTr9a1BgXx+gZht33Ei0erzopMWCGPS
5wVDDPG8qaZWyDsza8WdqzaDA4i1BnzOOtR+74SVf0jpopyz6zQ9Zk3Xv+g52j9EGZSSgSR8rHlT
/6r0rtmwXRmeMbdxK5Se+R01Bqg8pxCoDlJb7GajcvZQlCncanmhnGs9Ke+6chgusYnJpbMw1JSZ
md4JCMcnOWAoYIQJJ3OpNncUpbigkNe/Z26u19uyX9gIMvvUR0Uyjs9U0TrcplnSRUldGIG7iFtU
1qs2iTKk+4zF6FiwL3rmsvjsapvNA8Uo4Pde/6j0Xn9dOzRY/gxd56FihUlDbTW4AsoqrR9cjy6F
SqETfyX761G0Y0TPoP6k6YDsvGZ2nhaLtmCcUbhlOjl4qm+2U3Uqa4r8ULce2oFimcYMybVPGzVC
+6MfaCp2i0+kvYycjp88hY6+YY1rt8y8yjAzF/QyRG+TH9bk6mWkZ0KGGhTjwabIBJq6/eB3NTjB
Nf1PB/NK2PeKem9783rpVUffMIWrhw484nM9qZy1TKfrqaqUFvs5KdhwTe09HizlPlfXq5d51zaP
58fKIQZiKXZPkqJRrYRjWCM3DKauz+UtN8wZZJoGdCQEhoN4Mt0WwL2r7NeVfqrSaXGoCbd5bN2W
WkPrtGHpJvVblbndG2vLdDLtZT2rKAmPKcegU1ab63Oi89zqHbt5K5As8FhjzBH+/vijzIV2rePu
s/ISiroijTcNFZiTbtJy81VplMhGKnpRA57Mo2bG1d2Yz8Y75JgdA5vzQW95r2UhQCQkYyf3FLDn
e7t2TcD0HQXDgLIfSNWUIflTzIFstefyPocP7udm1Rwr1Wkmegl1z3NeaT4URo7hoRL1zjnRbjmJ
sQPT1+OiuSJUjaSmWmh8FkxZu/4IVJ1mSmG0VdAS4N4ZPII29ppBYK5FKV4UYCA/bYe6oy5o7M1x
uWw4DU/ndl3HKF8gzfdVVx/mVj+WTt5ymdivhtkCrjdGY7MUWnyfTRJ4sgT5sJUG/N0A1ld1GYiF
+UxmXEr0hR+Jrb4Xbpq+eIIyWRtbdDoAAVoVVT+OZfapKTznzA33yiBydwN1LCYOSCRLvs2PTal8
oXy0sk0jdcJEv3RfEgyUYVKsTjD3eeCMA1kigRVvqs8TZjjaBcrj2LXGcSwo33Fanvw0vh33B4Qi
XbO81jntF1SFCdx/PrZDjzVEmcZXTTrWaSf7adaTfQMNw6efv3JwXQORQrV3qmfkPc+yXN19zrDx
nr3FYTHmNwVLB++97JWHJHfvyry5THkdUeI9GUJ9i+v66ErVn/Vyj9vkMZ/rh3xqz6hMK74Ko9y5
XvyQDK3zAoERJUI9xli/sGIorb3P2avavjrN6qtXUQ0dFJPqUP842UwyjZaiblplvnIgoQpQiq09
setmmKv6WKlOH9Z8MaD62+04YRx2zB/ZjKiQPZfnBMqciW1nWlDoRY55YEPpbDnMigEIY+qa14ml
b7sSWA/WzDVevazogyRd44CW3a0y1UyPt1RxFRSDRdOU8Q9q311hJH635BCQXQ8nRB7np9mekHPM
U7XvBeFcQvLVGz1xzt1l126kYdEzYrbA51l8UTl/brH8NjuPs93gY2n5lTczH0IVDAGIla0j/lZW
yS4tHwoedReOrdSGW2+pt5odr5eRtXCLxu3AA2t8zQeBpIbOfbgWPZV/Tu/M26bxiyptNriTR6Ox
N00OFoVKlcbXEbjC6XenDUoTHlLK2DUPCWTvaQeqIfFB8BV8SYJeHJbGbe7mK0EzzxvIG7M0B1oy
oeVq1L59ZoxjJVy2FsfF6JYTJ0ozahaKqDXH6dJX0mn45tFu/CxESjmNefL+DReneIRUM9Ni0jDz
rtVypHJcq6FlCWtfrWVmcVvAlFYVRUPKYnUnHtXTc6l07YmJ4uHdVgbMwRxWOdNbWt99yqafD3Nu
p6+EFLsjPFNBf3jJrL1Hb3pbqyYg+44kRxKMWWOw81KTjIViEBXmNsAT/poxpheobDYowiyT9kSp
bnyG14aAxcuhzhLB9+rTMmuKiJJ+1uODTAxFIhYy22pD2x+2ek7v9ql0x/zgro55dlxUUhyUlb2y
4EQ2nRlvo5lJSg71CtIui4+prSs2xcqkOsRq1pTB6CnuGWmcS0tl0bOIeWr3BY0KJyJ6mII7Bt3Y
S7naBYgTFuJRyvpBmzXieNPN36mvnnZmn2juqXMrKZB1wQCPJ1T2ZSmZcbxx5WRHFHsF0xImmYPS
00mS965zUBvnWpYu9SwrTfJLy9n1mFkSwaOi0bbiBIyv1uQBq6pbOy6cX3pbZPcrsgZawm1j3BkD
N2AwGkQQO8cub1RkJjmTXt7lDSsgPbpxA4FGCe0iIzQ3lXw++pCkBfh42WSOD2Nc03hOE6lErjMt
19oaxLMdx8kOP7nwCYv2m9W24gtaw2YX3+baxZtRZ6+WRKxDfND1PUsdnxDriR2GTu2biQznHiFk
H7L3Gt861J5MHOfKqak7vGeFKuygwf9yv/Zp9rR0Q/Mw4p/RM4p8EdXBhgIVvjTkNIxRMtqV5TTH
QNIXbJHWvDjWdWHfS7NwQgeLjxMkDI58TPiM9/kiRvrlpkZTgkVMkaryS+NHDFQrT19gKiwb1gNj
n7RYJIukMlKMKGtKO1Wzzwh4UiIL3nhohoojS9NqPxoldkI6wNZJpcdwwDdbX5ZKuntai8kmceof
adw8lbEqKr/hnEg1lteQhZVT4RN8AYNhsX4hZDVbt4pazfvVFet6zXU004Ob/TQa2R0VpywjjunL
2cVGjHglca+02tXH1B2Gh4Uu0DkrC8ql8drTC6GT5qdq4T0ZiiNNf3By771cK45N0JQ45fWV/TDr
NYWpdW3bQNdzDpSOu9S7dMJ8Y8EG+8n1T0Kk6c2XLqmT3bAaKfUoxdtwDt15ebbuBgtkp+8K29mM
Ctplw6tpxpWgOzHr0D6yekzWuGOq9FJ7fRxSWLcf8D7R8+RAt26dKsNKgZ8F64y0mNtnvJgKYakl
1p5Kl3Zf1a64H/J0uOC+Eed8So2Jm5FQACBjbZ+VFR2JibmArJTdr0rN0tdBsZbM5xvMaY1MihuJ
snpGy6S9UrKjviaFeUKTxgFxbWQkJuJEZUIil+aoc8qMsr/DgjVumhbVkNtbw0cszSZsM0w/q17U
J9Q88b5EznVY9JZl1nP6x8Fa64ux5FkoAUoFalVro190PD8NtaKxobOTm1ZJFlh6D0ZqLmHmlcaj
aIrl5vx0gqlx5YszRZIsA1qn/t6O0bgPpBvUBuRcQxYqEgPTjkFpjx51N4+vjP1JfKxX0wmHRSWK
2xtOdizNsTzaY7+EcGJzog+3o3IC6S9G5HZowXe+UoAkUpPkdO4EdwrFnDtmLTKm4GTxvK5Gf7dY
CNzxxlTfNU5320Ss8lvcpe4rcg3706za24ZCmD6JtjlwZ0sL61QrnwFpPE9dRRnFqO/chTyyWo3O
ZVBXqjqJNM+62c+bIRvkcemEsqWFj0KkHMU9PQI+q2bM2hA6xAL2FJ/jFydX521RqE0asg1TeDzL
5m5YWR5bzaD8ak31QOrZ8d7TJHV2miH7xDeoHeF/L/Ino+X38mmN2Wf6H9PO67Vq4CJvp5Oe6Pi9
BGsHBmYvMz7hPAwhzYGzh9OeigvKecITN6q4fuu4K8ViHYaRfWbfTfRpJqsZfGhr1lXDPdyYSh2N
Shv/KKr5traiGfkUxH3uBw7wbqiVKq5Nq8llVCPjIVD5s6/YhqTrch0RBs6tNh54HeNYUI6L4hQ8
sl/YQr51xF6YD0xW6qSmnoKY6wOPY3OETrI5zzX1wbCtGN+yspQEgMXW7tKCU7mM5MUipsRlZMh2
L0ucbn7C/ofeummSkSwSkz6/4mpTwA2j/A5Jp98Crf+eOaUoD5/RMyHBu/pX9LIYMSYtcvW2FMM7
YpoEhZbYKb+Vy2g+O3Y3VbvYVfSHVsbyEFscFiIjVyFmG52odoqaeWnEeYNFvaNDG0AEiA9aqjGm
Kej6JHo/78Y+oSvGRuqKFmsNVRK02eZPGeO/Sp3fhoT/+BgOQ37wUkyA84yRMUJjfRmU68mTZ6yv
2W6I04R5ZeCC+yzXWTF7eoEbojltZBKwiASnz5PrDhhoh5Y84v/b1MvX9/EVWZzhTZ+FOtlblGNG
UKRpH2VGl/9jjvL/pl7+B9jUn3752/zNP6dlLu8V0zLX92z6kiy//YN/JMs1Xf8beAoVvtM/ouD/
mnlh+/Y36APkw5lucbAC8G/+mSzX7b+RwvW4+Imis2u/BdX/mSzX1b8BnoYnYLi3SZpbHv1Lkvy/
Jcu/sBgUCEYsiCaX1L9HysdEcxVondqpOWl388m9r3Y6RW/fPvbPv3PM8Dn+dBv86zWcL7MfZtIi
qie2d7Ifhkv64k8b5TcAhy/jfn/86Vti/k9zXI5XZIqy8qeNk/MYn8ZXcRIb9Ufyy/ztQOHtJv3j
Jv7jJW6f6k8vMVE+7Fe9U09tOhb3qIYJRCTUFJhGbaPeIWEZVl47H8pJQRnYdfthyeLd1KnzptQH
4l25NLfVMDs+vAeSCuWt7ADcIwQgk1FGMFyiH5W1W2RrszeXGvXeptz0uetGk6l34arnTTRMWksH
IVe3nppO4Y0KGdkQCVknOklqkpqnxorx6mpIvPTeTT40tRe/Jq+wA6exTFJaQ8XII88rnj9V6C20
F5a8JrDKTEG7tamR1kSbOQA+Ug7Y9d7YgLJEqZyXQ0oQtXD9YlTk/jZ1GSVzVd6rpfrRu6SeyRUO
+ZOeSYvAkueSYTLM7UgHw+/l1H+q+DSjmKoQMy3ok+CqCCLvrnHs2rbZ6hAPgVW5xSXuODwIp+JU
X+jvxTzxqO7dLKQ8oZ3H1CYxBj05UpJsOkL5b04FCQNfiRMjSJbO4yWovPUIPj+cYiAYbZZqUI1y
CqZUSfaF6tDSMix51NN4CvR4WggZx0lQ5fQPhMFDuoyxE5NF/15p2XjOdXZ9tVb9zifx70Mcf1xH
X2Z9SKY7A/Ys7WSes50dqpNvbHXSj78Zcfr7KPRfXadfRpucxUnkcrsV2hu/2Ge3MkTzPWpZhsYO
HuNUj2l9NP3MJyRNhCUJNQYuskOt0KN//NOy91cPvH9/bv/xGb/MzeXKMMbtLLWTo50UPqdzbNfd
rfEzc+ZVnKNtP0zZ3vX2CZm+//6a/+lr/fJs9eIaEoBSGqcKsQUFnhHj4oItvB345LYudRoj8xgp
qdb9Y4rqP07jfKHK/vEpb5/+TysCsz6SAKm3nlyZRV7SXSenitbOC1OZn2knRHXlXWph0FvLi7Bw
nO+WeaPStas4tPgJqZtlGCAn7TW9HXHIVBJuI9boiO+T0hxZUX7z3dwW2L+6JL6Mejt9b5dm3a0n
jjUhsV+6fL4ZOgiqs+5ofQ6/48Prtz/4Vy/05Slikxu0Uz1ZT/m4bdsr1boY5yCd7G/OTWa2Mcgd
cx4U6dE5TGWQMV1HTvrZUe77YddWT01x//91NXw1JXQ9B4J1UZaTuaU7N0xhbZzs5gchlQhN3X9/
jb8Tbf7i036du9Y0rDRaWSwnw+fcfbwbN8ppCYgkXorzuLc2nc9w5n4IRUCRIUp8ygubObgQ8dt6
D3LzVPn1fome2sC9HOhO+MPxd0/av/MC/uqtfXlYuepQDwCVl5PmblWVk75PuaEigj11ofhlCH8l
CDAdaEH5TCDIH//9G/lPuwj7y9o2L6IeVytfAUlCb/Jl53ezF4kKk2t3Ec80/Nej7ea/ocl8GSr9
1w34ldTRDUrVU8vhBtwmuzTQfLKBgcdqahySze++y/+0oH5FO46JVaaux6vY23g7vNR7CpQBjd1d
/OQ917vx4G7wyEfpOY4IXQe/+SpvX9lf/YJf1zOgfeDE+vUESMpfrXeqNLkRte5mYk+QXiaO1I51
TRniyKimqwQSLZJnvqn/5ur2/n3e748v98vqZjtUWRljWE/YZoN+KF8YXL1wvNm4Vu5DjghyZz96
xFPeuuQ2tFv6dWFuwHNsZUryDrRQlPG7WKis8/69bA3X7y0HlNexqL97VOddb2FuYz01y9vqZgFb
35BD0yZtx40x9pHs9u6wV/JTJx4Zf9GdkVmVI+DiYBAHpXnp1Mch5xYyHjLrNV8GZmpeKL/4qvug
8w6FNkVFpkaxnjxqy50xcT4l2rVkH+hksSHv4/Xb4G7LQj9qpbgHPnRY+vyYKjHRhp5z7rZf3dCl
Xmek94nZ70HqhFntbLRsn3TnvrZ3s4VffHpkuzPNZ/KQQROre0vchj1M1MT2k02ZqPeGt3n8X86+
o7lxHtj2F7GKOWyZSVFZlsOGZXts5pz56++h6r1bGn6ieGs2s5iFIYBAo9F9Aq65qgOBq+Z2TOd/
+1SzLeCM+nyvLIVdbnbsIEQc182IsCsawYajZXIbbygz2jSBkh4os9bGT/GbdPoX/rXedmfaqczn
Iy/FGW6WbAQwCWoSHyN7xIFG+aqD+1Igl5Yba/w1oz0FrrtjYk8rNRRbkvno6ePzoW+GSA8OCDfL
MSihRp0Yzp9OHzdbMAeUkWQ1Cf1mOLd3Rim2B8BGLAkFZba9pgBSSASq/CJK0qLBNhevKt4q6TT2
m7SsPnxw6lGC1HrhggYFHFVdnaQKPYw8eYRxBgR0ClKLE8ANS2xIIGH7SS6xiICEBi0FjCTR8/Ws
C7eIuXZYQIIMCDQKpW8h2o2eQ7m2V5ayG72XvUPye7cB4u7sd7GcwF+cLTQg5ZyGRsJKy3kUrVz7
S19nLoZIovkmtjViSFNlQJgClgnuLMh9XUoC5LSlkvc6MrFSssTbIupQAgcqEgC+RLIig7IUQ2b5
gNslQVnFOONATipJD1yMAyr7yvRu1Z9HO2BKd+7yrwj3L9CfBe0EZUF+9KE/miVoBlrdpq4cQo0L
XVGX0zMK8Pky7Glb8BnKjqlIwmyBW47YMVLoGJtWHKNAp1weKE4Xpgs5K5UKrAihupYTkPKCvrQO
wSbgFGuqOtFoi2MLQevrO2o7sHKeb+iFgD83/hoTghdrD2uFhGVoTRGXpj8KctR/P//7N1m3R8s1
ywl6MW5StsSBGexuJ+mgHmiEQigl4gOl/RJ/Ah22aWvX13QKHw02u75A0KNYqGgNju/BucX9EFle
I5Mj3l4uql3dCVhjua1VVJ/ZcpOFezCLn09zaRnpvzdF4HdUHgNX6MBiPEX3AG2qjNhDinDl79+c
+B7NbJZMS12bxV4qDk6iFR+kJr5/V1anWpTMX/XEFjahjjqi3GuimcoHlGcVWv2mlNpAXf0r+sKt
/ef5RG9OZo9+yOxw8W1eS6QrDE5Ebdnue8h0KjOBQQ8+kmt1bAOdN4ABA65KlEuDsIHeDi7hFgZE
JeoQpDpRW3+T99YzKzTj7GalxngTEH/ws9jZqWy90iNaNhwccAvQVf2IxGsNAhykcsffKIJMo9cr
EviruwIC0rk9NmrgGzQsasBSI1yr6lWustEhG4BSRT2fW0sWp2V59LtmJaLCA168CfHdRh3xgPhs
9FZLVPqVR9a28kUWNv1UwLsPSLTEj2PS8tj0TqXVTneqtoA3oTe0CdXUlLb8W3EIzVTLlUamjeTK
qYzs6dTKm+dm5PlohrM0AAVEMgXTAQc8fpV8o6Z7OYtKGZqqIM3wtDGmBO4klfF5tC1UP/+OzdC9
gjCLLj4cx4G7Bzg3eEfhWi15ufoS4UU+OM1KrnATzXn082a5AsePftKLHBAELgl81Lbe11y9G4cN
qJVt+wLAD3DTTCkofqvXre0ZfInOITBUBhnsoArR+7oIYkV6TTOTY+wKyl2gJQNTYMXtFoyKLonA
pDpU6c4vwcEDT//5Z1068XPXmFRIQRCZfnipQ0JACxWELpWT0QyWYW6vgiUp8wohu2otJ4pnAetn
8aoRWYECPqCNt4EMrJTx/McsfuRZYG2pihtiKkXaE/ibku8NQXxPwG4WjgFpDh2pNMyuzCQZXq9a
DoTuAPBnFchhTQMjDiJtX+te+DE2uF3QnuVABUI/GY1/vChadWSOHSEoMLNf0/S62QY9+uqzeBwR
wgSTm44dcg8FKT+FZ7Knjl/FDh3rTCYZFSXFdEcKL0BoFJJK9SsGIUtF4bkSbU24EMloCBSF9+5L
rjaflDm8Q74v3YXa86/BLCQ4c+12twRsUIowxICG2C64MnpxytXKTo3BRJvXGvXkMz5QG/Bur8SW
P2RG8NIr7VWyXdnfeQpyMd3b4slkZWdxbb9O4ebBkjOzCOwDgEr0PH5U1ps8KDOFnbkKJemoGedw
K5IzpLnaQPzSB1LnIoUAiRQO17IIJzdKK7dhq0vtL0kfAGzhWfR8j2IvF4md5+A5Ij+UO4gk+KYH
Klkij+/PV/Lm6vfoR8/CM5OggAccGOU0CqeDPmBQOh5wWvPiaa+4RY3eYHVSp+xqE/88H3LpYT/1
aO7DtQDEmVe2GDK0oILVO9kmNnq9tRi12gaAp+m1jPc1aMHWcKA0INSTr+cjTx/i0VxngRqqEvGY
TgPzNuegIqL2GoT/t8JK1r208W+79S4xhjvl5EyFvw8NAQK4H0U65VcIaVBauA3U53OYSWn9b33g
FubvBqlTaZDGGINIZyKTBTyadjDuVCSQGt5INbO8Q7RfuzuWCkvMLOoBN+63EOrBYMCcX/ozuGSv
xA+PstY2IlA/W5nTQvJ4uwHu5uQDOd7lI4bxrtlndxqt7rd3BJM/k9/ZhTAqfbw257X9t3QhMrNM
0m+CkadyjEYbBJ6h2xHaMd9xs6l9bQRAhgqV7kDsWqsPwcpVS9hbm+2pVdhECUgZsmVWFL8zoEVG
KjTg8aLT0xRncyd2hwaHfM3J5+Z4/2i3zvLMBHwCgmFdyunsAcIhGQ1tMh667G/wZwM4ALf2d9Me
Ai61Mn4TQ5K3YA6NlSdgyOnZSla5tNvmdr6gf/ZVQGOtoK9MSirbH2ncXmdoskETCnXlfeD0xUYA
NytAVF05p7cCyoOpz/Uu8zjwxbD0aIeUdk2EsoDiimqB7wKCISGnYLYk2zwDC0KnESv3UrklskPH
ywWy2SvdnT1JQ3cFcMv0Ciku+thTChJdAIWEQu8IQq0iPUh0NnwHmtyrwMWAzs9hRCFPMvvK7CeC
twx+Axn+NBAJFhAOO4h4qElz8Gr0zvbeKSs0kYEwwcrr5jazRzOexUSRYgk+AXnJadVIS2xJpzVY
Duq5Ds6VMaq8ysv+abDqDasWTq3429ogN9xhMD5iLX95fgxvp/rRj5jFR76lwR9NsOxcoeaAx7wN
hAX85WA0v/DeYygNdTet5+TiDIKw9P6J0oq4L1+Q4YRKQsvtFVDPXQ49FrziAwR2VlAqEeI1l+e/
b6muQk/ZwF2YCNCQFwAdRJiAH2ACeS21K6+QTdj2gLVptAV2YL1BMYIH9lp7Pubih5neHHdjJmPj
w3IYY/ZQX9UHCEclWlvpoaBy05sTQPyCkPnzKL5EBsbl+leUw3Ol+/EahTY7KwMlpDpm/J4AL3OX
rpWJl5LjW3Ps7ndN/TQhIvG7wPaxMtk3rpSO4KXBsVfxcR/4Onpi8g+FlkelQlFezo1Cq9WXXssN
SqksXz4/X6GbB9KjXTPLNJM8LsDlxS/JErUxgYzkldGmExX4eQmQLytD31cG4+JavUY71gwNFB+A
zE5wvvaexgxmMurhG7Xxaq0/Dxp/To7Jr7vjiUMevjIVpa0laEsR9VbHvVszL+6BpZxuM9/9ykXw
hbcoWMHmXaVrqEzajK/Gdk2cfQMgLGC5/S0xGmt2LIuRdBbOSSYHEXVKtDK505JdZGeKxR01+Ndo
Z2HtJTyt+YNvMfduHuOojNhpt5bYDK3TaJD6N3MtMkh0wlxV2pa74MC+lUq89Q3eEJVVrNV0Bh+N
PMsjEwYMLmDBKNTCGXVUIZKgA0KnMDb2wz5SU9vXuJUUaKkBPLdKZQFyCNPpgRHsaou1OTW+5I5o
J6iqEUpyAdzZYGXkj4fI8i65QmwkdU0rfyGFvBX57rYQ3ZGQggF1zhGPlHrpZXYPtY31HbpQLLlF
vvs/75V8W4Iq6DB6ZJLaj2CAsWUQ1trSLT0Lb7vzboCOJpu4mjZIrYMVg5ulMnhVvARKLpMqpfh4
XRP6H38tei4kdtQsf/Rc8DhKFsPRimjw9uUEwT90C08s/hlVSt9DB2vvKdDOURO10q4Q+lXWXD4X
nmNz25UQ3p+jVGLsSGa1RMFTUFtLWJmlec1SyHqoQpGfvlOtQ2uSNUZdRL2RlAuttBItOYEerXg6
CO0KZ0L7UgZcCTf5gZfLT1rNdBehD5JdG/SlUStS12y1by/NR4dwFmNYJhhhaICf1aqkluq901xb
ubUpGd0+KzBBhtJYo4GSiFZdwfuU+9/McfeNnji9Vhsmyn4WiHcGrcNzVetM3/L0tdC0FHznPlTQ
vQcjfrq8qf3odBpvsEq+LxTQtWXaqlTgMi3hWBzybbhiYLtUeJ+7i0eQvk/cacTcg6ijsA8Je5QP
jAsVdcCRVK/6pJBegqSiRJrIArG0Ep8WpzpL5oTWg15LL1LO+E28jRc0tlAFKv8gW/gE+Y/d5wmk
M+XBYs6dxX4Vr88v4sVhZ+kbDIPzupzmW6rJafgd1Ryh3592HcDjaoMTFqIACmP6tQVeiPnk9P93
wSRMalT8YFvijHir/bjMuSmOoG5ggx25RkXagXaDXJcq66vSP+aA5Cwfo6GME8bQZHaGo7RHnppU
uv+nBVlCbkCDrWXmAx5+ciScBn4brPnnLE10FsY6kNom8Rhgx/oPirvCjQIp77CS+y89sslZAlUT
YSSULZaRo+SEl+mtd8r1aMueyTdY2VDX59tjuogfxAZyFrL6HnxpOA4j/xhiAQ85IgK7g3zLa0j4
SSIEynIXT6Q+XBluqUtIzmIRTFuR4oUYD5QIsG53oEtfi224h0oSkEGX0qyc0Q4sIPd/K5M2c5vW
0bJS6xcfL5vnU16IANxc9RzUiRGMP2yW7pdT3S2qTcxbeIBZw2j00DX7Zez8VO78I3/6xwFnWZDU
Q/AJ+j14oeykb8m9QIMOA/GM3Eky90O/0uegUf1Q4f94bq5SK0W8hYToP84NfirA8VnEDtq35+xU
T2tcvcT7Tk2s8VeyvXNqtNhYm0yLRplHlbTYQ2TAfD7px4cDkOi/o0ANC8PGjSEfJpC+0rUnv7g2
1ZqA/UKxkLvBZO5iTNFJRT05wQAFRNu1FWjgqctT4X9E0d///PwkzVEbtem6ylfi962K/N+jcpMa
v49rIL97Q9tjRlhLxw8dFiBKV05QZ4Zg2yH5KFgZmaXS7clX91Wwa1FJ82tgcaeuM9tUBuJmRDM7
wI8Mtv0vc4XWYW6LX9BS6F7Bq6c3/jFZ2eJLiz+LTFk4eiBk4qcCgKJFl2DlLnmc5v7HKIxoGlBS
K/xZnntzYYUmfPT1yXsnXVWMFGownu+chVYqJ81iElh1CVS1p8j3HZzoHWUxOs3JoQXam6ulF4aW
+Qu3Ffes7L3waizjSkFteFdMdYh6m+kE+qtrvuYLqTFsaP/exyOEK9iiwk4bNACEsb98hVRiHfKV
Mq/+MEq197VAL1ZOzQJ46D9et8QQVCJEW3Fs5EAL8DwbdV8HXVXn1UMuMwqI9LKkQgtZxVJsvZW9
vVD85Cat/L/2Ntx0CWHAl23sqYJGyzRpBoES7Xwokm6kU7uBac6GfqcvkFw5ECp7LL+rjf8BeQmL
xpuY1zlOJ99qO9mW+15zN+yae9yUHT04dXNnLrZq+ToNamyG+i2Ghk0N2A8NuF1IkuiM+Su3Lb80
zCxcNaAdeiFJUU7MAyLnR60yQn4WerBaJHy7/CgLobiFHxMH5HoNbb0QeG2xRrUgey/bc01DpRYQ
S6gm8FFjkgE2KwDEdfQFB2/ZbyEwFIPMWO+CWq3h7IRyCAQkjgTATAwUZUf/iyX1BFTpFHVNt08b
tRg4HQIbZijqk/hIpHUplDNJ+jNGExY6OBxjht5VEmQeIF5AD/vhowwvJTS+efKadpThR7w8NlBj
hDQHlBWMMH6Nin0EphOkDXSXL1WCbdFt4gLl+bG9vd4efalZ3pdDEJBqugqp/DcL0n6uEl9QoS7P
tQ3zoOSbdJUR8nwroWjpXIqzjC9pYpgWQabSKYmvHqocRK8B5gKJ2BJCLlqfHvjerLYxLxPoMxZW
A/oZCpMxcBYhrT+f8bQ3Hk14FmXJuhS4DH7qTjNpCkW4E3SBBrWwSFcGWGjDQWrt72PZd1kSw9ds
Kty06qBFJkwGtrXZfhEaa32Hp6lgFxv0hrgANvV8UgvlVE6cRV826fwyhRUBwNpQod71G2oTnj0b
4gg2r9cGuCLDJl0L9dMffbSEs+ga+zGsFwRQEzp6uHCDazFefxnGQO8GTpXCqbIe7gqfNSgRihED
o/VuACrpn0EcZaZmzLxrlAAtl7r8YAEODXi0bkFfeb4Ut9bjg183txnl6RpWAymiYihao2Rx9C+d
KkGqsZGWcQoJDYgYojodtB2g9SEXrE2PJhlZuS/D/LeEMi9e9okalU6APhwXgcpO2VnnQ4BBdkNB
iWi1ACCqKQbNJxxgPcL6nWU+Eyw7OjtF/vZ8GrdC+INpzJleScoWbDMwKHkgR9oy74LJnNt9iBK1
yiQffOYIqF1DvdzBr3Y5rTkDWUxBpEIZX1yg5gFIhObGyrmdjuej3zK7aIq0DqPGxe4Sh89SvDSQ
Jn4+y4XcRBD+PiqBmGVh7+Z4WAyKS9klCutUem05q5JeuCDTkjW72+mXPprB7KZIQlRT6x4zqAJQ
dSCwC+UQLRQ2kHAyYn9b9b/PJ7QUT4VZPIXKDB+6Gc4GWrr77LOwuxfvKGjxp/g2XtuPaOWLzGi9
/791zAmzSAogeVUkHFaONapd6cSWr8SqqI6KhGyDB5wGL6NWhlzMJn+JTbQ3X9fSjqVYI8wiaAtg
RAJpP8S3AwMVC2ClUZ/yPoRTakLr6Jv5FKE3xa7D+Je+3SyeUmXQh9w01U4h9njpaqPam74eo9oE
rSIjUN+hJqH02lpbfmm8WSyFRvrQuQPGY9COkeQLJPucNWrZAq6AE2axkxWJhoOYGKqNqKwPO0gr
yKHZg7my1pyYjs6DnT6n7fiQSgVdCxswjj+Y7g93LKyOVP12BQO4lOvOGTsBm9WdN900rZ7ZvVnu
Exsi8ypMnHftpt3UWqZ2exgIaL4NRdFuExYrd9wtgD+a2SxYcG3V1SGDiIiv8gaPAFIGTn90jYiD
qpk5QtOPgo6qHJtQNuVQr4q1CkpC7x6MIhpt2ECZpoAaBFBFw2TWoAhqsGcOK8d+IauYs3aEDm7y
bodVL4BZ13kFad8fyBQTJ7DXNtKRVtttayQqjHZWBlz6zLM4A2nqUiwoEu/a6+hEH9AUDYC2Ebaj
4Z7RtpUsNL34XW0E78laXjNt0UfrPws5QzxUETUNWWjuMTKnrw1NdRu8jX8ManMX3CKC7pRLY4TY
QuGxO9ZWYjOv6AirkQOCsJmbg1oqnB1/pqgRkIZwWS1pL01uFmSEAIJyxZQWcgxkIS+ZMekeQQVm
04e2v/FX8HQLF+l/2ATR4BJSgUdy1NPKAIGluDOfb4ilQsdckCAcCboOA6Q9sCIJ3yFmH50YSin3
LvOeDAY01MNMbVqoPCtcjULu2WNPEnXES0V4absLbUK4JN41e7AsG0YJj1RtjKzm/VY/ULeHQUvg
6miF2yFKNiY3qb+fn//upYDITanBXVGI9VxvGKZoC68HFIM8I9RpC3hfQzz94whTnL8bIQmZPC+k
dCpqfbuJyjI5dIkKqFqpLaQPqwYItesqNXnpicPNolRcdHEkZh2+A3isWvsm7PGUO9VWqkfWePSv
7rneAUyaf2Yr53LhupozlwYOktOQV51qHYVNpTLseYDE+1mtgy5k+3N+EjRkRwoKTZPkALbUq4+O
V74lVQQ1+c/KF1oIZnMeUugGbMoSiOyTPxuOeqhVbSLHvJHi3ZyjUig59BmionRn43bW2QPcIYD/
McuVY7k0/iyjgag9SxbQvnVQsep+43Nru1AYW2utLNwN3Cy0UB45QGiVIJ1x3+/dz9bqoMt34F+6
k2d3sCIwIDsLDm84KvzX8wVdSKu5WQbjQhqdFGF24rQNxGng+YPGYWZBBwnSTf9WrORmeUwIcQSf
yLFkeLZ/xRuflZ//9IXFmlMfxIErIQmJv+tCya9uK7kldn4BS7S1i3NpgFk0yEkpl/JehAYFnLV2
6UU8eqjeONKxVVyHsgkj1ZI9cXHX8JALIZ+dxYMK1j7BEEmkA0F+teqPBVOoEJaD6VfgQzpBHYFT
o8D53GUXn7ukzfH5Oi5s6bkdKkWPsFOY1hHogxccmG2x+v5faHJxc0NwQuTopHexhN5uuIaH7Mqg
PQm14fEz2q8945fi6JwxEJeQJwe0HgAfi9XAb98Ib70V2XQOFyCUj+Ei52+KPe5P0YM30MruW4il
7CwQQIxkbEgSq1Zb6LtkL/C+M5svYe3PL32UWSQYXOjCkh3yGwHmxmeSU8DXYb8aYeXXLz0+52j9
CgqVPR8NU0N1KGWIRrYdFDtlgGYgKndyIZKuN5Ta1CsxYAEHxd1ykbubFXK8BbwvcPUIxJb64rYd
CPih7Fn+0U2ApUUV1AGAeWW0hfbIHJI/1KnQwoUAHWo8/wAkNv/poNygcHdzEMm+KinCRXTmK7ke
rgScwbgrx8HTbAVLfgMjP0ic5yD5LGlLqYsEXC92DigfB45bYNeX9CBsgNG3uWOq5nsIhvKZnCsk
2C68Hqg+sC5AtF/FTaVBI81ag9IsNHO5Gw7mbsLoMomdFE5dA0BaUp20aSNCYdK95JvGQUtGQWFL
hxvJjjc7szEJFfmfygJfxr0/X/GFCDyH1gcuB+eFDi/IcoB1iAKGdddCtxpn4vnfXzjEc1Q9HK2q
oCAylGBkxiF2EEmRiYN7ev7HFwQTIEb2dzbZZG2NCwR/fYw/AsevN71rCB9tcXVpFS4jMeApjS+v
tdWWii1zOP1A8DDYJHo8icDzGTXxGIYwraCs0VfQgwyQXkaiSoJDpcRXf61TuxRI5rB6oubJqJq6
pkX39cmUekfrLa8XVgjXDwgkmE356n7gef98TRf4jtB1+3tNa0JwmUzAJENnBAyrl+TsJOiQIVLL
Taf3cn5BUxSVLf7Q/3rv/Wewr6BKc63WXu8L+dIco957sPz1IAvl9Dp5ba7NzrOZHVqVKqdlTmij
4vrNA2ubnkg1/seskJ7lBXwlSbww1VEmrC+3yWxBj475JkCLslaId3JTH2vD1VZWeNqdD0LQLRjc
HXoajnBi3iJ4Uvq11ZHLb+tLYYSnYMt99Y5rZY5vZhZw9Oj9GJ4S7v4PUN2Fp/Uc6i1VHTOyAW5y
wEpNCkrOjTXCQTmWx0zxBy2BfFIx/Fsmf9thd/OkIIsrUTGyLZ+B95PWnt34vZeu9OvzdVy4wOdI
7bxoXAEu4VN2CmsfuLRA1eMEzt2w1jhdis63eu/dBKAxBYW0ksOHUtmX0aJfyEhODPfAvE7ZKSpI
QJAOQHcCfI1zYYfTxzI+UjwdmpXTuJCwzpHVMOMrWnh6sdC3D1sZ6q/brGpXrsKlKsUNGnI/PZcL
WY7D9GDDBvl6K72QtI43EWsxklpLeiu+uMWBL65dqo6AAOdacRIHCOS/ZrD8hCd5msDjw+oFu3Hh
7NlBAbuFbqzdot6B1xTntJwcsFZvdDDHJEwaPUQh2eQlrKbhqtWu7LKFG+bW+bubRcanAd4/yLPG
fe29MPVp0rcNdFh0E+HKV1hKsm/IwLsx+JzoGAoykw559S+MWaMI1uNZLMdb5AXK8+28lGTf/v9u
kKziG6FqaiTZjXBsGPab8l9otOs5M5EgN/vLShH09OEAXFDvFSylIasLpy44PYPWzGX7XFq7Vm/l
kQcB6gb7uvslTSpyEFlFakxGG24Ao5KEbvelaE7FsOchSkv4cH56Zfc0SFFBCKk1oxxGPdvxucEA
wOBDBmus1DSehGpqnEzwJ0gz3CfsTx7GOqT6QjhCw5sXUoISvLMzEn70zki8NhJMFoyAAtSxViVM
K1Y8OBzSPyRIDRQcg9h4Gwqom3WBzLB2GmzLolcbTwXHTaPBehBrh2Q/nn+PhXvolgTcLUJcjRKX
5+gck0p55u2f1k5tWM8Zz//6wsGe48UHFuZHlFsiDnPfZP3ueiuHeiGfuyURd78aSoJekXj4dGOy
RyEe3mswKJO9VYmqhftjDv4eedi9pSyem11oca6avLQ2Y1MaMnaovK+lAAsX5O0Y3k2i6WFjJLQo
ErY6NE/kSM4tykysUHd1VOukQ7xy5BZeMbcy6N04PKzaqBIeA87IAC8fv8NeTIZzxfMvvNQVnAOz
pcyrSOwibCA8//YUVCOhUoc0KjFLC6ikDcrnGnZ8aaZX4Jbt+loa0WUVdbUQFucgbVosa5/NfJQ+
4VmjIItjr/C7cALw+KfGhKQExqj5GmDF0rvw/nzKS7hQcpZHZRF05kUOuzq2Wt01KgPuo5dgk2ii
yhmiDike8XtwhH/cJ+R0CO6+3zCQqKqkOKKd3e9FO9oCUsQeiBP8eBX4chyGlXfGwmGd47H9MmvD
RMSmZ2MoaAMyFXKXlRVbSGLmsOu+rmpG9BD0qabZRkyFSqoP/Iu7FxioiXG9xlSCkrkvPclrxYgW
ssuoHAHKZFLhiVo7OcvA5/B35dcsHDxy+v+7BXWhuQqRbLynarXTqlOzTbY/sCkCBUM0262/km4v
bU3671Eiv8izisZnK6nIIWkY9vSZ1hZwGoRJMMyurbTqVw7h0gtxjs7uWOhvoz0/0adYG/w9G7gf
2YGTMNgi3MogS/AQcgqWd8sGsx5KEiaEXWrRWmVMg3hatIXnmwrEoQEabLkBi9LwzrERvggHwvIl
ecCTQlr5BQuNG3YOyAYCCECHaZrAbIAiAwtmAA7AWVfWYrKEqfw3JYDf1N9THMSwJUvY6zoRrGES
XN0mfMwqnQIDsrYbf+VWXChisdIsgJQjFHOFHitJmJXs3j4ZeCQ2mDXQHhnUaL+Gm1qazyx0jMQY
SwyN4AyfUOA2chBsAys4lMc1mM7jg83O8dWc68JERcAAvF3JyI6P/XYNGL70p6cwdbfd6hbOPmGG
P80ILwx7bV2diaACss/9lXr14wPKSrMwUDBCIxA9Bhgoozm50FSRgMgqQM1WeHfl7l1A5rHSLAr0
YxoSeF9h8RMNwnpN9unHiogaqc1AgH/YUXhgVJAb8mDkC9px8UtLKtSQA+jKr3XrFmod7BwnDeda
Zuwo/AaYSUFWCEZEQuwA9ihA7y6SO/IqqhlxhVm7GvZGU7+Jg8lDWCTZinqLdjvePvmWcCA+9Wcl
AE+Tf3TMZpFkcAOYbXT4QeO5VYlNtqO14GhQBsfJ4FOsFCCWll6cDsXdBip9ngjIDk+menjlMqsc
NiRMemroCY78RyEOMtuYgZ/hfaeG6F/6tJ2J5kBshP5CfqadHERrWMkFGgI7h00TqSB4tIQaAdfR
h8Yr9eA9gC2iJPBmy+kB021DZhswsHCReSQV4RXqfgllkTWeEtuEhLTAxk39lT25cLDmSOkmz3zJ
LfBjiCFVmhp0Jxoy5wII1ZDi9FdAO48zdJiG/r34eK3C9cNHiMsFcxzR7uJOhY9az8pV8DinZcXp
/+++bTNGkPvOMYe0ARuJgnU61HF9bq2DNoWABxt0DhqGGRLcEaeLBhxMI3dGud0wu1YB4VIDzAXl
j+cHYSE8i7MIREhAjiYihmn15hPK0vJETyCdtYbWQm7OzmHBwI62LKxG0QWAINfBOw9KvI9sXhXe
ks/2lX4ToMAAeSdvSykx7CnhSqTCTmO1ObS0B2Y94YDK47Rpp+kBFhL1FmTZJT9R83ClPbMQwOfu
BzHs9mAKO00P5OBih3RAEdF6XjkmC5UKdg6HrUYPbpAE0nwxQnCQu2uqi2dIv2tiJzfqaMN08DKg
hMkdY/P5fljgYLLCLP9oRn/Msum9THeqiMBgUmZGyDF0Y0K5R4+GNstQ5eEDZ0QHWOCWu2Fl5AWM
HWiXfx8omLqSQUZj5P4bfLu4VGFhw6NbrHkGu491Qgmv0A3BTKVtdInAzUfqpa2lKQtMHlaYRQsp
8KQhArMc7SrvAz6C9qiziosAefZMVx3eI2PYNluAS1WQd9ITcRxLGSrY23DD65nZwLdJ9n9WvsG0
Ox+c/Tmc1vMl1qcZRK5OSdVUbzfjsdLhS2dU9pqS1OJ3nuU2JcXCmJIDdi/ZSW8pbKICpXVwFK+u
WiiQS3ZcndNYHfJAHNBPK8dlIWbOQbR0OlZkCFsmRwzoX6IGaE8cIDUMM9vnK7dw3IVZqjOg4u9n
PBZO2vsgY1bOGtRxKYERZoEk6qADG7J4sKUO/YkiOE7Ga/3N6KiX5U57KLbBC7aoFhjZIXPo0owD
Jba5d9oZVpZu4YEF86m/j4dQQCX4BgguId7zCbVg2FaAfQATZrjKKP2PCGO8tYL8Qn2BneNph2os
/JJD56QFiBbOmUoO1P0f8gDHaTg6o871DaXs6rWzO5tfrctOW+/Btp+DbHuBIN1h2pL1W3ItQONA
OvrNqzBNtmqN3ET6Kq12WrNHI81CTZsz1Fj0QDw0JwJ6DbJgwIxeT7cFwtzK23tpMrN40ohDS41B
jV6smDSmSMMFsYqKcuXaXnqHzhXsxYKHhAiF/eh9QniO0FoFskae8kKtoTaWwjE/CxBwexn8pilI
B2bZJ7Rfw0v3y14B5YFNQRCAeg0uIXUYbPjOqrCpHtR0u+qZs5CdzyGxERv+PzzUiEeAXeqjsE8M
SUshRBDpQqiVarFyrBYiBj+LGBXVh/HINgAqoRg+kpU88DuxoWCkuSaDtpBhzdGvQiiU3kBPrXNX
h2h3SaiDD33bBFAeIlVK6ASFK6/JxU0xCxEDzITGWkD4E7pzH6hu+QmvPkWAAH7jvRNvRP8WrGmb
LiQ+/wGwuhIXsx4ArGmgMmCa5lad/GkkvRf0vorVfwrnc2VrNqFEjnThSe7Cc+2TD/NEifsQsiRl
5zdynkit/HygpXg3x6+2Pu16VN6Mjq+EHfC4UQiHk7fYVRtgCRMV0t8qA2WnrJCz1GJHtW3f09JX
mbXTtnQdz/GsgihWsRC2o9O6dpdt4KQop5C8SjUSREGI/sKReoSWvB30VuJawzfCfuP9JLGTJ+TK
9rkBph5ExTnm1a2FRIIuP+Rqywt4gjKVh2o3vpOC5jNO2GujC51Gcdw1+S6qP4bCRdLAKlT2lsAE
tsiUNi5euj5VWBLMTThK54NwCmOTgTKz1Hta2RRawhRK4pqodEC8NcaTzOAhNkwlGzrPtST87NCJ
SmkohZIwXb9Uwp+h0f/xE8/iWUAyQdFHWGFi49r0b3oBusIWlEGPd6VJHbNLGsnn8GVltIVTP3fs
C6QupdIW3h+N4pkkFJw6DX1f3Zt0fKBx6X+i1guJb6hayyuHZUFQ7X8IO4/dyLVl234RAXrTpU2m
l1K+Q0glid57fv0beV7r1r377FYBBbkkl4mYETGH+nfHbS1FpgSACptkpr/lp75HSaqqixxj8FQ8
9zozGvFV1fD42Z6qTAugC9t6lXtFWh11Y7u07RO2JIAK2AIYEuu6Fyt0KyRArBcH/7dxdRu1tiep
goiw2EbiqeN5Bfb83x/Zf46O/2v5/RVimUY+bIYywwCKBuwmKKdsqr9puzwzUCKezAmnyp59iUQz
ymsgJ9+5cG7q7htzcDsu/mz551hLwRr/mMVrJSFohbMq2J26G7JXIbuMuIPjGW3dojzIUfVTnCy0
bD6U7HIdb++ezqmocFvpVaeQI2rVRa2DphFsQQSW+oPLiQOf15UTwS6rt6UrTpMQFJbXA8pY+XE4
4lhKdTIs0zE6T2eEd67/pUT6D61JvKT/GfwJqdHmg4YZsogWILnCo7SrXATblzZMaFgT/qWo+Q+n
+t99yBmo9bHV1PVo0omuYkRtx2Aw4prR7PXJmt7/+5v+h2FVVf0rx0xZUMWs4Ys9ufMJborl579d
QPOmtpMD7t7epj64SaYzBtnReJskD6KVZtiyU8+NLR9zxEv/Ubijj/rdlDhjj5iJj8Z0HnAMMf9l
Qf7TpfB3E/MoSSpsCDYUB3JefWHFflAvmyferYjyN8MZBgbhGTJxpMz9t0TjH+a91L9bmLVIH8R4
yUQk4YZG+f5B3SguMOunX9LXxnTj5rJJT3PzZ+x98aGNnNW0F/NNlRa7H+pXmdlERr/+jNHmKlSt
xNSf5tO6Oknhloh+2ilL9H/J2P8pJfm7JTqTmYcWFEJEqYd3vvlWxjPBKA2bBcnr43eLqX06pbt3
sf03SeSfVuhfpzgY6GbJRX4l1mCPhR+H+q6//lt6+k9Z3t+d0Nla9Xl17++fmEwIyL7ls9bwhMPp
S31CJscEH0/Fw3rQnqyH6nd67Apnu0pYjwf14d+qXP+kGqt/xaSrrlh10d83+4O+z95hDQXZSQol
N99Ph+JSnlA+BGwxy2+VP+W/70lN/s8K+z/O3//VR22qtHWA/D0mZfakitaDuL41Qv5VTeMDrN/B
oCskkWwpp6tow6NAGt8U6THV4n2X9m7XV6e6jV2ZU7B6WKOrmfp19zDVt0yDo1flTkvZAXQi0HnL
jZflGmE9Csb+O4nG/RCv504rd2ZNdT5roP9kGPbK2DTnPQFQR7JpRU7ZgqFMu8MWDagwsxcXsTfj
eVkknhIxIysOj4JkrXZn6diP1L4lS267qC78ANuUw6o8FmN7mq1by5SkIob0tHlDZSbMvF2kyBsW
0xHkT648d4hmfzTrzzENRW1yJD6uZr5nmUpLDswJ0Y7Gr7KGAlMU76vVOJXxG/fWzlx6J9/k1uW6
yQe/WV7F0hcGNPXa7DKniLFFyKfUltdrohalrUjNOS6h6JrrTJ9TOjf+NuTeMC57giWzC8Fl7VVN
/4ji4gC383XKCtfKq2f4u0Gjqu+JVThLX34ly3wZliSUrGBscAIdKnE3DJbNpIDcZ8cm7TBSUtmF
q5xVOCipaTXafQ37XYHiXG3wHLC4kt/zPCjlfRZ/1/3oqjgAiaZqJ5nJ6VvZxsSMqzoxyjE24vDQ
zvpHbypnq7OyoDNGvfSMUs/+TKXcfo11W2LL0kKIqKyFJ4ibFlAnYancGLpiKMQQPcq2N2ye4mpP
ncFXTrLurepkawqHFxPyXmXhCi10b4nexW9aXb1m5cdQDNNRy7VAWjS3nnJzV6jrh9Svxa5WtP4t
SbCmt9Tqd6vbYJt7jJO9bLhFyWUenzv9kiS9AycbU/oVJ4p22sESIKI3quSadE4eWZ4SB7nkZNF+
rUoQESWIRdMaqdCEXQKw9SFvV2a0viPVltOrwhxucsjisMx2Q7NfuktPKJzkkaOMjRth97TYeOYl
sy0OLm6tLN2Ec1h3SyFYYAsM6VEdj+LqjOoDhtSFuiMRxQDOFB6n5Zj0tLSAW+4cBGzDg+SrOFH+
Im4nGBvlTJdkJ7qdZEfCeijE9hRhGlJSR8EK7WpuyaMFsHFlkqNuznN+a1i3xtsqghhroXjeNHM8
1t1P2f4s7Dm1AyoifzYLi0SZHvshCcxcfaVcx2iVQUoiLG6qZrT7iQn+1aNDlu4k7HGpearU6xY9
1bNch0YlXjAbuRSddOrkzmuhfIXrEL+OkunHOnri9phL55KJsGX+2PL6wMdYZ2qTAsY9/UvUbs5k
DYdVjPGasPazElnhUMk3ZVUfYdoqT2Y097sSFK6QuIKyFActQ5Rg8zZlBbCpwsiKpaFSwOrwesrs
phYdtXhV2sRd1uwJ9+155Z0noGlbw6/b87RtrWOCezcUr5xKb8kBrXR+uWyvU8tkN6i3yRKIRe0l
Po/vxarzUMvLNMPQFfCTSiak8hQrDdAwQkwha/AElopWpD7pGdOWgHTmp0XK/M7Y3FpTnNroeUli
G0qtW8meeB+SwvWlPlZCFWPMfRIMd0JVETHV9qBGufefo0KFXI6Vhkm0bAVZqll+K/b1Tklw77D0
5r1t1Gsjr9GxjG/zfBnbnyHrIJdTfgzy9snkrespatHg0rDP7ij12jFG0emVgy7sUrOK3Go8b3iT
m2l7FJIiLBH7YzEvnS61niLgwu7EbagI+k0eeiy0hXzPA56DtjihPFmxNw52dzQ42S4i0rVxnQbs
nRn5SYoHEX598cF4sWndIK6I05duRZot0K7xUViBuO4gjzCmm+nOUDjSF9/ZbmE2OA1AEtMGES/R
ykhBQLEnnNz19DzDL6qP4mbH5WMtXVM8rypvIIGJW9+UDkP0IGy/SclsW/VHKvG9gBli4MKej/Hz
1CU7IStCPSmeQbbjtJ7XctCX+4RCR9uXgTklhq8wvqZZEIAXPei5r0ZFhnmRO/3YLU6ODS22nBpX
msYpeLdyPMTKEyd5uoJTWrEs+tAoJcTawSK/UqsZ7wajcTRtl4jb4FR1w2+Ih+HUVkb6Jd261F80
LyoYktMd+V6epd+yDBTDCJiiwuB2MRxJT20Wjxf3qiPUdKCkDPDE11mT3c0YbMEEpWicegBFZswh
uoXlb7FhisK8xGMD8SDH3Dsc9NwZahh1WTW/q/14WQbc0jEkR/pYvao4gpLLZezKINlN3ijtG8UT
Eq9VqBnjajPwe03LSeZ0wE6Gp/aZ5ucep+6ctGhmePFUbaGSk0uqP4rIiL7qrvU5E5/LTbBrlIBh
b+ie1FNi6Z6xjgq0/hirbpwwUNeOD1p9biavx7JLRQgAjFqCxRpu28NEg082PDLDWEUd5LzKw6Xb
NLwxBTKiPq8r51G1+Doz2708OsO6AKx2R/HDzL4N+A8DaYyf/owmhwQjqDXnFA0vNM1iEC+FtaU4
suxLkmd1T138rNV75X5U2Pp0qqsD1ai4POur1+H7i0Kt2rXhNA3n3Luw3MrtqSZpUUd3ikKZYbAx
qIadBfkTje9tiw/UH1U2x5Z8Qt/yTdk6Wnp7IsqD2zuj5BvS4I1tyTmUrY/NqoUxb7SJxYtKFlo0
6XDMwB1VXUc5ivKco7abZ23LPsO1w4vFnitmzS/w2e1KSrxM1z/Nj6Tz0mpj0WaOosu7uC8OWFHt
p/vDR9E159wfIYS2G07vtT9x0De8C5SbYVn2GF44Uju61XouqNJPrXHtBsca9kUyuPLSBus4VU7b
tUcNHUCHpK0q7aUdjrJwi5Ti0MufAKSrNWKsfZiuSipcGTlxWgxCcZl8Gg00JWGvC+BPWywml1my
1cXJzOw0L63C8VTpMDrr7jDKRu1Y20pkJe3k+G00kIxG1SCoEnuCPYKyRDb8tVzKr23iws8Mxc1K
n+ZlfOKtOlBj3V/VERem3h03xR5R/xEtxZPRsH/zkEvAUJm+rre9upq+XJFWynqQtPNlmd+oF9ut
2jsi3oFdObsyDMa1Vp1EO1qFRl92tR6srQVPjBcHF1uq35q595lIhB8JTRYtwBJK8Mli8lZFRiBE
nyKSAWqbvVl7y3iAchpYsQz49L6YGQSKKtU2H7ou0Mpo31jm76rEijtlwrWswqgRP6UMflXKq9am
NpCbmSeGMv88UHbaAvNGI7mmmbZlHGj4bolCtu5jXZfA6vBHml5K60MWX4btRV0J67ymeNjAAUiD
v8LvwWo6ChM8KwkFHFnPHmdZ+ZkYjHJEABr4vo10pZWXNm1O9WTJtlIJod6wYoVuZ0y+XAdimf1R
jdZLrAEL3XtZsd6AxwNn7Srdmws9sxk7X+BMxYe2KufjrPfABKshCZN12U8AfWymYB+nWjrpw5rs
FHF6r7nDdwwtWkHdfUpb5lWZ9bMsMFbrzJn0l0wnfKdlH509vYJ2B8oplV95RmIylUADZ6xSptbt
C9q31nFPNBu2kXCopGyXNFEAZvQF+76DqgrBOhPiTFX6q1jAUGIYfRpQe8P8EFeDII1lp0Nh57Sk
S6KuzlzOB4Xu4r47btlHar2LGkfF2citxM7Z8NUE1BPT/txrEJl6rfeElqNkWvCnodx96LcFvDOj
WHZqjclxGcxdFymXxuiOGkW3uCkP22Jh10Uy0EV+EWduLVU8vkbcqUNNoXxbj0tc+umWOtr6Kqr6
R7OQpknVoZTYUCiumfaT9e8JEdJQNuDUmQTwWk3ztrG/yOngiIqfyF89tV5TqW6C9NjgOtLNzzBR
j6VaXJchZtLA5CeB0zmP/Aa5X8GYFCtBm/Lad/X7qli7us9fqmR+kdFnFvnajselSn4gg8AMhRgH
W2xaI+5F6jelgC+NHTVPMURRiRV4G+BasRdyL2/OnLB17cn9IacILfmrFZTFzSIdINa471212Q+W
vJMqmG/c/u3MKoEg/mSMbdimHLut5q4CnaHS5yw+6as7ZkwOqdKPXIxv2vzNInTJxzg/nKgsvS7J
3Chf3Kj9oxvgxpWfevI2oz2uBHL9nB4lRbSF4Uc3BVuCSl09K+ZDmbqlgQs3UneNf8OClqpU74qW
Xa1IAukh5OHKOEmrr5xxlFDn2pX1ty0p9qtZP7cp3QN9uZNFpxQxtGaIptBcw9obxInKnyx2OVuH
/EM1eEhOyhhGxpMbd03qqelTxFhq9ZYoronzhSgcTXFXflFg7DQnBvZTvc/Km2aGRAnbEuQ9Soa0
T2fYHn2yNyxfa7mpSVMO2jJet9k8xThNMG8k9pUrUO4dBkJaDFMn3ZmwgRpyPFOJiYbvZYOcBO5C
eYvWIMM3vmPOOi1jT87OavupM75kThlASVK7yRf1U45yiwkmnLYh91tjr9dnTs+OG2bKjgq+dOKD
jLHkwv5pBtcUAZHAeFRN1zI/YrxoOsjYcqhRg4w+1+eExoT27j9cyr6xvSyM9PWFMyA6QQGQwoYN
1Z4jxdeik2nBKXPIdBoivkFwR+M8KCVn0aEYcLvdrLNJFKzmrSdhpIQgPHa5K+UjADOObKLsvozD
mIxLsXIvJluQc7a1SE3tca0QfQe3WeMTDnFBP5BRLMNeGBLfkvDMTO9CQgpcqPXi4SeCxpoWq99O
NWdcbaddMMVBpxU4QT53KuY0QSl5RhHxIbpDVsRunSnExqmri8tlro1Qi6m3q8q3GOPiVHY7rvar
MKu+UPgRDovLW8T8RlcV4Sp6ir6vy1+Do2epSDs8Cbk0ykKZzkrbZN6ZSk44th+GGk4019frZ99c
VaY+Kpv60gB1jhOgsIm+88krVrv6AWFkt7X+UvahnJwH4Q26dyDMQCpMputxYePpm4ML/9a0TlJB
ZBQdLK7aqWZILWtqdLJaS7/v1pBky4YxPiT1PL9rrbi8q1HbI1Wao7oXhNpX5iXIqsFDn2idJMl9
HTp0NJD5ysxKZ/WvyV6Lqw5D9lndF92yn+M0kC2YSPp23SSZiancH9YprKTue9P19EQI/GSJcbWj
1cTB6uhpUJrHtpx/45jETcWHIIoSIxiS6rExmZ+KTOtRXC3dXvSE7GWNoP8KD7W8Oj04aj6XK67j
l1lMSRBH0q9gSl49Rt/r/Ji35613mg+l/UONcGT0g5xndJXCKf7oOHNlU+et4z2AM4ZD/SrIcCqw
ccPbzQzuxRaTjEw9NSkDfp4hAM1zpdleK09a/KH+rFP+eluVntTeLhonUe/jCSE7Vq29tNibkq/1
sRN1PkwhJIa1fMOfkkCwouXXHcSDhGLXtMDgQ0hhlnUta6whf/Uv6aK+KO/C6gP3lgJpdCXdbXq/
SG9jdhq13qFyrF0HLmstdhErmGTFFztJgrw+d/xvwcdbUNvsvjiNWVhhvTk5VRa0OF5aFyULdODZ
NBVXhteCGSILjvcCgU79rOPGFD1OreyNpT3lf1Ldj+g6l0L1pNCJWG/YFH4ZWW4XESXPl5aptX6X
KYeybMJMD4DAM+o6D1/J6MppGGU/QvIZbU/x8GfKt7CR/A4bp8Yl9auQCeMOk2Abkm/felZzqY2N
45R2thgNLN8TyG1N7WfmpzVl50LDU1jny9geGqCDBs6wWjlLxtLIw/ymNDEZ6GObedwla+bKFd5R
WXKimzho++Somkf9ojVHHDNNHGhom2lc648wtWTZXmy8lCgT1aWfQmmDCJ9Tqsdvq9XJww9dtidM
EJh3F+EcMFRpPZdW2GhvicQAYjE/6uofA4PeDIEJSP3MYVa9qR1MTEH31PZYVm4ifvcydr/Vl0X/
XPnbTFeN6r/CbHnt4ZApaQgcJ7l8R2cakkvUhK12q/JTpx1rnEJpAS9xCqW5SRQ8Lr21CyU5JCDY
6u8q8gq45UXpGoh2g4cdqi2jVWXLcB9DxBE+mXQ3+eVKikATLupz1ascs/4oILTAbh5PhCMNU2Z/
iPHcttlJeJm9lrVtfnGp9C/1j9b6cftU6KGK/yicewgfA5MdWBoPijVdorJ+gPxqKw0PE1C9+GhF
AeDPxHzmsxj1Q3VTk5d4ueA1LGzPnUJkk6ROllbnZiCPJ6nWk5JWpjHQRT7cdopeK2FjZBp4ixaq
mKzlDcrNobCKwKgydjzeepYrJVdhr+IhXeEcfizb+kXnliwIwuSEZLZ40eprvNp1+RANLPmTTjpT
qbwBWgJFFftneKWrE5vXNb9Z20bYd6KyPnUX2tVswziu9bVSntvorBHQ1lTBCl+J3EnelcUhZc56
VBAPcx/dKqvC/rHmHMScuZdZsuQ1t6byDf1j3PalgMYbtB99vpsZ/DU+FdhvIpcmY4PLB5/LSIJZ
BHMm/anUHeKmXdR7LfVxLwEeaBn++MMuEyxvUHdUQGcikO2aGs9N9TMWn3rbP6C304Wg9MdmcNSc
d/fG31pl74vS2W1HydB4pFnU4vX1lrhL0CKa+mEp39f0vGGtEb/1VWyXykMWBRX5eGwb1rO6uMhu
1jnr0MGUQKlCurMcg5NqIhFDBCogFxqvUnvQaTvKk8NEKMs5ojtdz3o/Ztz7o046L3GmbIKLNERI
0VUhERDJcsp+hKrHWogWJqptnNlRvSwG2Sw/4q6LP9X6z1y89Z2jMlOEe4t1qerKwaJXRyuRDn2N
jqJfaGKYKmh9gZFdyZ0qmWtTL2xDeTEJKyKn3hyRjtj+ocWEseTy+M21q1Jfy8LR4yBWvjWrcDX9
KY+dIguTLhjVHUUOruHJcGZwDs0zvsFZgd+XcFqrWw+DvDmP2TXpX7UKAffQC7M3MTOQFR+LFSri
LxFdK8SOTpQiE8ckh3xjhC13hYUeHKdtoWLYFWue6EUkHrGTzgznSL0NdUz9hM+Hwwl8M83uv+d6
x05pEjfrAjPbdR3By1MPGK6PfyL9oEf7jSbYxDWKYPpuM0I1rI8Y09e85GWBX7y4cn9hbphYsCfB
k58sFPejAj7aJEVBXBLZyylXYKCjkghZ2MaFW3QvuQ5FvqTgcchGgkYjFPrPzTQcPd2XGAX2tSMa
u4oWZ0gbMtdpYJzzxVPll+1HSV9lUPQCye9rxJg857JeOWLJ2weM6MaVa3BilSdaSQTtu0dufVpV
E23bLjGN7zhHC4DCgy8wMAkllorA8r2o3nDAjXyVaAFCXnziBjIirN/knaz/yZe37lpzsSS7FMMT
wrToRy9eZzqBkbIKjlrVUYbIpUdn0gnPkR3RP+y5D1e6JTXjPVZOvYrVTO7PCQ9peZbnAyuhaNEI
HYVxvNa1+rM40NqJ2OvK6muK+GBcp8XFNkkhj5ReBOrdKkqy0OrutCCJ0Yxh2Eb7U0fnGVtpK1Tf
dfSchLB5t5qXGmDkaOsmvgMvs1C79D3a2/p91wPfafs1xKO4PCy0FJH6N3Ww9l6T+eLs1IIb9V4/
hNhWi+mHOYV5VrnLTCVMHB+UKbI3wwziGJ/5/qFa2GGknxpkA7r0LlnzGE9e1+zaed89t7CAcZj/
JfeMaIVUX2O6FU0vuo00lL8bv2PuJpJTizjU72TLZsrHnHfTfqB+MHoyd/SPku2ln1LFuR8XvjhS
vTH+MIe3RXpQnxRsCOTpoX9T1qDmL1K8bd2QKh+rWNoRg4DidMjio/RjU0RHoWUL8wStMkKuZHQZ
sgWeQ5DfJTuO3kusfUopJ6U3lAfEekv+SWK36L/SIkBphSxuLs+ScOg7N192kRiQ8Om/am443Xum
fjfjJyIvqG07+5AJqW95ZbLImntPg1IHJcp7cY6WNuz0E3Vsu1iPKreuMKLC+o2CPriAJv0ccQAw
H8Tfun4klSj0nRrXdrsctJpreiFvDY38Tyt9K9rjXf/HQYmTTS6v/xGW7ktOtbNjmuywjrEcrd5R
H6CLS0QYSrYvPQtFkIbic8Ern/nmjQHp/IbebFNrNaKbeKNu0gM51JegXZ614paxppIGF248XudH
NRyac6MExupGi49aQkMYMADcq0u6G8ll2F0YAwWdGLaSz3ozlo+RayE+DppnRM4YB1FTuZCh6/m2
JVgeHKz2hlQ8/xnj1qnfVPXGaxd7t8DiWw+mzkeqnhl5+Nr0QxaBNdDREkanJagRWt7a+qJRnklf
euFn6xyZhWOs1D0OdxCBeu9jc6y4dJTGs6TaHctv3B6M2MuuW/eqqOgrEjch1vtvmKwJ+Y4oulm9
iX4pges/6FRaAAD1dV9QrC3tUGhBlu8KybGIXUHkmNhyDYFpckb7BakvpxC4eaHc5WPA1tRLH4Vb
gGKInFT4ovWSfK4DmXpJbUp2pmSnGWeJNj/5NLQ7S/4z859bOBlhk9uV8Bo1z81nJUf7KHumcnJP
eqyRJv0Of6z+rT+pSPrdojhK8dDpB2niMpcYW362otcloSmkdngJxGoSgfamuRklMU7inshZp0I+
2eJ0N3tP3bymt5t/rY2IqnlSl/KwwAOVVX9mbeWModrCk86wQ/mjKtJ7LTF7W6DlLRQymK7qZIWb
47BW7qA3J+P/X+8QG2oIUOs8OwmUprr+VOEfMLmiPxit/CYgQNiCNt5r2HXp9B1Ve64hE+VZK3NU
Img1cf/UKe2+X5NQrmpHH5td10S/YtZ8WJP5Jchp0FJatnM9ddR+p+e5X86qZ5ierE9cLHYV+yrZ
7JVGJhpIbVNy6+RbTr5kuhHkQ2QGpOBQdDsllJrDXYZLXFH/pWRffluCsksV3KqZ2asv7W1sY29c
f8dJcelA6bm40Jx3Kj9ZVDxpU8ZgGdrEwffMnzSvk/zN9CtKLdqY/i76XqZ0spjje6V6JONt76jm
fMpbzIuH6bAObOISTUxmvAaRWk7P9aPVv8ea6Gczfmht7sdG/oAE4OfjHd8lP07TPbFHqF0AaTfd
PU4W8cXnClq6xYtbjtdmO6GpRdv0Lpm3VMke6ijM+GpNEx5V4YYpZ5dzTeAQf02SE/fmvPqbRYx1
1H7j+Wem0zpGAbAJ8LGgMFxJPcy0LiqQAWLoAQ5H7T3opTI83NWHFeF7uM7xrpr2K0osxSpKCUr8
YFXUL6jzhJp02HQkd9lrck7BbV+vyEThtlGNO3ELp6Nj6r663CqMqjs70r2aAc0IikkwiX1Yr+f6
26DnKjemK+IyKsU0XYVxLzxuwxGcBTOUk/GumTFP1y3koDR2VhPT2/CjY5VSX+TbooRljuldCOTO
zsHCc+pNo0/CrXZPqvVItws+zLQTCPJNZukTJ/OOZtVd4kNGlCESIODXYuJBRsEoxkgKevbEFyJe
91+F8T7OO0MOV5yKwHUt3xM9gSUFvMvEWa6ORGull1MmjhaMupVk10+XMnux9NM6n3OqrAi92l4d
6LdD3G3v+O6l9YsxRe1/wxqH6smNII8QRcLY8HlaL610G36t7yLV7TH19OhPsyBgpelt0cd3iZth
5ZvH5LVuPgs6waz5MP2H+zunPkVRZXAFxruGyTGP7SQRSrznRI+EkYWPfqcstrWzIFVFlyIPiupm
Tcdu8oTiIlJbHvMD4GJTMV/XtxbV80ck10b3DJrvOvrRTCe3SPrpVc5Fh+cuaudtcTWe9+JgOas7
q0rg6lQv6QwtSSq9JH1v2pP4ZfI1Y+4t5XdUv4xYoar5lRSQIiTVI1U9bXXmDir3JxODvbSP6/6g
dtQAcSSixFiK4TaRSaAcI/X57OWB2OmkFy/5RjmddpaR5oCi91Ueb/GK9c2iroeWOE7WXWs4btKl
aJ1lxi05wGjDVw+RcWd3q97avi8idX5HVX7WezsFHTWWR/ah0LbSEmzc85tcJrCgi6RwahQ/QgY6
fSwGfbP3/kkiNWmcQdktm6c8Wtepe2lfM8thPSCCIlZIMcUt4beoPnAla0rfeq8INKW3DpklznZi
ZblrZcd0yJauYthNIrryNa0oh7v32O19Xf0o2jEJJJpfLSDxC+o5I9ZUii4W10Et8dDnQB32zUhG
YwHNkA/t+MVI7tHALFvdfIEy5vYVTXRLVE/zu3B3ghmOAl0aXQNQc/BTDg0xXEiV6g2HvFOs0BV7
v2eoKsiNF42nLT7n63ubvsWJZ4kfIiW6VH3VcyvQjovoLTq1x0OBAm9R/oF4Iab6syWJX2MpHOKW
mybCIfHFRNsXmjc945h1k/FTwj18+sRrPsldco2KLkPzuGpYXOm8HBr11Z8l2peZEIjUr5MoFGce
UHYbp9a3yjxoDWo4FO62S0MvXUwBlEbs6dhEnBOxq7O1m/pPlpxTlOk4djqaSOJuZ3als0JnI2FI
ui9NeFLKmeagmZ58xj3ZIbFB8E7rY5X42VYRQ6Br69xSre4Z+eytGv04RYzwoOSXoZjtRjJOIxV9
jJEFR5EfxvgGYpJad2zRIGUTb09GR3qfPyYNjgBToXX0QKGYyM0u14HbmGThZeEn5IpUnlFMhlez
+TSlgHVJMo6kKMynrv4sLNZEiuBCdGom9VkyZacyH4TevT/q6UEdLiW/MC4++WlGRhuj+VCo31GD
zfRrJtKeL5GAy08C/PhE85dtwOaIZJc4OaIrnKOi3Em/MqK9lfgoI+260Q4Zyapb6a8CvHXr0HAU
bp+19dXH8f1bDqz/7P9xdh5LkiNJtv0iiIDDsHXAeTgLD76BBIWBc/r173i9TU5OZaXIrLqlu7oj
PBwwU9V77lWoGDukTTiYDnV35Onm/TBKyK/slStbaIwTHXvRg2hnTvLW2IxQ05FMm2fmINh0AMgQ
Bl7U5i6XPw06/ES32//MZuP/A6qcZuvYIa2H9GgVZ6IqxEtBSRTVL32a7AwBkyXjnc4vHgpnz1rM
fTZq145MgmGXmw9BcjZhGcPgSW2Gxp9d7dS1fbCs9Vu1WbzKNF5ne2V8dTXm14BuXsdH6Z4i917X
+9WY7poZnSq45CETJePShrtCRzm815SNJZazG/h2/10XS4m6YjtbM/Oodq18GymPkd5TaX/axYfJ
iClqt5aJ3LKIazZO5kzeE6JUs/t2aI9xpt+nJrNq1pfJbGcRo5h9mjW4RDupqM6ss8/n96HhIpXu
lfxn3rmx/rDH6FFx0drL2VrlWo/+BPlo1MW26njD287iXHM+u5ZJCTewNihi0yXiPZDTjj19D2G3
G/VHB6y4wEIQVc+WEl4ahto1DUbkKP0hQt1nnCZUL48QdhOKlpVlqHJV6ta9Y4fR1TABhKqQmj6f
i63phtfCYeuNCThafOphstQtY6tU0IzZ/DyrtxEQR06osnVdP6YSJRcQygxuZCB9o+nWz5nLKj1F
9Dtz6PECkKu2MHN907ky8KrYSbxOrfq1bM2PsHbCFUoo1MIkDyIAIDGNnt2hGtV9fgqUVZtuTM3F
3+bjOxiM4Unhfg+s89Q/0H7W8d4VeCeqyM8hkvIPyzZ9hw0C88KqaacSUugFThivDn8i5d5guw9N
KFYZ1xgu7DZChNMAGxINj9nYGqwJrIr7VCj7SlMGTyjG0iKXQ+dFdX3RXjsr8rV8MxnvlkD/0tdp
y9Ogv9cjLX4GTVHmaCVoluIm0BHfWxieQ5DRXFbHWpbPtq1dQ+7NsNWXwOzmLtasU0/wJmOCiSpW
MMJipztl8Cay0QqMV1OSUSllv62b7K4fOhNVK0DtIplXinVVqXyZGOY8R2SBFyiNuagrU1vKkL+3
4yKTdHo8+Qg8hyavz5nueoJTRBnLo9G8uTFLzgkaqfquYPWR5Y8uHKpllF+WcucU2TYKO7xxXcR8
P1urwcnqVzHrQ1xsWQYrqSflZAiSYEkKyI+xQeHsUUU62obtDQa3xRge8ClFVJ1T9jjZO6Ve6e6u
sNbheO3F3mSbKfYA3ra2bC881uGqZdMFcpY5M6uPFeaRBgyYBpqlLePRYO6vOY9Y1bnmc0Kaovmt
Gesd8xW60aL1svqhZN1ESHdzQt5WnL0p721r2RA10fhuxJwJoTfiZunoLNJ5QwfgYpDC0irEssPR
YCzBH1YFy7q6yfGNkI9bbsNKbLtJrjoIhE6nsaye5LCsum5Tpca2MlsT7Y2SKYY5BHrm/H2q7gvG
qZ34dDi3KX7b/j1tXQJrjNey/mJwFtT5sQ2jo1ZsUn24m91vUzDszuhQan03Wc1qsvk7lMpWyA/D
ZNuJ4mM/Iy1ql2pN6bm5+q66a1Y++nUJ/uLWwXudV2yeiQMgEmi8UTN9pbDfI0ebqXxYDNh0z62m
bvRYXqcg8YJKsO3O9KwggoQoFDjcvpnWTe0Q9zkWnfvV16W67NRJ+IoWRkvNCr61Ah6Vl9roGhZK
li3YcKyyqCCzjIL/AvlAltzkc6aCdDas0nJCdw+CbfgogLwdTZetkjjedJW7l+OIksfWGCimAUG+
GENmY6U1erIpVozaisIEOesZ34g+j/fxWDGXkucKU1vFeKRL8oOCGGf02maGRBy74nXQ3FUkkhN4
7jGJ4ktwMygazJ06yvsZ30oGdWPbtrpUu7xb2eWNEDuO1l41Y3E/g3YWg+2u8hu0C+fuDZJ8+UBu
7X4xi2zjgvpbFFQm3UmMN6mAUjCuLa98hbwUZDUlW6su7f69n9/MaqPTdxrgZDWkjaQ8waOn+KF9
3+jH0XGpdUqfzdaBbi30ll/xpymJ/gvsuwQCoaZQzh2qdPs9USo6GMX2x+w5L5NHTUz2aULmZpaQ
0prf6G0tMfy0Pznl2ZZPSs2Ueqfmxe2FyyNyJzP7o7R50IwXmJZVl2BHUyGIpVH9lKD8ideLlygM
10aEWFExhUtU0/WmVmzZt8PKop+GTJhmpMZxryAcdX/q868k+JA9405eYTF9AxkMVNhZjB+/ZUox
qdqytldzt2pwR6jn3lw7wSXQjkbQynOCc9OAQrxa4/wVlf2wi5snka7b1P62soj9JP3aAhdjl98K
Ur4wTvZA4H6fIqz4bekl7UNk655NPqwzeCk0bmK0m/ZG3hEUDRsyujC/Yhm1KSOGc1EdJgnwBL0q
9AyVP/NtWW9sCYm9JN7OmViBwNO1GAiXuhW1OfqEirKnbNxUwTz5wuULdgLCVUOBqHTd5VtEsl+m
cbyayzofjvOwjYK9Lk6NFXshR0zSP/X1PaIT0vKQIaSu3JzJG9Cpiy3XUzRr1atcayg0sk/eekWe
Eqpxs96Pyls3uCsO7UtkVitleDQNk+jVAW+C4eeJYl0sar0sBWfoG07a9BLawtq09UwGCOX/sgg6
dFPtwv9/r0sPiIkCmZe2SNq7iE4sy+ZDqLGVkDmFwRCo7WNk1ekkUvtGMWnrTN2kxfs8kfgxml49
656mvbZBsXPHlM+BCzZ5dxzYKf6HzW0ciA6p/WQdAKzeLBxm8i1ejcJII59h+DzZWE6ZdKTzzmV/
tT77WSkRSFhamIlwgCug7Y2V70zYEKTQjYD2UbyW4aokH6ZggJ1Em76cBP3dthL9eVQn3C19E5WE
qiJo5ynCtdnSflYEotjNxMzBWPX9j6wccQ8ZUC16mXfnTjLR59gf0bVCqU2+quLzcBlUxXdqF1de
X5pPDhgKBo/Cts5lbqwjfC67GlcyxhUl34iMPYgKhXc3CV7YGYhy1APp3xKdXsqS3N9pfk7mXgHe
2GitmnMBMh2po3ath4eRFUilY4pFpcenXFmmACJdQcCcYdAuOgrKgipwPab1Ru8VkNaRGSCF2KVT
wmvYp/40GuKuHaf3UWFuaFhq7Qsderhw3PtKY+eYO94zcU3q5/rWKTd6+FO4xLNH2tmgEDXLIfEK
1znrDapyetKDByj1dJnEbxWbOsbnrubSLKtrIC4GAdbwhJ1KBL94GpPPgOarrp7l8KpxuEnx0NrP
o8VUV3tUGRrGNyLoOTYRiw1+js9jc3QHvAOBrKo7Z0JkCqxU2ziR1N8D3KoZwmk4o8kVQeC7FFdq
vzJuzV2HcB7Mlcsk1dkOdWK+t3O1HPQKQ3PwMEb9xggcP0tG7UEVX0GneFwLVhVFTyBSLDSwATJq
o3Qgggflo1ZDHCjxe9Nk3+EsmZI9l3OzreLgSWG8oHYP0chIVtoAN42VJhvpjDqvD1RvofoZj9+C
c0hYjoYRILwz7U2qfk6S7XzCgCs2PrNIHBhedLNQkZOpTbDlgL5xjlsFB6azzvMfI7cRGFsiiUat
26uj1AgL/iyGZ7vDJ8RM3jRd7rtk3UzZxmaKF3bvBSnpnXzAiQXuDoXY8+fmeBgeuwE01FRzupXY
t5io6DPqkGNGm5Yymgk6s6nh9mniepVXF2TZlE7eFa+No96HufuWlRkFNPNLe8oU2IJbuAPQ4zrL
6qfWprxj4Bbb/YFA4lhZwY2H7bh2MERBMJsIIsKva7qdOr5h6uyWWEgFeQNBOzOgXiwb/LuMreCF
wS8HWPVt6+VHzzcLx6FJ0FHC9pIzQcaMSZR7pTsK9rl4Df2FP1XP5DpCsxihlw1MOUlL7rB1aR3n
JM1cVliXjH/VknnZ9u22U4FAZrFnPegCW/GoAbXUwkvbaB0FE3uMGc8oz1PIN1Zph9K5YwR5qHsG
38I+a2GxAZ/OwqF+Gdkjm3cF/iFoNRKenZZ/n6N+0CxP85p4pm1T82JZRBuWP0PAIK8Y3ZcuqZGe
JV23gsM5s03mMma5wpwwknF6BGuvtk3qis3sVoxfpXmXx0z7qIVUPyzc6mB0kGZCq4GN1V2gUwzH
jR/HFl1dyFPYqD11KU6UxoJNly5qoRlc7MFmgORYR8URVyepPC04FlN9Z1PRG0KuGsGwWHgcY/vE
pV5BAAub5yoBThnGTWEaJ7bpId09okNOeCzWw/CtV84+i92lKfiG0b/4eQ9Md+ts2IR9tY34tbQG
hr9/LLRhZcVvHPybqcj2ketsgmZNcyy7g/UYwOyUJbu9oVaaQvMCZruz03tg2DsZvAY1pyMPCnCN
jOa7MrRWLeq2OY6MYsVjSURcMbDOxT7boN7YrZGeVa+av01IrTbotlX+5rLEiPiHW+U0wMblX273
rJjXzvmCA5PRe6gipMCxdX6kvA/kdJu2y0dlolGzJjeZ/KHsMZHF0ONoboz4E/NsxK/BcKY8LVpm
WCVvMdCF4qzUVrnqRb1xpbGqiY/3ppsWY4zhli59bQgI+KnY9MrzUCVrmyRbN9rr41OJGUnvWYhm
qp6ImpvMYWtp7aW9wjDy9tIPHOwxgS3dp2sNcmPqwTaxnDfJYti+StejY7JWHMNbjvEmA8jTExvK
DDDB1vYRdZCJeTNowkPTX4chWpcT1j+73BlYCDAFLglUvPngO5O/lNIjdoJdOeaCHrnHPl8wLaNN
Cq1xl0B7WEzpMnmt7Q8luqq2j78IfO110j/08tNBl9cqUl271yKf8YDGw+c0Fnjry/xVK+JzGRFi
2xjtWRudRzmr5Bdks1e6015J96VLxFzDWjix1ZiKxXSVt79DKPk1HSyINd8ThhY1lF9ASdzHe2bH
vFucnoWTrMMC/DxByjx05VkGV5oZWSAK77PwZptcVV28bK3402JwOlwn5ZF6P6qCc28hXY0EAKjh
AGwdtPQbjOTp/3dtAgduDcNFBUmdIW3dqd+0NCdCROlCF/lRryZ/trLdJC39nkVTMLFGi2cyasel
6CBwNS3k7E61dWlNn7pwPnL93UnPs+i8tFYAXPQGJCtzw6OwxncI9iJxl30ARB6MKlPl4lYdFUH2
qNVM82mB/TBuO56L/KaE39IdqGzGcqLXJXbDyJGyJnriMnQ2qlhpNdsJI+jS/MiimVWr157D20w2
vimMfZIhLrci2I2JcTVjuUosww/dESPGuozXmgJZCtremb5er/P4qIjgHjNEG30Og3MJpxcr/MLq
i5RPF2pbiq/Le826xIpxbpiz1055VEbVs02xKmzVvnfGBBJKOsaKJo4Ap2xYYUV8iwZcVwMJbZmI
zXcnSEib7Su2aKbD/y/XlRSoVEtoT0SlIJxVWIG7ju/JGlezhDnCMDnmz0K8Q/7NxmeJWGCAPPT+
qFDDcKCUT8KeH+iZtja3Tq6hjbiheuwxQSntxzgnRyfdTxVKR1j4UZ5irXCAhqZNMk5rKcKjAmtQ
jfHBisudHlp4ZEZr1ZW67uP/WaZWxdRJ3VUBU4OolE91oi7J7+VPgO8kghgumlWbDcewCbwQeaWY
J7j8OfYN4fhpMcDQNZX2Xs6uLRmtEPGqPDdO7XUuJ+qGDQ4Mrrc6cNvANgAbt5qfhgxpT8bwysHb
ac9i2poBX5qHzZJi/36WxLdArd9TYJfhlefDdC/w3KLZurTMgXgocxs15jrbq7G4a6kktIqhgdmu
BxFceb9ylTg95bsAkjfGxKvNjrckLQET3RJUKi4VXzNE60Vhwx9Yy7Nd2gxk0THkjWO/pnMPI79C
r6mGYeeU9j1bq0q/sYpL01wnuTYM34yMfcmEWDMe26qghA5pBJZFGhiLqsKSVqxUVFdDjF56S1+i
WzHyUzx2GMefsbRtXTVfh1qir2dt/hzt+4HarJzPrvKVjc/I4bToN0coS3EI5rXE7AVFvEKuTScL
blPsKsgH0WxUqX30TQlknO1GBjF6vhP9V2jM4OfRp6OnzMIV7j6XXLCntogOIyHgbHITH3KmWQuM
eW+i4M/UEt14wu/CFGVaTlzk00nhxe5VCyuCtoi68QXLUOt+RcaPZm/mpjln1gklE5l4wm+sVEdZ
576BIz+26kM6n2szXbMsdVmjHRnZpc5fnfhpqrkH8ZqLfTrAstfg4saxJpsqqQVDyptesSocrFOR
n94oRPRZi6IVCq2ZnUOt/BhE5qb4hu0aG8wNUuqiEm++WOIgkuTSNe2GPUNeFsklEu/EqkEdx+0K
+Fm3hRf2vV/MR9PO+YdR5AIEkYi7VakYLQKiYknM081U3mX6nU59o67beUdmLIP9xUwOkjNiaJ2f
bsJXuCzKLQ7diKmktWVgZJrrtj9VnZcx5gqvZriscops6Gzzu7otlWIwIpJHBboDTgJSSd4Bky8S
40PQP6MmwFcpPcJrjUNXOXYSFIW9sQkwnktTrht8R6gD0QlFU7G4XiErqiDzoiZfDdNwVzaIG4eo
2zfT62T6sW15erJv40szHmyAUT06larCoymT1zIzt44Q/PU+3fJcK/nOdlB5axcqE2uk8kHZsaUt
Z9yHUZs50rJJpT+3Yle4Lvv0MG7R4hYtuvZoPanmj5XlcF32Lgrnx7h6d7Uuw7eC1aEaNB93qj/p
LfhDslZiAFmxD2+fqPugTeebh5diOo31rzODZd6Wj2rf3UXIMZ1DcHS9V/oQm5iylHX4EMa3pyK6
WG60q/hL64G2QnXxjLrbtsZBqJNFIiolbBw2rMlLNmrbHDEbU9w9iLB4wagBAIAgsGJ/2TLWt0FC
UHJvAZVMc+5P/YdlGYyLOsYDYbkmF4t5ak3nP3QklTue7k5bTZ0mvxpMIjnzuyJOSWaRVGF53zJd
sftwXAWiZUlZRdtbjd16LhhAJDXuTiZP3dg8RnXB296EKqvhLDJWzFbXz6Gi2Y+33D7Vt+nv/bC3
uq2rMTgIXWYJpgu3KUYwUSxQWFKU6bmaT6CdifaS1IU3NyQVwMNXaM+vDlf7GF4rRCAL44Rbr4K4
fjfbc21jlpjwgw1j9p03mJ2nJqBG7SD7terJYVdvnXWUX0P7KQ39rq60nbhlQZTZuSS7yC5EtCn6
S83gGE1t1pJFyBBMIBw7GtcilpnRslaV/cVyI3KO4nEbDN8hFmVX0sDJ4OL2lEm5mMpTXgOp4a/v
6TxZ3Grh7Ru0U3DrHkukEEN9TTXrhegjpei2WRq/GiF+3Dyb7h12CVyZmm4oPVuTmVd/HlLAJw1X
w7LhXau7e0FcD9h+JD+ndqtHylLVl8Lptqgr65KgpzLNrpK8LOqmGVSNbEFKdDYzQPdN5luYnLLM
D8GzoUKjCbphOkekmi+os8kPAP2VinPO5tkzhsCLm6Vsmk+9Lde8S37fyH1H52QkimehPjop0nUV
rHUmQ3K8mhOFmX0VTF39Jphmz8lSSmzSsZSs/8luD1y0Ym3Z2rDvAHaq4DqYbDMU1bq8lRdM3ary
DctvN6xEhJuN/VQ2M3I+K9aDSl8BEYkClZo8o8I5qTB8Mf2FlhDmbOM/DupxpJTA8oZ/UUapP+c5
9/jcHJ1BuXkiL0x3ivihqlYYb/HinyPE0Inu7RFelPwAlU89hjq+MYYMqzB7EN0ymO41MlmULa8l
ltbSXdXK29AC1sSrzvLG+g3uO2QxrnrfBDs5PEzatg82Saj4Y3QO4rsU9tT1R/2aVqtp+MqzpZu/
R6jy9ltkIU49taio0avkrBie1HTpsIRqOOgMOJWceJqcfnZu6O+z85gxMRfaDfKM7kKHwuaUcGi4
/cW2/Hw86v1Tbl5Fb5+U0HoruTtTcaQG9tX+iDTZqN1jJXed+2xQLJfMwdM+KJaNawcn0Q2e3vCl
RXg8Oh0TGM1KxWqSoXNObkXYYQNlX6SOuTduptqqEkR+Iot7NRnnmdZQiTZH1wLtmWOOqDljxpgZ
p7aGxjKKadMpAiWqaHaBU3AsdJO+7gGwvArblZY9V+pnGk/rCi/JVLLetp5nAnD6iH/I2k9GsNXi
eluX1SZVcEulylrDBCBIhMnu5G0fzLiU85cUngjik1q0LiNme1dqKp2HBj3NVHPrIvo3jPXK4VUm
bIDPdQoYG21DWxuuc+0Lqnhw4H1tURBN2PGq7I3cuTup0kQXeIJjeemdnON3WgsycsZs3donQz/p
xlYwEkKBVJ27lFa9mQ7C0hZWVdU705GBH0vrBW2CwBFk7loSIYWwKPnGe838DHWxifF4JTOKdgKB
j8ohe4NX3FjYOp4sArLU+CMTUK8SaWbSzTXj29KkqBXzrjaSQ2Y018gE+VXSRyWM9gFshqWER6uJ
jIUoMaG18cYVcqPPGCJIWBuLySdqo0cAzC9k/yyM+qmM8TMMy0K5Czoio6fM8sqb/ShBJb50PKo9
h6txcyrbCQddVdnQ3bZh8Dnbe6bbSPPFIqBblPqIWSBqskVXqS9KFbwqMbIwypRtk3YgrS+by7pO
lxpgvttsx2hlR5QrcvoJ43ifuxDsGBWooKyCId10Izvzded2SweMTWr5MrAvMowOLWyOpTKluNXn
KQ7c3HZ3Wk2o04PuECPnwAIlDHZR1trKj/HEs/zbwl3YKE+hXvsuykCbSoCNS8hvBNYdW5U/z2i7
+fRVuWAgCpIMoS/9hCFKZHcOU8MawLSLQIqgAhcGemCW5svGrO6DIj/ZqTyzN3k7ZuJcdod4IFSp
674BaWJlI5RTmFg+kRsvWiD3QWarXiIxJ1DlI0O6C2ZYhySAcYpHgOL/jqPS/hB/b/4WeJeE+Zw5
7oDdZqF6H/MzhufFLTLxMizwDP4lMvEPcdS/L9ctk7i3VN2C4DNXUnko2/s2ePrLB7ilFv5Lmtbv
G3YrU6pTaujaXlWH8gaI6vVh0mUMimihDmlTWb12yYA11qotKnqJ5vrdhQJZyZwl9MFffo8/BNwa
v0UdJ62e170LnTOPx1t8boqfHQlwNfvwXfiU9GWVeiwaR/MMlEPMvEH9y492/vQnuP1Kv2xIqFvD
nm2Hm2E0CdYlu8sOAxVD3rhklgctfU1Yz4l2g70269J9b2wHbWt372NL0EHDA6ZU69bFq4gbJGpf
qlRfxor7xS3WyA3vL4O5nL+mvaiYPZjNRbcmT5+o1Fw+VHUvp+ecY7h5NyptE8F/qC4m8zi03+Xw
yB2K+QlLpidwmAXlyOqJbhNbyi41G/B6kt/njooW4zwPtoEXP1vY4QMbSZyahLOKN/td7bFV5puq
qzda0u5yqcAimSxppSr8SukP9Gqn85+NKc47AxX3v7/SP2zLNH9fojrIrOlDWRl7OTQKJHjaBgaJ
lrnyGhUqjvKIycPXoEOLmL1Dm2nrKrNWixges00xGDrm+Fkn6W14n5Zbm9RHMnryJt+3A1hulej1
ZXSoWPQiaB4G145R4AeNGZ4LmIUVKUIQTGf8pZ1ogr+88P88j//2vtze0V8elr5M0iLL1ZntkvLu
5Ge74Fyso8WH/9RsknahruFl1MWz4uEXBABe7IbFtfPFgom7F65/Qu8TY9VBBfBe/u3P/KdX57es
QSkUvVGc0LgL9X5D8JYKuKJUL+Tmv9SOvihdg5lruGQeeVP2QHVBYaN4wHZl0GyQSYkkk7aUnLsO
Da6nnt5UpPh/xM1zRMOREdNqnSt5drV044CvdyFR8hPS2UAqq2rpR9jd8/Cplo+ptR9/rOn2AxxS
yOZNlt/HxpNC9GO5BNEJT6okiuvGPBz1QeDaeu6BDnN7h4nX7JYwnBf2Ty+dK6P2WT5O1kol8yMh
A/WgUKV1vkNdi6zOe7ILX1sNzB3GCcflcjYxkq/ygTn+mtTF+5tHlOHzz+AA8OCn9FhXox6MT3L1
yvPQvRtcNlzIPPFZsk9RsebyhJA8loQXKDso01qMi4Fktn4REHCVM9RhVDY8Oc9o0pZxZ3A3UwR3
/QY9BhdfM2xtwpC65HiLHsuMh5GEYNg4/aspebNp7AMYCZapzUAgw4dlAlnLbhVl8xHfJdemlPpC
VW3e3vCc1iFGJ/Mp1c1zFB/CAtDHPWUwlaQsxMy9mmU7bRvdBE69Cv3YBd9s6GnHkzFWS6v6mPM9
Pink96caY5nNtpKSU4d0KKw+GuM5/ZpwTmjVtTajjjhxcdXL/lx3+YeeOL5LI6dRx2Q5jSvhewRe
TPvEcj3ao6hejsQf0EFTli5E/KEH7Ecfy5VEOGbzdRlusuC9UY853QGziNIUBPKS56UT0QKrtUlS
jlLjyMU8IzkY8MQ5v1UyrEFmYQ3nmHCWksrXYPOb8TzhcMCGFjeP9bTr8r0ONlEDcAMGVjFe9ijm
UrC6H0ESXaDi4TQHz9J/7JkRB9v/MGY447kzD1l2IdpGC7euTe5PtKT+Hdjv3mCuS7D7ha+NHr0I
KZ+SfJOrnls+Ju2lzHVf68N7hWI263t83Ow3y4UnO+wyjSHXY5EsILpLuM4uK67//T4bfwj9/+c4
/eWE6TQ9jlXy1Q52Z5M55FBXFquC6ChgcI8VxwwZGUWp5ZsCwWOJ4jBFJBVMp9CIbjMntKkm+s67
7Fqm09oEu8oQ+CUbtQR7kULYmbruNkPNSAq3zVCXDCAIqHIidj3bf1nB+++p0ob9W1XUKnUeOlHE
OfdjLpWjjUmjPACE/2WrwO1g+99nsGHdfuwvfyET8i3UGFnzyXWIjI+0+Vs19O/lnPF7knvgNoWd
NkV6sPRFcaTpoPcjhaCjlP+ZHkyaDcsPnsO/bH76w5/J+q3mUQqSBaOJz5HQ1jzVD8o96tAtM7X4
P/6A3yqbUdRDbpK5cYA+mmH1jvar/gATP79bf8lI/kMBbFi/3YdJpWjCiPkR4fv4mX8mP+ZPc1Hu
6WhabS0+24P2t590i5X9t2/9t2su02JHNyDND8MP29m455AS4ZfvdZNocK/eye/uL4HBf6q3b0/H
L89XR6prykYo/S5IGHJHCpco5zZkUEFY4H+/5eLfn2Hzn3T0X35Grt6KlFQZ75CJcCsRBFgTEAca
S1ytFcYL0Zi4lNMVtMshh+Eokzsl+gxIR1eCGZxs9LP+OEMqK99JxRw8SrZhg/hUKyuR72TCKasx
nS5h4BumjlnvW5nrG8C70c1tUOXrAAmSPpCcv6QR9zL91LSrjHufuZ3HnVprh4a4MqNhWJtEr11+
LEDIyfNwU64M7a1mT2c3rlzlqZSfWqJe6hnpMc78XsIIaqRBuzGSgdKxS++pMi89G7/b7AjwMZYs
YhjfyojodHYydMg3k7tTXFgjKu67If8c50e9RjaS2bEeMdHQiaLUxohmUVo63n9/Bf+sKfrfDxRm
wP/5NXMX98KdSgwBZHlhciT3V+nfo4YpCax7jw3ChheRtPtzql0U88QjuK7IHYaiGmS9AJEcDXzr
CRPzNDgMlfOjmLhjsvZm5XsveXZUhpJMgXqWdcgLthXidfYSOwzOvKQDf7drDxdA5dALU4ckW61p
EPsPg7Jr04Midn22c20NOO8hhddIQSvT5lJOmyluzj1yQuoi9JZdu06R/RaWlBcrcj+LwPIK8dUE
+wBYVMUclrVXFMVl2Y6XZBw+jKDfmOPkGaSvjClh83p4NOe3Md8a7cGZ578Uy9qfOqvf7gG1ZeRi
2Q0iUruWChGGuK5fFDN8NEOsSrsgI1GYuIP+Lx3Hv5+npn77z399p/J8mIBn1H0blvbVqZPmhBKJ
YSQrCpec/TwnJCZ1fPC6hIA84Vjn/36U/hTBrv+WFK8qs8rRNBl7palRcecgXyWTfVU6CsMcKjB3
xhCr5MlSW2ag31mlLnulgecdGJt0TLkLhqeuGom/HS9/KiJ+O5ZH0w1UPXELEqYGtDDAHU99D96J
tY7RGshaEQYWQ7GxDKZTPuxlCRD+bV3LS9S/D48KvQCi4cdw5NsjFWg97xWYKN54AHYqCnabkMbz
Yddke2yc+J2hKCm2+sJ9bn+S9A6KnY/7nbIBnukNN9pzza4QSoFPakcFrGNa2N9wS0qzTHYNSQVY
qFl6twZVb3OS2BbVG87pWl1kZ8IwhblMmsv/o+7MluNGsgT7K235jmysDnhbVz3Eyi1ISiRTywuM
oihsjt2xfv0cqLKmpEgFY6rexiwtzSSKgYADvl2/9xxoKHMckYh4Tcy+OCMs+C6K+sUYYB9NKvZk
1eUMPeoGKvzOuciuOAe5IXVzFaOrNlaPAa4xdy2ukLau450k63JlIDurdgLvk2Bfl23CFSvLCwJ5
y29t8jVVlht4LGuXUNCzs6WKbq/WlDPeUTdxq/Ysdm/AK5ONu+f08VLtu4vuOt4GO2q3zvS7k0vI
owlMBFHYiJK7Qtu8psZ/b+/Nd9S+AphGLz5s4DRtxSXNvBpX7gY46vr101O0yXasQ64pK6/PTKTW
spL5VfMuc/kPPTKZu2xk+LYxxHHMuaFcZb00kViRnruGJLBKdvHTmT746/WBax8N5w0RgCxbrhUe
jIfiEg/C/fQC0XtdbP/DQJx9NJ5JTeZJY0/+TSjJSq+z28Am/a8YM/vMkzuxlf+O2v+hvbTZ18GY
Df6NZSy1lh1qnTotAbIbO6nqs46ZE6PDd7vPD5cpHNnAd58JYnC8Wg3dxp2emH7Ic/B3g0CT0F4H
LKvludXOiYH5++vxw/W6cujrUJFl33cw60FhGvVVTqQXih20lmFT2ShOijMvwonV2/cx+oeLORzl
ukpxREdsaD+bzw6F5eJc051YtllH42rkimrKXAc7T+S/62tqAKExvv0CnwotWUdjke/nQSnijhBo
U4JIyhqO8LNYCr2mYAOu9ihmb2v61OdWpPPcWSNHy4kH1QpbQLzNvZjFIwJZqNoOkIKu1kQuShmt
xtnsSEi2oZBMZF8ix4HFbhrJtWht81IFsXndgajYjJp6mZ7ScehWRfDJtYFCovYNyWpLZunfBLkF
UDQMYW4pU37toNquVTVSK6DcElAC7Lu3W+LEuoE0wZ+HjUIMode5Vn6Y3qVkQyICeM2rnc0pwpLW
vyb1ipPrt6/167cFcdDPl/LDuOoKg0uVaWxdBkWzI3fX2YxLKuvbVzjVp48GYw6Pm5n0TDQZLQQh
0OSMiGsgDCvbOzOLndiEudZReyWNJ6hL4hKxkyX7hgRDYOaxt+198vU8yze3w+i3B7uvwrskbror
lVOYB5c2pSKsmjcpw/SZrf+v29P9/kh/6H3xlHNa74uRt7BmmZpcBeSBTUl95nGdasyjEdgQjkjN
MZpujPqABMIed4EEeHPOLvLr6co8WkC2feiWo4PPIFENgXYQtu2ht83tf/QimMeLRJ3kqiaV90YE
gG9cU35uobra7fBF9em5rnNiaDePYgpUyMazPZtcZGLd36Ukuudlf5XmLgGi+DqQ893sTP4KUPvG
dsmhefveToyL5vK8fnjsNUCcug7tkYK9py7/VKZnIhhL2/xiAWEejbeBz4FxU/O5kXWVFQv5j0Ry
i8LQeCvmzX/23Y/GXZHori7K5bsbHKcHuyQrznT9U61y1PUb8Bl+k/PJC9pNZw+DeUaAdaIbmEcd
vkN5moeGxQerDVTkydqQDA3o7+0GOdGHzaMxsWmHKDJsPt3z4xWGjtCGZX8mdnfqgR51YPKIxihd
vrmkLNWkuGkppC/eB+6aPM+3v/6vG8eRR704zsNo7hXZN65NbbrDSbeADvHCRvvtz//1asaRR/04
KYY5gtJbHgTZ7JE5hyvL9+1Lt4cAiL4v4EVl7JWKBIDSBlX69lV/vZQmaeLnHhYrcsNmtygPXdJ9
KTPHI07v5PtMQYAos46yDLC/b1/qhKDTkUe9WXRdSXHQnB4oFcpuzac5p3p6bbwbn5zVuSDuqad0
1LOrJAkqRKnpQTslW46iTsDc1sGX1CddtaLA/5wk+NdvnCOPurcaE2k5YQsplrx7SoFU8oc/XhsT
dXPtxz6uzgQfft3XHXnU1+vcUK5LSuqhN4PkqebBX4eyDC/efiS/7pKOPOrwcZRGMqqa9OBGuz55
TPs7szrTI0999FFv57BbG6Gr0oMBRjT3R5C+27o5M6Oe6itH3X3wWZ9aPa2S/wHIvaDoCxibBfVw
PcOSPTfOnrhKcNTjPSftySBd2p5Dt37ffOVEJkUoEa5GOCCvbz+CU70iOOr3U2DpflJcJQXD1WzS
HmsDgIcVxXqdcRVS3VCfGcFO3c9RX88SnWFO5krkHpO8TxyVAt+g3YKlb7BInLmhEw8+OOrlEjFu
mJWgJyf5oVeflGohdLy83VinPnv5+x/WAzr3ZDgmeQ5d4b6nIBd0d6yTM81zokd/j6n/8OHUiLWO
Teb7wT3Ake+ogSMAfm/WW7c8MwKe6MzBUWd2ddf3fcEVOv0HqDRKCM989VPtctQfpqIKqngwqKqY
R+C/Ly1FpfrMCHTirfGPekFhNENKSk52SO0NkAwTbAW8uaWWYVMD4TvnAD7RNv5RN3BVNRWBP2eH
EqibYd856vLtd+bEjOAfvfXknrmNSLqMQsSc14XAo+9yKECGqVfYf7x9jRNbJcc/eukdiwhOkCbZ
YYhSWOOi6Kc7yyg6koMZjqyY6OQcLZxnWaZbUvWGrZwL54IVy5dMB8aFFfXDmbHxVEMe9RHphXFX
iEod2vHOcG+QIJ15yU7tn/3lij90kDaeVFCrXB0qOBOScwNKB6iuX3Uv4ceWIlvMZefST07dxFFP
qWari4O8VoeUrPTa/0O3Z0aQU2+D/fM9dFYxz7GQ2SGYjb0LQ6YhVp5gAfDPzanLe/XXvYXzPR/s
h1bqlNsYVcEVOgOlgAbOch8a33QDjtVJN2+/b6fu4ri/RwkpSR4n4Sn12Z37kIUkMJB7Uc7nvO0n
HsD3yPYPd5GJchLWGHNcZOd/qFaTYmx8evvLn2ggcdTT49QxZDNn6jC/9I/Wl+pb+JF62bc/+9TX
Purs2tG9oghcHfQkPCBx9ofGNc7EIE5976M+rmHI/CP9oCP9AGfkH2IXv3v7a5/66KM+O5rkKdZp
RM/CecGxJRmRtgvKZk4FTjjwyKGS/2ELLS33w4P1q1x0kaaFKM/B6NVBlHj7Hk5Mn+KoyxY1sjYw
ebwxmvSe62Jn3sviuno+Nw+d+vyjniu71iuCiHce6af1yBn9YuFuKElecdz59i18j4n+ou+Ko0Vr
X5VJbC4ZJp23ym/b5+reeM+E4Xx21tGn4GIdbskhfvtaJ95U76i5UsMUZhCa2cEoSFLzt9Ixznzy
qbvwjloqHkJ7UstUGhsQcMoIU1vrsauDLEcWZGtSu53gpihyAr8DtXMbQ/vVNhBtd6vb0t2XSpdX
DJTh9u1bPfHkvKNWdUVbaqeyskONR5b8tI/Rk7ckj62oM3j7CqcW0d7RgNiaA5XryAwPxQu13mQb
qmClPtgv/rvwI1uCt69y4pEd+8FlXfomSgV18GPCrESxy6Y5cwOnPvp4TKzMgZx3vr9JkD33UZqm
4ZlvfWJt6B4NiWbuTA31P/SbmdesMKjsd/pqhBQ51Ju3G+bUJY5GxtL0wUPMfXbooXlRJw/SQxDR
P7cPO/Xxy9//MGTlXTHh02Xdkeccj11PyX6IzwRdTgy87vI8fvxo09EoJfno4R3IboQ6zWZ8zh/e
bpZTCyb3qI+PdeIZwUCqDc7G8bG/J+dlsUHf6c/tXf+5/XLmMstL/otRyz3q76pOwF9k3AR+N9wx
0+KOWIExs/YJh2FIm50zb+mJjuwedeQxCWWYkLd6IPcABpengQ3uh3CVvFTnJvBTPfm49GGRV7vQ
7lgdxOhtEa5Q8cNQv/WbHenWMP6Dc8eHJ/rccf1D3eUt2mWardYQpoyLjkH/7Sdy4oU9rn5ITWuc
w5qAf2+AckOrbHwqAWW9/eGnvvZRf3YGo5slFdA3GvKbyQwYWu+/f/J/v4z/E72W9/94Zdq//y9/
finBqiVRrI/++PfHMue//11+5//+m59/4++H5KUp2/KbPv5XP/0SH/znhTfP+vmnP1A9m+jpXffa
TO9f207p7xfgKy7/8v/1h//1+v1THqfq9W+/vZRdQXna+9coKYvf/vzR5de//UY98g+tu3z+nz+8
fc75vUcEZ1SYJq1+/uuvvT63+m+/CfG7CKSwA2Fapk8eAPvg4XX5iWf/7nqmb/nSFtTLOJJuUZSN
jv/2m2v/7ksphE/OJxFdd/kWbdktP3K83y1bmoEkudEVJAX99s+7/+kB/euB/RfJtfdlUuiWL/NT
z+fTHT9wXOlYLlgy4o5H00cfRk6hPHgXdtW0u8GFUBlb0lrQ895+qOPuzAHBz+/eP64XeCZ3Jiz4
FsdLeFu0spBQTrd5VhNDQjA2bwIjCs8lLByNAn9eKLACaTrAJ/3jgxo7rYPSCOyAo+ERSFNad63a
126C0C6CtEjMzCCrW0A9LMETidC6Upl0KooPOHM70+F+7s18F9cSHGfTvG7g0dRHgRDXTQLb9VBt
oi/OLoLaih5FGuCZnGYG9h9evz8f8I8P9OcR9vu1Ah6kT2GtT3HUcTRkBHdRAzuT224cDYbz2rzX
HkBc3cv8g6Wb+LqI5+TesPtzG+OjEMY/Ls0ba3KHDtQu92i2Tc048yzRS5hp1nBD9Wj8jjmyOYih
ZC6BmcuBUGAJcO9h397FtPNeUcL52I4eaZpmJUI48WX+9HaDfD9s/tfk9ufXCkwKphzHMu3jNAar
KtLecD259cq62gVZ7F8UzkT16GSDIAHxQt0RUiOnAZZhQPeGlWAU18iyxGZyQ1xKb3+fv/Q41wog
Ibi0UyB5F46m9gIX7ODppX5/nljGplktyIFNG/J5h3wYLssomtWZa/6l1y3XpK8j3qLDm8HRk9F5
Pgl7xlBVjoiGlSKhQBSQrN6+s7+8eiJwTH8Z6kzf9nkHj5ZEsmwDI8HE7cdV49x2Vq9jcGZZV1AG
a+Qvo5Fn8rK3C7+6KLMckebb12fNfDSaMahIiA28ftJ1fOc4GyY1qBtv0IjuqtEUDn69DHb3yvFt
08bX0HbPvR2Yn8eZTIcam8eTm5lWcyMnWSOQaKvymZRJ9aqipcJGxbmH3MhMunmHkcuC35S0IIdC
QeSGIiQjtu8KW6i7IYWBAdnTnR5VlJv10xRo8c4Ge4/F043sb24hR31ntHlnUhRLOsdTSu16hUhv
rAkSB0U3ebAipoYtjq8VZUpGnLUNMA47oKS57gmRuY1lV2tw3PImIRypt0aXwaET3gywy9bII9Is
SWjiCSp/LTx0SYVtOsO+tNsY2ppR1lDH29oT4q4mZPqHU/oJmL9xqdQd27yWX3IYirBwcdwg71w3
leGTnhoXCPFKM6PApW0BJG4qy4YjSf2e5X5jE+pOD30DduJiNlvV3se1NX/Lp8ouYXvk8UttRqOx
c2LPNXGEKY5WgyEhvxqTnbZW9EqOeIZJ258H12f1WYTx/DmxdWtQmdTh42IgIbu8GSr9KXOl1Iwa
OVuocTTTT8NsjO6mdM2F5mv7Dqlb1lKwbEN+DJCesV1dDVUdaZReDIarvHYSeW0mTqPRo8iUpD9D
AnJJZxvMz2yYrbtpwazmexH2rnFRebYBNdzupoP2Bxf7X4vavYor6tkoe/EoFA8rdaF8R7AKhEBF
BnarIbw7To04EhEAKP2pbAkThqXovzWljMEGMCyKKzP3ytEnM0YBKvKzxvlkO+iNuGsxxPexZ5ZI
SVWT4ymywpQctbiPzS+zbCSb1KEpi4epSkLr2vNbSx5K35aJv+fxjCkIQMpjP3S03riPPK2o3zSH
NoCXWjI24JFPaqIr84B9wAL1xiDEOY7jetWWYF3vMkrmeljXY8hbp13NhiBIfSqNSm/gPKnL3BCZ
opFkV5kaoeTAzlyYA8z2uDAMST3K2PYkefiBXXHj8ySBHkpKiLZlW+l4P3tKkPTZKoyn7eig+gWt
DSOlcdPk0fKX2qhpKodNJ10v29SeE4EeTaQAnxuIdB/WIyYa8NuaUj9KFRpMQ2OmNpZW9S2gLg7y
kiLuLhlKDe7FlTUwlFq5GszTrJ4TpxXTHqt0k+7mEcwaZQUx6We2laKUFjAhV8LU02vK/56z0KHe
liWCZX/kdRX6ZoqLwrrWyA9L8uUl0op58GeF1VS1/efEKWxe8N4foi9jEWFU99IxxKBtgQrb92jj
P0nfytSWVdBo7OU4xylhoUrgVHSrlvrsqMTyMDuDOZJ6DG1kGccwPVBvHaIMc5x5Y+YDh26jH432
BbWogPs8hSQy8wu0xmmnKwH9fsFLF7WPpKilgIKE345K6a0Kadl1kQFrgtQB8Fz0QeKvajWgxgKv
gSpLJWbwcY6S5FbZHdUVVZWYgCPgFvUb8LMhBQOAGb+q0LUvh4SzHaYv17op57j5HKeZ4+zVHCB9
8RxtfDPKPqL4t5nws9RRKvWqNZoIAFdkUUc5pE5/ozLWB5SX+LV5MddIZTdJHnki5Vg88ijxnhJ4
ZGseGjRK26uzh0JExnObi+AO0CsyFGO2wBpnZWmDFk9kqjdN6SZ/BNaMMDy0g2UgC7OqfFDgoUgm
jsMQyNgcaOiElpVOuDuUpqYBqvXjjDDCu7FnZ1FKaKMPN3BcqOSpkooaQSesKrVryV0c90HRy+6m
d71g3BuYfbuVzGAlbNtCqQ9Fr+xpk09Nz84jGvy9mhzjlWFZgkkPI4OEx9h2vsqM5fGapTKBDyvR
mEoj0+lRlsoaQFzhOsWWYdjS10kBpfOiGWeI+ORbtM7l7OdxeUXRQONx3mUz3Kz8OXaz/WB4jU9t
aoEqxe5sw8buVBUzgo/SiW+cChc3lJuiej87lCwvvAT/XSMk5S8FmK3uRrS1OFTBEMBQcENSyxv+
9wBSosMHBJpeQ+gs0m+GV1GeC80QNYpfecE1u/smOJiJ688GfKq6sYAm9EpX1yOma1RxydhDm6kg
+eW6IpGx7SdArOZMDn+nOqhYCaMfad8qhJSZBlAl+6FKHBwx1EGuUlFwi1mYystiNqGkaLKjbkrk
BUAU2jIxMePG7XTn+1VlXk9h7SUftKGa8qZ2yYK4Lecshk2opNFsBtJgZtgBCOoL+456p2HRojNO
UvySWHmGG94ZJCavRqc9GhUnhi+nc7cBMRGOFIfTmlHqB9Sy6s76yEyhe0wI0hfXxPQqElOUqfR4
1QxJ3H10PNujxD7rHU1EZbSDfZZZ+SXg0QY5y1Dr6WXyW7+4s0REDYKuDKocXL8uB6oiu8IEhmZV
SXdXpcoMNwOv7YemYt5b14NTQP33E4UzZ0yHh6aZo+lJx14xHvqsDo37wk7aex+KE9WptUUtZpkb
3sFoQoUwmEg1tuQ4T6IHaRgRMOg5r2+aUmDotseGgqG5r1R6RVFQ1L6E9lDjV1Zj3H5sKgpIYDW6
xXAvare9D3109586Kwk/JK6h0gsFKbbdhJxhetRtCQpnnZgu/6EEhwGoJjOjZBeAi2NpmIj32hpp
57EDgLwzMyuCEob7725qJNaVdq4ihq9KRpxt1BoKs9VM6mNchbhjPKtlTAnDEPqihxYDFDhrIoqW
RRBijp5N8nPLXkIym/xKvrhJ2j+NWV+IbWvI4J6eb3+BtRIjMDLaGCOzmL5Sdjy/k1WKqsoIneYh
rWPyNuZkrm/TUPjVdTSmo3p1+zJ6r6WYI8wfivLzoVvkCWbPhMTZfGx8AVnBmq/LfMUqhDu3Pg2F
FiR+J7luHlovNg+pCCh50obLmYfV2I0G0KUh5cW2wjCqnCxkQWHG+bvE7BeYguezN48j/4MJD94A
zRhgsPOdzEM17kqP8pjAbOpLb2Ju3/aTD7UizSUAyyZhLCDFvSEhmzQI3B9+ZGLSxU9jBJueoW5A
a8owg2kccTCumzBRF1kKs3gTEYnAdWeTP8FY78R/qKzg6ZLENDwanYMujTq17JsVRBYioykHoNAH
88e0E9CIPaY8sAM6JumMJ8QXiszUfBKJ3zyX5eTAAtC29RHcM4pgP57jL2zVKn2IZlZnPRanwW/e
Sa+ER9UXYYbgrR6F/sD70AZfM5dUzE+mWdvdJWtHUB3bJuwjFqopVKd0k7du6l2KMZQDIgFfetNF
ory4fGZpVN4WKYd9lCw6sCtzVznyAZ6ciK8d7BYW7IFJmhRb50UY7ueANFwGNGV7DbntrLMlc2QR
ma+eXQUKcpQf0tRamTayUvLd464fPhtzllBOP3Tdk5HUQ34rWa4CbLUbKPm5g24vnkawwo0xZU+4
UkcHTISDA8WZXBWsPdav5VYQwoi3vqUEJXOTRpdiWvC1RAi8fefBFa7553lF/aThjnCdqyZ8NT2O
A5FstvJmogElzL/R7FaN54MYMoswv5i8LM32QG3g2nV57qD3STx/Mzeu8zlqWuMTk42rwWuGCk5U
zDZknVVJ/9l3056yLW9BSAdtIqelKh8SVx6NzCaOW8SAA5Tf6J0vpjbeFGUKArEOcLlFtUFyZVQu
qGQJH+Jdocnw2k8qpay0dKYe40+omJUzVJwWQACpo01l1v6LyXsCWbiil4OK1Zyp2VKNTFDRjOzI
Zjb76iWlvHFDX4brovEcpGLl3LGurBIbuFPV+u9g3GfVxSR1ADHOt/QHZ4p8f1cOC1LYyxJfrJ2c
t6kckn7eRl1pveqy4Gy/LEyMKyUW8/TCBtk/kbupZ/NKG4b7iWif416E9OPbWMf+N89OuQPguxNs
wFRa951XLbS2LOH9mN1K3HRBlS281CiNLycyPb5Z7WLFaxH+ctmolsnecUf7g5b+OOCxMTpkJdMi
AZjzxL+ZSwtDJl6eHGy6dDp28YM1iEOiY9DruQ5GHkDmtjakGLOlFDRgeOi3vVtX7Jn03KNQGeLF
2GZSjDFKGyblTIaoC77VN/BycPG95VtGsrNBhhrbhI2xuYpwJH8gFBIHW2P02MSqMuKNqpukdzch
8elnJ7UWovcMrWGvi67/1KcZnt9i6OcvxZj2csOrCnN1mlIwE3Vrz8GCX4ud/aRNIoBOU3TthV3Y
tfqaeyIqXkwVjOpSeI3pXcRAgYyLOBU2YuKI1fWu8GBz3zE+iX7t8RdgVHXW/1mC8W9Fs0+Gqn8K
b99Vr8WDbl5f9eG5+v8hqL2c5f33P8PGfwlqP81fXrO/hrSXX/pHSNt3fieO5gufqKW5BKEJBf0Z
0vZ+l4icPJNIk+lIU9j/Cml7v3v8BYEhgtamZfn86J8hbf93K7A8GQgQYo5JEOnfiWkvcaZ/BfyE
DHwWXCaXWqLbBPaOImy6RQ4QOwiv8jBhh2Loej8a9bCP/CnbFq1tP7L57e5/aKFfxF2XGO7PFxXc
NLF8Vv2WCy795+AX6SPST10fNk2XUwlQw46CLqYFQ0ZpZdh0FbiaQ+bYEUsLFbeI2mI1Wv9WCG65
deHZjiDKZ7k2fqXjbzGMQ10qM71gbXeZAFQLbcraotle3L/559yeHyWq3Ldv3RLf031/vntYB75N
8DcwLc86jrYnzWRMhteWewOhzFPntTcT+pPpfU+dPNSd0BnfCd2x9wpF431NyopYS83gu/YthE2r
LB2nl0aPg/sZlZH9gRU2BrwknR3xNMZFSvY6HKhqYwmvaC5iL7XVg5eJzr5h9YiJpgZ56lR5cdvL
pkv2TOdsZo1O3BMdvq3bDBdtaJmjvSltrxyuwyTTa2PqnA8F3JK1h6uEQwBFpItnV6eXRS4dtU7H
IUCWEjFyL1PZMhuYOoLdo+zsCXVf8ZpxdgqKwXARZYvLGa0LUoIhepXCDMF4OqhQBxBwVLDJvT1n
95Xs7uUQf8gmjfxMaeMdgpBwcUfrByKC9eVEkO+OMwJYgKIwvykjB0XQFw9wM8RD5CrjIqwWAK1p
LTYkLpL6qU1GYpHt/Xr6vj29E/UMqSxGjW3VzRc21R8N5ZCukQt7LyvHZNkXsUidFrkhu3R2/1oh
9DOg/PV2DkhGwGvwHCW+6Cm4inJwljWErrWYreK1CoT3EvRVBet17M33feR+yP202aL8vR69qkt3
gyGk2Cb1yHhfsCq+6BR7lUPXFeWd6+OpnvK+3lu1Mb3OdaXbS+pk3RH2UG9hZ5VVpO670WgzfLHa
vgMO6H0rlQcLU6g6wyIn3OFucLSHqyCeNA9lEu7HMZ6AR8VBl/pX0u8G/y4mHifXOstQJVdlwXTd
jBYlpUgJ8vq9ncxD8+DxoMYLlfXRl04abX+oa79lii+kfSUIbVIzLaHhbjUdLcBaMpH1N48DSCYS
QP2DMWJ9WHucqHbXEc6xR/Lru/dxluZQ8w0iEKAxOmx8JTj6bWybskE+k+Qx3zO1i70fJ7CMIF/4
7+0sFs6FD8qyuBx7pBa7DGLtixz97knNBWLCKDeoT4cIHFgUyPaeiY26Uyz0yxSRDFgeS9y5QzBh
DHXchH1RkMezt3HdDBQw7/FAuq3VMJOvCnYTu9DOdAPAgpjedorL6n2m3crb2CItPvsMrYthqFIG
MrMqtfZuEmOWEeTlX6qysKrHXgPpgzM0Mf/mKmvQE3Qar2jdw7dc+w1nEeu+NSBVpEEsit2o0zLa
Wh35PPgjs/hxkEYh2TsZrC3znEFlo1wRUbOSJgvijsgHehpqDKadw1ECdg1Rl+tYqwVjmqugu4IG
ia3WpOyF+6Ic+c7H/AKplJ0S6KzcCcJtYKa23hLxR4TSBMKdPqVdLNqboS/l0ygyRz3g65EKJ6od
PNZFOEAWF86D9MyR7V7RjQpqeZ3RxnHi2ZuhaJLsEx0aGHiU2R6sMKfGsZ5MRpyu2iYO5EWeOcUB
+gy89Cgll4pBPm3FQ1cZtXjJbHNCZ5ZPo3/F7Og0W5cwW34tTbflWMRnVRv5BX7abpptRcq0tHq0
xvb0Qsi8iq+xuBD9Jbe1mFecedroJibdDCQJy3mXqmG4dtoifu+N+eCB8giw+rhEuOMdJWvFy0yw
bdoUJttaWjKB68t5ePc0pV7DaWxqdw9tkQXQmghqm5cEhHD+0pJpcU2ndUJ8s0TStkQ05/fuqAfY
JLXH3lYXoyxv7TFfoFrSHq5qC/PLxrWn5lUS5kaEjW0SpZXn9XvDVd68mRiAXsze7bJ9n4jqcWoo
rf1a2Z649bK+xh+idIOcSjiDv/Vdv3+2RzQxV01aaLZy4K9rBNC4JzI/X/wAA2CwjaU4SFuj2sxf
fEfJd6Xlty3BXOS964pTUJj9/viMqqnSqwkK+NagqgHRFEdZK98PjEfPmu17ozBHzHhujIolyPMY
GD6BBCCEEwB0lEUC990Arr5vZcW+hxP8q77NvGbfREDx36GTGMuDVWXDfGjCsISmXkVxwrlLgljM
Fm1y509DofZG7WO8Lybi6OtWOGlGRlvqurdZAzxl5UEkvc88Vd0ZuqT6qKwqkto5QwFWjsQhw6E7
8uJs4BjS1EZpA4ulCouDBu2NNepcB2t2nJoNxumyie71lADHxtFHLS5f5DPjZnRnK8xDKyNR6srL
zRgfpW4/uuWMYyEn87uMmL+AmuviI3aUkaI1qetr0TdQ5bw+KR/TyKnA2VP+uiu71v5U+LJ+rjvC
X2wCrdrazn47N3uQ6MF73UEJX9xn98oxb2zbam7hQ1f9B5nayKBsDpviHcDs7imDgHxP1LsDvRpp
cd8NYYaxO44Dcz+4eVxsatGaLqbeiaoC25gmxRa447wu8abulvl0Wfj0wvavMw4rw11dTxwEDBEC
6L2bjU0LBzeclzJC9dVTzBTIVua82HuMMJA0XBJFLxsSOZprMyja+GpEGsIP0XwPQWZvMlMZwW1t
TeN7IktJcx0ETRbvhp4E4p2buaCxS1eX+3KCOr9O8Ww3hxIq9QyTrwnCa8kqsL1skZCxLnDd8ms3
mv1NkBrTeNGBjOg3s1V7B2bsQaK67/znKtNxhaN6brE9KGtGmaGT8BX4mplfd0mJCRFvBR5K0WBr
xdkoo4HhwRpeU4QGEKlNkL8XPaK9bmN3LGBXU0wGOBNPpJZzRer1MjG8Fn2dr/q261+0793FlWVc
l13QbEFcBZ8Jw0IItT5o19lKz9BXZkX6UGJ3yKck+33CzBDuLeyQHM9dWLq1gHvXHCsIgobmmq0o
U6JpFHBeVFylN7Nqg+egW9Ky2MZ+s2MZXmVDXFySxexeEECCCqqJUJX1UK0MQ2MiLDL9KvwcVDHo
hidDquxTRLIBMjWCm9cVtb7+2jf77IZcSOurjvP6ynDINahkzUydYAi1ZZp8Jl5tPqVe9X5oApvz
2YzjyTxkjTBY/ftZAg+3umJXV+omdJzP5RKnVfnS44yKA9lMtwB+pX2RTjAQU7flbDHR0Z6I/1Xd
9uZFF0X+ZhImy/1eTxexqZNrX1vp1hBGvvalkW4TiO63KsjvWAaVG71Yv1wzeN/ojBVAO1h7VL/r
wJaHmiAAvtPsyrOKfRZH1W5Cj7IJVHHR5UTIXe/a7XD5dO7wMXBcnFLJoFGvg2SkXihZuXmbbp2x
kQfOjLodByX9BcPDt06W2Z5o0OcWJ5GO0vDC9OUfZp3LlZjS7Wj15V0WwgYgi/+KfxNeTQguIFdn
H8uI0ZlMI3ufTdRue5xBxe2ulfk7FshAIQ3zXQiUh6MO7yLKW1gkAlMSFOf0ioNAUl81B/FRRQjf
m2AP8CXWSGvFVVgClE1y5EQWFb6xLo0DTxAHsbDS9/HsUABd217McDUAU6HClQyOAZOmAllk/B/2
zmQ5ciPtsu/S60YZ4O6YtoiJDM5DctrASGYSM+BwzHj6/wRVbabUXyZZ7VsyaZNDMCIAuPt3z70X
tIkuVodZm9a3bNxnauvHqdo4oh/Y+1nue++k04Voa+8Rm5b3Ttt4es2Q/M1dR/dWpmXPYMaOd7rx
yyPFYLdC0vHeufGj41LqHo8EVnK629iL/+IzuDWGglFOQf27dlR97lbeIa0w6Ddu4x6l5aNiTcSV
jMV6aNOS0pL0VQyes51yGqyNOFi9dWpY0S99DQZMIVdIXdKqD9oUknKJ/mqd83MnnTO0pJQCAMqV
wG5peMBiCcRVXIX2zwBdpHOAZSsrPdPO8KiNx0LH33XsgLc3vqquPY8w0y5wntm5LFZUYvPa1dXs
vfTGf8on2rdmeqZcUnwPdJbNu4God5ahhFRhLvOlv8AISzyqoKdElpW8V1XVXIhA3S2rf4+mTwPd
Krxrb6qDD3dCJ5moz6OXqb3gGh0ePVNcAsFc6jquL1Myv5cpv6qlIhK/0EiW8MURkgC5oX3hnbsE
8+4k6ZYl5SEDxkYaCae9HTqnptqCnDJCZ6ajCs1BKXVvieVQZGN91tGJQxo7g8JlqdKXYBrp1pCk
ckodli9L7YtrCgJLvSOJS12n6RBTDmTocKg85648NbRbMXWiAw0yQDgZscZOVx+sdZE/Y0lFYZWx
l0KxCC6HGkXQCu1iHxO7Wo4V8WWh1kcIjGNj51yhMh7uNB0bxyldH+2QBnAb6uJ1dpise4YRgPYb
OOrR7/dIsUdFYjCJKFZ2rAshzzRjwZ0PRbFpppis82ZJq/dV2w8LFR2Pg2S5mwKGBzFPfzLmvUfj
O8n9mEPRVkXJplf45Ta2e2qDZNZslyJ+yoW5aHEl7JcqpyezqSeawjzEQAZxvfeaCC++WnmAX0ii
VApqi0sKa8LsqhpMtme6f5j4ajb21FBfl0p753vDtnFoQSlSy7AoI5yvsnZuoJx41Dd9TvSxFR+y
sEA5G1SGZOaQK+LQSHJ0FtT0iLDl8d0Pk/4uTzRFsRlOSdbLOFIkr16oJW/3NEtfcODMtu4yW4/x
mtcFZWa1++H7812Y9eE7rMKacrgk9Tu/nlIdtKfyGBLuh3Y4dzz72HDzsCEnqXkObXuDKuI++3zN
V8Q606bm9zUGBz0QjeUHVLLKpNo7izUcqPWmi8ZN+sc6L8n9I9MRtuCUI1soQAd2A+saF/dm8Cia
qWgTaNoAQY6xRTQyObiRcvTOKptx7eJyJKjo6LhIU8TIdqaWd2D7IBDUKC+IKRxI++lSNmggRZt1
FNh5nwMDThqXSNHuFamv8rDqfD9TR01c9mjCXRyu+kgKujiWNZdrR64/QEDdVjPDBMnoeRoBrB5S
d5w7TcIxg/dbJe1AdrSFxCn692zDP9xn/ZiEtIXCHyjiij2eDqcsWuNRLmI6gWhP0CJBmlHWuh2d
3zHiUrKZYMgoOFrjjO3zbipFeoJ5iGP/CMJ4GKkHsEpXJdt57qnvVdbq6WBvSwaILOYdJR1yn/cJ
4/xPZ3KS8FZ17Y9+qim6zUTmMhbOV35XcDXZ9gC2abujGZDiAKKjsgyxEHJOyprRf0GCE5V5L4a8
duuzWfud159CIE3ABikzdUbdBQCUnA/r6jqQE6Mnq4AKnwGdYWWy3eEFOqL2dTKngGYdbQKFOCXO
0tqn30p2jt7p7RunbN6SThOO1ioBxIQUEAWlCfYIVjQtkwm06VTSbXRsDmElPll0+00IjvFgWgzg
VPZJZ6cyi6pYNU/M2yv6lsPmq9Gj3hO9Qma83/5AwditAdrY5DU3BuN23hJolJOqSScHMsy45iSI
N3TvtDwDInhF+QoDY3btzKXZogADb7TDmQF9RyV0RueUijedTmP2S+V21ZFb0eyTFLE/k5V1hXGH
M+OAUttMeCRJ2Q2ivrGhmibXardh710QEJSBdLU29xOMKqVjrCS9199lQyd5O92sn4M1b6jz6k0i
qZumvSbWLWen2bHym7BeilfHinO6/Lxi3yq/aXemJS2HhDf4hK0tHK7XBDyl3FpMLMmqSxQTiaVN
Of+uqBFzxMCRvYQTaliTNEwPbiaScasXXz6nGVTUFkQkPQq+2i3iG0EslKJygJ7KHzbCU5SlZr5s
u8kjc325njtVnPeD+dVSAZzTu7xxzbhXFWAQUsMunZf2XNYdrc3gVmBLzXqn1ik+azqT3NSx6X9Y
qb2xTMleo1zT68Lh1BGxXf1yQO6KqJtEd2n60bm0LNJmM1AYywndbcdjaE+l+NUUVNbeOHJrHLs+
lmlZHsKRrS1WIBIgs+FUDEsAr39vu5OLZoeDISHQ6qGVs/eORE9Lt0eJfTfSZ6mmxDnUnjUcu0w8
axnqc4d+S/Tj5YdHWzSt9B45piuVgXbe3smpY5kfVnlpr+MX+gxdmX3SnPc+dfVkrXbnSi1nee3M
d81EEWnGrX6TZq13nhWhOGgixuANm8abz3wprauho791OzHIuI0nv4c05Kp4ZkQT7wBw2zOrqqtN
qmx/a0FKIAz68SN7xfycZnkuemE1t+0o7j1FW2rpFNVdEwqfDU88H2kyc+AFm4yuBa/SWyvxqn0m
s2Tj0xUGiXaidSyKtBImnKl/5VFin7HXXuOjINr7UCq6L3bq1Dp0Kn29TIrOIkc6J0iS1qJhY3c5
7280hu6mZurBPMZX2/X101rwR9w8JNDH/4aH3AlDuUUiZzWwHzbh2D7AgJpoWkjCC7OUbMLUcUzE
84A8T+T0g0qx6OST4+wrily01+5N2Pcfg62WaGJYe5YPDYcDq1q37hxPiKeq/ZlzxKABJSGc3HbT
Q08M77VyqDkZ+rjcW+HKw79YhmdO7CcgKv0Dj1q+WSmH8gH7DKIEhiqbyY+HIdS72NcdxeInrpWf
/5HZxrxzOeG/9R5DyY2bzE9uXRDDVgxU2FltSbzaPLMWpmm7s3oq3Rwm0ePkmGMMTRJvQpirp8Wu
Vz5dnwahkpY5MlnVgZJ5KlNj8qh7fAM/+o7DL3lfzk+xmq+kY5PMtLh2KRWvxgcYm/vFTsyGDNZl
u5CLehU3K9UVvXUifNhK1BNtn8mS7DMly12eqxcEB5o31taLzMIm32EswD6OFTjI6MBsm1FcVl2/
nsUzHcei7iF11ro5NyD/+wpA82ZOpBfJgOpPBnXh03Ii23zj/hrmuL6VGc1+vuewDWGv/akhefal
tMz1WM70b9odpQE1BRewQcmZQA25m+L+hUkUBVgWfCK7OjdIjurU6mcj+W/j2jB6MPW9i13yHFMQ
0J1Dqi/48wRnyrEn5uCjub3roG/ve4o5ibHx692c0UTbFRUE1Nq/VsLMNEQG6SUz0mBb6lSeI9nr
W3uI6W5rQ6pDaUov9lYFeLb4dIS7ODejqfA1wvxg5IcnXOtQGSdJo6aRpMLjcuh+MopaP4vC9Y5w
cSzeFcuCs4AVd2lH9ZXnWTe4IsZzq7QI2WF8RSnE1KePjAHqvUBp2KyppkbBDJeVU1UXzBlBRCt1
BnEYXGfpdGXgszcB/bh+ai3nfdvNt3mcpWf1EifPwTfvaJqgTDfY9KmxnHET3MFr1WxISx6nzUIH
1Nx25xXP0XYWD4yt6w2Vbz+I8/L3ac2nM4n5ehns4awY2oOpazQI5d6BSXJFp+5KUQQjqO4qpZng
oxV4HWDgHMAX2Myu2Ht+mO/54/YbEwSQzeUb32QTos+Y8fvnrR1bZmOFld4s7NZpoWEifPSavE7O
3W8QlIbm7Qpbw/hTJz/ZWCzvgxuyZtknlSl0RUWbmLejhvJ5zCtO4mRi+WVHt7vw6BbI9WUj3XIX
uArwpHPZCC+yYST5DaNSRWElez9MAV8dnyOOaJ0NXSX4uYX9IZKs3pP06f9aZNWxFjfzlqFmfQ1l
LR5jiNmjP8ScnnKZ5UBflnsXd1RuFjUN4y2Ttmgex4YtHHsB7HGjOS8CbkxXpydmOV8eai00l83q
3DXu3O8632IBzhpaUgBlSn5I1ef3ypqDcptkE6fWPu/PyO2EuQknJK3ZYUpa2qq5na2yeXZY3yLB
NPnEXpPXlA2p3J06WHa9g8+IEXP6yPxl2JOh3W0mS8YX2cIRrANvfKYN279CUAqPSynE/VLb7v1p
YnTHfMc9irxrj8s3Skxbx0BLvQwxk4TqbmRVe6SABeC5IlT0jO2qpvsJ+YOmzvlehOKt8+riFcMO
fPL0zSo7weljqczivK3fIHOa1Swr/EQcVnp3eetHsz47ReDhYtEUxFWrqT4XL0N7G4OA64PjaQCw
zvStk2ecsQMm1E2mjoNMrEtHl+0xd9R4WeTUpsZzOZC3WNtbKO9TEyfRp4/94DeHMKcEBxKI+4eR
zCapJhjMAis24+E/QO3Kg1x5B3gh7CTYWNYCgFV/A93QS8yYSAeHbeOul0r3zDubYT1k30C4/Q2H
V0wD443hqPw1zD2Hmw27aWZvgR30F7MdqHFfSV0sUbsKy7kg041SQ4q9qO/4Rs/R0zxaL5KsqneD
Y/TDMnTrWRkOEKpA/vvESD/fewxSrpeJ7m+pcUhErL88mWbZipu2AGOfjD9uvaCR+3A24toXA9t/
YBpG7N8sPOXC6dNkGYQBtBcBN5w7Zlva/nikyevQx41l73o997+C+sTUg8ky1iVl8tEUgm1sfpqt
CyC6SdmHsGkfRjvro9LDg7Ck1/mpfmgM7/WAbAlUuk3X+jEz/lto3lcsYFf91J4FmCZoduIK3/az
uuDZuGGyXRx7EqvdeURSWJkAo/MeAuahTPby4+THXpSU8eWSoz57icuZd7jgDUcu6NjWww5lRLvs
c3tp9t469ZuhoSGNCsPIb1QU5vWta9VoGISgL316nehmP8z0vczDLM/GQdzP1ImA3dB/hpOTWjlD
O0uXv1YhwbiFx1KRuXTBACU6zCrOAmb+SZVSO6qHPdwrv85/oWbMjZR8LsDBlIXTN8UBN1ntydMS
TzuJP+rB5xS4y9P5xrZIkAioUqGFkQa5AtZ10teZPVyPsU9zzNB9haSYr5wkaBRM8zu4qI0Zh3Ph
5lfl6AbbU9TmFKSbVs/FmVls/5aK7wunHMZtLDQMVfkhg+DGXQQTSu+aPrSWxH//S+aAC8Op3r6A
Cb+rFvtKV/NnmZhpo3mSMiTxKPr2D5Wm3acNYHYDyH+SRJ1T+Q6NanHNiRdsP7vITjYTTu6AQ2Xq
w8YN6VUSpjS6tRIJo570VsZtua8Y+yUrHHTF423TJ5KMPkbvhXVV1PldJZm+GMMONkaPjjI29Jsk
sauNaGivq6rumc/nbBlTaE75LMNUpxulWv/C8Ag5sOOLWVNQn/J5zq6CyUzP3AikrDs1rqJu5Apd
1Yy+0XvTTFOWewrJcWZuxTJIuJUXecP5FU9wrhZUH8a0eF30t+/FLxz7WrGxYebrUH9eNTk0RY09
wRnid0tXYneaT0RI3G+DGuTX6fm1Geyq+IxRYMyx0Dg3eOvsw27THPb5KkYYmxksTh4tOWriYDe1
wlM3frnQJogzOH3APBUubO4Gr8K3FPLwOnZ1kyWXaERZtUnc0f4aeJ5G/7ev7DkLiBI4S3EGla9C
1OM+dttev/w9iSJ+N9fBvwShy0zRZfKJ9mb/NZQQM11oGjtNzmQfpnelKvv7yWk5PNkcJ+btHNS2
Tx/8yCeeDQMz6BYCgODHPoxf66GBCJe1sihRLkt6IZTrTveQihp7ysQcI8I6SmenIZE1343AldQ+
hnU2QCLM7aWk1/y1XhRzpUGO0CGEnjs7zbf/bwvh/wfT/o8T/C2YdvvLDH82Z3//9j+QNPTsf3mu
A3sGXqZOFwFm6j+YNCtw/iUFNurQcwlAl47A//hvn7Vl/+vkxTzZBn00c0U3EL/4byyNqph/Sde2
8YkArQFGYd3+f9Dcv5GwP9zv/9lr/bsLk/QB1/Y9pfAk+/ylFOH+joilLu6PxOQUatsIkLpx14MH
GvYPaWu/uzD//SqhEKGUARycPP0UfwqmwB8gGqCFZLcYfW/lwYH2qvd09q9Uk4bbrBhvLflPwdh/
Ie6+35nv8i8koOfjTv/9NWuSM2uUIGs7xQuR4FZs3SfBEF+63frOnlNezbUQm7+/10+e1T8hZ9+v
GeDoxXTq8M9fQximvkgw15GToK3s2QnT/lh2CRWDoEv7v3+l//SJBtJDtUPc4CI6PXT+9Ik6jZv5
CazUdpm76QkkmDb7xC6vp2R0oqWOyeeyp54he/1PyXP/6z3yejjDBQddCXVj/+W7DNdcugW557sx
R+7F69g7D1UDfbktYpEO//CJ/q/rk3vHdSQAn/SkoNvt9/fpdq1JOkeZnY+XGttTx2YQPe7s7z/N
//gqvBLIlEPc3beH90+fZr/4S1nmniHMbo6vAlbkLVZavfvvXsV1sSArnzvNFViBv+MB/vQqstay
U1lsdmUPSxGOWDlJQK3/4RP76/dzepWAew16SLg8eP6CW2onVXi+km439Cs98pUzPTQypou4deLD
f/2GfF4GG6VLKAQr3e9fDvm6vctgDa/mEnp4kCQrcoX37b9+lUBgx+QLdgMX0un3VzEcQ4cg091O
Tw7jOxsYhabw5L//chCwqdR0pMCk/VdatDRdUwjddrvJ4kjVVblEcgya//JVTm70UxQBT3YG7QDB
v7+Xxc1VyxFw3rUt9H5OV6lzAGFr1T88Hk63xZ8fRF7gsUM9PRyErQBw/5Jtw5fAhjekQQfxbt6x
1YFkt2zwBIWPJgoKVd/+/Zf0l1Qgj2+fq8BXASsT1xxGqN/fWVo1MPZjYO/ohsK02QJ1Do7FdEPY
+ZFGiPdEVeFhxXcD3Od2F0KV2SWY/PIP79yxv7HmP79532U1Pa2OYOC2Iufk9x+lw/IHV1CNEDbw
yBtSX0YTWePqw3LkldaUPmonlFvcV2goU2HC6gnALAnuADHp1rZgGH8tAHDlUZyMY1ftPE3riyt4
1t02rKWYMzsrpQlYVobH+8BICHfFJMy9NRd5thXGmxKa0NRqzsqcLs3OKaaR4k1tLu1mBKDlPD0H
OBd18Si5v6qz1Ot8IpsS9BqAsSxIt2PlgQrm/eD55FCkabdrR1Kat900LdRWmXzdjSSVqJfEYaal
Ycmq7MJOWlXco5l0y0VXJPPFkAPtcI7tq3GT1OlEBfqi0R6cYm0K60JIAjsvfbWABJOJOFw2WbMi
y4c1Ambn2s0PdrdoppndaVrj3XjY5fCQF8BgJt8WSVE8TpkfMNmJ6RuIewi4nzWQms8x7HTLevhY
8g0t78amg9eh5sCFMweQZWYuon72LLGT0+A/d74BaQY0APyzvBlYBcFUYopUnXsLwuSBZRtLXShW
uiCSdObkW9vt1b7BJ5ds6kQKSnPCFq+ezIQ7RJ2yGjrpHbHOO9HNaBiVT+9jN5/+Frug9u9Unrt8
WathtGWrrKZxrIu7z7xvJ3R3LP3JDuoyeUvx9N0HUss3K2X2F2HRHTkAq4KOt1xN9nSwC4G7NMud
ab7rtJ5eu0TPXxhjWZkHlbwMrTLvmW038RbtPqaFvUkGxm8x3IPKl4Au2pi8tI1WnX/pmZCDInEB
1g1nCf1ZjJrhS2779rrvPQNb1mjPb3fY17tjYlIOEr3vcTHGDZd15BfQL3JBrdiMgOUR6fr2tWk9
89ThUHEPyMHJGIGNajJG8jg8jBrOFzedjluMMzIG/53HrMCDl1YHq8j9N04Y+sVCan2epCZj6jYY
iYpp7kI77tarIXSaYdj1Pvgww+SJWqdUhPd8ZUJtQcZoEi3YFk0RiRPhk1cMetpVnPrWKJtmkV8E
FimXB+N7K31gphhOZvGgBcAr3NbZxkNHm+iUuP6NwrFAGS91rFaklkWslwmmJQR0pPA+fi2C1dwk
2L6wFanE+wmuqh8pcwMv6NaesTYtX6TP1Kod36yJQfiuhuy5W5p8zaPY+JmCqpnqh3RqSPbDlK1v
sHCjCOreQYcUaVLnG8dJx0d/yDFWkpAbPhbpVLrnMw6969RUatzElZLtvizrtriSmJZfrRU2LHL6
2bEvQislDMEynpBQzH3ubYYVfnKbkoVPlEPl/PIzjQ1pQJ06Tp4QFLfSK7vsXcdQYTOFTeltrMJ4
XXLV5o5jbQLao9bIiR1/2osmAAZBuIaZqnF8Rz1yVLexGcBc4KpMNWkX8JC7MLXqFAtKQFV0ZdcL
mau11X9Nag6yzcJDJt/ZtRuOx9T1x8txNO1yFCGAViSYf4FdCJP8XMKgnczOMbZiIqrTj4albInq
PgBzWNwZPUON1ZM0qksOZhDqdQlU+la4dva0Or18Lde59Q9xooHml6TychrnkvmhDEdg6za3ynMb
7Z16zCVnb4HKTse9uyS4sxffV6/lJJePaWmb+wC4Pd9KO4acpSzUHyMkBTfbwL6VaicbET/aMsww
Z8MdMyRLizBmiOPbnw1yf7sbkoqbp+SumGgcQ5WKsDl6XxzQShfv3tiWZ7FaaCkmJMfHyjoODL5K
n23OWKXtc9n5tMX5/gSHv1Ab9Atnq3VBICy5InIJnVeXPIuXyhQz7j92GJrhqSgLCqIzlArmJtyN
OOJUeh7oUR24ln0KhsJ2fl+JyKCKWvT0p8ORjt3FQG/TfQARzYCr1YpHMbsAEuWy1domY6k/XJ4B
P628sOgoV5Z3J9rehZJQmGSRWyD9qHPWJ35SIK4ALpz6qgW6Yzz7K6xY0eRhNOE//RiIO8FpgHqd
cW8MWP4szINm18RO8RBzzWNeyYU1HjJYTWZisoEZhzwrbooRcuLQS49Z8JKWQ7mLU9N+OWkmqddU
SbP3ez+LowKBSdziunLvpKun6xJn+Sf+DX2bW+ZkIsYAs0TrYsz7VNtEDk5Dbj1O87pgrBh6IMdY
cOlXQsufCWvQcl5CstdRHleoOHqpyHNYlGY2VUu7BvhhbNodC5wzhkCbNL8dy7qwN1U+OHfAFnQt
e15otXuKloga4ZPQ982ctl0kbIbIm5iGwq+wXUMaJkkVrTc0ii+XHUMVfy849N2JfiwIhIhDB1gQ
6Mw9Y7gKkZDNDZiFcSoGe1afPWFWEMUmhLryNylQ9JfqDD0VA5Mec6nqKhZnlkdlZaRXspNg8+wM
vryBfbnoOLnco1Rxay/Gg9efLQ+jTrrg1e+LvsaOW5V3wKsuBEVfSo+I0lO6Srza5G/OvTNeVHhK
er6XNL4jeT7F3t0P9pXxfQefAoDlD545OH1Y2MPrfGLrtbH90fvV2mI6lNp0vzxJ4EtUYpJdDglz
tgccH6sfwSumxRUi0dwBD8SEICzdZL0ZVa0vg+2vSFdq6O7B17BIYsNxd+vMdJunRXm+QDw2Ue05
gn5PnnRvi7fYw9abTwyWiHv17IlGfK523ODbUZACuhDiqVlqetZXk1k3Gr9NF6G3pL8UW/gbtgH2
h5IoVVHF342SJLgctjpW9ofTKedWZ337i72dIvMxceEomLTWBOgg0olEd7RTBkyqt+3Y4zdoVyXv
nD62Hi3muM45hgJ9ORgyVjbDlI4faxWQPTqIiZusk0txHrd9wDDU79n4FQGJcn0fQlKUrTOc18kI
UGULBGMOmLSIerlW9I7OxP7GJ8RjNxm7YPvkWcsaKSlcihT1WJUR5oqW5JcpzM/xddhOBF9mCJCc
c65XPw6C29LnCbdhl+VB7zBtfiTFhh+ycFT5UQkHKZcAHec2nVrSGopVxmj3NJgoEIYccU5IBK3t
OnXdj76tgiujyqU9tBatdCTCdE77OKwxkAo1a/FwxgQ/pRUcYmlhwguPuo2LTmDuG3ESspHV9bxT
5Lth6UhpT4Oq7LJq6zZduO6UsgZ3ZwZPpxibGgSlsDeKRpPZCuj+TLv5KZE+PnyEqLjF8VCIAgtN
E04M2VGp3Nc+6O2bfm1C+tWnnI3YMjBc5oFbWB+2rcmaIUWj+jGYKrwrSVWpohlLUkcmkBhv/Spx
4p3L2GkkjK5o9nhOVoNTPyvzfZ3OaUPqw5oMkWwZQnPiZJQNFD5SFKo8DHsUpJlPHCSSZ4Zoq5yN
MnYbMAt/JfnChBknLB1WP1t/RBIZtVI/GUET3NvCxAdRE7CN2nXe5Puw6NYI8D6LwtmT8jHY22Xt
eg4WBO8v+wLv1z37ucHeIEhnP0ZOB+2uCchbUQ2EeCSSeYEaWYv603SjubRIOWzo3/YN2cRek/5i
bF/f4LfoXmxp5h98atUvfB8txHN+6qxTxKJ9rF1q7mGqY4+hcco+OCvr8K1pGNpF3WI62IBFhtec
fmhmDb2mTrdTlouRtLrZX8j2numNj2VvOydCof4xjkv1aPvM3aIQu/xTXAXlzzkWTPsHaO3zcAx4
CBf45crzxAUhikQ58T4ynk1XYjA2mgFk2INuU3g+bEpyjFxMIetGZnH95jD7X7eI2S1QuSH0D+i4
DD9K25YDqNsoODvkw/yD+4scsdyq56+0HNn6FuHavXuynOB/OL3xiC1IGcCNMeWX0vgk/cbFjPNz
sfLlXQ9TMEb0+wyvaxsYIGuDU29dxfIzmW3db9I6cK5qp7AvLCmWRzfXIJe2W4jmou+BjIBqk+Bn
ULTVUSoKGliNxPA2uEvt8lRL4kv8hOVNsrjyUYV6ukk9b/A2jp+3t2nSs8BJYUn21ZxDz1LlVl9h
YlHZYpG8htxnmvk5bcJYRlm9osAZScIUEmInPweuBE4jmQjsyLdF8p4lhXVjNeX406RsArC41Wxo
xyrnC6PG291VtK6xd5vM9LjUg/845qc7s8qt9CvguPowQ+aB3S/JkLIVnxRHlzDos+3SN5Ug4ayq
TVRbS32XK7silCVo5oQK32nKN+AYJOS0cf1RENikea55qHq52yw0ZtuLWSJHN84YFQDZyyYl3+3T
LYbCwZhkAnZMHhLxphpgQyO3M8t77JPXEFlBEr5IK8M5M9TronbGrfyK71PQfEYqAwL95LOJyLNs
vcA7Cvgo4zj4nMqYMJQWBwzndae0j7jQyI/z46V5cctTDEGuA0LDWCUHsSvGEFnWjMiMkad7inl0
EDg/9Fp69FTnOOlyfqZi2xhpvWp/6n6FrRzYDFI1hbmsnDU8ll3dpK1ZXmGaqx++bJYqEtWcfcWm
NXo3znX/KSHffg3jXHR8DGvdozXiwYpCb2q/ME/aaTSOnt+wfnksmUaoh8nhWIN7pwECqqSTEqqw
jG8+BuBn0K4yjxK8X8GhQ4l2NsjoHlHKELHZ3hs6P9kiMMvLvsYZTt4W5Cu+4xZPeCdlOB177QAh
BIS6sDxkLnuEsPYYWRiaL/UOZrxZdoVXgXaVDS5y7t3BN1tBAo+/BdodH5hz5iQxOBbL8zTjutrK
VhPcNsYdXhuXiwHRNaiSae/P4FlPFMDRbbx6lY3yDzAEfkjt9C+6MtmZ+dn8y8Lw2W1Kd57A6gpn
7bjmCYvhlRUg7pjhPty0MIg5/OSav8Wt7b8rYAy0ZG8Ah+tEkHtbkkBD+EVdjeWO6CmcUAMnGH4s
4g2rrczbZNGXGXknV0B+8Q+Vx1MtHymIjz3xw096e91Ow7eXOxrmIA0eVzJMzR0zCFLOEMpxYPo4
vZ99kizOU7wxCSuHaT/WQmGpD4XdoUJmHQtiAGfr0tIOzmo3k0YCRFNNN+MSMNrUplHzUeXay3ae
1wNj1kkquBv9Of/0RF5iAidrjJZ3IK4QorTm/+EIchOF2WxfWc3SPll2a7Og66V5sslNecg7iNST
254b1Z7j7HkuUuDtCvL5kgyy+UuElvjZg1vauLBLzkAqmLtTdiBH/SjN87JgP+MSmlk6E51OIm8J
Mzl5kG4BZm57/C6naJzU3BIs5oF2YUhKDxWhBC/zYLnE4s0+NGzZMC3Gl56iCpdmSSEplgILDjlf
wGmJT6TMi5Pje7mkT8bNcAdWC0/ADvVqt/iYhfpIGNgac1pfV54dStiZvWdqMvFoKT0rl5wJ4yC/
xCIaj2a7BtUYnI82eTEDYFwVq0MwpDMRRx0uY8DlJQm+6pJVb3Ni0noOnmlwnPQUmseZsKwGy61s
CNYq55KpJuRB1x9jyOjh0VBLrmsGeTM5sSt1xLjX6D4e7vCerjE+ZD/tL2n6HE0GzesP7nVYrlyU
GCdHL46jUCttPZneX7s72et6egs6zyshLKZ+jPeTiOEIFOUubAlAqeyj9iGPQJXrAmM8d0BKTmTk
4bvN7oh4xIrolL0f7gefgEAQuCUE5d0S/TizQFpK46UC+llH8z/knUly5Ei2ZbeSCyhEoVF0kz+w
3oxmxp50cgJh5+gBBRT9qLZR26uV1IFHR/fMiJAokRT5KTWLcHcaYej06Xv3njsudQfCLMmWla9K
QsY7xPwJSgkaWqAk29H1MJDr9BXeIGD5ob5h1FTPim6sndbGE5PM2EBbA1k5dqrVJH5nrl6y1GTZ
BzosdeoKQGYYJNtes98iMxHTdmzxK6+HMihTlgSLZqQNmY0dN1+AFFZU/THUlWVXsjW45x2YwNLS
JoGXftukbdRZy1ryAjU436mdv2OpiV2anYQsIYWEDvmRd9P8FqF3VtgXBr7P7EI3q6TBNxCWzIsS
xTl4i12FfwK3eWyY3NAxE/LBC6v+zu5K22lpodH3v8JzpLs0yszMDpalYYSYRLxyZliiSRFFfMti
pdKHJua9usQlD9tdFHaV3KNzMsttYFXYjdLatuMbyFwjZ8IZAL9aog28i9kggYAia1uVp8sxoPe/
QjFYmiPZ8AJlH6JbvyTQrKoaw91hd9KsfcpoxVzaOYr+L3lQBzeMeLBprAdl+VkMUhNV2QCpQQ3G
tG46Zwi9bdwaULTChYpD/MLr1KrbgB4yuyQXe6quGh35NgoCbtwBjGB9BGxlsRJ3ml0BBQu5/VGb
Ym9kCv3ziOrfoRXoPupZAf8PGDbqH5u2eH9pgKH/B+BsgK441qcZyj8BbS5VU5fdPy7a4kVFcf2P
//nbf8b/2KvspXj/TlXw88f9rCswhDNja6Aa46wWgF1+kxUYwv6J4ZLOvnAemFmCSeev9HbxEwNO
y0JS4GMgN+eR8S+aAmEhU2BizfATLjjjXfPvSAoQKHw3fYIc7xOHSeMSjyihnsaP2ahVic5AM5DI
2l0CxUETJ1AQ2tqxk9cS2/U6At6wyttKviLW9DdpQXEDxNU5OfTHXlJdjeumKqZN7GX2edTCCRdn
US0KbAcnmPHZAp7IA2Yac12nRbth68d+NKq9VZ4zvukGK95NmAJo3wcClWBfHvFGg2BBYr6dmOKs
QoVhUE3OpjfSF8stxn2uYn7LxKflpHuztMloVTaiWuHOyna5i8UOi4pa9TXdJbYNEvwXdD8pg3E5
ldFF2bBMGCBh3RFSth8WzxVjp4U/oe72MOPvXS97NUbr2ivyY1wn7/kUv/JetUiAyI9+oD+IqOpQ
Q+Ubr5yeVDYTKQFOtH521HQcYTzD8dYB9ckDWj6j74anV4IeQA0mN73vamz5HcjM7JpRx6VfTS84
CKTyB7fRpl1sp6/RyJqtovI2dLvTIFmKXNogi7jDKFeQjbBsVfLqirpbRCGpJF7E8ctaT+4qaWT7
OI+jS6+Z2GU3UMIvArsZt87YmctZW1tYAIEh3AmEbK63nVk1i1oExnGQzrlNq3E7OsOVrJ71ht+G
FP056wq2b73nLfSeszD/Uelkz4jSb4sxvAimRq5NRgYL2y5yhF4JculOezNio1x5ht4tC6M5RWPa
r+o8cvFTCKwYkXPXFvG75pA2hcnlmcGd3CAPGw4qI513Mgf2lmODr7BsERN3gO6YwlSzAUivTzqX
x/TD+sugR+j46s4H0J18DcjcSsf5GNvsmdlMtPJDA8KcjmVk4nrESYRcuFDyWSa+vSsNGk7VZBlH
EDPlrvdscaYZplaDpU4+TvWFX3btcQja9ug6IW0PbSoM3tNubt5kIV1cA8PKNY39L8jyt2bceisk
oLuyil8lyhOknuVt5DTDWQ7FM4PA20Ag6raS4lZxtEmlvtBKvTIU3OypH6KNqrV0nZj5q9um7yOG
j5UQCBxwNAB/tdRwKEocRAJ1wsKPQgJ7Iu0QIaOlvugYe/B9myJ9N0sbFLJxbQcjYIK8TDclk95F
mtJyUmMan0udLgAsI6Lngfg9tHFSHJPAbQd21RrG9DG7Mmt71wxaiFSluK1HnrPRj77ao3HdQSeh
w8tahmDyqy1RDWcRYBFh0vcBRsxoSRMjFlW60irBYO7n/SmJI7TREnpQWJQMWjm1OO8AykXCsHZ+
05cQP8fw6Ex2s+kC21k34XTqbe6ZweZ66rFrbTL4t5yLxjjKIR4uYzYy20mBk/TTIFtKW4Fa8SHC
gJawl71BGa2nfIBtVQAqvWSCdMRGsIiqL0iX5bIdnRkSGCisIGH03pT+Gz3P6hBobPk8sUXYDtbJ
xeMnYpS5XWVfubwWkb5Ye6fIxSpTU7H1Q05A62VqZYb8RuDYYqVr0wNnEhujr5+yRBe70kv1Vcco
DJMB4Zu6it67uD8NefoVUF33kCXw3E1ad5j26PVBCglBI0T5sk+aYtuG5rB3M4YXlll/Sb3wtTb1
F0/vcL9ZVYyXqxgOVdCmG4OHeyFSxYtPUIZ4IyEVnt3xpi2Ipi6BB8DHxSwjR7s6tHqCD4I94CX0
/2nnDUH1heIPdwGCrGPeFfWrLCm1upj9WdC1p2/3jQ1PYn7YImwoPFIk6tFJS+txpxvcZGTZxzvm
VfpCxLG/tUX7sz7t31CQ/CF7b/5dv2XL/PeIiTFclvg/JuqdP5roo54LDfV9pcFP/YLU+8k00amw
ltsI6Igt4W9+li9aP1n4dWYZInIP4hVsVEi/1Bm29ZM9/82sXPwmefwdqWfrPxF4QXlAposBb8kX
f6fOoCr5LHJxdd0XqDtctCaOzsf9KKYxvEkNI+qNhZKVdgf208QY3Oh0lvqgUis3bRyMagAxcI1E
0ZZOSpIz9GeECRkAZ5o+tOsI2cbBcwL/aUqG4rEaBvii5DHDUIXIAAczlH5wJ6y23vtyXnWQim0+
nfVfJJmf01G+p/R9+xrk6di2j5bKskzzB30TVjyvsrzaow0/WRtp0eVd6CFWHCtsgpVCfM4kSkS7
XvNThqKYx//89/+gl/nlADzddNCl8aL5UdGH5a/M636kjxpkybFOiPFr+phtfFNhnw+Cuaelwi44
yJRwV1aRcRWF2i0jU7Uv5IgbGMK35U87jlJdkpxWXZr+oLZ9Xflb6ZEaQZ1qsNlXtNCiQmr3FLDa
MhaOD/5KTeIkaoNh+Oim08bum+Dw86nGBv0XX/Vb3Mfv0qBvXxXgk4dNF7O1QMb4vTSIyEu9Y5TG
/jVOAYypxD8ragLFW1xSvEXlNJx7D9Iv80nPw7SMoSNfki9AdpdHd83v+uzFrSEG0kexfBDIaTg3
EkIbQQEwDbDgf6F+M74pz74/ZtRcs9YXoTDPoc1D+Fnq2Vuiy4wGP1rTVtnZMIaPJpXTWuMLrn0z
ZaiH7+BAXXVrDmLauXmPLzps7FeaD/llZw1FtiqLMl/RZKq2KB0y3BK0XS5EavT3UxR7bzjKsdOW
DNPG5Vjn1b2YClbghHbgGFvtBhm5fuVhEUmCAo9lARJByxtnVUhlbYc4rV7ToalPiKrqx5Q50ldo
adpNZeTZwY39doOYwjxLTWlLUQpt7dLrXBqEn9AmUe6lxzZ+XbZoL1y789/LYLqvUXOgnamKx5IG
14NGawg5mZViYcmqizhUkAfaarxSUZHRCmPLSO80JwYQu8BZjlKdyqkoLvG20CYNOuvRqk2kv8Y0
LKngbtyOwGSgFT2FoJtLdCdZf8uOIUlXkRZAm7IJV574sIXbjf3JdbUjaUnNPlRTfB4SdUku62ao
7Rljz/Cq1Z+QDmIKSjyvWSWDNuCq01BviczXrw3ibWkUFZ2zHQY7XOHESk5IV+TK6WImO37Js+0Q
bbaoakQWXsrUmE7CpqMzc1W5Kl2nenuo0srY1EP+V4rEOenrk1QQ6KnO04BE2xPCM3zxT3pR0D5D
ibJiSa+vp6M0SH/JmA4eIpuxGkuWqe8omZmDJfF42etpfRod97HRTC1f1SkNJWZrGigZeoDQsCnt
2P+U8Q7dCIRJl6Jw9F3jLyK7fpAbfjtqNIcCfauDfl23ZvX3Jy1t4XVsdBEwLHOpwdqXSMX8nrhw
cHb+buAOcvO4+zBQ9Gyz0LDW9Ioo6bI4ePrzl+f3KvOfj4MNONphRNgoDmdl8afjgM9QRpNr0r0d
uurOj7m+iVvFq6gdjY2J7uoODULzFyrSf3qNGSi/2FoLoRsCKp/5g7xTB81vwmFmXg7TvVtHXV99
wWsTvrWpBdwEr1DR4xyfivs0Lf1toNt5Cn2jbYOnrhoFI1lfPJE+po4489jqWAbhNNUASQxC41+8
wMg7+vEOM1jdWN7AwOpz7+GHF1jNKKaIUT0x4KM4t1v3koNnOyotlAamG2z9iL0zMiNrIUGJbGlg
XXSRCc1qyHBpKRUzoSjMFwap5RU50fU5NUeXUYQZb3HgAzESQf1aWNou1sr40HVNzbSgeLRGyFCC
AQTxKyq4dRwz3ztVrm/dTNzXWtgbNIiDcQuzGaFZKL1bsiX8FbwBgoWMvmAj0bjt2dP5n6VJxNTC
oItIcZ4dh8hs6Kqicxy+yVSqrn1UptWtAxH5V/YsGKPdBgw1DBzYHHgrnmEqjYcSs8KW2VG9Vn4Y
bNBZ1NMy9ErYiH3l3Kqx1HdaFQVboqhC4mWRpPs6TU5VReIJRzVTnwm7JFHKhvNlKDV6DdU8EEPA
2R8LjG7a0nUUSQ9mfWXblbputKJ7F2FsbHid4aCWZhisAtFNBwSOTE8S3FqrsNTAtQyVdWIjcV2q
pN9K05IkSUC4DBFFnWGuxFe0181DGBTBOqH42w9JFtDSRY0ylCZzoDRnRujU06HOnG6bw7u9RIqD
2NPRmbosgr5kV04Xu9whJhevCpAWGzKH5AutDS0ojlaHudCSbD0kwPQaowWqEU3tBuWNay/Gqk6n
tJYvRljKVWM1S0+fkj2+OBh7MUwNHPjDMWm8vefEDQQ1+4sJWfLCqqIHJ0yw/da40zC1nUhZY0AF
eJjeQ6HOmWaXR8HcfZvak/+as9qw+yGrb9FlZZOtBlyPK6trkSPZpXdqvPqePV9wIgjYu/Q6QtK6
tMhO7DxT4ELS3ipXv9KV9hypeLgZ6wkVZqKCnvFsZ66iKnPWCgM5t7y5TYwJHnwSfAlTq7zue1Jk
MgdsZU8tdB9Uo/FAGW0SwJZY9LvTPXk73tYYI+bPXjreMfrC8JdJedOMQ3oxFAyGZOI8FhowTEcT
/VXtyPGq8yE6aYUndlNOOZuV3jbIOkyLbeO5q85rmYXjxjMWUecV3GG+WiVx0dMnG5pnrmF/m9nN
Mxrp+OA3g3nVdbF9JCGpPLDMuV+q1BaLBDDCxnFyNK6hhiCvzT5GAMzbnFaLu/QHlFILKKTmAVqA
2uQRFAcHI/6irqIPpAUm0q3cjTcMAAYOxrhjHhwvkU1Up1anOt3UcJyuGx6Y696Y0ldmnyfDE8O6
FnX5Ri2mx8jm5jvIczwm7jRTgF+QoeXV7UNRmbcQj8UhNxVt78zKGTDb3MhTXCaM42XU0I8kjSHj
ApwLLRIvBi/9R81p8l3Ju+feyyZ5KZVZfqFUjchDIqdHWWFKZZxqbrJ1iOBYNH3WF9C8wQ5s7MqF
WtYk6OsWqR9BPG4cBy92En/UtP3yFfLa4hSjI1/Epej3WWiaW+6x6lUbqje3QvXq1YBrNfSfSPx8
Z2ugooV7GhK/k8XTpaKbcuHas7DVnR6t2Pla8sRvEkdt5x7wJtSJEjSS5IoBLU0dxLerIDOcbeu7
4gXG6a70CWrR5VAjZ/RT9wH1VhUvOrIwKdCmuH/AA11Zq8G3M4R74DM3sZY2lz2NjbcRF/ca7hvq
WDXnaUxFN9FRoINZ2ypY+7IJdn4yQsejFABxRtQoJ6rXzn0FOjpKCo3XglT0ZKkdqK+hWQRTmy8s
J4H4aDQxCV/j8DqC07qoQCVDS4Q2sSStLWG+MWTvsSOhlNZT/uiBiVv0tSNe22Bsb6NW48WPJCBQ
mvfid4I+kVPVOx5o45z60l/3GKORP8DzcVaKpgS41KEAl52i60UjDxxqEYuhDrZge1KEv8DJnsYK
MjcQxb4+MF0DRYz1QuMJmJ99KSUqwSwednrAtD/OUjNZI2sN/HUXIA1ZxzjNhvuYFvxG6kXe0H1q
UTUgljfe+5YAhcsuUYQbf/tNSZ84p9CyQuTI82MwevA88mqkcdm2BjJFlpHevK5jxwHU6dOjYnIF
fxMiQr4saY6jf3X06UihPq5anrW1YjpIsoHNApyAgNpKKMJXfTEqD5ZhGW+h5xpn15O0GWu6UInN
yxdnbk6faDCGK5rzJi/iAC/9WsqwljQUB2GBFyVChNEmNcpFyQCX+7XJObuEIW17krC2Q+55R9Zx
OI4ErFU3esog+TUghcy6Ek5FOpagGEmpgoERbCD56moZGp6EuRHlzXsniflCeGCcJQy83bdDBREj
9kg24u1o9sad1PMa7HVmnHFJ1zsDlvRZ1/kx32AxZvPGSGBsWKoCVpkjMhXlAJzj28cDJNMc//JN
7Y9A1D2zLO8BooJ9QcxJCWSV3UBGKWeLNHmnuyEm0jhHU6mRwRga4iWpSm4NA7QvjCfNDoxNwoaS
VKO0j7cqmD9IL7J6h93AP9o0EYHSWdmTDHyOo0tj7PV6LZ98RhfVsi49eWNK362gR4aNt/SZye/Q
xYk9BF2+iComroaSiUsSkuaSzYnLIIe0nuCbNz0uEvYl0lUzDfj2iMljVyvTviypE4tlZvg5uSeF
X17APR2NlWtr/gMwek4dbpWJRrep3kUJb3Ocxqha6hOBqFQUg/2SQajHx9ih8SuNAT2LLEV3ldAS
+Tp5WnISfultbJMkpFL63KDRsPLM/CDroKqXbWT7VwURM+sCm+aqd0Vfohxpso0fa9FadQjbI724
1utJvGR4ek72WO97rTDWalLFNRro6BBqU3+OmAAjVeom5NAD4CYLvDfqwsR+K6PGsBY9u6kDqLFx
59dZeulaibwmGkecJl9vVijH+bnGqg99ZsTr3vfnnZrCnC+oJDaeG7ioQitAZRbsrF2lMnlhNKOJ
LCjO3pVL1VEBF410H5kYSPc1c3hYm4ZbfCXKfTjlQaPfYdBp02U0oY9dOE1txBsU2kjHmmwuVTDl
EXVosIIEaWwvUKwYMPqtYiRt0drRVRHceC7C02VRTtnOgegwsoJaMYRQlmm3KY19AkcKZqM0ZrI5
0SaUE44BJ3UowAorbfgQXqJW0LuNfW3pw8FIOuMmEbXpLBU7/x1upPAkUp5s/DjjQ2CKR2rMWzcK
r+vIjGd2TH2hRt3YZm1zg38RrQ5cNZo/9WuIOGLZuKDhI+74S0lMCyL/XLsGeUyV7sX1dpy066jX
4VBF7CU1xx7XCvgkv4uFvjHt4TJsuvaihMl6qfJp2NFF8J6tqDCvcLqXEB1T6zIJvWIt6nxmFMWo
h8Y6PKksDc7O0KprmuzJfadZj7Kk+20prwTB276Qilc+1LaM8UZEEkkMqq9VNjbxzg/UQ1hWzhPw
fkZfIqzf61jEq2ny8PmhOa0Wk9N7FIZ05k1S8CYvFqyZTXNNyKiO5qn0aBEaKDFKLAxcfes9Lux7
3xxPU0Mjv8zq9f+ISSnsE/zfKNS8M5sXJga9gBbVePcFZWc86pd62jFkG9ixWUb9qpzmxmvtN1Sf
M05VLipd3tSIqVMtuYuiEbFs/GJG+v23verf6nLflf/vSeifO9z/tf0o57Rx9R8wisclzyicvscf
98J/GcbfRnFakprOMP63//znWfxvn/f7NB75FtNzkx25IX7vkn+b0xM8g1wEAT3Odwyyv07jrZ9w
zjEgxyaOYfeHaTyyTCyUqIlJDbaJuPkbBn+am99vv0khEQIh1GzansmWP7ZKAHiSjVTE071WGY9i
NA91hFKzNt5ILcgRC1sXJKUBeLIuzDRwYamVH8yUbgOvfGgt+2TMM7dEmcdOOxGveRNM3SZs5LKf
WwxZ/JCWs7JZDiB2gmTHxH9gMD1Pmstw3/rj7Vin135fPAAy3bvV+Mxm94I0t7uRAeEiR+bOkBwv
ps/AG6LkR5di4UsIeljYjX9nJcZtrlXr2NF2yGkxFxDkyADa+Wr03mXbWMcBTJ9nuHelq92hmLgk
howZUryr2mzX0q6mZfaU5wn7BYgxg4V2NjKDeJmnOHWg/i1kyzCq6UW7EEWdsOUGF6UH5qEnKxI9
0vhcFrhVoiF90lhhFjUG0hXjqNfQGG6Fyz+uDRs1k7JW/ZxBjFDnweuRbMrWuxT8qbJ596dmc0P3
c5cQA93n7gMv5HAZ+ZVYYzPfCEGxLPkoVSsWM9Hf8vxDq53Mgz8GX82+vMnmEEKtQ3jl+5zbAYX1
Oqc8J31D3zCe4ZgJh2Qaq6plhexnC+fr2nQbCKMVqEwkgfxsvoBdsaN5x8fCOco8Rmt2wx97wj0z
7YcSFuNS8pKqWuZe9QEpPlrgicmWHSzphStQYxNjF818QbWYVPWQhBOewGA96tqlk+kXWUKqWDFV
N1qvv9kl40dvYMBtmAYaclXfkLZxp/vtWbPvRD9+KOldxWH8hIoapJgqPkIoSwvf2zBHHxeBl39M
GGxXuidgFyFWALo6iw8zwO6S1v1uSMZHP7GAGw3PdhtelbF7nk0QLFza1zZSWyD3t6HAXaJGJRmt
4kW06Q8KDX2VhGGzsgNUIklFq1rbGZ3+2GXVQ2rYe9stHzK9uWZTchrN4sYo8cb1JT7habwl7A1t
pzbdxthSYWpZqylusmU2JgGLOgkvTtQBJjLtL52HEN8MWKVTfk8kjr5JcRmoQq6qpP5IDa5wbV4Q
rX3d+aSDEE7iYvYMuPJtVX90XkpxYKy9JD8Z8XwJAu96EIiSvQ4iAhstzevsRVI3286ttuxwjhB8
mVq0waWV+GrJM/akJeR8Eqcz2ONX01BbsAM7HU0LrSAQxclTIPXnHlGO15vHts+ukcoQ59wD2NZa
/67qxRvA27fGt/eSzfB8aL3t3WHD/ZpGwN0IeZMaJ0f0xpH94CsblTvDMi7GLqfo7cUh09MdBKsb
lQ63eqXt7IS0P2+WPYjoFeTxjW4Oz0B2v3aFxubSOuimeZGM03NSOntQ3M99kX8M0rzokdj9RW/S
+JfvRsZenjBZIdxvjdZP7VsUTHRsMZXdF/MsPajkF2Th7DMLchhl+IZ74pi4zmaCFh4SRZHkHe1B
5y8GgMaPeqn5DY1hHbaB4doUjvNRfjoKbMt9VdW1zlHkcm2FRIXK1N5VnbYOzezoZyXdC5KyjPBC
jsEBvfk1uDOoqfnPjeW/VSH84YT7u+X/D//V/Lv+m83BoXow36Dr/Mfr/+klexlfUODVcfZ//tf/
Vun8f1v8BO8v1AK7l9cyf/lVlvfdtPy3z/69FmBRZ45Kw/vb9PvXifmszJtZGWBeZ10eA8jPtYAD
cIJRO8wvSCcO1/93ZZ7FUAEdnWcy//O9vzUx/2HUw+AdUiDcINcxmYJCbP3+Pht95lwmZsp7Grtb
G4JeLpyVVATI4LfjhzdpLulOj5efTuW/GHAb/3SDz794BjLwnAkfB+UPoBCmmzhR6djey2hc18Qp
NELcxz6g+4w1SIeOpvXo0XACngBjdWjS0I+RUl8vclQ31AbbvkhXSqiDGJyNGeXPyTSuo1juCrO7
SWp9nYHNxhOw7yt51ZevRm5vYd8sId5dEwZ1V8rXyCOOBBE0cTJrlTt3uPhPPslq0HlQxw4l8hsi
G6dhayXOE7yEaGEL/05vgHNZFa6RoE9eIyG30PDJTcUlJOIXi7nvvqu9uzDP1rRGnpDx3OMc3ltV
A/kufo9YaLACXDv1cNM5CIiLjvEawUHnPnMB/I0380eiFAVuy6Eord+ntXeJ2SxYFGYQbYTprLQA
jCXZ8lqqNq1DmP0M5MZc39AwWjuEuxKg9DZK2JlFX+wKLXlnM5pskCkJeljyC86utbSm52GkHlAR
sTY6CSPm1BH6bt3P8r1BIK90LaJkG4Fejz0nisB0ZQQICi0fq2HlgHNXBymZ+QqE5B5qzhKSaDyu
MwD8f36/+DwKn0eS831qwjNAj0Dl4aAm/f4+rVRFP8fQ6nuEjyt9sC8Ahmz8alxXsQ2bFT6/5fSX
ZhLfsdm6iHz8iXWxTDP3HLPwIiW6lY27qcaB9ThWX8JseMhAgTal3EakgOApXSVTwMYOR3IsmJib
18gNoRf4+7Gy8kVeZmf6hVdlMDzkBMJEEZc9cY6WXX9h572yINu2wDUqRkRaj2hpvjoTdzG72xWy
wWw5GC3Q7PkGp18Qhx7GlahbZhkmtMhZgQt9diFippk908C7Zaflz31Hl7bFejGrw9pRPhH9fkBM
AYrS3sHsvPad/Co33WOSsZe2hktZVbcMkSAoahAdxT3RbTvEN/ddHW4M6pExyK8gdK6HiAwns964
Yjh14ZtwxYrm3lVIlg07gSW93xVooDVjyo2V5XuvaA/coEcSAQ5/fl1Bs/yLCwsVi5efZYI1s3+4
sF1a13nRO+q+1v076fh3Ceg6mrrgb+svtY4iFGfTZTzQaWwSRCiS5lR5E3Tb2XEd0ENIcKTWVXKM
cYToZbiRuDJMaZ4kIO6+kFcOLl0xtqs4c49yqvathfEnm8CYG8NFXWHfH+wtxoNTPhQAjDuaGv1a
yeYx4E2oAhDhltgWPG+JO15gEAXriKA/AztNjK1V076MCGHAa4QbIllVAD5qrL6ytTgiAm7jfO2o
dpU2zYYSewuccWNS6Y+6uenajso8X2rDfOolI5RiN9rtSfrdEpEsz3C6dnkLlQ0kdPQLodVd5la7
SpDd4f25MGskH6A9EqM/5RDQCxlNy8bIl1WNj6Ull6j0z1H1IJzuMujlrkzfSeZkYsW+YXAXuvdW
E0CNp/DARTi0Su6UXV4ls8iX7dReWrz5SWj/8ytuzaPdT9qVb08ykxLDmDl1aMjmJ/1TZUPtlDt2
LNU95xo0L6+U0N7ieaQZU+yqarz0exsoaHiNDPNKuj6YAbltSIXSBk4jN4csyifkrWtf0CCPspJI
Esoxq97UgphjRywZP5y9vF0NJRNYr9iblnVfBfHb/JSYPLdsGjc1kYDB6O9hEpxxiPxFEfmvvqPF
Dt/yaPpbDkv0d9+RjlvlOkCy7yMm/7OzdNubLThK4PcDiQB/fkaNf/VuRFhnI+S30ddZPz5CGmZD
2bOUirI5oMPduAt3hYGI/PSLprLvA7en9raPdU1jDtqm3qKgJXECW2JQrP/8YGZDw3eXl8J1/sLo
RiBm0d6YC45PlxcQXOhafdffo19hJl3tMcDgw2IlI9jo2HkOAnmqjAyuhSt2TEp2fQPFzbY3Oc+T
nuLyL51z0ljnJmNFRa0ete6xREw7QHAFcH3BdHtldsW+9NuT2TH+N/2r2K4faWZedLjoiti8z7Xu
hkEdVBug9HmbnC1teKgz64j8YkNg43ueV9suJKZqbE96Zq8Awn8oVm3TGS5Vwi+hBMq94haVd7fA
B0jmg1uBwQ3GB4N/A51HPoW5dc3AAJBUxnve1O6U7hzBOF3ILO//4iLPd8znp4Y2jSlmUhhdJbpD
xnzHfTqt0ggwSCDquMf7s6tZxS0m7d8u3f/nlf7MVv3jIn/bvuSfla7zv/61bBc/+eBZqejokBEe
zY38s9DVEOInhzmy7lG6fYZ0GrNnhjKeklw4s3KSD/ulaOevTBt9rM+jgajKFH/LTvODmwagGh4/
KJbzwRkGTL8fnviQHiL4jTC/7G3Z3PGua3dBbSWvBpERHg2nrniMHTfyiUzTs30/9dXaLQkQWvsk
28PKa8Z6F5unmExVuHMgKm+AM2s3sGTiy4Sl5HEctPjOYG77TCPbWpeS0UJbpWej1MduM4Rodkbq
C+zn7QW9JY2kK+bC8RAM90bQMEHycOUdo9qt3gJSDry0I5RlSNOKxrro3LUpuhLjuD15zN9R/G3K
RguhP/XVkQfB9H5+H/8bbu3/tIh01/R93gp/do/fxXlZa8cP1Xx8vtV/+8lf7nfT/QmuHK0Gz/Zm
PCo7zl/ud1MAn2UPKvxvrex5xf4VSwt4dl7FyQswXd0GzYPQ65dbXvN/EgjCmVgT9K171t/cqPJ5
370CHR6aeWkxbRNLGgf5TVP26RWY9I60xUSeKnJlwAChOfqbMaz11aDhd0okTdBYAn2RiZcSLyLq
/VTW0aMeTBZFT6v8TVF6+pehD6L3XjTqzk/N4GuncSMvXCdK1gbJYjDXIUNQRuURJuakDg6xQyeG
XqpZs+IU0wkqD+LnnKinK4A9004UrvOGbCU/txACljlZxmtaS9nGJCyQXIp2kQmBKZzEvyV86be6
bzHA2G2k3RW+Vb4gPA++BmVE1lwvfWwxlQVCYYEzgz8ZuwA4aD5a0yWAS+c9pm/18e1YVOCmwaK2
7IgQqp4GVRbp0zVZA3I5AGu7Ll0E8FAA9T2bj5RP9VrEwUHYmvmizsNyZdNQPrlM8I4TkWUd37CL
3vXW4MuRE8AXKe3wiyUxkOkUSSs0LTh6NTZi09zOPSUIFNDuJimk+KHCmeuCtC+y2LyZoJEdcUXn
dw3P9hPyveDJQDZA9kBLfuhyAutmX5mBnICnIFP2EcQsJxFCxcntol2H0MpXMuQieuMMLpPlcEji
NifdsCiqR8Msg6WmYHg1g4tyosfvvWMqSLPc6NjjBnqV3tgds0OoCp14CGByXfWpyTB3qq0WOpIY
1KPE/f6cSN3dEVkcXUVDp+4MI9AeO/jrOxzY/j7twoIwM8/a636OaY401KVJt1o2zvRsO714j8fE
NumoWupycMjfM4X/BCBpOA9E67GBIQLcLbCzEWrE9L/y8iuhlxEAkNHeG3pvPiGUSK+GAQ1mj0wT
leaIVQ/TO0NbQx8vwqDd0hzsNlNkR+chTv4veWe2JLWSrelX6RdQmUuu8aYvYlIMOQEJJNzIYAOa
51lPfz6xd3dlKKMijHNu2qxvqsqMAg9JPixf61/fb9+jqslfBtADL5BQxo8hmLQn0eGMUdn8X/RY
jz91+LHN4CJla9MEv0YqhY67VxXuCqlG2yRyQzA+1aGMENOPCo292Bt0HwmvHsOoQJvLPQQS2CC/
zdIvbqkexDsoItO+rlkPmWNS5ixjwC+Y6hRfTIcaCXazI9A31X9K49b/ihKgR+sPW01rWJuanOJt
M1XxPZdWIHg03r3DItZDSZ7LlToh3kAj6W8aQ3LxNFvj5Ie0I9Vpbd8nsOlW+BaKTZ/w73XgFj+Y
Xo7LqNaKJ2LD6inARmabhgnePHr14sy9SCFUrnuENukvuJXDg9mMwb1HwP7DM0N6FOOhW9dRJPYo
COP7ZMTOdzVK/VMyhvQ+T9C2MMPCcxQdXQVGIPCrttxgBZzvA/Rv+OqyTBESQ2iI+3Y2Ua1xF8u9
2bfd1lAB+rVFi6NOPKvK/j4k+X9UBtU+NnYLK83T8xOdNONcaRriZxEgIfNHK0CoFGjvmrSvT5Xp
x6dRZv4xR6b7EX5WBFrE65tjW03toQgtYP9S1PfUxNtPnZ/MRjQNMKi60qenvNPKp3ZK2rvCmrL3
Zdyp+6SNzb3PPnNIPaHuhkLSPS5K8xsAz/ZoBr73UY6FCg9fjxHxp/0NnrJ2HsH+3r45qhxV0J+j
06DDKXIWwXpGrWaBGp+QWCSfcn3uYiPPBurHbsvSbVTvZPrgbrDBo2MyU7uXQnNs1xqb9sWIwp52
v6ZzERxqn2O9fCh6QXuYYmof0siKXnDMik+S6+EuyorpMBhldsJiiuu7kyJ3fnV+Pv0ddr9uz9FN
IrlX4Ti9FyjMETBziQVwyz1nfthXZxFtJNyhZFGcWupu6M10ds2Q7rhfwzS1X6HDxZuqLgfAgb/f
7vye0Taz+uZ3H8xfoahqE3GyxpeZlOy9ltAAqg/gMuIhEk8Dx9J9hz8OV6BSxR3EN8IaZ28+Ozrn
9qDQv3jUx5kvV8wTBOGIj9KWSdPO0wcLG+0duozggzpPrnKeZqSnmXEkDvNTO09Df2RCsoG1x1pt
+nstxq2hmSduEQbK/Sg87jUIJuqwmb0whqigJTLWfzilxsYMGvSIlb22yQZVbOBKtesyHe/NqREY
7NEfmuXrvvYOUZ3tKqq+Bm2QrGg/Cg+tsKCxrazsBIl1TTVzk5nJKRBfYxiy0zdojvAJgZ0A3ngf
yRfopqum+AW9URm++pymZiPXND6v0/s0eJ9V37LhYykxp0oPWv4YDd8du1jJ5EFSICx07n8vNMqs
IJJuZpUk3TokN7iFc6iCBynusijc2srwjRxy5WMo41S7xnpG1LdtwkdDIFTGN6xsu+9BvA29dWSE
hzjdBckm006WVb/3vxfWPiSbFL/IfmOnu276oiSfcYnSxVMM16nANS/FDukvW9uP3y2mTB8+ts7O
Hu9HNcHMNQX8AKm1DHdolDaJdLaU/+zgcyPyTRfRgzF3n42SApQ/rgzC+VAvuH8K7SNEz4cUEUnU
G8eulCf2rm0MQ9BHdGxC29A4B/GBgZ12DDCXoi5tOfrB1JVGo3dTAwXS92Jf2EHzWZpYsmUt74Q2
vTulS6nvz0pdghOVcCAjcWFo+LlbChl5/QHzpV1Dv9BGjLAsACG+OEZ3B/ZvUxNrNWCDVyjNdkhn
7sEN7SIjhRgyZ5K/YAw0O3LLX1Pfv4hM+ysZxYaoBzM2J6TL9Dkdim1bZR9LMvlDWZ/6SqzSJofA
0gJKK7wXtd0PWf6Q6BW7XSgepaDfhu3mQ6ljsKRhtZl+mHxa9U66/h3A8HYaezy20f+bwFoxn29V
EFnBzCz0hmq8M6Y+O/ahhgLM0sZqO6XIsXKP/KyBRtSy01AAtpRboD71g7C9pwokj2ePDyIf3Mj3
7yIE4jF8gj6jLN6Oyr7HNmYdWZa29TPrQwLwzfa+R+lxsL6BL6X9dj3a36X1LGAkUV2x5V3e77ro
r5xmJgVJggVpa4z6bRbda2jCQBRbXrAdAWzWKS6PGHJRFI4hLKXppk/VjV24ifJ5KgjMynEDyotu
3nezK4+zE0V40KovCDm85KuR6Z9Bo+wUnHuU6KEWX3yBGMAmmE1PlvfBwCpuIJOOAWxaH2fOJ70O
JOjKrntsfSBZulgXqHR9FKH+KZRfgvGpoqHnc4Ao2e8sBMvVToQHH9BQS8tl07JKWCkReb3m8+Rs
BxPjaPBFjfoIo3DbliYE5x+Wf9CTe/lxVJ9oOV5V36oQq7joBwKs6SfJ3rVarpuhWGfdXY01rfaU
aNN9UT6wAo26QbP81YlPWvjYZUDy+g8VSCLCzb0WvbfT+E6KZNMO/TqSWI2W2ioAUlf19zHs28nY
EIjoYFYM0QKSq3ay31vW1huHg4S411mAHLQdxNZdRfQ5QYLH1LNIHkCvuaL9BWyQP1Rot/jqU5ya
0CXQKILwuF9LG6ZMV2/t5h2mCRuMIO98BYoeFCy7PNr+A4H6VguT74H/bFRPDjLuSH2pgDfq2LMp
6a8CtF2QEPdGBw3MLTo5JGox8FysEbGihRClJsE7tOHbsDyWP3wTbCXIiRkXoe4z5wH1YJ48w4la
pcW+om8GIPAqsIvPggoBepgmpCJBSK50NJohbrXurOGLSvNiZCiHUdh70ntb1d/3Yb/S+1/0Ba7w
gy7EocngTAffyghuw7bJjb+TUFSAL5uPcDl8e7Ryz9NxLLAt+Kr2IreBNqaArpMnYHE8JlJU9clG
t20mUuiUiEZo7BsLKmENvXz6mAp2WNF9LUNEFoYYuHnI9L4RyngsmpDgIvcSXCLm/gCgg0QCyu+g
YJzjg3iOFCwN9amozeiEUSjrblJsdCtq/ti0SIwB7epHNIz9RrYWxbgKxmnVoeBDKd+dCtrRIZ5H
79ijPxVpyByZo+IgZIY1u9ByTmU7G8WPx1G8L5JTWIcHOlK4ggDelPFPK/+eF5DHtnFXfszjaZNb
mbVpOSSOaInuaDYWrCtvj4YcPnzd7WU67jot2GO2iNZjatwUR3SIDC2KWLrw0t1UPFvwaH3KQXC/
0vbezLcmAiv5ElUoM+0DQK6VXqBTlnTn0biSvvfH9MTl9ieOgI78lGg+yhRKKChatzG3RAdeQPDc
UgsFYNRbD5CetzLrVnqNkXVDc+BEk5WSTAcIUsGuyz42fB0LqsK2GY+2RxWt/kGHpNSVp1H/Bl/2
kBveu8z6yI0nWNPvo00wIGmETBFup8LZtGVzmmzrg4rwKZnkqgtqiKjPmMWs8E/9GuTFSQ7v1fKX
OX2yxnqN9ytEWkJ+B7jh9ThvoQUhzEMmRlZDqpaDiO9NdXwSRpVURtmdIqsndJjE2igS8ujtV2Kh
6T5W49KdsgEFMXh3TnzqaFpeiZ1fEAD+/i1/lML6/1Gp+XekfVWpuaFwlaPJeP4W/6yDMP32Os31
f//+P2kuqf7L5oM6tLX+xhf8O801/wlqDA13DDlnq4jp/0lzSetf1CYtgz2PpC5KDcQK/2S55j+S
XAZsZgfJrpmH8AfKzMWEs2zKOHN22LCFhV5E2As5BpJNGgqMJH/np78i/eOAyICe6A36ERofs21e
+WsyRWsrqbiUQsYgSL8x5Rf1mze/YNFHymU/lkjm83cljuIQ2fGd41ijotnfjwcDBYANiKb9mpoN
8EAMNZUffz7P/6OS6LWQ6H//T1bD/4OSpJll8Z8LFc/Bz/+1+hZ8S7/Vr2f3/Jf+ntiKpf2LM5Mi
kTEra15rjhVbQADTmNlkYiXNH68yuGR9NYxacET5d3L3n6mtiX/xz6gGSmndggVhyT+Z2vON+N8F
LOgfmmoLWsqp8muAC6xFXdCo+nrEZKegsxcXUhqKkH9WZrF79VIu3MzP7+X/ZxToH+SbWatzOef1
vRztTQsEjMK173lrvFCclUfybh3T9khL6pjBLcJU4/qYF5+MnmuqnSZKpuWaBfUF70c3saTVtRw7
M1o2FEEe7foov/MjyxcIFIOKjTBn5MNCMNX6eYOheV24uZqWPk41GfoEgSsmUi2nSTc+tRnOoAZn
wzFp0FBPvpIcZZaFBobupXEoBV7FqzZJv4dazw28z/JWfgCnK1v6+i0ixmCslbsxoIHzqVUNX9u1
4ThGJ51q2H2LmP2xAN9AFrBRbpjBLfa9+buxwcJtYR/VTSoNi6CvzycHPmiXu/Wk6E+KRssV4uuA
LLQdaB/RY3uACYt8XeOAuEPc1e11vcAiWcUlnqS0davc+tt46/xtawj3OSZodkdmN0vzXk8kEwJD
aFtl7hIPmkdOjeFLOKCBmuCjfgLFkDwpk4xdXwGGil2jBOyK/+r1T/52Ys1wDwQEksOKLvlFzdfI
dY9UrJW5lpf0FPTq9L6zwvHGjj8/ydmT4k1nUqWh8wuoCHXL8ydVQgH6ufcTNyy6EVfsPDkKE0Od
hP78G3P4zepk86GRGzYrmELKSWxer1+qbjSojUUWuHqalad0aIbPDfUltMt59lEMg/JD9Ymu/3R9
MipJuvloncEIcnGmkncrR+aNDxMzoE9e0JZ7bOM6vZHgfPMeqfua6Bx5nXw2BPbnD+drVleqsIFd
uvrtYxCi/0pwKjk1SWn/6RP9HgodHCGJY6OdOh/KKxwAwnVf0olY0x0E0bCGYXRDonl+D2NJMsjf
AAvqzAYV5/NBIq7uPRmp3xo4mhxAme01zDge08qp7pPWsP506wZCySbAUDZFSGQs5+OFHF6OOQ6l
Cwz/SZPh3QSwedMq3TYdlL+MIStuTPw3y4sB4U/ofDBumdw4zwf02AWnzCR5ktom1lxI9TeZDIw/
/1aMMtdoTUAqLOXzUaw201JTWoWrZpqzmrS23lJnSv87o/A80FpgclEiXYxCktYAYYHOqCrpvYj6
74OKWfn1/WhBWPk9JYgUzPkyJE0Lmuf5KNjpdCWzkmfR5cSduseSierNCiv2T6k6mne2h5V5qU0B
HRktGH0tmxvfhHljH7n05SwNHcw8UYiU5z9/lX3XcDIyNI8v1xd1QYLUkaT7DO/GhFzoqv5+XCRc
rGgS/NBTF48blrFp1yqP63hOsbEb+B4RaBUt7T/AUXoOSszXQylXUuSuH5YHr1C/Dv4wo9ZBHtKQ
CdeRjNj1j3Dx2dnIeP+0l3HnOH923fBjj8bYwh1l+6x4GEbq5XgrjLo0iK2RfpmBOpzN897w6gVL
ow5NqsyFW8C4dxUFRgt9bv6N+XRhx5yvWfS0ccQhI1hENHVt46lTDgUAqkzs27gIn2N2teOAf9KN
zXn+p84OOdYGB7nQkCJopLAXJ8/Ix+jaqi1cAKnYAdBUsbXF7KOiQZykOqKsDBrqt5UYixsP+XbR
INdBCmfqlkNsY8nF0J7pe5FeoDM2+7oDbmZkx6z2FbdAcLmRRGen1urznzAejfs+jZNjoks4GJ4R
3pg580c7ewfcUcE84GhJgIWSY/FDFGGCM8+d3NX88pcQCkSCEfC915AOj9vun4TFf8zkvTns5ysD
MCYen31JWx72tWf7dZooGZC9NIpxJih9DcSCHz9EXtPv4zT3xi0F+vHjHy4QxqWvAAwy3ZXosxaP
2VCZr6K+zZBc2to9Ohd6xCif3Tgd9XlHXbxNrhcqADaKfWyKix13mAGJA9bctEYrzcfStseDMyaz
DitVTmNRYoXSjP0hQEeCetVKHqwa3TeyQ3tttun0hRc3HnQ7pTKWGEhbNnpPmyS2Uc6z1eovKSX6
d7HCMcjdpXNNjWwY8imcUqIeWkTlF0epUIjIBKpYRTHad9LSu23sVzQUJJ04Ze0UnLC2wDpCp8dN
AuWHDwODAWeJCspQ67lpMsQPRTqZOMywr/3xZ5AC4rM6M6m4tiy2EMUhJ6pZY+YGIz5LqSBEL6Pu
y/VBfsseF1+BUSzCrbl7hSvm+UbVa4pC9X7I3MpL/vKLEB0GfIMwpNjkYJ++ibvsKZDKh0xMW/hI
BhhI08XGEUlCTJkgK+7yoapgxDq3oos3Ow63XfRQgvwTOW6ubee/rPXCLrdLwK2RNrSHSa2wHihA
vmtapK471WcFaOwCeqjam+sv5c22uhh58U6M0onstoePm/Zpv247g86NeLTwmWxvkeLenBPzUJg/
EyHixUW72vlD+t2k9QJKn2tXCPTpjwjghwTG6voDXRzFQXHJNkq/0/JSH+Oz6UXKvKLrVnVxCgg3
cvI+/fkg2qzY1gX5E+Az548iFKMM6YFJ3Uq1y83UaiAVenBg10e5NCvIS2gcRWhH1TmR+PpgNSU6
Ja+I+DYEFzvov/FL4PXGBhp0fh8hcTv2MBFWMY6kt6iRl96iSbyEboF1Sc7yfGgII7OlxpC6QaaH
n/REZBulQmp//QEvHDLcVukAmhNKZDAXMdNUe6Mw7DB1tbQ0T+jp+gd2RcDpPhiFyteDb9fHu/BC
+WAkXxiQ1OkStqcN/VBqEIJcTJAoV8sWelTnS1rWbIpcWOghFbc4ZzCnvTEr58B9sfXQukdmDAku
fTuAa88+pZPY4LJAnbnTmFYbur0ldrZThZK8ilAo9cbWt7IKXlZYgkIpbuEOL3zOs+EXS69lEhVK
WycubhHYIVEeWWMYN9yIXi58TjgBnKY8Ilm1men7er7GWHQVePQwiqMbQBQNdR+RaFohK2l3hkRZ
dv1zvn2pbJZsKBT0iJdIp5+PNynwSAvQ0C60UORcUf7Ssyt8sXHrWTstprQxCJxHJbDydTrg43J9
9LeTCVg3axN+GpuNtiw99tIXXW4K2l7K+JE9GhxMaymPZVuhHigyOnW6WjxgW3NjV1jUPFmQsI9J
e82RCyeZvez2VWXZ+yHiLLcsw6a+j1MsldZ5pFvKacA3+6fG5+UGUiG/fDfQxX7PNcCo1xjbiBzO
/eB8HpLJXrcWXXuICCvzS1WrnbUhx6V8wwyP0qU6jkMFfMzGaEe0iBnWNII1EJgUamcFklTqfL6n
YtLVdw2cSsgxnzKjaQ8y9vOvrW+FsOFswFYrv6/tR+45Gw3Gp/1F+jZ9a0reY+Vqp9XP65/k7TRX
gWJw/+J4x6pCnyfMq5tI39AV4mG/4FqOIr6gICsoXVf5l+ujvI1V4dDKuYBDIEfr6eKwhlQmQUo0
uauQ4PD84U7tHXvlyezZHisoXLV9q0PobYLRnm88dN2q3P4pHC1OglKEdWBXYebSe9AezBQh7Iii
ZMP68I+O5kFZjiHHDRhPkX2hUetxtjS6sdzePvf8Izi+CVLmO8pit06H2eGeHjcXd1mic5x2obWX
k30ARoH7V2r56kl49vTj+uu+9PAcgEx0iy2b0GERPJumF/iToaduE1ox0u1cPLBGlI1uYSE+9E3z
EAaggLzGwsMTRvQuQqzqXv8Rb7cajY5SsNI0k/Lwy6gC4+UqFcHEyZHJ4hlXVIQrYdNsLbpuseIN
4ghL1To6RfATdnocWzfGv/wSXv2AxQzIayIZHGtTt5UD5bZmit4NOsZYYdcrMFiM4gS1zdopsYS2
oedQgxzNvHGIvV1e5y9hsby8ZhQ43cnULcP2m99k9nsk9vWNM/rSICodNL+ze/z3YlNvatLbnSbm
WSaDp7rTBfiPVO6vf8/Lo9hzbMMXZWKd7xSBjxS3AO1CtlwXG9ogtafKG+0bK+ZtUsjWqFWQYpMk
YGi/WWwVsnOQ2NolYRTYl1Wq98GHoR6bDVUE5R77twy14NA94V1o3GcZirixHuKftp5I/G0V8yEr
jHjvj2280eMmusFAvvQOXv+4xTtoUWbjyVzzOXGMcREOje8U/DY219+0wZs8j3x4BYZlCQnOgFTC
4nsGQS/LVuUVZHqRfJSyzO6mMg7xng5u3LLfhh+MhNLWQmpLHm6ZuvcKNJmtnqSgxAD+2hXE8wAm
5bYIq6+Nld26A9wabrEtKTTmDhwuDCcSby1zOoXNyvcOWGpHB8dTlBsv8uJ4VHjoryZF7Jjz53x1
uGHH0pdhlyIm6zz/YyrxNldqmsGD0kLaY9PncP3DXR7PRv2gc4xQEzkfr/dwCUTuk7pe1ip3Se9b
23jUi7Vj16OreTQL/PF4UhjUkCVRFUW0xe6SZTUGcSOlpQBH0rVptsHWNvJvE36NJ2uiUfX6cL+z
3IuJyXUU8JajITQ3llh8xQc67OVK7HLW4c8Zxb+aAmUirdfQrh4VEcL4hLyrhvFdpJTH0LM3Vppv
KjXeKbl/l1Pr28S0kKDk3iS0GMgkdwnFNkEighuf/sLJS1qZiYMgfi4+LD5F51F76AoqiDpOeSub
9IOUj1TqAc2Ap9yklfqPw9p/zMfNa3/5ctRZqCLI6lJXXGxcUGLVoHHM2JWwc+HBKnOGCqUlyvl7
H9DF0bfQN+EIU9/YMudZ/GZgLI1Ir8BveHNF63y4+woufu7Yt8YG485yUwNpvHGSLYAicwxNHk4S
Sc2LyeJ/nE9uxRJTn3vB7A4IKDehoLWzMswnhsax9n01hUfNs6ZvSRPizam24kF0g3MwEiQthd7Z
D0DEb4kZL2yUuiXYvOaEJNnGeT2+Xt9OlXk4BsQumERxkFlDhCNCzE9h1t5YaheHYidB/2HizrKc
+mXS2SR3efq40aFl47iz0fwmPaDS/nx9lV34nOxXlFMJXufUz2IepVqJgKq2I+4qXrrJZYliPobB
e32UC1uVQZ8z5Wiugtyyl69OjGg7izxyEbjHrt2pzoc26sSmxRHdzcoueL4+3oX3h3UMA7IamUBL
4xjq6h33QRnRaaHqRwogw86CxXK02yy/sfQvDsWTUfcQ1HGWkX+r5OkQak3kBjhUcsqgyJxGqR3M
NtJvnJ+/Z9hi7TmmVKk+MjMs483HqtW8bTsHoq+u9s8OyHhIsnHuGqBhcGpI630lKrGfsjGAhGOC
R1XM7CApIJ6kHXjvglDXtzSKlD+k5YOUUwbjZzX6HX0fs4lph1+lGVM/kIkSncw4wbEFl9XHeNI8
QGqQ4+qxSv5UFgH3yKIDlCsz1XbTnt/vq1XVCjMua7oF3IFix8bsChPwKKTV6xPi7QaNexBUW0Qg
Os2ty+uBmnp1mHSQ5/MSumGO/9i2M+zWHfQod01T8XYle9KNE+zt1OBQ4HSen4rCmLUIQCQQ9y5N
gtAl2xLPAmJjixEPpoBWd2O+X7h9cOshjCPVydFsL4PyQYkCEUCWc9sqV9y+tfWdKhsgc3kpt/1M
fy3zsnk0eioIfY/G1vSr7MZK0N+cDNRnEIRRhJGcbUvpScfVDiZjGroVkqOdkSfNFhhLfuNLqheH
oeWWahTHA3H7YsK0uCTpIH7dBG0cIYCvqFssjbyNMnkDxVpP7hMUIndFmmeHwKv8x9HJvvpeYdxN
fSdXI5P4JMepdK9PsbeqJ0IxPjOpB2PGCcyena9nskrthYZnbf4GWMwoIc0p5eDXeyOdgOlmNC7C
smq2adSlG5oerP1UwNvFkmcCZY5C6vrPuTT5SLrZHJ7s7dxtzn+NYQ49tk9m4Pq1aXzxxlHsOi5D
G0CXxsP1od7GInx1npd8NPHamyVs1BzPsjFiVzC9yZjWxSpqqVyNoHlXZqZjbOTjXk0C5Faq7dK8
5+5CJy5AVRJtSyNSrW3CbpRl7GqRo2yHQYtWbKA6eZeu3zdTcaePyr1ngMAci1HD8lJWH64//IX3
zJ3GFqQ4DbbmZU7Vov+b9jw/Jgov862kRoel79iuK1s1biywC5sYGFkbaeKMW6O4cf5J5/5Bc/x9
qmlafVQCbBCw22tA/9BdXRtduWqb/I+1KGg8WdEoUOnhJ9pczCPLxAAsijlKR00qtGiqFcAuSpXX
3+KFi7jU4KCglEZcgyBi+WxZadOHrkcuB9/DNET245ja4oBxjL8u1Jj+nahooNFjv7GTQgkPZi3B
34d6jWzap4E0tZU7SgcntVCLT9d/3KVPjCicygCldpQ/i+glkH5i2sMUuVMyPsS2Xt5F9txH7OT6
DYDWhb1N46yYS9BIt2kwOP/C9OU0hZmkkStLE+wGFC+bBve2Dm687vkXnwcSqOiosMzghVnkOj/x
q0OXYEyZ4CMQislRXYPGAnIf1j8jTTyybyU3Rrs0b+dKH4REnZNhWVtpKk0EBloilxukt5tqnZg5
LDMAe2m5Cyw/2XRtot84Jy59NIQKXFGQohp0fpw/YpQ4QDcHh5Azy8MdXDt/ZzpEt7KTt+qmv+vS
y9fJnWC2K1Rn5eviSBJOqNJV5DFBFPVD0OCDVDUPBKB3nqFtu8DaR0Z5qGNyo7RtYZPyXsyOtHn9
YIf1JvPJuvfVgw5txSq6/fW5e+lU0sBQQ6rWUG0QG5y/B8uKFYjuRuRiBNqs41C31uZQ0P+lhj2Y
uNjY9VFVPEyGlh94RH/belPnWkoLOFLzb+UQLtzryOdxjULtRLBMIeD855Q1MRGWSJEbdWOxDYWp
noa0+pa0Rfzk1/37PjLEBjU4hQFkq2vcBIZj0hnVVpZNvQtiCmPXX9A84JtvR883N9pZJDlTRF8v
BZwLBqH1bDxRYekH5B7OKitEufYyoR2KVFI9Dhzzc44N136civ9G0MRHIXEgmDmzquh8+A6Ps0B0
fB6nL7jMq6W+zhFy3YhNLj6kRYYCBbTEvluej+KBuE7oQWcUyia459rlJ2HjFEE22sAFUBP0sHaC
1mM9fajxGLnxjn8/xZuXzDWTyipubkT75+MPEY5BmCJzy0xULi+0OnbTiobRA/bc60LYWygpa4MP
bLbOo8zYgZwyeiQn+Fz1hTupHr2K1qap1VWqIrUI46NmJ8dGj/EzyFw9i/7CMfHO8rs7hIvrUsTv
RNH/MkY6wjUKXRpUaMN/9vPhaRT+g5phd4KqEdUMQJIkcgcnXk+OBrsj/pyW+V9z1GpV5Y7L8REl
2o6r3L20WR9jc4gVzxU9LdsIcvpsviHZh7jEoRvOQQSGrgi90+A7RxAK932Dd3mqHVJFfSrM9CBG
/y8l7k9BDxe8DR61eNRWDMYmSFtrQ5O9mb80IME623DxUTl4KkRRuwe7Vpcfrs/7i/ujxYSf04eY
2y3mvSUx8+l7FmKQUQ8N5SB2aROE/AzHeb4+1KVTjcvXbEpEyE7JYPH1Q2dqHYAE8/Zou4Ezhiu/
TW6J/C+PAqqO84zNeGYXvV7IZexEqNBE5Ga+Ux57ZtLKVLT8v3FCA+4n4pw7CZDCLUYZZKIlZh+5
eqtOG5+e1o2SDsnh+hu78HFYiBonCkkFkl+LN1YMRpxgY4PrFCJrlEZYR9pxhp1ccasiO/9Li5XJ
SFToKek4DKmdP4/RVXoQ6ewMo2lPd50S69hf5/ZB5nG0ieIiv3FXuPCViO8kV1VkZJIM3/l4Kam+
ptV4soQs/KntgfmNpndL23x5FPZJstVzZXax35FEaFNBFOmmbQWRIcUZ3O84c69/pYujzPDmvwP/
5VywiFL7ZH53GYZuJxPzQ5zk6vRG1ufiXCDvSK8XChyawc7fGCf2pElwv24bqf5Ob9Jx0/tZsTWs
wt9ef6Dfyao3s4GbNW6XCIb5QOdjdZ0Ie6WhpSPCmIueohIjm7VthXW/r9QieGyVFLhyqFlxtUMa
BupxIkncHys9taNVFXjTyVIE6PcSI4Zww8kaf64CrXyOJ+eH4U0QTofG+DSEZpkAt1AQ62Wjk9yr
IwKHVYm3u35sjUKjL9wsmw++6FtlFag9Jp/DaEbE+paK+YzOze4vCzXqLg7hi85myk52ZMWX6jtP
qxx923Vp92JWdOivkyrtG7c0upaOfZqt+jU0GhPnAPTFa6/KtS+CezuMg1xPD6naYQLJh/gLQQo+
dTKlooBBVvpYleNOyzTVWtdDi3lDTj3tqbeRYyA81JKvReNo8+8bh73pT/xUgPodDmZ2ar4khRDv
GzOnKctumupzUKr192miQrsGElQ4G87s+IUlc+BvZu3KSAx9C+rAaFdOYUTN2tE684uMI/m+4hpk
oILq4xgkgdkHsJuseIBnaebvKtSfe1z+AP/WsDLueGctbo1F5H8sY7s8jKR7n1IzqLYtrEBq8ZN2
X/ZquxPGmO4diCN0qIfa4KyqQiWbaZklxnP1YFNc8OBNba5Ptwv3grl4NaMXnbmRcDGzlUrFflIY
oZsapIYLx/7ZSkwx7Sp6ElXRHvMaaMT1IS8tWQJvi60HhSNluvMJXgVYMqU2OXWrSZXNUCsTkHEz
uJHTvLSpsopmqLtFoLvc5Fq/4X1SPXZ77nrEMprRuVNhDDtN9TAW6nHau/5Yl/YIUqgYDPAfhJPL
C4joRV8bPJZsyIbZMdNPz0nI9Kn98fpIl74Z90WBYGtuX3QWLzDr0olk1RC6oRk1O8WX9nslG0mv
p2PvQioW3xMT8vb1QS+9T5phkNWQAyZ8nX/Uq+tq0mqdFxaonbN+0I7Mz+4g0yF382j4i/qauDFJ
LrxNksQGmhbOKFTIi2gVnyZLzcyaW3gRQJyKjXxTFOGPifajGw926XbGUBR5yEwjdljWjG1tquo4
58Jv2lX67OEw4gq7UjclUhr800trhaNKsJV1FGx6zzdhOxT11p8IPv1O3OpGufBxz37N/GJevWc7
jUpLAPzExrrHGidv1kaqp/BOYDuUsZIeHJ3t7vq3vfiy4eCSNEYUTIB4PmbTsE9aFeu/bhNnqxtB
sWmL0dhNFrYr14e6MI10KtfYg9ICRKF2Eeuw7fs2pxsh7xQnoGFs0A5RBI271OutqMnRXx/vQrMI
hZpXAy6O096OMNdGIOxaEzo9PxqQHvk6WULs8zZGVnc4znjKIY+ybKfBfF43CYRs2uZuBF3zolwc
67P9CYEXUDzyPYtF2xt0o8YqF525uWPTVU1BUjr7qmEXuI0cK902tV66ooqVvVa0t5aTNu8+y+HJ
1BtkXklC0MVx/omRPQ1ZZOHlTHMqTKQh3+aOve7j8q4x25+TZW71MdyZcfUJC4YDepQ7Arg102Gj
NMWXQc1fLM07JGb6CBsGckL7rOE7dWPRXzgZdNoHKa7NWUj0QOc/sqM1yi/nChH0+mRdRZikxm3e
35jtF0bBA4b3QIrTmVsjz0eJkbyLTPGpkYw2JpytlruxHas3nuXCxJv7jNmegZ44CKoXO5hIJD3r
IdfmSkFC3ZcO2Pq4iffY8nkH6sHWnQOH/X2egZ0Ws++nZlbCTevw1/UV8HbFzYVKLn0WeyOVkcXi
7r22Hi2vJOkHuO4uNmrcFxWpuUPo5N/KUlr7/9l48+95tYGJVvMrLEO9nTVG40aPUHINU+xvywAi
fYFb+41O99+N4+dTW6fuAMSbwJwmvtnY5fWAmsOkoaCi7+iKCt4XMpgMGAUxTdCe3cygWoS27UNd
dMUzOo2QXDZQ/ufQqyXIoNxr5a7EZjJagfmBTG7lmTw1AW7YmwlNZQ03FfdC3N8jlCTTWFt4hEoD
SFIXe+p7r2C5rBIsqKM1DkKRdmdXY1mSYG2xvw3aStSbugX82TpG3kAbywBSCbTIP5ws7r/R4Jy+
hFYOPk5FT5GvKj2qMNeY6ulQBbqG0zBMon6Tid5O1hDmEnOlYoq1wz5KvMeDRogVcubGPtqZF2Mc
ZeQlzF5e1V2HHRVuLaaScktRjGmlJrpRbMzBgVFqlH6ebGxDFrSspQNE2uG/ODuPJbmNLQ2/0M0I
eLNFodDVjs2mlbhB8FISXMJ7PP18YMyChcYUhtowtKCYlYk0x/yG6tTrhDtvcp7n5GtmirY6K2GI
TZUdCuWPORyMVzwoa9wiimmSj7TMJgdRQn+0h1YNJA47uW+5Cxr16pBPz/z69GlA5QthtbnIwlPW
K1i3395rOy0LQtYVc2pR0nQ4b5tvL2QKLg8j5rTR7tF71QWOVw0KS12ppycc9hokl7BApWMQemqb
2R6/q+LQJ8mLU4cDmmxiifyiRY20VI7QaD8L3JutCdiCvhj2IT+rL9c/L50arUtqxw1aG3fXOlJO
oBvRVCtMv4xt9UQc/AF+o0HDbBSg8dAErHpmYIBf+GDNIJbD9rFCn5WdebB0O9cCpGa6Schr8CKZ
6y35yzG1q3pWQ96iwO7ipxFB59lrhPJaJKXxFVeYI+rvm+ePWJUil6oQH6NDto1Zo65O47hekKWN
ivHEjnJOS5wO6BVTCJzSCOxE2J6TTP1zqpbuIOh4E1OtgzNF+iyrvPy2wLtMeHwgeoXPsM3xy/Xo
vYVXoppluVf1KGFit3t7X+4OSNuXUBl5Izqy14ubiMWpxwpj43GowjuZFd1Ha4a64qIDdzZqE30u
p/vtggugfpqDvPIsMhH65h4sBNy4eGCWSm8RwYzSRRx1PtrTb/bNOgoxDG8J4uYw8K+n5mYTvIGI
qdWRWt1HpkLZVsj4HLdzfx5Xwd7bS7ku1dURWsejUEXRmiI9FifX4xVYT6LLV695nP2uLmH9UlRy
nkOrmD0av/Zp0CpzbVscdW3ehAmbgTdXSz1EzdTbJDzpqleZL9EQhAO+M7ent7OcvMyE3WD3AX9t
MXaTZbSDhmvAXY9n9p1YMjvAHis5W8o8PWfmIfPvbVgCWdlgPA7jikvYwsAESqJaGtYxur+adrF6
qX+ookl/qCJ2ausk1X039/IOd5PwUY3s0g8TPfZSNxWfbs98Z31xbzOIe2Fs0NfehGF4mdYiRk6R
gHj+UZh69C4xVeX+9iA/Tc822+dqlM32QbTIbIQDYziMm8SDDZOil9n+TZUGdo6G0zh9mHtMsIM0
oiFBic+fyzk92XQ0PTdMT3HnNGd6aYY/ZgjxWiuFakY6NKHjkPCiT4ryOrbpe1zZX3QAj7h42Y0H
/OGRoop1bruuPTgQezsG6MHaSwTpwRm8PhB1Xw2hrWXxXdsKwxtJYfD7Vj4DSxt8dNCOSHlv02M2
DPoqFqw1yhvqth+OIrxIl86O7uKh/stOpOans6G/z6Cc+3lofjD1OTuDGYufuIA7KkehDGYLntWA
kv7Badm5V3lHga6DhOCKMzc1lkJ3uhKmf3TnVnp6FvqIRajSLqdQGyl/SMsIHLkcFQh2bqC1A4Dm
wApeg11zveBkjFGudmzUpO1eiyjVPrlRn39UwQh8UmOjPhU9xWGkj+3waPfuzJehKblwTukQmZvd
S/FnUeckie9Gu3yMVAzxsjCsQfFI+tg2JcQuSyCnT39Mds89FeLwhC2eVf+gnvFXbRJ0jfVA7X34
x4oz2rmScE8M3+l6XCLEHf226Z+hUKQIPtXfbbNsz31edOeoEqfb53DnsEMAJvtdcYZr//N6Dfu+
tMzZZQ0nZEYD18Y5zlURavgXo5A88p0AVdjbMj1FziSBXRDdjaSRPjtag184/6/1yf8J+979KGDe
aAlBoOBYbOaSZRkNRNSPAMMgKZvHih9nUr3PLabWLWsmQQXtYCvsLiC8jVVlAvzLtrOWKUnuDrYe
3bWG+6PuVPVsRhih3V6/t1UCAmlOOfgXisJrr/B6aojiG6kD5AClh7R6MWrkCFt1UVBdjvugQJLX
p5qSnYH/ic+iqjt80aRyBruZfAScNp7GYTKoeBvmy7DgBUg3UCWGbezlMcUJxJuynj+FPBSp210d
0AwIFlDFpvx6/btTzOjDTih8kt4dPUtD4sga4n9ur87+IIgBEpCvN+/mMFZZGTZOzSCK1XYYWObm
2WowGf79UYiSYVysDi/q9sjrdpfhcz/yoRcEKorZbk79GhXcHuVt4sSXXqEyq9gPlMlthJr3mWuE
iMqCzlbSL/W4GPdSobtkLQkSPNRofPBhUCdGUM1LNb2i42KDEABKmYGEv4zTPHhl1oBmwUHkoIKw
F6NQtMfcg7jAQaRqs9JaRKM+gn0e8Jb030GT6V4E8euk5Ev9oJi4mbY5bwskA8ObLQnVsLcC7Mzb
o1VaB9pED/QPIAEi0UQjc1uFXpYyKfqsE8GM0PFLlExPdSScy6LkRmCmev5SVCN2hi7+4aqd/xMa
aHonyzC9Vmapvt7+ZDvbDzk/Ins6Jqvg5BoX/JKwRS5Ora1TiqCSc+0jsIX6NJaEB1N+O8qKnyTa
BkK1ij5uHjvU1GFYLCg/WVKbPAW/nvtYZkeCGm+vUEZhPdcblPO0ZRYaymxlBXYlAYA/zW+qeb4k
KPOdNC2ZLhr4khNC9tPByaLE9+ZzMiytC95U+grAtK+XsE1mvTGnLgxQky/VRH2q9Lz6QS/IUc6K
kY13Fbhk16tczJ9Pfd7KD2a4Gvk0uTmp3qgsPMKVrXwAaDe/ghMTPMLKi5W67sdoMLJvUwkS7uwC
sqULtGj5pzjWtR+1bs3LqbL72TotQ6J866WaT35tOLOgitTlxv3U4A7muTRs5SkMM5wNpb6kn1Ks
GkJYjQkC1Ekeh5Fn62AG/VZN3cnHBghj0nAwBXbyQmtSsC8yeh7mLnlqchxwplHEa8Gn+p5EPaYP
WbrKkWtgZV+HvjI+I92f/1N0WvHftIpqXFoixRxpS5oD29lNyAtE8t/M6Nx3CQJHWHfiR+6CVNTs
iV1uoTcv7LECsoJtPDPL4h+pU3MCyqxNvovRVfEHElPyNdLK/ou1zDDfIX98UctVWL/R2QN3aawV
d4PW9SCEwLX+mAy1f7GSwgV4aVrNZVYN+zXHA9UEdaSJJ7UxkvCsA965xL1Oj1oTivwWC2f8WlRG
+yoNdcFJUGlfHbpHp9jMn7I+RyC/cXqlADBUUXApxvCTNdQmCv69/UlSG32t0zTEFAp6st8U7vxY
0vZ2L51IE8PLkEMTfuO0lfLfys46B/l2N8HOwU3NBjnNjFQBvTaBi4AI3TGA5x19U4tlqP1eVft3
6RBnaJyblTBO/5FdirhOrYEjSWx0uO3KcF9FZhXvBqUwP0tUSnIP9c3w/VS73YcI/BUmUE4GelrN
hUOBSMmiz460xOuY5PmX23fMerqv7zsQQpDHaYchDvOGPhA1rj2FWRoGUYs0aBgj0NCXqnZnt9bn
3x8J5M7KQF19/bY6N0QWNbrnOdVxxEYeqzb+p+uz+p3itslB6Lk3JwBimmISxINO38QGJYYSMb5C
jERqENRR3jwuVYg5ai/+uD2nt0h44LUok6F4w91Jd3YzVOZUjiPYoEEVtcg06Uv+Sdh0+rkb9AsP
yezHRkunH4CxH0cDPMksP7paf85n8w35EfwAhRiYVs/mkhsrHSjdGLpBHllLICcr98zJnQLcfT9r
c/8IURqN+dDBAyVsvxcpGu9575aPjej+jtxvqRgfuy78M3GsRyvWrX/6aokubapXB6/8znehkAS3
kExW4UreLNZU2wveXey1TrTDXRM7f8k278/wo0Pv9nfZeW0M+rrAtGCG0HrbZMxOFALcwt0zCLHV
8YccP4ayt22fQraCEoTUJ88ACfL7+47mz6pWteppgVe7fmyiMBlThqE0bUfKH0OnYiKgpeOFv2v9
i6WE5UT9iIOL5PO61L+EBrbaGW5cMJSbxYrXJ1nsARiq0ZPsloNZ7e5xolL2twPHBvLp9ViumfUj
Wh5uMDQjMJkyzO2zK8z23C6ae5bALO5HHt+zMNXBr52quK+JJA6e8nXttnscCR1yPLRvNUpn1z/C
ihK8lvDECpZUlQFFQxrk8eQEyULDGk3c5lM9kZ1Iszj6qrsj01ZB7okLhb17PbKp5HEqJGXzDnL3
uSia2jPi2nkQA9KqWTJGn+cybc5aZmoHH3knMltFKh04h9SU1W3850TIqTQRHNwelPt5rnAWM2b3
SG1q71SqBN98XJvdtEUJjzVtmqSYcHYUYeK3qRV+72G2g66zDxriu/MhCwExQ1HljUC1QRBUy0xz
AyOx6nd0DUt2bnIENlq/x5udAvbe5JFRKTWuv+KXo2GCmHAJOBilQMppaPQ20NVJPitV2jwXVF4P
7pr11tqOh98BgS3IPZL1zVEcmjSeQBm5gSji+gXnPMxjqw5LknLIuWUGzR86Pff0Vo9fimY86vPv
XXXcpuQJ7BXN3KIMEnPBtDJn+FC3x3s7ntz3WorFVK8hy0K/CzKYkkxfb9+ve2fil0G3ElMjVsog
3Ri0pSv5o7XC9FG38ySAh5e/zq7RwGluDF/Y1qfbA+/OlkoouEyoQWTl1x+3s6alAZfEx6V/hmhI
U/qOLuVF6WqMPru4/IgE14/bY+5UlCnBaEB1114SmcTmBugtMw2RcuKEqPH3UpK/kJ7Hfw2GJU69
jpcvQinL6qxpaIGdRsVDg2avF4kWz7LO5I6esZ5BHGmmeWJ/NUVTv2/NznqnLQgU5GyRALKudakN
F/wP/eGA9r12LymuActEWxU5uIL/Ve9/NEUefbg9u93ti5w4erfsXqDP1ytqpFMZlyMrahYiaz0F
vNUjPq8E8jgl/EgkOqqZii2SYmPPqLphcyS3snP/UN3lcTEouFKG2tzscbPYZFs8L13ZdM+Kksjn
ZHL658Y28hOefOWzYg75k9PZrtciXe/VcT2+F+RxfqFmim9ltrzP+8m5jEiLeXM/hGeZw6LOZozM
B2U1ol2c8VETi+KNSG6FiHdeUNlCR3LJredEqtEZfQvls+lgBNdWre27iPydlaiNfUUDjTLxW07W
oqmPSAyimqbqtJanZKHDfe51migGCl80UI24q++cfCmeDVT//1DVKLu//bV2rlCUD5H7BfZA4Wsb
RCu9rIXSsKdMjNmfK2dwz0oS6wdX2s7xXqXe6VCheE0/c7Mn4txMQs2pCShNYZ+jfELstFJTP2pa
SkVzJn0t7/Kg5DEJbs9vL5ZdcStIYnJ7k5hsbu8yUYdxMHltweTm91WsYxwEUV3rT441KSEqnNX8
TZqpeo/DVf9DizN02eRkn2GCTfMJ3IfxZ5E0/ceuwgXhhOST8uQocVmgMt22SDAnanIfL/b424ym
lWWxMpm4l4jCt42KbM4cIcW6ZoWqX0Qku5OtTRXw7Lr0F83ofcvUkZsjoQiE2x+BCPdOkQ6il/du
rfJtsagRWI9pbkqCtByI7ayFhtdVrbyYanhwBe9tQQBblIq4gADz6tcXRtI6NjJ4TFRNhihIHDT0
IiU6tI1a/5nNs0qUsD5qkAl1+2eT6pdnfEryJG+XhgivGcckUNvEaTzwtgjwTYRquD4O6fCxbZro
tcUC9WEMZSIxA5UJ7Q+wneRA5YxLZTe5ycfbm/Qn8vXNb3OR7oAogqrjVpe2dG2RhrZ0g7Gz/Fq4
36YUpKHS5+ciMi9VmT0OpXznhtRIIuNDPir/zQbs9ub8IWqq174ez2OVnEyl+DhQGK8w48zs6SLU
8qwhZSxcaPURG6bXBx8OT+NpSMscHPGdh5Si3wobgKxJPW4TtSTSwlt30ZyABAmkaw8+Ja9649Qa
5pPqdp1vr8DQg3Xb+6Y09sErkCsTyG/uFWwqs35ZLCfAfrX9FCap+eICmygoek8Z06071yN7b/4L
cV3DDlMfG6/t3e+ioSTl1UMyv8yQzX/gQjw1vjFNzynV+dyLzST9UxMqApczSqlfZWZit9yUaKie
5jDU/sjCVD1i8+48nKwgrRNUFYE6bfOCqUfDPi5mJ+jc71LmyyPSt/l9UYEocwaUmhsls7y4brKz
HsF8uL2UOz3aVZvJBK4DohZC8ebVlKGKMy98kgDj0sKz0/pRDds7kTaflMih9a0Wgejlx8JVP8SW
+MeAKqMl7ZEU7+4usmkdkR/9fL6v7wIVOeQoA4wWLJH7Th3jtX6/8F4WSXR2w3o13fz79sT3bh/Q
9qRDaxQInOl6xLGXaD2RFweVOqJBlDs2Zl5cQbdH+Ymc2Z5wbjg8GKAXw2ReJ/7L7VMmCkouPc9b
F83fIO06QZE3EFMAiPtalideldEMr2io3E9Z0VxAHPcnV43Nz044QV5NbOPOUiOc7Za1cZsU44VW
dvw0o9j4iBihHsiK8u1kxfIdqu6/37BcRdVXTNAKMsFb6Prnt/gJFm2lO0E9aNkjLT4tULSxxe9M
a+7cJRXPkRDTwZWy+2mIkWE8wzAD4XI9KPXwBWWWxQmozKRUMGsLsGVtHkQIe8eOQiVsKdqVZHna
9SjW0lSNHo5OIFWnDGAtWZRFRzeolzL9bOLw/JQsifuYF4PzsZG1PBh+rxpCEWQVmEGZYCUPX48f
NkPtSlwgg2xOkVohHCOWzJL7EmTEqQtj96Mtk5EoYFw8xc6onlu9dvAjdld6hX2B5ON13DY/RZUA
vRqofjixoXpzaBuXDskN//YhuD2Kq2yOmglecaJy7gQY/7ZPfVugGOCK7t/MBbycCsAM2L6zWU+q
NjMFlpatqvZYDfSq7UcOIi7/Yi5gWdA7IqQFynb91aSZ6bnRD+zNJMZ7M7I+FqghHlzKe1sTEB58
QXhOqwb69SCaU3RIBnMbTnGhvUgHy87FJRATs5NedGmjGTK1CD/UpXZ2QZsdzHEvT6XXxS/Anwlu
6ZblH9p6VhqoLXM0YhudqbRZ4HlnPeYGteN86yw3/cPQs6n0MFVSFi9RTJHRzo1q44GMM3M9rHuq
CJedIvynH6i5YU1YDo4P0Mim11GYKI+qM/OI6lJFba9xYfpaqSGHU1bb1cuCT1x00nv+9ERWr50U
280/cH1GH3RXtt9uf9S9NIVYm74xMRjI/s0bCCojroZaEsOU0MOBuOM5nfIqQNEcLyk59bnTe/M0
Kfb88fbIe+/eShKmo8gdBMPi+ktnmlZbNNR5hZYoft9gB+HXVvaH2jQfnd75ENuYmd8e0eJf3D5I
v4642cCGdAC4KLxDaCn7tFF+SFtbLjC/Tsu4iIMz+VYvYtXVWDFgyPrCa9sS9uqmT/qs55WVoyj+
yJtyqr0KXe9z3aJVERN5PC0t6rPFLL7EVuc+jKhT+pPuZKfe6f8CXf/bBoH8Ip71ld0HUgI88fWK
N65wekETJIhQfbsUhTE8/D+yjp3vejXK5gQvQ9xE0XqxzogS3KEmbgSoAlp0Fdv2fRbNyYtQ/kU+
hQabA4KJohZpt349M/buiGE516xeLiOJwDKfrLW4cXv/vBXwYgHR0Vk1bn7ifDYbyMKXUC2BKlJc
0oZXs3dj4pW89qdYjc9tpDpfmrSbg7kNG781Zv2h1AvjO/3H4UU1Q/kQZ0Kclh7Yxe0ftnNpkgis
qFCyZ4Wi4vX0UYs1uqFEoSZerMbjkmxXz0kypV4xT3mW0zzThRoMpv7VUZrh8+3R34rIuEg6rWuC
RAKM/K1lRU4istDMCANSxqE5uWk0PsehOVR4IcNALCb8Df3MaaMPar1qp6yk/thLhLAfl642cXoE
M+w5BQmKL+ganzFjknGQlolczwKny8scaRz87J2bDzItufFKCgUYubl/7EkzRTquFSdXw1O27/OH
WtT9F1fGyIsM6KXYFL4CpQ2tA+7NTlBAO4JeMVR1ICPb3mqmqBTOekQRqB31f6np1J/SYXEO2Pc7
o/yEQHLS7VX51rzeFG4q08HCwDpQZ7xaPdep9NYzjSo/uFXfnnfopgAtV54et9y2nKxIu9HLdrCD
sHWlr4gs/hCnTXoyjcm+m0h7vNwNsw+399zOoGuzBXQRUJgVFHM9ObZjVeF6bQVGqLW1tzju/L50
1a+hpTVPZbUUPxp7sg6Cg50rnbIhJMy1YIGu2LbNg6dRQv0ptgPEs6MHCq7th9mktuBEqo62KvXS
Wq3Cd40L5mSaLPcd8iFVUFo0MVuH7rVhV7+fMFAm4+hTy1yhrltMUNw7YeS0uhVIN5QXPav7Oxxu
6/Pt5X77cjIKPFf0+MB1QbO7Xu5KGnGCd5kV4HgnLw3xhI+SiI+i3kSSUh6JyB4Nt9m6re62HbvK
CmABWadWqZqzO4DgVew+9LVk+P0oneNPskdHTUeI8ud3/yVTTaRoxCJmK5j0qrmbOnqwshLjwfZ5
e+Ewyhqgc0dj9rjtMjWtpWPp0FqBFWqZr4ft9DrokQ4ETzCeYmlPNoiD05JMR+TCdb2uAx8KjWCx
efUpCtPwvv58MqrcXM6VFYCAFqdZtsjhGbK+TzJ7OGpFvB2K6QHnYEEhDm0rm5VEHocA0gySctTu
YeSF98qU1enBpbMzo1UACJsMuvfEdJtQhppBHkG6MgMZi+gxS1LtMgAjCsraLg9u652hYNXSqFmR
jLCwNo+r0ceITRQxvO5ElEjnLfUJ5xHXr8rlqBS0O9QqbLd6lQHP2nynGFP5thldIyjMpAzEiARu
NGrjnQqP8GAz7lygeIJZCq4XKyBgC8emkdZ08WIYAS7Y8GyzEPHHODLfKUuSfVUbVbmjZLccfLWd
zgTLyCkwYFRDgtpS5hWVpAl3ah0dW5LgekTabqocP5S28TDIrEEHczA+jJH2I3X15GOmAyPECyYJ
psV17+LMVB8WtER8SxpdEDmZDKq2UbwOMaMnOxy/3L71dtboZ5GMeBn3OITOro8NGUlIErjQa8gN
h8uOuyE4GSDRLk0expfbg+3ceeSdtJ9ZmxUnve6NX+4genSug/yTEeCKrj8Seph3YhYDOocYoMwi
H38b9U+YBbyHbBdpThCW1+ONsho5wiBywwXYZqPCcs6dPDmY1c6O/slWwtB5laXYHh47HdK6kgmj
WLPxwXLlfI7k0iH3z3V+ewHXH7y55EhkIajTPAICvoWp4kguCz21qQrOjfoSum2EKEFyFGrvgP0R
z+IWR4SbZjYt7et1q3N7MpFs1QLMisWDcJ3wQ5tFFV0pdEwyLzFEeXbqarrHfWz6Oy+bOSgmY7pv
0Id4oUVjProW7VAzqcsF0R0p0adQM7xXktjr7XhpT4AirfemjOfgdxeI5jDlzLXmy+GzNxdZp9dl
Z1WOFmQmRXZZhT8cp4n+zSCrlAtioOiibntoar3kPSLKWoCf9wBErmy/WVFdfLo9lbeHBZtk0jy0
pSgS0Xe//ghGHmUpYgSUllHY8+jDxKel60gTgFGgEp0cOf/tpDjXA2rXA4oRknc6WTZiF6J7mGVT
UruM87/HMkse4qcYrp/aDyfSMxupl55MLJniAFmo8c8cpyvY4Lb7oW3L+mwn1DjJIYu7tkJg7/a6
vD1u/Exw6Gv5mIbKtuGnJ0sNaM+2gznJ6lPdEwhWo9J7YAH0gw+9QzdgLLQDKOJyX/GUXC8JvkUu
GC7st5MIKUSoZ42vlqV6EnU6BWFRUSlHvvteqcrWR6lp9ofMECerqIuDO+btweeHYG6wVnJJ6LbU
PsMlQ4PxYQc4kg2XMURbXp/do+LRTtGaYWAS0A6AMPMGoxQVi2xD2td0HSLo/pCVLlEY917t1GRX
ZoX6y4xko8SF7LECDY1CpKoefN+9qa5Wl2u/ERzdFpdVpjFpDz3/II5sA8/VuDzpSm/89k1KoL+C
jIEvkFpsW4xK5ajlasgUJN1o++E8zpe0sIvz7b26hmjX9zWjQOJFQmgV/NjuH6VvJlg02kppswEB
Oup0URf77zG2Sbo1FcbTmOUPGjHAQeizd0hWmfO1xLtq96w/7JeXFknZLpS1wSIulf3YtWZ4bkOJ
VbhaHA21d09xOxF6AzFFnES/HgpPBV1UM99r7KfCH1I6WqqapLgqdzzqpvH7iczPFI0WEQjalYBz
PZ6K0nUrptEOLG0u77U+kZ4cYucgdNidFff7eurXC3gzq0GdV+D+RGWhsJ0TXZOKNDwpLkk+ftan
Wr6/vVF+UsTe7JS1EUephvBxe8AT6n4x+EBOHqCmc1nU0yl0ew0M8hwGWqRH94s+0EKiEgF4NZke
NLwhIX1U8pJP6PESKHa+qnTGvZLqqEbkg/Q7kfwFE1F7ppOnAvk1y4vaqdVDlw1/LhJ6hauCTRjC
vH8pCls/Q3qIPLRAIl9Fit3vVHAoURoWIP2X+O72hPfWlyoawdlK9VG2fWm97vVqXqioiEZqgZRZ
GFB2YDw4AbQfdfUIU7p+sO0Cc62t3pr0AZD6v942GQ1AJYwdK5i7skBnv3dPNuvox3hqnKJIr7wW
eswFzV3rMhJ/BTBPMAYYm/glMUbnUveD7olomQNzwVBH9sZ4mhWYJEObqx5a+sNzj+nPU8T7SN/E
aR/c0JkujjWMfr+sYM8xmu/txW1OQMCU0nNRE75UTYg/Ms4eeotqrVU6HqM4Vjlhu5Wad9qsp4/l
hLbAfyq16aKkaewgyyFQVmJpH2TKu7fQZPx6++PsXVu/rtVm81dqHbPHaBC1rlZ7TZfrX8zOVF/q
MNVPNYr0d8jLmScX0NTp9sg7lz94LoTkXFJeigjrtvnl3pqi0jVaO+FaHsz6qZ/QVldl215uj7Jz
O4KO40lHz3S9IzehFSjZKbNgNweD7LB9lGZ1SfTyaTKn9uAaeZteYcf1y0ibXZfnOlLnMuIaiSLz
pGvFiCUGIG2xADmyBZa5jSKaf7OIcCeIgdcgdetsIuBzdHWb8uqYxXRXuJWgZ5Ae4Zn3FpFqPO2x
tQFkbguFcR1HlVFRKMyaHoUaRRTopY3aQyfMI8zc7lDcFiuABizv1ug4Fk0Smaq0CTaz2q9d7SNs
3/TSlqAUbu+MnfYHKc8vQ60b9JcNWOayB7NrWYGwTPvZteMqaMMyezLgYAWTG1bfRCn/SZ2p86yh
jh8Sh1ivLxrbq6XSPPaF9UMC+D+Iif6Pn0X/A524HepONxRu0uU550IvFOXOVjHN9Gen1LRzUiqW
58D9QpYiGeeXKl+MxgvNun10RqNq/RoHjIs1l0DP0Dmq/8g6ZToqnu6kjFTf1yYn8GC8pLaiQQhc
8fEHPpERW0hPxEFVTo+La39T3eUlFqCqFJUExoD5Fqfv9X66DFr8PK6I5z5L3s+VuLfU4ktpdqdZ
V961tjiNCwK0tz/v2+uFaI/CHQ8PbBjEwa6/bkv7sdNKcwkQ1A/vUXnrTwo6gAeb6O3bto5Chr76
DJMkrq2sX/aQEypmjxjZEphtXJMNyOcwC9+pQ2udbAWq5+/OideIkjUgJHgtbyo4VR8mJkQlLeg1
vQ4gE0pIrK34fHuUn2H35v1c0w8Y7kREVB42k6JIZC+tpDzuCBGCDOjH+dE1o+HcJR3KX/hRBbnW
VpcI5xOvWsrxgr1d7RMXy/M86eNZYBlwzvI5vQgpjXduny5P1miBfed5PafWon79D3QMFRS8iV17
hem1UtjjGVyL4cGYOkI27kDj2LJU+9EHWxHEWxm+eannyM4MK1g19n7MVVt66OsMfqoYaLuHU3cS
+qDdCS1f3sduAejSTSh+5Ll5obF/yLt/uzf5ORSpVmY7TK+tDwf+u9Ocpq4VxCu2pW1yVIy0yLgz
QyP3Urkg+OuI5JSv+oSKtP5uhmKAeC4zj8h+8MZG6YMGGuvB9lq/65vvTjEFKDl5Jw/m9WZ2Bage
SbAQtHH4REhUfLSyqP7YDYgZV4ryt5XY1SWH8hvoCwqVt3fd3pqQpdHeQ6cLps7modbGIUutNLQC
UsXZV5NpwawoOfKHfnte4auhBEq9iGgUVcbrKfZqOLYUv2m0lbjzmmE/PhWz/GzA0zinnfv7SCaG
wyUOPKZNfraFKKxUjT5pbCvo49A+h5Oe+LWGkvbtpdtp5DEMnhUGtWgyz63oV97GuipGGkxFlvUe
MkryRMn966LVrj/z39/GGcmNpjEf9KhEd9p5doTpx/305fYPebu6WMwjM4kUEgw1hF2vV7fRWtWK
5KgF0yz/JFnVTqaAAB250gGSVnQH+/VtrMBwcMb4npT9UVi7Hq42B4NeaqEFxiJE71FA6r1B5vGj
ZpXGbzeCrsfabk/eVFQfMwqBoTI9Wdbwl60hp/kv1g/DIdSqOX2Yt11PSJZhZjYWyMx5hqPq9K5y
1ueqPNtNR05qz0eVkb0FNCFfr4sIcN9YQ9pfXi8seecVMKwGk111Xole3QthZHFuTXU6357a3lAU
8BQKJNS06T5cD1UoOYoSaHsBTyiUc58AIVM6B+s1O8wOhtrbhdY6LS4RqJLb9ie6vhDIcYUg1TSM
F72sqgdkfqtzBAzwMayK+mAbrrv6+trkLaYoAkMFlwN7i/Hjup6zOCmZ2qJQEhwp650TrF/J+Lr8
HCp17gtYif4k3aMT8PbSZGiNHgFMXOKPrQ8lgPNEayOpBhjdN3clDiZegcHNwYLuj8J5RuYI9b1t
2WfpxFyrTqLi5qsap66nwoT2wZG/2d4OoQdKKojsEOS2zQ6p+qZCvpTPtroCwPKaF6w7K0xkjLo5
mNDeDgGUw8tL4gRiZXOYkdJWYZbVaqCkrfTSaLL8Ju41PyLz9zpIxAep4U78ATxYxVYNGS8Tyal1
7r8ctBWlt4wCmWupdsl74SAYZCiR6WV4MpxzNlDs6eiJ+5YbahelVpZ7Q6vrU1PY7Skcq+Jgx76d
Pz+H3AcZmVXUbds6CVvSVJraSkAlyTrPpdOD4sswdYM2eoZu9f13z/71cJtnoVBKdeAKwvewdaBA
KXUSjLyXASzjT7dHertTifc5+KtiDHHZ9kJrUVLI84KRVr2PO7cOx7NUi/rAeubtTqWVyMtDvZUM
Emba9dd02gKJ3dJdEJtri3tC8igogH/eU3o7ajH/RMhfXy4g0ZAfQj8WWBAtqOux3KLOI7JNJej7
NtRPozKF35ZCM3W/HlH+8QbRhpk/ynAhKsNV/TEFaFoFUVPG/QN/ZYzOZavF4k6EWTUgTCia13ly
9D8HI9Xr01Laix/j2feujse+wEBlAQvcWV2DSm2ROO0HTfQ/zHSoPuMVlqpeWPXL13QJm9Hrmh5K
ZDwIjQ5FOkr5EjsjeUCuprWK/q9gWbIG6Otkl58VOarw3fTR+Ga2PXfwtPZb/N/9/Bb5PFAU6gYr
c31zheDqRM/UGpRgavPurpkShRw1jv+8PcqObBZ37lrPpGNBUWSrfhATnEJFQ0M+nAR932SM3xXF
0iCghypC+mRWs0jhORRm6mNlVkMxdYbuvZv2OjXXUJ+fEmGOj1kfdi/dkoUwA8FZHSWm6x12vXHY
N5S81sYKdk9b8MUC6Uk2ldpRUZ7Qlreq+ET/w0FzeHSWyZ9KQyyeKTRHuasHiV1nGLpAeltpmSN1
kPF/yDuvHrmNtN9/FcP31MscgHf3gmSH6QmSRsnSDTGSxsypivnTnx8le63uaU+vFjjAWZyFN2hb
3UUWi1VP+AezCz1wodeURKIHS4q0XM2xuuKqsSOj3DteR4yQda0BtiGVG0s6yIQabZM+0CgevF2c
WgyQICK7+NLAORJKlgsxswZ7VfkkM5XmA0Fo2sCUdbQ3OqqAMJ91/Q6az3KTOtK5V80JBzK17SoZ
Rg6OYT5qZUkVoDbZbzQdsZJAiyxv8rNaHWB3Dbq8mbOmCDL4qjCFy7x6kFaFuatUFe1jSoBym9Y4
ruzncqZ6g8K8vnHRfq+BjIBUD6IMPWJfJsKcwsK1+uHG8EpJxmUk6KUktCOpBFOWf35BPQ0gQOIQ
gIFaANFknkIbRzVP9anK560x2dX1ymkNjTEp70SnAGgpvQQyuKxe2vl0SXj26X7JyOAzqCCSODxh
WuCWShvYozUvLHXY68BSQ8Othgtr8cwoZI0G7iqcfA6qFcd7GEGmqYwZRZKuz0akZBesD8zJ/mmA
KKYV67u/si8J/E52Zc1qHYT5umUb1116bYMRC1K7dP+De/lxlJPQIW+hihtCLJCL2j4s27neegZ8
rudXxNMThnsB9EGswIShIHE8Y6ObjwrKV8xYXrV+LVLDN/NqCWJ2uAvJ4zfLwZONAiAdWEH2TIO8
7STpaAthDO2sg+swe4oLyVQWHwRZlTgUir6wIyhFeyMnNa6ulVzAmk6MEZ+ZWJ1rxc8MxbU33WJ2
D02TDDeeaybRzozm9p1H3TsJRKPAfWsgBaLl1XqK74mlx7SvrvS7LoIzGw6tll2qIp95o1htayVh
NV4A73Y8f3mOQdRMdXQ7u7l7mMcupo0jV2KtqldB5Uplo5QzFfkkcX76DFpRdQwMxoog5pSIVVRj
hiNOxqOLTTUsMujxlJDV/2SUFTG4gt1cUsXjG4zB9Trp7M5bEiHqrFY5hooRXUovnsaJKzGAfO1P
ZMrxKEIVJSRGEwrAbCTvF2voduAUi12NAFBQegjPPb/sz3AsqfDRqFmrGOAFTwPTcbEL0dOL3ZYg
n6+LTh/qQEuXD7ERIbzNy+1PDdGwN2vWe9hS3itc5JudA1bSN9yhuhfVIq/UOh6wAsO7QRlU5N/S
GkzTqLd7U7RE4E321ezU5B30oerCFvR0vtbdh92UCgiwhdNOsi0bp1dbc9oKUxu3o6jym2RO7TeR
NekY+/b2hcD6DGhl7WzBOUSYEuUH82SfILgZIpRdJjSfPBDcWRof0kRGh0lX39mTkW0RKYFAgubh
npyjDLTa7G/Txnj3/HM7dx00bNage+3UU9U8XijtHGW2OnUjgNWq+Q3YVgE5iO7fq7qJxe+KQlEG
kMBYVhujHefXleYIBz8456Eyx/KSVMXTzZPcbtV6IwxcuZAnIfNUpBZL45uaNz1FQzj9jYXQXFjO
hf7TpwFwIUoanNorotw6OXOcLME0qmCoYRjjT8Os9KEEvnMh3zg3vVSvqQcRG6zc8pPpxQfLswe7
GLcUuN8iqhMFxUC3dl4QjJmKm6WzDpMzmoGiD1dWl32m3HAJCHcmhSVVJKkirSK2BhR9/Ij12XKG
Yk5Y1jkaShYrCY9FPX5ZmEbrU9uraQJ4xnaq+jLoxlkeogwvhzqNu6BMB/PCTrEu7ONDi6uhYkV3
h+4LafXx1eQNpY9BsYZtmdrGfSObJRz7Or7AJjyzktB4R01t7XlSrT85RrTWhR4hGUVp9RYh/li+
6Ra7z3xVMeSFO3rSdVkpi2uxbZUkJXU9reWMI5Rw4ukWOlvZ4jXqlemHojHm3209TYiYY7HUvo2E
ck/I2vSo5eM/o5dlb27gPmfkcm2dmwD34qX0+9gY34tq0JQDboKZQCmhqIhgYbK8rl21vndQ+Pla
DDX2ThWGuNmgsmRw/rIvJUunR/F6W9Tg2J7Wdgfg3OMnpTaVYqIbhokNYLMNWaf7cUKa+UtfGdjw
dYn7uois4pOr5PGVWY/OrdkojY+MM82jFJnrxhzEtSgdffazXPW4Kc3ZA78FIZ3AKX9+IztdVuvF
UgalQgPcaAUMHF+saBrFjqa+3Y5m5QTJsjhELeNyIbo7PSYYhbWEiAlFa+SjTpv2kSNWgYCs3QIa
gyXak+MUSVP7UTp/qgCSPH9PT8Ce63DUdyGWgcFfUXDHN0Uw5nbJimpCvviLFdvddmkJTTRNaQ6G
mIq9u1gSTGVrvDanxNyrKqamXpkpe2m1nzMxcprqsdx4NTwPOZXOdTmpV16vzJf2uTPTr9NVXjG9
6HjT/z++0gKAXTIQjW7rxE7unLlNb4wi8V7rnS2uNKWmOdQZkcCIQtT30DHn+8yp16L/DEQlM7NG
DxZZG68Xz7ykin7u0tiAqZeRXVCGOdlwqhk7dKsp2+2ESzssPiPZ5nV8ydbhzMtC+MMo8AqoL50W
MJxWxREmavChnkVxhzq7vMVmagj6tLJum6iyb5GhzTcJuroXctAneFBWCU4CuCiBNwcMfsq8ikod
8T2sTraFVb4v7drzY0NFh0Xkav9mwiHsLpLwX00ZfWxyG3HmfBovPP/T7RYdSWr2qkshHUoRFZbj
x4+Hs6WPjjFshwUX8lTY8tAKSlcoaVxSFz871NqoWhWLVuD18VBIoCpp5yKztuTuo8xn42qu0w92
2VziQTyZ1/WmbJIBkisyAqRhj0dCKrwuG6cctm2ED6ma4Mrj5Lnxxp5FvGlzlFomVPPCaCzE21yt
lo1p/DSXgGsgKV4jM49Q3jg9WuyY2dYGr98uLqALIy07Dovu0uZ5Zk7X1Ns1qb6q+CSfzGlmLR68
yaiH6Vrl4ChlFJAh9dclyX/4/J52big4WRbzSj2dDuvxpCYSNJ5T2z3Qk4KdzIyLQ13P7WEaL2nh
nb6R69QBCeW9oFiOGcLJmlwsYxqTmH574qhVECu0WXrXyvcC12zfWAx5j3lvtwUkdMkk84lv2Do0
elJUmjkqaJud3CR+bYYYG9Fv43Tu8QwzNN9qejj1Xix8LVkqCrVJ1b6RyZp8q8vO7gGe9ZporufE
a/aRTnLL62ZtDaPMsTc0l7dtVGUXkp5zz2I1YF+BNivUZv38x94GLYwoAU+6VUcQCTYK9TsRN8MG
rLB14bGfbsIgJlaMNbEEWwRt/JOsl1B+7vGWb7de16jBbBIQ9WN06cD8pvzxY3DJMBZ1MeqmK9wN
Xu7xHVHwBB8R12sVfcqTTS285lMEsHyBt51pB/rrbRXkueXFH6tZF5pPLTtL0dQ0xggZXNsIkzaf
S1TyjHyjFom+G8dY63yr7WGSNAMUdr+siwGiGjX2CXgoriu+UjqVAvdWph86KyIryhD6f1VnFJop
r3cWWKtMpDIo7Mr9ym+oj5bZd+8a04jjMBvkUNFWhQPns5rYaKSivu+triOsyKwEsKk5KdlGL4VV
br3IQrzDrbT+tTVoWOvq6jRovqKl9XWrLGIrq9IKWp7CTdlLDAPpFcRZkEKra/yS1+FlZw6Yejz/
Up+GRUw7gqnr2b8yO59u/15mjmZmNduiHqZQNfJmN3o+PkyNljoXxlr3opNHTPhF+Z5kHSCVffKI
0QiZgWaXzRaIqwhLT49CZHxzoDW0qBtHiUI0Py+d7t/0v45HhaJm4726VoiI+06CiL6B4gm0O+UO
pQI8NDWLPCxtsRqPD4v30moLr6cpOGZgfSM+RuFQqF8sJ8FLepnhpaT2HH1ChGcZN7Odzndtn9fW
zqw7mWxNHYXbSER2TmOqWJrNhGb+fGV7Ir2fIeoOvpLA4t6kbRfpfoW3wybyErTSDPLzKVAyY8JH
iORPD2nTwrF3yi6GFU3E2G+dMU5zhCI0FfV51n/uYw42LZvRTY35SuTT/EU1y4Hekl1fmaut5axi
hcUwZv9W4aXGSX4ZvJpzwYJl8vzK+dY/PZpYj8CMtwQBPo5YIsjjN7ZqO7VUGplT7+BxZkpG37Ts
++VVujR5Camkzn1dFUbFO5Qn3b7rGqOjYtYpn5YCWaordRnqR6NfUvBtlEr9vizRaZqTzHH8qB36
+x7o8EtVG9qNJxfZbUwtsrUdilfMUzkY+Qibe7VvGKu5Ll89f3tPcm+2IRbLagVjAADkARzfXpL0
Rpf3It12+GFDThrMfglNQ2lfRbOnOHhFpl4T5ErCOVHAmhPhMDVeETQT5LFN7Zoaleqo/h4y/s+R
B5L85//y5y91MwO8TbqTP/7z5fAoul48/nL70Mhftn319aFL6+p/1x/515eOf+Kft+kXUcv69+70
bx19iZH+uJLwoXs4+sOmAmg4v+4fxXz/SE7afRsgfqzXv/nvfvjL47dfeTs3j//49UvdI8TEr8Vc
/K9/fHT19R+/EhWvuu0cRP/z4yB//I27h5IvXz+A4Urz8197fJDdP3513BcrpofmNHwuyEHrAh4f
//hkZciCmGL7o3G9wh4qVG2Tf/xq6C8QE4NDQH0XcissuF9/gS377SPthUvvnlOKL5rAIt1f/7y8
V9/fi+8Pijn548+/UHd5hVFNJ7mpbxSov94fZRV/4IcgnR0vrMjJnLGWc7QDtXUr7QU5KnT4g2Qo
kKcsdjHw/8HUKR70QZo6Vyl2ur1dHur8DdJK6Blrr2E60AUYbAHQJXrA5EPbO4WehrhV5JlvadUO
npmvj6V+PRW1HvA/NoasfsttKKfe626QyKG6N44mdnmrvF3M/p2Wc4hBu0FMZfI1N0sCJ3+J6NC8
gYEXuOYc4HWvW8nXyY4q33LQgTXlOxiUX9rSuIo9VGmnJKtvmNY7W5M32NdkPrTFNsxK/HhRX93C
3LjOeuTukJFVwyy2sxBDSbSMZzdIimLj4VTqy1g+KqK594pxF2H44YJID+omvR7H7sMQLy+jGYXm
5KvjpYFSqfqG4PjNEoFbzH6Lkt97We6Wyv1tTCw9cHBASWFVGFazQXTswYo6LVDrd8LUv1oZ2maW
ob9GKW8zd5Xv1TJ7C5RBvxVWrh4mC43LWChI8hR14GFx4rtz9wmtVfUq7WptA0/vfdlYd4tjjAfb
tprfVjnWYEK+ZteVQnwashSHzGkO8w5WCZzNWjYUNuwqwMnezMj9QT9GItnpTot6nLZI99Uyagiy
21j9Modvy3yUBzMzkbAY2+t+qevHOUqbd6Wip+/sesn2Wq3eFGPhhPUwD5vhT+/Yn9pt/nbnONpt
3tYl//w3bC4rPuXv9xU4L4/l55oa0NHWsn7p+65iv8CCgXLhaoO48lvWQPX7rmK9IEIFBcO/MFCn
mcInf+wqlvoCjjE5BWixtZjs8XN/7Cqm9wIvA34Lsh3bzep09RO7Cq2ooyALzU2Ta7Ao/UEWpAZ4
qhYIthB2Vx+bvo4Dpm/007zp6B+xvgvxpW0aL5hwztonWamhEB81OFIrxiZTszJMtDILhnwp4TJi
2ZkKV9+t4Kr3nl58tuTS7RZtHEMDxWffi7uHtLQfsF58XwvzI06/QULBYuta6e+UdN6qM1wcZDUr
siZwjrowmqCrbrrE8g7OHN87ivvVNNPel2bTXk1L6/jN2hhEDsbGjapQruG/UkJNos/t5I0fO03M
wbQk6ZtpTOegiddwLVad206LDN/G5DesYrX0h1LvOa7qnPvkhZsruWzR1sEpsC7Nl2qkehQyx+nG
Q+ImiBOZhbKriCnmdxh5f4rLoTvkev46iYwiJrxQ3MCzhnaXWXN+wH0v9nEPsolztE9UM1/rSTbt
hqr9guB/cfCwefRLWW8mLbp2EySSoxjxz6ouP1vpaOzSzpNBJWLqsjoC6iOb/1ZdjA6mF72bthkg
7tcxDlmlpXJL7gO6xro/jGkXZnbSHaapjK9l535qpIiDyRH651rNpjLE6M/am+QZ10m2SL9Qax0+
nPOuUmkuV3Rdb4u5U4JGV7MgM/Q80BS4H3OxXJWucjMiSLstWtHejfWshZ2bxUE6z2Po6dV9Yk4g
OagyYNqCoQ3Yx9sCHzgulBxMpJARWoA/gdWI98asr4Ebto9IzvZ+6rXvjAz3KzOe50Dtrfd2X79V
h8gNXKLYsEiG903Tddtcm2+tEUXGkQ7DnR6lKyeOQ4GZbijSzho6X6tNWUw7L0LSMNGGD91YuyF4
vTdSayN/lsNtR2Lm1xU8AlUgDJs287apDMziuILMLR4wjEfkQ7ux2m4t2Jdp0LbJ3TJERSgj/TM4
JnvTtxmzRymwMdWPvb0mn7qC/VNShuwE9EbzhZ7A3AH41D6LIQVaVC0vlbh6t8B8zGs78fUJzytp
fUAgHoOdyJ62s+W2mw6YDOfYJAJMCYAfGr14OzYQTo3E8TF//BqPVhHU1fjBlqYZgK1RrhI5TVAd
M6rAov8ojPhtk0zRG0tph30aZwZuXAnaHp4dzqZ+0KW7R+ym8pWosa8QscFFjrvUUNGBhOcVkJZk
M9GprTTPd1PxUToFLra0YPxZONE+6+c4EN1wUIeVPdQZMF1dd+/Nxq6xqmyNScoPaic+d7aah1pV
96CaeAgx0IStrbQznEL3k9rHX9yhfTcYpe5PdjyHbkENh/qqjYbX4u00DEmDxOE6i6G4a7xpZS0x
0bV0QGdp3tWgN8vNBPntICt9CSuykDCzKI0aU4LzoZZ+Yk9IgsTluSb0XEPNzj8IVxTb1My10JHj
G8PKPqbpCESCFpWrD8ZuJVmEUdLk/qDNxRV7o74DAoVoseUugVe2Ca6leJvCvunuLEFIgNLT6lcQ
k7E3xh62Zgo7rij92FENZi0372dHWm+dqnLDPB4LSKiFNvhY8ehU+efr0uiuZKYLXjU73WRFsvh6
LikXDOlr4JTXUBXZVZRUC6oHc1ym+zYuriKDaroCBzmMsL32vUV1/FHv7rx4/iyiMd8ptMJc7KOi
r0kMPqVt+HfqvPPAuQUxyENfj6POT/vlXV85n6Ee3xQD8tdtHdtocrbGFhPbD8Xo5WE1JvuKBvam
bNXPS8xTLhy7DWSBLxSIrLAQ3eTXSj8DbqSmNI6Dt2rkOL7WTfE+Sp1HeImqrxZ567vGcDvp09d6
JrrLSECNUdZXRpwS9tAm+554/lRQcj7cOIpI/r24ZfdYrwmF/G+IXL6nRRz4fx++vHpAWF/5kuDy
J2V/FML869t/ZEfeCxis0O9JciHJYDv3ZxzjeC/4u6vqNv9JLr0CHP7MjowXq2QNLPpvAQZKM/+K
Y0icVnMkPsKzkaoAcISfiGOwdz6KY75nR/jcn8YvHhAi2q1Ktq9rM91FtjcElZKCANQX8cmLh8if
dC8BREkQo2JTsdONLNlEc6pez3qhNxiM6WvN0E0fnEHUB6FO8XvLrK1DvBS/ZaP8RKtR3jUjPtlW
Vb61xUAi4IoSj9yC303ghelR0wSLqzSBlmTFrsi9Q5IUzn1iTIoW1t5k7WrpvlRWJhP8gvy9lefm
bwIQNCZnMzHNwMXftlXxKYp7Tjsq1pDIGmQidcUMCSnfaNaDXpQiYDcSgGUkbpKtGVRog4ealNkt
hen6toqSeV830RQQ+7R+XVZc5czf3ltUsr5YaRW9obms4WUJ/flmnG37U0wefIjzxdk0rdOGNT4y
nI5zedMVdRWHmLGloZFH1F0ys8a20oj3teKI62auqi+LHmHWt9jx2whg/Xun06h/tmrKzpULdIo0
bV+x7bxu69nYyJWBibBAf0Dk3gk1ZyY59aAUhnlEj46GmxbYTuW9sQU4fD/qWnbASqKdYHrx3RhT
U6k0c7iKrKgCeklzXRrK5PoZa4ud3VXbtXo0Hlom81CXqr1BK9HYmZCvs7CbiuwWfc3mdlbsCkt0
UbEnWZjKFdBvt4gO9DsD3NytSQS1bwhv72xXDB/gwDQBKsXOvZ0lHi4GBQ5bcT3gHVYUB1FbfZDg
FRCWZVm8XHCQuAOfa6AdbtY3yERWod1AlPDLLiKYiOlGjHWS3PYN2WiXIS1Q2koXUoqs/cnSV4v7
RSNDbReYmUk2s10KVVKC7AJ3MsjjIrGROJq+Hwcj+xwnorm10uG1WzaKj9ivjvZp6r50RJT4Musi
EmIel6GnDYIq8tEqo/yuN4HmOok+fm9g/9Qm++/toOe34nWgf9Wi/p8qK9Fs+vv98+ah6ZKH4szG
yde+b5yu+gKUo766dXzf537cOFdHXYhW1Ij4r7XU/OfGqb4AHEiTDtUsVv63buCfZSX1BdAe8ihg
RmChIVL83Ma5gmHPlJVOGVgS/8V8aFtlp2tai94Fsc7k5ocKTXy8kke/mZKPlex35qwBBjEtyq3j
TTs1V9ZAnhTR4Ql6o/6IWdK1LKePdh3/NsOC6/ODq39CtdjcZf1rXSBoPmgYLpfLW0Wff0uW8W2n
ZVUweEu4qLLyza6xAxoqMsBp7a6O4qtJKYDTZgkdJO+uHyXbhJPviqYC+OpUedjMcjsq84MJDDyp
ajYQYd8sjfDplbAPF79j94oCSHoTDXgOddq+MYmmFu2tLm0vMLQoD2hv7G3wCLyE95UY7mNN/JZI
+8vUmR9nNX1EZpnjoYc3oOsfEMrd90IN+879TJiOncScRX6E1KzaOy/JFULZDgTrCS14rkK6ti8H
ohw8JMOaoxfrsbdxPGrhbIlHaYz3cAi1WyaropbrK0AnAGSF7pKrZHL17exhQJcmZERxtYZzCRop
7XAHX7/x3RL2SprGXxs62r6pwgsxtR2AfrRQQPLny6JwMii+XpDL8xu+0O6tqYkCqyDYG+zutbsQ
Guf2nafk2pWdE+qqTvIu94hqU++jiPAVjnQNQWdxV6Wqu5ma3AsRKs038zx3+9ru9vGcU7hSu7fO
ApoQSPnQkV/Xxg6jULkj8p1uEgvtFuhKO3Uo+3D2+uHlEgvrKwCWGDzyl2Rq3b1MZmUTT4ay96LI
CNMBJatGfeVJsaaeXVr6RSwCd26rTeYU+aGOVnwo+PfE73L79ySvN0M2e9+Vaf7/3smoSv/9JrZ7
WB5+edOJtDnex/jS9y3MMF8Ag1pbfoR5ECj/qozzCSWotcNP04xq1Uqe/nML017QFadvx2ZFaEh9
6a/YT3uhr81DgLg4ruJRavzMFnai1QQXnvHRsIS4xxUa36rzPza3K9nZTtRQB5FW0W2HXnHwaF6D
izoLcVecDkpkVEWAIu2V1AHpjfxf9F/FXmCQMIUadag4kLlu3MrVdsUCAT9vtbEcKL8alEf6acpe
SgMWgUiqWGzGKVLqsKHwhcPCpCgvpSrzq6hQpjyYq9TKdpXMElhYOMnsO70H1+5UNe/UDPBp++1J
/V9YrS+bx4qH/PjY0Qb6b0hfVr/Gv1+0V+LhuAm0/vU/Sq5r1oGLNHAQDAfATnCufi+5muYLPMZA
h/Hg0A9H+fSv5erR/eEYg5IAI4Gvg1v448TVrReIjBOFgb36/rWfWa6Ubn84b6kAo8OOHjLgQpRP
UA3lso9W65I5c9YiFFPmfRMdBqmnVOGkFu0ndzC8T7AWG2ePE2WnXtIgINt6MjSEUkS7VZOW1TcY
1A8okKpd0jQ3I5XuRpqFSpXNb0eTImI/qIBXf3gaZ/pVp7cJ0dmkLYf9pr0yeE+dW4ZSalae2Bhp
jyVcNWl8TUcxbZcitj9obdfcJXE2XuD/nx0T+UCstFehvVNrL1xRpqkuHWpIGCEgxja1j0qXxB+U
Jlfu8ra5J7W4pDmwPq6/wifyWu6TPBbxGgzSkDA8gQtYfeeo0vTm0GziJCdtyYyXQNV03VeqqXhT
irh+/fzMnhsR2qQGUgwmO3T94wUEbHsRRVLPoYUH8LWhttm17WCYrrbAiWkN9rufHm/10lq7mCxX
ugTH41HhkaQl7RxSUbxOhjxwhyS5E9jMXKFBeEmx/MwzhL5OHwIiGkj6J+heia98OulzqOZtHNTT
/FJTcBYtEeSwK2uPGdeb52/vuHDw7QGiTAFNB+MfihenQF+acLFbzDi+p7r9Tg6Zd7CWubwwh+cG
wXMGugMiBCsO63gOdWUCUiPFHC6RRlqNHelMO6J23avnb+bp7EFEY4Nj4jT6R+oa7P/whrd50662
N3MYj4L+iy3KIX1p2LUeb2lGON6myeqkuF4yQvZLwK/TsVcvuTWLcdg9gYmfkll1vBurFlvYcIBj
EQyYKb/TEni+ESV3uKTVclgqJvrCPnM6s+uowO/Ymzn+eXxEGT/e8ZIvkZPEyRKmUxWVoWlHNhUS
F4D99vmpfTIQOxl7N+EG4BVu9GRqO8WGru1YS9jhFeyPSVK91ku1vQDUOzeKRzsOYSd7xbafnA5I
Co2FYiVqWLra/CnPPOmGVpxol1SqnjwsRMFIS0kgV8OOJ6/Z0Np0xOpoCa3ezr/ScKQzbmnlSxV/
pOsVXxRkbtzFFx7WCdDWWXlqQKcBnkJixEPiFNLl9lERyyyneK7v0Kjy3XzjyGkHAHgvFWs/Zt4G
8voOXNmFkZ/cL4g1nt+qwENPlXfkeJmY/SwVfJLnsHUMSl+5EdO3qme/gUlrbpAjQWiqm7Xu1fOL
5vTERQEMzT+I3UQVq+jsybCUs4aR/FoNI1fM9sYUxoIeQAb1cgqKqlbSC8YBT5YP49HOhWsGMhJQ
7MlphPT3qLaRomL522phYdf1PvLy7MKrcHoCIScHoZHCLdEQkKdTBQdnwLNScws3bNLZup5SZ34l
5mohlVTQGsBg+cKJ92QWGY86Mnj7tU2+tryP3nFsROuRVq4bGoknN4vwpth3kjEV/tohTS8slSdz
uMpFIBGDuh+BGspxx6P15lR2KT6ooXTU/Ep0buQv9GYvyI2cuycbSi9vIao+QL6PR0FONIF77zoh
qYvzBfmN+ouZyYp2oq5ckug9PxZ4fd45ZyVGHI/VTQ5O9wUGKoMaFZt2lOktuMv0sAzTfGHBn508
2GemSSxEMH1yWwi4LUjHMXl6nDXXtL1oUTul/Nldcn1EvFS0AYjKSUqPb0iXljcCMnbD0hnqt0PV
ZIcyzqoLj+jcMv9xlJN7sUujlQawXNCfunIdZ0zWbPRJuICYCAHyFe+e3yy+ldx+jCXX9wosGZvt
mmg8IUUKxYwG9i8nFHY3vmuaLH0zUlfBa2TOt7jkfquF6wjCSPUgDHiM+dAbmFT3Y5jl1laNh/wC
2+PJtrleEXGYvhJ+wTeeHHpJ3jjOXLJyHDmUW0XTxE1Zoy0txwrauNp/VUehv39+Gta3+cksWDBV
ybjQzP6GI/0hhunLaqlBxTrhhB2xr47WssO5s6Tf2CvvY6O+j+mj3HaYh++fH/jsawKHk+AcDhwH
xvGqSkQ0O0ppOaHRDsZea4plk/bY0Bep6lzIVNZ9+Ok9/jXUyT7tIuyejgv32CdgS5JEu0c4G/WN
CuloDeUOV6rLmzZV9G1t0M54/j7PvqOrwh75LroSpzSpmrbINCo8VJGNKfDtxdjN0qvC50c5P5v/
GuVUgKWNZzsZB8cJEcqerrG0wVsWQzCQH+YlbY6zN7Ru2ewIFJy+6fP8sGIKZJtaIicenO4NO7wI
6k9O3V9KFM6uSxsjmTVtJ5Q5eReUHtHbOGPaJkB5B89YnMMQjfGHyXPMh1qzqgP5vLVzW1O/MJXn
R4bfCqSAPeKUsp64lQokk5GLEeyLjzO9trfVVNlafZ0cptYUoW2nC2T2If/y/FM8N7VrhQ1gLPhW
2C7H78SSqphSKQNDGynASTqWh1Sf4gs737m18uMoJ1MLMmJUDbk4odJo8OFRTMbVTIptOnn9JeHx
M2/ej0OdHB1d6ZWOm/DmVc4gr7IW+ILsLtoZnDs6MCLBVoj6AJSb9fMfVqRTqbJudG6I4rUXog0w
BNIjItOcIc2wjsOf4vnndHYGfxjw5IhXDaFSctedsLWLAtqxXtBWLdL3cuyN4Pmhzi0Jyler2pVN
7nCq1t26sdmjR+OGgxDGF0cMUAvGqbtwxJ+7Iaop0AUgcaBXuX7+wwy2EqOP2OKdzk0Mykh3o2sd
uZhtzdPbPH9DZ4dCJplq9apMdaroKBI1htmbuWFbuQ2Cskr91UGtY99HSXchkj07d6tqDOkqcMvT
dVGY2SJICpywwyUyUBsUD0v0uS8shvOjgAtQQbIjeXiyxl0vB+4pYje0o8baAvJqbuZ67C/UGi6N
chIezbkkj8FQM5xFxi4fD8oG1fbyPxoFcTXKiQDtT9HvbeSqSFWx96Ei4vhynnRfy7P0whI4dy8e
Sj4IwZJrkhQfr7Z8iBZzKbkXMmXT9/S4ZG83LlVnziw0iq6cugDW14bKyShSt3rElRot9BAWbnwx
af0EFMUSWxBa8SW28NPR1iIQGuCrAA05xsmWgGN93ueRpVET0aEz2Ypht0SRI0hBtbZkdSGkeTqF
q6If6RIvLDrOpwmNpqeYU6uJHiqi1LaEUgKBA/fndEM4dS0EQ+GE4ZnIFHISHz8oiRAYKl2qHtZd
W8x+6zSG8C0RDxmmODhL//S6gPYBn4dbM+EGnxbrhxLqmYf7TVinqvWVAtds0uKZxkvlmG/XfRwQ
2hCHqMlj2oIu0Cmzu8H9Byg2ym/LMOfj56hq7dbZaI4COSz35g48jysxAf9gzrBEdupgjKCBSh2E
T6bDyQZUOPDJPUVvPd3WJOcQMDW0GPw6cr0MQTRTq9D2ptkLo0wOSxEMgyaM3c9upagluJBU8CtF
8eM0d45FltedMMgXet7ZLWwb7NJ7w0RNEjmF+v750U5PWZimeJBSTmI7xSTAOlnhPLGFvMeCFsii
Kf2xVPKPfZvURRjzPS+s3Sm65BN6+lYxJsRAQG0wxRn0tILVS9hJRWV6CO/hInLdjIaxQqANJQvz
viovtVFO3yokFtaOJvA5qjnUkE62cstLp9bLx4iCTuJQiFBt86Owh0smXk9ncmWfI9wH64Cy3Ddy
2w+nLWKnIqu7JMIL2WkzvA4b53EuM1DhFhYLFkDbMXz+2T29MQhR6z+c8dQkTiW4qASP1IqhdNbd
KPaNrLKrZpR/YD8BC/0Na4o7YEf48c0inePn4c7D0qameuoshbmlrOgC1ZtRL6r8AdNTpd07LsHL
faovctzGLXqdNdrX/W+g90Ykt/X8ZSFK9/+wdybLdSPZlv2Vsjf3Z+ibKXAb9qRISpRiAqNCFAAH
HK0DDuDrayEis0piZIUsavzM0mKSJgkXjfvxc/Ze+z6fXUKiRbG5ZRKucSMOeVvop15W2eumFPR3
6IYqYTVsP29Vfh3n9jPqMO8C82MWJZ7MXLS/RBHf2YrKPAAA/EChW4eJpvPyCVShJldmk084UcdH
4cR9g0yFLPNraW1dd238ajgs1FbFxTotDOoqlMJ3TYg9ONFBqZ59PZmzm5WkDNUsf0coMj6up3g4
1+jq74TTv3WOwC8ZTZuFbLywvynZr4mxR/mbvcbjdYeq+8EIm21VtEPx7E4wJEMXPUrGlSRDlGEs
9tev1YKSLwEzpp+WuG6LJJ7XxjkssiEMb+5FiPgXY3B5WPMo7855Rc7m0dpUNBI+MPsCXXpnaNd5
20VgVHTda6HQd7hhnRZid6/5ervDCiGPoT8NqUBjRNrP0COe5vSz3rrz1J5WD8U22g/ERInrKUse
vRFqeSmy8XbFyC3TuGqsL2E2L5+kR0eEXAA/rfwRumcnQSuIonDfPGd25pS5faGSYipNMrQdOszc
0ReyoN79pLtQ5KkAVsidavI8vCukwdXmG7GpVOV0IsmWVFIiiy/88IVIBeMnbdxbn0zrhZjJDMSI
FsCTOnTkmr3Wsul5eGOTf0eO1FzDrswx3Np1q+NkQBzWMukC2wx/LIjGwE7mYurMm9rwFD+MOX/w
4A5OcB+udpxd8deONCe3yqNhsAROd2J+xXhMGl3bt707OfORtEDYAjki/mNf6w7CVpujU1WZHVzj
epHzld0Wc3ffs+j451D5pfVtnlTZnZq4D18qtxBXg6O38jhFuXpxFvloF2t7WNtp/Ozg21AgB004
YZGXnXvMgQvW6TLDrtlsXREfMm0IMUg1J+Esr26NcLIlCeXgpZ5VYxsdgEOErGZdYA40PREF9U2Z
50vaGNUuqcZOkl84MjA+6i8Z9H47n8rQLtqkr6DkXHrdVqhTU8b1Xd4inEoqUplMavqxu9Mj/1hq
grb0EbJHZY0ZxtFV2rLvrreyKytXPbYcY+i1LHlWLR9xPdl8R4bYwFSSFYVfB2hk8cgGOcmT45jN
P4ax7ORj4G+KLxtEa5SXh9wDznQf91Kou1yPosSKA99GpwsUqumw6agjpq8i1CIhkmb81Juoj9Jw
jEX+W2NVjXsRImslOU3mQly1kR7vRYBZ+IC5j7jf3QhjFYw8O5WlpVUyM5nDcZsPcRu2USJCPfMX
OxmJZGFEvtAxiDB6Agf1Yj61qo9BCWNxP3l8q9PBWI1sT80adQ/RzJd0woG0PeTxFjWHLJixJfjL
ylHL7fPgm8qG0U0F9tbi0LCM2SdVaOQtUW+yOenytWyOpACa7kDQkBMdQaxtn0QudkSCiwUE++Ke
h2bqhbiuTjZbEg1N9+pVlnPvL5kpDzD4xHpo7dELkgF50U1hb6V7iIypLkMnD8UVMPP8Wz6w+x2G
0dmiw7ZKzO8oBOs4kY008QGp6/YVt7jlpl0TzV/mzanCsydthiyiHfPXYCyMd1BtvgdzFegckl6W
kuu1q+IlGERvJcDujDgy4hflaXW95Wz8UBSpVcI+TPTSYmIaNvC2oHb69XrV29ykQ86UClUiCspj
ZxGFjv4NA8uCkSxa5KEkfiO8DI1tglv2dnq0vAPKvoKxHVUnS5XhTbWWa5zGGhrxcYrDxRw8b3Fe
iryPy7N2SdY44pwlZGVr5vW7hViiuJwxt0KxK/LgJq5KtqzZB5V5dKPFfnD6bi1Te9ig6ZW6CL9P
dhXfUTq53kVRTv6XINCbdeXqgWjfbpHENXndCLlxahvWkVZ69ltnyhm0jfK7L7VqAn6UWaHuesSy
EHQZ2vpli3VUsupBr77QbB0fqq502CDajfi2YatdQmZJHc1SzbntJmNu801UbYgA2jYGF1WvRzfJ
e0ypZxtNOJyMKQx+5yXT+SFiH7aP9mbzCzp3nQeUnBL5d6u9Wp6LeXA/FK2U/qnohbLS3rQYSFrJ
GhQF61gcJiSL+oTcu5A4+wgkTDsVenXCgCjGTuaMhnGjJ6lHR96G34BYDQ76gqyG3BEurj4Wwyi+
WIPn/magEzIsIS3ss/RUBRVBj1V1thkwg9sKBzex+2V/o5QhXM7qnPjG9mVeH0ry49564S2Eifmm
DQGpehCTe8x446mi0eGg+C6n+8iugz4JW0Evg84dDkBv9eoozejMRmlTIIo8jGguP+pyg50zwCiB
F+Gafjr5nlm+wp2Y1F3gFNPHbKvKCbRkYX7zoIrfVLq2nMQrO94P3eTqTUCfWFJ8czC62sBsMo1K
0eSJvY6qRtSLMw717wJ9pLUK9rdZ9DzAWMXGPaxzFYpzu2ZqPrqN7Jvz2m7EhE/cbD/tqpWfaOy8
sxK51NaG2tQPfvfRqrvXhKIDku6a3QnduNGGJcJaiUmtTB21KZ9YWab1IqYo2SrWWWCJboHNPMxd
eXAqu72Dmlk5SUWHIaaEKPOY0wSpMxfD2lqnllgMOw1jM0yfnYyV/nLuKjzl62h85zWbVmkfN88Z
q7u22RjYJ8juu/VYNrMhbDCv3f7D1vtbNeFzbwv5NXTKsv2myaDDzSTCcqrPngnmDct6VdVbe2dC
PYnq1EzWlqOz7XNPNh9GsxknO82+HjKb5BhIQJzqhT3Qeamc2h8AAoeinY5Wt/UB6t5ABCM5kNsy
l99KmDPVZ1gRTk2a+OgbliIKNo8vDSPCqVPBup7qphyyg6+rEX9krnR3nzm1vHK5gGBf4uWWZKNX
v7Fe6/wY9kM3pdhiNz9ZFG2oZI57rJ0D9PO3UeYZumpn6Z8shZbp5Pmbfwaza9WkkjK1TQiN2PwD
H7BzqxjrsKnOPNDEZeHL06ajELrFCi/j06ry4YvH3y2OUdGJs9vr2ZyFAmRzIHkY5bKa/Co6Zmox
H2qpveB6MZX4jO2E78DLQ7s91FsDH8WoarDjUy/93elo5fqJyB85ARFQciVbKZrmU73J/MrKe7u5
nHBEbh+HYS7GA3tGF73ULYGVSdeG5euMFnBL7Uqz+23xDGeFgAFyxs1Ed5T0sjV6WsgX7FPuoN+l
JOsQcpkvBUHOrpNFZNOUjS2P+P/ix7xf+zunC6R/LUoxX6OaCZaEmWPxZa1c94uUTVs8Yzyq+jPi
cnlfLCMr1tCX+mpYjZmSPdrIO4q4lpSMDLu+hPXiAPGhX5GfBttuJfc78pqT5Q3RQ7OO9XebNK4w
VRi1rGQOd95f5zoG0IsMl8c67JqvrIjOs2rsVacEpg35eXOlDBNUFwED1y0wadNoqAaoLLwzQTjT
t1WMrcURJqK9mXVrd7FK3WVHdHDI5Fv2/YRGjSUhyOn5YdnF1Ynf2tmbdAKyrU0XULr361a9LRHb
2bHF7HJjzdtKCKlw2JlbTULxAT37cNU0BWXhPLrhTgfaqLYr+kUH15auTKrY7TxMLVtvkrGs5s/t
5r9k29qlVp2/+sbF2aL2H+4FeowP3jp916QLJiYz/M0Eat3b4Bnuh2j61um4PNBskrdL3vADynGI
coA3WTs+FHzrz51Zyu+4e5zpsghgcUUhsMhAFViYqRLsJmUrHM8r/f8TQxVxklXuUCETI/4VuHb/
IoX3tHAQKhKDo7NJOqScIc7wyjvPc98QSDZuB2so+ygpCL3d+1yBdaAe5ywzlwGCYpk9KiJm1t1D
ad9EmSB2IioOILntZzJFlputGjrMsyshTwXYTWeN408xA8jrmBohHcNmWZPJMuK5KxvxRcEVf8Lx
JE6lM3jPg2PmD3Ok9jyAuPytKRRdIJ/c0T5ZJKfX/bENh26LNqxWtn8uM1UkLFjhSx7hdlWxv6WZ
s813nq8Inurx7pMcWqJ2Vs/b0lzgosAiHuntxpmDOTUDXzZc/XVLZ6udUkqfKZ0j6b2UfV3ClFDy
M4615Sg0OB7PwN3ysyW6DUhGa3k3nczHY8zPaqv1aQzZD4t+8q7MWurLgg52smjrRm/1ddh4Zw0V
I0GjimU681q2Qlp9cVADXDLEM6NccF4sjtgXYbtU57ZdnC8bynQ6gLX81DTVgmYbk//9VoANHJbo
eiHS6uPu+eLaq/JQrcFwnXnxlWAa832dx/7SzOXnWHnFnWsJlWLkHtOurE0CS0i8FJbb36yD3zyT
TawfV6FXUkq9rObEahzrwsMnf7R4Fd1tdk9uFX6ZOW4m22pdMmZqX4aJti70IqBeWpCvNZMCySG0
XBm7WvGXspchTKglK9NijIPEU0N0seUyP6ymLS8R7AXX9ai271Ek3IuqrympK8AtMcfozVi/BV0g
HoFNZhdOrsW1LIvyouxoRySFIPLZXvKHVvvjg1fb5TP5f2OfzlN1WyyLuKQvsVysYcdaNq9vE0oN
gN4L+DoZTJ/pR6ljN1U6yaKx+j2r8u2qZex4U/vta0PtxcnCDRPZed5hxMJ4DTYaj2mu2mdkv85V
I4bx2MO5KpI1CLjHkVWjkO3nk6SkrNPME7Wb+HSdTpJDPWkOMrtEigUVdIivvRnZa+oFwHC3reEF
BlXlHItgDsjqcMMrq2nEFer6q7k22aUXtNX1VPmfvMwVD1tkLwm2we7aJymH95GslJeg6MI7MJOP
LBjhm5Iee0OQuw9hlX3X3vgy8RteOX60Q6r8uv2NFKhid+NJTISVHJ+cTemreiuHC3CbD3Uz7eFt
LKrJSgQvauPAfUCOQdnlafOlnMsyWTZOwAtZkIBwXE4i7EsugZuqQwmdcNBvM95ylX22XXKpOETR
J0vXaexmWBY6iJPGs7eLuuvZssul0lTo5bAMZ+yA2E+p36ZHnE/BgcOo/TjnrbUcuXx/gDxDV+Ew
ZVO1Jl5fC8G61Y+Pi/GpWjG9O9dQQ+kwdMZzP3e+ajdClAPnK4psskM8cu1PldeS9rlNgbxb8riZ
EtpDdZbg3DGAcHlaO+xtgvDu1r1WfPBd9LvNElvx6QX+GbOPgwd2XjJEWlVFvQWT1GIBgWHsJqXX
0JI1Bd2eIhYqTkreoT6phLG8k6cKGsX+IAkiUfUguxQM+mRfVk1kpnTzuXmJWBccWKaYsdpXVjG3
WCzr8EFkJUZ3jJMwzKrIXb8I6axFKmUARq0WufvSitxuE2YTQckh0AF2Elm+uW29PlxT+A7xt6EV
49dAa/1Qz8qMSSY8qH0zq/bvWIqj6sDeptyTHuKeFxOtXZ5GMnTGY0mU3cemEyxtaCpLon4E5tGk
pLbsbifaKGtaaUPiz8yRKD6Ma93LoxyD8amZ2zJIYvQYYcLuq3kVmNu91s4qCdlUQ+gm2uglQz+r
/T3+uiGuwbfzyP+gVy+71aON06Rh6ITPuZTmLvY7W7Cm5xMNJ8BAH0O90jcGuZ+9eH61sN8Oa5kD
j8v192mofInnbO5eW7yA6nLBtYPO22ROeAs7iiPOGkJgTZs2a1ETexUbjQM8zUkmSn+MXVnff+nm
iN+gVrqm8UznKGGl5e45Oba7hEhctaYOiQAEBdtVdDs3dfS49XM8nJTMYA3IYFiXA1y23jqEXims
y36mxkZwMJiTXComFeugpTzZ08wSWYKk7g+IPbDfxQ3ovSunHix1bq1RXKyZ/wUWr1McyXuS1dHQ
htXokeu1T9d12H18Ktf6WLNufwp6N3vLJTtPugZ98xiV5VjcOBR12Ib2SQ09nzr61jGanMml0xav
YF5kj202RyEYd2eDQoH2Ux1F6WZb6nHc+ljPwDsveQFhfdNiCoojSq8WVjaN4j4xeTUvOB69ga+T
MPHqFGXxfAsbhQNZPI80kLpIYZksrQYppUMDKUrHzoo4Papwcp7bSEz5dymrSh+nmoDXS5um222z
5t30ZG2t151FyyfFMaRHDXtsPG7GKSot09EhaWd1IIqIDcRyZ98/AN4L2nQhyzhK3cyI65DTyjfJ
AMek4bbilbIH2Vj496Lwrq8a+QoFF+9mXxbrPagqFsApsCasTlvT9MfM8/XdhEWzPBRuTdzDUij7
eZ7CPDzraYUvj6QPklXdodBNvRy7ejLDP8ez3dg8+APxVp0OEjvzJnYf3S3eR80EqPow9GPT38L5
awMvLRzAiZRvNVPgCJrn936tOfzAYm/LJFOdFSS56qZ6b2hPYHp0Lepjw1pHvzYIK845TK4f2qnG
QSn6egGJETumP+h88swxDsjpuu1XP7QT2qI+chugAuO56aoR8TpSegdlVjcazKG92XQJ/HKK24dQ
s44m3uxvUaoINeoe1soe7Fu4RiDg41m3nErUMFn0xl3c5gHia46iBuxLkrm5Ci8JZCJyjq6EFi8r
7cH5MBmqw5PfokJrIIT2jvVpkaLwSb5eGAhcxyvJQFc0Mmf9MI6IcY8s+c785I8R56rj5LiCJ6lU
KYNzW2ZD/yxrH+r2VAtjPmSra+XfhxYq41WBKKy7ihYfbR8LSz88mXh2UKZ12N6/toXbBUWKkd4l
OMAuPeGffSZDzeVIlRsDkLSDrkn48sr+rqTn16okJmnGblNLMUUCvtpNprUApLTdaqeKgfV3PXrL
1woe8ZxyHFto01nrGNTe1dzVS31Je0bHHwElBkhIKyU26ApNnAX9nHAWFLTK69Eeg4/xUrnL/TaK
MH4sa/hKxNKWMxURTneAbAmDPM4BK2Eo/nHhIK0+0z+viT8uvFGohFybiFpbis2v7gKFqqo7M650
t7Pt20N10RLdaIEUJpItNb6Z45KzJfxM6ryGaVNC83pcRvx9vuzPXdGG69EKBxFemSwTMPLd1e0y
DLQ1rZhPql/MdA77ZabaFmzl4tGQGyAqqEWtWD4iPJZFf4CtpZVIhzVuzXkkxi5+UFKv63XWxmV+
DYp0KpN8mr3q4DIpIK62mwdJdiw9m4o050F3j0ynMufkN5U/39WB0zKIj6e+i66qDEHtlkxjEzX3
nW7D/rWxGXY9rbXVK5/tbhHdv4LO/sel+F9wLX6Ye+5sy5+wk5fj8Pr2Mx5g/wP/stX6/02aF1hm
pKb8B1vJv32Ku62WNZBQJGi7e0geY99/22rd/8Y3SwYZsMGdKhDwf/3bpwgaDv8rMGSuCqHgP0Sq
xO9G3buvFmcN4ZtoDvdIzHfaP69QYxmGeqBLukh52Px6+zxkavgQLc72OWunjCNPNo9va+h2nxpH
rPUpN44JP4RFMcAUaAO7OK6Vopu50fc89YUY8d5nyr+z90O8VcXqGe6h1SX56O8wXCZln6xqOIeM
D5uDnl2EDT6OxTqZXU0OXNaKvj3RF+pZawFNG4RU7WLdQLcy2x4N6sGVrEoBxSqK6mvPbsfLOpTO
7dYQhHjhMzMUB+MpeJUzJgwaIaLt37zRHSE/q6VrrrXniSJBWOHF0JN061C2KK99ctzMyS/Bd3Tk
p4+xvmXfy9rLDOGszbxXT8PJdSe9puRhT1C/GpsYTd0wSdxPpCzyLUD+6cKlHVhdLhOorIMysv+6
BFO9UOM3PjAZSAG0anMmnocZwf5VFcyaY+A6ArUsPWB08C3pFqeZitghbeVXbuJ29fwBGBuMq3wp
zVkGNd7ArcniKV2maSwpgi3IXZZp7Ns+G5tPY9eE6tyt8fobJ6nQpHSdOdGXG+uCEyn/xtWLaU6x
Zdz2NnOnV8ai2lxYmSzY05U/MHsiuLU4BHJH2o5Wg8BEDi4sURMCjPmg6Wl+g3m7PSqX7h1sNZld
5Hnv+Hj/y+imRVvN7LalkkqnRZOq4a5ZdM2K3wQJ9EEaG11WxgMFgRw5oJTB6iRtSxI40J1ZbQfH
8N6lTjjwu2wKWgr4gZ9Ke2dqOboMZfyGua7tqBxzZ0shirbf5hl211GvlfiN0yUihzps13MI5ZWK
JIyqWxWzmqZuY4vfY12MA0OtyRouYpoD3nnc/OhzN3vdlZGzBESxmhz6dyib5mHKO3k3SsvwZk6l
zlLEICTCWZktvq8rJJhJL/Z69vpiXWj66YEx1OrG83DhhXk9X6jIb4v7ugU8emuDZzDXarWoQ2iB
YKv5XFn9FB3wBvfZFVqQbaRRQ4DwuSOWOThzNJ6WHfdHC8yxN/q/DKiXq5mJrnyU7tKShBOvjeCj
0cV6NVlNXVw4DhvVmFChN0BBRcXkfDBRTuJkRY+d/biMH5E+NerCkNG2MSXanK65cSvI59+QpoOO
1aV/UfZOQ+8OWtjBopflcBTr7S2tpN0/A5FzIEgs5U0PKLhIihAqP47nmGAT10njOVb/TDHKcoX1
CS4K66Zl46x5t1wRnOLaAsVGSi0zHhdTlMkYr1vCx2f/6Qz5n/3sv2JUnP9v0/0ZfEBTvzbffgRF
7H/kzw0N/8d/A/ZmS6Pq83FQ7TqiP533InTAnVqYt+A97AlDO4j0X1ta5EK0ccM/VGPIIkEv/58t
zd9d+TaOL1zWEZ71f8S62bWB/1cJRJIZ4+rdo4pPmxfkT4TYDyIn0CUrIjJpbnuQXiRJTxEIL05j
E9zIA3UeMYk3qyrhW1FbmiijRYZk8lMWzar7hQr9j3DIn68lhBFOxJDNFo9EaZdH/XAtyBzlCP+V
Fdmh/SKPFLoAOwddGvFRq7ALbt2KtlF5MJoRJ5RnEDDyhdo6em7GqNRJrFXVXooIVsU5nks3+jCK
ptwuf3i8D39e0P/6gTr9l1vGkML5w2SF6wD35DtLzLxYYbb4bn0rHPr0iR1PYrld4sY1Ly2xCCs5
wpAlz0yLKLVnOygGstUGGp///DIwFvPkOC1zw97dLXeFILZEdX2r8qpsvg7uPJO3yqSoSlxicMLT
RJOEnjfH6C5GPDXX+ipndh99/fvreOdf3X1ZLDMRlr0IojfX8u5+ZFJLx4tMfKWqCDXVVdBqeqSB
nlRsXXdlvjnPuty7H0G/Cvj9DQ6qS2YpWbpkyJh+Ibn9T5cT8R5B5AuIyCGR4ee3aIn9PDOSjmin
nLD5QKAYR2pO+QVZ5e1CHq13yjdT5cRXCHSby8GfPdjhKKjLtvoAwdpdL/7+Dv2stvMd8q95SgEK
SVZbFBLvFuHaXUvwKG54OTHppA5p854xldS5D4h1zGXYLTAg63VkC0BjL7/7ehDzr9y+zq49//Hz
YvHZ7YdkneyO4/j956VdAjLoZW2XsPcLOL3M7MdyuPGtMd7nDxmauDxxiIGsyrtwklubpTQ/u8Kj
XR12mubsZHr53QJma6U0vCTTSCNEC2NtFnmRr0dnEZzIch2K4JV+ejQyUyORnI6GDvvqVUkXskca
x6KtXrPZ47966nIdHf7+fr9/BTAikebi7WY5PP/41t59GsKXsWK+y9g6ju0eUYGq5xWYpj9WXCUU
jkbU9K16UF9JCEKVeIWpRzsdnrxyQNKYOsOg+cF/f1nvXgM39HArgSUNWMIA17/Xk3a+SxxO6xD9
p6WuTsJhmHcl7C2vU4Acwd1S8PWibypEdO6jqcl/9WX8fHYBP4CXIySpyiEEHCv9+9BNn7lh2LL/
nGzR2/p2iTZGNmpd/W+eY6z6tnDlqB+GEgQkXepFf6J+QsYwNsyGL7WyITXmI3q4s8XCt1IsWsv2
ZRvrZUv//k79rLxlIWEn5OjHprlnXJFs9/MnHEb12I7Zqk85sXbRyYZDBJW1L8bxtlG6fmrCbv5V
eM5fXprdSA2C5k9pLCfM/aJ+2H10DZgyNMV0mtrNiu5mKrrgYyYr4d97BaqGEzegzZ/maPLQyg7M
X2/7wffGRCMhRK3597fgnfh9vwcspyA4AH+AWKCj9/PlZI40lXHr8bThLriPoDLZx8kupbrc1GKz
+UHy/RB02zBcMCEAEwm+9oOSwwgZOAq3L6gIsuAtFjK4dZAziKMX1OSwOODNvISeIjXhDIKUiQVt
dPHP9qb94qk2o90dR+VCCsjPF2+vvWcIAxhOVTZF84fKoP1CAFUu7tnfFu182tZgW+5nNCztdwNi
VKMKify3X9zDfan/YcXbL4OvnzceRR+Z8n8BHGjPEj3fOZ45nN00xewPkwHKlcp87nOAcmCv7GON
d6O7qUst82vfG/LhEC/ZspwVbUjve00kiGl/tUK9/xS5MlwzqPPpWew+/nebVBF7E/hycp0Lx5+n
K1qnaLNyRiATdriCUbPw9Y4T7otmSqusmGjF+n6Zn2rp1eGz57XZknOqWbunuq0r/37B517dI/pW
4y+csX9cy7u7yIKFxZpyM8R//O5ap2Gt94kHmWVjqD7qcAppYNTDTCqnDSHxStk2ymiqVQINt8z4
qRusQL6cburtF4imSjOSc1U6FsqY0zr6xSk0u8snz2xGZV6/NQVDejFe6mwLXxlHl8vVorr50YRW
Hx/7MpoqRPdzcFWSE8Igd+6IhLqNnTAfBxxDef+EDoz+X9B5/AtwxfhTKCw2/fr3L9T+2r67E5EP
aBKLxv6/94YUBDDEakT+eFrsbQVBPdaGc7Ieev/B5eH1l+XmlzchM/OP/x//cIRUf6egUG3tW/uP
axNiaDXP7nTSDYEWzCvG/kyXKi8QTjb9dOWVQAz25q/+leXwXbG7f0LYXHlVOeMC0Xhv7Qgbh8wl
VKJoXTd/eVISbXe8DOptU41GwLOGuXPQABFJ6mEr3tI1G8iG+sc/n3LF5sfjMAYX9K6AaokR8ERk
9AnXeT+eeqTJUyp8W7Zpx+DPfOig8B0YIeT5L3ai//DEGf6wiu2lJPf+XSWBpLGD7t5pDIP2FJx6
aODZ95FvOi1H2nHICSMbpWIXxcMvisb32cn7neeAh6kGjxUZiO89Gm2FdQbx8XhC/K+AlwTjsp9/
7PiKXrc6x5aQNpwD2han3A6z+kzrHEkHm2U2XreWxc35508BTlvMwQz5CFzBn19CyeBWNYUZWQfa
xr+porh7qyMV3/TQObq3eViCqy1CO/aLp/++bor2EyomVGdPkiIv5N1OuHWN1Q0+O6Hv1SY6rEsT
PQ+dMz6brhc94sm+q1EfO4zt8ykgK+7vf/b7YykPYmcyUhfwARCW/YeZ5oePr9zscnC2jnHjqveY
s7zpyYmpwjJEhbaRA2FhKSMfwen8lfmmL+7R3VfXLUIpc7Urve5n3aG/y6p+GHeJ6Ryc/v4S//qW
7reHjjh9bprn769wQgHWiazgCsuSuXFVBdH6eVtscRnHmT1+FrB9ykMUzcMvHs1/ujcc1W2LJREn
EfS+n98JxAnhRD9pOHUIcZ+hOhbrQfIxZWlgq6A+NF6zvFSxdhkHyTq4nuKguQEB6XywVLBNebLa
rV/c+G1VvDoTsRa/2Lz+Q1UX7yUdV0a9y/n03ebFwG3bPJP1J1TD1e/oaYmU9pGtEUMHqSpIUcSR
c8CDf3RXW17W9Jnn1LXV1v/iVv11Id2nyOBCQI1xOe93UcwWc9d1ajjlcVBAKfAU+REJyVLisiF8
CpOQ8a0FL4ccTXeVE015lMji3Me/f1Xe8VT2upKKEucX59D9bXm/rMSdXHeYZ3+aSD9Sh76a3O0o
5zqjUR2rOYJqks1f294o4tkIGvmCnJMUjrWum9tqCTd55p1vPhpgJNOvlrz9Yfy8v9KoDKw/U8tD
Tko/v02MSCfGbRvaP0yG7hE9S30jrHW46y0rv6a0UB8nLZuPoo3W7uALPWDGk36DcN6oN8SHyP1/
cbv+svhwYEKv4OOWo/UEH/PnS1qsGXkt8u9TZEZctWQyDB+zGHnxAVoLw+1tibwz6ePl1whjx222
BcgHg8Di+N7gA4oo4TS3b2ZxJoNrCQH40l8mT6hqC9T8SlkIxwmy+dV173SIn24lGyUzqv1JBz6u
4HcbFw3qUbIf1Cck2x3y8VAZVX6c7EkVB9bSNXzUy9It36ChYwAkuDEqHhqXbJUvfmVrYMnKFatJ
fnE3/3pV1OFASXxr7+/BT/z5bnrA5nFcq/I0wnYKRbKM9cQ5G4l3VN47WR0FV4wshGB3Z+C+fUIy
G86Pm5myALcRwiypTwt2hvbp7y/sDz7kT7eLhio7rcX6zoCPae/PF9YEaCNDhklHXzQDgSAuJzo6
ny70ICwSSzj7HmPvFVJ3MoeLql6JTTN0D3DYBeNp+t/snceS3Ui2ZX+l7c1Bc8AhB6/M+uobWjPJ
CSyYJCEcWgNf/5YjIqtIVmdV57DbapQWyYgrAIeLc/ZeGyGFek0FrPtXjDfqhr+bnFNldk53VSXY
PC5mEqcaB/nUlE4nJGWp+Aojo+at6tafjH+X+v1PK4IPsgFXLuETkIa9Xy/0vASJbtIH+8Xn5Q+o
JUR5aXQ0T/bKHxs0qNClcYT13lL+O0QU4IafBx/QSCiyzLcm0wwbBvHL1QytZpJMJulxrmpsNbeT
ahcuVjAaE/9JOWPRkZqMYBymz4kcbG84K5aDGsPpkha3bj263adxrRmlsqXmFNvDyDgxexjqFqHi
WYklxCCVQqQnUXXRBB7PEb1RnbBJ5MvLVExl+h3RtZE9RQJZ9ae0Zj0ON1RJ3cfWJjfP5wMIcpa2
Zs5RLHzMSTEKO/ATUbGQwsQ7lLtAZTa3pl3SIAz2eVo2godbdbzsVtlNanTbxAtmfgWHnqirg8h6
klCPAg4Xf466SlHcYr7Ubx06C8ndO7+g36ghXYEeTCbnqp5k0yDTQyfOC+pTVQxl0MdGSpTvvJME
QbTJMUpRIEi6WW7hTg/54JG/tataAc29z9u5+2hiZjSLC9uluMQkPhT8vJ+EW4fyGA6GkU7byA+s
3N0wk5OONMZWzdfI60LqwyWCi5bYQxVy5Xa9tjGQwqnc1r1pnCTW/4/jnemc/DzH5H1Wdrd40cHj
Yk/ZrZG77ijvjUBGljjiaJqptlWuHaLPoS3qVI6+Pwknu0tcjzxhd8Ic2D3fvH/aBMulMA/LMnnU
4NKpd2j8upy7rVVzmSwvIXpj29v6S2waNEwLp+XpDJvS5CszjLKxvBRTS42RLt3QGtvQsTiaHqI+
NaMeX2cvGXgxVVEu/SRTwTUXBmy55BhbyFI58Tcd33iIu3R5oWTQ8oQrt0q/B1Gacp+q92e/HGNu
umrznEsCkEA/wO8/lfMycIG8ZM759q5VB+WLFeF4efBbOr4vJG00pBC5YfTdpTXQPmf+MlavyVCI
6aoyJ01z5SjZh2i+zCW2MbeMmMD8XQ9WjTclq5llCqVA4b3atVMb9+ac6ArmhC+Dz970ipnczArh
PLsWhdcD4qdh3PUF6aovLgYPPjLCaf3JY5v67atXhsWMzSFVbDnuK2vEnHDsDGG24SYlKrGad+bk
+TwVXSn0PG13EYWjjY8tDVh+sCSBPFujNoGzC4+gQlwIuyDA7doqAwLlsBs07bwhBiQrMQmauE83
Q+iN7d3gkLxZ7JNEdGTWRhhTpqt6MDRWkMrfQiO6DhxjOEYNkb0It02Kvc6W3GfPeRpnYj1ekJGh
GtQpkoJotaSDcrzxrKWUnxccZHxkuBQRm168iuBQt2k1jHl/wWGJ73jw6oTU9R2UC2d4EFkVMccX
To1ds/I7jPEYYzLGAf1U/Wson7jPCIExgVR3vpksDMHM4tGqDqadRHh9Exf4vnGTeUGZPCwVadOo
epFV26c0jDoGm+eogsHmhIP+D4LHgsvZGmAov789ZbIb9B/ZHJ55bq0lSIfkcZGjidOLYmOlXnsE
GnxOB6E8zwpTjL7piY3JiWmtbBirxIXK9DeTRJT6FCy2PXwemPpkg6KuzIJTak9J+FAMRNydcsWK
N6I69H3rGxnaqcM4ihC3BgjC4P58j2gkoLBOVAdYAdfgoFe7MfINf9un1BDvcfg2yUtl9QITIHYJ
y9+gDze1xFqWc/rIDIhnyJzlwr94CioFwRRsd8ursOYMVBN+t94nFMy0Yzb8tmBqz6eBBf/tCycx
jfdh4yTmGFz3c1fT/8tsMm480rP6j42KcD/vHImz47rNIJCgBKnLain25lj11d6OGENfidirjWuz
aQpVHGgb+s09ZposPbnV5MYCU0CPFbDtF+NSdX00oDbOUmhzQ0Tb7Kah7EovKwxVl+4bpOOjQZY9
MXovdtRYfOCQaFbuytsjIUOHG/Xe0+D6If/Z4GWLpudkQaaZY7dtmlLt8Mfo52js+mW+rAN05jws
ZaR7Pn3k6aXSH3zyzzovadQrDEs9DMnDqJ0zxndnHoggQyf+0NV2y5/Sepm4p1TpdV9jHEPFBc2d
riQNLywoGfdMLEvnUkr26vJKEp+WXDFgi/qMft4kN9XMqNxgCwa+fOEFkC8MJOwpXd9t7CZ6jqva
zmKZk6xFkDiLQDMGtu8LG5sLZxqOcSUJnqVM2ZjxXVZjaP6yLK1er9/3SiRP6+n6fS1XhKSxwSyM
UT9H8TxLXp9nX3eI3pffNC71RuF9kcAyE/FoNqatt0tvGy+nc/V6NRRQKcmq7Vw9iec9McXhRsDn
Zi1O60QvqsXY6vWzCKOE25V1YaovFVoT/Ui9rXolqUAhmp9JhIn1R6/ONUinLHeeOzWB9g2MlrcV
XPVlwl+zNomyYlxfubP0ExWUkx4PkTPrxlOBR4VrmSIjTL93+RjxUk6RcZ+2jYt3/rvjxnEbPcwi
XLLmOTXIKXG3o1BlfYjNUlXMzjayWoqgvhEx29pv+1L64xNfuInGoJh3SHKQ918QhBuxDnZd3TBB
TIaN+OPs0TJgDREdicbGVoSt3lOYb0uf8nI9btjX6EcvKWwXfTVpD2sr7+0dPCUK29l5M0UHsc+T
7I29nCsljij0q4iToVvq5SmvHbfunpXVGFX20jRAHNUmCJEwp59j8ij5CVhVw3SJvCkLy5xz+DKP
jXnT55bfMDciB+azydLUy3ILUIhxUaK34VfmQZncdLRx+luwo864kBVD2j5VYpCL9noTBZa+LkUt
G/M2KhzFpQBg7AgDdMRo8OpwRDqw9CA7EnNYrxTmPP3+cRbSDk3wodYZsPh1W2AmKum+VO3s91il
pORhtEGf6UJ1xpF0a+ednoaTmExiPnRl6z2h1AqJbuvGQImSG2i2LPtJXxJlfMIjhd3v/L73wLJW
8vu1iTOsorQasCN+HJvaHR4aPCXcTKRARYgZKNMvGDY5UuFLp+9LHiLUBMbE1goXd2u5dNSZMErb
BmUhAz0qHFHo5mVSS/3R3l/CA8vNtqRB3cpHc9D28Ztz3OY8IgZ4IF7GLBNQ4rtSpnUzXJdv47lo
S33rIkLJ9Lr0Jgip4tzlY2H8YB8gk2F9O9QQvKSi9EG7xKnLIv3eAPWorR07/GjBxFnDpCofU7S4
eAXHtFfWZQb6OombjUiUwDMgDS+6Yd9fJi/eYDTFb0Ec+vU3L+D9tr1ZCLs7Bh5avd/sKhP09cHO
+FG6ESJvquFkTlXGN84JVwVQYLPz3KW0etTHNBZ1g+I6TxY0LnFNmRO3VtsG/V1JPtD8sS5KmRe7
vokXTCpFo+BH7XB/sOe6jjvFsQO3JqJzBaB+NoZ+z4D2gd1O0Wzxn3xp8trdzmhnEJ7hoJrwwNf9
kE/7eqLJFGxmBCNzvVMZA+qO13UoXcRdZhVfEYIN6Enr2FpCHdraKs+86gYfasaDjygHK3JABK3T
3dqBmvz+WA1YS5nsQG/ekzTlF91JBa1+fxGR/Jvua6PUP2Fwq+xTqBCbGvvcsvr8tmqHRPinqe78
drnwPUK7Jf34JZZYw9sGgMK2the7Ng/0BsOZNRI+Rnqa8Mvy2eK6QJmQbIJpMen+5DLG0nbdTIWe
+EaGt57x0pIFPHzbNb9P2fAQAmQx7G2MjJnYdfUcTzsnwDzb+emcvrYtkcvFJg+hnpj7juNQ/pjm
cyXQf6oscjaxA974Y2opnzs74rR3u00fLCapvJ2ZjZgdDU9k6PCNyqnE1veSsfM/EtHAuHFR+bf4
0CIzca7BzentKkYlfWyTb4tcOrHOZFsrnWe+gnz7lUJEto8LL1+MLtvRitWHMg4gLVPG29nUaQr9
WnYrUD00hcPTmxaTXKa7MJy0ddDFyIJd1ydQ+GVZjycwJtZ1IeNvLvtK6rVezpRF0E1KfdK1bIIH
CX1mWkPEHswY+SdoK3aYJjfv0wUijIIVoa8qPeuz8QsbFLIlXcy4ucIwTErUA+fEcDA3rsKS34BI
SvSuv/HgZMwodQ29x0z9XC/Anh/xpDJfeRyN4hELdfeZfHg3I4OvVOueNMz1ZXnXSwi35JglI19P
eP7Ye6wZ7SD4hkHVD1xTq6i0WCTNDcLJsJvbKZYB163i2T8GqMqmfYngsr6Xnawt7nXPZWPWYNQ4
AroB66pZTXSq35fxwk0n5sjZcdfr8naMMdo2MmvinV0wQE1L+MaWDlHHzCYWuMiIO+Jg4a9kGdj2
CcyFnkVxfCgOSG8b5y4KKNk0htSCHJSjej7L36a8Ls4C9jPvi2tYGQk3RPkGqaEbHAtUVDQ/bmEM
V287H+Stes6TMznS5c4CDsSk2r1t16Mw18fBkm6NPlDMZMPQr5e61GCiIGel8/sESz50Y1NvtERt
LU25J6CUtLWxmsPZ+jwbwTQuR4cLDBOFEeIHj8KuOySmBcz76FsftV34CNGmVqcF7wTGqyFF9jlA
bWSltTdwQ21U2JQozOZEiU753ygTiKe6DOvpczxKrYOKI27j0SYdozpbQxTOLxWJduN2cResH1HV
yeWJrdVCPF5bBs6UXMyUH+tk1yhwQy8TyB/xyQpzs9hbQ2wlBsXlYCTGMjL7tqlwBqm+fEjyenGR
P8PO9U/UvfHkktE7k6XWlZP9aoYgAc5G0dXpl7QDMpjaS+kdMbgBArvosmVwz0s3GMNjTkcuvB2i
RD+XYKRSLvpUs8H7Hi5DGgU7t/UJxrORrLicWTJVOae5ZMbqdi2GqEKi12VNT6710Sw8CnPqioIa
GVeOzaPn0uZFty3M7MqJ63b58n7iet9lsw3Qu563IsHbecUAOsZggurMqTIKKjbwnuTwXuwALyOg
28ZozBmU7dtBPeL7lru38T+97aGst6dqmuFUnkaqRwyPBPGlen07X6hw0VvN933u+yPhOYPeVtci
17twQ3a1+ETZoPpS40H26LDY+r4fFpBJ4wxkpM+hiFlogQYmbctnhO3ibnjfjuitdZLWeraAXtSk
Vx0lsvS2tPy4rza5Icr8whsWV5GXHU16yqCmq89BBgcE3j6wq4mHX5V5qA8zoeAoWdXKrNmCEkxN
okwecofLHcqFkGcGTosZfWdeypi6FnxQwV7VEwppGDzTmD3xSLk6Hr2cGwEkwUEpcg7tOR9vuIHV
eBOp0iedFS7RQjJU59aL2KO+nNpv0PX69ht7iT79Evt1nb4kaSAYhiTOdOmXLjXMMdt0HtoeEE6e
29g9im6hz1PJjC9VQBlaivlzNea6/DUVZeV+S5GQJOkxbLGHclifAUFnrLqTnr/LahAmo3wtHnn0
8ktiDwsUjoAejEpfjgJADhNpw46BvVGdOPwwtH7j3nR4JflhMq2CW/U+h/HE+ZQn4pZgUzZIJlbR
3aycMEg3ptMYWX5X04rkhrlv61AvZM7Hyd62842Q+rQBc1RPX4G5sBd1DIuHYlfxSNjL7o9FWhed
uOyl0mNAYVVfXtzR6t3mODsC6SJFU7+yrgqn1IMvqUXJ/QZmMnCjrVbqgkbtYkPmzejslfV28iDT
AUx0JoJ9LqZ38SBFYBhV+MtmBk+5mFkQbKw+UFVABuRaA8gJvrVPBHhwiDZq7AGXIem2kMcCs5u7
s98Ng/i4VFj2DwgtK/fGSyqLy+Zn7LGeItvsh6f3NVWAZuFZlJCzWOpC8iTmL6ENLwW4DWIufdGi
Ge/XYaQvwtdmy60vUxhPBjOzIXjKyw1/2kKkqKReNRvTgji6T6VNMXjrGVbOxRBJY+KSadWU9cV+
CmRotPxBD8bl8r0MQDNW7zQoQCg+UPNey6MOy86h6zw9ibwfFsllbjlS5L2b4w/hWIn1cJfUw8QA
7obZxZhRSxAXe0SWIdNJAx9HV4eilorYKbFARVpbsyPCA0JBU/oRpKCBxBokt9g+YH6YU+3YBWMo
JnsXZ1yh6w4R0eps8HN4AhxWSql/MGDucwRIvGTIO1zCb5UaCCWevOK6l9VN1lHv+7YkGVnJLNjT
cmOTnzukW8KyRphda3vmL1kL/s8RuT8m5P7tz3LIf/qlPw3k1Z/md2qaHEEhT/1tTQMEqKntaz/9
AK8sgcbXf2vmh29tn3V/RHTr3/y//cd3Q9zTXH377//6veyLTr8a7I+f8/s0R/zPnQfE/dU/mg5Q
lf7hOrB9ksnhAeuoSTqqgaTT9mY6kP4HD3Qqan8CdE0f98AflgPpfUDCTdfpj3+khf0PFx0iOgdF
CgFkLs3+vxROSe/9pwaRZxE5hPUA9TxUVeji/q8CT6hKWTiIAjMTu6tt07TuiTN7KbdLAQAlTLJT
WGIjg1lbw8KjLTnGJwcISPwM34rCr5hiJ773zDpXTzqIvYNrS+PuCE1MWtsIqYqzEW1LpF7eiSBF
EzZH0VGM7RQdAqza7gVDPPcu3IWAXZcSfiPrzzSf7fkhZJrrt46RBtlFWijDfrHnrG0x9NKWgX7n
5qZ/jME4fhIT6dEQXOBfHVBs8ySEq1G6X03TzWqgjhptpsZ5LcSm1x5rv2nZR9KrLtj3rDbsqNKW
7Hi1Z4fTwnImVts2ujss3IF2c6euK+s9kch9eRzETN0DUrGq6mun92x1TwERW7i1WsTZqnf4xam1
w6/ZoY0exwsU8ZyV84qC9Da1sOVu+l5bz9m9Y0MP5tl8SlZz+rAa1Ukq72+MN/t6r7Cyy9XW3miH
O4XWZ/SGJYBC7X33aY7fmpqWsit6hY5addoo72vPvK3d81lr02pLV1O9uRrsQ7qw2HNX4z2aXLLE
6TCZ8aGttTk/IgQIpz6WL2z7UWyT+s1iXD9zJs1w4mlj/7B6/NXq969W73+2cgC6lQkgVz7A3Gch
Z++VG4AbE4bAUHvwBDyNFmDqstXB6WyIA9NKH4iiHhIBzkve2qZvEO+zthGsZFFbpWdHQwyaaDKW
bbWyDWh1wDlgTdfMA6MNH/ACQkKoVyqCrwEJoUJsvJcrN6EtZRdf1aADHuKVrMA0HsKOmueXHLVc
t697o1tOaRBAZGgQ95LYpiA17kERQW3A6PYpEsI4yZXpEK58B6wLsB5gi+DRRzcDA2IeJjKtCoWo
e5trTETiTiTAFd4UmWc6zJAkZEjZctezFWCIrbSJUYMn5tH1rqnlQaMIVjKFXCkV8OLKfkPdFPag
lcfZbRbPmr2o8RY95miUqiv1AqS6Bm47ed0dJ0+TMSJ2nP2mXYkZ80rP4LzU5Ge6CNUr+EX4GlKj
Nvykh+rjrASOXMM4MCPB5QCVVz0vsQOtg3o65I5s6MabNG2CcFOZmSLIXWM+oHX4zj0oOOgfRtxB
AqmoJYTgZzRhPV9pIQoJyWtACzAm9FbzRMqVLaI0ZkRgCk/340ofYTnTJJKVSsI5HELJSMb2wD5W
k0vyN4qJBpoEK9tE+pRat+3KPOlbymAHMImwUHqNRQktyJS7uHFwvNST3d0VSd99oS0dfK1szVUR
YsBuxVCA5zQqyCvVSmFxAHV+VCubJVKa09J61fyJ8rtHcDd2T59yneveUfaC7zK6IVv7dAlAyIqV
AUM9HR5MurJhipUT467MGGflxwA3gCWTrlwZ9ugwZiaNm0n6EZtqslJosCFDpJEBu9mdY8V4dGeb
rMQToNAJ4qS0/d9txCw5VUsNuknCIYMtvAJwyqrNufArGIf6sbrJVlxOJq0mPHDCyw8RULAv9YrW
qTVlx1uBOz7VuEt0T2B4KNy2D3boAecZVlCPk845Z2qiSRB5on6z9oXm+mQWMLEk87uHVmjsDz0+
PJQgUWhWORCmoflpSlAfprroBgF62CKSACTkLKB3d5nmCzkraqhgy0pDnR19vKVlBY4o62zGnITK
d7b8RYL0WIa9lca3BStVYuUb1wwxUJIh/gxYlNp6VoEAs1JKoN5wxe2K9nMn7pUTjbexl+5wT4Dh
yyL1MLn2ZZbW9Z3yi4fMbpPbOSdtxTcuyyZ+DOFWsyJYl91c3YVjTZp5a9hb1x/u5AyvRNQXrqJ2
Sv+tEvmW+b/UNYQKbo1r7lBB1vcAES7sRpzjCB8qxcAk2sj2hTVO8QHCB6/w02c1jy8Vdui94EO4
It6qpu+/RmI6mrn1QnzmOaScDXaKklUUurdmGB4pen4ZiaeH5OFuSTXhjoRWdRrcpYLgp65p1QJH
ao0jxO4vpauekYgj3um7i9pq7W+0tQ8zyJvrjiiii0m23bLrQS3/RhV+2rjxMG+7oY3O7hg/1byC
STZDBCnMjyM6a1DB6bgw3jdh39enuJE3MK9MziPAiIUNL7tilsONPmCPvrXmwT/IhKLbxpxVtAc7
Eu1Ca/Lvg8K1TstCP39jxghPHPHqgQWF/19iz27ptURJhrysvOjgm27lkGzsdr7Nkvw+69SVMcwI
osbGUV/7xrlWRp5eLlE+3XsFK4pbT4oDvgIYPt2k1HKe8gEIFZVJ42TP6TNiG4RzqAo3Pi3Aq1Cx
SY+Zi44+FG1YKxAnlLDvY4Azx8FxZ+cY4PW3CsM7GbZ6rmmeQ95h5YWNCast7S8pBoK7y4MTTq3r
MAjtxxYEH9y93Lw3e9wNoyPvp6YONrk/Fp8di4q2n9f+XWiwnGAnmaGWsFTj57/pEC5z6AvAMtEp
KLrHYayK7443l1e2X5p0quP5MPfCve6MqbwVTfvVSiN5rqlqlDOcj81sKJCpjtUG25hs4bY0b1sr
xb2JyCQ/iZmKv1tx0lYTwIK8LYoNMKzkLo2mIeKhyoabso69HS0FxeraYUHzk/GOUyEgjzh+aqb4
IwofxA5sVbcBwgZUA9XHsB+GTTZGv2dZ9xkeHVsa13XsRwO1z5NrOPIQ1kp+9czwORX58pwRg0CX
wGb/ssC+msdhM9rJAC4AxjVqF8rvmTpFlfxMopq1mXr7K2jTresBR6bTj0AnMh5RsLLqDZm7c6ji
b8w0vKos4hCnbubze+xZk/JK1aNzA8gTrKWcrlvow5skdoL0SA9cnjs7OBvIajawJe7LoljOswFo
PWvBsY5WdvBNL7vr3cj6Sr/gIRyX3+gvfE96Y7in9zw/WaDXPkddDcz5HDspRDiqCAvOB7eorCNt
oLY4c/4nA2vPhGqZNY9zEX4JBbX0O2xhg7q2OCb7ULqQTDjfa0jhE/wqldhyh0y24x71dts+NB2S
2gukAuMgt3Y8BNl3epMWmH4VNmMHBqpEE428QuD2v6kbPyaHKBs9hEkbpQBs/j74MFeSfUmC6JSD
BY9koW4gMvaS+lCd5PkFh7Ge1MrMyk3kB76PZek+jSlgPcJ6NqZPTp5Hnuahso+SFy76GmovcR5D
hX9qcsO0UGO4uZjUVUQUCdAB3yLjo70bVGCp9DXEZVnnO+Ss4XcR0KjLNzDC+UgthPXPNtmFGyxl
zbK1JtcEnzXY7nTsZeU+pMHIdlk0Kju4FfRtrKsDHqObxkgN+ZySiPSblFYl9oUVm+JjlcS2UbzJ
zv/SmfdPz6o/HlX/9v9ciL3FcfDPT7UXZfP1lxh7/QfveJgA0gvPBl56HIwmSat/P9faHwIt8iZm
BTs0BnnExf/Aw2AJRSKEDlIb/JyfDrb8D2qBuMT4BbwWfyXGHr39LwdbdvUoW3l/DjEWqnGty/zB
KzBMSUBjte+2AaSnk2Pl/RVGWmZDu24C78QpMUNdhGzxbLeAXw+Gl+9gas4Nu0m7u6RNOp5bU74Q
bQeFM/Gne6vuPvVlQovZGG+KIZmfjdyTT5aBUXVb0hA4Iu+dDoDMl6uJ7gKAh6q7I6S2vm4dxKkX
aIiCaJ/RGQa4abgo0IOKLeuFh7ZH52bKHBq1IPoUaSPz+zWTfd/1W98tkpDoBTNU3zJHIy6hXtpU
DyXJ7vQAo9g3qLvCk9rPU4jabtOlOVnyu9KO0GLNHhIRAP0FuCdkFpdjPbj1ZeXF/p4ybyo2OY0w
ZLYOQDXR5Dm83Chi4mzG8eyXhQXpD547+silIOicfSiri0z6faESs9Po7nFxb8C+xNZWsNZZx6Jn
k/UQGg0yu00q/PKeDkZybrvJji7GJTEFLayYjT6RZl4SnRtZBU+ypUQ9gtJyWxsnJKCpS0flw8ZA
bfCJKvjkXWV1xfxWT/iLItQptxPM9G06d+OzL3IzvbYD9Io3WVDxuhjuPdqHReC8yj5q+A4k1WRP
woV3RqlhnfoWM43y6MDEE6aBBkDmdASmIRziPf75NNg11hQ+m00UO+cq9cM2heniusZFQJN3qah8
BBl6cuxpv0cu0QGEZODJuhQUBllyGERI3xo3mwip6At/Y/om6fQTb8rJllZ5eXDaFCsfBSmxzTJ3
yV8XNE6wTsyQJdUhQEqCu4gXdmdVHm2XcTahfCUO8K1R5cRHVImT8YrG8ntnpaS3T3SDnS1kWvFp
GrEo7nN4cuLRarI5OlJxCF8oY0evmQ0sl1MqoF0kXSrgSJHG6rGPRsqVjj9DrSG9FB6awFhQbmOR
UuIkhKS/9N2J5droe+/Woe2f73So9G0beSQoQF3DemOCkK13ZJck53D07e+eDQFhY2l+DvVvcP3k
hcLGsctKsS8xbO8Kw5IFwr72glO24nhiNS4PhIsYAleozcWaJzu4VsKHJp5BKjurRiYYExbUy7g2
lvmpcZoYAhFNrS9+UnVs9xvb+xp7bR/AzpnEb0iu5mdZlVa4rSSdJ+jaqbJ3IYiQcGvXZa6urAJ6
MNq2WAZHpyyBLJE3RBcqovXTbejj19/6Fck0rHgmWjt01SS4RrBNtmNe20NEXqOmOpmw3syDUWnY
U2nZwwK2Zh6AQPmiG3dhQ3YWF8StyoPWoFl7ewVI0VoAJlW4gcE66VM+U1b+YjQaO4XwntG2aBqV
0FwqFzD3jSsKuiXs/pNDUhTA8NOEg8QeERNoK+T1vXe/VN6UwWuHfuU1UfuNdnsgD6z7029Jk6sH
H1g+0qlJmqcAuAlxM+UwkXTAC3mH2vOmW1inxWmAVEs05GxSxqEXEaYN4kkwJoclxFx1kNYVqzZH
vr6kkN1hEgcWnm/E4NnRfxZi6tfnr//9X6YOhf3zhfjq25fX4peCtP6L95XYpcJM8fi9qux8MAUw
FFZfneEX/Ahnsz/gdgIJYFN8xQqu8x3fy8pSfsACDekNs7+k8gzs7Y9i+t2bO4M6PHudP8m1YrH+
0fSC5QCvKos85W0pEAT/mp/VaNVMlCtzO7lJ1+BqUtHXbCVYAZ5W1ySxUwGEvfAp15grwyOkcdev
8CuacP4+00isPkVvuoW3mD0n3Rh+YS/p2UgnfBNVB6k10OTpr+9yYs0+R7piAmoV25ZQhroihReR
adTkC6er1gR5NhvLxHLUDD6wbZQadJpck4QYEYTj9wyR83ORBelTOhTqKSwGjroFuN7H0htt8Mag
ta5ypF9P+dwlN8iO5m6HLji66hsTOWfWZGG8oygcouibBLAZZ25+65he8NrDjC5owfXRTUyIbLX1
0PI/9wOu/V1jFMV0BItFnBYq6nAf2NNcsBZhQtj4Tl9R3KUF+ilKqq/Z2CjU2DNpHAAbSE6ikAR4
LhccIew6iCAKREC3mdzlteeClZaxeYPA0Yn3COngyisESAdf9h4Hkr6LDlZcdjvD72prAzFcUb7C
d2lubFSt7radhLiA3VYA0aPm+NnJRIRGFHpHQFyX9iWRiySNjYz9TG5NlCvdjv8LrtGGgbeNmAPB
HyAIeqTxBX+sdcStRHph8OVmDqtZGaRqa3d0gXbxbIrw6LWj85C0NHp9P8yDoykse6IPiNNoUwfF
uM+zEnzv1LrTbdqzsG5h8qC9kwRl2GD4sv6jHWounzWO8lM4jQHaQN9Ftlp6eX3CcGX9npWDOtLU
xYU4kz/4Hb2j+zWhCVxfLHQDzK0qDPcbl4vTiliMGVN8pdiOkTJ+ljBVoO0Hff6loRtpHFykNmib
J6rFmwqZQ35oEhvCZ+qSd7IF8NvcJy2BMZsuTKSzi6AgP9Edr78Tms0exx4o5WyVo9onu1ryxwxk
bLYDDJ2jFpJVfdFoqNtEUc4+ktcE6+2vt/L+Pz3WaEP0n8+mN6990//UrdO//zaXmq77gRxp/M0Y
p7Cq66bc27y6/gsMIw1gEBZnGA4c76caQ3xwBLNmEPAXCHQEAXp/n1n1P+JZ1GclTPt07QJ4Jr/M
pf9qbtWdxB/8hLgAmNP5EI6OnwdLsuJKfjjYADei/IRc6M5jEd6BlB02bftlrpv5VPnWSSqk7h3S
gS25E+FOfWuM+skQ5HIRXoDQhu0YolXvxSTPJ06mcwLxETWyRxDm8LuxWF/+M8re1+x/Ocj+t3a5
/v5a/K/H17x8/Wm0/X2wGabrf2C9RbAtgHkweP7eGzY4UH8QBFBCV8U8+tMh2oBjJ9D/AlkUuAr1
Efsfo820PzjMag6Hctu1WXj/0mD7uTsMWoNxbrELhq5KFpclfzlEwziuB9sZPCIGTAulkInEYCRT
QuFtOoMba88/PIjvG4kfgW7y530D3xNDrgacAHlwcRb/itewiGer86UcnjDzyXCHoFm3aM3Yv1gC
Muv80bausAdFB1Hb8oSmMDq2qIBRVEBrQnc/dFQME2qQkiLSWSZy/lZU/ScYlqxeAO/sh4Ye8ufI
kOoI9MS4NVLkzXtJnf48g858BXMPUdksYZzGbjdu6cIXFwAwD2b4gmWFU6WoF2tfTXX+6V9/d2aW
H57rt6/uQMjB3Qwri+yZnwsWJnq9cM6H7kmxzdkmvkVo2Cx/Wwg5+jcGeH3XfrDYcpE9KArw/WD8
UWyxf7mrQSeyRtI9fyq8pIOITVvSq9njh57OouLIVV72Y2Qd/vX3+xUAsL6tY3sWbGBbSPaHP39B
asglAuUpf2pqEvuspPd2GZujnS3hwTmOpSg8cKJ3adHSK/19BrPx9K8/gt77/tM350hqwnPiaMoz
9/NHwLs+N7aV50+yhv8J/C05Tv6acpnflPBTDpGER1AZPmUBsdyj+OrPATRXWMCEN2P4QSZLGMTR
zRr1iSSKhs6cl4DQC5YLN/hEA9Q6YN5ZrrJmtt7W6z/dVP86Ppj1fcaGL6CHsT7JX8ZHtPRSZkFi
PKbio2sRyWlcWOrfDY1fH3j9JnDgeAOHN/unB55DbG0kkTIe3Tg/usm3Lq+OzALHKX1Zb8V/iqr/
ZWqH/5/vPm7zX0qq+tffNh/gRKFAWDzepj64wRX9Y/OhYRnvmw3LRRsE+wl5g3wrr/598jc5CDo8
z+h4VsjGXyuhurzbDw8LyFO2K6BNgaLCqmOZ0gPyh41GgucNSx2h36bhSwIgQCLByotQeGLSnc07
kMxGdx4Gf6ivjQLsJlhCXBEbInQI7TQq6nobAwXBd4goSNkE0sub1CqHcFPnPeoCXfLXMWNm8D/s
ncdyHcm5rV/lxplXR7ksM7xV28EDhCGJSQYINMtmef/09yt29xGxQQGHGt3BUXQoWi2Jucul+f+1
vkX7vZLi2Ws7qv049it9I30vIyQnU1kdkHwubrViGB70uY4FsStlOgduYxb2BiwicWaOXus3XafF
X4plEWQuxt7aTwSmNAXEdVRYIcvKzFA0gq85ow4c01lqm+krHmqj2ZhTA4ot810idZMaf8pOCIgN
267Dr7wzKeudCjLKJCAyKs3h2FfLctpYCBFDe26NbOuzgbcDEORJtmtBv1h3PpElZxN+FZcJ1Ur5
+ylFo5JEcK2DLqo5aHlYHQ8EtRiowiktaae4gJkEszG2bgeDiwzLOVvoobrNRyyW1/MgjxbRlw7Y
3bfwIlAJWB/9T482l0aOiNpBdyT9ihJPTzhMIEelxoMjc+cm5Xi2kYJaFEJ891Jv9c4JnTwhy8oY
Xe/AH1xc//QVXP+1/Py89L+eecB7shminWCz8aFg5upHb5uB91fFo48fH/XSpaE50wb0iUfo8dSd
mgR2frAc/WI86BLskdF747Y/3tqMEgyruaCGVlO77PquSb5KjwOx6sr22aCeun//+l5P3+v18RGt
OzqdTRnbm6Olp6/ajK297W3yiEvLtGg8tcsxDWUi8w8ujQnk1Yf7YyimEehQ7CWoPr5+ulgCWoca
kbfRZsJkiWopn5OxWuzg/St6MwzTD+cZ/p1FA+vreod/eonw9ZTpgvN3E2lk7EaE5+0QPbgfjGIe
0VLZAAuT3ZFPdsAKMeQNeT0OyEJ7RBJsh52U7eBvnUlo0wbYmDWfwt1P6nsinXTxFUKEoe0L10y+
U44wqy3Mg9KTpLQ1gkpCzkaWWSjGn36FoD02iFoZbfkVuAMR5ECrCBEn7qcy0c+YasQ3M+pRcUBh
p/3pE/KsLvzI0oZDPy3OZ3vUkCAvXc8LlDFJIgnBnWm2GNZaoj+XTvREO3rjor5imadUE2KDmRVN
HkKrqFSh6k135J/kt6OlMUfgOc+I7svNyt/jhpP2TaHVeGmIcIVgQ25MbCkiDoaoOXNkjxARWWSv
QQdFcDB4AuQ+2701zyQWMyEa2iTCKHNohGuFmKNdYaiyDA3yCNWlsRDRuOmcPi0UQRuZK89Q+Cve
RKUyfRvpRpfS1UiqvKDZOs7yXA26k2wFwUf5pRz1yrl3MBUMUAC6VHyjQF7kW0QmVb2PvbYtzvSy
kF/QNGjtxl/wJH+ZfNN7XuD834gsIzw4aGsj6a4XNJ3pg/IhQd0AUUYzrvtulR68JCuTC9hGFUfb
vFD5muo3or/apMJk62hDJO0P3VINNVGFU5o9RMlsp59qE45rFFpNnFwufaGZZwsdofkbCteCn9J5
tX81UMGeN7XymnjHiB7a8qlKSG9ObPFtzoA4j1qEGSseKjEEtJnb6oVI54xTNphgrz/QIvQRSTmk
uwjEHI2m3Wt97rv3xDwTHZskvZdDeVl8e2s3EBfv2xiv6O1AXv30QChQVGzbyANqOYLCJRDU0+bh
Koe8GK16qzqXXygMWc6p4doNfncEacUjz4JU2EPcAckk5AyfiflkRhi+un1FS79+jrzcHccwitaW
WOH5CWHjkTVoZPckHNxcej23pBcg6fIgkEWYPeyhOMstLJ2EAPftfMhcwkBP0dG5ezawlrOv7JJw
tWpatVodD9eDatd7ZMFqmuVuO343napiiYtd3SAeOyATKb/OJu/kZulhUAR95xfThtgBlAx5G0m5
TbKe5Pl0nKsudMdGdqdeR99km1fk7GxtXcPh4EiPUKRZRufYnXNvO1kioe/DpfpbrJI/DqB2Q2Cl
W9lI+yaUyZos7IbAT4MTk0Lqke2nYtbwFvsViQZFjKMdFx9pQueWjQd0p9OImw8xkLiztEvMYg9X
y39M2P/jfm/I+N2QnpVWu7pOXOfEUXXcBS6Bc4gwVjAiThVNWzVEXnFhZoMfAZVDjXQXx5OpHUqr
1wfi9PTish2EWzEfwSLaNEpGd/bA9YZRrbG4eKwz6GzwwFlquZjtpsq1Tbv4luInLw4Pl1+eu4yz
6mHjhEL2JahNtQRqQqDmHyBIYOFc7IVm1564HY4E9SnZBTWdbkgj2Hl3uZfU7Yagi0rZ+2QspPER
lPGIL0T3zrApEgjY6yw1DpaC13MzU0hXEGc0buIppb9EhFUm7csGDXeGLdL1q4dJaeNyYqKKSfa6
FpmPHZ+Jfw4ZdOjO60zoxr4GGAH9pyNc/jJOCYa/f3+hOlp6V0Q8m1hWYEp3nDxdCjA/L1QFTrQ4
adIYU2VhX/mTruihyTHAra59sPT+OKX/62y9VmvWEVgQ14UeEcTRYsVusmJiIH1Eb4YC29oC2xbd
ysY2S/EwCz/5VBG5xD8zo0vpafoWELoMmyyuPiilHO1v1h9ChXw9RHiUVAzr6KL9Wm+tbg07M+3Z
dQ4sNdE3m/kQVIvUXf/ca6TtfMA6O9oR8DawDTBWyJlHMYvC0esbna4mIc22x41Rj/Omw+xCJ7nM
tu8/zrejsEmksWSzzxGcUY52UgPqg7gaSAIsx8FGpg7hf/AJh/ntUUwPEQlni3VPekzAq0v2PbnC
LF3EnX7TtLZ5Mmqt+/z+KK9LMXw/wFSh+doGp240LMevptWaI7qEnOYXzPOt8Gs7FFVu7PzSZ4VY
M09izf4bpfe/Z+//Il7lp/v/Ju/qBl9Q86oWu/7v/z58m4SD0DClSk/9nzIc/81flX+h/4GIaCVE
0zkVfNi8kP86jCPbWCvy7IQ5TfxU9zftP1ZKIeeLv/093u9U/Y/e+RUYv468Sqro0fJLXn9Zrs0s
alSy3bRNZV8YrkpPE928+elm/OII9mYQvlxBX87mA2bGOMbi9xw3NW+lFI25xomXwuOhrmf5exMT
ZQX+eITe3EyGEN76Sfx0bEi9VgMVZTabrpb6Gf3hOxAM0S4ZNPZNMEIO71/U+sf9NCH/NRy1cm6d
ZwNCPxoOOLdGiNjUbGQHucltM9QhfrVZvNnAXSdGwlXn5IPz9VrJfDvmSt1bIdU/yvo/X2LZrSpP
S2dMIg3O0zryT7qsAdrRWcNmIeopQBeLbsSeT1LRzh/MwkfL3Y8rppTNicmhBUAayOsbPMxot1XO
6H5NCPI4EqtJRaUFRt9FH1zo26HIGWQM/E4c23l7Xg+VRLLPhxYpbkRfGvABO6jab5sQZPq8ef85
Ug54c1ch22JT4xXEmgK38vVgilMF/D1KSzkeqzGsy16dJpDHb/EsgTBjG9g8enSpW2o4mIPDGSbC
SQ6y+TFf0XuDiGGEp/hJyc8c5AMahhgSw5wl39GqWsFE2NiXqc5KjNSTvpMrnN70WC4bC+NwVXIG
C2EPt1/mJY8+2+jEHjUjTu6kA1U+pOHWGyEwgU7fmFitZNhKiPLb2J4I3vIixK3KsPXz2BOgPZxF
duecMZ0isPsaHZNBxOODYDl/lkvT21uSHHMIxanJeo2D3/8+lYmvhU7dkvZQ121EYnHhyDM3Ndyw
Gnzvwk+t6En2jf/Qtab87pbRkId9XhUvlKtq42RMW8Gxr8vVPQ3vJd8QNb+aHfoFJJbw7mYx2/dx
A+EbNJMzcdoG4kZWKSv61xQE1jOqfti4SoypwS5XpZeJM2qIc1OXPOQZVEOxjTiu9BsBBELwh4gJ
E8uERJB437bbQIhiO2vj8+tRB+nJU8ummkIf6K+arpKjgSTmPLUpqm5+rpwi+lN3tfpiyNK63+tN
HX8hHSm508ekRdrXCOdu6ayRvW7q5i8o1dEGUPDSL8ZUqy8BiCzbztWJFiDxrgiXJY6vKGTrp3ju
AfrZGhCJoGk8zvxsbxHmjagCnQDT/rgb5h55yFwaJNEP6Op6YWkH5P/OpWG17RQoP/VfiOlsbxJ9
TeTUacLidskb6qDxgi8lQnXeAxlY0geJhgOlGxwOfztCAMEylZJFDjEENyWJm+Isszq8OcY8IAOc
i2q6MtvBbbeDQRSqnhAQd4gdG5u+rN2NVs59dujGaXmZVYqTAUBB18LjyWmh4B6bvqP1Lh+A4c9P
rWqGz5reLCVBPwumLOZkYG8TtuEvnqjNNd22HDAquYP5mWM30CQ8XWqXlJ1zMlSNh+kvGb71Xmd9
avSq3STlMnzvuhZ93Wi0No7RQr8xe6MtPohHOa74MIOBimbCpjYpDI+i2esvvYJ4aHVUVjdzDTCw
BeADsWT07wsc1D5xBQiHIBBwO3on6Ivbqn4erTNUZ2HtXwr/fFJXZBdu0MGguKBMk5vaDr7t/seE
9L+7qP+iQ/fT3PxmF3X71L8k/+f/Nk/fkqefN1M//m9/b6bIDuVf2Js9XL42m+h/NlNkh7KVoRa6
dqj/lo3/Iw43/zCo39DYJq7ERTPB2elveRqdDWvFmvu+WMuNtIV/Q0HB8ef1SsIxnU2bTb/CswzX
Ywv++v2KiEogocHWgrw2Sm0vo0j9mdg+guSiccXpJJjozGZZ9NCEpQUb1urmB+BUyjiBSVL7uL1U
/r1RxnwbofuxoGR36aH3zHQPeq7Ftq+TRZm4IyHz+FXqQ4XHIWxTgsICKsvRiyii+oSN0H2xULxr
PL04w6bU6aFlyeYz2A93YxaJ9iLZ0nxyq8LYjWJKQ270V2p/abgQXIRxpR8pCoGNbU8qGIxPk5k7
X+coIw4kcfNPTNo4m9n2ZCdZBHSGR3LO7/axvJCS1UBHMMV3BKzIdskQGTd1X9jXQjr4rrTWDitp
jTfCEoSRZrAQEzK4y2Hf2kNvBYMf2/u57SC5UZ4nBwN1uEpPKnr39pls0ZyeZllOjLAXN+ktNn9z
2FvjBCocpnnWXVCETfYlp58LYLoZvpzCFV90Gk7TvSn6pjhZZJqfuVRC/5Sxk+/tOMf4F3sxEr4c
wNw9Ic4J04Ph0yshPxPv44GMb5k9Z3WZscyoIetz9YBGbfaHjRylcuq95y0Ytga2fpHYCFy25L/a
w9DXw/cxnjgKpgGivKrFUSpUjzrgT8MvtR6inUC/7/PAItPfIsaHvaNtFKtHpV9MSniZCqOF0t5l
QimwjENeb61EkxuZTp8hVDSNwjcuUAeTu7kMfUO2bG/LKDQLvX8ZWUX5wbxBF+xN2uZkBALihIBZ
S+98hRtlgesMg9xqxuR8lsKjUNgCrB429YIrmg2e5z/1vViMoBSZf+Y2w8q6xkK5eMHUkCy7A5cH
3XyYeoh7OZXasO8tM7/o7NwePjlwhni1CBO0v0L7nbdiATMVlH0z+J99P/PuPDZFlyB4yR4hBjC7
cZ0JHApblkKcjLJq2odR85wHCSr1JYYGY1/V5VA9TnNWJHuE3FS0JlQGYY1UbgynUolrj1UxC8lK
UOiZQQfE9+3oZvOeEiO+1tEtxmcHm18UZlQFOekTgfrc1tA/Arcyu/gMN+EyhkaFQDrshNb6p/mY
LSguBbu72Gijs8Uc8XzCdS3zwJ0SM9k2hQZfWCvwhHqxQWwVMQBzsHAg9HcWCtSbSvXmvRAUMTcS
gv3XAjznDNKSfWLYZn22G0blb0Xmdcap4Q0zhTr6nVijB+uuTmbZhrBC/ft0daJuAeXEJ005j/pm
1KAzhihQ6mkLu2tcnnRvbMZtY8FRCGJ3jqrTOM3q9oAMJZ5CArDYcRZRV11h+tDrzbRo2XJXxBVt
y3LmXQxGGDT2FZHyfRfos+W+wH7LnVBDnxkhgGyqux4NbXdSoeZGCQZrHrYQbguFtcEZdhSFKZCi
svTVtmvKGKwy6YhPVaaAqxtjfEV6wmDvVKFlX2k3pED3II1CVBkNk4cijbE9iyqbzz91E/vPhfLq
dWVO5qkvRlrFxOql311v0vvdSCjSEnS+Ofehu8R6QkEjT8rTmX0I4CK9cTYTTtWD0nvcd3MZFQ9U
xM0vwBfYu3WLV36m0SW+TkbfEVTfOEm0ut3HOqiEbHteFTcbcEIkqPT5f0fx1pocizT4BLDAXNt9
xAarkpuFgN8rirj+Z3IoST4f6ZF5u7iz1UnpVn6y8whik6FaS/CBGn3QPnVaL3kZTJTK1a5WXYJu
PynygmAdLbJ2lK7LTTF0tMDOMKpH7olZk7QVEwhsYy1qaYoVXTDglY7LvdWTuI5dWlNC7mj2xEuo
SaVToU9WW4eB78JZmhHejT4451XppBiNIipGhgpwu4yPikPkNjFrywHIZOqY3IcNuNAqxTxRR7Mm
q2t3NK3MHgLM3fWA3XisuactH8m42M4lrpC8MBD5FqCX7urGxFsPERygNR0Qo/e2icVOWm2mH3ah
4od1qLZE3WScUbUa7wvLonGOAXsy9S2wKP7c7Qoq43gzY3YMmHYw95uwPCBZw05W096zqX+C8Gp6
6Q6bKIIO32/72LXIEBYxrsAgsTJnyq41e5EehhbbV/U2bck4FjS8+qCB01qf2ykPFKW08ShGahS3
s6vRzxFeP4Ml8ZriNql9twT22SMCH5WY4S9K1TU3KSL0/lxatjseUkED7iCmtv2OKLq90ya/m7Yd
rfKIH1ipP7EzUjOXhtMChFvyeg5LazIfab3Ey502jqpAMe5mxA5o6G72ijOee4VpPanOIttssCKB
q/X4LOj04ZzluMgjAI/ohJ4GCXBfE17GneEbbB24Z94gvgxKVDhN5sZZuquOA2Qe9CpC1V2linQf
l+14QhuxLhboQCnTsWXGbM6tZXbUeaz30QlQqGY8B6itiy0n50Ese71IcvuShuVkXi96oaxwyps4
29UTvMcbAIuGtTGTwXyMWsutgtxYKp+emZe2lyPK5YM3zt5VxxX5D/S7Suj+rBL4wcDE2Ke5PrBC
ZcCTBmAkVKCLqy4zUG14oy6uoEYRBb70neqCdK2YPLeGjMrQQzn/Na+1qIFWNUWXYtDmW1FJuXNj
m2mzmfFtcnwzU9XBQDZ785Gkn7haJx27fCzdPvmSG2A2w2rFagRzSg/2RGlRndwQi1ncGjPa9QfI
+u6sh8Cbc5P8I9SB27x2xg6pv+E33+2Si3ooPVX42zJV8KVbxO9iDTPwWnnW5MRO7FMc0svOazPc
NZ1sKZ4QLAAmYArzGvz4aWTr6TO6eKfa4qWCPRLzLs7Xg5ri6LHvlvwxpT8NPSd1+KEp6g6eaV6I
aluy5UVkaA2tuIsKTVQKMrTo1I69IdHhauqnXdXFhjzvfeksnwxviaDBzPivtgQy+C5WP782H3G6
9u21mkVxDWzGfUxzW6+3WHFMa9+TrQNaGT9usxWjTf90pAWJnRsMFtYI0nSS4bFPUegxO7S52M2e
3w/4+TVE/AQpaZDF0ch5AeDt/AvNQzY4KlaN2Fu+XOITiC4zXU+nYilwFjclmQYkCJdo1etZTLR+
M4CmFkYcJNps79h3xRfGNJqfi3xKr0zMfHcekTHQ76RhiW1X08QPWwfo3b4zWIL1kv1wG8+Uq4Au
0FWvc9viKJf5zWcdT3qFA7rv+zWix9W2OSSB7CoTVZddGYaQJmCfwge8OGvt6QxaPFQUUJLdhNrl
FKSX9ySrllQh1C7eY03xatwoXhrnVhtalW1QQeP1mLOZdLeFDb6DB/4ge41iS4oV+ztu7uketKax
H2ihxAfs0tWnhU913llzyysKuRPrJpdwEplDvh1kot9IuqNXjWa0L26cjHpg6EkPMYy9Y6gtGsh8
MprsLiwLm/dFG2Peei9C3rUB9wuXrfVH8DWOViyRi5RJRs6OYqd9RiwBfSza/1b8ojJ0STu8gLIN
TDsWrLRKtf5JPVjOFzD76VnZDRb0RxyWRCaQPT/gINSnJ9HUsx1YiD/RQrBfjAOjzR3Fvlo27jne
ifhCAxVOZa9tECzhYiV1oyh795pduv+EXqAkI6LjlQCbl0AgAIDD6SGl5gXANxnu4mUkm2ghi+ra
GXomnjmy0wN6nJ6XP5YOOP6umb5leuqXJwqnWY44XbNq+h+Gi5VHjD0oiKk3yPXAsUom08TE/kGn
56haa1Keo41EbYjpit6dd3QahKNJuH0BSGWacqb3bBHRbQoucJPncQ7LwSkEjiFNXVuEHBwWFvaP
0niOCu/rL3AxxHCANmzHoUn5+jzKYlkvWcJEWSldXgLms3cSXvv3n07pvyjvH/cmf1yo5dAjoWRr
628KqEu+HkYg7oViopC5cWvom2HvJD4OvrHUSGEue7Qmy8RdYC/FZ23UjrWEMR2sO0TncfVBpfrt
dRPAywEcnhlWC+dHFtBPrQDIj6XM7aQM8SzZO4PAlEMh5+jm/ev+1SgWDRzPtvhusL+9vruZga/R
jdnDC09fTjie2Gw05EdZO0elcG4ufUJU2xQvHBoKx9nbYvI4vKWYy3SH0zPTKJx2zg71fJ8CPCv/
Kj79WzHw22tyaR7SpMJqQrPmOGcOdbd0OjkWbItAUsO0tqetLquh/eDbOOoic1Vk35pk3nqCFuib
mCj6Bj2LDt+GxBOX7kpNsGskAoYSrlUVW2qXyUf9oaMy/zokxf0fdhpYapw6Xz+u1ZfDAoeFGt97
+71JHOtaxPFwpse9c6cvo3pm0p9CHT9f9sH7eNQrQnjLXEsmHNmWgA14XV4PndnGZAr0UUQK+aya
GYeK75NYbXaUB5i9ANi5Ey24bhk+eJ5v3h5u8urr4TYLIvyMo5FLRyc4c7apI2Q5DYwIiRulolYR
pdpEqfn4/hdxJMWnTUlbyKH/RkvMR61w/EmYVVKpxPDY2wwWy04H1Rizej7P92KAWBQyvgvJKBYP
Xu3JYi8aV14mWOG+vP9D3rxe/A6mXQPdgInpY+2s/twom1s9NS1NqJBkhHVPUiwcIQxIM1Go15lj
BSIHUf7BO/2Lp0yyHXYW+KV0rY4TuRKJ4iYDcUKXSogHVaKpMkBS+wIARKEP0d6PvCWNg6zxI3X5
/gW/ec6rUYymIEpX9jdvZjwjbdYzcKwgqaG708VCCyrRvPY7gD2OMO8PdnR315hM8iAhT5kQd7jF
Ry/V3Dq9PtlAtXLOp2d9P7gkP3jO17zFSNoA4v7o+zmaldYBWbyYain4coXHA1Z+2sUmiIywxEhy
6FMxbPKP5/M3l+UQ3sg3upaDsUG8mWk9+EuVr8Vhl6lq28Bx3yx2G7thOZqEyZA+9f39+3j0wlCn
ZsB1uNU0jfb+qPHoqGhAtV4lpHxY5mPOgfXzxORHxURsyKmZEQvOfKjvD3r0pjAoAhdOHJh0ftj8
jh4e7Q2iAOdVzqiNL5ISTOiX/UtuOtMHb8kvBgLHhlCYv1hTjgP34jkxKrNJo3DmsyCSLJqhUdBg
AfH/u53ptU/s4E2ggesivj5W7oz6OOsJh4BgklUKB5CLytmebvz1796/fT/ECj/34BkLwcTq4KTa
us7qr6eWnJzCtLWcOKwsrsioYAVR8By74SKtxZKeysWNboDNycsFjOgS0OzrYDFNapH7wc6d/AJp
ZT5u3/9Zb2+2vSqz1iBh4tgxu73+VUU3eFVKzkZoLhzrJGAj0GB9uoWHnf32C2TzNDGSoENgwj++
2cmSx9itojg06uHe7cf7QfX3wCbvf/+K2LyydhkGUcTHV5QmKdzxmJJ5Z6R0fY0838IZtSGqNvl/
cPOwjWEOsHhTeYle3zySE11vIGUkHFs1h3GyyEsMBROaW/7u/at6+8nbIBJWcgHeANRmR0NRYMmz
xkQvyS4rPVBt5vuehn45URlzDP2N6IJ8yuH5/VGPTiJ882z/WRxQjPCCwEh6fYGgBzQJ9DIKmeF8
1NycNS9HsmaufFIFLmlhj5+XpEHU4NHOQc6sPtgp/+LtdHk/QQ+j52fhOHo7OSyPXq1Z6/o/VOa1
q+fmY5mvewPlKH7Q+1f7djQuFS0QVgQfNvLxqUepvOqx3GgB1uV7TWkUvp3u/n8wF7wdiFafu9ra
6BxiUzp6mEaKkA56HoXOZfrxJdA4+4++BLgZpvNjO+5Bnzq6e11VTsmKeQhrB7d1wjN6qKd+oG3F
3/3urXPYlxMqyrvCdR2/KGPXeZFlVNy6Nj1dv22lJ6f/ybfNi7Cq2hDGMWO7RzcuF4IdcE2f1LPj
8ox664uy7OIsjbuX96/nzcYBjzPoEVSqq6WZc9jrF1/Anm7SjnJHahvpwRbjsPn4an4xiIuhzYGO
Qd7ym0E6V80JOcAyyK2iuLVF3H7ni7J3v30p3nqKR2rCFCWOdydqLJHMtRNkvcGKblhfCuiY/Udn
2revNGZQ9MzobQGI0aJ6fcPY3yawJlbsfwlne2NzbcMe4hDbZ5+sio903r8cDmEkCkSIA/hxXg8n
Z+IT3JlSqVmO832O/uSkJintMkdZt33//v1qKOTD7CQ5TIs3H6tVL7NBa0ADJkR40wbHK4GiGQf3
sk68j8xFb14Jyg8GTgrOejAd3pw1ce74qGaIk0slUF6N899Wj3n53r+kN6Owa7QRQ3BO533Anv/6
7mlL1gw2w4Cf5HUj6mrYVLP32zeOUbhpq9SR5Zg16/UofbWmTDeZDCIO7eOhX20OnNKV+4m9pF2f
vX9N6/bz1faK0RBxMAmx4WfrePTFTr3Vek5US/oZWfJgWeDCIAHVn2ZjoN+eOtHF++P96h7iEkJP
wkrBvu5oPD1NSZQcLT/4UVLWHHPYTL6XHn57FK4L+iBvg2692TMBRCcmBbYG+ZianM90QjCjvSfJ
dY2C3x0J6AOVL/Zn1I3w+79+WnO3IORNcJmZqgbAQe+0KwOCoPzmg4HEm60Mr8S6M/OpUDFfHL8X
bTSOBULXddpj7h5ILrtIpDS/KdQI51VryRgJQVVeVSQf0xC0rRxv3Zyi72ggv0Hqg4SNV5W9alBA
8DnTZ1CK6BtaatmdSraGO/eXfTeIR1j0FkSbOG8vXYPs59ifqR1Q+JzvHbsrq7Na9jSi3Br9Fo1b
O7mhpU3FsYsgqARx5tTRSdbSaTjQv/xcy9FKTxUY4q+t6KZ4Z66nrPsJ49AlNXWI0TRvyiEkZK+9
H5fKiy7bTkkbwJBuEcgCOHrTImg49ycD+7FnRxL4Y2mRN8eD8f9chslRAXP5CNmicabDEs2ld9kl
rfGY4oaibeX2FH1++7lTduBITu1urcMcvceEdbY4ZSBi9xF72JZMIhpPH77Hb79O78daSneRQi8S
3ddvF7TaCo4kywPoYMpJVj7Jy8Lv2UOOmrw05mo5+b3LwkfMQWtF47BBx956NGDZjDklIqEhG8na
75OP4Sgvho/kxseTAKMwkVJfpUJGtfxYAZx6RFQI5B4B0Dq24kDB8URq6vb9azlegRjFR2NG7ZGJ
gJLc0XQt88Ts21iX9O778gwDYERUUS45AZCM/tFB4xeXxAmND5StPxvh4+1CllY9Cci9FvSjBohR
sSxENC7/mgR+S6t4Vyr++hGm8vxPuMoPFd2//tP/DAf178Jd1l/z33/W/yexLR4P99+zGK6fmqeo
f5p/VjFS+f3HEqIJ+w+sx2CdbLIROKyv39FfnhAWmD/4tNZtHgWNldbA3vgfHJSxonEJXGNx/Pu/
/G8ho2a6f9CEoDTBv/h3h83Ab0gZX7+qax2B45pP/4olhBK9c7yKkLlljk6U0XPNb2n7QkIAKIt0
L3I/mLd+PRKbGOrckK6OmTH2kDlrVi0QFHeeLyv0Btcj3DXsa2350Yr1amvx10WtKk/koesW+nip
p8LYd2bHRcGdvGYxSULNEJ/qRl799Kx/0Q97PUn+PQ79DTxyBhp9sX6aP3WfWJjrtsz8dJtNJn1b
5mXqF2Ckz4geF4FIo+zz+wO+Xon/HhAhz4pf+OFHeT0gUXh2YqdJthVFk1/5pfeYjmlzAV3D3mUx
u1COJO0Hh2x006+nGIalyE+3j7070yfz2tFLIhVMF59wnS3cQPcahn4OE2le7bhFfIDK490OEwFu
9L3drdW11YHOQH46VYN7Kd0epWTDloA4bfXZN5J2l0bNeDpQPbhe4shDONiIc3LtmxMfwsfBQCNz
mw4II0pjgoBMXI9EruonRqDKqjurhtw7hU6Yfc2RCm1dM/ah3pNBgwokq7qNPjRSBXM+GV8IDyRk
2srcrwNynn1saZ1NlkmrXcF28p6lLu1Hm0eX4M4lTU41eOvBiXTzuUuT+Mkt85eY2K2QXsDlANb9
DNvsENYV0cWbxSJFHGueG0yJMMJaWdOZ1zT5wTOIZMm6RPts2LF3Kdx63Bpq6HaO09dJiFZtekCs
2u4T4quustGDYV85yYnd+N1B6OpJL2vzIOuRQIKaQIUHUjqNp6bPjNuKfQ57DwIyUHvM8zMbdLSJ
+ohffKHRvdds6cFgV2ygNacXceAnFTc4N9P+SqR6jRu8nvJvHSfPkKCK+jyGBY2smMzpDcGyzZeB
wv4nw87HOzeuiJqZU7ExtcVpg6Ywv5EdSf41HGiy8KLE2iwkQsOpjsBEJMgQmtHr4RhTJZGxNO40
q2JR8kopMNKQoHlOiF52GFQuT5qEAGrQGWQ6NH57GsNMuiJKOLru8NmcGC7dscDgHx56hZ0rTNfc
BISQYpdRKySZyZskBS5zOKVd2d3OSgDEVaoYERjEBEHBFIi/IlJyDLSZkt4wmH9SRLNpR7KgdcoG
t8D8jkg3KLvUfB6k0fdBptr+MEqvS8jybRxEwo13MJKEqPu6xXnV95GxsRUCZr1MrnCQLG1YL/1L
xxRwqia/rwFvj6CzLagunzq9a/7sdb09SxFcnDg6N5cgSGsHz7GOQx1EC3jQemzDyoTZmOZd/aV2
BtIzhpRcPjI3tz0NCndj9eB/gWgWcDqTZWPNw3hgOyoeunEor83KqZHQFVlI0pX87HVLGkIecb5o
ttJPPQRkD0JHrhzUdU70qOciKsVRni5khhpFseuKxP1ilCSPCKeb7xJfRZ8KkivOncH27yWlyjGI
HIz7kR6d+l1cXMA88Sb0i4Z+b9GIuuqRRl4aRuLB4VmK6TbmBLTJylG+JIi2ryZRoDWf3ezMT6bs
RhO4nzyrcrsbu6vqfKvxM9pnLbareGvOvkoPXTHr5W5EFkni1eIv3RDMcSPLT1AirHofDWZdH7zJ
mdTNoJtYsuuePKQXNOhjvrPQYst9AZSl2KNzXpNTfHjRF7HeykNmtT7JKUQ3GEE05/oLKJDe3c36
SCRgBFS8CmuvzKILlhTu9xJNGYTDubMfl1pzus1kLq5LKpPqgZ5KdBCnTlK55AlE3rXeqYOb4mze
56aN2geDICbmxZ81BAmCH/vkcci5S4bSzjboCDOsuhSZLhCUE4Kc07cdT7ESyvK08Ofhc0EkyrA3
HGt6UgON2KC2W0GwhdlOz72O02vfF631MPbSd08zN/5/zJ3HkuRIlmV/pT+g0AJOtmDGzZy7h28g
7hEe4BwKKPD1fayqR6SkZzO9m0WmSGaEEzNTqD59795zp791N66I2KB8vBRlMgHxrm3lLuPREV2B
mABwWjt1J09ZYWgT8xIiKYY0ddGaJq95QkyJ2iFdQvahBMk4nS11IMsxhbc9jE4SirvDCAl5GoC+
70Iu0sfUhX+RCBZcsyZvBK0MIqiL4q+ZrZieOoQva+91FTJ0W/IXO1ovptJOu9QyjkMDVaUUnnpC
9MV+wftxUGblB/r5fKZd2CFMy7VArQT5Uq2l71sCM3wW/zN2/7DF5rCkWrknfabYaRLk3JR5L6MY
b4Nt75OmdgGkK64a1/2461L7qDuSUIhGNJjKTO2m004V9/doy3acQJHbDydnWk52phzqzjlVsnpb
lv7DomO0k8n62+q1L2PuAXiYO22Yz5rdvbqE2bxyDu361d6rdlod7GGwUMfnglJ8qv1Eh2FBGtmh
bdrdpnPpALb9Vq48Nj6GkbBztq8qH85tWV44JXeQ7P4SuYKrwbyZZhfS3X5u++qxMcAi0CvcLbax
y51MfAr2hrv6aaRtZx+Ae+c+ubfmFanw38xcXvJhujkai8RrHjtdXDsH2m+bee+DoneBl6wtdruE
JKdxfHQ71tG87R21P2VVv4MjNaM9zH5L1Qs6sRIX/yMI90AU7IXZVr0RqTf5lTWzZVaAdYHb+kkC
wLdvzpYlf+W2szdM9E6jDIyWfbfUgDHXvjnhrJ75jTftnJXrrTaH45CNva+sGvVmB/996uMRUbtT
OLdpXGofOsI1bXXOfUNcaIrpz6aDKtFzd/0sX+p/ov5Ikb0gMNjXhIjwjtd7S2jEFAFYcar1F/fJ
Lijs6rgQc2LmbuXryEnZLBUYXLNH9larmDshe9xxEvPe2ix2oN1DqFq4Jkx0V1/3hqB1K8VHRL4j
3ibzi3V4UKBMvKPgdxkOmsNN5M6DMZsCZYs02nOFCMHXe7OKCf4+kk3jhcU/GSBl9ZJz/YQw3Vzs
QUl3YDBjseUHdXNP1ph9QW3+Q4+kf8pgn69EBSHu0480w3iiUPDmdv7s1e6JXDTjVihFQ2q34u35
Abz4oonIeQ873KYxYOAhVqT7TiTwj9m1FCiWTShumyIWzgSh2uMy+/akOY+6U3TXXC3QLlQt6m51
uHYdEjnpKeJRnTrv4LXWxwhWmKnZevIcUqLsSj30W63u0m6anmbU2XELayuulWTv4Zv40hWZXXpn
c45iXR6SvNnT7BWBOegboUvWoXeVdp+D9QArL1GMK58GZ/1eExIji6tdiCV+bORS7gc9lb5nFsUv
+P1BphBXmnnjR8YNKViGiiDGUd+tyfLU1BizJ2S+k0emLAKQjxXOEX8nHQNJ9sY4528YE55q1zx5
ywiNTm8zFney6xZdv2qOclkcwoPuzE7qguxZripuzflApsajByhK5ON51gbstI09yNDLmoWQHvdy
T+ONXPXuEU5PtjnsW7nc2t5qyFrSz6YlX7pV+1vmy96hu9lnyRtRDU+GZRB4PJydKnso6efG8yYi
bd1UH6WpEeSEz9lYHdZViczSPTAL3Y9Lsdt686zwuNKWWeN2LC9tll6rgrRA182v7ax9GwT0bCLf
zROtN9KPUx/43qdm9k/AV1GsmM6tKKuIHmasl9oNZjXwXlT7WrYpZzIBXkgf+W4Ywd9R3VgtZI53
BmnfvWQ5jsZaUwouu9T10LlKCRenIqMjW+hArrwvnEvbmbjf81bwrI8DMi/RKkSE55bx5PTTVeMP
6aQJbQ8Gcwrk4Hp+1xm08DqANV6nvyqjdmhat4swnjok98wrAE2Yecqg/1FdPsSyQ8esMLXVSgUh
tanGVirsY2Ggja2z8bUCltRkQgmIvMWPtQCpGtFlZP5gDPkjitUtuMsZAHbpW1C2Re4Ld/49py2g
r7m7CEzJx3xRoo1Hm6XifUCQ+sQGFTpjsT1vsnL9zhhUv7yHH5KC1sfdQl7DNFfvFtm+fMvl11pr
F6hTDcYrIiC1rrYCRR+1vbkRrTzJsfijz863PlV44JTTOpDI0rhrJPXkxjYVMZRHSJFWU9zZJeZV
W9viIrPTGNHv3a0xPw/AhujT2wdePy/Fbq5F3v2QDHNyVfqxsy2x6/VGHuRjQjZzWmYn6ZnUb4Xn
+FY9QnjGZH4iT9OM20kqB7SdI14/uLV7jFXNriXZXQ0btSuoWdMeIIshyN5Yf+pNdGFZod5vDDpa
GI7JiK/6fjclwJlIsCyIZhtV+bZVqzyOqWL9TmHLvyDABuKOTGNah/p5EzUMrI7osSVL9HNdgoIL
1MkWb1gAoKjX1MdqPS7fzaAzr9frTItqo3Wfc9J/wLxy57s/i6w6TCEBPZb2RyMj86wQafI2p5b3
10mzeTcBRyOcri6wCuVlF7hZCQbKHT2SLecqe8rQYn6VaiX3g2lcNlrZ8aK6hB6uev5TiM2ZQgOf
z6fCiCcQJJRwPFBWB1OKCREImXfA2yV1PxvV9YClBXtmIXV3R+Aql6aUML5zlsjiOKngBMyl78Mm
n7aHxMVCZePIvJIkPT1jibZuhlPWl6H0frWbQSTjpJo/SaVpiZ/kE9cb8kGR9rFGW29qzwO74I6O
eHnGt2k/D/g0I9UQ1nXCcOW3eiUJTRv6sFNwoSSqNd+wM9lv6zxu5JWgg0SC2Y0Xe5md05hro2By
MCaPHXq1sMTRilXzLjWfe/GOf0A/NSClH2kOdJhGM4Pgsa3OX5S0pPxNVHXpodAnZcyKdX6bmtJG
HQfou2QV/nUcMURzsejf0jOqs1qSNijstTthCshLfyAbUvhekWF7woNJmKXFs38slyXd6ensEIyX
TBcrmaqoytUfMfZOnKLjD80kc18KKY1b72n987LhuVvHhfIMj22GA5HxqftnJgonAp3gHCFj8UFL
qCGZ2rXryUo38TRY9b2r4RSy342F3jehvH9Sx9xMlSXlAcuomnRyOlm361mFDWa6f3FrAKCKGNMp
1oOT6esqLqrZEzURMrdHjOTUE+Qf3GS2uxhRv5bFEFSgGupIguhv6Xgp2gU9fGI+2KWrvWMhQ0SP
PReE6Gy26RPRxWe0CGyumHgORJDOHcaxttxNeu++NyuzjmljREsqb12zxbSRzW9PIZoZcZMMeqxp
FZMZANCRnbtj6MoZTBR8vMhyQX6RtJzsRG1bMXOGBXanSnlCPOYAQo9gUgMsUtfEZd2QsaoVZoDW
5J7JrLtnYF4uvInkoV+oljSJE5hbm9y1HPz47At98BeHj6vs5h0vVR5LkyQarvzP6yyX+wfsHkhy
sv15wqVF7vilGOUvfAs/di4LEjYs8iiMSYlmJTOOWZfszGF7cksuOYzbjmlXL4jY0vksU+Izqk2z
YimHLJo7IY5TmQ+XbnKXnYBOccpWszpihAbSshrGR+LZvyXP8y5VLT001byJ28oWEV7cNcI78ZLA
SWBCPcYCJSc3Cj2dgk56WeBMiX2a9MYNYLrOl6F2ujghmeowtZad+TUhsXcfp3IVJNEvrhbLqVVC
p1uJtLG2b2/IWHl4LYIaNE+8aj0P1qqLOqgz+xHp3mnAbxa5BsxnmjaBtXp6OLCOer/12jbsXPWw
wZY78yhLDkzHCJSSTAi9zMzb0HVXmbfeIbPVKU5N6R17b9FW2Hlr8T629Wz4jB+Wgxiq767FN2aj
zIuIApuj0S3bnVx7MINjCu2RSW+YL+NXvm5NnLkNpo3cVeIsSfNDtrk9nlzxVKSpHRIG9DaDwvYd
okUiLCCfEpGH36l4jGu99fY8784+lTbAmv4eMDarcVvThpgbzfhY66aPycgaMPIyvlxc44q2Y70S
2zjixsvq8J7aDblXboHBfIuSCEttrOtMN6g4oKCwMFOVOfXQJ7TuUiU5cVH7UvXy72A3J8i9mPiw
31wLubqX3EturkWgkDXo8y/DU4qDt2YS3MZs/EXpkfR+r4kG3TK7YFWnj92k5mdXadjUNsOLZ7XI
9ugn1F8aG/OhK+HiTE3vXNjiiwAf0LjnGlNFHATCp8VSBbLI9WgdHOugjpYAHqHJj432aoRhdD3T
B69vhVxWLjpF860kyfIIbBziPALi4hcB1WXU4do9JLx48g3lFvU6ukOfFn5ywIdbH3V1dWJ1mNQn
r7PAbqwkNARpraivbo96CAY+KZd1I57JtzFO3MXxjg1O/57CjA00pe8vxdIQXpl4GNZButHYZIrE
5ajAC+d3tZtcoedqwdj3b+BCCLZMStxdKKQCyxi6UNcJ0E2X6kvPNc7hFogLjMG3zTSuGtqBW8po
l33JoypzyEaXfmosFYGnq+e86YVShfmmpzvpDcoRtVXlb8qdKZO0ryWx5sYWam3SosZNCvJ/4U2S
VpaYerhKgww0a/tgORR7wh7NaFoKnejk1tN8faYExd1PdTOzUkwKZcawtdm2e2PSaDobWNN4nh5s
OY9+5tZuLEr69YWWlYGHm/xh7qv6CnHzSuwc6JzNWdXQy1X7oLT561Rpr5qLQ2ls8LvOrUX9t/aW
DzKIXYIl4Q6e6htgYIzJfkMCh9/ZJOGt3uKNW+JSNgdPNJEpu19OAZM4MR6M1f1EHvBNKWVR4hbz
rl/c6YYt6w9xLiQ8m2MdJabDtWMcv7N0CaeyWw89vriw69XpoA2L9cAzN1y2tpzOA0f8nii+Mezy
Cjxln8oIW3VJIq6jqA8lfNrjuuQXK1/fjX79UsDicGNb1udmU8cnc6HB0U/pXb071DaoKf3WiZoy
EzOWi6NZW3z0BiehiyVuCMZ7x2Ek3y1S0TByusqlFRTPVW5isIfbk7r4jCtTPtuz+4ay5dRqRHBW
mOSInOeEG1KSiWT/q7FXYs8Tog9neXTwxFE0hDR0zyuim89+5RwtMzXkPrWfHfFMBG80EeBXl9uT
3VVdQAc+tgpaITnpa+4269S+TQh0YgqaIc8fl2EMaYCHA1/UWqzFQpDG2OQHR1pXJ/c+vEE9FYsV
dKa+w01/THtz7271i2RSHZMbHGC324uW/dLLH0dFvMxZ9zpA5xlad09PNc5kHQnaIV49H9MxD6vM
xrao/UwMCEbNCYkheAAcYH1iGwmHRQsxzM7cLsZQ75WoTYdobNftvcDDvs0NIxwLbf8adRTqVaWc
hp6nt/FOWE5ioLlLQNchlmgdWRkPLnls2A7eunoLIVTC7lj8kW7Mcr/abOkxbSAAW11campsKuv0
a67teCj1ZzhQfjfo8JUYZON0tF+TTgSWp0eVKVhFGyowIo7KjoIWEolD59/WOd8cBygx2rS0RsnX
9VdZe+N+0fEgrNtxgZjwsRjGsbaGXTYvBxOoJ7RIeUhTI8xaE3MhbBGau+epbXZcTFmriXFupuVA
wyCQGQAEftMybX91xRCmRQGQB2RU0z0wDf1wFLZBN+XQVu1zbTVPhBbzUKukrzugZqtkip1WYyqg
8WHcuUT2WTrjLrNn8vqqB8PoDFKVcDNkzI0mN4bt0Jx5Ky+eBeZnGqgyfhuLfh5zHJ95+WAuBFMX
ogzHanwBa/5AmDXdZZLKC7rPXHY8fY5Fmp5Tr2XQlNfPsBYu1Ur3ixPdmADZ9jUyI7w5Pgl7j2km
MDd7nysBjBUPX8rhQX9U2UtwD4ax6YFty3NJcCcBfuwX7kUR3akiD7GyeJaV9oC5LW4Fzxh+m2Lw
IdcPhF7XjySTn425+FxG8bCmDehaHeZ5gfMO7ecTjfWVMqAK20RMkW3ZFyHgWQOhpYE59H5DbN8j
sT+0tXH9m9tUPHDgP1b2dBkoKTe1pIGg01rj1ZcEtZeWN53mJnvq8w6LvTOfumqMMkEjtlrUXZ55
cWdqJ1mLJhiXe7Zpmj00Vn02jRp7a7o8zdb6nFVJ6BT6CVX2HICgWSJhDBVWojv2TukAw4DCjadc
3ecZ9mbEFkfutpFdmJ+Gm7h0JMSv1hRvg8nWqVRyC8vROZn6Ck+8Gv6oi+B0EX9lJg8YIQ4mQHrZ
5L/mzHlkYgQmhkjNahWflTGfsPNA2NOaF5Ndq2M2yIzzMnnZ9zqvRxKTYwRpD6tX7FM3Ybtk2KPl
XhYOiYfHfnhaCG4O9MXLAy2Xp97UDuQO7BLPenU35ebo1MmtsqX+mJrPIm/GIBmmwExBRc/1T9GC
jiP1tJPKzYOh4Y2zEtB3OSQmF7/7Va7lpS9Ke+NuEhpqebIq+CWefELv9CRUhnmZNR6bbrxy/n1i
+iVvXnNfqzSTu1oHegH7JEqZCgYwgG/OUJ4HXZS7RNnemWDDO5Cn2hO3KiOEc9oSFWaMmj9rKfdw
RRTyum1M5RZICFQasy6et7x+KYtFBllCmwS+ClAV4GNcu8yEIBgv8/Aol+t50VSCvb3t2g35tHdH
nguej+owrjCiU2m614o9ZD/1jva63ueCaprRodfcCUiLPnmHSpp9oAvAvz6Qhmy3UM5+KMVKjufg
eNuJIAntgqUIS/I0Vn3c9koWaQNWAh2cTMwgmSFyTxh4OVXZM76M4rs09OKhWnu6PqW3kgwBxj8U
ea4/zWtuPRhOpvJiQC7t66RUf+YZfo2vaItgI0ryIkiTDUKhmn3jjUgGUsKRu5F+mopfytJD/TaX
dnnQetGBqQGvxGGll/qe7/0tqkSHkN4Mjz3Tw31LSA/Z2N72TsS5e+vq2b0qHjSpgL7REHl5ivhs
NtUoGyr5QOuQRDolUz/hkmX7dqk8ibUt6WK7V5OgYAxXRXnq9Ux5AAIkTr489XwyEVLYMsKzTlGl
c4Y1Y5p/gehGLDeCsrHlJAOm6kSszyu7TzHJkyWkETNO0CnsEu/JSqqKGfPIvbGiuMDmrehGrNEl
YWOfF2JL9fzirhYkQLfRl7eqSWSQcHM/ztbifmW1x/ms0wVNS2ESDI50dTEr+aoKAFSgXn7SklOg
Xde896eFAwBpVbcf9UYcXcGdCFjfnyLLPp3Jmm453YMILV7/ImpTBcLXjjPqvLI9rCDDn0H6PRnd
ktOUoa8aEnykBU5rEVzIKEWt6fwkbJQMJWmgWs723TAbBNQOU+ggFfBu3QhpfFI3J3bcHrFhOzQ8
QGxtfaqGZqtdW3rusaTt9gQuuDzlExQPqgJGQ8ZTVhP3hxOBv66i6gml2zTRTLX9LkfUzpVR0icb
J7gj1LBzZKUVDfV8naOJFmqIW20KZ0yOD32euJekdZTr2mat7TuzxDFr5QBIsSFXNx29MdmJZnoy
B7lwdizJ/TRBceEvXSoIUgYmKSytOCWZWcBDcD5htfQx/Z8xBulf7aidvEBxrDr31ZaDXaTTdFVn
B9udXYz3FBbPKo/CKr1nTKweCH3Rjn82QEJDkIoBlI2ziBvoKqLgsdiSMrXpYjcvHqhqh/KNK75j
7nDUDRNlQcEwfchSNhriwcxLMkjzOLrpdDTLjmiutt9sGh1ZV84xIc2Y/hiAQh4FaUHtrw/mi9al
ehdaCPYCJoZ0AKZ0825kaSq1363KSsU4rVdZEh+7aun0oY1avS/nHCG7tWR0dCbrkjOo43sq9hUE
rhNaSkGX0sKv5rtFq/v/2BoUO50A5zUDGgJm4KYqMQ5A57lKtKSdfHh2YWcfuPCV1JcZk60QiJVq
HP4BcKPXekaRUTojsGK84aYas7GpV69274zT7h9k0BSjTaoAfTHMQsDV+FnByhqXQdGt2VuaGNyJ
/6kV+l8p9v7f5Hi3+WcAMP/zH5evbvyPWDR/vqa8bf6n0O//Q3UeF81/E1D935xBFDRf/y7N++ff
/xdg0NQBAiKvQ0aF1f5fEXj/UuYZ1n+CUwAQ62DBuWNpkTv9H8Cg858GXmMX6zxSJwSwiNz+GzBo
8P0wAhDNgunS4An3/jeyPISbvJJ/18friK6opu/eWzxO/Lj/IboahTXIgs02yA3lHt5tQLkjUVq9
R3qvDO8ao9aLoMtHvf7S6mZUA/OeBm78Mxi8sriI+2BNSHNIbER+vjG5tYzqVhJoX9ZQfSjK+AVO
Cw0WPUDu4/52ZdkksRyIz+58ISaXoHKh5FNBfTHn1sFQk+QVq39JIQVrdGGv3NxugMFkZ06GcFdF
6EBKBo9DzsEz9c1vu25QsHPTcDPSTbXJm5rmqtWOKZ5zZ5Jm4bvrJCcum7Zd0dWZyPz9a9TDMhuB
13tl1Atjkvu6csT4JJOe/bkuMssI+2HQZY1HsJTWX0MT831IMAlZXoQnB/XBBTvyXeA/0EDDrmw8
0heSiNk3LvmiOdjNveJaJ4fRucZOoweVNw9uT8HjApLya4JvPqFNrS9VYY+3nqOLtqdGjSfTvdNo
2e9Rsd/axLhO6ezPuN3PejXtVlWl/2/8iDx77KsF5CHJJgS7COYCTa/R95s8sARFe1EIiHndsnHw
uQMM53tYV0RIIGZOTznza70jMOE9zbv+MpbmEeXfiV36S6Ky60hjabITQfdh2TsiIBWW2QNwPX8w
M+fJnqyzlzZc19yzeQ94mMy900JvYgdiGt+9rVt/6XiH9YtSt/2RC/JtWzNzZtgIp8BZsseF9JsY
BC1SpHYSRynH65boVjw6ZuMn2AnpY6zlx2a28oqF2bxCtDmrE3IDFgY2n31WWs8LvyRgpPSNRHFj
P2RK+VjrtCNnasj73HWfLsOwq+WaRtJ1eWtN85WpdRfMBfeIWs9w0XYMM/opOVYFl515hfZYyspm
4J0Y6tlJm2ekmaE+cP8tpzSEM8HZNQgEZ7aQXR+4W5e9zoPeHm17oChde/c+ZchOqvdjO24aNgQt
IE3A6RqUy3Be7m20zcGHoujRkhzhDF1TunxWRAVuvjB1UtKoU5nbhtrCbNFjIZDggt7RGp5ycxuQ
DCRNPA/ymjul7Xt8+j5ZYdfZQFzEZx9mhRe0Q9buLXt9mvt273T5FC7b1OyQzL6SdhzXqTLRVK6X
hzviB0G3ZgbgqVkLOeI/sN8Dl4sOz3hfM3ioMLrwP7mkVGI7JY1txKPgX87oYNhobftB4AhVDmqv
XQ2QNL63pgWj07z71pop1Js+/x5kaSILyYo/TicYksHx+RpHyzhPSyeZf8HizL0yPzl2Z17s+1zI
LOWei3tfAdPtx8AtNz1DFEbDa+uWIR4bAem6Ni4FxgLfLpTkMgrTY4q3WiGvynvQ89ScI4z3dhub
o/wqterPYmhN3E21dkXqUTV7k77iuZ07bVdU4B+ZTPDVYHaccFmobBeFLJAjkYtTutvsDI1vbVr0
FibCFKclagTm21g3sHCHS9PvCMa0eNgaIdgJXOYod3UWc2dohLM4YxQp6lvdK381RdzGrPtrJzaY
SyNXoIes7fQyytkNs0y+lA4MqXseeDZNeEDbKnDZa8+qlRzTwfxYnaZSvmuj1zPfdv3BbQ+FBgEW
yWON3yVpjN8jEzxUm41LHsvgXXRXu+YtW2GZexX0nFZ5MO3sOOTIMlD1nNKi9QVz7ls1I0YsXUWw
o4FcVWfUrIrKp5kSxYQQRfvb0Aqlw++WdCL7n2Gpk79D5nxWHgGlM4WcZ5S1v6mdG68yeafmv2hc
Eg5yqrdXvYETqiZefyhm49pqZPUFtGxaIxi7uvxqE6W5pc0CPJHCMRxMgq2a4sFQZnS/6QBWEqpl
PDuKFisChRkUBxe+wsCwPLdSZDQ0uDtrCLtyOWnFdgEDa0Q8T/wRddS71qONNb0xUx61tLdOWO7Q
FfGFuNLaZ0YwIZdS/mMkTsuiYauA7XYzQopGdWeYnXUlxQlYZTKNoW1n7rLverYMRvngV3raMbMV
biMHBq1pmCWr85wY2S8rWT4ci9HKCvO86feIfmI593ezxnjeSF7npnkApSo+aux9Pg3tQzOcre0g
vdafq/5W9iun6QIU27BY+23/lg7qdEoTSRoNHsUo07sTYDUZiPw3Ox1jVirhC2lW5pMhzfSPMf9U
3NxQg/AOKuNYPuRsDqRIPXrIUCxNMlUvz/iAiIPp+ltOUc2MwlY/rRGnnNecq8x4st2vbrLmc6oW
oRyH/bAlt74fL2orxj0R5NDiuQXHcDzaby8Vtw5C8ZIhUIBCuhbVY6kfVEXCOMv9PjlSQgfSaKgD
Wkaly0XJxRnpiAgaTXldVwuOq3LrJwgkKTOwWk9/2HyX9ODAog90K7vhK61ioBrMUP522qO441PH
KqY4eJ+9DaekTe1tQDP3EFLf3X87s84ZDyx9+btjn2y7F934dpcCbr3pD8UfuJ7wbNobtUGsyiVQ
hwt56IFECtw16Qs2Vh4zWn6QTAslDcaRvkWW7+3pOijPyJrfe3HIMd1D2mBLTsJ0+3FtJSAwKbAd
JUT+FVfFsmdgcrU3Np/PDceAYEeBmks32Qkc94oR68Ij+0A9GVQ1JQ/q4H6jeSIWjgE247yg/dTt
0nw+jrrcT1q/s53f1WDd3Nx4yOo2KnsXmtzIMkJqrvyylHNtmOR39apGSSCIdfAutbjviu9l5YR2
TafYi3Tzz6Dq7FN6/iAQXTh5euRCSHTWZkcDrV5LGSNX6c8eoQboCpd55tD22keUJkz6zSOeqzjT
qT+kd+uQXY5lvRf2Qz9mTD9SuvJ+VugXmGwISxaShOBfdY8FAfQlLGOH0YUFVdQuXEYcGFL2COkP
m7Gz1gacgbG7z+w0psUSVGPHZPa4iKoMnUTusMncFknyld1rycSH3XEMp9v4iJpWP1jm0hyBQeX7
dKUudeG89uN4aYuJZ7+ZPsbVNA4QIGEW0sVpUKYm+fCoL/lTPdycrGhRkmt9KPrtprvjCVHmSZ+Y
YLtrqDstfaeydtgi2/LJQsD1Jg1v3uM2dQPYztAqi54po/nXWUsay7Sn+RJ/Mb2Qefoz0FQzWC1L
7OdmzYNspe9eDifmO1Bzu/WM8PO5Nyo1tDjveP4OVbVDSG7Q0Vu6iH+Icmg+zAa91LKMrG5AzUCY
bMqeAppOwFj+K9PRbTrFO41RysPFeE7WLMpyb2f0SGqc8WBa1YvOT2aGMfiKDVZSd9/MXIQeQQn+
pl/N6bHX7ysea0UnEJY3TsBZDI4wD8CEnrVchaqX8sb4aJwOmYMKiz5r3bn7PG/XeEunKKE4pusV
eAuLNZf7yiazugKBeqesgisNM0SinaJ+GDm1piTfee2eGandB6uLrzjG66gO7/evsofqDV/Cc14o
nzQPLs48PSma+neixbx4fYFoDEmkl8zB1Jcmfk1PuW1L84yLJO6rgpt/f1Er7agY9dFB+btmTJdR
azxr5vgqIXcb7fdY8Xg5RF0QYnZSK5sVYH9q6Ac82KDu4FxSoUb21qCfl16sMGFs8u5VtsnVFBYT
HMCHhfDoGQyNFaWTarwuDvBn21YSdBHWytf27LkEviqESwRWVlYHPTcjB9Suqoisv+ut1rBOSUIo
GGZbWxpzKcihUssdbK7PCQ30KdNlv08GLeyo6HumvNWaRwK5w2RUj2ly9BrjF37gU8lamWQa1eDJ
aX+o/LJQGqvBi4vWZW5T+0rd9cgUJX13rlNF9mtz6ZRYzTrum0790knRlToNFMDMLrsj0eWkwNrh
HUowmcfWaUNA81/OqLx4ifOSVvMOI4lPGCLjCVt+W+UpUXTPNzsiJXQtI6bKu9nFLMPaq0HrbKeC
iWa6WdaRxL/iZEuqa9Pq9mD52YWYpJArMZU6fR3rQ6XtT1hexGA4dpbOOWbtEjvO+pQ7+YGoB9Aj
zTkZuD1QqbDLRLgmPqvSjoi1CBdANroDTvCeCGlVZ5J8j9l2a5maOOaHSg/UmP6mrRKJrXmkY0Z8
r/DbdqD4Q5XPe2Q2NxXWb91MbWhRGf8XdeexJDeSrelXuS+ANsAdDrENmZlkkkiqJLmBsSigtcbT
zwdWz3QGIjrCWGazuF1dK1aVBxyO40f8wh/IqgL9aRbWHdYcdya3W7Jg3RPoQVmMIkn9qFnapwaY
NJyFSoWPDcBYI/g2kE/uxsmld0wnJ+x3gFQ+ARQAF5pye8yJlgDndLgfZD0zIA/exA1SYxBhfgHW
3wunzrZ9PSO+GEyvLGNUKeNA6iqKlyr9ngSuiZqwrUjz9KSgwvHrZqIakk78bHcJUgiOOZKLY1/h
f0/DCIcRFHTH+V1YuCk2KHnpmkdb+lQ9czbpP0Ekiu/G0Abv6jAHL+QbkfUtLOvsq6s3mbmVaZv9
qv2csF7FMddLJt3pPf71NIBRaZ2qx3Bw43vZllO9o40PkQSjR0aDQtdiyDsZCNGeGk5DH9BoLKDU
skZj0m/rbzibxmR5oYPuq+0HSHwkmKtC32V2uZRaAZNITkP4NXUK/A0as9YfpJp6lJW7DmaOm4pk
pPvWaABjqq4NDrbs7L1e+OPBtmqdpq3KFayQ0HjDVKx4ljN2HJ2gBS4r8IRb8MLU/DjwojI5atNU
79EnpltOkryToQmPx8ngk28iBPUT/gkNo5Yyq/19rmEl+AoN75Tsqkevf6chtPYxaGab0I38yhsV
9ZgEddIgBRzUVH82s84qt1md+uhTy66xDvQXg9ezM4ztzmeY8IYfNnwIGNe9HoBfoH1Vzfb7zLY5
NBGqPCDVSiCQFROh2fWHX5oyBiykIFmAnwjzJNrqBq3NTdoslcUw6lyvKlUx3phmSgInCpPm6gwD
fca8B7lV4Is4DOxsAoa9NXvKTQrl2nrnY4X5wYlnTDER9MBUxijVoL2mrcvkrR2Rgjw0Vj7g0KXP
GaxPODvOjua9GsCRSbkQD1K+/q6z3zpVCho7L4vuFZmlI7azYXfFNhm5LLfgj9Mljg+KUX9kxO+N
Fo0HUgJXzWT8BfS9xumDbxG8sk9GnU4BgLAk0t8Pg4qWqGfqXxABMdDqxc9i2g3a/L2IUKBFRDiL
0LQ19FzbTou0+d98xv8ffdHyZ/4entbPlsbo/4JuqEQK4L9Tld8D08bh6n/um/Rb/qN52RZd/sW/
u6LYqvzLwIvuN1cZHSL6m383RQ2l/qVQi2GchTQMikFwYf8vW1n9C84+Y0YdTKJh0AL/f01RHFP/
JYHi80cW2lT0Mf/Id8WQJz1Rx1nc8JBhcmxhLl6ci7/LS8JtjQY0s4Us8rLOFA8NE4iDVePjGMOQ
2KnG7x+Mxu8I2o2/T+1Z7eFhEvqXCWtmdd0RtQP3hoyJccrJ/fs3OZhkuvg82lBzV3oMdhaMren2
sZe0pf3ZZ0xkIss9ph8kc4Ofw5Q2w66PMwgsI0rtuL0FT5Y0Qn2DLig8x7w1JBwlaXyIpwVKj6YH
N9o0xsjNYhUwfH/xzi9QlsWlLaRHvSg6CspKd9VWlknVWYmYIkCtTNp3RT+UH+q+oIsT4ZHrOROd
4E0Fg+Y+j7L+3TipAgXBwCJf6MUbfTTEx750xg/LPAa9fa7Sn2lY+EdttPynSbjJL+H30XdlhvPH
qUnK94kY30GV0j5df5BTTvLf247o13JGaUCh6XZ6FAxImroZ1pFnCYb7DqrQW1sp4+8hyn9VyT0l
rf9ehUMLMEeHxs//VwzvRW4hqtqRA1drya43jQG0V1W9quMovEFa5wN60e//91IQtZFXxtTTtZc/
f0Em7+n+lI7FA1Fw/0p7xaTVF4+NZixsQvXx+u5dei4DEofD8AP55PUpGCrYh11oRl5Y2vI1YOV2
n+cxZJasGW94cV14UYsAHkaCSBxgwb76PoTpYj0817EX52F0GEw57OepGnbXH+jiKkQGTJks9AV+
H/sXuwcHWI/A2TDbD7L4wD9R01XW5I13dL4KJuhLAGJcg/SCWGLBi1WEYQ0+l1bsuYr6pOrA8PhO
LG48y0pcdzkKir8BX/Of0ZlALaOhF8swF4miPEw4CjO1VU4WdacR06hraEIFGRtYCXLwRQFqHguI
kRC3bqglLRIl/1Fn+vsn0BlwEGcStmWbq58Qw9ul+5HE3hCKX/Tg6qMUfXsMFxiiOUfdtu8xIWqR
vr3xxV3YYgdxRu4bthjvr+XPXzy7s7hEpMKJPSrGYNfR1qZ+pSV3/bicf2xUdIzrbNNQaBbYS5R8
uUqLgRgdldjTK5cWSq++iSl/1hjEg5q8oQR5aSu5MIWhM8qThlypwfSxE06NWcYeepbGvu5btZ9z
HeU9pwx3cnSxoDcxXaGtV9w6SOd3k3INRohEE6EEb/L0Mfuwc/LBb1LPGb8mTf9oTnI/wIp2Yh0k
sfaBxvpW4Cw05v4OOcd9Nr8Pp/hbjWcMVlt4Idi7pPtxfevPXzAjVQS4SCYQ4UHp5/Q3WX0VClXM
oeemWvQJOLb7LlZ+fby+ykqqfjnATE+5kW2FfIUy9NU58kHfOUUXxsuNluwi6SIYNVjtHVQtpnJh
aN/ZuKF/sequgG6FHXpc+w2wteKWOu7562eUJJcjTXLFuV5duINhIpRMUeKFIZRluG4tWYk+gqbR
Q/BQuXnAnz56J+w63F7fg/NDzsqKYMJ0GRVSZ7XTmcQsoxw5eCM6WvA/InMXWYCA3MxV8IFi/cae
L09yGjOsRY2MDHHZdlghp29WGJB2FZhNL+rb6MMsB4l8x6iVjLMGCf0Z7XTUAIBNZ/c4OB1CXNXn
G4986bWTi+K7DewLTKK5ukXLKZKTidqEZ5cGmNm2cfcg2cWm7AA09T0w7A7s3Xt8XpbOyWKtg0PX
VsmwvJEXyiUXPd0NR0fDB1CLWuKnWuWqXWlMsAGz1ovgcgWAGVE9ACkmCgyMegNCdqyB9KIZUgSv
NK3eW1MP57iqh4IWOIwg5CUyrfdMH0TVHu/YBEQ5xiuQIAJLlMDpRrrTUwOEDLUR33ldt7n4UuRh
uAumwGWEPdJGtXtzfJfFHSZjjainn/o4R78qyJsfhq6ZUGULyvpX2U2d9ccBlpx4+Qb5i49dX72H
yG0DE/mJxiu0XmyblFQTJx8fJMHsIgwQyffXz/p5QsPVj8+njRaPRcK22m1p944VV2PjSfDSd3g/
0c2e6ADHWK4cri91HsAWw0ekBCnJ8adcBzADM1yMFo3Gi7iKH7RELjBW3fonqyB0TdRwlxHrKn5V
KNU5Y6jxQLrkrIzls2YCkfoHj2LbKHJa1Bzk0qdfbFj1YKNl0XrdJIpDOuOOOrlztPvjVRDGdCVO
3Vy3+jqdmbSqFODxW88MRLo3ev+vJJS3bvQLbwVpR8MgRwcJTMw/fRRgJCHKQ1HnpaJr6Kz2PxH7
uyWFeH6foh+JN8ei/kqIs1a5bMvt7rYIeXixW6f3Aa2hO83V03vKz2A/zzLbzsNNefVLT7YU146J
pjMI/OXov8hVLLtSmAtKFtVb2i8oL+wzJ41vfLAXPiByfgUaCnNT4+xUZ7lRK5AztZdEcJhp2Ws7
2K5LlQrO/fp5uFDGO0rp5qJpamBcs9aTkhmtITmPtRcXk7aN9NTegzM2DmVn+4++aLGTgTmw1WJG
twWWdfshqOT7tCrivdXb40cxtPKGD/mFTUZVzaAuBhWGsPzq+FgYOI9ZmLdePs/u0Q7snz6qWvsb
D35hkxe7Gu5jLighjVVUbEsw33qtWo+RTPBJm2rYEGDC82Gb1MMxLHKgs/qcD3uz1xfg0jBMGWDa
mIlD0A9BvLP6pm0Ok5M/R50miHFukeU3fuWlH6nIwWm18IKctXphhPcf/M+y81BSGHfFPNBsFNCf
TRDc/+AkkCn8Z61VcmTjxZnRPug8ow6dg5pk8NYMka4owAzdMywLD2gaqNelYl5k65jhZrQntvhU
xXexEYyLIaR94/EXCOH64kbxnvjO18AV5qyCYt5OoT8ZavDKQitfx4ifbSC92d1uAO/83TIioKzh
nDfxVqsWmDm0+tqjA1Tq26Zv4aJMKsiwlnVCvBcAxllii+0o8/2BCbW9Be5buPvK6ppDqBYnKJWn
BlCLHtUbq9CZJ10/dHJJu1aJCH0SwwI1Y1MKrM0nHAgr2Ae5nRdVstkn+Oke+kkaW7ROnI1Nj5ze
WPwztmk++U3TP/jtwwDVuBsYc6VWvZ+AsB3mjgFNja4dKjyCtlGaCrQiRf8DeQUHcS4crsKGJ42U
YvzUmZ5j9sGhiGLxGkB4jnn84B6dyHHg+zfNPYMnfY9wD+aobj3cuNXODzDhEmMjU9C1oUhfNuRF
wCx13P5yoAuerjXaNkRX5xn8V7FJdBk/Xd/c87CBnCF76too7dA2XV0Iizo7fvT24Gn1xDC8SX9W
SW/c/YNFAKnK33+fyYniZtYy3mlHjx7bsCuQBdvS2xM3LoAl9pweEzpdNEAJTUhn08k93bWpTYqZ
PGH0+rj5GbXOQ2wPBx0U8waytrxxKC+9IpNkjeLMXaSzV/vmDyYEGUY9npig/EA+n5ix63Q/NZi0
13fvd1BdPxi3DR3PZTX0zk8fzAWC7k8qmbw6UMDcAieCQ5mIAy7QAn8trXpwp6T5xuhMtFten/XK
geLG/KUpMI7P0CRoMfeppUvjI8jEsbWT4VeMLOS/JxP/tdl44TAZurKlQbm4uGatboehsTlgXMIw
QwER6B3cc6sOshtbf6FEoidAbYylydLZWfc0q0xodmawH/McY0mj8PKJN0ZiMp0drJq5WW3r9V0c
FHAaTcA0CKAmQXAY/aB573dAgW5cAhcOHv04ZJJpNXH5rhuECm5gjU/kjBxoZHyb4UlxvO3Yy+2F
ujnieH3jQCwvfHUgThZcnXS0jrQqq1gQM0r/7TS76bE2BWzV1Aoepogu/dCV/udcn/T3bZpKfK/H
9MZDX/gASLLocaG+yhxjmZm8jFFhYCPZkI2zV9miOiKVkgED0dpdLoN/S/f+12N1cSkOFP1Kk+Oz
/tY6ZBqTKBtQHUGdgnoTEAyqgsPBHJpbxljG+d0JUJlPDAEB6n/6AKePlUYOY6BBzTScHHnskWPf
mQFUlSQBL6WFvUnzAbRUGE3dnkFovetlHW1jZLo+gJmIbxz184YEv8ZZFPqpDChCVxeBBuw8n5Ju
9iaiw6YxevWxyAAgRE7eYC/vMOf2W/QwpPxe1712I6W8tO+wBFBqBcPPV736nI0uUW0c6rMn5vRz
G1j2bsyKT42E2Hr9QF+Y6Sxiwf9ZabXrU4z7pBg0w8ssaIs+Gj/GwRANDkmu0bZvMW8OYWb6aQde
TTaG14PXpAtRZtZxbp3RBcHh1x+CNkXdY0IeA5hcD3eHxr1bHLRc1N+dqNe7Oxuakf6aL1Qg/qE7
8eu8KqS7rcoQgaDrz3QetR3ahNAwKBipS7DBOD1JysZ7yFCa9GoHIrIfldrRDZvMQxjN0HYOQCx3
5+oQQDZ4LBdPLsPA5ylZkF8lenAJyBycjOF3278QN9R0brJBe59ovfHp+g81V8EE+oLDZFzoroWL
gdSXU/Ai2YgiQDlzXDSeb2hqGxtyPuIMfsvL63yVhaoAwE6wnuJAn64yWFkiISh3IIPb6A6hlvyA
lkT/5fqzrCMxbTMqTEz9TD4XzAtWq+Ru2ZdDUw/eOKCBG1DPbsoxcT9qgMvuJzxW319f7/cU4WUk
loZN0sTglFSbQYezWrDEklmSNOmeX0n7e5uQ2CPGgaIHehJ9D7ojtmn9Q+vEb5b/BnT1IIXav4lI
/n80MtHNbd0ENULrfRg921XXoNEa5y4KbrDAEJYAOgVjhOQp29ptaL3Fvjgly6is6GvDvw0qEk3g
eGPlXfNXXRsBOHX0H0Ow5THtQQXFECcenQsp92msRUYN8qcsamVu8OBqmX+KpJkpD1TPSLpEFg5/
DsyPFW3SaNtC5QdDi0LCIw592HPFtHG+X99CZx3jyBbQHsGMhpkuQ/F1jOs6qLZ5Du0bgWR4a5TL
8507OPobs0JXVWofVTJPX2Yztu6dHI6lboGHAcMtYpimZuw+6MVc/sgNhnO4G8Gp22VxJNMNwlTa
89TbBqa8g60/hPXUlK8N5DnuI38ZX8Mraf9C+7msjrbdune8Xt4Mxvehp9dW/SFMHaYLAQQF4Ex1
AjGma0sQPLFU4FQx+H5ASFXmG2lNACudCfWeTQsgvIIG3puf0Nst6k3QxBp8RQV4C3eJvIL9LYbH
cK5kATh9aj6Vc2zMUCpokmxpv9sJjJuuKzdoEasnBoClu8c/KnyYVGtWhHt/3s9DC9E5cqcZxGZr
1/MrbYjx+xa92X4USQ7Nue+aztkGdRWHrxwr8x+1YO6fisJBkS4N9K+cMPyH8RM1sLRIUcDaTmBy
MPm0wwGIqUyK7qjEQL0KhA/WvuiLD1GSAHEfh9FJthnQZ8hYQY4nMnivY5ZnU3iHiiRQvBoFp0/C
pIRBOg/KwyabUS8CS4Zrua5q53j9AK0jy3J+LIklD11TvJPWc/RmyiLRIRLq6Z3V7o2cZmPJUPLw
x6vQMGMuawORYCSz/IoXURJMkRJFnpODmws5QSZYbyfqVuF3NjjlYVjG4oFsWqf4IZ8u4xdt1vla
N3lpgwq5brXzPqH7uI3lPBwnG79qNMU36Hchh7UgNxusjm4Ua0uj6DSk8S1y+TG5ZOZCy/P0JwD4
9ydt8DsGp4axywFwoHqKaKgOOj4NVHZXxfbBdqef1zf4DIayPDqRgNqBJJrMcrUu/txodDgVA4MG
Pi9KOFrznLENSCFprvsrb8v+l0sSkiCLMUODRZfwkNDr8ixNM7dDln4y8iE3Nx25IeS9qW43zgCa
fdMiFHhjNrL8lrM9YiBF3KIGBF9xukcYqOtz3Jm9N/Y9E+1c6HB2Ymz/2lG/G0u3pfYCi3d9hy4c
dIIkQ2Xua8aBaz6lrkC6dZjBet2AaBGYU6o6mrc3VrkQjuki6kw9UMsXJMKnj5YbRWtXujZ4A1Yj
d2hvm+HWwWYETBDp1Jc2z0Jnk09V+KuNuqja+pUPxvz6k17YXr4xBo6AkUxinjz9DXHfpQDuNCr5
wZnvUGmLjgF6hk8q7+/dtPY/ZK0tPlxf86yny/lbnCxo8TOrwI972ZgXX7hupZbfB8bkRbp7Z6La
Q/72hsLxg2CCP1X6lrvvW5+aO2hCXklUTxfSpYx3N37HhdfM72DOrtMtWbq5p7+jrWqExYOAagdt
g3snFGh4Ynf/AHgTOTs5wRuBWrgRpVHuKQvqba4mm1kRYqTIaTd7CKvQMaR5s/e75DKrQ0+Ny8Fb
YhP17mqDYIJEBurilEY9FDS7CH85iGx5gEcL5A6IipVqm/3UB8k3OKfOAQiw2iLnqN8IxRdOB1+B
YobFiyKSrzbILfyq0JZyOxg6AcY+796OPQpLuhphP8piRDRyKu+vv5bfIIfV0y8ZJakynf/FQe/0
tVgqjUtZThRDoIGOvtUjIlwmzXGYNXQ/QnSPDDN4Xxkp3FLN1KH9oKMwMSfYYVLnIFIsbbRlcyDX
YVK9NmOUmbUoaF8BLNIONUKd9+iqtd8nNxruJYqiIFGddCd6A+6sbsJ5ReeRgEzNwJtHLKzQ4Iv4
w7afh2Ef5XlGm7OWGz4nhiso5DFKxMUqB3KMfHN+AxK1zrP5VpiGLWMkdmSx+DvdjMa0/bhHBcpr
phryTg/xygW0vUMsA0EAMZk37qR1JbqsZ+qUiBZqP4zgVkGpahnLJ53P0RPd4CWWXSPCFbb7OKz/
zFaemn9ZigGSpePRS7t5FXu0wOT+nRPkxoCf3Q1zaB4Rp75VHV74yBfjG8bK8K4sDEpONzACNBkX
qte9RpHMihydUCgbxY1tO+tmLA+Df+VvMCxj1t+dtBcxLZ9hhY4NHjJ+yv0KSmbJ9+DhT09ojCVf
gnHsnxEWDtsH/LLCd0UwGtm2SpVdHRDc16ttWtTarRnkpWenFcxshrkJ45nVl1T6IgI+6uoQlxwA
JEk9bSNi7a0m2XmYWGaOpDD05VyixCpMFMqJZcTV7CV4He+L3g2mXaAv0OzUTZNPsojDZ5q3U7dD
y77y4l52VGdJZJN7w5/7yvDQjKCuZPlflhM2byTap3DfrMFwt5gMBM6NsHa+LfxenPCQISWuMbs6
PRJx79JOg6Xg9Toqpj7uDztjwv7lehw7/3IX+6IFwESxb5Lfna5Cie/MVlcIz7YIHh3eN9RZsn09
N2l4Fw8zqvX/YEF6wstNDoZk/T1x1QXz1MzCs3wn3DmR32wAMBn7gapyO0apu7u+3u806DRQ84Qv
FlwdL7oDRl51Uni5RPvfhtaIMimCuPZrmsURwj+o3vVa6+9jd/APWRNBSAnHZNd1BYzUOc53kISn
h6KpvuGfEaNdKcV9bs3aYVQ3XsZ5WOOnYlMHVo92hb3O9nNTxSBb+Kmo8kU7rtcWPqiA3nvbl/7i
e3+x1CqsYe/lzHjzCs81s3bHqIDeUmoaEIyn8KBl8a008tJp5uu2IAmTJdMYPz1ngTnF1GWZ8CRS
xPdBpC+k5WK4sYGXvnG+bN6AvVg2W6vT7JcTWvWJ4HAhuAitp7K93EriLRZTxWGk+N+DIHOfr5+w
8wLJ1RVfj45bKmgDZ7Vorhs9FgaJ9NpZWtuhTX/ppULKWQnrdaOX1ORuP3+DUWXfiBCX3uHysFB0
f0/sVreutMTEFxZLb1RldEfUnuBmFRB+kR5DFkF0/2A9RKAZ5oADY56zetCuVKrDvUB6GrZGm0Fp
0aPtom+Rhea0K+gF36iqLnwOHBdqDkGNTQG6aqbR7cY1oMtmjyKHJC6exBEFrZ9xGSQ3VrpwOsEy
gk42IQOTPa9W8iPEnJG8mL1YVhAXQ/sR7OstAN2FxwEAjHm6yyIMqlavK5ej6WgOSVLXpTj+tAmC
XoLZjF/UwY3nuXAymMKAs6ZsYCr5W4rnxT3vuplRa6U286Yc8bYdC/mYoNJ7SLvJONIFTG98dxfX
AxJK8UsCY589WugXE91c3YtjdF5tCrbnKu2+akjAv5mTMbwxiLjQFnFJYjiCNjaxMHVWJ3EqGlhg
kaV7VqnPx2Zw6ycZZvq28n39wNcaHgKnMjZl6vQH1db5Q4Mq0I0K4MLr5DdA3EEiXYLNXEW03Gi7
KeMK9xx6+QeMkDqmjbE8ShqsN7b3wvEkc9MpNqTtUIKvrjA8z1o0IEjb+kj4r6YxQLavrvUbcexs
QiG5dBjfUQu64ABJx05jdIH5R9YvGcdkO+V3CfcP3QSEY1Tuw03S0WjU4cfhPTRDxISPuLWGVjvI
0sJHxioyFOGin1opjbthgkCf46+xux5pL93l9DsW/tWCTThLk506dqYG2RGUKzukK5H2ea2GuL+L
mugLrov0KA0ZPaRp9iyCPH9tT6U6okKZ7fIyVs9wKuW+rR0gFD3Y8GpQyV7L60X9ehHYvpHoXDof
vDUTyS06WAzNTnfTyatkosWve3br1EcN5eF3vW0u5bl/izp04QZaZpS06RbqyxkFSszQpFMVGB60
F+bfjB0exzrN37So3wEFxtwPvpbODSFuudRfekhuBFTFMAUFJ71KI4ZIoLrQzwbEDqx1w2j+2qhB
3aUxcuw33v15u4ESk/8xGhBAz/XV9+b4LZqmKCZ5SHS9KRgCHI0ga//iasjfpxKLQnpEDQphqfHV
GAvxUaHweCft6EbsuZBiEOcodXVhLMF19cRjiNjAXPfCC0Q9QJs33+SDY+06OiW7GVEJFCuM99cf
/Xf4XKWwTNW5MhygLFyFy296Ec5Lu9eS0VfSK42oXngWYfraHKFWoZtgpQkOkMlDFlnw3LB7Q5XB
iWplH9DURDcXXabEyyv1i8liDdmXecrenXT3GQMQ6y+NRBNFfDuAUexEJUCozk7yX3E8IEuSOU2J
2lrfZNhaII4Q7x1bc1AYrFzx2eiy6c2kxuE4T61mPZq4PSGOTpNiwzFHat7Jsld+MuDxLue4aplP
KBSio8JHIqTUhv4VlCQkp6y5meCg6SEsXdQOZ0TekJickE42rLfSZ2r2aNiIfjIAgf8A/Bk1wq2l
Oty40skfNYRJdHFUNjr5upbn3w3GyhaS0ZH2thEWIDW9KnEro2dYbKvWgXatDbrY5f7sIL8Ylv1z
ifzrxnJl/MPHfKu8b7tALd0+LO82WVAyjUF9JD7avo/C9/U3ewZdIeQCFkKBb+mcQCddhdyZGZQr
UHTyQOa8tefSQKrZnj9CYu5+mRj5PbQQF3c2474vue7j/JKNqOIac5HeXf8lF64YCiEQZlzfBsye
1dc1mImmIVouabHmwT0jRNiHCIod/3iV5RMWGA5SiwuxushyuxFodyEVj6mcc/CFlexNZX37w0UE
nRoDMJDuuqC/1qXGaIliREHb8qJ2qPYVwoa7OYpu3clnkY9VbNywF/qcgI2yShlR1sQBwzdsb8SO
bWPHgXizFDl3lY0O2PUHOgvvzLH48hdOMmk3GeTp5z8MiSnbKNG8wkbArkvLd4k+YVmX5NpDmwok
INxw3DlmcQtZdWFhUiyXAoPQCy11lbGqeJ6NYpCaZzGNfrJrNIDTKkOtfM5+IBqD10Ayo4iKQs6N
0/h3G+Ak5IF8pwimVtTFAkVYhbwK4OmsySh5chqbIpWuTnhoijl97Bocz3fMvzRmw0bdPzIGjO9U
o8p9Gc3gjrEveTQDncaFlWnuW7N13e9ZEdufIlSu3/Z6kpg4BjZF8YHGSgS3P5kQiTSCATVZ0p9i
X+UzAgWlH1bNvpYi2dpNMxYPlSWQBrFLADc7wqv9NjFsbGvdzipQWUwbO8OuN+wRq1rc0QMxj56r
3CDa9UkaPVma2z+lSN+J7VT0uYdljfumDvL0W1wYGHA5jYuFW5qB9080K3mOUenpEaUfhp9WPSOh
YLWN+GmgQ7RR01Blm3ZwX6FmZjaPRNHYODZGNT23agjQmQTnEBwQvENtjAxg/DF2Sv7I6kD/VUD7
pSqNG4GVA2BSd4/JDFznUIXiflJRonawTJufSZbea0Qmwn/gw+KRLYfhTkuS4fUUu+b7Vs0aDxkh
WlMNs4XWiDXZ875zk2BvZ+ATMK5VE3rirex+9OGo6m00IOEQ9EL2Bz1x82ZPzzy6M7RUBLu56Gim
OBUjezunk+4XIj/ogfa1k2nynJkiy3g3hav9fqr4gR6A6dEojJ9NB92nreaHWJehJtV8bs2mqtBh
A+7tdHN8MN0yuEd4E3flupNgP8tOvgkVjBf07nDn3aAR2gQ3EvazJGE5vXQhmBrxjukLrL7YhpYp
qUH0pCOmshld1P3wiS52nVm2OKAg+1daznjrMlli9Ok3A/ET/iER1iT2rcmRulaZudU5yZMWM4hT
Q1V+gjE4bSsNF2pUluOjU+XpMcF4GImsWdxJhrkzfpav7MaK/rQEhQdNyUIjhgkut9wSP1/kLDFy
g72b+NkTvwPRE9OXOzxicKvuYcEGk+/euFrOa0JyacWckiEEa8J9OF2wS1NcFZOmeDLiBHF9G0/Z
GN3nj0mRoQfaO9MrPbF0dj8zjlGWTu+MKRFfrkfqs1tU0K9AZHZBo3Klu6tbVHe00HHyWDzZgV+8
QlGkf4XJxHTjRS/x/vQ9W4uiBdnCQtxmOnH6pKJz6shqQ9NDQheL7LHAnxoBnbSACBqK8I0zVwjR
1G6/H6boFqb3/N5jca47WqpwXsSa/EtAEzZYNdNTOJ482gjkb9I80HY+mgLXN/P89kEhdGH5AqP6
/VJPH1OFY4+eTMJjNvBEQqYhUz7FxxxNjj1e0Vg/C4wlS99y/5Aqvgh7kHbQEWKoCG97de3lyGVn
qLSbXr14pVqa3XwLxso8YJ04PSTWMOwwCC729jxrtw7x+SdMA3zButMIhq9tr76aRkzKyapMeX42
fZqS1vpgd1YMqFSFD0YSHtuiwj3SVeHOwv7hzWjg/WSlx1YL//rzzae5QWFH+LLPJnpWiXyx2ynl
oUHSvVXYGyE21NfiTk+1L2w+BFRIJRkZQDJ/vL70peNNW3OhI9LeAWKzeu8opZdZJBXQwHneYjmQ
vY7sMbjPphQf0tp5FZcpbGOEJxFRvNVBvhBGaKfClGEWx9Qd8ODp6jLMbTceyR77qEAeBMW1uz6Y
mrf5YDtfkR02N6HZoG3Kz6qeAOyk+7FQ9dvrW3DWT+MEvvwRq2OAvBku6XloMSTp9S0+l8EhGCiw
VYvYBDT7aH99vd9Xw2lIsXX6Srxqd5nJrLEkI0yCoUMUxav1TANyFqfJZ2nF2TfFRfFOlUBWt63u
pMG2LVv5mXwCVyamErh+RMjLYyyHdUawDWwtTw/d0GT5Buu3+TMJBXA53JusdlOBYC03cdQkd6Sv
ChAFFRFciTbSPjdxLTSYY0l3h0UkLvIocGrfx5qc5/qTno9ABVk0U2PYjiwNUPP0/VbFSCpWO5Y3
jYzHi0bT7t2mdt/Emd8dwAvDappG4E2A/5A0s7AH5peWbYgIsCH0W1PJ8xfNryGzX/q0SLavUQSN
KIZ+KCrLAyhXP+W5+5MPfLizQzyRh0UP/PrTn99PLMfJpoPP1Uz9cvrwERjBKlKj5WFwL1+rAoGu
MOrD++urGOeRG8Y6sGrkNpjqQlo/XUYt+GyCl+2Zlab+AgxPZT+FT0Yk3LeiQD8cRWjts5y05kOP
p+qjHONXbexqP6CLkVILFAn3gfCdZKeLzPdc3w12On4TEZKt/XQDu7B8S+ujjybaMn1XBJ111mSn
Oup7zmR5gx3MgCEDsW8AK25A0onD9Y25sC8ElqUk/Q0qWn9liVUOVlRK20uGYj4GaKQfB3tyXwWj
L1FSTuDtF4O7q3tHv/GBnyektiIdXXIyuNFnDfM8le0c22HwhCPzeDf1WnDfpUFz3zVIDiOGlu0Z
fOc3suDzQE4PmfSP0TKxHIzM6TEIZoTpkLIInxCFSF9lfVU9UPGVu6gSCKvNw7zpaxe8qRjcexD+
8+76bp9/W8vyCrXpJR+mT3+6fGG2SugFy/eVb90xTOoYtVjILGtgnkFK3aKZXlyP5Bu8CLGFacjp
eomOtdyUOuFT3FXN0R5SHK6TEuvfVAs/Dl1+a3R//jEvaBuYVRbXswJzvlrP8qUBSiN6wscwocUB
qiH3Nf9GyDjHYVLF0OuE3LOAU2Agni7TgWZmHG1ET8Ifx/eTghqwqcIsNR+DSQu7rZ+n5Qc4k8B5
E9HaXAJ9kWIgDA4QClAQ4Nptin4YNtKMxqd2tuTPLBzwn7GmBt9IiQbajZ984TbjJ5O8ABgkEDE0
Of3JjoFbdS3L+CmckEPOo5DrM8nE5zkNtSMyfMGubB3jrjQwVsL/qrxPZGUDvJfae8poZ+8nsbyz
nARlWQMJx6lD58TATu7JbvLooZXTtIe17elBg95zFMvmwW5wzbSQTX8QmW3sYoQeEUKT3R8XVaT8
zA5NJnuAeNaB1XJ9FRVOEj9lNAdQR6TXijg1ZbeJqnApvl7/gM4jI6uBOwRxgPgI99TpNtYqnFWL
+8aTSt1pA9Qq3gmFLYdLT/lG4nvhLLMUaF9E55Z6eXXIUlrqmTE70VOAqeNzoS9i3EnT3Ni+i6uw
ce7C5+LjX+Lzi5q0TyotqPEqf5JzFRwhcGi71kRs+/q2XYgD5I3/WWUJiy9W0YysnlXMKqGskTDW
U+CBrvvO0SvjAJPmH4Q5ykDQ4Qt6jOngauvQD+9tp9fjJ7x+zfdVV87bfprQ+A4196Ebwlu9ufOr
BEi6hW0pyhG0cdcjn7DWHTPtIR4LwH4HeKRYKZcWXmb/h7nzWo4b2dL1q3T0PXrgTcTsiTgwZcii
KUqiRN0gSImE9x5Pfz6we89RgQzWaK5OhLqbarKYSIPMlWv9RiYM1MbJx5i80n9/LyelZogA4ekk
GYXTMTWmLOjgOsTHhSizS7FFc9DN0L0wjH4USnzuFvDOycXVD/w5kHtVYSGcNoekvRCqWM0cY0nA
8l7JL9sR5fVKfZF75WiN8UHNtGv0g39X9IMzmvIOV3pM3/HyWVMbQ7IjmoRO7tHvgLNHgaF4JbKn
Z0bznQCN03gRtuRiTVQgr5Zom/uNH4rkp5AxgcMBiar9msOdQTM8Yduy51TQ9iLBmEvlmaxnB5Mz
sLE4Li8jWVHQoxtUvMtH2GvzPBTo5c6N5qFwP29aJPE7G8kHxHB/+72C18FbCwV+0excbUdj4mOC
LpASNoZsqe231TbSk2ibzLHuTJA0z7T3zvZHULiQ7qnRKCDBTxcBDMF0Mv2YdFrdP0Tkwfdx0z9D
hTmn8fTOtgTKHCr6gh+iyWVD+WXDqEbfysreyI5BEEGTLnAob2VjPDPp77y3uM5QQoQRR9pGW4UL
ejZJatGp2RGVH8proqC7A3Q1p9BxJcoRbXJrREq9j+fsLaZggbyAk+DWtajSrQcxG2uCzS7Ij4NU
mw5gymxjYVZ5aQIq2OIbMxyzUQVfX6DMFqeW9ljKc+5y89dgUJHT7SNh2HSVn1/XnVldq/PZxOE7
02wSFC+VL7K1UAVPR3/ozAwL8Ck/xmmXXJriTF5dHEaIgmZ7ZgremWhmmcQgBSoSlGscR9si4GTA
xD/KcTU6dS7gT5I22ebjMX/DnmUTgVYJ6oAD4TVcOO2RaAwSSktJcVxsvQCJK9qFX2vZt7nqX19o
yifUWQ9zHPRbIp9iUyJ6foX6KKkOTas25dzC6BHK57osog2AqRxfBlw7+zmJ9nqfPsixBrFbLucf
Aaw6JxWgnH3ch/dGClwCFVGk5ohBVlcHYVgUIHuzIJYWJTZgpLrDFgOLj1t5RZCd3v0I1i2Tu+pC
2wEBdjpSAYw/gH1WecxbNWE5xn20LbMSaTehy/Ah6JQyegoTmMFuJbfK/TwFpYGvguo/Uo6Qjv0o
j198OSixUNX1Jx8p+2ZjGXV8LDTZ/wGDTsa3iui5Bv/fSiVmN3525hV7b6iWzPeScn6VRTztw2xV
WCwUSXlU8PVzJKTTsFNoMuvh47F6y4dhVVENXPSSIUVy9ThtJ7D0chxbC3NI30dMARX5gRJKgltI
h4l433hqJ3lxZbL5a43TjcO+GcSrYjZ2Hz/IO2cz6WeKoVRWyJGKy3j8slsqKAswoXl81IsSnldR
jvtYU3pHia1ma83Dy5Qbmw5F9y/KmKdn0B/vjALhKZd4EzyijuTwKjKQkkqMYeDlx1rpDSij0niv
hDNyExBFtrEiYTlUKmLsaGIRXg2ojnolfuFbOKqxo4e15uWqUpzR43znOGf7WmiCcKSAAVmrkxF6
XIC8EPlIQxmDx7pJJii8ILceJr3HU1KoZPzyxMkMUKpTo8u4qpWdqkCes7tAwoE44qeeUkPiXjRG
MZSSthpfMIaDrxrnvkhxTxRxkf14Hl9jttOXD8A5mRCK2lQUUGo5ncjYz8YUMil3wkat75Qq1HH4
XTKHAdUHtKIQlixcbh1o/RvQpvfMSLlFfToSsBktzcGpNL/DBi7v1KfCF6Wrls5t5Hysec9GoQeU
g40U3D9fKASnYS9c0nqdDFx/kpPbXlBh5Bil0DxIUcb3oAWaA9qsve8l6hjfmFM0mW6pVBhbSNCg
E7e14ukK0+hAw1tCH+HzYGbg+jiM5k7vl4K+USogud6An0LgdLWSLpL4lUGWDYTSXgi6ULwQMMnb
JqEhZ5g1m/lRl2oVjHA91z9NKMIlT4dUGXc/p42Na0SM5ttyAJgxa7P+o0AUprJ9Vag/dy2ex44s
hsOjWBtq4oD4VLCkapL8h+/3xUObzvrgEUznu9ZEfMVJGl+TIewGSuqoQu8DHxpHQbyIhkTvSL4W
Ze1I7O+I8/oGWJMqy7Vjm2iVTGI3mH4mcI4qZ7IaqqYxqkk6pqAoTtpd05gvk1pSiP14iVhv9rbl
VVswbSRqddJWq4WtCKoWwYuZjzomK7PDfoA4ZFWU2PpJkZlCOJ4NYr9utvKtYGHV/SUG3Lrp5RzN
P9AhUnJJHXDE/6qolWd5HP3PWt8iqM79JcBwqNB5O9A+7ByCPfl72c9+68CcGy6h2ePYkDIFd1HH
fc7rAlV+iExsouxpriGGq0qtu/EkjZfy2M6QcMMaTyp+jWJPgPUeo1ye7wsx5cWp+qpUXD8V01sJ
QS0qSS2OWB6E3dR3iiLKSy8Zy+xJRVdVdgvZxGh94I3HNcCaBmgZqcmtzuhL5UFsk2mvVmPQ2ElX
mf3WkgplwChRJVExpq1cO0Cw8J5oJrBbhdJb2sbsFgN5AZZEC099glpjhLno5cWUudBUcWxQKinH
R1ALf/plUODxXAdhim+zhG0bfD4cYv1YCV/EuQ2+ouQZf5LCbjQvq1pHLxD3jMRRFQFTEIoyFj47
M5i0IU0mKG1KNl8mcKRzjwNSfUC/1mezxGL+0ceD2J4HGcJsPWBJY8My1vAJFyr/KsRgtrgOMGMZ
LmJfE/utiVHXuJnrovj08Rp7k5Ol2reATNg9FkSPuIo0wsiP06hrm+MQm6mjlaVxocr1sREDDBo1
FEm1dHhqsFs6k3ZedreT3Q+OAoQyatVUWxZh6NPdb4qJweJ5qo9lguFI0SGdXAQyoou+WuHicZZh
9k4/F6Y6iSMOcS4zq342cS6NpurTXupfdin5qc5XTAC+2WWHKzRrq/AaWfntCy1RKH0k0iQXR2lz
1aysB5I5y31zDBcW9CII76U6AvwfT+KbGJ6ChrHAT8EokQFZx3HNnPF6ill/lCrjOHbhYyqq1mFQ
a/nManmnIUKfRR0FmDTrZvn+L8GH3yKCE8hddywQwHa5tMDLpJixSSpcpH+7T4DbkVlmA9RJCKz2
vkECqUD8OB5zBIYd9oTZg05pXsJbS8706m3Rk2z1r22trrqxUoBR6sbxOCToGLUVJcBgRjxMSWRk
LjgIt3hXGPcY0xduGca1Tc6/+N04lmdA7YO7GPAJC4Gj06E1kgzMiGmMRxl9PVdvdOsin+Zz2lxv
EZc0wz12CZVZKiQUTpvR6ziptFoYj6MsFVsh0/vLGktBr1aH6RLgg+lUwRDfmSmwoXQRHwaH1mE8
pZln4p93ltJCaUcNd6FoACE8fZBxitHBrdqB+zgWYONQaR6gjsJNrPBsp99ra0EPiryLS/dXY4vg
C0CdtB6PjaZskzT4Pphm9FBVlW36/lbpQjdRgu00VnuQDZdgqD+3rD67NBThyqgnEeKwfiaMf+eR
mABwjVQ+SXusrxNRp0Tm3FnjEU1O7OZEf7iJBwCNtUwq6fe3h0WxiuuwBS6LzO/pUFsVFk4qWY9j
rbUA0ZLY/BQPBjKRCipRH7+1b2sPpIp0ip74XsBBA7ty2pYO5EkIA1U6DgB2ufaJRi5uVEKu3O4t
C1pfNMSl4FhjRqSbLfqFX0RBEg5RMyKGGzNksj3j4XlbcV4O9tT56mVAGB0vsqkwGVo/UzwAf/oT
fp7aTRpx5jr1OLyMc5H84LDppstsEOY9VF9OZGMEhnY1+0P+2+kxOsrTLZfCV3HRZYJ/2QqBHfVK
MOnTUVMKBWZIiYEsiaw7KgnVmVvXe2uFQvLfqCrylqtXRei7XpgSYTpaUz+5edKnTphlkPsnrOI+
nr/3tkIOKhl5Z1Kky9572i0E3wp51mlLayPDKdoKB0RBR9Y8R7VcEcIryDCCm0Ci3zEfmGPhnPrx
IywtnEYGAG5IciMvwP0SENLqCSxBG4m5p2OTgvBH4EskNAsWq+SZLxGEf0jFIqdsOuOi/nHTb4MS
ACA6tQQU/BaN7tWZQ7Fu1sIunY8a1xlbzXBcq/Wh4lKk0vAonWnunXmlPgy5GS46MN+1oFyFO2Bv
GJN4tCDyGJFcfVEypd2PA6zzjzv2zrYPS2uhNRF0cetUVnFIlzXNXKapdpzBfnzxLUAIsWXy6lQV
LC67R653XwgAJ+xcT9EjtWZrlN2gTEAgVY1x//HjvL3XLAB4kr7ML+nANbMxR7K2LqQFETxaD8Dn
VJRzzerMDvt2MiEEgSMjw7UkbNYrOZetqKrkSjviop5shr6my7Ia76XWrLykb6UzaYh3OmWSEtGW
KAzpvjW6gQQ8YhtBrR5FlHvwrSb1VRdWeyYseqdXnJYA0yxO8aXWfvp2dGVTkyFv9GNea/kF1mo6
NrhKuOX2MAJsEMXfhWKxyy2Ja+Dvy0StdbT9pkrnSZ30I6UUycmIZr1OHEhMB6m1a6spObNS3779
0HzAYlGdQeGS/572L8sD1B+k0DhKFjAkH/45zJdW2AcVaTZprhtnzk1jOwvhz4/X5Ov8nO47nMav
2EN0ZVX2wNOW9bBFMKRmZPHBGl5UlVA6ENLa0zrhC0Pc3JXU+92oMcHXi5g3pmWsu5R0VQ85hOla
CrXUsWLlqSE4tNGczo8mosUbvzVUOzK0/MzyfsVGrZ8XlDOKFuxYFMVX+2STYOQ1dopxrFIh93SI
QY7RNfGDX6DNJg4oRGJMGLlcsnBdb/KSO3EQeVJbCm5j6KWNwaSG1zWooo8H8u17APwDOMaSr6Ck
s8aB+D3DoQVjcOfLwN6noJWdGFHKc6fEgkI97T5kczYk5FZoA0eX0+kCTzZoMdXrO4F85NGqKoH7
99hZCM+U7fBYjL56NCqSBs5MNcXcxJh4g9aLJKlA368eEgzOjeIGv0nGQgsj8wnDqU6+MLFE2uVx
YG3DOAb7ZvrQsO2xjIKBfFdTze6kWe1xqjS8w/Sc67UtanGt4gSnZfdoic+Xup7XGeJ7oQXvAcg5
+GRRnfGdjZNdbFl99gDqaUbUoquqxE4NPfVI1RRfrQ7Wfl+HyR2nc/bTCCK13aE9lX+patUC3lJG
8p0/G8aGy0z2iFd9WCPO4Y+Zq9OZZ7AF4oz5aDE/yEqCOVfTTqhKKENdX4xlh1XmIFXSHvBK/DMq
pVjkYEuTwDEzta7QqdPLy6ar45eKkBQZczmYv1aFrN/EVZclCMcnynUmoy64NQwcbhD+Hnv83NHW
o5jjl2G6TYe8d9Iw1VlXFelVcF5j68lYWB6EAJA26HN1wLkk1hPpzHp4kxYnl0B8z2oA5EXaTDld
Du2EGKqRttFd3KI5b+mD7CqZge+0KiDeovTtRW0IildUFLlmROPOhGhvty2af83WUdeikrmKHKIZ
/xnVx/YnT5Rv2RhCUwkT3TGGSCf1anS3lEvwAe3RMP34bVt+8clrgJgqMRJAca4wqC2v+q1HONJ0
oAbuKObUV2Nh9G4d6tJFTDJso/lxcEXML5x5xd+GExqROac3rx6YBG6rp6MtpLyXvE/yXdtlxcHX
yKUOmYDTMDX3fUXcdqkVib8pMRyjSDDnnpkkeNu3bXXmeHoNXFb9BxeBsCy4TkQS1qmPtpalgWdR
7+ZQB1E3dqYmeLGsDTejOUnXUhyS7fWxHlZsXQ06QEu99qA0eB9AFq16VPPrornsuR0Nmz7P1eva
GpBvyrNZHNySQAllyRIbDae3/HwzxEEDEBh9Hht1vS7wAJOqsasWqrVPuNkQls5I7LuSlJdokpET
z524BlEPXrpCnzAwWk6wj1fAm4iASWAr5F94giGUs7od6G1cDzVxzp1Fnhb0mZU5kCTnTVkPuYfv
R+R+3N6bpb5k0F7zaJRXwWssz/PLxSdAaxtHyFi5a/Q6ucLMSIF27Jvpl0osPid42z9UxaA94HrY
nCEmvDlZlpZRGFzq1JzQ6+JTrQhNIwuTcjfUo2qnipA6gG7OnV/vLG6qW6RIltB0ybyvBjSzsnGQ
y0q5i6aguIgwav7M1h7vsiQ1OMpmDN4nOb6WmNzv2pR8M1s12qNMfU7Y7c31gO6CU4DPAQZHoUB7
OtBpqXZxFHTKHXyJ6bM45MXOKinyha0Q3H88p++N7K9NraIuYrtMVdk57zKT5ORYCplDhDR4H7fy
Zo8GVATkBmoqNg5kKpen+GXlRIYkorDU6XfhpEibRIyyPYh3BS/OKd91ZSldBLKCp5bYzVdTIkln
tsq3d1sATeS6wR+A9Wc8VyFDpA4c+7qv3pXqaHqxmW2jEEdlta0uQeM+9Ll43cz9vlDrm96IzrW+
jOHpTgVyh9CdS7WmU1ZfjXE/GILY5qF2N8/jfNUlknJERTe86pN2dusInCg02/o5UcTse52mX/Ii
WoRr6/hc4LgcCasHIc5dSGJMA0n/1ZHRWJ0xG3Um3Ik1FwlbMgYq2YiytDc137vVM+xg7SofS8Ux
kbZ7GYJu17LJQiMdmsmZ2zKS3Gq24qePl8ebF09dMpMwuzhWZHBn6/lpsHTH1UoWj3KHvfQoagcz
mJSdoRZKgV9ONl0g3dvcagnYmSrOBPIRSf7YBEp07nVYv3rQn+DSkQQgO0eUuQaISUYdhTrZ5mNe
ylXoNpNQJp4cEsRbSZXkDiQZahUa+ifzwSoFQORlViHcFqhW+83ks747Isc+gV7rJMWdFVzVKYAN
auTVM4pMtqg2Otsm6GbkRPM5x0Q+HQy7LhJhV6eq9qOCRHCgsjDUEEGj5sHkLO1s+C/lYKNR3j+p
3ax+tcQyOlSFSG1B4eJkOUUO3Q9j8yV3FgfJeG8qUwtGOc4ucQrUENWKc9kmeitlt+YqIyBdUs6j
085pHpNnodxrS2MWnXOjegOEWi5UhAyLSCVrjxz36bsvBm0uDWWVfArUpJb34wzmxm7DAGVHzNkb
2Wa/T577RE4/+4LckLmbk/aT3HbKjvg7fcKSXAVhTbKYtGFsBaGDAC9ZDAm3nZcz63DZB359QXhW
jEVAEkBwB6+0vlqks1Y0WcyzwspFyDIx09bp+0raZorYbVU5LPahVGRbjM6TT9MiWAn4onelIUkc
8p/nlFSk9QuLdwtVF6AnC6OE828VbaGsG011JcifBMxDEEnfkZz2JP17aJLSwLt+0XAp9MdMiq+1
mZEr+p06Jr8ZYPMQUCjwVkUdB67IegKRV9E6zZfFT2nR6Y6O46YjzpO+7Ym8L7JGrOyyDIfvA5rQ
KHeeiTneIJUIcMl/WgsvjlOZHfR0+bRdq/mGnhmfZvk2Sq8a6aagKmsqnYs+pbv4qKlI8sbxnd5a
GLd9myCqKWrpBNpVRkRam56aS7Ylf43zeCtm9ZmT7c3R8vp8gCX/eb61A9poDqOQSKnxCWjsNvPM
fe+Z9uiF9vHjtbk+Qpd2UKegkMHqJJ+3Ggd1KEf8ghiHxJYdpFCc3h5cXqEz4/1mK163swryIsUv
+0GnP6Ij2Y0TuqhAul5sgw35e139x4mdSfNf/8nffxQlKisBvn2nf/2vq+gHUXbx0v7n8rH//rHV
T92Uz/mntn5+bq8ey/VPnnyQ3/9P++5j+3jyFy9vo3Y6ds/1dPfccKi9NhI8F8tP/k+/+cfz62/5
PJXP//rzRwF3ZfltQVTkf/7zrf3Pf/0Jy+6XyV1+/z/fvH7M+NxVkT/+KN584Pmxaf/1p/EXACQD
P3RiBlIZZMP+/GN4/uc7FO7guAJlBeNNSu7PP/KibsN//akqfxlg4fkUJXUFADchBqpP//7Wsvey
ZFTqi2if/vnvjt/+vfX9PScMxD9//yPvsluwF23zrz//5lj/vy2S2AlmETwukLRQdcGOrrZzIxS1
ye+n3q7kY0Mlwu0uj5pLcLAJHfi6u6vJcDvogsEn0xEvBi93Cba2xs08bWZEmYbJvrwPetnJCmer
bFuvr+3p21jbF90mBJWxGb5NO+2i97AuC3aafiF27mjazfV94zV2tst2hoeicn1gXwRw5mX6Ts7u
xWnH/liitWMXpAnt7KrX7srI7nkwIL+b3jUlb9z4gx1819zOOXY8xREKj2e56Tbcg6ffRi6Jocvw
qJDcmQ7dJbbwnX3f2eFBvJaP6V6kO5rdb+SL8qBv5W3pag+Xgssd02Mf+qru6ovUk5+ije91u/vB
ET4ptsJrY7k+R9xNYtjKwd8okRcZtnjXP8hXndPZR99pPOlGT2zNvr843t9b9tXl8pfJqQ/pvvG+
q05hEx8c6kNhw8JOearLzM7sb5vPnwP7CX3AQ+tiJHlHWc9O7qsyRkrCaQz7UtzKqc10RACILLu7
Dzd55Br8bsP+HtmfGSs73rduy/8bXeOHZQs2iQvTfqofFDe5g95g54fMDq4nC6edL5Kc35HUiLYx
zngd7uFGHtrKsfoxb8V9uWsvuQ+z+RbKRqIRPnfQjtFt4JTbZtfZ0k07o+vRUMv35Btsx7vmgj+6
eTMYt/W3eZO6phsdoOdtwvvRm2zN1b+nFxW2EuVGSt3GNQyM7m4rN00x4rUFqLLH8kkdsNi1u+fy
Buc99VnbVMdu221Tt/2hly5OHZcQlzRb0fbfgf8As5Eqd2Ku+9Gen/srzRaSrcJZuk1s62teVnZv
i18UesPAXfWOL3v192CPaVQS7keMRPa3ebh/qMd9+IL2d4yrCIfPJvDaS3GvuMqhfpi+D409YlKE
80ZhW9UuhDTdB24bECdsK9E1EMf0+v4r7lhaem0dY1twy635tbwKD/KV8qk+DNvui27cCk/WUzGj
521GJCFs0VH4QrxIrkNXuCn4eyxcoXktIr9yQMYKe9yMf5sOXyP/lI0wo7bDwdjno0t+QAo91XKn
3JOlKwUCpG5HINheUMqSa1uy7EHblJ+7R7LH2qG9afgdxR75165zi3BHDHsR3sb7+EBitHvxj/xK
9wkeo317e7jg+StH/FS5AltAMRLd2eE3obChx/XgMR1EOZoX/bt+lV2GW2vvm5sU5RhPuUg2AguM
Yl8keNqPhk+j9bt1QzKmDnaZxSY4FrPd9jZueUJnj99YdZVmR1+l2wSBtwdXmGz/k/gj3titTZ15
2+3Uq15xelc3He0HHbPsfBNuus3ttJMtG27VJRA6RgfkQe8G18qN/0XYJO7yBovKl+krDuOEoM0T
z4UUTu6U30Bf+YbTf/OP8W1wOf7UTa96Fp66BFKlQyjbKJtq3GnbPPhaBQ73dVlxpd10lW9UZzN5
MOYiu93P7k250S6f4Hpf8dqARf2ZXOsXaPnoj7kr2cmznzMk4uCYD+lTJtj1Tn64Da6sRyVyoIrG
t/KdchtZX5R438sP87RvHemoXMkP5qHE4SEosDqzf4h7ab4ybzxAc1vzm28LV9mhd6hhPsm3e+Vu
azjSdfiiXJu34Ia96ZNycV3t412xAXcqBndGsi8BWd6rNR2qr8vGDneJy7bsPT6iilw71l60P4W7
4vYi9hTnq0cxwb6eXE87yqH3Q3apHDrNT/nAV7boqt/yxweFzbyQmZ1p03pYb27Cx87NbbwTbMkZ
PQQNdpoze8PhWt5IznVu1/dN6Ko38wVd4IrgZPvi0LmtZ94Ue5EfKflsafeO7hqBjRUl/ywieNfa
BYFKafPn60FyUjstdrjkWMpezZ3kSn9I9qp/0b5oms2X6cuDsX19iuv2fkKM/jLdlnZ6j38t+2Jv
Z73dHKoDFAyZRY4hTP8SowXpktOXant2po1uVx3/ab1sz5cHa9unbDMcVe2FoNn+DbJuqd1K227a
dC6f0W1tm2obIXVn0GcsT/FK/RGIeBhpG8ULbrXtg3Al0QdLdUN7wmd8y6p0ja3kEcIoj19iO774
5OxehH3eufIl5oabL9f432iR42NU9EhNZ19zbqLhep0MDv4NDFG3qdzKVbbLP60nHDHjEL5zxvL4
xjbDjPZz/phkTmNtmwMPZX7LGcnhIFINBqNoh1dW9X3yHeFnr7pG6+qBHak3vne0XA14pp1up+im
D3ZqyTmnPaQ8MvJIoHEbc1MKO6XfWa7Uio5aXCC7978IILEm5c86JjyJJbfPxRJ3Nesf+v8wcHwV
hvuPf8dnbwLHL3nUPv/84//Uj09/eFlUP7bPza9h5OvH/w4jNf0vVGL/gVmqyM4REf4dRmrSX6+1
Eoqt1A1UMsj/HUbK+l/kPkjtcsMAoAU+67/DSFn+iwwM8EmVIBOqN7nRfz/m/yCMXPJ9vwSRS9aa
GyVaReTFFgbH6l6rW4BYUjmWXZ6l3ySqlWNFxYr7Jap+L1h9pxVSqJDYQHQAnV/l3UxliJSy7tiL
cFtyBIhs3wXEzXcheXz8rwxuUT0p+7kNlft0iIvbj5tfbmSrTi7KggDdQM8Bel01n6KuWPj6pLoD
kAhPyMTCKaWQIAHz3TM9XcbrbVOwIBb9b9Jnq6aUNA1lWRhVN62sjZrNn7nBaU6GmyCQKizseiEn
hSRHDx/38J1pZHypCC11KJbSKp9Y97WgpZlAD0E325mPTFkJAv9M/nS5ca47t+AdlgQgIIt1+jSB
Ezmbvqa5ohBGh2lM8+8C7QKEz9QDqnbdj497tboCk3DHOx32Nxp84NkQYFqtTqusCqkbDAU6SD86
gMezPQbmUuDMvlwgmpsKfufoSQbbBrzGyzBn3yOASZsyl8ovZ55lGcJV5xeJFG57KEaQkVzNbBNN
cFmB1bnogZa2jPXkNEY3fqa7gd/7jjLPk1P4zZXGM++BHFJuKvTvQTwEriB2lfPx47yzpE+eRuZp
f8njm2R7IksVFFcT5IygsnnEyVvEeK6BK/NxU++sLe6ZwHheHbx5fU+bgpbWDsFYL29PY+1HcnJp
2chn2Hbv9mcBYoKtQ5V+LbaYoq+KFQ0BG146+gVgLTyFjJiYZ/bLM6v4XFOrRaX6ICH0WFVc0SCB
FhihZRtdedUipeD9L0ZuqZORx0RUaw0wVcRgVht2JDhNTe0VhlhdDgomeB+38rY/QPd5O9jX0Dgh
a346P0nct2ppmIWr+Yq4p2o64duTZnu/687VOd9rCpnYBahNDhLY3GlTIdPk56pRujg4t/dZHAi7
2czk+6Dx698qNC6vPrkVVhwn0+Kevd5r2q6AI0Zu3cUpsdyGRc3VA/jwmRkihbN6qZkacFzy69HA
2XDaoUm3RlEppNIlzS896xjJHppZt0hsNyJyArr0FMu9v/vdCTttdNlpfnl3u9GoMsMfSlf3JfPe
FCoi6Fg0WltKLf3MYn/78i5ThYYYyxBtobVcR1FVo6rVesOM+anTjlZ1Uamt/1tMkmWykPymVMrq
o1qLMvZpjwAGpJnfawTlkiDtlKY0dph1kf4dMoZRErQzOL93pg1WMdBtKIcARdeLQ0tHA2ULqXPn
BmIhBX9sPHxjLC9HK5+gC+mdZ/lcxH573nT2fwbxFWgirzYO7MUCxcrCDny8ooE7qrMLzIha14yl
+kwH3560QMqsV2taNl5Y1KcDGoZVPwZjTwfFrr9B3a37JM6RiczFWG3U0KI6+HHf3jlqOWXBjAFS
J5X4mjf9dVGie9aMchXVLpa0ii03bV5wyFVaZaeDYtg+ikkoZWPT+ljC9ENolnoA4nNDdYxwvz4n
bbwM5elhu2RQl1ANtgCF4iUH/8srEiGHb2RpW7taqnClGtsUrSR8lxN8rvOgumviKTPsadSRxgaJ
Hp/z935ngbEvL0KIAJkAWqz2hT5vwLSEtN9ZLanCXCjddGhaN8W6vYutcF91wzkxpTeb6wIhNJby
EhQiQKyrPg/mIM1t23CjlPLYa3rMSpMCp4CpyJ9/d7JpCperxSsGvAqk7dPhLcFnmXqDivCQS3Xq
Zobsb03Rt/a13iqiO1SDup0KP/bwSVINR/ZDY28OandBhbQ6V+h4p99Y95EXhwdK719Blr/M9ZCn
c9vJQuO2WU1GVDCqOy2Vws+VVsRnDpU3rxWaHYAfIAppyzJ/lS34pSlgqzBxNdyGSrjRHgV/Ax34
AP586I+bYOrMbx8P9Jvdl/ZgaVFSB2uBP8HqNdaFPjZqnx2jDpGATsZZgndZn7MBWcFQ2X5phoQG
9ATk07XXcsSvb0vc+34EYJZulYl/KeHASuYEXKHbCpEsXUxqXcPu7Bo7HpVwM1VB7BnJGF0MJb6R
iC0GFaCtQD3MZntO1vG9EUD6DDQ2DDxKKauzTpfTXgChyYsM/v6iVxQYlAU2Hh+P87JeT7YLffFz
WkIgmoCluyyxX+Y1wqA2SLW5cXE8LkO8NebkEM1J4JMO7eStIojxVcOWiveAL+y0yLIE9+MnWBWI
X+cAEgEwbS5IxBNr6HJQSYlUYFTgBmEiexJeZi6SIQXqALIG2bFq7SwN0dcOzNH4whq1bhv8jgHl
NYkrzzVSYEBYzxzL7w4L6GdGZYnd1zsKQlYyVgodb5ZfRJBISrQMiafEFmmmIkx2StGMO99vaijr
1GynUhL8M8Hpm42UmYH4hEPOIitD5fR0ZuoULOBoLEszlqqbktGw9WRK9h3apy+zYI6s0Vk685qv
BOOWyUAEDzkqLhNIzbCDn7aqd+IoBEU6uL6hfFXr67xor0yK1Lmg2rpC6UHV94oOyiqcLhEM6vNk
rxg/+8ZymyG0Nbx+oXWfgUm+HQkYNQR+bHUof5IHOn2m0JLGUKz1ydVqpTskQyNfN6VU3c4qIYQQ
z/WNMRnl08fL8u2Gx5KkdEgsIcFPXYcsUwVC0kTS0s0bI76cXhI0MqB5exxt54Q93+kfRyYSapyb
4FLXZsnZoOadOSezq8VRfVSyuPOUPM8/Jbi07nxITYeZauYZzO/bFc6xgZIQoNvl/FirnEtq6OeV
yaBGJqMYynl8EcxNs0ux3aH4mJvRzscFUMFgsZuuW/Ri9h8P8NvDi3bRZ4I2umCm1hmKoNS1GP36
2RXrzkcgZggufaNoHoY6lc809XYrxVaHiGQhRjHC6yRaGZdLPDZP7phq/s8s96P7vFMefrc/iMAu
Zg8IdCqwP1ZvTgmgNghMGhnErv5USXgaCEWo/EhqbNQ/burt2qQpbgGgAUm7EeWdvhC4/NWjFMaT
K3V1utdhM6MQIEXs2Q109DCarHNSUG9HcDkhsf0A/oTomLFukX4VnYhHnQ+OfaeA57mSh/4c1fP9
Vl6vW9T5CapX/YK23yllyouOZY4rxf+XvTNZrtvKuvSrZNT4hwN9M8XFbdmLpEhpgpAsCX130JwD
vNH/HPVi9UHOLIvXLDLsWVVUDjLCIcvABQ6AffZe61tOt1nyqti9ffVePQr1MQQJWlIgTl8eZRmn
TKqsJ2/PoHap0PNfjHmi3llzr9wj3MGrG5oQKVxI65//8mEtRn2iuwZhBBKweWzABB8rLe4+YPpI
IwPNxDufi78+Tja2a17bhmmvNoKzgkkVIxmNDser/Ew7WbmmBYAlytpjiAry7u1L+NqP822Etdwl
yu3zeNMefNvkAhaNtHhIozzV97me/ND1/JbV8x5m+ZX7xb6KncT6plq/TS+vpJH4wu1meF6d6AL2
TANwlbQbD2//pFeu3/osGXBSbWYN5/C+ZsS3lWjOGOV28r2KM5tix/o08Era/5MDreIYtoy8K84W
uTYKYRkt2q9p7OoPHYk9G0m76zJexr//RmI14PRdv+NrcvDLC6cRCJf5MeITMhPbW6txrK0GGexe
tcp65430UzLzso5ce9t/Huts20ewvJn4HtvurvWSy0m0pdhY3pKpTVYb8Z019JO7qzTD6JEBiKWm
jGrVsO9qj8LPmvsmgENoVX04OM3EaFKaw7ACo/0pVLVQ9YPUaphmzmSa4VxUKEIqLNNe9Pa9OVPC
reWPjedpleuZlEF/AYpoUMTSSWumyJkTHUCl1V+NahieZ0RUWyeogi1JUlqO93vRLs0+iw+zB3nt
7bN4bSmuF9Ne84JW/MbL+zbObGhnU0xRYxvdPjGpc1vdHaHFGM47h3rlQV7rPCqdVVTNsn95qHlo
G+TMcoq6siuuasuyY0xvWnspTJSgbWrh6Xr7x716REYKSL2QAoLjenlEp+YWIBonSZ22yTGz3PEg
gsQuw2SMEXUUbXr79gFfeX2Qc4/pQ6dIYl53/vpYeggdBKhEadCApApm1NgmsQxvH+WVn2XzxeKW
/SwCgvXPf3ndD6Udz5O0kXbkrR7lEllpV+TisOiZuNH6ZXzneK+tVF74MH5pr2KfPK9pKtg/ZGUN
ijgWiSZp7sbdgoh6R55Q8zDjqvxSWRIWFQwHKBUiCL76I0XQP3juqeFoXvIloO10nriQJI1bQhJQ
ke4OxlZglDpq9NQTMibT8VLZZXpj1f50MZupCa2yccMhV/oGxoFN03Zsb0uT6M/Ym+1w8Ztql0pA
VPOUNFEZ8yiGdcecagEk9s7n+ZVnbJ1H6ewqdBjj5xJAUgJmvWg0XFIAUlalgKYOQSWN27qW8ve3
18ZrK5AVzyMdQNJBfPhybQQy0XS9qrhGKS7GtEGh1Skn2f2Do/AwY/7BSGaffyalFsDqadFJMcGL
D2WfN6c2mN5N8fzrZoV+Aa45ikBm6Kh4X/6YuU6lTgkiI6NK3G+y7PpxU2EW3ZoFYS5HvUqCEeBN
bjzOcVXXG962+vVEAOmRqLIfuvSqg0NFspu9Ar2IPaFTmelyHJShTx/fviKvnirl/poPYGK1PXsm
VebYqmy47jQ5luPckkVSJoL4VeAbe1mafTgarf317YO+urBItUXivBrAzzXOpCs6UxM0uAmH4gns
qbnR9Q7NZrD8PXbkz28VbZs/j3T283o6nLnecKR6qgWpNnl5lS6lfKfUe/332GyEcephUjwrIsbB
TWJacSpqfAT7Ihn1KsxWGSSIgvw9mf6rTwqgW1ofTIqD86cyLzAVa5KXGs5uYzdjfAxFr7fv/KTX
jrL2Tel1rO368+q18xQfDKdXkS3luCXcYgyLVs3vfOheu3C/HuXsu1MYet8ZVstCYB93PzbOFA2q
mT/abYyA+O1F99cZBOMVa23Rrgwtrt3ZUykN8ibzZFjDjUYZJbZPOKdW9/KEN9R/kiIwTsryxbOC
vvdoFo52GQ9jdgEOjvjTf3IukCHZF6wY7HOL5USkbqDZvYxm0yh506tsW+npk8KXtE/d+sdkZVE9
ZskpG3qi8VSW7GZEoW+fxav3mGYRSnMKbSAQL19T+YhrXS1KRiLo2oMzGTjzur565ytyFkjzxzPI
XAvPNF9+uuJn191rbb/xGi55LxLvAqZLcVdQu17zre39yIzd4ZT1ibfN56L+qvkDglC4Nc8mLb0v
80RL6J2F8Nqi+/V8zp5Wuy08aStCrvzYX8IRtFDEPKNFvIg6++9fYdhX0J8oHRE5nF3hggRFl1EI
H4IZ26OMiZGvWhIE3z7K+pSc7Sto+EEfwDFCMkdgvbyPYpT+5MhUwjq09RHvV4U8m1xay7yz9aKq
oyko20udYGmU6nHevEf0eG0dMecBccpel93h2VPMzDbxlsSRCIiD6tRN6EfbohIf3v6Vr8wheFKQ
WVFL8T/7fJKDTa8YB5+mh7BmAHimQ/Skt4zawwwD8sJoVI8vOp/6a1wc6e9OseJFkglxzBGKrfYk
zd5mEhFrDHazCkTCO0/Ta19SrumqKMBXjBDt5V3oAOeqYsJTLk3dOlQJWExdEhG0+H51cBvwRjZM
/Ye3L8r6/Tq/9WtdiX8MEMlfwF9JMmZmUfFOm5sSx0Ha345aQ1Ck63wyhvdSuF+7zx5XfqXFrOOg
s4+piS1M6TOPCwNj82R1/hDqADT+wZcHvaK/gqFwg53TRSajcLwq4zpayt1iKqxul2ES929ft9ce
Gdz06+yMcTvgm5c3K7PnkhKb+UDpWf3HeAiM68pf+lOtieFzrNnBNl9d74EujXd+3mt3zEPFEKy0
SAax60X+ZRPEgG7KGzRCkZVoCX1IAYC01RDtVyAz0rDSq+Lx7d/66m1jiOfSkkRp5Zy97wB8jBNn
pCIpA8S7VmFH2pTlu7eP8tpbdUVrod+h3UUb9OXvylJh+jIzVBTHlXFt9So4MYoZjvBc1TtP2ms3
z0f3hLCVFhEC05eHKoXtao5RzJGfWPK6gKP0GHtDfSDkTdtW3PZjomXyuTZj6x9cytVhvrZF+Wza
Z09Aq3s9E9KfGAyVfcwaDNRQ7ux3Zjmv3TB6GvSj2AlhAjt7ny9l7kLrtXjR9eASq0BW0KbMJvgn
720o4+sEb9Ucnrv1Wz7CEGHYl4ICM7Zr+OPendsuenthvPZeXB1rVMY6IEjn7Jp12EoNYSsVOXYs
r8YsLtOtHDGiCD0AMCzmimxNvZTvaFxe3fwHfI44NGovetgvV0lbD8mgG9SWcrR1YDd1590CB+4f
eTm6h3hS07FHArpfmny6kUFa35ZL9/nt3/5qzQkoCUXhT1PneYllL0YPioanopSxuSshou0nV2+/
5OS37+eltr/p5mJ9Yp/Qb1TZD1mY5INzm5T58g9KkV/P5OyNl9eu2xbpQkHvtuOFUafmLg9E986o
/JWli2acbwM9A1r756WA0w52kpHxFiXLVKTYoaylDFXZ/j0U28+akpqV6pl+PlXB+eCXiFuzrfrB
iJy0ry5V3kx7wXTnnWv2ytJlyAu5dJW3MRpb33m/vKtrve6EY0ErtX1N8NJ059+rqqj3An0OQ0Bw
0qGJ3mH/9qIJ+K+efdNZrjbtOAD8Kx385VFzM+1q6NRGRK6weTcWXroLTENtCrM2N2M8i9OSK3xY
cYobs2hb/Z1f/cqbHJkMXUdE7atk6OxXixQ+VZokRhQYo35bsRHaAmmf7z2p/Xj7l756JJpilIxM
gP6Sv0Xm+ZKUPs432ZNeTHxmt12IsLrXreG9b8YrCxOlDAShdZjro1p8eVFXJqmMM9+IZuRlofJc
uTGbNH7nXffKl4m8upVGiEQA4efZrfOFEwuBzz5KOg8lU4CJ/ol8uLGNYrJQCrryQ3qdmk5v75K6
BjPx9vV8rUR+cfx1af2yYN2iT7HHZ2YUi0780KtxvJlsc9guWRBPm6ay6701ygrgp9djGfCVsQ9i
1/5oZtqFHw/bJvOx+tpJ//vbJ/bq1ceZjOaO4peN0MvzAhq25A1N2ihtqg5h3VxG3uya7/z8P2Qw
Lx+dlSnIl2xFAa+60ZfH0b1RBlqf4DvTFo+U0XnpnhcLF6CxfLJm7GGlL4q9MwH02dSqSx8a4u5x
AhppgAp4JIQn0RiobIYmtsB0LMbgPIyZ0JIb3kb1lRqXRLJjnGw3nLrE10+E3KdYSH3lu8fEMvN2
lwnhJfinSDraNUUXfI4hy4mwEnEDNFCbnYsiTtV8WBYQKLt56M3kskpTUPKcw6zASs6YBUmxn4t9
FaOo4kola7o8uW5BpOdspyPDXJMt/d5wQyX8PtgaEK0WgFV26W+DOU4uZ6ddHsngzOmqERUAftnv
gjz0J1smxFiJeDgVcm7B5WGxIPg4LbSY/0ozlKEJOJg27FjIZIXzVmZEuHzzSYhlNA+1Y2X1rjdo
q23SNne8rZgQ24S92bf+viRxHMq73awulFRasCNk7u1zj+iCky/Gfj4UCC5X3Crjqove6sskQr+T
JJvJbt37WGFviWxFNG7Y+EGG55dOOJT/PnOKRyvJFGnnfr+Q6iVnzKylWqyQfRcAuHTM6BhRFnoK
eoqZPZk0GzADWVN31XQa9k6nt5LQ9MSpnZH9h9LIWpJ9ZGrd17QuCvTtc6edtIl6KQz6cTm0duwY
MFZmsgEZg/veBv5nPl2U5ph4GBb7/kPvAPCLDL+gXZ0MDJT35Qj8ZVPFsXeZu54IQphxptr3mdKf
zKTK53BwoOxlkH3BNxJm3h1p/OTWxhvM3ty4Ki27yw5LkbmrkPVXUWyN3UVgxejrirRc0gi4TwOz
IZ687kCOajvemF6tfQTnMD2LuSAyw5NMDS78sXa/khyRfHH9Wt4IgGUXfrVUjJ91iU9TE7q7K6Zc
Puh2BeM3t4U8eY2PwwONDblZRtIMA4EqqlIZSzzxr/WhD7SDzIJEfRp9f3DCfDYtqHcDPH/+v6zy
qJx064eqbS0lkMHK95MmtB9NRsslxFqTy53salYsganzB16WJTCPeqmenKouNdI0aZZg8Ffp5zxv
/aOVZdX3phfZrTTUlN/EiWc/FVmXD0hugFCFMk1TPfJtONesmAqlbhUMVreRSV/2x8qbexGWzpw9
1RNJ6yglZNzcKnPRisgfmQBtliAT3xwvbRqyPmri7mKvnT4PWSrbQzf4VbH18sR5SrVSTjDi3djc
MEaybopUBQ6DTpXuUvQ02nYogwUbrT3zUE51VY1buwhafesJj1BpU1uCmyIpNT/UYk4kw5qUhCU3
rQy1YDa+kcQeXNeBNX1NhK5pG1M6mN8dv7CfMtT8kFC8Fp9mkeZZESk0KGKLVsrwj4FWDHqUBT4F
XR1orrUBBJzdmjzLCaR3JCkkt2A12PixqrXQyMv6SJqmDbK0rS3GUWJs6Vm7JmbuUnXBFJpJXvZ3
o2YyQFZpNtpRpxd1G0nfmfIr1yTFYpMtInBDX0vFyPmv5N2ut1IRsXWpn02p93AIpqrJ93MgeDoJ
cfErZN9TXByEdEcBVSIby4imPC6SrI4BZNHXqu+U8p17aEuduQNLKyqG3K40wiWFvRdVYw8mgFBY
b+aFQ4cCzKeh3RmQCOVeuQIvLaMwdzlVU18beVR1MkDzOzq9h2FeU1ps9F+RydVKuwO6CTU0HHQr
08rHRhW+m/H7Y5PR2n/VHT47uHh2NPVZfU3vK7h3eBU9OKbQaKd1Qb91M7c85V2Zh4kh8dZ7WrcR
nWc+zqmR88dBLx69uG5ZUWWj1e/UiH8RhELnIN4aKSiMRh0BzdkeMUHcONUKC3HuJvdcLmJejHgO
C6GXEQE/FKa1wAscF9/4KhWbMddgfSPIDQObl0079o8/v/D/hqzc/vGRPaO6nP3j/6OQF3oZvxQ7
f/Hq3pNzM/wr/AKf5X/+d/m9mn816v78u38YdTXX/I19NpUudc7a+1nFfH84ddc/QqG+IqCot19a
dQ3vt9U/ZAfYAimd4Or9b6suf8TmAH0Mk0x6gCio/o5V96e76s/aCasvkGEKfvZUnASzwLMGTi/G
zNNGqKqznrLw83nAGKFB0Mgfra7e64m57wbve5DHD25WlWFFrD1vD3XyxiHYYDp9iC994eNLnYNn
mZtexOuMuIWcb+g4fBz0NtkUVXMVlKsMn6ZQNsDOnCbCivJlgXxiaNPew70EBEGJ7Wyp6kJfilMR
a9/+/lp9EzX0wlZ+M33HbSK+/wsmUf+v3Vh/+zLQQf6/wWW+6qb+zy7zJ2hDLNy6+HXFIunhH38S
iiznN+zbyIkRFoMDQoj6nwVr2b8xP0dltrpJWCtrPf9vQpFl/ubgEUAXtA7zUezyR/8mFFnGb6u6
ZM3EYKsH3ehvEYrQZlHM/7lgsZawkwDiRisOczmbOk785WZnslqoztPGCIrTBM1isNzxts2wR48M
WQ5uxwdzkp4ROk25XPiLujVL0ezqSvc2ClsQKS9TAv9Zdy9HXdh7XWN6GxTWctu4tjqQFNeloa1M
e8+QPLIGfb5gnKDvssodwL4QEtYPDO5MZphRWxTNdqxxwQWuBhbHti7EXA6RZXYN3AeIntdy8T5q
I7JTuq8aMbJu/iOeG+PGHIz6ifAH47YZLe0OXLW4HWWmn9ikVpfEebFhbeoZ3Akf2vTJqNL+MybJ
dLqel20u9r0/XsWq2XoM0qDUfe8s/kI6eh8SCokoMxY+ASPIn2qqsMyRWW6Lz2b2bI7ZvZt6l6kj
jmZZ7Z25P9rpsfgSG+YVsvpbB7xV7Haf66X7KkR9oo+8Lb3gQsbtZeOpXSbbWy9xb42kvq1qbQB2
uBxkbDyoGVMyTBoXHLV3W/v5fSoIkIRIyVfJu6YM3iaZEXazsWUkeFGU6lb6z3nmRVYWb6gJ974K
Lt1eXU6yw0Q0tljDtM/d4BLiZlbE6SX3wSxE6Dn550Fh6BmqJ9dfLtPCu5in+BMJtk+yL4+xMWA0
6h9RxG2T0dtZbX03J2KHfSLdkNzuQdL71FdbqTBUO1p8M03NHFZo16T+ySovk+67mpeo6fLLoms+
mE0O66ZKLrwm2Cnefxs/MS+IyuZMMv8qNaofHY0BQsJCVwuuWyEOXe/fmB1HxEC7eHN+SPz8uOTO
xplI28tvggyQj3EzJs62E2RuFvW32lsibbjTzPwmT4vtTLyYJK3IODjm7Vj3kSZ2y4oyPfqp+pga
C7tKDDDTTHyzbn5pG5M91o1tzNkG7f8+CMp9r8Hp0kBla6W2E9qyIwnv0YkfGmtv2+UHYcQYdNR+
NPM9lWeeZrcEoh21wN4LM6cvbF5bg3M9TP61Wfu7rvm49E9xPR4x/nxePBTVlQMYpNg2iXs1T/Bc
KvtzJpLbNC72Si9vZo1KnezOD6IDw9AN/Ya0mKNWfO4n40QJfHBIcvN0AF4zq5NItpBAyc40r5jb
JNc0KU5Vm352zC+soAsCAnbGpH8qzE+5/8FIuU/doY7jDpSL/EExd6cX8r6eLOrVdJ8UXagr6+jV
zzUpkWiYnAuaeVu/HS4tGZzYTj9moxP1Q4sj/KrHeekX404YH4JxejJyb2fLK9+6Gp0L0w1A5Hnz
PpjV5ZgWF8LFXZuf9KTcWavzgfLTq629mQ3bvk8+ByVkaUKA7+ZS3nvrw5f6wYMxHbrxg91RSNgR
OdOkwke1k+/UMG0cMA7SP7qi2/l6f2k1+c5tg6uG2U1I3dzUG5nDpsrI9IBxJRqPTUeB46S6cTTx
XHrOYTbjRzaDUNjbS62olo2hBXdT61xo7t2UdFwGc98EydGkCyCXfQ0mca6nQ+/0Wyf9PNvObT/0
mIz6ci+V/jHupmuAc09oGH43fAIF20yyXQN3NQ1b1V05bpPxm5P90Lcy9NqDnZxI4rAn7WM/QOsy
TRxJOVg34PaPMO9urUAQpjuy56Gu3gjEDaFrlDtlfJ39mRJ+iZLAg/q271i+7E8xkk0fTZ3+gBDx
jzQGcKYvMe2Z4gJhzXG0ci9sk/iiretvLRYwXuhxtfFH56Cb9kks085N5b1L7GVU+sa0ZUCRbYq2
DJ78GugRu+fPQZyKSzvN2ysxQKvqPf2CBtONpS2X3UyeqC01rC3a5N+MMU8r9Vu6t7P8W4pzNjbK
SxeaeOj3Y34RV+md42ZO2BgGi8M7kFJEXKWL9XowzE9FvdwPTvllbKbrHpDHRZcKto1DrR+cwpgu
h9bE9jvb1bXNl+eDU/XmrQSjfG3qz3glnT4uIxjSkcz1TZI9pomb4WVIIKYNgEv9zNv1wZUMsi9l
SduhaKvlhMu0AMV2QDp4N1R9u8/n5lGrlm1RtvuSufEFqZKF79zkWJQGBbXWo28V9iJ20GXIi6DU
gwMe9l3QdM22S7In3vnEJs73Zhwto5vtCeq5MHP/uUunxwZQZ5gK71FAQo8kN6vwGNKN3XhZ1bdZ
BcrDzGJ7g8tn2vSVOk1m801O0+/LaD2kYrqoc0lkQlIcIG3f2Fqfhtgtnlu3jb+0whs3KY2xIePp
UKd6injMifRM601DwsMmZRcblQGSnqHmAZGjQFhGIwASKD01w90ivH/SXTUcNZIxj76hrvLli2em
z5LwOZ2UO5Hvq8oP2fIvUZ1r33SMdhU4tkxb9kHdyahIrJmGHXRwA55b3c4UHl0CN8Chil2e9dH6
oc0d0CgjQKKd45J0rCRGvMMeeVT2JR3Ly6KMH4wl/lzI+C5o0+uppla25RcZmLcoCXeWPXxL1bEz
PySN1JHjapcDH6UH2dG6zXVdiyxnAreY0kgwGz3by8atw7R1q0st16i0i7GJNEWUOy23e6tMFJ/8
Dqxc2V+Laen2dk/+dbxesZJd5cYMynjXlMZ4NaQ+z/Q8fKw74BWTXcaXFWj9EMVJcpmlxVXm8v2e
/IRWWkzbTrO76butEaTtM2gFhswsjxgIPyyCDDbVkH6rXRlTTi2XGIXjjbtkRZgb1XSsY6e4THu3
uK7cWd9ntjHsaA6CtOsHP5zzFpkzVLSKlFu0h/PG96iWFhoTrq82UID6vXTrPXB4a6OPz6361GX2
ZeKQOVYF8a3lSRCRwEooL8A4Dv6DNgQ3JE0dFa8RS5cH0aNzUoMAH6tfJ8XXoKGV0afJuDWd+dqX
3T1OCvI9taYM9UK7A0adbK22eqALcprpK/hpTFpAN6W71qrvO5VeLnUOiUwbyjLMRXtyndG/qMH2
L5tBs7zr1u/VFTP/8tYX69uzK2jT5ENg7xqDXPaK3i2m/1OrO3fwsP2jTNvnQdMSKJKHXs+1DwvR
T49sAdfY46Al1kNXckTClsREonLHZTdU+64qQcd3FnhDz9tOvfbjv6omsNhWWWy2LO9em4bjrMML
9DVad502HjvNZVkjLFftfGUKqJZ9FZmT+W2k0ESEtzGzf3cu/n+j4H+QZ/bWdusWWMOYfCl/3W39
/Cv/6Q/8xiyTrRZiQFhEa+jGf7ZbGjsnvFhoYnDNgYfQGV79Bwhr/oYne42HWJPCV/XVn9st/Te+
eKiyYLbYK83C/zvtAQ7+y2aLIxicHbJs2pAWW65zeYds8NHbTB82cGy86zRfsrupjylUpiQ7VXXG
s9KSGg9Vvsiu9NFN73+5Vv9uL/0KpP0pa/1zt8cJrEp+nc3jihGjI3LW8JJtktUp5LINZ6o9av2g
hfj6IR7atTpOgrFS28zGFNpDn107lea1odIE3WV/8vGra9pyoRy3/VjN7qc4a/sWfbklH2h2Tste
a0tn2ona29bK7d/r1a2dk5envs5TwfauUmeclecKCHduIAY088Z1aaYfZj0z3F2fkZQTzrPpPc+d
OZa7QJGSGA6MC7JjYymSnWdl9u85ps/My+t19AH6olNDsAfc99xI281zXyUp8NumUHLZBoxv+tCe
x0KnDEvzrzlt/R0Ct9yPYipItss9PRr8J9Wg7zH3ZukJLds070yNiQkvPT0vt6VMuoCyqM/6C1OX
7Nrevvsv56qcNMYbPEe0DOhPoUk+u4JaEbDdNpXaKMch7z2pR8NFU1dC/2R+Z9O7J1UsZ2KRBXyn
U53JztsncDZZXc8ArgOPJbIjWHZ4gV82G5hfFq4x5GsmexpTyk8LnrRKrZW5BYSA/ncT5OlJjyl+
bytaYLxUp7FRCQjdxo0/gL2X/XawS83dWkbJ90XLu2z4+PdPkztMuALCAZDS5+oyZmZupuOSQ1Af
FCqs6Q3c62QO7NpR1xPqnG4wNsIc2SXmi2am1+2i0nyvknZNs9GXTm17cAFW5GJ8BrPcW/I9FtfP
RuKLx8GlN8R8A5UI83j0TS8vJcvcnEVjNpugcRJxU3bA+9h1Dg0zA9r9TALaudlRepGl4M0VE2nX
L6edrdG4PNAMmMaQAFv/tDTx+LVnVrCzW1XIi84pv+ZdDo/WVYX40DhD52+Y00848zsNep3QZKxv
59VKtR3dvJpuhHRiAKgYU+JHCBaSjr1De1IfPXZB7lj5yTsL+UwMzToiHoU2MN9qtNBQtump/dq0
8pbSRH7ukfuR5G2+4WGlA1XpekzBgS8kD5sYYuJGSjvfYnDTn1J/gjZMXnkcTdR68QZSDr3Vt9cN
bb2zdxQeCTTnxAUDF8SCcy6I7IIBK789FzSHmtI7Go3sjnKYVR4FsulqQFVMsEMvzurxoqyGY52B
0Nrm0orDefBvA7Jgs9CYlDx6LdF506Tt+lyIj6M+ygfi4p8DRsfHMs6YlThEZqSboWo9+j9CXQZD
TeRFTV3imfVNZtjMOjNzqE/Cr4a9RYjJ1mcu+dBMdEdq+LmWVz6WyeJe0wQC363Pc77V4oZ0c53i
L+7IcaPF1xj2cE/Cr9yJcv4xdW4Xjm39WelMSSOzatoLqYk+3latrR9MkZYR0+HqQvjsGHzcSLu6
G5Ziw3JJvxW0TaAgd5wvS9Xzt72uUiacWedcBXPZ7+ZlZsrnjeNpVurDgqd1n5CsdVha1d4bzGhI
5zTChBVxKFW+XOG66dZw4rrYVUnX7lvl+l+0rjQ2OWGPV3FFAospYvcz7/JTb8HHY6QQHLB7QEsn
efKkuqZHX4VDiDY9SUeb0iFAJSoT03nq3AS5kKfdL3kXhH0+1EdG88keQmu1qzKPJgyZDoycpfxA
w+gxiLvixmxpvRuZMMip76CSV2KvZfUlTkfvWVRK+4zsIVkFqjlDOJ2UJDDpDOecU+AW43dF0t23
Cu2+o/qtb/XFvi+pd5Hzq23nx9V9mw6fMzNQO32sv1vK7Hqiq1TiR6qg6xLOurvcaYbIv+rCaJeN
QvTrbNDs5D9oSXjf2JQ4t4E9uk9Cxf73FnvsAEcNWx+Z0tq1jWRy3/ZX1B2mXY1H11vqA0NddH96
faE7oAVbuObTxuM+bHFvEdmig0mJcpXi/naT7I4htjwmi4iPVlNVzR5QqLieJlJ7EPGT/scOZO9O
sjlamCUBUrf13pzc9KM1x3s0FtYF+YNyGwTSPiXFuj+TVWnvxymtjwNZmodlbife+jifHttu+n0q
EjFy02rxBe+d+GpKWsXhKO1l52dmfe8MQR4NZum4oaSyYXbdNOmXoE7m/ZgyXM8GIlz8vh2eNFTU
Gz6LWPTQWPHdIfQFBin9ZXnrBxAJNjjifSjGZVuBRyFziiepqPtdoVAoHNNeZfuRoMVwrLJn7N3W
vT/gwdOmufvKi7U4SNvsPqeyKW+7SQKuXmOfjTmfmD1mHVoVYPGotrSHLk/YR8/EvGxT304jfSE/
JdTMwnx0sgnIsEh4l2NmSdkWGvGxIqrvci665SoRSJ9HRy+I+8quSgcGeJDaAXITV7+wJjj36Cfs
fSfHr62+jI+GyYqls2GqE/l7Yke+DKKLyi5PZSxvKzl9GkZ72qHwFsdg9lNnsyY2bRcaIp9IOczu
AqBGmwAD1R3gqfRD0k/a0ZxkHZH3jL6v8oIDrBbxoDpHh27nFfaBquqWf8o+5nqdHwpvcvB3TZp3
TDIreSg9T32dNDd/JqgQkUBNvkxYoS66nidjORhEQB1AtAig5Cj4vhlNAa7Vy/P6E9Sx6TBrIPy5
SPMhFgqa/VAiywqtWpSPxaLurDKvbpTmzl+DBXxMNw9fK9v5TiYmDZ6W0OYLi8HvfSW64po27vRD
ZZ1O7WvlzaVmk3QZ51p66P2FFIVl1UpYBf7pKFay3sR85x6rfvkmsmx8ZkfffKgMjM12afmnTBNq
ky7rRVBcx9+rXC5Hr6rSTUGGTEA0gFFtFbNCclhiWPK2sOd9AiVgy0jTOhimlgHgBybRbftuqD+a
hY92wknpjHqVosXZuwdDT4sTSXpfjCGe7upB5Senb9HMYNTZuWAuroVy9W0riV8aa4Fcn+i9y1IS
MjT7+fxRxdNw25V9cYN+lmYP/3ayxUAVFtWUhmJSMzqNstwnPVYrKjD5lBX1cF2IanL2bgJ0joZI
7y478E7dja/YymRC0h+onP/F3Xks141kafhVKmYzK1QACb+YDXANzaU3orhBkBSJhPf26ecDVd1N
XqrIUa9mJrpCaoki88Jk5sn//CYMn9WoxJe+VFn3yeI9xdFhPh4g2WFcIg74nU7AnD67wupPMifP
1zSHaN/EfYZPlOP4jRXDEKimW/jI+QoSQeBhi2TdGZBON0bAfIbAFKCyDIKh8Dns64qXTKbGwaq/
CGuRnJi9lJfaIOrDuAiSwtOy1CIMx+2jQ3s01Vt4EsYuKBRrV1TsepIUToyAMfXcphEslNqM7APE
McpTbffPkVuIwyASzhG180RyQM8vdsCK5gXaUK/cPIoPmomKuq7KYp00bb2BYiauy1FTZi/vjB9K
o7s7R2YdvbEWEDTqxGaKSi9Wyu6myXINfp1qXSOaF5t2LLvDOSnEve1mmwYOC7elnbVns1yw1Enk
54ER1luK0PH72JXzaRlo3WlkhlCuCMU6tMqB2PWqTFQ/T8vxWI/m6YysFqhPbWWscsyhPFYA/TjK
+vCmH8tv/ey6RwriilewvtiVwaKJkim5HE6UHEcpp66Z92Rbx0N+ZORYl2djryQ+NI2askM8l5Yx
gJUM6cZY1hanz2IiskfnGp43rk51n1qg40LbZI5RXDGz0+O5qulq1PUStUoFDulLnwBYZmM9FaZy
25qTiiopsb+PRJYehFWgRWs9CFx/CkZD8/qEk1iFkcO1GhT1bRWq+h1pz6zyth4PzxoH03Mrnx3s
1jMiKSHIkeHHbH4QvXGFl0njl2xCo926V0Ey1vddn4ZXuEAYeBYXyXMI0ngRRUGysVrFOnBAkh0v
aIiWTUqHiBYNC4pDy2pLKEHyR2vNdAETs+YTqjFkOrdcFVCCT9rlmQkjJIuhz9mrMEOLDiC52V4S
M0X0Sa2uiqhoOFkYVBcjEp9tjCmdr/ejhll8H4UXQtQFXmVmEv2gUSyOhWhyTu65Yj6VajRfBTp2
s+t2CKbboS+VC1lS4K+UGdW5V7qTeTcPNM+yKUuuet2sSK+NJpO74vyAVas6K2QjrACGbAiRyNWJ
HmbZcNTOSv1o0lPnTImggAIRy5FQjp6Sz3WZ9ZtunOQu65PislMSFeazOv1AjUpmxphNtdiYUWV/
F+GwRLpokNk8yj/nxtACW/UiHUrEipe183SzjtuNq6DdPpJDHDu39FBzUk06lx0TqTizfQDBdFm0
68wYNhxsXSDvauIL9Vhg3dJH5TTpvKFWKQ+qEBzWCypRIliw0umctyMJdy6xlcMmrrCXxEgJieRG
RBYLTiic4qBrWvdGk132Q+htedBz2HsJK4tiFeJv+0phPc9mLaFV0nVkApMeTV6v6i7+UrZVxB5G
ySfS7ug2Sc39kast9iKx3lPyhHb1nZ1X7kpyHg/UiJA2Px4jgzgOFWuHFfgt+8bC198GSlSyi9Gg
38WuVil+TcaZn7TUN/TlhuJ7VoX2uNbsPLixoLB2G9WZ59LPRYp4oJ81m3dfsaCBhW6f/mgH3blB
Rq+cjkPND+6wCur5mYXyQHgzKYqUmKShxI4dXiejETyoswMRdNKVbFsH6QjR06mcmyFKhnzbNan9
PU9qkkVGRW/brebCUltFlOW1T/Kr/eDGeHNm6TUVIWkmkYIjN0nDKnloRZOcKp2ESTrBmzW9fBTS
2VhDXVyOFNvUJI5uZR4O5moOKkvImkeks9ylRa+c9oUpU3/ZrlN4bdEwwG3JnRut0kdzOyeoN47x
rQfHhsTpxve53skdUzlXjgD+u3ZLedDN9HDMQqwBLLIOjx+65ceDnNvYrwYanj4Z0Oqt0yQODuGj
cATLqML7St/d0andcb30MThUas/ISxqtOnVLdEwgpX2LJ3kb0zvgidIe7cxhY1cOxXE+ZLImo6V1
qcrV1L7ASSs6nYaBTGs35mmlqRq7XpmYZPmIKj9RutH5jvsWMqmgc/R1buXWZTGPR6ElrfNKDUhW
ErHyIGiY0ygxZm5YnMaN4g+lBfFXDnLbk2x4tZDpt3NmaXRc6CB+K7vYJNPXqrJ1MU71cUdo+8PI
4n1apGX/4oJFGkwjpTgQ0mhZ8mRt4EqZZZw5u1oM5Tax8JX1JznHCuz3bjI3fHTd2oxGTwaM0ig5
ETeS1tv68/P1AsO+gwAxml84VYsSCXaMvu/VXSWyh/yoNZ5dla7iz5LTTxSS55LEMM/dbGmSprPi
6myxsfXQx7Ou+u2Q1hNbtHBbn+TrsD0rglkx1ppjhlA5aP2368EUkg0tarvvnRjJ5VaSAd7UFJY2
b0dPRFHB648voSKIae/VKj0a0tRQtiwt7sRJrSNiUZWz23oV4c3BUi8k8DvpJXyZELlgG2+Bn0Xr
TLsIAR7sRQvO6Xvso8ojmMucoT0kV+GToboZ/K+gKZ4x4Q4v+CiDr+qldhHKjoKfDT3xEgsOvg9l
WjtJrSk+09LI4K2NjPH35GJgegDkyIlA0/GcQtm39+HUyhnasqLqa7IqvgkDjYNfrZKByhtYZf1u
gLmxTY1RjdYtBI5ia6dV3/i0wTibff62LGjmu/vkqIIQWVQMfBxg4z2sMSyFkHEPYUCbpnJV9fVx
5nbjOrT0djMnsfnFy7nwpPaHgz0FaqjTP8Du4f1jMXK3GaIIy4pgMh5aZSxvW6uZod5b7sPnF/bL
kfAvxfMDNhnH0vcjZWGhxEUIx0OJXOljwbcIKIhWbd3eOHwd6rfaTP+DzJi/zSX83xgas7yTf0/n
+/6cPedvm0uvE+xnc8k0/lz8FlHnOovm+ZWw95N7amh/Ai+glqF5RHtlIeX9o7e0sPr+ou5ptJn4
MnGFGi7Si5H9b4TCCOt9QwQkn/+wYn7VfQHpu3sgKAeq0UTRYXmFq0hlq8fww87nxJAwGsLWDXsv
TceFhhWy5Uc7lP6ZueXAOJ+Ra5yGoDsTYirYtEq1FXpe4XkQzy0m2iJDY2RnefZ9Er1u+5UMp2/s
pvZ3p0jmyFc4QH1zdFI+qIZwp+bUUhWKTcIRWgfnvu31ApgvqB2jjynn0YyGKzeZJn6IDPr+BiAP
LD1MK6mXftQQDPuSpJ2R1b7RS/B4+rIy4oyWKPHijIw/Mqd8NdQUxx90OhU7J4g7csSaXO5atVOG
k3SgrbWaU1Ww36ZTnC0sOqc5B2iwjENUIlInUWuuzQndSpUUD067xMQ50tJD4sLgnUmqKIW4wNpO
TMQJGDNLsY0HHPl3smvbAMY8/lr4RQ6d+YAICSAVIouJwVRS67Pee5EZKbk8jimnsttcd6r+fhqb
sb6pk2EkhqumBs7RJQUgGi72w0DCLqadmY+ES59OZzoz8sKdA/d+xMCpPISL2MuTkXwSKyVtztLj
GtaCMgUmJtgYfgmfk1dAzApOoGVGmKoTVc0qCGHWbWpAMIFzeDGgLVDoppd1mEH2w4Od3ndg2+Tk
xZ6Yye3oX9QIOZVcu1SwAlFUXkp5A8SfWYh66ScQ2BvqGeZ5Xm+2o97u0oojWA+XsgqSJ9GnPXFu
JWnJQFhta2ScZZw6eqk6gyBeeuv5dgYqlUBrbnITqGX7gC9b7FPDUdu5eQvbRQ3i9LjCois+RDpV
Zyc2zk/Uoblt3mFaXesHeBpZ5RE1lBYeNFIQsVXMBmBe56YXnHIwTzbc6qLsOmLKLQm3y2sGi8A3
CtPDFkQK8DTrbkQ5uHeAt+VjbMVnoi7tb2oYcxCzEt24KPQ6exIIdCrf0DvO7gJ31Tu9irBVG2Mj
vSvVUb3iMLHYIJXudzzQwpMwRDZEqwXskZ6Wy9mXFNTNEBFnWfYL1F2kx1OUwnQ1JrO9H8yxvEjl
YNwLo45HcDpyHihWItIO01nfOAMVZ6sAv2eDiI6TXKUBoBBlmJf5IYI37MMasEJnhKTFbH6Bm1is
215AvZvV6z5tQY07Ye2sNuZHGKK+DJ38sn/VbLHrvhRlXB9PE5VvkcMhYnIkayNGpXbVZE1BL2k0
YyIdRVWOXpDEmbVO80S1oGqmBHAnbRAnRxVQiHscRXTlVw4Ij7PpXUCr01TVRmLuOHFld7wH8fBj
8c93/ayhXwQEnKXVCixIsb6HcUOLJJ5GO/K7IjVh/sg5yFf5TDzS6TwG7JsKCbn2mQszxlqLdoBC
DOIoXxLdsnrEP1Z52Vu9ez6OUf3ogB7YnkwschCdsRUtPykqblwFO89tLBCjkfQNEH7nUivl61rt
NRUTsXbmSD4ZsThvhla2fhFrwA9qqIq7Qetrsgw0HSISFa8xMctjcDRpkAT7kDUyqY8SYyjiA6Wc
Q22dWnZAT2AmfKLwRneQ/TfdqpwR5mRfCF/vwljuqtJBchaMdTO34JeVlT7bQy7ic6OsynLT6kVd
qweAINN8BeGkVXyQSZEe13mbcXcaaOIh5/8eldmbHe78Z5HylhXwvqK0aVhpyLzIHRfEDNBP22sl
SmxjE9PuAo6xrQKl18bsa1WSk/j0b4yDFTNeDLTGQC7fFy4m6rPZ1vvAmzMNUFwO06NWy69iKd73
4H5eDVoiuDx4BlEfL19/o96dieRIOUrCxu3BTvG4jiDepfklVKlxwcCakylgUnx+aR98EpZ7iPcb
nA6sICBWLMyPN6OmQ+46PCHavxn6cuo/ndMuae5rw57jdWfE0RZhikJobuVWaxXPC6geqmF/0bp+
Xxv+vPhFGbOI1lgarb1b7KaFHeuNGdDcDyGcxuGOrRY6vjPVP0tDRBu/zjb++NIsbRCuGN94DZH2
3gU7rJtRoc1wLcLcvTbnQNvMzfSVz8vH6wHoECgn8CjFP21fCp7bGcSSpoD/5zIfGlc0KxnmwW4C
E/3tWYBqgxij5axgYsa+V1bPk4lEkdawZyIyPnZQE8pBfGWd+IvrAUxdIgNxeVrcDfdeE3g5UAQ5
6FdKQPETGjRQ2sBpz0WStl95tf3iEVmL7TQz27KpE/cKxBgZex/S+Vw8O+8UtYdtGibRF+/Br66I
OhRqDu8A3Jy9KyrNSlciY3C9pU1CF7nr2uQ46fOZuqpoqn71+UT71TXBIVnc9DgCY0L5/gZak8Vr
D+jJmRa4S9S0ELBcTNefj/L+7EhdzRnWxFhoWREZZN/i2sbFBat8w/WkCTe76eGpWx2Tu1b67qjI
1R+/PRzHAthhLv6guJztzSW7dXS4VJaN5kGJvo10aY+VFFy37tziVJ8m4wt/kY9LJJ1zVVeJEmI1
xqHi/U0MgX/VqpkQbriSLNg2fIAWhzyk104nq8490WdfjPjxLWFEgh7Y8FnmMKXaGzEK9ajPGZEo
qGIz2xWMWu4D7PTkq9S9X17csmjouCjhVLH31psGVCtsqUjpbjD/TJJhoP0lumvbQbUUanF0YzcD
cuvPH+GvLpCXn1mwWNMa+8ym2oJJMZkd7RFN62HCRc1alEm1aUropJ8P9XEKEDfF6s6vEKl4kO/v
JeTyPKDoDSCKhASvK/YrpaI/+HyU/SmwbGjYsOHDyW/MhL2iIG+BP0c7451Pe/kIzqvgCp3laxqz
/VmGzGfzb4xnG/hxYh++LMDvryoOwpQ+JGow1yZuQBo4THQYjN31LCudB306++I2fnxPqA0Q5mEh
xsYN1ev9gFE3Kz2GXhATMNYA2rUovYW0k2tDjMNRDQUh8SerGr4yhvnluKwq6nKdpNHsXWg79loN
UZAtYMiM67QkTjlP3eIir832acKb9kopsJr4/O5+fGcgxRI9CmLEPf5QFxiRO9lKQ649zH8gsSZV
dbgSVb76fJiPs0Bg3gf+BRyBUYnYuzaI8j0xd8IFKJX6Ic7mP1iDim3sjsEXF/TLkXgkAC4MhgXu
+6fXx/CPqhr/q0LVGmRMEMY9Y27w0u81SPCfX9bysf+F7S1VFbUxQIjGRKDi+WDva0Ey0SzU+EWQ
bkU6gw839tMQ6jDF9fKLuJSPjwoMEWxPGAuxFJDn/ZXFdlGDT+fQ+IZe9dUxQIpgwur7/JJeF6T3
17QMA61ZpUyGwLp3A6Usx1TSz/CmYB6CVWcNCLO6SXTTylKK3PX7yeGexr1NOH3v1POqUhscSei7
2OVmYnqYS+aYkXldmKtfUel+eROWkgLj9iX/bO/TmZw0g0bnqu3Sgu0SoBedrOCrQL2PU9GEQ4j8
ldqI9/IVYXtTtDsQo6QDP9GTTaLsCpJHzmkaJysNRtDVZLfVXYRxwBfBRx8vDdSecLNFvM62up9v
Nih20JF9RfQ5t3UrzSlbNW4qv1jdluX53eMFgmYQVTeZYXQK9jeJtFQSZWwsr57y+smMpkTxojQB
iYpEVlWrOhCmciqrmFRgk/yJr9KkP0wZ4kEga8P3xS1x8Y57/xbbM+1iuq+MX2b1rgtnYAuj1tAD
53CVFu7AVybVy0/cu2JMTeHo4R+tYtO4t/Z0blBGkmXeq2xp5DdGQJvHY+8IjcNZiwf3i/3xw2PE
hcni4IMHMjxuIcT7CxSl3gLOW6antaj93QDTORyyf3uTWkZhRaWIJ+gQ7v77UdJ66B2yEUwvTZKG
jMMCXkhiNL5WCBgBSVb+qAIYVF+sDfvIMubOtNGZd5RPDO/ujZrPbbDQFBcVUogbiDbeRZZ2m7v2
qSObazPrHw2kv4bdX8vC6r4afak+3z9InOgQcGAwveSk7E+Qtp3bQZsgEI8K9AnFUOdDGcadn8zm
eG5VwGh21cYXVdMNW6URzUHnmyi7fnx+E/aeL/UjDcblY1DRiaUQen/nYw3OgavPmR/bueOVLVGS
YOG/aaj2OoqFa8RyvoVsbuwt9mkSTnMZuQvhE7ZoVElSbudE++KWLp/1zR0luolTBU+SiG5MM/jj
+2uJcjGwEA217869G27ygJ4UAg8n9RWh1xP6dHOIN42syG0ZuimdHz6/l3tTcxkfmcRS8iwiGubo
+/FNEZaOnPHJQjSoXLJz9MIrdGsUGwV5Yft7J1JGgxKsUkcuoWpsbcuTfbOqW0BkIQIUGp4hbYiE
Wy9BeOMO2qY9OF/FcbzWie9vrkHTh9mC6khnsdtb6UaEiHWklb2v6o6CO5nWuxCxrbqxh22vxmN7
1MVY0GCPVlvTdeXygdZWDjK/tdxUqU6N2sVQieSAvrceahXX7pXRo0Zd2SLUrnurgDiAMt4uEzR0
w2jQeNc6ewXbXr2fUlGr6zjRSndDUPGM+1BL5VwgdVWN+OdT/K1m4N92+t6bfZTP+VVbPz+3uH38
H7D4MFVW77/vCZ4Wf2QP+X82f6QPOavIc95G7XT447/+4/X7fvYGsfmA8QFSRTWx4DvL+eVnbxCb
D6KXWEEMNh8QycW69R82H9qfnD7olENmoKn/urz/y+YDCMLBrwOYg7fLsH+nWQgB/v0SAG2L4GBW
sVfllwr4+n5SpP2AFZWJXwwZ7odxtKtq/TQsi8eiFLMnRcqigGGBbt10gXMEOHmEJ/hJGXupkRyT
LWB5s6p+t0vN9hULgy59fA7pV0xZuDMwHUBuUjjBRouwRBH3OERNvhEVodcbRuHHffvQR8KvMLhL
8tSbm2aXmyZ9SczghFE9YA0iUNJcufEZjPcajyzDm8pN4KyhaBZHMOfqZms6R5VzftbSSrHtE4Hp
s9xhTd5tK2Od6ViVrYPWF5o3YKXVbqbY8xp7jaIBoy5VQZm5Vo1V2Z27yUWEc3lxGcTHeAtWhW8G
q6UNCrORNigsWXfjGofpVXoVr/BhwyztpbrR1Ut0+qqXwXdTof2yH8+7dJNuzG9KsJpwTbhHeV9e
gZ3gkXWtaHCcsA3zm+hZapf5Ve1411V6WihQd3H4wDAfFW3oKXrhz14qypMq3qq1Q8PNb5RxG4TR
YhLgyWxeHabjjmSBA6u7KBTcFTdVZx/D40vz1G9w0tC2JHpDShlhLd1NT8q9cj89qa+/q6+/L7/K
h/bl56/yQTy1L+LpH//rX+IHusJb46l/MZ5g8rpIdgXr10SUyiaYNu62SnbCjr2Fb4cWztM7/O+P
YMHfp6dxs1GB/kTxHVeImaQsDtJ36YOh+z32BMk1UUiXo3qYtGu6qZ7mF4dyXo/Zagi3cPmG4IyQ
as3cDHKFg5tVnNUVkoUzS/d1ccHPsrUtv3Z0Foszpz6waa7MdOu8jIBSLzc3UlmPw+r76DsozCGF
61i5HlV892LpeoXOrfY613Pve9848+o1/855KIx1Pnn2/TarD+KSht8ZvhmenNa6ug1Rc9i+NW70
dDWdc50SoRB+l+3KuEYEYVxP5/IxQMjfnGfRsY18BC/H40BflQcSYp7ToKNIL0PlKWzOMmsnDtNu
E2759kLeomcZ9XszPzq31E2s3PGqhgaLPNHNWtiuSMby2Sx8B9EWuagk1CKosJVV18MiXU2FHxnH
NRYp+nguuwO936ozku5VpaxzLhhzHNtrqxNs2XwFVZxfhlszONGDk3KXkmu2MY6Kdudc3JvAsi5O
vNJ3z+r2SMp1WDC//UlcN8p50y8JO0D69SpWz+kEDi/yOjo9WW1WDtaTL5uKcBYseB5OFGj2HiCs
6+eGP8+bSF6UDXp3vzklzKyhHbl2EVxBQbhWznq55ieKaW2G62ZaQ/ZDoHmUil2SvQTRNzz3IGvj
probfKN9wGBu3dAXN1RcQExO9YoJIy5blYgbqle/C5XAAuXAlccphD0tegzJIhyboxp/mXaXowQr
k53L2TWgc8pnc9t1ea4+UMlGWFfeQr+tLrPqJcH5Lpz8LB3XNuXI5UzFIEsi7GavdFhgzvC+iBv1
IP8R4c5AuetjLpJHUOsw6sJ7gT87P86gMfDReKKxNx5qq3ShB/qafZ+g6pT4fA3KtzbepOZBWh5O
OhSktZ2WnhNeS+2b4Zhc6TZXN0l+m6u3arouya86dR5EDOos4blhYThDNTvWBcJ+Z80p3cs3XXqu
TtcwAIxy04e77sT+NrAeal5xkV24Kn77HiFXyuv/yc+6k+bk9a/5u59fUVleofjl3rwsaF3x139m
4zfPxQlBes1wyMI4H8/fpoEmhZfQeKZntyIZEVHXeWWcYkWgTY+89iSsKONjk2Z0pk/NCUqm+Kao
69BYRR1zqiKFS8WoBFJHqj5qOdYkyqVdK34YHoalwpEwx/rkEHGV55q2N9D5dqYjTL5leVibN9ka
MdDgrBKQ43juIhZr665RWVcp6cpL7moOegaHntwjM+TePELJZuSVm6E0EniYEPpUu1tEXilcZi9w
y7t0sDbpKse0E3Ez0gb3wdrFj7DmKqisRnUii1MrvC3YHgMaZ/kBFSPk7FluoNVja2T4JgxOcZcj
Jms5HoS9Qk93XEcOcwfWgiPm9ZSI89Z2+DPZONUDMNU6PzKZtFH7zTDHdUkygotAWNhYTxXBJh3K
l9CE1ErMEcIrnN4KDynhCslPoCWPbOzf45RuBGRQz4C3AutnVXe4ShMVGHSWrxqTN88XakFHPuz9
EAKk02l+Z2iHTW6tlbQ8Ti11ZU7OSleIki/q9TC8DOHOabDMGraWBZM5UiVe5ueKTuK1xOHFo7G9
MqboIjJzY6047nqMZhB7Enc8remPhXuWjVca3hiaY68TYeBGWq3QndM/KGFWDv0MM3vbKeM9ViWn
SaztRjM9s9PxFu3FD5FjN2GcyfzfqFI/taX7X8hJW3LtKMj+vgLdFpSef1x1jz8itCLRU/u2Cv3r
u/9Zh9K+BLs39VdI+68a1PwTrAK8GdeBxePwbQ2q/0lbBjIpeQyQaunL/5OvhgsdEBXokUtUqfk7
9SenyQ/1J6sZLkcwdxHNGwtB7u2hLCorJHGGq/pV4CJFySzDT10ibghYP+yddBMLsqdt7RsmZOe1
QQmOkQiC/xPAWGNdtM2xmVkHGaE7w5ydKYp1VPTGKTDGsTMktwguTmHfolyxRrZB+ygFGujrBsFY
zxQWj5MaHtWGelkY2OkjF8h9QmR+ZDS/kCssJOAXy1nM1Jps2KYptj5FHD/aSWI9l30PhVegebsZ
c7fbmmaFlSnnvKPesVuspDT9cJS0SdTU6m7bpDI9XaTjvToFYoVOpfTxI3AuJC7CSfMQJmVxRjAc
lUVpLVqNcSVjEzv1usmOQnfoNzkuumd4s8oDI26gCJTAxEuHDkMrPU59JMzW5TglV6FqFk8Y7i4G
wxj4K2ikT9u4M7Gh0fNuVeOcLn1ZBT2ifgcjp9z+VmUsgxPWeX5ssJVlTkr+oVlDT1HLc3yeD/V4
hL4K/35rd/VVKVj2erzXn8wUQnPBv+FIe5RkTXjhZuVhW2G0lbGs0lGA2J5s3T5bp8V0OPQFURTy
aDKjAzs5bobk2IkxWtNr5LBYWrWHBSz6QM05/ReeY86nUYR6ZaLYigN5O4U9/6A4lQbbjVu3nEHK
5tEM7U0uunMe/fexnNc4WfiacwcbcDO7lRcZ+eGMRxu1kGJf2Znrg6D7Vp57LtdkwOuJXWunSYUA
y7E7z9GKfC9jizuMLhL/LA3i3FOjz+YqRlaH7K5sDlG6Jrf6QidK8+CUxKnDek4RcuXq/YhRxU0w
lVdNOKkHYxDHZ4Sa6kpxZAbxs9EfNzLeMNk2dgzlQxEzKo7QvOrhEPECPyGaSM+pbcyDpouOYiS6
ScBHzCpE9kNH30nHGSLRyJ/StfwH7wFcd3vUVnysZCPUoDzO0vQsDWyocoJjT1OZu7EW2aFuTLC6
VGP27aqhF9mGZ8Y85x5S2pwCfrgD77b915Xot2CB/2sLrkZ/hWANFqG/X3Ovu/zxj8NmOfM3b5fb
f33vX6xg808wWvIKPjjSmmACsJAWKArMa/Gk/efJX1h/LqA8fCviPUiHWJwC/jr5L1/SoXW7Oi0C
4rlZq3+DJrwH/WFpY9F3X/YDekp0+vegP01kTA8T92kbBXPSoeQYCnkX68kj0kOMDclV2eCV/uZG
nf8Ev94SyrQ9wO91VLhXxisrBMObvVH5iwidgTRXWtkWXuvYJpABRs9TlB31BrqXuqBgtFC2Zek5
ASA2TmacqJJa3sSssijHKLIQCBub339X/39CWFgKvXlGH/yVrzvWlD94lf/wH6KnovnVi/36I36+
04qt/YkNO4Gp1Axkw9B++AecpdjiT95neoeC9tziP8tW/xeeJRY8i3/t4ru0oL1vbGv5El1a+nmE
ANKbobX577/VtCZobYHtLqa6sPEhQ76vJiZlUgIUsOFGDEl7O2UG2qaBzGULuMpDv/zS13F5q2vF
z+Lyb0lv79/rv8alhFq6wCgMF3Opt1XMPNn5UCpquOHOiRW82voybsaKJTfvvurCsDi8Ae1/joXz
tUWttNzs/ZRdbmXX9z3pFqkTJr6TEV7ZWGJevXkNfjFVl0/8L/T65yi051iliFGDm7k3U5vGsJGG
MQq5Z9m6pQDa2Jw5DpoYqGKQI454RbAGoaub4atMy/ft19exl1jkhaoDRY1V8P3dNAfagg4BQJsR
/HRN126HP8hJoXYRxK4IU/0S9PDzy/3FAyTCzRaEmtCHoOZ9P6TO9twWahpuhgA/vyBXdW5vPPsm
hkRf5I/94s4i0LGhDSz8O85A74dyXVnWg6Ioa6UpSRIIRnXlznl0GJgURUoz3ZuJip1ynx6kreV+
cZ37TkvLDGEGMuGoMhZir/5+dEuho00oiQKiUDjgGva8VacKdKKXDpaaGmICgV24g43OBtmH7gnC
J2h8D54+J3fsJnyTGplf3JNf3f6FHMIng3Nj7jdNZ42gqaLQFbxDUjoW1YzZjIt+JIy66udS/7dT
9Vd3gCR29ryFjkXo/F4DT6viAZl6JIFI3OIYN3/zURZOep/3lXlT9Wq/cokvKlVKUww0lArcRu+w
CI2qsdrMfTtf4K6hfcUTe6XA7E04FwEQ2D5u2yYRhu8fjJnh4N42BkvXqINs1qlNkJI64Wwcla6G
q6GTOtdpOJH+188oZMthkksSynTqFvpwNAgQpc6CmeVNWipXjWHNPilIZbUTi4VArmMl3GYhMbGO
sYtC5TFLRh2wXHIuJyA3RZ8xmGTEtO5XXcZ9UzTeOedn1jFMUEiT+5TgxC6kpZk83Roa1cbs5+7Y
dmPUqU2BdIIzglRfoLOQeDEpJNnpaB9G351oBnYjbouITuV0gkeO2folCotvWdZY06oKQ2BKTZ+K
9edrgf5xhrJ5qTYWbuxiuJ/vvSEjrfOpGM1gjQdWsWoRV1c+Xd8EZT0ORrEstMsmlVrB4pt3J3Ns
OOexgJWDdCGgrNcqLMzotrb6IhJuEaVj9OAbQ8pftMIlyWJEe4CbrhFelcU8nOMmIi/qIMTjSSlG
+xg/UPM8Gt30MsL9NEzzTRipHHqCrsWlRTbiiNO0eRlZAZadWjNOeOJO4PNEvdwkKGVvYlV3n1r8
IzZaR9r457fn4/5DlUVLS7dRGS6r9PsXVe/NnqQeI1gHUDdv4Kmp29ypzC/2n1+PQvNLB98Dudh7
BuUs40Bx1WDthk6zGsT0XJT40X1+Ke+L4GWj4VIIQl3gDYtm3LIsvekIK0UVzZU5LNlMVrsy4xkv
JqHjgBfm6Srq7RBLK7rjU52Lw98eGZUIxYAGgYP+Hr2/tyPH2AhMyNfcdW/qgHsSlascktnjwM+p
zL4ZwlreKk7+16Hsb1e/va706yWzxvB6U0Ggmtb2lplaIriXse6u9UKlbaKPTnCrA4k8iCbmXEmi
i7LKNORFRMJkia9O6nwAfaU0CTkRZUPSlV3iBI+DAyGLO6iKDV7GrBrACWl9HaA8P+6lrV/PCooz
j4O2vFSSPHuyUsU400s3Ph+7JPiC1PRxwv5cOG0ONLCX90l/Y6lXE0l97lqWLlZ2g+NewT+/bJKW
Bd4euw3t2VN0l3LrKgReff4of31LmXB0UVV4owuG9vZZJrNhQEbBDLNIym7b1jRRAiWv/VwpSedK
qv4sVTKs7SfodCh02WE1E3QCquV5JoJpXeXObWIHCISw4F4ZYsYzBrT0oCwMa416uEKlBJWoVMvn
UKfx0WX1QxqVwWkrsLP5/GJen//7bYimM/wk1mkb7vk+ySYcR62XPQ63FQq2y5nlxAsMNzqWWUuA
+YQtED5smnsY/Td759FkN5pm578yMXtUwJuFFCGY6016t0FkMjPhvYdC/10PSHZ1MotNTkmjxURo
09VVrLrAxf3wmfc95zmtr7qpVlnbMauLC79ugrv/g1vBryIv6DV+oM+CxzFPFQW7J+9InZB5LXb1
c0/gFkj2rtmasyScjXAW7UqlqFw19JToBhwkpW6vfnMjy4z2+ZmwBaaDr9F3/8vwsvg1wUuG3EhV
H/JO3s4gm7bgaqIDOzTCslAQOqkSHKZGUDdK2VhrKS5SFzaF9pvB9pORjuqU1xit7qJv/TQthors
ZwIbO69qCuU2CBPzqPOm7huJGnuqBsbaCKRnGNHTfgkh/I1a/yeTMj5nbPOs58giPx+vispvjbji
6qPl+0e/scyVkqnfNcl/q3D0HzyM/5cNj/leLGKk/etC0/946f7t2DUcRf+pLPnnf/dnkUlkLCzH
CZRcH1NkKDKxzUeZDBIT5iTK0n8ex7U/yElS0A9+VSIuNfw/i0z8ER+jiovMmFIY5/u/UWT6tPND
Rc/qireDZjUIBC62DKiPC2w3F4C+Q8Wt2mCnTPS7Jmg+oa/MC75OIhYhToBshNeWRDNw1odNjzcO
PzMxBxpZB9osTZsx0Lf5TJmq0czv577/F2Ptv5h2CXG0qNJTYZJAqmmqaBZ/Ndj+55V37V3dee7/
+rf7t6Z9q2krYaX9YfD99CP/bC9RbWH5s6jjKFh52Ff82WJi/ElLtZN+JCFYLI//kDkpf9CjYm5n
G0Zpk9Hy5zikxYQTjiITzqevZVD174xD6pk/TOE/vfGPAxF2uFKnWS05QeZrdq1pm4AkFI+M8XkD
65G4vqEP14XWH7VUuIzV/o7+qdsFNEo1lRQSJUzsuoOLX2unDtCkgRq8s5pTUjXpk2mOvtMLKkhC
xOg2uRzympbTvVITshClcQHXniaSWU/qWQTg78XR/A5Q9JEYxxy2qTkcBMiK4I4mR0yzq6GkA53B
RLjsWjaGRl+o8DXT0rFa+rETHEWi5kMcOFZEi7sv6uqqlulZhazddtRBX5sAFNipQayxlMcrzhRe
zUmlAam2snrikOKwvFAj5DCaiT6ZBNObQlWewzo65Zl+JYb4+DWYfAqIIod/+VSA2Z+L6I7020uC
EA6c449hJK9rjZCkLGk6gpRMqP2aMrhmDGBUk2OaTQbUarGTvbwRjyD+3zH0k0AUxJJD7tMh6+bD
NIvLgQ+Na9abnT2I4lsTps+Nr5+CcGyQghGypKgA5MwRkiDZpXRsGnNLFkIHmWEKDnlJ41zqUVU0
yV4pKYn5uXWd+Om2sEgVkYN5nbXF+FY3FQwjs3FCLVhk09O2lUj3gCk35OZz6Y9bPwHmILv4suEc
0/yjGT/4xjmP0vduqtGMl9CN9JytnGzU5VmH3h10KaKJOE4JVwoXOm7DGX4rTyKAvVpQT3mNkAmx
Z71WeYR216g05sVxUzSScT1ILwYBbk4XNtFuisLrMJBnGl95VtpaW/fEQ/qwuOb4Porm2yw0yDkN
eModyU9VPhYXE7bzQ1sPw8W84D56YRB2c948NuxV1lnJiDPSL32uVCuM4nYbyr6nar2xo7UW0wlc
MmKl6WCQX7QW+vG2aZfQjQT5uiOXyyG1swvCEEo53VhGdk7i5oa6h4cIEhVQZ8f1O4CCFSkzTqy0
64pUaLvpFCCSodeXkR0G5bZAsFZPT4RF2ElXoRHSnYZIhhaMYY2tpM/KPftMJxcfe3qQVjx6nLCB
DQfOCJjDZ09TxRovB4Z+M10b9YUYjuthCeLCvH1KOrBOOv5E5U6NtGMOWss3ReRzgnQmBEC2W9R/
Ijm1eU+A+e3X6fE/Z+VYPuVLUTKBBmFLkOP3T13K7z/8jfdVMnrZvdXT1VvTpe0/Ftvl3/yP/uH3
7cHNVL79t3//AkcCQuPVW0CK3sedAxrTX83/18/ZUvT+507j67//verPPuAPyurM01jjvpf2v83u
gkTZn4rVt17Vtyn8++wuSEzvTPv4ZTnhLpV9Vv/vvSxBUv/AimFgysWSz8mJo/c/vvr34vS3+Mt/
4TlXfpjeuSOOsiw/NMbQKVBk+rQtxvE513k/KjdlVFXCoxCSMRRBh4cyCvV0m6Q4+mxQEs95T6cd
mUGlkUdQ0zg3/Ll8LSM/9MJWI1xIDicRBm9Vp46Jgjt3OKYnxpaA22pYsVzk5KAYBJQGSJJm/HK6
fsFOZTYYw2CZnSCZwIfH8lRcQ4AH6gxz1EZmX7yI1E8nrM9KM3j+rCB3N8w55HAV4ruT034qvU7U
wtdML00NHkxOoA/kntlcZW1aIsFVs1XVDj3pu3I/dt6HH/sn5f5PO3seICsxxkOcgFQfsc/9uFGr
WZsphaTSTSoSEtfIXb0Af39n0l5Owh8OUl+vwukBbx5GVaq9y0Hrw3YwrdO2q8pIuslytfHysKBr
rmDXBpUfekqfCavffKu/jgu+CufyRX+Pn/kzEqsDujArLFI3ulhO+yAvehihpqCsYkmf3hMsuzCR
pRgta8Cit80lY8AEqTD79WDdiKXBb0Z0c65+yUA1vvkiMQS2ZiUF+DdjaKkUTYV6rUYmI0kGB3Lb
GRMSuFFZqpIkANPM5MjceF1m6Z0DHD4hqI49rc50OMyLrtDIdVvNVBTOUmNVrqqUkwz4xj8J1txJ
rq6W5V72jeoqmYfxGQJyEWMy7JRnDXrqu5olcYVso6Tsq5L1mdm/foB/+cFQBCmL/4TjABWB5Q3+
+IMNYyO1HeKZG2AO7/5c7AG/Vs4sWxsh8aNvv9Z/zoz6cUL97//VZAU81l8c89KX5/zHjTb//reZ
l+4okxozm0RTYHG0coj7NvFK1h+0GsFRAKQgNAaH+Z/bahV5Fu7sBXNH4YFl98O22voDkRU7bupk
i6+AP/ob0y6f8+F1RtawmMAXYwPAChq/n7s2VVdFFaCmwPHjsMeEQsKbbfSx4AGMJELvw0P5yQxF
f+bz5VBEwA5ENUFNHv/bp8FYaQSQB1NCtkFdqA8wFaMXETVTZadNVxxNQe3a1WDmeKSLTB5e0AoT
OAqxvz9NMSytDRnoOP/II4zPoz8FqReETWeR+F7Gl2oHPcINW/I9HF+xsn2jtlnhZHk5bPtOzCEm
WmASbVDZ5kPiB5BHVJBbI0IoGXA2QEPYroYcZ3daWLN/A7WvXCY6lTFrwBbXKBXKXSAbBvrgNmVi
FdBrPtR+idw16oTc1rQOJlKjQgC3CdApicmg6kzyb+LLT5YiGJUzTUZ417Ca4iKQUotYqTwDbKlp
wqJnFlolc+lmkERtJmV/Cuq0uG9GP9sXQxlfBQSExptYmdTeSYF5dWyOKqi0Yg/nzRbIF7joe5xF
ntROUv8WG0mley3OoaegsLQz3OvF1sEe/MFsOtBYfZ3Kum2l8oDpec6rOxGKT7QRmqzv7Rn72qWR
tHnm5pNMXIxZCtWjrFr+fWSNaeEiB0yJcc3FZrADcWb7T3TY8KSKUbOY7SXzXp5Yzu1pbLOXLJui
YVWoE0eVriL80WmIPumdMbCky0EIMmWjtlqjof6WuktCM8CcwrLPWvp2kYlq3VB7Eaa03nVOPtTm
nlFb0n6pJ+sGCkZYMl7YEoPGKTH864KhP4UjbUr2DrL6LGSNIDvpHCuBpydTWK9yHOYX09D2L3E9
dID9rbllqxx1owZbq+krWyXq6ZbeCQll8OUBYVXVHK7bYGBvUQzDdNuWLPB8f5U4Nl3V+zOZ4uRZ
Nj2MeccPC80Fi4awTUeGs1awbr1FpVjkngryCvXvYKSEQYcDCXO1qb/CKiMGekon8YagniZyRcC1
qI1Ldh8bSWT9CaW0hz4/LMcEeQrl2FbYxsse3O7hiYPWWNn+qCsNsZc1hZagMpDEq7i+NTYog5Vt
s6lR062upjQdGSbCiwmaOnRlgaioZdRxqEZeEfLLhnTS3cScGsUeObMWNnkK1TWLMJODQicPYLMy
qimcLXgKjk++JUGD1TC+mIMFuq2qkhZ+M1HwiUefs2KzJkQNS2K5QAk7KWng/9Kgfbe6mAbDYKa8
zdzGjaaMA26YKMTeg3ZVVUilmkqyCsUJJKyRpa20kq2hu0FIqwBZiCoQaVQ7k6OhQV0CKjiap2zM
BXaCs1a9wu7rSPgEmE5fsrKKyauNqH2mCQWdbBAD8kFDc0ifhqlFyiR3pV+7fhQZAMTnQHkbFA0e
dFxORrMay7op1nMoRcR5CDMaf4TdgyePeZ0v8Ov2SxouLoOuz0Tl2E4N7JNi7Om5p3XYwfZqZuwZ
qp7qT7Mu1NTH4lrG8WRMd0bUiDdl2udXAfBAKGV12l9oVqpJ3lyZMrprKviZ+3Uq/v8L9b/L1I3+
9Uptv0HF77IfTkn8B9+Wav0PRFF0EVFMf5NFf1+oSexGZ4BZmsIYoj0wlX8u1Jr0BzU6xCA0yJUl
rIn98PcDkmr9AQfNoEr7fRX/W/UvLvFxoaYOzElrOWih5iYj6fPKieWTPJwMTzoUaRHrRI7Uv7vv
UnXv93W7kuffoWiW5/bXK3Lsk5esPSp/n9ZqPH4FIVJIlLuKmVBKnqNwspmmbhq/u5at7tIsO4w4
g3JvddoXcdFLReXLlIEvrtme1532Fmoavp3c0avmoVCm1Gt6kifUxvwNm5if59PNLoxUMB5sovBT
Uq9eHt+HY0k3Bb7Ollu262CYHQXnj93oZH2EcHQhy2tSjq4rjDet2co3tZqgAInwI4b1sI7n+XYq
2MOnQV7bveJHsErrhr6qRSa4LDcnAImPWpRDzFCw/rARUJ7MzrqsiQFVKCFhmwvl3Wyeg4iE0CpR
Vg1eXrtuDcXru6C/zfNBcTUjm9zCjzaUU+Pe84PpZZTb09irhk3iLNHIhPvQV+R0KtcYKDELXsGx
VJ2uVsB1WkjVa3kMDuwEDFfsdBTXRvGUAemGBp9SNWxYIch7aEw31GLpskL0c4nPRV9Zck6pJS+V
TTeznapmA4F+J3oQGE+GpJsrPyOdlkjXSXnzEyF5awo1XnUBePJ26WRqneCJJpoHps3rxqzTVZjl
92GrWltkfA+zWl5rDTu2ABB1M6YJ+MQoXsediNi8mucDzlVrGw/+nTQGECiXSLhq5AGJVlC7nPmE
dVfj1xQLEo+w3OysvrqFgSxezT1TbDb34BqFXjgmQyq/kHAUr/1JWfP7WZuqKLpzIKKHZ/7UjlGm
brMwfgXSmV2klh8d2J9wBMPtH66jCEtlkoXJOi6jdT8N1H/bStS2muUTgChYvgoajj1NlM7hdSXn
kDT9BvZnGHttjDMmgomCUYzt2iSqt1GSQZpPrK01y8+5VbNzg5nnTLk1crrKM09KlQuNuqzXtTMA
zIaQW3jrBQ6DEvdsUlReUZbwnRKtdUMIqceU/ZKTm/57rIfBazBqz83UkoPWp+RrRHrYbko9Ky5n
MLNuFlAYFnRGaGxKhVsZtUICukpNsA+DFYC1L6SkR8+yKdwNYaqclSZKDixfzVouBWUfSsGzMRfp
Q6U34nUyLRk2okFlegmpcUslUI+49wVPNiz07VoMgjo3SvLG/PKEoqN8qkbf2MRLCEFuBlBOCADa
kmiQE/skwR2to8GpS/0c4qG4aSMj5uFobEHI6XDKqohPvt+WqyS1tBcjAvEmVJPmiN1Yr9QxvCi0
tPUMDS9nnFnWhrkvuK3E8aoQ55gXlDjxup02aeFvIjZQdqnXg1sD+HT9uuRIEISbmjwuz6wG/ypV
Mf5qXamtcSUVJ0G0ZtDHxvDYzb56mU4Sfqk6zCJ76kN/LUdsSAzrssmbjoTqaYm4mYYjIHi1sxHY
A1A2/HXb0QuBltO9pKN21kkfccq09sD/FVSfp2M0GLfqpLyqSqMeIAZQ9S3MzkMUODe2HLftZZ/5
WFmFcqUg5VqL+kAY1mCQd4bzp/GaSI3cpBur134ULCeoVRI5/YZkzjbaTGEeEaZRElumlQRLBYNf
3Kl59zzLWXmSsD5ujFq/jxU5vq0CvblskL6dqFYHR6agyCn6RvIS2LFeA7HunLdW4dTFJF+YbHOf
JiGP13Cbu8sFXHoooxw3Q5wQC1aEbGt1bfLkKEmcPsKdt0QSwVFusNQU7bsfVpIdTUZw1lT25mpE
IPUgt8VDRTb9lGHYzbr2qp1EaR3Skdln1LHtThDPbKpvBFm9HzXxTku6THcGDlXHBIj0JlFrWXcI
bJKuGkUcd1oqS1vNjBs3ZYJ8k8bc2IP78zel5HdLwrpUG3ZeZlZu9zGtn8yoGIl9h6W3DUngMKQ6
3ShGyXvNMQcnHLaSjajk05pcREm2AR8v+eRTVZ5Lsqwg6Y8VKNmq7B6NtpaiVep3KianMOwSJ/db
MvfQmfFk6/xdLbtsM6Po8ERyT+IDbfx1i2TP9KP0VW4n2Y0qs9ir5VBsRjbKmW0ZvoEFMChWgBaJ
L6QlRD5YSvZN1ir1LtDqBSCGrskvAu1oKnF56ddpclbTdNoEoypsAx9kBnHQ8pcZpw21d7PzbxoD
hyB9pV4CglsOJ58E5l07N/klrBXJY1hvAWXGiZM07Jo540wr8tBmtwvBdgS60hdeBkXGzayZ/HUK
sST3+tXyxFKAF4Obl5ZmZ6Gm24pVcDTiMHJMSst/rwq1vyCTb7BWUo5rnLdmBcR7xjoeD0vwyQSw
tEg6zmvynFqHzg/fB6Gx7ooaHZXAGv/c9gaW3E4diJ8VUBlSVkzKU9np5Xog48s1CuKd3Dnrs3MZ
++qLMDWi7SvDvBnV/pp0DX8XTka3D7CkeSXyV6+0urcwC9JTM2aFBydEWjUpFDijSTzMEu1Fw6l2
1WjZfU0OKOUBmgKsBkW4maKcJHk8Y24+mvExJSDUnfJeZ5qgg2drqSVi3JdbL8G9iZXWROBH4XH5
DYXxUQOSkGp4uTv0sFZWncNmjk4wC9ttn/gHkxXoyM4gtstRy3I77VkkuzhOXGqsA7GMWbkS2mhI
XLOfm5NvJVdtppLvXcv+gcRu5V5h3+GUc56fNbNSN1OnbbC8weOOW4SlXiuI4aYYDPNQpYq0TQjj
ee+McbBNVgxUymG9wXRUbwo5fo/g224jTS/2FWWJu6hhkDJlk5OODLWbqnonxmU/XkUcTjTHDMR2
R8HW3MBq7agdKeS1pHmjrmY0f+7c6ONRrYTKlvV3Oa3JbwqL2Vql2XgxaUucUSo1htuKwbEOUQib
qWy5jd73KyGLJ1tNOla1UlNZknTtNNQasphOKB8IYfI3FSl/m0Yd/H04+vUh6Mf4ngCXedWU0L0T
lr993Y+cPysSIVZmVce7fBTKFzWN/P0AWfRNGH3EnQNZCx4Zl8NxCCZ9rVDzuVL14bIdutDN8+B6
QI+z7WVzcGY0gGtLIRux8LPA1gZNdJVEbjcm04/XBQvPhZruvpAE5QzmW3fMVlEPqm42u9ya2vWs
GReRL1nOkrOD1DR509TKXxHcJm6MMN8Q+UbCUidQXmpTbPc1ledMmgq3U4bJoV+Qb/o4kk7SmN4n
vRYdQtW/mvPauBkynN1ML+R0kUmeF0Oxo+pl61qm3JV9314G/bxJQy5biPVrjS6jmGvJ9ntS8RIx
YfsexpeG0KtUuvvusjM7zvzg9c0TK2l813csnhDGC2bHqtqjHLJjEW9xbsX6m6805REKvnwXRYF1
b7Y+fN14spw5GMzRhRuvX4RyPlwMCglSJHGOYPx1sKR2MXQkA0ZxudesmPyVKH4w6sXrJg+pC16f
EC0lrU9YF9gQCmnM3I08Tcpu1EZoKPbnoj3SVFwrnbaTYRVfJ6V+JN8Oxblce60hpAeq9w8LJNdG
3ZVuY6nrV0UNcsQS+5VWGtfMdBFdoMjyNIOVrA/j97LuZpdT3mvS6c+Z395MRXk5cxY7pon5pdSV
Z7J3w5tiadtLgXxMzOyGoAZhR+LzAwT2VqdTL7qRJSWuOGDltoSU3WTG4BuoeK1QEQ7gWfzK0aSy
dNJU6zaRj1U8m+DEFbGMTKAay/Oczdd1kZsr+pIYJMnCA1wu8bzUC35JOkpTfSxTsbwqZdAFU8YK
qnYlMIXCfxX0KLLLZpydnu0mlD8uOxGlowHDd8hukewYyCfUf9D8Yd6UN1Diw0Oi+8Ja08ltkHS8
9lW/FZsmI2UyzXDy09WdOxJNlQaDfN+b8oWI+J6WSqiuqKDRNZlbpBgGgVvlYK5S4PVXw1i+Il6S
SUzBgRkTNNGKMbAKjaCeQVd24OzFEwhNBBPZjD8kMJ6MUmg2Yx2NZzXDOInUehXE5rzPS5WeSC7U
4QFwmJsP4PuVpsZXmQpuMBnSZVowRxY6PjhEnIeyVrKLMIJaILVysDT2210zGp2JY51yarsw9/No
PiTjaL5abXE/p/mLWM2Di1TCiGxqLQSkyWL/EiTL3tdQ0msU4Nj2U1NmoI5avcnL2uy2U1eoiMrl
zp3Stp/AMykd6JKg23SVtbE6YTPlZaGgBO2AK0LNLxl6HDFnv30PElHzgAcxHRMDETlziypU7oUJ
Ho74WDU4+EdS2zPTxCgcjY/D0FvnMZStL0IyzwjaiyWfnHocud+iLWHVX41Jka0jTb1qMgpRaqlc
1on1ktfiddqGwU5FwW9HM8fIdjKuozBuNzJG84cxJxi24kg+Zvpta5kFiRTRE0T/6SQuM51hpamN
kntcW5bRebQUTQAeqAkmXApJcbAyaWtOZeoQukzqg1y8Nt2cXScBWIsm18S1GiRnkgN1YhCwhxMm
mWyHbCHSR9xZ1Vk77ulRn+5wC02rXCrOHNblq9pAJaCnORyLcbrSCiNbmbHRPBZywinZDPR15yfh
WqTUbRNzwFFzBDuE84GcuJnzEvfXr8RheUwmL2xZ1rErR0QqOylfwEPBsiuzJFsxgDwdCdvaGtkC
i+NhkFN4aZzD6StfkX2XHMniYMmySFwESX9bGOlGDVp+dF+fD9HMyXUWUZCazIszCqJrpQiFO/bc
3aFX9GlL1or/xRg5rxPS3e1QhrozpPr7Oul2RkKSclmEk2PgAHELzucAQYdyR4hFCQNEKcXbJurL
tZ+KwnGmvkFSrtSsjBoYWcpZ9m1WpvIL/dF4VcfVd8j43yoS/t9EBP3Q8Fu/Fafn7K35L8AMw1YL
JRyeFhYelUQDjsu/qimeivq9SJPvvsuPpcWfftC3WiMF9T9gqqN0QCOHvnLRO3xvCy5/Qh2Lat9X
NejyJ//QY8gm/xHuKnIWsDn/qMeQLSzJQPiopiDXpG7zd/qCP3aNl/Ln10/iPdYwWYmfEdH4Ek32
WFV4T1x3bad28zD/hoX7VY/wTyXBXy+x6KQ/lOxaSWE9mrmEa94Gz/1DeuY8SB4OCR+/6Tv+2HX8
y5U+GyFJ8CsSy+RKhVdvLtLf6Ll//kW++qLgbCzl4R+/SJB3OclMQ3jPSZP21mm+91dU9E/fm+u8
JT+XyHw1Wf3liX240KeKrCpxCinlMbwHzKSEVMZsY8WSbr2Eqy3xojtt1+7KvX/RuYRUbllKToo3
QdNxzVWy1d1ilXEuM7wPY/0nTd1PhvDvT/fDXS1P/8PvCI890GeaSve1yenXSTar4s3yuhXRe279
PN71IBVsGp6/ueyiB/rVw1hG8IfLhlBu1crgsuJOcsmh3s4HQE3CfXPb76WdbzcgrxxirPLdzrj5
zbV/NqCQa6NsXarxbAF/vLZQCbGuxm14L32h3WhS+3yCtPRoEvh7U9N1OyerSPa0wU5efn3lH7sA
3571xwt/EklZcg0UUlqGGpHNS+ijPd99KTa/vsji8v7Lo/14lU9vZqNg/1H5n3t9oVPa5aNI7n1G
nO1yQbZfKFYjAWTqb17Tr9qhzz+pYaL+QuxLE+brfX34SfuoiM1cssJ7lQU6b9gAglCFEYXMkG6i
ZasDmY9Q1y8zDbHONG4VsW/srNbbvSEJqdNFRmUHPcInNIbFMZXUk9WCWEtG4zoW6idhcelkZuxl
PmLKiL5sLgvvBT35jVEYFnhPIULNJLtkv9/P09x40lwG3zpv//It/mRe/cdv+M9v+Wm6yKXQmEZR
Du/ltXBuL4Ijx2pHOlETviM055Gm528sH5944H+94qd5I4+Dqe/lObxXrlUTvrANnMvLvMAm7pdY
pQdklr8eQV9FRb/6JT/NCf6U1n1dSeF95WXP1cb3JtPpPHAUB9ExaHHiw7mAjugSjW4DlITJ1wQe
9Jo+oaRrD/gtN+E63TabdM3fJ2fBlff+byaun00gUDgWjjULMPL2H1/i2ezFMG+5x/ow761T5sZP
v34K+s8WUUifrAkY2ha8/I9XmNqiUiiFR/cYeh19jb3pmFwVV/UrQdLUEB3B+0L5p7o1H+d96BLb
fc/uVfCip3Y/dUfSt/TtdCFfi0znpTPdB65PkrwNuszYCivperyoNiLerrfYsR6BpL2CLUsk71J0
q4vuNbnw7dge9pONEF22g4vnwf6dj/STnufbyPr4DT+N5ZSSL1VvIbynS+iFW5pIZ3JjV/S+YYG6
ojdcoa1OduG1uVXtalrNDtp6N1upL9DDnfCJ0h1/ra5Dr7Mtt/vdGrFMVJ+H4cfb+/QTE0s455S9
wvtpHR+mHfnEzV2y6db9pi1cA6Bbux530k48hDvlwjrgkPz1CPjaI/3VDXx6DwiTG8jmYQSghzio
u/CR0uWGevt+uEicGzoo7rgHgefc17vGpXLCoKh2lcOJ9Riu6v14mb9cPH8ZL1OPyrMTOw+d07vK
o0np2A1HOz4W9/JVsx+QeB+H/e9w3fLPFgJTtvTFTsS+5nMMZSgnkQDSMbpvXYLXtrXs6mvri7ai
o7aKV4g0aL54+vXsdefoFSjzbeC+//oJ/nTuMtnWghxhp8yt/PgOySFp6qYeR/fRnXwnvwlX6iup
zO2OBluC03JJg6SW95v565OF8vu4/nDVT5uLuQkSTcmz6D5elWdtI9gXzaFdh7th/7tX6LeX+rSX
IKmQyrnApZJTTvD7kRnBX0Xb3PNPTJy/M8Z/1Qn8ZUR++GafdhAVFXvM/Hl0r6793egmrn8ipsod
D6PLhHQaXwRvehS3jcv20R62zXXiGm50/5tf9acv5oe7+LTDMKYsnQ2wQPe8lOthXW7mdfoSnsMX
6xTsNE/xymNPrfHon0TmzvWvr/7VAPuXZ7Cg/bGmM7Q/G2TzNB8lYvei+86b3dSNzzjF96kbuoID
nPd9eKzczqVmsJP3gYtW52hSgfvNECOI5meTE7J5U0ZLjSb/k14bWhu1NWpd9w/bl8yO7Ifr48vd
KjpVdu4y4hqn3xf2y/b4Yth7jBW25GaOJ9vebl3aoX2xVZ3MOcuO6GS7zH7Q108U2lbZ+oY5JFxd
eYmzOYTuCuIBn7e98FS+X2+/3AWr68w++1tWYWe1d3KndtE62EeAmHZjP10ejdW+WD9dJvaZ2out
2StUfi5NSvtydNPDuDqee3fwKDu7Tmo768m9eFtdPF598aazCU7PgxhrH8+io9myU9j73tV356Pq
Pd2EjmK/A6O0j3dPbmXf3MF2s7/U7uScj7NN597eFPZNanN9W1op9sPK3wpe9vUBSCvdCV0+lQYq
0+Tb+YnKqn1ZuJl9fZrs1+PTzFdw94LrXcEDtg/YAmxt664ud3dUtOwj3+e1tqPV7eY1WJncHEhO
e3PbOb7z+uB7d0/+lpQH50Jj+Uqda8L8nMI58yyX0THuX/g9AhsENN+5cAR7q9mXx2u3d4/b1r5Z
j/bTtH7aO684ofhHTyNfCkEnsyZrucWdN+vzEyc19lyWs8qc9cw3TI6tfaXzq04XOp9CVc3lvVvx
+a3tqTZ+/OX/fPE0z1ubtjPuFMe59nYnlOfr7cVqtB83t9yq4qx7Z9vYF6RwMG4P96frfeqc7IvD
zHA+bHYA85zK9XaHnXd1MO2d5T5U9n7T2de1t9W8Axdx2GnZDjAg+/3ZdBuHHenM81k/qrbKiLsI
PBo+NtP7sbNPue1tNPYSSOaczjldy/bGC+3XeaXxQJXdl9BdDythp+xsefVsn24nN7kJ7CdQJ2ud
B+dd8ZfS3gXLbxfbdwTBuLmdOyH/8PBmON6Oetfe20nOcmdvhbNyEfS6vaOfTwcuxH06pXM8R673
7rm79duy0fFOr8fO2XWeZd8yoYn2cOHl3vptduJN5R273eXkHHu3X/WutGrdTWJvjoBxHHl3x9uN
qIche9O7q8lBJOje3h3Pmv2wwQ1l9665FtfepnUN++64v+TOE5cdmVc65A7b+8473yWuXbjvin39
8MpIXl4jw37PXG9ze+d4F7uJAXhaP/L4Mvv9bvMw2DzdyY1Pz4faNu3TY+A8TqvR23nt5eSa9uz1
nrAu3NCO99AneS78FKBX7WC14WGXu9AOXD51+bzOsVzNFZYbuvVuubvW2/nO9eXDy2DvR7fhgZCf
6qBJsuvtzZ3IL6avTR7hpeGmt6KdbspTvcudXfObU+RXDNFfZtkP89uiL/twmpMFU4/UivnNYHr5
39SdyXLcyLZlf+X9gKehb4YVCETDniIpSprASDWOvgfcga9/C7p5qyRmPqmyzGpwZ2mZSYIRANyP
n7P32h/E5Yd1/3o98NS8507xwp7T6BqbGl99E70+Hse4On+mbdCdn4Pd1Va7znF3sKOH/7eqkEEO
R1wL/Tz4/Z/+MMbGJnrrPqNzAEA+xt+WHNuzLHZw4Q8jDSh1653og9exHdU8cL/efd4Yqv+sLX64
/JsdOEwJ5iPIbqsJrftPzY0+IznaHbPYvklO3q13aC+K2+43d2P7pW9vBqAUDMWMXVAzvvnMRlpk
c2Cr7HlAahWnbnIXWjmHDbMjs9kIdvWKxFvq3v9dl287AfzlwjQsve08D3thKzF/eAqqKmiUKbiw
itez8S345nxUH6wPnEjaa/9OPP7Jg/lHPev/NSEAhp8BV3c39V9fpv9qvv3Xw/gyQtjNPv8ndKA3
O/8vRKzNgNvkO/Lv9LVfv8oGuc3Lj43n7ef/7DNjFzEJLgxgCGy4yC0z988+s/sHKUDAeTD2O6Qb
4t/7d5/Zcf8AowZWEocGnJLvVvB/q1oRw3Ji3pItvsMDwVf8A/sJ5Kifng8MKFsJxi/cMD44UN5C
gvSE+RchTv5dc4m1QzuMJpOqDK5NY2XMiG5x+LipDIrdCijWpdu2gsWuOqmhT2Imzg+5ETocBcgM
epGjMp+GFAfLPuHs50ZN1fd5rFeFqHuckdrEOhgxtrhW2QXn1ivVtMeLF2oo8xWp3tpD8nfjGrpO
9uGwGN+waaiSHyWhLJ7mstzyZkT5XqBjYNzt4U2Oajf3nQ2xYl/41shcL6Nb+h6Wdvbcg/cg4mEC
yGWWgfugVOrx8VxUGoRe6+qclO2EmdD1Ff9CWubJzGby47s6NC6CJVD99RhWAf5na+gvg1lBiwGp
7MUSjO9lBmntwahC8zpbknKPh5Nfa9fBfKOgnd1ki112MH9mNG1I4StYPtPaHcfCsGL++uJDImV/
WVaNwGzhIVmPskKRL2ysxP8SZozFBLp7jjNdqPHbkDLIuoRPopEbFnCdALFnYba3VdkHcTcPJDKv
zmAkVwRKZjP4YchPZmcgaEi8PqVp0YbZJ8WsgeyB0Q9v8eO7KUNp5ZLFOpfyWuSD90n0VaB2k1/P
n5vC8D8Lp12XaK4L5AcuxhM0fpl/kkkehDs7qBClzWWSPvnCJkFB+bX297NRFDdVUI03gzUYYmcF
s6YcTBOesjTAf7nLTdO68oo2+WT1U7LssjrjcNkL4izyzbdDRFV/qqjZsVAGK5bxtagnjx6okz0R
QMrYFR5U+5T7lXytU0+Vuylp/ABTarU+V0FPG6eCnSRif3G+X9qgg1oWNchq0zDcu3XOQO43LZxV
FLulrw9yk/Vcet5k0Thpmt6Pg8QzL3NaGHDi6CG5uzbPyQHYdKAP8+rwp3X+RGTHEubnEsVIfm6X
DkViXqkb31uL10wbyIs9j1ZMNUvzakU+C47N9ZKHMewlZvN6wKpTJjnKlr4rM3tvZln1Qc3uUsei
EnALAq8+yqRZ7xafm4jqRfmfBkmmVrTqAWuMU1dkXK7BkD4IzlkrgR5L8DnLZ/EcsEvg/kG4+8Kf
tNzX4Iznk7v0TLSFN7uCdi346DYpWvPaJgtNI4hMjHzflL0M9wwVzPdu53uUwfMwPloqreZI2GtP
8S6wml8gDJxgjgPUrvaYYPLuJlQaHh6IEueLAbKhiEKsGncFTPDnTJfW5zCp+q9osTszxnjC17YU
KD2V+lC5pvpQGlbxzlapvRwx3dREJei0VcdmLgJjZ5lJ8C6Z6ZHsEt8cwOS7WkL3wwdaESkS9GGU
Yy9F6BaU6j7MoDfulpHwGn+k02VP7TMum/UzzhbCaCYj6wkgNY2WYBobM0moXUQvo+E4FyOpstY+
6Grni2oL56M5YqHZD1mPtwgxku+iZuwlJENYi5FKZVrGjSxQrA62teyTVhE93Scw1nez9hGOh+aE
tixDMGSwhHFXEkQRek7yCdFtkTBxW5BoxL0eu+WKt5WJf+i3+usqVHlPeuRSgpEQo7eHc+Fd+Q0a
XdQRm7grXwv1mV1C1HsXgSQgCsNqL/G8Nn3EK4DFxvLyMiVewNTPQ4MSiByIDC/1iHCCIA6ls+aK
XGmUv6G2MV4JneN8y8HEVDeV7OvPsHJyvkalpvskRPYa9W7jvrP8DsKELpgFAMA28z3AJ/aCdVyt
bjNyAfrOhrAvLvygSHXkt0kuojQDYbOrjRWNZ9DmzRKFiBhZ0aUnToOvexVl6CBrkAfSeg/TpPSP
KbR951TbMngQZdGHO3zdpXsQgWHc8GABIvdAmLf3XZZ4BEkM3CSI7dL8hkbQKskIYkzxsLZrWV70
yyrEE3Jt/veU7SqMfNGNZgzNdAwuZehKkpFaMxTxxJb9KVS+DbhcIaHdFb4/+gdBxNON4RXru6YZ
hLkPRTqRsOR7+nWq6/LZm5xmOjVN4l8mjlmOyIWG6fOYZup25u51l27tSzSx4W2KGmWOe8HrtMtg
Z9ABmtL0N63vn8vNbVfHxE/bjqBKBDL+W1ykUysgEEGG3mrMh7tKyPTMru3vhT/K2Mprd4/csb5c
cka+3yuhf1T//V+Sp/7DaECkvP+qKHzAJFEjsPixDPz+I/+qA4lg+AM/MXgfoMpwAsAJ/bsQFG7w
B+J+BhW2h6Cffi/tuD8VB94fm2+ZtxhjOz58dzs4/FkJmn8EqNE3ogSaFSZ25j8qBL/HhP+fgwKO
V6pTwlMdBAeg0TGO/HxQkJbVe1j6Of1CFyCVEYTteEBx1SA/KL0gPQRYEW+9xkjw9E5aPVderS9d
mSiL7LE8T0hVMOV7cGp1uhuyARVB4ZSFFZk0+w5VVW3/aHldHefumB3yOa0gl6tSYAbtTMSA5CR+
ysXaMS4p/ck+Bj7SG9KpK/A2iXKry8UPrBeHihWyTrhU5OWufsoLavWNvx8Q5xC3sBTNHIVkHVi8
gVN7Gy4BcWFLK0ER5I3uj/UkFPPibJD0N1HOdXtMgPOM+bcin4qNxHkNZgSse9Vg1zhMHmXKWaLo
pvAzFuq5sa7X4t5JCGzZggeWKoaIU1IMNXmIthdDEr2rMiXDOAjS97VQaj0Y/VjBEUp1eE/9lnxz
pkk+Ja4annq74eOEgbSf+0mm7yxtaXPXjQTFTLaF/3YOBBlPoALq27zGbxsN7D8Vk5MKza+ls4Qq
Wvr6pQ/z/LlxHO9ThlOKMUWOATcSodfCjCGZfdq3oUV6RGGvdmQuor8OV2XdNaVM3ilL+88NIB4o
mnlRPlZ9lVZ7Y8imR+zFmDKZ4AU3XSoJF7LHIPyQlcZ8X45W1+9DOVdHwJFmdoJ7JA9SU8GB3LGm
i34uM7gcYc16mRTdpOMVtFV37QQioDVm91YbDaF0iJBz7P4hMIeOtCEx1y9Ul9ZwhVNDeHtZSn6h
xNn6Lc8hTO2B7gTQ0PisQUzhv477bsC/wgYgWpzEa+/ow+LK+t42k+YE51tXkU2fpNnls8IigQfG
p7Ky2+wrFtTsQ5lLmR8X+PlttHpSEHVXpiM522OZYzopa6i6wzC3RbRCUepII6m95MB7hJQv6c0p
wVtkoDpgAyQzBYcRSB0tzTx9qU00xRdQZvQ3sFFanFvhyx7H0FpX97JsW3GYvTK8R989ajS3lrmf
HNF/0OVYygvTKY387CU99eI8YYXaO9rQ1hPMW7d7HcLGyy8Xa50fzJbqDU0K9t29n3ke6R14nPSp
60XyMFWFxBYrarvcGU7pN9irurJ9J7y1Qk6smMl3keFlKxNfwkRv5oQTAehdok92zlD66bE2cztH
lqfUNdG4/rSHMAXKC0zTBi6dGvxGYSvX8S4xROvtUQqMIzLlYRbUp9CUke01KbbkbMjz+jB2OWcg
mE3mdDFL125Ohmi2IhOeiUYT4JLeNxdyvhqaUrRQQEEkRGBO8jx2Lc4G3KKBvXlLu7838cQ85KFR
pLj+HHc8C1cPj94gBYlt1Rh+qRXn7n0eFuKlVHVxS12Yj1jVuRd8mbn94vj5/Em1aYr0W0sKd2t2
80gnqX5s1zCrIqNrqhyYCKlou1ZSVzP2a1r+2eraj72NfiqyggF7UKNTFL6uu7yUVpl8wKAkv3am
03wrMc3bHB7clWab1y4ZkTuNMo6dV9qYJEM/vXLLtud0aSfFF/pHTKHyfFW3JvwvgrWkV3k3nZNR
ODX1anpULmvw6kL2JKVY+sES1UNZ5mcZ2NN9F1KiHMPc3Ijb2KLrCHE0yaXN2EMdFxjeHlu9kjlT
OfZlwWF93c+zDzRX07pyjxgkSgc6lUR1sqT+gLcuLKe4a9rqxrWatn/FA0us2CJTMqnACvvjLvX9
pIo7p/AvVDFxcErTZhaIb4YoYwnk1Lb2/SdlK/7fwOk7ES2GFlm8uOq68LwKJfMgCXqZED5jZktS
YtM0DrciGOZPU1OTj+atvSburluy12QOJ3Lkco6iyNiZf9NPwIsSkURkt7sFDWZ3DPp+ATXX5N2z
BRL96+zV65d6QadtV/a25uQ4y9AMo1+KDD0IxFqyTHDGz9nAoGfx6U8UZku5VsJS+IbfAJ/HVCnX
3Sfcrnu4w+6nrAQ7C8fvovTrIAq7ok9YPKvloBbtYQadl/nRGbMFQdrgOQ8Wv3A+GdoF8zsazfSa
TR7q8aIS4WumxhZSl4ONJwqzdcX9Eri8m6tX0YtZMC2drTkxnd28esX7efTdKbLXzJH7lm38OqlS
We5VX00PlqBzRMyQI6ejYyfVB44cgzgDvAhPhbmM6VGkc+YShKlqCdRhRp9lenP6KJbZeJ49wdtR
1ZQBUbZ6aXDvYCLFHLu0sC8qGiuJa6Yk+82eyx7XVJw5VvyJ4f+/EvI/F15qMm78nzuM589f3wbi
mttP/FlLbliwkAALA/g1NSP13/+uJS3nDxd45E/pN/+uJf0/UMI4NgEa/0LXcGr4s5b07D8oO7di
0vAtuoCe9U+Kya1U/KGUxKpPErWFj3rz8aNceNNzXvqt90Q8YIxp8bZvGgmytNPHLtCILBaCCXBP
DP96aP5HWdfPWh8SSwgrQUW0wc6plo3vXf8f+tyT56ZJkracpCkbX2algWQo876GcnI3K8P9zeX4
gt98RA+3O6+hTZSLxW34uVoejZFYLhvDdA1P7TiAmMIdvpasTGyBP9x5CqxFNvWPiT9/eyloQ2gd
uRq5Cz9fKplKuM1AO2JpCgOudZi6O2daknBnkLkW//piPwsD/vU10ihFxQxq1vwOS/pxXDAAojYr
sxnixu5x79v9dMyK0v7U5UX1MArl7YHWtFgJvam/3rBGv7n+391Gl045IRakw/N5f/6ws2Ekni5F
H0svqC7baViJD+77q3Gd8r3qxO80j397PQ/ELkJwAA9vH5swUbh4KruPEfd374K16649bc+XGIiC
SzLEf/PY/P3lULUbEL5d0Cg/f7yumkhop9cYt0CGaCKUHD9aaJkDj9pJhUF5+vXt/LvrQWQwyCak
JWB/V8j98FYMCwbiTC09+j/tHUZ6eneGKsPrypLdrdq2zF9f7+2zSvf4O6zQ2FYgkIFvbl+J/XV1
Ct3Hdb46d8UW1TZQTe/Lts4+/vpSb4Q7zNDeXOuN9i0Em5QD5sTfX9fDufCmGq8ovmKjyIjjkHK6
oZV0p81G3weJmG5oeDlXSZvQGfz1X/J3H5oHFnQJVR3G3TdrgcoXCAElf8gSVvV+8YUiYjTNLuep
U6+/vtTPfZ3vn5nkLxheW/YKy+ybz0w2eivdlarHTUPa5hlJz/Cd9cO4NPT5h1F9pjnsEjIq8Tf+
+tJvVwaHVhJbztZWsjFOfCeA/PAotWYRUlzJKq7eZ7G4cdAefIAcsezXh394IVY6Njc+C9YHVpA3
okHpjJNIRJDGhSqCXcN7FI3Q+1Lyo4UdVyFpijQWbaJX5+FDO5bT8dfX/8t3TCfG2QiYjEtpq1hv
GiFz5tmZaOjxOuWcXdqpZ5xWd9JXQQoYt5PmF5U641mu9e+U/H/5hgmycGjEuDxLAZvx9pz98A3D
kqnNDnRvPJd1f+IiqL/pwF4s3YKtMRjqaG7EfOzm2tvbMvndiPqvl7coDJDUs6Wxifrbf//h8l1Y
hGaeDGk8rO56sCTTBDvpcDq0o2fGVomFILAXjtHeOAanhglM85sX6a/f/JaaYIKMZOrJxPTNNz+U
NUG5Y9fGemi7aAjyLxnM36jz0vpo9jQvurAODwoc12+e7b+/MN05zrUYe8I333ybQanGdo6WkpPT
IQwJTGDIWB9XTmM3ePadJ73M7wJSm36zt7+tlEjxIyICA8NWkRHw8+Z9JsnUNJnYNLGfE9Ei9AKG
JaiQhlUWqqea5590m9/JSv/m0wYm5gnmZ4RoeVtb88cbrbYyf948znW38WzS0D0MnjWfoTb4kR4s
850KhuChZloQ/9NXi/oz2ExXTL6J+3jziNkwNvQA4zm2wXrQExLNR2kU79vFsU/B5Njn1RyuS2m4
v+ETvd0GAe/Sit3iaWyDmd7bV3qbl5QNW0Lsdj0TDhWYsbG6NrgZ+96UoTj/+mNuPPafqkOu59Ct
4dZC7MVJ9uZBzoAShF0+gN3OzfVlzjJz71spqnM/U8YJ1Hl/ldAKwtpBm+5K0mm49oWwX8cp6OMu
ow83kzZ6blU7PAqnn08Z2LXf3Iu/PHq84wBr2UYYmiE0eFNWFkvW4yp11d6j/REJwFB7UkybE4C6
/CR0OkesRePxN98MeYVvvxsLbx+ZYVvNRZUZvnkG/IAGkyxNb59wzqbB4s79+sm0G7v85hRj1d1g
xaz1VaUzYVzKMcvtOE/y1TvOLjmXx5auZX7UTBrLhyHDTY9gUDqGA5IpsbJP2D636ZANT+whSWHG
Rk4/tIw2u8a1Lwpdp8Mpcbra/TRbQKdOxmYy3i/D0gvaLo0hjbjyYVxeBCkQq9MEV1SRu95ihhF5
WVY3trKDl6FbK++ZXNlUXrfO3LcAQuwliwqZzRjExTi+GtpbrAuRyvn9ugyWEbWih+RX86hnkWF1
6ztpE+MTpdrmOaisonBibUPL2SVDk9x1IB1kVDUUh4c6NMESToFyvkJe1qcaMs+HRYK+I9C9R2Qx
zaF84oBkZNhux2DfIHsPmEKGor5bU5sYaJF2CAbasvJmlvdWXHUsAhK+RTW8hM5st4fUBcVVIY5a
zp3MN67QOg/TkQ778mGqHON+iz0mU211k09MBLv5gm4w+b8zmqUbHWgh94qzEGrhIHHbYxEmbc+C
lvqIZR3Se/fkw4EkMWb+X9LOLeBf1pLZxM1bw0vdkysQO74Y3wdTP1hRTyeFuOGxl/qcD7l+0UE9
30yN76mDEvCob2nrdvQUpzYlZI9pPm0lEynHjnODOJdj5l7Rm6M7xe/bWnS5f1OvafONaJqxPoJ8
DN3z4olxivjcGY1fla7yBIfKOvtJv9ZXvmmkC0QWo+0uUmlA4KqKUEDrd0d5MFexbExqeFeROy5Y
34ke8278MuRfMJTssn1L9kyOpWYGQp8qrNlwrNLAOig6osVFBlLJjFLgKQc2fTuJc4o6ebSrSsP9
WNKmiI1hUZeaTg7d/y6X49kbKoQCk0kvcFdS1k5nMu088hyXNvnKpF3dwJKCPEm7s1dxYAsZRoW/
zo922y/YrdqWQrxSVtrtilEk1T7x5ua5hCGZxU4/mvU+ZTWrD85gF492LTNuQ7+haZchGQ80nMbm
nTXlhNxvxv783lD2EFtuoatLY1mzCo1MPga3Y4Oz50w+6HCjVGJLiCau86A9G5VL2oQwHwnESoKH
dqz7q3bVnR2Hqd9whV4twX7MZ+A5ZrXQfqtThgTHfjHVkRDQvDlOrpPcOWU/VCcqCHBiZZvPvE7d
0FEIV60B1oJtr+KtgrOwx7WdP5lDmLxnP0Ntt6ZGkMDMScI7WoyQALzR89AUl6QkRV5r0ezCqtW8
enJgj6JCBTrmq3DJDrWRd/Ndaia5cW+lZdXFNDnKe8difH0kBqw9WIaBJaLM+mbk6zCm8G5pvS68
4+ATdlE7ZDYOEd/XD01rmcVFWBnTVdabaR9bS1F/1uDUVITOak72RLQk5zrT0Mw0JdvWFDTBGLkF
qRi7uTTMHAhhN4koSRi8A1erpiWumhK/IyeOWexA5Mgv+WgZayzXwLoWpdOEewZW6Wle6NjsxjUA
+0SsXZIP2V2a9mR7Z4mb7llNODyllUP+OnMON6TvmZv9RnjZXB/tUKPgLVo6ykEH0Ol2apGsxMie
2pT0ctWSP94oXvMUO59PYiI6kUhapVIHd2lNY19WIeEf+DqXp2IunJkSRHJf89H3vXeO27nznqnH
mAPqdYOvFd4doG0eR+Q487rE3nk97WCdA3mNRrtdH8ZCBAURaSQtr8UAA1grRDmHrldoKgs0eTUM
hHDFS+CnrXG2ctLE66Ulmq4EKGDfToYzvfeN3jdO0pgQjoQyfUyCxfsANoAT1ibRAe/AY0P/tLSm
nTcnIiUlBNzSbqAwzPZIBZwOrJFW5IroevX2QNiBwyVzRoiH3SlVRR4ko6dCkokYZ0md33k9Ucwo
vNJl2qGT8ukHdEH1oJtgYQFdPPPBB4HzeQhnQCUUiPTNvJ7sgmKhnjw33kAUfMF7Lg+1BJFwRCI1
D2cnLIKDalKfPZ3ZHdtRkMmvlSxARzWBkckjkgf/KdSMBPaWMgubhXGBGuNXybwygF2ZN7TlctTD
WF94U8II12iS8aHVDejlIRXqch0ca+uzJ+XAMqBJBlkSq6yiuvHFh35Y1291Zes8NnPLM+EdJkE0
DBMZXlmdgt2rIN0hCGtVlR14pFiWyOvIr9ewVxgLVCK+mqk73lctPefzMidtTGqBw5ZqthhRnDzH
PJkKw7pwmMXN+6wY0N3ZdhJ0B3JReDHUYLtoThz407upbpY5UhpK3h4lnzvvUs9GNehUs5jIRaXo
4P1YrFcIfcOVkQ7hq5u6RXdIdR0GQHrK7rC0vcYkxsio3RU0518lJtU2alqj0HvpqZWJKrTj287q
lnXHTG52Y98ogpT/uLRYshK1JlGVDhdp03yRDmVFbGN2vbFtf3gcdVW8MHxILwY3hV2zqsaREdVJ
/erOZVtRljnyml1wmPfFvPivjdMN1i7szDaI9GRlMhrDEh7aUlRMEPUaFMZVNnbuEEOpGa4dM1sf
mQ53H8tlNKZduoKPfFh8lYTHltlMF8FIk1/EJAPvKKbATJ+qfi1uG9CEKgKEsA47AfKNehQFzmdA
/cu59+TkxYmX2NVxbmT4CMN7IccuJ6BiNw5b82UtYIT03lx8TpK8q3atOaE/HAKvUBfNrLc616b0
YYbXFURu9i6j/Wkqz8zlhvKg1rC4MEYT6Aog/1MbFAHYHEdTLJTc8GrfLnUt4tkM5JPU/nywHBaX
WKWJ+TUZDYhNjRjBZ9FcI/ME5V56Wv3ZpAlVGgETNwFpMWprHw4PFVNw0dRixCvSG/K+dUru1hCY
8Bh95lbmNbKJYThAhwz4WL0dop6hmCCHAAC4PJqeSP29BjCB8MpENMwiO1svjQsZJqq0ZvUqvb52
Th3215ogwpDMUka2S3qwJtkuF52E9qWadgcC85Vq0rGvbdNF/bmmtKnsUdj8RmyTrm6fZ+Dg72sn
A1UqezRndA59RtDz6OgnYUxN7MxZ8Fiv+TaV75JFXaTU318UhSgNIS+1Hmsxy0fIaUNDgV9Wz2jO
VfvFoBF8DJ0ROHk4aF1d18ipSqRKCmX+WloahVIju/FqAC52NY1gD29nt+8u8iSY2wPxCy2rmGht
dSaGKfd3YbXA4ROVh1WnoGcEWs1m7LW4DOIuetSVaeT5LZ0FoTpI5AXJuf0hTUZR3fRkB6M0AY62
Rsob5unUKphMOyKiCnhwMlcgsTvHqUgvCtaKKCpVmhENOPWxBJ3pk/9YQyen5IXUmPfhilQEYc0K
ETQYXxCN+Lz+yUyoBIK+8hIAjzEcC9lXVDZBIk/NNNo+ADUmW6nSqX0Sym7Y1tVQIDQxzeFV2JP5
uR3lTF0E8zZaka3ZezXVawjFyqlkRFfJfDTyLGPwjepMROB/eEVXIzMZbTuy1BE4pOrgu526ER1Z
kjvdBzywfthB03Qd1AG71Eph2c8AK1l9CqrcyBqLYI71kgCcRTqQ3+fdyJpoIRM+WQMb46lFLznv
OHpyTZjxwRdCufyFx3PRn0XqTAO1bsfK5ztqzPZpu+R6oyI1VJxp1mWnUTZolLtZ4BlGKaDQwFSW
gUHYz+1PNrywl7mgGXQcliEjsXEK62umoGEf69bPsM3PdvmMIINCcix63tAsmPyCTpWyzn1rj5Sd
DqUu5aTpwE3ykcztxr7y9c4Jui48iCFQNajJIsUxF+quphAmX2aLqfSPxhDmaGwcYK23S7AG6NXb
MWtPDkgyqhDwTFB3M86wjDXaJV6Y9rok5jXF88zepfcpgsjd5AAXjITZlkgwQzQxCJeoMy80chYH
1qpCwNNSvcI4Lbq7tJr8R6mN4cIfdU+aqwJvypKhN5C+K4wYBjA1pOVlk0FxJkYHdhBAOjvsy1Mt
BmveTWKa3hf0RPyd77cTqVgt0ttjY5J3E1l8rTyY/tKkO1+vrRe3BC18IVpbNBeOQFRymWfdYH8B
a7icnDlspjgvs/o16MrOOUyJrj4DhoU1ptATsVfUvt3uC4UFYecIdjo0MiaJy8TQo+Mv7HE9+uEI
sd7jexLHOpVmFela5wcQWrC8WjU2Z7F45Xqa/Up85jtFkA+eLe930OgAetWIBi/AbS7vOMUSOZOt
OcURKdnIqoWl81uxhjMu5Y3+aXZyvezcYBuAd7ZQJzH7q4qhlTTvirkdObsiPE83uLGJ4isbVL/3
K2e9bfrCGVh9DfU0AzfdfhyJNX/SPN2ZFB7vhVcivp4ZFRmENlskvDnoM6K6Y8eMSeAhGLGWK6Uv
gMLqaqJ5YEewq/2nojIyHhPpsPzR3512nGMyi+AgRviR5rXtT2Fpj+DW1EhJl7a1vSWPgS9Ebj5D
2h81sOaBsfmh50g37X2kHpsoltwxt+ooGYIsM57KgIjwuZNNEE/LMK9HJxkc/rETw8WQkad8DjIW
yCaojC6Srs70YWzJRJikRlhi6NGCTEaoMCk5mU3LmUkcnmQfAUUXOWmxnvLKGzreK6cENR3W5qs3
6VQd4F76D4gm6qvMGZfq3qjSICGdPNdUeM2CYAI31mjtbT9j1yNYr5W3zKO8R2daFxWJXtrXmDiA
Uy/SQv9EUVD5sSdoXFyKqlyanZNOiYF+SKQqbpYRnkI7j+1NGvrTcm5bS8nD1vTp4mzwah752grk
pdWl/nRk0V/nqCZyzTlW8JVDaN8h6Rj4PZKHwM2L7YDauBl2icoZ4LStbX87eWLIvpZZLtEbuBNr
9X7iUzHnsTCHx1O1gMVjMgoEust9uez6Ls+Xk7uOfRaNuWN0Mbhadz3KhvKavlsbPJInMq2PHXoK
ULzBtLwPjEJZB9dM1Dlp6jQlyZ2CLtIq059WYM0nbaasSJ7M2ZOMrJ2+OsWwXkkxrSwjjpspIGRe
akYDsEUkIwWo331G2aGvGsuspohBwTSCpB0YfDcByzCsjSZBDIa4cortYu7uybMbpqhh9xhua8EO
jqt+srObUfhpCHethzPd5pYvT/UkGYlu/o/uUFIb4+5tQj/br6InGCMZiorSzJH2YZ4WuJ3C1tU3
pxT+Neq/1TrYcrslRu9Idvy58/YeR6wUnCId6k1NZKUA3O3ho087LIgDRCsLui0FyNYOR2VdLMna
fQpWnwpNO6nwnvRaTS5Hb8u80AQLB1HOjPreX2yZPujUQa9IKEvm703HHEvkPQ0d59DT1meMQQ4c
RyiXZCSaDWpOoi6kHfEzvb4a3QwRim7YzHehwtpwYLeC/TkTJsWJYmzlk0EFJjBAzD28UFT7vC5F
MDKEW1UAl8710mGXVcFIFniH5DNaK0P0+3VJUj8uSs6QHC16S55UUQREtlB6ngubH92jMpyu6SX4
K22ERGV7lHWu3pugA5HEBVaF53vKUHky6ctetDVMNylFLS9qY3s1VfNsYxkZ2S85SG+2AXNZ5Xuz
yjirJ6bWV30pCy9qScu6Wh0xFlHutcm3jJX3tRq94KkXg8Zc3iUZn8CZ/5u98+iNXIna83/xngbJ
Ytx2s7NaWaOwIUajGWayilWMv95PfwYcYQPee3MX997BSN1k1TlvhHFZI9m/8Ff6y3mNVfeLiDuC
60SQpz/50nfrUcaL5R5zNkluFO2n9baVKnxgQlyXY4DbZX7ELpLNG7hJKZPSa9CNoSntOXvWCNFW
XRp9jxCLoPFm6Prv0CkwEDRMZn8tMtm/baO6B2/VA6jFHEVM821g8H3UoC604yzQdSKnbQAtJXuf
Cdy1OCkl7V89V867Nzb4qxYzVW86LOwfFTqzey8V0sLdmBdGJLbHHzyt9ZQdOkls9j6vVXn0/MyF
tgYrM4h9vT9QhgfJdeNux0ygcyxLVRyITGWHJcGYxXy2nPUxmErvRF9R9SNUTuprqyznm+NjUM/M
0Hlw1ClS4k0QMkAk4AwVzzvrWL5Df800AjSE84YdWf1QApDOWKScCpu+ceydrwWIjQ5XvmiPIpEv
zWrIwhxH/DNceq+7EKeuSN+2x0EkMWHDiQQw0WhUEd6ynmrqrRc7t3dyKGSZ2KKegRMFEdB+0YA1
gD2Oeicbl5qjqVpHsw2L0Hw0orJu9htu4/3ojPb3QI1fuQHChBajoAQdJFGi0SXt5yki6NlIWhfK
euKJjVkkL4Ef2ftMDS1MhMnocLKz0IxJj/sF+7XVj2cupqba8yzA7XWS/oa0FQRHihXp3YB+EPls
pl0i2jGciH1ekq/JVhawRY3AxV8cdVV7ex6yeww/2d8Qz4HD0KtLSdFBW/KV4ZciagK+ycadxeuw
JcmbLhy0u1YHf9/wwoxMGMMORr3bVXyN226wGnV01M1IR/tpWu/USMbkpuoHyhayQKnxphbvt4sa
u0+rKL11H5Cu+9yGzbggzlmJ0NJZdEuTpKLn5JgGnV6mgqY5Vhocj79Bcw5hDZO/Mhvu6xSPHPov
ADa00TerFzD2AGN6+3EdyPolwjcHqSbEo9tXTr4URENqNndOCqdnPu26EFm5QXIbpPT0bahJygSM
ACUCBx4680DLAsmoRFezGhaO2sfhukbsJHIk8mPNaTaMorWLtwWlTGYDwNvc53Kg+WPM/fUXWA7k
GZJ2IkHXFFzDDsvpQ3sKpMENSAuMh9Hf+iWavi26doc4LmGVCDZrvfBtgxqnG4KvaUCUmRQ/JQcW
oFLoLYeUdqZuE5JkfZiqXr3x6TgSR1idX26qZVzs40rMV8cItNFu6x84ENhkxmmdh63EL9qRAbta
9YaNT+a7WuKQ2aAH7lP4FjckM3pgNtguqxqc/exIkHeqe3o2mqjEepZnK4oCZ22ccAsDOg53piqW
B1LZ03i/1I6v9xz0Y3dndxzqh2ilLeY4jzZZsW5moiqZ/eJWw+JI9QmeW7EBrfRpJtnYquMS8rhs
Jyi88WApt3415ZI3Rx8/6zFH/uNQOzZEnxVorofi2NZPgcDqdClrIrL57M2clEhIHlK/E2YTcymQ
gFDlNvNLVmKLQiPv3WEBzdxN4BdsXyhLi2oHypWvqCwFXwOFzwGNSW6Tevva7kS+LbKseo6zBgeD
rqPpNw4pDBFFm4bWpp7E+GumeGul6lCv3LKwQYk0Uf9hZR3r9gLukO4yeMg2oaGu1Um5TDkxVYFf
D0cEpvVXv2CDJLtct+3VlPQpbTqaMv64o8wxRLht9CeolPvqrUiGb5p2H627OxP1VpIcu8+WXPwN
NVVINGoMiiQ6ER0CRZ73lrQcC36DgFfsnMxv9NfmQtg7uGyBaU9MH2gbxu95msBJ0iLtEktPqj40
ijx6YHbkqacUCERsch5L1L4E3Aa7ru3yamcsGK5DRxzPuQrCCmdatqro2OjFf47ZjHDm6iHQjzmb
sgMcpLMnAO712aeeJd9JL++Kw0KKkXtl+mNjqQHk0osnujF9LuAnqC1oc3v6p6wqrnu+ylCHb9At
MYaoBSrygJEuExdrmcv8yW3CRtwP8zzeklVKGT93VGqFd14VFObLr2JBiLdTgi7DUupHx68asYF4
lPTp/t9p0/+NT4ahRRMR0HxEC3n4vwoqPZS21Jh5hJukxXSajQgecALEOw45QfUQD+V//H3/38T1
n25OuP+z7JZ2qt/9oP9HC9ftD/xX1e2tTz0gwCESOGnRQP13A5cr/jNcPx56Ao1C4P7/ITHWD/hP
7Bg3pz86AJS1/01zS3UVjY+3Bl98XHy9uL7+H5z8Lj1Z/xOzzunpB0jDfNxlt1Sl6H+18jOD0o6Y
un7ipC5sMggXcaOzCg/1sGLZ1hJvVxAe0OgR2DlY0cmvswcsMWA3ebrWFyzI4aH12i9lr8j24zXf
rp0PobhYGAHwUbvS7ROXXwRNu/3UZsNyJF6ifqE5iQlyAuTKx/6sKs6xqARowhYT7mZs5bd6SSvx
yZM/R21/CJp1fksxNnGJ2YiMAp3wfwXbeCqChAl/3sZ1ue5pW7khi0aSgxQ6oNeh3zzNpNsfKb3+
lJ6mXqkkVGnQIJS3zale6S+ZbmRsbt857kr1NSbqDVrOnA5r3GxKykMgJEfPMulLA8C/lVA++45v
iKkgmy5NsaDvaqNdF7avQHXxtqmnq2u3+hHzhyJMO6NT0Om7c5u14iTyQexbCNNjEDcdFg6XwCpb
kQmlautYpbo4uh1Zna2dDxdwPEw4VZiDcFIYc+im9LZvidXa0jsSEBmvyl8O+ggSAKb1tVZdcCks
yXSSD12CqoJAcgHoSR/FHXvn8M8M0ZE6+fW5zcazFxiCpxqHnJnIuSvV6rM/uXcicJZz2aQVSTq9
yildDs0OS/VfJd2GjSwc5Xbo5IxisZ3fsNH8xFXRUzWgu33c98F5lak8pmv827fWh1Zn4xYUzt2P
rUU6wVpRq0HE+c6aWVMmn+ZNCrnEzjj9IzLa6mrRkYWykHKQmW2mFnV8WlRH4ZIu0RqlYXws1uEk
aHXZoNEEeeuKKZFV5W8yGlAZvYsLLOlXnCtrJ7l2Og//s7MCji9Tw9abW6+gwuaROIL+y7FrfGWZ
qo/5pNJLpny2QtIJJkQJI1Hlwe/S8RJvwNziWHeIUCAbVVJVFIXMfI++1Kih4F+c4I7+yDOeh/cA
CpiHje+CajIP7KV33mbdliz+eNWaHH8G1HOTecfR8+KHpi3ofydW+Qg9ona2X7cPdKpjAOoGpAMb
Mq9jXk9P/zIzYllQ0M4+18WkLsVs9W8jUQc1lqKUV+tQGa/d8ulfeiI0knB1tmpVmBYH9zBSuJRr
iSBPUQIC7xA90BIh/qA8QfpK89BWZ4PeefYg9549lRSAqMVsO9cyd449C+gmdcNg0XTsOodojpvH
sjETFvIqrDZeWzpnZADOhija4lqmIsDtpyfSQPLgZ6qW+7gxu6GkeKgQENA1Bj/QjDGx/dJO3JTr
vMZe9uZ10HVNl/UfLOzlYyMlg5DLEjtVktCfMe+3kxjmQ7UO2F2GAXJk9c1MG3hxF2p3eFlR8OIe
s9Cjc8F/uKnWuHfM0ZTDuY5iAhO6JT1QddKlWxUhvRmH2j8PNMlSGjptBMTzIaf3YsMgR1P0WJqz
CH+HgQov46go/ygqXPJwkte+HwzPVBjF+9CjRmtw+moTg98/oU+h6HXEChgB8NxogXTXF8FbkC+f
qwYvEm50iKsmPWUjyEIbQRJH8TP3NfHHDHNbKO+W8bSBD49sDljymu8KXEe7Kkrjs0pT4kGCzPHv
O5laz6Q94pYvCQjqZI4fjcPBx8EaFYF1X+bxP0nRQSNhZsai+vL7QFzXccas5QZXO5x8vPQot8p0
9O8seo/Q0DQ8ucSp4BkYh+FhbAJM/35rjvlcIChVzT1iQCuJY63u88iv35xwxCnmQKvPqYFQsSRd
PUQS7FQv5EEITZKF64PIc98Qo1phQRgbM9zQdRKRc/xjXglYtIWu1AVl7R0rKE5Qipv0bw2/4CKt
qHLnoYmbz2UZTvm6vlbcE1kfnmdp76gt2TrxuPOGkCtsQc4SUKizQKfl5NMGesP89x0Q+LKkKOjj
4i7FUjl47n09R49ZXJx9v4DEGHgruyeiB1DYuxbqEKdkgnYyNBKjD7M2fDYF8b/j++SB3iKersvl
yRt684curpquCcun1kjCE9SPGa5JZ6L6x2rZImjfWgYSLkp5Kp3vsYyuuDDNxs8NXX25KvKnMBf2
QwwchL6lRsxZ01G1Fe5gkmVu4FXnrkZ8NMWvMot+umZu6OLx31I5TwdfxSM/7EQ4QIst9wCIN15Y
+CnSGCcidOz8H09YdIyBTN3Epwn+nurihiJUMOLUQPVseIOsd1px06TElPZAbS2WLcTDk55pjSJ8
47K05urmaSA2jp6yY82qdYW/RnZI3HZzyFklknBS0bPsoozC9Mr5FaCM4sArQ3Pw+qYgN5byluss
blIW6hmuq7CdD1OK42wW8U3CcrbNdBl895XADU7h1EHEEzODAFzdaSDuoxVQGk0JzhSfZG8tR9XW
6pVK3/h+CW35oAEO1CanU4PXkBSUSjaKZ+727wj9+dv1ExxeHJz6IQYXNFEePFal/+FamsqHmz+N
8+CcswJ+3jb8pMtoVl5oDdsEdT889b1cdxo5L0qo9c+6zmHNydTDh6AZvMsdTVIOR/++E9FLlwJS
pJH5TtvMbFYUhEAO1UJbyOrgupRqH3aQYBZexu9xzDFXFNZXhwNqw1eEp9GJffuEqLNGPedHzzda
6b6G9YMIW4PjaBf3aZR/NqlrTrNcP1u/OdYzQGbWo0fCyuhvp6WyX6dytk+GteU4wH/vW3/u3pum
87eoFWENTa6u1jQKtGHFmpL2MEV3M1EXO0typUkA3T2lWTfzYZ7tZGtAsIFgD9Oat7xR8qGMYR1N
ldlbjokpADbKePeIvSl9Oqoo8q7f0dciPCKGQ4CphsvvYky7zzYuKA2U0XxODfEcSaQBz3QeZ0kp
dHYcYp+eYhE9VSYkUVc3FSIuNOaMXevJRfB9GJyp+dU47oiSjttrnJpoV4x9mmglmwNcWlLYZ0a8
/oqvV/EIWjiQPf9qGSR4qyF6yBaoa/0XnLpf9Gi+1BUchR3ujRkf2S93IH7pY+akxYkvEb+j5+WJ
g0F2l9vL6wqo+v4frdNLsRziuiv/RMCPSeMP7Vm3+fjY6eghWDrArgqoEEjUfLPyTferJlaNFmOn
3vmoA7Z1nj1CiVTvoeX5b6LpnIdAQl9Ft63YlbahcCXrXms+xbs4c01S+LaCNIUiHcalJ7lzooHI
j0fGy9xKzJjOP1Ua2RcVWajvKPEydB5vyrT5g3J0Y9wR8iyW+7Ca7vvYTYAlNkEwbd0igFviIfWl
fIZXPHnV8tFl2Qkbcs404O10ECHH8c5uGX0U8/w+odfsffuecBuGuzmjD3GkzNkmxyFaPLIOh/jA
jjwemzT/VQY+ELsCilfD0zQgTk8bffaL+IxIlaq9KU2msRgP6zo8R3CalV/v9WTtVPvHHohpyO1L
1RJqww/TfzVWhMU3PeX4g8jV6t7GqPkXLS5iHuRmLW9rO0X3QpaUgGnr2o40eUfmTLHRLsdVuLbd
S2kR3k6dx1auzoZwnedsypq/41TTtzCH81kNg38nK+pW1xzDPCBxd6+nRXLCewltUJKewvrmFwoZ
ksJcX60sKDZgOw9hZn9amvt3bkiW8DzSbTrOOn6koj52mffeFr3aaIdTbI0X7tKiO1dOd2hW8N/W
Xx7rmYDVuT6Fsti1NoKvKtdZUpVLfSV1RhxHgjZu+sDySLdn9QjIAweIJGDy70QWO5/ONHZfxvfu
qSIqNuU0uwe8vjibi3Y61I7Inptmsn9j76pRv5XxrrSHv4Kq8B0pXBQw5NmQOP3gcjGE08NSxcsu
LrGEx6svHugRuhfR8ETWQLPpZOn8DotaQhvV+V+0C6CYs11+tzTfze3I+RXy6ozju92W7VvsyP1E
12nQ5genpfuV2j4uBarZKmfahpWc7+l9/AlaR+6E6A3SW25SYRfVhgguugX84G9OlgCdnyCdtvT3
k6LmCw9TRI2WVP7Fd1NxLtrubzrQVLcui3uNRfamXULXUq9D96u/ofrMuRlqsYOl6g+FU11dqILf
cRlJtIqTLlcotT7dpig5dzVBUb9xgOgLgvNiP0brrhIFoYhDCDRd1fnDrMP9FDbkw3HtNUfA/KP2
u2sAbf2yLP1TEMkaTlM9dX7+QvDTR1ibK2JfkPKsQDlWAbZmxQ626miVHfo5fgp0OcUZEM27RiPz
AsdRcckF0tZIE+lkN3aAmrG+SzWTW6xauGJkTbuijMQ7SL6dNF4X/G6VMJ+0+CXCVMkqyBod45AN
3uw6hU5F+r+axrhb1qCjN4ljjbagHfr42HP/HGqfl3qClNoMt+7LKXsblbLOc7Q8QV5/B17aIm2O
qkMwyt9jRzcdvdGRX/02Ew5+OYvwtahcew8FxkVOYoVIY1CuoeNig1a6IxMpgI+sH5FvPKSpHW5c
I46O9RsVJN1rtL1NXoB/QZ7nxnr0SVv7beaRTC63rE903DDN4rThk/OpPltH+gcmX7z6hAqAkvdE
8Atz6YmVJL8OkFshIt2SZvhnKPqTCFVzQXdb3ntrPe/isBoIARuiy+T2L3HFWkOZLjLLUH5FKN6O
0RgFR8LIqD0wcc1N4nC2xuujsJo3Oq/C3ejJKwWqI/l69VkU6hehTvD71tgfQTfIMytY6i5rFrBa
MeO3FD8TIUD3F9szFVDw/3bDsNx4b5jb6rdQO5rxy7VORtf6HUlNe2eh+qFijNglg1T/ySALkAkx
Winqrdyh16NmQ73B3du2cfPHQmYURjtFl0w5I4fx2/Gu45r/i5SppP3RLjdo2Ja7xg/eFEKso0CM
+Z12Tv9aWYG7U2vR/u0bEZwxlLT7cPYwO7hps21EkydxOjSJcEXKmSOqfRe01Yeqy/hTimb47YYo
YeCx/5YIo09VVBPD14UKH4QEU4mATfImIhUnt2+FkM1wCGdunW7K5dmOlm6f1qLaUaa3fle5tA7K
CuYtQr0pJVPFks98NWNCcI7cZmmRb+0lmFG3DwoJRDuGL9RME3FGZ/jTVHbiGVlWgaYQx8HREKy2
X4YZSs5a+i0tTsOjGJV8ZBuP7rrWnjZ2bMLLbOXLloi5Gh3sMGxROxGsM2sGkI6uVQs56q5d4d3q
MCiQZFj26xg5xTWt3TRprLC6lm6RLA2l2hEyadRuWZTzVzbjhxr5GswcLyfP7uwTwPELoSqHYuBp
yUYz7qMskLw7E0drO3sUA7Tug9tjqvAxphOwEVIzurEXw9pM8d23Fyp5YIRB8Y7r4Bj2Tvk85OuH
sJtrNg3q3kbtthNdxZOZ3XrZOuP8KIJhJjg+rn+qpJoeDovYuW2HhPJlrudvWZG/Qu1p9lJr+j2y
JYyJLcvST6Q6HUU9KRiCy2592+nVQeYWzk4Es2CEGggGjiO8X3DfJW6VfbpFlDJuh6ObsOBcY2LE
aKq2BEFK9CZ+YlHXxyyATxRG8rl5xSeQtdkUqf2NOJScaj6eC/MmHLBHK7aR9QtlwJ/Q8ndxmjoA
R2OTqNHV2DeWM/wi3RU6FIyio+OxU2XreWmiEBFQab9HlUUKoDc7BBn2ljef1ISWZDNFEJ9pmRWJ
oyE+MOwVVzPa0THohvod1V5+bPGJ8Ik566Xn4b6kxLM9VJlH/0uZi/eoth96JT24bZlyMKuVHJBI
20CSWYvl1Zep3sjUvZvslQKLcV3ufSgKdro2f+qg9c72KpAXZhb0KD18SFbi0uOFMH9BadIEn+6K
rit3j+mAEqFETR2UwjrYiEMfUCbeR2TwKXonhagIN5nn9FW23T/qYSMi4pgTMK6R1NLj/z/0q1si
KcqITqowvVQ2KR89wlFkQqDTGyJyML1YGbImjYZ6iR0WyVmDhMKPVGj8Sdsz0XSH0Xef9kFK/CSt
tYLf2Q6Zt6va26pYFLwGcn6pnTS703Pq7vHlZqfVrae9ZA/5DNBQ1Easx77N+wsZk4xRnv8Y2M59
lYf1q/Q1+xLmSowDU3SCmmLwnENxTQMlLq6Xcn3O2j4bs8woCaH7uoVBkiXUpSUddUHpZoCfXn+k
wtgQ4t2FezSefMHN+Nt2w590AZnLCyZcGklRU31S+W6hhaCrOJwbm5ZoB1xCpzo44CpR27qqqUz2
8q8ZQbqbvlpOkWD1yqYuGX3H09zFq/Pkzd1pVnrdd9VMMLOK4wOu745JTxEsaYClzYMK2qu9yocp
ZhJebLzCyjASAbXEynI5t+SwC5rhF480u2PuPyE5N5s0tj9YzM7xxBBOvzPHDYwTMX3/wDASHVsv
bRNmzK0q+0kDvgiSZvdt7sWbde3dzcQR/u7Y8dmM3rPtS/IUveofAq+Y+KOm/dXk5Fl6dquSYHXG
jRLzt9OW6T6dquc2zQgdrNMJJo9OWeMSNbktax1uRtRqgZN/SuCUSXrPFkpn0Zw7q7yQ54RksI7/
Kbfbg41s6b68iV8CqqVzfcHL27PWy/E+MPj5fDtskJWhtIl8zNIIBuISk4oalpdldcxuyZYPr8dk
wmbxz+n1vqvt9FDIsL6rFywj1hQdJuDoY1G26jLLm8YbW8kS0sWz6GY6UrfMmTJk7aWKw88wmNIf
F5RzStc3B2z7NQtqyooKgpEulKJ/s5qTroqEEJVnyF2yFM5e+ajDmX9Rb4z0uWKR4z+T7prLRFjY
6u70YFc94G0p/7AGW1SdohJ5sIuVIwcjktBXCtS7vcY/C4FPmChAXIUna7dIAu2+g6itiFhviNVE
NDEId4sSigykclnDGyA9ZvO2GIv1kAqfDCSUBX66Xcnj+glM7N13ZWZV5xSycdjhRYs+nZGS3w1H
ZPdnjvs4SpTbF9+mbOezq7NpO1poEACvXXb6qjW/FvLoEKbMXxDTyLrs+N0mMvRWXlvm58gSzz7J
n8xJdM7aGqwNtd4dxqX4pQ1VtvVmYR8qWpF5Vw1NIJluXojNyi8rScOGTm4fL1qe2smYjkQQWR7s
TVuVpOTR4fUYO6x5kZ3lF1uaEp1OGZxi4SR+XqIXsgrvaVitix96XzL3axCV9bzaMQ02IkQa8WM8
XiUECmBhy9+hKJv3AUj5IbzJMyyLYVwMbbhHONpugqVVh3hxoX1Wi9aenvMszrFELDJD+qWnryn2
n4wzlqdV0jmeLVP2jCo68WG4Nr7FMWQR4veGO4FhRBLvmcKSuUxgnK5TSV+03lUhWnUCDM/YlN5b
hwLgQZVjQtL3snPSGguqC89Rk5VCpW8aJX6pnh0EdciXn5zZjv+Mo55/68UiB3rl/iOuFQPKspZU
oLe8cu6E8Ap/UTo8NcPySFQpx4a4DStVcI+2ctp5BLcT1YwTg1nOPYhizU+kFr6x37zxkOLOcxDY
C/szd9NdGGWvQ7Se+jZ+avNJ/AP0wv5okeiQ2Io3KG+reoeahsci9fvXaJlD6tvsn2xCoVuPEXD3
JMpj5xX8VqlNhXoo78vZ/+ut3MbIxsUDkoiNh3gYDNQGgE5Xm6EAH+p2iPwV563T7ijkRkoiqiHp
mEYQihBOGww5lE3l+MehxwYaaNQeaKeIH6aKyzKnVKdwRTFLM8e92BRjM+6QstOQtoblwZqwFm5U
FwWPppmGLdVxwz4Ys+wTFJwYv7mv9t4cBh8xMXKcMTYl6zQTc4k31oeN8ZH7hOt82RCI2z6TQlh/
QLu1ycpAy4rcXvVc/Fslac619cdBgoq8hqwS8ou/gOaHg+zan4inm2t945aUa6ngVLsF7EnVdreC
IPZos6r4wOr/StvZANrN6NMV0Q/XH71REvuPs+7qKG2vpfCXC+j7vOtt3b94QeVeb9+gCTM8Hr1A
EK/qZ4TNN9Xz6pHOByw51SnNExjYt1bRMZGk60NTyvYgtdZJOAbFbs3Gk6ajadM11Z/RC9+CuT1j
aN3UVnXMhA+cnVege3VU78lv+xXBDu2wowlG5pKOhxhzIfLkx9DrGvzH0mse3LkZWbWLo4/2YoMv
ZcH+Ek1ferLDF0cY+9dUlsEmMypMXBaE57YhB2zGxXyDzsud5+b5HVRj/qwWFJ4OFNUTZvnhThvC
OrsxPhKgHO9bghKRcdhohWhAqF81g2KC8pH86QZbfmTi8sVEJS5ZVPZoAMtl3kaut+yRZsiEcw/l
4BRUlyxQJmGw/cNt6VKWPnG/95CZZA0Df8RdilypeBGRFVxEQ4Rw0Fd3Mh/Vhuw/5tla/8rWG/rm
ykQH6q/rmJNTr9z1TSHf+jy6GlsLBE7MLz7eOWklXYrcy3d/D0Egdv0cJQ0qxXs3s7s/SGmoY6O3
ekukZp20IbugkXZ34mFs72nl8C/pwoUvbdocm+w55Qc/ZzreLjg8eCg1AdQ23DHrZesRQtTnXNJo
4WT5blTL22qjV/eEuXaz5Z1VoKaj7BbM1qZ9ZS3UW29yXy1Dnb30u8fW0d0uKqAHslj725BtakN6
1CnL15pnleRm/HNgu81AShejLFdMyo5kzX8IQ8fn0bYmfQq6lKJkq7UPPZhvFVg3z1jDr4YHtxtI
jUOJGV9dklzJa3JdQkM8NV89BY8bLNMvMwx/zWQIjWvZ0fVNS951H1E2L1z7ILFuLdD0rBhj+vxM
JtPO6HQ3ajxbDZDxtkOnpHJMhqa8KBXEBUP8tD5laxncc+l3u9Xtxba0ZZJX053STkGQJOdp2t/a
tpvs5EakdIaYtXA+w0cQNM/NKfSJ9nR2s+EpHgM82bq7K0Z1jzqwuBb0RcGKomncSAXqgYsTIjj0
3kbIkmM2WeVDqlorCfsS6NaqelDRVkRnM4Mpx6xHc7F8NlAWGW/oiU/oAfu+sw0jzDGjjdsWkwSm
L6g/D5LmOKEgOzh5OfwspWGdnjPzXMUrKSg1afC35FoQUzc1Ox+j5bqZHKw7xRp++QCCF0ePANYm
2OvW28w8MgDbCKkLpo+o672XqMuxcIwzbhlDlumUte0lyofyXhXoauuS4oHVwmbcLK2zsRXYr3Ew
w8vGeaQHob8MC/dV7pP9Hxf1Ld1W21EStp759p3KO8Zl8DndjroqRRAfhAOERQDf2LRuc/JIk9+F
jptd0rA/O2t7M54AUFbRp5Zm5adCJUpFws5UKUGTBadstVjiOq01539+zPL+R7shn8iyNbPCKVw/
4xzaVOMFgG2bu8urULziBXSvE5DDID8cviBqwZk+66sf1e5WOh+1BE+O1Ivlg6IUyNCEpdnPQH9N
QK47JRaTC7qq3INBWhmMzr2ZI3w+49htid5453U9T7Z5WaNBbRbpniodAKiNeNnHpBnJNOY9ahWa
P9cQTmHfXv+bzDzftaZa9gjDQBK4x5CpF5t16JAOuCcZt8g8ne8QqbvLm1JGkIOZzfOpeSkdf6cc
AFO8BRu0yId1Klgr8VBExKSsPfCCdc6dkHIfPuZggCBM64PDoHlaO895cJsBwf3QdMVbF86EW1qm
2NV1Z28BSh9HluVDhQz+Pje0Tk1yOJY+7BCwEp+hbb+tk3XIu7l9xPlttg65JInEvPrgDqojSViL
DdqbJXHNYB+DFCwKG4O6OpP7FYYFwhBSYU+8G151V2SNehSIGbao5NKTUQOTf8dtZmv9PQe+deBo
fFhpgEgwH03c296biSBOZJHXH9wWiATajpaPEtNq3lefnYYTlIqcJGIE1yTU9t+o9ZaHIqSyvcBI
wfJYLInnDBmQdRi8Y1HgBa7h9cDS1WIfiPrZ9GXICi4+BStK17UHqn03LvtFGwFAiEkmg0ILDvC8
rTgWd37nHAmhSrwg4OOIih/2ll2vukNIAcQxK/TZkaHCMTGvSVYMGKd0iuY5INN1I8DFPuLFOQnc
RmqckrIb2KAiGZPCzurYV49dcTsXy78LPrhbVu40BjlHbYGa3xbXEF9clDIQaXoeUKH4B1e5mLOt
YrwGgbf3bZD9zn0OHct50mx1bDfRc1VHH5ZHqkA9g8oSMr/1Heia0mdk7Yv4kW/CesDJWH4KR7No
m7SPDoPXorjxSOW4J/2enwIAi/jBJETxJf8J1jooxGaOjuNo6621kFJTlZRa+TnI/xwX3Y0AfoMJ
v+gMEv+/MHcmy3Ej6ZZ+lba7R5rDHY7BrG8tAjGSwZkSKW1gJEVhnmc8fX9QVteVlFlS1643WVYm
icGIABz/cM53JPQFBgsz4aREmp8B3j14Y5Bf9oGuMUq69Eo9aR5JEBtUMfjgVHYJfHZbJmSIJfat
PcU3TlzfL0b8sYJ9NbUheFf7Nrace+gbarMw9PNJIY63oek9hJiNqEkGG/+5l7Nhi5bLwqrROWHc
QcugI/EVUlCy+tWc5gl+cI4xJ1Ker5WbfCiAaiSHIYpCPHEFqTGkmDD1xlJ2LVj0MaR27koUqwHY
jhz9vp+YPPU8wZc4Jnopd5SgHq4PLRhCOzXU4w2os+jgDtyRW+IRFvvRI+RgW0ZtdGqGUHzA/ZUk
W/p87W15cW5nXQbuvc5S7nRhV3vdLeVdiqXsgkoS6Zmn1hmW4FwaTDN8RwaMXC9wN3OzbMsukyea
UiT5NRHOzjrYBBjn+uVMQWRYw7VuncxvhXnjlA2HaMWtWhhiW3rBQ1rZ6xGrOr8Fa3FyoH1fRagd
d07szcyRkie0cZio7e4J+RgtgeqXU9nk4d28+v9dtg6JU8AK7t4F9jQwPeThGe68U23NkH9R0Bvg
GewIE0Ug3VbikJv6EfPjreAYmrrxLuGC86Oguaiy8lpM8sZJyw/r/HPfOmZ5sly8HGoU2R7IfrDx
+o4dVxl7H+Zpwjs4GddNKjkUIIFuezZ5LNCbe2RmrDOX3cS4HSx7uLfC5cZNQx+MNKvhNdujNNW9
acw7xqIOWpvsMQVVgIGofCiNYGFL7CC0NcjlkapmxEXL3vAMZ2CW161xXbXfqLqrGyLkYtlG5fya
k6SBQHr2/Fr3IVHxTNaSrj4PDvVqUS/pLmzRII5YP++pJ+1Lpxc9T5/COJs5d3cmv91SQ7ivrFru
SwKkUUlPD1CzWWwJJs3uNO2cAP9gH5HAPZCwQ3UWsgMfiLYoe8w2mUk4i6NwuGSLkvs5nrAOOfVl
VZVQbNKyO/OJEHymsvwTjBnpO0vlnouYiq+uxufKVuMxsUTlG/CItiIckQkuzXJgW+dex239PrBM
2BRVOO4GTPa3xgCYQHM+79i/72CuvOVFT00XhdsC2Rb2T2/c58NauVpUZQxogrMnxs8sXtsjmk4e
n+D9MKwN3rYoBL6sxWY2v4zhbc88Foi3qbdpz74lKC1xjZiu8W1ZTY8tVcsFr/UhVrHeLtFs3KQQ
1XicFnVwu4DP2mkoJ9uG5Pa97QzpI5X+5AN8srDiK++2ieLmDjNDxoOdUojuw3oNGzFekqeyXHkV
kAvf7rMYmE+gT5ZdURp5fXaAYN6z+s+TO5VpeQkNd7yqUGniUEffYrM7d7otjAXMKeE83+Vt2n0Z
c13RP+Ocf9SDvKWMXFzca0NaUjBCNMGWw27kecbe1e1ShG2ASuZMbA2Wwqwr2IFuDX777dBozD+q
Kb6Ck4nqzxXMEozmiIK/yqHWHGpIuTbAnNDwVTjKI3ygk3kJOb2kPqraq6YDBL3v5lX1kXGRupu4
VOFtKsvlrpIFYxkyyyjG8Ot5kR/WkHVXtA5qWiXBLVFv5YJU1sRGu9rUu0pVzp77udkSAPNW6bk7
gKkcNk3uoNmwYqo2K0rao8ah3S/urSyyfeTQr8T94t31tglNxA3EpdWwH9tZcTGoU2qNJjZRFz2I
wXxv66XTZaDkY1V62U00Ug7NQ3oeLa+6MwfZ75Osfylr68Yy6HASiy1x7sr6Ik9zPJwBa+q8lNR6
IWOzyOIn2wwRgRWZV2YXn0KjLDeBa96qZJqPQ1nuVOHcQA8GUzY8R9S0AcYk5U37thsuMemypK1f
Si98ShpW2FHUbpkEnAPbO019thOSuR614a5KJuD2MEPSPT7Ist2gugrBPvSD72BZocmZDaAqYb1N
oAQcqILcnY394zJMNK+JgnfdGQ2fZTvvK7I34AiMzp4kCSrtNXvIYwd4MUyhvq+x4VKbQ8F4aZ2k
R9dQBbDHiPS5GosgeemI1triZfFA+CqMVI0SPaYhb8SJHjfBmXSP7pkC7E652MQoWkL3aAAeOaR0
Lpskh8C/oWl4x6eV7hhw35cKYD8DjZtIivdSSzbRxkkkwxkw056L9LquBh9bNyo+64zh+iEo9Cv2
fB7RhUXf2EBp22NRNvZTYlQfbMluGIv5cp0mcetLiOpIdfPkkOR6Vw0TD21E9gR29e6UuS9Z47AY
UJ1qfCxz6qUxmvzT1FHZRWFsKfbLg0WTl53UWGigHcV0WxbmTT82/bj1mECe7ZHR84bmPvwULetV
ilnkIwFs5JZMRXZiYlJSg2KpD3gmQkO4ySMhP+RpRmEfxYh96j66xJ9rsVwwgz18K/mJMeu9YBd0
4cAaYS42GF/wxxoon+PS+5BXXCZpOecXsnKT46QLstlytTxHsWTswc74HQVFeWVhrXkkjqJiLWEY
p0LWfB6V+TJo+VZ5VL9uXCQ3Mig+9VlvXdGuzE9CSpxWRt/c4cVsDy0qllebHuHUV3V9I0Rl3aKu
l5fSTpJzy4d7w6nM7gIMBhNsvkmQDePJSdL0tWvAnOQoM7yJdCerZ8qn5qY/F3KJrokly3dhTmow
juhd05jesew88ZRMzmsSDd3lMDJvBiLQn7DvmteJnglInay7vAvT8ZjWwKTDop1IqiijB+5Xny1p
QWdpixPq6DMUqa+FBiWCh+5yxp2MqmTA1A2CBbOYtqb3sUABFmdkpFly3pdB32x1P38xnKHbtZjI
77y+QtKfdpjJFzO7c4aZ2aJwzX0AJJeJdT3bD0nJDx4RHcAiL4mxcNInpJr6c2el6bytoG60ndt/
cTjg6s2CAJlWmtuLIT9DqnYxq0PsSCyswBow6yevZWiwSBgt9wLf8XubxUF3ZACV70ujdx7owOTO
tMNhXyZ8OnFcfU4GVoyjAWQtcl3QfPn8oSRdDbFjjOtJ65M03PKaeZB1qeh8kBZw78/J8snBdr0u
j72WSUvx4Jgpj4I2s+djO9qfI+Ba53xdc7hTUXzIM9uCj4hpYIERSNuN9MRxQs7veHgvbTX7g8yJ
SiwZAi+FwCDeCaRY/YxyRAVQQgplLPuxFajuCZxxjl2pGb9Mqi12qMXyoxoGzUKdcIrRWZxP9B5s
jDv7ZKr+sqtB07ExtfqjLXRwaaa1dXCweJ1iGlmmH2ZwmnNCAXuzH/a1l1xCBnevZdm5zCegH5F2
d2gLF1qPYKyj0xTUVxK5t8HSmchMHAMmpFxYQS3Bo8woOQrXIyc5QlZJuZAdcVYm/ugguhYUXC9o
AFFCSma9DlN16j6TxDX0UjvdYPDPQvNpCGwgfNJDzTsyZeTcFuFnZiYURnYjHnKW9364cvVa227v
s9a78JQqfVhtV6UTvcULwTssI5Mzy1DPN2Fx7PCNpRWEMvod5TTk2sbDsquQRfjDlL7pbPxYxfTB
5Gsik6v7U0uyxbEzrJ7QTG3uy3Z+tE13/jhFxg0KbAbSjvehj2Wx0io/DaS9bQJqAz8Wq3i49k52
UVwXmfUAZK1Fz9QWW56AhJljAmK2rglBU+GhKAKxG2qAfjym76DbtIfcsMiLjERyVIZdio2LFGqb
4n75IIvqDrWB9hMmiKhm1w3szDRWJLOHvzS9ZoWwG+vMeqy/XRxFoe8Vqg3izeZlV0KW9KVkAuUl
TBo3nesaPkjMcSsa4cOawfjc2FuvV86GDITuhIYzPlJrc+zYi/sRJxbJF1XNOK806mM9xsRt2HiN
kbfjIzEMfdRNos9RxzXphtgLUNx2Pb1ko4o39DPOMSbHL8xbWqYyvRJGLK773gC/WFsBn4ucIRcW
9t4TWCxKTUWDLIS2vOs5b5DgTqpOtyGpdlyl9Lg2Ju0oMavbUdbqpnVR2qtwXuPzoPd9RDY+Hpuh
ms6UXg0bNeNtGaJ1NmQqn4v6pmprah1gBsyV1lorzKeDt6jxbLfJ/Cf29j+y8d38KmWNdIW3EnFc
HEbdP/5tatv6ev/6a+0//vc/X3/70r388H+YZcXdfNe/N/P9e9tn3f+1s61/8//1D//X+7ef8gjN
7r//663si279aWQkFd+78hSE5l/Y+PosfGnil5//xZ8+Pun+YQtkENya32x3JOj+M5FXyj+UdkAj
m0DWgToI/uSf2RmW9YckHs3EZWcKU+MD/JePz8LHp7TNvxIuzDTH/I98fFr+iGd2JEnAXNNKCUyf
UvDzsPl9x+G2xjggPpZLbSSX6gYUkdxqgxqeUMdSHCif0ElVJEeycoCg9s6YB/dLqnoSTWPs9k+2
W8PrHiqdXjdWHLT+jJaqgCOWm4GPN315Ni0DZ4huSgwaZopGgZ1KtziQuLQsqQmnBk1+Rh7CougE
eDbDZN8G31YpUWS6d72hHZg4k7RDZuwlm/BCZsjFwaOhSwLjQeKonj4m0Rycu2DhZdl7Q3hpqsoR
J0dnZEKlAVuWlD1XGsIFdNIadfhYPA15vsfjeCNVfgMJ8NnAXQvR4MrQrKwZentkTo1Dul8X0BpP
mAynXSDhm1XTMQB2JFvzyN9D2J+oYZdNq/TepYFDd6e628kT6lXLj41XsowVETZhBptI2P0qaHY4
NY9MuV7qzrkOjHFbuMllVXssWyeKKrvcwM3eLSb/sndGFMMVKb4ZHwN9ELQYZhHMOfjPDo1W00Ce
FSTdqpl/QjpywJiqIsLS6dUzdhLQmPmpqa1i2uesaRUOnM5djlPMQyeL9GdZT96njIf0PoZjg/AY
MJveluD/fNtwwycmlOGzWZfogoEiG++jnFeaCpPtK9Lh6GJJt0IbJOQKJVAN9hQQX/QMVZUzB4NC
l36IsZVdJ65RsiwJlXWeebwfuqJyLrMUm6JM8ViNKfhaCFdRfN/ZSO1jvATzNp1HDAIcZEwjbNKN
9405NmhOySECgNeq+D70Kp78WIXiSyQnjDZ4XLJR74AS2f28Zz0h9uNMWSya6WEcakBGjgjGryL2
CI3Fsn1MweuxtjQCh9gvq/g6R2N+yZXPszEEc5xqVoQuashT55TtETwcrUbRRm9zV6CUNzTyVCqb
9AZiHCSooHoLLXKeQSH1X4sGtYlXW86+DXIkXR6wWffCmcoJm9VUruwPPLHUSd04UJ+XQfkFTFH3
HBHT9ISKry+OI7hfuC6j8uj9kxFpfgkdk9/cbL7Q1jQfJ3KznpBBZIg3Bq1vJwZycKVg3n9m5tg+
NXOuX2fAzkyy52amzkra4qxVwvS/TsHrrnImjZ42mTX7i8J7U5QUK4NTMu/y8sH0czjVC1LKqH1t
w6V3/WgOxxhWdiPLHZI5L95nVEuDH1feiGe9S8bdNIn0HR4Yyl5GJ80ZS18gfMy5vPVBzDNVUIWv
4FxmVv7O1mZ8c1QjomvgNWXzmibwgDDAtcWhxlSIgNoxqv4Qubgo907D3PKIigT9ajEz7sdaYwXN
5dTO6pmLh/fI6cTYu2b0CyjVcoAd8BinERiHvDxneZ/EJ6RBdnsqOyd1r8wi12R7L6l5l/UN5qkg
ZUXnS24ANIFOOzKeZ7liUK8Q+npeEjxyh3ECab0xgwbtZ0RfEuDToIBjjygMANuoYgK8wlTn69aa
SpdxIL6m3hxWTkw2ogyJWrBAmwJbUbvNI0JOmICPYXQNKNNBpNVjqF4xLuqYKC67C+z+lGFWKdam
X8ZwXSxvbZ9tt0eTnjpuc7CUATOuH6n/kV32yt7nbYg0PmK8Vu3wspALzABhvAHza5ko1fN52nLC
2uXOsxqhju6CtHRrjizALgk/9N7MBacJv0uFotKaGYr47H5beH2ZyRI1sQXDD8RiXn2uvdbtTlUf
dKbvZUUS7cvJc569Ev/NMRpmRH7N6Abtvq6zwTxJUaDpkUEEmNPwCl1ttKsNZF0zk7ILQwTFeM7D
vsiIAuuJpu5bt7+dKPqv53JuBQKchoDZjD0eIPlxRIoLfdU09k3dsURxzaCSOzmowDwAQW3XTkhk
EmdGOKITUrauzlPXxe+ILBrIoykcxhvHLnOCjwdpRjt2JskJ4+EkfHPIUdA5YeVaO2aGtt4jq6BS
TJp07E4jvfUL3qHhHNQjyxhJjN1FHma22vAIQJXJPxxMBkhkTmyWiZEOc1E6kYBHJ1s60UGn6Rr6
qBNB6322Ct9wHOb2RBo4DYz1uSkSK9wl4SDIfBJzwyqnwMenksG+7KcK4dhopPZ5bHUG5CeI8Dfz
UEeFb5h9iop/wBAN+7ZhB88GCmW75mxtV7YGYebE1BXVtp6cbtord5QOQdMQItGJqwEdoqfaz3Pv
4An0qgC0shljy/PdJEgdWFWJae0CC8XdBmlIhJBCRUwM7DVWCQxcDWs4zJbyS97Ww2uvmEGh0Ouh
YKs20OeY3vm9rUMcXgOEFeBfBQjmrcV8qjXlQ+3xw808Yoonkkg8pGDKWOHDBjz2macVk6VsPjPN
HZ9gdDJUlKBTFrNNym2bjPJVM8LK2RyOq8l7NGPEVWF7SY5Lm6GKCgogIWUexwfX0sbdLPMFo0ZY
hp+08xEEHEPM3Oq/5BPobTpjsKc8nhT9JgBdfFZ26L1ZyEMt2oZuvgEB2QEC70eJZ8mE+pMl8AM2
Rtaz6+IDth+cylJvijRGPMCj7vot0vHqzS3cttkFdVOqQx6wiNmMIlDGhr2ROEUIyCElTzmjMtSR
jo+nDhyCh/6RCtpVX3Uwqi8YYRn9GvWkPstR6WTXkQKCJGq2sWJaaTRy9AnTAp9FOMdXRusM2FQ1
MM2g8U9xJiyljdwCETuRibpmRLukpXNftoieNwTutW9Y0Ht744w9X19X28Of2QVAAW3J00h4FCrE
kSOrd1n2dU6W3aumrnOfaQ+6lbL2SlgBzhJwNTkeAgZEOiwgZb72xW0x1UAEFtO6GCqFIBzNQWjj
r05HcMiOG/srBHvaQkat7yI2d2jB+yT6zD3rfYFWMyKGW8D6bfTsEuudhEAhOA/HIdkzq57uM2EV
d12scBx5AHV4Qziqdqy0aeonSNvzDuRUfYFwgNoDQQpof6IG8VgEZdJwDQN2gumk2sXaLYIB0sZr
F/mKWpLJFf/t8BMQruVneYMa1CPExPK/NRP/UVv1b5ul73ulf/yy+fr/sK2y6TX+fVu1fS/ylyb9
vqta/8GfXZWp/zAJdLGpcTy0MZ5D3sj43nb//V9ruLUr6dLhPJgkV6391j+7Ku38AcyGP5OSjHKL
//lXV6WtP/hx0vNWJ41HO/YfxVvTnX0XyMJJ5ao1M0sqaTk2POO15/qup0J2xEoOjYg/lg1XXO0h
/O4qVLtxXR6/+0xu/xrX9yOF5dtLuSY0F8shso+EN97S9y+Vxk6wAHnE86nQG/FyEuNtm54hVRfn
SITVgajO7ENSsW2v4iE6/frl1RqP9T/hi3++vkMLKe0VAsOn/uPrs/ubgzxcOj+20jC6NWXk4g7n
xtjTERU1ooGcU8irZ/JqST2qHVZDofngqMF5I/gjuJWW12Avg4eUr57XGvW52eD7Ia4nN6ENJXlx
cBBgfa3H2km2hR2xC8VIRSVhZDlb4KGU4yZq6uLrFJQ84OAuOSzPxzp65PpxQ7+x6uAVB/HwxPRQ
fsC8UFx5A+f1biyy6MOvP5A/Mwv/8olY2lbWmnVDFfHjJzJXAo8Duip/jD3q615Y8qUY9JpxW2mI
BKBnrCfqEPMla202tA66fEDAMN5Zsiyq/rKQmoE6NwpQDgLisrdtHFZvrQn3mF4KLJ2vi8R1GCGG
OjlQyao3mmNtHnhodY9BJ/HTR6THACGM6mxvoLadji6pBs9T7zI/jO1gvtcoM7FRutEECpN0FtRW
LjSCpJ/ZcaZOm+8M3sV4zegtuh6mtpYXrcUe44baIkn3AkVke6JpIE7cSKYcZo5X2f12siVe8nRk
d4eZ3IqabQR6z/E95OIvIkPhtinsmfU6lH7HvloYcxtbylv3c2By5B+Za46UqgNMk33cTA4oz2AF
ehZL3z1gPArDWwXSQlI6udGL0zjSBnkjNS4lPBiDb5PHSUA8cfD1Lu1WokLVakpVQYAtz6AmFuk2
0TElPW0yW9N6GaAZbxg89NDihknAb1jGVJ0Hg/DdS2LeW1bAlp3dxwgBxY69P0xDaOojZYrLVugY
m5Mn33jDtr5EcWmzBueBHN9hpnbGqyA0vGC/xG4Ft4zFDWAKrgpmzYIZxilQCsVmMKSt3HUscwld
B/DFWi1ncIKSfcwUpHuzuZFkCpdbBSXb80cNDBMx2dAGr/1iRfHe6pQD65veZ4H9h0ITOYSH7dyB
GTbjb8tddlBp0lRQLnDTkO4+xXTFrhh+ky/2d4cRWxPXdBS2G6F/miW1bF/SQUCVCUvHO0CptdC3
tvVNit9+2fR0FLtlMMr9AM1i42Z98PXXN9+P4LJvh5FnOZawhWd/g2P9eOt1phHGqI4ZWCVhsQMi
aV2CU4kvpJWbYLC95Pzr1zP/5qD3tOl+2wTy5NA/BarZWH7KyrR6NGNICjoLtVYzFbiGm9J96esJ
b4dcrG2nUWjAjBSnrK7UazmyldtPs2kDRA9wU+NtuwScGDq/AbmZ6+n/41lE9KdLeC+qEcGo76fU
LZkLb6LVwslqBOVtSZL0oacf2Y0iRfoLpAKaPcCaY0F7g3V1koR8d0Aty9zoDkC0xG+eVn99WvCs
JpnB0sTmOmqdeH7/tAJTXgh2NcJHdldjhE5GrHTOOp7+zRfzY9zYeiVo6gOL55HnWK7WPx3CZpXq
EVuo8KNyJEkH1Wmy4zhTyQbes/NuMHhhr5Rom1VdA619s8wxj2rLjhBkmj1I0G3azONzrReF4cRu
arGFtEDHYDDG2fbAE9vf/M5/vXi1aTOKRZXDJ0MR8uNn42pHO0Ow/srDUr2SFtIeApDi+9gpImi8
hvW7cLQfo9EcISztSps0YS2Fyz3z092K57TsQ4OsMPbW1kd0KJ5NToGN64ERptra9YjhPme+Cq0j
TT+OY8N0ggwFY//rL+vHi4K6hcpFKJMER1OThriWct9fFNGiK7MyE3DjrjHeZa675nal8+OvX8X8
u5cxKcCZs9uuwxXy48uYI3Yz4ptgsHLwA/KO8CHldW7fx302v/VWFey7tllYm699fFhAYZjgDwDX
Tew03cMoQpSJWe4l7JGP/uZO/fHkXD8DiyQkV5FkTVIhLKkffzn28xLnUVT7gGaCU61dYzdlZnQA
YPAh7NNk52LV3wY17ih0Hu3Drz+bv3t1+kkXTLXNCsD6qYiMG9xdFlgWVFmdCfYnK0eyNGKDFXAU
tttlKo0rBvcg0Bg/9bsGRsHnX/8GP96vf77/NcObS5+DW3+DDX5XMbsOeGoTVb8/QHxY/K4KzHHT
EeN9W1boNAKSCI4SvP3u1y/70wG5vq4WEARJgOWUZAj407VHTp8tmwq1GRSpMma2jxg5C2tKI7Da
8OQS29kZLXAVndsJ80HI99M+1nhWt6XOlmrPqjmatr/+rSzx43Pl269lsvbhmiDxxRPuT78WXj4U
OB6BOW013oY1QJvYIKV0U4gMGisOJ8IAsP0AglrJVde6z3cwwXCFGQc3SqfUR3aRXpbImxpWphB8
17E8J55aMMNuzKyz33IW3zHoHPRLW3Bp5JBEEIaf7Qgb8Q5twnSAxJcd+CwW3EjeUxKK8OxwigSE
lbroCXsRO5ysOlsx5Vn/lYzg6NkyJvr7AqvzAo6uQr0KZbqBHzRV8xtmPpCA3ejKE6OEnFlNjrue
QSsW+KawmVy4Lh5bqx7FjVGZbo4IwB7qTYciEY4LEA3chp45OFvRBfGNNEZWAm1lypMoEYmjkpdk
HkpPout200o/jCXyX78fYS9s4L/L0C/mmcQyUjsR0VMw4igtcCW0F/M8dXvGzmCeqajcr3CqxcIq
qPM+2CYp2hsCDfmewzbF16y7unlnaunkPunHeiHp0IgvmKlTYIVY/dBZ993jpFX5nEFVf3dDVROu
pvNCb3XbJO8MGbzgxJlsuQzCZghhQOHGV57kcYP8oy0ehcWmdm8z10d1lCm85okICOBKXBmwCyvN
+aboM/MdddL0SpBSdE2/NKhH3oz3EQhvSlUYt9YVi2digpoSzhvTT9LSqE9Ydvm50SOsCLocvJic
RJfubAf9zKYKuaw3Y7Xwm3FY1O51Vqn4GWGHh/zenPlCQTohMegQwtTbSUbeAconbnFA70z/zGJe
IKBodSqaDOsIvlWUjsC90i9zny4frYBbDOqSDk6MfUjQMka4BH5azQOeOG14fH9Zm3x0WfO9JMC3
8U4kQnySlCpfqCznGlZevny14W08R2nUFfh7J3M6zdmsAYti5n9sjLQGwwX/i0QE787IEPFuWQIl
F6jKQoK1Cj7z1WfhTbSTy3SNuR7FDZFCs3PifTlvq5yRMVvupNxjpaUuYP3bAZ47udolStUTo1fp
cLgMrYGOwbBbPOTtxGIA0ovprJP81A62mHdSTJgELNGLpPDAE1byepPhOOFt9GSkXSg7bdJtjKmX
a5P4Y6AXQUSnYtpl/WLnaUeKjhNUI5O1GDnhxETT9Nn318QsTNGLW5K26OtpXcjM8ZrYkwvwmpsQ
Wx6aFRYZ6S7FfudezI1tZX6dpsZpmCXbozTKIFp1HP2vAdbaaeMwBq8ueOfwdEhzCM1DGs08i3sl
NA16NQFb7BDRMOldFO0cu1zKqoNVtesKROtK+GlnW4Rm4H8sDnHLdbJJjZZ0iEyCLIOeVcpnejhA
624cqOuUi3XaNIAy86O0B9Ftmw6l3251esqthfPk0evRcTE9T71rQsJad0trJdAacnNXfINxdwbG
mLag2ZFwglixXH5gHsrnkPkcXD6IVTXldWJ/HLG5kV7R9UwPMgSKz5aCk7dxDLc3TmDGnM9VSUwl
wt/SfGP/Vt0ZQ83+pzdmh7Cy2IC5JueguCTXABk/HTkTUruJGda7bHQ3kAm8T9JQ7tfO84LnXBfL
Y5ln/fq5Tuttp7z2cZ4Xye+N9Hn1rmJw3ug4NNkMOq7xydQrxqNTsA42ePgVEDGW6HvWnrpDoGLK
qy6EfLazFz4alMAZc/pqqOkrKwz6gM9Y2TqN2yLMp+aPWKn240M183gB+2W2886aE/QlUuqGC2QZ
8jNBwRoGk9tFYLi9UlwqUS+36KuzByHGYiadD+kmJrZG09lDHCtxXyHK8Hu8lexXNHElqiuAv7eT
bV5XZaJYMDt5eDTJZAMp2CbhF0gHYeZP6SQuiNtOvW2eNaZ1ZUL7yJhk517vO8FgGHu3s3n2thn5
eyGRJ3fGKIt3GBfJEz/B+ko2AlLKhKCmT27ejEh1lzRmyxfEAp6PYp+xnV0L7TjrAtYLkYBNF7do
g9h4RepyGgRaTugzxY0rqy7wyxomjS8az76fgnr+iMl9cHw6velpyMqpuphbLpYjETVzugPiBNcI
npvpbtkSZRkxLYtNi47ul2CfcVy+cnKa1x6pgAwViJYKAT+uC2o49wSr95XAljdOTg+utcbFuxEl
mkWkbmWKHkGHVSoRi7I0PkcRwPEsgiLBKgOeOD6dDFMiMSXQWKuiyj8Xy+IgACBSUjv+PC1Gsh3M
Bqh+XIe5ujJx0a3ckTLReIMsx9gpMuCQoEca8r2LTjfYl6In6sGqzIhzw4zAzViurbY5y/C7tNT9
Hq2E/RFBnXG/lKz/iMrI4V1NLU9CssKIiEtU3/cHiLy7bCyNM9umKj5aQVoDg23uY3THBeajECVg
3V6R0NS+w8mvnsx6vG0IZttQ01ygRmIZ8uva6a+lrGYWaaPc01o6f+l4+9LANRiUnZ+abHlCkwNh
xdFTUTrGJaOBYic7FO5pkohru+jkb3qZH5u4b4Wbon4V2kPxQ8P9Ux1vAvPEpm6Q3IAa/nqJguoA
NcjCld5jB7CBr/367f61btbKsaGBCzJDTOH81OBXExl4KfloVKZ1+OwSbe4XZj/tXW7yD6xaRk7T
ILv79Yv+3WfsMtjUCIY8bX3LI/+uWGe61gxsHoHjenF1zjwAoEkrhoslBjs4oQomALoPWJexfsUq
Z/7n73k134BxZLrnWWJt9L57eQNzN4JX1pdtibenxYq688ZxOA4WOlQnQjQgZqASv37P6m/eNPME
yXpAey509Z+6ZdJjHYhaQ+urrB2+FFwCFlvhBsHSGAO43HdE6yR45hEmHAp7gl8XeNH8EnWw5fya
YxMIQCWbAm/QEu5r6DkI7rO+v/IkSnRfOg1PcgusULdPK9P4JFTLs0TiUl/mCkVglFgIjNN5l5ae
uvI08DSsHJga8Ak3pe3rdigRABXuRGBqbmXgCmVBIgOTf2IS6jmwtyED2PaA/LZlmimMaTOKGLww
+odA/aaf/WuzrR2FnIwhriu4D39qtpMcTheP4NHvmyJ4mpOYcIUsK+DF/vprWX/O/wy4vt1vDj0r
oGTmSoL28adrgVfuYM/2AIZM5Mw8AXj2mgjSoG7dBdZYEmjbokjcyGb83Xv8m3udW29dMXFJWH9G
z393HdLKE6ejDCK3ggy3gEVodi8QZVpEpF5Cm3af/uP3Cq4aj+23VYv6edWipkUuiAF4hBTKIwfW
0LuUGmxjNG73kLMq3eEwnJGdk3T261f+m2+TV1Yss9Ylj/xZI4isvchcNH9cx7SeJF+mu8CB0P/r
V/lpmvrty8TmY9H3kJrNHfbTYQZFhay9uhn8rCIvJeQmv1INSVd1bxaPPbk760jytW+pmKy8Jd87
dsIPHgqtKw4Z76LNy/SUNFbxogft/mZEgqzy5yuNuAPOWRPFhqmYhf14pWUlZV/ckFOrJdnMtLhl
FfrAMKvSxxyWvsU66W3yJJPlJpETsg6gmDScVTTLDuig7FFGzsVsbPpo7BOCGKP+c1NlGJ262rCK
rfYEhOxWcK+s3uqs/81Q4W9GHcz61l+dhdIqSP3pAKsnk9ycCSoe7JN2o1wFNGfOOb/6yuy+CKd+
sGKNVzwy0+bE/FpgrLKmx1hNLKYGAUv5d9+3WJ+GP969DDw5wLG7WnL9/n/8TLuIy71I/w97Z7Ic
ubFl2195due4ht4dgzdB9Oz7JHMCS1KZ6Hs4uq9/C6l6dZNBFsM0L9NEkkmJiADgfvycvddGCuB5
VPtnvY5gYD8OpfXDlaS2rbwq9nAUmthxhS6BwFRNWsuVQTLLU65bWGIHafS3XlFyWB9CndEMBaIr
fdq/vyH1RvTTQU+Yr72sQxbgRbKZaCaZ/bRccqKNomnRX0OHrnADuB8CvqlM6qzQqrLXusEzcDaj
a4JfhkBqr3Tul98bGhqEvp+Ce0SwOGOHcgofAsqoH60ejBb8NmX9YiCkv2RzaMcEOdcq/83Lw4UO
tYt40NnuopUdSC9FTs8Tt8dmhXrRDXP3MYtHzNNRYDUvGMfse6DXKNPyoidotwCwuMPabNI36Doc
4DZzPO3cKhNEn06ocBO5bhr62Tilv+I2qRFOxpwx/YFzqrO2LRtzcgtuDgwTRx7ZN/MP7C4J/iy8
tQQytZ6urcnzCpkw0TPIsdqJZKJ+bWgLcKYu0T3BckUvWAabLFT1N+UtwT/KEZW1yjvGP6ui9bLv
BBaGNBicMsPp6vTGToo2/QX/M7Ax1/T2tqMZQYkLqhWmPdeuVnGSQq/BWtJde/Ni66cDnV1wNMK3
XaNdI7YjxSvtsxRXl/Q9HAO5pJZq/uARqXNiY/m4uLu8AuiraZNL94Mseg49TJUjekbXjIyd54wD
+UeEAVbe4thPvOHE6/nJ9Wy0CSSD8iro9vFkRO/J1bObvCOMwZuveP5qTA7FGFx3lHNE4zGv0E58
xY+rOkMyj+3TYjzkukv0zJ91lFBQw0XVMah2sbVFnWRcT7ECvOzrdf2TldNGzMybTly8QeX2/jqG
KtuWqDpcbST53lDQJYCHOQGHRqM9q5yWj8PJ5MCm0G+sXEtuvr78x14qPQU2TXq8rBoclN9fXkcO
N+ukiTEg7eRWKTy4hqrGVa7r5fPXl/rkJoKK9RgycARhwzzaI3RIRxk1N99UzNN9pEKTpED01xuM
QmD2o7R9+ucXBEC03DwmOShY3n+3rNN0rSkXZii2rC36p3wPFz1/qIWL2cgdkhPXM5cV+WjFRnVj
MrJhhEJxdVRvlcXktq7OM9PknDJXaV2QBpXnWOpqIol2Rmt48y4d1PRANpiGEbH27CcNCDX4E1FD
fXHTJKq2gdOrqxZpKEibJLRJ53VGdZd0moN8sQKi6k+lV+nrIWyNUz3/Tx5HwgV59CkDBdXM0W+W
q6g1JotOW0hL/KxRYwqdOqYxUjsQkoQThmfjoFmo7RML9ha+qBPvw8czGxWrjULEWao5JhDvb1pI
b1EV4ChXog1AvMrc2o36VP3qgtSlnxKOQHaRLHz9pHzyslMmm7pjoTdBw35UkFceXMO2IShjxLnp
z0x3zqwomS//+VVQIzHI5F1fCrmjr1aKzsAaRxwh3KDbhuMvRmZRnX99leVPOXoIXdt2YfexNToU
3++v0nCqV4Tg9fCbZLk1fkNkEov+T4E3kdxU98QN+2QFEZz9HPw4aMZ4at5fDxO97gyNpBVDEuG5
B+rqG5jVfGvAzAtPXMv4pCYSniUEQ0qLLcg8Wq5YMwQdNNA89Kq+MzdozrE+MPGgADjEVYevD5jI
Dc1+piNdDawpjswrIubB/uguLtOwzxr91If65LWXhsvKRpmFrskx3/8C/dx4RAwSvdiFWnBNnFS1
l1NSPnVGNamVqw/uRlZBrhMbHCcvPOAF5QMU5K/v+2clLAcExnUcKtHTiKOHuOhCKwLYR72oMFSA
crTNRzKIUQqT9SU4CLXai0ihB/s6QNufsuk9uPhxZLzR9EF4X6aS8N2vP9Qnb7NkpGwsA0STn+jo
p2n7ltxqizzlQQt+FHY4HazWtc6Qjc8bL6Zcw8Cgn/ghPp56F60Jc0GatZzJ7OUZ+uPkKTNNZmMY
4f4s5uQQBmG2NmyAeAwC6pVgn9vMGH4vIqCQb//422JXo2Sw6DnxCY5evXBkv0k8uFBDmeo3EdPV
a83EyBFiN9hPTtO9ovovf3x9UfPjbywBWBl8U7ns4cfLChmc4dIQZVlxywaapqPM7oqaDdxIS+0A
mCXtFPnJtcd0LqCpQXS9jm36Am5R9w03dNIzn7KJ8p5wYREgEtrEMdhSkTvLKGNI6F1XBrnKDX7D
VNo/o85habaMgJMSmenOdq7tnPAtWjXuLhpiE2Jy2E6X+Ry0J2qIj4sNAgcKFh0hDK/68ZlIy0gl
KCWNYk3hdW5sOJoUjfiGgrg8fP27frjU7z6poO70BIrXRSn752OUBgl8zlKiMDe7h7nWxh2UbgxA
UeT80weWCoXz3dISYUYmj1+SmLzi3Bg4ezK+ideDUQcHrH7FStcMuIqtEcD3qdo7yyza7dff8aPs
g4dVGosazLEcm8/w/ksGiWU5Af4p7FKZfk/YCYaHieFHg8VuP0+ze5MVKAC1mbktUzPrqk3a8tbA
reurLhTwpur2qi2X5ePrT/ZhR3b5ZAxKeIcX4bF7tFfqXm5BTzfmFcyO4DKSyj13wtQ6+/oq2Eb5
gu92S04vyKEXPbJg2GMf7V5Oqsy8Lk1ohyWav21sEJW76kSFEwbPmXxGr18+6yPe41XrjATgBEUy
MBe3StKrMCJCTRyYSWcwb9mTfVAuzXdvTOVrCSfQ2ETFUMhLkzZzsRlSXb/XtLq/zmXb1Vit9ST0
qf5qLIkmEATO8otZyIDOHx3soTahGpdhB+oZGTPjRY6D0WZs87rZGr2SlwSIBKTSCUYavk4ELh0+
O9aJesQSZxG61nKCh2X20hoGsk8zb1Az2SJXjc8Aef6pagU/towyYmCaiHiFs7BeIp6GRrX9wsfW
28OQuuRDuERATgdShAPms6z1GoYRS7V7xQxc3OVyIiFoDnkgfln14Dx69dj/5ZBAXOyjPE/gJQir
QmfYNFME/GusrC0dV6ajDZpkLPF9T54TYNXvjA1bz++1JW05VyNDGLAGNaxZcGggF/MAsTNZ1j8d
EZLx0upYm5jD1/ZbXNtmiQOtVi9pGdi/UBeY5/NoohbVmrTyNi5pMQVQxay4ZNpnJGdzkmLlcNFe
oeCxwu6eKS+sKp0TLH2q6TfnE32L8nVStS1koi0nPxG7rrYeB5K/AXNVzX3hACcCS4vweO30HTLW
oSvmp6Iq9MeyswkF9zDIgHPgYZA+IzyYVahM62Ct2qG6Du1xeAMcMeob2I7T924OFipdXeWPmqoJ
94nSTpJA56YWiFuOqzkYe1MPEMENIOcGFL4kFMxGCiPUDIu9jgCp2dP1hi2b1hW4YTvRsbQKjcME
aQHR4i5JJwyGNEXNX6CAmnYV0INWHP9Y4mDGahJEkm40oEYx+fjeYJaXiPIAZEIgYrqd5+kQ4v0p
lh5eXmrVoe4q0hsQsA0TOiGlbPy1hQ5tLQiFtSMmaXytGO1bF6CRva1OYpy9UVNTJ4RnuGRvJLHd
PDescjelG8mS7KZaXSI4Kr4lEaxRhRSj3LQZbtG1grYBKcRsvDuPRI6HxBsJpCPAMHjVmR2/tnM/
wPBAZ/ycU6u55EGSYu3zhqHn1GI4ECSR1c4CeyeQwofHr60bg14MSlPNfMRYXkFRmes3DjfqkKeW
hf8sh2y0jmB5vFFKw3Fte/DyhT0XyDwcmx+mb4ENwBsRst5GjP65xZNWZiDjGJz7nkQODZmbV9KP
8tr7yynd+jmb6UERImXZyJZMozo3gAH9nIY+ZC1wo54XunWjFAwdACC/jwswMhT9sG4tWu1wS6XT
61sI1A6uXorPK442AalWWokwj0NBaJ7Yoz7bKQThuVg3JC3JD4fpluFIz9haX4FGEsU2NAvxWLiS
jllCn/eciWYCzdwdxztesuCuZm5+AMIZ3w5FmKrzRdDl0iMzmm/04Qhw/Hoh/2Sz5rCKGZ1PZ3js
ae/3MeqtrMAAQeJWnliv3eIiL+2ifSnL6ES59XFjWlqxJkpdFwkaOR3vrxR3YDjigeMOPrx+8dXi
HNGq+dTG/KGIpbeGF8ejvYbaFfHd+8t0AYMKZvVIIxTGb3Qgyv2OoZRcrECTZ7xU7Y2ZSaySdjXt
sqisX1DY8PIQ2wRFZxm7zGa9HydkYiAEkh36iRdoc9pjyfPYnPj1f5dd73dRgt0szppof2gcHPfn
kMyU2MNbYF7M9gkdRbRP1SmTn3R83Gs1evWuVJNc0cINLzG/l+f9YKt/evDlJ6NdzvSRUsZgFvH+
J8PPaLFpMoPIc1PbDROkblmPL5bT2Vc9bfwTR5uPlQOX49zLFN3gRh1/57FnfCYFQ7w+6q2rUM/z
19GeU5gvi7XJi4MTj8RyeDj+jTlkY8qhXMP3czQOIIvd0yBn4mXSMNTLNK8aX8uL6ZI843ATeIHY
k74g71raw5sGMnl64i5/OGfw+3K4pVIyTY/f96hWJH5yGuYRM5VeinIdq1yQMDGLH06S/OyTfHiG
E+98+6fvNdekLKO3YJtIqY6+tK5lUW625Uh2fZrQ1o6rw4gGCClqKE6scEv69/EPbBgwARnjcYAz
xbLG/HFuDLxJi2wmISu6GXG8ilEqjb5qbIjKgycUeLG+faHvkIU7O3HoQJP2FF/MQcDWzmpn3wFk
UN9iLTHvO+JeOh/HyazAIlXGo6sZQQ1W0LlaIl5udcZfIDCdHP+SVTY0BLS50l9hp9k4OhGU7jLa
iI9F5UU/4P+HSPE4J58PfeFdznEvo61p97Avpi7Jb0hEmnrfxYYq1pVRz7vR8bJ4nWSkXWzqJil+
TALixCbXrOrVIdkEIOU42BzYbORQnQYVyY8hf5urAfa7sxNW2P+ir04cmNlC31l1g9eEl0CLxvq2
zyOZr+jACQ/FRh+zo2ImPNU2+OxW8JS5HGtNbsbxsYSZeec6Vs2JaMwgd7vmxZjz7bR+QHeHnKc4
8Wh/cj3WDJq2HPRQT/yWN/xx60mZj8kdLSlgPKPDimYHGio8AfaKiMJszYOtn9hGPo5zOXe4aGAk
X9CDlXe0WuHbcjSD94lx7jxfjazjflhZ5RWyqPZH2UXpNsKUvxauMW1piTWMrxGbi9R9rjx92iNS
lJs+IW4zIUeiObG2fdxO+XDsb4B3OG1LedTI0OqBRDWbU1FtjPE3K2ISl3S9oIPluvOJc/YnywoS
a95tZq+Igo6dB53Kh0izBNfywArGdV1fVGrWz5EUE9kIuHcXMLg/8QXNz+44J20LsQrbq5BHC4sq
kyjWHL5hH3lYourJdYPzInUje1vZJgx31YKm2IohM7+Rd459EkC87hvQMABdAYMhnqbAiAEGjoaW
34SkPVQysDIULEn9DT1ed08qEKSghvCPcTvntbzmz7TFhr6c2vRkBpP0VSXlL3TgiFuU1nfyxJL2
sSXIwd40DYnty3YtbuX7Ja3nxR0JdCOb3FXNU0xHaktzmjzjBWMCioWQXVRiGkFpyBSjDHs8mtTO
xlrjthdN7TX7r5fzT4onPo8Ey8SZW9ePzSyNUQUeSnlEukWVxlSxzJ58xmLhiXM9huTjtXxxdFEP
MtHC63ysySCKGxRpOwwrPZzivTL0kswjVNG3kygw5bsFil0me0n0A5YEKRKGOw6QUFQOLmmkc01S
vRUdQHFC3bBLN7/TqS3EWW1TfnMobw1ov2Iab+kcjd/iTNNJWooHoD427JkYFUQE3i5ggHqehuls
E3Hjln9x8jV+puYoOIzrTnGHhTe5EJMX3aQZunHf1Yha2EpCFA2K6qD+ZswVYopUIFpcMdt3f8GB
yubtBFGGV8NMnFNDz9/983dFBhJOxqzs8TT0bZzi7x+YsBOgK+KKxI7II/7H1fDFgn2yBubUc4/M
VBjfaM6Zd7DVPBSeQB/yM8Tj+QPx6u5d2ttFeEvp0dpbyPWlutCCMf9RTDih1xUxPujG+fRqI1qw
B/dCJITes6PGzd/ew//FAvxrETH+z1iADQCd4j1sbfkf/hu2xmwSWaLO5slQexnV/I0FMI1/C0ET
DGwamkWTPfA/WADv37TTMdvw1mKIM4T5HyyA+DfHIN4kOu04xpbm2f+nzN38/VABqIPBQAL4f/3z
/ylUDj+/6Nr/+68PJ0wGcGwEXJ8ac9kLjpZkDvC4o+ME4R4K6nMxt89V6LY7zZidi26evLPYyItz
VhZvJw34WAwoMUwLgWvUj2YB2RT+6FlREMv0x0/4ySc73iv4YJJIYT4Y2cXs1UcfTBBcnwyZra/r
sarPC3askMoISs5yql85jBtOlCPHy6SOxZE1i5Hk4tNkAXr/Ftr60MTtSPKMWMR7eiObs8bSuqev
v9bxEZMtl7azDjQIqehSXx9dBZZsKKtGrmNL6RdjMDOsppdA3pFmmY84/ELMdbV5U01gib++9Ic5
nvVb/EgfAQjE8k2PvmEgrboHxBpurNlNv6N0zgj4rmafwXDPaTezih3K1WHruQlMgFZSTc+RMnc5
9uarTLTudYeY8+XEp1qu+ufqt3wqyDgOEYI6++Dx6icqKm8rCKFSjZa2pQki9rVRtgRRaIve35uj
u2QEDVWr9ryaQNBG6Jr2lMH6t7RAvO8shhpFMve6sUR+8pS93JAPH4/exm8XrGH+3u3/rFJnIeeQ
bt0aDrjcEj9P4FJiNz/GUo17MaXGN8YwIOTcGDahYQBZ8Ij4WzbzkjEpCN+vf67j14JfC0U/awbv
Kl7Z3/f4j4/jzjS/o7aJQLpLXsQkIrWoaiBciErXnnHKTddfX/Czp8bhRABjlUqRIffRU2MKAnFj
Qk83Hoj47TwqdtK0BAZLZ5neQwFjJywGYBjcArigbXcFVCLdYHSqzjSof4/6MM4n3tXj8pVfgekN
M1d0A5SxC4vyz1Pj2LZObWYEf7H/idumC5Y8Mcw0dhiMhJwiiRZN7p346Y8XCMTsi74bAwWiqOVQ
/v6ipqosxcgr2ZQiIITDggw+O1l54vf+5Cr2su7R0ZcI3n4fmP+4wYWrNV6cImcdU7QYvov/aJUp
K7/7+rZ++AUN5rQUhQwxKcUZXL//MkXMMoHjAMAtrfZLzHj2oXARf/spqRK7mSHFjjOOe/P1VX+b
Zt+9TVz2NyaU7oKF/Gp5vP/4dp1deE6tx/a6zGct2HPy1X7ZxhgV23ICgJkPBLGQGJk5CG20ZgJD
VZSwe5t5MDGcSZRFBCTYsJMNr+nuU62Ool1pDWJF3jJm2NaBNIKvcqruGkGiIxLoebxLEie8WNTE
18mQGLe1Y7XOpupoVoN9CtoLrOUG0DjlTJlf5foy+QrKcacwOO1aPTHLK35GZ0l/j8ZNV1jVttbM
HlsXCYi/Q8XQUkKW6J5gcLpXupYPxbaPzPKM54Rh0yg8cIOpHRFJm8YpRmZTiey+lXEGZNioQ3Nd
DKrqUfZgQ7kd+4J8BZee4s4ycOoxU+qz753jEJENPCN7Au4RB8irNK1fG0m0RLjqHQZKSxvEqwZn
uFnTWCAXW9WHtiLYBJ5q/ZTZCbCuvCna9df39LMnieXIghRAtcLi9P6WYo2czQAl2JqBBalwWF12
iBPcjYvEdG3NWX9F8k2x+fqiHzaN5TlCZbYAJBZZylHJPDA+VVZYOWv8si7pZzkJsAW4eOIWT0lt
Pvl+1ASLc8bgr7+HmX88sjDiU0onj0vxVjAyIEQjiKJ0VVmVfUZ9NtGS0U4Jzz+7KKgeF1QGIkN8
8Ec/ahj2wTin7toove6S6dE13l6MwHAd17qgPnG7Rv/nvym9B5oPDIGRMS2E4T/fTUylkRZONl80
ju2txw1fVbEsthY41/3Xt+/DLmawei/yCXc5KVIIvb9Um9h5iQjTgcUCM5BdqznoJK8gkfDmSyPP
xxPXW4rs97s4LS0MWIvWEpUb6u73F8yEU5eKTOZ17nYUOLn0fsl5yF7jaI4fFHqdZ1sWatjpJZgf
WJn1fKfjJyAFB8KfWGGPLHcuM4ESamaj3wD5xNzHrGM6tIUmTynjPnm60TTRdHawuLH3LnvEH49c
0HrVoC0xkQVT5gul4nxVE+G5citiA76+E59dinpUeoYBl0w/1of26HG8ugiBGjFe9AepxYdE0xhn
sCqfuAmf3QN6A7yxSF8Xkf37bzVFZkvwFKlj7ewEFwqdij/TogK708ZQPLosOccj0J+46idfENbM
grKAqrB0td9fFcxnDDl+Fmsl0oLcCnq9jdmiHw9Hc/f1b/nxqeYEYSFBtUHL0+Q6auBF4ywygBAu
mQFoeRL0lJt6BoJqJ9j7jLTL/qG0keUI8Qi9IheBI39/9FAHkZVijwRSz3DT2bba1F147LAnnpDP
vhXMMHq0y+ru/qZ1//Ew1nGnVZ7dOuvYBelPYrjaYVNVV5brlWhna3nievyR3JL3RQJrC0Ig/Hw0
lKh239+yLPU8zmEF4guXkMp1Eo8FbkLD7r0t9mz69kVpQbFtp6g6a8d6xtiKXwIUMCra3pcgUu8E
RoZm0zLno5HsIj8u4x4EODb3gGw5LD0rgNKUETpyqX0aJv0TVXtd+ASqZ29xUE470iOHXy38hWs0
Fpm5rRGnD35mYZXZYhNQtd9KhLkbwN3x1TjnzXfc6JQtmrA5jVckiPiF02YvdTKOrm/r4RJQqDfq
Z1SWIBX6CjORP1jm8BqUlF+AT1GqcqRO6nMOafqbTbNsXHHr88dWqfox5W7/SqM2uApMYuYoRmaS
9QCk6UvDVisAeNUCGq5sDTvxHX0sX53S7oIzT2RwSZM4mG5I3F7ip1wYmNs2jRmGT3nUXNlaAxo1
IacDjnOKr9YnKlGcWyotU7QU4fjT7Gqx5Mq4+Q8XwWe+GVVlPnBY6L9l6TSFqzQbjPBCZYTm0Gya
xtegb4CktMBpiXp055QEgwHhW0T+VbXtZotzHNE+OZKJmKT5FSHec7oDy+ZQOo1WB/eIOJvCR/yT
v5GVoN1VqUdOXFkHfJDBSfkJVTMR/UfkJv+GktB5y5sg+uWa/cD3SuNQbYnFDu+Ij0Lza9ZIPxpa
a0+Ubh250EGMM4UoikKiNqgBGeBaIQ5mSDUrJArKTMZVaBtIGJK57TS/70bswwzcdXGBjiBQB+XK
7jEDzUsTV2H29y3C0c46s4DolM4StYRV1N6uHt3hXMeuhivSsIEyV55H8qYXt7DnCXoPzrmDo7Gi
+oTXNc1L4OoUavDVubf8h6LCc79KAktdKVl2CE21RjwkeqFV63hRj14OMi8PZLdHf5ml6aU78m0D
0mMGF2NmUheH2CoKKDaWHt727mw+cCEd+3vblE/DWMx3PNcxGRpR1f+sGYupXUrsZYF0iU0O+nFQ
XwMVENnm68VyWQw/vOQeon1J90Dax4tljFcmMxgNrmsa5LuaVu2aLdi8VK42bCg7iNzRh2EtgqGh
NWGfmH98PNVSzDGBwHeGYZij7dEkCPlHXZvkYa2rQotAL+VzDfHRnNdywq2bd1AI4C+FFCgEeFfI
1K89uxTXJjd8LR1M8RhipxOn2o9bFa8zY+alSlmmQEdbVadBxaM97a5ryenCtokp1ST0SYKtTvml
P/T92Dsou5YvD5KUecXRtbwUZIgtOiKdQdMQVNRPa9TTxQWBCvb5xFzzR+SIYo2pGlFRQ8YPB5By
NUlyB2sXIapQEwsVsuvt14/FxyIBEBvqT46/dPdpib9f++PMHVCKMXbUGxL6dDVg77eQ4GxLCV0I
O0LxpHX9cOJh/DCzoSxkv+GirFkmIyr5/rJzUulkZeL+yoM+vKpiFnzagNWhUEwmQUer7YxEk2FB
Km5E3IkDqIQ2X4S97XeEKPnz17+C9du7/e71oGHMgEw4+CPpAR+fz41mHEkCtEIqiF6d2VE2O9vU
5VgIpgCuAYELU2zuYPGrK0IyOI6YFY+Pj2TROgt5hv/qJ3qmK9DC4jCmBjGG+e8IdGtGkcqAmvpy
FThpUx04MrPWFczdz8JKegpxVp1Vqyq0nKdU6ToglBSBV2HUCKTy1mj2ZhKFTK8JkypJLjbYRkEK
tpi2Jsf9Fjlh4a5A6RstkwrTIvy9U/FVZprRktPIQNXPZUp0Km0z960q8ICSp1oP48Fy0a3gdmmG
R0nSh8VEuENxWNlDeDC4D89WZcENJPiBvKqmRgHJfxy3+VsdlpjL80npiHSmMWNfizVpIJoQo5GV
9taKhXntIOd9dOeBUHMDpum1Yt21VniTDDIxk0mf1/HoNg+toJWwUeaYG3uwUBrDeke/zMvGLW56
1hRwAqOwyMmJ9OypViE50yN6ol03FjS8SAkkb6gG0G/5ZdzV4WokVMBZWarubsayc/5KSkkENPti
lv8E5Kx3D8RY69bj7EWOua+JA0W6PjWJvgGBLtQZG3d7mBlMXUHbcvsLBFcQiFKLec96ysbSPuDu
qpvdFJHLvRVgQYxbM5UKUKu9MH0acrPQQMiGARlJaNWqzNromphvDyMmkQgPejg6kv4FAwfuZgiq
c1INdtIyRtewRvhIKFZj6e1bFAQDKuQpfBM8ROgr09h5pehdkPI4V02/tEluxF/ERllEOrKNSMN/
nCVNkAA9jFFYy2mIO99th55eXZ7SKfDIRPbjtCWbADxu99C27rL0j1O266ZStjgOc/FQ1oNAWN9k
47aCGUUUvAD2gVwvSNNNp42QLOaCxxS8Sloh+YOMcJ1MsSS72ElyuK9BF6EHNLv2iaqh1QHEesDZ
yybOp/XM22dsmyzOHzur1PINSHmH8k7rq5+oF8toj05AoXAqDBNXv5uCjwJjlDW7mqSSiwQnyhKv
G0rzwgMzNviCYI99MdqRIst2MieW8taFXdaB4wbl2qs1D+EI6R/b62NkFDyAdMi1V8xxxN8W5C4A
N5pbB/YsrPRn1P7DXsvhBm/iwBuhPhqZ9Tzje3tRncK+3anAtQnQZpiwntqGsrAjkFRfTq1ajcVb
n2oeqWL8Pmg0EtfWmI3Ps4ZUbRV6PGl4u+xyVzfjUtmE8lkrNVJVVJt6xVr37EUKWbX6o2q7sIWp
bNVn42wn6IFb7TYEsrFAeeL+1XAj4qwGcv9e0trTHoD2ABimqtRIvrNAHcS0ae551YmeGNw+e0kT
6T73pqceHCNJfw292182YUVsvdZWYBnAYs6PGGvD16xDgewTEavyVYL6b1wRWEZECO8ZmLkJ0Cmp
t7UhqZ/hUGGklg7mRnTiiG6DYBKOP6Bp8fxl0LQx7ZD8ATPIjJjXMjOuCRAJ4FChesh3BWX/d+Q2
Kfj0tJ7OZD9UvBZOmJiHRUVebFRHhpxvyli+taND+OuwgLTOIXHY/XbmZHkTjDWyrLxwiVd1C/kI
SMs5a+vaANSfEePIfj6Hl0aPDwBglTCmFfo5mSHvbk0AHmkuauYyk+Xs2ViIlRlKsEOHkBDrmBwL
QeZP2ufxVV40uMCbjhPgypKZNDaNS87dujDQOlVVWT7BYNPhZ3o25DvT7Nu/LE1jPZNhol33rJIh
Lf2CHM6OHxaQQpPg89fGVH8aOs3Dzs1b2RDNRebZKjbt6AkGloXmfm5IbQRHNO3KGPz8GnIr46tQ
lml6LeyucNd4S8dpN3se2vSpxkI4lEr7xp0mKLWE9VbxEwyU2Q55FAQe90YM3BCX7rPijOBXdZgQ
sCkTWgNZnrgRIEHlPvZBwZ4VqjL7KzZmvaDfSWZhp4f1ba0zaFgbqigu6imeLcKMZtvxW2WPwaqz
weetdbvTms1gFegwGlmOr6FrAicxqZuf4TzPr02kBf0+KkET+x2ZU7BRzFZdjHZdMmMiskkn4wby
Fiq4fj2IBpaT7JbqDDKi8Zw3XdXso8JagiHMvIfaFcQDEgQUmnSAc4YHf0/z/nfY/q9FA/g/D9tX
88+36GjYzv/wXwx++W+59IXpZtGDQctLWfv3sN0w/00HiIk6ixk2YXyM/xm2G/9mmsM8FjAMgF7a
YP89bLclDH7mkgCcl4CzpW94NFz/athOj/O4xDfpikgqe3RXXIw/9n2dOYWp1HATFqsFx3xPrvV1
S1LSnkjCxwQU8aGePBQxCd37hvoKHbL4wesib+JcF5tM85J1I191O72NGciFI4f+ym4velS4nNnt
y7l0iit8o+ciTwrSzAYW90JcCRXpvtOWh5mayO4tVG/teJ417b6KDMefvU3iJKDPStbf8lIrEuaK
OBCc/Lub62/lEOztrkGH4l2K1jrT4cxFZr9VNpn2T5H3sxzPe++pm/W9E5yFA9jJ+MJg3SM1vk30
ya/B/OnMcoNp55E4VFvOm1e98ulIRbvUiUDyA2Pe5HF+08E/1M10I1mJYmYWfXGYUrBuasuE+LwF
cCzsaZXM93N2SWYv3Ypg8B3tLUn1xxmR3ACoQHqVP9b5XvMeBvohTCauk+ZlLnCR8Q5X7IUza0AY
nYVjeQmcqnHjnXBfgZNP6inMK+ZJ/kB6ohdfjtaV2Z3VOvRXWZAU4vzUQu2hABS/yom5z+ybCT6f
obUPTfhDOov9YhVm90jnViSY7w0kaBMnXAZrN0M0b5zIXMtGv4zsaj/rIcgKz3YuBY0PzWnegjE8
a60+8nuoedM4XAh9uI6mxmfgu+/j+DVttmP6o6xSy0/htYN8Y0Qer01zB/rvlhDwvddrrIrXNvyh
VTjk3YE5ZnIbctmIOjW1zqz+piENhvYR7YZVNdxk3dmiRC36fkv5XBC95kWHSJUXPWTJVaqFKydo
7mhVrYRxE5AjHAn4701zE7r9fSNT5dfOtGutwsFnyz+RjfsyliHYDne6DUt5bpEPhIVH+oWct3o3
e6uRwMtq0O9asgCoIdNnir1uZXK6tGfjl6H/tNH7rVmcL6fkSW/zHfbhVQvYtOm/VRygD12VrhIn
ZQxPwVdP+G2RDBNcCjsqwW0kaKIcvK73na44B7GfrPq2vHanS8tVvxIxXsECWRcNfpSu3AUq9p30
BVn3uoflh3H2PFatbxfnU3TP/gpDoIMk8gNm6GMTevswIUaHuZaj9zdtUlV+KS9azlnSMjZuG69o
wkTkBNhG9q0z1X0QFwf2fPCUcj1N3ZU3PZQz9WDs3LYCDlSVHTJb2w/WcDmV+puXOS+oG96S5plw
qpYOT9ARiJs3B7t8wnd01hP6mRfXjSPuFbn1/uhFcE94DN1+L9PgNujzX1HocFeIGwPdZRg85Yqd
zLlSc9/9EGbz5jXlWfT7ZuCoieALxEQqjZq9zDDrMzzUL+yE3zzJS6I51i/wKz8xUCISlb23yZDG
MQPf0Kc8N7Vso5pwnYT5DSqNjT7K25Eopy382Wo1kyewNYbxHprCi+ek8xqjm7jWJov6bpaHqESm
ueTCw0jUwu0YZdcMSgn56pvHifeoGVkb9Gyv0xUripe52sSO85wGxb4mAYFF5D7u3oyAfIEun9fo
/yGRRq+GrK8iwhVNqmzacjOom0yQL6ExodMDe77OlDPesY4Oa0NMF0bBa83I769BlxsJ/9AXBERn
or4vI+0ixvjAqdSzd/X0qIp0NSNSZfYjqBhy4vVK+z5FDCHm/0fZee1GrqRb+lUOzj0b9AaYvkkm
0zuZklS6IVQlKcigN0H39PNl9Qy6ewODnoNGX+y9y0gpMuI3a32LzZXdY98jfaFZ6XH3RJQgWVmz
SeZ9eW3qbLsQNQ6CzT/4OfNjV9TLLm69IqoMzd0sCa+mB+GdWjJ9z8zuWPkBuDBs7UOlkQJ28it7
fnYK/bXN5xtr+yNJThejxEdmH5WGfake0q8+AY04xjYVn/vVYm4EcSmBQ84y2QWzSYOV+/LQ2lCO
Cae8DcRy/7T6gBEnFrAsnLHHr7p7rO3QymbjNu7am3mbbC0+xePSXlAJU5QPolvVNhAcJ24ge8xw
gGtGDZe+sdNzWuD/yMiJ90H8rHRLG/amT668Xls/PNiKewnoZ+9Tsz5pLQRPr50Szm/9HM9x/NYr
vLauO6UvVFPjxmG+/8ADItHfifTkkdoB3ZZFrOhswtVyUKilT4RNLkioRs+8rBEUx9yKEj6XsZy9
NtgAK+CHp/lrTSVbgeiWY+23o48QMiXcJUX4xpNgxBm1NMqRSOpqj/6T8Mfqs+7FE1ylnQXPdTOb
j11aWacYDtEaPDfEcU6sW+ulvDZD4JaXFn7Hxkr64VeiMSRYcgBg+xlZP1LbwOG8NcuLN/oLvd/Q
XDtrUdHsPmvOhLlCepyPdN3hRMF8v/6E+W6Xur5OfHMdjFZxyOp+grK05kOuaYyamADBLCP7sbQj
V1H1J3P2s58SfeOMzMm8IHnNiY+cdeskplrt7dl7SrO5PNsEnP/umR6valjVh5hJNdkejg9HbarX
M0mQK7uh+FdpbmxHWOQbPnfKAtf8VQBDJy7Q4IF17yEuVXdzbI2I4DKPQ7smvMapC5DVzf1PQ91G
8GNbXMvS/LCMfNo6NR1blyQ7RNnPLD6uju6DlKic5qR0CgXvBb0c6GYxW2ErJxJLq/mXKQmUnkmF
OPoO3Gy98+ddQd217fhRh1pznqctFtw2Xb5FnxprhuPEObrt61KWn4MrHojv0SPcE5wGZg7iVf6w
0m7fifmcFMbDonkbyyp3vaOezRaWvM2NEi+/Jy97r9D/plq9bfnY0zTfQgzbkmm4SqdNbJ9Y6rCb
v9dMziHtnG2QwSuijZHGiLYlDscuOSyFnzJjUNs8vitNmnPlZIdgKq4Cwmw+XpvO2ZWldoFTvY0t
N9IGAMExhVtHCKKW8WrYRn3hs6eCwCorg0Odl97PKu6G4zIsQuB/5vlP9IEmVsN+1hWEUgJfZLqW
FW3ABEC34z3WOn+bCXPatCVs8z4hZn3Vj3aZRn2z6MU9mgVH/9LVzQpRk7MTHlsiLa1SSZ8NxY6A
EO9Ikez+gp08hYkeYyVr3SxMRK9vq5oAbSSs3IxoXvJNNyADQb6sb12RBxuzIOcPs7ETWZ1phB2p
FgwbmzuO0NYejSSQWzUuzk7Bej+BnJLvdHDNY1V1hHhq0MpWXbrETxBqSybBM92Zr0sLpih+56tD
bP2+qR19J/OpeW1tlGb2eKeL6UM6hLNWlrtar+dnuczGuQ0cdejs3vkujKQKq37sH4CLfThjiY4n
h4h58SGYrSZRUc8UdJUXyShgo/wyfWYUre8tvvUVHEnvoVIUKXIQzj43vHqH2Y7WVoMYvsTA9XQr
Ia1iJBN7NMbi0JJWnoVeY80E4wjL2jHJ3E25Kw5DkL6ZXTfZbDZ159XIzTRcBiNZd56St8CdmDUw
D7IUZ7SXrCRuhx/uoIK9DdSdHypwPNHGlCkMQUIDAiF2CixEiwysVwTikCctIjotaxwxYhcLpSIS
yg9Iy8lKawxxP5w6RVBRoc5Tqck3Rln+fjIc1nhkKzDXKvN6+Fzy2t5Ng0Y/m/TvjtvrHIgWoCRN
2Wez8h/TwNk6jDdXAr5w6/qbpgVtrGuHRgwlyY5TseWT1FaW0M4oui7EP73YGQl6xDmZzDB5lIZp
OlK+d2uGLOy7ZpIeVBa/4wDY5Ih271CME5mBJwimt2z2872uqmd/LH5YiPNlT6qSPXE8Vc/cqwer
8yO9HPr1xGYzYnrzU1MGDgTN2DCVqqNGr5ZolNg5CdIOG1WGnuOkbC51ayVlfIYOfq6NZB+wBtEW
HJ4ZEVCBK16qjFjCIr52KMAoADHrY3ZNDtIHdZKZAHBwdhEwIOzXZdTNSA0mH77Xhpnp/woml+Bk
h22TO6fpQc52/WyaDf4W5mnPS54S6OySeeOOdH6kWJqbiqCldS3bH0u+BI9ZBvu9FIsf9rl7IB1n
raBNbuIYDWLTKsZwGQ++L8iZRiJUR4RwHoRnb8w6eJyN9wq6q1Xf3f3tNmZ8wo0SeWjr7BLIvisn
fRWY9UqB3MAljb+bT28w1cap2K83yHEFY2sYl+ISGMOn6nCtMGUr10mutyRI8agbjq6NvFUpTjGX
b5geYMyO+qKG9TRUzEW8DDc5dSj3hFYg6RYH3zAvQusQkOvqVicjeaie42/zAFV02iWYfFviCWx2
/YyBWPCX3RTlA2yvFTlX5YbbwSMFxKG+MkW6c1LLetVbjoQucdk+G1nnguXUnUvOVCoqury5JlY6
4JvHqlfEwj/SyvESGARobwjRlFCoc3sH6CY5aGle/pg0LYjwriW33MwlLmzLe7VyNW9dvW23PYsY
7PvLFLw25NPcoDYMPyR6yifPUeZOB06wUYye09AHjP1qOihAkqGR57zUgqcyB3qBpNYmHAzSEe3M
2OwNPS1eRxKRn0VOFuHk5f2vgfri0C9KO+ioDLuNaoz+RzB46qqyUh60xM/fXZEBPx2yYdjaoJBn
kAVFcAlGt3/rHTN+ylopHg2VchER0kWda8Zp8ays2XpfXBvP+z3WnXW7CSXBCogSJ1EtDk385s9O
25gbv8ymS+bU+nExUlowjwfT9QrjKTabu+iv1c5/QENF6zXkPqSOicyg5qjHENnfKRqNe+LQX46L
bdO1+U5bvmLqjnlo5jkc9NZ+AmGXvIFMQL5oJXP3qgIHFjb6TfOFAcK0bwUpUWieqwgkG/ttlEqT
SNseYntrPk4G4G/6WOWsTdKX+WgGLma/C0JGtclLLm07atxS3ALinb8VWhJjRcJMBu2yWhSPlpcg
e3WaITRj09gsyqMzJN15PmaB4E4IMh+tycAqpSqjsumsSI6kGfLUpsG0NyYZksfJypqtVzYxlLB7
97nQ2hv3bAfqkuogduKVVPaTXiS0MBngEVJgdzARGN822EOtcjE+gwLyhwXZo8msNGRYXHzNKu0v
Qy73aVwMUUmDHimHNEEs6VEWZG9VbOZb00s2BKxF0uLMhjf1IPGcrjCGU3ZlP8tqcmjNzbe2KC71
XeeiNF08+zZpojpYodVQtoq6AY1tXS7DMUdEWyTfC7MSm+H5oPRXlcT7QOXRaBtqZXZ3v4C5IH+M
43WfW4cJ6sAqHRd+Xz6eKjPfDJkH3ZQGzKqLNd3ovX98wLrt8i8hY7uxCtbz8OAuPyRCjDln2sA8
ybfv+IXkWU97hgNWVRHFsux1r9o5LZFYCpUJDZ9Rn836qzevS0WlxXpklcviwtTDY3zuOmzk9CrU
RiYZXgOz018HwTFtNpbZ5LxDbKA6XXxJo9zIwvuqCRf4URbauZvGNvIaBMhBARLUMDuqbJN+KpP1
lU5qz0f5SZyCSWBxrEWiA4stpg/XdG8ccpzxPdgLq/6c2RLo9VusLXPoMi6R8TCGSJYITm7uTZkc
fA6EzNm6pEpQIBCW7WraC9uVCCUKPWlQH1W7qKOeucbmrnDuYjeIWh9H8pIV8A8KhoQOMQh6y+rS
P1n5Rkj5s3GNq8hqMm1AgaaKO1No2RwygfbXRVnZW24dHy1FmYFWLdQGplJG4VBbEZnDzQ4RigZ2
qeoexEIKStP5HC2ksxvdM4KQU6xgnmZZ9dIShRzU/gc2fVYHZZluDT07D9kuUEwlWMYR84CIs9Uh
bxA/LIOziHUrJDYj2zWSjWgdI7/urJpxSzDDoNFPyOrdC2c2QNOyO9qoctAcVAF8FlOumPSGuZOc
dOZAkSts+SEWyUPoNtXrUk3fpIIDw7o3nrB6ZcQa7sKK6BCIAC2H/MjZhJ1s4Z4UIZsMzgzjqko3
OE+jNV2zrvW2IAXWZjIfqzqOVKpMbiXnW3eRwORecHZ5DvA7PQVglV+sEZu/DUsOtFpPgmGdk+89
yHalJzVrA/IuThoTpyewDUMoGiw8PX6INlu2bioeCrKaVtZgvsz02iz2g4tlCj6vslh0RjJdRuFf
booh42kRP1Bo5NuAlOOjCwKVxKFk3y3VxkcQE7XJdDPywnkuGC+mPr4ZUSxLaOeJt62IuN6Y1Sy3
yCjuBJbKf9CS7HczihvJfwe+khfuxPNd7VR4/geh6My1ZpOjUHI3YsDd3xOD8aul4QRTJ3K06tbE
AeNFB1EbISZblmcokMue+FjbPwZUPE05ze9cVga1fRoNjIJOiuwmSgpdsiCa29uQGvWV0uBs9N3x
zodaQ6NAfjLKhyzQvAPO3y9jSLIIjdJv1wHJw2Lef5py8BsI0R40q+WQbCe1AW9RPSA8BBCTVwoG
sDH4yNkW81A7tXOa80BcK81Md5A/iSIZkeqBAKpCfKQhF9ctd9GDpbX7gsANYgXqXdOr6xsXz7Zs
9ICkEN+59g7L2pIz2HPk1XCLJ99hMT5Yn0O9/LmV+InERP/wiGawP7xsXcrmh+NN2U6QmgYkYAPR
BcSNue5V82K57ykQzCu0OuuaKAB51dozH4aExaX+oTGHe/IrZ2RD6TcHo11As7aG/cTyONv6/TI8
l3FXrRZ/UldZWhq+9GzfIvY4O4mao1T6P2HWUBim7UvDSIwxOwcv+zBapjEHvhwg6CDwlu+UvbPU
p2wdkGQP3inJjkkdE/x9HYgsPcg75qLNPOhRAzn1GoPSJtLdykY5ywshXSugxJ1zChWGshgMMlKj
dEM7j6CVB6ta1QR6mOmPO+shHFoEDa0mI8fpI7nQEDN2fUXP352TLnFWNgH2YdcoY5XhpWk5czOJ
GiS2/SY06fatYtcC4ppql33FW9YA+UHG7RzLqlPrOFX2rrSDhIkBZVfVd92Z69JZ+cPMPSjr70Qj
DarKGtRkpINk9SI3rqk6Or1Ecw4sLdlIOB5An774DdniCDn2NLnC2mcqe2tn8r0GUhYPWTbui0LU
O0nC7ErFC/5zAvnW7CygQanO+PL1vN+Opjrl94+dTb2gj24OQ5r3kTHP0WBafJbtr8CIZYXykKVk
6Yyn0echT2PvwJqm3RS+Payt1hSHwuh+g5bvcPe6XwkBXYOwD4oJ8piU2mZQCTeSCMgxkIpLsux1
Awp10f1qfOcjq5sgzILBeq798ZnH4KYKN13Xlvii+jFPRKofrJFc2MnRjmIg5VIXjIADdBkRxpZ7
ZGsc6XmGXlnaq0Rp4x5AAgzyhQayIsolk9MNGv/VFeJVUzMjB7vYOouQ20aah0Kk5aptqAXIQT6Z
cjzYhTuGmolol2ypYsWkk3BfaXFUORGYskPWkZtjyXOiDl6x87LnMjuzSr3SpiJN8zZs713ufjff
eA0i4KoIS0/zVoTTm+uC7peZ4QY/5dnWk+tgGw84+nOil1GFtAupak5wteAjrZZxmjZB/qWRIVbw
4Fd6Raj6VGRhlXY7S+9vEASenL4Qe8R9V6NtDi0Q9dA254vKWBs1+mdMVgrT8hS1YtqLUPILrt6d
M5W5PaEyJAEjD57Xufeut/o3pfaOKKe75hgtzuw/BcC3yjm9Euf1WdqpdfI7O0BpWtSRKZzxOmvi
iKI1W9Xe8toLB29QXXFxXwotfwhED0qTY2sJDpo178relusl6LbuFBzGoAvWfPxpaIzlqmvmh8HX
r/h4T6P+o0GEMZSk4xTjtsjIq3JyERVt98SPdUWhVITxQJHUxcFtzu4vMAbHweCNI4z5alfLUc1Y
YvlpCsFArFy4NbwYqWmChAH7JaZ6kwFwXu2FE7x6XJurnh2k1+roDG7EOnOVa6/KSd2IHIHrUEkE
CBYvv5LVcsVc7CGChsKXKc/ZM1N5w2X4UA18L9MUIL9jGSW2zaKhPp60beEEPy3+SMUzPVpw5nr1
OaArg+O8bp1N7l6CoNgIN9mATzs3cROSh7vJ6RprxXtv/CTjGsy2+2tM4nfB3ebWI6kkqCOM57k9
u6V2tid1YB8c+jp0fWREaRofq9hvuIqlpAQEfA4nM2qZtT1h0uq3dmX6YN4axm8urXKuL08Bi93n
BnnIU02SbIii2Hi2qj/RgI6IAUE4enWkWT7YpQ+FOogLdA30d5hvxjXenAdJ/8GEmuQys0F8bCza
XlSawBjrfwUlR6PB8hY905Kv84pMMznM40o2LXr8wghNe0ayAxmeqE7nUKsy3zeFXAeDuqKbpqLS
YbKRawCYtNIeMtUetFw8tDJhnm5fEy3PDm1SbLVMJ0cx6I/AJZJDYGvjZvLFa1Yn17nN9oYAzFjn
kxcxvvNWgkFSKDuwHoU+HQtmiD9k1XzrOiPVGTk+Omr+Am0MnjxOQKTLPUOuMre3+Pnqo2b2O2mT
YDksj4UJQ4pO5WHobPmQ9AkLtEDje6pTiikz0E510m0IorsujYkbmMS+dEEt9rtHqqw7j2UV7xTB
2w7qcupyNsJ5tTE7c2vP5aPf1iuzh4iQfXZ9sqGs3/V+xsnC0bVPpdwgiNnqOH1Txm0QH9hyu5sA
pU51x/Pd+d8ovowh9KpjX9brxH52s+5qcZyLpLmkJqTCng7MGuv7T83+iQi8i9BS2WGvMhPtqisQ
9Qt6mRETG84ixXenB+YmdZ8TMYdZS1gLiSlOdklssRHtXg7rfDo5XrK1xe+ANlzNTkgOHA0dgsrW
XDn5Ny5+btuJ7yqI0Ma/uf20sfrfcFV0q35DgfcRz9pNH+/aAmst4I4skGfrrIja/pRnZqinH2WS
hzXtpuQYBrYn3S7qJVcdQ5nchQeUc1wMKTHuAd7D9IAiZl172CsaJ42fa+xVbPGZ3GW24YWuyvX9
4tNqr+La1R9l7omnVnTNDf0Nf/HSDPuu1YItUg4zNK02/aUHsb0tFU+0pjiHwrYbjYhNPRaEhtEC
+8dU94+ZH9t3LQHf6pzM57pW3SG2ynHbD04dVUVpv5SpSfM2dRz1ElnqOgBYG01JfbVlafx0PN5g
p557Bre5+O5I79vrGUe0tPXqVRk9QuhRx+fZSr9+nPLYDZdcXnMA36sslXfLtU3cwuRhkZdmd8Oc
mT1PFPWYoPO1ZXQs8py3Joh3XlE9yVb74fUogBil/sRbEhGWyNYr5xCtTPXQAVbjsnphYV5tK+Ln
iN4o41VBm1CmWgh3GEMCj/MBgFazzuL8tyndG8u6F3Ow92aSfOOEoMUgr6Jvc8aCdPLKfex9/xDE
zHXrybkGGP7ZSVpXPeVt6dBk4RfnXYrfOOXTNYHLzITJWaN/IaKGKXU8TqtG520ZET6yxQDyOQIn
6B/mESOLXxW3dux3SwB+LbevjeO9k6bxaI3aQVr9aUEWKR00+7AaMn6Ui7YTmbzlletRF4qnSSfz
0urfyEGaiRhd7hHlCUq3XNswHx1XhMQ/NZN1K/Rk7WtMpSvLCseJfaNiTWNkZxh9OlNC9cvJvltD
aaFOcR/SpaIkYcRr3dNQ6US/e4SVfJxcbQLRmgfUl4jjnHA6itOceNNESy62pR78HoU3qNitNWXv
ikx6AkfrLxUnvyy9orx20wM+33JrldouFk6/GhMs5pqxtexm4y3iELisfUgVYaMtjjIOXigML5ah
SSqE9DbpoGuS+UK8xmqOnWmVFsUJMvxJVJbP2wfpy/XuZ7JRrNHVr+NxnlclAtld1fCNYgR/qxeP
CN3hAPXmvlCM4ckHa70iCbd2aFni/n2ui6uMO+5+P3kibVALmwZJ7xA/KmsJ9dx8J/Nsb/fqSm7t
RjCrwO3xbdqaDlIyeE4rtBNdQ14YDDssA2tbNVuf+JudRzzQpi8mC3q3GYQJXs4VUA7IWQDKCus2
FN3elQWw3E584CD0Ibdq74aasft0xrc0cIyV8s/WmyGyr27JZFzRsF5MXVy1MV67Xf9mat21HNqN
5s2PXvArUBuM0RfWhYQ/kwLruEjtckKBckDQPb1Ppg87kARfDutQAz28wTupDyI0cYVrxjlnQW13
jFgKc4+FPUQC/jirJ9/bo5jfYSx5mIonM9PWfe/epQCOYE3mtEjWW9q2ONuLYDo2gCaiZDSd1ZQ4
7F3K9M5GyaPGiK8yreiEDKZWy1KxRqKzZaJMcav3HfrkxttKLyA6NqNzD3ICHSVyemJ0PrWlOCH9
eHJUGmkLLNdKDVBumdb1ncVCRs6bZGJuPnCnhYbo3/J6PqAr/RRtfwAJ8chqjXAK/8yM40C7OrMP
Y69Jf7ki97MCKFUAaGnmtVdWWyAMWxV0PruglgyiHo4H+mUG7MiaeeTYQFKG5aumGk7K1z+ByK4Q
rf8Ag/sr9orjHAxfMHM/NS3e6ioWaxcZQWiq9nfvywfNsZlFqfaRbFZuBZcYgBGllTgFsmMNhbtI
STZ63zpejcj2vsBS/min7IJB7z7xKsxLmzenvu+vybjoYdEOKBiCIgwqzlG1VMcqYQRZTUhcapm/
UeTu9ab9yFXyNnaxxR7CO06j8TIPzXfJIndlMsBj/K0967zaBgOo7TJ/LU4Hz6DilBSmHyrf/WB8
fAcK2yqCaHHjLj6Y/nzzfex3hNnfVRlebmxY6o/I0xOk4QQEw7P0ts5snmRZXBnZeSEhvxWQ3vqk
FSiXkgwEaGLM3ym8dw587Ayjr9a5zmY27+q10MSp7WrMvEzMVp3Zz6w2cPR6igleNWt7vxn0lYtC
hkd5OqRwWcLBZnKLNsXY1G5wNbBJnuIsSUI+I+yAZPNVpvZr6XsEUcmz0kg5IYMAzL5MIivzk2Oa
zHx8NVsxYVoVz6NxJKxJhi1WibBvYb7EvKtcDzgR0PZsW3eww9hMvx0ZPM22YjgtTeZ2xTYQw3vv
qrVvn8qaFczc8kEnMl17Q/tettPJpk9IwLfN8cqukWS4zgua/jVLUocpB/HopFsD9yuTDzD9PxxU
8ccSgsE6M3Pnl6Xp32DBOFONjxFUN411/dNM5SnFxsE2QtwXUr/6zvxZ6U3osDmVvRNqvAuoiRpO
uLcFYvZ6zCmiLLM4Ib1GyJDugWzd+HEdtQApGiulm8ztda3zNJnsJHI0D3gCSZIHDncOksvUv6Se
tNe96+6lWR/E0u6aZnj0yQfd6zWvlmPEz07vIo5QiGBmA1FjMB5ca3pzZAPzYTJxUPf601LPKxEU
R2MaLngon/GYbQMLM1EC4p+J2GosXG3ba1Q5wvoZVw+thtatDpYNzlSdTST7rCJ5bJhNM5Jb2Unw
YKBrJIHlVbj5e7Mk1rYf5VOnZb8HBIex92VRNnQseUfHYv/hHMx+q43bOtvPTo1aga1rlp/vr4Ws
NnmyhJCaFHu9QD2mzAPGKLPXc0tfq7PkqOUKM8rGmpEazsyM+iI1D6Wj9AOZnqfEQxLm69GPJAiJ
n79v2BGjieyhSdzkOW2S+LHV+UaRpOoHc+7TLyzXy65QlvaVeTm5rMlQPi3IH7+txOeGMbHiZNxE
xZgml7RwRgK9Cedl1Tr3r/g9xwsqWkT5vj6jKFDyOGu9v5+Xxtr4SdmdQOAmp8LJkl9xmbRc6fSt
VoyJyGCduSliuNwaqazksGXxG3EQHwAgz60jP7yGXZLZV4TOtbiTVppnRsgB69OQLO05x0918axC
3xvd8AIiCadJzBQ0srTyxSPIjeW4qayDQewZC83ssxVtyJkbJULbLIa9npS7TkrjWnXJ6+wPiNjc
ly5FYWqkZXNvom4epKe1VnK+Qcionxvpag8qYPBpfQDUbQAveJBY9LOss1uTOSuhgKUwgNgxR9K2
bJSLqLEXa5cO/a1Jvcc28dPH0a3XeDDRS0E3P7QIpYlI7pKVl6tL5RpvadofK/M3kcthOtCBsJnB
jDP27ONlts1mhOrsqPC0vfn6eYwDLLsnwxUbj52LcG+VN+xYiq8aCjvP+NJGdouJtpNKW89W827J
Xyj+mSG/8N4S/kqPaYvlXYPauFEa0z5xz0eEAcBFMy8flnd3viI5dVyiQmMW7FSL3gFcIK4EeRHy
7kxjiTsLBINm+kryXX/vXhpOFUGGcRfZWCmwCiLH0m4VDPOWg89M17a5r4ri1tz9GH6qIov427cM
fePGqiisNcSOY56sp6V6TcrtUKfHKp0f5H2YNGHHjUbN7/ZzF9DhTvds9eEpV8EpHvxgJXosMYuf
TntzkSIS4GTWbZIxk0I3e4t1zX9hMphsrCWg7q9x5QWjvhnK+x4A3VpWA5UebMtb40yNjOxes7Sk
ATQ+Vys5iB4Byjg6nOQMvnAzTMbr0rfHrkebWzrbdBaIlWXwGZgckYxXCJYxMA4ToizO0m0YzWvL
UavGLd6ObaZhiNfIX8djPJEy3pn4n/AtIw2LPxOTDWCPzlULhnOjkpPXf6WdjjDHpkSynXkJ1ZR/
cOXy6hCwN1fTW7lUUVUicfW50lmVE+AXEOuOj2ydF8ZvT/5u6w4VuhmcR4/6X/EPDpLRlUORnddt
H9Y62AViJCUHyehHKTF7F5R0K85mjIU4n4jTriIRiOe5FwSU+Zb3VbQ1JiTmbWvMyAfW/+c21V/Y
cCehsvMRxbVTYHMmjpqvgjXtH2fB/8hjca2/yqe+/frqzx/1/7r/1t8V+/dUJP0fK8A//+mc/m5R
JX33f/1V//abMAz8n79//dF//Ns/RCVJ5fOD+mrnx69O5f/4CwD53X/l/+9//K+vP3/K81x//f2/
f1eq7O9/mqAmxSTx5z/tP//+3z5+5/+3x2Lz0VZf/7Xv8o/ys/vrb/uH00Jz/2Y6WCXuAHjGIZgn
/q/TQvP+5rqAT+GnB3DrHR8PRlmRwfH3/3bNv1ncdjgffMfUifL7p9PCNfhPtg7sBioMTB8StP4H
Tou/RKPir8A+jWUDI6/HQhZY0L/7LHAyJ4ZNpFmIB6176GRg7O2WSEy/ZztFTuY+aNMuMtWCaKDW
nK2J4+BCxql5IPIR3XI7rv3aTZ6Entm7hdvJH73+RDmbPUyG9x+oWH8Jcv7HV8vn4hnwFwlF+UPN
+hfExujXLAa00gqn2Ohe4hJJWVgTK/QMm5ieuLJrBgEy2JtmjRp6pAZ5TNBWTqvek4gxUlgCEUSS
YiMTy99ZDtkZeZL3FKmBkghs00VxMM/cwhMaN70p+gsMUBrJGX/hyrTl8pC4jK5UtTCy9GOuMzvQ
rIXU1wJUhmbGn50Aw7Typ+ALSv70mDQOA1UTP/TNMClc0txjBFW2cf4eZESo/wdn/B+I1D/t0PdP
iP+brg4tgNwzvNr//vPsxxxDF5iGUFSkO9DXnJKMzmUwADfvEgY2YcKVyZTOH619Kkxyv4DkjY91
7VUMV8sUYR6/gGXbnBhR6dYmDhqclkjcnWI9Y2r8D1/xn8S3v3zFeIn4Yh0L1iI/23//iuGfdX4H
yy9sEb099WWMYq1yzN89MCyIBrjND7pZxz9S5z5U8PG3EEIqvm2C4gnnxgXQop1pz55Ugim2aDBA
jpY+v2Ba7l9i6uQ0VNyaZPXGXfKIQ3OCHKbUBCttNvCMDHMdOhz2VD/WJN+JXnFbqt4cJ79poDd2
+pGJJg9M8qnAQQ4hTn+nXOlE54Rq7ud83U1T/bCMfR/FWq1I8dLw4mB9S57B+cZv4NGwVpBk+0ih
W38onW8DKQcLzyWoFf5XkRDwU3BNJbSNu9nwu88ur7GrTnnCF18V7bweFlbxFkm2N2jv9bUiLAYZ
Xm+kD/9yft3+8bn/K+f0fr5R6swoNe/H3Z8HiKBogFr87/6i/cXgrzVF23JBG+FoNSm+eZwZK0/y
kVi5H7NsEOhZo9FkcwtBzI/w5AYbTyn7UY7Q6EJNI5Cn02nM2uFGr+AhRULs89wMAslpDlnzSlOO
UdK1epYbBDLIczDXXLrNEkNrHI16Pqu4wnBVtuOqrVN+SIhzCQzsFKHNxnCCRJcloZOruwYZAAt4
bLbDkMY4pUtNYYaqsK6jwECw3YnkXLY5chvxv7k7r+W4kS2LfhFuwJtXmPJFW7QvCBoJ3nt8/SxQ
fWPEYrcY/TYxLwpFiFQBqMxE5jl7r0165S3nFsW0R3+qHUWM8f82fVAk3NQ0oe8bhOlg0JKTSpX9
veljb0eeir9cRHGQNDLHpCBrjkZXaPpKTuXyYhZwGUNZCHfFMLDLiqhpJy6S9uoQZvyAQ/9FuYpk
/RJKKJj8Lu/QNCXXcldxxsILskJzG6zy0jcedOzvqPoLDT+NuWQ5GZGwF4sAK6+klZcxldQn5OTL
QVJJb+TZooH8zXf/N1+9hXaciAFAV8BGP89EoB6JLkqt7HQpgysC4HZIFEu/qIimWs+ohQF6pM1r
MYfiN4CmM8rGr1Fn8Y6EdQisVxYX2sVvC3uGWNNHky07jVwWCCnK8SlmW7OvNXnfcDBYanLVWtMQ
jopsElMLy48cdeFRsCrVs0qGytCI+TcgS/lvJoMuodZgHnDnQPg/X5Y0kvhsppPE9jRSvFA1+nVc
NrXtU1elXjTMKwWnFfYkzoW5hBvAEIL0LigICC1C9nU6rq41ykYMzYEiIpU0dMogfkC/MR0zO82V
N7YHHMVJ7/pmXTXkr98mWCg2FuwVyD0/D52Zuo+CA0GvPor4g57H0+j5kjzlGz+RbnM/bBsnjmvr
UUwz/MJxUl8mJWKALF6sKVrYl7YxdAbdQLou/Jll4qWaSBXiAKqaXlzI0cUkVtUugw4TugPCBvpk
+YBFRJLwbERzc6HkUBJ8KJOexnN8SDVjciSLfsVQ0OK3o1Is90U9Te/UVmpkeOM87Gl3UKMdLme9
RiUr6kZ0kilA8cUnVn2ZMa+fBkmaYyeKy/FIH4QXPXFcewWO2I2WpiOGb5RMi2pBZbHCVxBIe0Gf
6HLTVDP3FlTRGMUmcVhg1uZNnbBSqUozPcotVeHUj3EpR5JMBVomhZEiyqzcqAkVG6PWRngmEwnc
bXRX6Rk+MUQ0rjQ1uut/vDf6KaRy8Odp+Xfv9CX9TZdFGKTsfs68sF2s5gkEIAmiBx0kuZOI4c5z
+CN52mP5MRpHmxv0crxG91U8VytJxMaaBHO1jrqOYkYmvkytFK/I2FLtOlORniMUs0u6O+6fr1VZ
ruXs9WHgD4YlbMiaqH2Myt8mchP0k4KJltdHnyUPVaWYe0Hg8A4iapXHur5iNClrhDKS14W0+NBA
PFV9MuwsBE5reSayIxUX/ZGwdFnRlG3brq8Q05oU+4N4JZmheodyByKiYQkQ8qSaZJNY8CyUQE9w
B+OLFtLUOjM6RDFCJXz3ZSxT/tMNqkRBYZyR+GzT0GTl85Ig0OY2obBwg1Iiwy+TTKco5uFBHlvr
UGeJgeSIypeoukpq99ZIEIvec/EdOoWg099FXmvfzXXpyzrFRcE450VKKqFJ/tPniypNwudEnY62
lKvxlWrkvSdMdedIRr9NwJFv0JOhRzIfwbx5bPh3I7ygb4BEnx3bLOEqGiBo6yqYKJYb/WzjEEVx
O1bgBZ2yHN4Qxumb3uqlVSYH8zfLsvI3twuTSeEUIHOk4uDy+XZHnHpCKqaYZIIxpbdiWPfcGPtv
kP1rGc3pczSz40Z0qZVX1HiaZzAowT0svaCGno1OsdeQ9eCKR+JqWKn0SndvY8245+wqVVEWzxMt
/TlL5wUShlSjAHQQrzPWzKOsL9IdpVFLu6b0h1SyqF/y1KCbjSi92hm0RUxPVeJveMcfQOOzkUes
MNn1UHIUHZbr57vmENeLlMVAh7DrcakbZahu9PwwYFK9o5OEbzEwhpsaIO6WqkuMendQL4ueUEW3
CSp+XIvrY0YcuebmZj7dVqkQBXgsJOE1GKIGE1+5F7u6OC3wW/K/y77QAN+Z9QslNPOefYO2Iv4Q
94qUJmy2tb6zB8kHqBEPMDyIGe4Ar5aWQ3rJcKlkc/k+1ILwTlxm9BQUuvmYDom5VwTZeB1alV11
aWnaIalkaE1CgYCTljCyuiakpDS3KWbF3OiAg5hPmdynj+Uo5alnFXec0nppjbihWKtSzCeJvqeF
jRz9GtL/qqzxj8WKTwWOPxY//g+WNZb4gn8ua6yjV3pE7Uv9e0lj+ZW/Shraf5AlckoAy0CcmfQx
AX/RIwT+iT00IXd0Gw32cQtr86+ihqL/h7wAFikY8fA/jeXo0WD/ot6x/BNHVh1BEGQxi5yjf1XU
4LeYC7/NFVSxUIjF5QoJHuY4vGyOfnsN+XMQxkSu/aTRHW7nbXnKbqTH5ZzfOibGJFf33pNdtkPe
cZA2S1twPayTjbG39tMP7dC/t1sWjov8lG6Fy/Q9fpdcbZOe8G4bb8N9C9rtpfFEB+iCU3nWRnbK
bbBhH7qft/37AjYiJ9MJdmg+rqud/hJeqT+jDU3yg/xihW6XbiSIKvf1qT00O2FFTeKyddMVHiEn
3aJZuC4Pg+dfx1tlVdwg+/DSq8mryGSnEeqap8yLNiri+1V+WVwPdwNH2dBurueDuR4P3X27rW6E
S+VN3qkOZod1e9DXyYW2qtZYEDaJJ+6MVejoP+OrYsdVXih7Y+PfZ3R4bevN/EndN0CnhSybBFVb
pfOp22njmrtqR2oMjt360lppG/EuGC+rXWldvXbHaJfx3wYX4dW0sy6nex7hgXv4KXv5CsSiHe0g
nXkIUi8Nm+zvFeiHE9XnNRfoNM6JjpyXeeVB3CmH0O0dcUUd6eTv8hV4fId2k52thx+5v6o7L3zU
NsVOWlkrDuib7uijx2L12PvPxiZZqwAv3PGafm2r2f6KhkWDfwsWlZuQYsrPh8cqtQElSXvEmsMe
KZ2jO/mK7SPXNR4A9WeO+dTeTjn6MjJ4bO1xPmSb6LrcV+sEKcu22miu7sTcF4EUPJZ4G26NVbYp
1sGeHtCpeRYusqN5xSc8wGHFY+aFWzajJo8dcucat/iNsqkaO34PwMQ+JPv+clibP6cjFp3+wbqh
u/Cg7Nvb+pKMUAnZLiFEIqYBOoa2sBEvopXkiW655vW+6l7M3bRrc8e18G3tpUvhlvHZO1GYX0bo
k1aSXRz5fTdyZDtY6XsaKSJqDDtao0p6amzJJjXtKqrssLWVCx5alju6O25AcqFMlE6jv4I5L2Qr
it50fVaoaQmvf9Xc0a3WodvGTnC8yhxbdYqbeMUJf2Vs0vdVe8Itpt/Lucv5fjB5TM8c64Cuer6D
/s+TPbrQBldRPWfHeZ+v2kt4d2zyae4y3xhGojNuR0z1KGip2ONpXI7pdt2tJP2xWxwz7U/eI/Zk
ETu01zCXa86obEbl2NpXb83KQBbppXvVNhxwt24rOspdfz3dancZR/scbyJNFUdDfzsBenMQErtE
rt6lnik5m7rwiD6bZAfokpgeMtTrvOpGTIWwknrq+bsFcjRtxLdRBfnE2BU9f63W9vRS7eaHXKQG
uYNI6EqcsHb+W3HqrkbyOHJPx7Mw7qotgGXjJd1Fl9qp+kl9YIPt3L8wWJfa1bTLD+oaj7z4Q7ur
PLlxm8vutnRzTDvKqrmE92EjrZ6P2j1uWIc2rYtwN2E5WtEHzw2qSxSw2J6QHiCoaD4Mm7SoIHUG
PI3JUZ9PKk32fq2c6h1T2NbvCNfDJ9IX19DmDIAgAFNMom+PxZX6buIv8MZV0zjyrorQXWyN9Ji+
RLfCVl8jxyMcsFqPP2ltOTTyH9B5WFiz7eRa8JjU25CqKvo45YXnKz6S+SyrDzqaeif7UdYPaFRU
N1mXgAgh8MwbVfdk80hMWf46CHakbwwsLZFv13tOy80TZTI784abyjFpc7h6uFcwW8weVC1GBD5j
fKPkjCwcwaR4Ru4pwfYZ8I+9+VG6UlbKbUeXNbwawff2O9lL7lERS0/qHg1sfldl2+yhe4hmEC30
iDYlp0/6OmvxWJO6/GzoaxTCzT1NfF2/b5OVJT4s8rQNAgyxRRjoNalL+O38iGFLm9c062gtWy88
6+kWCa65GW6HW+OeMeXkjO6L9kbsnaa0qZjVu/Y6cW+NraQ5FBZQkJuraXgPzUNgXQeCOzw0D+K1
iMNstZhlhVVst2skXRulc/M74cq8aTbvSJtB54ruQhM+CuqLcVySVrvHCo8fne+V5g9HKbiBU39J
JW3U7PzZ6O4IuIMgZKxlHVggWJzxLXamNbSPzDa2kYtYzqVh6k0eEmXHOMYY7uzwxP/zmDrhdYjr
rRhWTA7JFcJd7XXlkcaW/kpQt03Ko9djswu3rBv0BDnPPSgRfot1peMtxQc+2RSaAPNmqsv6BirE
6F3hPtXt7MlSifSArXuMHsX8Ubqs22cp2Bqt0wWH5qfSor0r37T6zrrUkn23y6yDKq7dyqOTfwkw
ox+du97zhres8fQY67ATAzuy1Ydgfu+PUgo9rZTdgIXSK4/4zFjcHYb9SEjlOuEfrrtVC2CPdGXA
cJF4xRsL99nbIhMy83sV7j8K4gfBDYcjJ/HkFnIjghYL3yGiAjveddvBLZ3q1bwxL6ihkCZ3rLAt
QQt+5Y/2mO6mg3+pOZlbvUJm2vJRfKkIjrz0gNSZGpOwKbc6bxf1Odx2r2VlD/vuVbkaNuoePcPQ
24gMk6vigOCxehy0K2lDLKArr7hXaBGIc8Y1f+HAL1LiWKjFbLHh2GwYq5TEo47qzkYjDidZV+U2
jnb+TFsDwMPDQPPgvdsSoABbwhC8PNv5yFDGVWGsd+GOQcZo7o9wcLA2d5vIfTE34WhLxQo/+6Dv
/PZKLHY0aMfWfSd6TlR/4eP/1bb8VIAiz84biJ/25OsfxcVL9qM5/6H/i9tx9qd/2I7T6MybH9On
3Ti/8dduXGZbbVFw4diNDVwxDOq2f+3GZTqMS2oZ+2riIziZ81t/7cZV6z+coHWo+Gy3tU8tRv4J
laVIv5LaJ9kt2r/ajJ8f1g3VIN9xCWegK6WDsf68FafH0ML7DxggdWjtdcFP7oWqiy+MQgj3YDYV
t400w/GDsj1aYtMseoye9NnI+KZAcZZtoXGrBocO/uCR0PBUzg4FrZ8hsUTxwds5KVBeRc8+ksmD
Mon9zwlLUmGbcvhsTlpIoRNkh91xClrX2hA8tY2AgC9ADX0N/0PdtD1kSXbGUnSD9Xn+5qj/me38
caFY5y2DkC8axpJxVnbu9UbxB4VHVvVdvBJiQVnjsyEkxwHUVjmZ6ZfflFTOD0zLszF1zl8yJztq
SB994t8OTLR9zN6X6agUdJyyOdwYYhHeCpIooFSdCqwik+KiO3iMEsiNBeVsmzVYQUiLqBehN/oz
mEzrIdHqXyXFfzXb/58ewpkKf5j1SCnefnya8/z8rzkvE3tIqxc5gYxtSCJI479TXrL+wxeo8hUi
HCCgz+Jk/N8ZT4yiaqJEIFiWHMOPo/l/z9/qf8iU40S/9H4oM0vyv5ryn4vA1EZpcXPSNw1Z1wx4
kGeNpCHto1zQyf8kH6LYkfA2X1piFW6E0Wo9ea67C9UY+mvI2Uj8SG1BnVVom98e1tWvs/7vjczP
FYBf10CI5LIyQnD/Uqcd9WhQiKchJKtTpU0xi9WFIQk1yXiq+WuE/mM25DId/7fY8OujeK7cLSup
TtHh8wo3koeg9aIlUN8Feg+mEVUP5AMU8n++pQ/o5acPIsedfriu8mVBYT+veyatbw6myD0Vo695
yH/HDYEBtGnTttcvgNNgRYQ2hgmnyiOTPemEiHJLIMf0pmlTfCSHTjv5QY7yWdHrkm00XeVTMqGO
2pDeTQ++GlrUDEEh4RVr/b6hmWv0oKNFYcFgT8OyfUOvXT6Nkax5RWnARhpTSWm8oGqHdyPXDQ88
QJDbfby0TELTiERbnkZt8mazw9IlBXq5r7HlzauabGiOgwPAHuT0c6nuaHk236U5fvl2kIrwcgRN
zZ8iZeOzb0eRU9+A4gCEaXzTqxEQTC8k30T6nq2fhsw8ZDaaGlks6HVMdbmK39ZPXG2DHAlJ4BhB
I22EQB32kz+qHCIBfGIzrT1J0Cb0C0IRb6wAcz1pFGw/64xmm9R2bqbQ4GnNEuVrz2D6ZujoZ0MU
Xx65qkvkDu0jg+SAz5dXy4TqpCWXNzeY8MpGX6yagtivqop4rDCNhdOfx6p8vgbwiahPSMPhgbC/
0JZ//+2BjNkIZQYzFYS4PrqTssSEbS7O2SYo0uotSFS01bnaZw+GDEzOVsy+ezVpgkWeFEcavrEB
4QcGND+DkJFxuk9rdbGKIPV/Mf1ZhnkjJ5wb2TGEli2WJUaOP9/C3zwzqoci2wWF97ChnE3rbs5j
Ql5yBo6Y3c01DsZIhdrUteqxlK33P3/Y+XLF47J4BbMjo0JK//1s/Ag0aFLCXgRbhVh/BMCorrM8
nS5zwVd+pQ//83L1eUe2jFXqszKqM0tVZPrLZ/ugMPcRPXaCjwoaLrWXpSX2/4VzjyWOsI5NZQId
sQEZYAGfcOviD6itK0QSpoGOuZQ0W0wDEX2uLgD7AJ6d3DXWaFzpsRFqlBgqBcRE2yeaK6rkALmi
NaUXQSaanQMtAOADHYmIgOuo768KrazxwChgLbF/y63gIO8QJzY6fSXYRZDLV62q+xaue1m/HuZJ
ex01fIpwY4RyV+S0+OwsaFioWr2gKRwQI36BemZBwdLuHH4dPf7x2Z0pAn49OxqcbGZRK7GPPPue
EtMiAofONIrzAtesJJcZAHV5pM5hjr12lxdp/Rhgv5Vskh50incEoHkVqovL2prid3TGiIeiTqlf
AXf4jw348ysdWfOVgbUAkW88JMQIhK11XxdR0toYlJKXP4+1s43wr5tgBJDqYgLO1fVlMP42N9u0
TvoUe7NTwHPL4EfmPV0ZSAsQzEnMyEnQQ20sm+tWq1oXyN5opxpU8FqvfKhrOQhkeGU6uiyzuyN0
RCGDkteOm7ULyuLPF7s80N/fectgRcVAth9ZaAYt5c/X6pvgHejlYSNPFFikSA8drTFi78+fshxC
Pn+KzBGJLTebbd6r57K5kkSLwK+KACkHXlOyi8aDVEWhgs+igHWTDDgilICAu9zU66s/f7b0dank
wzX2a6wzTEntbKFp6onAzPTDKRZOrxVnElcLS6xwWhjcIQBKc7bkisTrF3YfJmlSB4ib0LpvruPr
escVAF9mxebkYX30H38bFUaFdL9DzmgL4Qz0pomrA904IqOmHPK0CC7f+fON/90HIoDlvLMk6rEr
/fzVjjM0ZbRViLvJ5HDzqdA3rV7V2JkahHmtkZ3+/Hlfh5K8gM3pk5OZZtHn/Px5LcMGCAhEgiGt
8FFJGGwbtnP/esDyKWwDNU1Ho8qG4/OnpKNl1enAXYW1pW6aQaxd0p2Mb7a3f3sv+iIB5oTOyF3W
+N++rMHMiV+xuBfkQ5OjCUnlCiIf9e+fGDoOjXlHz5nY0s+fkvks0b0aEVtWkYegItHztDb4LuHq
7+7FMA2VFRz1qsjh49O9aAG52Sb0FccoF5O31irpZmi78ebPN/N1jqOP4DwiL8JqhRz5zx8jymOk
6XD5QPYNw6pQRmVV8qPrBOXOlmk93VuxSlMlyZVvVpePO/i8vCwxUsqHsI4/zk/XJQylirgRDiMV
/zl07+LUVnipMbzmXjFb9CCAYjnzAuno1LcmtU5sgnwyOaLim0m3rJdnl6Kgs2P55thIVeZsPdVQ
P0Sh2sHrKbvyJaiQCU8KnHVLncZvigofQ/3zZ3FY4STKsyY5jI3g5ycOQKkeRTXzKSrM1j2z3YLF
EAOLcDg5qCpkpGgwAA+J4k6rE5w8Zhr7hwzMBYEfQRfel+1g+JcZ/8vNqHbouEWNY+Uqg4GaktjT
gTya5gioiKU0cW6r/dRTOJUSuNdNN1Kdh67VUzJWC55jGlv6uhFrZaOSVhJ8M+2/PleVQaUCijeW
Q9p5zWasoTJOvoz3pWdbnQckHwlB221mRc++mZVf1022D4rO2PzI21XO1k1OC+moSnShhawUf+AP
bw9CGyRuK1s/gfG23+x5vt6ZhiYObwBnB4uxczZiSDfIFNTNMN4m/IAx2kwK2G0s0VuVROObx3gm
ZVr2JtwU53XewSiZzI+X5W8LW9YbPmK7hR4v17NdigZRgWZT7uaSLEZ/zsXVkCrGfZaa8k3XLHm4
ChCeRNKS7b9dLrDBk69GeRRRKoqCz4NX6c2oV8lqpycxlQ9yMDTELpKIAlIHaDO1QX+GjCBqHo5m
7Zst+tdHvqzrGJxY2//mzJpMKtm+5IvbIPxVYhw41zdRXTmhQEv0z7d5vviikzBVMm0XmQRK1y+n
HB9wbyPEdF/i7g35mOD6hhx8M4Q+XuW/rwQcNNCHsbhzCMWi8HF8/u1bjROtIESQcLUSUgXScfT2
68lXKBH10wiWUFeID97gxyK6R9BzGEodHIEJHuoowTGPTQtKfxvqDU3eBER8WefVoWoTC9zNMPbG
NYsBXZ9cIxAd2ZcQPfTA5wJ7ruehuAq6KkF0AEHoO7/F+RfFfXHEpXiKogXR/JepaOilVCFQdGLS
KS7g7WFBI0X30Cta8c0z/PpFoWihnM/hXRKZH2evL7iccOHh+4AQyNrNAlwFAkPKwJ+Hw5cDDoMd
zjpxVbyKlzPC2WyfQmo4XYoLTcMI/YQDIY5tyk5CzHEP+FIfa5npiCBybtsGvhhnSIGlICQb6jFr
2o4CskLAiY1KTsalDJYf5kEYteRGqUOmYeWEKuWWnV8THgJRHP1dHrSY1GYgXt+86r5srLkXCg8U
DZCzSxpf1ecpjGgbnioaZ4Af8UkiHuKlGRZNyxQZOxWEoAfuU74Zyyw6+fBmD7pcKt+U8r9+a0ww
XrOEanN64eD4+RK6LDX61FdKZ/D7dBX54IaJKQ2+eSP8zaewDeQO+dqWDzrbpwV9G8dDQfivVHFm
KWVZ2/Z+/13u+UcR6/MsRuOJJY0cbLbQ9IY+30zYFlEEJKl1MmP0a2RCA0bF1kjqW7VXxydjaPpL
vAvNTWlE40UeJ+NdOerKsK5Lq0xsNmZw3k06QEsumDhsmt6E6N6npfiz6vETQxdJ9VWSkvmyquM+
e/brHnVTCOx7gmykwXBZMjrvqF8DXZ7InbyAyoayta8r/xiFUvtQpDkizsGf0sYhu2c8zkmtmk40
ToiNm4E0tbjBpbHVRpFQID+v+tesVOa3tBjJdpWAGC1OViu/SwOSraQgM4pvZtiXN5yqqDrCNBK2
aYxZknw2JADhcPCRRnh9oF8eyCK2fsKnRqNb+eapi5TEreWmGD0rsvBrZxRQck4ZmM67uSu/u5jl
K/v8lS57CINX+3L+/CKUC6XMmuNcI0BZvoGH7RCjgtuWvfj03Sedn3J5m/E64yXAPOCYea5ih1PX
Z4EA9orwEq07YFODAqvnGpVZHGgGJO2wD3KnNtR88kq502NX70DtXoldIJ/+vMpJX26bdVTGPMmm
lJvWz3cZY0NG42TI8PoGLAsgh+lYMF4GfNl6EHU/G0NrRrIGtJTwYDGS97QvJCpeBLGavILE6J7+
hwrashS6b979X8cH16YsJTr2QQjNrbNVK5NQl1dCAqZkhLG2kqbI98bY7H6C1S3SbVRZKRGSiVhY
q3nJzATkaLadp0q+sC8HKDvffHO/dnifB4nBwsKzYthqMq+Hz/O+y8A9BQG0klmOGzo4Prn0dm5B
HF2NwGYijxOEea3kPsIjlZfFU9zmbWIniSE8ZdEk3rVdIT+ouR7fZslUe0STp3dpt1DZLKEbHiSx
GU/UqfyTr6lZAt2REAI5DaHssaPmhkZVEU6q3wjBVdEkU4rjQ9A/QKUwczTiA44yhf/nJJKEn5kC
MsUB0gmE2TJ9/554TMRXcknAayO1FsjI0SQbhBULS485Q5aCJAI8ybRCA5Qj+yW6HlYWvy5K7J1P
cwQAk4xhBT6AJvyI5Gq4neNW9T1VDGbZHioNf7fCqvJICG8wI8EK8+dKY7WhLi0hB+3ElGq3rNdG
v5KqSXurEJ2zgJnY7t2YcqK+yrUJPmBSWPA32sIcRafRsnY4jL2YRlszm7RnYneHpS4Xoj+hg8E6
FehiD7+XAEa7l4eBEMke1PoampgZb+LKAhow9kltQSumXuAC8bTumjyfhDUAt/KmU4r6zsc2iZiM
/hyiMdyUoFb8LrlIxqi9V3iJlG4PcPcHDr322YS3cyBVIxycQOzM0NWzOX8TRx0wYDZlkJMC/OAs
VIVO8Gxc1XuobtYIvL0QfsDnq1CqRvl8T0ebIaz0gSBvG02m+5FgZfFtuUnNaNXi3xPIQhuM10Kb
R3BavnWtEfszeObEyk+FuOteWonxA2wunuHEAfV6ybS8nAglmOdjDuVzXkPjbi8oKOWP4aDHD1VZ
JJ1DYiyG0bKjZ7dCMUFOqaQLBRgxhbIyNB3YLy3oqOxY1BkZa+Mow3QBudYH9tQBBbeyisiEOVfY
PYhQdeuLDg0DMMskxQwsTKSSEIKIE8KOzQoQZ+033Kqoz5bkyQUR3m6hWLxZsqYzfuAiFqiGF/KQ
UYpN4NIRoKwDeVApvl8aymTQoiOJ0Vj3Zq7rmFUFgk+0qobDN9EdQIsVSzTqei2SbENsVYCnaaL0
mBMxzmSjVS8PL5+9ooW54saaOBsgfiO4FCoKfxgIpJYi7kyMcTVmfnsC09/Tscni8LGoy9Zwhnnu
nzM/rU1QSCOIyE43fJAXnJgOPpzCu15u4bJ1vTgJYGdKopmsRO0ap8oSFKDQS/LOw/IcA1UAmbO4
3ySqHf2oW/WeWnd5ByYUz4gE+pU5OcvldQpgHjDVFE0/xt6ENls2cNtx0vanJMvrBp0VW30uJ8uf
WhJAoIWPRnMITJO4M4lMla0UacZTGoTd41iaCpJB9mAinYy4ZWJLLWJRY7aSUydOurpPJr0FzElu
3aEfSii5acJeFHMZay/ByupE06IREWFKYzc+4c4EO2aU/XQVjapY2qJRd+quLFMZkgtOunYvBmSd
ED7cId4ezSXjvk9yEDKmX2yHUiAOhxlsKXsrtwjc4gjcs8GuOX+7hEdY61ZIoHpnY0qwU6OP8KPD
SulrlzYCKXzpSIcEDK41cfruMsmNCIpaW1IgoemOy2FyTHMK38egmgMvN/1mJeiVsdNzYJCyQsGQ
qBe/fOVshSgNfrB6lQZ9CQBcZ+12ElBgb8ECL3OUUiAMCto9VRmJ7sxxSHH7Tkk/Kg7LRGx5UCny
kU5nHvsEvxghAKCw9VFWmn1WbkQxi+7aVoblouUZLR7DVxJSpBthSGzFalFhY46a6SlnEZrkCZ+t
7KptAvZFtWr8IOQlKPSWy655jywRGpMsD0ptNxmhKpuxShCbVoqW3xhzNf0g7QeBp9G2yqPaTkhk
iJvm5TE0kRU7zShbmUfkRwMDtJ57N8vIkGNlNPKOmOGoT9yFOzlf5WYdvnZGag4HzeKlt2lNsQGP
2Q70eCKLo6sdc0omsrQTCwTlvHYh/5KoNAMfuB1lgYMshNrAQppHh0qaiHITzHUfd9XtLMYa/jvp
SCUKU43f740aNGWViRcZHjHBCF6F0njNAE3lAR2jGPRnxnRHHQqTVRXsLOlOeWSA381PZs+YoT+J
UvQyqsqnVE22nBpJRUt+iFG8kolj03rRMWkz41W+8HWRtiVpfibwvIyxbGpQKIGFrY1Qv42r7KHh
5Q6Vak+gXHxbgHgYpn6v6ekrRCxbq4vjLD0V3SkJMuzcb1KLIl8ytir/QzNFq7QNvShTVrxZDaBg
ZuJGKiy1rtGhCSg1DMGW2yAYxVeeA6Bg8EGpXJe+eNnh4wJ2LIXdjZ8b7L0pUYwbeg3EKIn8rIIk
VNQkaLGNmF0FvkHsZYWt0WhOXY8oHT+X1GXF0R9Slt2Qb8kwrtUx3baCOnOH5CjX9QP7jRMgKOqL
pE4/i7lRb8QJAPw0P+uh5lUN6H0Zd4JZ3wDHuoNgRERKP9lJK9+YZXAd68ZWS+7MAAd+Vrsd8ch2
xptuzyhrvXL4mVQB8iwsCxnStSxo76QyOKohMTHxOMxrZQ63zaiYdCeHW5Lh10MvSOTwGNtaVO78
Jn6R6typWoxZaV+u80Fe+Uu0NIeZlSEpjyMZOlJI7S2kOyMW4q0M58UCTO6Upkb9moAhblMnLlBe
t8i2FNT7If5pV+iDmICK2asA13IZV3qmgbMcHoTqUcHDGAjxW9ym741Pg2ts8qMcj4clVNjCZG1a
2aWfjiRwCdI2DiTl2Yz44kcokoowjDspRN3vT/sBrTwxh+4gi+8FA8ir0vmddOiBHv2gTZdDoD2k
zCd7gRHPurgJOq26GVAKEmnMNi5grg+eaBbvqpRsJoBglATWWlVp2EbJHyzb+kkWmoL0lOQqjeoN
SWggCQLRIU3ilYl/WZiA1gvQ9V5nsMRVxXjT1TBcfdCuMMrR7kcCcdi2lNVskkajdvoiPw5tKR5q
0V9CACrzIWToqFtx0I7IKDbm1GxEH0cBzOxD0tNkNsxDpalgOAnusVNFuNBjzAooCGmjRuPGZx+z
DpvknWMvtqKs/hHL2WkwpSejhu/QNC99ryMRbkpgsNshGDltaa1KsEVeFP4hybTxXodY/yyjDnnP
5BTGLfyJCaQWexDAqAS/CXYKbuHaMksM2cARFfaQbLAst22m6oaMy8raAuuVi4X1ORkOljgJ0gIw
nsgOmzQi2lRu58d4zsiNBAsb5W7vl8AY6rAH5GWiZ/SmiuJZqizvlkbGyQ5GXNV/WINPOogSF0Pv
kIsprts4IJZyLgXJVRspglW5ZCFkzIrQDtHbGE5H8nfrWKwGryM97VeRCGzVbkl/WdJpevJakcKQ
q4KFFkMs3DtSNQZZqXpOFlm1m0QADJ44160EdTQHuy6YCYmz3LX0QpRnfl3J4Xij6kMfEy8SUviH
2VkT7pUmPqabZsZ2UtWm+R6Cdnlu1R4s1qgU1bXRM7ncKk3MyKnNhNisthUIICuVCaQkdSH8NCP+
HF+ZIdWWU8y2MQlb2KORMRNrVvhJUTlNmlICUeuqgpzJy+XGxIY08x6EYylYjTcn0SDZeaJAKujQ
uyP9GaB7O5I6sg3RRql+KxsVJwI52vqNRdYMmViqjuYd1iuLZTkVCXzkvpSAXQ7lQAiubko/J18l
mX6Qazh1QZX2KjIey+hcZVC0/+HszHbbZrJ2fUUEOA+nEilZnmM7dpwTIomT4jwV56v/H3qffKYE
Cb0POmgg3SFFFqvWetc7JBwjeJXwFFPSCSNAr/6mdmboYJPWG09GBtvjvmaDTeFkd9IJGEsJUika
8gANdZD5plc6619S1Ly+su7Em9nDU91YTkZgqKdoVWCnbYM3My4c5SRhyMJ7IpbICruanz1LFc2p
LpM7x8052u2EKHF06M4cbctEEA82wKXFs82pc9aOV8nHmSEmuQOjNn/PEghRPryL8JVsmeK3pcQ6
CahWof3CbcTjv3Yq3sTA4nfpZGiINfo5pywzMshBcb0M9qKi85IdxWYvrss69ybf7YgQZIXW8BIA
cNVbsJDWvQLyIGhI2F78lA4avh51Vr45adXf4zfAj8c+j6fMHFJZ0ORhcDeyVF1UMbqykORmRlNW
WVCdk7ym/2TzxvMVN1tOdrfrKd9Mq/M8rPtdRAN1WIlDkvfxDzEWBvqGJHZ6TFdtqHSjbnS/VVOU
j2qTGHzYZkYMj57kr0OaEbWXZMt0F64N9hBZyNe4yUTh/kg8iDpolIm43WZFNRykoWVLhaSSytva
MWIngCw0i2Srf1OERJACIsbcNra75CG0iY/DvWKyjStrbnoSOXMX/+SmGH7TZ5AW7RpYZu6qPi3v
NKeO6o2RK9Hviv/DDzs1kBOrtasjO2DUDhSfE9Cd1BLdICb/XvuohVnxa/Yyhn19p+i/Sjss76Ah
ddho9Ap4mkLh/UehcP6Grf1MZ0A+lrvPMTHP6JfwPtlSdlYkVyT6p0UMrdiunTvN2TSmmhkEauKi
hXtKr8mgmpFyX4kK+uKjYVZN5TvD3P0BnFFb380N79kWQ/HIP9u/Z1pJK59CR3qOPMpcn4SBDmGO
rNt/Wl2ET3WZyPe2sTURTHLZmxJAA5qgyozsDUgRJnDJ0EZXTYMH+E6ok6hICDKpaO0wZazheTGw
B14yU+UPsanANNfnNglcT4vfNBFlb6EH/ZWsqJG/myo8zPPMzh8aBT87vv6MglLBVbneFEAFCBLz
efGubfPhluCwJfJlcnVr27e07Fv44XwvPWXAwRU0NbQSC4WdIb36MThqjMTLUpu3sjLLFswtc9St
bXdkixANbG5HXAldPHJZAKQfjch3Uj239wSN3CSEK2GSjkcqFK0CDxq6VOYblnuXqcT+8OFq3Z94
7Ik5KaC1ZNiYUDlKlbQxIp+VDgPjMOEDbwxyHvklyfgHtTl7v4sbEpVtOnavVLSKDDR8fbABna2R
UwX74MdpKsSLUG35vcSrmwNM5IMZgFiwJkid5OD2RvAOn2QVp92RXYdTxKBhesuaI3DQzsfK2jRD
OkkEBFak7a3SVa+1FoqRP0oHPQzxeK4kWtYTj5EzlajasPtiCtWm2DDK3qIXkV6JYcNsKi1JJ5ju
BxmZSbVfRT2KKjNRBCbGtfNeFzYW5DChMddgP9N3fdWo753dzH/1qa9+hyI05WEea+euHQil3BiD
CL9NUezp+2xq2meFSqLeZjJmieHFSVJKgsl6vaeJXhAuDIr+almnsRiiOsZsXYI+bQx4P78zNi6C
p7JywsVxrL0YfX8nSa5vu3aPaTfRroOcOxm4RN6i3OqI7d6ECrbZHF5F8g04wFSvJ46uhk9ZzHJf
O+ROp9IUDy2YN56CKnFim0j02EhjnZfhSllzfhE5JsSj1VQsBluCiW5SLyb7J5nmTt90Cj7P2LRr
2Y+87awPTeWQ4XzqdGpmo+IEV4CxR0w+5r052+XPJPVyI3BGLHmnTJlr0gim9A/4o32HyXh7X0qb
NZVSE9sAjc3wC3PV+q4XHiATdMJPPoCp5P8jtYYjhpERXhaQhZYZ9GrQpiezVoZJjCelLBKEh8N4
R3N8gRtxNLHhIgjkXVNnWIFfyvL3/xmIar3HFLmgO6X1jIMm40FhBxddmGEf0ZJNvgCSASwGDWgC
kAd9vYyuGFED1FPhhymqu0mzHU4Cab4RsKWS5YUMuiIB9cEogLXB2otAyfIXvRvBCaiOr/HzsPxJ
Slo9k6LqPAh/NDv9vDd8leBno/lfo8pjUeIxTjlMoDbwlV400c4qw6fCTcbg/JVWDjoLWxNaHWxE
V3fRTeAa8vUxwJBI9AaFEdvHgE/HJBvnn0dU+NbKywTySF/61lLglYnd7mzH8LaEUIh3XGcwbYEx
jfDSadVbKYwp6Ma0uHZbFbwrAXQoGz38fuF2Fzz9C97O7dLWwiQ3oJUzhP16uyOzcPLje6L5zAjt
eVIzJXU8uRsbqR+6GOfgCOsOP2HDuba5+YBioruOVdLoc9LcUsqXJyAqQWNjqHeuxNsaMxMzgrDv
4ug8avWFSeuJ1QyrnNVjw2FkTrAaGlMVYvQ/wcMx8eP6S1qJ9zuqtPZ/v4qOnM1gquvpEJhXi1k1
mrxKYokktQ3jW4Dd1kei0O/OP/3jCThjfOC2RbjCVAzR2tenT+PhlQ42oaR3YP9aubq3g0/cfFjk
rTABiby7YkSLPTc4KYdVad/V44K95wQ4I4UipxKDrF4gmNQwl1dbxyXqGMNZQL/oOiOuai9H13o2
7YkUP4pX//ztH39V3D0OkFA54K4w1Pt693GJcXChkkA0xNQOvC8FuBJ2oLTQrp6/1JqHtHxVNH/4
sKmQnnBl+nqpasi0oR1QeVRz6ezKmJxtgdUtmgcbv1UE0ecvd2IwhoQRjhXKItiiWMN8vV6nKjTz
2rhYp4f9fcLhHJSmWQfwCpoD1BwsLrpZfRocjPeAykrfcIjwZUadP56/kxM/HHoEihIHp0T4+qvv
U9WmfHTAqnE779q/SiJDxC1DsbPB2IDdC/sC9eP4naKdXDwZAXsYnq7ZyWOoWlEz0T95XVM82KYs
fuR279wOZppcOJdOXYrTYtmal1e7Zpm4SgSuMABMA2OXJhZoyIXTEBycoBXvkmXU8bZBQ8tjVG0X
B1B+3NcXSpc0GgYHEzIYxFJEGZl+lHMMnH9bn+zK1XaKso0VyhHgQZtb7RtlOiRuYsQwZ8Y2tAhe
tMI3F5pZSNhcMSOkSg2tIwzKHuWjNncxUlULYsgmYwqLDWM6KtSAVV/f6zNYOal/uf2gT6790ssE
q247zGesulHXvM69Sorb+ds/8UaQfenQBXj3UClXD0mpcCM3+6iC+oDrmT6Oyn1caMVtqHX26/lL
Ha9r/nkUsgYVA9oAfVWU1H3YaJM759uKVOsrwuHmg6Ll1aE2mEemRpVc2KtOXe+z2mJb55yzVy8m
Ccuw6ugBMWidrP3QCXwEmIYGGEa5DzHBH+mFHev4YLU4NpiuU3RBDDJXO0jfaoOjSc6pDG42XQCB
z4nu1ndOozn7VKbAap3A/EVzZ3DTIs0uzfaPiXA2RB14fdZSj6DwXRWXJh14Cxk239ptkX9Eiebd
4MHsAQ3XZIX4YkoHBRrs2BBBVKTqR+MJU94SOoQa2OAzxPhUiHEKcqVy32xc3UcmK40E9MwdRiKu
WoYKfeNEaEqUmIwIwiaL/jhxBE9AxgWRAaVrSvvAuJOgHWuq03fSTRSMVuJ0Gu/SOASmZlpvArHG
VTMSc9TimOR4ier4XVopMVzwsb2LWgfjTYz7nGetmyFwwYKz8fmbCl29ofZdGlQYS9am1VUwQsgO
4rXrPP3fPIQA6klkvsm4jvtN2CXynyQu7zc2bkmHqfo84pSaLtmWeZPbf1FukrLrGe5Y+yZNsPfW
N20JK1JvkY17i1ewPxZdSNKvPcTvrV7U76Af7aOgKVR9Tvn2NepaQNmpTCqowkB+JMZLyGG3MwEO
uDMLkpXADRkm+mFhtXiOZGb2o4lTaKhlYzkJ2BYt99UAukxKBNMKhYDBvj3IyvU+TKcpn8QEBSyo
CPZ6HxP4/iTuzYW2U8mLxDjakXWILpJUMBHSTW4ml9E3ESFV/aZq5vBdNxfrDbNMmDnWva3VmL9q
NM8DTBlMb0biETeZIjNeRxFr92ZWwAmZsKkXPpRxAtcJuyyeU/AwcD9Aylt+XfIvrnpwwHbKeyWQ
nRn/U7q8xk9xxK2UoIzoJRHGTKbo4IqbuCflLq0axqnkizJwaTFWxZyeZNzfmnTmbdxa/cv57eZ4
+7d1kwNUU+H8ojtefY31qMdeHpOmZlmjDBjt64E9oB07f5XP7f3r9k+tSBkHSYoLkQX29ZQRXp/D
5mCmm09140vFTn9NPJ9mkzNYPNCOx0FLtkQwEre3Leq48XuIvzAsq5JgwMa5SVzs9FtKrW3FIDXe
aFKot0jgoEY0XuW3OalDNOqVXxMK6+c9cMn5n3Bin6SLY8ui8HFxKVw9qCosKpOvLN/mcWHdG0Mi
/EKvm2th4DcjDJbO+esd6RUQ5aC34oqsVC77adf7n+50EKVKwjilHK4uT/OV9SPb5fvwav5Hegrh
EvmFV3TihOZ6LADUOS77jrs6CMoEfyW9K6qt//Pw9PfpcNhvgu3VsPG/DZsLBc7xovt6qdVxyvQs
V5ueS43ybcR/HSTw0q858bq+/JrlFv7z9CbBLqouv+Zm97Ljp+z3+3/PN98u/JAT63r5JXBbEfO7
nGorVlY5qALCLZepA/l9vK2302N/Zd1kO4I7t+VW+uMetsmBQT8xII/Exr2fXyXHhQnXRl9OL8Yt
HGnmgGYaxN14yZgAkZhq9+6Bb6naNe3sXvitxy/t/13CYIHQna2F71XYGUpTY/U91bp4k5CxKfq9
/1XoQDGq8h/aedIVXBrwr+9Nr8lvc0m0oE6Ms5daFNbTZCbMM1P85M4/u2NqMtfCCpH1ju4NRGHV
ZM72MJqTVWOoPtndNfm6WOH2jDNqKCgZoydV/MSWefATlCC7pNCjzo/1yr7gu33qFSKNJ1CbIHEa
+PVdVAozA14kgLvWBgwbhwPhj69eE6kXWphTb5BxAKsEUM2ib/r6bBGNJaWNH/w2UeLhAE0ZU8Zx
Ni5tXEvntdrrNdYkOAR2OChIVhsJRB9X753Frn3O+25P7CA2RVPktXB5DKULSsXTXso2FRrdfa6+
40DtPud5FT1HwtRvmffMwAuWI2EqZQsxxWKuhldUiF2uKOv2f4c08IxAv0e4EmY73to2QCaMz+Ah
LTCgBFde9J1OWdUXHv6ppwIz1dGQ0/C211KWTvWkNjFWYkzfk/1lF863yOhxsNTs5HvD+jSgOozy
wuI68cqRJ/I66F7oXNYSRdLgFC8zgDiJXrcOXu1UPvm2+YXfdupLWsAaDyUpiKq9PjtiLWNAZ4h0
m+B9jHXVSPL2Vph1Qk+W29IDjqgiPQgNkaMqK2c4xm6S9TdeNanywmd94nvSERHDVfI8qtt1Q0OM
kMTlCC4zzXLiuzogMkbA097Vm8g/v4OcuBTgIFJC6kpAzU+w5D+HjAHJdNQiDV9H6Tg7AuYw8mtV
EgooAc9f6dQTho/MCgXjQ0GprQooJLq9Rb3PXmXMNOtzDzELmXT1oID5fEt6UxDzFDXf0ma2D/DM
mTMqhXd//i4+m8/Vp70AfzTB7FXgIau7qOwRxo1L/zG2qS03GDbhgEgWLPTxkPRAxY3+NWNkBEKk
6l7Rh/gbn5b5MbojiQyg0PxBBJMsc6S/ZWYemhntpwb1BF/U3uAEgxMyktvmMFpOCEAIenXh9+V1
8jpORKSe/zknPknDRUGBhfhyhDurXxNqNZpgbWJ9lMb0ypzDfWZmSTgf8HegqYP3HQOE6MIzPLFm
UCVrLmxsDrgjBWxWtlCOBw4djDfgbXRaciu7GiKdG6kXOl2a6uOtmCEKowdihdAtrat7Rs9plOPM
ju0e/JqNpfUY40WklGMNk0E3U/uSibo0VchtkL7TlzidvUAVRv2tiKQHQcDwJ69TbpuuiCneY1ye
/QLj/5fZXliJVpvB6uwWVm9QJ0MmsTAE29iqYWlY1wKD+l96Wmq/Kvz7f5eodPJAaSf9voflTvh0
YWEWaYVMHBGTyRxfD63EYDEax/z7RPYsZU2F9fcGPbHySEbuQNJo52X36FntH0paODdlWuEfOofq
eJ/WM3z93q21e+jhovXNXleirdPW1d/O7koS03K9hGA9OZJMWVOpsg1B6/ZL11raG9Eo1Q8Duni9
6GKr6UlxXMxuiRvSyUDOa+W6HSpGkkwMkmvPiya6dQa+T5kqbHOzBBCFMHiGpt+AfyrWQ5liIhII
s9Xx6bMERBOUO9dM56Bh1mKq74gAimsfJk4V+tPkSr4mdxg8hP8qd70ALy5SGEPB1jbM4fZ5Ocyp
Lccu1D3bKxjZWLrAVFGF9Y2TJ+TLB1dYltjISWL278lhuu/sKTV2k9JDTs9SuyatJhPJaxPmYvIZ
Sje/7DLHNYPUnzQJnAyR2MbOCv5Vrxhn3UeW3txCmHIVP5tJS9xgcd8SqKK02HwrmUlny+qqEPqa
FWaP7tjO7X5uBMRCyO1z6WtMC64HLw8nv6rc/jv+K5CtFOZktU9WS3XIrNDJb/Oxx6IqZy68SUFW
P8AI5plADjXO/LS1o7u+i228a1GO3WW1N+l7CTULCtyoQoqGkur+jUBaeLf8tFunUvUqMAnCY62O
qbQgLmIVFwBeqLhLDkoJlcGsRjOY1NT9ACkayZDXp0Yn0AYajtVVk+LDJR+twFWG+b0aBVFFrdoP
sR8zFoI8gPO7jZdsDIVWH5cYDSAsUIzB8sSD2k4Gi9gk6hthZDNBttGZYgalamd/2FFA2OoyLZTN
PCyPmrDDnhTMWLR5QJzBWO1m5JSYaFayrq9CJGUuTGy5hEvUXj3vcnswcXoryt6+mlFlAddIrTJY
+RHkdRZiznAtKo2buVfM1q/VdPrZNFrYX1t61XZbJbUzh+CHZTZE0FNVbWbDixAy14UJyNRkHont
EaF++6kfGxIEoGxU925XwJn04FUnV2keDtBbKsXBkrKJneIwV4S9BoLPdwqSxh2ehVMKssh6EO5N
3MTDLc7y9lvPgfUrQlbTBCmHJESs3KsJ74FbpQWKsDvjwetSvLRiUhkRT8TiI27V4mUoU8pwR2pW
eWvKgY2yUTsWS2ID8wRub3aQuJsw/G1OU/sqnZRcYj4m529N3YHarZfpEBRwU28HLS7V995l9EpS
AKM9FAWh9w6RMYTR0yePFgSb74ox6k9RPtBxq7jpLWzSotgqbjZDtLBa7Trp8sYIUtUWHxNi+u/w
IsrX84fTicqNUh15FHpdcPN1lIOF0tbCvT/ewtJ3txnl032uqOnH+asYx5fh30ZRBBxIN4T87GtP
YLvELs0tl8HuJ5j9FsPU7M44YAXiG36xq++8e22vPKVX2FHvMAbaeXvCTAItKHdWgMBkU9xNV2SD
++qFc/LE2PzrnS13/p/iqqmcjtQY7izFrjzz/2KJFvyFy7J5Tnexj6DnQjVwYrT19YLLyf2fC5YM
HIZ4uWC++f20Obxvg2/fzj/t47P/6xVWBQehmHAGR66gONjq1rcCYyuyfM5f5NQbZZRj2IvxH+fB
6mdordEyK+K0rhhBBk7ds6EY3iWF3ImfQq9EnQ1C5THtXP2UREKTi/AE2qZK1hys1lJ3djLmj7Iq
S//8DzoeGGDvpy4TbdXCBWHdtqZWAa8ePxeIsyXUItGAa1e9Xf4ewtm+zvsRMQnmCPKlVhqBn24i
lEtLQz+qo9AAotGkvbHw6vr8iv6zNOAZMieTQ7bt+yZRn1Aj5tVWdhqJ7rT2IZIfRUSPA0STdyUy
7GulR4K/90xRBxVaLVpLMceXPpATL5rp4KedKk8HHeVqvUZu15B1lsGnkub3CY4JNCue4Y1dFti1
y9w0/wxdVpGv2PWUabbQMo902gEiV6ca+S8rUqcfJulo03aaouLX+dd2YsyC9+UCKNKBLqjDCthA
nzw5Wg+pXkutpLhl5gE3U0oN9VgxwZOGQRtbsLfdEOPwepLthzWGLr7jlWK1kLVl+qvO3fix7+W8
cL+JzaJkbCt04to87zM9NXIksxaiNaeucUBXPEJLbDd0cdKvCDTy666u5IXVeGTcxZQU/gqTQAuc
1EaC/fWxF/MsOrSSyFbTlHF+2qbGXUF2+EczNQPZ3XkVbnsSXjrazqn6U0h2V5wFK/NZiUa7heFl
jIFBCpZysLS0e4psEGVy2/ED3BYIJMzg/Hs40To63CUDRVx9XBbxakMAOau70WPCly2sGez85mfX
yLtt7RTps+w7YhHwxvozp3P8M6JV3qEw0vMLu9Kpu0AuAjygY5rJgbMaunUV9jsC/xgggsFTbije
oTsN/Ry/Zga11zb1sunn2JaL13c1j0OQg8H8knOR/r7wPJZ197WJpR2i86J/1Tj41l4qfYafX8rA
b2s1LX6cVVtudPxRb4RujteJUeEA79ZqkBbx9Ngm0fidBYEyR0uVB6cIQ38AAQkY305XdFJY0Guh
vWeobd61TOovrLZlG13fK36EcLPYaPFQWH3jKmZgYGZ8QzACxK6rwxzLHcXYYQEgtkQoygsP58Se
4mG5AlDkMRjktX9d3H03JE4ejtnWZix0D2G3uqrbaby68AqOdOg2HO8FcsOFBHLmesg91yL3EhFn
2zjOGPiEo8SaQBOWAm91VGYB01GS+OTYLTqyTO2LiVzYuH0Xs2pf2EaPnzDhfCwHOIZYRDBt+fqL
Zycj/NsFl2s7D2dlrXTJEGinV2u2jGtImvH387/9BLWJDhhSmQb2gAhsbcrpdQWjRINRWNG4MtzR
2jKdbFNF/Ze4A+k2eePZf2yjKnQax7Z5tJAs/MPovkHRZXdMiR2jNO8wfBjIcQ8N7D9mmKLsrOUi
voK4U/8SWSPwyJ6c381gq2PQofK9iJ4fVwD8DmxQFoM1fGvWH3QdNqWBZXq6dXpP+ZtJfBQ4prVv
dQJGUEeZeUfRWaNyMHsiSqzkELrOQCAb+taNMin546xl0xUmTUBDc+hcAD5P7DccPSBmvFYWMm5b
X9/rlDSeLiIGmzItoacaYaQQ2lGKseXEcYx/8aTIJ9kN4rUBjoQA3yg6KahNeSkY7sRz0gFfF1Ye
DkYUMV9vROqqTMZJB9IePeuKEHobEVZr3oC8X2JznjibYObBmsUHGXLWETtLN+IJ8Qn2jHJO7J06
uu11MdvZs+Wk8bOGqUy34fMXe06DbkMonXzIDEvcSM2urhyCyg/wcYv71Gu9TRrX5UFRCGfU6LvS
C0OC4z0YAAxMmvGLSpGwnge3EeyEFvvL7WQM6rsxyhYdodrelAlGWo5UIkS1fXWAsWpecgk+Rv24
9ML6cKkNmP6sypJODY1mNgharpymn9jIccbZpfA90cCNWckE2Y3Hh1YV8U2YkGm/6Zza+90n/fDd
U3upBj1sapLqlULeFmT8kDYic4d8pn6CfEG6nWZcOASON2XobQ6wK4Mg0hzXW5Qj+3mO2Cm3Rupm
t6AYwre1Zvr/eCWuDWsRdBhThfXkzatp0bseXZIryv45JbwRJ0jN/hipWh5bWY80w6Ekf4dy/IJB
zwkrEJeTmHBN3gpw+pqEZkN4z5TBTbchU6IrCyOgG2kn/bZFh/UPamESjF4ZjjvkyNND5kGGI+3b
qL8jYbD3cS7Db3U6N5fw4VO3xdzdMJdseL7gdechdK9hOkc0EVhJYvo58p/nkkTCjZN6xMlGevLb
bCxEP7nOJtYU2kuXqukYYM/kHMI6r1DjCXmJG39iQwH/xw4SXz+Iyeu6XxnhVqYROp056ebnHPwl
ACe0CJlkznb+sDpxKZpIphs45WCuvh5a2ZNmYM0Sym3pYULRYNlA4m+c3pWDfYnv8Jkx/rXUWSh2
5Bd+bghQjL/uk1HYyZBs1HY7Vpk5PSATzAOPUSLZXpqo7lGDk5iTRhXCLaVs4Xw0doiAVHrGW5o0
4DMlkQkvNQRCbROrXfRouKWAXuXwl77pKIv6j2DWa/Ipp7dZNzC89qh1LHQ5uercu31r2LsWaspP
+KzaGy4r8i1DnvmqKdof3avUVyR36s/GltdM+LLd3NdpH8xeH2NeUsyYhYRpPZBvKxuxLxNHqrsw
bo1v0pMqiUKlCpeorVn/m9aIkR6hP8JmRclga2+Vqmcy1yt5RKRM5YV/tQGB5D7NvFEj7gmQb4PJ
Pl43ZZET5iMGLDfA1TLCyyYntf560F9f47DRSdch5uP3YPP0NskwEtFTxP38Zk0jLghajkRrU6qx
QrnQ2jVUv8EY/2U628nehNIyISy1sxdD2PalLv5422VKhu/QYmP6GZ/59fWidkeeZQKG8jjDA72z
6ZuNN+yq1NKv8C0RSBpHeWFP+xyLrRYVjTsDnsW1bRlNfr1qOozdLBvKEG9CTWdB/7q1UMk/zolq
g8uOju1LhJyQ8JT+amC25TPL7PaZkevfGtWbd5DGzINAo0U7p9beLXG41oUK9JOqvLrJJamBwfDC
AaA0XN1kNah6HC1cOyspNR+sry98l6X+txuqit64Nq02iEbVeJqQwrxMbhnrEDQ9BWsSdbQIyBqt
EUc/vgJvU3o1UmPTm5dqUKpDselIKaAQQ6p3Z2h94sCYJxLU1yysLPCTdqkpUebHY2DWXexdIU4T
T06SFh9oQKd468ae8RHP9GqbOU2Th2aywz+yLbpuJzx7esDBpb7mJCTmSA8N5W/bome5dGovX//q
GS0Q5eL0t5QN63LOsMJc6Rg1bB3sCgJH9VIfuDYJCogdP2Ph9PewhV0omQxmDEr3h5Ia8zbr7XE/
53q0TbWS8cn53fHEkma6Bv188YiCGbwqMSE0Cje0a1LrZ6Xza0z3PoCBNL/JRbhJGLYx1You8XWP
tmQH6gbkCpAfWNvmevcPJSG/NT4k2yZT8kPoJPIanR7VTOVcqlyPy0mu5ep49qmwFoA6VguTE5ax
ikWAm1vgIxWEo1J/MLjQXuIwSn4qZkc9aQmM4ZmxDs+wZsmZAK627iJ91j4aXftnNx0OhJMxv1i1
M/3FPLL9ljTu/Hb+Tayy6xEXwauACEVgD97Z1HbLq/oPQEcT0Dqyqqstwbaus59FW5OSOJC1sTO1
eorvtARBiV9pFfGB1H/hgOHBODDmdLsIqBQrx3lbgvBPmy6Ju/Ih7yvjQkvyaXX4ZQ1zk0zvmd97
RImzjr/eZMGHwdszED1PZvprBK76N1k5/Fwv18M3x5ox5XVGe/ojqiR57WcVwyOk3BQ7Bex5cys0
ZHvbzMlqKLHakIuD2lcoIIYO48QDPpRU8t5nC9miBtnz+/AuEWYFaxiHmbT38UFyq0A3l2BCV4G9
uPeMcjYvlKvHQLpDKg5Y7WIxh8Z3LSoznbZwhhQajexz89AnGnMXozZ3buT04C2Z62MI2AcdQNE2
6sAuPWS06O8YNl9YFssXuHri6LWBp4keobZci7haDlEjQ/fKZfJ3l2HoRrfkPtKVaxELba/34w6u
ysGZ8MOs55yxWnZp5/rcvY/vwYZdZJkm4OGq/wvZPkvpLPegy+F+EDAGMUbW7XdbmG64kYLIcOgj
FBGOysBJYBEzqBoJKbAeHhd6iS+jYj4MRehcSRGpd57JHDLs1Oi2GaxuFxdhjanOOO6z2iDsJATa
Y6CmIuNPs8AuzWbH1y2CvG4Q1cu23rkFfgil2mJXXrr6jds07ev5B3+8SelQIrEuoumF4q+uQJUk
waBSehaFjfTCl1kd+6AtO2eHt2z99L9fige76AohJcKQ+fpR4WSTNm2Mmq4zBwbOmT3uqhYdOBT2
8gJs9cmW+voqacCgP/IJE4TA2/x6rdZRJlHXCWdpMeOLWw8TNRsSlgwcwtfSCDfY0ivA27Fb2vT0
OT4C7pFwHmAdouoX46dx2qhOrSYc3PZPtcq6w1xmSMiHsn7TDbj+scvrdIVmPuZRrjwAfmuPwnPI
Xkni6sqse7Eb07zLsGIo1INhTwSZkiZyW09ldYk/cgTTMXjBOdXg0cJGZvDx9fdqUzU5OPnn29SZ
7L9qVGSFj/uS8piG8El2nNW9ss9G2aE4BkSLr2iQsa0UzIexkBqF+KAwqc0tz1S7GttORKSBWlbl
j4OpXlWai8qgHpwox4Aks171tjL+nF8dR0c0v4A8IM4wPj8QkdURTUnYzNGcYuyT9PG91oXjQ9U5
w8Gb9RSupQdIMseXtp2TFwU75QNY9CVrQ2JyONrYJFgJXunQPtLGFdgJYiKG95/9Y07H+cVs3Yvp
ccvLWC1OoC4VyhsaK2xEV6dLXOJ7CM6H6NBIyyviD7SrqqGm38BY8a7D1Cy3M3/QYCj4EE6Ln82g
RhhcdFqDeCEhX/j8sz+CLXj2rA4AJUj/FEmrTcAwMaAcMvw9rZhr1Yz69wtp9MJHeaJI0TF8X342
J81xtpQl4qrwTFw4Roz9n7EUJVxYDRPX9hPmXddTNEBZyEc59buonCN8aPtogL3T1eN3CgpZBPjd
dFGgdBUEmVm4U7gBToRASDcKoyKKKgCX84/mmNwPjEPJb3uIIWzuf7UuwRrSlMklHPGpcW9lnIvv
k15nW8Sc0aH1pOWHaW7elxirPU4mpEl8ZMZbu+nlDqup6f387ZzYroF9gP0BKT/jj75+590cDwNG
bvlWi7vk3U5yjMGFHf5UhUdJdf5ax8AsP53TkDfF/IwpwFLp/6dUm7AS4NtgUxFeOAZRbF+jrduB
Vg94VpDLqkzxO8sSaycXB4k821+4/onvRLehyptsa0sO3+rRG1kKPRTzmW09JflzYtVRYOJCA/Wb
U7Gak+FtYrj9QAJMF2iyMvdzXDSYZOX6ixys6UJReOIjoXeAgcEffCZrhEVp+lorjIiMZA1WjrAV
68rCXf3SR7I81NXmQN27eP8yMiZPa7WTO+Yc6RE5wNuElpfAI1c+6ZPe/NA8wfBRU9rc2amtgr0L
0AG53YMqibM30oz/mclhlhaqSACU86wOzr+PEw+Ac5vQHZcZMTX86nVEnavCo+V1CAtwscV89cZO
a+tw/ionVjjX4PliQAA7eK0WRp8zOWZMiM/k4vw09zFReFkCGRtThAvf9qkfBGmHzswkNwB28Nf1
7ZYeE2KPbY+cBO+GDhxaq4u47vn8Lzp1GRclhge0gZhy/dzIn8C1rUWPVM7wZF1pejc401zK2jrx
3AA/AcpZNAtVdtVXlVGpu0TDlttEEwUOcKoMDMUkJFpxZu3Cp3DM+IFPSIfPWcGFIHqsKuXGwvAn
Yn4O22mgPVBwW80brXgocmxMs1LDGXA2Zt8tSudON8hSTMtCIbTW9B6YKCp+p/aUw43Xfhshfl1C
IE48Chju3CBTbEZ36+NMq+AsoNMq8AJtQgLCIZ3+1Wdh/14YGu7dFFIzHhKky/dVYphl0GZF/8S/
xHzTYcGFGDipudy4zohziqFzYm0aCMiXuCon1gVC5YWRDvdiMRX/uvxKEYMZQjvcglk0h05Hiz8b
l472Y2ScAZNLe4cZNZA9/9TXq5Dl4kER7Rpiuhqs/fGSBbecib4mIRBWbRz7DlZe90kpo/sSr9zM
/z/qzmM5cizbsr9SlnPkgxbPXtYAgGtqTU5gDJIBrXGhvr4XIrO6w8losmPYWWZVlhVBwh3i4txz
9l4bxnn0CCr3flYkzTfpYX+1xi0P1rs1jnBJbQETEKlsvg/4KfqyQc2qw00qreGy0rsFQVen32E4
z2t9mMQWEdFKSvI3whH6lT461WagLfTFgvbRSIf3gN3vcpegHf2wzZe7QEITKtNeHHB2Mkz67gx1
uQFXla0YbyUXDd3hqyKcO6i8sEmTfprQxA+vqa1eqgOMHrvp9e+NXMMYQRuzMuty3o1dBCqlsqwv
3ofLlTo+a9i+QQ3R5uc/POLHVxLUrWNUBRdRkpDBdm1pn8JTdQ6ZNpKDhLdsI2WD/cXA5xcHBbzP
k45tgowV/d1NOldF3xoC8lIbzCz6YLBOofF0m3osJ68OpMIvmRB6n6+YH5vBhPJygxBvw+OL5fVd
hdxHZqrqoq29scnbx4ib6LpEJPdgV4N+Bu0RLBoEOOfZNCMAs3RbVMUrDMBXuJOD7M6MuuhbC+Hl
DBWBumjOrOlRqIV5/8Xn/MXZWdQpqG7Q61AkLX/+U4VUI4OoE6OqPb1H+8xCT6xfpujzg602Yc47
S82/VXoyXShSON5PgOgW67me235QdcYqRqqvbssyz5NVQ/W6b4IkfYPImMM3SkbAzp9/3uW0vbuD
uNtR9FA60t96/3GtcqqroeDjxpnW+ImMITrDzrWWoly7HYpWe7K6GJp0hBLt8yN/XJLhcZjEqi/O
YrIg352oDAvZYopcZgryQAkZRmdhR5dDoKr94q3+q0OBclkGYWyEMesdXxPo3vQFNbo4PTb3FSBF
x63spHcn+LZffKtfXH5eMiBWqFIXpci7mUVE0GEoycwsrBI8KOL10v42a2q4lxx5ggQMCRstuNbI
X6Vi/OI78lgsDjgKF3qo704nSK8M4KEMuEVp6lXY9o5f6EXqOnofflGPfRQHWojAEKMgo0PYSal0
fD7tIkHhA7wbCXpa2F6FIvutaDDqLZmnEG7TUWMDreJPdNajFRjDymJtmrdVZkLUlyRAmC4VHbGz
OIok+LY5U0ozt6PQg4rXqLuQaENw26GoV06o1oEvwU99qsykaNweab1DSgLV9xdrzC+uHaPixbe9
ZK1xvxx/rap2UFHkQeWloxHdUZGKw2JAPTEII7xCXSL7+Zwkl58/Bh9f+ZRLaH3Z9LOnQSt7fFA7
pLNHXgsIl7oMVhUdUVdLBvn3yzMOw0QASTEmMJBDx4cZFdLlW8XBtR1PKhaGybw0xxl3OmYVppEM
aXfANXEZ6lW9r2Sj5oZNiBJemsAQJUEUUVq5U9wGG2VQaUF/fhaWx+J4GdKRVNGoQvay8AzePaF2
prN9qWSsPeQbPJlZhCEBNJE/mXBd3S4zo83nB/xFvYqNVl4IcuyJuOLvGhwSCRwTKQeNp0a23EOG
Nh2fTAfDAdmjzI6XRAMGg4h0WdnVQ81aC0XUMyy9OssgjAZW6BZtZj1Fcp6ex0ErAFaK7ItW7C9K
NW6zRQgO5mHhCLw7Lyz7Yd9JxKrmZa2toMyZa1VGW5FAHHmiWo4SrLWNTeSzXu+NbBzWTUsEI5D5
8Aqhq3lgNP2VCO4jDI55GVeKq0Slx/b33VKTS4UCf1gF3EO4T4V/0rZe0ipKHiOjmt/KlIHw2qFF
E6zSChPKqi+FuKZxlZfrILBJUMgYpUCPgFt5LzWd9orkvdV9u50V2RtntMQKA4iXLy74xwqTupK+
AfcZeW1IFY6fgKFG5CY3sgQwpSdtpG8zhkyTMe7UekpXyH11bI3RuFYaczirHasz/F6utFeQyOYX
zbWPa/WybqIn+1EhMKA7/igVSF5qcGCUbVg9Y/JVDo7QXoax7n7X9s/TzkFQ5aAIxZ2+LD4/FSNS
ZMU5saEcqBkCT1HShKkvc4vPT+3HJYwtH4JqfNGkKlITHh+lVYMkqjs2Q2kbcVP0hb0aS/jPnx/l
40kjZYhhAb5D7j3e5MdHUfsSJoSppF4clY23CCbXkDDDfasar58f6eP3YT5gaiwOS2w5VdHxkWr2
zQt6nmjYtCgOjm7Q0ycJYfX5UX6xAiGo1ukjLlUQZe27lb8jjkpT6gA/7pA6p3E1Dm8hQhG/acE2
Ddya92HWJS6eXFKTxdx7mSJ6H/pq7YVFw8QTus4hC2O48KmwvnjHfzzbiLoUKlkYJhBf3g+BmCso
QZBlmE/1+jVIMxUAZqtdJXbaPX1xHj4+mDAwFvodgz60y+8fTA36D0tIKrmgCTsev1lJ3URR2z3i
z2Q1JCPp9BLvNA81rOoHZtTeCGQ6d5TO6m9TFpj0YT5HdKLAyUM3dnzpk4KN4cCgiNddTM6dPI87
Uw3Tr3a7H2czVIcO23Ck/Uue8rt7OZTEhN4IEGOhNumtQxHgxjbzGdDLiFh0OaFDATI/7XrxqrG7
9MFg9N8+P+8frzDKaMw3TMKYa0P4Of6q2JjxO/LKwu9gxutoYrNIc0PA6K+/Oqu/eI3xHdkR8SbD
dsFBj49Fgh9rbk6GoR2VxAEZZbZ06+OsUw59aRTAeiPD+J6VsxW7SxFzOk28nr1A1hFP6STTktcl
94xD5tZOrC/Kvl99Ok7DUjX/UOq/v+jFpAWD0uY5XRdB+dVDZNyoeH9vOtSWN2Ddm30i93LshRru
JTuLww2c7iu7sLGQTGwkdqEGtOCLj/VxFUIDjMaeAQMlEU/G8TkjeCKLpC7NiV8RGdo2Pd+Z4Lh/
91WExhpZM0p2/nu5IY6PooxJJzPeKjzmUtK3KovLA6P0mXG/IX/RhPvwhTjU4olcFnFa5u+/EPwr
vSpsBCnOQCRfn2jhhl37b3dwGU6ggzUXjATEx/eopyKQiCocgLnjUKi2KK5gdze25X/+8CwPx1G9
Sr2+kF24aXiCPzS+48yaxwD2rZfZxXhbp7F2q8Eku7O0Vt6hgzbd0JSb7QieHcblXP7+VdM1U2cE
xSVbdpvHVy0OeqcsTPZYiFWWZqtTbCpbEBBTEuT0+Tf9sClCDMJOlsu2RGNSOR0fio5BHkktHA5V
LQFX5W6hKkRU7SMqZa37ioiKMOnjmWXzhTGRfyiR3ouB7IFF3q7JBGFvTm7EIIDueXTTZCQohTo4
npGOZEiMuRaemyInxG5C3f2cNXTIXLvU9Nc4RBS4iYxweJ47bTowQxabGhyq6uWKqaKdzwteMWFl
TJj/mX/PSHScGUO1miHqnENFXCF9MDscJLVsXBMpIXQX8wFCLfqipG9FytTcRIHaGZ4eDkAngm6A
dGc1w5TvdUtFp1mw4Hm4saGxyaFEEHM39Ao+5k5PYz8yS/WslZwggQXStwcBLwkEfhHZb3k09Vuz
GjOJsKNkBoaPrhSzdG82ZwvXKYFqOBC46DRCizwm+dJzYsXDwYlIxMEIH2vcD2FIZLYYLOmphJJ4
H1qByhC7mR6E1WqvYVJKT5UcGwVIHyMqXaGmlsO6K6QzEnIl8tX1oYIYSEVSn/QL7cav+g7CJ/UM
SL5UnsH4oHVJpN0sR/Fm1AHwbPLQjGa3VisYkHZZYfYnQ072pVZ1nnLyBviCmMUeKkJvdVcWMmFW
0oSL67yLdBYFBU4iYrx8JBZJZJNproRRkzWVJTMcZ8i1XKaRpPRkzTS1euzzMleBnrczmK4uGW+6
rFZ13wIqcEsOQ174wukILEF921huiRa99jG9MHIwlAl4UYttu3KHqRJ3M/GGN9DQmS4nVd0V64y7
JEQIWI3lyiFDsdzPFegiKL1FzjxAwJclo4Dmut9D3u5d7jLT8OEqM50iRYiUq7GoAMuxeVRH31zs
an5qzdlrMrcjDxFce9UNR1t51BQkJ27oGKQMIaESd8LJZxm2YE9VR+s3tQkyG8pX5BFivHZkUd+l
uqGj6UMGxR3Cru+EBr2seJ3SoqqOKVgiFFFafyF3IBe9IrKaxSxvA+LIp6haIs9TIBI8T5EbBoN1
C+EjKT0tcuyzam76E42zya+zwiVUTuv1eTXjcSQTt54HpOTZElLAjWgtWruUQLOyJFqDvixL3ucL
z8cllheToixV+NK6e/9m0hEBzCKj2FVqDDEec9xo7SATPKnjWL+cR2O6HbIKUAlpg25OZ+WLCvij
LHHhLi32MrpByrK9OV75WlBPTtXTrsshWmBncwqf5zbf1eZgo8OYTV9Nk34D7FfzNJvUMMzLNG9s
pFkKEhWXOj5esUT1V5+fmF+8R2mBavgf/+aFvysMEDLNTOl1sOtyZZ+XRTZet63sfHH6P1ZFfH32
ALSNFmMJwszjr08jRs3lKMk9aWD0MczrQHcIRZZvjNBYW4Vxh5boJLFnqJCEvk46sow6lM+bvP+i
d/WhUEVbjXUcKTjOFoWi+fiDKGpld4OKiynQpuCbQyiEX5Rze6hN8o1+99TyKDBfIFWAAp2+0PGh
Br0eMurPJbmgsjaVlgXfq9b67egCxnvLcIkeKgYV7q7jo+jOZFgtEyWSM7t0PeihfhPHbfjF3v8X
pw1pzcJws2hxMU18dxRzZI9b0Z9pgj4lq6OZ18SbLdRT64sd3McbEpHWMrlDyfMLPUyjMSG3COb2
DJuHIo2taR1USHI/vzYfZTdcEWIxGQ5CF1zk9sdfSBht1CYx+e0ODBLSkgr6Nt4sp7O9EkERVG5Z
j6IGzEIugSsl03Bfa+ZQeqMxJAtovhY7oYms/+JB+cW35ylBD0hHh3Xq/QSljepMb/oBxEhTmCtM
ifYqVSD/fPHtP9ZFvHWoiuiO0iT9cNOoDA9jtVzCn4aYSIMxSq/hymC176p6zSDXOKNZ6Fwqo0YM
d2FgkVOlLiJ7ojIuLCVLbjk3pKfRr3dutMwxXRrtw++fCpP9rIIyBx4J5f7xFQrmMWmSlGGSExJ1
IssdVbiDW+bzU/GLE85v/9G6pS5lk3R8lFStW8I56dxamUKknCOGMznLlC9ut188PkiMSFXin6X5
+u4hNURq9kOiVEvgTQMdB62dkcf1Ngv04qtr+6EDsnj0l4uLcAKh44ccgKAseZ/X7CasXr6ISI65
S2ZnuhWxEW1VMt0vhFDSyzAIYyIsVPNe71Pjpu7ZLX9+an9sdY/3NXwSul7oApb0lvdXMKqgfgcx
ejwTtli8n4JZfohS0X1jLxKj+sIz37pDPRT2ASqYdqcMdRLtezOeMi+3O/06YFJzq6QlAYBFKmQ3
U0uxmzprjFYZtM4XgKxoSlWavIfMmap2Pc+D/Jp2A7Go1K101ZMqz7/bwdCofhmWNBRjfTZvP/+e
Hy8ugxbEjUwalMXG/e4W6hJzrBTEhh6o2cTn1a7DLU7UBwXHyBeH+rh/wpcOC5XNE+olCCTHd6tB
CxlLS8ehNC1W942szrZbJaV+ZmsMzrYW/4M2fDDqrzJFfnFknCYMVuny0D94LwA2m3oCD0S40KgO
3V2RAL8mXKNda1atPalROq71oE7vPj+zH5cp2mckOnAdWa/kH6PDnzrO4LBb7iCAqPbcIhwNBsO4
h+hlnLZBPFNKpF+ZkT9i8hbULPxPGhhMPbmsxyc4Zc8jZzpOijRV6uvcnglJVvB5aus6tIW2m0It
bMhp06SrSHWwDNpplV1bTiGIJOuy6CIeAnY7ZSVB9VLQkV6nYL19jTDRFrEBJNkdk5/6pWyL5iri
7cIY0IjiRxKbHLCfpHFdtNifyXksGCQRhyUJVxNSkq2qsEzTkzFITcklDrLGuyWqBkuYLeWKb+qI
aXy2Yfp3yZraYpuQB627VLswZOuGoNJ4TqeHRmqsaJE2BmI7hpQJbsFmXfzuaoemgsd+aZws6VDv
i73GIJSUAEOyyea2PaHRL7ArEKCs41TwP79DPigOaFnYi1qViwZ/wFmW95/ukBCrlS3HvaCnbWWn
qYoxbGF0NVuySeotO+4QC4WlngVlCh3w82N/eHVwbFZzqgf6fcyt390r+L2kEEcl+BQcYXsUCHjw
VEf7e+fwXy/jf4dv5cXf62X77//h319KgmviMOre/eu/z6u34rpr3t660+fqf5Yf/d9/9fgH/30a
v5AfWn7v3v+tox/i9/9zfP+5ez76F5oGcTddirdmunprRdb9OACfdPmb/69/+K+3H7/lZqre/vqD
cJmiW35bSErPH//80e71rz+Wxu1//fzr//mzs+ecH9s0b8Xz6/P7H3h7bru//pBM5U/NQiXKZedJ
pcWj/vGv4e0/f0TXTtchLSDzROHKPVPQEoj++kNR/zTQ2LJw8oCzH1lK8rYUP/5I+ZNBPd1kdrwk
9lg8+f/5aEfX6P9cs38VIr8o46Jr//rj+JWwLI9Qt2BjI7pzFnn3u1fCRFVTVBZiHS2RiLzWa3Ml
KX27Ncbuq+ahevwI/H0sPi7v0kX8/oGTjWwtUsasTXxa8NIpvXGGkgHtBKedntQ0IlMvzSI8o+p6
GsKKyF4t84uQTESbcF8oIWHipV29GcQcHdS00FdmPrfribHCZmDImvdl4pONyK5MRRZd2Lyz51nX
Pfgdg2tG9LEyp5xP8flolz9d8H/O6s9n8RffDAA4XS2qGeQM75Hq5A6bGPw5/CwpNK3BGnm8csqV
ajSEYEqk4EB2RMMrcuOLIur40f5xTjnyQoPlFkOS/W5ZQczQdwQ6J76iFOHK6OkAzTIbgc+/37sC
6cdh8O4b6ESYfCOrXUq5n1avciCJUhBT6WNMIFS+4f2+SgVwcdlhD4TkFRWVmthQPBQlDF66IAkf
p2q+r8kktIBpSeY1+/e9NaXqhkIHQoWRldr3aLDjy5EmJHpufWhglfdl6LiJEATo2UrylDSj5bPT
g4Gal6Z2YBLR7cRgjPc/vuBvrV3/1xXpaBU779+aTjRv/2KBa/+1FsXrc8dy8f/BKoau7KervqyS
R8vYFvzSczP9vIz9+Im/1zFV/ZMGAXUgACD0Orww/7OMKeafbM/4/ykXF0CQyVL1zyqm23+yorCq
6Ohu+YNFdvrPKqYbf6KmWkSHSOHgQXBH/cYqhqrtXQVGySVTCCE/W7BtLLhLWfjzHUoEqyDSGnmm
LT0F40aps+sIpea2LTNjq6mLjr7L5TWZHL6sBmegqeWtldMfTaxIWzORMbyUaEE/SfPbQJ3MNVNJ
nWDwJIePMMhuUJTaekzmARNoqJ1WmtptK8N8XnpgF1ZiVXsTLi5ugBKAQ2Y+4uN97a1NLoLnpoVt
TYaeOBDFO1+w/6r3dh9onkog7EGNJWlVxaRhu6E9OntVs8KLMSxHTyM8ZEMJtOsqrPK4xi4MyXlK
yLx2q2o+gYp3Iilj6kpqJ20gG1arQCjSupck7XQ0l462VLMAYcUs/QVZtyZ7Ot9EcptejWYojx6x
x/ZNGJX1Su7adFXTDr4bezvYEgqtE+7cxv3gNtD2VJ+kQPkGsggQnq6UbipbY2M0NgTG6WrY36ft
WLlZzETAReJB/LlocIfaVgi9thYy1H7LkW4Ef2M5nVU3rBCbaSshQ2FcAe4l8DjXh+AQS5hHaXEp
kafIBKZboRnCGo6H3A9bA9irFBXlA23/TWGV0ioqp+oJe1q4JkcQk2qc6FKLFsNKr/Ww1+n7ljN5
psLOVZLBk9CB5dySGTYHsXTCZJ607j7LJ9TucbwKOi4dSUupzEwD9awnFHwKaCbh0E3CUu/7aRS7
JJpohqb1tAX68aJN2luZzXDUZnOV0YL5njH+cNNIElCZk6Q+Heb5oFSXCnBYpct9oD0JIdkZGfak
H1IaC+a7ViSmh0mJ2sMIJ+mZxOqDAiFyrgjUpPjVNnNNjrc96ddTWBa7tjde6hqVsyQ9Eii3U63g
W5mG54DUN8Uob8EuXzWOxRfIOq5qOJkXgjfXW4t+2G3Kudk3ECU8c8kyHjt5JDhK8Zn3k9Nd9wfW
8WwjlNy50HOykMEygmtYTcHWiS1xElZavrEVqfYLo/lGvbOdC01+Hh1JJ881asLZBfMUr+NeLnbk
pDpn5lyMxFALdbqbVMGv0+SUVBG1yE5wvjYrOa0v2zqrPHuo7JupbvPLcRKmV/QGOOl+kLZMj/oz
p7FyigB1IVRbkVeY0QSRL7XcETaUhXqSiUG4StgWrTI2fbdNHSKoMLr4RFTYlPAtBDsTBvNODTL7
oZdK7XToS4khk6h6T+6qW2SWjxbzE2wBbOI8ouoDV/REnyKPkDzePF6iJw8VtYarNTVk4USz/VwH
cJ8b5W0/N/WZXIQhBgbssLCYM6/s1MYdNSM+ser+ZcoISCW9ic8VJFOEDGuJ0mrl3vZKnYxdhee6
ixsd4rUMTrtUiFrNyInUujC8mttqPDFaSd5mwihOMO6aj1QiABpVC1lQcg3WaS9VGsGjNKo8zUGh
qnV9dDVkhuxbQAR2MN7pmwPDjfjWaTe5Qap6VXc6a1Hsa5isDrYY6tN8DHmGr8smd1aJbrZ0UkPX
1DElzInqqtLAWKdX5bUBdOk8qOUTIQ/mhppv3CEvt65iTcFCwDK9r1j7uQd1ChPYTKd112ZuTOp6
GkLlLdLVMNBn6u0t84VTCoxNbRcbRvGsEGa/swvtNOh43trhhYpL85iXUBgmYDUhkwaEY/Y+YQYn
RnUZgXWAHt6s2JumK6RBuMHs1DwJGsPXJuWttglH4+vs+6khyKsYMC9HWcXEDAUKcsGrvMrjS4dM
P4ZgabavkOutR3g00D3DRbeXDhd0wZItVL/qhnRs9OqjH6dm7EUN8zyR3+E4m92mJxXLMPZFn61I
8XqcFJmlwrYOXSYBmC9R/6l66+xGGjQu0p74JsrHLABPJXe72sj3I3ldRpHYK3VAGiunRcAY39Yn
X+2t27Eo+PV2LK3oSnENlryKUrQR5784xacPdTjNgiUIzfS06bVVkmEjiyrf8NCN21ib73vSkng7
GGw1p1rcG07u91rZk1I7tAM3sdNfJA2M1VCE66nsqlXSd0vIlYHRcBj3UVCQ7ka4yeRUudvN6tk0
KdtOC6ULhezyi6BmXk6U2Xk+29d2EB0AmPDB5NS32vhCCqrHQRuJgMAVsjLVOn4wwjJjwc35kqw+
noWNSrWwnqFHsfda2/XnptR2+LRJcJvLVcrJPsOMpW2mQZtPnUQZ7/qw7rZZNu/sIUk3Bogpbg9Z
+AjZxF6LZLJRZDcVJ9DqTTeh29W4kV0pm2ByVDeq29KteAUzG95GqF7cJK8e+hapsNRV18hk7X0x
WQRaK7w3w2YMdkMTt5tS5AFreDMwpi0uC+y46BA7YrWKTV622Rattrzvplm/6ZQzRmmDj47N9I0M
+0ykJzJYdVs/aZPHGayBP8mBZblJ2V1pHVbKYOLeajrpPmrTyOcmVLaY750LkSKsZ0uMYhmIAQ3Z
ZPJKcF9ruajiyOMrmBtzGAIABo1MfS2FCT/du5RmuT8b4lTOuTSMhW+1JN5oZreqdYQ8NGiwskfn
TphDP7F85Fm8N6LgJeNcuMLuHgks4+8m4+ChdArW5hwHD7XUD1chcHEiriFFmQQHbmYnGk86uepc
uTfrJ+SKUG5Jog9WFoVYvEpYbvwZx30+h0A0BjZlTsndBKl+zbJ+P9TdeuqUzRRLh7lKTsb0Icx5
YSYPTpedmUZ2DnAXC1S5MQD1u02kXZlM0FuNPK7pukiMyzD95uTMIiFdhQ7j9wZgUHrqBDi7tF1a
igdV8HLtW7/vynNdaNt6CfVIbfIl6tFeMc5nXdS6qyEY5X1dmPhpxsaN8aSZSXivQ8Ni1Gxe1X3U
baPBKYke1S7KkXkzWcpST7pUh65hFVcbjdyf0sz2evww1cZayA6BsnnxnI7Zudyq8JLUa1rGD5Uc
7Q1dnLWdft6U9UXHDTMP8eB2jVP6rTa3q9aKmxVI/YF5trGTKFvxOhDgHvSBQzqGEp5lUbidgaqQ
Ucc1gn/qZXnxZJPm4Eax/SSRW7iCxT95dsfrgfgM26151kY3la18zZusdPuULFqiboxdUpvqdkiL
DfbZx7mu0C2h5AF3GlzUlhRvdbNQfCEFaB5G/VpkXMpUnsTK0uL6qmr4XWZdhS+x1DxFUZ+sVDXj
jd2kxsEQZbFxBOIZq5g8xgsBxsfoNJ+kt8ixThtj4ObCRqXVzSvRS6eYy11njHyni9bp0kkGFbLS
4qb1tOVjWXXzQMHG75C9sKr92KZiksZoesiUjuuY9PkDN1pOAGJ1n6XDmbDNl0LI1znbmDNJzt6o
zqp9icjgQWu0y1zu+FSZiiiPtArpWs+VSxu59DpU++BcaYerOlKuGLltCGzYtOW0nERtLYyx2Ewc
aCvLYfk8IWC7JrFi3MXJmyBuUs3tdTB1xemcUfU0mQn0g36HTEL3qd2nzMuryjnPszTlWcnrK56p
CzvPXsGlkVKMuhgSqLzrJxB9eFJAovaAL/yGVvSJFrQg5XGsrOgeHkrg07Ob6dZ1R6aN7BrpNN3a
cWV9A+lqe1E5pCcBYwufHFDQBjDYuFJ25wPuYjEva+ErTCNgz2mZSz1VuE4ax15pmufyNE+rIA0p
McJo15dqdVKWqUqSci5gpKSPIgiuUNPGj0ETnVi86buqd1Zg79JrM8rqQ44nfc0bufH0lM+olGh4
ykHoz1pZqdt8oFGMVkfalbbE0rvgPdwkpDtkJUN9YJR2IzH3J6dI0fOD6pDBFCMCXinWMu1rDLEv
h6q5HqO5Pe+D2HRl3cpvpElJsWzWeeeGOaejQNqx421ZH2SyUdcxPXVXmSRnpaElFki7nCe7glfc
hSoZeKzpm3kAP9HnCfKc1u4B2EGJT51S7JELZm6tq89KNTivE89H76ZhclVkIJiTGov2SOr7Qqp4
jGzCTCQo5juwQ8U+LwX2ytASza4hKOB2VMzZF3pRcpM6zYsa9PU6badDUYVN5hap4tw2gvcwtFoT
lltn7TWCxP3SzqeVbc+Ta+X95Ak+1Z3EuKf0ULda59AvQ08dFGubWq2+FeYA2YXBj7Qlcifwhm66
H6ZR8UOr0jF1AI87T5xq2obp+BgxQij82rETqJk1mS+ESwTnTZqqwI6saTOxUq46xtynqWgdX5kJ
HZvaWXtyhlJdC7Mb9kpCMeABdqTrVasymq0wdhEyeWpvDj7xpj1dlbbet8Dg9tASxUFt51tLSeX7
oVcVz2CYfDdTbpOfhGRpmAWJDYmRb2hV5lsrLIRXRnF2BUUOvBt0G/kQ1KL1laIADWcF7WmGzNgf
RaKc1yCvl/uo+d5r3eDVTqqeNlq3iZXianTusyIiT7XL7yyrLJ+VKMe7YZGbE2qBulWlrHDnon5x
ilbfDFPoVG4wQeGqwqjaWPKonSTodT2zBXwTx8Yjpi7jtuyVBjcH4l6iUsN7wjzY2BgmucthPm6C
CDZeCDHhFML5TdIYvdsMurHDtJxzt+aPXc79FTSjT8BsuzczoDkEsdgeNiybpidP5Jg6d6lSpZdC
k8c1ZmHFr/T4Qgvb78XYUdppOeB6yxhP2Z2PFzVMnxVxjw+9gYmJzK3opOpTsjJUtC3QGIeDJfPe
ToYg6Vd5agSxW87JrVxO81k2kfXSRNT6rVQNG94gc+SQmdOr+tnC7H2wRVlvIT6bq7gPjLVT8sqR
B8vaLlpHz7IiBTYDdjcDqK+k8F2CHn1hj8FuhzrDvNRCZ9rWVp9vSnJtCr+oZ+NBJS3nEnmWekWh
ZnzT7KY7G2URC4pAbTivWdNZiSL9VYJxYWr5okOuCKMKgvwyN1+iegte5QJnxks4OD7JtWp9FZWd
Z5tbrSu+TbzT9yRvR55TVvnWsdp67YDLpewckPY4WFkvGd8S2pCm/Z2m86qVyHR84Y6ESm030ja3
+/BEEjGxwsl8lSDJfODE07HUrPRND/QRZlJjbGzw8DeZMbGwJohIa3m+UbuC7QL48LsoV5yHYujY
twxq/UjEb7GbAi15anRhU0oFCstO3xB7IFl5uZ2E4qclY+Je1NlriUct9hAWE0QXDsqceo0gDnAl
RaWF5ANSd/SYawlKfjPsDoCLQxJybUlWNh0+KbLDRl26Gilq2df1Tfig6yGpGLmRicdwrDH5R/JY
XhVmUV6kfMdNVlI2EiA9pSeThuJpZRS1cl5R+u1iLSdPaLLrfOF4R8qpOlbavRkn+dmYqSQOIEGX
HJdg5Ajj/RAM12IshtnXOGS0KmvzTIZeeSdVir7LFWm+ytuWnaliZdUOhU3p+GNUBzfRQHYnE/jS
utBn4KGBiEY/oyTmJWaXiTe0S7ZbbyTWAbdvvClVMRFwWke2z0ZU/WZkyGTlMZDWKWqtLetStTJq
TP2TMltsFkq2TIkDlNIqu70Mbil26WjUKVyPoZRwrhrOt9CZL3Kkp7cEeIl9XtTtQW0CWjZsrVxe
c47lo3AMSYC0zcaP64ldtZLN5IsFNrkV5a4XDpJOqKqs9kXu6TQC9hEACAYUZXUKQG/cGaLfjwkb
pkQ6FJF2QwiSp9fqhGWqXndsR0QIOFiQSbTVqb28uihbD1sIO/d55CM3jT/Z86bRT6tcxjOU8YYM
1Eu+xU41OoIziDaa9FUi7MgXZr2zwfQn5XIbPNQD/jpL2eQOBrHABKEJ9XU4Cyldrybban0D55aB
QMONUYphCDzgzSOkMc54xQxxofrAtkDi9aRej3dpZl5W0+yr+bCOJ/tGl/NVXAe9N4zbIXtLYdZ6
vc5YJjavjLktb9gZ9ht5tL/DmymwoLC57W2j012hwZpX+no+mJFp7glbMpekrrUthy9DGL1pyjSd
kEK+NSZj8AgmQBqtTj36ieyO7kVKqjnHSQJsjY49bYwxLjbk4h4KmRi5PDIOtma8QLX/X+yd2XbU
SJe2b+W/AbGk0HyqTOVkGw/Y2HCiZTBonkJTSFffj7L4GvBXBc1Br9Xd6z+qOiCtTCkUsfe734Ga
bkwT1MOeTwWvb8jN7gOLM+E2TwgcRSPzZRYU326dlnecwKHbzGpjZACBLsxIzW7AOwSIZWKJHUXU
dblueHaRrQ7R2YwFiGEFjkOdB/P82Wywxs/EDnQvLMlNDTxIz0oisqwFYn8C1oacRju27+xq3GZA
KOUE8TntXoRyrxfPuII9ux0a/6Fifr7RMiu5k7SAOxbocy2x3V3XY20YHZeb39bxTG/iEVKgz6yK
CmKpyVD1VhMzNhNNTP0CM9bxVFiYsH8d/Z1l16GHzlJ09oXy44+ud2hTBuXtGBSuf79oKzbmXRgT
zlMDmVollazbXCzemG3txHuIGvuu1QxiwQnGnXrtGsOz/VCrZz3Jr+KMX9wLRSvghNasPsKyCagb
dqpwOdzLt1l0iQ2AIno+Ok2FvKNSfZtbgMR14WCgGnkf2tSetsu87unxHQL3FtcKiAlNJI7zXCdB
7UXbdCKURVjLtmi1fZWZJJVLw8dOHiCllq115NR/n8Hgi0Aet6PqLlGS36llGxfiaND30yNiOmjD
LBtrf5My4QhstQBxWyarEbHu6J6AauDTS5ftRzJF16r80Mf9yUGqAHAY2VRLEI0Zrvb2iJVPfZjc
6tLRy8Ns3oA8UvZP2P/VnCbRRLTXVMGi59aAgZEOjgtc53RN0HeusymmSh3k3ARzA1tgVBjsAf7d
TF6x6/Ked41c+370xwAMIgAoO46xFYO23y2mvocDsI2d52nyaPRkxGHuv7h1sTezvCdo70sjIwB7
a+mv9ErotxLvsa2bNGytpNJsVIbKA8tPa1tbIj0QrFyxltFD0wc9F8QNVlbC6q61K6dkwysUZPhx
3Mo4jBYgtqE6JW1LLKP1Qcr3hhdvRt+/1n2xaVN/57ZWsxmJJVmKrTQYmMKnSi/91NvWo0yDyYq2
TnPyJ2M7tY+N8cVLjWeK8ynojFaGWufd5JUZHWNbXaCw4oUnzvBCjdDiI/2m7NurzAZyZZP/VOnq
mg7kWE7TY6fkpT4/+qK7q1qGsyBMbjhhS3vAQ+oxS7N9QpviNDyUhtl0EclTOvQcuEp7IHYBRiYz
DbWR+nChlzaZsct2weBc6P3WLi/nvDpqqXdAsRhfSP7dNBxNQ5EvfEOQ4a4e95q8tMCpKIKsk4eS
JSoewB2CPHpoJ8Im2VHc5Z0hBpD+fpf6+xFctOkh08zQ7QFZlO5uotK7YqQSJMNF1j6yFQXUHAEY
RBAlkiHGHa7ZD8qaEJTPsM/MG8d+8IZuY4gP9vwp7x4Yt9Ds0Q5yHnTsu/WiLiSSELfZdd5Tp2ub
vjE2BniHvhYLffW218DchhxGJXsa/eSj0jpCkeviYtEHN2iw8rnvCIDZDtCAQsG0ZlMI735MfGtX
KXFnucN81XaSPkRE2Pv1Xyzlnsq8Di0xXGMZUu78VOYnq2HWQP2y1RLPuKij6b5purct4gtJxh6r
uuKRJX5J04iAInHr5dKK5HYxITFlg3tIdNpQgXGIPnu32WI5oaPNU8NvoL+bnfhCGMPHyjbTGLxs
cK/Msr/XISUfvN6eL4GzrOLWLPovHEGgHy6VjJUMl1Ap9CDL1528n73rKOvVHjt3wm1zgA+2XyYa
T1EcI7WGm3A76Q+uRjgFuptiMnmXE9O5TqFqHeHXAOEO76wcdNihrWmRBrqrNcESxU99b82XLkbA
1NbM68anppkDZqLurqvrSyFuFslJK/Z5ms+Q6JS/w+dkCg3l3ie4fGL/fKFn+nXTvJ/kCMJd3uca
htljv4X65QWVbpymzNpNJRO2ajmDpmKOT+m0ZpEVXrQDCseA0G8aIMClubJ05RzzvrlKdRswt9km
enLXAOQCs8QjyZv+bYk3Gb2MrfgspZgG4q6bJHREJZgSNo+bmhYp0HPmHF1HpTX7WXEVRxeZsIcD
ORQxfUjUHvyhlreG7z5laZweuw5miiFT/3plWp9SDA4T7sLGdhv3ym/LY5nW10mya00UKji9fKr5
WECSMEm+Yx5tZuR4KuAeG4cKbHVv+JMTkDEsD4SKUwCxCF14w0s894HpaB9sasPc15IDxUMfrvy0
gPlBsVE+rrutR3E09ciEivfe0L+NKZrv51UmNECHC+je7lTmP5eTtScv7HJyvHS/WNXjXGhvgRIe
4HUdNFsdjMa7XdBMbHt9ALHyR9B9+4TL461JWTd0zGqLwQwSLPcxwO0fyhZ2D1zLjbn0FuBvigop
b6cro+tFaFvYjuEJ/DWhhA6WzJOHpc4/JXNEhWhzXo05ddWgp8+Z9+wu7a1rpzmQA6+TPl+lsfXg
0SlqwO97rGJAOSDv7+jlj22BoV2pBJYQjZVsJATBiBjSlHnEUpw6FJp7v0s+Fx6jvASswOAkjPV3
i5ccq4UxfI0waqPPrDZ0QIGnWN1RvdXj/FJzzZktZmKGgKdCcnLG7ATEFu2mepz3YxvBCCoQCceW
ua/JVE0cyb+Z643jkDOf1q22WbAOeYhLzyAMwHk76jrVjdP4mFTnl2MSGajFUBwRDGLjTbuO3Npb
TtqUiDWRbvyhdfZtNX1pBiCKwUEHFOWmsVs6CEYSNmUYI9B6mxfmdZpNPeIP1qzsvfLYy6Y8xa3J
ftOoAT9jCeexM92DY/Qfo2RpICMZYjvJKEEAVu6UZrzj5buRKVANOBZkYDKWwnbpme2SXRZEJG88
OXhV8ebME52abC+mQs9eHGnVR69N5GlBgReocbBA8GaxS41U29q5jmUStm076STTsVV2d9QcRHJ+
VeYI5PFGTc3MCESWkZ26+P3WVOQUIB9pYV4Cvg5p1YYyhoGs0ketpKaTWbY3RjgHwiQy0JFausXv
9SlmZHSD6wccLMCoO09ZVQhslG0w/tS2kzdoV+ZiMa+oR/ihmcJywc/ezYO8J7L9QzHo2s6Si39J
aYj5RM/oO5XwEP2uojnRnauaBjjFzJn8cU0eoc9lD/Uy4i46NPZRDuDZiIFAmGf9Br6x/3Zpiuva
EdU+9fv6pXct2KFC6peijf1P89Rpj6TUqqcUs+O9VQ8zuGcM+l+2Hw2tcmh1lreNk1zPibjTRrGC
snwBr17qd6o1J8BPJhaZSb2nWrnFjuElb8xt4o9V6ArZQj8rKX7S3IeiQMlQUosvQZ1ZxdEqPFgD
YnLu4tQS29JtHhyfeiYTHuwCKxrDTnnLIa78+b4nkfzg4cLyILTuqjT09CNDFGSz+BsEhlRXpcM9
rM1sP6Zpc3RT2LsoDK6GCiZL5KakfTflDhAqZA5nhmVflceknzHxN6f0WCfZro7wUgD1uqqjQl5P
0/Ac2V0RQn1gR+sW0W2mhLKBuN5u6zfy5OuXc6w/96AHiWbstC7Z9ma1YlO8PYm1KEEgg2mS0GC/
6/Ru2Ne4Lh3IqTX/Uu/8EQ/r/yaH1Fg54f9MIj19kd2Xn8lX6we+kUjFGx2PSSz6IGtC1EC4/i/2
lSbekAiFqSbWhhCAEAp9Z1/5bwQWGwg5mAK52JzB7ez+4pBa/hsCLi1QRReivcCJ+E/YV+sX+0EW
jrkSPgxnFQdfYXU1W7lZP3Cv4GjnKVmerBedLxgsWt0JMI66CdHH6TSMdZV/4CUbDsKzABCY8rGu
WgPmiz5N6oWoYyAwCXuE5ZffR9NQyoCc8+oRwzD8X+vC/2DlvnvjDZF46ozJ+Tq12rOVuNHn/zYe
YPMLpvP/QA4zNkq/XH/PFYzG+ctPvOfzZ74tQfcNxD9bQJhfbbHBzODAfuMx+29QWxjQ/wxvjS04
u6Z8YwC6BgsNS0DYyiiLIf9CHP22Bl39DcRnFvRfS/MP2H9n5eB3+Q4wJ5b9zqouxEscJcTrxMnU
ijFHIw1jW8I1cmDDzPExGw1r1zlufkiKyKW1HdN6DJEVDG/bmGTKCx2VNnOROIuLg6alKSd0BGMx
6FvbjKm+pnIJNFBLBO6unz6OtkaiZp2608fCSFJ3l/SRQpudEfgeKEMvkPCIGOmPaZPahLpeDxjJ
0nHpmGkaF3hoMXIpqCfXDKeBoe5+EYbTImtoqmcy2xZ3gwP48I7uY9u7swabI+30B4YDcck54JcX
k6Yvcmsm2rzrlpbhKFDDxPYvu+Q0OXb2GUSfMZPTkVcqVHwiLV6BODjN8B7lg1Fuk7ht9x2sQcbt
ulHsK7+/96u0LHaeWLatapODFTn5jrSUmnE90nRi3TXjWQCazNAqPGT5bSeeVZP1H6s1Z7NGOhrY
ffktLuyPjoH/Ih33f9traGGK88/HwOVzP6Y/SQmwOf3XMSC8N9h7kIvrstvrrPj/fAWF/mZ1uTN8
y9UF6sCVBv7tDbS9N9C1cZYVMGNgXq760m9voG2/gTGOnwa7Ln5HK9v3D95C8iR+OgbQejG3QQfJ
1dkiuNIrkniuyCRxMarZ4utSfS1JZPxQlVa6IGhb46m0+EtejfjaDZgAfIiYhw+hNw/qSm87klYM
v7DeO3LJm0AzUP/AkXPiLJzNZtlnSwNfDj8TZiv0Ly60nloAbdZWwbQyIgfwQ4RQdQgz1j8YsRpc
g5nIKNqwdHMIesy15iGAcFfvYLlH4sLsc2fa5FOS33PXcGnAh0B9VlYttX1pW7g5Lo3XQaaDhTch
4JpQ+nlg1MxG7LRlNN+mWEIklk7RqCJMcqKyyJ7MwgNxs5wVhOvmVjahaSYm6T2jZj4XqWqJNlOO
RcdZW1I/iCnXTpFhkhTbTcvNCJH/a8crd8ohwUHwaNUdJonyNrJzN97q1G0EGkJlfgYu8YbH2Rhw
ujQhl4B0lPNbW8zMQ2jsIVrO0GtDNTTJ0WeOX8KS8OCjVfbIyKyxRn/Xghs/ySRuEobaVfOs8k46
a6arAAw2dYgBbN1w0zDYkEbIONh9kYQlxSA2RAwEcI7sK3dwFrAjlMDxFqOC4SvuI+n72OIydDre
Gg7duZq7ycDpi6DQJ+3KgOqxnDJIkA9zY0mTHKEJYlrKBATzkMTGVAFDvHKbYkfSb0hkid/3zALi
jSwJCdvL0dPhoGUOerLGqaf+BDsWkpy1cEqEVZGsoHluQJ6Llso9TnPVD5uYOJ+XAdnayWy00gsY
XcI2G8cc3g3BZQKXFH4Oj9cE6YWErOxds4zDaS7FsOrIB6CvPEonC9ysHKMtYCzYeyX7Rh4w+TPg
J3l4cypXmgy6xbgdCPJyQ4P+Eu9Iq2WIpYtuuBxGkxknYgK+w+i2YC2D486fyEGsnizAe9aMV6tP
VqOj1jasXpMh7A6mSBixqGjTDxFLSc4p0wgxVNUlrn40mknatbeW5oJZGotOpGBh5y9TVGn9hmPK
ecBS10nC3APa5lHFWR6i2u6DCaeup56mOMfnsXA4KNz10dcKM3MYVANuqqoetEfi73LngJNV/FX3
8mneV1RnDlNmzHGulZ7rzIvh8kIHVs28T9qp9DdGJEyaSCGT9xG+8t3Km40kBLrGBw7ozeV9Q7+Z
MoqCBbjp5w69sSYlA46kFG6y03KGW5sSIRsnKS04VLliQvwTTxKjvdbvP6LqNh8jGsdoaxoL+EQD
fk1UnJePRAaauVvu8yXPylNduhVheDETzCPKnTLbdUVmeRtaN6C1IuvT7HqeIFwDyxsLBindwjM3
YNUyf5VR65FZ5kOAnFM3nrbMDDxnT+RW5G4a3wcUbOEuqBPu5dG9S8tGUs5STyTBNul460mvNk6p
ZtG2KQkM+041em58TCvTYnykEYC0UYWhiG+VS/ckWQhWAE9nVKugZmR0RyJwu6HymTPsZp2Mxj5o
Oh7QdZondnSL4w+DyiTSOjAkGGPT5TDDvt2XI3D829z006+9o5IxSHJ/9Nl6oPIFZpqb3X50Fv09
TsW+B/WlyT7D33f73YTUSECWq834k6WN1kfI4vHLOGBWKZNSL8KkAjq6TIcRq9DR0fX3jCqYCTTs
I6F0DCA2OMn5Iwwfpw9s+F9+ID0nfnRL0bWXA62uG1aN3T9WZVTM4FDSmoNUKeDfWFUG7Fcbr72N
VQuI65AwnPhWzGWI00NThSUC+E/+aCCtlxBAk41ypmHYNp69iMCsUvN+cayYeahuDPW20F2tpTkf
Zc5AQo9OfU1qRcBlu8fWKrpP5pT3UQjrrnODPqpxCYgMi4j1DufROYBX5GFOrVBUwF906nQ34Pqz
lUNhZEdN11wsMlq1jiIj08CoiF38iEmfb4b2ZLBfETdXQ8zu8lEPPKt1Q88fESV7TVNOQZwoP+X+
OFN/kEwcn1IOAGOv0V99kjr8DzaPzNG3UsBWPCVL1C+HJEXaBvuq6T93sh2Avvp2uSeYMrrv0MN0
0BK8D5pbRwHMm2zZwwp0Tkskp08Q7+KLgVwXM0AkE40ApCPhnqq+l5bXE0falV+Hdva9PRPc+dBr
Sc/+ySU+N1h6f1WagmdQGLrLYTIVowCTWTjJJhiiKmjhun1k+yZN2GWJPoGXG9O9lhne3eI5/aPX
Gh00qlQNN65lySnMCbJ7zFONqX2EzpaNGHLg3i15LtAV5+K4zBEQ36wncw050XHwqXIzNcBWn4XY
0m6Qsm70496Shf2uHgq8u8sxx0U4sQv8pduKQj3Attf/gPle4oaWHyXPeTcgQK+bTC9IhCTdbOdF
Huz0sVEm7v8yW77ye0Z5EWl4L+wx14KhG1V6xtSqSiZ0EJVU14lM5pXMbhAUF8MHKgJdViNkNiPS
8RIH1YK+pCUJvPCJOc3m/zen/XwW2IIY/HNRvB+eX77AMWm+/ChO8/nMt94UjS1edKut5Lcm85XG
FsyEfAMh8FxfddffKmOEaygZcRTChhPLwR97U8N+AyziequijeoZoe2fVMY/S9NsfB8FtnW0uhAt
cUIwV/XoD/AI9Zbj4001bFVpPBJ4C2Ro9UgpVUdSEy61P9ybv9Ginv/cD93w+XIgPoSsYKyBk+Ir
Sai0qqguc9FvJeLawEVi3IcIKKaPcTkPJ+ysSPxNvcxQ5GC6yQsoaVMRu2UaR0xl4C06RgoXAK2P
+CBFURwI69Puxrqd6XCN2boV1SDMLa7ZRb7J+Ml7ezbl3o1tfVdwYIogbdPTMsfVqSiEuE/sEgqc
6pmf+6NgbgmdFYMG8GjHjvphiytQu4udOYkZmc0N6BDUsFtIuLSbJnmpt7++PWv79CNYdb49mAPT
CNH38FBYKz8+DS2KlFEt6+3xi/Zjhd/Zg0P7bDAf1Cms0KAwJFQjwQpzpX3k/6x4R/wkpmpaRcoV
E69Ez5m0cAuwXavI1cafHQ1zHT9kTelh04Or0aYvUjnDHoTu6dioxVCmjUx7xmU06F0c46UbiYLd
UZU6J8xE5mNBfEIb9JVzUGjiSogRmXehp11zmGZTu6zHctgt7sJfcifEjMFSGjH8uSR/Irhw1bPp
cvvrO/UqFOS8bl18mrDBBVvHCuaVpHJZZNEA+3RbXbF3jmMB+8GLmV1osQchdjay5tJuO20PIBdg
lGcHyxCHPYXCRqSGuKgMpd71k27vtZnFM3ZDwgBQf6/lZbwvO1WEv/nCa4P5auVjb0D36a2trmEi
N/3x0RaxOzW5KCA3VlEW8KWjw6j8p1QyV4cW1kGXH9PAVJzjVbr0u3Lx7X2Ry99Zd61v2L99D8At
EzNOVtprC5K+sJc0t+N+i2Mg9YCG0rMyut/p6V85Q52fD3/f4RGszkjAXz//XOjrrVfkWb/NY2SW
nQ1r1FOSMObY6qhiTHUgtcgJ+UMewR9xdMq7TGzsGm2bUUT17+7+v29zmLPhBwX+4IAD6q++jl1G
lSvqutsShd5eEkHfQMysxcTIdpogJEzlrW5Gtgirsm+eM7GcZpyYL4ZcVteu6Pfm6C3VjuLcSQIy
v6OriSbkz8IO1ntGTJEt8ArB8cN2z0L3H/ZiaiYGOZHebZfJQYbhp1eLUZ16Z9JPg3fdL4xUz4vy
j6Cs//pE43+xuny1SP3nM/wy7ZPhuXqNbfGZb/pyhxOXSQIHNVuyd0ae/4KXV2xrNR7AvsTAl5CU
ov88wW3nDW87Hn2G8ZeG/Adsy0Svjg7ct1dfjfXP/QG0dc7X+/5CuyxrgC1GL8bqwOXor1N4rMgu
aJ0IAXXdqPG3DVS+OtArJAAaG2K+raHhP64Z6PdSqY+F3kUbMjpdGE3pUhghyl74kzlA6cXYIasK
l44BYWAS3qwxvI/7KhzSdvRvqhju/IVShjbjh+6o9z/c8r8rDc4e7j/+EKb34IcYXZmuIwgXf1WK
eJ1nugsRIluHzGVi0+M2Gfbewojv1E4S3NvNi/QlFdK/cEu9/ZLSsTubuCUKZENPyzYj3XQtmO2l
xcxYNPFDX8r0xokIfNww4SkulDDMbNuruL/TY3LYQDJ8J0XzOHv5StQg2FzzvCI+aK6j2kMn+rkN
Jl3XKC+mmLjVua2Lp2jgjZzKlf/ldRO6LFNmk7jBYa18DyVbueg99YKMw2VVuMd1X3xuvKQcwyl2
VbFNkABA7tBr9hKZ9piKZ0p4JkwPJ7PDakJhA/ow5skG41coZ6OD6AR1ijaPTKjj5iZBLlBs/CZn
JNu5owcfCt9QvMl5yJe0yt6tg1NYjJbDhICRGSms2REJDrT/0jG6g+PH2rQbvElewk2cvROQaNTs
jU7Qqzqwm1+81G1PLSfQRSY94moJIJbHAoDuQ8bk1qJgwMGJyUTbysBLjMrd+Ka/HFo5xB/shZBW
VGjmsCuUSMctvd/4lowJ2kLIdgAQQls0B/Gjq8cQYNdJBfbuAxSuyMiuy3Q0OdARvL5EvZQ9NNjJ
/NrSX3b8iGK6RxIyapvCTMSXWKAZQqsuEYLOWvYWLlgmrmtVict2ciZk6UXNGzDxjSHCS33TuJle
BrY+Lfc5ZKzpzoWETtZKR6T6TrV2d62XTO8DY1pcaJomeiYkX6l96XVUtZskqr1665VDGe8Madnv
K7gvnzGrop1yzq1Vdm6zQNFouYxz+5WcWzHn3JYhKaNFI9JGXS/nxk07N3HLuaHTzs2dOjd67bnn
O7d//rkV1M9tISuRFrE4t4vWOCXP8FRoIpnN+h9mp6e1LKxlWRmha8sZIwFCcpHZ1jtBS8oQl+ZU
OzeqrmLuHphRQQMLckAzq58bWyZNxZH1R7s7rZ2vdm6Ci3NDXKy9Mfg6bbIsveHGPzfP2tj3j9Ha
URsm7NN7U3TZU3ZuuVNPTR+tdizoJDQNSR+xaANnfIU8/khyM407Kofmq7Z288O5sV/WHr9sUAHu
48Urvlb23F+Bktf3DrAAfTIAwXgGCwpe4gt9RRDKFUuwz7BC7IEwVEAN/Rl0WGAa3c8rErFaHiD3
WPGJotEb/+gPCIN4v1cIQ5zhjO4MbbhuZXyaByCTvda13pM/DCN6yjMkAuMMeMQ/QyVdrNwQygIA
SnYGUww7gkeG9tA1w/wMuMyyAXxhfAAQE+M++RWfKOCZcUVqvL9AG83tjbA7gzm6lAA72hnkSXSB
dWZ3Bn8WH1J9KFdMCL/V7tGuYoAic8WM4rFq8315hpIG0oHrLWHRQEycSOKeHDpe5vkMQlVLDCCV
TAnglJhAdfNI1FUYUeTSI1nxbW0aOGxgcwaHDfIiUFeqpqwOxzMElmksGsSxsn/M2Vr9TS5SC+pF
hFpig+YTmnSPFwe0Prcswy7FJgRHL7jXiRPljykI5rxzVDGagULAYTM8L+K7xO+zcWMMKXCU0Xlr
qIc+N/iB2PjzBFaLMDZQaQS7pDbNAf62o0hQdej/iO8GC4t3CdaPVaAbBvZKDjDhssXg23J3fW6U
6Y65SfwWPg8KbE1iqheQUu16lyUdEBJC0pyfBRDwvWd2Vrmpitx5EYNvqZDA7XEkGDibyhcnTWB4
8Y47MOCjHpGGgTQkwNfcX06MZQvogplTElIjqvkingRi5snT1XMOIekqVX0Dvh9N1mfbEpDvWdXQ
veDbg8mkDvMb7BzEOz91+oupLeaHZDaRN+ddV91iTuZdu0kubkWkuq9gteITZaeSuzwnACzg7cXx
Ieo6l9oa3ZjPG8ZEBKiwd2RYsHEPHFhJfJ2VLkdFPdkVrFBWV5C3UWxcek3fPQPW5yCeA+1h4JmA
sxDpGnSmae/2D6nlgo+qbrHTTTe69nyIGGLr/Kl0IPF+HvuPbaJnA/y1DB9OvAtThRLYzj8TG2Gr
bYV2LiPUqosybDoK7HSjmX9dlP3onfphxk3e4v24QSOl0IPGmpMH5L9DSMIwBoYhFQ2h8zFLbOtO
E6aqxZB2Cyoay84vhaz9m0n2/T0Ne0JL1U/RDUQ6I2M8lBCMYrQVCUx/Xiz/35z7rtGr/1wd756L
vHiuXv7fsVv/0/2Ic62f/IZz2e4blwgaKDaklzCNWsGs715yJsNf3wfOgvIj1mb+G86l2cBja4bB
Oph9RcLQbPEGGhujXxItGQTzkvxJofwqrlITBlyg9RKv6kpJoEo0lnlxyJWN/hTOf9Pn6Sa1U878
Xpof8RzSHlDFwM3LGziK6TLtStCFzRwp1mMx+3t9IUZ01CPjPR15+2dgxvdv9grESDQyTDrPyg9U
M6iHrbm5zBFGbjIcSq5EBUkYPTAK6tjFMH6ci3eMpx5GXIh2Qo9XaVuEbMNaCuaveiF2kUjbrVl3
xt6tV7WMLcy7H5783xTpr8LGv3/Ttb/+oTXV68FJej/PD0Nk4N0ikb0iXcecwc2Tz3h9JhcO5gfh
uCQ5uqLIYi6If8Vvci/+8ep0WT9eHTPryB8TmR/0Vtg7x20mQvJiO/RaAiRk0iOLqJuCE24icdyY
xgtnzXD69U9fV8n37uT7L1/xlB9+eV2Z6UIqUY6VUJxVDHbH9JaRHaRWu7M39uTrmMqksx/0LlqF
X19z/V1/d03z52uSJKILzRDZocmHEiY8tqi1VxUwJvWXX1/hVXDc95/1Cmn0LKJK9GXKD6MRJ1ha
kNqusBi7J3hoOmRLlGCvk4+4Rs+oypqywhhj7HdevMA9nrYEpamtb1Xqys+7T1XrWLs6FQOzSSP6
zUN/1d9+/4avIBuNEWTVOVN2EKuZTNWlGTpRZiOFZ/oHk2nyaQLlPWGmQQYI0y1KRCuj6G39sB70
mJc37jidCndv5io56ZMhiFMYFD59zXzUO3/Y5K3bBaWa+7e/vqv/9NxWePeHtVLic9MXnl0dlkhB
dPJJKVMqww6scd/9+gpnuPDflwbo2s+XGJI8LqxsqpEl6MUpcc3VQs3TUEY06mIsGX0JmdYUr1h0
LNVMYrVsy9NYYgOgqwHXCElUO6Mi+7rOMVfRkjF/7KvYOkC2GA5uBvsdnXsFRSFu98DoWqgUgiDU
s5iedcwb84JEYUuosIwiDHuQzF9YCH+PqlE4XNr8ZNkZ6gIH/TYgLaxBa8MxwfzhCgaat5tiaf4m
/Pjv7zbuej/fCvTtS+ZYTn2ALUJh0qQuUqJFBnoz/9bq/Wdg/l+LEHbTz9doJVCFPytut5t1uxQT
BVyJknLTV8MazPI4RfKD1ScVnAMXlV9pzr950K+A1O9XfrXjNlo0uJTf9SFPnUEB1GeWs5lIL3iv
x8n4pRw9F+lCVrjO1nPnHC+rxvD3nd/HbdA6ytYPS2/0v4u0/cev82oLbpTXQJK1udnQui+nJR8p
ozts74kFI8ylsk6VFxch/EQTi6R6wqkVX2myQtRhxKrtNxvjGT7+u+X/ajceK+J2S92oDzFBaYdK
wNLNMc7aYIn3AEnehOpTtuGs91qQTK0XLpLJMW4UvzNn/hlP/v5UXu3MNpl52phpxcGbRrxDdc3b
4hPVngW7W5D/OPz1e/5Pa/vV9hzNHm/W6GHXlCnEv2TvrJ0DCgmjvf/1FX4mxn3/Ja+2V5gj/gJe
mB/yfsi2Efxt3CWxHGltYzginjawq5uNx19f7Mzo+5sjjZCun1+kUmVDhdFvdWCiM7+4tlVBznLd
+eTYi+bvOltVjK86p3CDAaUxIYq6B1I3RAzXG8svsEiALhLmTiOdo9blV5kzcXfSHjV4MXr5lSok
LQQ6Xf2zLfrouS0jAwvYxMw+ICwYPqBUYxaf9PXOHhxSbdkD8wRKB5tpMPUu7mHM0v1870Spe6Nj
EYkTIk4HuFF7JABAkBVX3TDObwFNxBAueOYegUk86o8Ua4CwKFcir14Rr7p1KNH2TiUQzKU0rzea
aMDJkNa617GNPUpgTkl2kfrgAdBEysomtlZoj7Ml868+RuSYmPj4x1zOrQJOo664ICxbeW8BxYzQ
dpSF4tsm7CloTFrRlYWUORs/cfFHTpoq3pmqjvu9INfv3hyyOuWX1ctXLcq0z1OW+qGAR2Af2rky
b1tvibEZwyDxUmaOfz93zK5Cw4rShovOFbHtI8paWPKDfLJ9VFbBGmtF49v6iwxLz5T2JQ5DiIgR
3HWiTg6DWZwKfcENqFKpgX2Pg4kG7LQhe850U93jzZlf593YHFvcjvd2TChG0EtcEAIwggbsD7B6
DoRjTemhmzs0RZXw5cSNHu39klfGk6OPoAnM06DjTIaTXzsZDp6npLe7LzVmXF+nrPEvZOs2A1RJ
LNAoEurQ8Oyx22ip7Fu8CXr0/pE9oElC1eLdY1LPUzb+g7MzW25b2bbsr5y4z4UK9E1F3XogCTbq
G0u2/IKQZTvR90Ai8fU1oHPqhDbLFO/dj9beEgkgkc1ac46ZyfyhLEqoQ05t+tgmk8L9ps0wfVYL
nUKuGgtJ0sobjeKbLOg+r9Sc2EZoU4ytaZgLDWrHFFvfUuWOeyRfLeTGNH01Mtd9K+BVdChMK1U+
Nb3uvgVAYrQtMtip36Qjuuh7cKYllcNaq2Kqrj4bTjMzqwe7KIpn4D8lEsfczDACNkNT4yrs9W2E
Eds+NGNnHjKcSsM2ke0cFkVHta+YquSqcxTmcwvTIbwwtF84lqFZDqsp1od7uy/ZM4CeaiRUhc58
HGykdpsE6VSwMlSZbyQg2U0RgEtx2yC4dNpq2KTWHIWGEckezBjgfD/l9LSKRDq/kKRDbEIczG4J
3mHqHxuyddFO2RRotyD/+rX07XhnTxIIKSbZ/l4YjGuwDj6DPe/Fbycua+gGjpwcCmeUxFv4oc7K
G+ZmTzAv1rWuqdNb2RvuYx9Pwze0hlDgNBc92JqhIzbOZLFaY1pJ7zsEL9RICjf4UfGu0aHOW+8R
6H/5W7M6980XowFnSo3Or0ZZQBONZmjN9dgM41NKUFpKQdwLfvRj18fQf6zyVyXs9CnBxp6uhK6s
gZbiNBESAI2Fch+y11eIV8PNQLPvq5qGYWui6//itkmNvSkS1qGnSgkNl9arsY5i84bGBwIzrF9U
xobk9yQc4IaFj207htsgckWSmlEIYJ1p0bx6DCcM44XeNnuzQjOIThgWeV751gtdbEI9SlHRndDj
Q9NHLblhqdHUe3/K6QoJlU4QSwGOrNGOzT+yALf2XsFfm0NTQJiJOjQYVLtE8RA1Ocgl2KMvaDkI
0aM+ql8ngzUfmiHG601GRvVMECgPfgiUf2U0c9aHWdtsbV+TLeM8Sm6MhteXB9nsnUZO7ko6FaCG
IJtRQhLYuFFFAlai7FWyH5VN+76dguCXU+lJFBa51N8KkTeI32y4HocS7fSPhi1rufUpIhqr2jME
qFhby69VUFHIz12SosGHEh7Rwt/cRbWg5ia12n7Rg754HcEUOBTQTdBrQdEkqCmyjPGM4CGKmMOZ
Mwl9X5AXehw7VwGa63j9+RJ4YkVfePofzwaNtAaHqAk2UGhKt05piUMeuQpXuxVtPv+IZRP0h83R
cVTWNBQdftyq2ruZAunXK2tPz07tP//rizfnj3/+aEeazGYVEHNWkuBZ5aFRZvrODmpcqsB3aE9V
3WPu5HI7m/QfORfb6ymy3IuhZe8SVAmcPGrkG9+hEJ/aIIxiVsGtPafJcz2CdqHsB08x75J96njp
ikfIKiszen+2393obWr/zT3kYj37+CSmVEJi6+d8nw4yvdLnRXuR4ilNTXvc4oalJC9guuOX7g4N
+6QdyqHpyiB3Lvz8Ti5ntT89p6NNrBc7bZH5TQIVBiN8Cgr6epJ1+k1rNJw4suhQmC/ttaGMcRdA
ZPj8Y80TW77jkDPlqXyMBzvZR8gzfqaW7J0t0vgVHWBZXw1W4TpUYgeK5WNTyCcYTt0r/s2Ggtmg
RjAddQazcw66JZpynopwMiSsJ93GAoSDemyeOZq29Qq3w6jCCZ7xFy0v8ODrcV4FoRuP7ovWT+Nl
DsqINdi2IiYQGy/n5xd46r4ebZpxKwEq9dmCxAONx5WKl0pGjVl+mGTnwPqOkPC79IVtKANR+ZPs
skqcefdOvRxH2+mZHMveRciyD0q3eHHFpEJAW9MmrdP6TPjeibOHf3T0bydgn43fpezcTKAnWrEj
NJWNrJb8nCzlnbmJJy7kuAsvoI1roqmzPX1Y+0p0E6SUgu23dNlkfv6cTp3ijnn4JRQGLbemfG85
c7xFW2+vCdSgMKsqw9tg4hckxKXqroSGwNirgoP053SnCzP6deYrLAe2P7yD/tFk5tVaH4yUUHjL
+upQR0rtzKCM74ysT+4bgcdmoOL4RC9s4OxtOdcprat7OGvNGoKggjKTF7vPv8uJ1/I45qQEQcjA
7AEwsG0Gd47suNAdCU4IuhfdrTT0AjX+vaLJcYIm5RoPVZao9oNvSagFwqfBBqzeaqPq4fPrOTWC
js7ImL0rb2qtpQoGRArSOa1GJxs3mYQs/flHnFjp/KM3vVbBPCIsqyh7Yf+2ErgUUIaMM+nYp160
o3eZoDNIk55b7pvGIdIuCL4svPHLLpdqBWpRnnkNTkxX/tGRuBylD6rOKPfxVM+h3uvyJhcarDU1
XxWaQ7VH8Xq7g8MWZ4zMM7fuXSH5h5G/tHA+Ln/lRJ5vTOLvvkAX/gyzmwtytZSTiYZ64FuC8QKm
GXkEHHoljVzcZ1FlIb4Bl4zyXsuu+rztALRHSfa79KFUkSzQ+avOHfGn4RRCBlq+H6g1WFeUzXNm
fMtpqp2if35XF9P4zaO1ixusLfWDaVJM30SeHUcIEthu7nR4v+Mag0TACcJX7b2R1VDACrsl3Hnq
u/E+wdT9XKqCtohdNtXZWMsT1T7v6IngW+LBE2S4pxhhbVXmZvd55i3EZ2qjmeF2G3Q68UGz698D
9pCNO6Xl4+cj+iiI6N/1GPfosVAK8ZVqyMpIFlh+V2sWUHZ/flkwMdc1wyR0rDogr43dA/taUxAV
YhCps7JM1/mhw21AoUt5SGwALQQ3JRoja9NCeNwDIyu2GgWXvVUkuJkmdm0/Mt0vvtkJsNCAPLGe
ruvCSmw4DIIHhHpGEoKs1W3Tu0H/9+Y592gHHKC2RdacpfsILDVYL5AkddfPVxgTcWElWfqtiXNx
5h1e/ugfRrm7TLYfSvGuITEzA83dZ+b8y7L6+5kYPE6H6U2uIe7ofJl/twWc4c8f36klzT1aT3Q3
VWnl06LCKHhl+MNwr1dojevYx6NtJvUWvG+wzYPsNZo97VsAJmU1sBm6+/zzT8y57vLzD5ebGVFe
z8AZ9yD857WeEzZuDHNyMIs8OdOQOfURR7vWlpaLP41lvKcVNxyixNTXEEeqSz5rPrOJOrESukcr
B8T5rKgHTex7q0ACAN0tZArOrkB3Q5ZvxoHzta29/b1bdrSGkMfjUxjxxZ6jeUe+h+4eELEFQCB1
L/z8I04sJO7RQhJ7hMfMnDChVXnVHTxibUVyRLbq+2zeRRgcz4w++9RoP5q4ArgAE4n2Ym8QDX+Z
1soCzVdFG6OyIZtplnaNczW76PTh1mBevfNclDqeUdXPQ2kar5VEcqjHxi8gLpzGK0Dpfq9/ETIt
9yO6EXhNOXkEq1hkXwmjcbdzD1KAGkS5lhqiIjWIbKu14MCqgoJfXTghXliPstKY3SKkfkuZ3Cgg
JD2HOy3AmCqsFZYtVDkV+8sJXOF9yeMF5N2y20lldpkNpMl2neluZjf67vVJs/U44p8ZaKdeV+do
tu3zmpgD3eSQ5ddUU9ISDYvqW2R8hJpsmpyuQdya+r7VAL+P8IReRNcMa6vI9TPH6RNj3TmaDavR
LYLZInkHua34bnpz+TgDLsI9qxvrUcuoerSVPf76fCQe4VD+vbwcRyJ7DaEyvcrEPu89/dpzCYCz
onLe113bHuRkxrveBYwSWwQA2N5YoACj5FqYo70CWx6B5a2eglgL1l0BKn1wWh0252SHXWHP311a
LUuLELqmmZsbqhy4SYihP/ManbpVR3Mr9tBO85JB7D1IUaFlljrQqVLdzIXztU+y5H7OqR99fqNO
joxl+vswk2IGwZpbN2JvFpQ6bEt1Oz3v1Q9vVLDdx2QkWjfrLuM8jh9lVkAJjNNu0yTJuas9sbd1
jubZNAuSRNN7rrbX3I1KWm1dJEI/s+k8oaXg6PLX62u6FqeTYDMgDEF13DSSfTXLNvRmVuFgmrzL
WpvM0Czm9NA6jYdEWnfPnGCXe/iHRdk5mnJ1Y07qsWaXqBNCtqoWcZeepbjNSrM9c30nplznaMql
ppfas4KS5ylFdkJkgnDoorcO+8a4pjR1rpxnnBqUR1OuT0bQ5LheDMce8UcTTOrekjMkFGRpG7OK
zJ2P5XMrcwE2MZ2S+9IctDBxE3bULjhlEAats+omTYUjQu0L5ZjlpvPc6O/d6+PYR0sICwoky3Xe
lul9RM4OEbxmTkfKMZ4/f1dOPM731ejDqwI6GV/kOCT7Hg/3rtcGcsN03yG9xHbOrGwnFjZ7ufsf
PqIDODeR3sFHdCDnPWmgw9GyYGs6RbCz68TEeG8MIS25+swnnrqoo8lGK6wGukYPBI1mxNqdzOyC
IYvh3q2LMzupE+Ib1z6aY6ypF6ONv2fveFr8hQo3FJ2gNe/ytq3Jv17Q3001PvK5zYEmO4HjgMZh
nJP81HolXk3byELHm+z1HGAosEt3WFOjwTbYkoTz+cM98SIt1JaPd34Iml7Se0s4neL4C1B2rlXq
QYd1aaJ5ydzs/t7nHM1HS/6v6Qnm79ZQDs30Ql3OVWBsY6qVIBdUfmbJP/Vcj+aeoCjRiDVOQnF8
mA/5CAVYiwItbCUc8s8v5cTMvZiOPt6yimZrD6eh2o+on8O5D+zrvilV+PlfP3UBRxOO4Y5Tyagv
92Qegpf1fScklwT1xxIU8rc+4tijmDUVro0c/VKKyhwnvu/ddPV867uBPLO8nriIY7sxkQqkFKic
i4gD/7bOKiRmVQteZizOPYUTA/fYGarFMGwhfhV70UT9cxSRBltPmXFwdVjVSEH7w+c368QCcAyW
46u305BZ6R6d5SMc7BuRdi75MVq+Gcna1GEbnRlXp27a8vMPk+DssrBIxTHCLmm3mNhDV6nXEBGj
x8GZjzil77GOXneSZUqYmmO6T1N0fFKbogt9SjQi8Epz9y7AbpaOmEn1Jkwyo1+12N4uMIJ4Ye4B
5Pn8np7Q6mLV/Oul+rFDWaDkGB1XDY4RGSwAZeBSxveowSuyWqgjh9GMhgABx/BadJXx3Rk6KOZQ
SK03XEDyIsgcIP0ZZw6kcTnHCF/gMDizPBw52f+9kT62aFda4nC8R7NrDTiu0ll/VPaANCKdtmab
tWE/Uc1Geoio1638dWcpmDPQdLeBGOTKzh1ng3RL3SQ5j1Hmdkkz3Wu+DsLwd71jxqsRR1SI9hJi
HJaSMCU8bTVk8WUru6tmLABLQXUhWgk+Ic3YK+jE7lc39sddIaxsO4gWbPHQ7MZeCzZ2IkzyScif
ac/NESdW5AWa93Ew5nWTmrXBQEFeYR5w6nNOCVJ0t9Am9uNs/tbmmrN72wZnxsSJD3w/0XwY/Smo
rW7Q3WCX+jiG8H+82TLvbgOCCQ+FiGxqOXwHgEnBmeX5xOuG6vwvV9hqALXj5QNNR6vvM2RFv5nW
3YOXJ29nhvkyZ/9hI/yuef1wTVD5u9jGELzzRjaBJfkh2DTjbOsmRvejdz3K2f2Yb2pS/vaY09xN
D4/nx5kPP7FMmUcLiY7mxAUfHexGYCjCMfS1GuMlnVyCGBD6O/I5CTVBMpJpaTnuf6njUJF+WNsw
oqwuJ6lEH18//zonHu+70f/DrZhmsy7qcQnplJi3iOt1t+1cdjdBElc7ZBD5GoLZsBWl4Z75xBML
xLFhll4kfDUzQxeopdmziSx2gwkFwnjqmgfKv9PfG0fvJ4cPV2ZUkrx5/FY7sDNliC0lvwb+Q6if
mWT3n988e4Gs/mkkWUcPExVznPlTnO7lHJDWYg+Vf5k0BayZnAPKvCGcSOwcP3eDdR1pxbUBaXKg
Z0hrIST7Ff5wD51h7aNWadcJu1AD0nvNblOmc7lqHSu4oO8/rnkXtsTxYC8jbGQgKEjk8jtGQcsj
tE+Ldn3mdwcz4cxMGLo3/YxHvHkkz7TtHVk24y3FdOsxJ2XgDsK18zNuSrKUO9xW4Ci6xL2WKGCS
VdDDYVinlhndFgRW4WgjiPBBoOoYNwKm2rDViO+jMVCtCxWZN2VvEMBCSYL2pzkXF56FmW8TzD1J
vpAyp42ndAZ6gnJhCo0kWxy8vpfvh3lCkKAR+55vAsLYvDDqLN1a+Zpf/HIpcm4IsNC8TTJZ3Us7
Qij3ex+RMZHVAa1Q3dEVX22OXnmg03OlFw89sOsLRyHt6IzgthYjxthZAS2z2xho16hcjaZm55lX
lSx1Unb0GCZtFHRIgbi+5OeQ58YV0fQ43lxriIYN+rx26zZV/Gp6LRYtJ0qRsZKNnMehVdoGNKPG
vMhjaNnwSLpmpxclZTwD9AM2KClbkg9qqPUWHHPSRgaITz7buviuYKU01mU0pDi+rHL6Vel1Pz6g
Km4esPeOqHT8ALoe+rrgrYm6HPO0E+R7odtWteE9jAbsWarAFI2pVt70gZb/LOvW+ZYrKjSEg2Re
RGq1nT77aQKDTeIO+yqTmAiQSfoT8TGz9J/6qp/S9TiL+kc6KKbwOcvnCiWvGg/GlFoDPA5YT8ih
GnOLOnBgSM8mhlWFAAiIkqNJYqmNihfXGP2n2oyS3xqqy2RXdkVBTFHRRfupJ51t3bUliiBboQCD
oWfh2IbLFREvJ/rBBrKh5BdO4yXySazu6ZbTukNgBnzIaZdJGyqHNVpmWMPFt9f4HZNr6SazQRVD
6vfgA8GjVi7RkYkZxE8Cs3Zy7Rsl1iG9nnQLx+esE46rRF6GVREgHIVLUv5IetslTWfog+/SC7aR
T8ttXU+luvODhZWY5YG3GyHKWsRs23LNMjhiVYbTeiXzWmUQ3NvmRY2JeO0w9G+1MU+XCm8MAB13
IYHCdPKrdeN7fHXJrHchAZ8Q6EQV8H7wRO0TdkTGPAo+zcvDoa15oOxs7B84FIcnLeogaPFWeBep
CSyFAPqS9dfy9PTWrZwBFzx53KgdgNCafgs9nUZ28EhmEHFdQ40UA1VN0KYPdGEqAm405210Vb1h
LGjFaogKMoX6rEmehjLyAP0ArkK9WwCvmoKuE2HSlxUOgoYm5bYP6lmwo4nqayGnJNuyLHX3wikJ
DPKpCTpEXMCnBOfWDkTAYwMCFhjPDjKuQWZftGZCh0pls3jCLqDZqymL/R++UVGFyVy7mbHxLNJA
Mtwd4osWg0uVjS6AdK+PoLkPbRxqQeTM24ZC+01eTNmIlzWJk1UWzMQIOfVI5riVdyhZh1xpgEFJ
PNjkIBWrsJr9fmvrUf0FOxlWiFH3rjL4bv6WhJD+5zgaTrCaDW/eqgQP7EoapLoYto1df7ZNMgrM
lNEQ9CM9JIz/1yOJj8mKv+evzSkSe9iCqXkxEIVhh1w6iuU6bvOf+JTlsCmkMWzJjXFeAqCeTF1E
a3OHmnH0D5aNNHNVdA5XwPAdL6c5E/4KXaBzq+u+L/DJ9vJQWBM4RD9InHveemJcrDho0nXBSFYb
JXy5ruZygKBIh+uH44zXftE8C91N2o3hk2U1mcBVC36fkYCOEIRTmdzahWe9RbHARjSm8BFXrL3O
QWA98bZWzDwVBnOC+KPUHe++nros2Vb60hEghAkna8Nmk8CEYYw4BvT01LDdq00QpOxZVGEATaBy
qX+LFDiifV9Et01iebeFNRpfkgqhw5zpMTQ2s3YZimkOERXOK7EvEGDtK/Id0EBaNZ7SSc/BHtp9
bbx4FfEfoQPmL0PG2dx2kdlfT4l6Qiu9KLaCtPyC55osJdoZ3c98ciu17tCUVvghsuJ7TvAqHuAk
U8aawK/2gup7Ma8NhuxG1ZUmsTv7ugYrMRtIcvXlQ5wG03dR2Z3a+b2lEZOXOeTf5E0iFeeyHO4x
S7pOZ7wiGoRU0AxsQl7+mJJ2/DLDILipCYmxUamKGYBpKZtkM2mRNkK/nKK9XnXKWlVZhW9d96Z4
WCfJkFi7GrMmJt40eGFj0Jqrgi43EQtpFyF2HkVLuC6+83KtB9FCSnC96GAPJYVwxCTDFZIaUEuy
s3Z0ljQiO9KrZGzrcjU5hBn9j2BkYLBr8HdjmRZfkQry1WKtrL9+viE6sXd/P1d+2HPNeVRnbe2R
Ujgrqi+Be5tPCgVxRO743/uEo8M4iBTD0mge7QgtfOpTy7pLcwzzrqP0M4WFU/vTZav34RrIOMzp
mZH24yWNGUq/Ky7hIRpbXKHVzhj86cxR9kQBwzg6a0etZXd1PGk7kcXfOMQeNEMi5S7in01SqUPm
9t4Z0dF7ufYP5533qsOHS3LbvNXxPMT7aMCxCUNF3HlBO97SaXJXc9+5e8sdEP92aXmNB81aVyTQ
EtBEkCIRm8NzkAe/C0mmeZX0pKhASXtOC0kOjbTkxmT3F4K6cUBzwqYRQ1+EC2QiNPPEvbP6qSZR
l16rS10aQeCC3tXSdt0rQKcaXchtYyjcAYGZ34rZIH7cq7PrCDrbuhuUvBpBV4SxpxPok2e0h3NC
eZgm5rCUabGwHoqNN6BEYbfdI9ckXvbzgXaqE/X+8w83rRF5ikIx13aNW3YHg7U0hIAbbzAxdgSy
2emm9AkA7TNAzV3S6w8xGK5N7hMR/fk3OPEymUdN0iEztGCKGIgOfgTYvTGZ3sTjbNnznuv4vx+q
/zAy3uUwHy5ywOtKlNmc7VuAZRuuT21rQa0Zird4i1qUwFU6S2ymzRxWZSReBhdtczrpMAfMWV3k
Jvs4YLtiB3YGU2IXRNeRIH2Gswn2RBHcLRzu+6yv3lonSLaf35lT3Z93ie2Hrx1XEVG/IAnQuM19
KBEIruF8yu0/Hclz7921lvs2+Y11lSvb2QcJXQoz0WFFsBTeWUYw3SDGZRRGdvBow0xYmV1g/DOx
5G36X+IXcX25ElX5j3IgYikp++4//+PEDGIuP//w7XwxzURZcFMjv/buA3dAd0DZcA23AqtX69ln
qrknZpB3pfiHzyGXsciEa3q7OFB38CqrXRZ0A3hAJ1rxEHezwD/x+R0/dUlHkyKxtoPRVma009tp
vFIo0NZsDeXW9HUseNhKzty6dxLlHwbke9/04zWZogHCVhBHTHaatfGNOb+lM261qxaD1s4jF8Hc
+H0eGAiYu+51NEfSkScXVFVVj5wMQHwv0B3nJkjpyZy5/BPHfGj4f3miViy63tZkvG/zxtiVBPzd
Iw83N+8397/Fg/svIi7GX20/tL/I5ai7f5CJ/fO1Bw7+v/8SLvJ//vrP7p//ZuhuXvvXv/wjLPuk
V/fDr1Y9/IKD0/8/INryf/5X/+M/fr3/lS+q/vWf//FWDWW//DXB1/qIrDDgpX5Cu3jMq/E1O0bB
8Sv/QsGZ/9Mhyt6AtOZ5dqAv1ch/Ui4gtgJhB91rQ4qDcLoMqH9BLki0cQ3L52cmqEoy7/mlf8Uc
2FAzCCPwwH1aLr+ju/8txIXx/0HUTP6Mz1dwLDIYHL7jXwdK16kM+2SNt63FzfKysInYRVMaIoF5
XNKYa7MlnECAPUs4/Tv5Tz8FIT+T4eyNAwGgbFDbtXrPeNYIR9zNS/Azp8zyEEmzeamWWOhkCYgW
1KmfSaCniEB6tFPDpy+QG266qS6IYCVkWo4EclMhyn7l2DkuR5t9hvTG+YHAKNYugqpx3WlAHQiv
9tqxfIOAsYgBphFLCIJ9JlPtPqp77arG38fh1CMO2/FksTd1IhdUQ/ga/jWo1M/jgsEX3/PY2yIA
wOZY3gXZXWw/10vyNrFdDfJJ0rhnCljuIO2ftSCp2wZWdCvf47uZW/obb8n0pv5gPgxkNt57aex+
K9/Dv0GPFztzSQQvUunep7lALbbkhad6C/BiyRCvLX/tOYHE9kisgD6kPkJHMsebOqekyYEo5ADR
7KV0om9IMOybyG5Q+tQbztlyNwIC3hZLpjmJNfNNScz5gEgdZj/7gDFEkztdAS6Ql8WSjY7Itt/Q
AoivhiU5PSL9xe2cNyNzhk0P4vuu9EjOG5e09SgzsZlhkQLsm9z5FufS3lrC2YnIvpfktZvQwNfT
EuGOf4hLWGLdXdF1F1WEf6E2SHovinqjt4Sa+1x20jrjync57ThExQdLaPxAKWfnOQTJTyY8XcdK
xVe5xMzDrm3Xjdu5T+mSQa8L507rgd9pjWddVUtUfZQktHl8RX69v0TZKzLto5TzglSFtYc3pV2Y
cRGhT7eq16F4ptGmxNpJ23tXG8xryYl4PQb97zowlbbK68G4pTKYbUq34njG9wrBi3Ubt5z1y3nC
b8lt6PMHn+V7PdF13HuZKHfjDNAE6Q/Po5/6Z0N68nniMLoeSXf7anXzk0PuwQK4Epdj2TUXNdI2
RAia3Ii8AvDPCbloUET6slkAhC0YJXMy5UUkK3PrWrH9vbYkATexCjZxW+vXc9xModUnM9mp7PJt
5Ua3CEiba6CGKX7YJi3KjZZOL6U5qb0D9O62Kj2bAFWiejZjr77q/MqaOqYQHNFxzlGqsfeR6r19
nhiE2DaOd9sGHEPXPfC4Z3asap21SNhLLMghqL94IybTuxgCzV1r9QwkP0mip6IWjOi0U5fmaDZb
LOHtG/XrClmfQRAP+/InW1jtAfk3VS3P8cuLFhTvwdBba0uCw4v04DSX1N2QJDR6mIv0YcJUzBG7
lsFPRs9rkGqcoedpuIhlVdFQANibqrJbk3Farek4l7sYvdm60yuxnWb3O8GNuMH0pdENTczgFUnj
bTE2zSXaOcwhi5gWUjOYgUVuuZltjxko05wVQv7uljTH9rFAd3Oh46omqjBL2YqN46Vj2MVlBDUE
xqMRfHFT2VxS0VzCQQ3Ei76mwCHSYz8MkqOsWdXmnoAJ+zUmlhTXRDmvgkm069zo6q0TQwHwzdp8
1BLTDIF0XJlzde34bvJiuv5DV2UvWtINYV1l5o1na/VVHAu05Jl4nNWswtp1b8koh8LvUdvAGkiJ
U04w0yRw7rwjO8Rp6LO2Cs2ypknB96l4gpXMriJT99e6sL0fdqbUE+juREcu7z2WIP7nVauLywiS
GsnqsG4bFqIr7Aw270QvCt4zZl92LoCvXf0Ov+2PxNzbttaFyjO32mB/F9redYt44y4gNOIrtlPd
/LBtzu5b2IxXKh5o1zZFlq5KLdEeKGDMt5avagrIFpZkiVIlIA5wJJASWRtE4GSsQZAYCCtr2R7a
3AQE2MmvWuakoa4XkJkoJpJOjVNzJuNCpFDCbPjInraxzGy8FIZZHgaX8t7Ql+Y+mLtH208QmmLf
rRxseoQkFzdDpo13ckjEVz3q63Awte8Ub2B848G/G0hS3LZuGWKH/lY63qExl7gDZQYX0g729O4v
dDACj96cbo04G3aa9A5eTylSaPqlh+B2Gymh6lAXhLUK5DpbIbWLyQp+W2l655hZFrYNOeQo6V/1
gASK5XB9kyZNfWG7YJq8AkRb2/rzGwBQEGnIdanw4ns2UcUKF9GzlulY6s0IU15hYVFsVP27NbOX
uB5FaGuF+UWj4rrVKc9nPYVFksamVeAZMcCNKN/Ppua8IDcjr7KGEamR5gJWz74cscSGFWa9fDUw
V5Fs7xBEEk2H1F9Y50C8ocMN15Nq1YVHXgrs9Xtesq1BgyODnQ00wZtvDD9Lb4ecuqTbwDCszNE6
qFlSggIvR34B6IrdNEKP3Lp1bKzIYIh/B2M0PkHGRkxsS7nzSP6+qZDhE8hn7ShSeQe3k9bBjdvf
Y5wT/BXjTl5NQeU/ZnVkr0vf0amoJeJS8wF7d73X2aiIRbaJtMh5aGbHvhHBUN8BN/JWoi/VToFd
fSBBSd/JApj5MPfRNThSd9s0Q32YVV5dxkakSMOmCIZJENpom2pP+hgvLGopt0qlrHb9nAz9Sk/s
+QnsCJVt36+7X7aP938VKM4DLei6tcc6AVoRHIqn9fYFTapgnRN180zfZrhLyctcsQmWtEoscAKz
ZotLEh/EdZFmPoD3fi3keOWZubW1C3fvDDrM+lxvDnqv6q1Hjrmdxo9OXdk/aUpwY1myD7luFVej
1Y/h0EEvjHTS48khWlgKueuGuqVFtxOkHKxM2bSJNdMnLscX3zttZqvnH8z3Aq26dD3SvW2NfpO+
1S3ifGuHRFEgk1kCDQQZOD3+y8E3Kd6gv8NRbcVbopmvnVquE6Gsi2pEmqK5U0cZHApLNuRXlV/Y
26Yrd9kwXcxBVN+r0fXuh8jFwl9IqI1CvZFWcohQeswdLMdJ3an+MukFMhrqMLTyvFS8kP4EqHyq
romHvVnOtutOU5e9Q6m1YiDvECN/NbL5egSIY1cAJsF7QH6S7XqmXBoV/WsA9HStZaO2M7uCv92s
PZx/hWaD8JhL+Dn6pgmCt5hs5w1acFLahb8FU8EK3A7BLvZFOGTyR6N97+uSqr8ZG9O1z1K2seaW
slWgHsDgPPgRDbuJOzl1hrUlyucqHbKnpWS6yMq/+LHPedJj1yWqS1/l9S4pbwNFEaCanV2HNx//
Y9Gu047k617pxaYU48/WMCWWHjphOmVSyJ+4JC2OvB57cIJlioNmRm/VGDw77oUyh+uCrTeKAiOl
tlU8tAQWg1SGeZWuxp77HOX9Ir1nook91sec2n8NShcESDSvlZ3sbGEsgdx7wAv1ZuY8cRvF/c9Y
TpdT3GPiU4UbSi9+7m1Ap/rw3SqrRwjHP2kO/46yJpR6uo9LPGD12O5asqrJvCJxnV7zfRTJYT3X
RXGl6W69tUY2v8M4XCnVBxtDLy5sYW7jwbVXkJ+TsJPsr3MePiZ9x38MeN6cCEbChtC5iPFrTGLW
CmdU80ygw3aMkxvh4CvA+ruGf+eyQudP9JAI3appSHjmBe2ecWJOVU7R30+CUoghDnQAqwujSadb
bRbyK+UkFKao0uofWm99GeeSblVsJFcab7PPZqfueEzTsG/b5kvtJGZo9D497wRrWpqnN6VTthea
Uf5f5s6jSXIcTdO/CG0kSBDkZQ90ug4P5RGR4kKLVNRa89fv49U7M5Wlcvs2pzbrykxXBPDhlepA
aYRNLxRHyseaOEq/K4T8ka+p+pzPoT/j7YxJVWDiv4Vt94T8wfES873J5/o+41HkfjHHgcrhH0si
bsmqaXT7fSRneRcNGAWqhidd4u+wGr0SeZTSIJmU1HmTNBH0jvmFT3fKhbgUY+8EKP7HB2PM4F1d
hzIvUjfvdatCBqPV3TbCaVHSDoR3QeX5WTF0H8y0mzA/jg+FOSDHXPMKBq4RZ4H2H3bXKy6NFzmv
bmYUpOI59V5Wutr29fNizbxtj83ODRQORugpqFF6qtP+fezJKPZc4rLIHzec5Y4kEr8jdMyx5X0V
Jqc6aSoKMcvkBMu1X8b009L21UOKNAquYjxlpAhBYY4ZuRf0OUzufWJ6xrmzx2YXt415YS5xiB+Y
TBbBvGPdXRY9fEav4uzseb2AD3LowWQfxzTvD8RdpMehcR85BqQPo3/up77a5lUzf7BDk7tFM30v
Sd/hxoMh0u7DEw1lDPsYQ/wpGkfG/nbeg2Fe6Dp77pucgmPZOyxn6DgK3D/mIw1Oa9FB00CVPoxG
73wk1Sbigu6xvwm728ai/5Jjq6HlDR8N3d565znRrqMEyc6Lt9LI2M4958doeldZZc+ciHREJIS5
Cn10HQKfW+kYr/ktP3fAj7FZ8mXZhFPBwUvBEHQM77P2WiJz+vWpmCb6l8v8nV51BHXxIoIsBezO
ED1vDVIeyE9y9yU3efrH8g2BGXujDE9lVuWBwHG4jdw62hJSUnwwHW+rLds8dajaVDbUnMQum2uq
36QZJZvcUyfaADf4ae5iCa1Jz918rE1qRvXKxkqd4DPKiHi7KnXJkRKygYVBJ2LSrnJFqHeo6U4k
MGKiNunSVg5a+UR+7eXwxnD0QIVd+KjX9Umq5KxK+5NMGzvI0byPhQKkc8n0qGRq7mPT+GBn5DMh
t2M2d2W4bdqp5DqEedVbb1E4sXEh/SXyGXrzPWNn/d1NiuXUWbdCGnuAalPohLVSw7eBtGueYgLv
IsJ3c/dIF0v68Zbue1Ga/mlN7RSNIisyA5xY+r0sVrlvHXssuRFl+UmmRUim0Gh9WLGS+8pJxDlJ
02kTUUYRpBFCBzrO1v0SF96xbdf6VQ6ssbDo0ES4zpyh/NMMmcto0rCXLgmMOU6YQuSTvRu85GOc
9gADK7u0TyUnFKc2luXeaSzU21gDX+pi+DrMXXFEWlicmkqqTVbTrTYujMeloIbRjWS0kbGu7kRi
28dy6LHl95V+kkZIjExWGaTYlMlLqZx0xy1P3Hvrwsmrew31GtrdfY9NJ/UhNN+nMOufUDmUm97u
1Q/irYZTRsrGxYPffGm6qDwYEaShVArFUcMiJeU3bT4k42wcemPNjizG8YEFJW1a5+gndGqTIG6C
m8MrkSLC8mvykrdOXTbPU1uln4fOoXV9bdVBxTLlKevEMwWN69nlOrCRHfd6GEm1tRB4cLaE7i4y
QmMPxSmCvkrynTZ1Gvp1vcZPsEIMjy11kd5sYnYU3Yyms3O+tLWlz+bQEXZNxFa6iYkO39jdyIuu
HQtxtCxEFc3KMT6XdpFsa3cJLR+/GaEQkZx3k2e1u2aY3HOWza4BfzDRjILRafXjWQ+bHkXEgxvX
zXbUrhB+GXYkZyTK+eQshXFpyShAuKfyQBNKcMoiTxDUYHZHWVJAUCRZuHNtmb7SOvfegN89zXp5
VwIEsLI1nJIXt0dFHFGQe2QxTzHbVQatdfsJ7a3yDKa/KoDRDahFuBRMKEFiANOF67Gih450ug2F
hRtKjXdZMfJm4xfbhQ92Mwgqgia/qUG7JwZ9LxBarYdENC48Ul3vqekzKP5U1qcSR11ahvnGKJG1
ishisgRPE49lR9gslrMiPgmDRJhW2N7XyqjqA1oM8YU0kmTXV3LYO21cx1uE9vLVXXp1LfX6PUWq
cSo1RYVlGVnPqwGYNILQYOxso0cRAjFw2ovALNz20Oh5fCTGpHmyZa3p+pT5B29UyUsUh/reMOZ4
X8nOeg6HiD0gJ+ntOZWefVzR4byRe3pPfLrgHczlhF53CqdrRhjuTU9nC4/xShKRrpK0uEcna32w
8MhdIIUKKqzIxwSSC1PjiIXdfKDpbdJbO1qyOwKJWnpJCQvb4wqvHiNjJgEM1AZYQOXDp6mykdgk
iYo+ThxbSMzYEq6xk0KbKVcYuJtjK5JbC3nTObdS598cxH/EEvz/t8b8LZ/wE1Xwv4QbuDnS/j4J
+1Ll32AHfmITbn/j39SAZdx664m5dmxDGdL7b2ZAOsD//J/EX1MCril8+R9mwP0X7caeS/OP0vS5
3dJW/osZUP/immq6tCi5LuXlWFT/ixT5f8wf39nfMoFI4n+mjrShKA+2LM0bQQKoeUh/ZgZmL7fa
JiaZ2XDG8ziJYtoiLemf0qwRI6VGZiO4crFCKCjyjVSb6PxxdGmm8IfMNor0QGq90e3aIXErpoW4
lwQYhfNz6Swny2HwEe74DVMb+qI+bXZGFwMP6Ii7SjerN8Ocuei09VnWi4A8mCgy9ML0eaUPNKAH
9aIcQdRSFnUno3PBRgrxQ9bTfDGd5Wav+AZQN1o7NqEaiJ0wgck3CWQ0/bBpVvsUJ1Hqx7YcXteq
iO5tFXaBjqzJeFSE95WBGY1JFqRGKF1I2kn03JmoknvJVjOPd9NAt1nWLCwgawY7LKbPwH0oLXps
ETQiU1BdBF4TEixrjp5xoMMTwWK5iAHFtOI+SWwUUAmSn8som7cecWS7l3IJnzmaonU7ziq8qW7R
LpXJnBxNcLXQJ1Gno7CxIaa/619lEcsPbjTYd7ODYBHvA2GPWUQ5WWSVHsLOrik3g0VPWZnRtTqN
5LYvKsElbHD7bwiXzMcib5Hvhs6WIyV86OKi/kIE4QQYWEifiDn7wLU5fKBCIh5PyPXUqyqgNg4C
8FQgcgjnF0+Y6qmzcwb1Xinzq6HKNHCQr3q+LZruFHLxQ+qXyXSbGx7D7TBMw7sqdH7HOatOVNLZ
gruKIiHcI5C5wVWCnKjNjilBPn7StuVnQBLPd6MMn7kiYZdTRKjz2GfqHKeteOiz2hmOkxeOZ8ge
1QbMmK/h7c0PjrPpow4kEZ6r2bZSOs8LFH9URUxo5egFWa/Sz5La+c2tlRfcVF6yEQkQBaANUYgp
pruZUs9NmlGxvaw2v7iYEyx0heNH0BuHkeXoy5uKqekyij27xNv17dz5SKspty+G81y5HyKHug34
efoPjIo22XLaCZoRdqq1g6hZLiSwWX7i2c620ikRipPae7T7BRk9ZH7v6k1Jc0PL8GQvMFluRxMZ
dzBuyPLJmSN9x+MVEO5pEZOhU2pJE9MnAXz0hbGGgSrXT8AgkrpmnoZ4XZZ9bVsqaMgvW/FqbZQp
nd0YUlW9AooFc20kxzpK7yauL172NOWlOtL3UoDHMvxat+m9DPv+5DZ2tEV9LE499d9+knlXFSO3
gJsiXGTA2p17c39Qc/5GyenG7qmLNDwzBz+2ue0IcvOSQiwgDV0dYeu/gQs5+V/UnN9GhQXgrnro
FqDaObwLq5DS07GfdoZt0IPdgrjZPlriV88ok9epypPjhMgFhc2rRj5+N6KDAZWvWBCtHP1cK1qk
reTHmq4F/evTl7XWzi4f21coThpDGv206Phj5I0kpzc9T0ix1i03XEqkh3l+ipnvHstmWY4RcmE3
X4xd4jjOl36koRZ6EMZRtNz1atEfGuEab7qwWIFlqV4pLC9GRNB6w5WDggyW2w9FI+vtkoc3qhjG
WR6KyKimwMlSUhJUPhJ2QnH6RCjiurLUQQYUGThxOtvxlj6N/HVZa5khFuxQZboQfA8leFFvZndQ
1uGds0yU33REK0Q22KpFcCm9KE8rMvQn+pTcDRDm92GqKyThajoIM3H2uUFvpL9Ipz7UEZ4jM6H3
xKKN/tzAROZ1Hm+krl2w8WqoLskEIksUbQKWVDso48k5zq69TuaGesk5t9h4rGiXFsz4VkPoKYU0
6RMPikS73ctPtrG4RwLY9HaeGvup6Ihs31CnR99H3tZvtSBHb5PEhqV20EGUOxc1TJcrQbSkcOOO
knKKfLcTJtb9tBILWbM2drAc5hEQhIF4Rf3kx4vs0CIRRe2jG3unlCvcEfJmoxYDdEGlGSMHovpm
pW0YPBCcPN52yhyMTV5UJQ0pXrE3xpqWlHEOOfzonRozTTR849V3XE66TQyB8RyNROJyXQ23cOca
MGuK7mBu2iBqbfT8jGDWc0JzWgVBk9gq6EedfHaWVT808+DtDFVkFyQw6OBznjaW4aXL2o/Tchxz
3rly2oNFpA8RvckF8OSxGppq2xr82TAf13MmEKO5E+O4aMO23VjVnAUk5oSQqXYRuAP9gOR1Ov2u
5FntbZrgiQ76gD6KFFyjqx5xnasdYcjh49qxn5EqS3i+FcgBPajlVHdJo3hWi/KhGGkBam1qu4ca
tm+EYhmnwMjxRTRCBErJaIvg3tpStT7DNCGPL4eBKpy0azbC7E8OMX/PocO5o9U1maMviYt+D3pN
HMgJbPcK04OPpJhIiXZJvXxLqf2jZ/HoLXF977j60TK8+mTldn8cZmFf07z50WUmaIdZ3dVirL4u
60ALjNkUmyG917hd9k1F77viyXtuBB/a515zLUeuxyv43l1UlqTqdhJqyEmLOyrDjUdS+dKTq+bh
iM+iJN4gah7SsqgfCV3jvXeF+cV0G0IJynDcGRUSPy+1L4n2XrxyqT5Js4kPTmfzPA7yrRXrCtRc
c34lKSRhZ1OPasXhYcjoqBngx55IkY2uoH3R20KBz5Bw0Mhp6jdzNYX3SZ2BVnG19JsCU2DvOM8j
GWD8kwNeb20ke6cvrK2btvmX0coBb9D6nzBkG79pji6liu+sYnKx29fLxorj91i09dUwxvSaZVN9
dig5Z92X6xHSlXHJTKeLRdjxlu9DcfN0PuUJ64AfKdwk5WKyZVNBdxfade3XxnyqABjublnnnGGO
d3S44h2rZc2/dpO0weEWgz7y6bWu9Fsalbu8tabTaLa3MiuvfNQINNHv39DAuNSv0+RND3Bs7kOc
l6+mSx6vtgDa7ZVLH8f6s1hCkKdorA6V4VXnlm3livx8Jncr7bZJFcEFS6DfzqeWLfnUWLZAxMDq
UPtkIaiaC1957XshtmrB+7kpgFHPtZkUVdC32cS1v8zrwHGq/D1TRpwEVeu9kwxffTQnA6+GXN3p
2OfxuBVWvr5Po5W5ENLd8BnYTj076OID+saqt6JQ9uMyUFnqxKo7KaVfl16og8Vpfjbhz/yWUOUn
D0Fp79dED78MoMCfJpIvf2RzVG6pXeKayDUdeNwT2f06FM1hpSftR22W4/NIk945a9JkHwqPmgb+
87dCD80JQjr+QT/g97QYwk05OeDPQ+HsuC72d0Y0Oc+9pXq64NW0sXVd4U6aCtLTFpsiDGIE5WGh
pIGKQe6Hl57yMRE4udIvaX77wdOJTdCwCAhe7BJ7aud5OxLJLbXtFVcGPyQd7hgqFwqgV9ZJd/H9
nAztwXHZGYUnSvanft3VY2bdr20jv5LSrnhHVfFS9mv3gzVSEuhM8dkuaRDVMFh69slp5w8zpiTE
QNn3XrE3V7nlvOFNaM88f/Xj5PZfUj1GxzliXEh1RXi3dKqgEZXEOqKG19qr8h3U7yft0HdD79AA
84hTLHZfoxGwyzaOShon5Yzuxq10uI9lV+9rfBHlmt0VA/qGaDG6l3KIrk2Pgr2KL5x3fg+6ZnQD
aIRYN8Pa3bs5WeC0C+p9JAk/pR7F2ZMR91i6xgCGsL5XrsDR28G89PAEtYSfJ+Q1DGxmSvxiRrJp
pLkF7GW+lnrb2ZRWFe2eESQ5lt14aVOr3qfd2B2r2M4wkmUFugVrOpDbQyY1f/4soISYfHJzh3mv
DAZDu0/xzVNEMYCgLjiNLxVKGX9JvG4HreUdEmdMAzoHE1/NJptcPL+piSxuRp0ID8x4J1xGung1
v2Yz7H04yifoznJbNMtA7QfQkJNvrXnaNoZadgbTBlA0OgyKyajrDX/QsXxqYgQYIZeIjVhQVNGu
FB6XyXThbaM2KKiJOPVZh9VnCr3TQCHhjsAXEVQxsM+6lvi75C15WZP1rkxxEjPPt5URODWCBt5F
FZ4kG1MJaFT7xYwXcrbB4lVmddtWlVhViQi+awYLBKpNYXpYzx1zA+zP0k/vhmmml0II64Gd+EPZ
N+0VO1i4l71k0lrAYvViH2hMnAP+EAd63jesnLy8IxBU+3j9itPNButC01IuOj8Onesdqsl+yWNp
8kR78KI6IPhhg6/tmIT0joYtTvAGXVXPfuJZwrkz2wXCwEbpjj+QfyeKUIGo2Dq21tztplWwgVZ0
MKgYUrb2yi+icXq+ZSKJ9Vy6dzS4hw+uu3yifLg4gEmddDihIrK2HPm0Tl7U0nbYhK1+x21Jg3NZ
1Z569Q3BAfFWCZPUENtoDjMjf0BhQHuAKXi1LdyERSOmg9dR7OPF8WsusvyzF10St+dxqZ3J5ZXQ
yeCtmWCUOkLDU6ICcy985owfd4vd3AGdHeaupnFbhgcv4icxx8oftdg2qAmVWb6qhoaFPkrQCTbN
odKMasY07ObW200Of46r9R6n1LJrM+stT1OT5TdlR3pdhzPhrGioevz8TiY5FJkwdJtsMkRps053
MtMxwUVpucOEx9jt5S9lJCA+GfOR8B7asQt9O+zToCvLfmtG9SmZ0i4Qk5sHBnZ9TJYy3wkxxPs1
HVZ/tnnz7PmkUsYbCxHTiRx/5WMAVQRZdg2h0JS+0o/zCH3bHrJ10Ie46KvDgj3m4CivZ+cW7VYu
FfOmZlZeCZMul2M6Z84mSZN+k4j02xxbj529I6I/faSaHvMukOAh6/qPbW0KUsaszw2fLcipDUBL
bNV3XvEwjN8n7qq+sNTEt20evRTaGhUNw/XHzBnnjVN8ztK6QvqBjjOfQHJGWOPS+Vb1xWeh5chf
4SYsi+E1Q3S2qbhDZJ1Nyz111t594jofrNn9EkZesl2oiw1y5Zz7jLh5WkguE1gPLRMmkDl+NCFT
mhzLdj1aNatS1DgqONFRt8XGfCYWoN+NeQPVLF0ibcha98WAhmKNcL3aCmvUgitosw4SnqYci3Ns
YKkdVP9EiymocD/em2v/SUvYDa+ZrnNYgkq74hYWh6bSSxAbUVngZxXZfWp0n/h1uh3fAgwOuMmt
Jmmbu+txddQ2sz37oM2+Bz+gXK0DBGOciE0yJjDd+3ohOB5M7CMr4v7WIlzB7vYSGn9CL89EWVtQ
zq4GrumbbTiSI5UW3Tnv31wK0YJx7KZHCW7Fjre2gX0jCULCW5sYes9olvUIqS/wmhXV2Sxm4PAY
M4UkhivmX+xQKkaejTICRazRQURTWrOkWRvMoqFFt3so6ukhygdufZybhIaDAxTTJgz1dGK/iWhH
nH+D687YP1kBg7NNIrZfx7NeEkteYvAazEnxEAgwP3/FwLfpY9Pd4nmxD26h6g0CdjovyHnrUzR3
aFDsml4wmJUHz6sJ/evc+kst09a3xjq5n2tsPEKkPxLNJXawano8VkB/T61gFILPRvcQne4LW2ap
DMcv5vLzGE9cNVK+Olyv4mTC/58QNUH0d+KraVC1t+IE83UVjz4ZJ/QfV+htKxPZBlZcfD6O2W1T
q+MGkPTzQ7gaXuAhR75dOrILY/ztRmpdeXKfXHcguTXsLxCDAugjGrehQP1AA82tMEO+6Jr29tzZ
hpX6Gjbdnuz354Ib+aHpk2c14V/gHvZMq5x1lvlyXIroya2InDML2Pq+3SEyeINu/WYUfbYz84qU
1bVqN3ZBUnQhib3AVjhyjXezoxM+tZqc6GSZmaKK4kmWLe+GXUJ5qIZmYeyxbvue1adcqNyLPeTb
iWpunwwUeIbiJWod2C3cf+epMpOAjE8/w7GMMuDD6DUG2dioz2ZSJlHJTa6vmyaIdf7gxYkT4GWs
b9Slw+3BfrDi9KT76FVP434VFRlkZfSYx1Z/tFcH3arp/Sjxy49xtqV5umG8GD+B1uIunR5WY3w2
IuzwovqeFdN7p3F+Wm3C6iYuAqwifXaT+Jqu7he708a+qBaNb8taDgldbbthjN5zK99NMd+CtJtT
2+IyTGW2GW2k1ouXcZGJ88IvjOipSzKOT1d8QsT02XG8R8BpO+BbTIIxGnaFKYIFrxe8dbERaf8k
+vENWGLCg4sQeS6TwrcdbP4EqRGVg7Jkk69ZuM+W8qEf0WjoD+QS/mjDhr2Iykc/jItHz8Ebw2CX
P1L0LnaWmTcIUEFbVppQQInRLZICSMFYsXM6pHAOFk76pH0Vt4sfifZsJP1lyNEAm1nzfZb9W9R2
uzmV70uRdUj4XK5LtgQmTPQBqh5oDyBsw2neBB0WbNIB3Ic8mT9DAnyJqxmvcsbESJn111HXkHnz
WgeIDXqGbUbMXINfhnB6m1L2u8jBIrykLiGO1OyszvCENh2YxGiibXWT/eRpf82BWjZeKavtsjiD
L+jeBeOEfptNgGEU/jCioaDuJm9exWR8zmyGqXBOrJfcqt+4ttErPzh0fmTpfVOJa7Xan/u+/ErA
aUB9S0NkAXybuZBtR8ZCuKm1bGFA9Tf6OCeyRGtUV3FK0nvx4Cx9Hsw31SSQNS2cZvkk+IubBTM9
Td3yiIbtVCrateAVCE7g5TZlmeKLtucIDfBiogXPCEmoMmNjrSIK1gU/dCdCnptGfLPDiiyIhNDs
0p0HRHlIl50qpTy8BE6JJSXG0mYUsLiYh5DcNWiDw6uJhFMtz91DxKIjCpuKlGhanvLWk7xTYw/E
dA1LjAu151lo38IeYctNsrVQyzXV4gfJCUfRZN8heDlOzMdwzo6tHt4jd5k2crXeEi2rjW3FDwu1
Pi0RhcPcn81bFQlxCOsm7/keAbeHhwxZ20FRJMzhneIKGAcshkW87EjX87bYbhEi0JbqpyaHqZ6z
ZzAL36jibS7MQ7q0zlsa5+elNr5wu572iXE3ziMerfYR1vF1zhZUoGN0g4/D08yA3eXfFzP5atbp
KVbjxwFVsNm8J9L7QNX5Z9SkzlvRt1Wg9apPpsFZVNnhsW9IGrA7MmDjZcj2GfXNfqNsK+h0eTDd
dT/3zpuS9pe+N9+ytIsPcEwB35aLwIpxoPruMmfVcQ6/kWeBbJfPfUuCVpHKj1wlUS3MUgWiWV0f
kCsL+qgkjJ2ZbXKsU+fUX8mNAanS2XBCMcMbMHGQ280kfa4a6uCYE9aOsX6nAqINmqJ9WgYBPp+/
uJP15Nbio7JQhNSZqLbS6CEqasYhNAjf6LxpLuEo+B2Gz+SbjxvMZ/gy3LDa6DjMtnGC9LgVi4M4
3SU/QdjtGXj9POfe2ba8u9J2zU2i10/VikpIVvgmK83pWGgkhX4hmu96nWYS1FvKDxzyEjU2uS7M
ngiDgJuxCUIYopcqtG9RHY9zykZtItIeOwN+d1oPZaEe+spaOV8TUguMmvoEshX8ZKIJ1WXk8OmZ
QpmaMKupyXwionHlxWMivcn5oUc5UCFjk1HiIKcoKwviTqObo1BtY7id9xyDV4BzT9VD3nRffmNM
/yPy+G8pYejMr1W9tEkU9//nHynm/43k8c1r9ffk8dt7Obz3w0/k8e1v/Js8NrXxL2lp5LY2qXqm
cWNn/8tX5vxL2abWrnJu1rHfscfCtP5laKlpHfRMkFhosP+mj4XkH4TnsT3LpI2ZduX/rDz5ZjD8
Hzuki+ffhNi2kMI6rmuoP8bTp5PUGdbV9jqq2fnghjYtoMKw92KJy0PPDu/HiWXdYTiQOISG9NyW
mXzXBYLGOSEJWIiuuahUrw8R8fOBFVnrA5S1Jr3LrrZQOP2/H7S/Zbx/Nor++w0jIjENXHmWBev9
M90drUbCJTvrruESrkFOEPd2rGpytvDZMraxEH73a/6F11bC7//pG/L4ajyHb53/4bf4vek27dTg
rrnRXWnDMd7sxnsgGH3x5wIHxDC7HxCGVKe+zNODR5hxkA0TChV7zLdpf9uHxHjJ2P03aT6FG0d7
RClMEShHnzcbiBVi37xUQxfaep/ayjsi2v1Vs9PPEVy3rwz7oqfp6JaWrWh8/PkTrCbSW/S9/TVV
3Iu8GzS9kKiBF7vLt0uur0ba0nvcDdd//upM809fnZQ2QWO4JNEmoNf8+YUFHbnFWs79tQqX4bQI
MnxkVCfnYuiHk9fbt/JEMRyrKJwOqAdEUBBWjL6v/WX84V+8E14fiB1cUCtUOj+/k5zjmGaXZriq
UnWHlOn+zo3X8S4Zmv6wUIj0OLiNues7oz1qlRLs0mVADBXpGb/4Tv7ix8CnQLyJp5Ql3d++s9/5
kGtEPaZR1us1W6qBMmNqd71pmF4pTUQXtOTzC6S0JqYb7w89ffU9qynbokPmIjcCwjHAu/j7pvwD
GmF5ydFKvLkiz++NyLP2v3izf15sFtsTT4102Gz+9ANahTbzvM/k1W2m5EKwe/01rgt8emXSXSj6
WjfW3Dr7IVzKa1pj2yRji0cMlNKEbGHityqEZPxnwpsINn3AR/SrwOufQwxuD7eFMZbfFdeuoR0H
Ec7vl6cYIsjtMrWuNkjZHmHmwngPKJV62a+qVcy/+Do81hE7MnuljSP459fKCVDyjNmW17GxPfBW
iiJXhtB4Iq2BQga5SYUoXsayV1wrI8N4lorpfUfhZppvvRpp+U1yLrst4qFh3umoAYgRiWd+GLnm
fvvnH+/PO/vtHSpOF8J1FE6qn99sp1q1ggiQzlasyb5FNrCL7ZEaln6ho2tM5bnJ1+WYCLcMCjTR
v3jQfyu+++lk8Xh5Q5q0glkKQOC2EH73oA82ps3c1t7VMkf1KV8cokfHIurQe5e2ce1D7CV+V85Z
5nPsZLPf5BbuNZ3mVolcsFOfwf2WMuhrNPNmiE7Xn4kvfbWoOfzqUT3GINmpc1aYGu9vRtYhcIKL
Ls81Yv01QZg7+EMMTr/tCne48PLwiIsHTnhsIyesfQ9uFofgmiFnIP4UoV8/yBUXChE7xa3j0n7h
Mq5qP4oU18o2H7JvTWV637SMwB9DEIQM60DWvWgVsxQ8z1y/Z5YzV1RcOLIJavt2g4nsm09pSSf0
3FxmEQx4fe3JbT8V9T4aXZMK3BFgYJPLApvgytBLpt2YrzhXmxZx0zLQ64ODq00xqtJ5SEZUyw2X
umSTutwKUGkzaKxxQUJiEYqPrn5JSZ5L+YB4qGwTp9duQVJD9AFg+hw0tDSKY61QyE8G8/8ODCt+
oE7VJUdKTpixSvK5zeCfH8c/BNOzULHJU73Bw+D9tqnctujfPQ/Mv92UpoO+OqBlW0wZeBmBOXbk
sNifKyWLR6PlM6+VUlf89jFoam7/4qH80wJGkGdoogKQutvsHH9YEyaigyKuen0VRZPt5VpTQC+Y
kcfo1pukceT884f+0+bE6zH0SahuzwFL/MPmpOt0XXoZu1eBE+2Qx9yHVBVpYPk18v/5pf7io9nK
tdioEQE6+qZf/P3Xyx5LFNu0ete2irnQxwpGhgu4P3cy2hXSy3f//Hp/8dE4xhgcmYsYG/8Yk1wi
Bo7C2fWu2apor21wZ6RG9r00cvmf/2hMuxYiR5NNlzPz50/W2DG9xVgCrhPE/NGYvIjMSBEeEOzd
kIVw/lVEyG0s+XnnMpVB2IM0GPgcZvSfX7CoM0MnXimudg7innUwMmOCZMZ0WaWlw4mW9IP2m7lc
t03e2AcPeP4XT85v0Ul/fBPorzjYPNs2tP7D7BR65ti1lVDXJRFsfY3QBq7bhoS0IE9CF7XYXNhs
ZeGNbg+tHHlYz0MYbShItV7XXiXUGddA1r96Y38apTzTNThzSaJQUsk/BiVbVoFHtAmRkCWDg0Uh
pGXPK49m45hXq8z0GQGmBvsMx8AQaAXGapnuRyd2fvEA/nkwZ57zHL4e5XIZ0n/Me2X3a5wqcbOX
vC/EV6KZk4+q8uyHBvTzG8YEbwng6xPDb+iyfZcwIwXxDaDogXZRQ370Oi97i3uyXFIL7JeqUELw
Fk197yXrauPVknzAADEQIjeuaqEGLiz4mkGMUNYndb2U//Ea5hm3DEcZ4ClIeW9r/HdbJFGN/Vx3
Q3gVZCdB1CH2GFbH3HVo63ez1f5qDf95z2BZmf+XvTNZjhvLtuy/1BxhwEU/qIkD8J50Ns52AqMo
CX3f4+vfAjPyPdEVJlbWqAaVFhlmkZYhuDuAe+85Z++1qQ6EDF0ErfLF9dTUkDNyeO5twfCwaHwM
nsndHGWnurW6Lx6cf7hfoJ4EqyHPjYHy+eKJFsrQCIYO0n1uael9ASThJPwgdAbfKJ28m4IdWUQQ
jRjgMQVtcUeO1AWI4d4bVuaroJWQIU4YQ1Ohp1s7NiyUwXZDqqIfoCEJCavbmXVDZnuJJ2TCjf2s
zrwof173/uk343Hjudc03kr5cnHg6CB3UhRwzIOlT4TOK7LC700vvqWa7P35Wr+vsfxiAF8MizMc
Zyj18/2J1VxUQ6NL9+oQtE7O+DAcyhC3kvry5wv9XqmxwNo6G5QsVC52Gbw4dE2bTbpNdyqs2tdq
KuY3VScmEKrGOEggWZimOHmMapZCu4e2ESit8TooZB2t6N235fUXH+j3NZgPZPCt+S9F5GUGibYQ
gDNC789EP5tbUyqGm3aadWcAHbZFpNZ6bSWnxw50vmfZPpkDWVB+AXjW+Hk/L8EqxFwyBczl7EK1
9vnnp6kWWw15QGcbKPKuRMzg6dEUf7G9/cNVQA/ZFBV0iAwDUtCnlz5vaI4m1RhBtmjxfXEAc6Mu
+b94bHEi6BRyVHIsmhePUlYXpi1EFJ9RKpHjKDX3+qTu2qJisN9NP/5898Tvd4/aky2UrhfeaqEv
3/mXhWzKDZSfdRmf2bEZhMp5cBzGjuR4I5pqZcMQTr/W0l6Yrp/6WXw7C4ELmCH5dAOQvJa92W6n
h1SU9k1vScU3wfCQqZtTmdVGzQzYRKkASuHorVlv//zZPzPPlmMqHYulHScIikM7eXFMNRTQ1LMy
xOeGsW0M1HJVmc1DkWoHWU/fhYLR/M8X/P0lXy5oL9kVmsGp4+J4o8dhgpNNjc9ITSIOFVKw9tNO
9kof2ft/fil6jupSvYqlrP98W5CHB5naKcl5IGkVN5qFCkHBFzwpafnFU/1P3wp3jM0jgLaaleXz
pWoRG7resDlz/o3duSoCTF2JtENf81UstPn7iUTTuQYdQYX1WLUvrjUSUJaoWlucE63qbi2jFs/B
bJnfjFxWXjplUr+rfSddxXlYKA4CXvM5xHmWrLIkUdBQdZH00CNIQsFU00wf6qB4T5LFQhBIgIsZ
esW1cLtJrzgHQiM8LizS2eWRVGePLB3kYgkSd94jLcY8krb1iyGVOAkx6TPeUsk0c/q6nYM9BlOd
eBqZEYbUVuYuximeHgM0Hke5CaBuIAUcqOwY9aiumc7MIsc4JK5tngUyE3sU00EOLGwGbJ7WbU2k
IUNG4eftuo7lGKGpUVYvUqYxXMSYHb4CqgYxksZFnXrEOjAehs09/FSGQGXbqro1UvAQgkBhG2g2
O0T98Nen4rqWShQMilHbHO1xQ9fo3xNQyBHZ6eCq2iXPvB3H60SpHlr8D3hGyOVCO1HKr39+ZD+S
QT4vwprJM0vv1VI4N1wS8gQC4ipR6vKcBRmKN4VnFTJxjHIF9KxukoUoz9C1fLRhRNqOVsJwrGaQ
W4GovyXLBTqTipOefMO2g62Vt/IazSliRcSszQ6LlrrLp6B8xM+gE3meR9dJHRalY3Rqe41LnNF9
a6lk0xqxjUx2pJUrsFoDitYAoFW6DP6jyCCq4bVsFZyUQxs/R2MrfVUGfbAnL36JxU+mKQblnaXI
yyv3y6Iag0HGo5PXZy0R9ruet2zDddMx0VXwQfZ8ighn1hx2aF0muSwJdpeGtl2pNPlxXZI4vc6A
VC5Cr6xWoHIU/rtkJkAnCsSdBmJy+aXFDrDgGLT8iq8Ebk4rOcOv4hlXIrb0hB42EZGKutIyPb/G
SEQZBObf2P35rv++COsKt1szDYFNSbssLokGj02yYMqzDGV6rdj41EOlf28lFcKQNZkHUou/KqB/
X7FojatLxwpTHqLey+OpDhXb7pvirNC1dquy9tcC2JIn18N0/+ev9/uWT1W3dBHJXLa43tK6++VO
1r0iq4USV+dASUIPDUznkdD3VdzxsnF8fl64ytKuxBVkcaS72MloIOvYd6vqPALocxsZnXYnVV7g
97ia2+kurygy9J4J5J+/3T+UrsylKCy4cUuf+3I9nhQC3DLTbM4Nx4432ZzlK7OQQ4ANzLWZnSo3
ZdKmHnbnFE57Yl3TK7V/xGFobiPEtV9s6P/4cXhlVOrVj9/84ndo+5bTY2q057FUxo0WZWdRQ3fx
9W74NpWMRDXZmtACKfm6xmq5Geepv838RN6LEjLNn3+cf7j1OoMkwVCPST/Mis+33oi1OtdI7jkP
VS/QaQ6hK+Nv++JM8Q9rhc5J0qb7asGgNC5rrSqwlG6I+uEcRbFyhQZ/em8TaCStjR/DiyEu1Ii6
gsqT4ZAj2dKtyVNU9EVOJXeYz1I5ZSMyIALQT5W62tpVQQCMLvSj+b1Lm6Zz8XUuSfNBFZLlinnn
MMrShIfF5x9IA+hL2L9ZjRYrahVHtBLMqXmq4+KLM83H+ejXx5wmBI8aP6aqMQywLsOFO8XCmogS
62wzYduIvmHXBC5T7apwXrf0cTa52jRH7sgDWZHxQ5aLEvO3rGMrRZ2aBfFEy6Iq9mgR+3URNsp+
CPyCWHv5q8SYC68uEw4+K40shXaZrMjCuDiAEUliRG2pj+dANqfHFP4BTA8SQrDkpbYHJhtmhyVv
5zhNHIVn5U6aR2mHUK/YV8C6TiK025dY79r1n5/Ky7Vv+VzLu8ErK1QDtO7np7Lsu7AB8zidiW/B
21dF/aETfUpsBE6t//xSPI9Yo42Pc+hFIRJIgwqgTkznjrwXp5ThUQ2qn206FXv9ny91uYss34q5
hypM3jiDZ/jzt5JbGX4Y9sTzsjM6vRk2Z8x2lhPEVX+Vp4mFB5lDzZ8vurzAl4+jhV2cjpBh2fZl
txLRVBcZZs9FK/SOACHUVa2NkgeyenLlKvyqxfzb8sa35Kk3qdoFY15QtZ+/paaItG06Yp1hZE9r
lcPJSKRkFB4BNWmuSHwSZJZhApRM+iGYLvu6wGKBD/JqyIP6i5r5H35zbi0dftpK/OyLEuLXra3D
/sK7pcln2pUIAaNuvCvoOawGqDXrqhajp4/D9MVv/k9rAAoLbjWCAP5z+V5ZtabiVrTmM9gQ6TDb
CMsTDRofgfTtphG6gbZMKs5lnadryCPyuWH05tJLKg/d0F5JjDsOeq3Jtx2m0B06c/LX5gFLCgbm
L5bmf3jVGIwxhUBvodNvudj754Q5SAKF9ox/I3uMsZ0tpyt7jaa9/OJVuzwA8GRwyuDsrPJooCS5
eDIKnPlZraXKWTOJxmRKMcFFA8Wl4+tagcOVqTGK0RsBuXxxflvu8ueXgNdNyLTRGXPLvx3akZJg
9Ent+Wz0k7xvazHd+LH09uc37fevZ6gG6xYoBY0p9cfA6ZdT1DSmGSVuKp/zMskggKXZUy5rZJpq
BUkyTTnu6yrrr7MAit6fr/wRmHnx/T5q9eW0qOpIXj8/5cRlVH6GDPtcztrktijF7jKdiHb6kR2u
2UyLUHrP5AO95bgOglVLJjJWCyiOHbFnGUCQlNaiU1pgv3gxw/JBNKG+HRn9A1MIZv4kLbavVbOo
ZQKLpvknmjlwLKVkzfegR7v7oZBeELWlN8QoWNCT4ZUojmaZ6k9t1osDJkd93reRGYxrn5SV1y6Q
ol0doW1wNEaMoAz0cFxFFIgn8ogKaaUiWam+eNY/miWffieCYLATcvqUNcZE2sXRy0r7ZRJnJA9x
I1eHJBdy58Z6MR7NKUoDL7TTSpwkphbZCghudpuZCCOdws9SxVGjZkLIOmeFDuBSDSSE7FLeIi6u
3qSsi5ehrbAgw6aRhEA4J3Ax70ckeeGAJF9CnZh4EzQ4kk6yqr+bTZgVa1u0+h4+BUpjRZfayKHf
02yZpFj9NbyW+OXPD8rHav/5B2A8ptIpViGEaLa+7Ba/PKMFNI4ClnH1YOLmPJQQmhDgwxVy4gCh
NitQUeAhCrvqmrIm3gZD2oJy7QBOOBo+3WpVKJoSOvUUqslKndN+G4yJjccZzs/K0nnpXY1Bx5VV
WYyaTTspiHSBJ/9NYy7VeladxOses4TsACioT8mg0GME7qOR9iAr2hfF+rJ2XXxbmpicsrkmBYd8
cbuZXyDwDKzioe8rBPXsLuqKOxfufZAJG56Swst0q4ELFWrotLOk+mLd+a2PDcAI5rDJF7eo4dC1
ff69tS7pms6K+gdbT4ZtUmQVoIY2gTfV6u4c6IShDAmab0uwGadq4QyFEd+GZjZt/nznP1JWPv0W
tsn5exlQIcFY5FefP0lPyqqa58X4MGUDhhdlsFDMteSgOkliwV8LSp350ShK8TzLM4VRALH6lJtC
9Ot0SttbUo3AjSdT+q+b9P+Vmv+LE+UvN2mJGPg7OuD6LSM64OotbdlifnykCey+/+9//f//1mlq
f3FWRErEq8qaTiXx3zpN7S8aAijv0GpRTzHw/m/Kj2r8RfnObJ+bwjKn2jzvf1N+VP0vS+bW/1u/
yYN4QfX5E+WHS316s/jzZRu9I+1hi24YIsSLp0keAmL5EgmrgQptFhSDGDRsVXiGMQbk9Gmi6a0l
s0hJ34BfWN1DV2xovGLpCm9B1m9UTDJjfMTa4jXNPeg20ma3tfyI8muLKQG8h+IFFSl9cer689ZS
aMkDb9Sf5/LKAPewXHooz2LcsKw6/UEq36FUE7OtTNvgwRhv5XRj1hy03YynNhzzXRvg3SlX0LxW
EEHcAvtalW7ASRqo89Ow3hf8T2Yqu0a0s7IMAyNeZWwNUf0jzWIXs/hKbm7KAIup9kMrbiBVryKM
nuRLuUn5cx50Uhafp8WBkFXfgP2eWhngL8IYLeG4GWxrXb2CYbmO4KaO2TONQUogB9c5KecYATh3
GbhpFN8pBkov2AZy8i7K8ljo99CENmH/ht/yUUc/xBhyrU+M2dUBlYj/aPf5WilRVRThgfLXM6Fn
KKOyw37Dj4hbU6GODBYbZ+QmZrkd8G0r489xwJnPWBd8SfSqVbueDVgrXrrgEGL/0k345Eh5pvo6
iypHtQPPx4sw+O84ObIJxbfYpvIPZX7nmCvZbwrZ8C3KBCUDQDR900FjYMa8sX3M6VboJeZWrwOv
TpKNTHTRaD6DgNxNUuVg1sWwLK0w5aGGb8Ccb3w8Boj+Gwj0ds7SNCcbTDkn4nIxGlWY2sZ1QrRk
F6qQO8mhMzqvLnvPhGiqyvmqEa6CBYWWAYmVmPlpfcJc8MLqLaehjJtnBUrDIWu2D/dR2CxhSkQw
xXAJo0MpC2cu7tXFgvkdgT0MtwCIzuCCjRgtbVXXr6ykrihSJ9chtWFHlHKSLAP6NBBbDT31cjNw
cMRiHBSOGjTQpjcEebkjlT/staORgRsKgJyAmi7zaDMzKyRTSjW9IAKhINJ9YDz2/UtJYlmWIqj0
+aJ8Bt6E5YqB/qp0nVMs3Pv8ZUl5a+BDosWIo3cTD3VZY8qHjFrxtllYCoNqdnvQEzO9WKJMHR36
clPBfo4Q+IeLmXUBjNJWV0YXz5ubq+9ZEqH9Z9hKSCSYywAj37SuRmVlDKOLiQDH6Y0BLUTC8KHc
l8l4woH+y0p486996ddEoQ8l0v9sV38vMBxnUVaZlGfmUrb8clDBMkHIZRt1K5H+jAYXcMZDQlre
4OONGtxZ3ASqCsRHcefaOmpVvJvMDJVa6JXzuJb8YVOk/nqE/tujNusDoEu4HPxwTTgK/5rplMq3
fLybyT603PYH+Ea4NhgBK4fm7kqbsO0W6yGGnZTYK9EfivBurtaFKTlwXpzJwpS90E3VVyzXQoXa
Kj9SaHqCt9noqe0t3nEcG/PR0L6HGLbiXDoYzaECFZE2zFneOGc3E03/BOL7GQ4oOSWNQ1WxAs/f
hHcZwQ76+J+dAX7/US9Ofx2xiAnpHOBL0ge5TW60InbDkh79yPApf51K4lrlZ/xXs7VRphoWS/bF
fb04gf/rI9ABWTJjtA+J7Of7mveSZA0L8CpRTE818DWFDsTwoMEk6MbGN0yYWePMkOT12kNyrIs7
zdjl0jPjqdH3kuLEUiGLRzk68tZL027UD4G1SSFyGaRVGtsSG53UfREo97mJ8vGpyeChL4CUzdI5
GH7+1ApPDPjfFMum/a3DV9bJOEnN45R8lU/2uYb894VUusN0vhDIX96hgLAvecjIthKOSIFFrVA3
W+Mmwi/2VWeIaf7lLk5f30YNjwrGWNryS9n8y0s2WPII1TvsUHMdrdy4M31lFzXDNsiKbU8UMlke
bs7BXonV56Ek+0VXN4q+S8inzAiiG65S01y1OTjVZIofrAaVcZISzpGD1c2esHK6Aft8SFDvSs62
KQTvOABNpT6GvLxD1H6He+Wx/jvUXbuolx15Wc07UCHB9dC8K2DCW326mUlwtoarET33eKIpUlmd
R4w0LYPbOiQbhKIDavGkLzHDNm46XON4W6HarHq8YvJsO0DhX/tM3RW0UEcEVprCUjIwHKvTrQge
U7ASXVjtyjpYbNPbALPE/DOTboKk2dfhxmpMh6diFfsjAKZrJsaiINsow9qmwD5mQ7SqJWLtLKe7
yCpXers189tChZljlusBVASa4FXNz2C+gGlfD+WTpD8u2zA+s40+PYWoFVUc06TVbgGmUlPel+YE
e3NkcnaFVGE1Tt8V+ZhYlWvM5F1L5ymmN55+n6xsLy+8HcrIDlek/dNSvpv8BCpBTCDDhvytS/B4
midTuYuzU99uwaIm7V3PzmEwsaukpyBBGld97ABZ8dR2WIstZo8YgTupdBpxJK5RjRPIG80qozRP
rY7Ek2kzq5NrhIwmeVs1Dm2tBR52dBswF3IxQekHEtMcK03mq9vAqZFUz2g85uxspe0GKTT7Z0TB
CAiKtNXtCDOyaWMnBnPAl1cTJNFsbYQa8Ei9i4r3nrbYTAqEojrw9UKyYBF3xr6CT+E9xkwcc+BR
eU+WAJGAva+D9RYc04DAP+BnGmczLpeHJCTV2i7ufYJnHxNz3g/GXjS05Tc0PVY5oQk4EQGeen1X
bU3jBnQ7S7m5XbZUdfiweJNiz8qd11tg+Q4RCI5tXOvRd7/zb8fE86H6KXG74dFbywlq12fi3QAP
Y+rsgq06aptAt5weFqHF4XEK96Sg7kAbrgbLWJFOAmsP3iJYsby5m4V+n6oPPYG3KgpyRpR7hTij
4MEKoRhbSNYDAiRDLwY1kQiKd/8OdjmZ8zchGnqlu626d0gdnL6AjJNmqMl7+Mtu70eYXdaD1exB
lXOGiV2R/ewGg/OI4VmFuMs12GXlsFMyH/fqz0LeGu1dWROho8KKqNF4wsvGQ0j5uLKDZ4Y7PKsx
5D5pVRRiF9o3HP8G68dsZA7UNaa80NzZIpXHyjp1uuJC61U5cWUqm3hms1FLZz166sazrMo7yeLu
DCGYWxBrfeAodFpqcfJlyTMhYnTNu1Rwv7RngnKc0A7daRj2oR/cL0dKNPVeZwOYaYBAhP06LN/z
5qlMyq3grDklJ5TE67Z7kaPwAf+LO+N4NPAxc75Tm63kQ2+H3v3Ym+yUdUjwBIRQjpo6SdsRDl4C
z8H0cOieOJBOpBAVC5YrMyCimDyqNynJfIQZwyaACowto3syxVXAMtv0T0DxVlrEc6locKpnT8O4
hoHYncRzIe8bCWIL7zxRPGGxywEx+lJLD/1G2SagFYAfivCxksJ9QIzFVCSP9tB7A4gbK9IXgJXT
KenJNIErVrTe83lTZeT5gCRRqe37TnOzELh6Gq3Iv0S235wqhfGDMW5jO1ulxk6tObcYZCcbvMb1
a1BPa5AaO+4W+LnHLn5Q8p85ZyWJbpdOcDWd5R1Cb4gjjxjyvblQ3Pg+Hb/rlD1V0dHIKrn0nSQZ
G9Ry+zCDTePDCgnrW6m5Q/i/8wVnXlQuRq0hxtpG84DMQ6wCGB4ixzqjjp6V37M1NApTwDY9y8Mh
xOIzp7veOlTSmzLkHx+lLVpXkW4wIrnk2TpBMHlGzScFmWChxtT0dxLR4A/w2iJZBj63amWHOHgP
YRJ+YmnNgwTZv3YCBfgi+1BCZWuhUwnIBxLmkz7dZxoZHg08oaTYx9Z3BZ4HS17nKwc29g0jjlWo
Zyu49N+sed/b20EDeK6TFCAOfvuQyNuOGSZpFUm/7eUXWLArqFpVBALHzHe6dpL0zQivcbitJTei
s4YZ3N9r7VEd7/GMV/52MYtbytGsiTdvM4fe07apZED2P5rx2af24uxjQ+rGHMlacCgTnbzrzVC9
zvljuVwnS68JnnmVfLjhevXKwMjxu9yJH6sCnxsZTpzu1w2WLzM4RhOFBA8tDiOgEWKFbM7pxlOi
T+5AvoZZBs5UmtcS9Xc7VOs5RP3RF69WtE164UpjRcQBOpx5rVHDJl4gj2fk8oVx3ScvvfnKmOhB
qQ10ID8zlWMgXC9msfQVId7znGIOCkkUACs2h8KdX4GpOsm89nPHpyAKo50KRkfyPQvHYgeFB1rh
xAh1ImwkT1iJgHHbtzM3jGEGTVXTBbmzEjyqY9dgyAJKiT8AyovCJiN4R+t2XS2+6z5wQ2Vfs5jq
5SZr1W2vPMy2disK3RutkJcFB3jdr3EarJgtPVUs9UMBo4jyKizvx+bYdeBCSPomIvqopPf44VYt
9mxrCD3bfKa4v1Yt+iTVgz/+kKTpulHJVtGw7kO8m5rkJwygVYXPdQ53ue3RleDGvEh4hVCQe3nE
i5eOTivnVzYQLn9kIU4YfvuU82c6u+Sl67QXOo+J87rgsS4/ZEgQKfj+1kR9xEBV0QAdkdJeVMGm
y+NzhO9oAopqzcl+rnmtafpmve/FzAkNGSgn8BybdiHIO34f0LAkgBA6kLGO8OuqfEMdMkA151dC
lJ4RQghgi0l7fSWh7YhLWDc2KTMyDKN438oESpSTm4TQfwDOqAVRd2y+hZMmGocTcLmEnGTyeM0Y
zA3pq7T+z2rM3EakJL5gNDBvRnuPu29l0YSOsLqTKkEcxSbQJNek5ZMIfbMoiiw69WSfH1UqfsmP
f/Sy7hBIT+xIuamJh9KadJ3J1nW4nFLU5hRH44OKdTfStsqUraemd8uUp0cur7SgcDHKU7QziO8e
Rx9CTBN7hs+Til5NUl0jJml38Y4l2VXZnrKE40dWe+NStY75G/zW664OdsCgfBrspJP1HCS67w1L
Zm+kewjTu4AwDksbKFdrZ6xu5olsmixexwbDMg6i2PstEjFMI/uukibds+xXuULT5bUZx7UYGyhF
NOhT3fVJKJoyxWEGuSYBhcZ85vSw20qvlQ+qPLsY1wCKRGvNeMmse2CdTh+w/eXPPM2a7yiTvNFA
5ZPv4CaS4cLacFP/tVE4mUjZVpsolYvZHYrHWsxrIM8EmSBmeKAoEGXDRFNfa+nMGrauy7cgNTd5
v+QFPQd1su805VDFz4H1jNzRkcDEDNOVOjJ2sJv0JA319aA2u7mtNpEYNjThdC3dE9TgZnl099Fk
+I86z7QA+etzgOxHZ/R/AAH/ZxiBzY9iaes2l3/U/4MEARTsv3RjfutLL9G0P/LP0bQf/8rfrWk4
AcxU0FFTOqIRXkQlfyME1L8YKxG/wJgTV4W6+FX/HU1r/EX5uagC+JuN84x+zi8A+g83AY3kj7L3
PwMIMF/5XNVSpQP7klF8LSQBph4XraOxAVIxdjoZfZKUPHap6b93EJIJm5z1imwDVYsG6FxLSrdC
1XDHaWQe4McqmCptZQTtFZLCF660Lgy3IaI1WtFNWJ9qxjKtG4Jw/wZrLQwdyZyl61IJ+2krpz6g
k65sKrHBFMe7A+mkDhytheMGwyfcN5gVVh0JdFppN2KTh0n0EADAK7xSK1rQ8Fnlq8jfIuuODKX4
XpQxlXePs7JYdRU9R8aLNIjp0wBwwsQONhFdhxFD6CkYXjVQ9/1VMmZD4yaqn5y6oCGLtdHVBgCZ
4ecwzAB1XBfoJw34vOQwgQuCOyhw5h0GzcyrFbdPvKE2pC7DwZzmVAU2CSwVdTjbLo1EC2MihFjy
u0L7SEZRfUS8kx2TURHTCmZzSMkqSMNYcaqj1BjnpoBP1PWqOKEAAaOdSikEab8ykxYwX94+x0Gg
QHEXRh9sASObvVvN8fgsZq26U3NuJcNHSITQb5L+2e9ULfNAI9bPWaBrDLEC/ZGJ8vCaVHZ18o2o
5wwIXyRz9FoN2fvwV+ZONcbXamnDCmbrXzTHvg3/EDEMtlfwSG1hPdpBQ4uPE7sEJSdXorUtYdMq
pZPpP2fjDaKFg1+CJZw4HQB541OQyQEjN9o1gPo8bMJTJNYRti6qsltZOSLgWvXW/ETX1diKYm6v
5zhybWYQQpecVjByl9Xs2yyJB8vHqK3TNS+V6qRPmQMV80rR2w1Yh9PYdWcZomUoKY9p8yMuh5tq
6VdEP7SqZWgrP0ddfsx6srvoI3dEtaQSzbzI3+EbkJ1BUzd+2DxXCXDfHKbSMG1qrbpFv0Yzl6OT
SlO6yiZn6ZcP5h78M6mQHVJmQ6yzWjDT9cMNnPzjbIERFZh6FfBBXuzbALCCVpwZMav3RjoX71ik
d+rIM2cNIxGAZirF5AspZ7836VyD8e4H2bxP8AGiG2h551aSpWterxDTwKApYqje/RRJfYWP6gaJ
UXkAjRA7/dAM52Yin9NMcO6T5Rr09bXZU9kFpC/21a61j7WgdTDUd5hAvEidSWa1n2zlTZ6uJ1r4
ie0qoKsH+QnRhsdo5omThocUZctwC2H6DXBGWqLySsUH60WixRIMA7ZDuiGXuEghgM+vhtbf+nN7
r5og+GPDIb6WJ0R1QXlTDl+nhr62ACvJZnBqbAlPlMYknDkFCZ4ADw9WKK/HgcRBKT4ESwcWdHQV
60eriV17SRGQ862uQj3V+CwaFW7RFved9BDi8ej8g4rnL5iehYGo3q7egdtSih4iP133TCLscUsU
73to0NcOmP8AC8YK1vQvIfITIwAOHt4T83DGIVpAHLO/SQxseNQOfTYt3CDOb5gRXQlkv611TlRX
Z8KlekceRqDTmeqYVnmbUdwiKQlXlTGwUOXPRtsee2wL1mTY9HDjNQx2sWvBjvVUnprEMGGMOEQ2
+glLA3O24YeOfq9gYRXillTDwUUCVKEvSW4izfL8IT2mfXg1yypR03qSIpdKsrUS6QnII4RbtPNd
ZKovuK843MX91RQb1+qcPAlD3xRguR1TkNeZdDt9tu6BojgwE9fCpoMABCaK9jbVSJFKUNV5evsG
RkUafbMh4zUK+QRlEhFzoVYp6FrWdHtd0WtJ+tpYzz6va/Os9sprlY309rL4PkfIr5GyrGXqbWlG
Jzk76pF8DBJrU/bpeSzMazOvNULuJhM8ZsmoEHLXnZCGnWa1ntLc0E6b6S3cDUZ/rKtknxNbB6uB
c1BX36fmfBWw6EtB8Dip9R0Zz/ZQr/vafGjLxC2zkU7PAmbbjAPzxagcxkMwH80ihhiFFl2Jo9Mc
V0e8CMdUn7aaxts4AOytyCMYV4UhHXWgoXZ6nZIgoNbHIcTGgUCBlIEctl0fkMRF1SfHrYlkAZEa
0FvbJkG3r8U6rkrLBcjJopJmrTMTctsJ/2cz6sS7JttoMP1Dntv1W6aTkyz31tYsq5PZ0wGdl2io
pO8fNKJSVyEdLA7pepB4oNYzsJAb0KebuS2PbaptiDRCsujO7Slq9WPjv9epDAqWkj4v1i0ZcUnC
Wh+PHpRqkP9iMyfdtyrSj4RW3yhFzWyG+nMY1zo1iNC/zWJnz/nJHE8WPLK5uZHp4Q7yAbkNRUTj
KmW4tUmpTVaGpDGkmVtOz5xJCwfi+inxx1WXAgeb5OEtKpujZmrPc1MD6O2es0g5dMRHIFya3Yls
Say+66pljoPsbW1mu2qg1x0Y5wEX95M1EJ0tzKPEeDNKylPWLYttoWYPXa2/WHNNT8J4r0gijuX2
21x366HBd1aj7mrMx14m1xbN+wqRPUAvy/KaiXzGlCQJvy6egbQPbhPJNxP+HXeab2xll3UMnOSY
l6wArxhSQDaeZWZblY4zi+9bZNRvAnjgSm5OsyWuRDsSRkEajMJBvzWYutISWLK/umCwtwHNHqm3
Hdwmz7Vkcr+SYzBUyq2U8sdPj7LcNhJDXlsH1E2vUMav6dHJ0iHpsIGOWzJ2eVOZqfdzup3U58YP
rEM9jztj0K9Gs/6ps60lCji2sWKQrGGtm4ZtseylCeNF66TUTxq9LfbHR5KN9kEB3Y5099vWv7EC
82mMkx1Rq+vMh9IxfrMUevBaMR4qufTQKztSEG4qNdrHWEzjroxXAukzpdy60xBhcfCjIM4HDxfT
Exi+9xoZUxRDqayb666l5S/xJhXtLpksnmiCJlS7+x7gmwXsFl0RK7QfyuSGIbCBtzFq3WFSzrqB
mgDM5bRTW42ivtGPgervSHcLoswx5nrLcSu8jvluhuySpb7plJ6kbLJlY6r/SIFe9b3w6TUjLnYD
cpyBJ7Lmjm+ZYazSni843adxsK6gFlbJqxpbXCV/KQOx6kmOtQym+NOrSuhrRCvemPEQUcLG5JTl
yQuQa85rjDjG6LqyMIiFx7RlK8AjKVsQh5XvnRFsUQftkl4hKYQDbRbwm8TsdLTVsBuB/FjrUb7W
kW4oS3dFGm/sDrY77H+VNGfyQNmXi0cDAnscvczlUxg3Eyh77N0RPVUzhKhnaJDSyY9PChiJjBtA
iF4zDjPplpMCwy0z9hZx5th9mmAbiWoXC9mder7odECG8lxX+v1AeOCTXrIfh/GWUwnKC9KbhOKk
BtlDRKAHFARaM1FREpYSfO+F5s4Tsz1Oj3LaOMvmOpJhOPBBRjrWH9RDw+DxJEVkkucHhdElXjht
bdVk3Kj1LeB5OKhAKau5pB1ULgrLSr0qE/HYVz8IYN5MBYmch6xswSrmrp0yfoq1dVp+s8aRhsnR
RN0BNJPEUr/RebyUDfG3av7D1/sdiHaitfd6WxwaAOHPfR5umn4kFqiCOfxf7J3XktzGEqZfZV8A
CvgCbqfNeHLoRHODoCgSHih48/T71VC7mkZjGzu624hVnDhHETxSdqFcVuZvIsAYFIJqDQUX2/6Q
+SRbbXjrts01zLTuJ2oFnDut3FdZeyidBAG+mVc+Tka0SnhhpLxnrgolkdBkX6zKIAcunuKEqmxl
tn/GQ1XdwnTc+bAma34CtHbd3hcYU+HgZ31QdkY4uODDezMIik8jbrNg9q/LxPku0LzFzQm0TjEq
USnxd+PW+0nTP0IYuPKRmKmuqqjlFoftaYpWogXIw2kWzV80WxFst/5uu354V+R0syqFXrCPU0hF
VChL7G9VfWdN5OQ0nkBUJB58HsO5iafOeVcgyKnP97Fm/kRE5arBhmCsqU8GpEKFzxNCx7sXUCPy
xvONiZGp0CucOpODyndMVE0bpRIVmcehojg2MlFOfhuNfw3ZeJMl1mNC60lI/7rJnOu+/gmfGCI2
JaDgRxANb1trOOIIhsKavUs64CtlcR+K7Ah78SqJgOr07xtxk+fv+a3+FWnyLo+cP10uHd6q70wq
ZWZn7EqzeEzoLHaeuLGxa537XxYqjD1MBQjaj32oP3gclm/svLuGKr7vhvrJQFg5yROABxaVV5qs
+8bQ3mF8+t3okIbWB2vv1AY6VFaPQjg6POgPgUaaAxj9MzLbwnkQo/NtnPr8JkzEzVjJ4DbF3g//
ae2tLzpSH51+a/IlE+8zr99nkb4zUmcvFDQUPnL93UIMuBLeU4GeW57eGUn9FAS6gKgqMP3J8hDR
1azee2HxaCGki6AZvR134iVeYzxhXEHZ4dLe5w6Sp1GqvwlIf4pmP8Tk9bjWNFXyGM5Il4/5oars
BgATD80YsberpBu+RR7nOeLHNzOpYs6zONS/p2nCMWBl+qE2lSZtR/pjFR9Ndjo2Gwf43z6sY6Sk
o7i/y0xegbxuHsyaPdjGdCScrrnxHTpJtZN9yKckqA6uxgbGzsPGO1I1rxDCMNS9ofvT30K5EJQy
qO+MYW7vTdFBDsdf4Kfme/UhNrSHNK1+VE1wbZmA+XmuXfsDFTTXi6Z9VYX3iUWd0bY1b9rJlIPG
q0YMFCrVqy6u++5ouJA9u9G6d2Y8HWnWpo332Nn152KabpTw5+RRTJsxTOCW03am33zPwx63WBNJ
Y6MCWzZnOwrhOGHUhzZM0qdKeTea6ESDPxKC0ji1Wlosk/fQBlSNBcgukzzVLnT3NpbvZHPdRdI9
9Fi0+uWtO3W/cJdQc9cdMbTlX5LQ4WIj1QkSoaQ845+R7wcNTE2v+RpXFb2XuAvaXwGGAziGDMgw
XaGmBsER+KKXXyXo3Xt7M5A6uLixQ+q7m33VXqRjTj5tTPbbrsx5S2V0QRh/gWkeja3Sf6Mjs4J+
eIVtemd6XXyL/Z//JQiMMbwJnRHzVbd0jXjXVpV82+ejxCFizoyHoKi4fVp2K11Rw5DaYTQm8QQj
n3eBKUM+qFnl/pdh5mVxXbcOzt116bUBQ51d2utSR8yX/mxpHhrXLBNk2T3zqaCCxs8BjaAzzLT7
+/X1y/+74uT/axqnIF4vVii/F//j8Tsu4+VL+OzzP/RPjdL8QxF2FQeHcqDrqUrkPzVK8w8lQ6fz
F2ReH5GRf2uU1h9K9MDwwNCCvuF//61RWn+g6UNZEQStKQQA+tfAZ5/FQl6C28DzYjyLHAECGCDx
l+jZFvMT06U7yG5jhxTuGF/7noJUFg3k56nxr83IOgSU4t5qvXNtVPGtnbTyqJuICyXmAc1c1I7I
2Jwxqh7q0vnTQpCRFjR+KpqHiGbko9hf91Z962bBcJXZAU3Bqi+PUZqQqWnBzwzALsA2yNXSpQc2
6uKXkGSGvY+0r198FiFWRv3okSh2xofe1fFuDDnaNSW4nfP/cRoyy+62qL51ZYhHZutSQLCDj3lv
/gZf/f8y/cdJAgP/UULyr6f3P8O4LE7Wswnq+v8s9Pth+Pn3z/N/4PcGMEGJu4gaKeobeieO9+8G
0P/weRY+q+vYbA6W8v8q0rv+H0C5fRfApQFXyjX/LdI7zh8WUHMlmAco/ZnI8Ar8+CnKzeXYRAKS
5c9pDrpTX0qMdJkVFT6lpp0mx+nQyk68w3+y2dsRnVk6d8EvE0owaZqDPfaLb7QCLD1tDvwOTYMC
NqCHkBpiaqeQN+XHhkSTdHaiBsSZm7Z8jHtUhDyMse7+Syi2OaINUC6WMre6iVCcORe8jga7wqII
Qn1cyQqDDNrBl0MxZy+ILr9HRbcfIR2BMoX5zA97AeQz0OqoYZg5OyOO7Luho0dvV/a0wRVfmzZ0
mej4QJKCSbcA/Xd5GCaBLJ2dxP3zprWm4AidTt51XVEB5PDwtIEvZh2KLhmNjRGqf/e/R+Y/IxSQ
3NBfQstnKRXTIQiBZ0/Fy1Zrwb6Q7xS3uZ6VR2B9FPRws9gFg7eljru2WhAiU3cJcWHynK4WGNxy
qF2ixi26uKE+jTvotMWNrNNmgyp0ylV6HiAcb4X8hByMlPZC7oFOUDwZuWvvKnOK8DDsLOvogqx7
h0wNqGsz7veRl2ET6dXjYyAb6/DqJcTCUecBct4QwxeTW8RRYnjYXe76EWFPs/Rbd8dkts5GnFPM
6e9xYukmEBswIUM7izi93uHYlSQA3udsvpUtrwLNc5sHWUR4ppaRd3N5XCtTCHICXQvPsBGVc5bf
lXZI0CXC3qW6Yd24Ickz3hTTJ6elcf8fQqnOI3K8yFotWZgZ3QdLYnWzw5f0B25JuLgBdHwHx2pL
+XdtsVgEQstCR/NwuS5RzMCgwwEmYU2ehO+RkNO6eWg8Qn9sPuajPiL/4sjoTz0NjIeq17dw3Cvb
0bQg8grUdOEVuYtZFBpWjxqtQzJfU/voB128EyKabqs2Hz91PWmMF/jZxlSunD+sUIMGMgoLXEPq
FHxxypXjJMfQ5PuWMSi6KqSMmVM+PtIB1O5SqXXXXe07R9nF9a/Xzyw6CRwBBlqM6MaeRqa/NgL7
9vBzKsz5KjM6BwAa716voiJ6OdTqIH1w2WDnPIT4F+vVAD3bcAOCDnT9cm/QDr0d3dH4Sza9+5h3
U/zUZ5pPi0/a9tY1srJXOH0spQZuITKy1BqLY5uOonTsXREl2U2DPBsFBD/l1VpGG3O5YEY+nwMW
2rCKME39yF2edw2yWQiPEyusPZhbFeB6rZh53jouNlkTrSD6otdDU7kfrLykbZeIvzUdVOTlz72Q
Af7nd/Cd0e181hBV59WLRYUwBPKBEb8jskaWcxB96gW4qzgKaRBI0HUJoL6d7SffElr0R63Tf17+
BSsHoqIVKIYqpgd0Xk9/QNsVSA9Htk3fBVfAUaPbRR8Qpoo9FtCcwJ9ejrc2yXQf0XJVCSKihqfx
ZMFb2nYGFlg5VkfcC6y9TncegJ7mbazllWPqWR3Kh8mmEr7F0PCMrnUnyLENCSBelaL3TKD30/DB
HboaN0fHxdSylz+FHLK3dQ9y7dVDtRGcQWEOqqKP0PLpUKfe1JtCowwH0RbAlq25IMsBKWj6VF1f
DrUyVAzbbTrEiBCzbhcnhJRtX+gajm/4a+hvJ9vCVBE5h6tkQCs7C23oHI4eUq9tlRdMVB0uh19J
AF+GdxenhqwxKConDSR4rZZsCOq8aqYtbZvTpfqcqbvMJLkQos5IAS+Wjo43uIwmNK+KDKE6YC7u
Z8DG1r709eAQIJ20oXy8Gg8sETeM4LrRF/FkhjBLl/lACou62ft1M+xrWTCdQ/ydtm34quX6PDwP
IQxUFgXmDIgTnC4X3QwDPREdnpiy0a8wDguPCN19T6UdHJteN+5xFCn3bteBAiHP3jgRT6/Uf6Jz
u9G9cXloqcffy4NI6wy9iZUaUuAgwR5ZqNGnptvcdTpMKAzVjUPtNNbT5XWzFlQ9Elm5lDzEUloa
/x9tMqm9HgYjyW+zYshodNsJZuRz+kt4SfpOzN2wMa2nV9zzSH2dEgwEZYhH1GhORxokGU3iFGt0
rXIwmotLyvZycnd6he3yFX7OI4QCE9bHLK2Nj7yyonx2J1ICJE6QpdVPe3Had4g/TWjr1wfKhzRB
NS18AAXkQzwS+MxXVFQvf9+1oRqIXpEPMmDPVfv2RTyBt1pimkOtoNkwnuNQ3AlngOQ0ui5dtKxK
dq2l1e8RINvS51sdKtUl3mvko4aqALwMnYHUFEHE1E5iSO7BdyEw1bbjnyhOi0MyQQm5PFQFInzx
RPs9raACOeBUcUv4iyNQ700X7BesESlx46Mz5BykG+FHFTqz/FQKt/JwLMZ1/Ap4TvQzKjz/KQm4
0a3AQu2rH8RWwrhIMn7/JJPHvqWkpJznYt/Lb5BqYxbPdOgPIh8+sb+8ox9SZwgTsGitjzfvSE/g
IYFLevD0euS0HiwguFAtLn+b0zv39++Auq6DfMTHnOz1dC5EnCs5E7s5jB0ynq0PFyIdQm9vIBi+
sblOb4LfoQBSqrKnjcq/uZh2zS/0aOiT9pCHwn+0B7O87gPZfrk8oLXFha4F8uCUidQz5HRABjdd
NLkIuPk1xXczRs4/0yfjk9653X7ETu51qek/wwJ36nJOAQtb2qq0QVSJWK/aw0gb5NjNuBOjUDDc
DlYSXb9+bIjV8ReVYAq+i3WMQEgxJTSID1lWVQepYzM3F+0E3oxmSzgB6Locb21xADxDf43hoauw
OJOaGkWO0nIbOpD9cOwE7EHp+nIXmEG6kfutHUdkfViw2GgVUUY5nTaE/qieRBG6e6Vr7husrz+W
iOK+zWxAAliFYFNjZLTXWzSYNnKxhSbW7xl0yY549/MfDKxOY88SgDAi6MBOcPG+bfzZPoyxieWQ
6NujiTfyx3gC4TPByL+JstnXb9APSI9aW4LFxcY7eNtGOj27MRTevYs5CUAyLQpubaOtdy56r97G
TlLz/G/J6fcP5p7CaIvVwI5anN2B2QSV6XfNYShS49H3oI5auvHkF0X0Fqv4DkiZZn1HFaiAajX6
rz9OlVQRyEfDUcZiy2WROclEITPg7IpSOJdRF9ByAzII6kKjibWLZpw04DU0/ndZA9Jvuq6lK2kn
3rWfFfWnxMEL8vJKPf8iXJ68uzncheqQLI4xW8qqb/FnO+D30B5F1NE0TUR7NzuD+a3SJ+tTambe
u7xupneTjN2vl8Ofr151d7t8Emq3JA+LJLe3pTX4ZUPBwxHVzsH8fKew6Ndm02l3VVli+Jg1QN+m
utjYootXoloLSN1yeuMWAE+aDG2xeKmjCBs27IEvA8fcaeZrLizduq5kKH8JbXZvG3cI77GfkNHB
6l3zrRHrw6fLH+D8pEClENC9biFWbVGCPf0VEfzsuSym8mBpUuzBkeFhPhrJWzGV0+1/CcURimAQ
33C5+tjFZdkGhEJ4uv2r1mrnEDR1A0ZNRO7GRlubV5dKEoaE6AiLpUbfkKaOlWD6fEAPoplpvw+g
4qwWHYIp8OYfUHhQ9a1GbIjMyq+3Dqa1Rc11yQmM4LwgJzz9qCMm21PqRxJtkgiinht5uxi/4V1g
5QUMmkC74RWr3aSeFt3bhbGhT6gWzukhQ8ORxwb1lufLdLGlksCpRGtmoNI6r3gTyn4gPYpc8352
9PLGyNLXp4WK7U8zhy9Nb2L5UO2nvsVxQcsPeDIBocL2eJeB24RHJEYgM6GBXdTlpXT+xiCir8P5
4CRFP2F5jlpSDHEA7AbMitx3XNhAfnJBna4J7hNJAbjH4Pw/7Fg6tVxzNnF50y2uGzwYE8/skSoQ
bQvWIsO/G+3x8Diiq/xOczpxV/k9rlL4HTcQx9v0jdtGw9+Xh76yYbnpaPZSqqWNsKztNJ5Z+E3Y
lofa7o2/JqPPry0x5kfTqeuNs2FlIXE/0wGit0bpcOkoOOuGWqZ1ha12F/5sTB+gTWACdWmhuwKk
n7fE9NbORJVj8q6h1UjbQm2sF2+bBjOicPIKhHWk2SsH3TZQcrvpx8DRAujFmd1/qzhL5SGmBgTa
0w0AEoWByA6v/soWv8DH+4nCJRpXpz+EP+m1DIvaA2e3P0I0r+mBjTYk7KCitng52MpqZqj07REw
odb/bDP3YtQz2uswm3ugd1PrPHZ5bj3N4LBuUt9/x+GPaIAW6xu5gNohi0PCEpiECaVjKlyxOPcd
RzOGeGKAYVoZT0PvBHtO7vzH5ZGtHMOUdYihnuXUuNWfvxgZ4gla7EyOhDpfW7sJ6PNdkOLfOwvS
sZ018GfAQ7tMIhEQJf9h+ZL+ckLQfbLQaj0NXlhuHTmjIN+2guYhl3EPBBVJ/B3q1Ma1G5Wz+/pj
iSxCdTKptbOCl8Nte9QsrQC7FoHeimyLCpkCMXzNZPC33vQQbcMeUOXlb+yczyRbEy0ZW/lE6fbi
ssl6fdbzifIflIHxNk997007zMV7CUzzy+VQKwcCqxNRF3SoaSUsi3WWbMAxpYL8ERcs+AepAXs1
1+6NGIgV8OFiI2NYuUcxWMEWyLDJlpA7PJ1B5koknpc1BzNBEySBF/HEY3QSuxgYNBDycniojbrk
ommD8TBP4KsuD3j9B6A7TItarSP1QV6sX0cJKo8OP6Cbg+JbjWnJg1nxjvGKLn+Qvo2m2eiFV10h
yi84aHy+HH3tc3tAGXATpL1JPnEaHehYog9d0yBaRIuoDbwKGKmkLd335njHgZ9fXw54Xm9RfU2L
fUqBh79ZqvaLnAqb46B8BG0bpfpUQhEawSPq2vixSArrFvb+uJtmDTlSLU/+xJccnc8RV+RK8/oN
haSzI4ofQ08XLXEdWVFvWYDW06HqfLv193GFgHE9JsgZY6N5vDzmtSg8EzkGMVjjxbxYY4GfFlM6
uHBPcCM5Ji1sqKqvt3pTZ5sU+UTuUXqlNA6QU1xEgbSmm3OoAJFFlGNAUue3uNIMgFWt8ObygM5D
IT1OBYWLBMwNbNXTVSNDwdHm6uYeZ5Pi68DO+ORNqA0NVexuvP1XQpHt4bOjMm28OBdHjz/mLSU3
tPCrIMQvWmoxKGwrCRFWGUt7Sg6XR3a2HyjY0/ZRPVNgbvSpT0fm1J43xPAP9/Xk/qXlQX9whkki
K61MqPNB2/iQZ5ufSHTP1GudEgon0Gk4I51w+hajSdclivZx4VZvkqRo3+oDwjl62TR3AH/yCHh9
NN/0NX47W9tRRTi5pNVYmUb0n1FYpXV7+guELKUTQ22DCOBBHwwN3HZ2AtfWz1HvdYC87dr6bCez
TScMAeAUMFAykRSPBkqSVlqj5HB5BtQFdvaDeFIZuDVS/FzeNQOuc6mR5RZUE83+5knUi2pUMJ/M
MHs/ac38ARQJ0nej4WystJWpJxU1qAAjCEaRUM3Vi4M4b9wGOyH6UFkZT3cwJNx9pYftfeJa2hGx
RXfj7Dkv83LkQ0TX6aOCLaOlcBrQ72arw85r3lNGo2BSG6BlYPPU7N4s65BlbBzJ8xLdTLNHJiRB
jIs2EkRAPQnqX71uUt27/O1XNhu/CCQIYv+mQnme/qLJ6My84ITem9OU3JaVgAGoT/6BXd5uhDrP
wxWchmueaab8zv13Gss0C6MOsQzZW3Tn0IGKkAQq0/5+6u3imPuU83qtLw7zjM49DGkY41PTvH7K
yU59XjoKnXU2A3CNC9EX6IF1wqhuy8DIwG/b8UFWPKzxLAo3TpeV7U4lkZY9/kOeysVPxxw32RC7
qaPvLRsNS4GtzKOhVdpd4xXaT6OxrOpga371DqDIOCDo2Wv2xmdfWeSAFlS6Q0Wa8px1+guSIKaa
OrPIqYmld6bemldj0MyfitGcfw6lj6b25SW1sp1dnhzUKKjHIC28WORDbqYIhQcGihz6EKG0ZkV3
Vq5B9tJcB/k5GkEebLMS9U7gcUG3VYFf+eQ8PbhB8OlR6g7q973Y1VHigBKAxrxH8z05YuGA/NFU
Z+61dDtYT4EjYK1KXJ0rs5932RT9h7uSBMPmg2PBdP4BbLRWQSbidIb8EEQ1fONQIw/Rh7Jea2JB
vY8rmZKvwoxxtljLXHIM+yz1pWfvx65AFDCVs3WAQW0/eBEyC5AmxNemsOCxRJp3g1dKZpNjGc6b
qRb1fnDa6PG1k8+VhmwmKETUzMl8Tj8+5maG0dPC2zt2KB/DGMkuMtr6qoM/eVdgsQ1nse6vqU1v
+Xmcp1xUpij3crnRRUOJ9TRyapFTj/7o7MfGjhFIdvo7jS25gZU9302kQAp2rFYXgtKLMyyeaG3L
2Ea6JrbND16IjEZSRfY+sSp7n6YcIBvb9/yAJhwpq6FwN+hLLG5rDeNXxgw9tp8xayiCcT5YVhOj
TDRv2V6shqJRRqEPygGZ3ukXHLLO07ysQNs5Q5PH6zz2TRMJZD0Raru8TFY/I9kHBxJ0BfLK01Bz
WEMdjPBYLlPrYcST4AhrCpdAL0BzIU7ijXDnRxIfEYl7FF1chHOfbTdfHAk6ZPbZNXjdmVMlPwII
zo5sXYm+RZO8lzP+uLkBl790ESv+DwNF25+rj/o0kMDFQOmmFlY/8E1jA7lMibfLOET6Y9E2iESl
2lY3ZvXD0o/B1MlSxBL15y9Gangl2h/UwdCjToYbgcQIJqwO77osKG7dWNZ/Xx7f+WFLYU1tdlA9
Jm2gxWGb5GGcGSnxBpcPaIZo0UWTA0t/zmHI+tDM4bG5O6/209sWo4vj5fBrw1UWoA6zS93JXGxH
XJ9zK834vCbGnDdBgO4rkKaQorxv381juNUfV9N1mqratNhwhXMdBdhadgAk5CgbWQ+UpoKkfszo
YX/QGtcid2yDvdW0yCq64VZ+vBqUpxw8B4OW/LLeZc0+VWGvdJGZaOw7P0SBLEpInqQ3BTeT1lfX
g2zNjS+7NrGCZyVvdl5+prd8p4yJ5aME4KBoGyBN2KESdGzApNhX6Ai5v1I9xFYF6dVUqbdCtrSx
AP34+skFAEiplFuUu3yRSCDmDTExMp29HmA+Uo5Wf5gNLdhLbcaQEjGw69fHow7Fq4xrhGL44u7y
Ry/LckqLe820ph96nmC8lHXlV9T/KuRL0zL963LAlQOXspcy6KRG4IIeO92saabLMu9gvw4NSrFd
NMVHh5T3EIrux+VIK/uEUgEayuwTvMSXrY2kTXGGKWexl8Csk6b4Xs4OTNU4yXdJ5W5171eigbkG
cU1WAmjr2eLjxSFUppBF51gXe73DU66zKEnALjX2VTrWKOdG/UbScR6PEwiKDDh9VTdYejTXVYBg
J9bihxGT06PggkZZVUMCPUmG3Rj0/UYS8IwHPT0GXNA6dHjJ7XnKLP3FZYZkkgXF/VAXk/kDPWAP
c4EGG56h19/os2V/yzPZP0VREkJE7ar0OhB+dNTzeHigFYH2T1AgNOsF3mcSWN67l2db3Z7Ln8fr
xoY2RSLOTJyuK9/S6IkXUbB3zcy9YWdCW59w4r4cZe2rs1Nszn4ucvL90yhN2Y9wMaYAcYWhvJZN
Gd+KXHzMhd/ctlq7sYLPD0Faclww2GLhWkgb5TSaRe+PzLEJ9unY9EiOa0osu7Su9LAYj5GDqD5c
rS0c6fkGpSRE3sAsc8Gxe06D2lbSJJE7hwdbzyCQz3m0S1L0FEgzXt2uIbUjayZFAQmnCm2nocoe
82xPKn3kLBrv2lCIK9utysOcoXufDrhAzSWU4ctTuDI+h7chxw/kCAUIPg2ajNFI182Ngdk5YFt0
xL3CQXQf8hbJpNeHorcozGfGnrd8hla5F0ZpYEYU1A3rlwxcFO5cuAJsBZSNN07ytQ3qcEMDRuEl
yN8sdgAvP3cYhiI+iGIsfyItWr8dhhmNg54e1bWeW5KL2kbSf/TM+ofeFeWhKdA/QCpyAqvQctX4
g919msIheoQDvwWDfs44F1sUj1+a+WqX6pQ6T798mWVWgERddBj7CeG82kDjJTYRcktiR8dRZEBD
IB5z82keTPkmqAfUWvBYvq6qxnysrHJ66yMJA74CTOoIIx0NzKLu3ppaVHxFuc1CSsq36GVWCGhe
nsiFQZN6cnLukYmQFXB1YVZ4+tOlDaonD9ro0OnFh1IiJW9UaaRoUtGuEECAorxpr9NOIpOCft61
xqUKOaHz3mSFGSInR6P18k86O4k46+AS0gukk85/L5JQhRErhgiVgwQ5xNuwSJsexW8qiKnfWO8d
HS+O1wdku3AB0LhShZ3TTxC0Ral1o2bvKMHbNyYu9HeyM0dsAYvyVvbR1no+26dw3QgDPpfiGabw
6s9fXKiimjvbCaBRoQg5HCvoKsATwCPMA4rcl4d29lRSDT8VBToC9odLR1OSXi3pHbDr/VA59VVD
leiXYcAspDDa0bNHIcDPtWFflH6zEXpllD66zZy2/Aau8cURqPEYa3JZ2btR67wDNK1sb9G33tl2
172/PMqz7JYI7D/KgEL1x5ddXKtNakpREC7ceJgPyEwLKhSYJshczIjbo02Z5VP5PjK1HgmQfAtY
fl4IJr5QWBOSekGfaLGAIiKCG0qID6Vn3wR6p2Rl++RGopSpYyuRVvGefRQ0x9gYjI9+M0yPWCJV
N2EaDBtvVBXs5CxSPwZQD5RKChu0tU9XlwQFYYgQ9kuIpsuukohQF03RvH6TkiywrPDjotq85Gzh
4NqbgShtpP7D/ojqvbzSAC0iFdwjjVFaW0/D1VHxVlPOPKypJRF3giAiRmDMO4uOwi2OrcVDV/XZ
xrc7S0vUt+PRoEBunIjL1NMYcmAiQ2PvOHODv62SpMtCi+qvlKaJtgMsbz9NII42CM4rBx7wW174
VBbgqNuLl1FC8mfYk7B2MXIGXxqzQGXPcaV+RI7USA6tVW/VhtYjslmo7VHMXsLsarPqESeHt1P1
M5rbOIUe9LDC9QXpuV2bYLh1eYOez57FtchbjCIytI9lazM3RTqbBfHMDqlEJ/HaW9qNzsY5fj57
RKHHCFIFdTSxJNLY+FlGlKchQ81h+tasveRg1f70ZpBdBnBz0nzECPXG2cARnn9Mki6L1xE7gQPI
XVz+vILY0x1bwYZOeNMFdXJj64N3iL1Av3e8bNwY5vmZTjwsvsm+BBe3s7g+6Lrnvmx8QNOtXRxs
gctch3zIwTdGMqSAmmnpoLFa5ih9XJ7GlYOO0JBKcMHCQxWf8dOzZQptbQBHbe0cDJX3YTsIzBwd
81A3AiF8MMlXodHXx7zD5tXJTSyxXM16rztgdy//kvPLBVkUPD8F3Sf26vLEbXswT27CIacZPcYn
VYUwqdGKO9eZtrLqtellXVGWJ7tDwGFxuDdxiJNbgGpE2GGeKaQ17mrEY29MR/RXRtMOG9nuajyH
b6sYx+phevqNUVQ2BjCjSuSpRgJay/mAnZs9dMwqDNlm2nj+rn1KgCPsTGUeTwp0Gq9zB5fnAiIO
WK53V4aO4dsUef2hM8yt5vzaMaB425S+YYKCdTgNFTda6qLU5SCqG3YHxOX7vVXgPXN5bax9QLAL
FBBJaakOL/ZHOExhFFS1sxvg+F4FUeZicT8FuzpI/hK9MDbOtrVTBwAS+CoaRHxE9XNeZHMoW6J3
L5SvStNUZFiJcZ2lhQbbs1YmN4bAQ6RwNxbJecZDGY+xsQuUu6Zy/HwZ1JATzV+BgH4QGqCjtcTv
nsZp7G50MfAAwXC1fvK0Kv/TTjV5N6b6+OXyR1ZTdZpl8AMgJ7AFPajbSwYfai6Tn4IBwzVhQqVf
7yDFd1V8bWi+/5H3LgYs6EruNVcO7y5HXptearUkOFyXOJwsptcam6J0B763l8nq2NhtdRXHJVJG
YdtedY3V7y/He2bZL4dKyxcZB8PjFvMWiWyROXrq6iEbssEa6MoMCxe2ZNh5fw8eD18MjDITuW8t
QIrItUJHxwQhLt7oY19+MYIiwd4ylxKPn7EwwkM5Siwuo7htBmRESwSl/Sgbhp0HMu9zE7vGr4yi
c4tTB3LuNyD+0waGovI25SGX/LQEypupOxY1Th8FEA4nmXF0kXMvN+ANK0tMcYPAtHEukHYt1nVb
RvSvZwji1Qg/CEFxlMZ8xBzjMIInWuHfMvloe2LkhodPW2zhhs7f1CRElOdtB60eNtdyG/tW40sn
8CxkX/T462TZLX0dt9Z/4FLfYDmU1N2H1gCUemU7KZ/j2Yi8MiYXLcc2tr+Unh3SJo/qyrlO2y54
cuKuCq5Myts4fg8diTdorhylX1ovcI+ifNhKSFaOVlrDYJ6exQ14GpzuUnTocieqSeyEZo97w5+y
D8OIAjAP8ulweZWuhXLoGINKoOcH7uY0lJV1UhpsSNYNsEumjlaN0czcGlm7UZ9dOfAUN+h/h1pc
iIWtTruYUTlOZ9z3psywbuZpdMUrMELevqjGm9Ep5+PlEa6GxZ0YEgp1CvK70xHaNtKQdswIvcrt
Mcu0G1sxJztE8nTZyS++H2uHwK69jbgrX5buKYUuqk9kG8tOdOQ1xRjxe3Z6beV4aaOGKVuveghM
/cflEa5GQjSLpwynN2fN6QizvGzacUp5MUeiABCM8rlvV0ga5sKtvl2OtXIVczP+G2uRZaDI3hdh
R64cNZn+oUcL55tUfenLUVZHhD4UNRWSRmdJubb10hsyU6LsYeBBkIyV/x6twuIuLoMtrtRaKINJ
MpVBNOyLxaqMS99FKJss3JI2BK0augNQnfTG7PLo9vKoVlYieQWNEFp4PBOXoNM+x/DWjAJeM1MN
6AktiyPuotR1ZR9ep0llvJ/G3Pl6OejahIFtUwuDphZv4NPFEXudL8qeCcumnLUY99B4TVDzl6Os
fUWe1yQUUL2YtMUxQvm0cyccQRB0qM2vYV38lIUp3rtV+h/WOkMhSUF8igrXYros0QNQ7Udrhw1A
/IiTHbeIGYZyPyMLuzFfa4MinYZKx1nM+2URSyrFiAy1011kDu3e0YHdtR1FzXKatki8a7NEMo2s
iwXvm37N6SxFkzE41cDZaDTJeJxL9L5FG7wa6UgtT3F2YVrzlVj0p1Fk4XiDiyLGTrT1X2R91SFP
cUQyGdCud/vg5vKiWB2Uqo2St6tn52JQruZPtvQQlI0plT4UXcNrK8DfRt9fjrO2r2Dw/+84ah5f
ZNLqxjEtjTjWAE/LMBx5ZeLOAfrHn5HE8LO7jL29UTtcSSd5+PCMprVgotCwCAqrJXSzYiZoA9H0
Kgia+HMfT/iyRUI8Zq1Xyo33ydrn5H1CtcfxHVL4RWKVGGmTdDpLv3YkBvGz/I7HnbnxqlsPwiJR
7BbI/4vbcvL6fDDdhgpP3rd3foWscmym4+71M6YIZjplM+pWZ20uIynyuDWtHUCm+AHlmQy13bje
F1OEh0Tg3Q9+8OtyyPOBUWkxKe6Af3SRE1Jp64tFkhitKY2BtZ/xPtj7jnTfG73lfbwc5fx5o+o5
Bih81RmG9XoapUFONIog2sIiEdk1xp7zvZnE3puiwkcyH8gBSnQndkWZdIfLkc83AZEdCmXUG1T5
djE+1CLkAKycifOK/AlnoPgzoObuvmyr+tayAzS/R0DNl4OebwIKSaryqDC0ELHUR3/xUaluNlnE
5oN+NainjOPBo8MFwnbaLwW36PG/hAPOCUPouW52Gs6IsTN0UxWuxBDK8mP8ILlA92PS/pi0YAsv
tjY6TkucwzgsgRepP38xutZJ6IrObPEUZ11sOfExcCOsAQyI/p/SLtc26rlrS1SdJooXSSKyREbH
hoCTE/Jy4W0VKqOC4UaPPHujBbu2UMBjUJh6LtwsS2BJjRgeFESQJn4Tv+HhO+DpjjGCPg8tFs6V
t4c6V+wvz9zK0OgiISiiCI8gJRarExil30LIZua0cLjPzAx3yZ5T5nKU8wsb7BdPT1DODjGWibBd
CTdvM6J0+QTQVuD+E9tugxQ8dNrLoVa+IgufEgr/LNXUZS9uoBDVuzkb3Uz0YK8p/1wv8uY9PgHl
DsPKbjc64RY1eWVBurTpVbeKJXLWACyqObZlwUUX2d1XIw29O5paxWdNGzScr/J0I/9Rk3JawFB8
WZAW9KjocS5RvMLJadrOmBaY3jQ82QkO5JCOxQ5lmHCXVRiha7mW341hlL/3IhyZLn/i89mEHEHu
oNOjgcLqLLKVLOozFOpx40IFd/jmuYFe7QvIcfj2TmG3cbmuBlNFCybUhX69eNfkwzzq3VzACK7S
+rqKJ/uhnif3mleqcX15XOcMCBRobO+ZQk/5FJmG03Ol0ISZld2U4xaa9ZB/+vGgsyUOftJN92E7
pg/OiAbSGDkQg7Xxwe69+unybzjfj8SlW6VuKbRjlsCD/0namfTIbQTb+hcR4DxsWayq7tZkTZbt
DSEPl/NMJpP89e9LLe5VsYgiWg+wvRGsqExmRsZw4hxQNJprrXDhwMUrn/XMaM9JtqYH/nrXinpr
CTgJ/2y16T85ULJxzmjpV9FsTuNTRpQLsoLa3+O13N8KFagwSqOKe6zKvLVijb3UipoimjVQ7ray
VTybo0heMndGncFokBZ5bHBvWfgwi86/w+zkFv2d2ANEycAJorWz+k+jUaBv0frDQfS8tywPTAj4
FVPxW242r8o9+G3XtAYvh9BsKqEAQLdOwnUmq3A0kiN79x6NHfzJnvo9P32sBV2zmMmUOvIW7V0J
HuobxKwLghJNzsim/9cYoOj6eCPvlshIMb0vBaCjXHc3I6LH9dRWCWyv0uztUORTgASg1z/ZCnlu
ZM0RbP/ukmOPkQCqUD6soXd0al5ar8OYC06KlmaoZ7c0fizgDfzK8cB5/Wjv3DhPZctSbQQOCbPT
m0gQLZK5gcgXHeAecbYTql7JH5wl+cFbJwF1XVbVNN0WtC3Qujp3bWB917PchEq50PO3IzLSX1fT
gld0yaHELcqKOpIU9JXtuvoO6we/v6qabyT1w5Ph9stHKtgCyjarkyEq4geB3u7O4bNowPDC0i29
PRx1C82z5DpFGbKeb1FGnM6OINnxh0E7OBR351BtHGYAZCiW0S0OYZKeJWdS76h0l7+c2a+/z3G1
XGvUfUHNd0MuTnaZHTHf7VlVCDFGIfn3bggQKStiSmRaokYzlnOwypb5B0cLYxhzUK3SEIMuTOP8
+Pzv7SrFEgaQYW8E7LfxXGuRT3GHOktUOvCQ9bmJXBoEnNQJ6yMg964pGj5gzeASJL+7/YDzOixe
AkIgGkGEhU7qoBifzXGUUvl+rT/mA8KoB8E7GAFVeLo1BdHlbM++XUbjXPlXj65aJJxRnLUiTS8W
MuC/P97F+/dUGQS2aDOCACXEFn2hSUptJtCVCN2UvA8Nu0FJrTRQqe615u2crMMbTeYDnLxF828W
9ObZ0/Pm4EXdOUBYAfrB3BqNhy2BS1CBHmxqv4jgYvCiPrOaaJV2GzpQYbwP4gC92squD4zufFVc
JzEhZXUevi26ZahGhhV9G4HF1srOMVREX1bDG2i9gJR4vMu7pqhP+UBFYWjYzmMj3V0sy4yppNeT
6zCUyUX45vR+cPry9c4GxI5iFVXjTndNetgHhW3VGqZEF4RNvPoXDUKlEwpAR+WOuxCX6Edx2QHr
hdyZFO72rCZVrmBKcQERDNI8elI4V/SO+5MjguAf1+nkWRhQp/YKsQCp1FFatLepALMVVRepBIWJ
W/MdEZGrx0kZ9alRhmLSYG5tdfNktCjHPv5+O28tMFOAD6pDgBPYePAVmbiucqYyWi2hM0HWt5/L
GKaqJu7rJ6Oyyutje3v3gcIp0R+yzgall9ulWRNFEreQJWrsZvtSeU53bloTOTGtX0+FgRhinubd
getRi9g8uhCC/5/RzaObLdUqelg0IxlbAgrlqlw+M9TtXpu68J4Ly0ovQeEZCD/YZvHn4wXv2qac
BfYCHDWwydsF+4ZcRmGiLmfK0Xqz1voYEhmCmBys9NTX0/ciqI2XSbpHwL29Q0TlWNHhwtgK3uTW
cLDUta9lWRnp45o8LeS+X3OdAgLu6ggWumuKaO3HM6lom25NUdkq61avS0YKjI9rhUByIzwGlic9
PqhS7FmyAjq55CaKtn+zKDZN2kzrIeA8o/G6DquG2l1dnnPp9ZfXfziGRhl7J9gDkbi5GTV1wdzV
cTdQhNbPS5X3XRiU1aeu67Wr1TKxzCOJUKDZy6+PLe+9XNQi6bdgHrVyXbmnn2JuYKcQFM4Onm7V
jMgMEKbteoSp0ShOT1MvlzT0Mv+b6FIlDqta6YIa20GoundTaZYzYYVb4NXerH+Js0LVTYpotPPg
eTJTuPrsOj2hLPzd8OHLppVzROt2l0LhdxXSRBEDkoduu1JtZlYiaRdsZox/SnuYPsL74x8U1Pau
JEMpUBepOgYzn7fbO1bJItMhKHCvk/xQ23xPdKviC6/lX17stOupG732/eJCZ3GwqXsPi5J9YG4O
sKS3RTHPtYDGqK/KyBZm356Q25vPciiSJ8cp+m+oY/nfEf+Tadj76JkPq68fKTPsOXw1gQ8OA3oP
opLN4qeiSyEfLSKXRw5dvQBsSDrl6AdTvclrNGofH+a9G6teUKJ3ANVU9m/tZaVrJCPacZGTO+UJ
cds1Mjo3v6QBeoOPTe0tjfEfkn6qQ1zbjam8l96QNai7t0FmIurnu4zyx8NT6dbLeR5W++Ac3S8N
/6pIPOmaUV3ctvJduzfWOEkKFMbmT0k/TC+jTqBZguJ5dUAHBIOSjPJF9Ea28UipSL4CeyiiKm+n
66xz2YHKC8TthX1wQu8JmRTcg3/oRqsXc+v3gqG2KQZXRKxaJv80h0J0aJ1nEE/BXL9+Xmjq/TvL
Up6GYMpoijvTR9GgvoqmMT9onpsDb3jvh/gxiicVl8j05RZQWOqaZ49rgR/WsvJLUztzcSqdwX5y
Z8pVYVy1w9dkauvk4ODu2qXCAtOwD9Zg2+adzKTqR5EXETyo/0hNy85AD7y3k0MpnGwb4d3JsT4/
PsF7J4ppDkQJFAngHdg+oPdlV11TRPZsoOu+zsXFy2f93WKhp/ELpnjV4MrDC5An3d7LdZ4S/lI+
cw+68eL42cqN6VyETPoj/an7e2mC1eAA82IrcP/G5QxDOjqTjanZNptQFMy6j8S4UZck+hN4M/P5
9UtTrxYIG2ChQDdvl9Zn7mTWZcdtqZ0PqY/uOW95ffHHdD2wtLcyEgVOhwJr3r1XS51ZvjazstLN
FDcRYwtrh269zLLh81jO9QGI7v59VBARomYGMsgqtx/NNpdE8xovj1yj6y7C04YPnd+bB5DIvVMI
7EXR/atZ9m2D3jAbavxVm0dQm4qQyod7dgpaXRM+5/z4U+0t6GdT6qf8FOnUmT3W6YgpvymMD8UY
51cIvMUvXGXyKBqR4PmZWLdurUieQiNB/AbSsEK+CerRfxf3UIs6QsZ/e3QkT+142JffORtKZkSx
r+C3uM63RpOhrnSe+yyii/ZvHFO6qVbLQwOD+bOFmZ7X7+QPjm0gpST90MvcmothpfIbyE3gAeiG
y5C68jdmpF6ne8Z4H2CyH4Uwon2aFdsD2AdmZacdVqaqFT1A4bg5dX2b/yVTTb4HXnrUkdg5i8wl
UFcgEuWmbWthMPD5WLTUWZT9iREw5+SmKZzK+SHtyJ4pHjwKC9Qzef02bmqa9FbS/sgi3craMIlR
ZhGJMeKLKRw9PvZ7j6yqYzJRRaxCtLvJmKy0YNobpxuVc6yHSJcY/xixZtdhnCl2lRI9NB9xgiiV
gX5NYE06wYBSXuuprk9z5U7fH/+evaUrWILOMSW12raebGbNZ0frM0jZteyDsZbxO5weHEV6coR/
3HlWPVqkdCtpVTIiurkWA+JXbrW2WYRWShlaXtdfinYCa51mvYCiyIjPTRGsT69dIK8P4ADgRjAP
wGh2eztSkzaerxcMXfVZcDbl1IeFxCE4eZYfpKj3995itBh4GLPvdIK3Gg9A+r1WL7IsquRchtnQ
iTOANbRaGqb6AwNu3cdLu3ehoPdUZZViH4vc5mlMCoMSGyHUX6GK+0attzozN6hdH1u5PyFQJ3nk
SlwOWsxbSMdUSLdkrj2N5Ij+etXlHVxZAxI7iL8cVPr3FsQsK4kZnFX3pO0zCuB5bWhJRMSuAXpj
UnmmzB89XpC6zbc1ISxQFUb/g1PIab49EXCO0hYUqYxqKKk+6n2QX1wH3qme3PBa8L+FXqLVH4cO
AfHHlncOCI841UWiIdVy2qQpTJ57MkA5NuIFRsplDKbLYA3Lf/WaoxZRF8vB2d+1R9n0x3wFV2AT
6SG6FA/OiL24rxYgVE15qvQpeQ7Mbrm6JTO9Bx/w/oqTPBDp0X81FEvMpsZXtiP8QhUR8pB38bVl
aBeS09U8xVnvvNCssl+sbMoPgpY9o8yo4sPI7CEZUwf4p0hCFBaRuZQyYnK+PpvF5J29AY0rw520
t66ZNB8ztM0OAoudWwE4+P+Mqq3/yahu9mAkAEDQCXXjU9Ot/huaUPOpH8vk0+NTs7s+wnRI/rkZ
d0PJY1H2s2g5r4jjLn8bxoxshp9p9SUzFy0aKo5S3Xivnh4jD2QQkStPLRqK182ntCEVamRayqhw
mFKh67ZEEk7yF2LQgPqe47/ezWCPEA0xAZXIb75iO60Bolm1jHJv6U6EOuPZhoHyNHu5d3m8oTsO
gNTuBxEgfS/eottvF8faIJqpldFA7+bNCt/CuY8thozyPDeMJ7hwtGts6PW7xprjA9s7Lo72nuqG
UYahKLI5N4Up86kL1pn3bv48oKT0QXZ2/uXxAncOJzrKTB7Dz0SssS2HEDUZNRquczSllqJXnLIr
z3sbFdnSHeQlO4eTYT96lsqxQUOwCWeCrCiWJsB7+jXd+b4QKxVJvX6pHPp9ZZsPv2uVKA+M7qwP
0gNKeMqPGjy4tx9w0bWV0kw2R24ggzCtSz2Ca314yr15CB9vpfoet48Fk9yMiTOgTvkFpoVbU64z
xEYwM+7Picz+0gDCnWxGpD5RxauinML/QWVp1x6oTZA4gI+oftzaW0BctHNPPGQvjv9SlTJ7l5ZJ
y7yxTKq/u2CqDgzeH0gWSG9W8bSRNG87ToOfdrM0VhEZPRopSSfGN9kgx4OXaMcKzHMKYKQogaDI
uF1Wmq6FZXbaFHFgGW0GBvGCPlF94JR3No+iDaOMQHE4lduC0SqsYTJ4VSORWrNFRD2LazwnxTet
n7I3q9HHB1WAnWWpMSnFFEF9inf2dlmNMzcZTd0pChpbv7ae0M7p8ZD9/R0jbKURAS25srNFKq++
WXSBu07R6AzZb0k/xi9av2R45tmgnDx5v0Ft0h98sb29hIGCMAUyJ5Va3i4ty7SJeMWZwDRV/t/w
/panJJfyKV2g3c6FPKK+ub/TZGDUHRVJJ+MBW6jmEHTMfLWVQAeqQignzbqX3ubAUL09gvHufDX6
KyCbqLcxirmdHl6mPFiHsebI16J76XLLuBYpKcljz7GzIG4xcDDF7cyaNkd+dXKt9w0WJOOy/M3M
+/Gc2w3qgukRueq9JfAi4K0ZqAcmY299Bs2q1BvzhljE1/sP9qA7X4KqWk2GE7sgPVjWj7HxW4+I
tR9fCaJkXPDm9YRuS2SI5sloytJGwAVeK4j+mvleCK8F6dVKl+VpSqpFXB1iGth/lsyBQarOdVLY
VnfKMEaZ+J9x1ZzhVARj83Wel+UfzR+yL0tqi3+IWwOAeh1MaE8LJWYrLGfTWqPHH+j+WjEDSIEB
qgzFmbFFiQgGGworycYoS6jXhKmsmq8FbaOEMTnfCiFZZwgrmA/u1T31AQVKqkMMFUDQypHfPF4B
Hneo0naMBANe32S8arAeC2c1zu00LeM1m2b3YiuN3Us/M3zuLrH1P5rXt264FqkdHLiw+3sO7Ta5
o4JwwLG+1euWaVIOMx0GuMeH7M1ApnxekhL9KlGMb4rMSw7emz179KRBjdAa58yqy/lT4Gwj9V4Y
+UjwVTnmqYIb9xx0zN6mYCfDCf2sgzfh/rJT5kaPnKwEB3P3oA6CtkrZEFdmXtaBdei5gXVxFC3v
WVGuko4tPXdc9e2qEAAFpg0YMxJ1HlwbJHAvtKT6gxN7f9EVLZEiNeTBJh7ZBAdi7Y0mQV42Skw/
O1N36z/acVeEOnfw1egQZYoYlWFwGsFbDEG+AGYvg47wH3mx0Fmr+a/KQ4yVkFw+uXGT/P74Mu4t
DZoK6Jfgu1TM6Lcb2MK9xiQTcXFrS//UQ0qeh2bdwF9mueU/r7elAhGOH8V7Sja3tgatnTgwkFUt
g52+4fWLzxSfindCW+ojlakdJ8OBIFZV2k0ECpt19VLWeIKE5E2f9CdNBl4I210TtoCQnrvFkSeT
NP38eIFqAbcuGjITYmPoqHkXAJbfLjA2OhmMunLRspsAK2bp56qYJyUm4H9eYAx7bmPhXYZFGH88
tqz+5q1lmJvBFQH0o+m7OaEySIJ1LfmMU0dRFbY1qEfw/7P/92M7e8eF6BiuLjWSBlne7Qr90vMm
KLpIO1YqxBV9xLBs/Ra92FYebOaew4JoCDu8reSmG1M0EJZZW2Kozbh8YQ6r3KXNoS/I/f6NW8zi
z8cr2/l2hJLwxKhozwI/eLuyVRYZWrEqOa0dA51QEJpTFrRdKNbVeFpG9IjTdApCYa1HRGs7Z1UF
XqQdXHtWvAn5QGcYZtUXxBHJWjAnaZVIE2RgBSxz1P6gRViH0mvl9fGCdz7ljdXN/lplsqzrTKHB
gvwHmcJyeWMkiTy1wXRE6LK/QFV+VpShHJvbvWXRWqcvODWpJ9lF2u4ClKWhpjHxBqOZPr/xC+NI
30L9pZsroZoKkBUr4m1ni5P04kZCxGHAAljoEEQnffI+ntfX47F5UulEqoiKDGFLSVrKWYdANuOZ
C5I/xjL3PpWrF196azKPxk5/TA5uV0R9j2I3ARSCiGqbf3rCIS6I17EBIeMOfvXBScvpWSSxDXQ4
a94bUmr/jks/RubgDS/wQTefrLkY1xPOofi0Og6efSxdB4EN998kteMTkcbwP/Raqb6WzoI0XDId
dRv3bhWTdKRoNL4R+dpUQuNkXpuy5eU001URTEENXvaAKxtARhE8zs05mer1TF9fO3hI788cJWZc
oo47pvOxPXOzOzpj4XnQWOlttoSdX7Qf9Vrv5pCCffabsS6+8Twx7pMcGL6/V5RjdLI3SqIoQWxR
DEJYQEYWir/j4rqXdeyCN2T3ZbiKOH61i8SUmuOD1Jku0paw2h312JUSn5UvWs0MryfaSOtn94Oj
Nd0QFoN1RFu0uziVJwIOARyzpSHXta6HsmXiWR2dOcqywL1UyGiEmdkbT4/90/3RYXH0VWHuAVLO
4dmc9ngycxsepKgaPfsymmvxX6HV/gcEe4dzKxj2c0YGQXW9OILo3788WMZT0ZyjeELt5NaylVhd
5wbc6aVd5SkoZPy2qXjp0niG5KAu2v7z46XuGkRsidY1FS8gq7cGCV27JchUrOx73RuPEb6wbPLm
VPXSvKQZ4ODH9tRbdutIfLhE6WAhzKIy2M3WJraB0EuLP66QQX/Jemt+CQwYeBaUnyL4mcrPDWCO
ayPaNbTX/vurrdueqqdb/ABg0JtENjHLbqInSP7n2vSVk4yibWhVPj4s6MdTwXzHhRGz+l2eTePZ
MLsj1NrOIb75Adv3du40o5q9MRo7mni0R8CQjJV4OzjyaNDp/hEiqKB1xe8F0Er3+fbLSqPwgiqo
pwi96yGCDtI+6T7ErY93dG9BeDsuJJVEuGK3B3aeHbcV3RR1Li37eMHRLPGEEnwevFpAgyIEVXRa
E4Qrimz9dkEZf9ga9jRFeoFkamzYRVjP8BS2S6WfUu2QRWpvaYwSEjiwMmK+TVgm6l62TqtPkVMk
9ZOv4UjTsVnftSA1T4930di5hqrmBjcHfUBEqbbnwlJd0N6cwPwxskz0RQ87LBbN+5uWVrCGaAE7
F1SXl/q6mIz5n1O4dz74U+pUdNomGIZASxjTmQpz87lYYvet12R5CgWBsxzRPu/ui1JwhITPokau
/vynWIC+G9WgcpwiMxv7p0lATyX79EuWlMGBc9opnBAnIhUGwQCYQErVt6ak8JOgM9gWvWmHSz80
iNRplHTbPm/PXZ9+zpmXuqL4Irm7un/yg3V8YWSrP/g+O5+H30EQQb2NhGD79nQLY7gTRHVRM5UB
KqvZ6oQQt7knUluLecXEe3WywzvnssFkA4Su265qihpcW+XJHMk0m549X1CvFIKimxNrB2vb8cgM
DoA/x12QN27bHXrVAMpbZhHVroUSATNiz2te5RFSI2PEaCEQmVEXT92arpFVZUfIy53TRJ2bahy2
VVa3OfmTyyht1vh0W7JEf/FL6+8K8Z3fRX94yXYcIukcIEhuGZXgLRy7g6Kl1rMYGue6tc7TWLRf
1rjLDkgBdtcD0JwiM/pJdIRvj6zTlXZKbioiWKTWl3yd53NaZgZFU609+HI7YQq1GqgwmHcB5L2N
wTovqCs6MCJy3LT6Oq1D/VLGgfXJMAszFC3SVHVmyLAa7ddXpQB5U0qhLmUAtQs2LsDTOFEgzkVU
lZ0RMXJDrNs1+XlJR+sgYNj1AYrNj14ccB48/+2GQm4M35JD568fg+6iG1Vyreq8Ocsi/Tw2TvGb
cMzxLb6oioS7FuEU+M11Ijc62O09H0BYzYA5s8pgJTe+yJh8v/Obco6aBXa8sFwH+k26UcpvaW0D
mE4XqNIfPws7iQRoaOaHmaKkt2tt7oa9mG655jR1g27M6PgLC2Eq13vjL8jsSBTITloMX9Rjo3vX
RH1YGuHQrZI43+73wijhZDoT+03+FJau1D5ZS5P/9tjK3jUhslYHiFCMSfJbK15uZY7do4JnjYlz
jmPRhOtSdO+l2RxNmO/uIueGZ4TCEcCGW1NBsuQTyl4iQuEYAkUjZsQ2m0Rzhgvyv1FW4mup20cl
gL318V6BpODE+Lxdt0btynAmt2nmCGIOyaGchibSJ9d8P5XO0YO8t0AK3TqnU3UZtn27sl9jc04X
XI4hUv/ZdcYs+9TBIO18taR6pZIGtlzHnMujztDenQB9SlkAl8brsYkx53Wx7RGihajV4adPCOKj
VgzTZcqM+Qym8Iih48jeJn6PjVhabY69rB3zSO9Eei67vrnoS+BfEmEdsYrtfUUHZXnVKQfZuyWv
UHxCYloaEWlg2L4huYdC9hTb0xlV8OygS3Jka3NMLcn4f2ECAwCCYp7nxQle6oV6WLOkRxj9XVMU
i2ktQ1JFC/H2cCaj1cEQCQDAaivn6ziN2SkVlX4GEfv6GT46vCA2aLupnHpbkihEoM2NydlstD64
wm7nX80eFEDA9bg8dil7jgs+HAQSCaRJfTaHgwfIrx1TiIhBKts41+ynUFMIR1557xCSDXDaoWcC
fL1xXWmRUWq3fYJS280+2lrp0lVw8pfWs5MBFuH16H7vfS4l3MosJLkrA0+3n8tHJB7CmgTALBHa
RXcn+9LV6LHFcjIPKh+7phS+AcHWnUEROrtJba4xga6+1OcC0dAvHIyJmoCTH5ja+1ygc2mRUCQl
c9xsYx/7JhrAmYiCWAzPNbndZ007VCvYXRBYcpdnlK7vFqwEQ9fqp9AIRQ1TFNfcrRDAcsXUhFnT
Fgdv2p4fBmX2v7Y232m0GsvPPQAMsA2UV0aZ/DeeJv3vY8lgp6anXpQzWvYLp55+HSwLwMupd6og
8adsrMzbsZtyXBSljea/yuiZ4EpGPz6ICnb38ccYrhpsBm5za8Ypy3yqZw49E855/myUif2SJsPQ
X/UCjOnjm7xrjDkshdVQGOTNs9ID8WqSpSUnEIMdh1brpC/L2GukegZePvwFawAC4KeEowhJ7tul
GRBY6aLIf8BQmvduPKMOIq2XpDzk7tpbF3uHrA6YJzUScGspNnLP0JixAztUJpG+xv0zkiBfU9Fo
B7DjvdSA3IMUkiwdEZ9N+OGuXe/WGTvYInX1TZMwC3iNWSjm6+wsxlEPa6mVp1WW3x5v5l4lA5lG
WKjhb1HKo5tLkLiBVlQzWRY82usbd0bku3GW5ppPAob3SXOuZWXL37pWZH/AnxS/6SFHXE+wdRfn
Jm2Gq5sn1l96PFXu29JN6/8mSyz/8/hH7n4H1RvAh0MVsj3M8I+3uRHw/gX67HzO0xl0bakl/wYi
P1Iv2Xss6NGAsgAwqXoRt5/cqRlM7TwepToOIKjFP1zcYYHh3wT7gKrX0VD13tIUtIVIF2QCkNNb
e2NtZDwlkqe9WGATq938m6040JvR/5UkkIlCWmgq94Ty8tYUVzelVcnS3C5HkgEZqP4blNrCPWUt
ciK/4BPUU+FDB8R41zb9apTAIFMYhH5GHj9BQjA+1WZmnRA2TM+Pj8feNwMFp/IuUCvgTW8XJoSX
JvZMlVioBn5iomEta5s6WpUUCGsHovzrscG9j0Zlk6oBcC0Sho2/E3Y3+laWT7CX2dpzUpoQQtci
XbmkY3zwSO09u1DPwXJA4UClJreLI5n3msXGViNs8ako3FGLSAeFd/C9duyojiujY4ww0pPavEue
OSx1BVlt5MxW+uxUS3cu46768/HO7VoBEwAMhzzrrtPKRE8lEB6mFlkNQ3MRTWo+J5k5B9f/Pzub
s04FB2QiT2AENEuGiy9boFtpdtC/u5eLAAEADdqPM05Dd5tvOHaQCQMh2Kg1rXR5cctGGmHTlrgl
0ZXFH/qYNd/npemnJ6spDZKRKWXa3gZV8h1dK9M664szPBt6oqVRRc95Cuus9HBvpjf+1deGoYW6
lWafx6wuzShua4oLvQGh6XvRF7Vyg4slQhHX1nqamKMtKDPk9rM/kEqc+6ZYv/RL2R+RRO9cODXu
B0sMCQlVs02JZ3ZnoGM2Ur6J70MbUGXLZ8ttxJPd5DU0/cvRfNPeqSEc5Nz8gJNvOwlFXNtBCx9E
BDluXoXzrPehN7btUXq8ExBSmmOyllCagti28mAOXZWLVqfb0/cMopmg/onW9KhpK+O69jUcfqRF
B0d1x5moqQoa0BQgye82L8BKZ3G1RjZTh9Pjac5l8WnAXsh8gP36EJ5yeKAaPzAiEIXe+pKppKqC
CvbIcS0cCmBV8c2iL3wQy+x9LdUCULycappPnZ6fItxWM4WpJTVNu07X/gBZOufhTHU8enzF9wqN
Kmyhda/4vHlEb+04wVjYg+mPMFBnkx65vkx+EyWq5qe6ztx/umFmFqbrh2R+N/f1+Bnx9uXv3HU1
42wbBTonj3/P3nckfKOsg9oRcwibSwFisc2BjeJyLGpXa2KYTyBi/6c2xiNw9J4l+OAAb6nZCmbk
bhfezbrU4xWFdJ+K2J/CoNsFxWwhwxih0YNge+9KqG9JDkFpjOniW1uFTIpysLQhMgbNM96ZiecB
ZhS51pxsqG2LT0Gu+WUI+Z/8+/F+7jkZSqh4GToqPBabwHQZyn4wULmNUkdHamQZSyR30Of5YASJ
e2IyffmFD0hDlCFbj+Yo4/K3S00dzbc1TRBGlGYRap7mQa0Ms3/rmu3B2d1dGwGmGuCnGrclXSjR
vLaL2RmjZrTHZ2Sc3FPspOIq3HZ6dhQH8uO93D0xAHlhggM5QKvjdmk9VWEiW3yMPYj4TdpoFhI6
gfFipcZRk2NvaTSYlTg6RSTgNLemBFxFo4A5gBHiwblOYslPaetlF2+Ix9817B/ELT/u1QahwEQv
tQJVMiCiVD/oJ3dD9DfDcsoUREWT51SJyQ/CUco3razXJJyrQX6tV3v5x9I6HlYat+kn1yrqo4uy
t8U//4zNpaQ+N9gJdfhIsC0w4zO4CV+wAxtKmvzCi4G7A+nygzZhiwFJU0sgi8MMDYRt0ymzawMU
Zz5cul7a58cHZ8+XQwWs7p8S/tq+9IY+53CkkQGni1acCtOc31J61f94bOWHx9p+Q0SAqYpQUFGI
qM039O1+kJqcmIJtPPecz8ZysTK/i0D9M2rs+vNbx8qbt2kNPq+ppP1sFcl4ZdC0r0LKX3K89MXk
MdNA0eUK9rv5UseO8zySPx/E4z/Q73e/1VH08rB/ctA377UJi2IN3djEaFk//lcknrgOa23o9HtG
m4HaAc3kqvAGcTXNov8CPj/4I7Wt4oI2b/49ay2jQp/SH9qob+f64HvtnUKamKSTBp+LpPJ2I+sW
3iCDGjjQ1N7LTt0c+09gNp2/BsZtD5zKTs0CA4CQ6ChA/7ClU2+oaQ5JvHDxPIsEWVbJuUCr5LRm
QHMgTPp3ZD77qZXZkffcWSTjTsCKIShgMO7uxvfNuhLAUdAVfdKcx05y0Z2coC4yLOkXBx5mZ50w
RzPujYehbbudRbXhe52FzyxSHvt26E6Qq9f27IVz19bvgP2al6zQ/zTlPBykF7vrVBRv1OF57bdY
HW9omB8tGU+iTDmDNHGqcwe15VUX/hEFw54XpQqvMNQkZxCcq9/ykxetmVxaLKPjotdW9tQtkxnW
XjuFQY7UsTb63smIh/ljouFitDlDesBaXi3rhGVamEz9Qv5GArH15DEIqHSk9YUYXftm9cfurUnn
Oqynw3bf/npJ2UBsKFmKrQ6v5+cdqHzKsGI1tA9OnTifmAHzX4IZ9RQ97YtwXRcvqqCSDz1r8c5+
Hh89GTuxFVHV//6GLeLVZ4CDdAQ6+dYc+j+kTlPaRXPkM3wH9csss+DjkFfF63MAYlOa09wb8pzt
rR3iINWqCviIGMQcwrhhvokJWw+s7EQBarSBlhXFBKXhcnucEkhaARBjxUDV4UuS5k1+6uzRe7/O
i36OUyo1B95o56Vi9le1ValtqX7/rUVdz4YpHnQ2006XNayCXm9CMw3s/x6/VXuX8mc7m/iGkcEU
QWVqkXRA2sssq/jctSBv5mruDljAdpdkgvJBzITkcBuQlkayJrozcR9gRYxyJBROzFwfVSD3TiH8
q7DLcBQRGdkUmFwL9so251NNNmF+YsYq9rXleVr6LkrxtU/V4h4NY+3uIkw+iuOM/27bPL7bwNY5
/ajoNvWLvkBoPTpIkSGikB64792jqAoH4J4hr9zm18YKbGIc6Vu5DVzoNWrKRrj6+DcG7sooqYfh
8y+cEEVRZDGPAuB/cxJnHx7pRBIzWZ1VwSwr7FNeyfGThXzm86+YIj4jYQGCvB3JMpbV1xbVkzMG
5O/SZWmizs/9s9dYR4Pbe18MASuY1vmXUrV6JX96IOweJnlDU86qa7rfp25N/kLSw3k710b85fGq
9s69iuTVjDgEJdsHlzx+9KZZtZP03P/CCHX5uwZ3wcG52F0QZTCyWsjhyNtvFzTqGqMmIy8eVTzt
grpHF85F3z7NtR4f+Ka9I8h0CShmuB7gb9yciASVEmn4PORtOSUXuNa1p7LPiy+rNfUXaLriA8ex
d6WBCbAoxWHDNt4urWcUPUGtgATBll3UTnrwIU2kDH2qHucstVK0etf478dfbW8/+V5UQ0EhEbFs
4mI319pWopESJVXhf2HMf0YgfGrfxDOM6o9N7UVkP5naZiXkzkVXtJRadD+t5CVLM+192XhaG7pz
Gpy80aneSa8GHom7C6LHxvc+Ju8mVKbEDpTMN+dmbfPMbjVw2ko76B3Z5ofS6fVIN5f1XWamRzrs
e5cBUBdTBqrSA7799luaqCXCCjsDC7d1hoVsR160QX89rRMia6R3arYMT7kN/8ZYELrP2hhNSWo8
G36LqE1xSOu0dy45j4qajjIEULLbtaQxHE5of3Eu12kBo7Ms57ykZDz2jnmxCgtVjxRq6sffa3cD
Aa7RKQH2BGj21mhhVmaeDJQJge4V13ZEhoKRkKPm2p4VXDDHnpIkqI/NqYghALHcrKSxIasWGAH6
MssYV+fHa9m7Y4SrcJaAPidVVmfzJycsV2ZwHcHBz+Ho/JbltQwZ6lmS0CvcXwmo1Jgak6K8LMYd
MBby/XJyKWh4re9ccqepmKzxj6a+9m4TsSie0WKMmQDkdkVK1T1PJ50BIW0cYVq3VSDgVNe2Kqpn
z2uSg9u7VzUmCgAxo8AK2Ny8Y7TzdIAXTFAimwxGM1uDa6ll7ltbW9PzHAPjt9bWuXRrroVj4dao
1dnxdTWXIy35vZXTaVbyHlDE0UK6Xfk4i9ksvXmOaCtN/1p2mZ8qoC6onyFDYSS5/efrzw58ZkpJ
BIVj5gFu7UkPiY1pxF5tjs2TZ6fN2bXb/puwlvkAU713GeiMKugEDAr3KupZvPjBzFxbKvvgkgRD
8XVGRPX6+gVBQkWUBXEggeRmQUZZppYhGYVqY1MLayNPokXziV614Bdm2RjNYZaNk6PITzY+pOnn
FOQd/F65O8Zh7sRN2Bmx+FIu83LQPdnxkbQQ6JsD24HGc1twH/4fZ9/VWzfOdvuLBKiXW0l7b/eW
2LFzQ2RSKFIUxSJS5defpbk5rwtizAcMBgMkY5pie8oqvUV5rNqlxLosPybcynoVaj5CJc2AzlCU
Ddqyn8kUfvCg7taeSJ+g2r/bErzeG544JspomiG+EPDvMS+Ts9F41yTW9H/WxGxgirL7irjkk53y
wYWGth6QhuhuI/V/20lXgD+gmwd+oA9YfETn/pf1JjsLOf0kOnm3JVEs2smPO1sn3al6r2eYe5im
M9ah6NYJ26wWQIERTdeHv2/Jd2d6HwWvGxYO0CQ0g16P0vVaonovMIp380UOZM2NhFXIEcHhQ+eD
/6xxvg8HQQZw0LFfkL69Ho6KZDZeob42dmV5CkJn2sCnHOasUfJfDxsahwgNIEKFCwRvwtswZEUH
k4yTanW1uIu0GrbWrny4hNrWZ4H5/qNeFVgxFGJ/NCohzLt7ybyeVTjRoRio0oA5zLuXhMrqwuT9
cZVBdUaA8K2h3qLPFYrf9Vwt/1nLbx8eOSFEUEEmQ4Hx9fAD5L1GZgH+GSB4dEClTD+oYeeWIhRr
jdRofJn1syDl3TnYB0WzdMfv4yl4O2cVGtiKDVS3u99RY8FIP44BvD0TRujx73v0w6GQcwPQhkI4
ts/r+eUbnlybJaottmI7WR7jbskRrCtTrJ88tu/uMswKwQO0JlEq3015Xg+1+1flAHeoNqzo3rJP
iH2JO+mWmqo0uB+TKbsHLaN7/PsMPzjrAB3teIE9iwQy9vWwGr+KmWmk2iUaIVewekQXdJz+D99x
nxaSHTzfgEu/HmWGNS9SX+wT6Sd5SrIgbktWRvU00+rwf5jQjhHAFYYS6VtTW7oWQZUSTCgOC/WQ
DDikqKblkBv6+zgfbQ3Um4DhxGMH3fS3U5pQ6u5EqiDwxYZDqfmfxVUApvjqs77SRyPt5DyI9mFC
qOW//njQGa4ClEnGNo+28qwEaKXWvAqvPM/Uf31isAnRv8IaAfewg0ZfD0WxSYK5QGUkU2yGlfMc
nsptwVtqU3H+9+/3wfWPhggI79gU4Mi8ZVpiCzAPEXPZ0jF3urarCPl1jBjvvEcLkzWqKNXLfx8S
zQEgvnYJ4Hf9eRjEJQwThAeqndkB9NG05nbZ6gje2SdZlp81yT860v873ptIYREEi+lhD5q5KG1G
NQUNX+L1vHQkgV5D152U7j9TOtqX6O2LgFIGNn+EF++dTYnEc53ZUMs2DqQ8oCYeNgIVlUsjNgOh
01hdUShSNMmSx5+cvPfTBY90tw9B+ggWfPFmugXLTK4MbjAJqbFzQbeknSdwPjwV05ewn/V5EeOo
/H1N3x+OnbyKEgNSZPDo3orfVTGAK9pDoAH/TtCHkMHFgjyijqEQ8Z8vMexW/INyBkSWMNzrw+FG
RGbYy2i0iiV7sn5Z6yUjw5fBFOqTw/GvyP3rVYQQKLgl6NsBZAEq8uuxeJaLYMPMgMjcJgarCVvy
WgZj/yIWOYIRCKPgRtuBTo1bInsNuDke2x7UsxhvFWUvOekhqlCmgMZ+cvG9fzGQVCMsxEUB6kv5
9uBqP+qhT3N8hiDhXziKc00Iq5XHv6/r++sBnSZgIyBsjRIBNKVefwD4RU6iKxHY8DAGW5wFWY3u
cfXV9eo5nqfyk/bhR5PCgMjTUSkAbHrfZv9TLNjW3KQaFc62zKf0aEAB17fwJs8/0zb8aFo7gRZc
T4iYvKtuor4tN2wcDfKxhvDY1Im+Bs6U1rKy9Ma64LOK/nt9Q7B4kMRDoxvYIGzdN7sWsk4hSm7Y
tSXv6PlCl/EmHdfxLMf2OqxpFvR1vMTBNdgj6ddiJWARQkzLXhNXuZc+r2xL+mr8xmWZX9qJlpeT
5fmfdBizR6W7FG66nD4IFTG0r/SnYJz3txl+exjo7sVZyDy8ZYAUBClzkjIDHu4kizqo+vBeb7G4
SGC+eVMVU3glszV5XqOg+iS5/GipAFzY0WkI/iDz+npLrNDfWkqfILSe0j9uodVNtWl5YGX6ZID/
/ayq+NFwgByBfouO4w5gfj1cIllFQsNsu8Kp6JcMsuXMwQUDWhBJWbsh/ay488HF+a+oWYFbE0HM
25I+k3kqJx8YCHXE/qabTFSjepqeq3L+THT4g4cBQ+1ZHjIA5F5vDleYdlPYwyyntZnx27HUTh1k
iBzhggIcfiESW7aWMvZJZf+DvQN4DaqYuEVR03zbhYlmVBzQrbUtF5Q82hRMvROIena5zJK1VKif
2v6FGT6dIgWE4PHvF9i+Xm9ucESYqBHvDSC8C2+KnNISUdoxNm04O/fMXQox9XJYrkw0d1Bcc8kT
NAkkPCLimT2ssv9s/I9mD94CoHkos6K3tu+3/7nRKrsREK+tbQ1d+2cFv4266Fh3rouANiXj29dV
uflMjcVnHYcPdtbuuo50FJ8eL/OblAIEwiyaFmdbVQZFq/OZ3sUh7S4BWRD3f//IHw6Fagya2HuF
8i2EZwIzGn2TERIwEg7Gw0bT2gG+1wwMGO+/D/XB+UStZ9ebKfeS6NvW6OgicPShvtG6EHY0py0w
84QXOQPEM5rW4WDj7rNE9+9DAkD1eglLnsCNCRKfcE4u0B3NS8KQDWZ50LAtWK+8zZb/ytOFUt7/
nyTQCK9H1EW+8iAgBmD1bWtpbtAVmtbtKuuTzy6FDye3n010ff9Vvno91BzYiJG0h1Br75NvrHLi
avMqgDX1yoCQElV+9/cF/OhAwFgExWwkobiJ3sxNdbkKNwYR0y52rCajHM8rz36zmJk7UKDXi8Jm
1Q1UED5j93wQW6BUASTp7s+B7tSbuBgaB9YmzJiWuD4HpXAwDcS1/nuWCFYaKjA7Gmhvpb+5ZFc9
uCRHmt3SUP0YpdiukygioGuu0+HvH/KDQwf3PrRKUeGCPMfbAqi1atyoRxqVEzhMQptPt/MMrwjI
3n6G+vngEkX0g2mhlwdK8tuefbpGsQWqcmhNkjjbLBHXl8aB/gdhoMBelFDSeur8LC9kKvsr7gCw
+/tc32Of9hYVxkeBCxkxDv/rbbqVhS/kjk3AD19g6Tv/8h5VPB2M6ckkKNREXV4eKOKfWk55dUK0
/pmR4QcnBXRKpKwIQvA7vJMV4+G6TAzW7ekwi2PO0/l21hXgycuBDZU4+/uMP9it/1YtQTbHUQE2
8vWEIYduF9JjwhCv6C7FmHeP3ln2ySgfHEaM8m/RKcyQaL95I4SLugIhB+YEC+EXH/Z5XSWDvq4K
pS57GB88IGZRiPq2z+6dj7YUQjrwzXEZQPrqbVi3lGs3mxBFABplZ51RZSs5WkmU8fnMMhugpxbF
7bIl47EoF/H098/70WKCaoxm1t5PQwHz9eeNeS+ISlET4FGy4copnjXCiiOUbP+EQRd/kqt9dFTR
7sF9B7Aiwtg3iwkkT9pJhkthw7ZZ6tFKexHLnt1sqPp/clTeLym67hgFHZcYcddbcuxYVoZ7DTm2
aibrfZdnpBlgpVEDtZedIN2uWsoIGFAEv8jfv2n0fpp7RoW0PoVYEHCnb9ZUE2pdR5Vti4zC6K/v
MnaIXWBw0cIHXNThGqdnxTZnhyLwpT6ExdqfrJekP/Zjl9bhpA2vg3xIoBAYgPPj03n68ckvuX/r
1wEhcL8oUMAIHRVDhEevV77MKR/ZDCFRs9D1Mt72l8j1Y+2mRUIAq5yutvwBLf22ounc1eGSZ2cs
Mf8ZwoYEAzgeSBztHHS0Ql7/GpCWyBWlDvJXY5KfT4F/oRZWXqtPxTGCDOqBk+2zWun7TQ+q9s4W
2fWpQMTZ//x/YlG6xSOjxILlBEcafgi2xUe1gI5meAJ6HYqQ1WRWfvr7B3+/KRD7pmjTAdaDrtnb
/A2gsiIRDqm2gwNJg+YjbRafk1vLRfZJ9eBfxMLrtS2QnKa4LvEAoxPyZm3diiNRDZCiIsGUwslI
k2GrLUmquI5UN19MDKrkJ/hD6rFOZmBhGi/z5Z/NBD45VAmHuEu4ZeV16YwZmqBw/mWODZwpgnIt
n6CGq9YjzIfpVFsZ2tvRC3j6/f1zvV8jrE2GDwYhib2z+SZKAbJ3JIJjUzouwiad86IBKir4Q8dO
gC7ph69/H++D5UF2ghACRS7UXd5mZ3BOxo8vetMWPKU59DBVdb9B8vCryWZ8tk8Ge385AbSGXBA9
HFy8+I/XO1D1nGerKeByLsJRX/dxQrKXuZ/hXw8JjaG8Aeolm+sAfrxTG4gAzpPZ4Dg5Fuib86OY
d6Hq1Qj1LUb/0NbjmMddXYZjd00Hhgq58x1BuSTYbhI3eNgvVKp61Aos7hp1NJgwkLks7vgmu6+b
21RchwUE6I+EZ91tQUp3NZdBSNtxRDxUa9GhjdyLBHKJQBDa8QCUUQb3YgJsXzMHLsvgXg7bvzMP
5tfaLGpe2XHrJIfdIwi09GLohUvqfoR4eVOJJQQnDHpw1SX8XSiHWTbj/jgFunSXHhFe92yA94Rz
QTzRGNqDFbRvExqSu2TpI3UGlTJ4YshImAJFsbz8vimIIP3n/AogCJRagLZGtQr9h9crBIBp3MU5
6ta0YFVN4cveZJ4OkE+uqoNYu+LwyZbAz3t9ZMFAgpLwv4CInbLwejwYpuSRBbwbgGHRPdtUq8ME
4aU7OUNZ/u9DvT9ayE2Ro0JHCQkAMuLXQ8EHgGqQPHUbz3o4kTLqLosVfpzIHddL0E4+S8D/7XG9
nhsaedhVuPj2l+ZtbSeZ1gTYJyB4V5LBzXSNzfYt5o65U4//4UomCfnHQomXtohgCb0T65gOzYjC
zNYUOanI41gu8yOeajbWPbq/5DI1Jvo1Km10jcdFf3NTyu/YMqKO0jG6lTeQfEairz2dz4eAQz4O
2Va8NKbPdVhPMas6qNpV2VNhE/qcwWf7q46MJHWWD5k6DFQstN4cz55MN7ixAShG/ZTJPHwJuQxe
Jg+EHDQl5vKpQ/1xqA2j9hydW7G1TDpzT3kQ/gbWHDLeqiJ8q4tVImDfV+Nb7FL3BOG3/ELYPv69
eliWtHm6sX8Q3xl1iBZ4vNRKwLr3duvKAd0Rrov7zgv7BIuiDXX0gNihURbU8suhj8rHDQQ7eiNt
F2b1gH2qvmyum7u7giTpBIEDyzfRxjSU2R0ZoCPeVAi7cPCgF3Ahymp5SqYum5og0f45MAOzYGYZ
th5HHAFocEI+CLoMsKrsWwcw2YCqBunvRb/bTqcRcTczdJrC2kmo19WRR430OKI28dUFHOmrhG/I
1OQkXXntQPu53Fw1zndu2YIDpeiCfbK/317lu3A6Ill0yXF2QdJ4s79nHDOggQH6WnKjLqKpEldg
hvCiMSv+4JPB9nvgf/f2PliBpxbBC6gvgEa+PkzTBL7E6rIIBqihaBbhimNJ3Gcgn3fQt72zsfv2
4WXaC3hZ8noYtN9TDTZf2ERcdsFBlnS5RKWJHDKKe7c2cbV8ITRzl7nXFuK5okznWpRhwJtIRvoz
ZCu8XfcRX08cYRucUvA1d43wt9hMKAjGbFkL+E9IhHVfCycCD7xYVhnolOcs+zZTeNymNt2pgJGG
jAKdM7mdQUmFQ+JU6mUClCAO4PeuJqOeFli/J8BLzR1AFFTOXRtXpi9qq5zhZwS2DahsqSmMGwBK
JnKvMt4nh9HGQ1eThZHo0A85XDcsCBeHqCPuznhL8bdFt185lbB1OZcjPQKouPkGdpKrrF3miz9z
yLQ8VYln4sCDKrrHTVHIg5iW6tbEdvk+EJputWYkYyc90uk5Y0rdlU5XP3wa4Ih3xOKjzzS3S9Pl
Y/pDKw9QJ9PW3RABRn1NbRK5r8b321cSq+ClH2l+U0BULAQrzdC5iTIK0VI9qP4qqCrI0PVCwh88
1fF4ybtu8Vdp6Mrn0eh0hSONGc5tt1na9Funw2NoyuUFjb/pfDULByCkJ9FXl5ZTVgduhNRjT8db
NJFG3i50gz2cLsue1M6VY9LQuODXoIJjd6GZtn4FGb64gHUAwjvoS6OHMozElTVMk+DoMIHQ4k5I
raDA2Yt1u6RikICMwxClKaC58x3nAb9hDDDAhQtdRsGnHWA7pEQwzkdN0xXEtHLhX3LwY6LW95lG
TtbBtrE2helVS/zQ3VGJqOXBldp873gINWgKR8JHdPhkWS8knl8kpCYDwCEX+SsM7ZafjZAu3po+
GMrnhVETIOKxtG8Af8ieUaxdv3gxlTddCR/YZg2m6ueGX/7LYhQMHKDBkb9MY8SHJgzS6jFcNtId
bN4R1a5yiwrAhkgMmV6WKPgZzJRMzVoQeusi2cXNMoFFVMO5mHJgcpKF1UO+VvZpHEr7ywciXA9A
xKsb4MvQdEhYlF0Nm477tnJ6SGqjQf4FMDEIg7ayIz+aIYBelIEWRHJEb7H4JSex/kYSX+BH69gl
07koM5CzNxG5P0gqpDl05bI9ZmCtrI9FQmFhCjP2wDZMmjm4mleT6aboSs5bz4r8Hvot7IsDGzK7
zHp8vRr5806bM5ZBhlTmbDjhHNEHk/gSfmLSbBPHmzj5K2gzD9VFRtNxbjxb8uWwc+26ep64kAep
c/zmnVx9ci7tIp9hh2uXWhdFcOr4BAcB6NR0/7BFkptxLrWA9ZEKnzPAWot6SBJ672a4LYPsEKct
DgTSwmDO7F0aZCJu8m5NfnsjiqlOHZg69QK1lpu4Kw22aO/FFwoqcnyC0JS47D0ps6siIgBG0jVV
4TmcMtKs4bxnGa+pLGTcZLCYvUoqDfOlYIlxXpeeP0iyl9eWflu+EjioEYB6aa7qgfSzb6oFuKsl
iZVGHBKlMMgZwSm7yZEQ0TPimboFKz//oeRcmHraYOfS7G5V5ggtG+frxGBTXaQ86e9okFKE5YlT
xTfb0/g0zAxJVEaHpOlYTt2tI7Fg9zEMfnVjuRkFpGnRwq2RGkVlG0x+eSiS2JQtFGjKCZKuavlS
oPEgmynpCEA5tBRjncPU3NfRwpk4BkZ2IDSVpNsubTobcTFsKf8ZEKSt54LTcT3A8KcLj7qEfmkD
IHNRtQSfbKvLZaFwi1qD+QH+pztzN2X9DbTJgSSJoWmjL0A5zRU7caLGrh7pVg3Xnub0DzoVRXEA
kH9NjkHqICxQiDX8sczo6tZQNJmz1kR98gsZN2KhceXJaXMoOza7kOEdFEkG0mhFJmByirkAxDvm
ApXGNJvCiyAYK4qjuCVzwzfQdK5jbDuFPy2rB9XFxa0vovQ7ZdXMzjal5vwOdGAnjnqsuuEohQ7v
1z7b1l27Ut4Wc4c1gTtQB5sUJjZs61iocx5nw49wl5dp4FDq7lM/lN0JbrZyuVj9Il0djEP0tA1m
wtUcL92Fh8Rnhn5FPD6jZpd6iEvJ+alfIW5ez1sxTTCBg1H0bBIclxEcFH0c0r689yaCfcsSTUXW
Aki8lQfhAMypBcsWDG5l+ccsLjPAHmj5hGMZ+hq+L4E4n2MS/uTpptXF5oboHq4aiTtwO+YXPRT2
1EkJYUt8pNE8kDxH9BiaON/uZ8PpZYAQFZEFwbJQCy3t84Iq8TVgQWjxINrhB1v8GNdKq/Af8GtZ
XBOyTteGYJu38wJ9rwuIWtkRyP80Y8esq6qzfPEbCEtwqzW1FSHMcrp58lWjAPxpnQR/pAUuzqSX
VWcmSMpztWggvHS/l8eq9bv2Ox68iqbpG/AB063oohVvpTHQd+wdCdXFGCm8mHAaYy+IMlMYz0fV
ODaFB1j5Yma+Y00KP3CF6CAKLhCmZqBRYddv4gQLvrEHYZe5FPqA6wiF+YyrFBbQU/JkjMZdyDbH
fgG3S+M60Kmg59qxNa7HxAt5R7QFH3DcfKyveQl5k8cNoTe7GtFR6Wp0V7YKxpeS7+CXLrrtt2io
6jwZiDusONa+oT4SCTKDqQSPV2yrqXO/ovnj5ng8AIq2WVQ7rF3PSMrXrhXFODyFgnNS93pUtzbo
ix8uHfDXeE4z6AEtZr1VHOyIhlLcVEfFKl7VwBHwbyzg6h4d5XQ6+D4qliP0VOcYljX9xBs8TgSi
94UCWWTM55g3SMXNUSi6oghB4y6sfblgdxibzdcq0psHimeJ5qsoWpAp7vSTtMmUJg8w7UbZPKKK
PARB5GRDgaj5sVBeJa3XIYEOvAqxTGtozE2kx7A4zcwwc6EykCe+McYQyRXcZd8sD4Opgbdl8Vxu
qH60cSagHVXEjkCnjQl6Da13UtYoIrv5OutSV9QbfioggiPqF9UUB6JexjhB4YOyIF1bN5YznhUV
ciTvcO/EO2ow84YO8XJbuJXD9ouE+R0Sq/Lcxm4OGonRfsG9lEL2mEKhwyYiEceUxziJmsEC+tRT
F7NjiMp5VRNlyE9ACED2RQgXdl+KXtnkoPJEfeNRIYaapz66qnK/YVmGKHnqUGCAvFnQB2eQJArK
1sU+TU64y/VVsYsk1HqNwt8oGGTwp1wcQoG5JK1eBMKmMCEdOVvKmYUN11lnGpXNGW+hXRH9AkMh
2FeDRti6UdK3PUlKd4Smi3xIxozCQ3SNV1UnFdNbHYOx/h2MWLwbvU2Bjo4E3A/wSsixa0bKy/ky
wQXFL0vPlxFn2QJrAgm94mIbgMSu11kbcsSRNLoZ8mm7TqWNSVs6KtaaASSHd7VIDQobAJjNjfBO
dScHmrIDD0OjV85tBh9h6kp/xuIgKo7RKONvmUQZ+ATBHxwCvYThPdIj1h+KSJbVVdfDk7EOiZiv
RZL1/bmI8FjVKmFQnyXomnwJrYmmQ+e28Ac810x4JDQ25sTFrL8V4YJWEnIIepfNSKQa3UEIrs6q
WcFY1a5oGUwhjJZoLssLRNYJyOgolQ4nFK6CvNXomIYQa09wdmWH9+aIfk3Q1fku1gaDH3hmI5kb
c3gr6tjWKXIOVKvgh2AQ5IGE0sBaw34lVYbvYyEx9GwpFH6wObu1bELXlQgoZfa9t/GkGwGXIFxG
2NZ4ylE+uTKLhnaaDS1AWjGaVQGqFIVe6z6e7LVcRO9rPRQbMHq5FaopDfZtk28iS44pRQWhJlkF
xDjWHsQtjEx9rWbl/rGc5RJXz1A98dyVESJIkxJWwzcn5yeSzwD8obOjSoRh8OOse8CaHxE4pwjU
0tyXtZ5p8lNJ6IfVMfyj7LEMtOJfS7lU6GhAEa2os8wvHgw+hdL+UBXi4Iqkt4cR2MKsBhBdqWYA
jQfXWVXBfsRswWBPgrH0YksWjmlAbyo6DVk/pE0yctgWbYnstwbMxCVqEun8XbZ1M1TmgLf4rSnN
BTICVlyZUcM5JZalLPAEQpLqjuAaf3HZhBeEY19udb/l2xVuBoTVyWgQmsDhN/4t+47cm0HqZ7sN
wXCV9H4NoC6XLYe5SyBdszNWSMOron8M/brqxpM5ztFVKqtLTtfsHisSJY1BGnAE5yIuDkz65Yny
FTiXHoi1qEk9SXizZLS4jCG4kuNwheo6m1c87oaVkoHLhs5oS+Y8FQi2VNByE7i1qazJ/+TZllWX
mZq6pw7GI1h955dn59CdavspML/GtEJZK/JpcR6NqY+b0ibJ3ZJEq0TFT4urpQ8twJx9p76mI0WY
6SnHMs8TzJOaXMODvjZJPEyNXBS5jDWE6JoZBNOkZUs3iMZT3X3x0BHWwLsaQF5YxVx3qTo3E/jW
5PNYo645fTHjkm0Hb7t0vIC2fPa7K1jat2xSSMfzaKbF2Qoi2Nhalk9zbfoqeNxkbMYmQ8FwPMWD
csc8dkNZZzIHjRZ/A1WxIUQmYP0wunor/MJx7CrFWmzP9B88feRHF3CIR5lFOdiH4z4fYPZOpl+Z
nlx8XQybsIekmvLfC7okcA7dlEAmjcC0tj1nvJ0rjopbD2cghWd7wF/ZEtiS/YqCLf7pNMU2Djnf
hQnAAbDokLD190pYd0H5lCvIk0AGpvGoiX0zQQp4JdzgBxy0UAa4GK1LHyESWf4pojWDr0U0lV3L
/WKLq3lIp3vp8u4FYm25aJkPbV+jcGu3iw1ee7/hBTCdl4i4KjiPhuJnFPbhjPeXoabgTOm+xGpm
9GwKQbY7K0ky4wCGi/wzzPHMDz0Csx6FUJk8L1L4H67gY9DA4iRUKMIMFYowYjbL2c51U3WmtlTX
mU+9blzpivvAZOiSQDE6BRCWQMwOLzcZrwTiKlwuo4lPYLHAjVVqmhQ1NIjYHwFLga4GSwC63BLo
818TjI3+cdx2PdKoXooWoCnXI53heIuw/eE/t8x7xtMtndctojLBUVd0+mYuSIrVgBEeakKFj9FO
wCefj6H22XOoPJoEecX9VCdsLMaa456RB7OE2R+d58gnPNtbntBcQN7NGWDN2F/4vQdp5ycQTyhr
KAKoL8GiggmBwRKcaTRoyhqcN4PH2Tt0Z3uIVtQJmeFpaxHiP+lBJ7BuX7z7FUiqb4Rm9OfQj+Tb
sjL23SFaRq0aKtCPOoJcc0Mk3R5XeJhjfmkAJqtIy7VOoBtCm1gAG1ggN2N1xGh8bVbkOCCbgrZ5
WJeInjw8lx/MOk4Pa8lQbrHK8h7JtMazaFCAdm3Q4YVooOytvpYFLFbrlI7LPe5r1BD4Esw/VJCO
f7SaRwW6EitM47e0l/UG6b57CHolX4gj/TmyAfcn26bkocMJ+r2oEcA9gdLJiJQ/ROm26pIc9CAd
5nNNoKFb1iFyUPjap2v5qJEZ+rpDueFHFNmxa4FqKfhBqxzhN/SOLTor2WbuUMdZBWLrifsGTRlp
7jOkoOwiqTZwA3g8JC+my+Wdi2P/o+pV76/0KsoZrcm5yOpQ51RdMdOV8oD0G3rYSzWPLbO6Gs97
tA5+MZT6Lyt4QcoLiEoW99Aq2wXm0HZUDaS/SntA/DLcbIvy96T3/B+wzOdLaN+RrkmnLnlkU1+t
tZQSBWSHVu51YbeRwr0ph3QwAFy9ra2T2bdhWBzBDZrjypnX3N+ulUD1P0oDac5wFavjlA5dUOcx
wWW+4D1Diywcg7AZcGffbxGebTCbJ9QmgYzLoOkURiMKpZzKhyg3br1AdSP9siFaRtfPI3E+LBGc
lWqKEvyGiqNYzv2AmmkjWGixfUyAMv4wwAKv5maVUdOVQSUO65QsQ2OcgO5ZDJDdrTAJFL9oVfXl
TYoW4h8BR9zHUSPhxVncI+lu7ctzSoaZI2QL9XyP04DiEOxy3I2lXBpoUefz0IgKOrlN35vkMUtH
dC8meEXs/ZdARle6S6aLDoUMUs8GdN3TauimD4TJQiCljhY0PedN/ZzXhT0ClDvqFnp8lLeky+Ak
YI1LERigj/6HzPNytWq//RI97tTrcIxmnFBwv6cTQmF/kW1jbM9WLYKzfA2pQ2Mod+Q4zFUlTxbx
y49qWZDLJmqLj4okemiHVPN7+MgGt2mh0i8WvVRWO50X92AsDy+azQE7yL7IVG2DGD9yWeFL3uSZ
l0gN55SgFLCseDoM8sasSXCR9203kR1rbKfdVVKu03cEtfxb50o8jAUJFMX5L9HHAvTXnaE2sjlw
XBMckL7nyLaKNVSQYQwlBDJ6jUChythPkvjM1pMHQAu6YgsV6MjEdqjBWR+XGlD6+BHhSf6QiqWw
jRPlckFHFVW1KrLgXPh1Si/nXM/n3g2OnYk17h6HDYWkqw46j/pIIdHLEOt7pChporKXDYlLd8hQ
6MbzwFGwOpuKklTNitb/I+SAMn4E+2zMWidW3R3RxKX3QEwJ+KpEKE6pMapOwM67l0wvxbVZgh5N
tj4OzwHu5yM6TAYHoR+q/ipCP2uqY9+zuyCO8LYb5y0/yEmSHxT4P1Vrb3AxwskZnLBSbOlQhwin
vpDVRwgjheynQ+6J/bYJCQysUbg1akgumkcQF4OfHBvg5wRkQ9egZ0Ge0z7mt3ZCBNFss07QH4eo
y8ltBjW+jinpDj6nFq6HfhAXQv4/9s5sOW4ky7a/0pbvyMY8tHXVQyAQEWSIMykq9QKjJArz7Bgc
X38XVHm7RCiMcdXPt6yqrdOUlBOAD8fP2XudXol2mtoply4bnx1ASDHLbTc4YXnIunwufJvmCcWm
TmwOnq6ztA+mKXongE5A7MUtGAuz7iTxzmv1qPLjttEuZhL11Beqpt+nVMasTR9PhK52MYwuSfZG
lOTPbJODmt2WaCNC3eex/UiKxV565bSVR3hkzfq3Ak3Gl8oE/OpnWq4REwiIFl6UsGn3kON9ym+d
s/GqsL0ZiznRtqyMwoHiIWn1Z3q9NPe2lqsRl4h4fhaGNap+Ju3K2AqFnA/RhNanvlNN5nOVo+k+
xrRf0jctQpMrqUhP8xuv0G6GeblmsvlY8RGtafUY0hpkEZXo2r1FIN1tKKlR1i3y7HJYgh4f6Jjy
4DSARABlpfpNzm2nvAv1Yv5WIHpwLyqz7J/cJIlu7cbdJVGtdodJ0eKWbHurkxcwZWYiN/C8K+HJ
8RMlC7c+4JEqjlyImm9KHrEztJPOT2SFot/O49x5xJaDQCvKdeCm5iiiU5U7k7sNCSJI6jhmzpUz
M+JguXAP26jO3C0ba+SRvBn75lAh9iJ7VOfALyQ94fMPbW7EbJbmmF5LM5z+aji27w0+ToKWS+jf
Kzcm6l1oeR+E4VXTnmesbsw0rQlj0ykkU27wZ2pC86wNKGLkX3Pu5VxHHab5hlYXJr7YYkATyIe9
M8aQ3D6pfeuzPTlEEHobJl/RRoB7EpA/040DosO7osBL0s8tTRJU9Lex1K1khlps37mCoQmdSXsT
l1GhbiobZhid320RBVXZiEfTo2fYsaew0QUyxz7HddjGnVvbc03HEDpjv6AmyeqdVLhjB+qYctjo
bRzNe4+k+xP2aGNJG1vcXORAyekgyVr1G9FleMniVovQGEVOYW6y1HXJASmcHRwPdlQG5lwCFSTo
0/JdMmdIIQPV7T212RjNKK3dYIhCuS7IPdPYts5yUb/WcdvG11PkjvQu6JKMgIc+loZkF030TA/y
fFIQoAwRks72uk8oT0vf7oymf2r6ppn3BDB1pGzS0EDb5E2INwHT6bHyoIvJdKHR6xkSqU1U2OyD
gdNoZXpvRHYzhBsVvGgOQlQ2xqNJ893yuimVSSURw6FjHjrVxlZFW02dKLtUFeVZjYuxuEinsXGW
nyuS6hjDq+gfbG2YCbUUd3arVxqM6oQ2lP0YQ9QeToZNXynWyDV/HlXtYE2ZPl41Jkl0Kgb1UH4H
ZD3MlU85mYvYrq3tKPweerND/2gz7fJjV9Ie9zmj84r45mqcndeqW4W2PwGenz5SbmnVx2KwiYX8
0LML7a9KqS3V3uU5NcJDqA0DReXOmN35mzJVi6CHcC5+KZHOZnuGaakmRks7bsmRSHOCT4apqCxu
zYl08mUZSGEA+W5rdqCeKgQKZGCoqEB5yHg7mCe63rEOgzX3ykNh6RWRRj/WFsWScGglEmehNiwp
C92F+8VuDNv50ttu5oh9Qp00ijfmZKd1RwYqMYtPtcsp883j6hoGkzsZyXFKklzcWLIBju3jewP5
HTtT6BynFsvGPjGGofigckM39y4dNsYgJ3U+39k1v3+1UV1KBSD86eD3LUqiKX+0Y1WZPody4tig
ViK9Q8v85tFsLfP2pMX74UITA0dmrOqUUkivje2lVHqgznbnZMOhK0Z6iYgyT0aOyr5LrxFExc2u
Gp2+umxndU6DwSqM7DNkj7Dhntu5bUDW01QPLVKTeZOWcta2hiILh1oGyRZfWmbpfspYMfcwAdPp
QyctbjOzyvkaiEmARYD3LP/qoyl+badZay9sNoFsO5lZ+JcStZW6iZRhfIKyGem7SfWy+6QqjH6D
ez6nyRLHnxlAMcuqz1GXhQ53LcObDlHNv+RzbsjwImK5fOutJrW2KlpnuUeYqT1hQCLHZJGz9za9
Rx5ug6lGuaWSGuXbzE3nz7Jxqnv80NqjdCPV4cLUJUHXxElJEYEYcRM32G03lFDiq5K7960LvQMh
s9kV1ia0w/iz6KJO8werFcOmqGv5qdBnORLIDqq61Xq9+SqBkn8a+2y6VAj2c2QxlX3RdwDvuaTZ
gWKwLmhymV0YadqgGRDzB8pAQx5U0WAeK1bPuJn1nvJNLUMa9JrJmH3IHZpkjlwbuEYadV1shliv
6RFAYZzKPEmgL8WsTY91VTukT518KLdNjrx9O8dUfu9TdsRHVWk7ctIwTGkOYTmxpK5hIELINRvR
R8zbfUwaC9F0Vg3tJ3RH7n2YFVq2i8rQce4rOn8/NzS0RLBjTtY3rxoySTLG6uQ2lFZR+tY4ZUEb
edPCdsgcSM1Aw3J/nOiC+6ET2giuI2+Ki0Ed48OImLm6srAyJVypLY5vry3JZYCTo14DbJLcz6ir
8QdM61bu132YRuSeO/r3cvCXFD6b0DE3jeW0n5uIsymYZIGeI+XqzmmceXS+7edQHkhrRea2c7si
PqKmUgo6GyZFHiTh3D/NyAS6gGuk/FLYWvwVkL3rbsbYmo4F4KdhJ5sm+dyKEbmyG8fprajNhNKl
7lboFuUsqLIIvT1yX+L6Cobfu1rsDZGvFXYsfJQ+1GEorlLtFUNJ54O6oO/qhoajHYfVkJvKpgln
8RDH3Iw39OICnu8Q6bRbc5LTrUiNoeaVTJa6idmB5k3UOjk7nuYhuIqGju3c80Cr7zVSms8U9lE+
DBlQap9pSeI6nZP6GE2EWMGAdWdgc1uaElpz0vyVNYb5qHpTmG/Y9pk3eieF/kGp2zbZqFSCPkVR
Z+fc8Tok3VXXpu6OzciNdzRTjXe9Wiu971C80na55nV3VhfNi/bP0q+qqLVvQeuAeS0qNvGNMmeu
DOJEytsEae6DkTRNcWw9u4qD0BzSyG8QHYggtMLIpdZDkLFzW6riSwqBtP5g9VFNLlOzmp2mF2mx
62vTI//DBZAkrJgGv5da/7nk7DX9XIOD84zFopy3jYr2jbxb7ESBGnsJlHTH6I5UUmT1SUtnNwlm
U3FfnKpzDb9pymkIWNzQE9KiLOjvPnWeedGolbgaJrpc+ZCQyLK7RVFe6pVCCjvWuMntCBD0j401
tK/soRS3skRdkkVktlWun5Pm+m1KM+inNG3nQ4qUIicHq1CaRR6UPbVxaz1qE2Dio8Z5dzcXmk08
8L5I8xddGWpxsEou1COVmG4NPSpzIXuCKvKwddruiim2Lob07ChrKyyQX3BHEMAh03kwj1ZKeC4p
jV3MpevXNTloJ+frW5WG9ilD0zFJI/ITaORnHu0Xfd4y6A85KI5MMorLn/8kv+8jjZMoBEtt0mX4
CCe5eqhoMbAvKOH//lB0TUasCz2KU2Vt2ILAo+Uyqx2/1tAVGG4i9pGd9ftYa8ozrJK1qnbhJS9d
2n80hYBEt1LoxWNdsuwG1w/TutxkId0SMqdI9jJN7U3dz+dMDCcmyCIYpic1eDOUgatPl8l6DpGQ
eOgHpH6Rz8N04bKRnnmBp54KRTOeVh386S8TBDN74WRT6vlI+Gg4O6IAN0It2+aDRdk3ba0zcsoT
c0Ojj7tOII9bgkr927mhoxDvOhz+vmc3XxJTzbbRiMY86atzeJBT7w80IrQqNnZm40olikWuqRsl
8XwyIO0DggDnKifsPfP+fjHsLdPCw6fHjLDhK6x9urXVWtwO+UyKIIlfZbV+hWpD27auYtwMjTv4
aR6H9409aR+pLPaBjkbm4bf3Ejw+aL5NzkwcNcur+GnBcbVzsGnwUrsW6byfeEhVUGkZxu/2KtEw
dy1T0iVzR/dnYzWQnsY4uWl4ikvXGcwNLQbQk41qrT/PY30O2/nrVDGAQFLTQnrLPumtFpwSax2l
E67wSpxNX6ifUNyUMBE+YbRLzvWYXhs2lidbvLq2sWDnecK3rzBNOy2kzEHCy9Hcq9opXxqq1Dui
mq9kvwoff4W5zaJhPGPl+XWDZtyF0MH6WyTNq3HtyW0VAnrWgzVYu5p2XX7Tm86u8Op6q0S29FWt
0Hbvz5eTD0vHYuYMYmMMOG8fFjHJZDYZdSVBMgMvO1J3NH5yN9FwcCPMrAl0rUFJCtz/t5c/j7s0
Eln8tQ4OoLcjl2ZDg6Bi8vzQmIuPuVKU99LISaWO01jcvP+Uv24AWHghHi/nH+fRGhyTGF1aD43H
WGXk7tVRNnttpo7w/iinZqnFjRZrEetfW9MHuJaHpFEdNtDJanEMV9St+rI4SvTxZ06gU3PF0nF+
YSZ1llrQ25c3Z17XOBCYfA+11vUkZHhtov35S4PHoAZzaYbjhiAgtYL3H/HUi4R/Rxc0Oipio11e
wU/bi5Kq5D97brbzqBefcz2yim3uCWPcvj/O2iq7rEGMlQ6GTgv2mLE6GzpFo/eBtD2sBFgFQcCy
4lKhbalIYJ9EwEDzmd761iKCvB4N93dbVS7Ds41bDpVLuKjr1u/9oFOepbjsh0CyfRNY+ybVHRrO
jSlsQ1WcI/CdmjkwGxcWq0Hefs3XjIFwpBIbq+/26rCjB8xdSNOgLf3R3DOH1LmRVi8WguicyIYX
G9mVFeSFRsOHNAu3RVObF+9/w5NDLT1adbAV4MZWC5x0Vhi1oen5ppKYXwBV0AndSOqPdRKf61H+
a+iytNb+91Crw4gAw+4pNHn+EHvAqnX6iUbkzwJ6fFsIMukt+f6jrXdN3SJwWYgO6g/Cs7Uaj8sN
MLc+64NRGbU97qMJaZb0dtnSO8AwpmHnRKRwDJl3Z3ay9Uv9MTJgIDyFy6m79i6meo+nUdf7wO0y
93tRVd5FRvUXML5WnVmDp4aCmKiyN0MbtMzVHmMD3s+lUHtMs4P7HUm96WOLeBRDq5y7Jqy/3/JU
2MUWPvDSjWG93vK8b/UkQsWqGNMVFRftY1uM7YbihH2fu/k5V9x692S4xZwLKQbNIsDL1ZNpoqfx
iesNwaQkaCRtd2/9ME3goaBoWlX8HlTvzny59Za2DMp2QlxmLhc9bxWEJtbQCKdCmelS5Fw65mSH
ARTJU4tXeEfEYQUkearLuG/cl1hO48NvT1lCGr4i1yODZ14t/CGiiNbKQgSFbMVeZLuqujeKqL8t
YtcKKLVWSEaqcw99Yg7hzPdAm3lwD3FNvT0vhp5gnkFEkLUpdRpbV2afCNX+HrUJWoL3H/HUZ13c
+Ka7AHCZTG8Ha3qEIcRmAqOUkfheYY/XVRt3t6Em451oEJspdaWe+azaibmLZQpMK/hBmnusSeV5
4kRqlNUCJXqrX+ukbam6uLb4kovKOzTDOD468ZxdpqLT77jh5c8khY2gwbHb0P+GUlnoFQmZKewa
QViFxkajufi5CPrkb4lCbQEIojFdT/mJSzpdpVNEySoGvUa484ZZYh3aXOkOrW3lX9//Fqdmu4PV
BUM62gV1Hd1h9iwLwx77wEAVraBBVPIwMFA0IZaZyiO9VJMt7qXwmCV5dwhhXgy793+DH9SHn11r
y4IjNrLpdA8UGQnF2+nQkuTUlw5GQVbbxZG0W7Fz6H9+cKIk29adnP2qE9ZVp851YOUVMm6+cND0
fUYpBYHT+7/OqclJqxmXOBtYhLlG8SDgj8JKp8Q8j3FxLKSQd4OKuUKJrS9ZHTnUmKbmzNw8NSbI
B2JfILGcVqtjasxVdVbGSAQ4g1LflPqwlKKEc5dKd8g2FO/IJhSh6Zw5OU6OS7OAhVSJLGHdEU2j
Cj7HpNloXm7Y1A9EuYBje/qQUk2Jsc0qarxLs8Y888lPjgvccNnlMHKvv3gl4inprVIEqp4bByfN
bBtZsUiPIa7v7VBJjaIIZrIz+87yGtcTjaXFEQYQG4DjshZ+CopH5L29buD0AJg5PCXJ1G313rae
3p9AJ1YUjX2wjbOA4UWuOQJoSXNLeHMX2G2VBh7UoQtsAYgouug7tuXB7/RJ9wkNDHj+vXHx/ugn
Xi1uTZUGnqaGam8ddxAnyDbTYqZSntrH1EY179KTaU+E2gWi1OEHNN05YM6JTYtByaYQFSwu9tX8
5SSDNOtxZvU9NWTIKZzOkqR65oSJ71jj8PtrFNSRvhzSdF1W12ek2y3AZdsVgZlL5djZXXsXo+yt
direyMRXcxHtpOfI299/t9z8Cel4sTqtmN/OH4FjwkJNLwKln8VeVlpxEFatBrhs3VsdvToGwVbe
/S8GNUlv6KBRltj57aB10SVqbnEy21lcHSeTvHfrWsrXqK6nvVrq1zTWldmZlXIiHCAMYArrvEcd
Av/bQWWYOnZuhiKowqIjyW30D4IemznnQ4sF9f0nPBGk09gCNzWzlsHWl/5BoCDsh5GAS+ItNrCP
XVrjbDwo1DE3Ave2b8Do3olsbj+9P/IvzUc5eiiE0kF2AWctLW/fPqdazhzx0kNPRKaA+oRsrhuK
kN8xYMhdXBu0RzXq1vrq1mGNdx2NMmIORVcvcxp/P1GNQZCoj2W8RdWEX+D93+7UquJcZmGRpOQS
sfoI1jCqCjs356KLWM2lVzrmoci+ojKubsJo+F2y34+XQe6aDCwxGb0y3r4MGbua0zRcWeKenLUl
oBfoJCf3iS703z8AFj4wulFroRevm+FQKzK6GD9YEKIx3xPyfixZ5Xs2GO4uXmvdeHqRBb//OmmI
C/cOhD79d1YLCUtbZSPi7gOrqMgVaGV/MyalDLwQYYlJr7f798c7tRPD2HM9g2DOpQvU29fplip9
N2U5BIMZqocp7jU89J14wv2owZ4uwmu7qrJzeYNTkwaQKX1cQF4u1MS3ow5J7I0RnoKg7C3Dt70G
ZVmeKFuEgcqCJDDOfMkTO4WBQtg0+J40A1mPV7vswJSdx8CSUXZVW0n73Oqm3JNPy/56/4WeeDQy
5aDgeD5Svvby5z8d39ZMrnOe05EyJPJLx20cbMQ2BkSlR/wNKn4+E5adGNDEZc0hTq1vYfu9HbCs
TBwomCWCrInCXWmPr4WZ6AdapdXQj6r6zAQ98SrBacL1pcILU2J9LaKQ3lP3VcegY9MKUPZle3QN
Jupy+xw8/AfVbRUKLXEQHdDAfJFNXm18dox0zE6mKRBpLA+WAbWgSZT+Lu1TbWuPouP6qZa3Sd+p
l12Nv8bqvPlGHfvocwIJ+wuubhPCgdEehqUhi2NY4UMUtv21y6XvkvmQHkpMLIcoysQ5PNmpCwM+
BS6pJB2tX5tczZpBC030b4HVdhUSoRAjlqVP1pEWdeVzhZKDKFZO0SeP8/iiahK4I0iFlFdhVAmm
EIAA3fb9uXniDKMaQJlMI9ZxKGC9nSqqUgFGbZkqmi0UxEaFu9CXBqgsKLpqzcwOs+J1mCsr48wF
7tTI5OZJZFOLgFS03masnn7wcTQFqep8o+GEScA+i2sc5VagCT1/trsh2Yyd15+JNE9MV0og1JW4
sjFddf3tI0e4v0pRa1MAFD1GXmZnG3oEGoHVDOfacJ/YSqFsL+OQC4dvsnpGQ+SRwXE4wWwIF3G+
ORZ7lDoTNdwJcaOc24PT6MOZBzyx/JedhhYUBAaqvs6hS83q26zC2F5LCCcqili02uA6DvM4lewA
oD1q//1p9Ms7ZTYTYFpLbYJ03vqGQum/0ia3l6y+pLvutLjc65U57pFS/m5dUGcoJiyECqIY95d+
dHWaD3bqwMFYRJeXeO+STTa46IzIaJ8JZE49FaQpgy/oAq1Zn/alVsvUtRUZYAUmQ1+0Zu9biFZi
ZEpjHrz/Cpdj/M3OBkSQxCSUdBKsCG9XK9HFJoMSFmxCglz6GgU2pf55rgCwvD/OiYdi7+HCo/P+
+I/3dvprEdCDqDFkkA9wEEw8X/hf6PMbeVXz8v5Qv0z/hYtoExqzY3P1+MG2/OngszMPBMGSMMe2
2hxE39VBh7tyK3pF7kh9y2dVy8fd+4Oeej7Sc8aCk+UmsG6GFcPIw6yqITpCvgY3Q0/uS0nOzhGI
Y/83Qxm0IFgejljp7au08b1pqBYXfZOgS63VoVqCP4ck3nP+VY/7z6/Tf0Wv1e2/JkL3z//mn79W
tQTxFYvVP/7zKvnaVl31Xfz38mP/86+9/aF/3tSv5YNoX1/F1Uu9/jff/CB//9/jb1/Ey5t/wAKB
L+iuf23l/WuHc+fHIPymy7/5//qH//H6428Btv76jz++Vn0plr8tSqryj7//6OLbP/7QDfav//z5
7//7D69fCn7usR9e8v6XH3h96cQ//sDB7f3JYUoCkLsGDNgFdTe+Ln8EifNP8glU96Bwq9Qy2HvL
qhUxP2X9SWfOZU+mJMD//RFSd1X/48809U/aw5FbopmaSoHT+OP//mpvPtK/P9p/gA+6rZJSdDzL
28m4tBuigkLAsnDAl9z86gBA819z07bEE+6Q3AfuZR8nI5werKI3DwQp7oK2KfY24thbfTDqS5ML
2y6X9nzbUeU59hnui5zdNIri2HerJvvgeaJ5BJhQfkCI0QS2NkUHopr5mGizmm9rMDM4ow54uK2w
/a1t3oVT6C3yLuY7V2sudqs9CuKCBXrNMB+srKcCVpRugMr+Kyp95czSehsd/D0SF+sfWEt67qxG
6mm6lmIltx70IrcCmFXuBWTVZE+3dTwYXmxf1X0tBXcEbf6tDfLH0KQruG8tFnAdKNnbVR27GGLd
Qg0frIQKTgkY65iHpvkBOr0MfprKf8+Xn+fH2+nBUEvHPo6X5e7K21y/z5R5M3hD0Twqoy12sbRf
UI+qvoLc8cyX+1HQ/vfx8mMoalKk9Rb9BynMJWj4aS92KtXGZCCbx8xRd8UCGKSbqzuLD2VDTnoq
dlQONhaopQV0ZT43qnKnVTqMo2MUvhTOKyktvyWVD3nlUha3ahtvh8G8KMxiV+QPBHNPk1X4RuEc
8ro7pkVybIfoVsTo6ntdO5PQehvhLA/D/cZgeZK7W1LPqwyDO2H6iPU8e9SyUdk5alf5U4htjqx3
5Sf4I8+cKb/MRtq6cYpZXOIcxB3W6uXV4+RQP29RzVLL389UEw6eMuXHsQjLi3oavbtMcSxfb8/O
kLdRwfKkjktmko6ACDjRDKzWgZOm+DqjxHzsHYL0qC7DLUSMcwfZijK9DAMSkJdKsXK5DDirHINW
axXNESb9sQ+16pCigjqYmTLvs8LxpebCe4TtRe7Gw6Hd2kjnw9je4LdoaGnfJte04DACRe5Rr58J
IX558ygF0dMgdkELRYl/tYEC8sn7Kg2jJ+SXlR/i8r5xNMX08VShrzYmPRi0+F4hl3j3/tL8IWR7
s2BMh9YqXNb4H2TTdZMTTcw2QFirfRJmMLdlt7XiGD/RWN41nXxujeExzSVS+shTMbkbX3Awb0cD
5m9hhsAI+9t4NBCRSe2Fdpl7EJ2vkYapm1ZAXyobA7YL/Ktuggk9xvu/+UomyMdc2oYhmyMDSnJQ
XXd2hMDkmtE8yKcGRTbE6/1IJ1LEH9edNx5TZNKWKDegbJ61v69W/z9K+YM78k9fYYmC3kQpT1n7
kpSvb8KU5Sf+FaaY6p9LIpRYg4gEZu1yPfpXlKLrf4J1p3iNPoGGMnR6+58oxdL/5E80APfMQ5X1
T3T5d5Bimn9ytVv0QwhOWbL8fb8RpLzdYpBYLauLaIjjh0QpxNu3J0OBIADVRztu00z3LiOY1ZdZ
1J2rnZ8chcQpj7h03LZWW7aT1G6R1PO4VcKEApmaZuIwiUJ++em1nzhR3+4Xy8MsLcTRFnNyL6tg
9TDCKmpSYhggMCQCBYpVNo0iUg5e6ySXTl92T0pJrFRlWnrutrjaRP81Nhp7hEIcA6SiV4FDAckL
dkaFxTCyNPdL3lQu7ByB8ardKENZzIGQCcUPGHD5tHVcL/ootFb7q9SLJtzGBQheCJtGPvmR4uhR
ABqoKq/RfMTWuTrJr1/DVKk1ERYTPfPll8Dkp2gAQ8hAp3h1oLu0Ie51Ek/Rha2yjf2mjJCkIAc0
shC+OPf1dV4g7XR3HAFVYLzPRAeikGzXjS6KZrxyqxEGAZmQYU4/xZxx4ndV7Sw0jjWb7nD8lxhy
dWr3QqRaY6Tu1ulALc2xdI5GI9oz2+3bGI6vTmMzwlQ+O1Ug5O2rUbhJczxpjbYFC9z9Ndhug2nF
qD9ayfzp/bm9/E3/PpF+jMRVk9hHxxewiJXffjRLenWBHULbJo02xZvSDrHcDqGzBaioHPPMquSZ
UPiXacJWxVyGKk9qEGH76oKb9L3Z6/hRtpY03UNsD6M/2ZXym1XRZUOkYaBD6sPFnqKt1g1UG7PF
s2xA7Ib3hp032+VOom7TKTEudLX5aFQyPxNBrlMT6zFX+0SBW0iaM2PqbhMCUQvnrZY1X3Fp2c/C
zYyNGznOb+qv0QezxRLro3hT2dPXsVw0tTQYxGytg4a7HNJZ3NIoZbrMlMqEXpqOmdiQzhrD4Hfn
DSEMXGW2Jiaosd4T4R/jVmqEvm2Ipu6xMMYvOR3UNmy/Dg4ru8jO1B9+WRLsgPyHHBOXGwBWHGo/
7y4Uh9ApN5a1xY1f32heTYOUHuglvDP37E0Ruddq06eiDdlmaUOx3AqWhN3b8bSqqSV2/2Hb2WE+
7PtuTsvLGnjH/JwiO4/3EQ8Z7iIwXOQlRY63TQ/lDJ6W9nIHkKqN9jIBZMNsF2XZ0FI5oAnFJU0V
pLKr27lx/ArPd0F+vCafiULBpG1Ba4V2UA5VOezZ1rQRXXs3GYe+dyqMom0yYqxz+6T1C2Rx9U3b
AUg9ygHq3OU4x4bx7M4T/aVElPvdbFx4eexpgVGAQN808Hz0A6mzSXwxEzB9G+nKsfowVnZjH5Ac
edplaofKVw0Zo7pNEqX+hIXAsS7gYc/ciq0YW59FdZpuUqLCsggXBtSfHDJm+9B6wz6hucK8CYsa
pLuR1312lape320MF+Qv5EArvaUT0ziAotLd4VbJYJTtGt2pP9UyU5RdOkNl3oErNt0PpgNmcpO3
qlv7WqvGN0sbDuMAlbn7GKqEqmAYogz2qFPCtv3K7mhOZlDrkS5jPwy7hldbj3o2dpt2dswnoQLw
hvMhZ16hKNN5U4lQX9z6rh75M4mmj3Iqymjv5ZkOOr/Ka7AfOgbJI25k96BPPXwuExWHC2DLDO+8
WozqXpWa9xmvmOjrTSWHxj6q49gCaIBs4moPYIc17c5srLTbF1IW+n5uTFEDkZmrKgpw64nxMM0e
hBcQ2gMoZMgawJsU+AmPQDWncgMIiJifYyIag0oIWwkMLc0RKAE5yFBadOV8MTRQe3xNzfn/w9Y2
020PrmwK3LTUnlPQ2Rl0tsw6dh3fPd4Ys1J3H8I08R4jbrca+J6wN6BEDM1HN8TevonJwnk+aSUz
u7bqlHYq9PoKL0KTA3DjxXGOVUjU9kPbhhBYQgPq55F9nWCjqCFf09K400GNtKX1wjWHgKlx3QJi
TG3U7qdGCPM1LDFwkr2aB22nKnmR+HqhNpSL0qn5OAhDedT1Zsp2hqGUcDOBcwF2yQZkeeDfsMcW
EXU1f5k235n5VeLbVT2g2evCkN4FQ1NvJsDlgFpsmHVbOoiwLLjvJZfVbI2xPw2ihl6mgXBQyKM1
W4VFZLCsvN7YO2UVgQ8pW/6STInBMXc6FADMv80XIxo07zpJK9yWhW5Lx5/cDGxu2g8AIuaZjkT+
OIbaN0/p6U1j1q6cmF7oFsHchOIrLNFZ9V0H/NEWxjGLgcZLdBAvRgO9Gd8uk4ckxikI0LNUYFYY
bg0FxNTn/qYmsBq3tFOsTQo9rJvHAqVcdM8hmCa73h7AsnO+Ndcy9IYYNJcocM6P6idlaNIbV9Ms
c98nE6iCCEROckFHgHHaeJ6iu09IQ9RLlq76l8DEEAUtZOOHEheu9znTMbjvaF5r0W530V94n40o
hoJudGoIrHrQSqpAm0LNugJaI7yPeN8MZkG/R3VsnzWzaLtbw+nb7phABH8YjMiKL1QgbPm46UUI
uGnp8Kc2O1fizrgw9FyFuFv2cfqhzonydq0uO/22iRKnux+dSjcbHFw0A6KFZWMAWSiTrP2W0jN1
elSaJC0PrM0yD0azM93XyJ6TcJcTm9JQog8hxvZSmWJfGcdZAe1Qd+W94yl2INuCpk6TjQMYvW9U
7OfEUT8nrmKWJCyQHF2Qjs/uXGWkTakW1tk9QbT6MZ5NUQSNW1tbzynalA6meXOJcVv9C+zy9GqD
HPpeEgUYe6tt4hva5Cb1baEWzRdAcvVnqzLGOz2rvc43IVI8qb2wPqotsu6Ng0w3cAD80SVBcdz7
NPeUb7VXzZ+60QA9JbkipgHp4M65rMIJgxCb57Alg0wri1a1IOdERpQeoEYmxcGo8/paKR1jW86p
PgNaTMdh18qugj2ZxeTqgMp1vMJJxzleu2H9IYN+/OhkETsWViQc9d40m0GkxqONz9sqPo7qyLYK
8nwO9wJ8ZAcqzwIAbcFRfR29BL6B7rXKx6jJ9Fu4a4oBN6zPsfPDbHyFZ26VO72BrHaZovQ8YEvv
o00fVaz2ULj5ocqSsL3oemG/jJkLxRQobf+p03KoowXuIbGtUzld92Y93+VdorQ+nc0cF2ybDcWs
jgx1Dsi7UunWylyv+Nxp9Ur6N30xyL4lsCC7tNs2lI27bW6ZOdT4GbTIPld7IwI8l7p3hpY37eOo
ClDeWm8ML8un/ZoTpxBgCRhtIB540o1mJyN2WtLYVyMIV5fGApO5p7mRgXQs7aLbxQYPgKKU8Sdp
8fxb1027EqXXqMa+PrWNvo2zFlR4FJbZ7azMTbsVHVqzwwAPCJmTZzac4A4VRNocJMoX+sGMNf2N
Ko9GBbRTsYNMGuVnoTuhdy0he/bbxuQMeVRpV6ag2x7yq3LsNS2ISzgxpZoa4cHpyuQ1zu069UvF
QftgkA//apee10HNxVC+73ij31MXqCdsBpmN7KylyRc1WlQHUHjC/ZTT2IbDV96E7mhN+8bx8BN7
UuJkqQo7f9bhu8ONAyo7bK1wXOh6WZnMfioImTf4qi1AANZYA9rRRtjwjlclt1NbG7EPIlF76SIV
EIOmJuoEkyOD5afP+OzzvAw/VVSj9U02/h/2zmRJcuTYsr/S0nt7ghmwLQCHDzFmTBmRG0jkhBkw
GGZ8/Tte7JZmFZ+wpF9ve0NSimR6Rjhgpnr16rmdpWDHrPbrvpgCtC/SNcjNceo+hWjZbXWxMYK3
1Na8heRDkkFAXuv6LbDqNEu0LPQTPPk9j+ldwNOxq9wtR8itoLWUYr4eu67F/LvCDpkI2LdTxBvS
XwDzNNtBm/AJQoeS53vBofgUcDm34NpSvYdzsMDM0wBMIaJRfY2HcQ84Nk2WNnRYBOxSJIOzG+N5
FqPfwK+snI86mAfgGUAnVtZULTzwQ7qBIkl3AKUg4SaDyB7YDKe1GjUAElIozmlLLGK0IhiQEFfs
yrhfMvA+caEqvtVqHPMnn7pUxEsKojBaLb3NMdFU6mBr1jASILzz9xKTNSUrAXTE7XilByyYHF8g
O4UH9dLJ4eZHZF/NlFW6yu5LjFDLaQS6VccDuZU2cDdlnotWWdSQqoIxkoNd/Khzx4Oz2jT5fFo8
f3wisqQdL7CnXG6gxcnf1GxTlEGjh9kkrNx+6FGAHfYevcw7+Tb8rQMxQxTAhTkUX5c9nT81oNDg
0JpF4McOmwi/06aETzvAwsqjmWP69+y28tmrJwmWUHmshA5Kv822Ub2NmB0Vpwkw8jCHkHAc5eAa
EVPWtOHH9zxMDSBp3pa+xXS5+pP6vnZ599wW8/w6aLUH1ONKnfxu5IfWqnC9qHIDmKX+ksky3hwZ
xDvUfK7kymu/gIIoB8AUKh9hl5k9oQozsWbuarSXTni7R7qhCYJZzMp/QytXQEk2sHMHhlFyOViw
jtjM5Ok1Qxd5w4AIZZHB5WiUKd40uHoxKyrLhCEkANTL/i14ODzKd3sl3C5G39JAyBkCbdEMR6EI
NWUcs+zRGJYocGclLxuEuvlgpp733PoAdo7KdNs7N0j3d02Fx2oYsE07NAZJQWcVpWNE9g6jzx/z
9mu6pbC8GsKX7vk6e4h2JZtJoORy64s3Dtu3fG91G2MIb57HuTSeLWtrX7mBAPfay5j+Iq2jByQJ
UuRRMgxpQuBMWvCsAXoP0pHkGkkS5BsL1EUPuYndh4gSe/0x501778A6pufgi4VKQmrxcJhXkVMA
Z6s7USvmsLABlzBYAbFAA+B2FvgUjzwpOqzV+krwg9uTtqO7jOq45Jc/l117BofNq5NSsH7ZOSE1
j8RMAIqURfq8OROXSL3WGYK8Y/WHwpzUb5N/XIAlX/vvjmfNc+jlNii7MqUlgIcGG7gfdtAt4yjV
M/ARlfhd6oDrnnYqEFz4qP15NhpFRHjJ8pFlkG3JSundOwHlso3nYemeyykTHM7qGirgZIKlsx7U
QnNJbbb6wpWj6HVWZf49IF1gPV2XJR7aea/zG47I5mMg7aw7jssaPDNAZlkTPtb0bWSfhv+YLfZx
GRi7xU7XpW8AqdfqTIxW81Ua82KHY1qaIwGgjrhV/cYZ2pSLfKobutcYiC55jRS2Lv0g9TRVU4UR
i9iSzC6BmYIE5YpxfUqTOjPfvSEfzm7tc9znSncj2EwsDIeNZvFXqem0QsOicT2sGVyZA6nG3nDa
2U+mphF9zTaYGrt4FrSy4ewXzRp6qwPK2PTXxoh23/CP4IxzCFf4Q4qIzVs/P2pgUWnYYqh/MR14
WSFgJ/eDusWxYpOIhYcuZVYd6nkcAaj5ZC6GFpXATT8rg9tqSEumHIs5pF8mVZMotHjT8jHbsn2p
aJZqTtayvZ+06fX3yIKSA0YDyuN4YOQcqrXz1GGiRS352gbY9uO4TyuyUNd/K2BrD/xkJIFwTI7Y
nuZyGXXkTkHzQmgBc8LJEG4YjIH9nFcZZlmznK/r9gFFI935IEmF3KbiE7qphwlH1vtns0vas6AJ
ONInlyc9LFI5kqtEWtBvQEA53xws7CSds+pb7xbzL2VNa5vAWOJq4vsQ7nEdCrB+4DT4Vju3goq0
jAZcb2KWuwcisaD7AjndZNg5E8StlKYV7pa1WU1y/Ul/gbee8ygvCYE33a7LL6yzG4drgpYd1fQX
FcPVrfxViAWpsWkpgUOIjft1CuZUXuRDyNOhtWz1rT063fs01fYtvEtfRI2hrny+wLM+LbMRt7Ne
x485MwoR+prjBGBvOT6xNuY612iFvExIxSuNmD2vml/klnVt4o0q/U55QBwExT685VQABQtL4JXs
/WjeB6hvfnDv+5X/LNxWvE5+3X/Cntq52e0ie5maazcDXHoC96tT73mliMrZ5CPV9K5pa2kf5Sz5
cygOUC02mpKf1uDk7+Dq1GvqWyBcx7pIx1NWYR8Jx2E31bV/GkhXCrx9PNOkUl5qC+g3ZRNVx1EB
P3+BQlQ1zEpd98QiqNNfZiJZOrx52XjD4tYEmpelNYYS5AVam1EsJ07UHZYkBicRZZaynxav6s1D
MdbAMLbW7Z+qaoHQXDs2IUe9y75pmO17tsf+5HRluPUZBagAnfulhU4lI5o2AvXSkXP4IIKuIIZI
zG52nNxBPQAztT7kOFpLZClB8ci5TChAME3ISwoN5XZqtk4c4YFNRK44uUnCk9OC8CIozNEnchWL
4JM4BdcCvoUFN1yXzvk6665ToSeXAPCvaeRmuNhu+bBOgdsfELH2+tDLcc3jvmnkudhG6cWaxKcp
9jGhvo0keKjQGWfzc6I+ZSOIpbo8nBTP5qUF7pqdZnhYQ2jNokqmlQcvAlEsvciqGmClDWFV/C8g
ldPE28DZVpW5kcumk312NVGPh9YW+We/V3xMW82NvNGD7MQJvDyA3U56PFjOPPEJy6YAi+YtE+GT
ne78agnGbZvQ1nIsEjrC4a4wzLw5LxKQYThMDXfcWI5KhiNhDCIa+n7ZE12ws3lwMjew4kbaeGj4
+uakdHpRx97As3LAaBmodwOxqkyaNudkXsUVhb2SJelF140L4FuQBo9mOXhe6PXXJBetUiuILah/
r7zBu5vYA5pJ3sHSPWlaKC9pm1TLULvKAGMLfe1XZXb2O83GtnFUjPsPZ/Tci2XCjuHay7x319n8
r7q09A9Yc/JqCskleTrr4v5CPa4pR5ysYNxNtbIl/mJNPxd/BdZJod5/SBJIH4JRsbfO3nXwyq3V
+SG0D7c5zvPcfWHGYfh3IBvV60iWDeG/Ri8fa7+t3tE1UqCmIh8ppNn5muKBNNOe5K/rvS+gmBA0
TMCmCF1VwEEL6C5+7KlCkgF3RxCFIn4iStduc2OLqbxK5iBzvtsllp7hD1Zv46eGe7cHA+nkJcu7
33x7I3DRHAkM5FyY7eVUAYgvHocCrRCge6672CbQ3DoVYy94ojlmYTXYqnXjPW1L5lu8v4/WbvFG
kNujfsNvmuYTW2dUEVypJFfOXV7kUWnsc/MqqrJ73XpmOWQDjeD79Ojk0QQPqo1Hlyb0NPujD/xx
cV0/XtdS3XYrbPvQWWZ5JcwyYUD3U/CePRcDMTqb5d9OTk0ElIWvOo0zAbSUXr8ovmgP5Tx0JiwB
4Wim1Wdep9aUAE91t0QULpt9q/KCr0Yj1ywSFklCAEGzmQ/uYCETLNB4D9uO7+BUOygfPER59lUK
xB3Yax0ESzQ9JLeBaJafzBq0GdecBld+nCI2uu3q8qMAtUiBOZREEpirWZZhZ0GGO3E0z+9B0wIY
MDa3pf42kJ5YVXVTUrSBwhCimvbqa9d33S/WUcznsg3G9OCRSMqXecXVTtbQv3JizqxG++SOjjSa
VlhyQBNnN1Tfrc3uKAQAtWbHraHtOTjAnd9Twi7LaCLcYIiAvk13bh8YIMoq2XuHpbpKJ6JzC/48
hpbEEBtOmp5dJGDUrqYT2amABZYT/0fkq223/aOEMKMjJIGUGDDCS8HDreWjXEvLQbZrrVNG4IdM
HHNu7gXQ3SEphZnKELBv8OqXy8ZbDDg2iAbUq4GyrbaCpPPSIT8g3e9UNGQLBQldVXqbG5gSIzfL
xuFSNqp7JxW2g3yeWvlvQ2ZWnbSWwK2yylq9OMxc+dIIBfyW4glso51fQpcopD+Is0vN0oFNmP1j
v5fBj0Xa85XrnjVfDZzPaaxms3ot5k43B9NqmRcNbAf40VgI/3Veq55bn/NhTWrbrH4wbEZEwvyV
iUjr2t1vu4pINJ4Yq/3WbhvMVrcw7P77rJw9PYy9j9DMSSmzxw6McH3u4F38st1p/GmSslKF3DR6
ugDMp1cYxCJkQmS3+YBragYLby6DcQDlXq1x30uXRgfV4k5zTgDFZ1v/5DuTPd463M84jS2xRFfA
9NleJgh9rtLwluws6IH/pei2wgvar6VREIyUwiF+KD3lPsGjtH4YSGHoSasvvudDR6eERbIIjjhP
RyQO01e/B5I6RcwoILsnv4HGyx1s68RQu1YXq/eCm2ybenJglLpGsCDd/pIAZDmfJoJgBLzQNGqG
2iWXZ9yr7xlJaivvU9ei7k8dAx12QVxWDMlP8dmqtjlmN0pEslPGsQ5C+raAEhD07nhiIdq/CK/u
f5aukReco8wOODWXwjk0Ad9SAtvabaMWybyn5E3N4mZDP7PiefeLDzPoeVjo2JaOBKaBt9hPh/GB
tNrt2+o5klbPlry+lKLgMFHxh/4oGNYKBJ9Nv+TKcn5Z7V5AoFTDyi6+bc7gMW1i6i12SAiiqoT5
ZOcT1UXq7CDtBbhKJI+MxyKyOTjYO2OcuZFm5e3lmSmb+7DY4zzQqpKVQjYByiIrygEKgY1kQ6Z3
0yg3nK97XvxV8iWLjGmXL0vTZGlkpQj3oUfN6N0oTxdA5SUg7PM4BO49q1DGo3l9timxuHDjnr0Q
JFmo23wQQ+GF0ZByb5cVFnTYte4uHuCIWhC8bS9tw6XaeKNr3VnGwRQkL1MOEPp1zHPGlImc0pTj
iXWi5aCGGmlcdmgyYRd0mhSkEk3jlm0gxMLR4nq8q9BFRdyhvu1x483tR8PugYiUrMyCICpbf6Ee
ER2Mfofqy4eW/wrqwM0P5ebCEOWv5BcHkzelOw777tePi0XIwAErK1mVPmIwPrVUIYCkNdJOgulj
cBCwVOZFZabLNAr4gjPilSwBmRU/o0Uc707g47QgeeG9a+RvKTdgJqMvYFDoTvvn1L526jO96Z0J
WNqKUzxGnF5Y3IeosWa7PkLS5RqY5ZX7XSlvOmMKFQ9oJw2KGrDxLNJEkBEj3Rf5L2fXzXBN2yDX
KdD01Qmdp0eWFSAxM8KlCOB/1Hp74b1txMF0Ri7laedUSJRvpA9FbTv3Rmd332eGATurrwY5TU5Z
KTq7dIUwW++UQgSTlV4Xu7xzaVj3zKQSmSo2PUxrS5/cOpX6KEkcuZ7iZWeHfmbTuhqzNE5Uw6uf
UMrQRRukTYkLZbBvHtu5MPIXA0F7/FEYlGOJsjfiaESTkl7FbU3q50OnWk8fKfYR6TtUz+ZmYSeQ
vDCcfERrW3XnhGqjLUvUMuibYMznr9yZo8VAAIQxQX6eQRpW2dflye7q6QFyyDTd0yak/ZPBojXF
HOeWF2aZP79jCUBF3hmDTfTGdWCSCUNmKRmA3NJOAnzXDw57N9kJ5T6pV55RN0QztmJ8wrVUfCPZ
tUCWrZFrw74fFk7zgmoVQlDz3IzA8bG8bNmdkzkA5Chnc5EMTAXypDFbr4pE38op3Nae3h1oPXE8
Ky0cmWWlhNXR4JmX4TUgbj3ZeZN6CWHyzYeAGmvE3UR6G/L+7H1oNU/Y2svCGNmu6CQxjWUz6jOf
XH9IMiFv5n5gPktSXvlbbl31vhb46kjvqKcf0p2U/kkXgxkrIVXRdT46TqvmihhGQO4JbGlAAtcw
X64ZD47IYq9eTRXJstPbBW0MVo/2JgaIqd8CBSQKCPSvvypOCEDJPCDaLoL5Nzs7bFn1g0Z4tas2
S18YReQjPdWiPxeHjatQ5D7551aZes4R4reBFDjLQES9THeX2KXSOWUCoClKsiyCg6ExLx1Kbsrn
Niipf1GdpjOclRauqlHWb3s+DW2MH64b4Bvnvg0ewuyLqOeC2J+3Anfs0ckDXvs0hXcbO7swNjR7
T+WXTjOLjEeKoBzt1svrWIveqJKqnmxxVosrHwOKvebgi8H0oKnnZeqe0GXmnkShjBLrkz2EaX9T
5Eewqujlaq8wFiCcUqdbivY9DZqHoi8nEjV83o2rTF0TXid1iuI671f8kh5am7gUkOQkI9ke14rb
dmJPzGIBLYmk4S2XZZlWXBZNJZNUcZkxJ3JGIiUqj6ZhJYggj2pBVqfFjHCfzvxLyzw5IKtEt6GL
KMIvbjNZDbtmhV2PaVZxL/y6VAn/OgNKgDGCcQpTnIBXT3nDz5Fr6lkQCklPKOxtjsx8VbCFN8c9
g70b/YMY+wl9sU3XJiZkR5GhCnfBZaBtsmdfVQj54I9XZqhuq8k8FO7M+bZI0smO5lSU8mIy5L7b
oS6HfunDUW57DO2RVzW9PFplw9qe00/EhRY5hCz6yBL5fQJhdcQl5vGHO1W3v6qsKspT3nl2Hk9m
LzWiM8/leib41PtBWJX8YfbjsocLnoVForyJzrujdyD8BpIJwpNUht+8umj8xGRXa61+E+qgj9Ww
lM09sb0NzG700hpZkJnAYXT8/AGJaRgP6CgkkZsCvS4jv5Dc6LeN9pV91nUf/POI03J9Sq11ueYp
zgQDcZtD/C809gFShkBqR+PkMtl1CrbvbtlKo5Tf0beMI4nAZv6w6sKRh9zxe/VucSm2j7aQvYhc
8NhNhHSBCmgXXv8PX9j/dzD/TzaQ/sk29q8OZoKgfv38HzdFm/3smj8bmfk//sPIbP4HXuSrgw1X
8tUzfLXA/sPILAJ2qrB9XVFc0J9ZlsD9/L/2rTzjPxizYoC+rlLiz7ryR/63k1nyX8FHY0fKY/nA
d/9vjMy0x39ySJINyUIxm3hYWzFOXz/wz0awvRrz3ZxMFD3L33owWZQoQYIsNBCbrODNHbeqRuQB
E9WRDZGbb2bTF6RLwiasjdQv7vclC36nVWf+Xoe2uwjSs89bvfnJ2vjFC74edViRDfTzvu8r5pNe
PQK78G68zXLeW+JLj9xQjC5dtMo06twNU8I6Ft88s/QRtpXwvrIVzBZH4LRUfta64gHo60qjzHKP
2EdvEc7zUpWTfKhk212nxyV2/d0H4hFnUOHns2SRx0waAk7erYmsVew91qwPWBd2Qg3TRv5SpG8w
6ctc+E9pKuh55WaY61FzRyJrDiyDRNocFlLWcd8Q0dRDFD2TozoHT5bMyfpiCr+uHHeN70fFPDTV
BRWXsGP2vvp4abha2mYJ5CuZfcXAndlnJ8S7jY+Qa/ORg15+WPqrmLtRr8+nNiCqaLeCa0MZXM1i
ZBzMdw3zqjJa9qyuorrhyD42uLUOKXkvOUGcmX9bsp7eRZA8fQLO0tmzEpdmrookGTk/x/06vaiV
t7lHNXe+ZuUiNcfzVhpYb5zWlxSYYqufu0V6D5al1uKwtl11Z22CUa2bc9NjaJCCyU/htMwG3EJd
tOT6i7Z9N5OB8ct3c4Tc/6WWaInJyDVYRi75W4TJsPadlLWxtPDcc/VAxF47vewdUlfERK/tDzhM
5HCm4jG+k3REVkWa0/25G5V/1Goo9Te61MFH7mRknGEiXkiLAR91YjTGYNzUzM7gmY9f5kUxaZqA
lL7I0ddYTSzR/iDAZPk5517/3mFKuHNwKZ1IZvNvJkEkEb6M2SdQW85BE+aGt+MvVOIFrGvzJNe5
n+JlK/zYbvL+BmmIiIWCqIlnVTc6SXtru3rVOwbfw5JVbx2T6Efd2bWHr2EZTkE5I36T08ZwrN3n
9NMl5O1H13MbRDIY9uPUdQZpPr5u6ANX6SH2ln6fRwxTaTPE1jLtKKuTVwr7DW6NdOM6SLtfOnVp
SVTpewT9gUMgKXrxP7PcxQBjm2n3pUC/PEIRYoJn4nB86NFViEmviDMJZ8rpLpwowLND29S0gZOd
lp+BMC0Y7bh3Eg34947tOPsRf1G7JIubr8y3zKK9CwYSe8N6w7wSEl2mMFKSEnMn1mozkpbX9ru3
mVVG2NNMcfhP5+x/sbLwF5M15lVOPvYv/ljIBnj9F/cqQRujgfiK3qXjjrQaT2en/8YnXM24bP9B
PJHXv8E/uf2Hoeo1qiTCLjXX7p9Ixfx//IS/HLxSTYvdKD6h6aOCn8Efh//OJ1BF+bxWgNf+akWH
pjzwuOCzmvxYuM6pL/XffIJ1XUH5P/56iERg3UDBuGzZ4Q9hN/jPvyZSwHLWBWj6ASs6610+KeN5
H5rga5E5wrwxdK9afjLMFlYVtHetU6QHS/n1nelmhN8E9lB6Sb9Ozde1Nx0fag6Eh3dtzkZzgkmo
zWOK+rXeGoIOJjbrSv0dYeTPGwL8BDw9JggG1i3glUBx/fNP0KOE9V7vmyS6mbcGYUyyulyrXuIE
/+ah/bPF+x+fxEqiaxvA2a9Elj9/knCQ5Ol+AQJt6iUNdHkz+/uXNm/2+N8/u//1B8Hx9tCYoNP9
5YPI3fMw6+cWArYXN7ip7aV7K+Ty/u8/5l9/c9e9TsmCEvh+619eQiLyumAzNys0cB+hM3VR3QYf
a+udxFL9zWf9effg+rvzr5tWf6xbsVFq/+WFL/xqdIyitcMpWM9tmfRoGqvakcdvcj/59z/XH7Sm
Pz3UMK59YsWuW1H8+x900X9697Gz4Kukemd+xAzXeyOAjDtCig7Pxqc/P+nsEpBFPfwdBAyX658P
tj9+TlY2XVZWLLYd3L8+jYujNAur2g57y51efFgQHuAMWeOmD6bsoV3kakesdvg/LQYXl2xs9yd7
mbsDBpLeiR3NZJuRw1Y8lB0GjYi5SssMrsMxxNhjEu9qaerjzEiriSyuxJsSV8frJi2eFncqx5eU
Jvgj3Yer6xvXbTgEDb2h5fZpEZv0LEyTmglXcQFIdIudTOFhKdnbuCUOfDx3wbWT7L1l/l6rpfVA
LlvLq6eC1Y90b3qH2h2CJ3dqluEpG32Mp1nvsM6BhdGwb7BhGt9HpYrHmvyOPRR22jME9cR+MTAw
OmQfyeLJnrJf3A/ZFqJTTSTYrlIxx93oFGNm5ebzMniFdYNKZ3kXxjP9c78vujuvytXJpsTws9iy
8dFt8+6MLtmeGj+rD3hcTRSncssJwFazpY/zBCbOdhaCRHqKExIo/aAzwmDuhBOPns9O+IqP83tZ
CHgq+7QrCs+tatYHtfdDzHSxb+7YY5g/02DqbpgtA4Hse+OLtIfg0dRWF3es9tyC5GaCNlNORVkz
lUi0MH8fLCKjmmSeR2N6Jt8MQ1OJnGSFXoWd9W4QQ7bcZN4wC0T2dFjRI4eRYJXByic3bCrf32K7
7JZn1fpM64ciqD7kLi8l593JJYA7yQNtf6EwlM8w7Xr7aIK9qpvcRwnGg17SgbwJz0xvhZb9GDXp
lN2qomqXC1+mlUC6Jx06SOcLY68NvUITZY9BsGxfFt6ag0BsWJmocHzcThJ9FVts7ru3Y7bUxx2R
9k1ZO+RTOU14mbySJINu83T+SPHgR/1QkjGJOw/FYcSqcTeN834YhCBkebR1cbYUHKinadwM9ikw
Dk43Db/KB5kH/XlJJZcHrOhle6l4dq6Gn5KEYmTJpqJWYcsmkC+jU9RXr8p+o8fWuxrnFthYQ8ez
HBZWFyQgJnElUCEuyTAafn3plzkvjxCPFlJK0G0N62Fh6bP8MRu2ZxIwmo7itLmyXp5hvJSfQ4fG
cmOTaXdmb6FFyZNd7WH4ku6LV7W6IH+yhfAsC0Zsce/p8lu/jyVJZc40SEKMudWPDj3ZGjEUr+2G
PE9fnFtteFPcUV9+bSt5lSStYUHWt8eE/Sz5TCBolbB7hoMR1Mf4adVOnjhiWk5iW/TjCqWV8tlR
vy1zcU6l0VhJwQbFqdR6+gx6kGRuVgy8XCsezdh0aqlZlumnJSymlJS8LRCv+ITIdG2XBvcTqab5
z46QticoXYVAUmr3r9q2F8YgpKd9yrzEl+ymRsvEe3Yvg6WIfiaT0UtmQgjfUWKCz20jxRGJkOUE
4Y3jIwnf/D0E+4CMW/rmUnjaFJ8EHNqIxtigDzjEZBUTqbCic1prJg6eg2s7wmswzceKFJtbZ9++
4n7PPxvdtLeERO4/GHIzamDKIbsDrXC/MdzKjeW4CqJTSKpNi9et0JkdNoPQR7dJhY6v+U3FwcAN
9XtB4Y0rZeMIm+njvaNBCJ97YzCvsB5yHzP4wbRVseHA0STVEZ1mIAKLjCjGxl1lfxKFRlpkDEIS
uHCW/k5fV13eiO9dUkLojNrpi3gsiDIxWuK0oUBYIklL9Cnsctb6wt+7jR32Qz8Ngs7VB3baa36O
w9GBNxKC/ziXQFLt0ifsMhcUY6FuyvnY9uZytNLF7I/+NYjRY3mOKFOMCpem18z42BjYD34tCyec
Qb0/5WhcjJdlW7zuaeO+ttPqHrayVRepzByu7IQU2gfj9hYo29vh3RbGndj2dXrpNbsOUYHL4HEU
ZX5kNcT/jik7YMovVW4lXrUrUnS7PLBf62AsonYlrqzWmfZP1yxw89xDitSHil0mPF8g6NTyTO9X
7pfaKIouwYxvOY/+6AzN+5j2S59A6puKL57hNQejmYzLRA9ofqun3GzjoHB753GhfrztUc6/0IHt
zsnsFys9YSfM42y2snvTab2nVk2WE+2e2iy2r9IZ514xCi47AHNe9ulpvtd75qOEgyMcrEFSTjt+
GsJDN+ttrDpFo+Ut6w3urOzUDWwK3TE2ZwxKG67PmyW650bNuObaZSzqm8xFG8aO3WHiyBZLHlaL
pbcLWl2dRY4v2XEwx4yhNdnomDqwbsmSSMPNw4GBCZo0PSPYK5TSncWFEv3iaZa8LSfWlC3vxN2g
Ty7CS3OvkbuPhZG5X5vMwqRTIjosCRmiI3gzs/mKxXJ/3zkA/CRzijYZRIAFn9N2Pve1Z/KWeC6u
7MrKzWNm6OkRd/7s3zYqZwDisE1jJtWAv58NMWk/OePe8ptdIZkNvH3ZWGjkdDDwz3Y1GLQEqX3w
Sis97Fj/mFlSVRz95rqsYJYr5QiTb4+WP3c5wXwMkcd83zG71YSastEzmyZbG1dqYWh2afvkdI6v
DmxEGc9N7gqSxSXfO9YYLf17F4vxk6BJaZNF7c7rnudPHNNmiXdsnvpTn65T+V5VmVzuG1GTwEYs
632vBAt6BJsayEQo6hO+UrqohK1eRIKxxRBPw8uoo+xhxiDLlCJKt3K9zAbkoW6ntMK1XjffwJ3U
vHcY5NF0hqWq8U4Vqg7NilU+u2cn77sQGNSaBZ0XoUoZJwdsdXXLFLV0T0VgiyomrM1EI+4ziYkG
OXdDsjHdYWFC8Ukn3yPJk3X8towEZsarrmVw75l7SWDgij82Ctj/Y80LUyIePoM/QpOY+L5LAx0i
yMbuOEMfqDhrIUmfMnYl3HPG2Km9DMSfx0G/jExuG4J2n0wyIFkXRQxiO4kEq7gRbZYQHLFTQant
JRiICn42XDciX7G8YNvEyII2Ey+ZfYKmnN/nzl4d00XmCUOEPkpNLCwZbz8D8slw+IbX9YRpxCYD
2tU7SAAvuCVG2xh+99htcawN6GhM9Y9DzcoDdy3xM9dZezN/mZulrw7pbFXyhBN2vM9la3w0/aoq
DpJJXfMytptmUCsew1E6dYTCum7J4g1O/U7GH3l7fddYQzhcieTWiAU+tApnvjXYILTuZOVYWKwn
WX8vuVwpDITMzi1hu9hyqgVE1bx4j2W6N4/r5ncB2zxzhpvbaFVsDbssudI8/yOFm5nkJN4fcAss
FBPC+BArtJ4IdXj4stpWi7mjGTwc7maA6BCU3UHKpWHkRbiXlQSpsOFt5/t6VjPlIokRam0vzKnS
7w0RK2RpWq34oJeaduYE0Dyf/TYPfDSnoumYauTb51im1fbT8tu0/27qzmS1zm/ExGS20A2Yqpwj
ZOwVTiU89NRayLgEpwVmE6P1yYNldxujoZlBxGoN9su0NfQJONC2y4ZIeBZm0TVh4KQiuOXGmGFx
yYyVF6fvf7cOTt0AZTNcy+q8VdXNxLCr3VrbObTSy4cYvqM4k99cYRzPM8Ify/RhhYr9ooZkpJQf
UIbYfcEnjq/OHpuH3R1Rqgn5ZTWXOnLfYxuqP+1GtftfmFj2RFnvAx77vmwPdBnu/WRs9FBOM/2u
C7d+5ZULjj7B4jeDVFYigkH8Nlmz5Skne+O8GDJdLm6a98bNviqbqnFrsx8eyzDHft8Vjlm7slcs
tUFqRV1ptua1RjUSk1CfNcaS6M5vCoI7XZjEcFqtY33QrhgYj+6DjjVGnduhho9x8P3/JO28duNG
wjZ9Q0ugipmnTXaSWqFlJfuEkGWbOWde/T70v8Ba3Vo1BnsyAZhxdbHSF95g59Jtq0Ld+vXoz/to
nqdgnyqhHrmyycQ2G/IKBEvaD/FeMQdL3ddxFeQHO8UiHgBNXb5GNU1XuJi0yyHidEV+gGUzXBeh
qk17rsVwT1KFsFraaALsAyCqd16DOHeTOYNrOIZCvQqqJe8CxMaoeRtuTBy0dnGAUXshSmDqZRyE
wwNcFlD/QOXi+ylOq5+V1fQ36IwYQF4TB6S0A/hbrRJsGzolGl5F3/b0gfNx6FQv7xBPdf2gHa31
MKdxdSiooltXrY9D72Ob25QnW9bTWsMpSV6BDdaJSyzSP4x9qh2V0W9+2I0U45qu3HwdhKK97o1U
fxszNajdQM9EfjMPg0g4xm0dPpi+UE2eST0CCtkp07XSB9OwrnQx3mJbne8ava+HJTdJxlVQYUwS
oZf0Dviou1MUWL57qo7JTxr30Dh6f8EcOuVmnkAHgoML5++GJD4HPVlDBtAi8CDz1MSQ6aXaA0EN
s9TtqdGnK9DkoBJb3p925Teq4ylmXXsmNHWegMYqD1o8DOY+dojj28YgZnBo5k9pwr86Tr+Jkr7d
TCiyPpTo2K2FqKx1BwUdbE0ubMDYYfADB3jjsZxKRGlz3x7xFkmjY1E34rmWpKz5LJI7sGPKOh3N
BsBUVPjf1bq0KNDJ6tpWo/o2BOSQeqB/FxZOOPQvjllGf9IipTmqjs64dfRwujX7iby8NWv65tB7
YEabUXs3Fbq6TdAAaZ4K3Ziu6DhH3ixtdd5w5IzATVHzdLPBfIflo9wk1NaBRwUiPxKSFt+7Xuo4
hzP5VTYDC3Z1zQ86rokAN/O+Ncg0aQoBSjN0Y2v2Y3NIoiQ9sKOlB4Q63vDTq6OmFvJx0NNvfk6Y
YFDdwLI7Erhs6alsvFFU8x8uGlQBnAE6sm+Gw56u92IeivP7S1N3ZbjlT9Nvk1BLAGvUgHTIZLV3
bKCS9VBXxX6YLTm4UGwHCXSTXARDQuf7ArPZFWNJjUoZG9ryWqPwZKSAoMe1hcd6SWBXQMvkPnhW
FNr0KpnkqxlCANirjQLkAZBgfhWppe2B+wCE3AdmclQie/yu1EH2YFbYJhtKMF6nNGsOQ+0DX9ek
JW8L28x2/aQlD7VP213QUHJzKy3u2iZydmbiACtATRvWHfle5pmtOfzoOvgwgIIacxePrJfHJjC6
DZCsxFqXAoqkxoOirIaRH+BGVe4/VeZob2dgT54JHI7u30T8XanxdRg18y6gSbCvR9BcAMK11suH
vrnKUEx9dGjlHDEBpsMCkRIxiCjKwAJkhjJ7PXX4b106oBbXNyMYbrPHKBtF52RXqD4VC0gAbuV3
jbkqOjlsJAYqPMRT4UcQhLo+8bIQWyq9FrDWh8mJSdPRDolWeSrHIyTwkDS5qg+QnFrPLmkfQs2O
tsbAvWbIqdRWtBz4nxonw/twwrFsm3B/TCtppMFGKyfHG/gQtmvBfDrk0gGu1be18Rvn9WLNS5//
gBgAzNOOH/xGav1NOXeGtwTPT4vdwTccQbKOsNXqkvfZdsqXqVb0fqPMtgB5Zowcn7HsgQ/LEZvC
trNT/jpnyp2cTZOm31IbJA4YbbGFsmRBpI9bMR3yQBpvRaRLLmPqol4NGNTYIHBRA5iqUzQgpkQ4
niMrK3bD2k/gui+AVajU771vdviWmPc6ckaV25RkUkAUhv7Q9RwdSwFW0XOm7pvcsH+bE5WpKVOh
trRqOL86ua+/+s00PFAEI5d0oDtf25wuSbmy6exVDnQRwlen0oyDRg5KGKu7b74zxxswQNbakbkf
bUr60vFqTNkEa+jaQEHxiKsMeAnSOhhAMFLX1urgaNZTCuCE7jjRLzsPTsdq7L/5kDnKZ+VAIy/O
tkKWYt8UNN43SUKi1hxEWkZrJ1N+YensA6wlH//td6Yi14qfSTeXQ7hB93O+HmoL2HOL7CSW60g8
vFlI/W6FVehe1RXRtJtaydBDgx32ShF9fVSVUt6NyIJ4TrKYGjnZ4IkMnjQcnxb7R/BqgPArXRWu
QEPLuCmj5rEouzfLrnvQ9Or0oEPHOMwI63DLAiuur4xteEzYfrvJb1NYY+jSdVurNrrXOcoR2BFt
NnLbAu++oSaPp4FTkDTB9w33qNnAVq+NynwmNwQIZOdQK5Nh7HcBgrW/SoJKULyOnXl9ydZYyUF0
nk11Ckg+uEDKJwkUEuLgn2lhsg61Seq4TloNtFNoF6DcoSDM8ibH0t3Z1XUM1i0sRwCPhJ3VTTjY
3L6EbLrmxvOUPzmZDNFeoqV0N4a9U6zqTuPiQCMEImLsVL11q2lpsbH71lqYbOQWgA6M4afaDVG0
TRur26th2jhbn1j/Db62uQ3LPnlTNN0uPSgU8sqf41FsSB6mYRtVzh3H8gjb3wQeBVjOQA/C3zt1
p4MubaI0X+XEyc4G/K92UybQZFcBSGagt0H9Wka97tZNQxM8dTL/pSblcWAH2ANkK5bs2aQIi8nC
HDfag1bQLPb7WN+bGb9/IwZgix7G74RNWo8/vBeF/gAnOtUpDGood934wWT/oqD5GwO2ox8mkQE0
3FbvJgMS+GamFZ+uA8tPv0EFw4sD8BJ4fJymiRN8Ak9bQYIjtwo6znAynewwxQgMcBTCYAZHBwnC
w0FyegtKAKwuac/4rAPBq1ZYscfXUssRzYBfJlGIgj3dbRd0XO/aoCaztZ6Z3YId79pknQbIPAC1
R7gC5ndGf7IV8Aofx3Qxt7ciWBEbGsz+BAZT+Dd24FjJqoENjQtQDn1NiVpVWzlZMDm7MKO+fxti
GTQhg2mMFR2FKXqXFMcx6Fay6BDr0D89CJ6TtdOmKVa24FSQQwByDKmMyMn0nCDttmWRz8kR2TD7
Ee8wgYk9O/vQ4XxKKasMRLJ3hgTwb42eXQ9xM4QQfY9EoILYV190lP75ZCuS1Gp4y8JmUGErV9Vb
T5lu/tWSaKX3PXHvPucOHHc5gAEYNqWqHiV0aQRmklw+Kku0uwt0TTY7p9B8t23zfA0TLLuDGtd8
62RiUDevhPw9R1q4GXM5KpAX84wa/KjBuxfAAg8p3x3oZm1SgZZiQ2wS3eh968/bVAnqI4T4bjcA
JSCNqrFiaH0R3RPWDbeYHkA2tOSIWAwcQf4rc/R/5VMnaleJjURz6dUGMBfyGJkCUWSDfq3B6vNC
s/Gfc80WHvKrtX0ANgPuFbaROj90IERbN2ITP+NFT8gYzKFCaCCD7LnupmTCE6NLw/UM5ZwNFFA/
XXVKED9DZWrINajmw6lLfW829eYQtMhkTRaKOby7Nh2gYnxjsMRfA/qpAAkq9VMK+pzOGi/Wbz2L
43v4tbaXc1e0W8TgbLClJlSwzG5wZSsoF2JINOuDmxaJph4io3NwviRzBSTfydkL/aYZtihhTCCS
YVXCt51Lu18FrZPuxjwB+1KMVrjHpQSViBr5qS380up7ZkzGjd8p5V4AOf0mNLH4rqZ9uvJ/O2Wp
HDOlqTex8yuyVpNjwNGh0UnlYCQATV0zF5j0mIkUvxs5OJXbj6COV3nux9p1gnzMS+zD+11HXUpq
Jmr2Mz1l54mq4F0fpo++NBIYUmboA6wNmpJVLECQtGNHolHG11k4tbumMC1gKs3UXU85hZCDwLs1
2OjOVNVXiMC05b6L85yWAUt9q7cVFjQ5yFs41X7Sq6tanZXgGu1aOoRZjnIxjBwKfKw4ZFy66Ul6
J3JwKWVOY8gD0xL6/MgwoEA/0bUCUVKXO0HP8KFaHt2gtdl5plMmtWtzun/Q6MOstsnVeiHcw/+J
ajkSYOK19NhkcX4HS5pIMKHuyKcie9uM1EaTLQBO3oUc+hB026ie4ispe+tVJmp0rQxZM91BmO6Q
Ahi1Ckh9KK/QHBgiLxsKqPcJ/YifiazyaFPXQK1fypKexQrprTDa1qXGY1tHVrHuFX+gVUfV5lgO
/XwdOvGYHHPac8zMRkTsXraGfYwwPcqvUsx+FS/LLeVpbkpxJ4JgrlYio2xkJBU+uXj8CJI61VQJ
dBxzvMnK2XrRxFIKD3CXV9danpoH9pK/IY4SG2cC0nk1tlL/ScTJFzIMWdY7el1PMN1QAJCpBlm/
yRpr3qqZbbdeHASx+lgRiqEro0mJEicANcbrlNGlcRQgBydMe8LMEqtbQKS98rwI46CawpMKwySd
frJw8gYloTj5kTBthPoiVflGUzSludInWP1liqV9G1obhcdA8xsvgfCdukZcD/HSe+r3beYEuJgE
ZVlvg8aYH2O40ykQ+HF8aidcIpEk0w4T5eojXfT4R95W9Q7qTVbvLUikyS6sc1Bgo6GuwQ5So8z8
yarXetrE33I5weceStC40F4H5xuyWHp7k7bKkD60hW8FLpybmdy4B3y/AcIArSGFY0ohMQ9SQTRi
mX8UQC/pvh1KeOxZxv3oak7a7GH+NMXPkibO9KSYuQwfGtyiIbM48AlddAwo6SNiMTz1PYwrzx+j
/KkZRocYGd7OIv+jKcoqR6eg2My9o4TH1l/kzKIoab5rQZDt4cmHOx3yHnIocTo/R42mg3sck2+h
UVJXAu3sK6ydCWCYOoeoVnEVjTiPl0MpDu0A9vs2QWhKPIThxA7HcTGzrg2e7H2WTTK6iukyk5OG
fH0U7NTuDQRne4todwWgCxL8MYK5iwZX1Wb3CC423zTSfn1lQg6JrvzWLI9BIMfuMKhqjipUEXw3
CYSaVT/61BrhamkkOM30ViV2abld0ES9G9Q8Li4clna8VuYg6lypB2MDsaaL7rUg1eY9pI+qeIHv
NtymECrIxoMkfckFCISVkE372BomQi2mpdEGNkuFYn9UXNlzhej5jAJXtnK0LjFW00wO4WYVxuwu
gXB2oKCXHvntivTwAmj192Tq6us+N+p7aRKYqHoFZL6awpsCOwlPo+XuQYLur0zKJoLlpHNgLqj1
Ca4izM58hWO9DZAdvoc1PgADp/NpiVo9xnmn/tJF6YReGGFtmqSAOr9HxIDUPidwETDJWmvXcF72
tRF3B3pu1g9ZdvY1bqYGZfVaVB5iFX6yHdA9yEgEI0jseiyOOL73WzUyq5RDOOlPiDlyw/YdF5LV
Vl2468iJ6VpmjdypnU6SFeVOW63BzjprhIHmPzxZuHzMZW17iI6lb01X1zdAC8P7YkxAFbKtcrhu
1P8KL1dAQq5yALPdQ6VW6n0DtWwTZdjECUeor7Ju5QFWMvbFeL+8VXTvfXgwjZHhlEILMVUHlNea
YmKX6DCycZ8z+7XWK7F9RetnfKFSlG+InFHhyaYSvr0WBjeWUVrPoltkZmq1uy2HztlF4OknL6UH
Tb4iAwr4NMZyYlIa/784S/66LxvnPq47KlXp4qccmNomyKS406IOCCUCaLaXcZ28dILgXrA112Aa
7RHKX6hmf/yA2O8QDWAdrwJbbULPT7mPdwTpIGDDAV2gdPCzb7Fshh9aHgX5isJoQ1QfOLV2H0Z+
2ezA8eVXaDGZuxEH4g71rrFgRwsle5jAN9DOjKv4t1D9+bvaGHRGBJ22eke5EkHwWbTiJqQDyLfQ
s9LfD1oH4hZJLO23xjHc+vBca09rY+T4ciVJH4LApuoAkEU+DNQwiaSouq2aRO3zTajQ9sQ+M1Xd
INLsp2z28Xw3+86q1k0cAXLrs6zzMvgo+d53AiX0ss4qlQ0RBQItKT3CXZ4Gc/o4RTPKIEo2HFTi
OkixCbfcpuBJuwb318ltOmf5vWET5Ey+1KA85hL5K5bWJ25ZFm7jNwTVd9Q57eBHvxD0FfLMpblF
FwGrij646aIGsLQ25W3/bBaEWagfNqhIVIox7jt11qk62xTSOOIVSaQyS8/imoS735jqKqSlO6dt
vzancst9kdz7o5VEaGW3iMt1OW15luIawvb8RLc9aG4RBPBj6odasKP/GTyWSsS5Grr4NpAmRWqA
egGIEuL0eGPlCiksST3nYuaDda5C9OyNswLvbBrD+r3u0XtAObHtfxhQOxGVrMLsHjqqM3oJ/a3U
pfBdrG26EvkDvGyal1OeXftcY7ekMOZd1471UUYTPHlVYO469XCQHR8Wqm+3Se/OXeksMX2KE1fR
6NY6VI1s16HnYyKfIMQDjTMKvxV/Fmqbhu7vJx6b/qo1TRwJqx58I+JrKLHVxqIfiTwOWJrINxPk
WvSuuNdiXb0ZcyXUrsHWFeNeMyNKXDYq1/dKmyc0d3qOCp3+iFyjqu+CWjc4G0O+jYlvrqUfzm9+
nQzfaohLdOARhzygAYljbQnVE+FFiwBrUzqAPFeyTPs9lWv1Gf/Y8AXIORoMvqHRdtBRe+0KH/lX
jp1f3I/lmKx1AxMpQrRJvxrwMXdekIOtDzA+ISGHLIu2qfWswii1VRBrsrqYrpdIk7sYGr2/IUyQ
aEwNeWPSM7WRkKILEU7fQBKk9SthD5x2JcOVBe3d5E8jhK1s4cv14T2pvI1iLfGMpzWpmbmix0Ju
VeuFna2XNi4Sz6Y9UqUHhvPANZCAXBIF7wd6tNt6btUnS8KQ8ilsrfni4jvQPgiFPdT1UfXIZAj4
ebkHktjZoBxBzzTlWs762Kc/1NDTdQraNWgyKSaldQKAhELfIY5U/QBboIohGwXlkwbt6lnXhOUl
lhr+QofVqXe1PpZwXrvCjskWJZUpfvEYXuO4Or44cxJB+HHMWqy5cXFx7HkMEQ6wa/tXMM1qss+H
gjIS6MQ6XxPAj4lrlIW8meCIARewh+m1zfX4ZzTm2luFyBqyeElu/whBNiFEVUEgpZsf2L9C2hcO
Vzz9F0qog1W5Cphqri7UOvdNGGd3cYuCzFqCyxhWjjWV8w72hHOkhAkMRA3s6Fuf1aK8TXwkYTmG
6LBAzB/K/i6DsnsVyn58F7yrv1FyDFHlSlTunWIx+6T5Z4+vKlZ536ZKkWit1lHk75bwzKJbSGlp
Qz3bnCAc5jI+gEVDncDPbInkmuq0rzXZ5HU8hgksumYR8+64qBG16WkmQ7RQl5s66KkeZC1OE16p
Vxi0wHU2kvU8+9S+E/SlnrVu1H9CMe0nONTopLkhT2t7hVJNYe7pnY/HNlG6Yvu/2nHOu7zuucKj
RCuQUtX7P3bX4EyB+E/0kHS5vZXIbx7wIRze1LitqMEK8f1rWOo5qhdfWICpjjSJosRilfAvIr0Y
ZN+E3YTAZPMwRepNxsF1rHn/9SifAG3pRQqbRqiNp7R+AugWZewrUxvTjVdDVygPkQPnsrill1vq
/8Mbw2frc6enT7CuDpolDhh7A3FC+2RC4LPKtMmo6OJL7grhPyaFf/x6Np98M8cSCNlbGvMRp+Qm
QyuVsUsYQiuPpfWYz2uK+F8PcY6CtsWioQ2+zICTpZ4gk+EPg4UJK52m9OBV6H9GyVYAk0Wu+oKy
vM0Cf4Ql2wK/C15zB2su46+Xwj+w5LyyNCSDYDtPSAjGlPWGCHq6vTPH98y+ipyLcOQzcL/JJ1Ox
DMVwSYXFdrJABfzUGpytvmrS2e0pHgp5ldfbCBJzdBME6552r3kBfH2+YgvsGQybaiC9Lk6x62pA
U9MBG7cq+geIxLs+bzdat/56zc53niMgrRgSlLVl6qfbAiNbNMZNQmjp3I3dc2tfUOeXy6J/WCoW
iB0HswAkssmR/XhWG+qn1lgjNaQ3nVtJgZLNS4yCYj2FsMrRrVFKtJz7N7V5bkiMqS3uo/j/+N/9
P8/X2X6BZQAlg8tCxfQRkaOPP0IWGbBuB0nWSTPuinDRk28fcIFq3EGR92qFkm+b3X79Zf9i409m
zuIJ6GXCwODh1CrRTB2wl6GkSB47t3X1Ug5EA40+HBulOEy5uu4G85aG3CKJU4Nz1Nv70dbcRktw
1Zp3TRDcoID0cOFXfbIe/CoNWyTBx4A/8PFT1M2iTQ6NBy2vn0WpXwtiMCPWsZ0obmyzQ3gSbcC8
e3LU9A4VNHoE2k9VlxdIDJ8uCL40OApwv555H1ooK03BCGa2yoBcGornoA41VIFHpWOXUIIB/fP+
9czPrvNlD/wz5PKT/rkzkEClgY/fNkIOGwybUWkJVwPNtq4edkV44eyeHauTwU4MIlCyAuE8MFgP
OoYHm0amRTrx9YzOLggG4WRZBvIOmspifpwRgMgp7nIN9cTJQBVs2pYJIFtiwa+HObvWMc6yLNi1
XBBY4pgnJziwlLZVWg1bKsO+n3Lxx7QNaiNZ84ROSPH89WDnc3Jwg8bPg4F0k+fw45zKTKuU1rAQ
ho3EVhIsBVr/zC6+8OCe7z+GwftIqIuwibSWOf+zGYo2UPt2dvyVJZ9blNLolecgBEAnd69Weck+
73zrEUhISDTwdhZf3ZNJDUoftk6F33rOqCs96pA86dfJmB0TZ173+ex+/RE/WTEeR50tIQV/t0+u
uwgRoiyRqr/SETIx5W06tg/5lK70PLj+jyPB02FPMCmHj+iYJ4cKgQOg0LGJnFhjHfkvi13Qo9dR
IRbsha24sBOXU/PhRuUJVpExI8CACw5F7eOqiXqskdxaEpzObfRv0vgzwAPJBd0/a531r3k/rL+e
39l2XEbULbaIA/PcOD1iHepASSAYsYgxPougSRu/fWT9/vMohJcQ0DWOMly1k3lRZppUNO9oMo+3
Y/ndqH1y8gteSmd7AkGUvwRFBzli4rSTe59GVmlDFSYoUw42SbxeX1npy9RdOL8nLuVsB8IVHaca
OikOopXGSdTct9pko9lOnNko8gAXufUqqxr36ajFSEUZf1BzQhc5oNZU9vkOQwV6M3Rv1kibjBd2
59m5swmlTWql+NhxHMzllv7nlA9NlTqjJY1VrOImbQED3tqZrj1qep/uSX4pROhdfiHiOf/QOCGi
SWBYyARgg3nyofWOag6dDprurbNK6ndVzBs/Ofjm49eb5nxymq6ZbBkIgSAJTzmUwWRUc90C5MMk
YdWjY9xGBpqVEdL+bun8+XqwzybF3tSFqVs6455MKtMQuZMOxYAkLe/hbu6hPIL7Gw69quy+Hurs
aiYJ4iZRBRMzIdOeXF4JCsL9HOTWKksTD2Hipqo8cnbkoJp13r7TFPx6vPMjjms2q2UaJm0k9svH
TYIWqVZqcYhkdq/X18LPUo+uYXE14sxy4TY5v78YykExFCFT3IOdk7OxiKLq+ErAFOrtZC+p/62i
fsq8cTILfEVEZGKgN/XXdMafLRrjF66ZZbt/vD4xWbf/0pQtVT/bMWM/oeLqdyjB9Wi9K1DVqgse
VafmkZz+j0OcfMxS2h3C8yDUs0jmu6JXJs+Yim5fA/pyq4neqybzXwkuJS62HXdaJ6r/+vYtvwA3
pyVf4/E7tW3LUt8P9Z5fgJxq6EK4PxRmwes+vab4wny9dT45FRDkDA1bRm5u9ZSiCkp4opRHlJe2
CFMqV8K5yTJe2eb/cxz14xbF/gSeomQcul7eIG/Qa0RX03ar9MIj8dkOcaRqaLiMcW2Kk+e88tMk
6CSd2KqQx6oM3mNLuTCXT44bZDueOUk2KLkfP85lCBNwbilZEZY05arRetdQR7z9jOrCbj/nLtss
zD8jnezFEVqrHRZ8tQ7VdT+6n9l44e9W0UEx4j5RU6fo3hqwp6ZyaehP7jCGNngAKE7xDyeTRLV9
aoHVkG/Kxyi4o/2ni13V3A/qVtBc06ND0V+JcVvCU6sfwvpAs79zNhg1zsXb13v0by3k5NR/+C0n
n0GP2wg5Fj4Dv2UqtkF7W4gfPjoFmnGAhGga22hEHv7aj3uapGsz2UzThSfxk21FRGBiEcy9bmin
T6LsTa0waz5HWaNZq3UlDxYYiq8n+slhNKXOi4FYENWG0xy/AyQKH5oaLvyXP2phbMDv/oY4t66w
TfjPQy2SQxrXDFbfpJUf93AVDJVeJhrGOFb90kfTsWyMa/Be77htXPIFPT8vRIYmgQxGmJSeTmud
WFtUFboe7GJN2VaV/a4lKkxj5/t/nRLDkAipgjqkBFb2cUoTss/lhOPnymr7Q4gyGbD0dVRMa7LP
C4WRvy/4xx25XC0oiuC3CsX/L/P/n7DM0ZH9LPuQOkM8WPaxpOq/D1RNGV4QyqzizaIyWK+pjtsv
utaOMQ2/mddKiZJhcqnCYWelDOZzCjHbuvHrcviN+pIz41s/g4e3aM5lXpEZBLntTENhQzct/TNh
oEP/cY6MZxWi5L2oU+eKLTPiK9QP/WMZ1tBYRs3MKVWVebrVtXgEmBJG9ZNlzsEjas7xd5oZ7T7O
x+63b8XtHs7CGF+4IM/vjr+FTSRdCO14pU/Oq1Gmk4bxhY0Yys/Iid3Y/lVhpzBXt3G8t9QLN/55
FLlkilhLWqrFXv77oP+zFgSwGpgJBMIVe0Y6yD/Su1vJrr/Recm02f/Pr7OOdIVKwdFG8gGZkY/b
TOCI3crGsckXJeK0a0MbNtYMbz+/MND5lcOfrjn01i0Lwpg42c+qUfeNESfOKi++a/o15pFfn5fP
/nyyXspoHACiuZOAuHTgGgYFJKZpLn629LjnwXr+eojzCw0z9X+GOPlWSqz0EBwYQsCxoTe54rS4
Vue1IOe/HumTyQChog6HRTwJi3ryXGEwRZG2KWzumIa+LSop2qUhPpnMhyFOdnU798MAZcuGaYlW
fZagFR4XYtjNEPXXTSHGx6+n9MmzRz+RjWayQqpFP+LjTisQn006O3dWANRWplZelUmCuSDODSgw
gHi/BsHyiJzBg45Ysh3CAiny6wIStAW/QKrx8evfc37OTFo7ULYx8qYGZJwU0Zx6jtNoEaCUuf6g
6wF80Brmd7OL5/DVnuWFpOZ8RZk3dAraBxY2xmfJIUq5itqhq1yZkX+IGwvrxHa+cJGfP02LNAyp
J9WEpc59kqnRj/AReqc1q/dvUSGAmlsbRSsurOT5l2MUEyQ+pRibp+nkpCUlTOExCgO3bOR7W+Zb
H4btqFgwgeohh5Znb79eqs+mpfEUUtYSYgknPu4cDEKnXkGuy7WKx7yEPxtZaMhduqDODwSW0paO
GBUwXk0/6+7YOLvUgUP/w+pjN+ryaJvLEjGGIHmwjEFeCMHOU89lOJuLykT45SyrTn3FavEqRgDH
RlrNfwV0uUaoczd36OdyTZpGKldmaHhff8vzxfs47MkpBHeFtgbQCzfuxiugaBsoelc2cg/j2G64
EC4UfM6Xjhsfc2sNkAbpvHoyHKIFOSRFnMhAul41lYDANg3XpapcKB9/Mg5PJfEf+kT0obWTLaKj
NIeFBM2rGN1lY5HXE4ckff362y0/9mOYtLzH/3eQkycMMtg0pQSvGH0OiYsx0L5rUhcVHncmFEz9
P4haf/t6yE9yJvx0lzuDnanLs0i9j0pUyTtMlAw1OoaDutEhSo21eJcyOI54JGe5eAGMSwEPk1U9
ufBqn20Xh5RdoAzKecAVXVt28T/RSAepPO0Xiu8g+mrVDta7k1vGW6V1qHfTjfLSKp+evp7z2Vou
YwIiIE1b3lv75H4ZB4geqHlHLm4l1do0UAXiXo7WwcCx+HoodSnwfFhSxiKkYzTb5F7Wlt/yz/zC
2DaALsjInYINehnIegOmnp+xnd41yXOXjsCeD7C8rsN0+dRuBrZt3JpZvEGfeq90t7X/27L2xnDh
uVDP3ovlhyF/Ss9FYKd+esnO9TQgSW5G7pxT4KUAFhOROXkDthe0WXaTTAWuKOBMgbtHitnhFFCo
xn2YqspaRHXn77II7e6rmksImXA0eDygiepxAAfZe3U/lbDAFXzmbaTLdFcmgJxdeP/E61VWaa+d
FYHYow0ZdxduoLN71hEa9wHpmqCHddZpxKwEfzhRx25JueZAAjV7JeLMLk4qYicjHAe/XuNPx6PQ
zsGlykdb5OMSJ/XcywZbHdcJ0yu1/R5EKsoOG6FfCNw/2ba01OlMEOJyYE7T3SiF1IA6EfOaqltO
5jv6Lxhv2xde38+msxTReQ2xYgdy83E6rPcc8hrFbhr/kMavvt+Y2q8yvHDVfT6KIdmDpNX2adcv
ioQMu0iN3UDs2/nXjBJCMN5H/a+v1+azb6aTEdD5I2bh8v44mThteQZ9J3Jxe+u2mNdkiP7ouHI5
uDxfCI7UZaFPzvrf9ICXiHTn7Kxjq1AhFp/gRBwO4hnlCAcV4TCWx3ESwDQnUKLoBeL2+rPJB2uT
AxN8SiGUHTKQvNY9FOoyQ8OeyGdLhw/0vCUa/1eDHMLjHAbpu2U1xg6ZBICsU29b3/UY99T//r2o
cgiuZCGpkJ/Uq6uO8zhgqet2+uT5IXB2p9g5/n/GDXFE/x3m5Mjkqp9Q02UYAG/Q+XdBK1ysXyFi
Pn89n8+2malT+jbpttORXZ6ff65fR69Q3NIV5pNZdP/zUddfpJ1UDyS62vtshlyAX4/4yYPGOIRc
1HDY2+LkcWmcWGMhsQoiG4GPJHrlhsX7OeZNC99B5OuBWtKFUO+TWf5P0kvyQ+7z943/Z5ZYiCgV
KT/QywEtwmpwM/KAyc52/pBdiIMuDXUSotgzNZIqoUiRFM84nK1A24Ixfg31C5f4Jwf3w5ROPiOa
sK2h5YwDcNUL8Py02gjfjv8sS0rVG+VTgnLHUYk/TvYHnsO1XoO65svZaOLXtz7kc+THNl9vCv38
ZtAd0k4TVCGaadbJMBq+dnHcLVy8+GUwcdDWvn09wCefa+kx2QSm1Nlo+Xzc5yWG5TgKdYmLkMOf
qM022COuQOxeeII+2dxLqxdlJ243stqTcysQsAwVE0ApogoHCmv0JBAcy3/R4oImNF04SuexKXC4
pW0gBTrxS2T8cVY1wnnJlCeIXcMcQ98CofbZ3IucS3JjqYjGYcPn1Bhe//fNx7g6BU8iCB051I/j
zlWY+0oJxQJSvaslhlc0Ciqocv31on32YAD+lNRgqFtIShcfxzGb0TEyzKPdHoNprBgoeB4d+0lH
/w0xAHoDbbSu/Cst2PbFM0IAuLrWSHH2b2V5rS/Q/fXY3VG5/fpnfbJZKdYJkDhEx2BlTr46LHjc
QuGoccS3MC7hyTcXFvazbcQuYkkhDCIacXKJYPM74hjFCDbP/gRdq7lraWmjCtJcAkF8djBsHn/J
Tbw8yyfRTGD9b9LObDduZOnWT0SA83BbrEGlWZYlW7oh3B44zzOf/nz0wb9dleIuwr0bcKO7hVYw
MyMzIyNWrGWaPjwE0Of4xRVNxls/No5Qma6MaNnMnPCZnxaGGJtNvl5rNgej6+eTa1LHNWJzY2sP
l1dmyQrnFJcLyGHeLcJgVC9wAE4Ae+/rW2Pm6EJglbvtspGF5aeqQtysUMeC/Ftw/jIuC1nLeH9a
bXtl0BHI+q1EzAvjYAgmb3YySSaHybnftwiYaknFOBD6foVpZV8DWZIT629zAwBdZ7QE629blN/F
kQxN1kaaBbi9cbZKez2hA2PZ48p2WbgRz6wIzjxCnT11EVa6EQ6SWZYRztIRfTNLXnlMLk0bxMjg
WyhBAeQUlh/aYmW0izCh9S4+SrTx6FCJeE14uOwAH7IQ87Sx8dmgRE4fIhitUj0dPfnE9fSKfklI
IKiEX48OdMMGE1mUzbZtf/0bmwBUAVqTxRFP3MarvNG3sAkh7C7siIiPhfJU5WSu0kdo0y5bWzh/
ILefMy3U8ucC5bn/kfk2zFyDr1BDiQM1gGOKeKXZcnECirW6lct/adnI95HgsEnRooVybq30bNoy
DDqh/Mm+nhUoFNvYqfXK62PJDecEDvTqypygEsbUGvA/OBKMBHJuHubcGzqPmx6uBwg3V6KAxQGd
mJo/5STcDHU6aR0TU1rlfE7oOUf+2pjGbWWO1fvllVo6jKiDctYRbLBiwqjQkQwZNKZgCzzao/UA
SdWKM6yZEEYzGsgJFh4mqmJwPk0o25FC9P1PlweyvDx/BjK75MmcBSMo9cnBit1Lm4k3gU4V7JMm
/YurlfL0jNEE3kRxXDgjYPGRp4zeEpiq9OcZFIOO3tWEAmE5xneaZK/l75YOixN7lvBgRNA9SHwv
Z+MWtEbWFSLVeecj466Wb54Hk3ToH4I83l+ezUWrs24QuW0SPWKI0ie+UfthmbhTnlxTWyySn6oy
bOjSSTXFbe0Vcx9BThyJlAX+Y2/2oZPVU/vMgpkMe/DluiPkWRL0bIouQ0j73BsPKRl2AzKiaHd5
mB+hlYJdwf11BWoXRCaQGoYeBUoVvXwaNXjdDg2jBdqR1yMiWHBa1EdYuC8bXzwkT8Ys7AvTm7nu
U2xTNcFz4ASUB+lxTHzkK3p6A9O/D27O5ljYIfoA02eQz2NVb30FWtQa7kXakS+PanEfnoxq9qyT
lYSn3m8RyoEPwYFz2Gje+7ql3caPAFGuSVH8BhIKCSHTJrNOJw8RNRjRc2NJk/hdrZPCbwzIZ4MW
qq7S+o7YDP3L3ufoKm83OhRmsGNo8lGG+yr65pmm2/lfu3zl/Jk95cOn2I4+AwzAPIoPxE4F49UW
DW+IsP6Z2lAttPSJJ7a/cjcszu+JHcFrNOj1yOkzZEmFj3BCZa+Bw2R6hxPyX8SpMw6d8g/BHdiJ
88n1S1IesG/hn9LobFAkhmnDyVeMLE0bERBYcCCqCzgmTR5SqNXhFIXKyPaLW6Q+b9vGfv17ryTw
cSj9AGKwxT46q+ikAAhG4saRmX025TE5VrA+3gaqo70aafzlsrmlh7Xp8PIC9kMEhI7J+dwF3Uw8
GI4QoUKy3DVH8rB592YS8o3XrQRNp3WXIIzu7S/bnX+t6IS8xebYizWjMfHcbI4oRtf6KKfjDbfw
L+koB47yBkXF+tFuroPkdWhzWFJXEXHzLz43DDhUIYmgktMk7hMMlw7SiaGGOIQPzS0UZo11KwXD
VwnR5V1MSWOTtvYXKL+nL01fjNsmGnW3jsNPvqa994r/qtlVfC+Z43SIO2g3EEuVVt4qH6MQvo+Z
AcLAdSqLD8hEkmtp7mVCLvlzU3zps6+Xp/7jjXn++4VzL0uRs0wDhUe2coilV0uF0OwpSQ+GvS38
9q93zbkxwb30KNPhWGMwXrKV/QDyT2iboA66PKSF2xEH5jTjJYTGoC6iEdS66agskjgAxr7RrVcj
fte0FykbNqVxG6svZX9Td3tI2tR4rZavLKzXXGQCnoeo4VyPOXflzOpytKobY6Mqb0qMgP3MbQu/
6S/LcEE5VTW0mka/c/oXL673nnO3mgzQP+6meR+BW6D0TTZAdBkJ1lx76HBq+tN3EMPEkGmV4XWj
A+ihIUB6aKHa7SK2sekiMOVm+X5Qd1MLHfi21x/Vwq2Dq5KQFyX5mZGmiQ4dbcLDcw+hhzw3QMdu
aQT73tbd0YPNNHrWq6sRSboB9fCs/kZz0TaW7priPdV/1tWzYz/oziEa5YMPlIIKR5I+t9Z1lq1l
OxfisfOhC94chpY3ZQlDp7kdejcYtclFIooT6LS0boGbbsfokwHvy2WPW9hEZzMuLHo0DJKU9Jjt
xn3bUyVnHp95qeNs/i0P8ZVYZWWBNSG2hsA5tmsfczlcnw1N/nJyHQ+Qw3SuqiBpNP6Q4YG8PMSP
F97ZzIo4h7BoOhjtOgNqCxN1WOiOwWGGiJZcNqOqH0/k+RLghUL6Z276ON8/3jhC9NFiZ5wGF75J
ejSfs+SnY1wr7ZNlSRtItKcYrq0vfRVDIrNXtR/k7ze9YULq1W8kEpOFdtcPhxoaNUkqVqLf31eu
cGWcfaAQ8nspjRtwizIRsOo09nUE0Wqmp5hjz8Ps0v5MRiTCYZi1/McpfM8L8MDpBnXzbTY47hhC
DeU8Aa+j5+LBhpOxsu7V2vx2eR4/gt5gEOChYQAX1izSj8LNRrZCHseaefQndStZrhO/hMER6UQV
jFEEb5hufbJJkVPKc8ov5Mvb4QdcISuzteg1J18h7EcVLQkr9vgKmU4C3ftRgvXM4K5eGeyi05yY
EfafbMNVlHi9sekrR/uUTYo8o32Mm8GYKjqgYGhtERJ1Y08lewnt5K5tvXYTzXo6NarbKw+WhfCe
uUc41rEBNtMlJc697EwFHJfGJimfUBIKqqOmJ/CJpxvL2bbOVyt/k1l/Xsb8+WYM8CQ7b30Fbujz
5Yn5fdR/cNaTLxHmn34XTdNqvqTuJjjXrlogvVk8k5lfOxDzQ0OsQAEnqQ9y/UmW9/50P4wvuoRA
bHTVkrWOonGjttcV5Y7a3qVG40ZQpQ16Q0vWV4i+eGsWh8vfvBCDzrM3d/yaBpyhIv4crqjeQiTV
ABj81VPR5nmTtGBT1fphAC/idZPbgCMBBa80K4fPoreyZDM5BlwS4sUJQZWZd+FkIGSDuEjboO2L
PvQPmGqTFY/9+Bqax/jHkrAuvu3BBlxhCQQE7xR6UIJ9A3mU2ZorY1qzJGwNNWXRvBhLviZvPW7u
KSN3mjzq7UoM/xtR99HX/jMm8VaCsNa2xoBTMCxnVWJIIfnH5Lpo4VYMn1op2qkclb7iTtK9Ih9U
7doPb3SHqOg1cb5qxatlT/zLez/eUQ6nsfchc1I3Knc5OkLQgjtPK462uNxzBpFGOEqwv7fxyZPf
1BIP5AQfbEre/RBA4ltZUOmiENwM2j5W9f0gT2RyrC3Ulu+x971C79lFD+swOR1ayWs9gcuef/JB
wrkxBXo50M1mbDJz2udj4SoybDrObR2oLkI3ZHRuavmxb8yNFf799U6Jau4rYT6gxBfcJFVTqQ/R
bt6gbEG+SrrzumTXJMUKIGFpiNixqFPMZaQPEF6pjkEqW1wIgyFFroRixgZ1QXQERrhtod2U9vy/
3sGj9xICRm7YNB4By3R2sjLgpUB95jqZsy/k322xjxXdgTEKUo6ZCE7zwde2uaO8ao25VYfcdXLj
GR3lI1Sstw6sypA3PZm98hDq+t7o4pUU/fKsnHyLEFO0sQPvnsHst3NSxDggjCWbdznUHPDiar1b
yek1OoFturIFFnbA2RzMPz/ZAV5JF2EGPAlZieiYWP0+nLJd3vx94dg2aI1ggBx5lI4Fv06AICjh
PLw4uoZA2XWalWrA8gSeWBDOU6VD3FPOGEjq3PvWl0E71ulV3H/Rhqc0vwa1qKu3fb7mQnOcLZx4
Z+MSNg1YJT9AE5VQ0HpRpi+e5B0S+VrKHis0QRpQZWD91rJbi0umzTAsk55y6kbnS2Y0PKLNkZHq
JvvC069SGLnzzFl5Q88T9mFoJ2aECa2QxBmt2QxCVG7RHwJ0pDLI3T7l9LpBvLxyFM9R/SVzwkwS
9Kvw4XFLxfmjku6l6A6AeOj/RCWJxAcszdyMbp79UHSUofuViOPylEJAeD6lSZQmSpNw7Gp1AIOl
/AAz912X2P9ms/1nSi1ZOTeDHh0pt4QxFsanunmIzK+T9+nyPM7nxH+fRrqrzk3koRzI7cCqxZO0
kXvot6UVC2tzJTzP4ryR4aTAQhsEB23grTv417McwuWBzF4sDgSMDTgQGgNnDPr5QPySlntbZknq
SoOdFVUo+04pG3AwN5K5htFYipKJAebyKDkbDdYKwRqqCUYdsTLo3nTjLyNQr7LmqswH14zgTXce
5AnCqoGYxEpo9DzIVn2wh2enRVXth6Pfy9qP3PohaahQPjpNtq3zfKv3N5L1zTYrN27UlZhu6bg7
++A56Ds5t2c9rQQZUe6uWK0f1GgkIZM33zWHnlN+EAPKT8NXaLOzm2CcQlfq5Qc7aJOV71hYpbPP
EFaJRBevTJgXN0FJIkI1G5k3RtsdY5i+4GJBydZvorUO+PkoEFzjzKhwMvmpaqM/idF02mUksvps
3FRhtgMm6rZQ9Mnai22tsr7Nm/ODVULE3zk1Fe6e8xnX80HLzAGHNPpqU19HCSydEsDurX2fWA/Z
WP3SzfRTZUrHyxthKZfJMf8fw7ZwOPmdliTM8vyW/Nz2b4r66zd7o/05r45NBMxngsPvpkRUrDVW
7oDfUP+PgyYsnHMx8occgtXmiof+irFphiLdBbZTbtGskW8VD46KDmKrTZL1vas70XOQpHDK9lPg
ot+hEskB4FKstfNt4fRhMv58kLD2gdrWJDaZDJO2/bR768E5ddnKEbeAvrPPrIhrbZpl541Yibjr
OvQ7wvGV7nGuva1mf6vghA2yDblTK4faWHanGDLvDMXD8bmImi0MwnnzVXXIoCabafq64g/LjjhX
1ue2aUfMw9VZVqTFyJrk7csw3iTaUUv2HX1HAwpTI6Dwm1R3Yc67bHYpLcec/DGrnvt/PNFo5KBc
vekdkoyzfGTA4y7cNeDAqnprw1qbe9+6CKKuit5KqkSWC6x9A/94In2COFm1XLjcItKTjX1Tr33f
vPAfPJU+L2Iieb43xJMINFcZSMyKqffbWTU1bjpktB+Rma7jt3FacRFlzZ7giFLuJ4hFMB1ROFyR
TFHCfhMo+6JAl/A6LF46+9kw7iBZD4aWlOQd0h9oQv+Mhm2oPJnFKsHFPP2Xxi+4rDmZqdJF8/IY
X7N2OlbJtEcjddOGL6rkxu3rqKtkNT6XI1+0clcvJd1ndqP/m3wR6gH5mDEotBKTbW0Ibm4Tr9ib
3p1HQSzluVT8cALYQ1bSDf/FqiOTZJuxU7/vyJM7UOJ6rqxGMzZT8uYk8sbIvkKmvbHKF9M+lkPt
WtazpEsrgxUXnoZC6HroGyBUUAlOhPink3taFiUbHIt8hGTf7cEkGLea8lp1n/J85QAWczcY+M0c
An5bleE5E+ISrULau0N30O1aIIQt3L+q026c2NhpyRoOSbzL58HMZijDgvH9QBRnwAmekReAEjiT
vcrNxziHiB95pJrIB6agw2RN4dGvsmQlLF4YpEl7IawWNPtALigMEu3Wctaxid0BjoANXtZuSdZ+
RYYmukYQXtlcPskWzUEqBYcGADH99+F/4jZVmyNEDRk31/e7XoKsRrsV8j9lLfP9O3t0uiWZUHpL
qNrOF6dDOvH8xPThoZ2lDWnXrIAEmQgzoRKYBZuJipAG4/1X33upMwjKv6jWgZrKqD4jPWmbh8vj
/ZDnEL9jnpCTATfx4Mitx3eYkbexVW+foPOVPnJO6sUd3BJedmuFbqrskMnZ2OGtI61kNz5sGWEi
hLO5nkDMjyofoCOS7va2vwErjU4DkqOZHO9gXN9VqrGyTxfc+Wz2hQPaQ1XKiGBZJZUX7KLiuoLA
Iwn2UnclDW+XZ3jRFHcjxWR6uz4w/NSe06qlw86BMJ2M1qFQd0kVbtVu63krB8LsMx98iiYssG1A
YU3Ree04t3S/oogxOA9TAzr1y7SWSlk2AdwWZkWAB+IrNZL1Litn/HiA1u9vqd5fif/18ox9CGp/
+yRI4v8zIkQTQRUgT2jyapFrWtkoDMn1TtL89mvaOcnOtCP9yo8n+TkbkmifFEV/2wCQ6uhqkMJj
jFrqWv5BfDiLHyQc62WA9luoy4xa3VqyWwVAFOyt4d1YKCkGT054LOGFb50tylOh4VbK2geICZD/
/wEW1yTVOgD8QnJAbWJ9slI+wIoQy1TcVNppaOjJd2hn5mgUoMLkVNTOKdh/142V6O7DXSpaF9ZD
GvXRQPSVNiT5EDT3E6SravgPiPi+/yLb+6Ta19XKiJf97M+AhRlHla7ssooBa957En8ai7tU/3XZ
zRY3pvPHhJBVzUt5QloKE1Rh5eo72LbUfugmwAxruPG1wcw/Pzlj9RTlgyRn/rRovM/bd8mR9+pq
99HiQXoyHuEkd2JNiyHcx0rDyxMVVP3Qo7vKUwi2bMtZObbnkPHjWfNn9oRjO3ey2DDm2RumR6QM
dOfeNG+H7BACKGmuKeNcXqylKaQVl3YnePRmRt7zKTS1MkGv14ndongK+29+RBViLW+yYuP3NjhZ
JqQRlbTvsIH8NhVpRLDRCiTjfXkkSxHGyUjEwFSljtebJVbSRPus9tqubbZy18cbRVvZQ0sOQUIR
hI+OCC8dU+dzBgBCR4yemh4YA7/ap9Qnxq8t6qOtcdN7h8vDWpy8E2PCblISwxw6BWO91+9M/ymi
Ebjq/rlsZHHuTozMH3GyQh4HEcEZRixuH7W7S809qthIGq6deIujobgMr4UxN/IJ7mY3mY8SOTdp
AW4k/z50/WZE79lQdlWp7uzgOaFcqqDHOmVuW21H7SEYvlVrhKOLw/3zFb9JIk6GC4iqC6WCr8gi
Olu+Dca1hjL3Gs/ikhWYkgnroVzgASO4ieNwlZoxUHxof/R469j30rC117KoSzNKlDu/vqnbG44w
oyY0bjUihYlb+ygwOW81cNE+WoFW/E7FiqcS7D+wD/BomNUEzh1khH9AdmYrikz9sE3KWcYiye2r
GCo3tC/Rq6McMiXVzo/t9s62p2InR/2Y3w2mVUNnZSd2+bOX6NYDApf7jupOUYDcr5+oP+U6QVMM
gC1wuNzI5HIPRX6O0rudNs1t12mDfEhSYyBAqPRC3+pa5q8RWy9OIwSJNAvOgE+xMb0MELEea/DY
Uunc96HqKrRuN368+/uNRgLpP2aE+DipEVJqTOZx9LRuo/UIKVr5BuaNh6hNrv43W4Jn6DEpd6nD
Vpe92clNFt8lxX27BmRdDGKInOCHIjmmfUjR+kjM1RpL6JpG9LOFDqOU2w2SmjycdYRvq0doGbc5
THrVGuhzaYNBljZTkVt4v8hZkWSqIrUha1Yq6jbzdqkCRAYKtb8lz5zDNPIsDJLmRR5JwpVcFAqU
+BYjLCu/3ReR9SspDH3lgbwUCsMKbpNSwRIg+vMd5rV6IIFF572Y1zchIF0/C1burcX5Qu1h5gyD
fUHMYZpd0JbTRL8iksjxdhjeK6XamAMN/UO51oW5NByEugB50NFHvkaYM2SY8nIcuVFiRMTs/KlL
Hi9796KBmS1ah24KXgchcredzpCShMEYM+i3PUbN939jgPo5KoWc32ILpONHg+/otEDCK/iDTBdC
Z8GafsSHitLsWogSkOhn7SG3F1Y9r9S0rCK034baOyjhzlFJBqRbxFA149WPZhGf21kTF4q3fzO6
P4aFsKIrfNpjE1ourTL7Rl+aq/vqCuhkyd1OxybcGUqdoPwdMDZffYOnZ6sNO8k29qOxEiHN55h4
N4E2p4wInTFvdMETKJVYdjQBXKksxUM46/tQke/ov1Rd9OgMvgn1dHIrwxpweQYXhweACWo8CKUc
sZs5NR298TrMjh0MYUqpbePIQqpee82kH5dNLbsJdzudqCYddmJdFkr0NDPnXqyu0FzTu7Xyh9GE
Fu+oaj/z8sowniT1s9WtXCDzHv0wsTOzBGlXyKhFXJ4O+SyBHCM0Ef5UQedkP0rwvXZ80Pv95REu
7makxDgqSA6CVjk//XK9C6xSxVTZ8MqqlerK86O1uumaEeG5DadPxiWPEdjcXntP/mzBBH15HItT
xrmH9NYcX4oyYtJoOUg+ciqNUvuz9MNjAWEu2Ogru38vq7VO5qWHCBSJ/7EmDEiTeWv3OTsM5XEC
abndkfncIPsGK8gXr3PuFePL5fEtpjVp8gIoDgyGrpJ5Ak5CZyQapTSUMImG01M/pS6qgS+oBL9m
MhJ59JcYGcqxWYHkjvZVc8at2urb1i52FhLpl79lea7/fIoQS3ldNCZJyRHmGL1bSkRR94jYtkaz
S4YVUwsTDXCEVr0ZrMBLWXDPGulydGvxHLSZtkWNZPg2MK5MK9369jsCyJcHtmZNWNawtZsOuVT2
He9lc3op/a+Dr1KA4MnkXJvZ1WVzCwcZHZEmA4OsiEtIiBProjImtadxDzzIgfRbK/0wmk+oJa8c
mAvnNKIcNBcQ/9IQL7LH6EMlhVU6N9VRLKs+mz1sFteZfqUk6G+pvJ6LlbTt0jwqpGzVuRcJAlph
YHbaggj3ODWT6XEo3SAbbtQdGvW7rqlX2iwXfBFiVBLRaAtBCCKy98mSWfny3M5ZI9A8cEdtkPrD
R1J/48XWo/nXeDQCBwzOWkYQd1GME8Y2+fngxch/uhGM9q1kbxoqCz377O9948SMqJdR1WphNLMZ
jxA7qu+K2vUKlb6llfN/6YZDBsahGkb/OHAyYYeVjtE2xURj51RUoG6hKIZtJ1PLmzHRn6ShDp/s
cNS+e6XZ7MeMBvYgMttgoweIUK9svyU/ZWYpyrGU7AnhUxBiVhAhVbkmhvdQfoeCM5lmXPS1QX+5
U2/CtRzcop+eGBT2+1R7ZZibGMyhKWkThM1f0B/eqHnk9um7Eqzs96UXG1jjPwMUgk4psNW0QSKI
J/htYddgaxqYX+Y4F97IvSRzYFO2ccpvl31pbZjz9XxydYCDSocuYJi0bT2VOQdNYL7mgX2QnOmx
RAeuz1ahovNQhBDmbKhCDGp4g6fVmZa4hfpzKHYD+s360XduLedo6Q9O89Km+9JIEG4/9t7Kc2vx
TLChbgEyMuuKCldl2zdT7udMcyP7EBRcNZa272xXpveoX2Mb+YAZ+n0e8D5FHYgOd5przyc39gev
k0ImVzMLmRR1WO/6fgQokuopLRved92PCnpre/UapsFnCRHubW+hDE0C2OESD9Lj5dVeGj3VcwSS
qC3zTBMOKKdHR8DIdGbes5EwgCArOkT13pbiQ5lOh8vGPuBk5uGfWBMzenmk+U0RGuSnsodWQXa9
rEpQ3U8cXm6Q69s+jbZZpd6Vwb5QtqprHc3wcxHdckiju47oQvQ4bKWtEq182ELIyXfN5ehZQAIS
yvNlkZDgIqXGLAyUJ+OyeOBqWJnopesbrCZ9tbxVbVhGzk04sRdUUjPv5ji04u3YxUCBRqs/ojFZ
hqgqO83z5dlePEBOTc6fdLKT9baJVUJP4s6ZELD81rUv5rTrFcrrXwbEgBENlN4u21ycSPYQk4U/
6SJxKASKfhxVjDLpHdQc69veW8PdLU4k+qvkk3iNOyKYSfGUeAKKgQ57fSsnN9bwSVIPTv90eSCL
+4I3v0EZWUGyT1guO9eq0sznfeFnj7EmXZdB+TzasB237X2AZPxlc4vzhsKHCT+QxstKMCc3ft+k
4J9drS3rm9rMnVtzWqNLmH+JeMrigf8xIvhDEZEYDDqMGMawdeISWZF4W6or98ey28EMSXWc3Y4j
nLtdQtyVRTGsCJ2ePlW9Qj9lcQz74EqCTXiK9au2cG5646flrIUE/8X0LGQwMyBqYnusiZIRcscO
MXKrbZvwTZFQl6vUfRd47tCmh9R47/Ph4Ctr5Z8lp5yZsYBGwlVliAXqrqRIbGdA+Kawih5avya/
KU/xXdkpCKj6Tb3y0llaSpK44J+ABdELKBxY5GwNCaQVyRQoFr32OHE7BD8v++RisHdqZHba0/Nj
mGq5DzDSSY6zGQoIzn1plxhMbTSLLQ+HiQxYFjlPg+Ug7BH++B8/QNgVOdU9KUn5AF9K93p2sKY3
37vXx0NT+7u2elLlz7b2i2ryZbtLm/F03MI+qatGs1ONxTSiHJ2Gg20O28sWlmKsmcqDIxJIJi+f
85mtfMXX6npku8MDqyk7pXuJpIMuXbXQICf0kF42t+SdJIcQpZ2xgORuzs0ZkwfNbcCRqSi3itO7
UQNPR/SeS+HusqGlmTs1JITIdWFkPpgVyPeL7Lmdss9aNq2MZcnzqUjOGGTu6g80e6HuJZrdEUEF
zVebfHL5mP2bh/2piXmUJ35vyE1Spr9fFv0Lt6VFTzpvSrf13aZ8LNe4oxcX52RAgpM7sSOXocfi
jPG1UnXIXEBAZ0ebYS3IWTMkuPUgRWrbxcxc5F0r9kuX3FX1JytYiXOW1oc0MTUQGlM+kjcN0WRP
pmezZxM733TSW1GUV72frdzPS55mAsdETFflj/gQ9QLZmHSLo8GOI7S5PaWlm0KJXi7781Ie7bdA
9cy1DoGoWFCVm8jKWgQY0R2R3ttSO6iSRpuN7I7QzPZDAAfrPxocyOVY7Z3W3/lsKbvw3aS1V/x+
8TRGeAC2fFjmDfSYz71SK8ye4l7KkT81tKmH3bCJB+qxeg62Pkef3XHzsKRlPtzQrePm01qv9Hwo
ieHD6QcI28J0yiS1sjnfRdiQtfvYuslQwgMh4Kfyrs1z3kvu5flfctlTk8LeMLw+8guf2rxTDfuw
+acOD3mvbafmn8t2liB3rPOfyRX2hpE5Y2jNhImjMYTwnWeboofb0qqu/QaSM1qjtlbzjzbFh77P
dpEaQs7z11008+vo9COEwElHqMDu5wmuU2+TqKTv0ci0f07G99L8Zwzu0GpxY/1Qt/8iAYdM3289
0LlIK8yyrY1BTLGeI1WJrnwLJajcu1Wj58beRuY/Ube9PNlLofWpOWGuy5yoTKLY4/rB9CUby12n
m/TBk12c83DK3yry/p7VWRGQYwJNNfFtFzZh5Ng11I6oXG3HcpsX95MM3c4aBczisHjYadSeZ4UU
YX8G4ZS3eoidMn2eN0VXHgbF39rlnb2WRlg0BSndTDYNJky8z4sqDcwqKjkKZAWdvytN2qYIAnjf
wr+Vf58nby5n0chrkn0W68PhaA8N6Hoih2bXGBDKPHXxg2z2rqXc1s3Kbl+6Ok6NzVHTyb2rhHHh
BxbGsq7ODl2kyIjt6dCstWhjX/bBNVNCABbHU6mnCqa0/t4avyfSI9H6io2lwwvmNCI8FWJowCrC
cGrqqnmEQxRtuYnb3AVvskFiaeP8q9GcWBLCLrpsnMnJseQ3NIFq9JZ59133dnnKlo7/0+EI/h2V
nS7nGUYMPaTr+FNdhhvFOCjK53QsN/XwUJa7yxYXJxDxQ9R2yDV/YOrisvGRGCNbPwT3er4v5GOY
fIZz73+zInjdCKi6HUqsFBkieIovvU/JdB0q6kMSeGuX+LwSwh06k9bzYmM8HEjCURuAkVAim/w5
JKG7ira4HmI9s0w2LRRoiXTUES3l+jGufRpFPVVxDbta+YaFtwefAMsEfBakscQtPRQAPor5E2Bd
U61dV20L49jBHyhb37tVdN3CUTWXH4H+k1iD3ljYaGo95PU0vwhSo4PdSdojX/dZN4cr2gFuUt9c
a2CZgxBxgplYumXmiivIz/NNNynV0Goaqwmob9eb9o4M/WV/WTg6ZojdLFAONT4suucWsrpOxkqj
PhZI74V/n47DJkpWctJrNgSf1JNQttISG1MPfZb9HlvSrWIP+8sjWdhfZyMR1qYPY0PzCzyhinK6
+92kPIbaswIX1f9iB+768xmbYP9VIHuHY1vvNrn8ACCijQp3HSS9NG3kBMiu87eZ6f/ckEqVsdQq
ntVTBbBq01ZjEUNupzhbT0EZEWxnHuS7tC2dnUdO/Bj0Q38cgDHAtaNlVzotDAChTGtOXwbI6thl
f5iCINpjrf1JO44cbqqgzGDddDxkAauIBGQ4TBA3p2MM8Ldh11lXLZUMcEh5re3ipFA3hjQNX7x+
kt8iv/ZvnbAY3wc/sbynuFW1N72FQycPJPLBvWz5BztRzB9eGE+PVqLSGyrZXXYoiiLrQYH5feRO
Azpih8prrO7WqWKp3Gt1rAQHxfeDL5XR9V+kqtQ0mAvz4K0YbSXcSL6HSprdqN0VhcFs30dV5Kzc
d0sHC9AooH68zMF7CffdVHANpgopUy9rto1xqAhfC/1qKG8LfZfany471dJan1pTz9faj9pwjFSs
WWVPTZpWtSbY2CQ3LptZ2iOnZgSXquMJ9xkxo0Cklz7F3qeu/V6uFsDmuRGPLah9QMgRo0LLOY/2
JPSpPCNwNBgZ3br8XmhbNT1o+kMcIKNS3EjRASCRUz6a5sojeulNScP4H7Pz6E/M9g36WLwHyPBp
Pzpoh/L0U4ImjdntDKPbyPpDLe0aCBLWkN0f+PeIK2fiXpXjk9ITsM1zw3Y5NRLArNRFz+67nr9P
3bAHHuV3L21cX5v+uLN5EMyiIwMNN7HxxFV6nIL8etSsw+UVXrihzj5FmIOmshPqMnyK3ismhMjG
VjIKwMuN77Z5fFTzNb6fhUCKgXNDzRBS2RLJEjzTy0I97VM3yc3nPEGQxi5i10i9+1bKf1FfuKrH
+rnQ7R+XB7qEDj81LJIlGKkS95LSIZaWT0dPTgh27NRyG0lv7mSzg66kyOLoJppqK7+OA8m7ka0k
pL+2qINf3qjJktvEpkJyPe0eZXWMrqLURuJSh5ROpf/fa96C2BheO5+6/CbSg/I66DvjepTl5FGO
uJAzP1/Bly65MFEpBR+AXAZimIInRf5UN0E3gHCSus71QLXLdm1wKuhvqLTEu6qKP5OReTSSw1TG
2kYZ1kQ4Fk4isCSg72bsERgP4YgA1zhJWiinBATpF00LDk5tvZrKGmZt4SRCRnVO/pBtICQWj9c+
GkyjZPXGftqY1DTofWuDQwq84rKffGjfnzcnxQxFBY8jzyCy881ZKz0VMXtM3VJ9G3hg6vCqbytl
m07XnfwCNR7skEFwpZXDJqGbQdYekvAY+Fey5qr8t8tf83F254Q1r3eouLhbTCEUkpNokvCfGbee
gma7asfMTYa/PuUhJTYQOwI1jjeJFDdt0FnaAMAArRFyveF2MN5V9XVY6x79GJyemxGOGoIWraxz
zKTwHvT6/ejEK7P18TCbLRBtm1D1QHAsBKdGMoZKamAh19rdKL9k0xZc/yGZ4Kc6Xl6YpcFos3K4
DqcEkuhC9Giak8fKwFaKrF3z2GQhxd4mTVcGtOCMVEQ1EGkYAfcmih5ZvmGh94UZc3wxEEcNlPTV
6TPaU5JnpwZ/T6tOInXIW1cwj8xamP6mMcLnRn3W2+jOUz4PVuFK2mpX6Mcre26PMinjIPYD/7xw
8FDt0/RKLlPXzxzEWTW46UJreiBxu4EAZldM0P2M/wxduk9qAFHG8+XpX6h1ntsXnCnyJaMzmyql
KOHsu7LblKOEoqwS3E/er6oO96Ok06BFeD+spdSWvIxyErfXrA3Jvjk/IPIcWMqU1awJL9iwu1PT
7RyreMPNFK/Vez4eewzzjy0RMhL2dAQHIba0qQFAC5HKcKOFN/YaumtxTLS7UbuYicnFNCEkfKSa
TcIAmpk2ipzTG7Nvx/ukec+kw8rSLbrOia15a52EXUOn121sYYu3JCHyT1khRL4yvdzVrX8m8s2h
vs9BIQ2fLxteGCMvIxBlnA/QjojVDNWxw9rS8wy82i8/kzZqxkVJ/2B0ba2KsCza4tWPe5BB5K/z
MUp9lWZRWyCOrNaUzw6qevh/pF3Zkpw6tv0iIgAJAa/knDUPLrv8QpR9jgExjxJ8/V34RrczldxU
uG5EP7Xj1E4JDVt7r8GsIPLe9kH39/1N4JyB6UQUByhSNZusurG2o7FGrHbHrLsJftSttIKp18zf
QjvoPJCy5yoyNiyTCNTnN2l8N1U7Sf6xvY1EzdLtg6G4QQvEtN/K8uC1mz59uv79LjNHhKdoreF2
hsChWropHD+LkBsWq9ARAESBCg+vaTG3J92Xoq1WEPtOdbSNhf13FlO5fwmOeTuniDnRbOvzrZWH
e5ccnU7X4NINTjlU4I/m8EqCfUbgwQlpRwxqDPr0p+WE644Oq8TcJt779Qm9fLKeTShVKhPIOUbY
imBwhYsS2LFr1xP9PrUUb+6V5M3h76PhIoN/GtIY8LjnLXOy7UdpDiC7WHiHl8mGgMKbNrcGCm9p
Lbd1L4Cw6DW359ImPI2ofDzH6RNYJsP507CqXSs/jBwEZY9tkzgPDG0WtRjNxoMS3Y9Zkk3Z8kC9
8ThtML5OluuxcCFXA7j/WK7tCGQb3Zv54ttBBoI4HgHCCMkwksPz2QyFLYa+twx0P1fwA5tVx2Jm
r7h55/EnPKCuf7uLbGeOBmsw4G2Qhl5cD3HiFG0WIprhf7Q5iEv0+/UAF8sfAQBihqYI7B2RVtnn
wxnK1oW/EhT8C8BQUb8cuvu2fOMjbNXgXZC3+0rodBl0IZUZzHKB55mNbxSN3zN0/iArXUKZMAP2
8mPwnJWv45Vf5PLKGJV7z+6nbihQywykvPfsLbFLJNu76/N4cV4pMZS0LJyiKXdjxIhxLobR1heQ
GJPrmmo289KCwEsM1QsU/7AklM0MlCt0pxPEaarXjOSrptIsiOXJ+hNA2bss7cYpL+cA8gWvdMt6
0mqT6cYwL5CTA6lzRsLTDiG8ONrC9yOYqG6NaUKozITS4qh0zNPUxiyg0Zvpa77D8jQBTW3PbxCQ
C8/HEEqbDXBBxhh4G0CjuWmebfZ8fU1dwgPmReWhiQeEOHiE6semHVQMgUeavazSdVRD4qZZT/7N
0K84dQPmPsRGE9Q9hPXatVlrVvTiFILEBewWxBig53Y+QitKWQrtdSNww7s6f/BaTbNhccec/H1l
oUXDMHD4vONoG0HCJMNm9AJzust0TEzdOJTVVjMSOeO8+8smC3JrH5q6BvLlmwjfaQZFujP/Euhg
ZfODXyonIfGdJERemQMOWBDx+4asyHionDUP7+u/bm7MIdG2owAh4TAgyvpjbd3Vg4lRpeC1mcFo
vVJAg2pnf30JLk3eaRhlEeQJhPcTG2FM+92FWgob/r0eYGEVAE+NDgls1vFCUL3WbVnFsAMBs6Vu
v1ioSdbrkR6k/3Y9ysJuRRSs4rklCCUMJUUgfAY5N5MRZHRToEgYNynaNPHqepSFycJrgEEFHHUQ
dFuVlQaFPpf0BaznuP/Fd5/MWCP+czEKlDygig9suAPFW1TjzndkPEvsAhQWr6hxn4qblG1I+Lff
GyEwP7PaD4jt/m8Xq5OjeYiASm9EEa/AfjCzZ0o0f39eL2cNh/nvo3QBDyGHuWhlng/BGMwoyUUZ
rzryy2peRHcU8bYQ6zjRBLpYV0ogZa4iP8Sag0n7yi4nME+PifudZhuz+dtPDqMC6CMBfANMDFJP
ZX+QvDBhCS/A8LZ/dcm6H3SN5YVxnAXwzics77jFRqDYV477MIVbEHEqAIl07aaFz4IqMj63g7oa
aADKyk3D3Aqdbo5S32UhTIjtfTeUK/g7SN1xvLCIT0Mx9e0j/ZJYEqGgYEXLXd8eB09zsyyNBlkz
wYN1ppKqx3FWxlT0HcFHoT9pFXjFTdiCdYBiXapZZRc7Hp//NNL89U62S2GzCW1hRCrhMsYLNB90
wh8L04VnNz4KEBNoXKkl4k6IIaWtE69yPDfSL5RteKPpZSwsMYQAqBk6ibNEkLKGAXcOvS6ESkFG
/vVoEFWQXOfPJQxHrx+Pi3FAgJ1bcLi1XGXve57wS7fy45VhrDlZ8WjNvIdJR1FY+CSoPwO3A6tB
mwDrfv5J+oTYCZv6ZAVbJMt4TfIv10eh+/vKJx/svohzC3+/Srdt/thVv67//ctZmp2zUeL8/R67
OIGTWPikbSKACbjd7f2wu/fo1B66EviIWsa6ruBiuLlrDpgMaN7qx8dRLSefQ5KgHjesLSFat02w
6yNDc1Be7knU00HLwdCwIW01lW2zCeZefZiCNvtgxS0azltRPfZ2u63Ex/UZnA+r8zsGoWAdxNAd
Ay5ALd2ntYMeIEUoGJD5T2lhyieRtTfTmDb7cmiTlT2KH6Qd5U2ayJ/XY1+uDni6Q7QFTHkXQuAq
0EpERBqNh+mE/MwqdItNq8Ptzwe+OjqKuwupAMBU6FGcr++I1ywr2Cyx4PQb13AC3+1u0ir52rnj
akCx2oXl4ycGhbcmytM4IDC085Cc9EkM9jrQ6PUj96qg0/XCl74Ybs/ZGxwcb1MNMLh2zn/DoJ0a
FiocDgJr6T+iG29yODqJINRhRi5PVdRwZiAATiFQ+aiSDw45b3yvBqgwLB4n9Krqp173Ar18vM3V
fJx1oPdSaCOo76fKLvvKGyPoACZf3XBlQq102MsIHq4RhEMfB5BLa0jVM7jitbvrH+xyU5+HVpKG
qpMWDHQR2nblQVrgXjKQm5+nvwaAng/RVYpHVtYJ2VkxtDy9LGDp17iotp2ubXG5OM4Go14bTZgI
3goMZrKAUQQ8A6oDz60vA7ievEUWTO8aEbTC1xxYl0sEYeeUCPpLgPSp90gl2tScKMYWZiDb811T
voV/XeSe5w/VA9y5kLa5RCnW0WAMc4zaZ8NeOP6/4Jg+dMZY7ZF3bK8visUB/QmmCsIPPkmRqyBY
TP51zM2EYyKimoV3+RI+H5Haw3djB09kgiDUuA3pemC3HArBRU62jX1src1U/bSNb9cHtrjaTwam
rMKYT/5ohYjpJ3axbjJ+5wwjxcO4NDbg8ul4BLp5VA7g3AwL6ZYw+TDJUxw+1gPwOhpmhC7EfMuc
pJWxz+PJjRJ8Ku8HMjI0PQM30qSul1Lo86ea5aSBtJghivOPOAkCHpNDhYNxOP6dAf+/+q6kQdcH
kuzD7OAkry589SIzgBt07TzQDKSMwO40T9pLHI3yK+aPe/Ir/IJUYKPjV0i4q5HAjmVgQzc3/Yjl
Qw4/VxGuGbzvBt3xvLhoTkavJL1xA3uXqkXckb/YDOYZe2hNr0H7v742FzcEwsC2Hb16EKiUWW6n
HjoHIeIYFHU6inFYDPJVIboTISC88Qx3Ma01vM2PEEO8Hvwy5wI4H2gMoFg8D9eQ8qoDvc8ZLRux
09o7grW2zlD6EpJ8Z6V7iHrdgpovzfPM5DQcVfG20vXqcrRh+JMhv3P/raS1jsKAts8VaIVN0azj
cpsX4iDi9fVxLn3LP+PEbJ+vIZaY7WhHCFzA16gm7BAlzda1gZmEUOL1UIu3OoXJBF6XyC8vbvWs
b2VfJIjloR0TDGQKvH6Cbn62HmH95lRyM///TUvuUyvb47cCzqtRE1rcM6e/Qbne0bPrikzgNxgu
D19RohU3OSvwqJrKYVWYkLAQRjTtoEY1HqvEbh5y2ew6vL80En7/x2QAkf6/TSr1cWrBXwiFEfwQ
kwGG0a2Hfs/dn0a3TZ1tBPN6EJgFJgnFNqk7vi4TbSw2goortPVmnI7yzWvCEygflTgio/GeGDUg
zzr/8MVlBdi4g/cknQUYz5eVPfp+Ds1oTHPyHap2KfnHn2non8gzwIiAwwdA8WhhKtcJNyQxyqqZ
8wzn2LNyH/egZ4w/NOt2ab5Au8Ah5KKBf+Eg4GZVYnl8TgkHHLEy9N4KF17hTgc9mLDP7C8hxH14
l4fAMoofsiq/ta37VNMQ8i85+RJ2lGhOp8WjETKI4IKgbobqg3IED5mBi6lBazht801IwmfgmPbd
VMMYDYZNYfJE+3zjyHwTZZqM4XdZTj2q8EhDQXg2qQF0Tfm0KRTHCUSkVmn12DC5Sxr6IxvTIO+e
J6tbW1H8L2wd5jrugD7eUL13HLeQaOxD66RI1OyA+e/Xv9C8adWfhO/ioa7L8D8Vxj66bV13IxZ0
ImGxMjzlZNxB8yAIQ3lfgvAapjrZiqX1fRpRyZsquDqM44SIFZ9qmIPRdWtm7wnqJo62az5P6LXR
KavcMrpJ2gKxUmTTvkgCt3qrhOYGWrrvTgc074GTXKJxjLi1fAQZcQRzXgdJBPWoYxjj8bO5/rWW
HiWnoZQFVGZdH0PjMF21wN+1xQauYm7yPUyjtQ1TqTHqg6rXHPvLIaEpD5QsTiOi3OZcVEkKK2wc
tmGNSHzVpPZh9M2gZ/59yCDUlT+kxqTR9l46N2anehAxIdYACbvzOTXyxhljC4cgoYDcut59Euly
pKXPNo8HFIS5BqUiKsrKTKBq3OH6Zu5YPebjIADsw4HhrJOsgmxE1MGbs4VFkOYyX1qUMIiBBDsq
+HipKwdQU+W4Sc0BngDjQ0q2HXyAxGcuEah74QrxKUVrSPlqZidFkTgCLoj9hzHdR/GXxP/CvO31
5bg4EujO2OgKergWldtwcuWY4SbB2vCSl74f3ngDVoqYNKt+8cIHEsWF/gtq0RcQbdCPwsiUI1I8
/86JNyy9EcV2bHZN/2g6m9LaELwR2K01vH5ifCdxlaMqllYfi3iaj49i66f8QOrnMjc0s7h0BJ+O
TlnrPEqmKJ/tiWKXVquGuP/OQfd+QouVXRXuNql6a10XhQZysRwXIB809yApoe5sRxQ1adHrh4pP
vkpy72Zw2XqcjIfQKILCMraM/bo+n0u7Gpv5PxFVAFrY5clAQCxbkTJaefze73XYyMXb/TSEsiTx
uKE1ixDC80JQkbGzNnH0GImvFVuhvWTDwizsNBt66Yj8Daa30E4GTV3ZbKFTOe3EHSyTAa1k5x2S
gSuZijUBqilp5LGj+a0pxsP1ydREVScTKA2ZgsWEkcqHqYJU/6MdvzXGY0v3Tb2qdYitpb1+Mki1
dukTv0+BKweijoPGcxMTMA7jT+yE0xjKfoOJX8kiGzFo2sIpMXBoHNioaDfjeuxgQKcJpxuSsvHG
3EvH2kQ4N/7IgO0u5Ebr6vH7GlFSEIYFP3f/Z7yO2hYgadTVLe7QVQ9h4GRr2UP0Dqs/9jMBcHfr
l1bxIksvvXdl10yrsYmMB3R30RYTaSRu4zrLbjrHg2Dz9dWzMPZZ8NaGux/UTVEtPr9gvQK8zA6v
VxRgDmF0bF0ZeIOWAD53VdXBz69zPFhxk/sqdB7Ok01JBtTIhKidW8Or7ccod24yKfBka/zdONhi
jfTlTkI3OYh5OWmGuXDizBIVIIKBag4WrHIcsBJPHygiY5gEnC3IT+GyuD6RSycOQsDADDRzB+A4
5TqPpjrsnAg5Wclu/G4v241XrjL3ncYmWDw7KfAY1nSalz4eeozQHZxlhC/08zJG8o6Wc8Zp3GZs
ZyDvBAn1+rgWjhd2GoOdL5DGMoFY6gqc1fUa0hQyWk/5XZh8gSwlSPv9J1IJiLqjBQlqyZxpKrPY
tmPEeoL3aGIdaXys5Hcv0eSUi7MGVCueflj5oJWdjyivaRLHE0J4Fpb8T5HfjZ3mcQlBpoUVP+fJ
swgy+sCqDEbHZTOm0CIHSyepv8yGkD8cMx3eYBtTQQowtL9nbeEfwoQb927BuyPPrXzDQQrZh6UZ
HyLedO9UhuZHzctwb1rRtOWGE+FVwUqyK4co3EJ3uz+abBpoMLnF9J6OUDhjkcySYJDUrCA06jXr
fOT9XZdk5npsWbVK2t6+a0fXeGjqUHZwxxmnXW3V0YfNreyO5X31FFatvKU86R4zo+nx2owrKN2l
uQ85or6N1pFp//CmFGLVBW1DG75wVffa90myod2Q3Dtu47TrxEkgyFShQwoyf+xCG3CCic1bxyDm
g4kTz0M1RQfLqa2NHyLRCfreo/u4kmWFknPd3CaEzL8s5IcBPh5ru+4LeAfTGGKpfim2NXOarVkI
P9/1Ud3vUWUUBxbmSbQyp5h8ibLJOwrWSmg8yIIkm5BmYxXQ3KS3dmWG+0j4UJKqWrNtgx6TuBUw
51o7wGmB/8dyYz/0WQKqrjP4W86GZJdPPvuWd3F+RPXReOVpPnyfQi98aCtBN4YVkx54fUqyIEE3
lK5hyEqBKzRT6yuZbB9tbclusry3Pvqssf+lZWI+Cjfjm7KxEiTMoBxka6Mos695ykQNPecy+6cI
HXnkELZ/49YwHMrCmlaNGPM7/Of9Xex5AJ5nLrkLjdFCY4XEB0/a/M5OnHrdlFNSBTXKvV/92mZP
ooh8DgvkhlQg4HiZ2IZ5FGU7EMntQ2m33VPKSb0FK83vVpyQ8QjAl/juDrGJXm+DYrEHl+OdADmu
CSgUbR89UDPus7DmFdTf5zMcnhYvUZoXz2UxsXLNq7g69GVdv0eUxX5QW434oAMHcDSzxsk52nHW
fePAR275lFXHsDfJa9FXJDzA/jWBMqA9PcHtqNjm6eisjNBwnxy3Dg+d1TrmbqAhiTZ1X4dWwArU
XVeUp+Owy9pWPmXVMA6BzPzwVjhGDqaR0e/DpDKswJV1+QNEnfiVYF7ioIZK7UtkOW2xLtwhey05
lS82pNW++xVUZKPMN7uAV7x4LchQfzgZKgrgETHQQeI0rr+WIvOfQj9qWVBUhEDznOY3npDRZurB
8c7KVrza9Wg3QWQ05S85CLmx0FB8tVkCQkvmoVkU5HYJFeg88eMXkoYw/0qcWAQRkvNXe7SNbRn2
JA7M0syA+Q+leCNNJA5hljd+UAjGbkRlh/cR6bCBS9OR2EUAM8Z5NdwIkZrvI5BPgZ3WFD/d8cIc
aryle583eGBDOseRhzpMDBwdrElHOPpNzZE2Rvo48qkvA5jN1IfaY+m2cDrUy5wpblB9cCS4HDz9
B7gu8aVy/f6Qe5mPxjaKgA8F3mgFGErxumrK5iPywvgep2G/Npp8/OHmdr2dKFScyFDIOGjdCoIc
0zhGN8mQIHX1RxbuasrzF4njemvy1h4CBIoOpV/VWwA90jtalfzZCMd4z2LiYDuk0ETwWNxtIgJF
/Wychi004dL33G+NgI5xv4FmhbuH5ASU5FjkDOumGV0U/SwbmBAIqEZbOrqwhKS12CS8oJtySB2x
qxhr/JWXU2cKQCNu/UBAd65b23GbxXiUNegOOxUkWoMBomIbEPw7snIjN90wK81ePdjGA9fWSgOW
8dRpxhX4NlO18s02/QWZeHApZVl3b3Xph5uRNNW7S8NuP8RZuoUOQ/tOIqPb1/BKXjVG320at6nW
ZJ70uDCmr9TqzV+Cpl7gumn5BGCAext1fnsDm4zpYGEhQkvciHUmF0utAGgE/rnllOwxTowRRl4h
h5LC85RsTfQiLPfd9r+a6CdPbGVUQTpuqc5aZDGbm+GCs5QAislK2AYYqNKae8lGu6uhBp81OmDl
YtZzEmH+BSe1vKiv7AjSFGjq9uP3yvpnFtn3TRheEBSEkp9+lj3STkf6XkwhqQkito9aOQBk80v9
JGrduryXBpKGdIY+Jgdn2PZ5EsCXKIn3Mvka0n94rXmLLyUqqOq5QCqipoKU6zxm0saQLp7b12V4
nySBYNuu2on2LtQ96pbSrtNAypTC0Wn0h7mrbDSvffONRIdeZze4tC5OQ8w/4WT+eB02cTJ/tck9
yNyB4jH5+9Y4Q4ELLzlgvGbZ4/MIJYBs1J77b764EePO9Te+o+lJzwm1+laCRj5IpBA9YBcwbqvN
W9Ma5pbt5N0KLzt2SQrXyQQ+svb6em6/9ElOQqmYjMZ12yrPMJrQe/HoIxwTLR2095LJDgXR0xjK
y4sgyyv8GDGgSLiCAh1SREhmTubaDRuorBi3NpCF8cDgXAFqIIEUUQ4NlsIKUi73I9z5JF5snfnd
BUjg+ug1E63Chzw3rcN2RlI00cYnb6JHZeEY6cBQS2sSFgOg6wEKbF04gbMhayH0gJen3fxKm9e4
+fKJUcyVV4gEQIJe9cFCFtSGY4vXTO5v6jrowDKB3KNX6BCUi2sFRwTQ/x4Ix6pBjrA5ihcpnrck
PNrGv/UAxSZNi0EXQjkhTNhNw54dIXrvxR8SUCTWps4uURdj/veTI6JMm8GjHp7MXvmrTjdp+SCr
5898kT8zdfFihohPJTCMCula7Xz1yu9hvhKNrn+wuLJOvojyVE4sO46YgzgF3F/IFz5o6sK6qVJu
I6PGAymkmKo639SwGmydN+uvxfnn0+FkDMp5ylMbmnIVxtC1R95/bfyXNHy6/jk00/T70j354n5Y
AA3eIIRNv8UZjDeaT9wJs+kDkKmo1yEFO19So9mno5mjR5VbxwQ2grixzb+2a5nnCWkbaHjQc/XV
Nr3pGXbtd9jlYw4wi3j0jKfeuYsAYGeaU3EpHziNpGzCGnlzXICgtBrNHY33UeMFlD1BArj8exTs
PCYG775Z0xUln/N5s60qrAuOSIO19uj9RLeD+My3BycKOHzUXoEzPw/RSBgXWSEa7V115/hl0OWf
2et/AjjKGLKiK5kXz6f78KUQWxbflOGO6WhLizsRCCoQpIG9xnSdD8M1k6Ju+7kG5+5EtDXqNOC6
i3rpNoTiKHgYaANBZVfJA8tqAh1WoLcWg1KeR9uUjQFUuiy+ub4dl5p47DSQssBg0dzQvJsDtV11
i6JSeixQ1Ni4Xds+gvEZrpoB0rEDY9+labVrNjnbjCVkBZ1hXca9tNhxL/9eh+ge20pyknVkKicb
W9dNt6YtQad/jsybDpZi0tJUHZeOodNQSk+jqOwadRWEmgG9CXkSMOe4PrPLESBeNbPBwHBTziGS
Qaicz6XTrt1V5T0ZNJtpcYWggv+fv6/cB34Bla5G4u/XxT+85+uoQLXEdzck0YlK/5a3UXNgPO1A
OkLqCMy/shixENHTgobZyhsYjOocPH6MrRNBWRE1q25yAfVyAzuCL01a3gKwfD+i9je1PSpjQ8Ah
BUygQ5QIf99b933oo/ClmYul9+HpD1QWMdhp/dTPc9EbXz32GLNjHm/iEg6hx7raEx34YnHqT+ZD
OQBQc3R8yAGhs4iGWJt0AatGUAv3EQpE1xfR0lFzOjAleSl8DurIiIFxACbJl864N03NCbC4TmfZ
deAS0LdQ16kwCgeKEABccPs2Ti2k37ru7+K2/hNBpd8nReaXwHQAJwDPgqx9bd1tkX3L2lsj18Gx
NYPxlW0d+qwRtY3BxEm1L3lyCz+t/Wc+yX/nS32ht8QeJQ8xGp/1u5II1NWKIHMzzWfRTZqypOsh
bagV4suPoBBDFMMtIK6VrunwIni2/v8NSVnPYwUdRch44drs6JqVX3IGbrenmbflPfpn3pTzMDSt
xPVbzFvE9yZAoE17N4q7miGBgn+PtfPJ9vqolq82H2RyyJ9DfUFFW1d8TAWlPa6T5DbJj6F8yIA9
tq2vsBPtIeRDA2qt0AkO8FL8zL6dkVmovRPQ95QZLeSUoj6N0HF7LPp4ZaLQH+u8VOY/cnEsnwRR
ZnSgxWiweef63o67uyZvAcnXtM4WN9RJDOWWqYtkciYHMST0ZopZ1KDXLD5dBCUpjERVJYaBCJjL
IDTK1aAD1S6uPDT+QO9yf9svnOdrJRxiWJkDdVV4/JXjSA3yHL5tUHJlKxcSSFC6GZ/ROfkA+uvw
iTU4u0qCTQv7dvBpz2PXqWi510k0UJ3oKfcIyD2voq1Ry65uh9ZdFdJ8auSPqXsDLn5Djb8W7MRL
BdK6SFRn1rB7UScw4CHUWBh7zq0UGtLuaO7pYDhwqa/SW88rrS/XR7y0KDHVMNEFwcEEHvt8wDIR
1iyFikUZB1YKXfniYYpGzfZaOhxPgyjXImLLpKIIEpOfiYuGzj5zKjwlX9v+7fpw5r+k7rHTSMoe
k7Ieo6FHelxJKP9B8hEEo5WNJhHp3q9H0k2cstNwk7AMjRjki/5HFO3d9MV1N9dDLG2EmQEPrUho
hOAFc/5tbLuu20QAWlaEH24C7xz0nyt0JM1A+B/E2NbRj+sBl8f034AqGMrLeqCJWwS0S7JhEngF
WPLmaIJeD7P8kf6Esc/HVZWO1djF/JHSLSs2lK6L7IXQTxxUJ7OnPvodGMJDtR1RSPMt57uh0lSa
lw7C078///tJZcQFUV3CxAhPEglzNBi/ct2ttPj959sQ2hSgvKrP44G3GSThLOCU3ZemG1dcvjUm
RTMRfdBDMqJNpCMLL25U4F1BaQAFHwzb8zFFXemiZoWIvnWbhOCj8G0RiUD0FvLm7fVVsDh/J7GU
VWBDQttxGsxfDAqowYCZ15wFl8qL82F6EkF5BxXeWNBGIkINRCY/Vs1LGT03dFXUux4NYuTO/GhF
W+hbg9e1KgrNi3IxoXGd31LpwLBcJDShyJnVh1iBRmwJHuTuMH6hiYGGc8O9EuTosEDrT9bPmcvy
BwYSVLmaMQh3Fvh9UKalUaOZ88UNDroGmAoQurkQvnbtSNRtSPCLhhdub1px7HzNoaULMW/+k21B
cn+sk4wCzczd+7SHnlrB74tGp/G7uDdORqIc9Dh9By+ZEKYdsu7GcUWJZMQ6cpmwdevwo+dnsBDn
0Q2tS90rb3GXnMRWzmXR9YkzVHNsUkJbadukL2W8gy4O6C+f2CN/IqlCtpy3gxc1iBR3TtBQM+h0
7uyaz6XueJeUrtuUiJBRpKPV1gbgh+aa1sTiVj8ZhrLVfWlVgK9g2Q3Wm+shxsv1aVr8IB6BahP4
UUAPzoM8WXMF57C/qdGLSlAdMh1IZa95dmeEj2iCXY/0uzmuJhjIbPFOwMEC2oEylDSzeEZmIgfk
AYKQ3AzDryyEBOK9AWOortwIsnfz9zG8q5xHtOSuR18aJ3JDMJ8obHFAtzgfZ8iMgsMQF/PI248m
BrZcfge47EE6ryRtNRt5aYeBfQpOE7gJ9MLhrSzxTPJmoJ9NTej93OT8hyRe4JSruLgZ0nXb/Xt9
dIsBIf0CQgf0OR1V+ceAEahdhR3KNF55M7bvLdQqPHkfewIW9tHrlI9rGEVrpnRp/eMS9WCrPjtQ
qy1pF88+t7BAI0kpFOxg3TDcjFodqMUgkP4C3AIYZsgOn38335M9Sot4Sze03bbhdKhjc9dGTPPF
FgElEE+GHRJIeahjKtd3I+xZ9m9+PSTZ3dg8TNCLjZv2HqpqG2Bdt3EdP8LE9Hnk7crPPq5/vqVN
Droy9KdABvJQFD4fJPOngtU+kvwaToiGvB3Kf64HWJxFKOCiGYFOMOqo5wFSm9bSJLhO3XDazZ27
yjC3UeRpVsR8QV3s8JMwygVmEniQunNeAhfeoLeB0s23PX+hnyA+z17k/x2Ospmt0oIWLXCgqxA5
XQIcTpp/1Bb4e7qe1OK+OgmkvFQSL2R9BQGdVWlDXt7/oIBxZi8dfejddVEm+9b7REvPA4yL4fBA
W12V0qtE75tNjWJ9lB7H6ZvJ9lbzie4qXInRskeC5djqtWUQKOlwAwUbn/OVKyFSgStSVwhdWtGn
QZSznqUTtIgKBMmZ92iy/skvnq8vaV0E5WAgpMhLmMlhz8A6x5IPTqb5FIs5KHp3zsxggzG92sNL
zTGJRINd2XpfzRJcoZvRfjH6Lzx+guhyfGfcoZg2feaFdxJVfbnEyD0zZ37wi3QCPOata9yg8tZa
Vfx56ap79TSOcuBFjSkkJKLSlVWzYpfY49MgvzaT/8imnzn4fIGb/rj+xZYOodOI6pooUlKmJTZT
6oCYMFsM9M/pX5sY4uFyGkRZFrnd2lETYliDv4OKbABbXmiQEp0k5dJJdxpmXp0naVPptoJIF2Eq
vMAyOQY5+9GJfWVqiBaLyLzTQMrJTUcrc+2Zmwez1lU0fkwhPthdWD3DeA+GTRChd2wkVJ9o6YHm
CwE+FJXBFFcrAD6PeGvP12E2mMeucO8Hrbj//LmVBYgQ/iy4CSmqC++U0CmFBP4eIdz6vp6fydUU
JHEf5JyAKVOjWHN0SbEWzjcZfbMrnZLCwidER5F5DAwWUFRVEQc29Fae2LhETCgCiXLHgdIwvzs6
geyFVX8WRrkTQf6NaOoiTNcBBN7Jh47Wv7rCXF/fXAvb+SyMciV2/VQPycylzFp+BycW0LKD9Em6
/l1ThgGwKJqrfuFmdPEORhcNzNvLXhq3DLPmLa56zuo3apebuP8Vh+CdixcsKWCKf/iJ2H1ijCcx
ldvYoIZw6s6ej6x1M7006VMQEPhv807TMl/8ZngnIK9lUCVUxQGrtsmjZA4kRih1evF2mPJjPUUa
HRFdGGU8RDaRK0yEkd2uZo+83Wbx/vqUzZ/9YpPB3w5PH5g+ImM6P6e6sIbHGMDzq0EAq59s/AZV
HJB08qD7RI8G9lXAiECWeVaiVC4UH+LASMoQSsZi3bM9gX12pqsfLE4ZgCL4azD6hYTT+XjanIAm
4XiowoBKB/WOERhNJ9Lc/Et7yTIBtUUqjmlTqYlRJG0j6g2wQLm1C2OUwjmFaB0d1/7gg/QiUUhM
Ss2XWhqZBYogxBOR+l1Q6rhgMTgz0L+MO1gs+U1er11/ENuETJrhLR18p5GUE2maXAZiAoYX+xQM
ZXpbDP4hgvYgbprD9eW3NCgb/XYAN6E2cvEQhtRJmPkpiqKVhD2sCTU5zjZj42vqyUur3GZ4h86+
VXjFKau8dns/KxNUYvy0gAPGDv6RsXfD3GDk2+sDWpq700jKvQ/LuQkMbwyoMLZQ9giY+2PwNwN5
uR5mIbmFZuifAc3zepJeWIZtRvhXhHGmB1f4u7KsNAf48khmsc7Z1vxCYz/LM9h/ERSW8uLXCIq4
/9XtN0Jn27W4ACAX9Z8oyhGXpBap47lq2lePZX8YIUkiNbfCUggo2aCwA3bzLHN+PldJnvu9mMnv
3XgvnTcDErVmq5ksXQzl2GmkaHDXIYZHtzT6JiwomOm85JZOHfROfQjqw2MLPP7zccjMTiElhtsA
7MUfVR7fDgSuR4RvMyiQOrUXeNCPDa6vs6VbfOYTzHUxgMHVHMgpGy66CONKhgok23uOA7vOywBC
vCtWbcDAhP/t9ZBLe/U0pPK5hsrOosrEXq1z9x64j5Ut8p9DZW1y39sObq45VnUjVL4cbYBMCxlm
dSyrctVR+RFWRnvIhvZbOZjvph+VmzDx73PgwTSTu/xB/0yusvZh1pfKrMLkTq4l4caFwhUkWYY1
vB8+ZBm+m6V1BxMADYxhaV+j5ghZY9QBcVMq1zDsWOyxMuazUNzg2UBkGkzJqgl/Xf+MSwUz4Khg
oQNaCojgKu6DgsgowW7H+WGzOzNlqzFjazhq7mqD3+Tpe+flBwc8RCca95HT/7wefnEVzYUsVFAh
aaCqAbPhfzi7rt66dWb7iwRIpOqrpN1iO+4leRFykmNRvddffxdz8R1r08QmEsBvBvZoyOFwOGWt
cWwBhYzgvfrZZwUMJ9mTeMSV9qPQUsVGSpd0I0xw+tTSkwioYEjKAFuvtl+yNTt5HShctL+JqvFz
/6kl+AALk3ip3UKthWGgWnevnNJBXAiO67m6TXs9bFnvu6uyNValIf//5r4p8UmAyYNcltZHkrdB
ag2+hakOYGXdzMsSoF3uLh4BB5Pqx2joH4vavnWSqQcNdH5ossE3lEiV0i22dYAH8Sl2QDGdfxOm
afN2GvjxQeY6Z3sPuOlmCKgDXwUSJz2oG0mC9pPTAgWDQXtz/m5Sv8iPOYohRhpGcQnmD4XpSu+S
jTTBI1ULEAgo1ysBgom+vEXIkxogIbx8QFRSBOfDpszSrJxbkoV+1B0mP31EYwohUue6UYX/f2M2
tLcGZix8i4b+jXr9NRvscIxeMA23M+1kl7AfJXp1L2smq01ztpH/GYbIpJCOLG1qLnW28j1NkhMQ
KwNjLHej0x8RPaO8koYAxXgYR7pnWr1z4x+6Ft/l7HT5SxRrLFIE941mR5j242loEpqMABszOdSa
imZHFgyC1QEPAwAGAjFZ8OhO3tWWl+HNEzsWmOTtIwbWD3+jyYcIcr6R6HhOAH0PD9eN8ZfUYWgm
ZS/RuirESN3MRhN6LqaifeX2CzQxl/jUdvWNMT4YpYs2EFthmbJiI3rgQL9pYgQDXUDCople32mU
eYgKgUkHRrfVAtW6b9EXx3yb1/0Q3VqTX5ojwB92nWriVCldWE+GULUzWyhKkFuqzHubfWFuMNVX
wPjNh38wkY3zCBj2kaDNatpd3kypO9uoLqxy50zN0PI3cpUAoSwNVvsQJ0MYF8+lB/Lw4LI0WYby
bKWF2zGOWc0KvPICtn61xl2NNldrPKxJi7jqgWoPOQnnVFEVlxoS73DkB4J+mm3UvHzSvQoy64id
ynYECHu3K13tMEDFy/pJryEO6IUBfxPZSsGQxsUqlojgtWwxkGIiTtUG85DjhbGab7i2FC5Fphjv
T/dArwM8H7EMuVSxaWlmhYCfOp3fZvmvvvHGgMR24q/Eer6sm6zEgZqnjtEKcLkT0CqcH8i48txO
tyAOnWrmocvq675rqtDq4/kEQCT7MNj0Z580nT+7QxXSGRj+dbQ+FnatwoSXOVM4dbQHmPiaT3iw
pOjpjCgrD9Lc+2IOTWA2zk2ufGVJzBWVL/4cBTUB59MW7qw+jUfi0hFJxOTBLX/U430FtN4FJDk2
qvO7TgMll6Owoc+7CplIjaE9loKiRSy/ai5hSRVBZloERveYuC0wgk/VpIK7Usnh/9/cxw4ZUrBK
IqW+OEE/PC7lHgzZrfl62WpUUviJ2Uip0wlw+i60sfLRZy6GtoxHU0dl/OmynM8WwVcN5okmV91z
RONsEgamg55rkz9O432p3zYq3P7Ph/tchOC7mFWvnsdFzM4/sXMy2jCu0M7wvqqqAJ/vcMyc6ARc
b7+ZzMT2kx6AJdrCe4Xn+j5uvQfdHRQ5a6kEMMyYyLNxfhTBrqmRsiiJkJAf2qBPX036xy6Xo3mC
DhH4eJwMRdj1gdVLN/9OvjvPHd3TqPKz6LbESNDlXZdZ11aOELiSuUQP3oTUl12EcZ77sQNAJRSD
TIU+svVC6QnFHySOgJom+PWhR+BW28hMtd4tqf7NJ6K6GCXGZcGvIpx3kFlxRPrvFpMQ5VIiPBys
GgTZTzoYP5lTcPAXv61uPO/dtNP7ng77LL3Xx+6IAsfTQGioGy3QtCr4iEb1LJB+kw2gVAqfz0nC
zs9uO4DlDKP8CFnt/Cpah6s2MQ60sfYLbH9ZVdVLmThwicD0kQOE2fAjvnEVVQWMh8nBZrbdWn9b
nAhAMcUKctGgynOQsaeLYQLXZAB/Ywmy5Ng3zdHx19mZvsQgCdl5w5q7PiZCqxIUDS5H1ErH7jlC
EunOqkZTRdIm+17USWyQzJpojRC74aJ1jJBHxvIseE/4UaaH2jp/cZPqetb6X2UyqGyEj+me12co
qOfAQExMmCIKrucLtIA6d45dHihqLWgSOj2c6HCN2a7QWZewbTykcQrM3U4HtDKqdof/+CfhsAUT
mB8coVAQjsmdThtWhDbz6IXtpB813ds7OjppLWuvDfR5TSaEPGinJU9jHSsSVZIDyNnjQVbGGT3R
lnSueglfsxYRYjgr/mdirk+AYfXHrgSNXL8LD4DBwJDouYR8jOeGjhGyttHOZKfGuJoBkFS+XZYi
uabOpAhHai6ZAfhFrOLonNoZI7bNrefuLsuQPCgohHCoHJwjpLuExeraNVnbDtWh0pr3GYYN/Dj2
jMDpjeXQe1kGJoYpC/MKQNxz2s9f0WmG5I0xWV+6Yrgf+3VRfJHspMB0LeAC8oS1WCOjSTSZaAAE
NCp5RyXBL9yvka7dDd6EWsUcKtSXWSpMFDieeNERmMz5TtKxQ1mbP2lqIwJZStFdewD62rGmar6N
iZ3uESnc9vHqfAXg9U3qag5IITKFwf5eZPG8YANAc2rgvKJH6/wrIstl8xgBkGKu7anHiHBB9SC2
C/NJ8wCR02dDC5D3OSvZFXq4YHRJmqFMaWDI/OQ4afs00wxAVb3mmD/cMaYh8GzXAVdbkX3Rm6Vk
u2zFL/ldb3dPlZcYYR3VHO2s7JddvNrFM7F7i+PYGE96b2rvTdk1By/VyIsVRc0x75ciTJm5XrPE
LFAJiSLmx8BFuxvidlY1Kn1+ZmLvEZghXEdcY4s0BtmMhzcZyzxwCea9iHNXWj97lBEyowU6J93P
qiZGScoZEgEQwC8TXpcX1j8dbXMaHLxWhmXnufc0DsvhtXSe2PgDhHcJcjD2jamkb5Sdb1wGqMwC
oh1wmcLRm3KyWKCRyIOJAVzV4Mwu2a3dmopmAEncgzsHdFjIZ+Ogi920Uw68vGRGJ3Q+eIByOyX1
99R9s5395aMkO7dodgGvtc09ipizmqqWDpjtyQPTnXZkzk+2l4WsM/2cfotnU3G/SdduI42cn5h1
JGOatpDWrwAQJ2SXO3fNrFg5uRDA4qMZmfejCBtEWDbHjgfuwbmYfk6zPd+5zvhcpX2lKDPLDRDU
GSjPoTqL0aJzdVK08LQTf51X0YSe03+6BZ01V6vnxzMqgzvifBkxmVqrYKJ56C76HdOjOGzgMsIE
pxDau2bvRHaBVbT753V4nOsvcQrwAT/TnvX2aKjeKpKsACYB0KbPqQ8wfCPOyQ8g8CvQRQcb6Z8x
tz7TQM/CKNn1me+kbzQPYki1v7r14bJtyiKCrVwh9E8JIAUnF3q6XX9InPk4Laq5MJn58zcSFhN1
q0+51LafepID6JSPZtfdqZmOS1PwvuHKXhXRh8wst6IE28+qGF1viIADNwb7VGwfXSv39SL/iwO9
FSNcjXG6NGvLICbCUHE9383Zm1dUQbT8YkDPvLxBMpePXiKQ9njw+abYp86z/V059ThpGNXwHrzU
8z3rvo0eBxBM26pEP5HZgw1nD7YjChgz0d8bjTY2LeVBD/o4e8P36keyYud2WnPfRS+YBdfMmyH+
sVRB4R5p9t7VX5lTo3JzcMcr3fzVao1f1I/5eiztMClVGDwyY9p+n2CvdtPRzIoRDwAyOtX9cdm3
zj3t/ukTReTxuydb9AC48YBeg9cqbiHB8dDW7QxmYSVawtDGdcgXVDM4eKzfZ/eNvYTMoH7Wl7u8
wuWbf68p4ICCvPlp0S/Z/FK6gBydA92+n2OFh5dGpttPE8x8IDVFmReL0BRXQKPC4u+QGmrTkHpP
abG303DMjhU42OIiLP98BIti3hLi0S8FrCXxDdE0SHogEwXSYGCdI3fqR2YwqSjzZO53K4Tf3JtH
bNbVXokBQwQAxre+963+4BR7yp4m61hEt0TVICELBLbiuNVtxDXNYsXJAnG2lQau7Zv064xhOU/1
OpJZL576OpgBkPlFhfdczrBolm1U8LY0GzFxeGrXBwZgOtP4katQNyR+A9fl7z5idLchp3cuCoOx
aZGYEJWkj3bcYpwTeMTVbQysRRpgIOyyl5Ls15k0Yb+mlMS5NkMa+FLWBpiPmM9PmOnbxC/M78DZ
RcuLwjFKfP2ZSGHPUgwil9YIkaSlO70fwqm60VWGIdmwMyGCu1mnNI1aHkzFU+E3+RcUHLGsPpDW
x0YRUhHpjuE8YWYWqT4UWc53rChTMzcXvob5YzKfpuRrX1IM6YVWvDPLpyQ1Azb+6spfiX0drUeH
tuFk2j7V9y6gyJNTH+/bKA+NYYfJqmDOByBt7hFRZGDHY7eT9+eXIKolH58rLA3841CSBL/fokfB
Q/OS0R6c5p9Jc3fOr8vWJcEV5UwLH7KEaKx1MaOz8iglav6prLDTXhOkQ73ez9hJX3Ztsq/ptWfs
SHXXA51pKYOGPHjWW16wQ626gmTud/M1IJE+3ygwl0WTruNrPCwzCqsxSGADK9P9bjwBmNyPpreh
nQ+WdVcW4TT/RcUB4jE2Z1O8zDD3fi4e4NW0m3loGjV3s/dEVrSIVF9mprgApefrQ4w4zKutkeZ1
CcSU3VvSTmFcH8um/JtDvBEiOETL1NiMtiYspfa9Ay72kOxsFVCwzDfxviw+V+EAgUo4V8YwT3nG
y9LM/iePTmsOoshT6wBsNruqqtf55bKxytYNc72g+0PSCK3MwvbovY7+3njBuVt2mnu03Mf1L65g
Pjr8PxHi1tRkAl17DRFtc5PH3xp7p5WK0y3XAqzlmG9FsknMNQE+fu2pNuH6WI+L+aqn161qmkwq
ApUTW0eaEJOmwr6wkRjt6kCLcX5EF/SSXaPqenkvZJVH4PB9yBCc1GKB6wI0I7Cv9m39biLn3gWa
9S9Jvg/jfY5r0RoKhUy5WnjnYCYKL0gxbdjU/WBWaKQKrPYUx+8Jkkf0x2W1ZDcFyk3/iRBu28jQ
3QKpeKC0RrtJOyIIt8K0/Lp6O9Ip3t8qbYRN8pY4Z+YAUR5o12PjOCXf0R59WR3+G0KkjU36UEfY
pGxYps7QIaNJFj/JfdN5WdzC94wrqioQ8ZW5JEo4nIbTtJFRQ9RU/TS0L3n3Xs94KB4uKyR7zSNf
ZhDeH40gWXy0rekEJhRwPwULojv0TIKyxfCjYbxyGjuISIuXXP3VcelhsaIb5sT3rFFMnMqc3vYL
BBOp0QULMAZ8AXVP4/KvPT4RihL1F4DwVO4+0VUac0ctLCwmyywCUDKMcwO99PxSGr2VzZNhIU/Y
gkaF+Xny7FS7PPoym6s/e68UKeQeb8c/vz8wf4Cueczgg+FHHKzN2r6JACP62025blj0h3HeXd5M
yUpisIbzSIHRygOIwrlmdeHUc5OAkMxukqB397Z+YNRH9c23khCBVqpKeUlsdCvwt0/bPEZsAn6J
eo6wdWbq52mNXuLTOlynVFGLkhztMznC3TvqGEY3Cw/JEpCvuw4S2LPf/cUFfyZEeKo69WCVJcLS
gGEYyosC6r1OKkxmif8AfADSkLy9BJbA/79ZsMzW1oJmdh6gLHrdVQPYq9Krfkp2FZ/fHFPFukm8
75k4wV0BEQf8HDpsLie/sibxE2L4ubYD77mLtVRNhaqkCebXWgMigRLSiB226Q90Yvpme5yz0CL3
2fB+2dY/m4SJ4h0cD0JLPEJsQTVdj+xycMBJ4XQNshcgMRz9stpfFvLZviEEdXCQUKMmDuyH8+2y
1gIV0DlG/RXVaHMIGy3B6/TB0U6X5Xw+uJBD0UaGYi/CJfE9la5xpdcJ5BjGewbkWpCZNa8ElH8j
0JucKWCWImL+bIfnAoWtyvWpMkAHDMWiXVseR+9L138DmZWSpk0S1mwlASn8fAnRL1JPZQ9Jq2lT
RM1RlOydPopvDJqm+8QDHUZdtNUvk9nxAzNcdrAHL3u6vL5SdcGjy6krkNEQizRR67W00BO0ezY3
HVqOc3LvOt9mK2xaxYmT7uRGEreozQEvrFRvSweSsqkOPURwjQ2arxldnkc2vY7mvdkrwh6pjW4k
Ci7FNSNMgVNIBAh3Ne1W4qCh9Taq/6LKip1EfQ21TbzmcHGeq2bOrASfLgTpTpDYgWV0/jgCnU33
2+E9Mh/05Gn2vqIv/m/27j+xpmBAYNZNY7vk+hnAHgLCl3Zne7vS2+mTIq0hdSkfCooND0bcAnag
giTN3Fn5zbTeGcvbZWXkx2EjQ7hkDE2rnYExtFJzXIpqV6Ai1K8dqOYS9MU+j6mvLadRhROg0kwI
efTE0cfFgGYjWUMNjYXz/D1aVRh3Kik8Yb+x/cgrC6vmBpLQK5Y+DuAzz1S8oFJrh5sESJOLvKQp
WHvdFlW0epDRWH65pr6LllOAAzBkuy7vlNRlbAQJ90vmlX1k8IM8I6duaj/j5saju7X1GxVrlMRl
2AagVqhDDDS2ik1XWjTk3urECAynnVXejknYO49j9RV9C1kVOsWfWznYe9BCa6FigIKBsIIpo/Ho
ZgmSJem1Y9zl1lvx51EOyjEbEcLaJcDcTKcFSf+svOvJXTs+N1WwLrdk+PNrDHUfOCTc0Chbi8Od
zYC6hzOizcSN7nL9MW0C1w1MXDPpcrxsDrKDeyZKWDY0nrlObWPZ3Py9195skGAHVb343XBjNC9G
ehNHg+LFILH1M5HCMuaaaQKoF9ohQz0Zb6t+aL3rUlU+5r9y/hzitbOPNRTc+rhk3bq4UMwzfi3j
D/DeRd5Dwx7y5BgRhe1JNQL0GU/V8LKM6IeGqWPg/EPpGLnHEb0YSQcSw2s6KHZL4olANPAhR/BE
2TQSmvWQE6+3xAqj+mlU9VzxnxCXDYuGM4Q6CJqPBHsoe5dVJEJDekTQiqm/U1XmTC4AwGbAbUN+
TnzMURfvYmfFcC/YwkApTx5Xq1KM+ktFIGHGi91oaRTbCzNmWBOU5uf0V1U/2JiFuXxqZPvNM3L/
EyDcdqw3yLyWBRJMxb0OT02yWyd/YCouYNl2b8UIZtWmzYh7G3qw7rSWL07jp5HCoiTXAWeY+k8T
waJY3MVszqCJW71oyTcPROqg2syWzM9VWITSXQEdt+tSTv0hMnK7mTkZnY6SvZVcm30ddEWj2BaV
BEGZDKFbVfFGFbAbUWRAahVXnHRDNirw/28igbavURbw0PylsefEfKILgHwnxY5IZaCnh49woY4g
Jq7iaC2bbEbjVTXfalroVte0eL9svrKbGaXj/0Rw896okbdxl5k1RNTLV1CqDl5oom2yvmk0UCU3
oGRVTRPJfDFx0WuLcijy4mJCFj1t4AqiqDGwZd/YXUjAOZwvoWZfwz83QLq9rJ/UqDfiBP16kHcA
YQbi3PZ6Mo6J8+LQcGmPtaqXWL5XH3oJznIaXcAPrRA0zN/t9NAgM2sqnkFSXVDr54NYvPlEuMbc
xiswKoIaH62fpvo5YSczRsfrY5r+RcxBPgSJ5ITNMA1F0cDx68txLJ4Qw+d1MKID01aMIEgXbSNI
SD7ExEX/LlpbA5u9annlYwoTfIAKE5B6aA/pf2CwYPZEtDgdrfIp0B1g4tQ3UdVq3VAfMKGriKal
HmcjRrA0o09Tg8UQQ/R7TXtrtPCyJUvDMzQ+Y4s5+jlC2/OjWqV2Wka896hZwQqnsSs3zUKakKPB
pit9+jqXJdrTSNn4pdcpigKyNaQIAjgCKf8TZPdAZqZrCdOb3dsqy30rPU4a+l5Pl3WU2QManfgd
hOygKwIOsn6ka+fCHirjQKJ/x+V2cVQ5UEkPI9IwH0JEfEHg7g9A3oCQoQ7QoxYS9yZyvpnOwbMC
Aw0T5UPqHToVw6LMPLZSRVNfKLoiuNSuvErAw1n/+VAa1HJgFrB0AMqJuYuWjGu91jCPftbsITCd
tDtQDG42QeNkNqBBB90rFDYp3a8PmWLiAg0SXeZymU31o3BAUv1tGPaXTUJu9hsZwsI10wgIrxUy
DPvEOsOfWgvNVXd5f7ciY9lFYaXtdLK7LFV2LVK8vgH8hykMdAqfn7WZrgbqDxAa9WBe8dEqnI6A
59Ma8Mv07sGaCAnrrk5utD5CYnEpjMPlD5D5es7ewCF98JQQe8vzXHPpkOMDTAQWOd01OHSRl/ta
/kJKRZghPdy8UoQ0M1LNOt/lTQygF3QYPW/A67xNwjUtdyC8bnyQEyNqslSToFKT2QgT3ORalXk0
N6j56fXdYob99Jy5CpORrp3HeQfRMMzxxM710WLm5GU+wWKaEtAcmu+4P/DMRJMrJvaYpbhepKby
IU1kvGrspkeTGRRaEvORud/W9i321vui1K/00sXNidEUU9XFK/UmG6HkXMU8bjQSG1CxQGcoD6HG
v8hJYkoOQ9EYbUGsJmYKi6IGbzqDWmb6TlfNXyefWr5XPluqMQr5dn1IEnRB+WZmHbeIQcesTufb
XkCT+3FEfe/bXxwqDLCj0GHhEhXfm6Byi2lvz8gDoD3I6b+C6X50n9BBPkYqhliZmf/uH0cp3eCI
bOcbZGfuktACG7QCESCrp10z4G1IXi4rJDu5gP/h/MMYy0B67VxKpVsl4DUXvKOcHyl9n9EH3ES3
na14RMt2CGNqGDDAoBNAAQUXPHTDFLcM6xZr10N80snXfLoi1f1gK+rk0rt5K0mwBR2NFAPr+Q4Z
9WFtvau0R18ZLSmAleohNEaMaVTNgWBkY+66X7X19hcLCg3RZYOsxCdK56F117X3+IIC1dbTzDBu
dj08R/x+WY7UPDZy+Ctp43JdTctRT9axou5Val2Z6V7rFHezzC+ZHyKoUFTIZhskyAlUmcfXxUNS
dz6mgOmN6fuC+hRZvuoqrlSpNaLFxkL/kI0yn2AmjruQyYigVIFal7kEtvHOALtPEkWkLTVHJHZd
NGaiy8ES5BRLMpDUgpFk6xFF2Dp50qZdV99aqryhVCH+SIU+CKpEH5gPcVfFKYE15trJbt9db/zp
5UDXaxvFCVNJEuy+zaNkiVpImsg9UODM4pVywrA42122u9/9bmJOD5y//6kkBDZ4CaPjNTKgUuPe
rGPlU7sNxjJ9rjvzoc2G60SvgV/6ROqXMmF3mH/ztWTdTe43E++zpW53q50ETpOezFGFJqRaBH7p
bQ7FkFuNbTb4NqDbdt6uNm90Frbaw+UlkCUgkA4GVR8iO9wEgvXEjTcRY0RvjDt/z4f3cQzW9KQ3
X5Y6mH5dFiW7pQEQBxh4hFaWK5Y9zCU1JhcQeEE231bGLSAQ/MsCpCu2ESCsWEa1eskaCGjsPEzp
9dKHeUP3499kH7eKCLeZQ6qxsAfIsZLvSbH6lnFvZP9c1kV6qje6cF03u4/Rf7RpchnLUPhp9jbX
cZAZDLPxD66qhC1dNwwzmmDVcEGCLdybUzziBbhAVlsDxvJt7nwdNCWqkqTU0jZSBCcP8owJSW94
YIajY6e7PvLRhTXod260N92ny8sndfcbYfz/m+XT43yiBm9yS/SbCE3fHfrO957xxOKga49Nogil
FCsoPqJLR0NT9PL7onwbqsNcow3rKVZhekuvScRrvGnvNyzOuVJGXYEEqlrxaNbcw2oAgtjub6Le
OV1eO+k53YgRXIKVoA4RAVMsYGC/TkDCTV4vC5A+YgEj/58ign9vKC0yE1AOwUrezUH3m/Y4eS+m
+UCaV4aOJbBPuZXK10tP1Eao4OtnNoLTPoNQq4ZvR14I8WGYJcxHcBxS5xeYqPasfBhsRKjetzlh
gTa8Vnr5NGJUukkrgD5Pz5cXQmo2m08SHJY26LFVx/ikMZ3wLHusa8xEPLTa4bIY2YZiYg79Zxz9
AMgS53ZT1H0xVr2NXAgJEyAbFeuqiEFkimwkWMKGenFmt0XiQsL4Ouvh7NwbzhsA1S7roZIi7GCU
YrFo48An5v/OAIiIM7+fv/fe+2UxsmOG2pjFhzow3Csmlu2p6tK5gTIF8hsoxVjmfgUFwWUhfM3F
yGMjREwqu6TWGWkhpMHIThE/ek3opfcAgurSq65Kw3pUYRbL/O9WonCsdRJ7mF2HRLsBZnEwEJwA
4i/l9fQrK1UlLcUaOoJBuN4wkmWCMK16yoZwHp+pwuUaUmvweHsXChro4xSsoe81s10G5ISstnty
MHx5nBeyd5r1DeidmZ9N7nSYu3YJEyB8fXHt/G2qGqT/0p2X/AS2xLVVTHs6r72iIUzmZziHBLgk
OFeGI6yzRwaT6bwB3h015DoSIEJESFT9SG2/V9GaypZ5K0tY5hZdhFoB2r6gbiYfNf9gbX+aqi4p
2UJvhQgLjWs7dhfeZl8uaEuIjbDKx6+FBhzhvyqBIxtNUAjD4xrgB+eeCqGJy7p4xsVghBaQiln5
4/Kxk27ORgDXdRsXpG7sOQUExAYGAdF2TofEj8aXytwZpYpYUeZ3AVDigP0AGG9UhHkbXHPRk9nk
Bcvv9fSzmfaXlZHt/vb3BWUaNphOHFG8XlYWxLQLmfPUz6qZEdmSbaXw/2+WrEQRJiow/hdU6Wm0
DpGOkdAxyF28hh7/Qh/AeWDoAHcV0vbnkvKpqEDLjHtqMdOg6fZ0iPbEUfgN6aZ8CPkdm2zVsaKR
dDqERBgYc50DG1VzmbLz4qDnlBKYMvr/BTVKMClVc4prijbHFexwpV/OD+nfdItspLhCQqN0LGQ8
CfQg8b4w3mdAu1zeDQmuLh45nILOxfsQXeWCHsNgwb8skGCjslCaJ7xD7eE2mQ+AwXKjU92+4oRm
/aGOwZeD84qX0OUvkC/kfx/wCdhX09IWLdQ8/cWC1vUj+7nq3ubxdFmM9Bh96ClCoMR6AgK5Dnoa
BvNd3A35o6cKXaSHyOMw7BzLEwQs56YdLbQD9Ake8yWwedpHKznp5anqdqmqS0l2ywN9/T9Bok8g
1RKnDKkTZJzIdDNNz4t2NPu3tjiaqkqJ9ChtZAkvuqlKy3xxICtFKWYFyESdKO5ShTbi1lRkNrvF
xbKRgvldhvLFtTtcN31oZt9zW1HnlwkD6SLoVpDrRFZIuOfW2DPzgXuGOav2CSHB4FinYW2PneEB
0mH2+7ZWFJKlZ4yzraIBhI9kiaOMtI+SJMoRJ1VJEFHdR3mE0gSQULdRc7JcP4n+ReDmp83XjFw7
Wdir2DKkb7HtF/BN3vhDzW1HIxnxBXH1lczhGofWtK/zGxbftM0hTh8ivE0uHzi5TCQaePYcXAFi
JghdKH2fgKMlKDCMMJko29wl9Z3WXjG7AxIhptmrzMfUtkIs30Ax5v6NHormBw4TIdxkueuWRWlD
rFdS7VedrR1ywKBFGGatOJUdbyZF/92hwVBV4KQpRXRMpvVdd1cdX4ZC5zhMf9MoA8Q9pMMAQoOx
FsHJNshRlN7KJ7j0yi/7t8Z9r5Uoj7KDuhEi3nkz8t7m5GHQye0GEKfqqGIp1lbm33hBBNj8mHPy
xCemlQFgJ+6TAk8z5lfxzwFIK5n3q6zvlAMXMne9ESXmWgxzcackiYtgjvMQ3CjXycxCMk+KHLRK
jBDGD+laZS2BmKh96Ohr3lIcRhWAjuyG2+oixO+kXJe+iFgRmNrOZV9s9xZBVTopNke6/R+bI7ar
5MvqjJoOVfAa8Z2G+o6qWVKlh+BEIt0o9NKABCu7nwrkvyDD9Hz2N2VYD5B/AKfmHlMMSTJXr5q6
BWqyFrcvqePdtYYGSt75ChOth470x8seQ7pwH+LEACQrktRaI1j1aA2H2ZjvV9wIl0VIzYwjJXA2
NqAoCWZmG5E1xgVEdPVPihHUjO2m+Nsfy3A4rSF4D9A3iffIuYsf7C62Gq0uwIO0RKa/RLp+h0GL
1AnNssyT3WVpkgFj9JZZnFcbCT6O6HkuDqy/ER1NwGiZReqnGnypdR2hMD84KP0G9Zr57sCORn5H
234PEhPF7SK5xs/EC2dKH0kK6uYWK2ruNaSWAcU2hh6adql+q2uKAEV2lZ1J43fO5vrsMD+UZQmk
UfrQ4ym29jvgcvoOexko7hkkJ66j/i8O9JlQ4bhZCyB2e4IVZvVtHU+IvVShN+GrJNyVZyK43W70
iqlbFVoOvTTtPrL2nbujLA5N/caK3jJtl5Sa3/6ihbZP2Y4lrywdeEskXryBg3645Gqyf+rxt6V5
csdIZWD8afPp22wLLDC/uUJFcAaMvhUNoBELtKy9FAAYGH9Y636q3UPRPplrCONDc7BqGk5yUPHW
QL8hENuRGBTTOvpiRo3BWWqj2U/pi13dpP3+8smRXKK/h/LRCoz0hyPOqeeaTmfqAPShI/TgzD9J
vl/iLpjLw6wiZ5Q47DNRggU1aGdy7QqimBHmGjpAj155WFTgkhL/eSZFMCLMpvde00GKmx1mctsB
G/7yikk3BbH6/1aMq7mxUtC8VaROICAlQMh+TsY9SxRtxrImDPQQouKNZlPyee6DsRZQzCNmDZxE
32F4BrxruyL7J4vCxLimmAnK9nkCYjRdlSKW+ZYzyYLf1mgOLDXKpxyaezC4VkWop/8gkQAk6KQO
gS2rfApLRWI2DUiPqAYjESOEyIaXRjkdkVTtBz8H6CymdgcAS/Z+vwx+WgwYVkQUEf7xLqLr+UOo
qKfupkvG+ybL9a6y73Tj3Z5/Xhbxe85e8BlbGWK+vRt7azJ0yKD19GQNzZc0WvwUDfYdRrqynoY9
fW/zN9t4RBze2NfFzHaGi/Ku6+sZpg4tdkpGe78UoASwn0mkg+fsZ4LRW/St+KNV3s2TdZtiWvzy
d0vO6dlni3dpMjLD6vDZI16BpNpPxouXhFqpcKmSOxN3NdoXdcQgyKgLBzU2WVR3C9pxF3s1XxLP
K77HsA4gs5mUXeFUIHjoS7utsBgMiMSXlfzsJoCLD/hZBChAhv8EGjXlTYGB8QSNAfljpV+VuUK7
z17i/3H3uQgLo2iCdsVYJ22U4vc71Fq8Jg5SPdt7+ttlLSTNJBCDXimkypBqh6xzZ8QrmhYI8IC9
kDy0gPjM9jo9zGApi2M05t5aa9iMvuNd90HzZJl+HwTgqq33q8pjydQFTy16xsGJBeQJwWZ6Vhvp
QqBuU/1bZfZ1v2iHZSCK5rTfo3vnJwrQxOCYBhIDuo9QgjlXd9X1Qat1eKfJtlfma+gueTdYYV8t
FRkzX897tBT2zQqWnIp2YFXJMQK4FkZLQyNJqjsDz+pbFOq7BGOVXmeHdIrIburacQZ7+lCUvgZq
yMrvm4w9Rc7QPU1rhRWkeuYeSZSqLiu+PZ/0QZMb8BiQi3FE19cMRW6baYuSlRnj+VKD/jT3cmCq
a67rN6S4Xtoc8VyOSbNU+4veFawmYmWgqaLFFD1j56upGbMHggicwCp/j+2rKDmM0atVHC7bqNQ0
NlIE0wDDxZhafMLE7R6yLDRagFwYz5dlfI5i0FCFKTbTBosob9k+12To0Gpf05E349Z3ZLBumEcP
drTi+qh8V4sUl4fMefDxUjBag5nZFcuAXUO12BigUoueZq8lPmE/LisklYBUFSIATgTxyX1EFZBG
/4+089yRG1m29RMRoDd/Wbarfcu19IeQNBK993z686XuPTNVbKKI1tkze2YDG1BUJiMjIyNWrBWI
68ky947uwSGxMvizuGVnFmZpzFjSKS1iLAz5cweBdP9Bjm6duHadNSHht4Gej+MIYhN4sRX+Mfs4
XoeapAoQN5oegEDK5dELdlnvGjaSjrvr+7bARXhh7A0WvPL8KhOw7Krcpup9Px7ScmfHO8U/mvp+
0LZ5/ZiG29w72tqaeu6Sp58t1BHvm7PMEO0RoAJioXJ5V1EKd47+mqrbUsA4NzF7+hWB43nKhIk2
2bbDDawBhHh0ACJnL9mbek0QfKFWLLaTm4XHPF9v/q4esjjWM8A5G7/Y182TPL2q0dGuH8cA3Ydf
tnaT6N8Kqaelj9Sb/L02VipiS+eA6MQVCnyP7FBs+dmWeqXpR63GelNoTpjdcTt1JTwtWrAEvEmF
FAcw66UFeSqKWDUF8kirXSW9l8M1Tq6F4gShgl2EkEvwp88PQFVKcomOC7eWQT/pNh1fFOcoxfd+
s8vNre/EblmDkODvlVL/0sk7Mzw/DLHV+U3XYRhUuiMdFO1H1Dwo46e6OCnvByheLHKuUReNnP1C
LLLw8309fi8m9SQF4fb6+V5b0fyIlVlijgK1HUCgZk6PSXZL/uuZP+TmCH5sxdrSgT7fv9lpa8F7
1LEs1kTT3vpWN6eo/3p9QUthmFExWcxhW0DsZsGxKAzodBsmf2xPp9dZhb/CTpXcPkctJRj8aQdd
zBrryNImUicTjO1g+mx75vKDFGihIxAcafyhaeAt30jyp1xxR+fUr5EiLWyhInja/4x+MnA8Wx9U
iUoumdhqHKpiqm5+LBpz2icW1IbXd3IhNCrwC1DaFmKCjDBfHmRfRpa3h89gE6J3qYzhg58/gZh+
kJTiVGgPgaztbYN08LrVBSpeEqf/zL5pDQwtKYJB/AgH58hoFeIr1tYPP2ujepQk81QXHys/uO2C
ess9DpGD7mxGtC6iCTkp65MeBUe91Te6svL61Ba+Mj8Mt2LGnwxijgSp/KjLrQzntXMmG6TWj0+B
kcvqJnHC6DOvyemr7STOTai1/THSx3hbtU3fu4XaIPPaTJ5bTnHwJasK+Snz1Mjbyn1jJEevjlsY
lPuhOWWDNqAtOpra1lKD4p826vx+q0rp8E8Ce/OvwIOJuNaHcXD70FR/WF1l3GT9GN+Ovt0OG+7q
6aV1KgWnkOOvXl2GN4y51HsAanV6J2Wtcx/LXb7SdH37wOWTMZQGToInE8Jol56SRI2iBwU9fqU+
8VSQtH/G/D7x1qaq/mgDzLJ7JsXpr4lhJwapZ5kvD9+uKQOd3l9XZfImCILunj3tf4etVB9lvYWs
woyL4Yed6e1DNvS0MOQuLnbxENen3hqqlyTOqew2EPp9qkI9fioTqf1RONK0siVLzgIvkAFSXnAC
z53Fb2Ud2RD60NYohQfJnNSdWTo3RVFVN5pGFWi0bc8dc717/wWPOBZ4VHE/Iss7+xY8Xqnm/+mP
1s/QFLqWubt+QJc+9rmBWQxvdL+xJRx9A8EJZZNcKlwvlDfR+wtKDP6SrAvSRf7HPJBLZVe2oWhH
2Wa5a9v4IdNat+2qlSt9IV2BoIEox2tREDjMXjpZ2pVRH/fUoe1+G0oc2mFzfcMWbiQehFAEMtGm
IzU1ux36ADm8rmIh6ripoBBH07pVIcLs3ErRVmwtfBy60IYJ1Eco2sy7hJ2sF0nn0YkOcrfLvlXD
Y5PvojXRrIU9wwqVCTZNKPTMfCw2nFC1R2El+2ra99Fa42Ltz589pYKxm7pEdIftIXNlaecP2co+
rVmYffVIjswmVVlBpsY3Zhcd8+J4/asvf4n/9kgEiLNEuyyCpJxG1lBm/t7RIIQZvpiUYN8/0IV4
i03ZTYgZC66bSztGpxRBl2InVZ4nY3B9+3ujPThRsLJjC3nHhR2xo2frQVGqHoFwpQxMPo3dfd1/
kdqv17dsoUp/uZbZSYlNT62HDhuT/xJ5AMPTXWZFrt8fm+lerZ7D7EZ2vo9/EdEuljZzNxMaUSm0
hTvryHrWm7aUN0V+q619qrUtnDtdkI+N07I8z/5gFI+VP7havL2+h2s2Zm435pOXqg02Kv9lso95
vwHJvJaiLZ4eioVMK/KIhWvn0hdaWw19vWbDSgcMurF1IB0bXVFZs+RPI9wC4ecq+VB7qG2C0G2T
j0ydXl/mQo8DVxE5NyrwFHTmnGR5XQKZznH7ttxr1nOX7oEu7Idy46WOKwP9k4e75P3EsgaSmiL7
5sBRap9lxJYZT2OlWKSm6ZFRPvhW7Hpbdbvra1tIHc6tzAELlZPaUHBhxahes2KrT/d2V7hxTQTZ
e+nrdWNL/iKQ92JsTFDYznxyKpQ4t2VQRUm1rSqkhyxqpS9/YQMSBoWbSRev9kt36clynNLBXcLs
d+bfNRCtrN3ii8vQuPAQriQ7n8N1876K+nDAHQRcIRDoP8r1a2T/S27v/GdkjtYd7MCKpgkjTfHR
o3ce/k3Byzi3MN8pUpQxSjm9Ulm4dCbN9uSt8T0vpSNACwA2wyAvWjWXXyMdLc50D/ymUe7kYdt2
Xztrr8U3Y//5Lz67ziOcUhCQsj9KYGc3BpS2KZy0fHZTPk7e1q9uPPXTdRNLN4bgEgF1+Ufze34i
27zp5GYCeaMkXwvpxPtnm3e70XzxrL3tHGL1tyXvc2ul1Ltwt2MVlSp2UUEDfraFRtB6Ji1dAjmC
Eipq2aF3LHmI5WvAFPG9Zw8eDDERDu8azbX5yVGSNqnVNAZMYLa7XCtdz2aajRmYAfiXsgOWAaJW
AjXVo6s9xT+u7+6Cv19Yn6V5XRzLkg1OA1zr4Gb2g1KurG9xHxmwYZaDtok5b3IlVlc3VM1ZHgE7
ln4Pw4sU3Adrl8VCcMDAf2Zm62gCrQkrBzOaf4fIYhccDW//F1t1ZmKWhU2qZJd+nIJnhKq3r8EA
+x+vW1hbhPhYZ6dJquA51sReUYJwc+d30KFaVqz0A5eq/Qzu8ODiyUWZeP5shakqliAXA4uB7loR
8rQLGBvQ3Cx74MGNPdi34T0u8k9D+8lbQ30tVJwurAt/OVsjyrldJMk4XNpFh9qxPshdeSvosnzN
BJHFPPiQ4oj14frWLkTEC7OzOzBMIp/HFIuetJfau0uM+0H5qlXftLUJy7ffkHegBYeKjjA4vbVZ
/pDWPfSAshXRTJUDN27Lh9SU3EQOVuLT230UzQUo9RAr4A345k3QtGWTjWZM96529fa+GD705bjp
tRsZ/QpEfd+PsxVIE2yhHMwpmBfkhyI1k6Kw4g2dZEn5FAcvUv31+kda2rszE/PSu9GamePlmCiA
cVb6q9aa23rcXjfyNuL9QcxwWdlcw0h+XDrgCM133w9IUpdWvzOjetuv5RBvQx4WbEYKeTvT55yX
ylJdMjM5RL7c6txCujHUXadBw9V9vr6QBTPIr4uyCWMBwrkvF4KXpZ3TAh9I20+Gc6sNSMB/bJWV
N+GSFTDvcNvRyKK+Ib7Z2Xk1pNFUYs/HSuIxPFJ6L4ncPvSTVN8osicdr6/p7TG1eXH8Z038mjNr
sWVEk6ShyZ6FZezqxfchSz6q/ld7Uo9j8/u6sQV3g8UVIgXOEazb2iygR1EReGWJOzu5D43C9wHo
lFl8uG5kwd1s8YkYMgXVC13U5YoAIze5JVjKBnAXhksqYz1zU9r/XDezEA7+8GzbQmQbWOIs7IyB
kyqlwINZ3j6eXgN4gKKQ0a9truwB/1IoWhuapAnHT7/MXGy8nIoXwBIVuvJZJhtMUuoEPlyyWmHX
kyvr3sigiOw9AY7k61kBT243YIp/Y9ldu3X6oHdLxSar5o3M3IFEdabe6L3UQzc91f1N30v659Sr
SUVCuSuOUaHF07bTiKZyajbBoe0TtAY6IutdXfXtHRXk6qFURr+9LaxQfzInk/M2jdNebcbg1lRT
+Zs65vbtENr1TYt7hQyPpQRmfdIVmodxLEEx5Dvm71TOh/2k2+OPUBqN57z20g8BnawvRWy3t7oT
D3sDG8+FDeqjyDI12KaD0530xDRfuzKA3SkeA8Ud2r4Zt4ovZQ95CKB5kpPa34yV3H0XjJ71HgK0
/KY1J8J21VvpU59VzXRLl7X3nhyQpY+MutjdpocqsXGHLMhvLCMYPxdtFeytsIMJNFfgB6CgaR6C
UEMrwLOhO9/67cgA0KQG0mOiZvJrXE7ec97UIf0Tyyhv0k6Ktgi+oZzT6Vm9oW4VZLdZEecnPqPm
7zQnHn+ppZqnsKbF6Ufoigre2RCG77O6Dn/XTZmoe8mqMt7EltXGvMv99lXV++ZrPvloynSBHf1A
rEHbVX6rI62RJdqdHtSU3xrTk9zrLv/2DU1NTBZMeRYwCQAflycr5KIKpBKuZDWdNjrcD6rUHKZI
PoRQM3td+iuS1hpXS4eZkoTQunYgZJsXRQzPt/Qs5ZRp8d4EfNQO74fYsagzC7OgXmSJlTeCLdVH
OlZKRrfPbq5v29oaxLaehdhmVFp9/BMp8K86fBjU5+sGFhJMKIo0bgv0rmhRzGNRA141z5qR4kau
St+szrK+ZoHfV5vSziiPOhBg7lPP8TmFqdlNbhN4obptYjX9p/K1iO8X1rdF2Hfl9vovW1o6ZKPk
Z9DbUaqfBfzE94be1wFG9O0nSelcM1hpNCxclqz8PwPiB5ztrV01ca7+ITbq1c+xCo0jCAxjLE6Z
umJpbSkz5zdCO40sIa1Y0c4AfVGsakYt3Y4Wb1Ie3lB40wW4XEvohMRngU0gUm1V67MDx2FgrHyR
RSM0FsknsUW/+9KIbiVh0aOvvpHs567eJ+3W0FZMLH0TeFj/NTF7GTpAVk0voktXD99iw9xGLZDs
rKeDucZuubaYmXvJeZsXvcRi6vGoVKeajHwNhbCQH9lUdMiQwD2A8JntV9iNakfcEyiEbA/r4D49
mB8CiJV17/1UrtAhnJma7duQy2k8SpQovSI8InaaJf7eaLaNfB8E78/6LkzNNm5QLL+LPUZb88Hb
Nma4hWE1yT/rMkzukrm5HgSWrg1YNCE1RqgGNPvMWOnnXVs7bGFfbMI6dIsAjbwjMlSugV5ytOYU
i+53Zm4WEmol1sdMwtyYem7YbUf5t9e5XfL5+qqWfI88kwKLqqtvO6mwnLVGYgAZCRA/AJBgA9pQ
pjVuphUrc83YMfNlMxxJZiPYpuzgydRfzDXm5KUNO1vJfNAunaqpjP9InxaGeei1uKLsr9xPUOLR
LPKiD9c3bs3czM3DEXnzOmHjNO1nYv1kzm5TMDkURF+u21noZsDcR85Az57+MBD+y1BXcZwqr2VE
vuPeTY2NY7y06gdlpPIRboN834zrjcMlXxeQDXDuKNjBhHpp0wngWPdzwBRanomJPu02b9sPbV+k
O6V66OjhSM4KKGIpQjmw8LNE2bFoUl+aJH/sNauHa0Dq9XYnaU9G3HqwNWTyTWGXr/BwrLWqFi3+
4QKAF0wIWl9aNNtGr8uYsJuPiUW7TUFtOO5D5Zsae1KwKfXSSw7p0KYrhbSFKxjQlGZaNsUQOIdn
Ty4+cRabPW2VLDBu8vbe8srDdZ9ZOG7/j4TRBJlFR2q2MilBB11vqXzLcZzujAleSbOqB7AY1q+/
sMQ7mFkER4yCztYyFY5JIZgoFeUURNTn1joUarm7bmRpw5g8F5wxzKS8Kakrkx1UcSWI3czRHRjD
0taURxZcwTm3MHM+a0IKRtZGsiJ68tFTJO8V7Zimd/n4F3m6QPbSHwUaAamV+HRnmV6cDdlojwJT
qTBE2jqbIvh5fbcWAhP9R1pRgNaBF81RxHEfWYVWaBCEKCe1P2X6brR/58baM35h4Eq0V8HewBpv
8dfs0xtJ2o6hSCmaKMz3Tut3x6xzqsm1MsP0t5YT2PehnAYPvhO0+bbK0/Kh75PkQzhp4SlJ1TQ/
eIx3R25ZtvpONb3kgyiV36nRAHGvijI7KHIDCs6672vPjXKmr3ZmGI4qhYPQ+JA40MdsaIKYN1Fd
lxXPHkXKVrJAsYrLWgXrAw8NRzJFb3veS/bG2PcqGgS83Ax5N/aZt9HrWrrpG2GwbMadqvb6wRjb
/lB1pb25/jHfnmTMM7MCszFN0jcyoiiF9mFc0FaErqTcN1bsv9ojgJHMq94vuo4pgeYEvAMAfR4O
BydSoiyiv5i03ehaShbeBIVpu4zrrPGDLK2KLyfYvhxN5UV8eQgoz0h5nzBqG4xFfZvbZvGsRo39
wy40SjjXd/DtcRBTUgRVwwZ+C0H+pS1yG8esOyZIi+Kx1GgloWvcjQe9kFY+1aIhCzQXen+mps6J
PnzVLK0s7mgzA24cQ4X3aviAGs+u1suX62t6GxBZ03+m5rNEXqHn8tRgajTh+Kuzx7Etvl43sfiJ
4G6hkWlrzpvAXuopZ67ARN/529TTnmI0+IJ4XLmpFt78LAVINn0+cLOs6vLztKFDFS8Z6a/0+3Z6
CZNbKfrsqzcGI94h0pnl7YRGevRQJMAxP15f49I2wmIglLW5WiiyXtqWJcnqwtigQYxUc9pmmzTc
X7ewtIu2AH6TQgFWfFP3aY3cM4m9m7D4jNbbpD7/zVkSUd6G2EiQEc77OaMf59VUMb7Zx0c5Rbhg
OoZkUdfXsbBTpIE0cPhKOleKdrlTtpGXYWEr0H+MyqaNd8yPrFhYOD1g5KkWCISBzN+XFtKSscHA
C7JNlt17wUNY3lvO715deTAurENMeCESwAQgM5yzYIBIZtbEWZxtegQe9VdzTfVm4XsTOBGY5nan
6TGPoVndNiMzPNmmgFm3j7dq9qi1K4qLCzeSCbiATyGqUfju5U6piaeblLiyTakclPRjbx9y64tu
3sjGi2egmMJQ7/WPv7goUBpCIACQuyoeC2cpixKDVPd7DHbRnWF8DqyvMQNl/zcbs0WNsey3uY2N
KXv02kdK1lH44bqJxW//3zLmAgHVMNVAuzGhT+NeUZLjyJTA+00wEsEJ4b/Mcs0CitXrWQmLRLaR
GF4NTYsaffwXqzg3MYuXdWgFlHcwkUyV6zDu3K28Tt4+/UixKQXgYw5p3TxkmUYHdVdZZRszD109
+xi90lilxLE16dQMP65v2JIvk6xCEiYgYKiJXboWLuckbdVkCGA9jh3yyUxTy/TUTPgHD6NnHuQ1
2bIlZ2aBSA0xIwBF/SyStVGQO0XeEWfMkPWc0uh7u0bEuxTLzm0ITzw7MJVWSbzKsCFlbvi7q7/I
/jYKVhxhYessqp9C/5xqFP38SyNBr3pDJfVcWsatZEZuGnwwmYMMHFcxb9GMKqeVuCM8a5YJA+kk
E4CbiRa1Ojuifa0iMDmOfCvnwyTd6ugHmButAXQxrpGNLXwk5jV4Ijs618EbMR5b7zJycTnbVO0I
hTivS/1jOaw1Zd5YEaQBJrOygkuRq3N2lGSZqRxyNKCHTcwM07ZQMtcKD9c9fM3ILHiWheI03oAR
wwPgDb+Ylv2F2JrgJRAMtDg08JF5jisr/WAOA8QEkUqtXdv2frG5vow3Lv3HAjbo2YrR79nF2bRF
wagcLe+hdLZZubWdFyVxNvJKPFjYLRIMRr2R6RZ1ffH/n50cL68K0uiCSnjZIMPKJNP4xX93UsYg
PjK/VEj46qR/s7VIdR4YlVCwygLtWWu7rZEhv+evxNGlpZxbUS+XMia910aesAJ+0pTlgxK2j5q1
hk9aNKOxXzz5dV6Js1PZDbwZzYlBvC4x7ppBu7cAj6hp+343RhWZDE0gh8QE3mw1k6SalSFaFNS7
LYBmpebSQLruZG+uHj4MvDTkNJSsFPKnSyNqXmY8OE1AoYax751wx1zmoffB8iTRyyD12yBYo+B5
E0VnJmcxILKL0hoamhVpqDNTvQuL777XbGMm7fRkr1cHmK6uL1L8iRdhlLyA97Uo/YHqgAnicpHW
lJuF0dCote2anN2Co6bYwdtwMCf7pfPS43Vzb1Gwwp7oIyiwFVN4mnl74EGy3Aplrp4yY5vsCpO2
/SGPNrn1KY4/K8pzELw6/um62aVVMgqpoyJECgFi8HKV5Mh9mFYUrbXq5Af0Z0TL+LYeHDfvVvib
FkITxScajTQwmKRy5l6TxclU5pgyVfkm1by7NomhMSp/t07zfH1VS6ZEk0QGncWVMX+s6lle90aH
txhmJ7u1UrT3djA2d0VdSm7jj38RqRiadKg90XESlZnLXexVu1Y8QQFdqeaOfit01lTL3g36xkPA
SQtsPCnrmxekA3wD76HEBau+tY0t33KnJHsOlYTJ0yzfj1n2en0fl7wDjLRYm7jd58+k0qq6pBIC
DHZn/ErG4aCiwjz5Ve1GdryvzTUWsTV7s1ypHmqwVAH2ijT8LQcNoqTDaaACX0vls1m9O335s6H/
LW92xMcst8okZkPtDKZd6SMyvft8jYVxIfBbAJdJ9umakCfPEtksHx048FjDEKs3pfbcdMYOxN37
7/0LK7Od89O2iiNR3x8CdS9X3mvblPfa9NMPq5X+z9J6qAUKuCDJDKXBS1/XpjGKpmgkEncvSe8w
Sia5wVrwXbhhKM5Rduc/FHTnV7/O5HXlwToEQZSyDeQvcvjFqyM38+rnMkTSdSVeLJqzcHKgbiD1
53qF4xCALhCzz/VUnKz4LtH+qfpyZ/4q6It3a9Qv4lvMbxZ4DUgCSGzYxVnMhZW+leuOjCN2nJ9S
AqFjFq6Ah5cCIOmZxuOJNA0erMuPxCFCu70m1lIlupHbbNv24zdeIkxVGSv35JI/kD9ZPNJERXr+
NAwV4HmZRaMkso5gCUFCH2s1WSk7vKVc4aieW5ldHqYeppkjNNiaRE//kSbDPHmDVj3BcDV+UqTJ
YnLcLA40VRJqk1Z9GxVUQ9ysipxH1em7D2a6U/s1wvq3Pd/Zz5odBiccDS8wWbwEf0/SH5jwMKeN
bwToam3zUtvowaFeuweWvJWmEVcNbF+6+ieTOEu+FSh3rQk6wk1RNTehqd1MYXvnJcNx5Ch6VXuK
9er9GZ/oU/1rcpYkd7k5epmPSXg53EY33cH+2XhbAFc7OolZuHIel06IQO1SpNdhCpjP5rRJMWWJ
4AhQHO9Jg5F8KD9dv9kWDwhjz+iTirfrHCSi+kbmjJWwAA45PHVyqkSHQVPKwI0Kw/veBF3xN3tI
uQnaD15+VJovz2Q3jp3uC/RQk4WH1pJfM7k45QUlB0u9b0bIBNM1VZrFVYo6J3xcMGfOI01QToMR
MRWxsWgK6JMMa2J2q+cO8xfGStVhMX/lY4mghsE32DvVimJEUrm7vSZhJLZ3de48y99H8c/BciXt
ofQ+WOpet1ZCw2L84RhwEHSB2Zxta0Bfe4p10UatLRfpmCcwensPMZnrDrOUmlAv/F8zc2RMbY++
2opDJ1f+zm8+SzQLynwfjBMaxyshdemzUb7le1E2grlltiTfkBTUPUWiNwAlqj37H6fsrY3UDAF0
NPHh+soWgxiDcDqPHNoGvD0uHdN3OpsmH1/LbLWHsHrJbQtB6rw/JIa/V6fk6zAZyFY8RubajMvi
Qs8sz8KK16BoUxv4TJikr738ZYq154Li7IaG1v76KpfchFoiDQ8SZ+pjszTMKrvM8yNMxaURu4Wh
/3aa9ERjbU1wayl20TIlpFjU4JU5e2HYaCgDDkxM0nb/mpdO4GqrdL6L+wZBBI8orly+3eUXi9oh
7bMGG5kFgBhB9DwCQa+r0DWuvA8XnYO3PiUeIpaYAr00BU3OOPUT3WazaWzl1Dian9yTbBaDqyNl
AES9i2rbNXs1ftAbI3hRA7W9tQGzv79OQ6URqjxe5Qw5zw+FERat7Uj8kLhqPpFPM9amRtsMFtmV
OL24ZOBUooImmo7z7kBkKEFil0RN0uCTZke+GyO37NXBN6/r/5kc9XOQahs1z54UnkPX3fTtl+XR
SqhmvykUvaGcMbTe6AtynQ3dt11vQhGfb304LrPs5bqht/EMQ+DV6HqK1+Q8Q9S63mg1h/6EV99l
5rch9d0kO/IgpzOysqa3R+/SlFjzWb4CvVehDTqmlBFVPWfn5CSLaxf6mpFZJtYZRl0qoqWDkolf
/3Ckzo3fLREAypjeB9cMVSFm5WYxhGmPSh58Svkxczdm0h1TK9lr0lopaGEp4I1IEZjJImDNG4ej
QlJZKFTVs9r6Tlf+YHkEZL/wV66ZFTtzJmZEenPEWSd8LR3doJD2tTTsPGMNZ7xoBrYncTuTh8wh
4JLTjVJdmuza6HUb2c5t1zFzeL5a7/3BSqHLwpQ1JSRIBObvOL+siFQJZP+hWbipvbOtTRzd23m4
tatvZhHsbWaCpnfPqYigBAKD2osC6s2euZ4Z1kHkhVi1k+Qj3FCf1YK0R5ZQaGMGyGDYLfWd3fXj
uxAnxMiZKVgooVea+0in+VHSTmHO6I+877QfydgfJjLyEc2g65beVl5xxP8szb3EC3O/HgYsNfYn
BlvISXaSZ+ym4ZuhkuvtyrXe/JrBWTqSNLkHlAuDQV26Vk/G+BD1zLh9CS17V0uv1hpgfHEv4Txj
Pk9gQOY3S2vprTHUcb5RgC2OwfOgjlvZcztrJUV++25jJ/+1QyvhMg5WeSEXnsnCIkWjcv1Fd6aN
F20k4zV1vtjSmqTN20REYUmQCuGUrEub7aM1BX3gV4SR0rxVx8LVYL++7hoLJxsKKUFhSxdApFWX
CxrKhEIDM72bwlZld5T7aBc3ULeg27TGi760GGrHJpBjcc7mL0I6aomUqBbtdL9wDeNpNaX6k8Bf
VmUQ1hNzz0QQEITzRKetwOBWHqd4MOrMLTzj1kqNZi+N0WMgS49prRsnT+3vFEk62XZ1I6n5p7Kc
7gvV9+GB5xTWwRM9JJ20uTvlSOB4EhmZL2vdyol8S53KdQ3oW/T/yVPYk8t976sOCFMc5MwGmftC
SY9yIAjj5W3RoY82AImOvI08/PQnYxspvmDaWyk3Lnx5yAWYsKZWRsFs3jaoC48O5CgJPMDJ7yzX
r14gtjq8270wwtAsUjkAaObnMk3SMi1Gn0BAHubV8sGEen9VO28h3aPtweOYp50FbGaeTLdRmSla
jJl8iHdZ+8kaBTa2GY5TKeh02u2I8JRSIHto1Gu55uI+8qwU1skp5iOOpIGlFhrY1iM4sYZmMxTK
bRKsQQIWTo9AmP9rRkTA8wwsq2BhajET5vR3EvOhCdaE1xeitmgJ6iAqyV3hO7k0YZfICaUSwc2s
XnTvocteIdZphhe7ftX1Y+ut5C4L5QZElM7siWB7tqRmbGxvDKN8M5XbvHqIRzek+K1s++mkS98c
zW36T1J3fL9HUsTXeIYAsSKduTTKLG6eFgD56E/Ij6OWnwbfeAyl1/dboXfF8JeM76vzqg0Uk4At
E1QcjWTcVc14U1b1FpjvynW05BQamqJArcDYvSlD95EdlORDOAUjKlr9i9z//evQCRCqCj6ITtws
XVYjBgI6s8a55Y+KcdLQFEhW1rB0foDYiVEvIEI43+UH8ZjIzmmc4nXIgWSVKUhG3NW7Ycm36dmD
FAR8ym03u0l9084d6iHslHnbMmoCiYnSP8fBNvN+Vf02zVfyWOFGs6sIfIiYXYP9gZq5WPWZbydd
VTGPzpCzBien1Q6u2j83+VNoh24ShW65pp21sIsMHIqmrAxkjQT60p40dkbJyybfxJmY1rV/dj6X
i6augQcXPE70LUGNiIucWt2lnUxTCi8IZZFKVtJp6lVoljtjjapzyQpNWGqQ7B9X5Gz37Lhk95Ix
R2TkdkBQem1Ec8EbGADmiQFdLvDxeblMbS3Y1gL+fKnaFTKl1Jhu6EelvoO3X/UP4xpKbdGeaFKS
n8LkMG+4gU8x+kZm16x8OLXOcKAS75rOb836Qc4CO591oG/83vFjIpyJsB9MbI7M/T7bxL7Lyj4m
xeFiao6W3yMzvsbo9OfPmLs5y1IEcxTF23kSobdakEN1m298ig8QQyThTSjfN2TEaGN2n9TRtacn
hH388HvSHrrpMViL50uucv4L1EuHjI2hG8pMzzeqN0knFL/UR700fr47DApK5X+XOYtRlRYrbCTL
jGJ5J/FvJJBuLAjHrptZeMX8acEBzge0wgDW5VpGRx4h2xaHizSiKeyNMqArEj6W+RqD4lK4EM2+
/2/pT0J1Fp6MagrDIFXyTaJNx1SHj8SJdlNvvrx/Qcyq0XaiY0Kdc7ZvSayUUUv9a+NTe7Yc/8dQ
hfcyGS9sSWvZxMLm0SiFVkXwzeP3s80D25gmmo8tNSpu29Z/mkbzYFUpchz2Po6bo6w9KcBrk1KF
yvxBVT6YZnXn14Zbaj+qOF5Z+lJ2c/575lvclDy765bfMxnel7xTdnqlnIwiO0Vx8FRT2UjAQVrk
q3SbAkhEVlx24QKCUxDpIvhVQHjNQ07fqWPcN4ATs9pxU+VmUDbICiZquEklsrqv1z/0gj/ZxGsB
gAMgxAjtpedOpl+NKTxlqI4h7WwcxuT71K3EszUbs5NueHmcOF5QbKowcyfvkI3+tlwdGlx0o7OV
zFzWL4tBVmpWoscHu/kqMVeUbINod32/1qyIqHZ2/oLCYSK2ZS0mEnA+YIUbnn2q/fG6leUdMwWR
BqLIEPBfWrGVKbJww2KTIMauMECfhDSf9teNLC/lXyNznYAAMh15qsSnl+4z/TG1jtG4GdoVNMSi
O1M3YHCJ6bw3OlxlZnnRYLFhUq2RdjQ3hVbetbBsM6avbnrFO6j9WrFnaftE4YURE3IdgNiX25dE
VgwJLEPZth1R+XTu5DQ7OI3y6foGLtxgsLBQASTkY2iOGizjMlLGosQXTPUeeeFD7v24bkE83Ga3
NMR5QlgMZmrBAnW5kKCvW7XSSA4tO0zhUoMYIA565svr7Fs/Ri1x0U9X4t9bmxD0MucLCT4ieNq8
0D6lktE4OilWE24756uu7bz21OvfWnnz3sVhCGpoMaNDwJvH/dBTtLbOSXOK9nUwv3rVjd9+rtTT
tDa0+fY7XRiaB/Q6h5oq6bkzlerVignZa/Lx4jhefiYkv03axbzlYISdF8hqvZvypjHJMobbqXky
s4MUfKn8Y9nfFuqtX6+AOZe+0Lk5cbDPYlDuZ1FbtZhLinEzyjdwKh+88Js0HJtoDfyzaIvJP1CI
QJnoVV3a6iY05DlpXIby58aOjroxPedatZOq1qWztJILvD24YoJdAPVgjePfM383pCbyc3FT9H3q
Wta+tz95xe66270Ne8IGxLOwGSDONmcWyKPOHvMeDeY2/2WML2V0F4zAQFYex0s+B0KbOVcSQ5oi
s31TFNQcNUtYUZ5NL6Qi8nx9GW/jKgLgBFWeB38iw2yrWrkssqKMik2ebc0CLc6fvv6oRTcp2qzx
GlhzyQvOjYkfc+ZxaZkHbQub0MaedDeMbwzr2TAK15Jv6rUX15ILgKYE0wY+D4TX7OqDzrbPjICN
K9HeSKqDEIAzgjWGgUUrQk6CO0nwB852L6hyg7JxUiBC9Tw6sJs5L5K1xsa65Glc4f8ame2aXfYS
kRYjE4czv6nDn5NykpU1kbfFj0OPgXyRWgzqvJcfJyuK2opDzNixcZsysHvkaQptqT98s1rzXvW9
/yHtynrjxpntLxJALdTyKqm73d7i3UlehNjJaN9Fbb/+HubDTdQ00cR4MDOYBwN9VGSxWKzlVKk4
QlJEDH9GmhSZFNRenyImNKkoiXC/RuVPfsX2TtBqR21qwqE+nFdz6Rr+gUJJwCkUyPSGPqtrqMNy
Aaq7dmp8j8KtU8BI9WEDIxxXO6ItYxNgomJnj99Y8tCkL+clkS6ajfElCC9iOqpYgoaBElaHUpsm
MIz7MdsP9JJ4EYpHAltVwScVBsaHoOQZ1kEMwiTorZ/MEsJMfbpvFjPIUOEzYyj5eYGkW7OB4X/f
GIWinFwb0yybIGclYmPBnO4W3faH+hOmlHe7/L84fGE3OGgRLQyQ7OP5gPHDJnNfqjX+zPZvIIST
ithYjOE4gBjjB5p+Sb0v66yIK8q3/68UwpnpLY+1lCsySKv2SXzF8kMLyorEwpwZ5ZOaq6vokGyW
THTtQcUx9a0FMFYl6EudeM/AetDod5u54eCUu3G1wtZmGShpxot89f7beopeg+2gqQtcYL/NKzOe
RusQ9aqApkLLxRk6RgFaArcBRtF5oZN8IYPnO6ryGYWOi6WqrV1PGCYHED0OvWE3untqXDqqoI5U
N9CAhLonREEwevdUw02yJIk+A2Vq3jHzo112Y3FfRHHg5Cp/TrpqKCcGyQfa1ODWnUIlltODuLmB
oSNPZrsryl+OypZKPZMNBHeNNuc1i4vBdCNIY1cvbvU26z9yLxjdR3cyfBTUnDdC8qX7K49ghJxR
K+rJwhus00B5lLIwmWd0xPoTfavpy3kslWCClejjeCRtjbVLOnqB3M04v1KUfujmN6O5GY1P+MJo
VPizU4LBQKY872ILaEZlvRXOkvrIWO4xPuV4XipJvAue5F8gsecf5ckNcu9YwiHeddETrUIH6cM1
u5hZWNsXdQrrnlxERFU8zAX4YKQ2uMKdu+oz6IvRyBpEXf4yetnRm59oxDHRmeZlgY5odNt9xm3e
gAqxqDpa+yTOAcqmbl8a9007YZLrwei/TRjMXE7v5xdXcdzENByqo9uc8ONWMZQPoye0G5qHQnMU
UqmWUjhy4Oal61gChtTvNAua4dIBL9ziXSRTsHh+r/JsVWLxv2+OeFw0iTabwIuWG2e4resno308
v3KyB9RWK4WDPbZF03ocYp0e5+XNXBT3saT04FTtBaM7u1FsZyMA3Hl4WRftQfcyv9GTezDtYAAK
vUqrL02BDoHSVp047rSe03zBkHSu0ZIsBbRt1S9mya6zIr5ynOWysNLLziPB2lQgorZ3dCYKeym3
YfA/MRMFDVe/jcFm5yq0uTJzgHHONCsoyDvJkkNSrnsdA2bKLrtB560iWiHVFVxtqHfFc+5DhbuJ
BoG5yPiJoxgJ0E67SrdA+6Iq3pVeBBsY4WBjdGXnZQvWdEjHfem6QTelX0ZQH5fmr8RTdZRLlxG9
oAjNouICqcjTA2B3gzmiRxJ+wcCJM/PAY4cB/G1k9Y36NR/984dBLtxfOOHWtkDc34POHeetftFQ
C+O+9nW49ntT9S5WySUYEsT+onjuAcTyR1KhkepymK8G64tGLi3r138TSjAiaBfT6pJn2hf2w7EO
Fdjr5ms9vfGy8DyQSijBlPC6VGbVABrA0uXeZtGzF4Eu66GurmfjM2YF+RteAwtHilr8YzYHzCOR
Vebo0Q+S1D3WySsxaZCVS2A7CZiOkGCZ30lcPEaeKqXLpRCNCo9Do+UQ/KDgTjkFpnZP2ToBOE3J
cda8K5jP+6yzb8YkUR022X2zxRKEBINgVZMKVmQ28kMSh1N9z9YLRGx2nubHiQW+NfcTR2ALyT9p
s65WGTdtkUK8vvindK809s88YE5KBE5eFam1TF/4wxkElKgBQl7sFKpj4zAXIPMI1nzvRGiw/W64
19FS7w0jdGMVS7f0ItrCCbakrB2zYT3gWviUjnUsEsMHY7cbI1nmXbv1ril/MdtWHAqpumyEFE1K
UgxOY/It1G7c+TDWCBuiosFWsYnJzP9WOsGimDV60wbEqIJ6+p6TgCR3+aLwlPlPfNB8xN4xRxHJ
MrCKne4XUiMstlvcMLVb345N9ACPS3FlqyAEE1JhSK9bDx0crCa6xunftb3qEShdKN4QgqEPvGFd
UHAEjNoUo5lQeIQeKT351pPZz1QMctKD+wfkQxk0glyY1THDFDrL8n0dnlIvOaYI5s5vvfaYpfq9
C96389ZXunSoEkMqk7Mzi7W9FQoJXMzRRpho+d55d5aqtVOqyJvfF7ZmJtUyatzFTm37wvXSL0mO
PHlca7to+UxcAwyCLjLzKKMyTWGP7GRMwX0MWZDvLPzY0Uo/ZcNlm6hyY3Jl+ANkCWFP5syFkVMA
kQaPsub1f207CpMqX7m/IIKdI/A8nbQACC3Q6Vj4Lpr82XOaKI6n1JxSxMExDMhBl6pg3yqtHxbX
BMzC63jjIgmSEoPR6JwGqzf7TV5cTHjyndc6iccE9iL0CYHRFAWWHwpYKpolqGev0ReyAzG8NYKq
w+/qUPNezgPJns+cWQydY2DbQuutYH1yMH/Ype2hWouynbWUB61Y9xHGZxbdejFYv5CNvqWIT2WL
fZ1RVXpdJifqdFCpyDtW8f9T22evZKqmDMUqFmtZaGI4zU6fcs9neT1gkIxRhSQBRdR5mSVHGgXo
KC9F6hvdB2KBmlGxaol05J6KiBWgcH2bFrRanseQsA4YKFvlQd/fXLtiFHtcaW+XDIkge7HuyhH1
QEAbrlzMOLrUFkyT0mbtDsEm50qHCxAYa/YDjbuoHLLH3E9jcDln/56wh38Sal7RtY42QTHP2ywG
KWcTco/0nbaPeZyH4B3Gqi9+ZHsKuykxASdggl1jyLKSxgbYHM+omdHoEhigl/K1ZHk7v9SSSwFI
SFTieYYXlHhWqhYRF6+Ha9UtIybQJfHoF2mqhfqiHdslpfuu8HQfBDG/hrl+Oo8tsUEn2FzVNm4d
puwx8B4heaWtdoB+GccIm8HcWarhCrJzspVROKVLhvhg3yD7Ei/9rQNnp60OZtNhNApIYeuL80LJ
FhQzCNDLAhI1FFIIYMmwdkYxQyjWY4ZuaxogyiL2/ILBPRQh0OpnWoAkuO7G7Jl0rFQ8uGVLitIz
F5SRaDwCE6GwpDMIXNmsoXZvbTo/W7vhjg59G6YUg6nWdWYKPNnSoi2IcjoHk/MEn+Kh822MrRzS
tmhlHNmL11+y6EKPb9JBcSRkrjL6Rf5Aif1wa11aNLVgE6yZRr5Ox2Cpk690sIPciF5z1h1Ro/i+
NMZxIZ94Gp9gC7dl1VOEfxH5wmsuuxsxljum+het7oJ8LPxmdRx/pNrdeUWSbSVn/gSDhI4IivgS
cbPWbSaepmb41yaBFj3raR4uscICSK5olDf/xTFOtxDZz37MTOC40RTeVGFdoXGpvdPyvWvszosk
hTJNXlcK6jOU5p5CORrLmUlhbGowGMZpeQCTVovJN51+Qa0rV9WkIIXj1BhYQ5g4scgook1Jf6dW
GInTi3a1ddDFoEpmKevl1is9PSzS6KYpMCXvvJz8lAmPElBWITIE1mzwSYgVBmZroI9ygdfTlF84
NQ+4dIlqhIVUuA0G//vGeGZ5ZUZkAsacOW/DmF9FaRrA236EZ3R0ks43NSc8L5YM0gEVLR9chfnt
YnXYWE6tu/L6x0l/0rTAi78567Gfnkokd5QPcZkd3YIJl0PNjAgTw1F24qCiJRl/WhkoXFERScwf
hZb40XSV0n9dq4qhlXiBIUuPcBsaGU6XtEnSkWQcUtPX/awPl+uQ7tlk788vo6SNEDgG7/cgWEhw
hp7irKxd+pbf7saEuZjmY5wiRQZGExRYh0b8jgQMXv2aG9JS1aIhW1SwufKCOxwHKvLlZSRDcXmD
s06QKcN46l2ZPhPnhdmXsfNQmSlKEj5xx/+mUkFDCKdhFy4INL/FWa9hTfXEeGToWmSlsUvQe9Jh
WqViXSWhdRx1vJ7/hyVmvt05QclIjnW18p8JeHjLKKoCVFE9d3G6S6v6aAxz65PG++KS+OU8uOwi
5IyHKC0DL+eH3CpSPGPPCG4nrxhhSR883PsoMvI9LQ6qRlEVoQITzsa6onkn0wE2mu9efDCGIiyy
17bdzZhyfl4u/lOiKdvKJTgU3dqjO5fXso36i1H8AB/HJ34fiU5UUCKajm6D07MQkyF2Gw+/33vl
o56Mb0aphZ+B8FB+gVkGYFMUIBrSmV6NlBLIRMMC1IkEg8nOI8jsPa+F5FNrHPQxiwc6GsYpQ6Ar
cMgQ0MpfenAAq3pmZNZ3CyLc02CENN2Ox3hN77l1jmURGquLZjEzKOcv5ft5iaTbvpHIPN0W8B8t
La0AZsyar4M3xNIVGy9dMwfdxaC2QY2zWKeNKHLqGB1CN0uMwiE0TqdBXDzrWf8pHPRC4lSCmE/c
G0zpwGnh5T2um0wHAj94l6OWOtT1XhV3kO6QB+paWDp4baIzrJEsL3oK++ORbjfYl1ka0uEXbXKf
VE9m9PDvt4gTJ6BOG/UAH7q0vRVkv5WDV02zvA6I4Giq8IJsh/4CoLPpVAeWdnXLwgWAPf1wIETr
XCYqm63CEE5OgiRoX2XAWOy9l92b9Bae7vl1kvnRWzGEc9MQRhBiB8Q0XicZ2MqODQutXmEnVYII
B4aCj91gJlA6s9+Xbb7HJGa/HDqFNsssP0gY4EOj3hPPTP4ZG6/P0QxvmLgR4MOOXD/xnnNUReb2
e+X9c37ZpAJtkPiybpAyjy3wbYHUgJfdBqduaR+KXuFxSQM9W3m4vBuUFv1OSzNh2cZ0vaeu5k8t
7s1ED20rfx71IUy8ARu3ILFlh9Y6jH5Vp/uiyG67dlZ9jMx/2H6McFEsFu2NJYPIs+u9TGh+S9d6
X4DayKmTy9myfJiQA7pnw6T8RN0UJ9f4/311hbOW4KnHLF5rFqc38/zWggNr2oFQYsGca/3xP+2s
2FVdJZE7oM8YoV8nOVYxKCwrlE4xFQ2KQoFc4dzZerWstYPVRCNrZ5S+xWIfo4rPyyIzudt1Ezyh
arRbO+XFjnS5043AGO+H/sHIr8vlolTdWCos4ewVY6uvc8/3aJ6uK2b7XYYh62O/G7PkLhs9DPYb
FeJJgx6c2QiUaHjDwsqfno+uHeql5fV06NWJjsVilnus41enjI8ZxiH7mA5Cg5xmj7XnXZJ2afb/
en3x3MN7D04NstriE3p0o8SsUbcUxHUCc/Y+1S6OY0CngzVeZqrbQCYu4CwbSWxElxFWPxW3aKfM
szFHOHAT7dbS4cnTAaGkNBgwKSQHCdyS2LuF9D5ZiovzkkrU9QRasHeF1Q19V0DSUr/Jml3RvlSR
AkJivAGB6kvz96w1Mapd2U2UzrySI2vvMxZq1i7z9tF4NZiKQgSpLBjXhS4KBAEx8/V0Gccl12nq
YBlH+8JYLpP6JZuezi+XVJYNhHDwCs2O8ygFRJXuMnbTgpAPJGbrfOGpuH75wgsvELRw/RVG0Im1
m7w5b7AxoBct08ul+T7HKKJ/Oy+PxOFFfB/JIj7BBSUUwkFz8qpLVgca51GMv0MGZ1CN0JRtyl+E
D+nX3Ei9WWdAINrdOF+7/bGMwn8vBHhLwCiBQ8Q5GE73HdwpxrjybFtckhnFa2Ayhf9bKlwd2YZs
UMRArNMwkzQTPHdmfR2soDSuqux1WA/nZZFYW8zn/COLGP60opJpSQpZMg8EiSDan6+KbK9lr555
W63358Fke8M73hFf5sSvYn+Gy9ByDvoKFO4snYFok93709okOwctcIrVkykabDky/UBCIZ7g8WoM
Tx2YdZ7amcJ+Ha4WospUy5YOCR28qB1w/0GnT9WAuslYGiDqDBIQYWPmMub31gcDwaSs9u6t5M01
y+P59ZNZA9CR8RJ2tNyCPvMUcYDrO2E+GdIAM/gFx9Y3tAdaxD5dND+liq5iFZjgWLQmKhkKnfvA
1Q5Tl4NlvuzXbL/ooMRWXH98pUTbs5VLMKS88sPNebPTON8SULlhxJMfZbuyDPtoQCn4nQYn/PxS
ylRxCykY1m7Kx2Uc4BGjzOoyr7yvAxqMTStR5VhlSgIdQVwcTPioBRWUZFzxOIk1nOIZVYxG/tI6
Lx5qM52jnl5EicK1lq/jHzCRxLkeyqV2DIA1cXIxFRXaLtkF5j4dU6vyNWf9Zdgz812NqBpFZLZq
I6XYpp2QbLIzXvJdU9dn7fMcG/6a3oCSWLFtumI9DUErWYT+25GLOBnNj0S3Op/0NKjz5dpp5l1J
zDAjyZfZ/UbsKKzdZ400h6w3/MGevhjNUzxbyPJg4hrGLX1CoTiVJMizEJn4UINjaoXZODibsx1f
9D0Mdjr8066dwl5LTyVCn79JdPnwqFMToPcoiTU1mFCbPPXR42B+6arD+jNeXj8hjgFSO51TRn5o
rp28dtTaFfYzz6xgwYPQc9CEqEqLS6WBF4CxzZyYUEwFYHJ9mbQWUIid3+NbghwTliIQu5RFfTno
qktBVkiCCra/eIL2rPW6wpTBncKz1vA78nNNvtcz5pMza49EzM2qL08ReXb6LrALFXO29JBswAUr
l8/aWOTxCINKiiuXPpYkesyTde9gZT+xeRskwbg1pr5icBCWtc4vUK6xZN+Zqh1CKozHmyxBy2Ci
P/1UD5t5Gq2+gjBp8rMzQ7fapz1a8lWsP1Iz/RdGdE+aPC1plwOG9OiXaepg5r0knzm6GxBBK7zB
G42040729NhOF0X/kMXHT+zIBkLYe60uYowRhhw6hQCYZWQkKFdWGEfZYoEvGW862GKMCRf2JC5z
Fpk1QOr2GrMWuvY6UU1ckD4dkfiBAeIUfuDXO933tCFF7swETo/7zpanOHF8zGBAj+Utg52YM9/I
Ht3yE+kRsLP/ReV2ZBO/wsNl8TDzBRcbhgYMJLBRA31+gyT6DIHw9EcRKMYxivUkLRLpOJuwq9Zs
POcmXiepGb+xmaK6Y1DFbCRmDzVdlo6ovA7fW/TjpsVe7aHH+dT0n+hkDu0lP2rVErq0983s/bxk
Eq04ARO025lj3UgmgJXFJZs7+B7+NCkyZdLV2wgkqDfmmaymPuLJvaImZjWejeIhRzdqov08L4vE
wTmRRTBsU6+RvsG/GEM/P6PZd+8MiEB5bdi53s3CzGewl+/sTKV+qiXkf9+on70a3jiVfL+QbrRR
2lDWoMdUmAj+7YITfCKbcLJcl8VgYYVsMYgMShdzmwdVGZFKDuEYMYTw5iKGHNlsXqECHz0EHgRR
TemW+GgnkvC/b5YrweiZGtMMoQ3OwR6u3WE/dwY/Tz4dyqBW6IR83UBZCP5KPIvEm2go9ZJ6Pax3
s9Sh2V+1qWogkcxtgEB/IMRbiPady2usEbVIfDb5nn490wCELQ6IlOfcZ3qA9KCtgpVbib+owsFN
vFEb9BqoRUv93rwvy2/NfD0msx/PivOrWENHOL/mnOZ9yyNZNojlp+XgaqqLXH5y/wrDv2CjE7U2
1k3vcQS87dzJn+PdlB3KnBP/g8T5MFUX502FavWEM5silTavJQBBoIvGu3W9S6c8YGk4md/PI8lP
1V/RhIM7VV7ZlQRIoHBeGCJOul/pigJv2b17ooLC0W2tqh9Yyh2hBXWcoZ2+dtX3AW1+I/leZeFi
+KOKckmlFMIxRh8U6pMtyGXqLyz6rgyjqdZNcFf0dgRL+YzfH7zkh7ZMF6AQex0auj+/PaqlE5M+
AwYjjCtX7ia20PWzB8VSH4PcEdymyY1dhZVxSVV8WNILEQyqYLilKA/9GOfE5R8ZMIHuFIdpSY4m
QjSO9u6gNP+8eNJd+oP0Id7Z6SkpGQPS0qG1qKv9pv+Mfm8QhCdn7TiMEW7OO1DBOuM7pibFKkoi
6ZWxwRBtndv2WWdij2jxzcZc7/gWaeq5GNAnj5pTxZJJTQMnJHdQFw2mecE06NrktOiSxVky7k29
8HU3nPtrln5ptMP5zZGq+AZJMA3EyxjLLX5q+wdCQ0p2XqOyDHIF+CuNYBnM2EjrdYI0kwafYdxp
5rCrjJ3eDH6rB3U3YVIIeKNR+/aSl9/qMZiY4oSpvkAwFODng3s5QMq+/mmb70hznl9F6d2xWUXB
UKyFt0blzCWsXuLpwdMxJuMuYk8zDcseMxkaVRG0QkE8IU1M1yqyKkzIC2KwsTkkiNZgikH+lQSj
Kl2hghIOlz11xsp0rosImWl8v76my9cxv6QqGlIVknDETHSrTE7PkSYNVatXqZYEeu/b8/vsKg6Y
1PqBERjFqyCIROjz9LJv1wUMr2jvDIj7qg0YEmG/DfSuV9XmSk/XBkY8XUZa9DGPUa3OD/SGjNO1
HSkiqlLV3kAIh2twR505/PE0uY/J8M9iHc+rtkoE4ejQrLXBy4uVMqrMJ3kcEnYwo3/+G4hwfhar
daeRr5Mx2pgoVqJ//2DGX/8TiHjLll2XDXgq42mGeygzdqtGfSdVEbEp1kt8OXejmVk9D+DpznNi
fU/jQ/EJFils+B/ldQVfuHVRielytwcN3gEdX9KxDbr6Ok+vdbTSnV80qWXbYHH123jFWmokudMC
K25+RBjLs7bFC8lMjLMlu8HzwrYt99Quv51HlV62G1Th3AyDbhcrfzHF03eredZAcz129r7QdWSV
bNev8lw1XlJhEUTWyToZo8nl9/vQgN8/8b1oB24pX1NVcqj0QzhPjl11+sxFM5ajO4fl9KrkdVdB
CKdp6FaL4LqDfnh7Z36oijdlibUCQgzyt5WrLSz+vVpPBbvz+gcrVRg2OQRKxXkyEX6qaNgKc2oJ
P0jLyvwku8ijZxQPndcz6Y1j/sUQNoPZRjTrLjDSYnlOy8FPZ2ufz5HfNPW3ylIVIEvVGvl4sG6B
MRjhgNPD1HYU9U8mLjgH/QugFfM9th+7NGybyyQ7ElXUWKrSyC5bqApFs4cl3KddtObe4gAuJd+s
5dJtj0kdlO7x/BpK92mDIlgImhcIwFcLDo55jXoZMr8mmgKCK+yHwBP6aDCNFXKgovZ03aauMOwy
RnC1QFcZudDzXQ+2QWMO+/hgObO/5q+fkGkDKNifjhlabmqQqXAX49qGXxJEjCJPQRYVq4t0+TZQ
gpqvbpNn87qiiMLL79cqCdLYuSpmRXueVBU2KIKiG9DpPmZAsYuDa4LJ+a4kt1RVmS4ZKMELxP5u
lGh5bLC8zx5gpjUO0WhYkM63k9u22c31y4g+7PQKjSZpdDX2D0sGkoO996kHjcO7ksCAwlk2BV2x
QLE52TwQjwi5OV/T5butMhtSfdxgCKtpIlNuUcRC+aMpMcOyfHOGH8O606OfrbVrVZ2k0s3bwAmr
2mvxQLoIIlnWV7q868aT7V0poxBSR9IBgzkoMBH6F/kH3aWgdcX3rl/mYGzfkkihg1JN3wAIqzZZ
iZU2DgC64ZCXl6BkArnJ+XMrM7B4o4M9kdt0JIZPNx9No1rixrB45lJXD00yXHoU5SAry+jlgMaS
25hgMIBh9aqJobItQtmYi9oh1O5+GOZqzNVMvWqGwbAfHOce1UmzcZWrnrGyFTTBMm6i89xAf5Gg
CBjXozVtYvLjZYQRGH5iumLynXk4v4oSTeAT/sCZgD5eF6mm01XswTGspS7mpBP0g4KsJSI+eNhU
VEX8IApG/QRFuDdGr3VmZgMFTe13TQMW1LbYg+L+sUfc2kbg+rxQkrXDjBsT7BOcIwbE0qdCJUNR
WO7MJ7GzZFd3/bs5zIGtEUWcWgpjIuqIOdcYxim6/w7okkEPgCnXY9Z8rUbUsevdnadi05CVyyO2
yWnFoWzQOf4ZG7fcSe2SWgnmT0duRXdum2cPxE6+rnmc7VKTXZdRc5tn9muNIkB/XO2bKC5Nnwxr
689R6x3znqpYZWT7aWBwMi/8wggRkUBgHA30D7cYD80LJyevXv1qsHXfgb8bYIBS4me2ioBNCsn5
ftBij/UWeeyS2YkxOrAsg3nee+wyoh3++75gLGqjqsuXxWgx7u4vluBMWak9ZrYFrAWUrGVyUY2Z
36cBWW+HNTTN+wV0Ap22O6+0hsSunKAKWmtjYnrdzwXoCcqc87PMTnZj6HX/PYrc5cYdUvOLHtn0
VzTNbrOPB4bJmYVNomNM9PF+WooKeQVDb5HonMnR08duDPquR+6uMZmOYZ6ap78nfWzvpjSGYRlQ
dz37hWE2F1Gexs9JZS1F2GpDsk+jkSrithJzjV4snEiUCqLNViwgNfV60jROgLxSDFUzH5l3BCFh
Yh0m56YaFdWCspO5BROc7ymG5moMYOiINQx/0jryS0cj8wPT0uLb+X1TYQnbtqRaXrc5sMz4YbCO
jX6I8uAzELxOFZXKliPqvtGYaIdgOG4F/Weu7jDyXTnQSioF3Dk+hx0d2GL3OvPqLJ06GBlCl0M+
ER+pBMQyVVVHsjZoFFZhpjemmaI8TYxnGAXLDfZ7tdLaXxbrLa7eS1ZcG2jMY0vxs9OdQLeygJb5
xYqZMXGe3p1fTJ1viHgZmXzGKW4GalPRnuYFGfTO5BuG2QM7TI55JZ427amHHoe2yDBJmlqPpHML
n5D0aqap9s3JiodSZ/YODCmaYnNlhm37OdwsbMx7SRs9XbktHc3EnzD4IF9v6RDo+WXpPZ0XXWZh
ILeOPjJcThhFcApVoc096fOsDNB4hIYHFkdBVOG9oy95hFdPrw2qRKsUESRFmIaKMkFcx6eIxK2m
3OSImflr0HcTsu7temGrcigqGMFgRxgrO+kNYPL6NsrCJrphGdRLxRUg116MfEMq0MYt5PG93OwV
m4o87du8DOLcyfZjU/uZl11ny/LksdekKm66ggUtSV+Zre2rYj1S4+v5LZRqCyp3OZuGw4vdTr9g
jPtytCiupsHCJIYX6LI/14cu/VmqqmikBnuDJPhsGEiJ2Vr8EuwGGnr51yRhfj4TP8GbJ2XTsYkm
RRRI5otCOzFPB9T/uCEE2bR4GTuTX4BwiGe/zOcl7JilKmSQWTqLuy0oFwP30QeVXFILAx4rrGAb
ZvnzjC5asobnd0nqQVgW4Z0/mCxKxPpb1Ko6VqvB0SUx2IYu5+WFuftuvXbB8YcJELoTOqrWYFkx
Msbb/MUUDEmcRphx4gHTwMijGuMIYcmaH6N5a0b71ghX+0vSBgsMnfa1NYICNBQ1CYfyaNdHr1a5
4JIJ32hWRToKTdGchkk8Kl7V80c7vmaqr2LPp9avaL5vMl+L/Ml4tCN/jXc6Jtl0X2h+ZdZhhMbW
9pKxXTN9K9Jdne3Pb4lMuVDV+7+xKRiyJ7yn9KjUOlPvy4CN8+gT7qAOTd0rmrBkhshCxSNGwUO3
wK11ejy9uYaTXrAyoOTX2n9tbAckeC4a6T9RXYnLGqSznoXYIoJ+p0As7/uZWlOJyuujh/1e0ztX
1UQtOykwdigLxNBQUPcIxrtP3ZqhGacMqoVeOLS9cWr9QtN7hbPGV168j8G6itcSiFE4BcupKFNe
1HHhoRZr6isv9ddJJ19GcNxddqQtQ7MbyP3IDHZZLgOxg6VMqtfzqiGV0+S7hfSgiX9OPwBzm9LV
ZvgArT3G4zcSHUrVdsmMKTrz/kDwv28ujrYxF7zsANGWCY7A9Wrv0jWMR4LiNxc0hbtPSARaEjzr
sar45xTObHOzdzsONxqBVXo3yUx3S7o+nIeRSrWBEa5d1qJwYWih7aDiAz+103V+pb3a/ZOnHRtl
sS//tQ96skET9MSIU2O1JqDhYT8UX1fwSCXlM+7epHkd3F1dE9/9Rdoj+Bf983L+9n7PQQt3IVn7
qKsXrGeTHAxyOXa7xLuptKBsD3ERum1x6Mil3XR+b71H7i6xviXdMWJ3qYqHX2Zf8O7mbO4ORW+u
sLG0RWUrdbEGWsarty+aOkzjF29VPNZkJwIOG+giMVwe7w7hRHhT0S465kBg0rd+6GZ97/bJbolM
hZpKr0mMf0OXsYHJUsiSnOppTO2xnzp+SSyg0NmVU0L/0caO5f4SGVm091IW7cAlOzwUcFmdYKyQ
K8WboEwGxY0tkxjT28CRzwkWENs7/RI9G5gT5SNUedp75veq9ImmKrSWHZcthqDAOary2mTll0Mc
ro6fGxdGAdLKeg+2AfsTBbxoqEb0CzPV+CYKS8tAEYrLEAJ1K64HZmR+xrJPGM4thuhxlNoMZxQY
kYvWIsx+1I9Gn7w5Zf+Z6M8WSVBIpBocLa5w3RVPfX1rD1/m9YZkX9LH8wddukObRRPMdOlOLSq6
sUNR/hj3ll9gfrQVYsDaah3gdSvMilTn8KLHgwz+/Id5mB0d7KHQecMPvXKzQ2Hc2yqqBJm9AJvq
/0P8PoCbe8dYzK6dWr5u0+s6/TT6UO+CUtUGJvOttiiCVTJSIzfZBEEGTMQ2WO+DweL8xsiWChWe
aHLG9FUCMsHT40nzBiFHqsMVMa8p2k1LFJ2qQuEyP+R3JJzAuiJIJRxPb0b3WY/kI5IiiCseVrRj
lnjzGE3sz81hqPIwm3bnxZIawC2mcLHYVa7bsIKw5/HqW9X1EHdopb0i5X5agj6+BXcGSubOg/K1
Ei4zlw/JJdQkGOcn3iHaEGcdquLxTkDx88jpyspf2YLMavdmqtgPfocUTsEouHN5vA/ZXPQJCmaI
xgWrnBG9mIwiN40uSNsd/SXfjY6NiXg/XRD8TfRroy++Fyfwk/f5Uvq594+ZrTclQkSsv7Dma895
HMjRdh9iVmESaRE64NtRVX1+XBf+qR6mY2P/KQahn+oYSb2lWUt8atHv0ulBL7/h8TYSvFHmX+d3
4MN5AfEun0gKu0xAeyE+QXsP3Ld9YheYSIp58e1qDX5erKq5px/ODEfxKA+5wsJ82Gc0vDd2lSI9
gT739bKv++fZMzAUrrKf/704GEVpgMneRAZJjOmN5hDl3gpvgSTxjxLhstWIg/MQHwwzZOE8Xoj7
I0uliwUi1aCZBaIeCOg23xbzcVhBdT37ehz7VfpC7d15NNnKIaKKZxy6OAxHZAYwq2bJV9ohTZV2
L1SPr92ke/FiFaOfRA3goPPuXILeK0/MwuqYLJaWcQ3vh5ivztLf9/Bsz0sigzCojj48bjQ/PBPJ
PLHZw5EKkobZAThKB1gaFQ3Wh4ODBj8LRxvvUZDkfwhPdykajcERUAZ6ARd8ejKrIYjpg2aZwWoq
EssfLjRgUagCuEEsPv5UOKRpVI7eUlhYMxdBhH80PSzXOza/nF82GYoN9huQZ1CELj2uIJtrc6ET
gl815eGb+T4z39CpdNNULiYorgpj/DEaDYHALI54FD+iCE+cQrVWbJeVA6gOjM0zuxxNZGMuvPpC
s650GszrzkawJJu+Zc4Vipb+vZx42COFR5GUAWnMKbjHwFPajGUFIu46SJyD4x7xnvSR0lAAyfQQ
05OggKicRu+y4CG4JsbVeguAUOAVYI757Rxb9+dlkUPA3UU+0gDLqSCLUZMusUBfiMGx8bHpJ/RM
js37eQyZXvAqYry98E5AB+3pesUJpmlg2GqFJNabi3CW863D0GLyr4fIQSewJeT/SLuSJTl1YPtF
RDAIhLYMNXR39dyeNgrbbSMBYp6//h0c791bRRNFXL+FvfDCWRKpVCrz5DnwPHg6HnsLM22c9Myp
sFvkNi/ZSREaYNZ+45usRLkLK4tkF+2O3jIkrFQFhvZlBbEC8q4ytdFvWd0zvENmXn/UQpfDJ420
Y5Z3MBM5XyTUIVPulXWwObz/cSxu3rR/7OAyuty0wmlyO+5hJ83qQCv30/DNym8mYXrCgSQqu89R
nSj9dIuqaOVqurC7cG2zZGnU8dkuaUKMqvlZx7w4dcNuIB6xnnXUCf6zF4JE2LCBcQC5D6pmlyvN
Bi6boYFuC2IXeMlyTza9x61PfGsQb+XTXRiaj9xZGHQAyjesEYZqK1UvVFrmEe3d/Hasim8J6KY3
1rWykwxtKUApbIrB8SWqoNUwMm5YCBJ1kXwCr1nQRG3rYQ7Li/XsZKEox4m5YXNtiRBFwvsYuYX7
oaCSUAOMyHGb+dbggOSs8zoRsAzyDuVGZXjltCHC/+F+nq+VZZVTdn1VuhShAzX6G1dlwnMM9AIs
usXxsrYiJK8UovdQq0Pt9vKjsVEvuj7Bika8+yW0eNmTBUmUytrYudUFndlZOIfQNeJ0skMs5HQv
jcg3qQqSetpdd/a1C5Kdr2dxFw9coFKlsB4+ZUGSTCBJ3NU0dEa/cG6grT6A2bfUghrDm+10K63/
CvKZ30oYdoSHIJG2l32DDCzC8zR55jOMERhaEpojCQ0zf76+zJUc6tzMcmCBk9ZItRRmIoFnEP/W
W+UL0fOgMY1DXmw546q1+SKeS4hoIi6aIXIoB613JywKbqEX+a1Ofkj5K+rqQOD1c31pKxczWJ7R
BUI/yCZk6ZCGVutAC2FplsweNWXd0fL7dQurrnhmYeGKpT5WkWKwQOPOz6LOm4zmGQoVG664uhDb
BkcC1HeQuC92rZHZqDrI7/i1Gz3pdHix5Nb43Hw4L57Lf17mUGhy8AJlkAm4PLy5xD+r3IazD/yZ
z7iq/JWi2EEKz33JshBcl5Sc6C8dhPyZavbX93EtdECBB7TCc4pjLjnqM1KX3B5Boh67DzFqUVn/
U7Yh16eN0LEW6K1ZuQ3LdEGLvzjSla16w5SAJMUWPQEVHQy54/Ex8RhL951reFJtXWXG6tpQgGD4
gIxCZuhyZ1MoJWY9IRnYJa3PJBqODlTkvtHUui0a+5S1teNPRLw6FX2W/dB7diKMY0V6/Yar8miT
ytoVTam8yLDeru/6x+4CPjrQKEiL5w4U6Movfxr6X6g7QiLDL8vas4Xl9Q7xnA7dlH6Ij2bOd3YP
aimtbD07TnwDiBk7OyWY+OgAW+/K3ivt33a5NdD2oR6Gn4XrHM9fG4fWXJZu4P+8jwUS6qyhAXql
WPrvpKj3ufGWTb6WnwoVXN+JtXNMbeA2cfkzaKMvvL+gWoPOeZr5RqniQ6mnxE8sMZxyK3X+xhQW
iOyJgTdxeZaJK2ueMSwur6YTG9GUHvRXh/Yv11f0EbwJGxRWgORFh+MD2AgNT0fpc1Y6QQqUJuKt
a+Sp7n6N/N3q+6MrGuHZre6jl/tiyCG0QY8eaKYObZnW2Ej41z4oGMqxr+iD2/YSMV0VttHLkeOp
2RueVfsgPIzKHWQnOCB5I3ttxUbAXDtzYGCHKiquTpCxL98x4KmVThXBg8zI4+0PSndZMflyCx+3
urAzO4uXjFtSobm5hrJ999YMj1121G2MW6E9xk5GsSv6v8jlQOQI5q45TKO/cnlgJaKkxnuBA+uC
WxzVdU3rvboyNsLk2nE4NzNv71n6TZomrg2ogoJg6LGnuddg0MLdwoStxWKEHnymOTCay+Y3zoFS
rJU4c8M9FydVgfGaHpi+a7JQbGlwr67ozNjiQwm9ymuVxrjeiO6V5a0p9zUoK6+fubXk5nxFi0if
1FENJBtWNFY7jbZ+hkFCkd818s3s/sbB/13PUrWxw/Bdn0YwFRlfC/cwJE+V+VpuaZGuHqMzK4v7
wWF9MtQ2rDD3yIrPY/EArHnXb1z+q4cIJQ34Ad5gGL1aeFuUdrFUeOxFVhSw9pduSlRbP9MaJA6a
3BmW7rvjViK65hAzlRaDMA2eRcuIL+PcVBWFQyCLD1laenEVhe4WPdyfEfllWnVuZpEgNgb4cjQG
MxrK5W9tYnfAPNeyicPOpuMLwWQg34GcOrM9QERaFRQG677jSu6DkRkRhvjcLtV8pARG/uyaWvNp
aA05g5lqRgGZruBqowDSiVU5/aHGiT13TpUWKDgY7kvMY/Y0OGDl6RSvv5b4X9CNBXLjS1pCibcR
eZTsIo10DZpN4M/wRIN+11PVo6AW4G6qQeIalyDhNi092fVisLKw73tS72idOiCtnaygrmjxWPBy
gkBpnFap1xYN9elgF7sSuAUVNZhzrUmepd4g2oJ5I/qC96xqjMlznCF71yAN+mXUk0Z6kgLC6IGf
BK+qgUxIqesyan0SF6Zzk3TUCkwa6S992Q3xqSWj82gIxYYQpAt9FNLBTB9AfNwGwC1HjicI5tBI
CgwTZm11/kkUbKAnofBc9OPeog9GpaqjiCq6G+IOQXskRazvScag8sbGmL71cRk1Xtt26d6omnyn
iFtku5g1NbqNkvS3QEUO37ku4tbvB62A1JBZpBsJw9ohPHehRcyvpn6CfB+Oh0LXrOb3LX+mqC25
yev16PWxJYiMAU2omZQYZQJIU12ewzrWiTDmOuY4PGT5AaR5sb4byzeQ0npFfMvp0dIO122unsIz
k4uLZnC7mmYaCi8VYMiFWQpUQYqnqJi+XrezuofoO6IfDdgazvzl0lhdTl2Wwk4zVIce2P+8jN9i
y3ku2n7jc61v47+2lp3vYcwg3DtXnCfnYLg/9PGpIdIf3e+kCKcprBNIpW9pwaw8MmZYNfpGDurp
mB9ZRGogPKIKAGHUAtkpKh/z/lQNPyPxfcz92N6NOLDyFefcw1SrWTRebgYy+dKkP65v88dIfvkr
zMttxhSSyxuBX9ElQDryl2pMgkwffC6CvvgspC/rjXfrRweCRcueUckzsfBy3ZmNuVYpmgyqBLZf
lNqOSPfY8y0zKzVe2MGDBN1kB13NZWOO951TpFOOm7B3XgiDxm8nqkMj2I1joVmszKT3hYVHXiOr
o8whjgVObve/u9b8K5yZQRmPNYwgXu4vN4BRNhLk9Kr8JNmvRIyeVWFXta+a+t6N9xgjHqetVs3q
Fp8ZJZdGdcXTqCL4qIM9HWLD+dKIdpdXZCMLWDk3WNzcdUA5HTNnywqEjh4hz0GmCgp2MAuq+4q9
Ktz86sGF7kUVqvqk+BZY+GNcmG2iczhvKe7BxbGBck7L2gruU6tfVZ2Asvye8xFYwl/XD8bqHp7Z
WRwMzlg+phRrq+qbPP3RqNDon66bmD/DZaZxuZSFb1SQ0AFMBUtpqqdJz70BBOLXLWxt1sIRXLOm
tsiwiARoakTtYyLdJwoOX8zVbJhaDSRn+zXv59kDRBVujK4KFpO5Dxp912rHmwaQh3GPG3e9wb0a
dDr/fXU4UTM6H1Ig0GW4NMmssh16F9VesyGQ3HkY5X3WyZ21xauy5gpndpbjaL2orVEXsCOM7Bay
NWHjpMGURhuxYsvM0rOHtCOtDjMtyEUYxo2EqoJCbcHOPw6mQGAEkYg60IydCXcXdgDxKqTuogJa
yH5C36TnZGeCom/0hqSx1AlDV6hfuaV2L3XZhVY1Zt/cXnW3Zj0rQPYV8D/XP+Tqys9+kXn5IalV
ESTS+EUu715ybrzXlAQ0f7luZc1Dz9e9OG5GVk/FyLG/tP/MmgKqdRhALZ8AOxD6hOTsC/rn1y2u
rsvFSxklsTm9WFiMCpkUwkQRWEqX7+JSt29yq0vQZEy3CMLXYgmmpmZMDbCTSAcvtxD6bk2Uz6ba
1rqreP4oM8e/vprVcI+21Ow9EHmF1PmlDcGTuJl0dAJKcPFHFYbpD6Z+aLodeNsM9mg6wmvajTmf
tQiG7QMYHnVPJEkLm5rGIKswoPxrD5FHjcZPp/GoCAmdrNn4Wh+rGyBgQSF7hrrB2hLTRRNWVpM0
M7T2lDdpwdRFnuF8rcxT1t9k1dv13Vxd2Jm1RXmDqr6ZlII1gXqXC71xvUHlofbyLb6c1fOOexK5
Jkq0OPWLMKlNVVpn87pGWwdRc7OzmAokkJdNrfkxNYJ+/AwUtz+Ww4mndMfjccNz1taKH4D6F2BZ
s/dcOo5SeQFJLFxDAu9Qrn62rggU0Pc6kxvf8GM9B4Ea9VO0MyGg+wGXN7kJK+TcYJd1fUKJXOy5
ctugGUELy6YRTXZbmK/Xv+TaKQcI0MA9BIvIai9XV3SsYFIH/DdyILhVqbT2o7LnYVsYv65bWotg
MzwPTAWzIOaSnU7LoETANJWjv2h1X/Rx6ivoHBsUclc1cb/nzlg/2DLqAdxCexLPQeSlGxu8mlZT
Bxusg0ll1s6+XK0tOycaEopieMY9y+rRzn0pmTdk3+zxQSYPBXlwnP1UNrvra1/dZQdVHwjBon60
xKgbLm1J1DtIlrTvGoGkEF7xWbTxNlkpwRvIJAAdRu2bYmhzEW6ciivTBpbUp6bwqnGf549D/OQo
1H72wjno9Z1p7iZJ/B55hvFV6Rs5wNoXdoEuIPAnQOSW4Q6zRW4GVOQMTHro3H43I26bR9u9s+Jj
P0iP0mrj7l2LeuiugQ2K4Ohg3Zff08XXNOoUKx7c75OBh8mjApi9BhEVHYKo3iJ9XTmgCAR49s0B
Cd3RRSgwy7zAbFY5Q7/d8rYciQuVuEqAVpnEMrRQZNo3jVvzjVWuIANw9aN3A+QaWG2Bx7pcZh6b
baoU7GbjbiAPve11rMV8cYeHLzRVTsz2W/e3iz4aGhSBYf9nIvZ5vAoYUcyrYrIQx/fSPgcbi9Y3
oDpS5k0vf5LySUTv10/IWqA/s2EtUU0jtbntVLBRM/Jkmq2noGww6D9jO7kDIuGAnvq3Jhq/or7p
ma1xLJIt+tEVZ7r4BYvggDIOUmMXvyCHIjADX1pd34Nt59ZphsAGym6U8VY8mk/k4hGFZtkf8QgM
BH4AOJWplbSTQXJfK6LJ2Wt2X31pp4jPEoB98yxQvn0qdc1WO9OGzKvHbRpFd0ZEkgMt8s7atSnR
b2Lm9ltjQispGVh6LTRFbeC38Ty+/OTO0OVDPhcY7Njea5O7K+QWCmrVBM4SBhBAl/FBuqdzVDLS
EcEYvFrH0kTVF6iM6161cncbGLSeBSbnF8OHN347lmxqbbwWlDqYZQQVv7tKmh4TfONTrllCpW/m
pENs+AAwdfI4TcwIEV7GPaq9UZCzGzt/isy/sYMcD9QVljG3XC+/i5u6pMYdgO+i9FtD/6mX5aEe
EGlje4unZfVIEvTE0XAEnSCqJJe2TM0qiKDJTK93z/s31GM8XRyMNIGUyoOWvzntbWvfqO5NOBvg
57WjeG55kV92mVlJUSEr0ccTLU9GdjQNzbeteyrejOlw3UnWsgIA7WeUEMVT54PoUkxEpEY9z/2C
kTuSm89j98q6IoyifFfEjddY/UnXkztXc29qg3+9bn5trUDxQkKBzuXiP1/hrPYg28ZuISw339rs
02gLz8wtqEW7EGDTv8BZb5toi6VqfcXIRJy57o5po8Xp1obREjzCiofEfh0w6KmNRjAYTeInTnTn
GD0mV6C4Wli+zd8V2Ro7WMtUIDuFZyV65UDgLC8UiwuDdg1OS17fuQVy+aPb12gyj8B/H1wWumzP
+C4FC12MMuAu2SKfW3sNGg6UWGe2DiS+y9Ggiklet5BL9/v4aKAR1QAYQLTfArHB0Q7peCT8BM2j
//6lAdwFHcMfYMIS0g/kcVSK+YLBDHp8lzSVgohPU5yYAvV6K+9pzL93CWs2mvhroQnTMeAowOgC
qvbLe82qslSaTe6T0oJOceZRB8kukD86Bj6ur3AlQQITBFqr4PEFDno55soLUuk0x2xcZ/+EOMge
nHZBg3cha6ojBUn+dWtrXxHvCQBbYAol3D9dirOj06YcPO8MTwqkPi9/JKxNCJ3oSWi45b6vHzum
+13LdxHakNdNr+zpheVFaNRyqN3082Om5o89j/0mA2wpjXYW3eI7XYvCMIXLa1a7hLsuclxtnDD2
ohAfmsm6IejF4ua/E1oUWEUVJop4qhC73H2eHHE79c6+1reqo6uLpSbCE4qVOLSLaJFNsjRFhsVO
2jdAyGqt9ormuUaX+fqmrkRCjIag1wAWQAvt58VKWxdNY5xJpLlGe1O5XYhQ7Tul8VPLmoOmhmPK
t8Q2ViBpsxQULlT0svB4Wr5ZSEEpaH9hM5FHG3wv9o0R7av0gLdn5h7EFCj62dbuMrYz4zeIRXlQ
zrXpQ/ufWXSRV+NBARIV3N4EyqaXd21rsUFoI35HjOpCsifWK7VPbsXRir9l6ZY4x+oX/deavRgh
6IaxlGi0Y6chTNDon1FrCIaBeMVWyFsLCChmYH9RcZs5JC+XxVNz7Nt2wqNfb3ygK9BsaZ8zo7gV
VvI8sOrpugetHhYEHxOjYJijQ6Pl0l6tD7rEWzH3DTYCxldAlmOXtLpHihOIcMDky+Uzzz5JFyR3
8vW68ZV8FpWqf22bl7Yh4G3oFZrmwC1GwIrHd4bYwq3OJ2DxXgBsEphB1D7AZrqsX0DqqxAuB5Vk
qrmhCxSArY/IAuXx+krW7megvWYsH0ZZZ8zK5VLsFsPupEEzt65YvpeRIN5EVPSk3IgFnT2ke9Hm
p5g6MA4QTT2S2BPRiMQwst9Ar94cu1yNG8n8n4tquXrgRv+Iu2DObwkYUCOShrjFx61Qye9Sw+uh
ZF3a75jLvCX6PMuOAEy+M+l4hV3tSVv54FY/SPVYuc4hsRuPo3caO/KWu85emBog9VsdvvWtsy0K
/g5UqMhyZqWr2zgaGbwg6yAmH9+0yZeYe4CSgKv4LSbFkcgvRm15ptO/mirdxXHlVfrWtMeao8A9
wJKN5wiS20UoxQcxZIK2nC8tDOpIYgwHgJGBTK+rjVR93RLePe6fccU/qebZHYz6XZm28xM2JubB
NcSh7tLQSen+ukuuRSx0atF5t1EJxtj6pUcOuqXFGFSFsg+wKEV9kMm7xEgx2aIqWI0gM3gazwFw
J30oU2YjxriaGMPRecm5GQro/OxsvWqQSGjdW+eO9LPRGsZBCVrc1bQ27lynMm5JVoBUz2DRVkSb
Q/HS6dlcfgGQFZOgywItRJpNy56lKurK6+Qdz99b7bfZhBS0yea+zPbp1jlb2+pzi4vcZhRFVbNZ
NDPOvpa6n5qoC48PvbXV6F+7G87tLB55XHE9r1vY0cx0p5VAnbHB14b6CKltKKWIjfCxll2cm1t4
UG8JOcgeG5k2X6YKLADFSy+fdS3Iee7lbHfdXw17DvcfPhyaBujzz8xVy8xiilVMMwt3LEogAGeq
ahiqfV3Wbh3iyDg3VWOWVhgBVL0boVb9SS8q81Gz2WjdNFR16FUWxrBzEgvCHi0KJdGOTOP4ZI65
Tn1rsqz0EdGn3Bd9RuhB8mT4nhiYL/DtMbJCMUUIg5EbJbd1yZo+MDE0WoGfv8tFONhadZPquRbK
2W2tzOSg+Gl14501en0w6z4ZA10xTQadiDPq1wN3722tjAEbNNzi0YqI/lqaRvrF1hXouDTDnZDl
13qk+0QaHKOIeRMfW9VbyFtHBo42TNHhN7jtfUe5ZXuprkXfjUoWAaqe1YtVWn0RjG3Zh23c6N8w
u4CzTnTpYDJIRcLZ2aI0b6IessFeU/RN6qu6t8W+VgAGAMQ4s0oYKZnnsvQDK00QezZpa04eKwbg
O+IhKxGawHR/0yeCgbswit33HIoc/thS9juJCuOoLCb3qBKMAUsxjHUDUD24nhqQ9Xlljk32ojoe
4wCKfa0P/CCUB1udqF9lMbYnZ2J5DS7LmLcglW1BpwFlFvu3Yrz5bshmdP0kqqufbW1kLzmUo7hn
l6MbNK7Gfqc2tveZ5jS6h4yGHvvRmOYYjiDTHQG5cdhVCYQUDFz7Wc/cfZdxc8Cce3NUTRvfTH2f
HVHoMo96gzJ4ORS99MxMQO62quFhWgUY5Y1tj+iOZ3buhqbWySgAgWMGOrqOn3Sz0KrDmBk0ChJT
106qhe96Y27mX8xqBAiGAy9I/GqcyjLoIbuWPxVDLG6darSIXxZTifGdoSxnmbK8tsMhEdEuFn19
r9mT8UKqQU4AQUOU3TOt3DQeC7vLirDtjTY6aU1l3Q29WYcWkuAfGHov9yDYAEC1gGeojSfGanif
Jz3QZ0NEtZYTx1XVwHsUFI1jUKxxcy/Kk9l/TeS9lXhZfLDy39UUjNad424OwK8EBLxqUOPB2OfM
476Iq3nXsLJOkBlgUvgOc2L3dvSeQP0DnC97E+bGvtuhC35bKunVKVDwJN8ISishEKxZwPIDUQY2
72UfIdP0SQmnzQHSMDzT39t3bU9wKnXwP2xJ8a1Ed6TC6GfiL6Tiy/CXFjVRI0VekCc1GBlQsuZg
l0gw2sjMFJVYWlnJLaYL4mIjzq8ZxtQTphgxwGZ/IOkwtNSujUZDbasF4Pe+UA76qYeRv3JLbnjT
2n6iqgJ2QhP6HYjyl0lJMfaI1yVQ07wmqKOVJL8x9KFNPfDcgkQJ4asNpshIMm9qnX6L3mYl80In
0wUQBrUdsLMvrDfWWMuph3UCJehab3GR8WMqtzQwV9IBUAViSp/gSQAww9IMSpFuIQqkA0YTVvYB
UhS4sV/p1lNxLb0HVAL5KnYSFYCld47OUFhFJDHvh736UqJPi2LciHEivwEmHQKpToRfIeJkBJK7
J9zxRlxy33jXdqWXRlFyl0UGvRV1xw4ickTIeRHdCtlroUHSDkWL2kl4kDQ9+qKpA7pws+rE1ojO
WlEKuwWYvzlDf4H/vXQK1snM1ltIWhcOqgVi8kSahen0TViZZ4hvGKIx00ARY8Pt17zh3OziMyV1
pswqhtnW7sNCvVrjuE+3JAHn377IacCvQhwAr2YozTIZbVKrHjsdyXGHOnVkiYckajdYFLZMzO54
/p7IKxzsCCaUSvCFuXgyG/nf3yxzjxpNIfCXzhXoSxtVqdMuraEl5erFc1Zr3yOe7qAusJG7zxnl
h906M7MoCLQyrZzGhRnIpxfpQ47xBCFPMfNSFlrdZ+Xsr+ecK5EPy8KSMNXqgO934QKqRPVQ2TUI
70cR5HnzEE80bAZyYzY8oGrcuE1WzYHoYh5unbtrC3Px5JROayB/56i2GlMa2qWDUQjwelniVGzJ
Ja3EWoIe9D/WFn6BEYxBi0dYq7SHqa8903yvk1Nj7wQ6NNlWMFr7dBjUwAghTjCYnhYeQhJQcIp+
lnVxfhEaMrof+t9p/Mp6HpTt+0C2WuxrmwkyCACcGJBwKFFduiSxBtTNo6QE2g6zkTkvvCklg9cm
sT8KOvqt0/647i0rAQPVAeSwGI6f86HF51NiyFk+8zTkOaBig/MQRfbeRHbsXbeztjKkhxbe7eBB
/kAx5I4jlThrwNbWYTfdgmDUwwiNqJAcbs19rptCLw3RF6QQS0ytxcFuMKUAUNHqS67rgKO9jcD1
FfwwbtVr1xzEwRDZ/5pawmodmSCPMoBSxxiXWd33ThmYk+NTnL7U/a7qoNmiX1lLXfHB/jW5cBHZ
ZmCyGWCSQmKvLN4Y8jZ9UCHRkkegUL18HrFFt2uWutD3KWN+z80NjNFKMjDDpsCrz5B0oKV06aZo
VXZVPGGHU8ilStBXM606NZp+dAGZvu43W6bmgHB2EaRaZ1razA1UDuXBLe1AQ+LaDAnG9jaunLXQ
Akg+hi2gxIYvujgJ1jCyyh0BP427LOTQKQhMLX/Rhj6MqQrdVAuHId+4gtauuXObi3BGo9gRXQyb
KZTts8pChfDl+v6tnW8KzgGCOiTQFcvDwIHrI/UI3GJhczAupuC0B+DO3SDQXd27f60sz0GGUbRu
6oFLnlqGYoX2SSbsfobvahTCRxHZd9GWGNra0Ttb2LLGnzeF4UwJANeO+Oykjy7/bQ5HWYdT+ijU
i9P9ur6Pq354tsLFLR430tTlbE7wkzuAsCycqk+bZP2r/nBmxbr0dmmjm2jN+1hRdC76GAX1RFgb
p3ctPp7v3Pwjzo5Ujr6P0TMYwcS1Zw4Ho32vyJMtfzp2+BebNnPXASznIu4vltPGbUONHJvWoSkQ
601gyQN0kxj/dN3Oqvud2VmsKK5Zi2Y0VmTN7tYmP91C93sj3iUp+2pzclMkyd9EizOTi2hBs96O
pwkmVYPCKA+EeK5H8GeihWj/FN1Wk3vV/TCqjFE7ADXQ1br8ZmNUu6lJ5+AUaV7a3RdAonXyyU62
WgarzgEoxDzSB/Ky5bGaeDeauoKhOv1sq5OW7jCv7GcsLFFP+ouvdmZqcaQylOToYMHUqN3piemZ
qg3T9CZCbSRJ7uytvvLq2Tozt3BGS1pCZ9W8hXq5SwS/jfotPfGPmhRgmkDB4Z/dWziikkxJ0s67
N37LnOcRkuJi8NzxpgG9/7TDuB7IDdPi0MQHSMP5jnzr2bPTPI6gbKu11+v7u5oqnP+ahY8CLwqS
eIJfA2WstrpFN8+jQIx2deQVzi1DCmbqu7K+FVm4yYXxp+OzfPYAAgLdQPBhYH5xkadoDkSi3HoE
94Frfk1AY26W/b3WIjcxkv3Icm/KqmCovmUsxfA131ItXLePogx4P5CnANh+eWI69ER7qWHSozWc
o2V1UDBLvax9053OI8oC3yTGfhX/TpzqC9E3osNa/w8YWYz4o48/k9YtVp9bbQcUKVbf9Z/7zAm4
WQWjO1Ohl584M48o84bFkMA1hjCyky+o3obcae4qtSlNshY6zn/K4pgBUAuRmQYbkTEMuYtQZ7/w
MtPL6LDhbvOall/83NBixxtX6fM4FlI1ivQ3+WS5EA8ovDp/dboWWo77EtWXGG0DsdVDWqu2zGIn
84AqpjPAVHn5sQErSLqSYbsjK/esApCRd0t/UkYYQwgiiR/EeK/+AoN5YXO+lM6u0YngZLUlbJYo
5JehKUcrDZxY9QCOyOErRir65+s7vHbNna9yTonOLIpJFqozYBHElbF2mxQgZMg9MfiWforTrUr1
HB0+fs7/21MMS1xa40Y5xmaBz0mz/Ebm9aEApJ2yX9fXtHbf/Lumj1iGqQJ4eV7TOLR+zktkIxDI
ky+KYZnTVlNzNSRChg2DbChguWwJsElNw8lbyCH5toAAz+Tr+pNNUq+gr67zA5jdNB89Sb7k/KHN
Ns7H+jn8x/QSbVMPmp24I0w35bDrzZ1q20BBIEz+BaXCLCr1B8uE6POhu0GrAQNTJiyp/JPgu2r0
zehk6r1nWDdpHNDJnzblkVcP/5nNxWmg05RmRg6bDkoHCd2lOurDqPXHO82+dUBPykNHC6Tx/br7
rA1FXKx1cSZk52ptasBupjq/YsequbcdBHfIPd4B0alrTYCqnsh3relxZ+uMrH5TAMqBaZpFn6zF
DWugEwjkIfDxaV69tX38JPve78WnVNvillo9jWeW5l9ydvaboUvBbg1LOU+DQojAwphwoWXh9f1c
WxDqx/AeC/BTsNhemsmNbgBwB7OKqYbxBxrHGOyLEEczQr4lRrvx/F21BuQmtCDwhyzbcG5ZKUPT
MSqkmRj05xYQosJXWvkEfkj/+sLW9g+zg/+YWvinVZgpiH5gSmgYSU6sBs1njHsHhWPvr1v6U2Bd
Bs5zU4s9pHYmuk7BVJ7d1uY3kz06xX1b3oniZwI91embbnwy+MHsPufJM2io2Jag61pMPfsBf7TK
znwFTVinRksZqU/+rtSN7t7NEpOu+ajkVvdp7Uo6N7XIc7qSk5oBIe/XE/2diE9JJr3c6YJCg+MA
kdqRdGN7Vz8kCpWARwL79YF9XYsdLak7jg+Z2Uegi9/aQgRl9xeTHEDa/mtmkTVZrkAPjcAMssjb
Jie7CSbkYB+A7dsQBFvZQ8xVgwvRARAac5GLPYRE6/9+Lsr6Okw5YUGvKyhhRPQxRlUtsKsBo2xd
XW3kEysvIpC5YUzQRYcWRcV5q8/9BBz5QimR+3YutWerVdRXYH7a+GCzuy+OA5qG6MTOungglVoc
h6m0eK4sPIxBH+K0gS7BFgJGoW8uKhwpBIGMamPe2lxbF5j5UbmHbCVkTxfrKvMOFcNyhr1hqsDC
CHTadiDLhTZda4OVwD5AFyKUJvESWzta4B2kNArtRu6bKfaqqEflqg+404eTQ1/13PBcN0UlNQEH
UxIUGfMTMwmuB42VSGhDMA1BcCaUQcXk8lOMAySohgKgxqyuoeeJbCT20vhdNU/X7az5mo3RV/zB
rMsHmULaZRqqWOjHD83ehuokF8cICEQQ55DmQHGO/3/mFlE3N6pJp9NsLnrLmfAMdh93D4K/ZX3n
bdL7rz0DQG0NWCDkboEdXw7YqqKUQ607GGPugxQ6c6zx4sQIahNQX6+2j1N+yrfGMte+3EzfDVAH
QtKHLmJktvYg0h7DDlXQWKmfpb+y8bXXt+bkVoL6H5rw/7OzCEgg/EV3wcAxst1DBwIgx7M14hmT
nxab6Mf5pbY8soiss4iGZeIFsPTGaKgqImGLGo8DedQGULF1Hgjy2qYDtfwOA/d5sQPtEhht9+5W
qXX1M1Kg1uZB17mNOW/FWVxSDo0dNQ5/nLTRfyblN2rvzA70lpCOAq9Bu0+HjXOxFjLOTS4cVTR8
yGoHX9GpK3+a2IuytI1ou/oBz1a1iIPCscbe7mBCK8VdaYOsEWykXSVPdpJ+7ja5J9cKIDji/+zi
H5LAs100nbQu3Aa7SMv+vRIPFGolqYgeUAO7Kaz2RYvcHUOhsiFf6r+COV1YX1xqLGfNWDCsVtTH
pAzLeACS8Vlr33n0yRV3efFiuGFlvRZkI6dcexFcWF4cFKmZZja6sAytikCrwOHTiDvbiR8qJ3+r
i3Q39s8YfNtrURck8cto/Q9p57EjN9K06ysiQG+2LJZrb6TuljaE1JLovefVn4c6+D9VsYkipJnF
bBpQVBpmRka85kVq19TzVid/VguJFH3IupzJj4ofsfsIotGprU0S3re/LRnSkbfYa7Xm9bt4FqFh
jMUJwHhpftUOgyf2qUpUX3LS+tmoHtxuF6YrG3npDkHg9v+izFVAJ3BjJmhE0VTu9IbbdTdKB1n7
Kld22X26fIMsZA8UBUTowVAyMcCZfTWBMaSQ/jmKLBPiTbTX85fBEp5LMbWhX+HhIdux5q90SFaC
zp/qKoyj/890bzMnaz9r7nXIg9LXqJfeGF5g6+nK9T8dqLMDd4LjQWtA8oNMcPa1oDBneQDwyJGk
xxyRKbk8Du1aC35hd5wFmX0YWqInbq0QZOwfal7psYVEAzmYtnLprw1mtvcDwZRAFExxzO9+2VEL
d23z702YADAC8JveqL/ZlOd3RFrgoImbBZsw3qjxC/04c9wOGkKj+driLM4bxCWud4opHwQtLBlU
dSYSKnfvx/Zn0T0b3rNW//0rgAH9iTLdUCfH9RjRUYoFoggGhdLYLsyt7m6L5ounFLTwVzbc0h2L
mLMErV/njhDn3xWdbq+Sp3BGcl963zulwKf6RdcejfEgdduuQYZgZV8sXIAUaA0Dcjx4Giom5yME
dGyq8ZQMxlqNjStqNsY2A+xs3hRqsDK+pS/Y4BQEYEtKBpTwPBb+rZnsmhPuFAPiLDpa0mc/ezP7
3tbq91HZlpzAlw+qpV3C9kC2ioQJ+M7soBoKPfbCjogagEWhdjeCikbD6DoyFKX/FGr+vqfnEGlF
NIUSuk3URwdBflWg5Y+ZudbHWB4VTygLj3p6grNUrPJkN+89LdsMdRn/SGGLfzdzSXgDqZ0/V4bs
4rOcxd41IPz4Jh5H40YfZIwaJMnyj1FjZJlt9jjQI1KeSA0m0H7ROqKStCv528KdBLxBlqwJ6ku7
aTb7udb3FfQIMM20Yymu6tWDlrV2DDVMyXwE375cXoKlvTx5b8GEJedXrdlZ6ulN3uYV8fy6sKMM
1ZcvPem4Lj6YwT9QVkBMwR/B4wbV0XlzQ1DLrFGmsY1FKb32sj9sZSO/LRGsdQCn3WGoEBwY/Aqm
Y+kZbaCbMSlz8FT88L36sQI9NARZrJW6+2Km4vAElEN6HoNeljZKG9dfOl2JDrKaaL8KrbG+wV5t
t1XbKKHd0/M5qmmlvfHFe4Ot14n5ZIaRFu2FTO06Ry9a39+WrR69ar6AfL2uVA46OtIvb1Sod0iS
J609bBZuJvxfqBfTj6QmMfczaz0fu/oBK2nUYu8yL7uJUwUwjPH3Bx1qI4Av6fuhETQHvUNaNNGZ
jnJq4XYMx0OUn6l9W9F3pVvZ9gvHHKcp57cxCVbIH2iGaepnajDx4QobQms+4M5WXZU9RdR+n2T+
kfW4vPGXMltCQomDbg+PfQ4oMoWyzAu8HCGd/hKjPSetLTWBHSebto92kfUly1485SVMV0QFljja
p4HnGKM+byKxVgisoi1ZAKmvBCe0HjT3mxy3dtFBuLmyij1ysYGFjfFDabwF3pcxu6vWuAVL3d2z
nzK7XfoaY5xG56cIQrnRkNnqJPrbiaOJ30Kj2ijlQU5uvNGBKO4hWAI2Nv0HvUnksjHTBPIPqmtO
qTYUF/aVAkDaRSgj1O59X7fFbOWUW8oSuEX5ZKCxTlKbs2NVNmo5cfUJ6U2RrNvF8jc32ZvTRi53
4XBV4j+kG6uy0lNncZYNTxKQeFFCIwOXOn3GJ6mQm/NTumhCTGdfZPVWtmJH0x9z+VGWe8fvryp1
C3Dg8r5euEDOYk4X4UlM1UDuXDXBbQpwbsYYxv/wbeoUaHEMhQwIP6CbyxEXd9HpMGd3az90Xm+o
U8hyK2a7TN0n435CSkjGIZdqO8iPlndLNbgu8BF5zK2Xyz9geciTyAI7iCfzbHF5YORxG0OFFMXb
PHOq+sms6Z6PWxAjKUf25WhL73Jm+H/h5o+qKCii3JVY1VD0N4p8yKy7oT02xUZIcAaG0OfqL7l4
oOGc6D/6Ul2Lv7yr/sSffbQZugsQ1xmuNx6xFVKD1xyOnbgZgs++cuhxZfbClZhL983pkGdZQhdw
N8jTDMvyo9/+FMc7tfl1eVqXboDTELOkOm/beOxFZtWHnZ+BohKlnQYIwkoO+GiV08qu3AALqQ+W
xJCjIQGh5DhHiAmdZHWjAih+tK7gLoqtaVvl98DdG6trthSK2ioKRYCMlQ8OZFaZqO7gdfmmF75m
qaONYKmirQJbrh/XgG8LmS709UnNGt4OChyz7aHWmonWdA9tIqEvn97wHt+G4XtbHC4v2NKZitI4
9RPONh4n8yREakXdRbaAe6zRMEBODRWqmBqrqNVXNRZoQyVyo/SWmN7ogglnNwmbLnYKr09WGiWL
03vyS6YD4uTMQ29XFVtFxKjc7x+r8T0L3mqQAUNEb3RcuzQX59dCQQwdNhVR+9n8mprilcg2gAwa
sVhxDUF10KF+yyzjTYgBDF2e5YVopEUof0DJQxZoLm0lBgjZmFlYIAmZvJp53R7kwCzhQ+fRY+sO
5fFyuIUPHSS8AQWQw1T74Pzke21gFha8DTEcTbspItBckoxZY62uqU8ujYxmHR7zGjIIWIeeL1qA
+6qFsVCxkZR875fpNm3bYx8Yh7qpVlKuqeQwu4eBNEA24NWOT968ndJ0HU3HilBmWB8So9/7xpo0
39LEQQmh8cmHJ31QanF9QSx0BZ/asOaZjLHJD7ytsFIZjZ+XV2jps0MxAt9TDhSoC/NUpqDoludl
V4B9AfksNtcAKrZW6x5z0diLdXkXyQX+mvlOcs0fK7GnvT2fSAOpWRJ/TI6pu5yvGV2bJvSNsdjI
7rCt3XGb1TGCY+1OL8rbTve55ys7ERA6S7R9OvjhSjVk4UOfFpHiFXBQVPxmN33ZpDXUerHY5J0O
L6QfkA7o2jvaPP5WDYXEFo1G2l4e9NLKnsScX/fIZLApW6ngYsJeyfgq8hhKY4SiL4dZ+hwmlVt5
UuuAXTQ7wxIofILhyhNjytqLXf9eSNpBG8uDrki7y6GWnj441XAZmZxfZDLzT6+0YnXUKMdlnbxJ
gVOqrep4oDuh9juRCLS1KZykfYnIKtrW2//H8LOhmj1oMa8gfNX0xhZFaggdQbfrchVsSSAMGw7z
+94TBrsIve+GFt64Zvl95UcsZFHwChVsJUFHUJmfHeOQGUdgClqxgfPxoONATW2l31lu8U0a5KvQ
VfYN4O3Gtzyb42MlSV9abIgEkwAKGD7YteffUWqWg1laRrHhXXTbVf0TeqlPgie+FaP15fJAl7bv
Sajfx8nJ3TgMuQmWxSRUncOpHtLkPmx1f6OX6lotdumYNWlzAgBgXtE+Ox+VPNSmAr6fy4OCKE+6
L52qvV8eze9CwPwEssBDGEBWJ1vf2bIlKBuOQyTnk6daoTpicT0OP5roEMeKnVZvfq1f697nIT+6
/XMh/QitfFPEt0K+S8aDke7VATDmNvf2+Gt1ysrl+XFVMfbmSUfJxER9fC4DWfWap2YtjG8J9hz+
XE3ibQb5PbSeLk/CYhw8KXGBn0Qn57YrvdUqLT1BNH3wZNdoSoQdzSvU9FZtBhYjMSS4ZL8dgGfn
vS/kpdsFOP3BW8fG8AmVnsG975Nvlwf0ceNAFfpd4Z6ABwgAnW8cq8dF03SpM9VdrGMKjYGY67pr
VPalwfAlUEz/LWo7z1erRtCq0ueF0eZ9fE1aKtxmpQzHF5yjN3TVSh/k44c3VXFpsUESnaqrs50q
ueiXjC4lh9JwyZ+avdYYGz1bU5JamjtUtCfdTwVe6py2jG6KEsUpj+/eOCTuDzl+u7w202F8/sEx
DIjljAW2Dtnt+dpgfdoOegJROdGQaLTdBCEI/xpZMztUj2rz83K05dH8iTb9/eS0kiQ3UOKIaEGn
bUcR8dbYcC6HmM7WDwNC3sKSVI2+yvwrLSxl8MaM95HYKHdCbG6l7IvVPxnyizw2yJc0PAGLNR21
y0E/YNCV2Cx0reYB2AmHqtn52n5AZqhP9oEOGIWyY77GElrYfpNFLncbitHU26dfdDKTZu+HVtsr
1J6qAruFnTCKTrTqOrUQBbAX9BBdnVgL1myTu32XDV5D2htriaNnPWRegbpEuJGH8HUI9U9t9qIJ
sRO5jzBc3vG4v4YsUlqKU6DDdXlhJfnjyp79mOnvJ0OuOqri7pSDW9ajgFdcXqN5HDgRV6Bdm69p
k123QDisUdjG3W3fDyvH2MJk8CCknszlB1NwztSRe6SXw6wvkA00P/Fu8xDWb6tNVMVrGdzHPFhW
6XXSxkU4G3nu2bRnuRQEtOXKTTZgjtfimmrno/hQGN67pjf3UREZK0iChQ8TiCXKAUCc6d/MWwFa
jammXNYlG3i8Abl2XafF9vL6LUwf+gSAteFZ8V3OHzZdoAVmKMuoHGaf8uEpTvfD3+NKJrlFvgok
i1BmnX/7o2ZGhRtp5QYxAqdHwASBXaSRvb/3lyUOXfAJ44bm5Hy2giZuvS4mToGaOGrmrnIogqMp
7C7P2MKNNj0Dda6XSUpw3jUpUx6k0BzLjSfc6OmTXBxGrBLX+B5L68KXjS+iSNKFYu75Z2WhoNcX
hlrybTcQ/MxDU1u7oFP/utLBnLGVJ7Ac9FBjdtFEnprQEWTOkhF7jUfDLWx4vCY1sn+YtJM4sytm
SNDlznziuImy8ycXAkP/jERYamfDSt1h4dQ/G9I0sycHUhBpSmg2hBqQFdCxqu00y8kKFLOl9qXU
3+MSk+s1gaOF+vT5RE675iSqUKfK2JZEHUH9oLZnyT8HCcEyDqLMNtQjink8kutaBkl/RKjs8vQu
HBQABzCBA+Q5tddmR1NpVWUapm5JPyXcgNMBIf33CwgR06AfyZ0jfTA8Tqhr6P3UsEoxRhmAxRlf
wvg5GFfyhKWBkPLAh1FMHstzbYhWjpo8S4NqExQ1RKBNRxp3eaoWPiwStz8RZu9g/CFGxACJkFtH
rYptoQLs9i+j4EjlKJocTsXZZiiUXOlQSq02cYvZMG0uac1Wc+Eu4rz+E2F2PAh9I/ZFToTOegji
rZCiigda2bVTZaXRtBQJ5gsFSuTfQdBNK3aysZW+Z1sjsrkZkuuypv5EEvEjC5zaPVxemLVAs4Wp
m8QPyoxAFjusk7DT5DlLXwmUwlr7c4FkA8taNihBqNPdp81i0cBHlLgrKvz2Oozc3orsThdQK3zX
BgeN57p7V9X3sbrjta5opQ0EvDFX9uHSTj/5CfpUKjmZ1yIpG3EY+AkjOPNWf1Szlfr8wj2FZgK9
fZ3UYUJDnwcQxCyNMIuuNrUk2x1pS+naslTasPEvL9zCgXsaaN5aN4WhaiKTkYgDkG/U7K/V4Gp6
HfMy1tSd4q+UI9biyecDyzJBaj2deE14SHOnVEnBdom2kQQ7T34Za5tl6cA4mcf5FWlq4KW0mnkc
sXgQIZ1/9+qHyzO4FmL6+8leqGqlUrFdZ6lQ4+5fEukuXkNeLO+GCdBNdUviDXYeoivCKEgDRjFh
DYqbxtv6yr5fMyNa3NQqfTCIOkCp5mYKdKAMYWwYSB+KIKcT21prxC5EQCsMDQuyYpArc/RaFJVu
XMhDsdFJwG1AOg5S4tVKVjR9/rPXKq01yLbo+XDpzd8UqhGNdWipBTZ2pSPo+zJ6o60w4oqYN/f+
GkJ0aUhUlXhUmHQXPuCKiljVx9KngqfH4vis18XnwbfKvy+MUIb5E2R24kG9SLGkovjZBaWNe8JV
ratcGPrh8k5emLkJciFNHZmpVTI7dIrQlcIUm+kNRDd/V7QGYBscCe00ze6L0jKfXLUoPgVxoa0E
XjgUKMrhf8PjjBeaNvuE6tZ3GxPIxSYQj565bayHUt9L4W0Rfa1qFEEeL49z4bI6Cze74VWP4Rvq
RLMb9G0jbiMh34ZFSbbn4Buysh0XNgiuHZDRdOCvFBZmY/NUK28SqyW3LI5tEm1iUCWXh7NwOpxF
mA3HiGMNl7Ke4eQASNJoU4VPanKbVb1zOdDSvJ0OZfr7yUnndwigYn9Ooio+Vl1mpx4G88W1lKHI
DJvvcrC1Uc32fK5j1JuJXblpRqG4T/yo3zZC4T3mo/UoprW8MraFU5wPbOoiYXg2nYDnYxswm8sH
jXCt9ZgmxzL4YbUrO2Fp+ibBPZV2MSIEczBnW0R9Mshjuanwt9Xsrjl0EVij5/bvWRowNE4Czcbi
yi6gzohAZnjAHiYUH4zWURtn8J/8diVRWdref2KRMZ/Pm9m0IUBEYtX9c9Bdmf9Q4qDhhIwUt97E
7pvlC4Pn973eKBwNXkmv8jWEAy8KK6WahfYeHBMcdvhEqdV8kErrar8YSdn5hDzH7Z24ShxPtyvx
Ra7f6nhr9jegsEbr1+UtvrTnTqLOc68EDTO5msZmZj/yWHuVS3lrVunbf4sye152WWzlScfYSCP3
ERSJJM6uFHNND3Hp8oBOPDWaaDPRbT/fCK6VIi6kMhhD/JXFhy55GrPIbkt77JjI75fH9DsXmV3y
wF7/RJudebKv4lUWEI32sP7VDPvoqFujKlFzd0dw+IqCCPlYPtSSp220tMpuDKCbRwAA1VYU4mCD
XXl19MNEd7qyNrd1lP+4/BMXFxfY5O9y8uREcz4fShCrdWfp/MLkoYvuYujE4tM/hEDeCH8PjSLT
PERrxp4ZJUyCNmJM3Ebw76vcTlx3Jf34nZfNZ3uSccP8k/yA6tz5WIJMSYdEH7jDInnb1q8N74PG
l50wtHZd8S4bll20zabPgaaI7W2tDKrdFeOuar6M5kPsl0dBUq8oPtxrouvk1poL7NIhdPr7lPPf
1/mGXLghvNsseq3V22QNuLW0t0///Sn+ycWXqaEaqSqHnMwhpCTHsW4dw78Kwwe3BW63UgNb2jmn
0WZfEoYMQiiDY4Ci9XUop+LAi7YGAF26XU9jzL4fvTHHrsiZMVTewuiTwksvcuRhZYMuIG9kGqHA
0yf5SRrQs4XxUNrvk5ihjPJL5xnwMo8l8NbMOKK9oVdXKjXRYu1BtjS206Cz1aospTBdjd3atZ/j
6JMW81q6/QfeHkMjZZ10pEn756C2wGjaBNF+ouTRNigSeG7ty5j+vRHmeZjZ/WcmpitGBQuFldSY
OdaACcw4orM12DhS2qqycp8vL9nJuGZLBmu26sTfO2OocYcE6QKahFfBTaKETjdZj8TIfmdApa1i
TS9iaeefzuls5WQfZLsiMqeu+Bg0X6JmX/ZXl8/MpSTsNMTs4xJkIxvFSCKf6OOn1pTtAff6yig/
lfAl6AysFOCWTiagz1O3D4GPDzi6YhS0oHIJp8fCzyHsvqdYlFwe0eKkKbzXENiA/TvHNnSe2+Ky
wv0eFOZrgJqelOm3pq+thFkqkkPd+xNnthMlSHxFGRPHT4LPVfE5aKyjPsRILAwbZXjtR2Evt81z
FXRbr5sMAoONOcSfLw926aV4+iNmu1M1EinoxOnKG5T7xvVxtqq2YazeCLp3RZNkq+FnkRH+cti1
OZ5tzDaSNRS/CRuVik3Fx84lYFj68XKUtcHN9qYSZDUIT6KU8cZkGP1nBZ92BQDJtzi6dmkDX463
eFCerOjsEhAzPSp8Y4qnbn3XAeKUWq9Qvf4hCpQrtuYkNTO3YE5jX8QznVdjqtyI/V7znK65VaSV
LHcxhYdfCs6Sth5V01m+FXgGnMRpMEH2UqqyHVyVvwzdMeR7hA6M2Onbb8Oai+ziYXISc8obTvIC
r64UY8iJiU9TFP7qtcbuhlcrvKtXdQ6XUhDcnkEZwzkEizEbHtLeBuVgvj7NvC3T28a/LdX7On9R
xkeQiH+/YqexZsNqZGEcmoxYauzbvr7NXUfFkUvoVvb72pim7+Fk+hBZCjIdU6qN38TbrDcxWfoR
6DKyBTU8e2VDlrL9TyObI1MxS2mK0ptmMb/PvJ9G+zlA98cSVyZwaV9MfX9wYMjqc5meDwy7XbET
DPqJmoHOZ3ynd1cjCqxufS3n+8sjWjqZTkPN1qpX4z5rdELhEOVm30TjqHk//1uI2TKlGShTXs9k
OhJqMMGDkL8X/d+DeSdQxv+mbP4Wtio1Slxp2nNBo25DEYVYqcIfIKB1eS9Zrri5PKjFvQfQgMoZ
ZF4qGOdLpNe5CZJtep718ssI13Uz6r1TdsO1GKcQMZRXOJ4rMZfOW9Q5SBdpxU0V9vOYlupLXtnR
6E0ydOimE73G28GJ1efLY1uOA3xfofcHFm02Ng/tJRWCRLmx0u6IWXuIj6cleJt8WNl80z80fxcC
3iQDhqgzocPOBwSiIayqkUks2m9VDkBQgXK976MtgkhKupXWzHoXv6uTeLMLK8lTr5N74snjIets
RXa8+osh3ab5X6ON6U5ICD5M1rUGfjPnA5MTQYrrIKw2mURyuO3qWxdTMPn4t+tEFHQDZFJDqsNz
TFKiRpo8jDG+5yEktBtQuGXvCGtPvY+TBu6Jkv5kbk9Zf27zIatWCP9epZ9dOtgZY/yV5KhiPuRr
PMqPR9F5oNnqdKbng4hR6B8p70iVJ7yRq++XZ2wpBDBplQot9c0PvEXJBGovtGbFlr6ppF96+56t
6feshJiza3uriWp5JIQ8HEPtqIh7nHYvj2LKFs8/m2khJhQ9xRQQ2dOKndx7uVAMYi2ZlMoCbDpq
WvNetlKyWRrFaYjZteApodiPIOYBnyGelXsHpFm2RZP+9WuKkSiiSGEIAQzpA9RVies6qznRsk77
FvkJyTFkoVvAQk9dV5u7VJNXdsDHI4eIqgLomUaiCpXufO7UAU1xlCfJGQAaxN7daOn7toXddfR9
xa5LO1nrFn08Tc8iKrMKt1sgJ9600w0Luz0rtn0RfMWB8WbU2zWC18dLiVCoACK3QeGQIv354OTG
jAJ3upQQb7mOvPpJTyjqCYX+qe/cp0ZsnUwfPl/ejAvk+vOgs61SiQVarCK3heGND22OPENivpvh
uLGMr4NhYFsZ7IbSjAF7CY96Vt1hoLIXjc9i7DqW2l6lmrHLI2/l1bC4gU+mYrbOBTAi1034VVI9
7tymvOuBAmd+sTL6xRnnbKSUrHArzyl1qhk0jdnznST9V71WbRUjB/w3EfMY+0NlCPblyV46i3mk
TOVxGO4fJK9rEVHE0GRUcfKlVtKdKRWPyfgrbZVrmO8r6cbi2E6Cyee7qbB0z6CJSzWlwsQmjQ5R
dRQtTFOuq/oomWtaJYsrdhJOOQ9XemWglSVTObqu3bV452jipg/WejVro5o9xRtBF4XW5Rvpa8sW
lG9+4AjiNyl8bc1rQ/hxeb0Wv/2TMU1jPjmpWwzqrYDqELwR2e4D2SnqH16fHmPqff8t0uzyrIS0
DMQpldLTX1lEq1O2o+pTav49IIavnZMFcCpMGFy5zkcEOVI1QskiZVNUm9rtXd3Htl9Fh8vDWbzi
TsLMVgliJ1lVzsWQ15HouFkgHdA8ULaXoyzvhT+DmS1PGqhiZTYMRq9uIO7tFOOt7Y55vdeFTWF+
uRxseS8gWA9oCMdmcZa9a306Wq7A/kZfeSM0ZDd6ZSuFYfvp38sCs0hoV5lTw2XKDc8XqdB7SXF1
Zk8OUKXVn5Ti1egFRJ6eolTaSPnK3ls6lXjvw2yEcwOsbj6NykhXzyfbTUvNjsq7EquOLH8c2rdy
TaJxaRJBRCtQ+KAVfXBxT9VmMMOUlDfzIGu2pSffy3IY7NNce0BEq/50ec2WtuHUkETECt1/8Ovn
EznBZtSk9iZdlnCbyN7d4PW7yyEWJg88E4MBQozV1nytMs0rzTEEkmoJj0F7GypoeOSOTvXCDFa2
+0KNa+KY82iAO0Kvev7eKjNusixnofwQ/dXx3coFB/9FOw+GXUAVw1BQLBa7gRrY+JRqawAxHo/M
1yxzhXoJPQvWBkrC86ZHmJnJoEUR0EuZZr8Whv4XwxuirVR34ojrXBR9Sl2h24qKlx2FQEne68zU
Ny060M9tbvqf3JokwhvowkapUO/MMNB4+pjCTaeU7V1TSx0UAy1jR+RKVLxD4a/eorhXNlol5W9g
+k1/00u5gPZN1n8XBUF7qgrTuCtjy0WRMvEPwAv7n0GjJ8pd76poHBtTnhaPov5L7+uscpTYl4/5
2Avbzhvj4yj6RoJCZ4TUoxr54Y2WU5Oy6Vtpoq21tTw4Qz/oBqgDNe3sSM8seY8uugqza0xUfxtK
OcaulWhUwGw7v9vG+MxsDddtf7VNb1W2b4R+sLHCxlI2LiYpx0FS+utQEpKbKk66T2Y05i+VUHyG
v/1AqPbQZ6kBUFscx9auDQttSF9OJq8pWdkFbRd/bYza3IxSHj81FLsPXmVJ0BhkdCPTnvI/gIKg
zLeqHnUt0F9R36tarGz1UAyPUpzK21jiVatjOXnFRyOgI1BWR6Fsiyutbc3jAAyjpW7V+9u6FZr6
PXIbybtCwS8Gp5nkJtb1epBtC7U0lKvO72UYCEy5zZeA+F2TihB64hKTEjrB+bNaBiHJa8RFjan6
S5KXaOoIlrXrWxeIQGHojW2qlfi1H0IUhRqMOHRHtTyQgVLohjs44DA3i7z1npuxqs3nOO6bYdNC
r3lNuzo55Cr62Rt9TKIdakzDD9HwANaUkP63iRC1n7EcsmRHSl0924+FSky51PxXbBML80r1CusT
mXdyGJBRkF07KVzldkRFzLJRE4O8kUpNfdPLuZFe0cpRVdx8ZHGbFqKf2ZlFq9FWUjzi7Sy1DCis
QZ7zIXZZu2vSVH0JEi9ysdRK0yshEcVD7kbloYeqvjHLMed4j3OVZ1MkG6kdee4nrVUkp0XX5bZR
6n5Ha1u+qvy0OLhCbd0oXRzIxPYizDzE2jvUcRc+Icc8HkGtU/Ye+0DaZi6K5mo/enaZWy1KVJrW
eU4eG+0RK3ncAfqgl5xiVKRfStCifVO1AZlUK/eurXu9e6MIQvwsGln30xqbYDtYY/Q4dFl9AI0t
/USzLe/sPjTH6ygNXSfxNOWxqCRhEySoStgKY95pRRsBIxW88isC1oFsG0nufZHDkHpoHuRm9+Cm
aXIFIlSgRirW8aPaVdZzLRfeQwLe4Es3VIOxEyPF2o+d7KaH0RCqG1+KDe56LfC2SR3pj20eY3zd
mUIs3dRinD9psDmuZUEPf2UaeaLdjRalZFWtuq3ppY1l65HZds91l8abMCzqK300BkdLknAbwRga
1s7shRsPMygUGCbBNEyTZwlXZxmJZlYJZwPfhSOMSFv3yWYwLAdAB9ZB4Wet+KniWWr7nJ6NHV19
H7zMSbNbTey/X76rFvh+vNJPfswsLatEMa+8aLp+Yw8Jg09Jmjih8bXvFWdsvF9Z8V542o3vknnW
qFBVaw/cxRvs9AfMUo0Yc3Yz7aeSVxdehWnjNEXqpJUM5FTF0kg6qGq91WPfSWgJINfzujIB04U/
v8AYP9WKScMYRcXzhEAQihC0CheYXn6PfNXxK3+npNXXJn7NMFmxyzbb1nrmOXHu21ber+Qji5uB
ooVB9ssTcF6LA3qGIZcBxBqg8L3mNt/5VK7a9Cql67Ey0qks8WGkJ6Gmn3LydMkEXA/qBsy4kBdO
YG3FsNhmEHLwjB3aFz3Y9/5VI6+k/QsJOczZ6SGNAg/OD7PpjcRYdSkJk0lyD2pj94Jh3mEcRXSi
UmOTl9GTsEYhXcq/oLcgsAKVG0m8WYrne4Iwxg0hgyrYdNgye7KPON/RjTf1mrvKQjop4R1FBVLi
AaPM1enb1K/UXBnIv5T32utsY417tLQ/TgNM83uyaByDcpGZBGjqIoCjqCZ3aee+xVje8zCMC+fy
Jpm+tvkeUeDbISD5u8o9Wy6QHVzhgMc2aftcdi9++OrpKxXCxSn7E2LOlPEHYciFjhC90jt6XzlV
uf9Pg5jn+Kk7qp0uE6Epv5vtoTE+/0OfA0+JyaSDngCtjrn6iwKKY4giiWdE4AP0wVIkKypbkKS3
VM5vWr9+HH1cpoturSu29D0pk/oYXoIwuOYE30iJ4X+LcrVpKwkhge9isiVnE/xxW8WfenEFBru0
++C7WdiGIVDGDj/ffVjaNZUyXVWR9KnItvH4XTCu+7WTaSkKpjcS6lx8r5QbzqM0Pm9NUWG9wvS+
gujp9nahcKX/PbpBATb8J87sW9Jyq+6CSGQ06ECLmXGoxvgmI3GMU3GlXbS0yXGKN8l+pi9p3kzs
hRJLWJ9l4vq/ic3xBr2Vw9/vcpQauTemlzpv2fNZG1pR5eqmiyM0hgflLDWcog/cTSrTPPqHUNNW
pxSN2s78EO+sMopjw5qShMoO+qs0/Yl51eUYizMGYX3y4YPCrk1/PznoBiluCisUGE7/EIma7cor
OLalo00/CTCbL8/3grYe3Grj0UmGU2WrRWfHaxYFC0KefCxQRYEZ8z/a1+fj0IOg8LNIn+hsYnGo
0oiijVYPgyP4oXD0s66+CceCgmiuaIm08Uw1fB4LsfqcdTipuInUHzJlTG/zEtX8ldRzaY5Pf9vs
A6hHs0RhkC1Tpi3I1f6YCd3u8jIuoAWn8eO0NIkX0cGf3SCFGAZKZyJ8G40qD0TlWSq+dLJ/iLDk
y1NaT8nPPBcfW81fSWWXB/e/wHOLE+DQZhUMTLwbSrvO8HeptGY3Nv32+e14Mra50Hc9Zr6U6xrc
wVR8qXP54LnVfjT8TW6onh0VHtLL+kOVq18uT+rS1j2NO3sxxEqJs5rI0BLhoYi/F8KVkX++HGLp
DAa5OrnTYtuKO9f5tsVCoTcNl2WDBGXwyNTudYAj4tvlKItrdBJltgEbBDeibCBKF/ww82Ozhn1Z
/Pe5lTl6J3zl78fGySEy6iknZcY33sovQncTiSu7e3EhdFRB6ZpDbZrXyksgPEYv0wpuSlzuhN4e
isd2FFeqr8tRDAMRWq5dXh/na9F1PudDxyiG6inrtsXwUEYrF/tiCMqFXB0ke2h3n4fwJLNu647T
thh+py93gOWRwKr+ZVedhJmttzkm/LsGIynCo6ZGMBEOqv4iJiu97cXNexJmNmFWLFLNSDywM8Mh
yW8i49gI2PlsLm/e6cd++Pr/RFFnbd/OCtIx9ogiG5sxvBHLr+gqWdLR7LfSmkDy4oiA9fEfjjZA
ac7XB0lKvVeqoN6E0k0wQlgJo2NY/oCXuAJHXiwA4MT3f5Hmo9IoFJkc2oxq2DT5ztSvtfxVGl79
9BilGWnSsQ4fE5ybvbX24OJ8nkSeSssnH2tLqcGr0wg6pw9a4Cmpb5TmpW/ukvCmL/4egMe1hPzW
JPsJAG/+5cYQPPUUzCSA1vsSu2TxoexsAS/utTt28cua8thJj4BywvT3k1GRVIRJ6LJyAUrllSrZ
nfW99Y+Xt+LiOXcSZNo+J0EivawbK2TRBM21pf9H2pd2uW0r2/4irsWZxFdwkNSSep7sL1xu2815
JsHh19+NzruxBPGJK76J7SQnOS4CKFQVath7fETO6LoAfv9FXeflJiDJyLwZTnhDpxXLgY+Ns5nx
du6myJnD7FiOxAmrdlNYzcqbcEndT8UJqhB2GprvKojrk4Bmeuj3zRfe4Frn8dqyhMOR7aYDsyXk
EPtHHt1gBGvKkJTd9ol/ff+WtOB0QcIBkX4whq6DIAMVYiChldFGHdYQxRdwLzSACvFBcJ53vuxw
bvMemNDcvBZeKIFdJduH2Vuj74Bp2Cd7OXqUdAqUtlg/JOpzWjhBtBJUL23o6RcIBl4OMGk1dPiC
Lr/LpidkNily7EgGUZLEf+EWUWfAxcJIJnIuQhRkyWk+2yPsbzzdqdKvOve1tXTO0rGdiuD37uRe
SU3LVImLmErloUhA0GsGfgcovevasZj0PJUj6GEKApyqLyCnIxuS/eglD4OeYfmpGRiVK9xocnJy
N67xci8YXKiJpoJcDCCbFzQRM3hFERBAqtLUVFE+WA+gYUARKk9jgAphv3IHFi71mTjhUrMyzjLU
tJAjCZv7uihcvUt8hkZQRFArG7pgD89ECaoxIySzB5OHMyz3mi69CVvTu35ma6sRVKNhkqVNHUSw
/G5W3iblyZ6fir+Iy7AQ4HnboPHAUQl+vx50YpYz3NQ4PKE4YMS7ols5lqUX2qkMsX1NAR9V0VXw
UJOduegCdkmYUyDUf+uskqph7XXAgQKvD+DWpofrm7j0Oj6TLfiVCaQdxBggW9bfk8ob0pus2pbx
61x7bfQSGttOe5rq3VC5uvygmSsWZMFanUkXNDLVIl2vR+xuHupOJP9qwEKbRiENSvm1rNYwWtak
iUpJsihLeQwH9ApF+60z0G4XjMr5HpXmlX3lXy74azy3EcTwsUodrcPnhktLKpXZAVZmTPWtUUsH
GSmuoQvv6yRCuiv4VhYohHfK45AGd7Yegzrh/fonLJjOsy8QPEGZ2xJRUqw2GVExse1BQeGtUQAh
VK8Nni1u7MlihUsCdJ+8lwssto+NfSSFfqUbNxphNFUzzKL9+puFISkODwvgezFylMM5ygqAejtG
vQPi4VyimLq5LmJ5QX9ECLYli0GdLo0QoaBePVq0SmekGA4p2yTp63VRiz6At2tgZpsjsgtKKaMc
HjcGRE3ZFnSMsrYHO52uenHxWJn1yn1bvu4AfkMrDKf5E6FNoQT1oMoZzBkoilt0AJYmr9vPNJnY
MTNaaqB7VDVDz4xDJ1NUWoJMuzd+orFmJWJe3OKTLxGufhQpYzszHmGirXMAkU6BgToMFTXuEK0Y
2DVRwmnK6kA6M8KiJQu0hibas7rUbZqeJuw3EFPW9nihrKeCSuDfPRZiiSoBMrlRQdwkvY2gJe0x
Uc1hjEPgAj0T8x5DCzReA+FY9IY2QJvAqo48i9h3JM2q2ZcNhAZ9SifkKWyzesAIgVKuof4u2pUT
SfxLTkIyw6gx46ZDUoj8V4w5BSZR2Vp5fywLAc4LqLttdDEJFiW22y415Lxzhg7hiV35SWv7kbxG
cLG8a/+KET1v2o7SnFoQM2LGXnKL4B4AQwNZye2sSRF8rI3B1GjMCuxYujWmz47cJ4Ubkv/OcYlI
kmPj/LNnX51hJwdjo/tlUjAU48D1dDu5jX9KrKjfijT5rTAt8q7brbVFCXYrzzqbpAG2Lkg/zckj
8TPAArLQvy6FX80LN0pQ8OIj/OgJEO6SYbU2iSa8q7Mw0jy9MkNXn+K/CiVPpPC1nuxcPJIITSqw
RTEok/CE26iguQrADYd2pevrWbT2RMcrnlfCMVhyLqnM8lhTuNUzLVAMqSgVAbH1RwfVIHcS+qT/
b9KEEGDW+wiZJmjE2HR7LWAtrasWqMpMQV+fJoP3cTBjmhNSrtjAReU4WaZwfftUR3cHz1Y001OV
Y0QQTT3FvMlUzbm+Qv4bifoBRCPwM8BzYh5D2E/dYn1XxLhahY2+qA6UtWVMJ1XyUmQA5bl1c5s4
g5Ztr4tdOkaA8GGaH12WAEMWlL+O9RAABVD+brwluRM1T6GyC/OPqJpok6wxVi4+EE7FCQ6sBJYW
kxnEWRGg0Ixbq0hoKW8D7d4YXuLYz3unSP9Cd05lCjePVcC9zDLIDDvQEOu7osnoaNwiNJCtB3ut
Q2DpAa5yKH6LAw+aMGLnF2McMZZuGyUSQfELhhK0btNKyHeGNNEOHNAaQIej7VrhWvn+i3v2UoP+
CBbv/lAHplRBMAsKnkJO7B9l9VLjXSmBZ9CucT80aTd1Ke3NCl2ljVsa/Ybl2gYsxpSQ3g+qxJUL
zTelNfRovuhr3yZod1e3YaFJ0O4ZuVE1eCzM92RcuUFLwRFaJkAghfYJ1HkFGU0D+thmggwpwmjW
RAqJttHAUL/Oeg8NcbcgoB1W4HOUxftzIlQwTCy3ZnkMK4RIVvmSjMPGinq3Qu9uHJc+JhQdpqN7
uv5WyfE+MT61dD7qyksmS1QDTloBFFldmw9NUGyu3+tlNTz5MMFwyWbYjwzYdY42ApZWelP7LWOb
bPqpGzEtAJtRHS20g/W763IXDxo8Xhw/FCxsYsNFkeARjCZl7MdYbA2r26p2iFL1WjVu2ZCgngib
hbaLi4wdOkVzdN7hUrNmcsBz52Dm3eswQWZgUgeolc96VLrMQifpHK1s7ZIn56XM/xUt2DB9QP6L
cBvWm+wmrusdqD9WVHl5F/+IEGxIMXB06xSHR9CVC45KmJCUVsj4/81h/REj3JiqQF9ZhoyNE6ej
25LEy8zWGwDffF3Moms72TDhjqBI11std212vDNm3y4fCYx/ekh6EEdu+7UZyrXNEzW/A6pJOeF8
MsVth6NpHszx1/UVraiA2GiWJMFAKh6gSuXzqN2thnGLvz+gIQ1MUKMZS8QoBcgvwsWZL6G465qn
mmyvf/+i1QL3DVCCMB4DIMJzHwXCmNLKWtzSTk4PQ2pSTUmejOrZ1KttY2Z7Nq4NU/Pf8cIBnEgU
dKDOTbkmKiSa084EzTu6DaStUf4CTMX1pS2e/okg4fQHIofoA4CgyL7rWwPsl2grWoPoWVwNOmox
WsRr9aKrSYdZSsCKDBMwwMHk2biTJ4BURfK7DMDhbpZXzmspClVs9PyAjgw9AuLQlN6XQVDmDV/U
ttXfbMU1CYoHK7Z7USsAc4jgEywp6Mo71wqpDMCMYmLrQjNzm26gSVbDe2IyItwWUUOlcuUNsbiN
fwSKfTVRV1ZxPkBgXW5s9bZpvK78LdvPyhrY0Zog4d0aSjZoTWu+Mgm0FZ0LYLM0/VAVh8wrVaul
m6tZgM4Gfx8Hj+D//uQBFrYZqS2boVVIxYAv81SyVr9fkoDCPXqeOd407u+5hAqAkoQUmFdBCcSZ
KwwW/EXTJFpQ8P0YcQIbrikEknqraLMSQAJJmRMO6GpzI0Sy0rDifhadONpagDgPiBD7Ypwt6VgS
1ANAHIjyamVIHP82rQNLn1P1NTHcKL1hayktrsKCGTIQLAC3CY9WOHBBEYKmzaOxBpH9aL6UACrJ
7yp9g0eWbUfIbt3Za4ZiwRrhqY/6KeDBQT0nZilVFYhvpgK4Z7nO2WYkQC5G0zqDX8rW6sILegGY
Ag2pXrw80D/M78CJ5mVxFTOMqGKOk8i+XU0/Zl1eUe7F1ZyIEIx4ETNYPgMilLam4BB2u+GOreG8
LNg6G0hGYBCBscOIsHBEZt0nWlxByKzhbRhiPBnLSX0UGq47iiXtgyC8FICTjTyG6GRDJddaDJxx
qKGbEbwYqNgwfaMFFHgiBXpvsmMVPV2XuXRGSDhC3TGWj6ZnYW1AyqiSlPVAZbZzvwiqXWY1KzZ1
KfDHsv7IUM/1YDYiNO+nkJFWQBoA96yGifKCj8f5TefOGNCa3ajzo/C/JzrRUQQEG4KuIvgP0S6R
ooqJPTTA57sNgt/x+FSukZAvqgY6y9BqjUt1kayQR/BjTijzOl31XBOFhtpPK0tgZl+vH9OSnoN7
7l85ghGPihgjWh3klJWTaiBTv1W6lQh/qTkKLdyqiTwBunnRlXx+TJIVZyM4CKF9efkwJ0G1DYD5
0cwaiB1kPdyCBW/eNHJVHEol2oGS7RsZAIBYzGH+eH21Xxl1wSjiUwCcihkaFG7EHJCiF1qgpCPg
yLMxzGhLrPZ1KKPw3srG6uekF5i5TIbKAkmDaaQuawv7Nkoj09F6TDWCoSsptvjNy02RWhjwr+Gc
DqPdDhaY5MywpPE834ecejiWqnED4MH6UEVh92IAw7JBn3Q1yFQOjfi+GHXjF2CGyVs3qUj8gkD4
NSaDUrkRkLoe4iBVoMANHcHlBoxSNbkre/6CCKrJBlcFi/0yncrPIZKmkGLQQfZCYGPdK0WNQKZW
evVGBQLHXzSPYPsASsZ5OAmYds5PEghCZSjb0BZU3w+Z0mxkqTgEYfgXxhele8A3gSQTny3Yd2MM
c7NKZg5gZ91VgGeZUAWmBtger6vDkl0ELxQSV6iD2oC/EdYz18rArJzfMgLKAtJnSBJNZu3WFquf
mrCd6ByWqqNmykBNQIh7KvpNnq9/xELARpAm5/zZ8J4oJ57vaRSMVQZUIaBFloivtaekSinwn9nw
MobTisVcsCpnsgSDqQcR06cJsiRyQ5qNEXVHMFtmlrQSXi/KQUoEoQ7i6wvG0YThDs4h9jWOVPth
UlEjNCQASxETEAizaRQv1/dwwdkAJg35MGg6rpJIBlGMaYwpZayLgOh20NAGOay97BcM5ZkIvuST
mIN1AOubABPsDGBNS8CETZTJ7dgaQfyyGCSVEEfBd4ohQRjbSjlx1debjybHRHHwlEi/r+/WAuQs
R5X7I0RQgzyMjDbhalBbX4kKzAiN6Xsh7xTlRcs2BtBRKoYq3m2Pxqo13Vh4ekE4olLgpaALTRws
nCMpK9Iv7GqzBQncdmhzQOjfpuaNGbktRu2vL3YhDCbAcZcxEQmCcezq+bnlDCS+U8NVvhp2QaJv
lHH8jjLAvgzZQdcLR571naENr9fFfkE2CJ4GcnljLkJ+zHEIcgep4zhh0JcCoCl2+QJnBCzO3J/J
vG1thWoTRvyT+CM0PuW6e7InlUZq8gbT6+YGoGPQeVI031Owu+vtsK0AmJepbCWlu6RsSOAj9OSA
eRhVPN+bDH2+cm1gb9Qu3g8oqpfleDNab9e3YukETqUINyee7aLHzDUuZ1sNtzqASYF+aqdaS2Uz
nndy0aaPqUw2oRXkTjUO99fFL9kGsITqmJsFUAmM/PkiqyCUMEiEG5WM7aZTy1vN+IvHAua6/ogQ
gqiMJblm8ktryPEDk/PHJBoc3v91fSVLx4V7w+dKEbsYIlKOPrXpbPUF3iQNQQfN7KvVvCP5tCLG
WrqhnMQZ7ziMLWrijtVWwBpVL0EREyl1STOCqwOQDGNw5TxtDJ9FhunbrB6f7L5it1WWpW4G9Dj8
RxI+ksZy3E3UkqNWpcnYAcoHMMWlKxuNNDlNlKT3IOLVjoCQaDEMCejWqh1CwH7I8ngImDXf6EmQ
A/haTUJak6B+6wICpK1IyTvamV18GNpmfiD6UD23CZlvGArlLuuq2aZxbgLhowRTVUi1qkoSB6E1
2mkBgcN+akYWMq9Uy3IrFQpxwzEK7u1BreHhVWvwQcVaAMFWZxutHklC1dZukA2K7hsGwGhZqYOd
VAS7tJTUnSUZnlLNml9U1uTPQ0VQ4ybTHZCG541uSPrBqPEyoVHWl+DsK1I04o3onQcgmq5tp7md
X6fGVHI6WEl1r81IrlMAg3QBnYDj42GWkz2P2ahs+jpPv0lhrADoIDZRsJRALbxiIxfjIBs81Apc
DvhuxceaSqS2yCw8otAaZx3AOl3d9uDv2OlI/7yiLh4AT6PoR7eSRvtWsfukAEzF9N85bzSUhP98
heCWMuQfq8HAVwxkPoypBVSmfnP9Ci3ZItsEMChmC0FZL3KUDwinW501sMq2Au66CM/uKoQ1qnwp
Kz9KucTcm72rzLWs5lKQZwOnFZy/KjqHxVoRIcCL1FokRwrloMZOKYXoES2QddxW8lquaSn4OpUl
pC7yPhlzi2EbK6sG7Euf5T7A3Z67rG4eWyL9BbMBju1kbYKni3HPpb6EvGjORhpnHXomJ+lgx/Hv
NMqOkxVVLhA8Ck8ugJZSW0Pzef1Ql+wifgMgx6Cv0EBa6NzClxNAZLIOH6DUDI8hjZReMA0fgdSu
NaMuWUbgeSGrhqQxn+Q9l6SPdZkgEIQr04O3ImPMITUacDsNhW4DrBEyWsIbA7gn1xe4pD2nYoUT
TcqqDDSeWqsbi2daY8vVU8QIBRI4a4TR3FeJccupLOE0i6ZpjUTCZgKfj2YFDrTaXl/N8nH9u4ki
WyFGcqU2gRwntm9NALoPw75JP67LWLoDJ6sQAbXsXiZz0GHHwuIzbiSKdwiaL8K7rmYro19rkgSj
BVQDgGrz/eow+1dOzNGHJ832pnYljFnRAZFhG1Zfm8YcK7Kb0LNmvySpO89uPTwBWmrFH6ytievI
yVunQF8V61KckJzHtCcjjSoga3p1u/L+XpQD4DN0W2PWVBefAn1IOk3lVlHrIrcs3MY4VrpNLWVF
45blIAeOFCueAaI21GwCIFHFE1BIhLP+swFUlW54Y/D5F1rHi+X/T46gC02JgRTNwr4pauYTsz7I
RvCaZPYNHNoa5M/amoSwNszrqc0s5I4NEnyYSP7QEK0gbZPZdCitx//bwgSFmDBAVbcDFiZB6/KQ
NmbqVepzEK35riX/DL7Af3dQNOXqlGa9DkHpWFCrHz3grFKZvM7a5LRxep83FUDk65V87ppUvtcn
+o5nSGRgNhz2NbkZMtmtzAOoYemkAF0lRxzpR13uX9/Rxet8slDBk8jRYMmgSsM7n6kuXnc0Vvqn
tKgRJUtOV67N3K9pi+BB4r5hGICDuMyYqBbsTAZgMfDLrFEkLsoBvDs4qdABfEGnMUxloUwTMvIm
KfdRgB4VjBJJyGiZxRoB6OIOnogSlpSbKWHAEeQVGkRzP8xxi9YO0A4UTmP+RTM6QSYSVU4AvgOu
RnCKvWoPVV7AUBkaOK+n8ocVZTe1qgJPC+6x0ccVg7VU2TgVKPY4GxbQ/pgMr4KH9U6u9Bszbvdt
KO+K/h2kinemYVIlgprmMq5JtruunIseGs9gBXy/CkGJ4/w+1GNWglAYp5hJlZvUGhAZPwIjWIlq
FnXlRIpwgGWuln2XQIrMsYZ7tpOjxO9TPDiNcuWCLz5w0P4BPCs8apFzEuyKjcxDE+aQJXWeyjI3
VWME364K9L5Gp3bojqFG9b+YYiZIluMJDdxKnsk+30e1N+s8G1AnqqfAH82hogrIvkypW8njLNqv
P3JE+pUpkoYgl3gRJyWgEfuORPVQ9JTZmyRgjtH8NIjuXVcRfjgXYeKJSCFrPdpqYUgaRGY4MBK5
iH5Z7rT190QpkNdZOb81aYJjne2Kw95iI3XeUvkUSo8mOUb6U4SJXX0FBmFtMwXHOpiFqRcyZJms
9mbJnQq/mxHavwLtpQa8Y7o6gbwmUfCuaSXxjjJIVKbE7wzmJiT0hllxQ9zsYMxfsni8M/s1Jk3+
2147QuFOKBjHYnYJsSF4sfI6Q+XJWAkkl3pGCWI7gAJi/B31FWEz1cKCdYmRBY2lQ8Rem/q9a/da
6CrqNimRUwCPrj/PGQ2SB1uOqAlkc2Nv9TutAmVs7FzX2UWzdvIxwj43cd6yKcOCmfmY95NXpXvk
qFeELO7qiRBhVzNtSIyhxorT9EZrRuCO/AWYHYqXKuaFdHTrX3DfWTiqrGPINkrYQoX9avWAygUF
aM7K6S3u14kgbsBPwqJU19AlXUMQ+pZoicHLUHtVzBXbdSlEB3qnjAS0imQ52GHOhTSYVwMoFjck
+uBILN6UvY7HjfKfj+VcjGBBUIMOtVTD2duqyrzClgNvirvMva5hly7tXIqg7hIagIAIg8XYs+rm
yWuTxbQOPgbj+9/IAf427z1GHUeQY4+VkWQmYh+9A6G7rW8bYlVUG7oNIPvW+LUvzRMWBawPdI4A
nxH8CucnpHIc5VFH/r6HGkTTk4YJXMuNAIoAJGy85HFrVxTv8g6dSxQOK480Mw0zGf7MnG/xxqEd
CR+u7+Ci2n2B8ZmgvTGIoNvMGksLTOi4RFr2URSD/obxl2ATpGQN8OYyTgU1lY5+Rt67jVKQEExl
lTSPyqSj/pCWN4DwYh3aLJAZr7+htnN9UZduEqJAGmUbwJ4yVVUwcLNct30/GrC2yk3TvCnms5Ls
wJM8abBGKxu4EFKdCxMMXSyrYSnNEKZmrqIfNQPgGTGVbZ81mK54agJvXqOPWtzKk/UJhzYNIEWP
YxNheMao1sd0Bto24g8WbFchQ5f2UjMx3UJQCDFNka8IbQ4BKyULx1bSUdLoSJCaZzUgXJjbN/v8
7frRLUT8vI/yjzxB54vY0qvEgrwifel0msm3efUdLwyHlEdpouPo273TkhWDtXS3kb1F4x6iU1Qq
BeUcq1GK0gzgeogwggTQ8gTkP54SEZpWW1V+sfXd9XUu3TtAlwEuGRgk6HvjH3TiU8D6MadTDYEd
hrSb71b5Oga/rotYKG/r8okMMcFYG2qldo3Ea+jN01zMbt//AIv3d51nLiblXqn0fWWA794eNjVm
o9L5DX2GKw5noevp/CsEs5lkcYTPwEqHoXIq46MOiod8LH0lKJwY3HhDiHD5IEnxpmE98MWzlSaa
pctyuguCQqWlYuQYDOJxLPHqqqKz/jYrByO5t8aV3OSSFp2KEtxRiYRhbbVYqoz8dFM1NLRcrf+l
tT4CurTdWuxvjM+pRMHSlYaWWO0Mien0nNQbIH+HZU4lMER07KW1Qi+SnUb+77nx8yMVTN7YwOnN
XOpovZTIuOlrfn1tIwUDZ+eK0bac3qUt5ogClhTkoIy2RXxgWulpWvBaoHtzLozH61dmydidbqdg
BqQ2qCq09MIMaIwa45OedtTqgCwd/U6SXfzfX/58H/EOtxQ0C6NN6NwIzF2dtJgLw8sj/xw6hgc/
LYibKy/XV7Vsa/6IEZQEFWmmWPwGdHOyDdrpqHe6J6v1SgS7FPSdrkbQCsBAhHKrQYzcPhYDd0q8
KuxYibm9vp7/j0n5syBBPbQ6mBLgcqNVDAn5Mes8I34zZ1e1NtqAqTCfPxMNZ45cFHlXQotF/wQs
cIxmoEWN88ycn5k9tko56yFAJzNj+J2n+rgx0znZof5to8qYB+xRqvT2bWZ67bKmL290VHO9Jskl
//o2LBo2FJ0B2gUILDD3nn+JFFVpaqf4Ekn+Dc6oofEraV8iESavxVNrkgQF4g1aSZRDkk1Cp7S8
onou5fewjryySlf8xeLVP1mVoEUhkgB6X0XIZWY+5qAwY17rE5qHKpobMUbO35T49fo+LkZw6Dv8
dyMFdYJ3lqzZhDoZ1gaUjFLvySALSEwnaFzWP5AJb/R+TY/46ZxnHXD3T4QKpobUQdx3FvZUqx4s
dAPKxj5r37JZ8Vol9Iumw3AC0i4PaHNtyE261gG5dqTcEp7EH1pm9rHVYJtz0DtHyTMHicEzRtc9
K16pDH6NP19bqhDrBKPB4rTFUq2md+NhhkwIm5OXOjWdhnzLNRBkVMO+M9JNrZrfLHAjyADWZuNw
kNmnhMZ52M5dJv8kSuSgBrPRRmmTxMFj3ST7ri2djKxxp35lQi8/muMVIjgD74+gh7U2Ab+2A++S
oRzg8JwBLDJ6tJ2TW1xzcJvaaG5m4yMoi83heSA3pvxm9WtQBIv+CDx+//sRgpIo9cwaHBTQ7SUT
rDLDdzxOY9DBTG4v18BAbd2xN6wV1Vx0FydCheOK1TwtswhC04ZqNVaOmmS1xhMH2PLFC/Dv2sTn
dA+ae5sZEBOOCpqMGkAh+0EaKaDuasYXsLAqj0o0FINjDVF30/Zx1NIkj/vfupLoOk2DiXzIIJ/d
A7ueHOUutzsaFkSfHuYx6L6VLK0PCmsDzLNZRvsITKHen8BCFvnqkBK3JHg0dfEo9bSrKtLTCDi5
IH2xs/omTIxui94RbV9aNZJKtaQ8jABRfSqbPkauCdRZ2yCq7Le8HYKbtAnRe14OQe9OfYWEnTbM
t4VFsk0ijWTTFi2ojCQQ7g12XxzypLVc5MYad8J03wvIiIabwCSgnQI1AxKAxC6OGbqD7kCQbv0A
7J99zPu56mlr2Spm9UtmmX5g6MWNFo2pbwSW7BZo9wR9IEb4h6rVvsVd2t+XrRLnLsGgOspoc+HO
XR49SwkzaRbl9n2Xscmimt4Atc+cZ2ULwmqjQAPkZP6UsYH7qA75+K7Vy+gkJhWol2sSjVuboGqG
tjULeKec3aYnpHm1ZzY9g2agvrfHMbprMY95Y7NU2dUYxPGygcmfca2yh7Js5G+gvCI7UF3gdwzs
JveryaonZ56Ubtcgl34TpgBrAxRkqLlIrtsvAI/ojlE9mRWwL+XiVwCeHh9ET33ghGiu2Cp2XuXw
eVmj3/TJpJhUjTpS+Kk9YRC0CQIDeHRB2o8U2Wx1onaiKo/T2IYPeqBGfOAjC25bMG7d4w0Ijlez
tvPvVhMGLS2TsIqx8Y1kA4/bIltZL/R7OUi7G3DRSkdidhyxRrYTD0AE06fZmrpTzuCX31x3UYtO
EYSeugmUaExrCK5+yqDXQO0AaXBX6rSb6qOpz7YX9MOPPLF/pk1/sAp8tVFOu+uSl+MdgkzKV0ca
YCzOHUVcayBWGnPMHiqtH2ht6pQ2ARdvrfuNxkIMjkqwyaiHUzkD3oSk4JFelsXKI4674AtrfPIV
oovumtKWkbd2kFO+BbrZRpd2c76pk8G9vt5Fq3QiSLC4DIC/EpLjwOSu+54WfcpolQQHQ5a+9bFN
2bxGjrgYfaAtW+NNW7aN1OL5BktZSoCxlAD0dNhryheKT2M9KTBOXYiw0WXjMbG8/75KzifBif7w
U5y10DFr02cTZMrNB6eCG4w3E9yMdv9mrFXCl9eHLAe44m0AB4mPnDACjxjaMcBJJD+HI7Ap9kZ2
hNl1bbRuWbofgz5IUVYWuOTDAM+MXmTQJigXFNiMxGHFugIcE3NBDaDXRl3sVXj6XN/HRTHonAW6
hAxBYjNS2E95zQJENuW8bVJwf0lHtfu8LoMH16LqGycyhOAb7wqNaCpkhFZV+0qDGfAaRG4rG7Z0
wU6l8JWexIPBNGl9rUAKGxogBtZg2E2dQXWbMVwJ8JcVQsODFyUvpO7FMbjYLKpEkiDKGBpvHgw6
wIja9ezUbbkz6s6kBXIYUWO7IENau25fR/JnO1F9s1EoAGIO0m4Yq1dlDoB3slBgyJdgZc5zx0+e
8mNFb53t/mHvfhJ3u9bE82WW/8iyVQXQXxCCjnsEpeDbFiKp0ZLKoY7hKit3cFoPTOLu6EpUomhz
8UoncsFw7Zj4iZei03mjM7iKE9CEyrRyJHeggWe5htuvnMAFzebXd6kGSjyY+FcuKhlSFsqDZJOB
1h7/LuYyF63fTovvmumf77Kc2EGE6Uz+4P7zValbOKEbOJZrO9WK5b0AM8J7WsasFCaaAaN02TOj
DHDEyPyM1J52cUaV0G0IhY0yn1pfuQ22Ur43aY8deono06+1TVHFGyCKF15ETE5YCbKPkUoRBWeQ
+mBbTrH7flc6iCs1gK3SeBf41fYnczJaUGjORD8BmOCsFUoADSdceQBw8+ZsFeELEq54XZ/raJ3P
LdPqxKSu6+5d9+juj/g7n//wfervdpTiL0ff9/F3dEc3Hd1tNvRxg1/+9w88mIsP+kg3+Nc7/PUR
/x3+W4//e/zi8B8O/nD5L45DXefhwd3ix34LWS7/BT8d/OD/Cf9P+T+4v/avD6/7X/vKrfBP+z1+
/Nrz/wu+c7+iERdPBE54K8toNoI2aKpCxCMxokIes9ymBi3p93+UU7vrXItOXkzjDfPRs+7mzu/B
rx1b84Kn+SbbDPuB9vS1cmX6+ct2Qt9ypxtp5duUC3XBzeEUJ6D5kwEIZwoGM1PHJi+lLHL27zlN
aci3+ueb4zkPK82hF7CnuKPASdChDiamvCHrXBsiADYERoEXgrppXBz6ZnNo3YziPK47mi8Y/jNz
JQgSPM2gqWM6xQEgfmn+ZbIAZwrtNj0N/6Rhkfxnjj/37+/ukXjHO5/uRr7wzf1PnR50WruGV3mG
95PeI0ylKN/Qt4335Gwffv3arxFwXTgS/i4HxLiGbiZQPmOLzjemHzEQrrbIQFU/E93BCBveZuxm
eh8+xm/Ziqe/OAWoH3SRoIsDh46DEM4b8DMKm6Uyct79D3/3+/6nd/sUrprmy0YR3sADli+UoMDF
bF2U26RK66M5j51Xg+KsKT1gd6njbVe06quwe3rYfD2Ij8D5BZplDuF7vnlqoGaliueNA/Ny9N+P
//zhw6ocYVz4j38MBTcW3GJsuP3Y4X/nP7/+8DzqFfRwcGA2HrafD1t3/wDj8Ot1e10vLxwDPhV0
6CbnLOKDtLLgRvO6M/Sg7EG/6LQOjF78ZbGc7dqI5FdBTNgTQIthJhQgSUhMiP5aHso8zSdsPrdm
sLVYtEdXbtnSCQOvTkH2D8xCiAmEF0ajkTyvY9AvpnS/f927x+/+5g3X581bOWKFvxwulnMiSTCf
chEqAYkgaX884thgm/7iYDBsrCCyB0kyiNDPdSguSZm08cwFuO770f9NN1AHZ7tiay/RCqAAp3KE
hSgsL6O0hJzj9+8fz8/PIcKUZxgeHqzM+Hv8E0R7B8/ZPn1WztPn00D5n58TnWjE/7JSd/tqdBW3
Fr0FaJiwYZBVEfGxwWwiyDoVaAq/Lrs7uGT4SDjK7RaO8vo2X+ZPv5b/Rxh3RSch62DBCxo1Fwb3
D8f/CC+PpW65g74u6sIF8KsGHG8bmO9fzkZ4jMpIi0wdAdMpjzp4tLHj157ffx4CfIUDazKX9/JE
pnq+vJCkY9/WHWSix5ziF+De4ddXrDZFBPp787a5P9wfDt7KIV6meIXFCo61r5kaySkEwwKW1Pef
N9+c2zWjsnjfT7dUMLRWqKhVE/PluUeLEljP+w009WVNTS6rYsJyBA9lxlmjYOIUgt5df7fBy2ZF
Oy7eM1/aYSJER4MGmnjE6T0tKQspnf45qb1F30FB7rk+nH/l/fwylc6W34GVptfl638iVrj+qRbk
+axALNePlL73zvsrQAvhDianc/n7BRGh/0jhKXnU0SHqoJs3IL5+vakyigcl/sT+rzimL7CyCytw
8mGCY7LBQjwD0+Gf2wIlco9fv+Di8MvDPSpcJb+s/Bf8ij8O+OvXZfoKvrFbuMYrd5jflytf9T+c
fcdy67Cy7RexijlMAQZRorLT9oTlsM2cg0h+/V3wrVvbovTMd87E5ZEaABuNDqtXz1HQXOVXHX+1
KrYyLOh/X2+2CrYWFgRY3y/p0gokptLzFYBkABAsUF7Aj5mdS1EYqSLX6O9kgr/jFBaqsCjkGbvf
0TUzk+bRXnJqvvNWV4LRU6qAZ8NAbAsspTSzlG2cc3GoS3iQCrIPSEAymtGe/MV/ExnwN2DelIU1
ECzF8Q705J4c17KwpK+v4yc8LteG7UGQs0EsdHx62hxXHfkKEIt/LvqvN7lGEX4A6HdAQgv3HvCj
a8NXcaoSdxyfYIoYmV78r4ZIq+k9fQ/cwo1PJamd5GE0L+9LEy9uHxR0SxgYEA7YAfrokQC8Fsyl
aJYf0KXKXq893tOHB/ak4AzOI4FXtVr6LreOFXwquJoQB3ISUJPMBPqh3KJjVOSI6kwf0Sp17Wn1
V3K4dfkU0XeM2qAqQRmDgqNqyW9nRvxKJZg7h0ca3haIFOGkXO/1ooYqp/YaRD+KzktvJk+pe7k4
gpO4udOsqgWbcBMXijN5MxWscqXjxRLyels4Cy/9i0hPCfUbUzx4F0/0NJN3tIUr//8QCnA82ixY
BmWW1KrljosvAYSmKdUC8zU6Tl6/+mgwwOQr38AC2qizPFZLDuY8Bv7fvf4TO/MWIt+IMAYKYg2R
jqdj9sVTME7TiN9c/jyPZuY+As2yiKVn1uPmi+KjInEFwg50H19/0Y7HnZnYZieDVGvlQ3RGR99W
X635cIhTMu5DnDGSRyR+5Deq9bt1vQk6v/f8Q/rMW6mMZqpksG6TUSETABBPeHBAT+VbnCM+L/EO
f3cY3e4V5QHEuiLy2DPtLbIIaBPwEpHYq76qJxHmLN2oruAMp+JlWINKi1YYP0iWTMRdwXBscXEQ
QCD7PBPcJH7flRwEZ5kFPISFNprKyTfKKSUXb7R12zheVoMTW4vZL6ar8y3/lDyzipzm+6Ivs8+L
vRFxXdryoSUk8JrAVIlOHptV7hwlVzksfdvvPtsr0aD5wIhtBTMdkXQC4da1ZvUYLgRe9Aw5nQEJ
zmBl7CWC3iHTt8F9aEebxGo32VGmAVK14DV/OlwckMrDeuUkOzR76MDGt+TdbnJyWrgiCczHdCHm
Etn252v8vuWIUwF7v4FRT02TSkWHOYqm+jQQzcKEUkvavZbwgYD+c1ovWvc0c0MS75RjejLczIQZ
cLiHwlLchctw42pgggAMOxDdDH6PKPD6wAz0D/BFKaN4bWsiiRoiWr5ZWk3gjCLhcIbT54LEG3M+
kzjTjsAA/irFSBJac3b0xAF7SCuabwKvwnWQP5T/j7w0e5xmJ361yZk302I8DbDYENmtc25bZhD4
16AD5V+iDBOyiJCZ6I5yft/obVQkYzAwHmdDwtEq+OLXRytx6tTngxrS3qx2AdGIvtb22Qk8BPRi
x1+qCcgBMtOJl+++JOtCdinlib7LyNuFBO+/L+Y2AzNbzOxRQ5m+UdoCo6lH5AMV1ucmjwTMkh4G
n723lm+DB6WiBSoDIlEL4v/HCKKZ/NlXR8eAWDUTDmNELjIjza62RSt9AIvMqV0Jq8l5BN+AnRJM
WTHbHci61t0qp8YCwPHWKGIZOiiHUA1HzuOmr6AO4HRGLRJR7UejkB4YcTfaBJbuhu/Tjt8rTkCz
0LIMV1i6aOxrz3TwSvKNNgA/UfWQ3FgAifQv8lfnTPuGAC6jbLnXymsi3PIlg3jrt8FdEwRQ0SDJ
jZG2cyXkx16NOUwso7EnmbGbWRfLsPDpOTjSkhN/BQ/attcpSI7M4aOjXUt+V7w7t+B6ATPFiww1
k3w0GbPQz+ZWU0QET/9qvZdP3R7Xgxlsho38JVoyAfYq3yQPMqiWKL/etSgn+gRs3UsrunmecCTM
iUUnH+6lxs9WlKZTmXQ9/KxQohcLbfFcClN8eZuIbrYYF0lGOyZPyQM8kYB+8hiYurCCG/eHLYBx
5YK4Dir4HS3/yAbJ+sAlmoIF9BGuILMB8j44XMii73Fr964FzXZayXGaipi6SZVz6mkYt0CqlJSb
yM3os/gh2rpB/IXX7TYlM9vc7EFJshxkwypkogDxwK95Kv/pcJ5/9X1Ea2T0svd8SeS98wSRDVpb
4OUwJ+va0GptxZU9D1dZfR32aHKpUFbCe9+vAkczUP+cLOtijtCqzFxSpjt2VZAURCdoimIfU509
LbpaD0KktylNVnFHhnNuGxSAO6sB1SnlUBY2/k4qnbaBPUyk2SzVPO8e9w/587iBj6NSkgfIxySn
o+aqNZ5T3Zxo4Vwsd2LIP4Gef7/Sd4zo1Z7n2JNo6OMulFloUhBg6kmy1l4wbfg9odXHgM2boTVY
/nO5XfIsb/thcGfBWARnBe1nCszZ9ZduIxE9J1OAepEnfdb29JKtZVfa1njSLOBQctKtft/rHft5
JXF+vnHb4BIBDUf5kcqvxWow4/24DU79KiXZdqCw3jQ/8nb0iIlP2npxZMpNhuF6x/OzzmPB5yMV
8kOX2xvnALFv9RSbiac/jIE1rbSE5LR6EHcTt2ClbkPSmWhmXX6YqUEIk8SX2Nad3uPjFWI1Gv0d
DdKhdX1/MYe1uEEUYUoPv5/5NyXE9VMJGlsEhhrK5xh3Mb/Pqd+pnJjWCZWd6FnG24Q9esVWQqi0
4SxMjnENbzBlGG3AP8yJ+A8vIDR2h3X04L9Un/KCDty5Y1gPowlmw6bhs89MGrhwJkVJgZvzj/JJ
sIt1YPUGUBWiDX/BTszyQuhSlHBbrZRFeOUoiiIfhiLFd1L6x+nXYCYUeiNPqHQGafboKIB2yH8K
x9iBDTx+ajzQ9C04abeJbiZTBIkREgKAcnxfvx8yYz/UhGaoEhiT3uQfh4j0RAawRSdQcE/f87Ci
3Ka1UaFfUrbbqACiwWTHRnOw8SYz/7DIExmExDhj5FZItAos8Y/vdbbhoJX+hC77w+86doMVQdUf
E73A3IoqLb6qLl4rtySnQ31JOOYLw5bY9Uvr7jFfSaeqEx9UU6MhwuSXdq0Swym/clpS4xGjfIAw
ipaQbrcJCawFbTfIezLC3xsutiZupEaIv9ciUvSDKgHJV8CoY/LFPnr/feO3NYaZsJkJLWpw2RcZ
hIWAoa/qz2ydUI3KH7wZW4OzRGd8V6Xgc8PxROoDFcbZ3ZH5qgp8DkZEPNbwQFP3PaLBFj1ZGcIg
8eDbjQsqSX0X7Jeaa269Anaq/yTPNMqopzDw1TChdWqDs/8r8PiP+il2tIWY4ruvf2aurgTNTjQ3
ksivQwgC6YRxLp7syUEODf61TNTPbKucEFvQegeSRHVXPy6NOr/zGmOfgIKx9jOM3pwzXjYaV4ty
iQ+6LU7tXj/IJTIeFZV8atCAxq/FYdxcXBV5vOcFVWIneLPxH5Jnd0gxwsIImSq1L7pC9txEBEc1
JY0UH5jMMdo1icxmE73HTp/TxYCK/fpv0plF+WGsIg6j6UJUC2j1BMBjsNoLYPl7upjlmnMie9HR
umeggCdAvAAXE4n3mTr1Ugqeqxa2UT1mb4jnd9OKA/Kvs9HW2NHybYln8+4D8FPgTK2SVNEDMYPA
CxUwvvIwrQ79Bl0TB8lBUpb3Fk3wbVyEfYG4XUZUhMoLPxMYp5mi9hmeXf8Y74H6hxnq1xgzJlrS
p39a0B0Wesy/ngpqXoY6wAiDub0f1UIexBj2vqOYRhBmtNvlNugArcpU952LYbhf0UN31peeuNuQ
SMTz9k/ubJP9pIVcGUFuDvjZrj2gojGsY/LJeyJyQALs/GKR6N41+SFy3ibjX/w2CQ2ca+pOnrSR
zIoaO4OWVuQ2H/yHSDRvXCm4tadp4ZW757n83O2cGyJuLnKDcQ0JTZ4MTz4OpmH78Jcvf9qNb6fr
/jSSJZnsAG8/LKYQGAxQJc4NvtCp0aCkXUKnl8uuoomXHKa1RKMl48Mejhs5zFEADodN9JrFtn2s
JUoYQ06D7PZ0Rirfjtblc15aAVrSNqNbneNHTD+Cx+b+rrszADLUFU/oN7pLkwCyuKHgynxDnPJ2
gK9CL050Sk3FBpvCSn2yMZyI9lv1JbJDKJVuN97jSJoV/X0B9zzzqwXM9j4okV6oARYwmFsAkD+i
Te3+TTzVjXcSkrZqTtZLBGCLMmf2TxKjoVWrC+zfNuwJSlTGPrZVJzrmz8oWeUXOQRu5YEXAai7s
llWD5l9aY3zDGIrABu3OrqysBkrDsd1WGstXWqqZedxfZX156DaLKZN7rwrS4DC84AtHXD8rTSUD
QsyxmuCvrOuegpXbFD9rnfbweIOWCLFZ2wvbu2cJNQ3zneCNYnbX3NG/1KUwipqU0FNqEGWP/Puf
hrT5it9Ix8ysLfEE4aula3rXbQC+HdAv8OFgBNXsVHM5CaeoYM/L0bBlpzhNK8Yl6raWN5oavGLi
gScHrclL7tKd/WoSoHmsoqvCJ5xla8qhzxI+VhIkiDqafpZedBrXDxyqYsNKsWtkp7Q1wtu9SPJd
YHObI4s6lnyXbynXSoVUEQrKGM4Hnwk9b1C6H96DCoIFfuhVlkmAGruvIhL0ZmX5r40zWmhGI09b
cS3ZigV7OZHnDGrQrwOzRfmKiwmI0958K6DhdnSWCC7vhAOgfmbajllnKrhMZm4VJotwYBTgYF6e
StEKHqV3/s9oiupWDhAHLmjfrbkGQF1HoQIDWZGKnBfXtYwba79QWbqueereQPD+LpnhZ4E+RKDl
a8CiP8FC/9xu9c3STLw7hTCM1GLMoaAVxCpUZuJ/fAOkQI0KLVIJ3eAjIGeHcoAzrmu3QT7eoNxj
RJEX9cAtvuNea1JYpRN7yJGjkdIKFozMTUMF9g6AImgV0VCBGXpzJIfQsEyLj7VI+9eISi+NdUZq
y+mshw8G7YhOH1ljIXnPcrYgj5LNyCtJui7OgT1ZkqUdcke3Fr7N7U35uSagNK/Phx+F4HJhuZ8L
JuqQiwUGHat9T3lyGM0SSO0IJ7HhVksGV7z1kZDOZJynIF8CrHg+UnKo0ONWGFFK65fkTaZ1DjhW
/4QmUjvwpB2pLlQm4du6w1k1a8x7+/riXxfzH8wMXF9QLELDNCGoJ0gn52ZiBAOVPnRxSgVMGEHj
tqOv+Tekr5Onwkk3eUin9fA1NLZIFk791tFHeyarHsMoI5c9h8TGuRRpeovSdbETNpmDKVomzwGS
pqBnHe08U0yGhdbIO0nGa5Hzt1XQOvCIQKTo5G50eshdtKYLz6yrqPzCt3bCnXAUXiV0FNVoPvr8
fcf3xRusw4nxot3MO6xzvZLT6YL6wJ4PaXBi9JA46J1hTbuIRm7wYDggw7qYLLPr7wr3v8ii4wB+
rGBmjTWOz7ghxkDowRZs5Rw+hBiDYcrryik3VQyUBtXWNPjDv9TEWH6Bb998MDoiqMMrKwFppLF7
+MMORSHoB8Ua++dW/rZ44xoynOTawpBdU0E/NMkW89i3ziskAkvFY5IPFO27aPZDYiaM06UR8MH5
o3oUXDhU4rH5mwGjsFLPrWZyjz7wbhRksuaiVbl3sXC14DSzgT6Arl3vNszYCchKCsc5f4HC7cPe
Bi+IGbQmPrTJxxgcQYv3xQD67p4NDOJBlMlY5GYOh1yO0hRKbM/ZRrP7F8x5IzymVsRkPOSkOSiO
eu7MN7R3L7nL974vOiNV9sZhv3M4Za5EgV6EqH9hNpM1ECkgPvL1k9PZyScyE8ni510SODPcKkbL
BXwOgbHXfeWuv+43bUAw0n364jEtgyylusR7AjV0mSFpDsf1BsYvF0ZXG5WIOib4t2ztbJAI01eI
GpKDR56fJ0oArbdUslruxrz3WPwUPfuscXYBx+sA0dK+y8zmxFFuh7qXE2xZLF+5JbXIYAXni5k/
yl4ARMnv1uuOIws38t/e52O9cx0k2RMnpFR/Fc7BrngSTDzQ8fkv99ochOMa88pJvV0qrN9JbEKF
2bBTCXgWVsy9vkZFcPGD3EfpGHnUCi1VX9w+Qim7tPONiHDX06wLpE+WugvXi6gd9uPzxxEszJiz
B7oQhMCzQxcuRaNXTZBRdDP1BsGevWSLAQqJm5ix0wXk9zO+90LAF0W3kQqacow6m3lqmZrWPTK5
GG9GJxuZBBqsg7/1KnwOjuU7VFs66SURP0XYDtgtQKdyN3n+fQ13chkIGWR0U6LXCWM+5wwKUqSA
00THGsY1/1f+U7ECL7rVaPKg0G4DpgoLEymXmqrvaRecQqQXMOKN9TLOopUw5tqcEwEZGuzREt/8
V9Ga4BFmhR38zXdAZe4N5Frd+LhkRG6zRrKB0hdeJVhpDJaYfeLaDyapYoVd1CT4kdQaUd3AA2W7
vvBx72xRQe1cVeFooeKEpM21JrdpLlRpW8HhGYnygGKfyT9la9/TtqDERKZ+m33mNNuk60VH81aN
IRlOB0PsIeaeZxwFHwO55BqF5NgVX/03NCl6wEmeDRTzfLN46XFxV5cLkP/rbC/vwr+LdvP2kDGU
Fkkk8MMbSDDcpOa4DBGYjJe/2jVHHo3DjwYAShfnM90q5hbjf0JTc56FFQlcMJ6jGbJENTKnOgr8
6G9fzBTePs3wOzUkOeB6wvGcMwiXGMpqyAWe5riDBJiSVeGBo7bc+KtARCEKScLcgZFbulq3Li88
fZTVDVblRFlspgFRVgIpA7obKh67Jyi3JWGEn8m707qwMcqTf2hWC5f51hlgk7Ux4BIAdoAg53Dy
/nKpMHbLT+nooKidEpEWJ22T7v0DoFlfeUCSiIiAjXDmEuT5zlvJRDOuDjQ2gBVqtllZSlo/SWC4
hbNylteyxVnxu3x8V3Y9Et40cdEn3q3GjMDzlSiYw5zLkj39Bjhf2+/rNcz83ZiPwJtkYA3KhwQM
kI/nmlVaI5HwodW9q0tZ7zt6frVn9oj/8DfDKA37OMR7EbrdtkA3jel7GO4GZ2GdE+HIOeNzB3zM
k/TQ/ln40rf+wfVWZwaUw3y8VBax1foFFHtupJv9M9qMwcHEPjRtT4m9pFx3rhGA5Twb3YGSKmr3
17ttMUy7HiOocw2yBt8t3yd0pFUEAwVIsFdoueVPA4cOtYWd3rlFV2LZR/hxyDEnxeiB1QFDcuDf
rgY7IKTeDLR7qc7VZrHseOvzARbwb5dzsy1w1TBVIpzMhgQOcHTYH8o2O9ybmGSOj/f4BTMhzPB0
ltY1TWOT0cXHS4/HPc36uQq2yh+bLoaubP0QZz0hb0KSLUaC0vBsWH9FF2RDaIApK9JtNsOSWt0/
bEDoVBZEGfNyHGYK6EmNYcpoOOlNZdXtMsq9ZYjYfMLSpYsu0N0ry+b//p/A2XvcoWFUbARmIx0h
tX1neAiOAPBPVEDjy38Do8PXBc0Ji5Z4tEjMdLgDK2ww+jCQHR0+WnzHjGg2lJiI5wi4rvI40KUZ
VncqjtcyZwqs56B8VwNc1cGWv5LNxQKQzCm8dFe5gCLYirv04LEzm5vBn5ucnWmqtLWq9RDIO8Ep
e4y8xB2skvKn32/mXR39d5bf3u0PHVXKKFQvNcT0tmZ3MWlsBdvpF1RyScrsXYnzcBSkip3ex2QG
R98TCzxfkvv7XhaO7Pt1+7EXlIT9Nr1ASuz5DohenhsTU/TsJetyJwl9pQvfNbAfcjpBboN4gBz5
KMCYtZvaAmv4C5A/x983dEfrvh1cgLGRhQeEcvZA+ILRlmGvo2AoIIrSS5p9GQCpNhLrytFeua16
Tsxi9bvUO14ApDJCNLgBOpICs6/F8s5hVPkoKln5A1LPNLNjJN8ML3UbFbj8fCXlT5pT0uOFGMhO
G95iEHf7KdFzjy0bCqbNa2jHvTadfCMaGKqTwQkg2Sl5EnoSWLFA4QiQaB05PhhCJAA4tr0V2NkZ
BIu/H8GdgOpaPlvfj09cYWBtY0hA6nbryRbM1Jb/CLvRFkn6qG8/Neftc0Hgrc2+Eji/hx0/1eC6
g0D/VRHIBYTaT/1GIIalbDsk/r5QV1na462fyca2I1TmUWhg6JjrPcb8yNXKgM9cm9w5PlS7/hxr
puqBW6cnk2O8CjQxK59KyqLVuZNGB8cIPi8moCO1iXz6tew+q6owaDukFc89HHfvpaDaBNCoDPqD
Xb+JQIukICFVmd0hew8tHSqI3JC0dAS3VQQsg4U34DzGrE99lt2ULv5Q6C0CScO3lY6I25G+ZxTx
pHgwclM6Vm7kIa3qLlndOxkSZBjxfMEFM0B7OC/v9IZSh5cSSd0OFXptZZz/ovHmA0dQwx0D+Mzh
V5eNsSpfLoa59LLcU25Q7YBpEWRhGAg+t19xlekCZ+DwozfjARMIVDJ5qolQM0BmBl5Sj04b3V5C
19325bKcDJqCkWtkMftcrNoNAXglkeTUe3O05G1oiq5k5pvRTk0Gy9bNEMBRUuQY4Gjmjvm2prq1
0G1/B5N+vYiZtx9ppVLL/MiCKwSSuFnvxsY3m22ErmRjq5PqM/nriSTZl6a+8NR+b/D6Sb+WPde2
qtbB+wrZUDiwA8qvryiv/vlQ1voeriFRj+hue82OxUO7m97VCMzwVLD8twVLcxt0XK9iZloxcSXH
VBGsApCwPxVm9g2kfM8evf6J+9JX8qlNULH7XaZ4x9SgdRf98rhu8BO/ARQ/zKkURZieOvFIo2CK
yL7CAG+nBVWctn+INfLBk/BLfXiuCWfQ2gLvpYkCK1ByHXRQ3XWbeAm+fQeWiEwwNB94NQHIS21m
3tVW0ZLQlzME9RcQepLB010rcRIHPUdgVUH7Jwd9uJCpI4+cs9gHcvsJIB4pUlwITHaC+bm2fnLU
j2omqLjyyia5mECw2T0ZjtF2OrYpqTj7TVxs3b6D6mXZb5Q2kBS9g4WcSqVolUoBZwBpSLdGFbeN
CSYXIdDtAMncgyUPAOpyJYGMrh5RZs4o0K8Yqg5/cLGP/NYhvF6MeH0CyYQRn2mDxcDqAsEX94gS
Ali69hDb+P78i3YCFha0fBHdLTy1d9yba9mzd6/T80hIcsjuX5KvcW0KgVUR+dD9+dA/J2dAkNau
Lp6qkfioOQULxhfD4dso/HoJMyvUofuorNm3KCzjLL306B6QtoqD5nI6WNz2KB7LJaaAWwQjclhA
TGBOG9LUyOxdn3gHANElqAukdlpnZK2GzRamd980VnIYloTd2R9gGpj8Ag3HOz9/3n0f9EF5oWFU
4K5xwmcZXI+e2BH+fEheQiuIV/Cdm6XH/I5OXQmdmVeRC7NczyAURFpOsBKIjiGhq+ZP+axtxZW4
V0DDDQaGbCOwlO3vFu7Ou4J6A+yJzvqdRICxro9XM6ah9DM9Q+OF71Tb2NXXAcaFv4uHgA7H/Cky
FTf6kzxH59hZyiPd02g0eGG6GsqlAsDys4B4QNfmpSkrPJw0fwC3NjpxFMHsUqTOmhhNtKyHNfEC
RweBXWrBzD/nzqIvdevB4lFHyQXYRkCB0U95fQJ9W6d5y2ERlZWGVnzIHnWPd0XMGVqzTgUBo2n+
Cxf2Wub8LUNtouAUyKw97QwKQdbhpZxkdNJnYPVE+Ef1vbbOKf+fJw2vBc8+NxjCI2MIa6S7j+mh
N1mF7Y+yEZGh1V3NQvuTbTwJT/3Wp4q5oGl3LrLGw4bryJcBRDpvREGrMqMgwQBc/5Ffl2eViRPt
SkcH0Lik1Xdl4Z0CnS0KXEDSX3/TKOtH0IuMSEVi5hxq0tyb0ZsAHSHPv7ivOzYDCfZ/smb6w01J
DMJyyAL6ONtlW/0ztBmGXLTFPUW1Ycu/8wsD9u7E1yyp/0/m7OIIRTWKFwEyCytEdafAyxiajJZL
2oa7lqz1xez20i5nGsvxAusQRBlQw7v7wT8lAcpIowskrGmA4VOg6bpzl4pJd3oDr/Y5HzRcZL2i
tgP2iblCjYWSGaZVUPmcb2LzoB0bUD3+rqS3bWoKGExY5wVa/GGT5vFNk8pTLBpRAQ9bsbnd+2Bm
bw2pUeGuGuKMH/Xzid3NfOMle9B8PJ25h3BdvoLL1Pl9JbefGCsBgBRsdkBMsYLKtQonfWlUZZ0C
fbziWkc/8qAmFv+0ClFNGRwuvZN8LDgYt21EEImsCXbPeDuB57wW2RqXZNAHDKGf9qE32L2LYRNU
eC08+QPkx0umiLlKV1HFTNrs3oBg1ocGQ1prw6deAXbsCJt6M+3QzjzAu1s4zxsFZuIMlXmSoEkD
NOh6cxoCqI7PqoJKAggCWhAATeQbA6ZiaK7Xryf6hsByqeJ7GzBDLNJReN4QqeN1mX1GX6lFvx4u
SD658V7fPqifoot2vzWPBBh68BqT4k5x0YIe3yK7v8UCkIRqHIuY5evdjnmghXXZQ3v2qAD3ZsB4
KfQH+DKJo20Lr35SV9XGcJeYQG6pAWaCZzqklNwlL7MOuuq8DhA87XPvAvW1pXNBkr+lV8FSoSjX
wrGJSfXMra0OkOG3EYBgxV3019l7NlcyNpvh/85hpmQq5gUFvIrltI2lrLQzsJ4bFVwo4rkszMYe
LHRcriov2ifPFFPFFnTujnTQZqMAjxI8uGPlmcceh1qgZpg6T9VH/VXzGEVyQ/2DERG8ECgimdNa
FAi31W00ki3IvqPvV7JnGlDF9Vh1FWSDQfwre6q99CBtgEbTsW2jpBOVKlI+8s8LYtnPzg4c3EQq
MCVQPORAZ9cMw6+Q+i0hltuoYL0RPG0zbQyL+9uYIyYKEH6zWHe+3SmgOgxRCkImQA7U2dMUCpdo
0PqiZFUcu1tHu2JXPOLbrpCWgiuboL2qW2kPCxtlse71RplU8EwLvIic0NzF8MM2FVIMLqQlIi0U
6P7kG6S2t+hTMzEJ6fN3abeBPxJQP6XNzEjSDg1IkCrUUcZVZoHQ64nxHWm7fl2vEtd4BNmX1Vst
2uQkpz5FZrmYWWY35Wa/rJ2BjYpHi9cs9lfjoojkrC2R6AUVO8v3qG61rVcBcI4uxK7jgQh/Ynfx
895eIoQlyPLiA6P6i4ncWNiPHEyfosjQw5jR8aiAA/4ITpNircbA+2Vu/owy6Tp3RjNxfUC3l+zH
LUiKYcfhRqLpFOlmYIWuhecln/FpkmFe3r6I0FcwuIkzHqoX2VbPKnkrv5DosgoL6HYHfUlLhaHv
iuDs0FGCxObBQoE5wPOKaMqnTS5LUO1uzZgCxiNcdpLImHUE5Ajv+qvRzK34UX/+zxF42PgPyfrM
dE2JMQUBk6zss126b23AD61Dbg8tmdBWwS5V895v64ooSxHZnQ+OgFQEehht6wCxzD54mnF9I2Kq
M2b5YYA4SuD5m2R1SG4u5rOYMZodL9wdHY0rQPuBCYCt5IdqJZGqpkUolFTejuvgNO4iuHicG7gZ
pHVLQcmtacRkh3/S5s6sVmBeU8jxJU29EF0PpRfa0Raxph04k6M49WJ8fcehg0QwB6PvCSVZNKJf
70/nJu2CKZPs6kzmuEvRrfxZW6PtP4evnL1Ivs9+bn6cOqgUsEkMiwD27Fpc0MapeEm7EtNyLAGN
n4jho0f+oPgsePfKJY6Y27y0Anw7kIN4XAEKEefyMLu6yTGyBjpqSyvQzloyxTipDfcI1qfLH/Q1
UPEBw9K2peNbSU2S9+wrWdShO1/15yJucFa1OmSdCrs4BMg9RhYPUNkqR8cTGDVkkVZ77mEAnUhr
LrwId3SX+RWYlcnrLEE9e2jRglOlyQS5Gqptq0uGNrNX8QAf8yDsKjN+5l2MI2BNLehXRJdbXpFq
s4i1W1rEzNsL/SIX4g5foLUFT8CgOCCVRevylVGMgFJdhjTwUWXOn3j7GLw366eFQ2DP3kzjfh7C
NxXwjws8SlqJiXGQH3uY9uMIpwgtNcNBT0iNej0ykzmSoM+i7Z/iZ/WZJ5eVuOuoYT5KTmZmi7pw
5wLA00OaGnB7gOLnjYaZmjfZkI0od5+apwbzSDA4yqsOHIrBB3nXLAbld97kK3kzI41XM9cvBeRx
K/04Wvw2WkuFmT6XaK0S3NiJ18lBoUv4WemOw4VaGAZfgAYPjBtzGOs0xr0idUCegfxLBnOLAL4r
OFrWh2Aia2Z3x8CS1hpoRZDg0Um8jl14+la2wihdd9iMVu5gJKt1Fr3qnKPz63eduBM4Y03/VqfN
LkaZTZqaVVideqxDS9iIgLz0FOPYC3u0851v8ebX7yLveQlXIpmN+KGGslKoZXOBSO38ElmTCz7b
V5GGe0+grMXfJ1lIZC+yJVT9fxe9uNvZDVQmo24qEaK7L+1heun373DDHMxmWR8yZ6DJEs/ZnYAW
x4spZYyZCz1+N011AsMcygn2GpjhAyDicUjSr9GqrD367p8vZnAWkKdxMU0QY3gWEvTfHeCzC4/2
SZT98aih/D63tprhB2GtdkjQWykAJCATsr5xDl4vAjqu2C8XItjaPiLGjiON0/UAGhf0T2hJ4GjV
ybARLDAM73TzUpBV+zLio/RPk+OTY2n629BaMFC36XWAvdmUHF1gXblIrVxrRhIHESA3WG/yhDTS
ZNbv6J9A8PW3cxJwcbqhpxwAE7C6lbr7z7OgEA6MO+hiWTco/Mdr4VISc3WmAOeOHqhXTNQc3gfV
VGobT39OpMPvmnibzIc0dP+C4JvRwqBEfy1NU9U8jIMetaAat11j6EyN9H9eCofxpqifhaNp6EED
qxLnTXStfI6rpS7+O56jqmH0DPMcgbSbUyPI/ZCLQY9x6/VLhnRHiKgsXvunEc1B1sJu2dnNFFEH
GgCkgyC0AkfLzHWM0iTootpH5wKVaX++yKDkJSMGtD1Fm9aV7AwJpfxkgO4ehdGD4RpOl6PPTSWY
5tsAAPT7cu6ZgZ/LmTfMqIWf5DVnZDT3dEdFNSWwkq2/Qm4h3Ejr6LwIBLnj9lwJnLmWwWWsyiLG
/iOw/4IvDr1mx3alQdTw5IMVo3Q+F7Z4U6dR4Dv/O3F1ZtenS+ZLfQKJF9pioiUBU8I6tg/o1EWh
RHQS83d594z6lbzZ4xp2l4ueVZDXmq0neVNPDZKg5p7vZcq/FWB/xXRGc4dPHCKtA137L0z71QJm
FyoP60Jtiu8FNNtGtKFjqv0RrJ/xqPoa4TGLGsxd/+mu4UwaMFbMXCAsmlNwRHGHUbYJPKqRCmb9
jNLJ6R03Gc37CIhCWNPDGj0bhw7D5pZqkbcWhA0BxF3S0BNkwGbN7JVgoGv1orU1lFh8ZcydkfXx
J0Z/fmSBK88GbQLJYSkfL5g8dvzPJ4JAOihV0bqCtD/+zFIsss6Finjpatrg+QL50A70PBCL0mOw
7an0JOEuo2k3e1gli81+t5Eaal/II6ELCo1YrGXn2ngGF3XgpKKpqbgFdRlYhXU3oc/FS+Em9pLt
ui+MoUhAQ4dW7DmgaZD8To5anDOHfOi0MijzFDJ3slBPWi2appsYgW3th7SZGoepFkyqga1VlroO
1hwJ96kZRUTd/5E3ebxwbW9BrjNxMyVCx0slCCjqIuatzRIIBUyY0FK0/CBjRH+/LLflqZks9fqr
qUIMoGIHWZd1Z70Pm8RBX8ALw45z9rBfzAbdvDkzcTMNFeQOHFZsa+1LZ41v2qYHmRNgZzKIPYJz
69SPx8U7eVNJncmcJVeRfdIvQgGZ/0Pade3WzSvdJxKgXm5Vd/Fu7vaNENuJeu96+rOYH98XbVrY
/E8OAiRBDGREcjgkZ9aspV+yTWiTWthkhXcQzJEy0BW0oOgcPdyveDf3WJenbxGf2JZBcUzqXxDj
oCLwgE6yZqphW/g0vpIfrn8QUXTs3BHp612xZS7nt9ckZY/yVCXq+KQkyykfOACLBlxVCA9aBf52
5LwIPWZrpQfdyr3bfvTt2kLZpVy2HSYj4yrYBeeYq8fmx73i8f+P/oP18ZHLO7qkoNBA+U8KyaNQ
MHpEuJ3odT+zA1hBgGbLQHBUO/2PaPsj3HV7dEndHt73y8nv8f2xS/mQkUtSLMdoVSHcEypRZfTv
6o/aEQAaylPz6cLqS5dWYw5qAYIKyiq4D7WS/QwMax4hlpPbmXHXOCdhO1mn+1cfqgGkr0Y7ittD
9PRTNac3MCCYgeuF+wjsm8bjEzOXSsLA1V0R44fUMsETAVmk0KKUXBELRZLLNWjI0egabWbcS2VT
uaCVuxhQAqzueBDVzOeOZwWotd2L7hb0iYEZAIlAyrNCGSWgZuJrlLN7fVOecSu0HPWEIgXPuK2s
jnFhifx88QSOeGhiZCMsVU4PtXW8tXKDMZrvNzIyj7gSAVhPCN9+IwUXNhI9kxtfUxH/PkdoYOKJ
4WkAd6hb/Q7MnjPKH6F5HMwCjA/aVmRcsdet44KgICahO5tO30LrKqu6Eas47cTM7iWrxAPOEjx4
8P3ggVdDMUPOgXknJGznBlqLbWZv1vdCEJkDQK8BwBTRKEZzHHV5FApJgSZe9dD80O+DDMD3CBmO
6VNz0bz9Q5pN6b12gkceWLXyM3KNnrEMa6ceFDChjU6ciuh8Xi91KQbIS3ZRY2XIz7vlCY29rnLg
v1pUoErQJ4nGX5zpVxYp59LEqTOaHBZ/v/pBMTqcDWBBW9Cw1azqw/emMKLwuxge9bLLylEF8UII
FXZPvYR258Q2l4Js/GHytC9GZFzZn2DLEoDlRSYbM0qdcHPWpHwNtUaccBgPxFUyE748osVOPcxv
DGMrQRFPVcCHYQplPBreMUZqVQbgPMZjyTjxzgy6QDAWQpDnR2zGHrYuwx4J61TYu7JHHTeJL+ez
JGaA7AAYfZE9wizuokcB6Sm7M8zWkS7k4CnN4i76pTwyrJMQf8s6deiMwVCpcw7rnVWQB8Txo3d5
FN91m38ovmor/MkwuHKKIyMKxhvwTQFwQKsyiJxYzZxYQBn7AOD3sFM9xTmdT6gHlBuInHmpuUMr
cIdUxF80MhIZ4oVtaoPMda2JrQHbxaU3UQ+w/FPi9c6vTjNZJdG1VV2aolYVIvdiOoRlA+b0/C48
tRvuwF1YRd+1MIcBQViWR4YRLb+UlVZrRYCdK2JlBpNNC1oZ1PLB9LKtN2+hW7waB/ExvJ/2MS4z
yUcyMZz3O4/Z7xn98wFUFKizuRsNnnwAMLHTRQU2SfdGiDzxXwBfmbUTuoC+A58q7ECJ62rQFgq9
8WSYzyDsdxiuRUZL+zISzBpKCiARQJrtOuImdVTNEV8DvILLC+IuMmrdMUTgDQiXgbyJ7A5kgrzH
Wuu1lyJoBP8YpjZRzkH8qhlhGN0v85bH4c4DNkU4rLCBo/Iv1C3ItP8xSDOw9EETQ/AdBt+DXVOZ
P3NTxLrPwFFONo98B5ibGHO7FoKXFkkcWVwqlLHKOkWAxfiOt7qf/mO6595Bs3OUWPXK76AsanDU
Lk1V9F8qLZlNN9wC9bvL7cwzgIXC4BK0VkNKYyO+yPe3R/j7Of/de9AxBT481ErpUr6COmGranBl
40HdaXvpBWwQaDA/owcRc8u7pfUCV7ZS3Mf5DW8Lb6wy4eqNAa6L9AbypUDpUMdcaIwp3+kYuOoh
CWDFXyFw1cfozNmpg+7TLQvGuXqGLw1Si9rFOnjvURkhbZhIyw7my5toNg/TpgDZ+99M72Jw1HWo
qXBlrX3YKhzed1T0xSUmj0I0aDdfCF8TKf6c/fNneR84LV7qCerS/H9fCgRgFbdCAK4gogGsIbVT
Rz8UoIEz43bq+V72a3bb/ceM+6nmAFf+EJxLTw5wrbg99u8debCqKGRJwfwJBAWdtsq12RcSqQZi
tACljZMdBm+EQytmDgE2dO7zyHljz7IIP74DY4hhsKqgCAS+3m+YL6lKxqbP8RTQRGvcVzvhnrMi
R92CxHO+dNt+l0HQYHwTvliiV2ubGChS3QCvJs+jBEZuWYt4MdYFoT+ZyAV8dGNozQWbFNtYbi1/
Iz8AkrQLZVynOuYrmvgRtY0BhjbArwJAKeab8jMZ76tomgW8om0N9JX2qfEizTFFySkPvqMjLBNi
ZOZ1eOUeBSQ0MqKgsUVukn506erY6n4Ks9IDyPtSV3uVDNt/aNzZmra4ubnNZDO8auW4g4IDWAsh
DEo036k4WcwCnxgcLqS819wTXh50FOPkzU1549+hlGvzNr/HC48RKFe9GTdW4MnAKgf4ERU1phlV
/awdSf5nfgXOXfqIkck7Rrv2Rd22l/JeDUzhJxM2s3JxRHsTMJOaqJBOFOp0hyLvoE2lhiziwTgO
YNV/STblJjrUu/RJsBqoem2Ds+/4P41uk3wwg/M30AK20tI8FTmkJmx4g5jv3eKI3htwM+YfOAQB
ZGw2YcG6WJFYf+3GEvRAcK3DC5qwj1EXq2kQ5jHrpQbPaA73chG/N7hcSUdxZ7i45xVeI+FQioET
3mlbpGQaC4kZVgD5XXj99hmAKRmAqfLIgVOTrva83nIJ/nMe3auVhRyCK3k9PgVcRZsOkKwQZO6J
lyNgc1DRULY8uGDlw1/4HHD2wMkSOjJ8Cy3eLU+zP/Cj3ljBc/2pOgK6K06qh7LLT83JNzF4uIXd
xKBrXjmPr41SSx4pBiixidH2c0KToGbOm/ouwonVuGDlPU4bxob+Hrqu7NFkjV0pEqFA2Hsutzrk
1rMLZwpIcN69GCgYtgfhcLlt8fuWujZIBekpK6BXmsKg9iC9tGiZAPHxY86WCfl+eby2Q11sRn5u
426CnXhbAwZ816NfwgXpwiO8yCm2k4tqle7kv19/fuSyMosrr5Rr+1TECtTAlxuykIPjIysvH1s3
fsscRKz9CDkrct3Q4MX8Ntoef41n8SRCOC368LHErJzrSn7s+luo86ng81jyW3xL8Nw5yCyDgxsd
UdBOA+lq/NG8ls+cFx8fwsNgxR6L+2PlQnBtnTozDGVSlISsxLRTHd/TU9MA0khANyVpi9c/kzfu
om+YmSniSFQYQbsoLgN49yMhaVDRjMvGiRNbhBH1Pbdb0Gyc6hfhWDrZtviqcK9nlWe/B2uw2eKe
JeCcQpGSvuZNhlhxSmaQy+b4qkFHKXP2LS7VsjWDppLQT/guuBCeEE7NqTDrXc5Ig65N9OILUEO8
vv8YQyWNyYwv4DYAmVfOIXPaD3Q1eCko14tP/7E5Dy/1O7ORZuXcgF0UpSUgk5GEpQK2osldnXNY
YNRm36GRBq2hd+hsBtuHCvyrmyyxmCfj93sImew/JqkwKQXzPCQ+hspb/VbYBJ2tnvsWSHvB4t5U
UA7EO/HInfkNk8+XeCvtVqCywS/SkooO3etJFpVyCqXWR/bBG+/EJ+AIYxvsMRscRx6SyyAieKi9
Yf/8X0dNjPePVWoHz3o/TnHANehKzUOz38e/0P+LZhFT+LptaCWvQGb2jyVqt+a52iSRjPFlgOUe
29ccOWzOKdB0B5HY1mPyjJI4eGs+qZWsdb/UhB72IC93VPA8q5zXHooAW/+Bd380G6aSycrBcDVA
Ki7I6hj1vQaD0ieYArLDzFviYHavzWMwM8X1Vmre4D3E8wt9CrhGfivoA3+ISnSFhZtSu31tPPEN
14eDflKAsmKs3JpnauiRxEWVYBXoWhZ0zSpjzoIWrIPBvfTQ2wCVt3fxK9R272XZ6aAe2P4AtRLr
CsGyS3lMlKtSEiSwK3wmTvic2xE0l0WQemuAtFniUX5H0pX3SJv834wYaHYwgBBWOoN644aq2OlT
quGM3ZV3wlcDaUyEIP4J8LLg5x13mH+kYICWWFwfa5c04ByxrOgeRJ2FRtnmcTXwILmGC51GN7Qq
wOmO/BlSSp+Va2y7DVPCdqVOCzcCfg4N2tC3BnnrddThUqWXhwoap90PvXOq3hl34M2UvHQXgbIc
tSwQ4IBbW3pjzPBaaF/apdZWyOtYUGtidzd42om7x/F2KDqrPbROa7VvLAHQlTc8Bkr4RADVBi6T
xmlLtTBofBe1lvE5yabxEj4I99khIRJ9ozWAL5RDGYvfFzavmYyxrlyFCRs/mjHAKYNuVGqO+Ths
hrqC6UYDew+/83PA2GZnOoOXbKM/pAepNLMT85mxdm8AKRlA6Uiro22CikdSkVeJMmOKW1B1Io9s
+g/B9i08GGwRGhJL6Vi7MCVTF4R40I3AnzHCEigVJPyOykfyszhMJ3ClT67sKufE5d+Dt5CNolp1
pD+j/Lau0yAVHRklaZNClhOiEtox37w9+VaxZ6/lakxamKNeGUI/tykUCTGp6I4SIOVmRQfIKFnS
PVGZ1u7SQ/YXlPtEfx5ZXJTA0e6ILMX1JhXrEZhiMW5R0gdFNYSRN4o52uN+EEBMile88t5BPwQE
y5fxzPDdtfvQ0jT12ihHI80hatHiVqJ8ik5eIAuVEOnxE7rzjAuk3r0AKDLfyZnBcOUAR/QlEh5I
fiGBQG0bQQwHcRRgetrhyuAfBLcB0QJOujPK78pO3qSX2Ls93N+AZcqRYROdU5CrBW6DxuQZwpgI
fQSb7SMpAhfoWS5x8wsgcon7p0NaSEYnc1EF2alH/OAuNIe9dGa3eZDNeetDKD+rEkCwhhQfopxS
6znZp6GZqZbY2jr0aoDU3PyAXm1lco/5k7QNWcxjKxHrahqoVS/GOjGGgkyDC2FeEB28NqPVb2Lb
uBfuWyc0NaScrdtz/x03rwOeCHAB0A4gSged97WXR3qZQEIrhavt8rsDztv+HJ8hpPEIHwf1lwk2
frf74uxLjOfeX9gWsMcgYgRiel2hjqNBzXkxnrLWqmpIuScbtBH8iiAMmd3Vm3yT69ZZfNBJthUs
eJvp/rb13yV/erFJleT3RQ59tlSkzrQpCKawxfsqN0OL36k7FVtdnSCgSwilk61yGNxjvHs7QyUO
PMQPECC3073iVW4OrkUwizNJglaAucAn/PkmOqSX/FDXktqgcHV65ZxgJ4E7tLikL2itA19D/AL2
WueS8KZyrvaBDbg9Ot5uT8va3eQ33yKRb0MjPb0Zk7rMpcyAdhk4oOSdBHLkkLCt9cizgCnoLJki
7n63ba5lNK5sUvtuSv2+VnXY/AhACXw3vvDn6cy/VvYbaFAAg0TEtcOdvMesb5hMoiuHy5VxagcM
hhQbRt6ThAbpcykcf7ISj4Ng0wBZFcGMwOGrMzNKqxuP8Fr+M8/Ubg/AYuGXCcxymxnaaYpZ7JIE
Fd/m8656lE9QSrPVg4YMvMisNq8G3KVtKsi3E268k4T5lk6CO6OSjovvx70KxKdqCzv+zJ8MS/Jk
MEUkLw8QaTX/gq4DcWf5CdTe7/O2HlQfnyAeJAEu1jr3szm6nPV76+Vu9lp62k4CbcRtX1ufd4hT
QfhShUw3/eIfe3lqgh7zDvo2uFaDuNqZ/asEbhQNeZ1yH0OkAC9/EIr61t8dMRDGQgkCpgli8Dre
Cnk6xBE//s6uCHa1mRD6PjDr+8/8uTR/ogLxOJkgmrfSZ51Zu1w736AJhqYDCDYZAChdG1f7uk6q
GcYlwi1kmCjbnrIf0AuwlAtO9xq8Rr1VvNVQ7yai6VvG1K8dcEvzlMsPVRRl6kjGDgqSz/E1OcTo
Gi6tACoJEC5KfhCR+uz0ddvsalDVIAhBeEEImJHKSWiRNIDAH4WQGhzrlx6ZSu2Ug1a03CabATQ/
EkrkSoIIhy5qNNXEDjhCwieZSVLyPdCA2QBMslBNkECgSddwu6YQgaxEKVVERHt1+YcRwlUFPE61
jQQQ7+E1sLoP0KDdHv/vg+z6oLu2S0VXoYkSfVKxupr5qO/Su/ncOPOpdy/gksK/dZDF6PDPGkjw
zUfFwZ3jpfE4QB0Vp3baTfwsWEDa4wws7grs0+GFSbpBvuDWF1J+qRdF3ZUS+cJT6IWP4OODXJ8O
vit8wb4EJBBcCDvdFO8hZhKCmK5nnXq/q1D0FyClg4s+hEwISd/1zpCTqSsHEcBH7XRS3wC892ob
FBtmDTSU1e5LxUSJfVtYn7iEmr+gI8e7ic25KeITCz644q8yCnd/voXy1zQIAIoU8C2oPyOtDwjH
z3cD0gT+F8IkYhNuv/hTNWtCvKlsOXaCYgXWffUJdLt3ofZVnCr4BBSGM3QCiRBlV7cftZ19KKb0
NYESpXzxOdI5hDo8+FAAaxnepPtP9GG7xTa1BjuxWQ3HvzfIjUUyKEeWZ2yshMdXiYfoHp3N7yAn
S3a+/ZmbkSeeChQxXwbUqycXT17WNlq5pFzPCeWkWdgURk+WRfc+OvjgJnxADXm+ADn1NqOzNL4g
ZaPdaSf/qJFFYrEyfw/eQAZIINpDvV5DaoNy0Vkwkq4aQlCFcXdyO9nSlLyiH+gp5tJ3wcfEp2hP
aZnlgO8JVpjFy4xQapDQRV2TlaTjq1IFcrasN75kJoLXQ/IWpF6ipc4AnCCaAvlzO2R9Pyhgk5To
eRRrESqpEoTcTVwuEmSwId0rol1nE6I04zRatUHYM5DGxS+eWs4xq2ajKDGuVA32leiJfbkpy5+3
B7KCj8JIFlaoIy9u9TptB1iJCLHqhD6EIrmv/PHUyLol+HWPxHxty0QeslYe0ZfHAj18TyVcfwCZ
hgWKxi+RYi4yeG2bTK8qGnrGOfrkpHLDd5VZtwVj5dbOuOV4KSdVMqEfeh/jzUOv7Z+j8aWNnntm
XvF76ouMikhPGehfRF2QGlUWZkLRJXgndcnXzOtfmTg5oGw2pSa46+XPHi/KqANGqZOinSwC7J2B
ND2vGugRqGEM3ruvUhcOEbrj5DZnKJIyPk6n8nK5prZR4GPKh9msov2se6BFMxTUrnkoYLPAjut+
DLQqIoIG8UnKj0WjbfyATEWuT2aZo5eUK7ZynjOgDKvRB7fWf8xQjjzKwgCoFMzE/UtbnroZl2fZ
1VPdmtDKOFta3Di39w5rYJTnTq3gV2EPi3w2W60OnSt9EqyiHSuGz7IMUT4bhGopCw2ZQe0pUY4A
tJtlzIJ3rc4fqkZ41gkkm0h5rKwlZSQ0QMn7YNRukpchPgZTbDf+jznyFFSwG5VFIr26F9HFo0O2
ALxWNClRWnad6hOcfKS4eqV7QwOV+cPUCe5fLJSOsg3awMBrrFELlbSTOBcJ7CjNZM3yNpwFp+MS
57aV1UC2sEKtUqbLtRajjwOU6OVd3kypG7Tcm9YCjyeK3aUIYlZ+imWROoUKyRf7scwBOeh8t+je
KgUYeB4Xni7YiXGyvT2+1aixGB9160PPdKx2Faz11ZYTnuJ6pwzhZa4Hu4DKq6RH3m17rNFRDpln
cx9HNeylzehmmnQu1caU9dSJ2vg4FmLK2GXr3vivl9BRUW/FVNMieEkvAME5PtbNr0r7Grn728Na
P3H/zCNNXAIMZRSXOey0hvjeJCBNqeOc20MN/E7MMjRtjKPq5GBftfgyA6RC7H9xbckiNWCNVrw+
oJoIsUogo605V9TtEujZLoWMgMbKZ6wuI5rlsO+ADAZH07UhQ1Qz0ZiwjGF5yCp3TC5Cibxt/RL6
m9szu+qgC0vUCTBwmpHPIywZ4nPLYx7dHFmEvDa7RDdBU/E3/kJ6SgnHCdo5qagic0PaRj1ZxwqW
IsHOIGzYzuJBTQdG5Xl1sRamqNAS10nJlyAFsIBdeNDF4S1WJisf1G2tGIxRrZ41C1NUTGliLodQ
GCZRDlDHMVQ0zXcfss5UI/tehsQFaWGHiiaxDHnd381DOSiiZjvHS0UMSzuHb1TpYwu5nPY865bS
2redhDWVVFRJtHDsihpTWUmy2YpGYaY1qHCh1zLkCiukrOCIySjRfEzarMlfr52/yooSwpywpsTj
zxQ1I14MTvoYbNssevXzDL3kTfcrhl5SYqCHSoeOSNzYceXbEOV9kZGKuT16Yo9+oC6+hyaH6Tkt
L4cOLVs5UkgCcNW6DCquUHWUwuVUOzUcsFf9xYyDcFABHSBgvrJEeRRXpIo05jVs8uhxhnC2IxeT
PZeg0hZlRqJ+Bf8i80tjlFulPVcAu4QOl6zaS/2eVy05uhsyu9CeQE+TosAfsW4xKwnba5vUIuOd
1kLinjSICbs8OmUtJrK02/ghkUy1s+XiEPCbJHZQu/Lbw6RvhGEXtvda5NTqPgpYeYC1HbyYArpE
w3GTFEopPqdRgvchab5UMfHK0WdUA0k0pV0JKSDweUCjEQwtVPgTyqCQogJmYq3zRjV/E/T5cttb
146OpQkq7BmBhAQ88MKWHDdmI+8bHP4zdxaSZ5//8b+ZopxUNVpdawVsjLoRzDC7NFzlltpe4XKr
KRgzt75Af2aO8tG2Cf0shcC3hUBk8eAg4IDQlBnPoXUjRKIH4stoKaAGlIyGHjUcdl3SoFsyDq0s
8PellDOWaO3MVUER9I8Zaix1lBZ+NZN6YH4Y60eVa16b/FikratCcDkEuQ/jfFq9Pi0tUrttluSc
j1tY7PLRCouN8RODk45Tae4izponq+tz9y+cAx0ZQGD+X3P2dRRvcQ9tO9L7yAcAuKFnl9MGJ22P
hvDYSiwy/NV9tTBGfr7Ih5RpkAdIbOJRVErOOETwRs4C/7/ll24fCKbQO7LwXBiXqkaK5LkDhz3r
vbQ+x4tvoPZ2kM/paNQYsKqahv8+yvdhggPZkTmcYKXjD7Wpy6dGe7s9z0y71IYvNS3UhgZ26zkx
oSTI95cCFHKiW0Lli0szs1RR6JVtATeD26ZXt8tixNR2ybOei/MJlsvOSXloAKij17NeNOtLS3ST
cHGCLjm5Ey2WlhtmvuACUlKcebtpoeYjtd3r7YGsgAVxGkEu4h8j1MV+MOpWM0agBgTjBJngVnwx
DK/m7jL52EeQtnkxRK9pj3rx2bJoOVaDwcI0ddXnqkTmeqR7LAlwjU7hzTl65ELA2GreUiEFyGkK
Ixqs3WeQOgAOHPBI7RtEQinzmA9mApEoH6f+0BqmFrl+CUCGBGHidqMXDmN617LNC4v06drrYtpM
OSz2mteKjlqcp2Q2/R56f2FrSnhtNKXJpywc+Kp/guEX4HbSuks/NiTBQD1egVmDf86j2ol4IF+C
fsMY3aqHLsxQG3BsjWRQC9Sede6z7cxKu0MIN3W/sjjwb4Pfu9YeQHXHx44YvgfVaCqFxjgdiYlv
94rFJ1A7cZTCNI1DUv6uMpsPFTeR7yd5PNcd4+han1IDGq0yiN2/JbziWoeE2oiaXsHdNeMl8Q95
sL09n+vT+a8JmpY66PKq6DqYqHLUzLXSHtK/yQ1CzeSfUdBt8pngQy6YjEJBh2KdFHYw7UMmo8Wq
10PhACwzIEfXZWpn84GQRpwOK2kSvuHvnlDrm1orndifD7kieYN6ySGig7dEwTgQV4PKwjR1HkJU
NpujHi+hVHgux9A00t4com7b+W/S8N5UM2MPrIaUhT3iNosgXYWCEg89mVBj9qR59MSBd8pCNDOj
PwWV6pG6RJQK9m1XYQ2T2nnZ2I8ST8yKBvfM+R99WoVmK01uIb0LfeYMYslIKqw+TiGHAlpa1JhQ
VaYWtQvlzGhnzGwkQhdYHJ+EuTxEQunpOqBcwlMkTJsxwGdoEwgefGgqmwb3goZcU2+gTq0O7u0p
WN0tUFjggT6AQg7dQSWP0dTFio4W8mr0UrG7H0NWTY0Ej2/B5V8TYKi9Xty+xBt/DmEC+JJBOeI9
GCeeLrvS+DdRbGGIPuo7RcuMESBcX/WtyIeKURuaZTJv8pCVd16NYwtT1IEv6mkR8WQZ+3bTqxd9
eGkF1jm7/q5eGKF8JVfbmZ9ajEfLAiRIJXMA8ihBO4DfWnHutJojkoxCwyrXMQ1T2z/3weofCqQn
mYcGoB+YM7rc5U0P/FM9mpO6kapjpf3N0bAYLRUD9L5I9JiD0Vy0NU42/cDTmp5xd1ldt99yj0iK
AiZPGZHyNBt1sm55om/GCLQMk+pogmTd3lWrLr8wQwWWSlQnPVZhBtIQZld+1AVo9whFQ+z6/sgw
tnp4L4xRhzfE3rWinmCsmnJzSo8lGOCm4EdTzIxwyTJEwukiSquBUOPZCUNRfo4HD6x6poZKX8So
lLLWiBwWCzNKiQMgieEIPLp+siB7CPnJzarm4fYarZsBZSfowVEgpSGt4E8OM3RFg95SgmyBNKE0
8DCKwl853B8rVKDIk7IOUJcABWCrbAQjfJyqyItzg5F5WD3JQG34z2CoUNFFWhp0uoEYi1TKHHqy
nztKtGnxQq8Ce2YlBFhzRwUIvfYHuStgLiiOoQgqvh6SuyxoC2tM1F5F/is01BFTlyHZa9eAfgCK
N2c/olQH2SCfID9VZYPkSOncPd72jfVHMY4qdPVBkBCUItc+KHdc2A6DD7aP1lGgitc5bQiMU3Es
i53R2pCf7gAmCEbWmMnEfTsr/9j9DTda+H4ezNXUJxjzLKCbGVAFf2TdQFavlQsT1Ck59VybpgJM
QNDY5jCKUtuoCLRibCVjYk2A+0JaPWApWLFGRm0ELYeYU9rDZRRO245l9zzXqXd71Va9cjEyahMo
atQ1fINFM4pDneVA1zxq8M7bRlavqgsjlOuDzkLnpgnjQFbflLltgyhYi5LZYMHUETLou5nb3DbJ
mjpqI6QDn+WdCJO57yOpnu6g+/J+28RqaF+MijqwVMlHGVZHzK0A883rQ+4XXqceIuh2/I0hCTTj
oqRI6K683lixGg6+LHEgedGGs5DFgSXmaG4coROhyy+3ba2ewuCR+ccWtVR11aStasAfMmWPtMEo
1LbU2hLaOsCnc9vUulf8MUUtUZMCBpOXMCVI3Z0UTFYs348ZCBj4Lvjo63SLbnZnKH2RMZ3rLv/H
LrVuMp9AFzbBdIqI8R0I+tTgKRgHRoVnNRIvJpK6YUjoQPIlMjpdttv0vpQjoNYg6qi4ZW04Qeje
nsx1Z/wzKPI5iyA4d31nCBkGlQZOjwpZX3pS8y6rLOgoyw4V5IV06PWKx7BEIG1G8varIlTlkoeu
iFlRl0TV74H9nzGBAfR6TLnOZX6kw5YRPkXDFmScUgLOws6aByjnJQ+z8WvkHwu5ZcSOFcIIpCb/
XTu0214bHjk1VecMhqMG3Jvxr8Y3AlcfebPFhaRKOC8rH/p+Mo0eqix4cpa974o9FBUlaCr02v0o
V+cp41kl79suBTbd68/KW01u+hRr3MZPbb9X9EtbhLs4fVbV96RWGdtkfXuCN0yA0BzUZ6moIwlT
CTFfnHl1yoM40eoLtK9LDRSitmP+YwL4yggZEWHVuTR0sGkCMjh4alwPcEx8UYxqBG1kLk0tdJr2
rZF+Virjzbueel7YId+x2CxcN8Vx42NoWrUt820WgbLqM603WX+ZBE8QcdZ+1d1TlV4m2bdvb9TV
RVzYpuKCrFdiq5IzXao2qQosOmR2UNTvdLcLbL4b/scppeICRJ6EWGhhLsh+VtFRLq0KWtAKY1Cr
p+1iUFRUaIxYTUsJVvpk3ipK9yV0IuO2fts3UMm9XrOUj40yj2AiqtDChrjGIcnLndPKvb0+q6cD
uAvAWc1D00OkfFA3erGNswC1j7E4cLJ0UDP+Wa21+9tm1m/LCzuUD7ZhmXS+hBgjDS+oDgqSE0Nt
SwARYeDwtc1BXsk3w45n7Op131/YpfxPnLim6WbYrYFSq/tq58+Sicej7edQIkzAEmv8aPLws4xB
xVShbaJr7jQNeOvb419dzsVnUH4p+XMuDS2JZWm3K+Vy3wAnl41o5OFmhqnVK83CFOWcmaGUA15f
0CrIvhQ4Th3jcVe6zfACusbN/zQsmnE9aRI/l8ibMqjdIIws2DImi5cZV8/VIAKNLBWSxWj/06lF
lOVRjbUBTlpNntz8BPipLDI74m2lfar5hrG7V0+ChTVqrYxOS1ptxFrxw7tYP6n9XjSeBz8EzHef
l+7Udow9yDJIrVjS+JxcFGR4eWwG0IbiDkItmnVxzCRHUR2JlQ5ajV9/Rkh36ShhCLCxiDYJlBTM
CZmGOW4fb3vGOvpmYYO6VPgNEFT5iEHxKX8xogFNg2nRm0UmgvohHY/VEJ/4tvmspQEgcHl+avx5
y5GSVh2doloIrbpOY6dIJd/Ke1S7oNKdmbHhc4wjYz0C/utcdHOQD8ZWJazwoTE/7zhUMdJSPgYV
JJVuzwjLDnXBAKtLXMYa3Ao5xY3kF06lNSYEIRhm1veKRrKkKL+CPpE6OFS5AG4Nw9HUp16dzSaz
uxacF6BaGy+8ylQxX721ggEAnA9gAgBn5LW9YNBGP5HhS2lipdpkFt1dhiLvGD6OIJLLNwZAyBza
RXJW692qEy8Mk58vbjVBZHBpQVrNJq3yuHHwBlYLzGrQXligzsY0zBQc7JjKEWR1+eyWqm8n2qaQ
WZwzqyH7d5MpJlDHo/d6KFocG2MxwDXy8F6pnAiICh53JNmJetZBtOqFC1PUrPmj2PN5TkxVF7Rm
mGrDm1kQMyIaywo1c1kQgiOAvDm56M5A5T8CnDNnNXuthk2gl8FUChb4b0DfcAAYDG07QFQISJ1H
d1NsFaBtlpqTkTpxAp5UiXEOrdASyaAiRT8bkTgB2y61ucq0T7JEg8k2N5ODcj+d1cfmKJ59F4S3
r2DPwRVjG/zCFeN27Fjb1Au79Dkr1kkeC79TIvNWB2E0kLHxWQz2nWBP8eW2rdVuyaUxKnKDyCvp
cS0jPZyGCQn7AHJAYC801XO2y7xyb8wmhHrTp8oN7AT6xT6IVW5/wtp+WH6BeL0fUNKUIlWG+8yj
28X7aUKO5FGvbVX4cdvQahlraYnaeSBqzMUhgCUx3iMkd1NnS/xeUQAdkTa16lagcalYyYvvCq04
F5dWqU2o630g9hxmuDGLw4xL5wMfm2NgIhUfvrRP/v2+JR3tkf3DdwJWrVViORO1OcU5ifgeLFdQ
Swxd/1E9xy+NrTkRKConL8CCXmJbt2Wr3ir3lc29o2V464EdFN5dWs0GhzgYw8GnupHeape/cPuI
dWtfC+0aOjhB7QN1dJmm3E3VaU7iDM2A2nj0o9GamMfWWoDSoLJF+h8UAcpL1x5W51mb8hMOj9w3
lQkgtszzmZ0Iq4+PpRVqnWt0QqP3GFbQ6MqDZF1LD9B6lcMvqUNlP+VcQ3Aq/mnmvcFwlYl3GN5N
9gmdUVrap1Y69bmWzzTYTyVgQJvA4wEAU9Ki3IgxDyh2sgv71pPLxCrxyuTiYQuk0d+Ut5YfQU7Z
xTkto9IJfCQ+QiguAwciZ6AUs5xVeFx9YC7N0G+ENuOkLIFX40le627T3M3Ds8qpaG9+beInvtgo
1baa729P8doVYWmVeitw5QhYOemSlStul8zafkh/cUL60kzc121LLI+ljp6654s81/9D2pft1o0z
3T6RAIkSNdxq2INnx46H3Aixk2ieR+rpz5JxvrY2zX8TnUZfBGgDe4lksVgsVq2F8Vnsjmrf2fjQ
h3/+EwR/LUiHfCitCIMh2eKRhHihvuyWvPTPw8iWiudrXGwnpsO0TpqxU3AjR7gz2MeW3I40mLRf
qXZZab5qFsfzuJIZ5AP9KJ5HTY0BG9GXFu9mo3ZPyfN5DLFv/cev8NEwtdOuLmqsUjKhZnVskO5Q
Xmx7umwpeUvth85ODucRxb7yE5HzMczJ2twIgdg216GKQBtEIbJIS4iB4kbwMYIC/UtFUtnZHbp4
V8MY4pvKmZAecYxqeD8/EuHcaR9qQqjzovzcqagAmvKVSoM0ps8Ul6nXYc58ouh+Y95GeK37b3jc
zBXRwrJ0bbHPmm+tcRtmu4xdpfZrEd7PZiuJ4ITGtxkc54otNUkzdWVDYOOC+vtjm3VunElq8oTe
aAPCudosGic8eQMknJoAXd+emji4f9u3KPSQmJ1ssTh3a0ZlSjIVUBWq/B2UrAT98sbmB51cKr3k
bUk4d2TlebNAsfIlNW/1HavzEOESBO0pmy40sIc0Mn5ycdi7QeHMoTRIraCMEjW21/Fte1gOeL06
Ftc1aDpSFw+30Cjz9WPpKdfFTi1cyIwGRLJ+AiEgBIabb+CspB8MxWgzbIHx/VZH3P2Emr5fL4+E
gtSm8UeP7i1I07NnyNF7+sVCwfhnSL5BWH64/QbOiJAbnYsuwjwM4LPyi8mj3+bLbg8+wbfmPb7X
g6wG9VWjBed3ozgo3oyds6i8JMzsGuCCMtNWIOM9X/YH8iv8Bc4UvC2pO+I2b3glvQWpuW4Ff8Ei
fDr3q8Vv4pTQMLLMSYBPH66dAoF4eDWhnjoFMnPtb8Nl+I3chIsbvZ0fuHDTbsbNHeyp2dXUXKUT
U9ClIUsDaRMl6GSPQBKUj4vQZnRWhrYH1HDjYGrf0vCS5l6Wju7SSG7I68d+iTg/B/Nx9G9gCO1C
sOKtkxgVXh5bv3XcZBwtdlX9zxKruFypyNvKSmaFzmiDusbBG1SoGLbxyIA61L+U0PDz7BBCb5TZ
jybyhkm3O79iQqKlzRb5iPs3eFFdOMqw5k+Z13iWhdux9YJ/0Cdr3dAOuomv6lvvqd+Uq3LffzdS
L79Xrtj+/FdIvOIHH+PmI3rQ5MFjwW4aDXtl0naV4UGK6W/Orc3Uch6pAvH1GK9207SlG5qNRyHX
kclCQtkCcj4nb8u1TAEoavreaUE3+E38TrOAZY2bSgXIRSnL7fJxnoYqc1tYq5dVxs5lFpqZ71TL
T8bBHzo/RuKN1jurf0ILqMTHyZaMczFkaFRoQ2CY/bBHwmHOf6OUWrJgsqnk3AlK0yvI4ALDIe60
vEzFsVj2Nmr9IEC5W0xJpkay3/liNMraZBjXhSvsQBmCBMpPJbZgelzI6DHnclYkVi87pj/+vjH7
2obNJy0WLz+ifJtcQOK2vuovnSB3k+tul7qd7n1ju+/5fryYXArZ5vPbThgLf26ID9+wwUf3QYi3
TIxYyfogsiykAiXuZTW/rz6UEgfk/SAe5Il5xkGhukEQWtnV0xAfLeeyb57iPLB0yVBkQFzEQ2el
qYqVc6lmuyYGHdIFWjfzyR/+qowGhAz/DInzIuY4FfGMbmFPrd7RbI7INMdbayXr4BWvjW3hhRC8
xGg8Oz0HWKqrWm6uXEMocS3sDMVIx/OrL95dnwjcDmZqTBbbhPUtWuqypMHpUnmhZVyNleLmEfW7
yZIcqR/Z/6/28InJ7Wh7fa5rVva6pGyeM2LhipeX0Pl08uJgdbWBAzYqCAXXasZek8Eo0FuMNnsz
txSQjCeK/kaGpXsfZjRUtYY9X6nTXP8w+jj/hu5KA2RWoB9yUQmQHIqlQ+VqjVayZujtPygrDJ8G
prI3aFdCbquZQe2a6YrjsR71CJkZRYeot8Jd0VMdUVvtZNfWGI3XFmPREb1wIMXs++uuT+gqdmPM
fuPoyftoM6hMZQ49LFZn/I7VJoX2RlYgN6TQINXnB7W2in3W0Ad9VpyDURHwOSrJXeUkimRBxckI
GMz/txmeXoaFi4XSAMwuCC8UFPvPi1ukA465lwbSiMrVUn3H25kzygi0xWfBJy6XZS9ZrBEUka0Z
yAWcKIob5qaX/d3x/YnCRUaKlZegWMKOaEBzRgcvHHdx+Pv8nhBPoQ72NhVyCSuDzum2ixrHyEoG
kCF9iJa9On1f6D5D0If+jCLZKd1bu1a0/c1Bt0HlYgZjVXJuZ6CG3c+keUq0FHR4l8p41LOHjMpS
IMLl2qBxriW3EgrOa6Apymuivxvotlqs4D9OJO9d5iqNQgcgaX0fDrfEuZnVyh2qCxb7HTLzZeVN
eHOpZU/gwoNAd1ZOQ9CBgGbsdAHr2MnzpQdFltWG+2WevSKJb4Ypumkt9tPqir854DZw3MqBotFq
BwIum0h7NRqXKYlr6a6RXc3SGRVVsqP9+J+RcctmtpNjKwpG5qTkaCqpG9uH2nlVEJNr1mUWoyfY
CLDxzi+kKCpCAmsVQAVdtPohCreJERoQCCrlynnH5sJtu3zHysybqgG8QOU+jtIDKzo0mqvP52FF
y2ivmtwoKASpE1/CWELPCFJ3kI8POxyw1v1I0wxOucOFz7lW8Uh6Hk60JbZwXPgQxhZV1BlwmXo/
5V3Q2d/TXuYmRQfuFoQzTau1naUaARJVvyFnkWT+mINiAewK1SUJTUlEpK3+kD9r0eqDx11TW5UF
OLgkX6Z6dsA3Ymaxm4c/J9tF/bKvh6Aiehxw5nVQF0PTsMN6N9Te/mJCQa69ooMngE+A5opRp3aF
ZnKL/IKf9ZLluZdd0IXzucHgFq0pqN5mK2dGFhO0yuynCK10KaL2VzL8MmR0UkITsUEviZoGw0SJ
66ljsfWsiuiEnV7qSOLEoBh6m2kluYOIoj4kpv8Hwp/g2QT6XWWlEWyq7iku6a5ExfnfrMwnBHdY
m/WilIOCcXR1EsTITjWs98zx13kU4f51VKJBUQ6kiLzxOXrvJEmKtRm1pz7ziJnCBPAWCxJpa8wl
pi40hA0Y54SRl1lIlQHMGR9C806z0QVP39C06lPrGPd/0bAHL+ygyhySIRDIOTWEcChrK9RW4QBS
7yOrddOZBmUm2UDrN/O7d4uy7u6N3wVNKq1ohw1UOTchShNMa5+RuzSXwIjc+xaGezwepnlhxspu
ES3lIe+NfTeizFK3d3VG3AEczuV8q2oyhjTRXtqicjvXycLImYYVlbw6wx/SXxDn8bwByuaP935Q
eemIBoihn5E+c/DOU9vkdS7B8aR9O48lHM7aXmvYK3+Byp3MpZUX/WiAT2KCJaiafTEZ9LUFr+55
GOGQ8NTx4X7Ac8jB1H2VMm0ADMXVDYVczt1QG3/0qNqj+nZ/Hkuwf8FjSlYbRywInehT82vTxGhQ
Uoz+NftwS6C4NI03eiIjr1vXmTPyExRu45bMqMCF0KH1pT3US++2siNCYN4AgPyZCsJwAoWd02Ew
kyUsCwFAs84v0Me4aAZoTB+XFrqMofIed4Xb2aHkkUfgj8BxSxwUhoHQSeWJsZwwNvWo7dFeZsGD
q6E7m8a9VcduWl71VzWVlTkJDOMEb/2eja9gEcpCUB+BErVxB9aBtKsOeXFcukwyro887Jf12gyM
OwPL2DTzLgaQhu4L40iJ15v7rAsy58madqQp0dtzmNM9XQa3H2wEpLKKcMFW2w6VpztBkEanmuAL
GLvOUUxF7ENWHs7bvqiS6gSE8/DF2lu8rOuXKSwIZ5S5pI6bzN1V5yAhYaWorYrdWJseKoRfkk3+
f4CjxxeUaoSi+P10MVF4sbCJDOguwGWaot1SsXd58lwaD51SuaF1hJaUC/nJ82MWbhQUbP4PlfMt
Sp2TSbVG9NUMOy3yS+IhUN2pzT6q3LrAc7KMU1+8kJ+AnM2iw64slAXDbLtr9LU4s9fMkmBKOJWo
uQIxpgld2y+1V8ywwjqqJ5irmvQ3sxPPvtowiNtrOtTUHHS0gnd/QDMUXsaosZjg/apk3AiicWqr
BD0FKaaJcOh0OQuzZ0o2LWgrQKgdRgStizdx9fP86om89RaEsxklR3nYMrK1Ejby5uwlJ3sVgl2W
N7WSc0HUYKdtoThD6VWQtoU5xmPOAer75/o+oc9x/TD3ewf94VMd5Nl1nL/p6n4ZDlPuoYA0SXwi
I3IT+bztd3D20ye2akMPET4PbCG1/lSqzEfOAVX1s2RrCFcQqhqrFjTqZfmrTIZnIxTVE4xYpyB6
3zGieHW1O7+ConJcVKV8onAhUezUcW7kQElp4WudP7M3W70Y1cu42Yf0crQgxUSukuxas7x5eKXZ
n3B562TlnOus8Q5++xWctbJaVad+QL+wngQWagmnyhsa6vaxBTpl5C17SXZBOLfQ9wXrANRe0F5z
ujtM2wpzxQLesji1n3cU7zsW+Ul7Ksse6qJYA1qzdNWaXVVuOag8beKsjjHBFEKSTTD71MWLmZdB
Ejpz8cgDdfEJWvZD6uZ/2gPbJVfp829oq9+Sm8TX9jjMnnOo3qsHGbmreA7++TC+IBp5nWaYJ3xY
Yz9kYezqyzHTJXcWkYNALygUlFVrvY1x67roE8vzUkdvePvUqPARKcgyLugSaETWGyKa5y0U54sS
BinLRcdw+i5Q8W6RgS3g/F6RIXAuqGj6fMoWIFTQROm0xs1kr0nCk2M7CM67pPNcJMYIiCQ9ghAj
NoKp+BmrhxSi08pF2F1pMjYnkRVAn+BD9Nm0kbU53QmQmy9Yqq1WYOxUO2jQbCCD+HjB5Hc3ARHB
KlCAkJhvkAyNGDeHFFYAIdeLbtftHcfv3pP9M/OHHZSA/dALQcHhFpaL2uhAVgovctlbeM4ylKqg
OVuHmIBqVIWfRmRsGRfJIjn3hTiI9SH7oNk67P10Km1zQjFXgmGy+TYxfSN9M6tbSh7OW6FwwTYo
nMNWiTKtXK5w2GDFM5WDGaGiXNZOJyq7RkgG6ggL6kMUonmnY5lIPlhjhZyhYxc3irpv0WdpP4XR
07C4Oq0uM+euAL5h79Ao4sh2mgieQFrGRh4PVygw057C58yMYq1iqGNc1Xomf7burfiZzu+kfFQa
N158VPfY2BT6LZHxcgm2+Zo+slHVjly+Rrkd0Vm4f0KdE9WgqvLLrhs/6qiMIEuEsZKmQxkPd11c
2E7HN2Rj1zPHRL6tHmtXY3QHAZ3784YiOFMJWTN6CB2QCXW4caiTZmbtCOFmGtugKw0WcFe09p8h
CTqIVCf27jycwPpP4DjXZcagL0hWnWhlAv2WYl/ryoxWHsT0dD6ch/o4mjiHAgFLBJemDq1kpD5O
py8GtXsbOijEny4qNGBMHghbXArZL3+4qPZjik6bKnhDvZ9Lv40eWP4gLxj574WfXeme6lpoujj/
RaK53nwQf5YqTm5Mi4EPWgZUff9mVuzDZcdgeRmj67plf3EhxgQYKAdAeyl0wbjtOUYUHXQl8LRV
AhyqvYaPUb93L/HBydzXqXAry82Yd36UHxqVX+f9E5bzPaQdkZ4E3Yv3VATgtohARLuHvJIbHo27
5Go5OLvxMndn1wmcH3i6LNyfzvFndwC1ne5Gu+7tBmRp/Y55YXD+w0RRLObDAvUErq46dMNPDSLq
ExBnh/iw8Luyq68iv38HlaXth1dRoIF7ae0q84rjX7AtncCSU9gwyhVtWRmBow5Clvro2s/nByaq
Zj1B4BZaVyc6NhYQ5vfR1w9oZ7ypbtKX7nvihQ8UOWA3ejBeaoSTKEfwL+Igc//8x0/gFr2oMxrl
EZSiIdjqgqHrTbsy/Or7XXH9/lpf0/30HHpYacW3XeqzSxl9taha6WQKuBjSIVGEdx5MgXK4nm+L
P7aHPhTzYB/fX6o9mr7C0lV+GA/2g7O37pn76/zwRRfPE/jV722SXHOLOiIjwfDp7a3tmfvxTfNn
lNZG9xBcrKHMrHtga5QR2QhOech9obcKVSE4jXgP50Cxqi6WDFzTYdDVO0oSZMdzbzZ9PNKo/bUS
XaCkQk09G0WSP5I4mGUPAcIzWLcMvKMR6E7gIfZ04Ky2atOCEIy39Lhc672bqYYLp4w+nb2uHyvn
1u7cCCTtRXmz2De17P4rOlBQUWtg/FRHKxu3p5UZylbGAPyJXtqpH6XH0omQD346v8AyGG4PTyaa
sjsV6xui0XZpqit0hL8rbfxN62W6EiKlU6Lbhm2CIcdCFT43pBg82hpdbQn85V7vx/vw3g7y4/xo
P2p7/TBezt+U6/LPA/2FqGOHo2TXQQd69rpn2a4Se8zNp3DDbtMObBAKZjeDHrA/4g6Mq2m6K7wG
bZTejG5Od9yru+XCOp6fb9EdZ415NBSSgSQIyYtTu5oZOog0I8Uk9JAss+a9Qhyvh6DqNBfo60jY
LRKsP9G/GpBOxm0jiruQGjdgV7iJf3nKABOS3jQM24pE6PT5PYbfzg9OtG1NiCOCecpUcZniYy5G
HXBsYFZJzNjsRnVlRbtZi3KolxVRE5xHW3+NP463aFzIlUZNx5oZaHnfH0u02vadHjB79LIEnBTx
63k04dxhaKgKVMEgwr82dRZkvIap6uFyEpSwdVezmktuUKJEPzSiQRmLCqiPDOqpbURpxaAWWvde
VTEXClTuAtlTp7WDLKwux7K8CCdIVBjJwWoNd+kGr9Kgd9vqHqH04vxwicgxoAYS1PtwQSAc5I5e
MhaRPg5tDy4RO6jn3jOc8LJg+X4O54OWk11Z5jtretAq0ytUfZ8P7AiicLexoQpA0ytI9nkx9CAH
MDQN4Y+0/JnhUYsONVhx82uW2BNIHXI8sFqSME24w8BegfhYpwZOEG6HZQaJlUjFl2vNizVdaY5L
+tcaUpjxHa3dubw0VanA9uoveFvcYq6zuTkmzZC2qtoBM+oyN8HrdKkrXjQFha7s1Op2dq61PHed
ARU1u+Ev0odkC85tuzgPyZwygA+T8r3v0gvTfuy0PkjRFjmHjWuwt/PGIYwKtoj81itt2s39Olyo
etnIBcXla4bEpWn4ZmS6U+Pr0DABvacO/qyud3N1DwmXMv89sUvL+S35mtUUz00+dx/C+0keqTO+
BkqgvjNffVSWUp/MwRJmgRXeNeWLqhQga3pu8t+K/SDBF5SIEQtJPhMO3cCjLbdVaKa1TUwGzD95
bBENGfETbumEHCmUsq2dk6E+RvaGK7pybTG5sNRINK2ejbH3uvwhHnd2csEUSLroO+hGulUk8UwC
V+vYFq7SeKDT8LrGbSlqqXFpqShHK7rc7RXnoWltaHtCFzX5MdayB891vbj1PEHjNlMbaq0ZJWvJ
XRnBaK4LkK2Hll+Z37Kpc7Pu2tAlp7IYETluCJmtVajc+FCqZZRZh9jSSnKoeSElZzynaLkfCv1h
Gv6gdRBEbbL6BZG7d3BlwzUedS0o8+PsJjXSsTcpaoIgS9nRGwLidUJK12gDdTqSPFCW3DMU1G3+
pEMFCYhjox/Om67gUDv5As6KYjbpSuRgpnWreim7uj46PWklR4nQeDbD5CbXSCYlqtYSrmSMjlGU
eCa9b83Ew0vSrjf+oqgXQ8KzH9qMcXAZvDNIe6uYFyylk6iBRRbPTp61JHnsK3vHUlitVkuMZ/3+
L+b6iUg5oj2EbVo6Dmv1GGoLa5Ifwi7yMqkeiHitUL+D/mZcjT588uaIUUzDnqoUhYUKrmRurSw/
VJlWmsCpYO4+ITi3HhK9nshaB6em5QGJUXAN79aygzLyZ3CzEeXlvPkJLcMhUPhxQDMF13l6aupz
ggKyVWlOKd1R0XddeNsmezv39JL556HEm22DxZn6WDoQgZqAZS2Vesf6+tpJzPthcfb1iEpNnSgP
xEjAp4WMsjt3ObuDRLoeNDS+GPIive3tovgu+aZ1fF8sZ/NN3M5wxnoanQTfFBbpE1RAfxRqfZPn
2Xs4PRV4AMxAxTwp4Z5mqbsYoHYLo3diQo76/HcIQj3H3nwG52+rig6pvZasQuBtdOiFBmG5cH6y
ZNrpYhyK0hwo81g235a0dGWFdyrgJJFnq3sryo4V+q6k1eGi8AQD+gTi1tqg45zoA+Z1tN/VeNib
rEdKNLS+R3F50PNX04FUI9hUdNb7RffckfFuoM4zNKdcrcxuUoYWU0dGHiHcXJuP4ha7wgP+rMb4
KJW6xLoyECd29r6w0HeATpWZSRZV6JU2cNyiKooyKC3BZA8Mue/en0e/Qj3N31gOVnPVBoMEKBd5
TirkP+cU5X5N7UEFaQfOcJei+CrTJGeIePI+gTjPVKVmOLIU2nlZ+cugy52V3IMAlpb+wN71cJJ4
dLGhfqJxZ0g7xV2CUlNsCF3HzdVVnW6vaO2No0q80vpDXx3AP0D80VEVoOCjBUpo4+S1Q9Y8V/2i
L8B5/dzEvmVnlyClO79iouZ8HI2IV22EHhAc45YsC1G5+FGIvBTzYYbQl4ZyhhKczLlR3WQgilTM
emfTX8Pwh5a/CdpncROEuKvjm0Mh+RiRjW6/hVvVhZImKwucN92Ulm6L+gF/avTYN5I4O5wft2hJ
t1Dckta0yu3UAFQ2Rcd81ED3Nhwh6g6CMBl5v2RUfEcrG+qZzGgt8qimXFcNMv46OZiW5H1LeKBt
RsS3scJq8soKARMq+X5IjGelQsU37QMlAvVXT7xMQyXbZO5XsSI2poGV4N3QMNxkkmnYiXYnvDq0
+sCwgVQpl9iz1WlQGgoz7qLJyyHsaPaW1zn0aurfEm1+mCA7KfE8q5nyOwfEiqissJFJ+yKsMiFK
aeNValVn+nenhYRAV6U5QMvGb3TC/CiSCXmJ1/UTkpxGK2Edordqld+17MbyImWxgzaZoIU6UtkD
1zphX0anmXjfsrBRVf6kLLRJSSwdEwpuqOsk+uWA85eow16FxlSa/bFoiigQkohkOFbqKPF+6+n4
BRxpX9NE0fOafD4dp62luj41AK9ZuktS+i0bF0mCXziVGwhu45N0TtVqgYMdzGyHsv6Dmud+Fcu6
5UWpIPCJfg6F2/V6iVXKV0ee5ld6/H2KYxQF33fEz5oLMwargvqioCvuL1yNjpw9gQbbeg05nb+y
cQqn63AomgPuOkW4K9Nhb0FnTrFjSYGR0KttoDiTHKiJNlkDULFtBjNiiJRNeHV2biHZfXd+VMI9
jjcZHec8StT5Fs0MurF4d8VUKrmHaBU96yW4DxBTtcUbtaO/msNPNC56aaOsM/I1sAi1a9PGE2Z6
dOLEzWRpTqEb2YyKs3VIIqpWzjAqFhX7OQZ/Sv3HUbuLOX4eIYl7fgrFq/U5KM7qq7hqSL52Zyk9
GFqd68x668PptpOZvSiqcDaD4qyelEmfEcjUeCNLHL+JwgyP0f19b00vEZluBjYlXoT+k8vcTA3Z
ygnBUduBpzPHWLtBT61/RCmSqhUAp6ByUGp/nt+V7ugUiVt1D3n9R8oUK5zVT0Be+b6OdDTcNQCs
tP3U/Bx638meC1XWqyiio3acDQ63rfEK24RqB1K23scWiILkEPoDSnFdw6X7n8o187vbJSj86EG5
MoPzliP0lxtsbp+Pzpgyq1qxofhO83RnEedY6LJDVRwcbnC4C/lCIUhZDsDJfhqBeUECww7otzpg
u/JbA2pRHHZ7kJtKomDRa9zJ1HL3tWjCZc6uV9inKshjXzmEgXE9PRm/i315YDn0orz2D6S4qMSp
Cef1QynTQBnwl0IrNJslVRgC2CbXjoaGzMZnVisb3ro6Xw7UDQq3egrpE11bLSdt97S7pVDuKVAk
vnQ+dAvqqAoitm9wN8OB5IyP5y1HuDs22NyKloU1JrUC7Kg3LlkOELW5AgHKvk3Mw3kooS/dQHGr
CEoJ8JNHgCqVaa+AM4awFOJpKFgwc1Qc0u/n4WRrt/59kw+b67Ae8hJwmvNaa/fVWjctc2ay2Vv/
vsGgOZJGSJJi9toER8N90R8i68L+i/YaFKjh4U/VUc+FJ69TmK7X+9jOVJxC5WWu+G39HktJ2QSP
FGg0oXgPQ0Ej/uMwmn6sC5sgqqP9s2YPF9NUt/60vC5Kd41G9GBc6pdSe8zK6uH8OgkDhw0wd+ol
XYnfXAOHBAk+p/GqBY6kD90JdVFmCqFhk/7Fa8V2qNwRVFA7Yaa9hioqGl9nYu3AyTiH473WrLVi
qoTvbrXrL9v7c4D8ARSXahyPa6yS9mhRGKKfI0Mj1vlJlGFwh08JJQMHdMYgPMWq4WYQuipTZSkj
obVvBsL5KZb31Bg6gAxDDTIrlXohsYPF0hB+VbJgSFRgA4Ncu65RxYdiV27/Nl2jMcIwbU16qJZ9
Ut2l4StqvI3osdeRgGTPhB6H9K6Oj53sMV9EOHICzm3saeqrMllbYY08yOilQa4j85mCVmF2czyo
NVcade1RctoIQyPwUWsGUQkiS27ES1NbXZUAtFSK5zlGd0Oa+BMhQU0Nt+tMiCSmnloou/O2Ix7s
Bpcb7NzF9myuceeCEh+W4JnWjNzQZsFcPYGbw9PYUwmRsMp+opkswyUF5/zO0OW6BU4ghC7ZiNqF
66q8seg79KT8xLoYrH0T+lF7CGXpEaEtb8bMeR0lWiIH1NTwASToUvu+GUyXhs1Os57Oz67wGNoA
cc5GperU9jGAYis+MlwmbaXcreQu52Ek4/m46W5OorSn6VzTFWZ2QreZ5udYX1wFr/vaMEjuKbI1
+/j7BizODLzrNwBLyR+tDmbdC6NjiOf8ZiVumnbqsJs7sB/LlEfEgSA6uin6hk0QtXJurioKkEFF
iOX7dnIjMCZlc4ROAmVv64Wrt9WB5Az/vz0aahoYmGhlsR5yNMDlzhPTf9fFcDw/7f/HVHx+EecT
6xbtkqxF9/dY34N9Yhpvxxz9fvEFBdW+pe8VvJWYfeBEkmBKVOQNKY9PYC5w66AhQ0sbU7E0r22k
73uTuPNs3prMQAeOFdRK5GrpfV+wi9Ge8WKnHmlcHHX1Qc/jC4eGj435NtmvZUc8dSAwk/hitPCQ
NJF431fa7y5vgyjK3KbSVHfs8PaxMoZMjUy4SxgWbgbChYXEdDLKKAaSj3djf4zS9wZlQobqRzOT
rJbYwX7OGedg27AenXC9ezYEWpwPXTjv1fpe628N3CkUC88uj+fNQ7z5PwE5zxq1am4aE6yjNkLQ
DzmHTtXQojkH52GkVsg70RIdsuO47oviFuodjQ0ym8KNVBR/HbPMK4bBByn0pElfC1YrO41tKPSJ
KUi50MaG3C43o7WDaj6iIgCuk6suTPahcWHC4nF9GdK3DGmtOfXG8mou/HYYXTxbSgb+dYKBr62t
iiiXVC3+gUkxR73DozQC8Aa0OR3yW7tMvTQS4oeN7ReUeVZ116qQXCy9pftGwfSdx7cq+/eMiqff
wR0nBG3+Q9zgO+J+qXdIrkzgHwEbrVG2t2GVJi4Yqdju/OCFY4fYNnJ1KkXQwHmAaSFZlFEd4Zhz
kxuHqHnMZJTV62d/WV6UwdrUwA1b5WXRxqXDMyhDI05o1ngjgLwDhYSJbaApJya+E1516GuRnGSi
YaH8VF9VxJG+52uJFGLBoAwMa2Y3JihhC7aL5t/np+5ruIwTZIPB7cvZdCLUzRu4UMWercBspPVX
slFwOzJhTR7O6+IUsTciR89umvzl/CDWj+QXZzsIzuYGZAYcRQGEVd4q1gAyqcCMrvruX+eQT+eK
C2AmrIe2bjNvbq71+VeFhobi3tYlTxriFUGRAbIsoAYwOZSCmVPEcqzIQCa3j3ZZL1ly8Wz9A8BT
VIQJs5maAaBmD227vqvH4QMZQ4n1fj1iMFuQawdBmg12L75mK7IgK+SssxWOEQgrUe4Ox7vUIf1l
pkP5HFEl+wWxxP5xCVOIuXd5FkpuEcKBfnQ/aaqOrituJsvUmNTKwEBJFKNN/FiobmdlbiEjKhVa
OAUAxLGQMrC4WGy2moJ1oNdEA90Pe0RzTwhCH/P+vI1/DQ4wnRsQLrwyY0tp+hXEyPd2crdMD/n4
hEPHHYZOsnJCC9xAce60ikItXwxA2eGVibbNcii884MR2sYGYf2CTdiMKlyzVkYgTMZLkRxmqBCy
G63+3pkHI32pJskjmsh5a+gohv/GjvrCkNDPXQuhPgeBVfVY6mAsQct3G/+K63fD+pGUx/ODE07f
Bo0fHBoOJ4T/eNVihyZ/U2pJ0kY4eejmW1lUAcPnpzI9i6ZoVGBu43MfXenqTVYjtHZeLeMlBUv6
9H5+PELzXmWakXEDXR5/GS9HlRX2EvVeOhoQUtTcrk5Rri0LHGQw3EnUWoVTTDVgcno0HHQC6nAK
siOVCBdnMxjuNFpSk9hsHUy7q27AXHGMftDI7Sia/oL8iXqlZ95cLr/0B8ufXmy0A6ZeewXG2PNT
KihJwG52DHtlAUXIyPch6o2+oHouQa9A7pOL2U9+mK9ocT+EbnGVQcAxcB6VWgIqHvonJudBbGU0
4sZB4y0iVHN8JP++muN0TJzbaHsl1dIQvx/rV219MJ3vjoxOXmwjn0PgtlaROJNi2IAw7RuFHiM7
c6U8isJTw7FxmJv6mgPmTo3RThaIxwCjaFZSnJ/IOK28Ld2/74OmaJiDWwL9l7mek6c+UM2GGQff
2rk3mnDpSzY+5KEdowfEHsjbnMXVv29YP0XkDGBp9EiJCjRUldPzWF+ozvfzVi2aue2IOANYMq0u
RoLf17pDPf6ZdOi4s/1YyFK8oqOQ4JoDLPCyfKmOZJqWoqsKDlCdfW2KXUoOo3q0pw6B3+H8kEQG
t4XiDE6JSwg+NXAXtY40zpL5evzc2In/31DWr9gch8po9lHaAwWMOoU2eniWNcGl9Tcg4FYxVxIf
1MucgiwDcczeWYcCoRdIaRggR4tljc5CE0Cr3v9AuEi8jVCME8UASdCxtOiJb6IhNcs0yI0/nh+O
EMlCuxX6vFQTfKenwyE1snqphu1jGasu5m06H0I1GGXCVYLCGISuiF9Xol8In34k5zdrM2csIQny
st5oGV5DracUkrSGvrQuOtxdKLZ5rEBvcxjtzE5W9b1aF3+v2WJz1mezXq8mPKV7pFy8gbZ3i6NJ
bhuiYALMDzaOROQSLZ7gKIqXuIS9rGUdEc7boRx9owNPbTo4qJyqwE/at2HmE7sFw9s0SB6ERNvr
/1H3JduR21q2v+LlOV0kCJJgrbo1YBcRUjTqlcoJl1KpZA+w777+baZ97RDFCj67Ju+tuoPyklKH
AA4OTrs3nkAoDEBfKAzux0NsDeIbYwRXyQBBDgsAuZ2zvc/qfxAIqIikpvk8YCDMoXGbVDIpXE54
ZL5LMF0WtMKpgcplFt5lpVxcz1+C5vC4xSC6MNchSJUrEP4qpV/f8yzvZARzYMFcudHLunkmbvaE
IBUphkzAjdaj3gLTqJXG8pb18HBTA2QuEbdrE92x/anJx7UgYcmnRsIF4yNIuAB8e3Z0Kld8pY8Y
wjvkm6h5l+chsB2LfZgQhyrfa8D0XN7bJauP3gNMAMkI5+T57JhhNj2t+WT1ta605DoMQC4Y8S0p
ADvbokpUfPnfCZzfPqYnal1CoJkKJIV/BLpsxQJOotFaGu2fL0tbuuuYwAQTK3jXACczczvQnFd0
aoNglfbAS2U66gZr/OGLOwgcEPSkGfA953fdGOVYzSbtVEjvcN0dtMQqMZYPiP36/vJqfnpJc9OF
GWCU7uCnA1dwppoyYoQ0rWo4gztzW38hBxXod1b/pTsmNjDEyBvbdd541K1HftBPw81wekHv7dbc
GoAAwVive/l7lnb3/HNmrk/RjfIY5vic6RB7X6Ao/HRZwgL8hIb2079WPLsQkchUAjbl2lY97egf
ADlxUzvG1jhmV82L5LRX+UG3wJSDVWZ77tZrrsrSg3guf6auNakKNJRBPgUmZ5ruWXT0heQIlCou
r3QBuH1aKQPnC8rR0/l+tNpxilbOqsNEJa7pFwkvYDJwR++BlKX7mzRDDN/UoPHDVBmGSNET4sii
WWsdXbR9BprygZoLZD4UXD5+ROorY0ErRFBx0lz5WrTLdGbFZeM1BEgIaWC1w00cAqow/H55+Us2
/lzwzMVBMb5APAfBfcCtJtpyTLDW/e6ykKXDNGBcFR3pX5QVZlss52aZ6DpcacnYjD7QSzZM/6aN
KxZuobNgevMBNYEMHSig59AdSdNR2gARx1aCGx1EtJiqt6Mk3bZKtWuTehtpw72ev2Bs1x4DjjFx
5YrwcGViZXGtJrxSdMsCw2ue8JQkQiQ0HwO/o05tdOfGIrCy0gX14OU9XXqxjL/kzPOePZcrhg4b
aAyP79Qodgsl/zr6stOSwMqL70O01q635FwxXAKZYowEDc4zm07HDPMTPVAK/EgFY4o6ZttSIDkY
9/6NqopD37WhTYTk20QhawRNS9YeDfETKcaUOJw/0KDDqOJyAAyDqn2Lu5s2ex87u6+8/u/PkU6j
BSootAx0AavzNCvGFqQgITA8OnvOq10cv1TRW5K/NPLbGmzGQnkPsiiwbjQ0ByNEmRnZuOPNgOcf
O4qUctN6A2panaeEJ0XzmOIxAuYk8kzW8pWL+ZpzuTPj2idgYpKBxWbL1Pve27fStio99vVOemKl
G1Vu+bRiZRZPTwO+xTTvif+bmTd9TFGNmSblWYrBXG1PZUtVXuX4MVxDXVy6fuxM0syepVonWDRJ
Qvxjgcgul1+7xKZrmOOLtuZczuwyBL2h9mySw2t0yirb1kotfqXe1ki/OcVN4dvaw+ULv7Kyn0/I
Wejmd/EfexhNs/iYmBXPIgHRVHZ3Wc7CFCW0EqkIsPkAY47Ms3ljZQggM/d4eje6rWyVB0/YoApj
J+VrcD/a8aa4AZhHZ40vlwUvPUXncmdeTT2RzgvWQSurb0G7A4RcYHqXRZDpb8wduXMZsxvXyqkq
EgkyWi8lFnkCh7jT79iucvx78aB0DrdVQOVpTvCa2teYP7D/Sbrn/Atmdy+NDUmVUuzuSMhNMsoe
AK9sHQ0dI7tpi3K3suC1TZ09vYNm1IPeY8HGvb4RrvImga4atKPBEWMVQ+coTupEG+SbGmscLPol
2IxXGJ59C5+Yt5YY+h92f3LYAbGJSf3Z7teREehjCCMubzRPbPzNLrN1xTI85VjYFUDdXOpUe/Vd
2WHWmW/ijf6o/4MYHUBUf37CbPv70QfxpIZns4mv0P1K9B1bA+1evKjgUYJZlyloGGfGLquoUshi
WmX+vSl/mLQFXc693v64fLSLNvVMzMzSJX2Ro6cbYtDcXbXfAB3hi4MgPdjPV93TZVlABTUxvw1U
oJkWJWPSj6EPWQHoBtIGlU4djTavdaDZeoemAb2zkahAXJm813rkGEN7MLXKGUt6kGLmSelNHyQr
9nDRZ4Ym/flR0zmcGURaZb7fygUeFZA6N+BFkDLbHHYDyLb1L2OxZfJRXcvTTerxyX4ACkpFLyc2
Y968KpfmIFSClzNj8m2S6fe4z//AscOI7p8iZstSw0TqhwJOAeGqW8Z2p2zkBBM1wW6QrkK+Zo8W
DcSZuJm2Vo1ZS+GEYKQi49K1mOdOkQgEudo/0NYzMTNt7fRc6RsfG6cnyjaoPBHLDrIjttQ7+dog
4+KSkMSBlYGnaf7E8zxTjAB+aNzmUAylAhRqoVu0dv8JQRxYDpCZBygYJfCLZxun8zKt4ZWi9qb8
CFWnQiZOpV7k2xJwc7PYDnWgumwv7+KS+pnKVM7BPJ7yqU/SGHu9YBoOK8+AwViqx7QrVwzkkvU6
FzF7haUC4LpFhGVJEVKm4SmNLQ5oJzV/vLyUJZNyLmf2FkQF8LrAMAcHCk0MrDrxyh17boXCrdeY
OtdEzWx+QYSSVBSiEsIdoALnJcEYr13W+zR6u7yqxYrs+bJmlrLkiQ5EYIQP0rYZrJpY7FDvqGva
5JRfgx7RSa3EVtxxc8VO4d1jbD8GzlqgNt2luZE6/4aZBcnKpmvketLMhrsZd7tReF1jWppyLQVo
iPx+ec1L1+1c3OwiFADdGASDOKCtP0gT8g6QQ4EM0a2ZqkXVBDAo8kIKLsE8SaJ0xahKDXxuWnij
us/pgQWv45q2LO7emZSZpTLNKM1Ig3xQlG061m4lCQS5/nVfZW7OboJVzPEpUvh0WmfyZpEELzAe
4LdYFbD/2A8D2YIvqiPfqs9gIg1aKw9s6Wlw5C05Fl7t+Yfg/h8cH9JextRWBIyhmca2KljNwwHr
lVC1SADTFFFbX6PzWzRcZ0JmKhkMeij93FRfRI5MniPgFF9exmIeDwQ3uoHp06l1bWZQxgT8JL0/
RWTSqRA3PED7NPpU3yL6vWxPOtDx8kMgbRL54bLgRfU/kzuzLj5RxiScbnw1BqASQQHXgEe0FpUt
asmZlNkpSWWbtSMSsnbBj1S802FPmswCH1KQc0Cjpa7Qv15e1+JtO5M4O7Je5IXJ80kvqiszfona
Q1C9aGtv9YIUoIaiLwGtrkC8n9dBWjmXx5pASu5LdmyoXtoJK2GnVolWQqGFIVeIOBM1O6ggAemS
wREK9UAPv1daa9xGh3EjHehNWVrZLrCHa/NFWanWLZiTiXAFc36o7U/YZB+91LySGjXokJQE8hRD
GQkM2WMTWlSZGHldMPRePrUFbfwgbrbIWu1So0sgLif7TLpT4q0i3V0WoawtaaaL6HbrWDHlWUvt
rsOkTelk7aFJHSCVIjfoKu2Pmnolu5bZbdlea/ymik5V4DQwbOHK7i6FlFgvxslQDsVw4zy1rFSy
Jo0dCue5ExzVE+il7sUrte+ifbuvt+Fd42UgyN4me47qzFX4WK0xay04Fx8+YHZNuA8yLy3BB/S+
5/deHjqh+dKaxzxcq1SsrnX20JaFHKWRBlFq4GB4DnhSgUW/h957sn+LvfhZKE60C25A3b5vrOgh
37yuJUfXFjt7GxkTaA81cfJN5nTUoUFllZkbBV/V+Omykq1Jmr2KqSGGmutYKx3s1r8u0qshvauG
ez9aezimGzF7f88PcD7GiUYClcYlJJUEJPdf62TFoV7K8ipgc6YIFTQG3322lIrmxKcTSwIIUjT/
hGmGPvUK1Rv59dA7WBx6TOyRaisPIl24psBQx6UAkq+Cdt5Z0TIMqipPUWUG4rTqlLBvoOdG6SWu
AYzbuSnzrTixA1PfZvl10B6k8BqoUIN2ravHTvuid7cRjywyAKE62CS+E4vWRd29k6+T0euEY4yI
fFRroLuY+deND+Ri1rstmg9R17ar/qkFrktdv5JmqqLZBtiD8uR6KE9GLXt9iDo0WhfAJLxmARc0
hwA7XQGyHVwBMn9RkJARQho1+AGwgAHYdwC4kdgmynfa2oT/0g6fi5oZW9GByzUlk6hoD+qbKrTV
LrYicAIEjp6vWPZFYZge1RXMkBKMiH18SIKxAx6hCmFpa1oAn/RkAL/Wyhep24vmGOe1d/kGLrzM
k6A/5c0MW1MNPEIMiqhJepINIPuSh6DSvbFxL8tZW9fMqoFLU80rfVqXhn5RgAIy8ia0jTqGm9xg
O7YKIbUgUFUwdg+IJYQtn9AnJRIyH3Dcja0AcDXId9H4dQC1AC9OkeKusZAv7CK60xhD0UoDUuf8
+c+4UYxmYALUXvPtIX8c/BGZAa/jK9qx8O5/kDNTxVxRQ1rJRmNz89Qnh1R5iNYoAxYM5QcRMwVU
R9WM1AL7VvvUJmpn6/9g9ECFDwj4KWROUSyeqQIZVT3gITaLhs1zzUenzcM7Hq/4DIvrOJMy6cdZ
eqhVmKRHMqQksG9qDdKYtfGqxcM4kzCz+LEUmiQfIaHI3vPCVYErqSBNevnerAiZk+9QTagBLkhj
92h8qbVdxygs70p3/spezRmpWFa0BhVYidxop7AlDjgAnMvrWKo3nZ+6Sj6eR1li5BgVvQYoGOMh
0vfakNgdACXrQXXyiO+nVjMedgjGZQszIyh0cxtT9E7YAnSykzd+d18na3WC6YhmXsGHj5q57byN
eW1K2N2seWTivhiOQXCdVteoSimJ2za3lzdh0Uz8pTE/6RTPdDL25ZbHZNLJqNu0EciNomfQivrJ
ytDX2nnO7nDTmqzKzekOJ/FNUxbXGX+4vJI1CbNnQxSByXoZEjAM4/MNqZUVvV/K+384mpmV0KN0
BFcZ9irV5AcWx7HFxo5ZjTnc9K3kmgnz+khYdXVnYsz58upWhc+MRxiMisY6HxdCfsj8Ep3AdtGc
svEGzGx9bNqddM0lsiJ1URmR9cLTj5rDp6pDVTI9oFLY2hksls/diGKcG03PPYYDX/U7+R/M1Kng
7QTwOxpMySd2RNbTKgd/b4sJ1PZHVoqHHrmwRuGOjGbMlQ0lCxftXNZsQ7uakaxIotZW9hWmiQMr
2eevxsG/fyR35ZtYmZ1aQBpAi9fZ0mammfmAl1M4xLVv8jF6Mu6T4/BemFZ+bQy26jra7km7DdZM
nHx5kdr087PrnRskBT8KpCI6dbsfbWZpB7oLUysExMqKsCVTcrbCT6CcSi5k3kMWCp0Ojwt7REtb
fMfo5vLJLb0/53Kmgz1bU6jFaVLHkJOp5k5P6XUIeLluWEsQrYmZGeJGCUs1qycxmmyz7ipGdm0t
a7/UzXGuFdpk1M7WghFSY2gmIdIWxYhN+SV+4HvF4dfiC72PdStaMcOLb9755s3sMCap5DaZDqni
T8Er6H6/1k5lSW6Ejspas6T3/Jo8tOjKv02f/nfHNrPPsJtpGZWQrKpvHXsiamUV8uNlGavLm5no
dkgUSZ50Qz+o6G76qlj1dXQ1wTZ3WJL4Ml71N4kDVhayYWvh9opB0WYGBa+2HvYFZKMuXmSWcqIo
xFv6xI7hvshoKzBWfKSFdqqpLw0UfBgoBAHqfLLdHzDJldcKmp3zCLH9KUuvkhjcYQ7JKieK74fi
wP1t02yKwZGKY5ys3MSFDMP0AYBdxNQBCtPzvoqxB+hNytFtbaKXPGlTJ8vBnY0eK1Au+2BM3Q2h
Dk4UN1tDnFSMaTc/+kkfRc9ujmAB2q0MzEUn+nVgoCaZASZ3m3Q7cGdL5ikT+7L4ItRNaTyZmtVi
fkYSriq/K8qrjhhFs+Q+uUV7qGUGsqsCH7M7sMLfjm1iG/kDsiQgH8hE6ZhooKzy1qrLr8BfsOv6
FIygzMi3KglRoNy1tPJAwTJU+2pMUKj5ykbJlWoKtAFPIdt4dPNspxVXQuJu0e24tPHjnc5Hq852
IwNS/KZs75P+4KvA6eNWEAdOxr8H0XUABEsdXkUmHHO8SeMTJxgD8sD+nufbnp9i8CsOnlzDX+VP
AL2T/W1sbJn5JPJbwLuB0uA6HW4BX2MoicPKrVHcs9rLEtXK272mX8XBrS72UvsYGs8mCv7jPimv
BUjvimRniLss2fDq1e8eUDfh5r3RboVuGcMGnNUc90duAaYWvVUUABWnbvQwg+JGgCTJvsjVizAi
wFz7oFhwE/0QgsJOeeTxvSRe1QGEOT6wLEBBpgfYrgE1NXpVSY4ZvRGh2TR4kYcj6A+kPLIbFFJI
G28z5kH97Fg8+sUW+LZj/aMu7Njcy/4Jaay2emTJtw4IPsDRaotpQ67Bec3N3k5aL6BuJVc7CUMV
NXAPNXJK1c6SBduw5Au6hbwscoGfu/bef3adppHUidqFyigLzcd9My3wSy1spmYcW9kZu9KrncaN
rHRfWbVsyTfqAVC2LjTsXg4wILtiCBfE68hFUdNUQKsLJvSPD0uRaqIppzbBeI/RWLuzE5ufStny
red7HYSd/OoNhaPnyi1WFr5AoYmqw5nk2cXUxaAbJR61n+1BGBS6KqzxGdSlGVxX+85wjUPuVvth
G+4MJ3fiDWhrAc3jrL0EC/bhw2fMHrqwrUQddPgMYgNpDKJ9R9/AGHee+PII7HfLdIx9Yn0xv1/e
+c9e0Mflz545kBMBFsJAvQxAUmH2NQcaWJ5bjbq2vun7Z/bvw/pmL52cZEBO0lC/yqzsSG31OvQS
rLNw2k3t+tfVtrHXUkoLhayPa5u9cFmoErNm2NPsCQxcO+4VoDh2kX90XuvDMd1o9hrkwNoqZ15z
qgJn52f/rmFeqdrG74+qtL18YEuv6NlOmvLMRw6HHCNK5XRV9OCbrG1Hme9yYL9W3SsqTo6Z9q91
RywjCQFrzDBeg5G0Lmpvp3nMy5+ywIF3vsGfkLxNMyW5OZXk4QzemiCJ8fgudpKj73xLNr0z3uFV
s1BmsSqPWa3deej2d6602Lq//CGflNhU0R2OZlwV0wRofp9dnk4Kh1QmPtyoofQIK+wCxrUyDmS4
uyzo0/lCEAZD0VqhA9IOA3AfzZSZjmmug7AJiTfAlescNEOuSrzLQj6f8EzK7E6SVh3TvoIUgKoC
23uEf2aJGEi/6L3dqTYHvyyKV9mKJVxb2+yG8rzLjKCIO8x/3tbxQ6553Rqm5fQnPhiB2cJmFxIZ
S6mSGyxMimV5lyZF9kwkVY8BtDiIg9HE6Q+pifuVPOaSdmB0ycC4PeC22TzQS2K0ybRj2qEcuJEr
DIGRp668JuqXlWNbkzM53GfB0UgJoIQHbKAJv85Rek/fBFfkBZCAwZ7d87v8WjskO82u1johP4dl
074ScKShiqNNkCcfJQfGaHZmlIBbYodbtzNk67m0WlfdYC7DneaV7JWlTs/xp4M8Ezg7yCYomqhs
IFA/1PsImeGNaWu3xtfO6zfhFTuupiM+JQZmK5wZVkkbeGeEEFhoXu8Iu7WIArp6m3ocpBordu1z
4f6jtJ/JrbOTbHgqWoAlYXDGUU5s076J1KoGl9hTfDZu9FMFxyi061do07Bde7cWLyJiAUC+onHy
0xTYoAjByZh1aKxCS2u77aYslqavLXJRXVWwgNJpNJTOiwh6zYzcxLbC2Wp+gDrD1l1pX1zl3/wb
wy2RDjlmN4FXr3HsLisrGJFQuphcvTn9Q8PGJtAZ5KKw9EZv0Vjv+U76jTyMtmYXp+bbiq5O1+6T
rp7Jm35+dpiaRNI6DEVnGwSdLDXINi3VjjaYT3Q62WoQ/a3s7Of+g0l9ziTOnFmj8VM9k7BC9jUY
rAJ5ag9InK0Ve7qjDFZ1GhxjI+0wILL90dvG1/xK2scrE/6T2/pp1cDKVgA4g52e9wCWaV4xoU7G
KN1T5Qdr3i9v6/IizwTMTAA6yzqAkcKW172OLm9hFTS2Y5nd8QbtqU1uot8FpfwSc28DRQo6BGUa
itxduA3y2Ab4gEV03zLH4tTl3S5hqqV05T3TWqT6pGgtwPjs5k9ncva5MwPSJiwpZDK9bvpO/9q9
gu9M98L7fHuXW9WWvWXe2DnxlXrV24ru9Pbg3P/tDpiPn2DOHDdVon2ZatixbNwV8lepuWWRbbJn
jgmby4ezePhIsIBUEvf6Exdz3GpFFFewXyNqXXzMj30vby6L+JwgnlYD5AjAvGEQV2MzJe+5gfB0
ssjA8tYwTn5sjp52DRja4aW2ggftqgaEvh15pXdZ8KLZOpM7i9div0xU8HdAsSOyo/m4R5UaaJ+D
G4ZvlyUt7+JfK5w5e6CU0MY6gCRmPkfRE43cy39/uiHzK4ouF7S8oHkATuus78So8hCQXgVUMtA2
FZIe/o3Z33V8o/D0mK21eyyt5lzazAxmej6GVQppg/ncBJ6o13qe1gTMFEI3Iq1XJgE6u5+gINrt
5e1ach4n5CxUdzQ06szhPBQyAO2vLTtAsnyrNEfUmyryMM1iBvZlQYv+95kkNruoosdYrZFAUqTK
rc3DEBnnJD5kwXdQxXgBUdFcmtYOb83nLuKYg+P1k9ximkFj4uin1YrGf+7YxVUDyCkFuzD6TD/h
pYDBqFBbju9JfiiWYjo1mooqS+yPaFJCQqSWVyKBpStmMjQAgRnKRAfNzJ2kkQq0raLq7MBvwPex
z9UM0zWuqJyfG/0fb/1/Bu/i5nddr/77v/DfbyJHGSUAzvfH//zvU/7Of7lJX9/eq/+a/uGfvzj7
vc27OL5mn3/pw7/BH/9DOCL41w//4fI6qofb5r0c7t6rJq1//n185vSb/7c//OX95195GPL3f/36
JhpeT38tiAT/9Y8f7b7/69efrVT/cf73//jhtIB//fr0Wkdvr/wXgCENn/7Z+2tV/+tXhfxGNYZk
GFgjKQUkGU6oe//3T2B2cSxok0FEg6PhAvjp//qVKr9NAMAMioI7grF6mJsKCAv//pGMUT6g3Cng
rMeP/v11Hw7pr0P7BeCONyLidYU//NEXx8OOgS5iwOKjdxwo5MakPmcOVZ1LJOh6Fc3BcmiVzW1E
b/361QfUuoHiDPhoQF3a38s6sqbbk5fld2Z0Imrg+oDM1VAYlbLcUzEqI5kFwtsHXjyp+ZM2PIbd
ozwew+KmqQsk2kxkRuN+o6MdiCH1+8aMY9DvDf9OU+7/vh4+iAz/u6iCh+itFJX4Uc9/6/9BHcSM
wpnRm3T8gw5uX6M6Ole+n7//u/JJhvKbjsY5QhlgaVDc/rfuSQb9jRpoOsJ8Oo4dJRQ4UX9oH5F/
kwEtQ03M48FOgcPhT+1T2G9oWDcQeVMF3gIaLf+O9k1+2l+PJpDETYS5iHCBzQUEPeNnzu9M+UZW
qlLHgDTP27YDHZmIxCZKmLkTQwSM8YCYSCS0rfTeV0l90vsyWKsbT8/+5y/A1Dc6Xk2Mfc+sI4mL
RJRFaSCwFolXFqqKbBBXXJL4K9XPjy/q72sFWq6KDk1cd3P+DmlFKfmZ3OlupiiFI+ej5gCZLvvd
Cn8wwuf3+fOOYk81dNxhQhS0w9rMMQhZKgvSUOpKbSJjWn4A8lghBFqWY7kG8AHJ0npbFFw66n2j
Pbe9INHKC/fxaZ8WqsENAhIdgBeRk6XTRpwdqmnwwohjQt2hLCo31yv9kA6+6fRpBdY5UMADWctf
S6T+Xu77eJKod2Dy0WAK2ujwCTOxJPOLVC41V+Z5HFgijEJ5J9EUpdgxRGbTNXulDACFpnRoRoQ9
Mixf1gbgG+aJOAW1RB/zUe4Gq01Sbc9zPUWZrtWL1yQC5J6VCpC5A5zGVK8LZUQuL4/HBCg1Iwdz
uKmOoGWIQn/U7WHggYm0lKLAZ2YhfZCZyPoN/CliWKURYzInDiupsFmOqNLzlc5/DAFl8gWHFd8Z
qUq/IbpB7WhAMFhvs1ihqa0Xpn4XDGb0dTR6Tb+ttTDNHmnSp6plagP64lkj6S+BNvj0qKZm2Dwm
dEg3VMRj6wEyRUG6Qx9RGpXrrH02ujDirtJTMz/6TUruA90AZf0QGfHjqI+NsjFpCvJUvQvN1BIl
1VHRIn7zqhex8qYGmuzIetap16KN+h6xoKm3aOaWa90u5FbJUXNrjQNrRuRZMIKF/hYjDn1qNWD2
CKyYpWluZ1AKpJhjKRdOnicSigd1jw57oJCQ3MpEB1LgWmAAmJcjK1w9y9TYxixE5kXMKBWHNsPY
AS2y0Y4sjPqHAGxcJkaQRmRY+3Rke6PLohLd2hHiwRTtgjZajFCoJZFCHYDwxRs5SnwFKM/j0CPX
LFfNpkvzdwloafdjQgBz3/ZxhxnGKst+FGZEQysY+h5ZXJ60N7xsvwEKfygA2CZog/SVFmIwgfXF
m1/7YNqVKmVbSl1ruD6to9u0NsK9WenmlzJow/eujLLKAiCJWVsGG9UvqdoWmxwEBBuDSuw6Swaj
vY4BevdS5JgkJ4Uq0AJSEXrFG9MYLaNXyaHvTTS0j6Ni3raYDysdgMjpGEjvA+IFiYgyRxCjcv16
KHS74zIdQRJOu2OvhE1h06znimOKJoqAvymFT3nShrd5mqRoyaC52WwDn+mRnVZp4LKY9fFT1mLT
UCiOjES/apqwLKwcGE78qqexP+7NpI8zJyeZeRcZZtHYoQQiJ1tUybip+lJqbTIwrXAan6spJoKk
ESS9odDFlnZp8I22A2a7uJnG6JHwURmx67amVmGK+C03RJLZaj3KmEhE6UnYJNMl9RSrXQ2ngsO9
c5O+EseY8rpHts0f74ZmEC+sHslbUAtU3ftC8m8HEWMINYkN3VK0PHgsGgM6HndK9W4Ixm/MCFBA
dpBW8e0QKXXgok0xLR0SgZEKVNGS9kQlOftakp7/MHktMcss0vZrNTL/mxLIfQHjooQKmjS5XlgV
TTJ5m1MdMxBtWqI9AUNhEaIMEL80IGoVGMuCLU9RQpd7MLqVIsE9UYzYvNFbLawd0nIFGPW+igFa
3gTQwUwTmV1FnBzlOoYHprNaaZykGWr8/4UEQNWQoMkRWDOaQrxIFjl1CIDvqY0Wy/GlkHQptNq0
BixuIJDdIWEtYo9nTQ/sGBW42p5oCZCLm5iVxImYGoaO35SDYo28MiWrBNBTcEL7egyMxCRrmaOD
zhCtcq2ah5bUyRxNegQP0WbMkSOxatyd0RqUApGXqfAQZkCOCIwLmFxe+6aUDCcRRi67cp9jZbWh
SqMFvyEI3CIu1Q5k7p0cXlE/SjQ772KVO13C+CsLaHYzQnuRjCpCwIGrpRjBGCNxxU5Z67+ZTR5j
JCtom5c0kOSHQtJSHzeCIaXeawagN0qZdDEwOHIlcAiVkYImfFANx0R7rul0FdceMhHXxpYj+1YC
b4+14gp1XWhmn5T6Y4N0XQy0Hc4ykEpUGPI/8+P+8NbPX/OPsRuCgonXASEbMMQwSoMeyI9vGhOw
QMhfa65UNNptWt0KxdeuYtSt7qiBvfr70tQJKBXQaED5mc8EjQIj03oVa6BrFdJNR7LR6TqJea2a
0kMYr/Vbko+hx7Q6+I9AZZ1CU2Cg//z5maNQlnwEz0hJwcYXNLchi3hohVpjYGCnNKdEVMzV0u7C
OO7cWBpk/khqJvlO3ULx3dosqtQpqJ4PTl1U9CA3vNLQ76QGQCNo+dAdVDMQulOkUoVOjyGI6neO
l2+1YPN5Hcj4TITggCegyicgcAVTFVEtBcxNm04KbFphAuMbRRMAHqIxMfVr+Eo92RVxJldOr8hV
aQ0jkTSvgLVu/kEY/j/GNh9C8lP7XtZN+f7L4TWvfvEa/h2xrOD/H8RDZMJ9+59jcrCq4STfg1Kc
B0U//9HvQRHiG+DlgiobaPgmYIenwPuPiJz9RqGPQNED7NrU2Yaf/DskV3+bEqMIEoAFB/MzjVj9
FZJP1R30iSGdBT0AfNrfCMnx+x+CEsTkbGKLMQyFwJFFkmz6+dnFkFDl0Bo1TWw4BfLE9V7KE8R4
TSsrDPu+sPo677/Cq6iJ27QDAYZQ3Ka61SORFWxThcS6mw995bZZTmSXB0zfV2ClG104LHXkjOkg
P1ACsG8r00vje6Iy+Dlwc1Be0EjdOV2qZZkD/mY4CTUt3w3ak35DJdPwsqHWHGb4qCk1fpiOVhGA
Joxyije7H/wM7WlKPDzC4UK/T1SMvtUUBaaaWEMZHpaxGm3a5epjlkltYYGWsNdseRzRzz705dcB
DUUHqgYsBIGyUT2qFI8HbpQoJdvwKdw1mgsJVOYZBqQwXA1ccgmveA7AAEnexqqk3gp0F7zrBUyY
rdBSXNHid0yPyRsaWcRe6h50iHjpagEK3NgwcocDkT5DVU7L90jiJFdMzvPmmA41YRujEOEWnSBZ
j/IGbNiWDiR4SEc1uIrkZuxBepIaaNtL1OyY6KNe2iG2+0UCveRzVamktiYv5BogJi1GARshegD6
xpiPyU0AU3UkB9tDPABfMJczHZBjHWlvZJYXsGS0aB/xWqOgEAZgPrcCze8Ny/QrhDeNwbCInA7J
j6TR6KHX+uQUtFT9pvFGbTZZxjSw84nG1B3RZOb/Ye9LluTGsS1/5VnvkcYZxJaDz+4xD9KGFoqQ
OIIgSIAEse8v6x/r46qsakmVmdW5e23Wm1RqiGA4CQL3nnuG8YzMbzg/1jB3x+PV7o5xt8sAzZs7
Ecyxzntr+N6DTSSKg6WKCBR943TbC7ORTDMXz7lqTzEJ6hd4LrLnyFNOmOvC8Q9Ua5RtXc0IPkun
yJrwkN3TlnTPWOBdlcAdvzB5TEDSzEnRo5uainAA9Dm243hpTQ9XbDXaI+RDsQEZT8w6C7D44j2h
g/vMvc7F8g/dMu+WBcy9MpQSo/BiKgdYmpRvTlToJiPT4j4FEZnfoHMKUFgatTSbTpYwrW3nAL3J
GpY0TIaVkSapBjp+chzbBYlV2pzLlkDJWOLEsUkrWnXflqo4L80KCl3JAvgw93GFMa4n6m7P+6gb
U3RLESKGtbUcafe6vZ1YT4c0pqafEqwhEaSxrWgDQ5QxMBCUCgLpBJlwhZBgK0k4sMJL3BPa5K4M
ENzWzILkAywlx0wap/5aeTAO21tngLMUmcoDRjjujnoEAU+IuOxR3rfryA8i8If9JCiXm5C7TZ+y
vvRh9enMTZhY7Z/XYnEyxXzvrnGoEyQLBi86AcbCEZpRTc4dr50r8cgn5oQ2a8Ei7p2wTj0Jz/FH
xakaE+yi8+9j699h25/gyH9Bwb9ixv+Xh9XwtX9Q49evCqfV/wNH1LW2RjX354fUfuq+/pf4hsP3
J7j596/7HbwLfvPdAKMCGJ5dDwMgb/88qEjwWwx+KNy7QWCK8BQcXO33kyoEsoeJSnx1hb1GK/wA
HuOvcHihuENiPWTCGIf9nZPqF7AJyJ3jsKsPASrG7xSAn8+pUSzCw1CNICGvKXaqeDPj0AGPcOLk
2m/d0RKet5DU5GJANPEPd+sPSuPv6pEf8J7rxVEcw+WMAeiKvF85ro6H1tJb/CKBZQfYunChn3e9
dca0B5VuP0mYHibjEqkDr8r5juigTWtdu9vOWabDFPtthWTJFoGwiAHG4Re13VEt+ENknL7OKweB
sqqkc8Td9bLBp67GHl/c1i4376iKhckKBFNBuusUeTkiZhq9BAbdcYPUbI68gY/anReD1tefq009
g7EckNoTedytg5e143oqiordcdDoPysbVCIpSYv+aQIa/xzBUysiXfhGnL5Gc+orjTbc59hLmUQT
P3pUfFuVG57jcGHBP27t/38r/4cL62D0UH/+Vl6u4xe8k+9fPxCJ/PZj/fj71/5eQfq/ARpHWBje
Mjjmooj854uJ2hKlIaxPkGnhoYxkuN4/K0jvN8waMdMJEUzO8DIDGf1nBen8do2ipjFMhmFcAJj+
bxSQ9DvB+v+8GxTWbAydFRrZq0Ij+jdJsbNGEl296WA9LeZ456yVe2pW72s9XFBKvDYlzr8GTZEN
48/uNLxWFdlH0RLBV4qs274aP8KSDwnKglt43cOSCVJ1sfM5hVMC0rg1+4QYGg98fqQ6F+6dC2K9
H8pb5Kq9DuEQ3IhFVd/CXsKbfpT7thqTOhw2jpkuovvm+ybhQzcVeeew+kEpKm5sdXDa/bS2/KGt
whb4H06uxnLQF8uEocq5F3LMqwlvTsy3ImpuSqMy5hoFsEtAmBATe67Wmp1rDvwoCWYcYQ6OYdU/
dWJ8ltyeVdueETUDr88V2qaebJqoT3lN10QLmA6uFFN7I0R0E4aVd6ag6zt9u+cMIixV7PXYPanS
Z9sJoSt1Hbz7CjewGEcXiEzZ3ExCfmWspNgRALIVY0pcNZyU1CdOxUdVux8yJrshRMXcOPyFzk7O
49p9RHHsb3QZgxzeBw++S0C30SRZ+Ug2nVleMJJArod9lO3w1a/IfIJZO6Ix6SfL6SHkptz4jffR
G542UMNnZiV3PYy7RM/mBPOSNemHrkkL3rFLiVFwpoq+2egBUdzD12J0smn4JpxxUys6feUucTJZ
VCaxkzxbfLHb8erRjwJY4UFon1MdehCjyAxgdv9BORQs0dLQ+8rrHqvxvvPwB0UHa35VS/NQm5iC
iD89wjT0TXUwCw6ajREECowRPyp3ld2wpgaqJ+yAcTsyhkk9XqbRUzc0sEE2r2re1nyGQYELMvQ0
lFHq6XJXjV2UV02b+0LRNJZwbx8oZ2ntdO7WLChADag0iFOjMvccIHSkR7HsSO0nZqk+wyQc+cpk
7pJhobchKXNTzvGRxCTOFeaUJT5w7nrWS65m/HgLeJABBipTMfAvNQqyxbXTrh0Q5F3HF7raG426
OHG9ebtK2DmUutgtDaYFkaFpUyOsYeTY3/XQYiwgvgjax1mg5iEZbR+nMx8LfKy5iD558fSJVkTU
CWUlOiKvHDVo53eVoHfNNL0sOAKSwg0gcdJHoOdbLPNsdKSXBrR5jAJ/xfvRSViF15DLCBtlSGgM
PpEK9S4VQQ7888Ft/BnhskQbL2GtmoHW4gkQwm9DcdNVxScBJ8yCDYe43zT2RSMKhFVVjqThvdto
L5sIrS5hZe+mLgBbMnYR2zPuUJ6g6tR2D/uM3GEjT0YuvpIxwBAFzyMHPQbSO/a5pE7q4M11Q8KT
uoazVo1NCoQfFKPhmEbItMxx3met8qCxCcy6i+g67MKQLrc+D+lWmAEapUl2W392HzokYGgGNK+q
dr2JACGO9Ftg/TPzRHlpG/uGgQi9VEPI0kJc4rbEid3hW0flmAVLuYF4+VDMpxo0kB1Cpfu84dy9
11aSxGAykfQiaE/gXhXJGOIVY4Zlbenv0TEF6JL0u4Sdiw5IuxnGcBsxKeC/gucjuBvj/4b31YNJ
JnKtwVN0vs5jfdBVdVvhx9i1qwCEbd6YqiBt5l1aerNzA2AAySvkWCBDTIGKyxhgMDS/yAfvFdas
uyXMfHal2yWxZw1I+jHGeYPEWvEinTQdYOJgWl7ixp6aBUJADUEB0CZ6MIV89U21dSwgKtus93O7
4rG2ZBf1DaBdAtVXL6BMhG9ysnYwtOlacoo7hWA9uWRo/e1npyUH5dPPK+dH45T1ZeR9k2Mks+Sg
R3xya5qFypzKDkD/Gph3qNuSNhCbEu1jHFiY7SDMIewGmo4i3JVqukW0MNwoJmz0g54fnWKGwtum
Q/S5HFzYYqINPtNoSy15NRX1EQdvdxKancqZ3mIZb5WcH40LvcJqXohgc+5I82nV87mpZRavGF3V
pcwsphDnkiL5qAt6ciCxymzdmMTAugvQ4VLnYd/372J2YZq1zCVe1+WttvAnipm9o9MEhqc7o0Vz
v7mzr46FhBpOUO99MsZPovIZYa/N2Xda8xkGn3wTNdFLj3iYRCAjACl9JCyDg0Y/C5x6rQ/FEFGE
Tkl1Gy/VQ8BhjOLUrMxWVvZ7wyieIpByQUqW9wGOwiiSNwHaNWG+dKHSWVPyT5QBBaL0Uw+vum1Q
62gTW9gOOfN1XEUz4tSX2h1uXTIdaxF9Kwe5pk40uxiuIOKjwXpmAFayFnGQUBzO70O9wu9xYPC9
c6qnkip3K6PofZ3UuGHhGjxgOiHvygAnqnZXlAauist9q2SQ+cVAnjoFA33du+R7qZ81Ia0h6sNK
Y0E1PCN9SJ2notW3oQPmrK25vERFO96bqiEXaA3DvZjRhZbgAnwrPNWdVLT2twgd7qtjRcppy5ii
r5VrKrj/aRuc3GmyG16t1cvgId+KycGm0lr/C5uK4tThGEFJ0cKQaTVYrX6VuOPS4Yb1+qVERtXb
KElwkD4r4KsR6cNUGSfHiLC9B8CvsrJ3MEJyMJ3fTV7T3be28G5iQupDh2lHgxlBGnZjuAPsO2ww
LxqHxK/E9I3FgsEzBA14EBftWxQ0BiDaFB4CzqcbxUfvaP31jbBCfbSsLbHHcPnI9ARilodnXpjx
0ETwJ5d9s9w5pa3yxeHFuzZLYZFeGLh7uSqaNUpCthd6U392EFZ19NtxyoNQOjfAM6pDibca+/o4
qtuQ1/LsTJFJ+67bhPotjE1alAyHUw+HkRzg1g33Kn1jmjhsQRSPZJ2F4zjeLYaRwzQomxjthVvX
Vgs4z8h/v1zRK1DoCghvbV0eSBlg3t3UbISspQDWUtTXWO2ujl6VKQ1GbfJNMTZnwNOWLwsGjeh0
PLEF4TSER3gP86isi/roPmoGe/BoIe9rjZIOzVj4qZUeFwl2Rbj/18Ruy0rUR1o5UdqDnEfbYxFP
Gx/qOpxhbHpDUoez1Yq/A+BMyRphUBTB4mAEIOJ1+x7TxKe6M0D2lgx+Fp8b3h3JiojDqFv23rg0
N1rzMAMXNkBJNmBTCr/fWOCEHI4rXucBsnJOoqIQZlTeYVBLnywjYLGpQUSXEndUCH0cOpsH3XSv
QT3wAVvl8YR12+GUsJWGo0vTfUQGA3ltaAdrpPl5KqzGKM0v4fRS8VxzII59D1qnYEdRupC6DZ64
ISDDCB7v4ih4km2LprVj8sEsS97OEQRbx8XDS2gL0qchAi+nvncuwQRDZs6GDY/NrYQ5tDOeXdGi
Dl2KTNZ4kWvSiXTyiXgKCcaewk0Db93rWmOsRTdDN9TbgtT3SzkBNopKsykXBBzWxbO1V+bioAgo
4RE/wJYjSmYt2J0pNc8jr9gGrZNjKv7sR6PENB575VC5cFbW/fqKpuIVh/SxiQaTaRXuvPibhODn
hiIHfm/EhKWPf/tG+viKa+OUqBFCNJo1GyP1XoKCcdDs0bTlSSxkw/0I1FEzLTtFIAGow7zSxhH4
5BwJhg2sQl8M66u0Ri3YTSxDX3frgbqROWhpuJA3BTwWqKILjLOL+itbAoYaqDlLdT1c1LNbSXLy
4/bch7XN9VIMSVOeQ+DT4OUnDC6hjmpPa2APvtV9akUHD7mufWAhgeWbOqwSXQYVfda77NC5K85H
R63u/BUTIzDljfncjrLeBo49uh1JUI0N6YLUkFwr1ufjWLUbDForTC37QzCj9sbZRcookXiJrwwb
EANGg4MB34KYDnV/5KZ9H10m6FoAhd5gOM0T2uPHZGpThsBw27pBwiuII78bNP0t8OBKA/1TsO6n
GdSfgn//DVl4UDODQYdG/8/hgyMYhfNPU6d/fdHvuIH7GyB1sN7gjQbMCDj0D7iBg6YEfwzzGQwS
o58mT0AFfP8fE6kojEDq+idu4AI3oJHPEFqGZt+F3eHfAA6Q6/4zHw6jJ4rJFiAuMNgBHIDJ9TOk
1zVFw23U9qnnyPE+vG7JRE/lXo5NkRQWLbLowFtDXnm5CmczY2N+puHwUYru87z6B6i+31BHszxc
OdwHMNjAup/9RISYKBhL/Tszo3TR3w8Eb3ora7NsVoqzw13XDGBhmRC53JQNekO/L54XOmdlhBq2
n/gdcf16V8UrSRf0POtQ4rQt3RtPm1vurHU6z2K5FsnneKy9h3E5iNiFP9FYHkZSPRnMf73vZ1eN
UrD3Vou+cC7AbYCGDzR1cFkhg0uiCjwOtuyqSF56E54MbV/hGIT3jpfHEuTtTHG9R0xumc+sPRUY
1aU6Gu49x+Pbvul0RrXpdovtLuiivX1BuiOl4hSvOLkAKZ1rIKMaJVVvizgBVCNA4hdiI9vmBlPu
Lp99XeTgrt5yZKYcwCiCFcG6a2YSbgPX77es4XncTlsqqAuEfrq6ZaOx9aJnNTmJHVk6oj9MYBkD
lwIU88b3H8rSXOQAJ55A3DtszaUedmjRUaONezC40n7w97FTnmbHz+NanxYcfkbGOPemMuUNQNJm
eOzaAv9S0ic28T6tC/95pUykAA06yH/AGePjk2e8DXousgPrpj+vcADNGweeFNNY5wWsD8BxeW9H
k1bUbodrLdP2lbev5IC6arL7vioeOCCVnoc2CVrrp5g6Zf3kow0Kxryp0G5wytMVxrtd3MJYodx5
vdxJjA3rDuEtLZS1GNllZdDWWdlOx0GWx2UofKhUfRiMoRNHGSheXRddCILEVIIxJEhi0QZ189c6
LiZMGIscThwouCXabV1TmGbo9zkAhHat2dxpxYHiUaQRtNsAzoBYut3W8cC+obbaNXJuUgdVXues
nxlMRNdYTptV9yfb8Wcytbc80jeoOrN2mh8LHiQwZ8owAwPigGIL7Ld8atxtDXphUjc4HJcg/iI7
MCfjFqBw75HUcfs+RY8POiKclBfq7ApX3ZvZ2zt+dPKF2UekXRCeh36m1Q6O3cBvNlg/z0VPLygR
0Rvp6N6Ne3yQBTYctSzzfpS71vhDWqALXm1bpvX3OlezjKsQHaMH3lVQPgw9RBODyOlavCxIYcet
UF8kkG8oUt4DD67tfS8Pfhlk6xy8W0rfxkkdS696pw4GbMSEj95Iu3cd1Q/AEveGuic/XE8+HEfa
Ve68UlNwKGW2hPW2idybsR+2tDV3jFwHmis7ic48VbK5KyVcP4T/IL3ybnDJ/VW8UaIK9SSs9FjU
P3rQCidFi0ixbt1Gjm2Q1M5efAH+WeWjNCrerMTytr68G2OQEAt1VrA3seDzJQ5MQlAQ7dxmntE0
hbtiEB9UdbB9/YCtVZQ4k3hYXJTIBeKoUDCW2TgizCzusUm0ENGHKlI7BFUgjJ4HoLuP854GlG8G
8+w75bEoRYaBOxqJEWvK671H/KZNW03zdYKNnPU+YYkWaMK9C6cBzxuJkbCLDUcSckDPsil8r7sB
HbPfR2O4iYR+lHZ68hYOF3HMRUczbVvhylSB8ZkVroOAY4YK0w7VU0wWVMxIK2ihhWoAUHjiPGO0
mMVzvePHpc1Y9Mz6pyp+Qt1o09UXm8Gt4OOz+HdzrbD5W9QS6Na58Z4xw90qVmRTvL4L1NrqapDM
VolYkIk1u0kZL3c7cPkwKApNfXEaM2LR9yh56+gIMsaZA50DjytMfby6oOLZDEOXp5D2tzTEy6Zt
g7cEadHw9VHIF5n8faj1p5qG9wGS1XqP71w/uvUC/aJD9FKFDyipKEeGCEJsazy4VCu4o4OdPybh
D1u/5CCLieZOm/kzF2W0XSb03+MYP41Lf8eGBQSdAn4wUcjfwJT14Swz3gnpbLgFJuSF2HIR9vOy
aPxuCkqI0HtRo/RkaG96AELGP4AFd4utwCS41y9If7EPs6mep6D/EpXRifXyfQ2825J3r9jO92MB
Af3MbNLpNmlc/eyMeufpCcYheoQhDnLH5hq3Gxj+phtWneDsQK0a9U4CMREMRlZzQOf25Tu1L6rQ
51u6ZEOnzqsXv3ez6TOgVYB7Rv+5jzjNqqiDUUcz3JglwMmEYbZbsm+Li8za1YNZSi9djbK7BvuR
RvMJ/oafzeK8xk13sAHfjgJmjTjc2qRk9B3UhqPQww0EVhim92TYDLMZgC6C/EDL/qV3G7mJyvq2
9tdn7pCvswvDBbYgImR175HUVSdjRHcFo3cLbc+BULe8k28Ahe8969IkjucLiDKp8mudqckc4xj9
QNzSnVgwRSfoDHJuEFFLgQprUCkWYB8YmnkftPFu8TifsHGNp7YddogArIDOxwN8jPQ9XeCtFBPH
4nXHlrEi0Elo89WU7oMqGpEqMh8VKNI4OhDHOqgYy8JBOlGDicCE6tsTm5rA5mgEmLRMsdwgtvUW
KZ0HPsR3tWhDLF0NZc0MlBDhQhBQLuWXycRdMjNy4wft++TFh4oV8ODpbXNGRdNis3GrK3T9sgRh
kyo78UQuay6qK+e8Fvf1wF9dH61cwxDyCQPNlLB2yME8yWN3vvBr2aX0CRnZmHxM3wjzd8JKmO71
/jcuTE7gUT/Hld3zgePdgpVoEMxz5pcuIGpPu+d6+BQRMEws+qVIZms771XoXFrFtpVaZMYUWC/U
tdgeps3C1023UgrSq9qH5ZWl2trPdRR/WV2O/LVSw6MydG5WCg3QYD+JAs8pcht8a2GAvzd4JO0b
aM3V0V/NEVMppGmy+d4HFyRRDd/6Q+xh3U9Yzr1/qicepAEZwHrXekiN4PO2lxWUtzx88+G0kUHE
fO4wB87nCPBC60/XIGaYlM0g10rbPIUx36+yf5czeqSR1WfwQ9zU5UhIGFW9i3xw8l1VBcCw2kdS
OydYGDdbbGQ6L+YgTkpTy7wUosZ8aQTKUnbNZgwwcoq7CZttGJwkBytpnbBrNO5hnccirYryZTFS
b+wq/S3crD3AQnOTcOWUmypExxeWMHkRlUxbZKvhc8ewyBOXnnpv7tBjUICzYDOt6oJ97jj78wk7
+YotsT5TEGFph8dVkwBJVvFE0nq9eoA1mXbKIiFKoT1ua8RlNCbMQZkEQ9YP8i6Mn5S33ke6/rTY
9ezxGhSx5o1qqpKRKvw0YTvnXoUZXqgmH+hkDdhcwmLNFh3AxP5KWinp18HXkLRYUmdNu94sOHED
qBF0IM9yKBxktC03oBSDcyT9O2WwMbuAJRaYlqkAUGpsFFLMCHngi9muRh255x8wDgCKpP2PgQbu
kZrlwQ7x0xTE+Ujib4sNWBqZEAD1sFGi2FTR0GY25GKD3Hi8WoTmHccR7kMyD9J7a9JZ0C6bIIzB
sbR8WhEbrwNaJBVbTuvogEBfYMdXw5zV0Vrsm664h6MjwDHdAFUYm7fW6JPrAsQHd3bJrLdcIpA2
wBtugtSvrkhk2e9aBwyDVuo7rD506oX3oSQ8wwqY6KwAbbmfDwCPwUO1jyBUwIa+k489GEx5u/rH
yVtfCY3R/PgtaMlmffSK8WQaH3ar0U3c2vup10esYY7Hujy68XU84oZfJjaflQMhfEnMwW+6HZJV
j0Hl70sQNpJZNai4aJivDQqqQOjbuaNQ+XHy1RPyzHsUw3aAS9vcsJsyVDzBlO64QAmVehYLcgXB
Fhy3MAMVAbZAbbELCYCTge3VVH4r/Epv4cOfdzhVGgK8vphEeJB8eWljMD+6kn/WpM3DkUGH08cn
J1Z8yxWyntsqugSs6XLcvQR7EcQKzRlgP2YwLAeL/FVQg13HGfTe6UCogCPCDEKEozHrYFGZOFW4
r8Jr/p6o9Q5+X6jGsa0e1ko5SOXuloM/9gcbGni2BcfVB3Yla/Y2axSukFigwGVThiS1w6Axh+q7
iWxqTTqUKc6ahDVGlYphqU6KHQxw/U0cOAjwWdbXqRs8tMbhbQXJh16nBsMuD10oACZ4ap9ADnuO
ZX+si9jPC4GEviFq3/wBb2MgaJzS68hpZMt1RIYycA6T0e/HTUMw3SQN1PZy7G5nW08ptEQgcC2y
vhur5ovrVfYY6PDAQ79MZ4kt0fgE6p5y3DqNLkA+RztKS2T/Vfy2qsI3FY5+AoLaRUEClchRbEgo
E3G94gJiDpVJa+NLgCo2aRS+CcQtI5E5tEqvnhvCb5eXGMJXwM6akPWontfP0eynnNdPeF3fQT24
wUwb/cXIkfa1jh9sqIeU2Ooh6t9Xv3uJ/JFvYGK6CVBbo4OVkACYdskV6fimba37uXJFn8bVUOUR
5OBYiAST7nboTh5z39xqQA3n4qt4HTnAXaoHdZ3IgL5hMTyB5qDtnAxkfzQQDCB+46Y8qLMhOoEK
8NpUdxyFoOpcBLG4YQK1xKNVHDM25H+C8Zr4GNS7XgkZxfwRi9yuGJHPKEH8PcQ6t8PcYm/GkKPA
oK6a2/vIv2FXU1kJ/CbxoLPh67QfhvUQCHmIHIDeJA6Rgjdd5SzRkTkY2Lne+NqXFVATD6OgQEdr
HhGvxoke3Cnn1Syy2HsDLG/Q5Fruw5ZRK+iH5IuZwbwrpH2WFKpbfz0X2L2LZb2ASzRuCurfeKDt
CUa3rOeASpe7vi3C1FP1xQpxrCfnDOLYWaEEq6L+CdzZRzhjPrBWPLuLu5uqSsHjAR5tNoDNwvoI
GCFIBjbd0qF2UZl4qIK8pcs77xPCL91ETxa2j1y/Ns0Fk9enEZ60WVlN7c6L1o/RYpAyoTUNUIEV
y7WNB9jdDlonTli5KSRxXhoOJu1GOOU6fn+YWYMYXXAlkxLvceIX9UF5S0KKd997WbAhzlbe1fNa
beeyez3yiJ0xeD/Ps3twDLgMzlzcVOPc7cO4gBgK0iu++mkYVV8nKk+DE2OMzLfkOrpwQgDPmmM8
DkZFVL9a/iYxhBreQLlLjWr7jJJ5owbUJJj+pnqqcZC6xZ4rsBA0TcJC3ButLXjK4EOHpnqAOoQc
nUWrTMGxfSPnGbU+dS4rDR5FGwMQBjgLmScqAFBDdq29lpRwRRUfofUgg+vtZawpYnAxCNDjsEMQ
xWWYWOoW8y4ap0fQC8ZNv76FTfhGJaX71nxrOrNvgCTw3rmRg7aX0FJwVsiHi5/oJXCaxHHi115a
sdOq/RAFPkU8r/NlBeE1AQ8w9aJqyagMwcurGy/vrlrvgRXuhrY8g/EH0LoGLAn4WsCDXpOtC5zP
B+qeQjkKxnFfe9/Gailxy67cGk8VWw/KwvMcxuQQTrQ5Rsp3c+MCBli8ts2Cgth00uHDdzD1b2HL
f4oY/4Qr/yUC/d8QW6bwwLhqC2Igv+GVGfbXOPP/+p/dW//xX+CQ4pfpR5baH36jf2HPrgvPCcRG
YQeF8d2/OGsuA88Uagi4nsN3LwBJ7l+ctci5qh7gJQo5L/IH/R+5pOy3GIAxQr4cePgHV0HE38Ce
f5Y6gcwJ0XJwvT4YctDHeFdg+gfNQ4A8BLeea7T+wrBEab0AOYgOUIDNAAsis/kBl/8D+ugfXQ44
N+40ha1SyH7RSatIQpnEKps1aLfyQeBEnRXIDiPmrQDgINX96+tdcfMfGHnfP95VawJtNu5WGPxy
vXbyQyZDHFmU4D/L4qpzuHb61ukw0lqnqQOxB+FPe1Z15Yah7f0PSrKr6PrX67NrqBPFTwDK4i9K
spaD+hoPHEdmNUQwLJIEPNmw2/71p/xlenD9lB7E114QUQfEwH+7ygjahje7eIjD0mNQPgnIjiJo
fZ16zf/6Un9wQ1FnweksQomJgvmXQcUI+WHsD6vN2gAUGPhf25yHsLSPV9Ht3BonD/T+Ya4WYkFR
WMR/+KRXd4Rfb6iHOQ1sz3x2dUy63vAf12ssbC9DQFXSSjvDvrNzMcGOfR+QK142CNn4uJWjBo3L
kQP8ZoIKWhg8Y2RA9kRWDyZafCRftEH7ZBdRNWk5Q+yTcU3KW+sF60ddaPruDGAo/oe16P7RYwJ1
zfMw48H06Du1+oefvWGYQ/PRweLn0MVHFR9TqaF0ZU1MbjlyLBLjkHPRF4gbqZoRSs0m3GNx97tJ
kO4G702NeS0geFIUfy+I9Ps+4PmQUiG7y48caAR/vq+mjlU/FIXNiIveADazw7YEfwqgzZzWE0ov
WdMiG6Vn/kOW0B/sCLgwbBOg78LULgbV/scHKiDxKFbq26wYqN4gQB6+XvOywhjIfDjz9I+j7E99
Gv7tEeCzOTBvgUAUDgnRrzk2E/TtjLQGSvR6CTe9N7JbdHogfHmA8/76Tfm3V/96KQQLhVBcxl70
60vpQpgq3Ql0SjGIbV/EoCvOkv+Hz4Pp5M+vAy5y9QVBNDRFKqH3i/2VLYYgGiHxz4xSBcS+SuZN
gK4ghG0YHUabWkv/U4bWvz2x6zWvDvDYCBxK/evf/7CMiaunZh6bMJtFsfxv6s6kyW2jS9d/5Ubv
0YF5WNwNCZLFGjSVJVveICTbHxIzEjPw6/vJkvp+RRQuGepdL2yH7HIlcj55zjt8GMtcPg12JMIg
a+LQL432t+sDuVKcZ22qBh2ONyi52Fu5qz1fZP1kS5cGE+j5JATLDKhYnISG7SdhN2df2yGeHnpX
ds8Fm+quoHB10Jwyu3GYb38Ii8cDT+7CFFKr61XPefkW8wTmNHQWbbkjTSGf4pyX+JhHya6gNknR
VqPS3+bVjlewPDfZWEIV5FK9PiRvp52aOFrjJByQYmXPXn6IW9e1kEXmhLUES4LBVHSq8B33UY8A
FqHXu6wz41tHr7qrLu4yl0bRUVIQeuQ+1pJFbmlR4aGOHZqaUitGMW7KQZDqlHT3bp6KgzXa5SnW
1Df48UEvQJ5kjh0cLbG0ezdKy7thlHoIovCdJWXzQErBCuGZdDcWzMbooPfi+uxvpsn3VkdKjzCC
qwHRD/s+/+S6+fIxtqLiE6rDX6sOO4qdzH1xo8039xLUA5uL+GVwAH2uNqLtJog26PhVVZmUqNPr
Gq8gNwkrTtXfdDH9VWkslAC7AcTpb1LIV2KraovQvDppWBMWilKra9k1KzGXrc/g6q3HMPvys1PU
NtZ9to1bvNUfk1wzDokPvz4yqyLsUrs6zTr+kLw+nIMztSbw9MINm5GLPKvq/uAGFBJI4/+aVs7P
b/VghLCBXBcv6MvFO89VTapn0UNKBdSKRq3hAU1u1hiGGkmC5Cxjf1/A4yJUzG6osm2sYfSVWBbc
N2gfrR1cvSRIjLFlmrqu7d9lUSP2RILNfd2Sy42NmCIrF+Fvk1Nb4fUt+/bmYYZetbw6NVvKR2Yn
XRYlyLUDynn1vsf466Dx6rze0tby55IDRoLsGb4vq1NKVpAR5dLrIVCs7iCbmnBi8vxDbBji5Jgm
UFhzsW/cdlvr/3Wjq+4Foxt0pUejCFcUJ8OuEW+Iyr8W3f7gkk+mbEQqFLy/97CIW2aVby8krnML
Dg/hA7JugHEujuW+R1MC+Q72Xm1ZoeRoeXQUrzIr7eFY6olzYxFtTaUD6MclaqHhNViHooibS3jv
oY3joqKnZXinud89QtZbIaP69NWZGwA84vmIyBLbe/V+0TR7qRqu/7Asii5MsngIy3KgOtRSDgxm
8IvSrTxACkMZTpojDmlAKbvUQUleX1QrPccfu9aBc4V6hKJF+qsJxvGCcrEw9bDxEVKwBioSQ0Ju
tSyz/OBVtf9e64d6D0jHPiwl2X1K0aBV5la8tzIgS6QvpvuKl/L5xoepIVgPkesazLsJxdJcuwaK
ubeTFKBWODgUwAWwlsavPwIzMndNtIDmmIvxLMwEgKkTIVmD7BjVBY7A0rDGw/WP2dp6LpqxBAcE
0/6LCOWrAMHMe1cYy2CEI8j1I8E2didundyls+Z9FEUQv49K9IeuN7q19TiLMfwk32Q5a+Evtx+E
5w2GERYpNHgJq/zOLeYnrQuqnaPnyaF0AGH3Ta+Bpe9u+gFt7T6PBxn0OQLCN/4FfrLwJEHbJYyr
0j3DHK0fDdxij/YI+FGLcrJcVMKhcfNGgw3QQGXA0oEfW5ATCKgvWnV9HOocSeHWrimBo2x8fYC2
9itaLnyc4/K4WQ9QkbnNJOLeCNMSjZoeLbCj3aXTsXW64Iba3NZgQACGhkhjnBGrs9dEVrLNM4v9
amTOP0OQ6/vcw41ZApHDxsd3byy4t/cZ+DaHwAyiMmqSL4zEVwtu5PSfM9czQqg4oFYo3QA1Lqdz
BA8IRI7xBCAHISkj/nJ9SFXIfbnpaFdFBoxowLtNfderdm08bcl78lB1ZjP5FAc6avK+5Z+ut/J2
ZdOK0iq0YFYSCK7OHFNqtWNHjhH2nPsffAgc+8Dqs73I7e4cZfAJAdIXoKqjv/3J928c82/nUrVO
rE9gR0y1nst+SIuxQj0xDLBYJWp1zFBQYfucg9oLMXnQbuzjt4cHuo8AQQNeVwT3phrzV2MK7toJ
agHXEtKbOEgpgp2zlFTb8yIN4c7FOGIn9t31Id6aSDKP6jFBQu6N5okVmU2BLp4Z6qU9PsVEbWGb
5be8Dt7uQI4G9AH1gL3BrbmOyCmf+VRS4bTxRDgYTgXcSs49NV9/+eU4SzWF0BV/cQSvb0xUFJII
dCZzVadzaBQQdaZFx4ep+vVkJhczKSjHsNjopumpCX01YS0KV8LOIf8NKKkcxzz7LoYopprdkQCb
ITRdn6rNQQzIWZCmJd/8YiTzqrnFjZZucOBAybRFPUvyBDUD6JFmxt+uN7Xx0kVOW02Xy0PPstZr
0Vxk1lgOFrxT2WfHMcKOXYDYQUbJhzM4FhAxIFx/yMqqDqG1DDvkoMx9JzS9uLErbn7K+kjVahkU
XQUFctT7cPBrf48EUXG0On3e+1o5hV0MMJDrMfnDJ1AI62ICHds0zo1B2dqfnkESEX1NDqP1WTtw
lQH7yAwoJybCjzg1TiZ0J0qTDtYouyEGWnd9GrZOIC52A7lqA+2IdSSvxUZXw+GhS4DHD1nqYixl
+Wmo1+I5yrRbWupbHaRsjkgqN4nL5F+uZ3/OKCVFHOr9nCRnS58w8UPoEVfi8qOjuE1oo4gb07t1
gRFDkwyFq+q8Sf8lrgESObLVRTLHB63S6nvTFMMJOaHmI8WJYUehQD+50vdvtLw5uAjxcrvohGrW
6gqTwuptp07NMK2BEuCcNh+KEdvZXlTiwGTe2lNb21fxDzCTsG3itFXOZuym1B41RtdCSehgFT2V
a6cUR8NjbV9fN9bGTPJgICIA2E62xl/1zYp0E0hkwp5ptemp7iSgDg3GZ5MAK5aiQb2pBj9WnoPc
CMC/6cFjY/qfEUDSiIpg8PDGQS86Hu2d4ArcCcPVUC1AcnqZ0rvRzKOTnqPxNljJZz2KIfFSc/5s
gkN4SOouOzpdbO5K3R9PEQRutJpQVO1akkXaPOPWmArvXJhL8+CMPjBXD4RfbBn98foobAw4iswm
gl5oMHvm+pkGRs/MlomlJcYiC93abD+S5agOQsbL4XpTxuaA/7utdUIuSwq9joXJIwRO12MRzP1+
AZFHxtKV5wnkLX6ObXdE6cc+RgBlj0Mb58c0zUA2t1LuUol4VN4BvhiaoXyQs+j5zsG9MSQba54h
UcrmDIrjIZh2cWNFSimgrnkrYW9u3MN0+g0pqOxLR/GM831Zkl/fY5Q+dS59nmbwZFbteR7iKqMK
4IJ+iD5Sn+/u2ihwjk1fWEdbjtmNediccjKTiBsSzRDxX/ZPi0s/6FzNCNvGiJ/SGb1bjaTyYYCQ
emOPvRy+qxCYVJsTqJQoz6+1ja9mp6OWqjRL0RTdl0VEUOzEYmmfJgfA2L7KRPIhmzzvQ9Dpn8Zs
GkKIrsmdFWnBuySX9R+1AaNamv+kfWs8NVMA17JobbAAos4LlkknWuu+xht7r0WVIDNWdxDH9SbU
pgBHIZ6YWHIvxUSVJorq0dlPbjSgE6GVmDBLWXtfoNOaEHQF4pWRJlFFMLTCh+ywtOOHKUiae4xc
i4U6k9U/S49syY6MKQrxxOQKIJOL93lu5vouj033m5NbE2pxjmUMkASqXJ4Mryydo/DQhoAxbwA5
dVA7A7joZd3XIMpxWhiqntoEpM6TtJPgd01Y/u/+2I1QnMz+nVe68x+FWYD15xhrjrXTVyZ3emf+
XvDqyY/B6DQ9B2bd4jakpd2fI3j8Z312jCNUJP631sjtdzXyX18DVGM/dT2x3m7EfZZ8EGDU0pjm
ct+5FrziAuzM37HTJ/mOfH2k75H+ZJu2PD5OMHmAcV4/E7aOBN5GqEXzKkeYe5WVWoghvF62pBqp
yNxlpfuHzPvkYPUSwD9ULwSvAateb3Nr/dvk5nkPcoHTwOX6j9E89AuHNq1iwXeWlQvLX8yHdsp+
+k78QiUNRQUUoGDM2eQaXxyqXkWjjpSRbw4dSbeeo6Ss9fYEPw235YXJud4rY+vYIsoGEAVWQad/
l90ykZQBdjygmhJkXmgFnfOgF8K8g4n2iP5aD8cbZhQQJHkM5tg4NNYc7MEOOveg0sp9nOTjQebW
ch4Xp4NQ3Aen61+4Ndf419sKZUAWJFAdeDUYi99OJmQAPYxirHvnrMn3ZL/dfdWh4JZG2fg4pN6N
4HAjI2cq2IjOQU5cQUnmstGxt83JG1qcwwGvpshRW9oBcZAGnuBQo72dIkldW2n22fHjXkCmmOLP
A3LSX+a5iJ5H7GK7XZL11QfkfIzyxtcpibR1hgBBTVJcjk5sRWX58usKGFWyNiI9zJakB/E3gPuC
stVMw05Yk//Qj4bxR8Zr3t4DPgYXAYM2fScsC8w8ab7kjxIo4r/gWhSPceJCQoEJrb9bJqRueIm1
X4XtBB8hPyX1LiJQ+S611vs81ci899bcuDe6s7ECTeqPOgAZUhGWkpB6PcFA3uq2LCZybJrnHb1k
/rOte/yefT05Bq1j/vp6MhGkNm20/JVw1ers4BoyMPpemNpWBzTuoW4NyjSmiCbcD1nmQXMu2dbX
F/HG4UH2lIKuyZmlSKiXfUTuHR9lJCgoKiYx+dqq3S+ATc4dqPIbTa3ceFQ2WZkU4CEOisPjFFGr
59WGAQiLJmlCB4HE5EDhgB9GPleHN4J8RAw7Cr0KpapgXHhpFv4DLBjc3+Sc/um1SHle7/hGmunl
RcejDkQzRODLj0nbMWgiJydQLAPJGaN0ugux3NdJOaMaNZYQN0ChAuYD6eqk3Y3m3+JCGAxb93DX
RIsHsJB52f7opai/ChK4FnycvwujT54Xe3Ee2mjMYHc61ses80ltZxA9fT/rn+ulpmTV1QyVcMdd
3eFm6iQur5hWn28cvlsrn+37ArdRBg+rpbhMQQ4nh9yXVkjjVOvpk91MJ1PzxX0ep7cs5rZe+yDi
cIWl5KEo2atjAy4rboszOZWpjeqQepkJqHWRp0QvsH0XCmtMHmnndRYsYjOEMGUDezTjG9Gd2s+r
4A6gjgKMkW8BfbCaEtOBZwxlwAxjtcOTETHYZBzMu19eeBYvFG41x/M8YDCXE+96+WC0+YijT+4a
H6vZnCG2QDPLh246gvkqw0wfmnNpJ/G5l2N+o5Mb655sBhV4QhGYfeuiMZUikQ8wZsJlICsXLdMS
lnqFzklUZEd7yJ0w8AaktGBM1MLTPlzv/NayV5klnmYW1TsgZZe9F3nm6UlPpi4BrLzLZe4+9PoQ
hLNvFMdu8Oc7VRUgHTn5yDdO6Kh4aY76MU/LdHSVumUOXDZxPvn1WN8YGrXM1vPPLcO1SnabQGq1
6pNgWED5WybOXfBTxGIaHxrCkzOaSSxIC6bCvCy3MgRbjVJFAQDJ8icFvDoUEXwBCuVi8BTPhx4p
/HdWXy7HxIN9n/eL9zB3t4p66jeuu0mYy5nH+8wgzX05BakdCCiDtBiMFsRbwPZHE1h9OBZIhwhP
YNIGwxU9NlGcFuQzFGNl+i0Lmm+5QpNrTt3cGPiN4wbfBVAbL/KmZL0uvyhH4rev0F0BB500z5rn
9idtqD+3deOeMNFpfj1g5jkccN3xLiZlvErKZDEJLysvrTAxHMi+tcMbqSeWdIPev3XMq9+1Hmzw
uqRl0DLHfUl1/dWd57Df8jjIrZDycfeAMiM1E9Gl+3EyUljbECyqEf2vtNHIVhdLd67hEdw4zbeW
GBEZuE0GGOjF6o5PYqdtSyRawwUuLPseT1598T6XEGNgu6Xavk6r79f3+WaTIJUULoUNtc57pUZS
TRNC5oCmRPeuNEZsdaIGZEkM+RtQyyx23Qgv6Hqrm6cLJ4sCiuKXBVj1crQxz0mazIhYSJkVnWUO
VxM+mfsgo3k5+RLKRTZU/gHNQdRdI6h/xwUg3S7uSuxcZpQ09NR2DyPUaKhcTND1z9ta5tz2HHzc
/IDQ7cuv6zDKsVt4PiFUXNAgAZJXXh1NO5QXnQP6VcGtna5+4XrxAVpDBUXZmbLcLxtkKbQ27jov
s+CfjYy8gJsa2THyq/oUWfU/iZtN9xmamu/xZWrPUcGBUA9++YQYx4j6ebwjOhzP14dhI+TE/Y7a
JXU24OfrkNOpR2w2+gQ4JqBF1L6Aj7U5vhIeZiPXW9pahcR3gEw9cDHgwS/7HwdtkiRg9UKpxd6j
Z+cZOd7FO3X2hOI+RNuH2EpuYX62GgXJQ61GYbNwL7hsNAWinMQo+Yfw8MbDPKGBivb6MTAMExhF
9RsQpd+ud3NrQMG9IWhCho+1v1pXkzHkadmkNnGEl+9HaVPvbiVqES1eMNeb2sCcEbFQa3Pgd/JM
Wb/KE0vEDvpuFnkt3frTjRExcPTgoU/jfh/UPQdbESQHwZPzhPKEuZ9IHj+W5axj59N3D3aKJiuA
+PpcE9iig48ufjmQm54rcePo3Qp0CChB4AcA5bjOV/MQt3GWtR2KC9rsURaPv5W90dyLppHwz7Ls
vneWYWdUAsVTkwzU9YFS2Yn11gMsi+Mepz/ecKvW0bLEQKhCmSP25+GYd5y5SAwMMJza+kR2Ed5Y
gYyoP83n6w1vLYaAtxVLkMIKRcPLbouRZJcT5TQsUENrdD+G1YsGBQ+H7n/SFEJ4aCJb0AO81bqz
KwvKnWSlt1HZ7H19QHhNmPPBlyhlXe/VS+3xzXhi4woiGKl1iCurbvk5bIeJvCLmQO07A8ob4HRM
NgLN+C78Uj5NIkjvJY5gVNRMIhgHuY8lmE75YoIr7A96pemnoG2h25YWHALOXSNvdHRjfV2ZbY8P
MdfFKXYLHXJ4hLewJu0bvdg6GhCL5r0JG0C3X9Inr4KBudHyBfcQW9Xdp6NAH+dglba8l55s9n3c
DoQFCPJcH7q1w4l6dgNSVSApMoQKMXc5dJY291nZjgyd7JOHjJNrV0RgRiavSsKGgmqI59CXvnDj
U1V1+cNQIUx3/Rs2FiWHE+5zgFWoDKy9lQTVrijzWCm1hn6EAX75fe17X5MJJvz1lrZ7iyMhsRaP
HMp8l70lsxtMaWTaoREPYG87ivS1M/0rK0f/6GZ4H6MY1e/1Yubl7WrafsKE5sa+2Ep08LQnmaKG
nqNntVgRuR96FFvsEDIHSttGbGGoUvm7wRnHO1afjySTTI6ujepr1ZG+R5UzAO0XRKj9xdaN8G/7
c9Sa8x2c3IFNXg5JVcxCSzLezKIakQbuPNgdRqVBH8RepiQO2DnDgAQYEdthJOd6zi28oGq01fYz
d+uNGdqIgsAY6FzI3CF8z+prEgPVxE7XbQRR/f5hMTiglrnSnhxtQHSqMm6As7aWHiAUVYqCGvAi
Avc6AK9E7jhxjKq0RuUUIV8tO6ci4ElJDuDGQG82RZlNVdtMNvmqZ23szeWI/UiIzgGHCB6FD56D
9DRS0LeWmDpaV8fhC0Xwv5tSg/zqJCnHfKY+xIZKq0DsdKjSB7NFL+TGZlIL9U0zKiPzAnrBgeKy
Gc+PvBb9F/Slyrn75pII2oP4yXYtkMBzO+DwrhmIIuk4oJx8NEXQuibVnPSgLdsuV0ZEKCzc+CYV
tL75JtaNR1GdTPiaOySmppWTuuBcqkUAf0EOCqsmZWA28mi6RfNXEs026p7l8jRCwzmLphWndMS/
6fqXbC1k8vmQMThm2F7rXT7D92oqta3SGpJ1IdMnXtS4xWCKwRWSObfCeXVQv+k5z3aHgN4gslw1
WFtO5MgJclGtf7CtHFGicvoz1kbn1EMppu6gjJqkk/mHJE7l09iI4Jjg5vtFNKO4sa02Ow8zB8DI
SzliVZ1BHAd1/aplAS7YZQSRi+lkLmUoW686OsLr8xvzvnF3Ugai8KEIBOolfbkUa9xM806iCMiL
Td+VI0JGbb1kmBZUX8kOpmEnBnmjza0N/QLAxl+GLb0mDmjzUNWIUFqhbsXxfZGXYwixtNl7ibx1
S7/cS+vJhebECc1uJRW6OjzQ4I9HzWgAGZIFPuiwjigJt9OB86vZDWXchm5FjhoZ+SBEs8Xc531h
7IHAa8dG07H9bscYJ2UDo4Kurs8IwxWPvg0B0qc8dMxwIQ4pyiPZYpvl3SicGcX7EREIO69O0inE
vpws/yg0T77PoVIeMa3F0NLxbiXZNgJjlDcV+1pVSd+8yRYbJbwe2XgAj0USoqsehKYQ7gl9tEap
aJFmzsR8bvqlu3GabS1ZYnGoqD5FCM7nyxUEbSnwGxu1od732hPyJO2H2NWUEFMa8TrR9f/BFsHW
G9MgSoQUg1ftIRTsYb2JardovRkr3Ak5tQr5ZqfGWq1KLPdGYnlrZF+3t9qSVq0vjgBODf2oR/Jn
aCw0fMQjYJzu3Npj9q5vEOdG+7N5d/0gVG+Z9dJVuTT+Qh4VcNXlwAonpUymA8AAH5z9y3dK/x4N
HF4Ey4wcGArZTwWraZ9ILz6OaXAL07VVKVbOKDZoH4WJXuOStabRioyXQ7ikPW7QUZV8jQjD76s8
mM6i9JH3b02cgiY7Oo52Z95J2BTfkG6q772yeQz62FCKx95+HJv83YDp7o2Z2fxCxbLlrUTSn2G6
HKHUSFnzszRJeYAidIfyb2uSPJQ8pz1hp4lCmuePu2hG/BNRNPPod9QeIFfrj63pNrsRRa+nUdbW
Oz1GfHkg0H6+PoVbJRjbIx6jJGHxoWuco4FJtoHkoiquaEigTHi1HaoCZyVE1I9jUy9o0Ur/9zzO
3KOlkQZ2PTd/r0eiuXGrbi0mCJ8BlX+dw3B9DjpZZ3STUu2yDZ7tyJdl+0LL7LO/RPG927vuqR/s
rwsR5DGZJ6qH1wdi68h/3fwqsCqE08xxAIhumlr7c0SWAmILSUzUYvTP15t6ARuu9w38oJezAQcj
fZWeS4ZUDxxRAczKYjMczRk58lGHcG071bmHvfIp9s32EXW2kjgnnU+xXopz7XPrTWXkfOI183dh
ps8Bz8l7sJpO6BiT9wdxIXDdUnPeUQJCAT93gcynboRoj9XuzDHrHvHRM76iuW8cjBLdqbRSatxO
Vp2mYAC1Y8blY0R19IhYgn9E+Np6dChF3zu9KY9YmPcH00AQ6vpwvJTX1sPhk6WG6A/u4w3wlbGw
S6MHK8llhUWtgOwLcc8DAozJLKIA1uNQ9969WczyKR2W+oie0fiwJJgNYrazvK+8dDhQXqp2lvS8
sEe95YscXfN93NflyXLTkm2ezv8sGZBaZ/BuFVa2lg4kEEPFRNzkazgguajRMAuUPbuIT58L0ZzA
W2cnyKrNjatFnRdvhoraMRxpYI6QpC/PE0TFB78fqKLNRZYdqfEkOy3ti3c1mfwd6vBlOMPXfbo+
QZv944QwyABiQLgmZiBVUBh2T5XG8fL+aA1O8WUcvW8GcLEbT8StloBdqDm1N97wRuHxgNJoqWkQ
rgSzfh8Fg/kh86xbMcFmS9S5qYQCNgO4dTmQkF0kPF0O5rHL67NZlOhTDUZ0ML1Ru7G+N5vCTI7K
BJlazrbLphZJug4gHXNmV8DvcE09ei0hUCJ8eeOlsLE84OhQY4UNATVMyZu/fh0Ws0OWM6IM0rRx
d8ZJKz45RtXsgajCvc4oqM7azVLXRv8cakukedj80HZWQxnYbeyXdWCG7ugHhzq2c9BYzrRDB/hW
ancrG0hxhwqeMoozKDNddrBFZCSIZiopQ9CUp9kFVJmAHTnouFU8aYnVHCb44EdNazCeEKXcCV9p
FfjoW0NVaU/4MJAEDmLgjEiFhNzazhEfIv/RG2L9U2WmJtBoq/qnNjuyE1ijnKgbxaekrf+8vqe2
IgPwMJTmKH/awZvcjIEj1A+kBayj6i6Bc7GrtTZ+bHKU1IcI41YTj5Od1yJ9KbMZbeVJzx5tRBf3
UZ0WCOWlXYiHjvXUDiX6rIFbfbn+iWpdrs4aZbjNGxdQFy/PVXRHJstQRFtg5VijHWxP+aYIPfr1
Lf+qlTcbETHkdNQrdkdfCe1eCLTHbPQF7jKBaOD1Dm1EGKwbCs5KyYIVu3pG5yPZto73PJAHJLti
LxtOLRrtYIBQt0sw08D/q0w/BSVGr+Bxixubc2OfkE2h7gz4QeEMVmtX72fW9YwIwtQ0Cd1NUmR+
u7+0sWlP1zu62RJhOZpR1NvQlLrcJUZngSFRKB5RxdUzConjCQ94EueWNf4Y019SC/vfpgOm3in/
f3uJ/bfy29/fXst9qZ//oe6lOeZ/IjNBsEKcQlH9Ranrh6m5pmwh/tuE0rf+k7sXlAtHFdlHdtFr
MwmmRNVNuGP4D79kQmmrs/Xfe9RmLSEZBhNYxyITMNk6HvDrRdeI4eJnDs1lmb+jO1jy0B1aHjod
uuJOj5CnJ6cx03Z51aNz+yGNRSC7ME/juh2PA5y3ucQ8eUjTdl8sBfWCs43fs6efOhdbl295R4U4
OSGh09XV+2Cwm9i8s/TaCNrz2CROWjxZcZT5yEwu6G6ZH10TB3Bg24ZNM0Snc708R2Vvt0f8kM3G
eJeOgc+DFP8qgz/Fg5iyZP/zs9q5DWR6RNW3sXAf0LSgaZ4xozBNYl/ZS4wxiFxTFESbMmhtpYdq
RH7qHdLFX5BY5A2jN9GNAOilXv5qmD1SyOCRDRiwIBgRhGE6L+/VJqlL249/h+NdjsGuXtpBGeEp
4ZQShwMZx+VOw7JGfkd7HxoK0qJmXk5H+Bd98mVI3BFdXMT2fYakKwx44WHfmRFRR8zkpPN50Dol
q99YaOyin9D1ftAo1RWLwXZx0GUG8OeVHnaKOYc+dtmxV+kTYP1eYiyQijHnu2LAbXwXqUFTYKIZ
pxao4EAWkTncFxOPGqxxSe15H62xiH28GbDH8f5uqsyoPtuMI19XklPiF7pNpdM0TOqhyJF17CB9
43hUxLyi8VeIvGdEdL0WgVcZdbqB5dZS9t6JrFRlO0eiZTB1T3FZp/XfDTzYfjwu3VhNwM3sPkLJ
Gjz5wO+XMtGG4dGf8pJByJA14k92WqW0JnkW0G1wxTqf0Eg52dopnxBEBZ2J7jI/kvR9QrdFajry
+6tN/+HH5P6fsi8+VEnZtf/3Py4vCwTriHdJ5geKyELK1VtNeZN1UBLSsfmyWM0Ue2eQddEy3iMD
PLhOKEXlduJgxksGxanqkVFfnrUuG7v0zigix72lRnSZ4+FzuK/QuwA8h0ygA67jcgUmjujMYJqi
zy14dJbGlOrxJEJeY7OGZ4SLG3pywlK+qMVHzUT8Znickr6MkxvB7Ir7pD6E089FDoNSM6OjpApf
b4WFqkDa16CvvSpDe+Td0HDWpCcAbIlrfwyYkMjFnJP1SMEfSpas4J/JAS2CMJl9e5yP+HCpfwzj
HIwYlPa10xnvecLNlva+mDB/+15ZXR9nT1MVWdkTQGHD/Xh9ci8zgnSCRAfwL7Yz1ToweKuQVdWn
QIHU8+fJlCnyqO4AnL442P1YBfNJWK20hvtAK0EfV7vrTVOouTyzORIMzjcCK04V4oH1mY3zit1D
HYo/u5iUzNFv/VBknjwidi+ZQwBqqnGPJAEL3K4gbJt7XWuHQD6Vi9OW1rua5Ck7QmC7yE5FslUs
IyCDylDrItZEQ2AoDA+56aov0Kc7uT1MqWY/DqLid2IUNnvmzjQWT6UFh2UIvoIBTaf6U10iwe6d
bLxfS2TSnF5Tgk7cAGyytk4jV+JcUDlq46KmyGfO0+zxmwOr7jl30GHv+aKi9dWu1IDg8I9Im1wm
n8yTzU82w5R1KC97vmjQk5a92tuwHWb+GyoR6rcM0lW/Wu/ShH5NNlRyNE9qUfAvfRzbVPemUvUZ
Pzz2PT5mIIcPNnIjtvgrSrD7mh9aa4rGelfh3iC/c4jiV3MsW9QE4dVjkWLWIfQ46MNGneiIKe2a
oFD+Ax1vuDo5z/FouNjB1glQmlNZezGEtjpDZlH7BpxADXvuxZLJm2SXT/XXwehy/qU1l4z373rm
d6nxmKdmlWV3FKUr5caxaOwGDthl6PjRsc7VV/t2VNMvmN2D9mwPnTrVMDdW30k+btSey7pV92hF
Hgb5QnOGwW8c53zUW5IavYuKANTLCIjJgevckt/dtNOYpp+/Ku7wDMVs+ceJOnVxNX0qCr2FIYNv
z8DzEKu+zvwNFKaa3IQqcpr/3g0jyPNd5o1GGqEjXqoOj10fuP0DzJeWM6YEhc2QXt8bl9sS3LVB
CYQ8KaeLD/DbWR1ykEQgShZj/sRkaKxN3xAuwYBuYJ6TPQzahJcn1XIvZe6vt7xKg6qmuRihYJB3
UKnQdT5ADkk8pUOkPYqiVUsr96LCcA8wAWrQi52MGNo4S4wWZNPcqDXf+1JXf8ItkE+1Iy+OfjPq
NC1uoVYvbyL1aVTalPSGS24ULMVqVFxAyLxmIlLC4CtoytEyxMdRbw00UKPeYMrvYxlj3pNY4L7G
XeG6ZIj2jtBVXHVjnFRj/46E1MfwdKHYgCItxmp80+Xx36Dw5ZOQx+hjyCjm7H+OCYqqg/5pjjtp
92FvdJ7+Lc8QDi8OBiLxxjeJ+zduR4Hk0dLs0TsO3PTOGXJh3SrOri4o4hskRGBYvNjDU/FZA29J
IOWDJrEvHQvfX8Tv+NR0dXaWUWZrzz5y346284hviz9gmk0s7AmYM/FRF08jZM0JHyDcHsu4GDxU
r0m/coaNeeWwCXMPjdQ/Z1lY7RmyjEFwBWwJVMONfXB52dMFEnsA/rGUZzuQnlpdT+hmD4aTBx48
0R/nnNHETGytNdgB7CoMYpYvfuKY2RNxB3G1sRRYPR+uT/XLc/j1VLsAh8hdkm0kLQvzb3XTd44+
jMSP81PaVHkTHQfZVn7zFKBzE32Jp0lzwfJqMyfzx+XH4f4zXk1cwst8l8kxst91uAvV2QlWh179
C/enOPsmNCO2U0x9W2PAtszv0aMjvJ21kgOxin1OQhKqMeOOIn3HsehxymE1n0428yQLVN05anXy
Psnp581TxdPQeVhJdzUbFS1ZcEL7httE/X9Jre4hlgRyoHixcPkCZvfB5GR7368IS0PpSxMzaNwl
eLywpn1/pipTa2o7ufnca88xqONE7DmrMZmivKZZrY8GeZaq2xaXZzylTvoAvjGmBwKH01NmYcdX
7ZBCUbsxp9Yp8HbHTD6rQ6Tj2667bzBVGRHQCmahf7k+eyu8JmsI+0PODZ5vSDwAAl7NHvkcYY/1
nDxZmUi5VOof3c/d3BvFPWGRHvlc7WMelKHTTKqnZPk6ZiDLSothkz+ijCzt1Z/0JROMHgkLdVOb
VutkTz+7XSzJVH3WJzPWMdWVvhvxuv5/7++NUHwF7aIvZDF4MRBwgpVlc6/2g8Urwoh6vXmsBrN2
sJWJY2GVR7sgi/v957X6c6fijKQ2LLcz9/6PY1sMXkW3rn/TC47z37uDEFLlVUiKK+UUNrm+yuoK
N9LbZcG2FM5zQmEG8bEACbSf4bkmG+WU7g7Zwk4YMf/mH1Up1cr9+SNWkqAFEFpp0WkfYeyod6VV
mQ2Luhu9ZnzG1AYaVNjnjVpcgTBfprFBQOTkFGncyt2UWY1jP6fG5CSYDaPvWFfOc0fmp1s+6VPa
xp/GKXUm91F6y6wby84xa+n1D9aPt96PaUTyIaaBH3+gRqMmGMSgCswM7O3Ug91P1fPCsQeNfeEk
xUDI0syObLUPtUG1snaxjhyqTvz+82FmTBS18p0W11Rm91IL9BFkfT2XHBY/Z6rxENHs9pwEMSW9
MhW96T3Gvd+0f+mONhJjGp1j8hy0jKWvNexROtm6lLvsOAoOOMgv5XQqHKO03CPQfxU5OrW2mDdx
R+sci0KsUZMkVEdJkkfDaqZrqmeEz0727LnsIfzJomHmYjUpfbOxf2YxItsuUnwnINDhE+8bqTAc
zJb+i7L3Wq4bWYK1nwgR8OYWy3HRSRQlzuy5QUgzGqDRMA1vnv58TWDHv0n9QZ2jG4ZILgJotKnK
ysp0JhKIFVcz8TsJxnfnHKAP0BIQFMLwLIlfMYlVKNsTi2i/UTOdeHjaO/QXDJKSLsJjb/TUF/KE
sCa16M1unv6OOFLUcpltwijj78XEjqF8iNAVcOi2meqxQd8v4fAsMfqqkEyLmzbJ3eDBQP3GvbZp
zob7G9WttwUL8CuoWnRc0XhF4ysB2LuxpdnAoLDU2M+QE5oUW6VxXlOBYyIwDJFfleRe41xtY+on
dWkXAjj768cL+e1Zq++AdWwhRkPnn17M7/bJFQMJBMab6RlBOxl4f0zmPHvL2YiskilP5UmOCxYf
LUyCA8iufrtBUEJ5+82G8ut9oCrhAYWH8PgpE70bCdnYbGeQ2p7VaxiP/53OHVj5ZKjnPjFnXguN
iZFeEKx6AmEQag3RfDwcb0NwhoMWRVfTZFBMJY57P9lzOfRt5jsdL6QzamJZskrDwaauHirco/0+
Lzt5l7tIXaS/Qdl+GQEuTKhLjYypwCi8i3Phgraylqt6hrTqA1SyWQQEXWMSGXzZNx+nQrqnvjrZ
OC4vqBd5Rf2bEQDleRPjchMcmJCxqHUyPXmn717FVIR1J/Hzfq6zAVr2o7MtsCyveHs3Rd+znV9C
Wbcstz3fxleymsb7rE7yyYwlxAHMQK3t5JWGCYwhBkFkkvWePhBc5b0+0/aHaTAMM8DUYklwypyy
2WtDtEKU0c9fhWHUQ/6pTxDFMk5mIBEnuYaQmfBct6tR58REWX7zwzNCneO2AZTa9ljYbipapPpC
PYuViUT+cguYV4z42xkJ+MiZWg4tdrHYkMM+opZEzu5POnTbt/98ZPb96NpV5+NdNCFFdj96syOS
i7RMfWhYNrRlHwVo5J6isz12a/2tmteWM8aqcOP7sZ+AtdniQwvfuJE9P5NVUXKzbu2BCt6tq0Y0
SfMSBJP+MDyvkI8VZAZrfkgKz+Y46vOUZzx7Tg/8dt+qckXXuV/Q9RD0NCXJSIjuSoVUKiwz8ji4
b1gB9Riq+ob6pr1qOWlXoV/2mdhUcgurB1mxOcPz0+n1hMMSeYFY+yBbDmz4gp+tdq9DzKlG/AXM
FxFjbkXg6MONFaG3glj6YQvl8c6bFx0d2RuqarC6+M39AxbLmolSceYSkwIv6AFOnCXlTwNUCeLH
MrOIecfe1Zi3SZ/AjMxh62sQoJoIF4BNEIbhCww5HQR0FYEPQPLsF5ynBTR3LmB5CVvoiYBAn9XW
bKBdcHDnzG7b8yoYq+zslNWSYsFcla4sxj9nbOCX9G6gFNUPB7vIg6Q5iaEmHjGx5lrlmdJiP/3b
JMEr0GT1C2Nk5HWdT3FIbdAk/6vGHtwPLR7muO+IPOzQyH1dGiv1A/anfpWO6s04ycoxRC1pTVu6
zxB4WBoTMzgjD7N/S6Are4xtEs6oe3ILzA+D2zaKNMSQV+4apDdlWOG0SCPhKNg7XjDiW8fm1sB3
OrfiojI1JoAdq2Ni2tqV6Xrn1+Sm6rFMljlanlkxKw6NxzJxkyhDz8oXGmmBprcKHBZIasurta0n
M+h1GIw3V+mNx3x0ap6TMA1BqOMiHMmFgrTVmNYOxO3v2/IzHR5VWzjlbsH0fiqjFK937ihYDIZk
Q3s+3rh/2T1pjkHKgR4tQhWsVt5tWk3RWKgt1tmX7fwA3CZCd3ii+cmbZp2CuP6Uce/uBh/Ur8DB
x/fwy+EBb41jIyIyoS71ixAZphF1PrbG+GTaQzE/ZWbtywcISXJ9MSoHWO5cARRwrH182XesADZs
LkZ7kKZjU0mnyPoWlMj9ktJK1LdfMpEgRn+xaEWLctB5W83GaXLnKeserCbrIvOALHYT1CfWoly8
u0gmNIp8izKjxeR6Uitv+1Q2JPrqbKUTgetNZ3sYgdIVTgOlwFhxpX0U9nvRjF/SxWuprzW5meXT
xVb461jnNAt0OxyCGg2W1YKtCwHRwiFz/13bgfu2zssxTd0PKpDWmQPFBrl6+9yW30xT6hcDJevV
t9rvJMgtcZ5ou4H37dSWhgtwU8Ry61KJxdZlttpdrfYoWG/h137WDt64enkaVLXMjhelgAf5hVrN
KFUczYU+LwlcO2h8PN/+sGtkeY6y72DN7kQjVkstMPalyfq6o7neL+kD7FPil6ufoAudn8uxaxjs
vjL0aWQ5hhTuzyYwMJi8s1bBnaRKzVl77ATVgOl2VtOCzrRpyBYzUGviFEoONK5bs8KnNTGjQTzN
CnUNdQMYHY3GOeD0tey46aKBvpLY47yh9ymel0W/ZdUn6+uz98Iyz6zd0q/ij+fg+0CWBBDfDzq8
0Fyyoai8C17ybhYQU4boidL7OKo/AZ9B5NaMTjkv1jELu3eWjx6jMdvu74G590uPoh3FfqoyWM1Q
Dn4fPtYNe+0iy/CJWijoEOYVeq3jERgwBWzQOZ6fAJ494ePn/v+5rub9IKuGcC4Nn++em55eHwgD
tz3TpcftxUW7C9Bjsmu9P3azAzoFeqORso+va72rouDLQUU20k+sO8t+QacKiMVzO63r02gx9XnG
HlhOHPZwlQ0qs+vbugTrNVCfbWflfW4KcjZskPNsQV6kbtw8aK81LDALTnxHHPQnaHg4Tb+zUHmn
3cQ61cA2r0VjzLoP793+FM0mzlCukz3NSTiQJYYy0xPBbf0u/IsYIE9h++Rl0n7Lx47ywqFKlzn/
m/xvINbdUxFE36JVgWb1NP0eHUcZzXRsVaAH+uOxfQs469slD4LPxeiiqPsLDN81JrpRVel9RqVz
ZiPxRaZn0ew6C//bEGcxNVF+9OwBVubFbIXGJ6UNPSv7zc38MsGw10AfgixR/0M35e0ep8OEvqYs
/IRUhGAtmeh4spYcrwPHwg4dSbynrprE+vLxILzzntKj4KJ1pjurPZbWL2l/lM4pyaHLThM0AO1V
O+pKYVXNIMkHGuh0pQsryGEMdeyZ1fJpj7nSDlkrorOoSwgHphBFerj/lli57b14VKrGR/kltGZd
s7PHJR3Eo5Vma78eg7nUcBVgpfTEvx8/1CvX8H9QK3pBtXSYfreYyWjg4O1oRu6Srd6Yj0978TBS
deR/GqxmCbOTCFZfqZuRuhvE40pC6k9v6AbpenXwzUKzRlJ6zXiavsW/1IhH8paiZh4DV30BiQ4S
40AB0XeMg4njBkVGB8NKGwdHyGsYMAewrOVwpR/Ul87F7Q2C328jbXWgwFuwYE/InxFku5muE+wA
bjuQDKMBttJFQxkN/4d0PgWLqQrn4hsCUYk4AToeq1MhM1pQbodmBDbGZgTl8B/761iXUSNS64A3
GBgczs8O6Ytr1SkPlxa0BKPS+VpCBWFDTy/ey57FrFudjwN8Bho5laE4U+6xmtT31wA0L9OFPC9E
wSNWMnQr45qiDkojbSBnouEDUL6gzf3j9/jLaQNziEoVNUgqMr/OTZ8Ow9VFd/FprBy9QnVDVvOj
yJKIdUrVUo9hYBUJ/R9CahT6//XyelFQHEAO4JW/+HYWEWuJnIq0etqhTDqLTM4XOYQ+18f8kqqs
60mNG6MaxUv/zfVfe9nfTGMtY4SKuWZpUId6H/hkvZvn1tqM9PGkOqvKC+I3MFInHfLh4E2oG0VH
bgc7rLsGyIEXiAmKLi8YUVOTVOy5mWFPGjcc2JD55g7446yjy9d7OL/UEXMp6bzWpCuhSschRwnn
9ar7zCrdQpfj23ToS+9mCcaqRMfY7IfcP/bWEhho1oUJu4aIC1FlpfGbHfKX7doHC0SkDpwcRhmC
1W/fxlz40u7gGX3etyjSEVcXHjZelUO62vyQdAL3V9+vHGYLqkPV/ITqD8n9xxPjfUAK45g2PXSU
EDKA5fi+6JBYc+GlSzF/LaveSD0Y6aWuTsqhYKuOQubjx9d7Vxlwef06AqDhWxM6IiC8t88+GZ6f
1smQfs3cRDjOgZ5sErbYWkCvCBnrLBq/T25QJnHf9UkDX4q9rpip9IBRtHFGAyFfPr6pX0h5FAcY
Ah0PUhv49cjq5qJf6rrMvqKVrneSBVEajnsJ3YPwdwvQJvgM85MyBsYEM0AdIK2v5wzHmisfvGyZ
9MkLRsEw+qtHdt0Jik72YdsoyxTRz5cg7+xcXVYESe0vlNtgSh1wudTMoC0AbYidWYWdj9r3007B
2MvEflkyJVCEJvKIs27EDj4qMbZqYgULP7hvogqJADzPA+UdO8qtLO0mQN3RvqkGvNmk9vd6xTna
SMezllvq6ng4GDrZnDfw7uORfR8LsOgpL1MJsogIaLLXOfD/ND8PvSXMiDrB855Zlm3Qj+daYFZ8
JjVd0MVEZ0mv9o+v6/J3/7/txtNlHvqOIdQCVCMu/T4GsSmj0RBdz58Xw4xm9bNKqL4ULxRHSvm7
Wte7flDkIdAHpN5FMxYxrsaD3z6kO692WHOkfs7qGsafNlUbHROrS6VaSnWZO871DYKbGq+Snsn8
SVNl5d4h8Qb9RRVJzS8m7GG8McdsZ+N5AxxGy1n0771yTbwE3qGnu7qhWPKWUSj7y7cHh+/l7DJk
e8CROn8cejdKsjv6NYbcue0nZzYha4+R/lMcjSu3EQKPG89WR2GmPVj5MIwvkyXydT6N+UoDL41c
QFtJLLYbNbJBP1iAXDEfTlIzKB6zgtTdvpZTCzJ7VOtKDSiW5DCzGc+z09FesHNUKgobVKO9No2i
4lu1DcREVjQvf5QzRVH3YFv9YDqfIBmNYrkt8873h3MfzZ7b3PlzB7/mKQXu5AEQ4aAND7ajzBgz
0ZWaspBFJExVbDWIVs43i5nrg2wkfvfLG0rVysXkRvlU1w5oQGjLHcebR+46s5NmkPcpVT5e2KrB
PfOaEQasyecCzzgrP9ejWyTroSdsBVLNiglQ8CkB8ff/SopQ34pwKo/6jQQm4Uja34FcJchWTIjV
VMmXfR1HpvQBRSs5dZk6we1eHedxMPsQH/CotBFBujrSorh8MdpU398KSgdl1IpgwicEtL1+5cas
HxnYDrHlGKGa1XToW5Ub/cbXgUTt1fCQtilkECnxYuzKijAYSvrFXcpjTXGs1f6+bsMguhbdy/VN
NxROadzIZEn55l7AmFvTMpNbQVNcMN9QPaeic0wHI+jSB3O0IXfh4pSC+V7kIsYheFRmM8/Z1yyx
y659sX3pcXUFTMtoqGDwpuVKFZGZeRWq0fO9CF39sxFNYPfQI09v3e9BCuQ0QqaHuc8b78ZA2S49
pbbb+eJT3mSSe0Q+R/HRj7cOXvjbzYPEnC2LVU3xmrMKeP7teubqMCrxTvw8Egm47XGF5Gk4MQbv
aVPFTVXPhI5O74OuHzZC2858CzeOK+LwqNWBVdKdosu0vkqb4MWA4Remf04JU6eOUWMzMFfaEVPZ
d9SIG3MpyuTQRvClaxrZTaMK4sLN4MddZ9WZjO5IQUrXN7pGl/93DjG25aB2s5dwDAk2ZPb7dWM9
e/wJfi8bu9B3YysRs9WcMhcyRBkrKrXphU52SRWPCkNE6kPe4ICRh8lS8LHSGDWcW/SdxrX3ynKT
VwVV4LhuwfXAegUGisGJ6umk+rsCyY0Sz8Dtg4td0KhzSHpmbHlomjHAYy7sV9prj57j9vhPrVYw
VX/sYVzqqLFU59nxynGOa4NZDxlx43RkttQJ61ai2CkkdphogqK3tkn7aVUSwm8cJlJB8qvyCFl1
3tIGv8NKEXV51+qdOCOaWnTwuMeQ3ZomhugPRjloTI29s6zTT77fI3Wq7eDHnuLBHj/uxLrcQ6yt
+ZzT/m81N3LpdPXEbhZdISLJcdrk6I0gWuICRLDw8Z0fmGzBa0P/Pi9xryztLE1bES5x7ptg9yi/
ZAkE57g38VX9T2eBSFYnu/PWor5WkgAGW7sN0I6YcosDvd2goP6b9pe3OQsYEfVz/MACCFqvrYT6
cP+fw7vVkaFMo/UxLWpd2txwBLMYiExCHp5pvONkAbwsAoqPF+LbKJnL24ByTNcAiNxDM/rdMhxh
D9alG86PduXqTHZo0EzK4j1YZjsX81OKsQO3EVXw3ribjWj4fwMuvGt55W7IXrS8ruOiv0wG9+6Q
B4oNJMggEti9OyzlQ9EzSZFxQT2Rjo7DUHZYG51GVdeslWjqiaJ3GhOJju6h2GcrJaAkyD+Dz1Bm
ijM+x3KNEqlrU/lr3TENXit6g8G0/D7UIby2LzvDZy/9CQ5gvzylbNzL7wJ0AND32x/wHJui1r/X
cPX7CN3NehoeIZ5+qtKamuaJcCSs6jOhCNP+1G2URkqc+qRZCypaj/sWHtWZKkO8STjBSpzmGunl
sTKHYbjvE8+ozonv5bxBlstM94czZlXsZG22vnRwQ4i3QeGBO4dCaML+tJE2dS1zfgpcmLOwc6JS
XzXCzlhvBkmua0gK09jSPXS4gI3LaRyAmWEmD63+I/6A4niGvF5mkeDayK68lC6Gc+YJgS1dkq/C
QKfjOWAHBWzY+Jr2DqXYYTo3U64RK2MyQf+ATl5Z22TX3GNussV/Ynuk6h9XgCPLPfq9dJLchXQy
coAXY/HKDZ9TR5sYpHMihhiTCfKq82ArDe6aXkfWbU4ZCM+TQ2lYPquJrpLrFvvPpdREAqHpMnpq
wxxaz0OLgH152nt6ZA83Wxxgu3XUsGdeg7rbkhXlmvrxvdnQpIywbH1R344T5119bMeSZLI2ZJhN
M/KigFjDXbpCnq3jLoeb1h58pMfkg2uqhe/5Baq/C+XzVwh0B6jbBl0+eYO/Q+oH19xvdAbTz7ZJ
aIIcepXRqU476U0VJVa03OYbH3K/4YAGW26rb0Pdv9LRZMA1TVN2euDsLsGPtKyKoiVvyeolcWHG
ysGw4zpH3GX45NFbn46XcDLzwj7bTeZSMZikqwseIpjREryh2VoP3lBFI+GaFHJG9DCAvC+Msy2K
RZdX6gCrW9TT+Zl9gyjiFKVPYpxU2l7tvPaza0ZLD4GdWoeBCzApZ4bUxFiET3Pia9L/EhlU8kfF
WsZiT5gpChcvra807LpHMaEzVnChlyCpuDGr5my0b/bBhCbjri18Skut/ZktPWSDbzGvZiD2j9vm
0LX0yfNDVxww2E7rT0nQQjSIClvXt2goVNzXHJa6BtrPurBwmHs/UF8WUc6+f9wy16BKNCOFQ5Ip
tv+nLtaOz4Jx6LfeuzNb6k4o2qtn0jLC1Lyx7HDt53hYLJytz9pK0HxWIKiSGNqz0Zx4Tnxb8ylq
o24q585LrSrDhHrrXNsXoymqYAxi1aSWoVDGMfV6SbcXNvuunmQb/BApioHyph0KDVbH3TbXBjSf
r9OSd+jN25w+Y7rg5py+RiN7lFCMky4bWT1tF+exMNmQzqD7wmsOXZY7yTNVK2sybxvKCot/MhTk
iRpdtVcKlYd2RtXH8zDTNvBY15XekkAA8Oo+1P4wVD+K121kYmaxH3D2q3n+TCAWaAklzug1Ce8K
RdQyX4IspQUuRhU9k7fKNtxGHQv6s8bosScJZU72o6ffVx76DYyAaUMFjaXRZK7IYy6CxYR0mkFs
wvF5fTF7DIv8DG3e1wLdONKdWl93Lpu90q5ORYWaht6+2FCoLSKWr8nnC8VE3vHevCPbQe89hqQH
kWYknpGb2Edv7Y2OR05VYw7XVXXhZ3ghXnoYp0rfjpW7Gs6fXuPMMgEQB5wLpsEiwAyqxoYJjNtL
omhsSUYnJQpsRYUAGUzXXD0HiCXxAYlkwVKd5DCkwXD733IFkDD3nSD/yTPh+qz0gt4qUk2S6Y3J
QQFjOWPXNEffXdlCpHZtibhm3PtLg79d3nUBo2rN2YiS32FfZpMxJYbjxWJqVzDGeM5bYRWfFb8G
DhFb21oeQ+HDqxM1yoNwtSjxeMFVzKF+QPpOTLpFWpvUzfwvETRYqejbGOkUWct31RghPn9f5yYn
EeYTYBwpTGjM2IZr4w3QWkM5a06IhIjOVpDytGwhG5zTijFS8s4nDm+qz0m06g2rsVTCHc0kzPxs
D8f3Sp3hm3JEfGa0cWd8WTCS6q8Z8TtvaL+fcjvT7Nfq8JwYrnK+7O8LRRCN9VhD7pIXAwMYesPe
edolAmFuf57KDDDwYaeuFanT6G1y47ONKtMTdKpawtwvddQ0BjZpDVTan+lkEvMkqI3Jh2x0iBHn
V7wya1Pd/DBt0FMH75w5zfb8Oshs/fwvzNN6nO7Lcljb/EbN5Lk0FQU+CODBo51+mi5+hg2mB6VH
2MyGVLeq/ijAA5ofS7TWYQJz9XWZ7A/YhxQZmTWIRzLbaezU2wJSeNzhvsVQtWABOFGuUc/9uEyK
SV8ZApPL6O87djlMPo+8ESTkhtQ3KtSryBaGye2PPnTX6jMi/TmH4Li1l1hbha0oHH0dNVc6aR+2
A7Ktav0WoF7p+GWnKwhaBVgE6ZppkuqOGDRSaWDHq0ZdmUq9Xv+v9gkcWOY5zHRBV0unj4G9fiy3
HXB9BYzbVxAR8QVd0l5d3I6YdUGw0NrUDA7VmTM+ET2bgzdMmi25R/O5jRUTTMoZS5one6OilPOs
r5I3vV6iRZFh9npFV2hkpZaupz/tQ+lYX8ScdIl37dg1zfnWhnMEi2Z/7n0S7YOxr2zPrTXNodvq
ouEcYN/6X8Bk34SjgGXoIEPOIsyP6UTxhjDGgkIdHDIbWtvVHgvG7zxtwV+FXjAH9+IBlNZ3c6+M
oLj32lJOAy1yTTL9BIJnszziM9UT09odTSZ/uXyTWHbD0JoxcZzuhPtanwQ0KXga3UqJ/PmUx+EB
EoU8jsYvIM6EfCwZ9KuxU5D2vzpd02vQGWw9voxhMHERZnULWOHWSdVHD5Noco1fVQ4+F8cW8y6+
RK6AUgfw7Sbzd2eEUvuXJrryYE4464XaeiG3SHmS2+2dgQT7CHkHs/PYz22pvqHVrXE6pw01Ttet
s565G2xEANHxnx0oSjcYULVKH/yDEBqb7N1EQ8YfZ3Hvswnq6JR+KDKQNJHN/aInW7RtVfW184jv
q0LCrcAtBx0MRzI0P2jf1DOns6e1FnD/xtzJ77Z59/Fd/JJLasoRVXIf/Iu34mu8+H9S2cDMDN81
OvshdEqmy750ZMZsIO14JVbl86gjkGpbsOVWGc+2yOjjm3kLipNKUqSn1kCXDiIdHBTvUskcomTT
ecn4kHmzJoDPI1EWO8xrPrBO4nUpVpNuZPz4wr+8C1RufURPEbhDbxqM6+0o2L02morcAQHX1wM3
aIHT5N1ewh3cBj7DHguMYqAd5We6xe0f3wZk7bcpJhPB0sKQWG0yN0z0b97eiMlWzbCM9rn3stUI
4yBPK5eODFzqGpokenhJDTxmEWGYvk7RnKQnxB2y+pO9dSn4DkQo+0YErWX8sAZogNCeX9uQ9qaL
HVQZa4hJY1wGgDnZkS5SamqHLFvr9qElzV7MQxlkmZtT/DY1eItY6xCguwCXkiU9DT0ezxWMpqWM
9x4IjkONSrmjGqkSRsCQdhUPumH2x846rQuFMNuBmGm1xouCsNkJiESdpx5qixb88mJEdmd/p9Ma
WOW0eKUTvMg18aiUB64xdPKUjCsZ3l1jJxwGF1Q7o+SR03Up0yOmf0oVceVJUeeXYomq5MHS5Vvy
KC8ypvbIhqui5XFpu9BRcBrEygqDa7ympEUjnd/L1ewoYM1HZ0qEIU9ok+ljyOu6cDb+WBbIqfWh
c1pa1NFGLWrjqzuZJnqUtFq3S3GWsCvt4CJCXHHM07SA6Gkn7H4p0pMYcTR9xkGQxV1ufUjIQ0XB
35A5s/ySFsnUYFcqKypsx7bppzmM160jWWw9aBM5aw5dw1hAJo7j3AVNeuidJUurA3wbovgrZnLL
0H7lHFipb5hNBCPtibM0Fw1c3DowO3QPBiW/Dxm+VD8iNH3D66Bay0oPEj3aga4w0BhAtL2NuX+t
4IkwG3ghrUyGRd5jZKzJuRvguPd2k+Dr+NrglbI2t16lca01S6GXStNMR9D8oYN0gLZ7GcP6bMd/
tjadNK9gDGeBP4EV+guc+vY4OTUabm0eGvnLb5YYXK63a4wyOw3z6LAiewLNC1bQ2zVG3a1iM1De
dawz4YwxmUla518twmQahEtcfW8QGKSHCwi+roqoRf14sZPgZiroCcdJehbyjl47VN4U5Nv7aeoV
ROvBSr8WxYD0SOSW6fRgB2XXHbLZ9W9NxgCTSTARN5W3JC91UcsD3rIYHg4tP8supS2N+lOOH153
ayg41RfsCJRA9kaM35NOLvnZ8cREKcu22i9wmUR9alRvFgfsz7wFrMe3pyvqxtgN1U4SYUGVpEF/
EP1MgnG0ejlbd1FUqUcjoK4fm0D2QTyU2XScwtRb4yoL1ZF4tI5uUw9YHN2SKriH+YOjyER2GPKw
MnguMCB4GMCLJ+Blx/4LGS1xW8xe59PCHeSPbRkNCLIL62XGti+Wffvdz7LmxbBs+Vi4xmzFa++y
kyPdaiblCJk8o0P7vgGescMjda1VRIfcacvOvAdIN/6JxtS50D1THhfArRN5anpAczK84Vmtk2lk
7EE1EeNXbMZJqtjFoYFH632/Ji72nkWwfDMLdz33jetiXGMV3adRNOozmuHtQwp4fpZL733pQ8O5
JJFZn+pc6T4Zz8PONpHVxXQz/NhXVWh+aPCAukt6o2iX+2oqz/vPYofZt6Tr26eFntb7FHL7teha
PAOJKtExFbUV03i7nnxslAFk13y+mk4/3NXAtJ9qu7NO69TmmGS7NqT4UaUxmPPyjwon+dwgL/G5
dM3+Fgp89jgFJmKRRps3p6Js1zvKItEznO7i1koT73NItuvGOW3tMdl/eGeSzHwrvKH9FtE0ceHY
NA6j1yY3XjsoTpPKL7WxqoHQ9BC6N+7oV8+qn6r6oDGVs7OMxvfUFvV9VCtxoNO3fybTRmdOtc5l
Qg//wXZSJHnXcf0p26T+kfoCgu2SGMd6lC1hVmL9sODn3wT1Im9wvFo+rbbRP/gpBhJWNo7XDOmv
2EnWBXxAhPlBtLX7GcmGcD4h+FBxFYTsDLLhO6VcPO3CsA3OYSGTf8kcXxAKG35YHG8X4s4olrC1
qNR47IdCml9dNuCTMcvwk5cGwY2zihrye8cDpKXvfQ0hhcF/mSiWH+uwrr4PZe5hNd3k9T1TUxxI
PyfWia09aaG8x2YorfsUluj3WbgGUElLCQdy19VjO3mqa0EdGM2iF4iiOCKtY/49q6TAzMSuQEO8
qULtDNXcqKTRgKxvdCgmT0X1gw21dGKbL3nMwSMPKCHYToz6YfPnYgTD2aPwfJWDGtgzslU+0QDT
P6G15pC6dNVlQEooDmenevYJnu04KWtLIiotxgw/hnhWM+Ydadn9B3HU6jGjeedkTLSEH5MRH7M4
lYguU8R9mXK6Teah/gPXMBT3SuvvsXNe/KKcEUGR89kYAnlYyRTPEgzNuFo9esf3QM7lDQ9WOAd6
KdQjEQWS3QWgwnhsGpsjOcP/FgGERLG9VuQ0sW3l5ndKbfNhAtD5iXas8R8j7W2KSq1wEYozRfGP
j2TpTZ4Z7l29Ls1f1J6MW5n3I4vLnR9S15luB9Hl9En7XnmEntb8Z+LsuLMWz/9GE0TzVCaN6R6r
TPZnf5n8F9vqyvaYJEZ7G/RegGwRDI2fRlZmC+Ua1UPSsxFrOmVeJx6a2cG/F8dzdVTSC6o4CqAO
hH/SUR8e7K5daD1hhG9RPLGPZo3EY7b63ZeaFoETYsyZOI/oy39JiebHuArLhAeq2UtIzr7AqTGe
LDoMftbOwvYTCecepC0XMQNv3k5oTp1CZyi/UmP1oAys4ffEqdNvkkbgLq51Y3fMKKhnK8q9cz5b
yNOIpC0uaR2Kv1yoOTeBsWQ/3I7mfjfpA2iNU4ZbwGoX8ZxUCUuTuvmZ9pHmVtiiOsKUh/vvyuSY
CyX+CVXWHIo5DJ9aq46Q4HLTmyJc50Mxdj1AqZ3eleuo7hqxPHLjf8NKKP9uVrxY/ZQelFo67N2N
059ItwSf8lR0K90e++gAe4ZFeO3Zaaa0jL1JqGPuGd69q5CWDpT5FwRZ926WM4W8wukvU2RpCIO1
exStKv5EfDhDBMWrOzrW++hGuWP71YdITDsELtWPRmrYBw7h+kuFY+uNHxkr0v6te5mWJblxuXZ+
DEbX+JKF4+jRxxwZxXnOpUAeMQ2z/OeGljRdojPEVYTQveRqaeKfWLHgoon+tQSgVgI1cRBIrRBF
2lEqwN8pvmtZj40epppRl1Y27uBOVOom3dX/ZUcmJBsKcMqGQoe9zIDBqbPQfnfq6S0posNcpNMq
XgKq34RXOWJY/Iq3EdMJrnRSGryS5PEgaocqNtUAEB4D89bryyz6tPkj8aIS69qtlSZaKyBqwn6q
DNeo8ir3b9amxo9mo6fR7NCV9Ewel2Ec1weaONP2pk0MQ0ExT9WiYladXz3m5dCPQ5xGXp+fBgTT
spPRtQ7+3kal+2OSagl/mjT0Jbdo91gloLQkxDMQeprOTeCq6smdmiT/s/fSuldwELtafKFVLLGs
g1KysM07qp6z51/gMKWNiAcaFmmlnVASWk492iYhvNVGonsu6G3KzsmUc3DFMOg0vN3NIG3FxkTL
cQrPjgPeeNmRVnJ+HL22MzTrqpaIkpwo+5+0s8oBaRQAJu+f/3aS2CqUD5PnqfR2MX2WWBhoxzGZ
OGVBRUCuOIuLKRCnIZ8G49I0lqw+7/JEOODq2pSp0mp92ehrEbIRITlIxjAG2Wh1/9KJp2Foc5l0
ujB7pQZNwNEgEDxuobFAkBwUYm/ZBaWhvBdTdWi6p70PZEfoo8RFIfmUOBx+7SOxFLj4tIPTBUUd
OmgGey3zwxoaSGBeoOkrrile0UhjpQ/oCkJCU6dE8hQS+mvYvyf8QLNauYZ5rpkVtH/oUmEzaB5E
tn2Pdiidme9Aej3ZuuM9MydNudqK4lsescNbW+Fyp/s2ooKudyUL0riZuXGmgw3TRP1OY5rb3Ugn
5OVVG/rQkdLxxzfuXD9aGkKkAJhUhd58wtm6ZsHojca1gHAmoLAGDE19IfteWvtTMtZt/W+PwW+b
35EXU1qIx8n3THW7YlY8jwebwp4ClUTlgEW+iXdhyW539H1mG/4d1oHSZSvT1csngZnLm1oSy6DZ
vLXH2sbYwJOU+C47Clg3oa6uNdkEzpIKGj9fhs7VMItv4hL6tJeEervMAEtTm+ygP4XaC/An8gAp
XjdBElZewOzx8/WlH7RmThOlfRZeSdZpZItrpNPgFq3TCnvyglrugIn8PlbN/+HsvJbrRrJ0/Sod
dY8+8Gaiqy+2pTeiRKl0gxAlFrz3ePr5EpnqKbFOSGdOxMRUSyK3ARKZa63fEbo968fW00YTbQtU
eO6YRG5H01wZaWgVMbXxrrSoicBf5EAzmKJt+ZStGBuXVe1ud0S698jbpAaskT35YoAdVqtAVeJA
3NCQgiV3btLMJhaBiCBkJZg7b6MmBY3SWYiJsTvHxpyeiwn8nNonzNqFahBtFx8F0/yca2yUvkBd
p05juA1WKJZjszCdeFmkDGlYvd6rmBBPcVQI1mhjf0DPI8RfPUoLPd4nKZ0D6IEz+wPqqw1AGZZe
fG0F4rjNONKjzASM6vUuRxwxP8+Q+7sXBctVQQICnLuFgJE72BkJn2LqmqWDtbiKoWGQLMHCITAs
8+eUbUF/r6MPrdmdgzgtTkCF4/iZri35QqZc5EwEZwZG9k6P8wFB62y1PIdd26T2c0zSVn6TuFgH
nFr6MfdR7iW924qxfbWdMH1UQIfQHEBA4p97HQhbgyKHZcj2FGMHJa654oiMEuYoxkRcUTMnz/FZ
AdcKgh43fygcQVmSZT0IhAIuFhgFlKHChVnrb249LU+t83nyUH18JSeGKU/m9KLRb03cvZzvD+3G
25BToC7UHU47KBRiht7XkA7eFUsVFl9qE50B4cHLMC/6brGR6yZEg4j9SPGJ0+0PCGTFx4GQMK7n
pfCDZR96pV3TD27k7DqYAD/kJWqzrC6anRP6S8haoH2cP3kMlZsXoyPSDpcr6TywbloviTjJEzsL
sNvlMSBpgdOe+EBxzlsMVPjLKdQF2Up6VMk9Wh3zpBvAgQ6yxXrtnMom+UQHCZ8fFRbNpFfAKaMd
cVnNxRN2FTnySnM+RFgSOe/lVobsVSAliqKcE+EMBUQOUHQ0Tlp/P0nyR9F34geHZoJNHeJe2Lwo
8gRzr40PNi/iSa1HJCLDvWLQtgVcnmoXzhQBsGFrqlh8PrZlwthM7Kgk2IovL4Wu+GmI40cNXqvS
nCuA1dEsZqzf5Ebs6trCcwDkK2A8nLYEaScZ4dNhVY0XELdLrpfexoIQ2lcyTWyJ1tLyzdxxwSnh
cl5KHBexKsL7p6Cer7LU9Y65UyxsJ82cCjxsdHOxEzAaFDVPlOvsfUsdCIpTyelTNQThVQk7vXIM
k2Kq72LJJRSCpRFUlN128knNwGdye3gUP0vdbAnUVFgp8LpNG20kjykUx3NSbF5qXuWJCk/YFcyP
sGEGPmKJUkfD7ACAMqD43ag67UbOIbh0HNqLMCk7azjC/Kzy/Irxp9+0Z6PD9rN8KAN3npGduQWL
/wwFP9NBIXH5wR4qK2KBIo3oA0HCB+gJcIJFiDOo7AUIuGDlKe8uy27FU46bkFitUC6suN7nZV73
X7vcqOCZW61dEELu6OPiTSfDWASPX0ffxZWxNvehagwEwIbVn0DAkVpY/MfNKR8f3e3I0fJOXDnJ
woloQAXEtbkTKYxKqQOQFIkLCNlFVAC1C336OcxGh2ulS8mbPLz4exc43BL4aH9QypuxWksPMhtE
rKq+gIGPIuSqQp7LR8PFnGVj9/oqsOuiyO38MGq0lAdAVMwo73BcoTU9RFY8exmBX5vrhqKZQacO
NPNDCmE5D06jfJLVMpYPdBmPvRXeRok2r/G+QVdXNZ87AzLbscJqaFwO8HIFLKsqHQK1xP1PCs2z
+hf8dLbltakhoqgi4OgyC0bhZuZ6XcK10u1W7LoKk1bEDknXS2QVDsdRcK/UBczaVDglOFMu6AXV
0IonNA1jQbpKZk8cs3W7Sfk6zNm5hK2WwndFTtalIX0K2VmYb2xK2cEOJuDzNirF5qDAm5ajlFcs
clpVpHuSTKjYPEq1oXWIByGDScGiopfV+G2xeCxbp3V5zDJ459ZdRdGHS3CZ4ifGacoRzO9FVbHC
mcetf2BEP+N4IUoDPYxgCPUFPRSsTXzEW+xxeqojJBcz0LG2X7OcVKNjC0e3wG9zK6OVgg7QDq+q
y1GzEq87fJel4ArKnTCkz2ZD0cIHk+Zy8kQcA0iTzrXmMP9xDgoEd7pCSN8WnKYgE6SLnZntlyxz
Nv6ILG0ZwhDMc0R4AmWhapeORabWTFubQoU14SjCX/ZhizfD2Q+wu1/OCcqLDewvKceoysRjM5sh
z4Gf6+IhU9cV/b54UgJrEY/hHPbi6dUnthNnF3TQsnQc1uupKPbybGOULlTuC8PI6ehZ+lpWh9S1
UsSNas2ozgMria0B6ZByXaptP5GaNuW5iGuJAE5Vm7Sgxe2MQwlYDP4hO9KoQnvPSZ3GAgmXh7x6
pjHGld+dnhhPf6maWQwPcyPOuBAW30myPNSGrUn+AF9e8EGUjWpRpzHrYEiZMUBwkiw6f7HErqv0
OPaCaRTcX8kLlPovMFNx5KgtO5V7+6AjxHBwuNhoTnkKTc05SHFYEod2fR6m1ZoMkslF9a04ulpt
4ct1HScGO99xQHbAl5EXWi65gMqQayT/yoTXx7MjOXym5E98v5uDKQ63qO3EzdftmXnTDp8Xzvq1
gwkEnWIQHFmMvjmqF6Z4g+buljXwMyaMiDHKeheBbDHGZ+SkoxyA08n3lvfB6n1x0yUK2vqRoBd7
m+JJldzqIA8kcyOQlBr1J8YH4hYp8BK2kjigjc6JSVtcfTtyoCrJh6Lp8BtMT991/nEvzn6ImWK5
lpLkEEvQs8USQVTMzFr4asrXSX3kvp4ZASgeh+SwxhAdeSnLAeSjhNpKIDw0xFKX54ArBxrMKDfH
uHVFP3DqrEZce32ZBf1HXEzWikL7ddmSCvsMrndkVqITU26+o+GJOQqkfcGVWltIMmgkGW+gAx6H
WdyMRRrwVkyweSPlKKC4QarpXZ1cdGaKgTJI9sSAjQ2vKdo18Vm2GkZVi2MwYVNwEMrcCj/TcEJd
vFPPlmTXYFckNv9+q9jk0CayfCaYe4fpoIe1PccN94ZmVPBJFF2l0Fi2sGQ2cd00mwKPlMWuOrox
KafKtKXrYRPjTkYZJm0ypI1Bw1SDBeNuoxHJfFKkOFlFdfbEtlTISj+yayF7T+VOkaXDWDMbpbwJ
tStDmsShXqH/IW5MtO3fheyWs03L5FpX106LrVnsbdu4RT1xstack815RtFvlDGo1S8bhWcrn0Jo
381LmTW0/B4bmbi9ctylJ/U2JpO8LmXmodfZSHrzmHXa2qEajIfsDuqhvk77Rp8Dg6pHtDNV2goJ
oiy1wRQEq1b5RVqrXy+CZq1DKUWFKU5T2OaijDVMuKCcTHI+51jp9lyEhjAY2T4sB/kixNkRjl/P
ijelWEqIycT+LlsBX+7y6lLDpN9GGEyxuOue2wmhqzeHsTnf+owTXXvvSitvMqPFhqdIj7bsxFdT
r1iLagPCr0TUJXL+JRsgbYY4cCviqMiFAXCeKl8dIkVnCg/i7yyjvzqmmPDFxUOngw1B8YMDxCXq
rMz2EJElQx7AUMQLQEx7vjv0ypaeXkzU+qrBF37I/Ii6s5n0juYxpUuUy0GNMPG1XqAF4/WBt0bR
4tv9qEYudZT2nnmazVk/xUQcc9tA4TYd6baQpSIcm8CeiwehVtwT5pW0f9SJpFsmltZ1ijTb4rXc
3RZs39UjbXuxEA6JPYO/swl2x3ST6D3uNh43HtuTOh2l25ByOVEk/KShTTGObtyt7Xhl1AW1ygn/
FGjjl+yFHYtU7XveVInzQDGPG0k5V+TneqvRIpR0POVqnlLR1Imysh3Fo6paJcudRNlANq6wGVKb
laInt2EumtNSVm4V0Y38ZFww76kuTb0XfCZc3yy/4yDFc64+Q1kQnwjut/DZI7Uq7meYcWHGjEl9
2g6jIRpMVzLjQZbFF4rcZdbbMwYdvrEcmNEJcXxueBbPJbJ1/uCK5p/LJwnTmLqx6piNcastpDd8
Kx5iYZwzbYNDOctTjhfZ9hB5KaN/mtLGFmVGq7uCsAlpSryqV5TAO4d+gpBMUkHDVsZB3U2iSFZ2
zcxLV76us7ZiKajCZJTUv1VWUsq1RdC9xGvq/sAvdLKsUcoYDQt18tbCPkV4vJccrHCFSW1eTE7v
UTqqXtICFuajyPrA2Fr8YTCQKB7jxrD77IntThTmCKfFBfd17A8QtS0AIwxDcVP3Q1geHt6yah+P
c4jy/GC/GQ7Ykn8ke+bKtkURXWd4HFa7BIYNq1zJoNVD4UXoMl4CZro8fTbOi1wYDCRE7dfZjWBB
tmW8eDyZmdUxL1cDCMmKVi5awdxFw7Hw+zbpwJ22UlSNnHU5PHYxUOAWxrLqU0zESQ4PyzURfSiK
JDFTmAYrsvV9NZXdMj5rMextOkq/NIz5ajXwZsIxxi3yYb2tsaSanbs+QNwZiFnpGtZ5/Iqskhrq
5GWlmb7rScTM3XNsuqPj43dmRANRLh66aEg5LeqDfer2S/OKOVY1zgcNR8LsjlbbyA9uTdbC8LFD
SWX7B9zsYjShzrpa3rEOGQ6d19EjcFlMo4zbLoWmfT02kKLic5DTiT8s8ThYl+VSVvlzyTL609GA
dZ9zdwjGE4JZUooZ5i0u43ioU1fV1Ayf9LppqztUW2FxDkc+Hywqq1vSiucOBrdzxP7cPjPzi4eH
uWVtnQozXPRzXenTem3C8jtkVWq2+7AyPeqCiO0XuokdVMuuxxt5IClrhv9ldfF01TqjWzGpob8z
bsq1JNe3htzlniArBrA5zXWqrv0kX/X2ZHdB3zMD9HHXS052PmlYNCYV6Xoa1h75svdzcwlZYkCA
s0YkczhlFuRgvbQ80FoNzcd+WNtpgerkp2Rm74CwW3veVwl2XekuIbvHpdVkf3APOo+BhQ01wWk3
IRW+We20OBu94ArmL0GHO2s09Hk9jGBW031ekXb9pXJKWC3BGDvTtWF4Q3VCjWuW+Bzm+kWCET3y
bLcd72syBerLhomnfRvkXaVdOxW6pq8+m3L9tdZdN2UGqtn98rlY4Ttlx3iYR3vcdQPOfUyG8Qh/
cfMJzAkXgY8xdyIKd46iUFsRIBFLREAbDgd33DNrdNeEVe1Z1WcSNMUSb4eZaZtyvpKDQ8+IIu0G
ZozpPkCS4crsWjtYKoKQuwwsCr8OQKhkKRz7IhKSxWVXDDpU/UpuyxokFh5VRbZWhbIs8c2NDppU
ZMx89Jm00xzICVMVhWKSJpVxpvRHk+YKgRkwA56xls9upeBDvkgq8Ut2P8Gxlq9iGFtyBsZowBEK
y0gLa/J5wngOwuUwb5536sCRI08JkYYwebe9Gb40i9XzxYM/VIyyk71H6AFuT+a6Oh/CsWl1/362
11Lzj1lvUG4miSdapNWA6ffaYfVWlUBqohD9T88miqPZaNjdOr+qqvd97YflS9JnbvhtIioH5a8+
6sVjn/c2buydCIyQ33ZRc6ftr/DBp+FLlilhwuzkem8CBnX5s8dJthwrpouDj2xHi2brgLZUzCcy
SXRNtqok4kuacDgwr0/KG2dIa/+8zD3UzFA38XO8b4whypczwSc9llaDQzvRYX5tTB0lxVBm965V
huungcKD3CcXIuW4RyDGvOBo9RkE/C9mbqaGdq66nKSz8Z3X8fJecwHVxwjG6xiRpDtqew78uCIl
7ZAkEZao+6YmUHs3F7pTH4e2aZsdpClT2zd0nNVdPQcN5KdlilJKAMfPThCZ25PTT3F+DvoFehKq
To9sdT02nzJda/S7DqDwMJLODmSU539kfeI8o8Cn9jD94SuHT18fvFVfjmHghBCVl5g3zb24v2aI
iG1FO9bT65gwg7ugr6vexUwx7wo8TK78dByPyMh4EHvmy/a3Gm/s8tBhe9qe4zGfv7Y2lLKdv5pT
sp+6oX5poppkhgUO0AHSrvfUOn57ja7NvsFNyip365TGy8l0iubOdeb0Zama5p7dLecup3bMUK6w
PsR1q114Ifs8XPplvDBzY2oxFYJa/hlDNna1HI3kR8qQ6Krj5uftLqwGyztEcD0vTabf35hBz1eI
62JYHy0htTsgCC5eVnfmCxBE5tyatHklCv4pNfYxgHazIxOPCbnhju458qj0dgmwlnvpOGuS7Rgg
RylkMLN7WcsCBlJkuoL9Dn4HjyLHun8xE3tnpnpzi/8JaHHp5WZ2SGmQwO2a6tIrEuuQGtZ0k4aR
8cnXK+/zgEnF1yTOhiuYj9b9NBusssANT0Ft6vCXcvvKnLrM3/fM7eedqYftFQb11R+cbZwM49pl
f2gGcZNxxHNHq/dhKNz4U0g/hNf5lD6UelCcerMPzo6jzycL64zPZmHGz2HiuHsnyJLTpK3huziF
u+NNZg4SO5jzniCE5q60LbbURIvHAwy7ojlbhZd8myvNeOr8Lp6P2ai3X+G+EqoFs5EBoB1rY72r
s4idJUSVtG9aVEoYqCHrzbWsvvP7uSUrczCL4jAGpQXRVE/Gs+d605c0oBc7EDev7007HCGGzPY1
QYnarcMZf71GA7zBeHGejJIA0yENSdDBbuMS+UIEJ7KfpvAS7uYQHdmXqid/WKIbxHudf6yp4B6n
KJm+mXUfAUCPZHLurLTu2gNfxHqyhKfugz7jLQYSnfr6vkbhesvb5js8RdYTdl7F11xDMvw+9Uf8
5PmNky/wgT8TzswvZJaV4YWuje7wIVggMzm3/jR7Xnyk/V4D973jc4fmjBylEYebMy4IEHqxYQZA
1aq9RuTywLymCg3ruC6MgrF77Yv5fs2irL81J8QAl9BzauOSOVpmvCwLZiLp3g8m33mOkN6lw84z
eNrYW0xGxlR2mLMX97puFuSkwBjFd6M4ZIvmBqu1402LLr1PcPWASdTT0VAPXmELzPmet8t0KMpw
8G5nPdVBoitd12+mJQLaLUc01mdzSdaHqm8nb6dnTveQpIFdkblqkPnWQlCEkrZLdQD2iwUjuQpD
GLCiA4ZF/XJm3230S5ZBbj2kQ+6sv/Ik/dEBCmE9Zlwulupu4JIJ77515hppulsPN5Ebb9X4iHBF
wsKKDppEz/6/BBCeTr/oWBjmeCLVa5MH/EWNgS0Ex0nqFDfKM0XpVZp2U6MQN5ewbTYudETzF/ZT
by0NiEaBMhH4IkfYs/6mRsnGRnhTTfVNEqce7VFBs+R+/v7+uYcX5oMXdMJcJDRQD/zKqvxv728Z
OCo4m4+ATUzrG0uFMl/ifiEk6VrZEk80baIl/sExvTAcMXVqJMT8c2L43z4At5kWy8VOkLEhZNYf
WeEuYmmX5LvuCrNAoaGniBTzKNVlRvQWbIzgrAXNmkOn5H38+fu/UX6YPnWtLcyZyMoJ/h6Uk82T
TQxEtFynhK6s731/gIMdd26IpJEP3WrdiVhXvfuFV79JsudfDaF4XyZNXoDZGucoa+7N984ca7TW
omqvcfWOm+EOela1PAdFm66Xyi+ozIzK+tgbbcdBxXOzAcVyXJKEZsoslAafevbQeXgRrntsqhG4
nlqzEENsZUhEoSpQJuxXCtYQ81wxuh0tOi5OZFqr6oPVk9jl/MIr4w3ZnzgTFpPFjNDjcSIV4Y2g
hmdlMRzomBcWK795UVOenjL1V4Zxb5VUuGzyCNnE8TjwiOgkflxAIefUDOsnve6DEYoYmUFmkiHp
IGgoa6ASAYAyh5cO786C/cDLgFX+CCWH0mZwf7Gc3m5ePneVBeWLT0XH+VZINKHUiagY0mvZRiQb
GCFhTtmz/Hz1/v3t2CPZsSmaPN0iVOvHL58m8OSCcXWuIoG5vnzHkPOR2IVeDiJ+8YZvQkO4xgh4
dZftkixJnfDYN2/ZdeEs2E/NlRpCS47IHAErQqzaRkQi2G3Mr+OFUtZgEsKQtb4zBwr1/EQUSqi3
1zChMiAppQJWtulOxOz8O+o3b6CzHBpDV6HpIsoQ//YHZx36HJyVV2Xc4ggmEv734SLwq1pCq+Qs
eWwbii0Uh4x6sFrfGhMJASiIwBlGMenxkkK4EvVx1NKHfG/UyklQy1LsF0EpqxA+9mMigRgG5PA8
u7EQZu3FyKD62TMSAborNCZux2TV6R0aQPs9WWsQ/RJpaDGWmkBlVq8UqAw24WLG2uKAz5uoIWgV
lYKxM9aD+Eo8qbyzvA5d6grhO1W1UKgq3hM9qhiUq1aRFgCORi7mWS8LhPvu5LeaHfW7qdXaxT13
BfbmwWXarMTKyIGbrk+w8AA0J8C6kxMRpPMgL5byVlEbfyqTRJQgVYnwKwjw67My5EEvvNE0tuY5
3liOliVynmS8ql46+pKeQzIAFmMv/QfVINA3A3ExvWYUg1LlMQKfR4ROSrqkvALyl9SE2y7txH7M
QfNG+Gkoh23gdOTB9Z9wB/x0B1srnb/IBhfDpDzpdxGXG5f2AvVWiuY4ERPNsDTE2FyTaCJmS215
qnmsAveqMOspuEZh0w3vU0ILMfxHt++swUGKrQLhh1meUNR0BT4jhABFFrwy20ath+6l+NIPeuLt
e4wM3OY46rWY1isSouS/QYbTIpyJcbkcd66BTMw6VnmGv/mOv0IZ3Gep7pwVg6BEnxlQ0hr4nn9a
pVsAkH1v3UeZO+XLQYnbFe4D9C2QKzUeDwc8Hl9gb0CO2GF3ntl3rQ7TEs7FOmTrBzkqthrGx68F
YAz5jXG6xs6zhNCzjlCyryhDDft5oCIY7slrLWrzBFFZW549ewXtu4eUKmBlB8CcOXbmTGuHN2S6
Gl1+6KS/ilLekyEkcG7UjJuLg6QHeQ2TzH6Hd6xrkJ1XpxX9h4efx3pSLAh2QzGAWQu0mOOj52e9
hvxIKtcVmKUIFqpUDBbXTj4yVTDSR7msB3fmkc22Bxec1WmQMY6+2VVHWAtiGUoANdTwEbioNRMy
zH6UNmn1Js3NiH5gYUrEJzXN1NExtiS9aj3UUEnQ3isOrSI1uylij/YIfuoMSKNzBmD0B2043nmZ
xUB21ylzzHIW0Lz6pnKJQb4E31ITYQmdKOKvfNQzP/C1j+iLRusYyBmT8tRQM3P54EgIUEccPj+q
y/QdQU4RQYInS6hXopwo5gTLVTI1JR9ODcBtrFjZe8hXjfTnuaeOAbACb+MBYhrX9E91YdI1VZYz
FkjjpXmAxD9dfxarEUoAgNZZESTXGdNqXH+4MkF0aDZ3CgWyqTm5Ij0HPpVxtROei82LSp5VAEWL
aRwbPGJBJlmSbajHhjAvaIzYiW+dpHJXsBK5USZl6LOJFnPl8DBmVaxn9EWBRsDWLtDseH1uJF1n
kq+3uQi01rL4Hwit5u7uQtgPwM0Eoxj06Qrjl7fm+9redr2Oq8AmrxAbuVPiei0mZn4rpvdq5Ki0
AJJ28B2v2jBOhTpGKBfX53FwxZmhTgnlYSM5ZGp7kFwFxexQsIQCllrswViXJQqLPI+g+ydQulCi
onTGQTBuiW8ptVbw9QxJuJDDSwQNNv0AeUY0gsfY35IIvwdZbLz+/yw2MKb4MC2MNPB1hXDBz1t0
E7yisrsoZe0q8W91gxTkaSIjXpN3KVN7PLjUMWdDK0bF7K8Cc1PJlUob3EnrtUUOjUFXMFa4tSgz
4D4r3LOX+0rNtBsMZQB3JsgDIpmjVxcGVv80NHQEGGV8qiXuDBK1iDJB/smQtKxZvrus3fDpEi2K
8njLKJVYRxkbqjiMh5LFR8CH4Fd40uqc3rYwblPNX/SbhlE5QGDNPPVzi1V9/DHCtAWpNiGP2mue
MseXeSq5BBeV2UeNrR0HovIHkCQOyYIsU1RmBHabIytWIXsBnHcNT31SDYhKDaOgzKyT5mKoWDHa
2XDcThJC7XoSjDQE+Hbu7/E1D6Py4BLyMHTHQdeJ3Dv20gVYLluoUuLdVCWgjnsSfNkBLhG/Ddgq
Ely+lsE+ahjexFiRFJa2nnJGOSwEiX+pDVkVjmqhy0mxkS2CFKJG8RBTwaRVL6oYqcqhKtCILoKb
Lpn0qsYdZFGlvNNMLOy5kbDRBLWNAAex60hes1OagnNGqLzYZxnRDCwYLKfi+anH16VH7SQd0FuZ
kR6a9I3VLjUwFCEEa0MqlKeT0l7b6hWpD3lFGO2C2lZIZFx5rknKK1iPGNHrHAV8qk4qKeR5JJED
bWOPx3J3ksVTK8tDxTkFhtiWn6RjS1VNuzmqqOUpIUFJdXFlQSqRg05Wtpi4usS5jzHAKW51OH1x
JdnkHZi+KXREHvRE80X2n1zNim2SSj1+KtxiBbV7tDDKbDsEWd6l35dNlTDODl37pZA3u9qYp31K
9hF5RTHefY+WqwsjG2uMom58H0Zj6VQYPItYn9z3BNuBFmCk9pdQgpYmwgjaoZbjP8yCihyDPtgG
Jgx9m2p6r7xtls5BwHdKQsz0wcqkrgOzIFFUI1oUQKxBecH9bzqYRdWDPiWWgZubpE+4kn0tL5J6
xvAgXtvh4PvJmruXaiyiRVOfGfsIxCJ20RWPW9wvp2QGgDKyGTE+1jFIwf1GmgVauSPoorwPpJud
t0Q5Ogz1ob/zM2ZNrEWDI5mVoy6yynPghK4aey9s3OL5rpPWXLgNQNc80oTMVX2wAaa79I+ft3dv
pyGBb3rYXON14fik1r2NGVkdd66SqMyviryGSamEdYpNuEhbEMUR/F+9sYWvo+0wCLKJybLIUHsz
L8gzq2/8ao2v0jxu/JeFTsGDWVSTs0beVKPNRXksYcewzf/8jbcB01+cuQkopqH1bUxIkJ1i/vHG
/13TfKvl1eOLclpq374kFrZ3o6uAJDn8cLEOGjz/DIDcGvhTrUPc5eXeThaLzDqXM7U1b7JNJdHr
5Itl9zjtDVP98PMP+dbs0zJ1mMQG7QOOUPrfgw2XQdAk6tE6d3JfkjZ/swqFbVM0bTvdn+tcOzEI
r2MvRW3ge/7T3I91XZ+rfMYkcGdCVdGe2irRqmiPGR3GrbuCZWAVR1sGxzdxkeeMtZNcK/Pd4LTI
UXcxlaoVHwuExjhQyKfF2TKNt6/5f77O/xW9Viqmt/v3v/jz16qGpxfF/Zs//vv8Wt19KV67f4nf
+s9P/fg7/35fFfzfT3/kNvnaVh1ysrc/9cPr8u7q0x2+9F9++MOxFMH2j8Nru7x7xWq63z4D30P8
5P/rP/7jdXuV90v9+vtvXwm47MWrRUlV/qb+6fLb778ZLs/hf+KMxeurfxRX4vffbl/n5Gv1t194
/dL1v/+m+e4/PZNJE5kJJqQKU6TQIN4W/2QY/j9ZMgS9umJa49gMX8uq7ePff7PMfzLmFtECnsM6
QLHx2z+6Cv8YPo39T0bhjN8xWzUsm4X12/ev/sMt/J9b+o9yKB6qpOy73397Y/GjQ/TgUdChABh0
l6zdHydULayDBBS+uSXdMPEOTWUuxn1mN5n5Fd8G0wXqZ0J6DevM0U5hzvjz+S/XSn2gv34A482k
FfNs27PAKsXegtOSJfa8vwz3kwkCaNbX+OF1COMP5kj59WRHljFcLk4Q11fzYpnOQ9iS/aft0hRe
4RWHeV8Ve+U25HaFGO784nP9GD/F/iWcjDHudsAA/i+fSxil9MaUGzfm1OfdwefYjPZt4k9AiDDL
R9E1t+6dTMDKAMpiEJhiIQKkG5P0AQleNu1tEDvvClk22NovPt+b2SLhwI7DSWAADzCWZ7H8eN3Q
u9iYnDlAE26ywoHB+GC5JjPKf9BmvWDGkuERek3BK7S/ZptMqPe8kr07i4cWhYADswQCzngdCZtb
rAlwJXyYyjFxfrE7vonwQONkkg7KuQGGYLj8/zd32Khw39Nm07hesWGZL0mcrMPLRijnd1Ez9yYN
alG+VmSxoppos+XAPtY5F409979KIxZv9ZfTBIdqoBzOTg5RFh7/48eLVlI+4tpmTNcY14z9viEC
OL8VczX87jJYDH8kjCLj6Bf36s0MXLwrzjiui4WVg7HO22O7XCvNLXGnuK4wuBoPcIYaHJDI04MJ
RZPWvF+dNtV3GvOy+VyBD+j7hdTM8d3Pl4xYET9+ee4DWJJLIWYb5DH/+OWtBSYZBs0Iz1uow8t+
EH7+zY4YkHg+//yt3ixOvnGAUxfAEZsLuTVvF2dR2uWIrXZzTUa5iSmIBXB7SX72vO6aGvOXm5+/
HRvlD98McoR4Bph2c2PF1vjjN8PTx6VTMmesMLRlONTyEhqxa6HEgvb5oSUQFeCG4HT74n/51oQy
wkG3+ZLERPKfH99ac2HgB0vXXLmakc5naHzTAWs9072vkpXrqjGMaI+oDbX2F6vq7TUmRFpgGICx
pIODyL6tjHRavtYq66suQk27b8gm6k5yO4qxPPnVLTVwU3lzmTnDDMSK/ItLJQYy9+N37ZJ6Ditk
pueu0pbqGCGa/7O3YPdfWBH145HnGsZSGhQroQSpe0xzXMmKnKEMlrHNcm95fbsbMztApLjkB6/B
j7VIKv86bBPziCHMtG97DC/qth+vcruwPjaBO100uua+mwIXyXlbGkdr6O8IL4ifcD6danuXB2ET
aKcmwYDKvtK1FaLQ65jnUN7bZvgzgFP0Ug/deIrI9KR+XJ07lsNLMdTa2dGB/wmdhATuMCsKzNC4
yFe/QATcmP41KvP+7CNIeY9Myr9PqgATnaiymfpX3kmP6+KGYh9Td02Hx0rSQcZFwRmHQ/WD5cLd
Q8qa7RZYUKdqcNIrt6wiTJuKD4IO+zhO5nzE/6Q9jMYQnjGVci8I1Yy/1EP/p9evro4sJGv2wZSt
uxAeyaFw++wcBDM8JwaKwZnLYCFEAL6BkURgg5YaKAtr46K34HVOSPefQwN3LNPF74dxbdl+abPB
FCN+71Q6YfU+auBvrHpIqgchFy/+ZC6wJ5t2OS5VtNzi0/HQgSI+On4/4J3bG48+1jHvxkof/xxT
Z977qROUV4FnIcFccPN5BMa3dx6fBL/cCM3dHmawjqyWQKXPDlzVao+Ip7kx4ekTA9qvmHWH/dlB
0nQe3PopLUrrqopdnI7sBsShIhgUbtGK2WjXN0dSMCzt2oy69Qb+4/A+ZO7wRzqWeYgLe5DeZ/3i
Phl+aN1rUTxi3m5gOhSPwZHcFu26wdRxNyf+EuxJDzGwNS184zzCoD5qOfnbuzbTbfeA5Cj9msFu
NhmLd+7B9/QoDU6e1kBCeCLFnsV1N9uzM1xV4fLVwTVtP7sdKcXp0l1qZTRfo6r1Po2TlsyU50V6
EWvaEO36xOsvSC59xuUr/wbbBemV303nFNcOIujz8a7xNPK7JzSonuhWYTuhl+8jbqpTflhwATvg
9Q2Zk8TkU24m5r6gSUXI4GU70+zGPWxULErCqjhwBIxHwzRDojuc+Anrwxt8//L94lXf3KYKdziX
Xxr1UjwZTvxxMbJul/kpruKtBanDmPU/jMQ/j9gN7vtoqG9IMNTprFBN4717Niuyf6w8Sy/maB6P
iYm1kqGFC6vO9qfTaGjdfiIb6G7qveDMCL6+MIu6eihJmHxy17C4S5okekjCaLlJsQw+ts08XMNn
13Bb8UbHQl+NrdyuJxyOoG1zHLF0JOULz8Mlr0ccpuL51aqh70HZzIJdQjDZrRH3KfbH5Hzmn+Is
zLU/EjE640X8CT/CJfDS+LYO6jL9RhaA8WfDnTOf19Jq30FpdnA+L5u+v/NT03U/Bl6bhM9tzXFe
YHKTpMnV6MJO/dOvxnHYa+bSuU/E9+nfcGEHz43ToV0x9fWj+WwmPh52VoTd/UkWZqWGB0q+c/1+
tC/n2OZTMUy1jhgOZjr+2vAc4IB3Y5ucFm3EcTBLsdk/dMOAc12QVmZ8OXV56O9xD+QVRkuDIKAt
CdidEdnefpzrwb8h/Wcl2WAukwyvbC5Bua+yuWpvMEOyQTPYiW372FS+4PIaLfvK8xBnc7YrQng/
BFvjELe3GCx2R5t91N2jr5jsG6dmXHLbBFWzPth6wwlratMavq4Lz8dtUWf2FxNI1bmiu14/lAFL
LAKZbSmPpcDKa5LQ+UQMK9cG3qo+kr6Q91crEjWoQ1bogi+QSWKRz1jgKrjmKxa2Ru+N74qiwRtw
iN16fejL2XffF65f5UcDm+SAIECmeg5GE37t77ixoenzSEOpfS2ZWBeHxrSd6trskja+1ANM5FKC
qsj+c0+rzh2Kj16ZBKSnw7stb91+Mq0TU3DrnUUzlCY3jV4utrvX4B8x2MAiL8+ia4wa8RxAcDCP
7F3s8voedeakc3NR6ZQnpjZBeU50LJt59rEUIBne19P5MDaYL7i7NQYOLg8GsSzfgoJsdHz6ALGZ
888jDlhHEt9G74wPIY6FSRzh0mGPdjacHfwu/R0Ig1/dOLngZgYz1JnnAB1P+1owHvlv5s5sOW4k
27K/Uj+AMjjgmF4RiEAMDM4iJb7AKInCPM/4+l6Qsm+LTJbYafVyHyqzrFSZCEyO4+fsvXbvKbZa
Da1HmZfwtRz5y+Sz/YQCtgUpFCcXBDCl/RNSviJm8QORxxBxHoJSvshchcHk6oBF0anDiVfDH1Qf
TXUDY1tdDiySsr0NAxZM1GyU7Xtg+WH8qeq01rwc2nnhSkW444MvRTMXLFlBn8fBbc0QBvwe89VM
Wu7IpgqUGbKmOkHZx7tduCRxDQBQyW2vy9VwRKe5BrUw9cm9UjvRoxVCH1Ni9JmZ7dSDP7VpfQib
LGg3fR3Iy45wriejaINPYh6cY1VE5maMReXZmTAfKMsf6zaMD5xesRsL9kAYi0fTZYp7MmUwZru6
JwTbJf2zu3b66RktItoE0hP8wE7ss9KRsTTKmedMq9qDCSD9TgXKTNOp4tuCSnuDRqzkkJN6U7Gu
eDg3LKLJBh3miWN6oo8ML0LC5jYEhgHFcax+WxMbv0sVwznipe63sDYXHdoLC4tdTinzTrXLbpEb
Zp6tLAwlGfpmE0b7JDtGNkZLej91ebaYmqcHZ5HqQYOzsCe0TyDpGaJtko/BjviXBzHnseWiSwDA
ieiUSZ6EnTA181EyqTtp+biq+mV2GgqeaoSOkN6gZtpuUVTGVy2sMl9HJIprs1/cNu+LQ1dAkSsX
Mbm2Xs7ET+CPKdrkRcKvvq1DgwERXgWvXIJ+I8hPui3X6UkrQusT4nlhE8lmVxeNWhQQbaLKukrG
xqFK0IkO6NVFbJymQ6drKP3waQGqSEhHV05882hyzcRXxAPioG4UP+gB2hf40/UHLWAz7Ga4UjYt
piyVcM4k3vVxC7SfvVVDiFUUGA+p0GZjZzlhbn+RjRMml/TUE7D2LL7sOo02oQQE+usVhl1oblXY
xE7PWt+AoKM8QEue9dUdAJb0GIaxBnCtDE6pPmqIorNy2AwOMSN6ZROWjtVv3qddOCteU5KY6yZD
0x+nsBsfEXaW153BSM/l7O3broZc7DIaS++LPCknbw4H7TFmSvIpBp9yjBqwbR36lUO0buw9Ceb0
oNYTrYYGZ/AWmgbC1zg25E41q8rczsPYBZsebt33rp+dB5KJa3tDtE2ngh6e+edo8DiF2yj41t0a
TjLjl6QDAzehb60HOIOI0GW/mSarE7u+6cMjtjlntWHz3QI2RjNfi5u4B+9a9Rdz3DRPhCKkdyKb
gsB16n55JFbM5INSZcnOKidHR5qsqC0OtrweN4ydkrOBulI52gAOPnVs+G9Y0DNE1mqWXDVQd1HL
j5UHnCmbd+04jPE2TGodNCVjm42cVQL/nHyGeajDzdwnTjQSK8/1zl3CKlFQBHOSnbQ5VLbk8EzP
kB0tmOqxuGOG5mxQ9xWbKDXCXdtM6DeCsNwhZI3v0yJ7FmUq95ygMWxKtliPXNoa3/xStZ5WxsLy
VsnxTtEiXNZRCw+VfZOvmz0DcjR3IEQBWgyXpBH2xH2o4ycztsBcjkkwfkKO0yH8r1Pa0ml+ror8
rKDe/jbWXXA2s9q+YmDY7dRpNvag383c1Uer8ec4PCIkSOgxpQBRnTRpLhY14RFrtZY9ldop+wrL
0JWB7e/ZZqMCXxCC2TdeVi0nG84svmTxXD3jfB192dvftYICk9Pp7X6Lm1qCdQxHNlckqewlfHek
rrZSeyIOX9DqmEc87ZHXFLHwkePDGRoEAIKmaM9alzVbYVRf+y4d7d1kG6kHdkncmeyCvSHPoz17
8mpbzMYLrGacw21Oiksf7ogzdW7UQFPvwXoHR6aa1uomGC+7MZQw2WBiBggD4LEl1mejDdpLJSHo
zVa6yC+hUoC/rqyDocJEzmVrbEUeq15md/WG/JSLlWdO9dPWG+Zz7aYrNf7R1MwwpQW8I3UhvmCt
UZlphuohK3DpdHHG9M1u9wFce6oxuNj6TkcqQy0ayp0d54G3qOm3RreiNZDY2a4zMQqdbt4XZpB5
s9mzHSUgb5uvEjx/Evr4bR7lJ4iV6TFtmVsY6FhdqqxbFBrWD/ZY5d3APvIyYefRbmfGhcV2tJXx
NpAUyKjn++pKa9XCOs85b5erkBhwQnGmxjG6G9vowQSiwXUV6A/XcWEo9wbbK9u3gQ0le1jFCZBD
uwueqH0EYXrOErqzmd+SFqh9npu69cu4Mjv8eimbMiHSB3vKdK8zMsjgRWDcIkDHkZQ62SEutS/9
OFS3Y4Q0Pq+D4bqo6vEIsCFkzbbEKTDnbhNQJ9wFqj1skhKbChGClHSGbj/WJmTYVs+UK/KjHxgX
anszmmkCqllkeoWTnXuVNcxuOuuE7JgfMVT5N5ayFneJMj2WPQCNDdyy7LAUrNdzRxW0AVqtbDN7
mC6nxpoveLczVx+kczHVkXlMgvQrW+PkJmUbspmUWrspZMezzhdqPxWauYNsR1HGcxLRgKjTQ475
aUtQQnyXONVwCe1GJTBdnYnYsK38iVkXioS6ri9hgZFGDE1rn8W18kzjlEV8yVa1mWale1tjvE7L
eiFgVw/Ej2aUHbJCK9tW+Fe3GX2sbes0semKtCHPuEwtOOAVK+NWlsXAwxiR9JuCne2a9FpLs+bW
NPV0w2CcraIyo01gPnt2YmoztRjbfVUN32Oibhi+1q1Z+m0Rk/NnpdXTYiUSYm/MBhUdsuD5m3rU
blX4bPCvzUETx8JNVHENA6w8Buu3Vq219qTL2j5PgyYv6fXpNy0JMjiMckvbD1FwyotQ1ptyyawN
u5oI0wPmG7+LlXHaGhSAd1FiF1e9LuJnh0hITmhRf0Q0NKjsA7ar41SFHo264A6Qs3pZmvD2NhM1
4UUhtW7XxNUAvFQU5rEKVAuTqDP6oVQOqPQEqCtFJXioNXLIxmIhx9FSu5eeXvm6mxzAoAyln5Vy
gQWcmE9tqmrPC72Y1rVgt3nU+1wwu7V2hGzWWy7ASyadxypMlU2aS+dWLqLaCjCWMPfybC/GWmxE
nbb+WDfJIZRNvQlDCFXM2cV8oaAdENTRhvG4MptupsFCJUb/mZ9gndjSGp8Qd07PJqH0OzrAOeke
pLOxi7KqL0DR52sbgsbgErNpTBBu8Ad6tBt7F0Na9pQt2dh+mWfecqojfLaiSDmxAib0N4ck6Bc+
lsMm5sZetAPyEh0/nO1iE5B3vVxJ7giGy4sM4AorptYPpEXa4UgQIfPwEy2jILwITDvwIKpVgny5
sIIKzWLXe2y7jEfN4AvGABhWLpDyyFEKB8GF2dUXPQ923z1OpmDmDOhcDppeQy8Rdge62ZtiPEwT
peE0nmcRiUcYaYxBK/nY8KU9q02av9AroeSoQmWQ12knapiSHuHIaVmh7ue3HYefe5gmojNw+Qt8
AY0qkz4dGDyzJinwfBosyqQTunL6nxrj1OJcpzYmvGUO+F9mLGyFQt1oLGCCK+bWA1HupepcLr0V
L15R44QlyLuT56zDl3WuRtz2T32hYxRdxnEOtoGJCgIZstoV5H3Y6A1dqKX8U3Od0USM4EZAfK65
4bezpuP53hQqDr9NzA9jjxBXeiT96uf2mYU7mL4RPZh2nRsEhMt8alKz1YE0rRRWewzt/CV22m65
xVSY0dSDqc4WMyUjrvGXnlyKE9EMS3IiH2uwrnWlwxmd61FMQ7+ctYi/SVHPbKEAqdUshnghrfBg
z3Gf7Jm0W5cZCrflekmMIH5aylxfcxIWNo/9rLcgxkpwnvaxSxRtuvo1S07RtmunGr8Zjio9w9uk
4fopaU9UdYiPznaAv16Pi1Kpu9LCtHA94FpKDtBQ55yAQ0LutqoDhnpPnh7nwoYznB4NEg5suRED
4bUw+9n++bbotM6nNKVZEMLrEeg7bDYMTIXQ7bvSmPOjSnuh9/BsAFQYi6lMfoChrNgEDVTohwrv
mtgtvWoqREnOIKV/LIj5Fhgi4WKbP2AYJmWymfqW50mIaB2ZlSUXXlca/ho4gzncGmqmsS/tzAX+
hhnINr7IIrVOTjmZlr1XWJS2n1mME+2aWihpqJBFfQPFTjynkW4atZuzW2vYwyNd2MYhW2PenIqB
TLDWMqo5b+sYWQqN3cboA1cnFPBH3SpiuB9TR+fWZYOt8jcoWOvDYszSILjMECXFU24F7EaqAEw0
UqjJuG8FZEPkBLMNQRf/51FrI0vumiBhkRJgwfSbPlzKclcHoLl2lMlzspWTVhiuEoITv06ShPOM
2jKlsbgA6S6OWG4FLkermyf8eaNBShX7xGVj8mjs+QSOzsVCqats18GXPBcLVIUVVbFoN5EkWBMk
ccOANMhNNoOz7ezStM+7Xa0unDXNDuckmh7lgvzphIjQtqZn09ZEsQZOL9Mu1s0xZziWFIE3tgIJ
9FhX1FYsfBPOhkHSb5PWYNnUfMzcji0qRPtoIIuKDlQ8YJq3v6ai8udtbfSpEXda1jvECpMTVh+C
xlDrzZwqw3KhtJk5uGVekTSPs9bWtoSqjcXl2NaIopOpV048XIpz2TeyPAC9tppbiZKwenZaoSje
bJmpTyM7qY5sNbX5xGCst3ZJY5vFPtP6XL2NUgjoHguhsXgoWYfksl5Mw6GtINriPMnC8aCuVcFu
odinhgV/6FywMYLxbKvpBGuL/nFyNDotprlL+uXj4GAhdIl15amlTdM5MKmWsv0mYcpmnpAD9oLe
GK7DnFsEBAqX0ncHTF9KUVpyu8kuzmdPB1r+uGK0jc9lVbGZ0paw+q5zq5/pEaX6HhdkOe8I0bNL
j8iDQPdmFoZgu75hLNE2m/p9VqyPRpdk89dfL2fXkBzND28c7NrdAngK/Gk7LvuCmAk08KZGYzDv
S1xl6EKNcZdRKEJoaOgkMhRCOkjsQ5ucxBAWvRvreld4EQDi+WjOWhNe6WpQ1qcEBYwKdjjpO3qp
UZmwryRgwx7gtY0L/UezhEKd8OBaO6tz0n4TlkpyGmYs4AdLFdUPq1XH6AdURrHQedYCssKElHR2
CIDRrSNDkTz/LKHH9F6M1r8h3StfWWdhmTGa2yw6J3etaQO3oLJklvqwpEN/1Bot9NpsgKjo5mFa
Zz6olHI+smNnPIzIRy+SHwm9nfTIZwAyoTHYSTlDY+Ix3TH+pbOuGJWJyyFx5od6LgiLnVOG4gwi
GtZPRxesXlNKyiJmBjQ/eJotMz8aC+5oQBfxqpHvqlILHmKLEFbfUQxbETTKqbRZp/MAwISkJ3bl
THFUEqfn8ERoXRfr/pQNzLMiY+r7dgPrRuEcqlxJc5cAITCdhGkqljeqdrJfNCc29iLKuuTAdsP5
RJAI/DPe4Gr2QlvteF+TEm56vrTk1g4x225kmsIAs9lHn5vaDkZPAkGEIvXzG/FrVDrlUZZsyzgR
d0ZsluGZi2SUN6WcA1oWDFO7hwpXpHn5a8W0ai0Vn4ZGLZPdJNTY2MzsLPQFp6I+RL7S9tw48sYY
/MpIEptB+wg1mbZMS3LQuJWHalgTneZe79rvZqPh4R/44rH6mMBV/Zk67FMqG1t6apG1XyphqcN2
mO2lICG2rEaNhKipN6mUucnQFOawTpR9QZZCuxOQr3VfEX1ZXY+S8QWdz25SfLWIJ+dKofMZuHEZ
9vZThvAuO8spNb/RZqjni1bppPTIA6fMoCIyhtuQyne5DrRBH+6tsK95fadyOMhEMYeLrAjV5bbR
bf7QRFpEmpDDkxQfyHWIsNDDk1QFOlA+kid9WaDD8D3JUj4oapzHAEzUbFEuW+QDlT8m0Bj3hmzX
hjC2G8x9HlvoYBo30RDW5rcgb8LUBZMXlRd2Y+QAV1imxOIp6ioS9MoJNJrqCYeBwnhCgTpXg2vY
5TjTnddJtzEHvvRPTQ78FCA1ECDEKbVwGBHEDjoUV9A2px5urKgY7tomG6obNhMzAm3RGfaFlfWj
3CQJLvd9FeTJF7DYyENd0oSatYc9MeXYQxGwxSX9p7zestPr9GPI0JRme5Mw9virRjLUHmaTPYem
3LdxWvDpQpVhEbDAv5sgc6Izv4t4ZgVQTAHRZmNTVFZPjaF1kl7AOGTnMFGq6c5GsR96pB3wnBV2
wU1TiUYuD7QuqmqvgOpqCHyY0v5uUalp9mTvqN1+WCzlgUFTux9Hda42skuK5CKA0T6XmxAQ8IR0
RwlfLIvZ5zN7VqX4HOKw+WopWlJ/U2cMlwU7qci0cJDVMNgrl5kllgm3A7701RnaMfpMIFodPBtz
wLMR0N50fjBgmeo9DqdgOEAUjz2gVOlCDztiFHHSkaWn5zakkCdazGzVu5l+FizG9cLuIYAq3QWR
hnVxGaDFqHZL3mnpo8Gcn4U+RR8P2SmKzDYjhlDC5OhCiq7vURSbAyr6oLTNTTHXjBSzBBoZ3/co
5Lrm13qN5In5JMhHYCKYq0g40NNkuYG+x2e1hJLTfs2LHgP9RoZjjGaHKVR/aipAR/sGjZ1Yhyzx
cgH1StMu8YPZhUuW4zDPbjmyPQvcRSm7+XNpZHVMd6QwxnNed4W8HQQfxz2wXNbmmh16ek5gFy7H
YSAoIYRw0BGSSgwurPpD3Aalc50EOIcviTkONEYtVCwmTZFKrG99pyvziT1D329VQU/k0SJAz9nS
Bs7R72dJqSKb7kcDpLkL3jGovb6j9dLQOS3NMNvmaCqU6kpXhk44Z6XUcZ8DuqLQ7bcLh42LD8Ru
b1SA6/bd0Kj9pSE100HR8lrYYVBTN+bQTD5hpKZ+18nZaR+LRJKJNgHvmHxHMHG/XjLu0Gcng2F/
+VNF84+kpf9REvpKafpfCFD/F0pLsdT/Jjf6m7T07hnV5r+u45emefnXc/H9X+e47l+IV/tdbfrz
3/GX2tQw/42GU7LMawwhJa2+/1Gb8kcS3JSJblHQPEBN9JfWVFr/RrrsWKq0HSzDjoHs5y+tqUS8
ilBOWiYaVeSopvZPtKYMOnmOflOg6ZrGGwyMjmUJ9dDfzMmkFbJRLfgsR4tOGs8YP3LMXd3mF1bM
eAUeiuomy0x7THTRxopAnU2nBcvFzh4SP8r4E97+aI//NnI7gaBkpIGGSmIrC6ILMLWcZL4cgyZc
x+53fZk9jU32Q1Zyg+LlhEHrGE4FMYG0SGFFJ9/7RDuMjnxgBoJcJZi6rdaXnx0sO46onM36X5KQ
hjZYPFbnKfyat3ZMjuQyMPSzJ3fQra94J1/y1FFoEyjTtsaDsE1VBndCihtO+FKXxVOsanuCjlUv
CQKKQ3pxpIQQYSKpiQgbLj2EBct5mZdln2TpuZkopJhS8gvi5Ic9DQkUO7qEoVF/zqr8ySmJaRXB
sePr5TJXOM6DteP7NG3zLv2qGo3jI4kNt4Moql8/K24JOWpqOlJDURFJFX5ylKup0q+hRqfbwS6f
xtm8jMJJpaEWf48C+x7rEQ0QdYIZYzItijv1AfJ6dS3rgDk0AQGbaQSlqDHr663kezAxXS/Tr00e
5nSHJXkAVX8pS/GYt4pnpePTYM4Pbcudi1OiIuc8+jou2HtI+94EWlNt5yyuNiQMXbZLvk3wvG3z
IrtWnOVxGblOGlAz17bxV/f9Td9V16lat5sEnDn178JmCgkqJThiCFsgy+q7I9apuYZzS7DP544G
f5n1ZH4NpsKT0ruBggd8kl+o51xr5MsvWOphVMVfg3aa6Vtk1TbsNWXrzJJSHZISjCwtpK0kb0wS
whKTaW0MvffYtBPt8SDq2Bfq3a6YdI0sPn06Qqc6dzRxPQtfjJeuqqaZKSkpCvwEJR+AHfMloJCf
N4rTd1vKkfY+mLk6RU2acNM1RJMbjPIzlSFdIYNj0qiqG07SJzaZb4KkuswG3TXz7nK2aCmRjzps
INnBc1142E0GBFYltqMucLQ6h3UwK0XxtFTDyJTT3EW1OJJFd0sb49pSuftR3V3n4nIOQQDX6dNv
q9f1rzf9d7H3G/mtrtkOWnMJycNAsmi8BbmYhVrKsLdC385I2rNKw58Tc2/EKXWmzD4Qhb7VHf86
ms5InY8aWvm3uuOhF2zPoyD0LbvsXDN0/MbqfaUsPmsJ39H0EhrCpuswp8dp+/nPZ/pW1v7r4Cyq
JrI5gxL5jSS1oFdEY0kLfaS2X1dXo2cq80ajoZIsI2vNzxuRM5QPsgu7yC8UBF1//glvRLE/fwFx
ACzpq4GAOcXrj7rUDZmjcAr9dBjOUssvwsg81HW+mWW2LYP0g8ttvVGHrsezNI3vhdBWbfVbpkih
q22DJDMkLlKSndggB5kfmvSKZjDkBeyHdLadewSNDkCw8SGR5rmrvmp1s8+Y/Kcd47kAcmxXnCjf
H5xS8fL+hJfrwS7tXa+le72qL3On9pfvSofLp86gls606RfWo6LXb8jXIh12tA4ojJ+TESVe2J4C
tH2sRlvVjl7MerKRVGVPUwaprtLFxVyXILjVVqLU6Qj3EV5gI6yKovG51p37PGTVTFW9QTK9kBI5
yu9W3XxOWupKySfMr3pBx0u2iFCb2M9CsgrLeXnQapZPW3tIZ/s+WtSHuY55yBr7EsMBbVo7Ohbw
rcpqHdqqf7Fd/lEt9d84cP6/yq3/jbUUVet/dum4L1m8vLyqm/j//1+TjvVvBM0sFQ7yfMw2a3X0
l0nHdv6taeAMnHXZMm3r/9VNuHckKk6MXxo+8bWo+p+6SRj/pprG6mCAvCFY1/4nZRNH+L1oojjn
X6CSRq7zgjn4Ul6/x71GMxYWXut3SnSwI5sQ+Ia97PLPlotfhxFUjNjscEaI9fX+zYczL7UDHXVu
/V5RTmWn7ujnBfp3fYqucVCffrv273wIVtfT30/KUDmSYesO+4/XR0s5JRFoS+vbjXUZCraEcT1+
jhVchaB5nE0jq+3EB96Vs/AaO7pOBuVJBPldYcXnaokOE01YIMu7IGy/4pW5h+788MFv/PuuiAtv
kwQP/EtjIvxmVyRGHQM1GGAWNGiFAJM2eoXMuWJP5zH+v2N0eF8zxTZC5RYaMQMnha8aSWfXMnEu
VG06pErEyMnINPRfJaP6Kf/gpv1cxH+rqH/eNZ4xwbJrUt0bbyT5EfrGBdtv6+uWpKSpSTnsmx3p
J4lLbXskBeYzNhrXZlKzWRLUMpEkWba2/EnP96R3GBDz+i9RUz+NRXG3hMW+RNlL1migbf98Od+7
44iEeIJ50/gurj6w354vBcSblVlczVCTuV/lc7uNkf+6OrrotHSsvTQFEuSGFNhlVL0/H3y9VX+7
TKbKboJNkcUe9/XB1d6uzDSoWj9jmUarwXukfPnzId6+pgYlhqqtzzMeNmwZbw6BdyKWkZ60fq7a
p35u97GR+qI0P/jMvq1q2D9xHJyEusqbg6/qzVOJBJ9U3yJq/cZpXsLCrs5tGscQPbLCM3Ir81Fx
04kiXR1OMG26Omk+8BGZLGyvrub6E0hxUln+VECAcv3z326lkcPehIHT+Fg5EDLFybildz/gHpjn
XQc1jcqzG+dHQlOJEFQC8YXAVzSgGRJl1UiraAPsOn4Zqiyt6M2C4EfHOx2WGbOHoEdX7UxDaZ+m
Jjhj7bisais/GwU6cpEOhyVZSORmoqbGTeKSDC180ZtXfaX0PkRS1RtD62pIS+JLl+BTWXbC7ZLw
wlE1fc/PuFDUZtgy+TF2gZjCe9mpcjOhrGIY0+OsDcoru9KsrYxxZBkEj2/GBrUCYuGLMVWyLQHP
h45eqjtqKpArK9xEXao8KqOS7lQnLLahnL4S2BW6wkS/E6gK3c69ro3aVh865wJL4wcvlv7GQfnz
iTAAw2GkxGDHkvD6dpR5bzNHaxs/AxawZYCXEvVKsi1Lw63FqlWM8W0XOeAhJnsi1baKet8qGrzU
ta6+AFl66AlCuAJS7iBF1uUGJacFiQq+NjNkhXlteMbj7oYNGZsup6w8Tg1/WDUhVFdE3U+Mcmc3
Tvo9HxHDQ86/uKFq//jnL5jBtokZDA8gILfXpzmH6mQsLXPVUGuVT1kYd+dwae+ZMr/8+UBv1/31
8YYb7iCB4j+4ul8faMRI0uDFhe+vZum+qBc8CaiilJlOA6sWzeduO7TZl4Tn4ING3HuLiKnpUvBi
IxW035yjqpNyWnVV4xNkn77gzTmzZxRfAgRPHxzpze5gfWhQouPTs1lX9b8dKVhag3TgoPKXwro2
+hrfUCbvQsoMuUh8GdX3f3xRzdUza7E7QAC7Vli/rxlCGQKQVoQmqF2M8on5msAMGBtm50GyPUvw
DRBNPjjJdy4nB2VYYwn2P9zN1wdVyjbJpnhsfLhkqeeYyYUcibXW5PRRB/W9ZdnU8NSwLBpYEfU3
y7IB38ypUxLsNKt6Cef0WbfGxYdOjyq4CT1jnA4jtq5abSG+5um3P1/dd08U9yGVlKVZTCdfn6hZ
24PVODw3DQ2h3DDOUNp3bT19cD3feWhMrI62SpUMduBtn9jpM7MLgqLxy0UbdtpSPMQNRGOMpVCz
xD3qC2fz5xMTb7/cPKcmm0q+2eykGWe/fW5E3SwTUSS+1jnGI93xzarCj2KH1XfObsEGRZ6im9XB
JGlta2tN8sVuq+3YmSXBL+NyIFn4r241G5/3TfPv32ywL+zuNZQmb58rs1cquwgjbnag7jqrd1xS
bJ8r5xvskAwVBigjqfbX0CJoz3V2+0HV9+5tcDDWaj8393RlX71LpPYmMITYCRtjctuhiwtyRsRE
UM/MfJjDh96fb8J790BHG0TFwZqEG/718WZTCVkxGSRni3PU6vKRXfkH9/m9UwK9z8eLrRa9oTff
sNCEVRwsY01aWCR3shuKDRlz824U82ckmqde+eCAf9uBrA/Wb0e03iy1oRMV2ElnjlhWwTYJlOGq
AmgHmnl4bo0Ka2ZjFYkvS5uQIfSVBqVcb6ZfQN5cZma1J2R+8gOrfYZgfw5r4DiNpU/7xIpf/nz1
33u3pQB+vPr82QS+KZznVhRqQWCpnyoJmefTedTrS+CtN//dYd48VGmP2s/sh9o321olNCTdhBlO
lACNxAeryDvlo/n7Cb15nMqsceIFCaofI1BHoLjNB+Uq680HiNwf3eX1Lv5e+K93+ed3jo6UA3/g
zV0eLVWLZNbWWCxhjRcS2b1jMqUUl61tnMm/OihptoctV/qYaW7/fEnfe29Mvq+0wyTe8HWw8vs3
b5zieFQrHrFcK3CBmfbwtc2n6oNW40dHWf/8t2ocX9ekRVRm/ozmml7BFprRB5uOdyoiWwUFTBcC
RgfX7PUhJhzWAb64yke1dSZe6oszLbeiTa6tKLgDm5h5BtlcHzwm766yIH+4chx1jcp9fVQ4ZNq0
VBbp8lAIfYW07+0y34KmWg6TxeKHwn2jmq1gkJvph0DI+z/fvrc93LVGouPD0gZoBXP/23Z1Ms3B
pE2A+ZnrPpV19khiS7gx4XqIMP801ekXWcU/Ovh5W/BTuZtju/3zT3DeefnZKzuS8TE/A4TE62tQ
xjxeaVWACDKawCe37wWh7+1QTJbbGIrlDtE8kzKS3dRjox/zPB39boCoEUvcLuxTPZop6U07B5Ev
6uIYtkypy3bIdki6PJ38K484pPSQyXmNRKo2TblcIsEId92goLyI2pMIx4dZQc5XYIieJif1u64t
QTcmqW/pAQQvfVDXLKpDVhckesQxe7owDuAVtoWbc8dMZZnpfgtmSBrCMHi9TH90MqEi4hDMUl5X
DYCzqIzQQyEIMSxJZMSYn4uw6i6kiuhUW+Jt34X304DSuUr149RMF6GNXinFWLfRQ5vZ+4KKD6WS
6kl6C2iPlpYhUpztBqW+M+NZw1gbmodg0a+iCd5HCzFnG6Vj8UUsjuZi6TvVeTP6LblZLsmxFwMq
gd0Me2BjVqg0NYFyHk2MOKY4Y9ZGxY/csL7GbXqpF/MhVpKMXBsHX23ZGKd19nAgUfuff/nJxkLI
AFMI5pT65l0PkkJ3cpQifjcWCbYU3BzASm/UNr4OneSWf+qDl/Cd77LNhou5DcXGuld4/fxBI5uU
JKorv+gZUlWZjUcvUrdkgxztZUD40BUfnOLfWlq8dTaQFLSHOrWV8bP78Nt6JhvmvHhlSopMeEDE
pKVbGl/JXYmmyh2K+Lmv+UNzSB1sk8ZNnucvVdld8NOKc6ihmA6qKDsIJ9E8I57mKyYKxVeJpG/X
C7N1EzuDhfPn1/S9lYKRO8sEqxS4KPFmgZztPJ0dJ6z8FiSEbVXHHtjuccmjK1uv2k1jWxjSkgVv
aK39GBT7TjZj/8Fa8c5SYRsqFYLFFmSdr7++VXJEkdv1VsnXJt8YGfP0sTM20UKk35/Pdn3I3nxT
kRGs6yEMKjoOb9Ykva0qKMJT6Wtp/mQmxo4Nxy89yH+ssNel/W+HWGUK0pYr2+TN9aRbUfdJg4cj
HbWHdmzaTVQUD1kZ4U1LYrJsohsz1G+s1mg/OLn3PnXm+slRDUxJ+t8+OugRHVJcSmxu8TG1jZes
Cu4R5xJ9Vlwba0xtkQwfQO7eKYiYUvIQr9sJekZv7hxmBXtRO8HZpoQ0Et17VxvgquPU2WFQ/uBg
711aBgn0g9dpx9+6G/2c4fCxncrPDPNaSXosVX2+SXXzVFnlSZHWnV6bd0mkfjD7fe/CMr1Axr0y
8elXvX48jdGMSkUiLxwEIO12i+A2cUmnX10EAsfQqk9I08cPHtV3nlWalJDFwK/RIlPXl+a3xSQd
2rw1+LD5w+KkB6m0eNzYrsnW+Pp/2Duv7sixI1v/lXm89wFa8EC+wqajN0XWC1Y5Akh4b379/cDW
kshkDnO6W5q5WiNRrOpiZvLguDhxInbsrSRjaIHOR6xuzL7HersmvOTkCZyPk97bAigEOzFWlUtQ
NfPCYZrtsIak0GqhKnSFAnNfH36oakksUGggfqHKEI1BzZaa+s5ItO/UeDwbsBo45Sw9KEmnWZ1E
1YmRCH4jrMBMLlQvikyJ56EJiTWaKEaZvUXhLlqzqyRy62bRQzRqFPHAlzh9XN19Pjzyso+O9tly
kSepxK1ORgTp/fBoqaqXK0h9KKrPcKYMAYml5QJWNiL07IW2VSeg7BRgbafFO4gEufqK2IyXUAN6
J0aq08K46BpFttGg+HYlA24cyJ4BZ8bqs24eMucQxisPpbxzkbITBxP8UoDW4MID76QeTWwbIiKQ
1CWnhD6G9sjzWF0+S5QLjOEe1VpgQZTlntk7Jy6NEnkWckLQBuhk94/uYmk6amSCtcJfyvm8jgJp
2JOJQJScy4RAKICJZ2TJV5oQeGUaS9TicLM4HHJK0gPlAZDv93FoHzvoyoHczjeHEja7sUorVyzg
MPp8dk+cSouToCiwkBiQrx1vubJpw8ro1NyHcMeq28M9mmstgGNy3giejsuPeUzYDiQoVUjEVNl6
QAvpzLn00eBIEoobQKqoWgD5deTGjwcqhwJzyH3EBXfpJF6KIvQmzeS2EVD9abUfYlxYdKLOWPKP
9wdoS03QawQ5kd5grRwtbtSfYcONKQTsyhgGhZVfRjN8F61pi+H3GgYpVim1qR2FX2f6/OEsPmr6
qM8VMPcoE1OOSGqDk2DcTAX5g7I/M8NnmjkOiZtQ5EcGUsl+seov8rQjuNpAzXMu3vTBiC69gR/S
wI4uXIjL62+MaChmeqccGMhhVOtNAHvQLpXUzD2zXJcT4J0xWpqRTZA6Btluzon3zcizCYxeQheU
KwnlCOpdpKuXehx971er6w4VSouk1q6qq7XcmX+o8QU3aVAug1bPMtRv+lhSr8FlIKTxUtguaJIu
OPyckhZAf/mtamEcOUSpbdb3OczkZzr+IYGzdPxN20cdPwhCHEWIs/khqBBtlbq1vmRqufRNFEb3
/X2lHp5GU7gfm3IPPduZjfLBlC7Nq5JB3pIIK1mP910Pc2OcKTzL/d78Hk2yBYJvN1RXckrBoLo6
09jSlw+T/Kaxo5jITKUHF2gj97NFmtxEbqHvnEGTiVqnf7Kpo2UbiCQPuRrmPvXz4L/hC8X6Sf2t
TFD+8xk83SlNWnEsSCpcr+9HEPaEsoLRu/C71lDdEtWRJVU0cpWdp0v0kfo/0jNSzQSWUF4xjkOC
GRlJoIL0bFrVHRqWSWhR1Vp6QZ3JTjcq6ZkVerJ/b9o7WiHGkPRICjJpcVheG9JwAbPepjJbW5Tb
9R8YSuwM8DQ84g95FLhFZCk9UIQFL+1CXaBerprCrtMMnZTkXDL9g0+6rPxXhB5QFNU8nrcGrr5g
tVr6NYHh0nWoZihN61at21Tz5oBkaSIoD5938OOpTOaeeKD+mkIHI320A9RaFMQ2WCavi5eSXQEW
6+h7W8GuHpYbQc32VUThH/Kpbt4ad2lfn7lcLabsaAu+e4CjfdEBhx7Ekf1excBuUn2tkqFIzeH2
846eODVYMtzgCFmTPDjGH6aVPsM/xeA2FNpu8c0rK0y6c0sTwNXH7hAkBKCOwpYqvcKw3lpuSqUx
2wk+rC4LX2Oo7kHhZrqHR0ABW+42gxjdTOU4uJMy/ZjKA8lbQn5OIqMXWo3iXSJUL2ZRVlZsykhl
mod603bE19KqRAIWighjrqmgbHZVoVwcRvkGxDGaA7EOla0U9R6FKALwQcgKu35E61daCeCZywfi
U81+KoCdQn0wesgWqbsA8vsF8gLBm94mkGV2AeucZDm6jiXSFD6qVeZLgcrSGg4ZbV/0MWIdwnXf
KdkuoSUHqRRQ4YO4lTrFhCdK2aFK3Xp9s+qu51xwh36FvkctyX6O7Bx69/PPskVKCKasp5D4ljOS
86UQKrSMrO19UxUelEOa7pmkr6iKI7TA7dgu4KOyZKWcoferqbOZAmOtl0VuwSBYbYZeoCBKaAsb
UYhdN4/rooSVfJWBqqQ2q7qJDqrpd7kRXKlIbPig5IBRIkJtqxq3Jl1qHYTZEYANxOey6e4HIRAs
JZevjEDaJHASluT2ZM2rqdIGbyAbz9HCXBhrcrPPDKUl4CdMF1MiDk6UzMEN3E69nceHekuy3EQU
VRRgTRJ1C3pPStuiJPkFxQ0UrfJUXoo1rudSMzpRA0tNTqu5OvokexORWlvM1E0tRpqr6q24GfJw
D76b3E+WDpt4IVREDvAOrY1vAUI31mG4iyVl2EIJlFl9WRd2ayY/cjUtL/u5/s41e6bbK0chfm6t
1Ln1FYXaxgGJkwFsARx7Y8YZmEzWAvRZryS0CBA9Xvfwka4o8LD11aRAe3TQHNLGyhoWYUo2Z+Zu
CCiiiMfWsOau0J6mUiWrAQC/2wHOGWuYuQIPvQw4jg5yMcDlE20H1BkfJEAugM6rHih7JvtSFuqI
F6vFVu2acY3sFqVYh6p2D2HxVJhUcFG6lYCsH4YbmAsDbodKtxGa4KKknvDLgI7DNpTD5LoOSkVw
Ec82rGYFS82kBnvdFFQnUNUBcrb64OcMPNK0oAAUr4cStFr3oyRc6HCN14SPa3jDpGCiajGipCCM
PBiampsuh62UaotFl1lPbGrLRpt4bo5mfVnuMlIVG0GEb6RpDv4BDRw+XjwaVNZJaAt/0zq92AQH
7ZZ7NMQ2Bq6PBYfjalP1evstUkrKDGRi2FY+NcMvLYpk6HvUoa+2K7kaTEeAhRkixu4+nqS1QcCC
4t3IboPRLYUB0oVV66VUom5HWXs2olHaVaIE7q5MIbozjPkKUGBtDyGk/zVzMisdN+SqgX1b6rix
gRQOUjtfqt1SqRIwKcIw7OUw/NaKg04lPOdrpmgHxaHoeQZGDbzMD80JeCHXnksjayCtU+ousUpp
akJbyWbZE+eCsKcZ1jOkmQ0QJUSfZF9ApuFgl/VoiPALFuWVIOT9hZGt+m2DVpnkSYcudzNdaO5i
NBg3KtQpMLRkavwDRo4rA2Ehe+4b3S16aCp7MRBvkEPRFWsosGQTZf5o2g+bfmgulSgc4ADKf2od
nLl2GcVUz1WrGcHkWCMmGaSBvpEaLYR5KKmHSy3XbhMFqpuWG/SKKMwuSSJk+8pAddCVsMVEvYKZ
+xqo4s0gqV4UlF/K+vCznkpU0lZI3afppRmKayMetupcTpZB1bCDNDCCI7X0BRIswjIiEIzOPBBJ
poZ5Ambjz02xM/X0BuVuIjEIyLoohMO2Jx2ewCM0jp7rrZeI0hdD48SAq7S0p1C5RusEAXZKC/wx
aq+J2f2EMCCwxgZR336AUDVSB5sj5xH5cpjQWuOFhjoIz4KLtup3QRk/5J3qDMqXvp1BYtbdl0bP
viACtnjDApdksYTruL1LTOVCyHI0tVuKbGPDHQQV0FN127fqd0gMY2vQBxfiDpLS8TpkZKRpdSO0
AVvscdXVjSWg6EIpmYdm6kUO9ZRhQvkgrQYJxqEOOrOKQKpeR/sg1+ygzX4degZw9YicOirqq4c8
jz1i3Rtqul+CQ+gfsuYiTKNdpHXuaHa/xDR/ABDvRIM0bOdEXoKlePE6oLGDcmdIwo7T35a4lE6x
5hM8v1TCZ2lsU7Z59KUv9QslMZYyyENlD0l+Tc32eqVjC8YwzW8FiZ2ezNmj0k/WMJm+pBVX5Ipt
vW+1pX7mR9QHPdY1vFSlDLUV6VlQmxsVttMNdsaCbvgre+pr0k+2YSRuO0r59xUBvzDKdmJdm364
utUDWNyk0fyWFclFm+kXEA+m9qFnOSLHuJ6QB28DDUZFfjAqQXF9CKPUqVRtdAxYaRMN4lscErir
Wlg6J721VXP21aq5TfLx1zA1/bYid08hUjOE+uhHOkXwT1M09vGNliEeVtwEhTFGLhhJmKiQi94S
wXz53A07FQZZgO0KYGbK3DX1KGYVjAF1wxORsgPS8UYfgQcE52c+y8PVJItXoHEfQ3VYd2Z87k59
4mJJzp1wr6gBlSFr9f5aVMHCJLCM4KJqIFaMzDUEO3Yi3BXpcLkK9GvUCjaBSEa1gf440X9JUMhO
tXHTSsZubr6JqeC05xABH51fULo6y42g0HK9OLqqDWohhKHZ5X6IBPoAx9Kc5bYAGvTzUf/olEp0
Gpp0sHxwqR0jpZJEDlYBtcMsfCjRYgg8BazEfNsPqSX2lMhDUvl5ix87JoKeQTJEJtRFNmF5/U0A
QxWjCmww0ZNB0zcmBJo42xezoDmfN3PiKrjkxSnhIQOpKMcRUITsRQh7mNO+6baoSPhZJICGrD2x
ks/06NTKpS2iuyKSQ4h/H0XR1EIfDq1BW0ZW4AAEnj59k/NHtSlhKc4bkkKK6kyElqHcPNP28qs/
3JH+3vQxELPI6iCPW0ZzSqcdiqB+DzklR3+5GaDMpWgS8tnI2EL3/Puv2m/7fLxnGmEU6ow6fF8J
VvewtnhaXnodtfZouW0/n8pTK4YQgskO5foEKP/9ihlnLRnLnLCTkHPVVKQbrigUJ3VXnzdzwgpo
miQhxUZ61CQZ876ZUC4kfSa973dDZ+mrL3JK+X6nrKMmcRPBOANVObVoKAJdSt6owCX6fbTB4QU1
5DJt2QdTs9XFfpsVvbCuzeT7XJeEEBleuEGVh7CKtjpkwJ939sSY0iiZa5OSap5Cft/ZJEoTaugL
pg8FVBSoJsjZDQo4605Sz+zEjyZGpPZoidfJQAKocXnf1FSiMzPWVeFHKEzvSg0RlyyTe5IPQ4yy
KyCuuYFKBoYC/Uza6MTN/k3L1Bi+b7kUcmyDQSeNxtws2cPAVP3Px/GEmVliQEzjCjtNadb7JsIZ
vmg41wuEAdpdrq9N6qi5TkCCfaahE6tzKXsnbkciDBmipa9vzGaGHmAE00Thm0n9JFe39ZT8LATT
rZpwZzT6md19anlQAksUnSoRcpJHJ+IsmGMNQRMjB0lc3epeDcnpUs77+eidmKDlfiiDIUedhMTy
+07VcTpDBceWA5LwtV6giZp68weaICVAsJ7qLCJa75sYqVoXS6qS/TGeLnRo2i25Ne//XBvLInkz
N6GMoly0wkDBEmWTdrTa5FzS4cSEIIaDAdQAM3CmHe1XUC9DSTgj99uVSKFp/LMv1XUkTn/gdOb3
L/WAXFTBDB8NVz+acLbqtJMb8yPSu997hWJzUOPu50N2uj9/b+doyAw17CutJLYHVEeAt7V3BtO8
r4jof97OyRX2pj/LtnozNcIwKWDw6A8lfjeojN0IWXQuVXCyDbSDXuupVtpxyUA36bW+gpiZ62vg
doG8rupzLsbpJshMEkA0MDZHsdjSnMwRWAIB4FbYHtp83/fnBIJOWDJCjYA6KCPU6MuRsRT7FejE
FeFeqFJf1KCDyDf6XkF5Ma/OpfNP9sYgP4dbq6A5t7z+ZlIkNOZ1pj/3R/yTVwKAA6Xfn0/8qe6A
jlFQHQIPZhxXeUurIln1iZ774JAuV0JRWb3Zeyq8n8gMnAlUn+rP4vxRUgepkWEcb06E17RVIdJW
K97Mi/rAOQtzaruolIfAfLOgWz+4eVIN4Y7WMzlTtl9ulUtdfGbEZ7Avp5oBgrIC/yLDtXKciE8B
kJhhwCGjoPyoFiMhSm49EIB8PjfyCa+V49LAOyd7IoGlf78AZmLhZpCyAAhCXxUT0cTIkyUDXuHK
MUrNEw4g0FaG09baRiOcI4Uy/EvP6KVbuS5ZcZXbyY8MBomVNiPrmUEHufIT1Ezxh7f5oN7BH+wK
sBvXSmdJyiWUSmcOyBPH8bseHJ37TdSABFgpuZ+2CtHl760q+wexuEDg01Xl+sw5ebI1DSgbBZXM
z/GdKVx1YmzAtOdDZg+p+xXk+JYQQeBevMSoi3w+O6cWAZ7G3xo7Ms3ZSPmeGdOYiEYt54EVdYZl
6F8+b+V0lxa1ORxDUJRHHgbiTG1jwjLvj9pksWHsUYzgTd4DIrYL3fj97i6m8++tHe3QvifmXBa0
NqOHZSiTrwmPkXzG3Tw9cOA4YJfg9Fwok96ataA3qjQrgbGYwuQK+Y24Kpykrs505ZRhw2P/WyvL
wL4xnmk/i42hy6TlDhBrrnbzKyHF6Erqn+zO0RIvAUf3k0JDvVI4ZvYjlZ+1Sj6z2E4uA5BKikmN
EMH/o8sBZ53ZZ520+AGNLwwvil75BcyNhLtsVFXOXLpOjt3fWzuupQG7EHfNQGuh2rhjuHJm6kEn
U2aJ/27wKZDM1XKaAhMhr3i8GPRKLBVRn1gMomxTiuBlpnFm7E6utzdNHK2EpoO8shdGVoIhO0SV
zaJzIqjaPt+oJ8eMgl2cTw43MP7v1xv5nDggu5FzT73QIpHKjcItRW7F54ogTzeEfBtHD9wOx9f8
UJ2MXEfL3m9JuY0G2gdSa7cyDCbZ/e/tErE1lGxxDsj3fghB5XK56K7g6izMQopSbZqGDEnVXR24
eH/e1MeTjqYoFwMwpLxW6r4fvV4uI6mj5M0PBMODPf0R+IMfSdGlkER+puxJ1+aH9kyjHxcGjRJj
g00IoC5YmfeNJvMqRal0xltIZlc0vqyK9DJrhjPL7+PWpRXo+Lgn4jdyKXnfygpy1NnImK/hMCPq
nJEAzGAU+xL3MlEF/cycnewT12YiolQEf0CuVxSVoTXFfmqFxIEuzE8F8oVw+H8+XyeakQinsWGJ
HQJKPOoUWUjIRg9ThqMl23jce3puVV1+xhAtv+Z92I54O7kzKEmX6oHjKwPqZwI0nmbmh42YINwH
b+M96iWHcyjxU92hnsxYGYDtddD27+cozPs0blfwWGSFeqdqpSMN2jXFLb/bAV7g9Qq1ENzjwacc
2QhpTlIlNZQMBGlS26YGRjIWtDPn0Yn1BjUmBDbAWsGDH8MkW/PQl2M7Z768mlxNLvaZuNr3U+XK
cLAg5Pr985VwrrmjPnG1HgLytplfDZNHSuLKlNF5IQuwQu8EzfDnP9AcjCPw9xCsBiTyfqbyqBBl
SN1proTpyVz5gTb7EdJTaWxCxdWc2bwn7BKQFyygTmUE9+OjhQFvZoR8QJb50Cxbo4TExlwhXgaZ
oXYJjywM+MZ64YL9vJMfTfwrx9jfWpXfd7LTkROdijzzQSPYZTyDcoNproEvN9N/28i/i13qv8TB
+V+j8zxNVPX/IbvUkij6z9ml7OJH0fzH/9n9gmUqD//vf2yaFLrO5i3d1PILfqObWul/oXactYaN
gntBXqKAv7FN8QrReDgyqXqCWmUxX38l6UQs/i9sBD6D4AHFKUsW768knYIk/wVOBT7ABRZ+BUzS
76GbejUqf7ehJqEKzhwVHNViccTf8FZvHGEEUyBNoFqAEqvM0vrdIVzH9c6Ur7Js09aOnjlZfpeC
aEc5yVLFNVKAurLTZ9gM2VZE1fPZqUDroDAKMB64wLwWB1vRt7XpqZ2rqy6yD03pVM0dpJ6K4AvB
uk7cHPW5ap/JB0sy4Yj3jMO2zjfKgDjJZohcxOTADumtn427ckaMyAv6dTzdZ3VnNRfRznhs7rOf
4zftZfxGFl29nLKb+PA8qZssOBf7er/dPo7QkQmDjjsEPc7N1BTc5uv0y/hSfK2+gjfTvoi/+sgy
vqM+aHwvvhZfu1+E+RIyRt9hYYruFgyq102/ptgh8GsqFq6lBhoIFNXhhw4N4kyl8nzRKPZ08AAa
t1AIhWute06FlymRLDJD6OxcD5PzZrVe/za7b4kZlcVCfDLpx4EQIy0bJQiZ9MF4Kusbk5poc6cJ
D6V8rerW5fwi3JhP3T67nx+TZwW1XCt5bmPUFACwQFsMcMpGawToAriqAMlbGwCCwgf/5GMemdf/
ocd8rYr8bDSP7PG/wAI5ZxVM5f0R87/PKpwwCpRGQBBIdoeY5fE1C3W2KtNhz/bjnKqtPl2QJBSD
JYHuJJSc/HYM/6cFkudaOwoi/MnW5GVfHS1o6KUIUy83BcAkRxavVmdqmftY9TsbSQR7cKnwcuDK
sMGiuph4e+ZLs2Mn9EIHtpsz5omM9OcPcBxhyNIEzZssUn3VH1zRrVKAj7ZawylmwdoFAtJu90jw
tqrd35vfxp8ALuUHubK60eJPobUE0Uq25d1KtGDCC2e/Ni3le7yFcUJBOpyfPmS/QpAnyD4gFGIn
D8KlYljtLn4QB4v/4s/kV79GcuS3f6gld2lLyaBfBngJ2Z5luAkC4oGbUHfeWihw6vfhvn1Bhlh4
EC4Ot9DZN4WFDMF1+Dx/K0enU21UZpz+FrVDkID7wOr29aOeUmZt7Y3a0p+kx+Zn7ydX05dhFzrZ
LexbqRXfogmvaii6WfeKNxZWWNlzahfoIENWFnnz8wEYmgOhcfwCa3D4Uv7If5Q/IEsbAI6CPgZd
e/kTOBbHLkxoEg8MseFDqtuH0EbFpBDsWnNGFQyVlX+Vd7HTmNaQo9VqdXetH5ROnNrRDk339Iwb
e36aj+z7v6f5X3Gaz1mT47zOP9qavL+BvrpvCw09vvJSPYPRfn+UVeCOzQhwn1/K4a9BVq8Rm4ip
6m0AINZQdwvIJFmfOy7nmlxef+NT/yOaPKoz+Ws3qTKBM4tMgKkdHRGJJifUP+Wqj66oPTqNff9l
dqNLuzvTt7MNHR0Of7ih1wLA41NoQU4Ap+N2wtXk/SjGchHJZlOpfh8EAZf5YrAQOKUKQT0g1zuO
XlOO4dpYNTrwsGD2hDkurVpPNISSJ9PVJARt5XzKNpMSldtIgBJejdMAGcGoAluG5a0vqxKBRN3E
JKMdmjtBcj/KauqJCcDVz9eEfGpRvO3O0QTlDXm3Oj6o/kqxMxhPLHG0Z25Ns1WhKW6CdrfD3Elj
h8Ost0TBEtHHscfqmoMD7Cs66sZ4kX+DNc9wisQ+d+ie3KZvn+9oXsMsFVeHjOeb8Ow3AvKmmyBF
Zds+3BG1eQKUs5afSu4G5tXwvb8Y/foiPoMdOzfl2lH45l98yo/DQ//dU76suE822DFpfRFluSgL
uHnVtwqoNJUF3xpUyi/yMwf9uaV1zIz1z1ha5/p6FJH+w309YjD8zQ4DkwKlR7Uh/zuyWk2Pnhn1
tar/9CTaV1eh1VrPzw93d2eiEq+Tczx5b9s5MicUuur9amln2oa37SayK0vcBn64bjffy029UXHb
dRsHedNYo+ULvmJTQGLh2+3Ly9z69m3ruILvbnV+KOGZltYX1ULD3bps7cFCofCMU39EPvFxYI7t
Sz2acVVgXwrKpG6xfwHkQjcrL7qWIjexK8qxNtSx5LGd35Tb6qoWbbh6DWpIHozNGVu83Mg/GbxX
VOmbAzr8Jz7LuQXzet6+eZY/umBOnttvFswxaZEWhYQiMxZM71EOp2+brxsOmcKn5rtMXdTe/uQY
H4UQKPRoRLFmvltn/JGNzuoqvQc3pMmOEjlR7CzcXgp+mHVYI7++Uu6TnuChXTkVunlcl87F6s/t
mNeJeDPQ/+M75uyMLWmpNw/8Z2fsdQV8tiuOPOVG78B6xayQPLMLX+RabAdrZAmlF8VG1TND8e9P
r5Ijc/lPXyVnB+HIrv4jBuFUABEiXzCPxPyJJylHppGiS2kemlL1HedrYX0tvcG/+JpZrfPkHRzr
V+hajdM45tWzfdO4irW+u7tUbNOanPVusp/WzvrhYK0/377owp6ykX9/qA8otg4m22LmoUQf9kGH
g8bWbzRr9KJ73e8mq3einn8122LXbNnITxRUeeJN8dL+4J2lTUUVW7/1FOtR8H5Wa+VZczp7tQ7s
ag1PvWs+BFxObgL35jG1pWuAClviJeuNYAu26egbAmn2uEb/wm8tw+bbbS3/OrQQ/txF3q/Z7t3Z
bpzS/VXvVMVS768JTQkuvvOv4iJw1OvW+iXY/gbeQrdnAHXLdp9bK+HXJ7b503R+wRBquXZtbRsn
8KLvHNXfQ7/xYn6rbkl+bP+41i6sbH9tOoaruZsVJ5RhlzyH7qSW23itJW562+DHKu9ovJUd+8E+
/xLTpO5ot0AmeSbJFzdfDi/ttvO+9Pa4pT8/EvuH7uyfB+fLpWl9Ibxlf7m+zWxfpTnYKzbINXEY
+194ad/AgLbduqbF25VtusTeUN7e5Nb28u7mBh1Mq/U0S3d3jbt8PQ12Yu1+jlfIM3qdXTuN2zq7
zv75KGP6M6vjcD/YPzU+l/Gp2sn3lDN7T7vOukg3GquOA8IZ7KeL3WFTO5VLdOgq2u/y/fLLSqf2
os2w7Z+ql4kq9sIa7Gl72B82Xc1/kvmxuu3BFrzxWiZ8eNhPW+VqaXZ5wsBGXd1+TCxUO2n+5+Wz
5gdXpvVt/dJZj4/iTYwAsyVaVrVPrYoxLt3GEZ/c52TTurrVu8XmuXEgEHHm7eAZFwyzYI/WJrR8
AEjWOrfXlOWfubgpi2v4wSy+2QhHUaqymyNdWnYnLJJuSk/pwIW3KfzYuroYndnL94PrXBs+tY7b
52bjSlse0Zs813bOeH3nLMUxg9d/i6U4Nz5HB33dVlU71q/jsyyq4MK4GtwLwWqsyv4qOWhgW5m9
/TbtbVfx2QO5JXrh9X67vbs5MzznjdaRm5/+22j922j9rzRaR77jP3NTnrMPR27lP9N+ghk8YcxJ
a+mQ8eNu6cd5O0FtgzkqMFbLYVY7or+cj43be73XuejtejN/Z4+jN3rknuzlNbTcOSXb1/ctGanl
tcmeveJbvoFLwTO3syPbkqN5MDHbgPdchOgdymTXxm2/7teCDTTN0R0IPpwYj1q7IeMjIydee/lj
54y2bu07x+1dbdu730Jn5ZjucpLq/mEzuMLdxCnaO5I38NPSzhzyNNzZ8RhSvBqs6eXBiqyHb4r9
reTnyxUfp8H/ldnmdcHpeJv417dQN+IY9dZtYe/lzkr2q8vqh+LP9p6TNrf21/svzzpBgchap7gP
j4W1sigw5NTmmP65e9TwFYhnGBYeIPR91k1n/VzG5mV5oLsXjm9eH3h9cSp+/vxJNnRrH9zEC73U
z3BeVWvyOq90l2GJnOahciZP9zIHum+cAtM2nNT/3INlPs/M9ZErH1Psk4d1QeSf2esYPYRd+F5m
XuEoX2Zy1ztLhnOZRnU7uOUm35h+uRmdyVU8kdSjTBClxAuPXW0NP4obeQf+lRNfz9zISZhwxTG8
iOlfflb5kYcerH3wYrexU17n3V5hx+68zvyEV8c13AOUaKwc8Yoy594VvRkXNPGq/fQk1Bb/V68k
v3YHr9nM7uTg6QeubMkevCd2iDdd4oPRGb4knip2A7qh8z25eG8O1R5e5XZ2tqtc5Ur3JU8kEJRu
eq90AptPEjiuWWCJV3itLa9L287B07jR2qruxc18qdwU+2oj71vfjtzQyW0CwNbM40jbfB1bFu65
W/m5l7nesGkv20vRE518y2+6uHE6y7SjbcanoNtgCS+uZ+uIdopNxjG048eef6NH6Yz8RgpP8KVj
G60op3VbhmJH3AkHVPYL13R1vg06hNO+bB4CA2tjv9rH3npl95Z+P111nhVvwo0dWcgFn1s+Z03F
0a3s36biX9ZUwJP6uak4vuwGnSoksYmp6L0GQ9G4ut9j8EcvuBn/ejAE7CUZG7G8oj0F/mIfJEd0
J3Zg4Iv2BEoidw5e5gv2j54LK4vW3cSwaz01XAc6B3i3E7OeDTZhaqf+1skv2othoz/BcmRBZE4c
dt5OV8AOHHZF6OaegvfM/YLdO9kk//mV6pVoXcpPaGXb6Xa1af3WZ/N5ig/6ahNdFhuS+rb5unOw
dudgKIv+5Ye70Jvj85hdpO4PZg7kVfUVQgLLju5sbvIXCOsyWp2r/Zi93ik5FmdPe0o3M1ZJxUIq
zmInly/dhg/a7vzUgQAPi6m6qdP4By9i3BACdxB9WIdu4ATOyN+hC0vmNnZTr/ErX/q+2N4Ey5pj
Xw8OtfB3y+cy0CnLe+ObmMMXSJ1TXfA5bK/0ffkNSEZ4FZ+PHObGpX7dQdzV6nfA03nXb+9sfi3v
gFoVG738GW5TL95Ka1RwXm157FY2Yn88d8y8pF5lp/yZ8GSJm7mlxzPRx5xTIPU6nmCx+oET0Y/M
5/si85f+LJGLcHtw5jXMo7S0/M1z0pOCdy0tv35fLefE8jmM7WW/zjC5i9k1cCAMAgqxfZ1sMnyG
/Wwv/gNcbDfattmkt4db9anYYL45W9vL5l7awgDnmT4Bm1cnZ+RmvzgzGl+S0/k5s6Da8PNyynUu
Jwb2W3dTv3i10YXTXlL5gDVfTheZ+QrXy3ocmQORXRK4pd3atS06gXW4hQmbhELiRK5wHXuJF7mR
6xxuIpwTwRE43pejq+JAqL3AndapH3KkTd7kZLzWekQSFodC5Vkh2WNdRf4Sp4DfjUPg4Oa3kyPZ
e9MrXzQci8COLgKchsnSrsntbkPnDtFnwU+J8lAsdHvwY4djPuBcC2ycEoQybbdm5KDytknJrIgC
FbZwYfiavfIpXdk3e8O/u6g4KmuOsYuBMxQaFwfeH+dJ8jQ63TBAEJmz7Jf9Fbgx4KfEU+wQINRu
vVttButx6aHJwPDIPL6z7tbkczlyOzYIT+vUbucUhLZK17hZ8QQrf+VaHH29ZRlEDWb7YR1wzuOX
rQmFb5qNsoXD3Jef1B/6j8aZfoSszMZJ9ghWrDfcqwt7Xi7almzjfmXWjlCOczF7T17vChdMLZ5n
6INSuxa2o5+69kuOfXh5Se2bn6TT7buHy28H6+FhsH7i9QVMmN2tDw/6pbNbvD3Jmq3bJcTSWPdL
KxX/UdAW3F0WrGc0+PPn42oNixOGallmlTusV9chM2wyUhX+9MTSWqZUc0zeXnvEm/xhXewKJmax
hctoBUxNxTpAVdAhL4TXswd4RXhv8JRttN4yk4s7XjD8g70sJrLlLKHAPtg4yyyHifWaYWAr/Ezb
8IuN4UsMnLLVnwRCQ7lPt+xLqNLsiYHZ29F6Ce9Z7sp3FTe7Cq9eCjfBiQhY+9QzsTSXLiyGWuGn
K6bQcHQ34tcIZ0IWSJudManL62+i/GppxmU/NuRJXqN1FGK83kmWDbt4qMumIIPyej8Zn5a7x7Kh
i0sOHy9cy67mzU59r3mSo9rSXsLAdpdwWfDvdiO6Csyia9Ve9q5uXyxuqrYvve+S1T1gxZz86tVT
xaotdgyP1YPsfdv5FR4r3uvN9ND59V3qdBeNL1lYO96HJfSlHZRq68UyH7DABWfVYuvwfIltJgtK
kC+uGavSVq/GG/lOvov33bN0qV0k+3CjXfZfCh/eQD71/9j70ubGjSXbv+KY7+gooLBGzNyIVwAJ
kiIlUqTWLwit2AtbYf317xTbvlbztsXnN55rO6ZD3eqWuGGpyjyZeTKPM5MpUmRWtw5iA2kLpR1W
GY5NWll4htRPsW9N2MKv763gp3CtsxoRkw4Mi2WzCOcQFT3eJZlgBLa+UGeDG932czwL6VwoJbn9
FuPElsMFLLOf7cOZPEaxQMLWQ+JOzIBg+U3oZcDYyEvf9Xe133oVcCda3bHNMaIR1iTxbZiXBJt4
hNOesJqeatcFrK6xPHGfcAcjv3nOENSUnrZDHIf9L0OgxFeXyIZiFSJdKtEt/oWkHu50jVSrdJ3S
NMvsuvwf0oxw+RWIPDWSsYhOsRCBGfz4akSOU8E7omMa+8aGecTXLIHRrrCApVNucTEirGoV+fEW
sJrAwjp+j3CrfL8EF3JurWWS1jqasRDYHQ95GivwHeHGXCLxFinWAVdNvnyYTYgVHMQclMktLLer
A4PtIEwNcUUyGbm5dJvfwcwtAzdHOIN7hZWQw7TJgBeBJxijsoAh8P4y3GmXhLmw4NhO1tEVHa/M
QsFbWg/9hbKEhjusAb7m2arzhess+SUBWZLfditjg9slk+4selJ2cOSzYG+iOICldBl49hJ/j0vR
Bl31q0MdWHmX4hBkEGFc2h7FX+lc05tgqVzDMV/kN91iuJCOWS44+Q4KQpPgCCoASubcixcyGJyw
iZ4ReTfLBu0PMYMfwpe8GwmMtjZfa3Nr9iIXcgxQ0PsRQkCADlwCzH/YtFelv4jn3HWztxaJaht3
t0UhpML9c7wYS1n4EeMVc18trOXgeHP168jHT8cIubqTVxteEcEOLNJBuiHlIJ8rf2u7zUL+31gm
vnYtPaeMBiMfYRSiQTzbxbI7AwjPxtj6SfL3R4z9I8Zu8y3EtUTzX/+hngsnTtL1lmmJKeuRjUsA
fqXjaADynqSZ1DbnSJmQwTjjaeXjHzztj+DlR/DyI3j5Ebz8CF5+SxlZZkBPK+Mfs0EnlR1VyfPQ
keYbVAPkpJe+BUx8pgnw3GecEIT+vz7jfBB2Uir4EYT9CMJ+BGHAXT+CsD8/CDuLok8KVf8tFH2c
wvyJzT9t0SCkSnNnQKUEY32PdY9yKQvnfE2vZGFVMsdQf2RIVqC6C0FS1BBLxKYW8saTp8801DEM
5Jom5GFkfvtr1gg8Pdt7eZN52dR9KxxGXu+mFdLb6JecGX6PtEGLJM4A0mPhhaC/yYSMzHl8zbNe
yPj4HO/r7Jme8L7+vmd6tvx1rKR/iIz+l5a/IPD1PcADUU+qYn4SZuufxKt93Wmq1gm5+JGtQ75O
5txub19vR/cZSdUC5Idb/KL0kE2/AE2wx3cqU+sy34c81HLynq8ndlXhqY2LpPpBYVegEqz4Fb9q
fHsr7rQtZh9vhp1+KGclEtoVmCMWylUNUktsu92+ZCgVbpHVzNgWqahpNa3IEpzU1eRXHpQXwLAr
kB2N5qpbLEeQWStPUkIGBNfRnOHVHZtWDxmzdu/v+4jtUQbAsSrea+zt3lEDoDiHFIW9HDyPW0kA
UeYXtxdIfK9bFrivr4kL7gcqf8j+39beLUobyAsa8oRB4QQrpJX/ykfk2e9ucS2O1wjvDIGN4zMk
qWD3+jnZ4/tZ9A935iS2z6Cem9ppq4OrLL8uUPJxH/vZ4BXs3mLzAxpx7joWsuuBHY697D7Iy2y2
ZuC/rMGguUGPzCxkgRej5CHLdlAXd+ccxatkFqMwgXNJkHO9fQXVZjxetXdwX5LZ+3iGbnosof6L
gf1wJiegeqCjYgwa6gHmY3kfvIFm7fcrax8/mTuy03bDFgqsnEGFVAPF0nSJg8FDrjIxa2Pv0Ryo
axgZIrtphufixUSRz1PAxU5cyMeEqYvGQW1nzrqedQ+f3wEqM32fHfcJUHfaxurKAHtjvFRj1Gnf
ZAk0d19U1Iw8SO9u4tC9yefI6c4UL92n+2iDiYGo3MWoCMmctuQHf35Mxwa7z47pBNaLOtRpWsra
CipUuotKFEohdC7WNnhcsp4HQgxrFkeuiSvQxq/OCjCB1Lt+vgJ3CR1TqGyiCtgcizIQwHETHCo4
MagR9ShhZhvUjICauG88oEX1zFLALKAz1/TEsyc8Ilas4PhltQBTyuFoK3DVtI2k/Iwo2crqgKwP
cRCX+ll4LelLHSpxwS1qP+CjiSvJRmtuMvwry9uyyByg/CzL6ZLOJMvfkmQv13vs5qi++3U5C3WP
7sJD7VxUkOWhjCPxPC4S0K8bVDAbL14PyNI9mVfTbCEpP7Zbwt2j8Iu7aKNw2qDu182P5TQkoeUR
Z8vhSEtyvBT8Nf1K8hW6GV0RQASOQvF76fcXr6/B7P39Zv2W+9dbaOFwzrD/YKNiD98i7MH9u+M1
YKjJ7LjMeUu/L7/3yHyjbo1CQbuQP8sqkMyVo7yI5Hp9rCejZPvfXF7aSbsqtHZjaAtgyeeMHDkI
6NddyMvb39BFxWT1LGaRG8OUwPCuVrAYewgLsdK9Iewm925u9gWKHMczhE3cvb5y9N5JK/r5Pvg+
QvzVphwbND/4dzLwuKMtDrS6zq50E6gLTDO/8wvJAvNr3KRprd2d+dBz3vLYEfjhU394y3+Xtzy7
Hk6qNn/IejhnjLUT8PTn7ZZzZvfIDPywcH+Y3b+W2T1BSH8xr34OKB0HRXxYXf8OoHQOdJ5OBf2r
gM5zsP84Iv/Dtfzrwn7reyOvIEoB1XUCdQrz2IX24UyMogoxdARQz949dmDuXBXDYnnF981GXYDk
7b2BSTHL2Fu6CYHkwD3w2hvQ6N14BXixyFfg9jCQfRDevQyu4TfgkmFmlW/Op02BTEzCQNTrNumR
V8Fd2WUQ3ThA3nHqRjtoj3OW7OqK7TJEemjWPANlz57eSXz2Nzu9o3TAvwQaNsGAb4z2ttDHCyD/
4e7ZeZPHQgIsMrr80IIio99Z3r2E5pILO3gA4259QPiBACRdpBfmkStaue1G8kCTuWwT6TC9homR
tRaIVuDtyeYBL7kCyWqebxyE/JJy1KJCLgmXoPK4FPc0dAc/RAdBoUIi0jfUudPOPgdyZ0/uBC38
rU7uKC312Z07QSUjSUOu6R3mdVhIdlzsbpHXuL1HHA3uHUEWxPe3OjIunXvMTm797a5Eu4zqIh45
E05It/XZkZxskSrAJKPMwJFczZer/ef38OxpnvjM/8HTNOQV/ew8TxIFBi1is62RqqlmkkuaXk5I
0syhD82eZfLleXmpsaeHtR+ifzReLS+RssF0Gjxy9QyyI55WuMihybTCOHukfrPU5/lWW5sL88Je
5PtQsGLx+dWTR/TZEZ+kEabAsQp7wBFjtu38Agm9z99e/26Y/8F6nIT5kAbXC82C9agdDINi6eim
t8+ymUxd6y7BvxwMTGMhGZrNkZmpLubqhaSNywg+mkfedZO79L1GVz4yFv2auiqMQ8Com11Ps5qB
nMY66Mdef37gZ66Lcxr/DiZRognXJd89oHVsdy7A/r7X+PXCOCcp+LKC7C6t8AEXAl3EE1ihmJbl
FsjtIYWqsINcGRNi72fkVedL5qOTjeMXxvx5QnbvDX/etph1c1OzhxKYtmY4SjS0yQxhhCh8VbNr
+EI0OO2Rx3snjICW937m7lJ5FT5ZPc6Jb1DKSUlIhJOAVRlx8PcOu6+QAJbZ4seN/E3nVZLOCgcv
ZusHefMUv2be5zfr3L47Vb/66+87R1qSD1719+67c8v3xOC2f/jyPTG6f8/le2Ku/6eW7xnv6JzY
4N/lHc8Z4FNxzb+MAda+f1VQiLIgeIDJjycWmKcKxNXNXvefI7QnQWQdg3uQbLyDrXP3gCg3sHce
eilkkepM5wL0f79r2H798BPrnE1CKxQKOcsyd6vLBB1FE3phx9nmONnrKp/RBQfZXtL5HTRTDRg2
BZ7n3kAj1PNFvQ9rZlcsSuDIQbxGT5e08JipQRedFzyAkj6/vCQ4D817T3AWnW9fEJR/E5ajK6fw
qLsn+O+4hNI2MsgJEvbxnCwSzA8J0UWCIo1MtCYzbZEi/snnySwHxRoPovtDA4DWPOJp3pPE0RUe
+NzYYu7mmYtzYvXHKsYUygB3xrPQSQ1Z8qPFvyjgekbASvkjgenfPJJjN43srUG3MX5jsftfqliy
C3tAbzmdSx9RMNkb8Ag1bzxXNtx87cSR/Yjy3R4rhse+fkVb+RzMD0ZQeEALGEj8kuZfopiBkuFM
Q3HQZug2dAe0d8kqO0ZuyZ9B90dHEtrCLXQMdMcGix6vQu8UZ47/lb2vrlQ4KCjNss8v2W/4p1+X
k1xuH6x9Hqp5W6RYTgRRUsWeQ7as3OtDCKgHaNgw7s3lL+QayWd8+fh4N3p31MXkuhKg5+npFRNs
4MMT9rp7X0HgDXc/wmLIvXP39uzCP/FL/5sW/nfHRkHw558W6cSpVlDS7kqo3yFF8RwzmamQX/Km
SfiWzA/LA3qI0EuEBvIj6I9xfw/PzxWA2e799hajB97ebMx+ShEPB0uJ8NBPu169v7+jl3C/cN8V
lGPlzV1pTO5nd48WvRgtOiX68LiPBjdZr01W+2g2sjM27+zZnXj0v9fZnTdaJ77+h9E6a7ROYMmf
ZrTOIoWTGPMPRQrfBdoONPwgaKNC3urkIgWBGWfjAF8IL9Vgu4cI4eGtCpiE1ZM5JyxbnbHR3x05
C9Xyf37kyenGmiLMRMNHRpb6OhAbUynsGgIs4lmP0H7aqZ2fJ2rtpWmez/mEGam6ilGjesogLXXf
9xi0X+W8cRVSbvNOey6jyu34WPuGlTbM6Tty7oi/Cxh+PWL9BMrlSZoaQQPDiUkkHfpwQcmJ3HJJ
2bhBflCgsXdRYgzIzZMkJawuQ8znP+OBj1n+f4lUPxzCCaDLa0sfTR2HgMBamujrcCYb5eQ4u4zJ
sTCybzAET2gHdLV/z8CF+BwDaBIVfXYEJ6gpH9omjSocwUZGx6+7jRyIeDXHTD8hp9rcrBK2O/OR
5677Kez446/7cZL5Z2d9gieashW9ouCs1XkFJAdeWOUi94VURwVaQeVP2C9yMAIm+XSs9y7Rxyeh
Yc52HGyC2ANBYlzglkj0ayDtjywHSErvt59fqe/bug/L48S1D3anKBrHYd7CWz9LhAlUBtiJlIaE
tPee37mYR1SyrRyy+KJjsJAc2+hf1jIOkY3di8VBIgF56L3Mx7hoRL+9fd+/f36kZxeyvOcfoeQf
vpDP3tITT/on3dJzZlKqln28UH++mTy3W0/seh6mtE9LrMGcbbbrxefr5sybn3Kbf9+bH4UmPtnl
R37Eh0WZDNQgQQ+XhN3SYAOrGFOCwSRuuknuBFvLLvjYzS4LUKpajBzDfA2M+yrZJYYzSMbTq6w4
PMw+P+Nze/qU+fvn7Wn1DIg4HSL/R4CIM97oePE+3LE/wBudXSQnNjafYtMqa7lIiItRYiGIvEBL
8ACNK0ffSp+gsMfBQ8zvGyDRjUiApPPgElxEH1zGPXrz3TPI5OwxnVrTv8IxndjXP3Iz/S6xzP/T
NqJ+yuIn/hNr67en9qfi/ae9eBJxI+KX5j+/0br8x7c/Nl9/Dt8K70k8ffPDjItYjLv2rR6v35o2
E//4z6/iYfKZ/68P/vR2fJfDWL7913+8FC0X8t3CuOAflSvlKv9M+rIRTz9dxy9Pp6/5qnap2NoX
qLVoqgmtSwsT5aUk/Ve5S8W2vhBHMw2VmpYK6bR/yl1C7RIvsKDYCjlLx7KlFfpZ7tL4ojuQNUdN
nTh4ChzUL2e+/WpbcdF+U0btZLg3dDYtzUCalMLSWsSAdvC37k7Jp5Zko5PO+wLayAzC32LWF1m9
UkQ+YBpPPhZeFWXaZQ1xzpmimJGXFboC4a+keE7rpnz4cO1+PsCPQoyqRNS/+gQD+p2GKuWLdSjx
QubTPtnuU+iYetrZ1mwcbPUQNTZd1mYDboZa9lvedrHfmbGzLjQjc6uRBHdcs8iOx/V0+PxIzBMd
AlwbiI1KvTfDxihyG7rr314bs6iyJqoEOMOO0bLJzhVmDB3mTI+heqGpzmtUZ4M71PUQurY5qv4w
FM2FHXXWrO0Csp4Mrm6NoAIknSi91wLF8Kt6wECQWGVjyzEXKxICLeh57mAEYogxJ+aI/O5EritD
vARaAzJy1rVrPU3sTVDnmGbWjGTlGJZwG0pz9P7Ucb1t2kG5tqKCX2q5ZVw4bSlYoJZjwjLH1N6R
jzb9PG2Di8xI+QbSQpZbtNlF0YvG78mEYYxK3vo91V9yAR22rkgfcSB0oRjR+NqJCdOuGgXkmUbH
aCcrvNaz7GJwQv02E2Y1j2k+PKWqjgld0WWW2cKtCH2xlPTBTMhlH5U3fSeseWWr1NV4vEmLKLu3
E6gRZ6Ua7cJAQDB0wAV2GtVY1ySkjKjVOOubutlMlTF5tA+GeRoZzQ3vOSaVOxzjRlLovTWZSpfO
OCE2G/QRrGytTJma0iunL/QXW3SYUVkOZsvG5CWv7KFko62Qq6BV+l2vJgquHw2iiWlkfONTCHW4
nEQZK7pUc0VsNJhIGpm1/pT1VZytsHTXihrFkI1zVDftJ2h4F4umU4irdLelQe5NC7evDCug+agx
mWLmz8pYr2gTvZua+VhUkZhB0TpiTiLIIhQQ0+vKor5ISGMuxtbm3mBmL44dJJ6jGhVzin5ZjsPI
7M4QG65T4bcGJJ26UUdYY/QXJHGiGy22kRvUheIlU4ZZ5ZMKgXH6nDjBvBlUsow0A2P2hFKxnmrZ
wXJikyGkXEdZVC6UcnxN8tCclX2ns6FXal9TeuLWZvSmJuWiGPl92kwq05JALMoy7VmTJmIRpMY+
HIqW6RmGUCrEYJNl527WW1d0KrSMKbZdLYkgZJYO5XXQ1hr0nShxaVGTbZmNIwb72IEzD6mpb8Mg
RLg2tc4NdJ5xSyvFXk8lgeRS1QTxKoiJelWY6bCNqYAUgz1a5YVaN+aWZ7xbc9HXciUDJMxKKzUM
t9VKBTOaFHPCCI2mjy4KWBMv1mxMkedlKIfNjk8xIelOqUxfMeQanFJdsTZNWFB11lupGVyYTldG
V0Vn9okb56ZiQsCw5NrEgn50BuRHCLVZhJqmuiOFMUyLuqjHYm4ZAw5H78ssgYRgetUH88EI03s+
FUsjyQ8kLg1PdCHoa0EbuKOAAlcKtQN3MiaCp0Kai+q9cT0mk4BSY8HnWqUpOVOqGtOjCu0psxz1
CQYv3dZGlBUsyC1M3SeWHrlhOhqPuR4obySyoCVjt+SgdCHf0CAXaFcKrOpVKYLJLSCONleoY7Gs
HkGzImW0EWpfs2oYtIXVNxjtZJNiGQRx5FmZmHzaZzlmpQ5RvLCdZLobc2ysfiDNzRibjm873UJT
m36h9bH1ngq4D4+offNQ8K7aRxxgwK273Lzo6zJG0aVU+0sn6SK/g8o8Jo3pZefFBsdoMlJwf6ho
5xojFlqt1T1htjmk1xwrDDYNy3WbD4a4jdIGOrxTF8V83hpKsiSGFaS3k9Ob9iGham77ULqrxcTs
yKjLt8muhoDxMVGDy1jXk7njNCM+WiTmjGJtZrBPpbEpOXHcPOfCvLUKoh4Ci6+1MdCv0jjgW9vo
65rVYYKmjVRX70dtmkHFR+/dmtftS5+p0OVULbpMKO+9PoEop64KNBaUTknhsZIeE/2Nfpa0DUpO
JNaXtLQgVM7bJMdqH4p55QTDqg3oxFlftOohC4o8YFXXjA1TrNBArr8ehm1ohI90CBzuQtttgp3g
wbpKrezGtrsgdtu41ajLiyR5GS1jH9eOibJbbw9bbtTDFktm2Foicta8KKOSVTxS0MjSlOrBseF4
lRhPcuzMWPZBg1l0HQwGCRPB9DBt95Fd9wvQNsEtGvNsr5nKFvu9X0a4/ptWb0dwTgJSb0LDwhDK
RlFnIWyu2ydZtojzNsdN5JCGL9rYH+oOC7yb8mvT7DqPVhS6bklm2WsnocuypyRmNO3KQz1V9GHU
VIpOvMFRxT5WKt0V6ojRdEWXoNuuEiaom4Vdo7xb6+XGinTzroQdwpjQtkg2HS6xq4RZmEA2z2gO
lchDEE3aOLjG/yq/r6PcjXnqrPuiTHeUC4VZEASDRkdfmztuRiraeIVSq2youD0Lq3K64mYF6kyn
U181FZrNIGKdXSs8nGl2md4YRW5Av3osYAa6QRzy0VoPekfnWIRkOWLAKrZ+l8+cTA2wX7q+6Fyl
b9vDWCfpNkzqace7gjJnosTPzWxa52qp3DZlDlaqRiAdriMNWAfGSu0ntDvpafWQTZXtjUFBHzRR
9C5pE2dRBEoF4xDxQ1Mn1UNYEXMT5cjkjnbWXSZK7czNUG99mGXMgFOx70LbNucj3EbMNIt2mqvj
2NmothseJJDnFnFyX5tOet1GwIQF6etZONXBxZTaYk+0NMMItpZAJLXMFLqMipaOszZpe9eJrKaC
xrlePjjNYK+DHmOWeVI+xXqLdThYDsNmsJ/SUYOrU5Ii2nYpQKoX6E01H0icLcY+Cm9MlXfQzeKa
uaN11fZsysb8LpkGNXLNLDdWRqQoXhfQwJ06q4DvN4UN+fZmwm6yu6heGQ2GNHm0oc2rGEKMrhRo
oLbqdK4rSbCtJ92e96XRuKpK+c4hWbkhmqW9RqmjEO+4B7Upw2KJuJmyRjcgESuiaZHAXV0kQZt4
djiShZZBDJ5WKiZoR122GmKnfDgaiDCO23XiOMEDJj7ZXiac4LJUq5wCwRHsNMgvxstRVSK06Sm0
mAVkICZLOp2Eq6mnrb4hRaYdapHbXtPF2iFrGz2OGa7sgGF0iU3FPqgy8Rp3HUyBafYwM7YYthNy
yvFNVI4m8vZJZOmLTjGx12iYYzabXWPBDyIY/CYPgOpMrg3bo1uutAbtlF1TOe88Cp21U9jNK2+I
00KmJtTVQ5oQXFu1L0jHnLpWQUmw1C6AProIuDs1WTLM8zAct3UjbK+01f4eQ+ltl3RhsI2gHu2w
VoJ7g4rygRZTswkctROuXunD9vhLIA0syMSg+G4GJaXYLX35EDlGDTpAa9gQvEkMnEChj7BvTgW0
EA2l+RJB6OvdpKm+HDKOl+lmri/tPBzCWT+ow5YoZvlgp2N53/QK1qdjJZPqqcLEQ2ZXPoxTR7Yo
d4R+OVT48DizK1e0lQPWZQI/tM+7vL+oi27CkEoCwxSOLX5r6224dZK6+Xr5Q6dzrnSj+hqq/K4w
+1Dk+PNt+HwMBF+KcqzjMBL/2MQvddFAbuj0Wd+E4H+NmFv2Nfx2zD3Lfto/Zd3Ta1F/DLrli34J
uq0vJiprhGiI4HTLNJCi+TnodsgXFUEvRXyHbw79GHbrXxB32rqDFxkQWqUoffwcdqv0i1zk6IAn
tqoj9v49YTc9Nkx9DHMNXQOEV3W8JzFs0AO+jS0tfRpGOpnGPOmCQ2sSc58OSvGk1ea0EEYaQHE1
MDB40imxo5pamtyus9V1reb1VoRF5pqxnaHer8sN0WhKVzKuG+NDoTbjhWmW2MrcDIer0LaCyCWN
0SxVRwwej1UOlJ3Fj4FJ+XVj0glNElGh7ow6RPDpqOlFWeTRwgrDfhkb2mCyfIhKiDNUaM0sLOu5
Fk7iaUY8tR4fOxMzH+sMY3xjASnaOCT0LooVCu64kY73PGnK0Usjk2yioJmoV025skvqUexyNTde
S6jF654zRVrJ2qYKMNaijvWQpZ1WCdbqTZjM1CkrFjRDGOMGOA+M1zRiy1kk2LcCNUnNBB9ngFer
C2taD5oK6QBL0x9jgUSKK5Qs7d1M14vEBTh27so+1J/S3BhXQZYTL7N5/4hwIIDoX0NljVP3EnQ0
sLGxy1eFZ1PEDDqWOKRSNzIPNyCfiSgUV5lGa5z6QDfqQCIMZE5TsurLzue9WAFFmN5k2u8kNMQh
1HKaMNE4FOHZNILHPWhJ4hIA2o2aKcklL/OtrmXJa2FGQ8KS2kzA4nUKGD8rb8LcNZSM3ITwtYFn
lW3xVAwNoZ7WOdFC8KG8J6O4H9IKfCadK4ssT0smylJ+Zo+hz4n2kOuChp4IDQXmU7kMDKXGxO+u
C98Daht+qiBdUCXqTarWlw3itk0dtNQTtaM/dnX0mEb95ApDiaFOKMLmwlKqCK01WQ09yl7z2goY
lsblCpEDn/cAzxtAh81oYvRuk6EVP83RZJvbA7pwTCtdODZRRpYr2bgLJBZJuWKx0I6bw2Tl6Ysh
Qkh8jX0e+0YpJoEFZNt306RibLqaAH6V4wGiJeFckzGsoJAwYTm3Vc6oJsdmi2aYhbVApJ1EhjGv
s2TfWXHqDzYUI3IZgNsC85Epfzf7NnKVQetmYaMob4baEDY07VPNE/DmWnHfa+MuK6jhklSNGVeR
jokQLRaJkjAtah/NIQfZCmftcZU+V2adu3pkaiHTHGVuNUgFVQiKWWDYyiLJ2nEZ0hQErqhs5txp
MOs2sBaDcHZNkOL5icoPUK1+QyoEYW6h5bO2qLelIVKvADZgRYN1qqhKCA67VUzXk2hV7uaKpUMg
OVOUWamrw6JPw/ixcAi5r3Vtmoda3wO/jSX3U1NLEbJru4KkhVvaSeHZQo1n2kD6K6EjN5Xl5u0I
V+2KYqDPGoFpZZ3a0HuEiQYWUFC3MdIoaelWPHEIwikT0ZKmbuvWwG5KFR1rdaTeaBQO5pzbCHUp
JJPVyuiQVBg7d7IVbRXWNiROAz1jSdliHj7XnGsLSQJmVYU6q0cdlR+AUjbqYTMvArUI3T41lYAh
kHRutUGmYuxyhAEiUzcbgszGKP2sCg66kyvo3a5iO7wkvd3M9dGYfIXGFNN7R+taLyfu2aUViC0i
7WrlVFVzN4Y02A/j2OvbwkECtFL12I2U+DnVp87tyZiuHBAgtlmWmPsC55R4tAckSePIxKB9dVQX
U9MU+7B0goPorGmhpwIhcS0wmFy30pVNysZLYDXmJtIvbj4iYYesWJqydMinuaPqCQoXk9q5fOSO
303JcNUBl6yLIStHt8qAyvEwhir0QwMSp2k0bDKGYIVc6rAdk8REzATw8Wa0cocNDdA01+EznIEH
762DUGQbhHZ1V+dDiR1sluaeV1ajrjNL2N2Z8shJM7VhGDrGwSChDP1GjSDWPSEQaJzHoxF3xryL
nMsyLCmrzHZGRLrKY21lhhx6OzxdWLhJs9jSGlamLcZs1wdeVHcpr2LPtKdm+wEhfCezrEmX+q3L
paql6si2m4hgdfXkqGiiIxwZY2PeKhF1ByW4M7L+dip6CP7GFV126nRQJ0TXLX+hWIysyorGCyPl
kMbmJVL4gORFAmjJO6jVFGhoM3KMORD2gWZ5D3jbvucFpHybJoG2evz8+eGf0Ge/XlRwCC3VxKAd
9NQB63wsTJu11ZRhoOPwEV77ThWt+rHZhH3xZA8d0iJlcDCdYpshh8BKLfaTjOjINw2MDpiSYaZ+
2AX5wlTtzecH9m0V8ufjMmyiUVnJsE5p6LqCNLowiDG3slK4Q8lvsyiH+qWBYDm0kFkR3dei9L8N
7qI68iso9t+Ky6f87e9Qh5Ik/N/GxH77JN7yp+ybMpR8yS+I2EZJCYjHtggArkkc7I9fELH2Bbpg
JrFtfLeBfPEQL2oRYUCx9cXGijMcFTtaxxPAh/gVEVvQG7QdwwC7lZi68Xsg8enESexKxzI1DQbQ
JLqu2aeVn7TP0w5Jr9TXqwGSIkd3Jx0fwMSWxDZQl3SKaRK+29JNEqtW5qJTdgM8aJKMtadJp6oP
PGS81cZlYKThUksteF8bfjhIMTaIVzRkY9hDJgLeWpsG7o16Ceg59o9FEqcslJlgbrRrO9YBQRTL
cHVKdqnd3fMc2Ucn6J9QiQJpPgV0ssAWmFXjGLlaX70bAKqzMDEjJqjpTlaZ+l2Z7bmlGHNddwA7
mnYcZjVUZFkbtRpnzRG5qBLE8KYN56Inh1ACHBpb1Msk6BFORSAQFWKyip/VCZJhlpq+jKIU61Ed
6RwPmxutG8ZdmZThxGiTZItAujv7iLn6ACapjeNLq1QvBwnMbAnRdGC17gja7ErzkqBGjkEiOtqX
zQWSqcB5PKqgvkJr47GSULCWoBAEwcsSKJEEKroO0tT0J66E784RTZaOc1mEEUTMx1JHPzVQp51m
GGBdNGhXkJA0luC0lzA1Dfv7MI83elNPcz3XjZsxH28MyMgvqp6EGx61+bLhtvZU1DwLvWoUuhfD
ZT9mvShcrk7/l70zWbJUx7L2E5FGD5rCad2P923EBAuPBkkISQgQEk9fC09Lq4y4VXnt/8d1JzG6
7sc5IPZe69trx/AzOjteZU58CZfc/8iKYbywVOTnMcr9uxqC8SNWw7dw9TLdqncK9ioZsrCKjbPH
bvUzDseCLCt8n6WouTPsvGQBuSOC4pWFCe2rAsJZlfdyeJ7igNU6H4OKQXIddSze17Tpz2UXIYiP
w8UpxyX/gcJmrqTJux8MhRLq78HO8QPNZRLcTMsAYW1y8VQtE178kL6mADn5Ge2uVpvxrLausQaO
ohA7AjSmnl07yJNVQaPfmlJ0/DT7WD7SFpVIFbsJlspSQMyHIXhZ2yy5zHJ+RMuJzWjWYkhSFpD2
VwqFxZRv+SJuSekqHySA07R4i6cFHZ3Xrygqx11i/BMU1fQJDlV3XSgq0VYh2jDE4nHfzDUMBe/f
dJikw7sNhLrJhqQ8TQb1Uibn8c0FCzuwiBXfS8c5Qs5IsD7lY9fgpY8vsG1z/wbaZzy4pZ+e+DJh
y26fNc+h6smRBwXQUuOy8jo2GR4PXloYKUP82Ckj7tzI+vfE45EVswovRbjyZM9mz9Vd7JcA90Of
YI/AUgZvqodkM8s4gOCHFhLPPrcLxXcY8COsOnWCovcAy/ZX2IBY9YuK6mIiRZWXM2YpowgjOyyZ
rxik+YrS/k40zXsXul1gi/AULHeDKrALIku7c25ydhpM/3N2C1YWkkQeBhseep7C/5Ni3iUyQGQT
JIU6lal7jgTMjQa5Y4WJ97JvDzNvg8eGtbcxH380YTL9nKjRh5mRCC5kmnZNYK/TiNLgpRvzkrKL
aQMhxluddizz+3YZV+73I+x0Bv02a2KiduOi59ewTK5X9PffE9N1P2Dq5u+Zkvl9M9L0ahiiajLT
/boGcMraqawIZC6U6qs4DUPan/RqYOAlYBYeOMu+TxOMB+4IRvUbfZTUkr1II7hgLbWvI22SWxk8
5sPo87oBqrNLcT7ezAN4YYEm6kLKjn7hZGrukmG1Nw3r25sZ5jfWuiQSW6ZNkN/2YEiwSihAEqZC
C7+wy9QU1+VsVOWc/Ig9PMEQ7YQdkYA1a4ThM8fgTZkn1woszSLhQ7a660bLYregYayTbOjqkTt3
CLqhu1LDFwzO1izJkHinxXQt/VDeG9Gw/Uy1vSO876oAPforfJEZknUoxypsBqjXEQ+DappMdkAD
2FUqdIWrmqLoj1GkFHIoeuxeNut3kaUPTo9QgsNksWfd6xhaC01+2QIblsQMO3i2/mE7M+siy2/W
tLCnbI2u8X3BGM/htTHJXJUNA3w6R9VzDoeuYHl0V4pAnqQL3Y8468RhGWF8ktZHV25iT2NKMEoF
3/E5yWHeq3mZao0CcudNgfWNsWlPvQ3aPe5fXUcsjtCyTeGTMIF6tCPEHeaG9zAoxfU08GIP1ecH
zqmDG1QAIx9PnHKGV8VMegym02F9miLymrWqOEhJD6gOut1qxVur2VKpFB0i6mRfu9Cb+zZ2uB+d
w2I2mKbGNJeMtf7rtPYM0nhbVkkjwkO+Lse+EHKn3HRsokXsaU/QjEZ9beLuJRW2PQ7SssoMAxb9
pF15GPGufC6m9qVJB4OveSx3qiue7LK+r3bpnuzIB9gFi70Im/Wn1I60Vm6mhzls5A41CBZ2pgiL
MFhCw6S6bd18OxI029EQl9eEa1KlzPnzFEt/Tcs4Ool5MTUMCGgCTYk/dNloA2jEe4alJ2MRhuiG
bVixIXgowxmiyORlnfDmrmui226TAdQ82kOXcngPhTXXcd44+Fg4mMyKk2rqoAK69cDn9H1dMbnO
bDAMj3RT6vECGuOMp1eJpamlVUIhKFaxjzSm/IomLF4D0XbocUsb72IoJdM3+HjyzhN1J6P4EEMc
6YR8xdGdVWkew3e2iPVzLJD7yVB+SJsYIpJN36IpRrTsSE+OkJu4GB6U5EsdWX+TqNTUSQv8Ps9v
VIfThvmdNO0Oin+FZufcwv2sFCtlDRXmwBdZtewNr9VvUJj2PHYwBEiHHhe3RenglXpM9bfwW3yI
rWxrA/GyoTDc/VlStncqr0Zrvs+6pTetJe4pWOg9StFHZiMM96NHOgWdwrTi2GFVZoK3HfbPOztX
uOdxcpVN931QNHrSU4e2ZKvTKJ+reGmyl2zRdAcox+9aNZOnJQZFEy/kZ0ZmeTNHIw4Zl353cIkO
yhXmITCzxUukmfSd7vglh3IFI31O7RLTHfGeYfeRQOG913OZZUhaUJStN8a0MZYFlU51tylQHax5
mmGn8CrJHC/OAZkW4N7IygvOqafcvnVkYeS796OPm+qzDfi/dun5P2N7aEn+U790UvLHbL6N/24g
fP4v/+qXIPgnKeD+rMQ/v/VLJfkHeLkwzCM8MlGWb+r+f/dLMO/SNMS8H5qYIgLf9q9+Kf4HKDK8
p6DmfzoP6f9Lv/RXPSAGGphDB9g+X46P87sekJbJLGiX5wfnF+zm9bqCA5ldTyF/SBCQWYnc7eYm
DyuYYtih9AafNb9a2z4+WwerP2ra3Yqy6dBH7PHfruP/pLRsjPxvSgvygKFUoC1Mc0CM5A+okBXj
Ek8pzu11iZovopENEKkesTI1HLvuqJexdXs48P0ZGmYoLvArEW6ZZ4yewybwTyvzCPpN5vE5oHYE
56XGdJcGEYo32Nz38TRFlwVnA7vnap305o+kEBZVH38wQGdYbaya5icIPWL2nBo4KA3O4UuQpub8
n//UPxhsqB+wkfIYzRu+gSj+C644UpP0tHWoY+AgPjuJuZVDg9d33QxRccrZzJ5YFKznMuiQYBHM
7Euf6QDhxZ6iUehlwW6CKUakUZNFR/BQ5Q+woBHKMr3/m0+6gZN/fClFFkH3wheDfzYK9d/1I4o+
z4aEYcfYsrp73hf9S5mRvaG4LWCHLXcWHMmLo84cVmPTu5Xo8szXQu06NbVz3cyxO0+NYtf56pfD
33y67W797dPhA6VhSTYKlWxR0r9/ulyBfEPfkB20HidsrhwcNMAQIdGRQJYX6+wrVNg7wGbN1RjB
B8vGJbr8589Q/jER+CllQcQCtgWTr4C28ccjJUdF0ty0CXT7PBA3ElBActX2pd7ztHtvwSjtfCIw
qyC42YFHTAHwqK4q2pcVrtWuMzK67oY1Rkm+hJcgm4/hsGC3nF3hSbRWPaLz1lmlAn/KlehgrWfx
fcKy5YhZO3SX/KsfTVQbFfJXlXlsM9eyex1h79Z9YY9iidPaBMsziAt9M0AvqVLgR9j8HM3smSYL
RanQxlYerSq+8ayNAOt2sTg0QZypGniN3OXNTF/6cBDH0IQXFndrWYH8gwYt080+8a09K0O6oGr9
hAjXMSvf5gY1iAf/l+BjZJBFhNXkQGy4JxF/LooOm0CDJMY6xCD9vuS9+FpG3XBiQ4PaCBY6SsI2
RJ7L6go8y7BD9ovIoIFouvQ/g0BE9RB1Wc0Eru8ymaYqNIepacnAXgFCeHQa+XJaXT98JcAxb4Ne
+OtWl/44xTNWrjbo22nm1ClIh/FbU44175m8lOWKzd/e9ldzF6uKQxmpVCbMuR/VrZMdlrC7IQM9
aPlR5SJH48yxft0Geu9zgGnUR/JSpDH9SSbRgecZ7DkK9FOSgdntDQQhGIAH2KvLMZz9+l4Ipfe9
ysmdGIjZscUyaEkjIV+npfkCPOp+9aHF0OScJc8KHk0NUuuZLU5jJ17pyTNfgvJXKzSn1y4g+S0I
X4SUj1FUFTGAIhusPRCTDtfej8zdtjGFTROYuH/KPeg5LyPEnRkFpspNT77X6tAVA3iMsR0qEOpi
qloyP1PKsahQRH6ufWldJXoV7AnDl+hiRQ8AVaIz2nT2E0YyVsGGEsvJlxIAhILIrJYvgpLgZ0BH
7Dp1IwWWob46ChMqV7jIaxdiHzTPmyMEr++Bh5fSOALmYjF3jZ8+UGDHtSM6q8siwcJZcEWKt9ho
ENBsL3I0gSuXiFPGjdSPLr62a/BAB/4gmmy871Dnpyafz6JbkxpPY3NI52b60YnsPoua9bgM9LbX
7XKggpU/g7X4Hlhgh3ZpZRU1Jcx21nf1TBi+sZghR0NNrGpoE9EqHuNrZxv6CzLIeIuzBiniwUzj
L8s6Ydwk6vJD1Ch7YqtgU61WE+1o2vqzWQzaO01+4lU9VmPWYoX83Cx32nfroeNsevYCPlarhvR+
SLK9hI2zJ1xgJ7TJsO6eQcO7ZIPpECwvWQjrqXBfe+nIR9IP6RmAJBa2gnD4qmWSVp6k7NL0sH7r
WXT9UrEWBnA2ro8qJustaEfsY86S/K4c5Hev/Vs7wi7CeZddQPZhOWqRNYdAq/TVJOv4RGlztTZi
vVJ93zx0Dvb51C/Yz03yU7RaVvPG56IyUcxPHeFQMzJeMhjlis6/OjyjX+MwB0XdiBhCCViaE0nD
4iCmBc2V52evFrGL2pUfJ5MQcAzc6bdZguvj/YLHTaRXs/DzrzBbl1t0GGafrUaue9UIuNFt3vF7
Mo5BDd34nWt/Mc1SnOmIY6xMmqEC7jlc0by3+76DZOXHoLst1zZ/YyD6ZT0sTl6rpkzRNLIvI4H/
bwL6GOhyuE3bVpzQt8606hd5FRWAEIpyIc+LXDPAXDp6HEHP7cJ4HA95TlFChWAtCUADqndZy+5a
OiOEpGBvKs0jtosCO+pdb+f1gadjX02tDeIqlZE58hWMsSomcxUmI1I4tiYJ90RfFyRWyHJosaKZ
T+JhYGO/G4qenvto4O8Lj9hL2MnwF2Td5Qbt6Ue3EnZdZESfQfhmzw445U62JD5HC/9F8uFpFmSp
IjK/r58VFW21PNC+H25az+W5k0BAFXDTm6GAOSONbe543j/06/TKU4V+PMqf8JqiV0niAEGb2Z0F
IYcwVvoqN8uF5+Nd4bNkj/b3VkOmqoJRZXWHYJdzoXvoYukQnTq2Ftdpu15BYHuQs5grVi66Uvky
OagAU/Bgs66sutwjIN4xYI+GIYOdNx/SN9jPCeK77odcnFrfQku2+s0MrfoWDYN+YTEXe4CCGPZN
LGbV5zQ7wkHEBgeR8muJUe06SWlyyjvS4gFN470jlp5TOhQP6VTSHV0HcegFOOP4k0MtTXo39xyI
3oCF98BfOuROSttdK1R8L57IJ0774oeLgxszsZeZR66OfHM/WKv3BpTjL5/2YCLBk93wpgAb7TKJ
9r9ZQEc4lv2UIxO/inZebgc7tDujJ9CnMIBhqsvw3nGix30XBL3axUMI/b4INBrE0TYOZHI74fiK
kjJGpnzrLFZco2k1h2CWY3ltmJXBXpYtzN/B+jCFoW6D6DhZp9CVz6MTyZNnhYGszxohm+M6DHS3
BEzGVTYjNLgSENzFcdZJ/13i5SRuBsuX4jrvkyGuoxIpAD/6pICYy7IBGkeIG0idJNFYd69dP3VP
ENz6S9SIGecTgWBs82yabqciUfmpHcaN8QCk1Z7D0A35IV4SszzMEN8AdjKoV7UuRiiVMJ9uonRp
f83Gwx4nlC5PsUJ9dYvbHNs0SqOPo6PykoEYvS16h+sRA1XFSgtw0gsKMG4vRZnH2Hgd+/EtjUT0
Mhv4L6m14lbLEoeuz4JdwXryLeym5AR6ItlLXhYj4N11LPDAatrt4fzM+OJCRCZiBIDVyUzT/bx6
kFZ2bL2uTVI4qFSw0RGEYB1skVitak/9iPCmVRVwlqZp4i9Fl4rgvk/ntFrnvL2fKesOFkTLHqdM
eI2pq+QmyRMY8ItqvhTAs81+iotO72xhld9TynA2EcNh8ToNTgICRHMV9GFz1UGZCXd5Osqzlvny
lNh0uIrn2WRVHEKroCyKTyad/QeuAOq0WTYaNSjPH9WgmivKLGqztV9QPbno0KzSfugxZlfzGkSm
Ng1j93HcJG8KgtFX1NpYOw7S9gNI17pvilYibilQxU/g0bSoCzamT0W/PJnNQ5iVfO0Ho3YNYW8M
161uYDjkMb/tguxt3JyINU1QsG7uRLj5FHE3PtrBJhclPTyMzc2Y2bBUkww7WBz5IB8bnLL8xOO1
hAmyREqedGMbECUt0nMCAcNEZg3LAKxk/KqnU8P3aTHb/qIRS1RlTUOnU9TNUQACbRrjB7YSRGyt
zHQ/FpLOUPTa/AeU9eE6LC2Ikijuz2bzdyiMHrU5Pm4tWM2yXD8HKocBJNrhSluC870IyV1gOXyj
ycBB8hpmEv80lqLNY8o/7Sb+aT2B+4INFcfy27Is40eJ2YN3urlVaQHfauyM/yE4/+I2T0t92ltU
aQB1I+irnCk0wKvp2l2IjLFvHOjaGfZGezNhau/EGvvSDiZ7STY3bZnbm3FjwqKNDpOfoFi+MWPB
tOFj6UaSyRLHWj3mFGox+4TNQLcDPMOAEP/RA0YDTMRv8fz2N/oTVZvx8VtgD0myCyII5RXsJtQ2
ANz6jXTrgbxZoG+Qt8MrcMrA4chGxnUbI0ezYbobNm4OVwIIXfqJ0zWfaJ3bKDvMjxSVBninNgKv
T1QABnzj8shG6IXl9JA0LQg8CRt2F3LZvHWfPF8gy+kIK0bvCjf3d17BRt3Gc0SBVyotIDEqjuGa
0tqgbhnpLyXkYkfKACs8WmR2GRJUqQ5+YsbO3XUjP+O9i1OukdMv9gkX6sKW5DTn6VTsDPJT+trJ
SZ2mTyxRiAVzYIXvhmMbTet41qkeb3DNf8mQQf4lPjslagxreH97E6SqKkHtL2NCz0FGJhDl/cMy
MWyV78q3dhjWGoA7isnEfGvHdgH6jucrwwaZ58aJh4530Y3rC/lSxuuANN6Nrmw/QUtB0gbTD6Q/
5EK4D5wo69GO3Q6mNoBOSKdn9FgIftNLVpEcPeo4l/Tc4gDeNRT11y5pSwhHmDLEzQ+NuM0DvF8J
hYa0gZ+MF/xVLJTX2YCSE8W3vaiNEEVJ112nGzU6TG55zrP0LNwERHUQTx7jllUser9vdI5mDnSS
fNGrcjvqCmvB5SGlrxJpkDxNrtuk4jnuQbCGvakcZn6uaepxyA84zYmPslvH07huhUv2Y5y0X/DG
gfrKLfbFazcdFLPhLlV58Q3i+6sWeXGbdw3/6Lt+vO4XsuzhB1GUrOO5BQuYBmX3paF2yI6h4O2Z
mIR/B9U4vlFXLgeWL+0rCtvgWpE5uujeLt/mdTR3qx/GXZgwvHDxyTp61hNL0v0oE5QPmHr7Hi4t
BPrI6/LQm7ywdYiXwTkVwNXyJIx3GNxS14zH/OendPF/Eu/fSbxbrPj/jsTcYigbD8v8GxITbf/P
vzTe+B+g04qsCCMSgsje9l7892h2jrnfNNxwKwhhW0TTvzTe7B+gnUrIh3ECZqzc9uT9S+MN/1GE
RYaG6v+LiflTFAONQ8IcchR+P8iYP3TUQoQxgeQ1HtAUDVBOsuwJ4Ph0SBrZ/Y349ReKCzR8uO1v
y9McFFD4hzqo8kRnnBEsBirUeeinB47qCdbXc4qZnqkI/olw/a9z53/9dbjk0EvjPA0xZQ106Dcx
stNh6ReWmUM+J89pU+4TsDNohrkAUCpuVi7av1EY/yJ/bl8yvuEwj/GU5X/SRdaMmfEzfiPFKwin
8LB3dtijLCb/tFv+1z/tc8fRb1ImfhOUf4z7407Yhv5//9syTPRyWXpzGNpmPG0O/J5FgK8x69t6
vNppd50V4/SM8UYNE9WeqV+e8JO+2lS/9z4/ShQdcVUsZMXMkrkL00bv87g5Sxxij9ncD3+T4Rf9
RXzNoWGHBFoW7rHNnfj9E/M4jCNBWnHgwXSTq+Hi+/G+aIm/9DC7LQ3tzkLxr3r0LHtMqi77f3sq
/wfD4K9exvYBCGBRoF94CEM8of+uTTs007ESZXcAX8S7WsI2u1awJQ8E7yhWBNg6R3BMR0FdzkG9
9sUlbsiVa7NvYbhcq9YF9RSu32MVLX/zbW5/+m9fJgwMUiJCACQtnIw/8xFYSUGQF0hEa+Ium/eA
KtCytwmmKaZZhhC99AqOXEO0XOJsSXe9TpP7/3x18hK+1W8fAgcRwhBwpsDqSfDQ/HF5NhEeg10E
+0NR2/0KOGZ8V+8zingGTP4GmEJTFd3mgSUT/ZegMc/Nsq67BmOIEkPxC3JLEbldr3GJqeJtvhiC
S3hIS5IeksI+z9sY8rwNJJd4QnZEq2f0NGe/DS3D2YhtUj6nY0MRvoJgXdizfWyXIwrEIt5zz5ne
K7A+8wWwFXxQWDHhR66nwj62iYg+Sikw39AgTAEvxoB8MQOb3kb894ZB5PADuuKiYQGbtdhJtBgg
PvwAf0KyPka92fjDqDmQ6NmglmjzccPJQnkN9FbeFotHuUDVaH+yFa0a9j3MzVAXo+m+jcHUvJpO
+jOOoS7ZY655PcpJ+AMA4+AYskK5N/B4ET/6JvSbB2IJdHjenYvcbE2lzuVtOfZqb7tA/+zxy56T
TOR5JctSXOgQbdxyOP2KPYZPqi4qkTkzTgo0+WguukO4BYpLP2SVQNkQV8yuVh3BL4lLYorpF40X
2ACBIm+SYMq6KlzQv8sib27lSpabqJjAg0UiPouJdch216ndSZ2AEpswxdfVJiPZFaUTxCabKn+S
ooHZP2LYDzEV/Zy5WhDM0wC9JsuRwoGfj+NSQhEpW21rmIv5haxjBwJfxOOHZjS4a+dM+zPVUvs9
b8FS7wFOQlcwLl/Xukk4nQ64lhs1lkKYv+qH0JxJyzT+yKzsYMKDPhn8Ga1I1J0hEGH0hE00q+GJ
FwdMYiDBdNCgakZwZeVdzJiHJunjEMv2kg5CwJyrtQY9F5kqTaaXtM04Nnsko/sWpwMcfCQS2OGq
MxHJ93adfHuzjm3A0RNwhBd0HX9oulQTAIh98NxiQwEUHdSmOzmgsN3PnQWWna0lhAfYTfl66Asd
q0NjiuzBBb6h53ITatQm2ZjCpz/LTx1nHCBvd5u4s0KPuxmycrrBheO/zCYCZb68bzwIsES0L6Qk
N90mGK1QjvQmIRWy764DQeYTS8quwlS0FhiEgezUQEKpEGCAvLpNlFpsgjlaOLYPfpOsQKLH+2yT
sdJN0EIagqv9JnLRTe4Sm/BVbhIY3cQwVJTAZlaiXsZNKmu4fAtgXtVx4sVJaAgZ/SatgWT4CNsS
YzOb7CY2AW6NoPuNmyjXwjhxFd+kOsz441r79EFZd1UmurheNmEvoHTeiU3s4ypPQR0aRFIn0a0K
2mQfxPMdpoMv0SYW9lANW967Mw9NtF/ptJ7WqHwKCuh+UFSR3RwAr5AiuAtVgh49aunejVN0Xuai
P0+q1DfCYao/gWHWYZJmfo9zG8HFju9jSJ2YnYbmydD/Z5sOGoSRhlMJbdTx7mPY1NJQJusvtymo
Pc7Nd7OpqmbTV+0kH1qK9jApepzk/abDRpsiO+Ka7PSm0iLaJj8ufDZHeHYQcdmm58pN2XWNN3qn
PwXfpRdvaRYmmJtmd/GmCo9aQSDO/ikWo/E4mE1BNpCSF8YgKsMBIs/QbtIdYkwwIBYBNc4+dWg0
PbcAsuhj1/O6gFiddnGK0kjJ6zzrIGWHfM3eBvBntw2fu2u2ad7I8hmuLJ3mnWJonYJFFefELxe9
IEhGKsFuZc8eFobRuCr/lNX1prCXo15u7aa606BMNoRshBmylNX0Kc5/6vTxJtnnOsK0WyvO/Sbn
o2EtDq0ef8B2KeoyNsNd1Bkt0XWFwRGwzfxrAs9LKvHpE6zeCKRIoKyoNLBajOO+OswM78PSrZfU
5eRB9sRfRfk07CRJ+VXBi+SV4rA4tq2KjwEEmEs0OQhMcDK6zdJYNnMD8xUrgJr1kQRteyoDED+z
Qg5FnDhYQutmjwybUdIWsEz6Vft3gcSQK7EZKrmZ3FcE1Kx7UsDpq1igksuEPBG8PBneKyVSSRDc
nmT3g0JVyDfzRm02TrQZOqUQSLYpEr63ACgxaQ/zZ8Hccc3iUDmgkTCHWkzEHCY3qn3E16RqEvoF
4mty7MZ5BVK2OUt4JYMuYkRVWWcQqdCLcV+yGNPMrsHPp3Q9ss2kSpPhw8r1yqr1W6fhm4IcFbXG
nwAZofkYcTzty14+kjFZ0cQm98kc14JS862fF35shxjmrVYQJUy7jywz9yvN7+C4PsnNVxt0/L1N
MA5vISbsqeTZLmw6d2ijqIbqA/TPYk4o46LDcNnw4Tf/zmxOXoNB/JXYqxScL7yr5ii7GY4fw3tb
5IuscTm/9p5SeJ1yqbWegp9xwR9bCVmBIM9El1TsdYR3W7B5jPmgo/O06f+MUPIwI1AJ6B02y9QC
U0tAtKYU4QeqM1WocVCJNJ8PHMJAjsHwDwhg8zf66YL6DMLwulmj1OFer9rYpO+oNvLbdQ17WtsY
j8zJzVy8sGAagFfDetWbBwsaP3m2opwHBAvN982Uz3pPu9Qg5wpWrmkZ8Hl86CcBkeErMQEDVGe6
GTFJirFrdP1gUTwlX9ZuzVPYjClSfSZkM7ziSWBnkOSICwHAOfzsshK3EKHZ9L56JB9FweKOTDdt
sVMI1oUfPndRA7UoxbA8tpNiUjNaJwzKI7tmQC3BEtR0TCM+BoOHII926FA7mJhdO/S19ia+y2im
7gOM94Px7I16bfLAhTuN5ckD7HMisYB1YOxZMQ5oAFktmNcddc5fk16m0MFLM/4a5xkxSUvgEK+U
dCVTlclG/Sw2qgEojUCIkZx32SpwCukgusApSG8ZxI/0qkvaooGVyN14zHuT3ZQl4z+AdQjs5CE0
OY/5lFx6Q8uTbtPpkfi+xFOI9/MbxxlQj+kkn9ys9kmfumsN98ZUeThJHFlh88VvOfiwKZdrDDgs
J+A/+oZhKOADwCMqzCobJfkK/bX8JfrBHXGXrw9L0TYn2SY82ulxSI6YZca4Pp776GAb60kFA6dA
pIdcIR/PYm33pe/8PY/b3D4yUnq6m1nY4xWYZ7u2mBL82JFj69hcEA3ie9sOjCpH13OMQ0ZNvLt0
RcndMdTSvUcLYr3CYc4oFvBOU5hUBqIrNjwnkvYv0Cjd9wKt1U89l/4pguxLdpPQ5lxGA8l2mWuh
a8YmDD8YGFoOmj1UT0MrBfIwMA8O1JfMPqtxbuAt7BXBd9l49TgI3BBHD3z3FhANZMihdwIE5iL3
cUTH94DG5H3Ez6Z70HD9Lp+EfYjQI1wxRadHydbgKLyYLsWCycgRM4wMBfU6gHyF3/GqPcJmUFTN
jf0v9s5sSW7jWtev4heAIjEDl6cm9MAm2aJISrxBcJAwzzOe/nzZluwqFFzYrX11TlgXjrBpMQs5
rFy51j/QuZxHE5CwWxT3hl4EBnnnrM/7zB9761MamSRi9Ww+aS/aOtDDraOseic7lhYDtxcdHrqN
E4CP0ESfhwgvxXqiF+UevYSN9Ito0jD9BO+YZvKLzo87umj+pFL+J3kRAnrRBLKlPFClSaUgQ4oG
DVI+KJNCQuBMJ34oyjJz3PrJbow0JIc0hTuwljpEeuqaj8GLOhFP8erDLCWL4hf1IlUKGWluMtwl
U3dXiYlXiJQ7GqXwkS0lkNqojNA7krpIlpRI0pw8PPSBW9xbUkCplFJKoTLXO5KH8IkKP/r9UnIp
yOvq5EsZJlcKMmn/1GaSMk2Og2DTHCLd9N8C4f9EupEy1n8uD/6fuvt2WRr8V2HQcn9yqFejAagB
5gSZxpP8z8KgLX6iJEfVz0AeAny7/KO/CoPaT5YGmNcFmqZSVXQY/q/CoPaToTqUVkCASmik/ir9
CE3WkM7LEpSVoOU5VAUs/jbCz2XBRHGARSGxx5N5ULNnU0CO3s1zcDeAV5T4gSFjC0bZL52jBA/q
VHWzZ9I72JfKnPwSNWX/IKIsPQQ1iBPk/GLJAlDfcSBK3BTJYh7qwo/eWjzxfyY3zD/0TuMUJ82i
zvH6jfkfdUkuiJrv+t/rFgHRfzx9LZt/nLr8BxKiRf7/gJYJ5Zobm5BtTIX6H1/zH//Yfa2/dT8u
tiT/7p+1akv9CSytXGubVWdjsuZ/bkn+iOKtbvKHMHsop17wN23NgfXJPjEs8VLG/mtLWj9RetXR
IeHvgnuJRMpCOfSWkuhV2dOxLAN9U0tuc0pmS93kTqPNXiLscUj7zP4QwVx4aCdnKvYS4/tNL12a
9maf+KdBqAAmkNOcdu0wkdkkfWjfa6NbPaOc56OKNRufHUdv4Ly3Y5vvImp73xLNTz1/BvpApSR3
3p7N+UoFUl+W2GC2qoJCnyMMkxmRsO3zCqQi0CubCnM4hJ05fR1GXfuQWOaEGIRLahuCJP6k9iE3
LZwhYAeZdgDbe5rEoJF60Fu4R9fTjdBnc9RiPxBRzF2nJPrHIFSPcOjst7bqTO+7Vh9+1Wt1MnfV
rCvvQYjMJziG89Gy07rbxZmS/zoHqBq8C9K8xqyHQvKzFcfhG1/LE7Qu6zTaD+RH0a6VjccmEr32
zyP5HwvYy0q5nAoovyp1ckczTENO1ZnGswq3IUsB5ELkMhHcpsu/60ah7N1SWPvb075sA8ihNPat
Ci5MVqAXsx4VGdp4GdBDlDPrY5qX4qFRfGWvub2zsxvf9oIuf/5vxFkqFktFhlshJ+ii9JIoLv+N
vwINPAWNWrPr8g6Wra9/E8Ut/SeNYMGdaJkOaZtKePrr7oNe7lpEGGg4Jl0xLrh/3X0O0kkudX1i
DQVs4tNrAs3LUTy/+5BlIqAZ3EIqDaurozpnPXRT1OoOBZKNB1NEnwMX4b2pLL4XbvvNiZznrkKS
I9SS8qHpwfNMBh3osxlbCRhXPRPSA5kBGID/DQgY9gIrDi2N+5966qHThXjsnP7ByZEZiONfRqWh
x6vAhIptxGTz4g1kosHbGP/q6DC+zSyTU9CZeCGunJ9SIkGpNh3FpMxwlOhA00Dfwwut3pWZGcJQ
BCeS7XRFnYlWli2AcDmVgkprkwynIc3hNGY04HZBFbglVPE4PFhVhzAqGqZ3aVqWxeG/x+7q2NEj
/s/HTt7uKJZdEo74N/48dqb7E7JioOE0OAgyd+Rs/Xm/80fQSxzN1ZEMg0UmvTX+Onb6TyScUjvB
pWTP1UWm+Nf9rv9E14qKM2dZhxLo2K85di9NpvNjx4/iVoc8TrzG1nvpCInYT4O+sqHsY1N9g2N7
0B5iI4iOMyY93ZHHsFEfFV9T5p3LDR7tAe5qyp5ua93uMkurH0J4xH+YM3x4ahbp8Dt4dkg7dWFg
2EstE1Kyrg4/JE57V1OW+FiYefxUo3mp//PsvAot8f97zin17v7zVtwvHj7y//3nNrQNaG9o1TsC
obs/Q/xfkAjjJ2IuSiFkSTZRRyXE/7kNNS4GUNhIvZA2qK6tsUP/2oY8pXilsDMJM7yp9NfsQq6e
i3eP4G9yaDWrCEEwzLIdW1RtmzRt23tN40ynWleDQxRq8z9j1f84A5KjcFkZOv+BX9bSl6QE3lgO
Vtp7StnraL0WCf2yMIaWoLvHs3lfuUeWydZyKA79eRiPY3fgsGVABeFLmHCrD77jox5Zg6O7PdKy
k81IMgxI3iIQcfL+y5HoPqQIf2kdNXQloIlqKm8ANjV0Ltuw9HrXLT2IBc2JINT8NgCJ4p3yrx22
8qUrS2fqPF2YVVslZskL7Tyt1ECIpmjbelanWTuhuLDKff3Pa+Y1S0f2wQbmVYwo0TJKNWXYqH5S
dR4yucrjHFcRBC5N2dUt8gSv/yBDs9mHJhkRlPrFBw2Zo8wip60KMtuzdR+NmdDVNxKNlWmzKDRo
5Bp4R2jGIkXOdUjQcIxajy4pzCKQiB/Iw/LXf4tl4wXBtjeAXyzFpTqbFlVaGq1XOq3xOBWjTxey
GTdG4XJbnl7WhaSS+ADYaInBKVoE2ItBa71Ay+t7wALtrqyEQ4c7tR8CMst9Z1MszSIRbIy8NovA
mmR+Cs7LelEsO9t8An2RrM1b9PM7eE9KYZTHIbKmVx9mm8kjdILYAjtmLXaEPYsiQo8SkQwU61Ac
qJQ36hhhOVvN9bvbm+86boBiIkwZEqImxMtr/OyDfJe3aVOOpQeu1n6Ytc6+h3pWv61sM79//VBk
msByKCwAKpA/5WwolAFCA8mGki0uKDg1KBwWihaflJn7/fZQ18uE2cnZUIunp07B2mizlKHaRr8r
jMR8HINs64O2RllEIgASXVmif4GgtmnsEN9Tn6IiSDYgbmsrRF4uK4ggm+wXh+2zaYuyeMqqIOBb
5mC6M4F77FzFjKRiQnT4G9P276GWkQjaWuuDgyg8f7KdeyTiZ8+KtN9vD7LxPctLEaBeVRZADLwy
Rlg/9DuYBoOC+ErTtxsxTy7zeaqJjDaeN4AeX2CZ7tKDTQjVB5PjYI4NaM8L2sy8i0SbnRAB+040
TDdWanU/uOBvLZUSlmHqlxs8DBR6A44NOMeOlBMoedAeQBVevUiOEIgLo4loQjyyFoG86pE4yqjB
eknYfurGPjmWrrHFo75aJPlC4L6wLalwyFV9+Sm0oLTIb0XqoerY7y01bH/oYUuzoaytbGOVrqbt
ZSyXh4rtUDazF9PGbeUXZIqpV/bW+NUP6AgBoKNjeHvfqfI4XuwGxgEspdoknmBhX4wFzw5SwZMo
C0FueQIlobfIDUZv8gkM4pCY2Ruavd07Fe7Ck6IP1ZsKvvO7hHfMZySG5nivKijsg7ifn+xOwWfG
H+NHboDmQw4HYQNGebVr5e9k0sHP6o6Uhrice1/rIjMCz+91Qed+qVvffKsCpvSUwLBBKPWvzj90
xqIQwqTwzjOXAcbQ4H81gZ16mqp8ohKJYJywx9fuWgZxKDQwksE/8lF6HvyTOUdGT9LFkaSuT3ZW
9Uff7LuNqbsqHpOxyStTGA6gWaCOi8CfVlRRFAqmXsMyfS3pmk8HS0EWFkqAg515A/BrXw41ZIo5
G3/V9dD1KhQNfyGS01HVmvKDowYanfjKpifNROwqBSkgIKvNfKQAXpyGslBxmB/78vn2Br0+Bxre
VxQxqa+Tei6zGjBWc8ElknhJOjm7rIMgUiuTc7o9ylXuRK8HDDgCBBrCvbzMLhdCCVzROVWXeH5d
0g1HhG+PClFwQoA7eqz7ukZNbvrdBmv14fbAL7nR5fljZFPCtKkyuRQnLkcG/pUrjtXGng11HNub
MdY/mPNkfi3KeqIa3dmozFG0G5+nGFXhQwXoMcEtKgnmN6XjcuygXblfElAMX4LQmsZ9YjYCt97b
v/P6+PG2IL8zkCHlAerICTwLE51J12sMEHmerVQ/DGn8xQxzVJrabJL+W1vWwGvrQVFFkOwJacMm
d8XZcMClC7dGh87DWAtdhByxdlM+PfZWG/melZTGl07qI5aTlX+8/aVrG46NQCpGrm4R5S+HDrU6
npqwi70RNDJa5C3KbKjFebdHeTnai3Xn2WHbZLI2Fc6XuHz2hXkEYzdCOtur4hpITSrUCeJeNv7c
4Mn8AGVRf5jAsXycoZHDiA+M+6HqfePQ5+14L6VIX3tN6xwA+aajqEUEX95tUYE6XwGWEV8KkbD5
MZSpJUny9mevTK6ukwsgsWtyXS+x1vU8jXOHwLzXhQoi4lpWAubq4v/lKIslVFF+6kquC2+Y7OyY
cJ/v6O8oGzFj7ehych1qJfQACeAyXThbQr8wKqebjNBDBeOdkwv9QxgFNVIDUPJSyZDrmn1ZTQYK
yLhb/ZIWAvMidBzCkxNb4j5yLdynnNjVfmgcqj/KEcnmw+vnG64MdSUCqG5Ics75T2yLSFGBniJL
04GHzmZnfm+koOxuj3KdF2k6LXO2Mu09nuyLURBlUYOYqqQXoZrwYKL6vVPcLjySufcbS3udrsgC
rqOqgl4IwWExVDikjQZAO/SorgBBtd81EW5taWt/LBGsiB3t2+1Pu+qHCKoDlFQkRQivNHAJlzMY
Omo/16ArPYBtiZd1gKrhe1OerXjCv1NV9PWU2moBxwoEOswgP5WFHr5nKc3Pt3/K9Sxzcjg48Dik
58YLj+FsuwH9BSSDKDoZYTr/YiHTi7AJHg0w5rKNYHAd7S+HkqtwNlQx6y2yaQylkVafbDdL7ky1
mzyglcEbi77I/3I8eR2cjacaTS/Qswk9MeUI9xSl/iNKknFPXxOCM0SxjaN7Va0jCGkyt4OphPoS
VdOL8eBq4rIhitDTkSe5qxIBBTyysXnZ+1OvPil5newHG/yt77fOb2nsq3/cXsu1bcUUS8lnkkzL
WvbzQz1RKtR7AORWWvVcD13xyQbLsO98X38cWGW8kjJMdicDdfyg8o+gJN1kV/avLT8wE8BtdNV5
qU8tyUnhWNhQk+rQGweVOh7HDq4KTgGBlYqNWLS2f6l/mcC2KZRScLucdGBrtRqgYOzVNVSFeaLT
n4B3Q76ynDaixNr+RTpMtuU4LxQQL4dqi3hEcNZG2lKE6G2E43AEMonp3iS1lsI03thP19caJVce
UZjiEJq4ES7HS/paQU5JD5A9DotHpD/UP4Sd5xtVqevYxyjkDFSZJU1JXZySaozLtkHGwhOF338u
U9DzXaCrJ82G7z/yLkP1BsuJ2zt19dPYoSQHpk4XYhEKAmqNpJp54KW6KD/MKKA+h6o+bASAlXQI
xVv62jZFN7LZK4SI4owjnCdE7VIje07mZPoeEBYeplj332pDZT80kx0eDZpk1MfifN/neDOgMpbt
7CKfN/bPC4vwMjvj55DWaZxPSqnL/BMlVgIICEiPYmTxDtip/ikPZ4UbtKn2bpzoPwsHp7+dOenV
70UM/UVkk3EHKzp+KrUguNfzJNy6+9aWgu48T3UAJLLeernLMqGiLqJUAaxsV/9diBwUptUjyXl7
xa+a71x5OiHJAlUgO5ISgncejadBnwATh4HXsR++FVqJJHFdl49uNpuPJSyi+8mtQ6hJDY4oWVk+
47aE1urf+RVAhmjCazRplqV59oLb+bainNA6mn/Nh9rYxwXo6DZMm33VtQ4lYORx2zmO386Rne/g
RxS/3v4RKzNOyQHzCQoj4C6WD+ceLVkVpKxyAmOEm6kjTDC2Sb2x+VeilfSronNE6IANuTjX8tgh
YT4opwCpIAWGw1MUZqe8Mkfil7vx4FwbjOMFklLIK3CpHomLkD4nfaucYPN0J56k9pF8AomvNHce
ifrJz6+fQqI+uDUbws6VW0mIU56JShEfp7vzYVCxi0L+PtmwyVhbKGIjayTnkDLB5Zbt8oHEqcOy
wIYBiINLTC7oj1vlmpUAbIA/pffAPxg5L6oENDnCua4Ypa/N+H0w4ZqAgBxnXwTNviuqAYu6Jtr4
NPnTF6HoYtBF0TFIp7prZ14vcTsbT205tI9VK9HSTWF8s3FvvmtQuvP80rdPr146wA3IRbooerna
stuHaxT1nChQTm4QGp7oifozVFfv9igraQGbEVVKvpIV1OWfn+V+UWKpg1mP7knFgRN1/hk6VIH6
SwFffX97qJVdwj1GBdfm0S1j++VQvV+rKG3gxhmGvfPRGar5EcWoYSOlko365YqRVmLKQrGNp+Gy
pQMvTdRznSLjXOvjabSKEO1rPy52KJCL78Aw8tMci+iHFTvpvB/NPvheGJ36VoMA6dlWgtggd+77
ptMVvKxmu1Z3JYFw3/Rz+RTmJpyVrhs2JAquWOJEfVBX+JAATJQvucXkCB41vu0jdY8KevnWSMHY
e1iC1YizOYh5ZXcxin3Tjmrm9HOUzlhiuSKMvidKkfwMexuLycmGadWqAkh+ypKXO8sodOzZhwCb
xtsrubJpZOosq1GU++llXK5klbidpaidc1L6HMW/EnAoTgXp0a7rZOMi2hhq2XYUgxtIbptzcpCF
fMc10dxr2jg8VePsb6zB1lCLoz71AxbSReucwsRpfsmTWtzZ9E7eVGG3xbxfHUqnmYqMn+wELV5A
XZEEsUt3+NSJukajBlnMbp/otfuz72TW8fZqrZw7DGfoSdNQ5TJdVn0UKj5YqNTOqTVxD1BCSRJE
i2pjodZHscnC5Z1NYf1yT2ARADulZk9QucfvPkdaqgxxKL39LWvZER/z72EWWy9xYPePaeWcdKiK
n6qxou3tK8YbtRR/YN6nftV9pGmVGtKT6KwMNh02Ha+PzGDOBd0uAidIUnnJn8XMwcbQ2BAN27/O
FJQadVRcp8Hc+NTVCUVj26J/YLBNFhM6z26iRglqO44aqR7/Dck0nDXubk/o+ijUWy2qytTfF5ve
meLJ77EXPFEk/yMcq+Ck5lW/0QJZ3e48tGUHhIeasbi5O4o4vDfZ7lHVGW/x/Eg/IQdrek3pb5Xc
toZafE9RQz8PLA5xlbTZo0qW7bUG9o4QgLPD7albGwqcgrw8eTpxti63AaztUIJ+nBOSesXd1MbN
A5y06OAOrf03jjDdCfIAkBE80xYT2NB0o7bJES4QbieDK+A644iwcYRXEixkMSwktHm5gWdbRCUf
pliS9zHLNPTmQzVF0QNmKOodnHB9F2lO/djnYfn59iyuDkqGD6xJIGNoLw5Tj3YdkpSWjVnsUB5l
B+zoYm/xWLQtBuSJ0tJq0KONUC//0kVW5+AJD2rP5EHHuJdLV9Yu4mcTu76MExxahkE/aQ7ayGba
2Vir6+nrI4ZLe5xUjuo+rzt5Cs8iRp+YaBy0nOUWxyd4l3DnzWKoXr9+1MFVugeUTAHrLDakoasC
EWZGUUXSH4dAOCioWqjUllW+r5O2+li53dYFvVY7oF9D5dmkTuEym5ffFhdZWffMNAwqA+Z5pWjN
sxZgPQLJP3d+61JipFHq+fsA4OupjGRHbUBB7TFPAu1eIW/ZmIaVcwmYTADyl6gyZxk4ddEZ06Tp
9smF54UHFJYlAr+bk+G6f2ddTVMFJA/qz6XidfntBiDNOkEv6VQmdfTcD2a4M4Le2UhpV2I0dTty
c9odKim0PEJnuwcdlUE0BKATWlXlsRMoeUcdti+3D+LqKODXZJGQkuSyCRugAhf7MaOUNhXf2O6+
IpWfe68fBBEmgycNXX06Xpefkti9KNNMtU9RE89HFDwcONjgrv/GKIDNJepFvqEXE+a4swZHZLBP
ulvXe5SI0YF3wm5jWdb2GWgUFGrha8i+9eW36KqS1lbY2Fj2TM7doATqg6+E2TM2GfXrrxoJggcc
JLt3HPHLoWaY0TpEfPtU27l1sAIrOiq8Qk55KIyNFVr7Kml4KWgPGSob4XKoJFTxeB0DGydRONpz
2uKZpdrZIVCQf729TGtleNpIZHN0PcHZLAvFqhqDswbmcVJr8z5K0CjW0GunSP2rraBMrgT2x9x1
OvyHBDGj0b6gwPPt9m9Y/VxQJmwU1NroOF9+rj9EfpLQCyR6YdNamBjGZomRH+vKHTYWUaami0tH
5kB4qkCRxUdlcdOZI8pGmZgsRJ805TEoTO1QonO/xwJYfTIjLBNHPByPWFf2z07VbInErZ1v7lcc
KHh+k6Iv4nTgtonC0bNOiBYYO9vI231PrNwIvtdrCt2NYrW8CGwDmdtFgo68aT6hwmudUH8ydkMe
+VhB0g34oaCP/4gpmHEoG9861kVcfOwGoz9FUJ7eG/GsjRu/5eqL+SkETaAyoJdo3sk/P4ubc6Vq
YzJ21ql1RPZoWFH6YPXi8+0NJKmpl8tKdU1DTwz1UFluWDYGh3JU9B5c+8mwim46zlWHl/VQZ8Av
BdqrJydXpx++npBNVUJRMbC1h/Dt5M6IkNh6mNY7dMfU8YBhYTZ6fSvc3utRfPijGOwEUdPR5lat
/bJ/FF1aJbthQk/hAzqi4qONqXx07NWhMHa5qfY5uqoi2QhzMlieb1tsgmgJyCueXhkicYsTEkzu
gKp833u2UxVPDa8FvBdxEGW3zuKu7EkrRKwpv9+e1uWsvoxKkQgCL3gXWnWXa1eiz4bxNmQIq66a
Y5zgsmi1PdofddMcbw8l/6rFBxKFuIyo6vMMWja1YVxgYM5dBxYkc089phjYBxr2fgw05X1YGuKU
BIbztZ2dZIO2sJxaqqLkTNChQBcTe5boPzfEGULL5x58gDH9QV32xyxKlPbroLpLLCe4G2fkwW5/
7XJiX8ak8kyKKAeW+p7nhwKjy7zWepbTSGvtMAeob4iwwEXTHqeN+L7MsqnAYYkAqJHgSoCXrMnz
oUwnRjwrtyoPt0acE1Q+DYdLzj+Ix51i5e7GdMq/73wh5XiU8tmqhmyrCjndZ+ddi4op6/uu8sZc
b7xi1Ob7PoirEYvYZDyq4RAjkeFaOHbU1iMt9tDY+OBlwHn5ATwENaINIWFZ4azwvnB8K628qW1s
DCW44HaZGLMtgub1vpEkVRoIZB+yg704HE4H3ZvIW3quEwUIH+Ra/320ekk5KPIIkRUsbTNwpN5r
tw7DUneXbCiu7SXLBs1KXo+0ZLykT7+kjhPv67L6ZVbtLY7SyjxSLoJwRYmM6thyIfXSGZRKnQpv
JKW+xy+hwNcYY6FXfw4qGLLsyvXP02VxIc7BIKyyrwuPWs/wedB95Z7cOz8IrE233iTXXySFA2js
OeRxuEDJU3m2NWf0xJB7jHMvVLJmZ9iNuqMYkx5uf9H1gQOzp1FeJ7umwr5s2oliEhFFhMyrgi4+
uGpr7GmueYOhBihf4YN8e7i1j+LlQ8WPdx+5/OL1M8Zo8Oe89Dyl6N09oKHglCbjFhR45aN4uEII
dnF/Bl++XCY1iecM8ScPn/fPFiI8+zgx7poWw+pB0fqNKVz5JhYZDQNNQssgdF0uVBu1tklmVnj1
KOZnvS2m0+CK18Jq5QNL0qth+cEYk6Txi+0gHU56tVILrypT482QquMnvRDVxvpch3rJSKfcpnLB
mMTgy1HSKUdSoTWgGszCP8GAokyv9oY3ZnrzylRLfhBNRqkvQf/PXqZasUC+N8GBGFNwpB4E+D/6
9N18evWG09ndAFikYKy1TEUUCtlmOqbQNIZB3Wvl3EI4ULYab2sbTlLw6c4CxgSkdDlt7lgQBUo3
9zDzdn7F/UI9dhOinInbo0yK69RGgrW25V54adwa1OeXWNS0U7Ok0ubcQ8HNxXNLCfdZqPyNw8pG
ANvBnqaM+JLGnkWgsSsHLYccL+3AxDFvUnD7VmG/fsvREIIwAVGAy3gpeoGkeFCrkY63+tBndzwy
siOKegmA09bdGOqqFcCe4+FoU3aRgkGE8st1wuo4wviaW4IKbYsVtgNIWf9Mr/ZbHaZ/ZGn/GHb5
h2JyH8uo3mgLr6yZvDpA7DK4JGRejj3UfjpQXCg8twumfaz2JYjTfOsTVw4wfz3oZNCdEAutRYDV
CIuNbxSMUmBJVrcE2LhJnyOn3gp716kTxX/I97yXMJiFgHz5Pe5cWQpkiMIDho5fEcJuO7QDO89P
m/itPgdYmYHvwG15CFBhM5qNq3htOunp0+2ApAlFexEPofTaZdVFhWcXOD7XWPqdaIa2Gztm5WDT
geAKBouLKsvyviLRyITZw1IKWxzX4lkB5I0eT8VLJtGRQU1EvzHidaLm0JKERWRJ2hfPqMtpTdQs
V9Ajzb20mapH3oe8/oLCeKrR0MQ/D7YwAspgGjai8erRcAlehH0EDcDNXo6Lvl6TK35ICBtnmlNd
pHzExDh5cGoNhU4Et3ddF+rv2yivHzQyxU/YzW81BFe+3QQlx3VAskj/Ua7GWcCJjGxQO+HiJd66
ykOModeTIah5N2YLfzTW+icQAa/FGBATwOjJ2wHJd8L3IiZAeG/roSQDqkGO3WFj4WI6FbSv364m
Ob4kJ3FUuI8Wn0a0dsxMyzxRTcHzHJbtQaGycLx928l75vI5gz4NjVS5V+U6Lp5PoW3nWMkPmedX
bfSumEvtHXzV/DA2bXjwSziXcYUrZlF1weH2yCtxB2Uc3hZsIN7FS6xoi19JrNdV5mH0Xu0ED6Vd
ok/FadbEsPFmu8L6yRWj4IxElw3fhGToci75XwEPDWXmKZb1XS3xwUKnv43cQ5zW77W2v7OQmiSj
cO6rqTokSox5bnBXl8Xn29+8EoIoS5MzU4gE27Asf2s58pMtlxYs6poImOX43CXJvLFzVmYWDjCv
ffmSAv68iLPIpOYlpoGppwxWfecPRNJ86D/jkTZtrOFKsGNCeXVInDNF8MW8thO6rEkOiHnMVWnj
3jkHUCy7KRpPCLK+tiXOKkoiHZuVBIM8ZpGk6/6odm1pJ15Ul+KQVnn9m4Fl/YaS2UpIkY8oqQwo
RTKWWWZmB0Okq0nimW4yfglHrTlOc1/vCqzmHtKqVx/iPlC3uKAvt8/iIMocHY819BBIDBeRDO3x
OA/hbXhAUgu8i7ok9TIYO3dYMbVeHAfD0c8m7XlWM/UAJ4GWs1Ijet4Y9GoRxt0HJTov+LLbG1nI
Ve+Naec2o+crX96y1XF5eCYF71CQrolX6AW+Q4pv75IwD4D+uG8cI36L9n50wqPunR1mb+J8eJtV
jraLzfHHqw+P1JWDGUolR5YKL39HXOdGb1bw0xSrVR+6xq1O09T1GwFx5YjKd6ZFa489wHV6OQql
xrEzcyX2jGpoQERb9YPfmt9vf8rKCYXQKJcaNLQUi7kcpMlTpzQmK0aPry8PI6LV2NTCkercbmOk
lRNKS4eNTJeSw7MEXesj8NsZjwnPGucEDy9CXIMFXbAj+Z8/z0Gy9R68qs2zXaBLqUAwJKKQr1x+
25CkfQTrzZmj4MHUxxxHskCJPgxtYHqlO6YHZYzqQ5M6LlYVU/hYT0W8n60o29i5a0uJao7kE5uy
pyX//Cw5kMnSqPpZ7Kmir49zkSl7BXDlBmR/bS2pzDugX2m8g9W5HMWxwyANMZyGeVsEpy7rq4ML
ouYwGbnYCE3XH/RSwKVy4L6UIBcBUEyhMdh+lnlwsBQsTMdvzWCI+429KV/sl5GIUVDCkhczze3l
B+UVErsdCstemaPwsR+mMqqeDXI57EPQ1mn2+VC0/jHB6ivYDT3C0DuuVO2dRNSDkcU55Rvl37Tf
NyDHNWpCNMRwWRjrZ9EkOCQk2PJ9Mws7+JGEUIrB+md++zhbeIkcXNJVa58Bt/8xtnr0y5DVIy64
OJf0QqvfJfFQ6ztF1RsDi+I6z7zBnuYAflTa415NBPwk2mYovMacavwlLfcw+ar+pdIBnKBIoGfH
0qrE18gf0t+VyRDTwW7Rqtw7tSu+hZUyqcc27fw7QzGRddfKIpt3fWKD3tSMoMCOtrajjYCzkkcz
3zy9CAUSirsstE6iiuNW02GIx+X8ua9d67cqNnHqUZX6ucxCrD2RqDsBUdQe7ByrD9VJXtuQJZPl
N1A3BLpHMr18Q/AETbUpNrlyrDk4jVo/78bSbHatgQfb7f21tonlxqKhxYDaUvWgG5JONC6qB1pl
hcdi8hMMCv/GYw8HerJLtKckCexF//fs7LulbuaYiKdemPj6nZkN/dsUat3G2V/7FvJJaLVSkYkm
/eXZN4KEKZ0HSFxY/ogePoXvZ8pG9nodYBCOORtk8b4LtSkKk4lBkiimzRk7iVdGVrind75Fclod
iockHSOqu1f8wzyYu8Ku+9TrA9FAEKv8kw9gFfnSqd34quuLia8CrfNS06VJsQibM2idSWC36IWY
YDw0ZavBpy0ygW9BXYZIyo9bpJfrxI4RudMp6Mgn1TJ9jHG5xw6WEc2q0Z9sqv57cxrwpXQKbS/F
WU59rL++VsWg1F8l7wm4yzKtw1GHWqYbpp7VRwNmFDo+RRA0uISnrYbNymaEYMKG5z1Hh3hZmHfG
oZ/z3E28KcqGpzTTrK9JZSuvr8LShZZNMNqmFC71xSVkY+gkRK0zjKkNb7WmaH5r8yDbuIVWFosT
RRbB2wLq5BKO1GQZ+T9UEi8u0mAflpV6X0UC72ho1erT0EfWoa9tZwOytzqqyWXOowlg/zL3hxXZ
WRPGlF4AO+1UGXq1V9sxfmv5iTihzx9/smbX9F4dEKnIsmJUNGVZc1FBR6lck4WpxGtLtb+L3Nbf
VXb0WoEyIjw+17R/yTcl02MRRZhKQ22KNvGGuQrejCUGuLvC7IuNiCiP7SJ5uBhGbtKzuDvhkGuM
iO95ZuvE93hXAEAY2+w7ujLJyY0ay0tjF6LDlIXOg976xkZVamUFdW5SdHJI/MD8yHrH2fgobOJC
VfmxN+dG+7ZH5Gs/GkG1H/tOO/SNUd8rWRZ8ur2CK08kuojUTqkIoSZGQn85atRMWVxWFVoWZh9V
Ry4a921U1lh2+Y3+x+A49fe+FvYjaVW/00Q84mqgaB7y8PmTyBJ/Y0ethHGagIBjLMcgG18i/zNi
pzZig47/pDrs4Vymx3xSxaEKsc69/ekrQQdNQqlsIuXRCQyXX545/qThNJV4ZBUtprQVFuBxt5Uj
rX2QLetTBgkpDxn552erakSixl2HVfWTEEb3POP7KGLnSTeHrU7g6gfJhi35L4+X5dPMLoSvViZD
hZX7JbCcHKH/cIvwtbZLAUZAKOYOBKu1OIzdGEJ6cbTY0x0/AjZejccyn4I3RohzUBhY1j2Qz62X
2dqXUSUm46IMf+0RGftZ0blMG+IC/rBTHW34eeyL6uPtDbFyr9MO5JJ9KZK6y0cX0ma+oWFN4tlm
NLxLgqB+n8c++iZd7rb71tfNjYiz9lkuTFa6afCmQRNe7o14qsq2D2oKJzixeaZiNCdlElvKhGtZ
Oi9JxM2YOtC4y+pDqoisN5I+9ty0Hx5EOIz3Q6ZGb3RMh94HAZRtEpn0HkR59LVpZvMUhNlcbOTO
K+eAqUVjDYUsyiBLobUmbkA7zwFxxpmNT64SR7tKIFxR+/0WnWJlWjlsiNdL8QSDrXo5rd3QDSMO
AxFmqiL/6kYGu7Nx88Pt3bI2CtkYzTOcQFADWtx9uOqA4Z4SxGIU9UuVAczUK5QKbg+yNmtAPSQt
iYuBUuXlp1BZps6Rh5E3JoGCEVvS73PVmnaZprcb37M6FPkenqcUA674NNk85FZd2qGnhspvVTD6
h2jQ3itK7P+NnUBJm3c6kyYrLZffxO1X9pONME1hW8G+mBpx1McI62z/1bwQMgeoOy+lN/rhV3os
BoorCCvg+jMZFfW/GgiroQTO8fYirSQOiE9RbrXpu0v46uUHxbXZZxqQP48+ILIRsCf86GSXidUc
WdPxOCDCPu19ADDzbkghefAYV8wNDtFV8OLtIzXA5T0OJ3b5NpUQUlzMOV+IaBbvoj5u9j3g3R2Z
on3AMNXfqNRfbX85HmB7WVqVHKzF+9Ft1RrJqzz2etvOTq4Yup1jtMHG/l8ZhX4AQ9Enk2bbi/1v
WKjq8uCOPNUdvldK1x+E+pcPzX/UDb6SN5cCRNT8eBdQZwR9tMi8xFhTQo6qyFOoJZT0ABowIQpy
d2nY6D87kZu8tYbYP2hGrXh2rHYR5pFa9mRryAwGTZNke1ftuxOGpM0urVB9xUR2PI6ACU+pqSgH
TO7MfYgTj7K39Wp6r0yRtZHIXR1f+Q2uLMOQxSGAvJipDGVJPCeZKQNb2OZQVblBluxYabQbSWgP
t7e8JqfkIllWoSpzoGiJ2zSNl6wWIzKSOFAGlFk0TLB2wVTFx//L3pksx41k6fpVynJdUGMezLpq
AUQER1GcNG5gFEVhBhyAwzE8fX9gKqsUQbai1Xdz7dpdZFkxmUEPwN2PHz/nH/yYEum5Tu0kPu+9
FXRbdhPUgnhqv3XLnFwFzYhBijc3Gj6Ghn8Oabv+lrqWdtLMJoaofeI0b7PaU1eY8CXbYYizt80y
eqBasX5RiAfikLfYZ1Lm/kmt9O60Gm3rrI21B1DVx/j0L9cej4i0A3RKqFdE+f1tnRl6bYCMQMyp
KZ2ruejzEIPZ7Mg+emYdHb5JdLHBgnhga+FM7g/j5lZilPmQnsQmFprDYu50Yd6mrQT4HnzoB/PC
9uJrlPjK0K7sHbfiM4zhcROruyit5+upVvexorMx6qMediPe4+VghTNyPY01HSl9vHwna0Vq5aaQ
YAI8PNgpsL8DzabZuLNrhaNZ3dgVxoLDoB1ZXy+jGeOsFwAAJLA7D1OWpEAyAwEDf1fFi3WXeXn9
taHsX9GrL6vbhSrukQFfe7CV1kFzEzQY/+zPQtF7UzdwNOziQGlnQc69y5rS8ncTPnBzK9ph5dat
3eODJeUEGaxEmh1QHLrxzB5ktlmV9v43zwJWhAR9rQYccsJdq5GLqHgWjMLSt4nejqGoiuzI9ell
wCHJAk+8XhvJuA+JialvNqoYYYbIVrQbF2dn5TdPNQCVI4/zylpYszkAeoicUa482CDSSmST9r67
q5Nkvhjbkiu45XH3UM74vp3dY/v+9fE4a1b8IQjwg5Mtsx1Z4Rnt7irYPV/GAaFNt0IESiK8uR0b
wzkSuV9ZeisRD0Aq5zYc9IM9tRS1NND1cne+Kc2LOHXyLTWjaffriP3qdJEKgROFvIZ0+P4Ch7wf
IF+2PpUFeigFk3LaW/OERpB7jFD/2gvkLCJwrkg34Er7Q1mzj/SgtUBxofp7viyt9U5N9DuWS6fL
xZFl+PLtrac3MkB01gmih8gsmTlNY8WZtevM2Q3TDstHOWrWkRTv5dtb23C0VCmGctg9H4c/3eKb
3FkmhjF3fht8XdzCiBzqtLsOysmROt5rzwMAwiY75lIISn7/5clW4T07muauw+wSoLwzbKqkjH87
EPE8gF/pSTNNHG/7o8xWoo9JYpm0oXMMAIvBeK/1xnD/u2sOGBDtGVBrFEPhge6PEiBBmTbxaO7E
jPwhWjTZLheOftebTnxkqFdeG2fnSrIFf2AYh9zexUYMGc93k7y7PeuV7VwMlXdMCPDVQZgcQP4G
OcHhWpvaWEeimEFcnNup9nv+eTZqx7pML0tya9bBiib1WGEVh1XVWpVovFaVsVv8urvvUlkitKIj
K3mj2ST210Y89n1Y6KKApxZjnBYKuNXJWbP0C0JTC7Kf28V11LHA+PLxyYKe4YEAOlf+wf506glu
4Bncip2duMVTCeiS/r/eHukUv4welM11Ktkr/ZW2/0FRJKjmqi+dWucl01/z/RmZ+aS8VGkrIqcq
uyM7+9XhoHPSmV61zA+VtKFmwXSpEn3HhlnOamGbu8xFmylRVRpOenVMl/XFS1w5OCQA5Dacn+D1
91+iijO7s2vb2dnKDUIg/fVWX+xjaoYvnopRgIlyKnM1g214EEWEviBAN/jOrp+zb7aSXtT1s418
gHzUNKc6cvd87ZkoUnAVcK217HIQ8Ce8Q/u2053dJOwyQoVeYPpslUci/WvPBO6MpBPoNAWK9Vv8
FINbmIrYTtv2Lkjd5GQK6ALYahnPeuEBG7XTYzKcL8Tnn4m3uLmyF59FJQ5WYjbQthnQS93lbUwn
USxKxviH9GUXLa0NHMC2hUgpTZvou/dLaeLs2CXjB8w4nHyD9FwjIkuZ5hD56SiNbdkYmsXB0TYy
HEYJKLscxXysybWG7r37BK0DLi5g2SGE0Jw/2KVDTiaVG62965Jy+lgDutjOteZuLAGVDd0k/3IC
NnCkd/EyZj2PisowFZCVTHpwoAyTv+hewv0kWdLyqplVcBEg9nHhl746TVvsI8LCbcaNkwjc8VYS
3o5CYHNlN3n8VVnucPrro+eVJUlhAzwaxOlVzPlgmyXoPCg7h6gf1Kl9NaMiFOrl3P/uMcpTIxiK
yAl11dW7ZH9JUi6T2MtI1DGkPV/ao3CpYnnm728vIBacB8aqxE0V92AUy8wQ/yjsHTaHS+QoFLAH
mxX26zf22rpBRQGQIld7yFEHb8ys9cKzRt/aYezQxFHll9PGCCBKhZ07d6dciewzKnq/3fpdS98Q
zCDFeNCkDgnmU+HNRmmRv2k0EkPACBB2ZdAdeYWvPJxv0sMmwhMNCbz7r3Cs7UFvB93c2auyd2Aw
zhaxNWMTj5znYUZQDEEmyA+/fqdrmD3Yi6uNKkrQzyzdQ+E/dy5t9DZnEgZjSsJhnsr7fJy8rSFm
n5IW3nmNH+s3sT9///XA62S9HHhtlsD+WFU595+3NTx0y4k9ZMVDv5WqGq4KtOnP5sE1juy0F37U
hElaJmtva5WYRb1if6yiGzIxDLOxqzMdnnWXijJCga3nqSehFZuYkttjaufOBsS2v6VJjWVg7uV2
ZC+N3CIp151zZHhRLin69LltXHRW252XSYr3iyeR+9XomgVDk1207JIwnc0qGjJD9Ecq068EDRqv
oHQJHHTwD2lnAQpdOvNj7AKnc0+1qcijmMbJkY326ijIiJiMsJJJDt5XX9k6VRRp7DS3e9dhdHst
49w4svLWP3KwADgi1/DPCJwFBwlA01PQnPTB2GXaQtTN1NdAVCaSY+ps7rmr/3q5vfpI5IQeXUGq
AYfg8Dqz0iHuhbGTGKGEurS8s2LBoOrXozzbxB0+FCV2TmRiIfX8g4eq8QbqyknoO712aieCId19
xliMsiDVEP+rVlTphyY18yyaLLTcqCdOY78rFYXKMMkHHWqkb/TfW2uKRdgh+/lkef3yMMadKsLJ
LzJ7CyWiyyKts50y6sBZZyeI+XF4lfawCAS3A/fBqUQQbGxrRteM/4F821iGykjCYwvD6tyuv1Rj
7H8L6Ow9GdyB75Xtj+8nqWU2sB3L/ox1QzGFsLydj3bSQyGABiONUIe1B7rV9IGwlXaiT1GF1O2t
Xyjdj7A0oT0Cv7O5K7Ox+Jx07ZREll2ZKlJ6s3SRIfypXkkzpQz54rOz/bvfeF7q97WxU3GZu6Gb
ABIO9cavvx6ZmhfLDewsAZaiE4ct7Or9GBD4pVgAP+k7rmbe1pxKEU5aJjCImo6pOL1kRHCTpFYK
an9VG8Z+Y38s3Rm6ol/aZZdyGWoj7n3LGdf2mrO3qrLubOpypaEWmObDphwS9wPmI+Kr2YzVxZDV
8RDN5UiV1C7q5vG338Iq8kQDBqkjFurB+pymVuQN1CXwmq0ZBZAiNzQQjdAU7bEC/MsAz1m9GoGA
sSHIHypmEfuSoHPSZdfFxrhFLdfeabo/ghlUx174y7OTodYLPCfZCkg+SIMHXWrSb5wZ6c2Ye6fR
xuLGWOwZTKmdaNeId2HDk8wWOla/fp0vowqVCZTjaBaiOwFga3+iHemUaWxP824eg+W8aOLvgTPq
RzIDVs3LtcuhteasKzUDxvH+MGKpZTcZQb+Lm7EITttAztoWc/Kl2FrxPH2xnRb8sN4kVhO6MnA/
qMzPdd7D6IK+bfs43qTNVBob5VS5GSJ8q9n41lttFhrGaKTbKRCOueXwn2zcbqf2fvWVT6MxzqYc
jDK6DKdYB1KzaqtgandJ2cNHd9Ah3tZlPFuny5iKIpp6yq0hAR9FFDwD8iTKYgpfV6KqMEKZl9LL
o8oxk0/trHwtEr5K/U1QC/8SGFpin7pJC5rU65ogFMVo3uvD0CahGiuNLCTOE7VVblcV2zipshsX
FHFFxyXxZfQs7L6JBz1ZH7obi2iVX137nEZcbixjdkVoxmb1KZtlfAdWv7xRfuJ+a+NBuwOVpheI
ngnjzmsN4+NgDb4WTp1fDtg5Ndyx275xXIDB5vjWLg0TxLAzBe/qoWviMCi83InmufGmXZ+2JWLG
nrY0lxVKQfRVlwYyi8o0bL6RvORC1go/yK64f1X6blGGvKZ23cP5WFL9fav8MosKYakC2YulqsIl
c6o4zCykNk5aV6QVLC4zzjf0A41be+wyazuWZi9Oq7QbPlhOaj3QDJUIdKyo76xz1ZWraWkZ+gm7
5n2cCcy/08Vctq0djOlKDGusE9mIGj9wvXA3uT9Vfmg7if096GLXQQDHmcGW2Wli4RI2G+/USIgN
i2zUP+DFYnc7cpAk2LJUupuy0VSDpr6BfZKxmJK6iJsGMvTmXDvtWzqQIaKOWkyUX+bPRV+0vDRf
Y5+mgzbjpiV67mMqEOzhLKOdFMTW8OjHjv1VG1yJOEblZecLn/6qknZmZjqfpG1civ6SCsli7USv
rHulgnIgB9NTya5PxiByzcl0Mdoa0u+11diXpjNm1/QOUXLQSj+7LklHb/2kLckLA69WG9n6VO31
3BCP3TLiYzR45cijaX3cRAS7EWnxwVLnTVo4XwtgATS3KP7xZFWw2NskT+bvoiucO3NUroe0umnQ
hZLuPG5Gj0w/wjSVqiMWOClBqvGH5RScTV9FsUz0a+Vq8NRdWvacHSMu1g2U9rPK9yeQL3kmvpuN
E39B7af9XPswDMOeW9FNT8Hbiky81zsA/Ub3tnffeSq5bDMR34+i1b5zYeqLqFVDX0cIr3pPI8SB
z3k+mMZJF5T2vDOVVVUXpWvzsscs7x5hJzk1RnWpn+7MIS2ysPNVflWDsM0jz579B9G26imjwnLD
y4mhC7CGpkhH+/SpCdLBiyCZa3U44p75gPb8cD/Poy5OGgST+bdeoOTGqgyriQaUnONwEUV+T/kw
KyOd/pYR1hDrv/YBtY7tjE+lsxnmmAVSlE78iY9l4LqG0Q2LZMzTKHNabwvwzyUldzTvVmozqnFO
XvihZfTyurQEAl04a3qsyj5dxduzgCnoay8VoQUc9SIYzbg9i5EjVzt2VPDOTWwfl7BppjduG02X
hL1r0lTMEL/zQkpj4z2p0NKFzOCYkz8Z1oXfuPOtVeV6NOYWxNxRn+3zdgkM1qyR+uN5b44CZitX
IBkhrJpUIQ84Yhbnuf2F5rjZTezKqd4UdelgqKJ0+y5O4+rGTdveZQobAy8vVxqnDkX/6yZwYf54
NEpIr5Cuabe9jdeAFsgaANyQXS6IoN63tmksO9cTTnteYzfXgtTR4IV0I6E0ylSRXq72LawNe3Sn
XcNuU7tlkk19ooZc1BSzar8+LUSngI1kFZjPqek/lVTx+yilq3jix4lNwBU1eu5VPzqX/tBByS7N
1rjSQTm50Vjlw1uj7dH0qjA+PMHKkiha46iXneOJnEiMRtLROHFcRcxsYYrcd0VePqamNiYnTuZP
yU6qvM5OSsSruAeR11onmTMG5KgiJTTlSSa+MMBE2TIlPYF+Ghh3OGAUdKQ7jUygIxOrQa5qcxGh
x25+XCr8Qk+6QXn6KQavZho6zGLBxGRwbKagmpzQGmK/CeE2yk+Vn+lIFeQ65Jjas5dPWFTjcrZU
0rzxMY8/swYa/mE2ts0UWhYM/G3uJVl/GhOM9Y2ZDJ6Golrj3SUogLthwJn1tmPTeeeeJzQdjXC7
LEMzr8unMhs6hLpQCfpMx7u7aNBvjcFaGR1lTOGRh8+LmK/jYNEUdjB1RQzvYmcKvTyHOp1rdt1G
PZrUZ+UUO2HDbeBkaD09WhJ5Ce2ov1bMPmcRuVwemhh+9TtHCMUrQPEB369k9aikKTxc29mU5CFo
r+Rz72jVEDmdAgBPSyo/1wdHfGsosXGBcwYnD3NbJ8MmD9bEpsxrsuB4nlsjTITbZJt59rTLoULe
k6KKk362bOm+XeZ2zE4IlNa0EZrJeZYauRZ6QY5J4lDZLfGyzadrZ8j7z1UTl01kNV42E0udArLU
aIh4s4DTKMJmHB21YcOUwTaplHxYaD+cICk9++djmhWnbcfRsck9ktSHwincZZsVY2KcpbWWfvF0
ZYuNGJUxRDSmstPGzYetnLJm12cC7pVtFa0R1bOoLnmXOfewrOmbKFu0REQmWnVXSwnd9Ks9TxRY
h0K696JzrKc0cGG4un056ttS+mjC1zzsEOYGx3Wo+x3hQTZu/67ouvZJthx0J4gJgtiy+njmckfY
7Z+ScfA5lXTqsnWszx8Na6qe1GKYZAdtN9v3hdLGR9l9S8udkVfLN4yY/c9TudRkdILq7xRL0Bkm
MAI/1JTnthvmzaH9iTHkTTv48lEOpfrYoGldhi2c3Q/Z5Klv3E9I74RriDGczZ70zkYlsLxb05Ob
dJi19ESVKRKQAe5XKgTRDx+jc+QwRohgTGm0TAscGz3I1H3Xmd5H4TvyU+Fn/XAFxb9+hPlbuJHf
G14XVrHWXXlTn313ZG1+Mi1bdFFix/F3AhtHc2/alF1wUa2SkL9T3w52bbwv9Mq7U+2sA4SpNBTZ
6fyX7WbKSME27MYyOCOLcqdt0RjTmbuwnEDRrqungCaA2kgKY9RPpHeDe1ZRhlMqUtiTiGTd6E1p
JZtRk/VnERfOUwEfjyQ6V8F7zTFTCxa/Uz31caC9q7u5fpuPxrTNlFHM29roqtW8IBseqqppH+dW
Qsmq4lgs9yOMNJZENqV3zRiQtHtJYXgYFkIUDFWMoCDPUMwQguumeM8LK9S5QhnlQ9poWQmhodHE
1dJ2hrZROgXKjUe8FyF1Kw6kvMgc70QYBnVLdBUSZ1Mm0sy4qPRV/k4f3bl532cEjajvLHvZFJMO
1JFIIG8QEu9EVAfeLMOKpXpVd51+AyXdxVlCHwlvZF71HAoqoVVopHikhv6QB3NYBAj/hTThnOTU
DLB1w+5t6rKQhq4YtoX0kw8YxgbfGnpMoOa8KV1CCfbtrmhdXHCkq2tfKhxIFjLpMr0dTU7RMMuo
RE2dHS+hmYKSCacmaZpQi5lOtmOd1OeONKYUnwhlXVUI5JonvTtk3ydZD9yszSLeBPlUeVC8pvXu
kVuGjHCJEEPUoampnY/4T2WIMvjpfe6Vyib+zdr0AQffWZ0G/iLnbcUtEDtE3W1pSOMxyjETmJpD
BdMdxM6Nl6w+bcHzX5qdlPOmsHLKxUsZFLs4M5seITnL+b66LJOKjrXvnDVDM30DaOmJ88q2ki7s
NS+mNGMmVVRAM/hkWQ07qZAeB0nTDVP/zsSztzpNuqEMom50smJjTMv0obbk8BADQUyiYlBpH5mj
FA9ZkHVJBELRe6zzBdvToa4XN/RL5i/KsLF2QluT3Uep0xwDKlX5D2UzILcHl5R6U1U5ySWy6622
1aVr5FurFynGbpzMVjgBC082pZvryUZbEsXrWbJVny8plupEmRWMBdNTeYYvCVIeJ65XIkcxugNV
1yRvrPEK3Yh6vFa9577XPKRjImOURG1dz7xTJa2hD/XYp2qFdiyCdfBDZvCi1MEiJ1Gtftr2pWV+
LjELGa60vhd+hExR/Tadk7Y5C4o5varIE9xwKGq7DrmHys/I7sjrzsCCPJyWxsmjQCMZjdjZ0NUW
xxziqOaa0ZCw0EgO/XbOydrzsrhDcam0wkHVAaaY/dCPoYvQck0PIujHE8l0+ydZgNNF5CepSi/M
2grmCzIjnBQ8YfhnZSt00Gg1mqpRmXvdXWkUw/e6ICJuxmJub0c6RDfVUJDz5wnXw4s87ktiB6wC
LLpEI9NLTWjdFPpzJxT+kFWBKnY2seOmdGy6EPUd+wEqeJ9uCtcR19OEx8ipRhpwUhR0ELeN0uMv
c8Gb3nSkdkXky1a/EUNL0miNepNv1aC0bn013nBD/bkJNrIYZB/6S9BaYV5bvDhpmYkgn9SbgRxm
YiFR46ENDvjNMS6KjMBznqpONmQgifjoabrMzgqIO599HZWBzbIk3bKpghpD7nKc0Tkkg5IncqD6
iXBwjLmmnL3pqUKr4LxXDpdXteCZFcINQ3xHF20VE678SoVQ25O3PZzNaz8V7o2p+YRso00qfTv7
bWyGyiV7poyaFx6FkiwNGGsoRBSkfkBFYBn1R191yKuZYpLf2py+0ykMsXjXTEsQb9y6rx+H3ur0
zd+tVDUC+7BxV6wX4qYwSR5bbdKd6O/C5creVjTiKc97pOxytO49QeUpcRBVi1CSxV4LOYUgDSlC
JzbzZpV3fOfgmH7ly6Ibgp1gQpH+R1ULEsx+pcjFT1r5ZklBKqGJS+TgLHAbvwck5hzTtnpZ/KK3
CNeY0h4UpRdNvwGkyWjkYt5ljeJsHuzgXTqm5bffLbFR76KV7oOupph62BczMjU31lxPu07Zb9HT
dMkveirGv13J8zwAdegdu7DyKZHuv7h8HjQlDH3c6XBKQQBDfar1+ZjU/sueB4bFGCvCoaNfyhba
H4VTpE8TxOBxhBryt1WeVtddFZTnRuxYu7bxrSMiDa80vVfEP4DYVUABkbWDyuiStdbiOMm4G22c
/hwiU9Upzmtr+qAhgBL6dWtHLULOobNwHanym9zlXtD9rguiA3nIWvl71tq9AuK3/+CdVOQoiSkR
IMrH01Hg21SjdPDbk8goKOaAVeaJjUNxhcKEWJNYo9xB1IRX3Xk9CQ8OMr9ekS/2GIqZNK3A4usr
iuEQvEqlr8yaRKE1Ho/qbV5iI0N92TnhglBGvx7qxRZDkxFEKb2hZ9mUw6HkJEWyqLLatdLroy6t
s+t+ysYjW2wt+u83rWDUAJZCCY8aMyIJ+5PDl7ernnlhckr6Oork1c0fp1hRQdQ+wzgD330MVP7i
JaLtpfsrWw7WECXhg/1WDvg9St1hquq8iIwq1zYeeLgInf7fpubBNWBdkFyxBUjRDvaAufTOEjty
3tm41YQZl6+TBYnuI6vixVQ9jwLVA4IGDe1Dj6Yyr+pxsFt6EEJbttwIlnAxmt/W9VpH4Z/VXJ3Y
e4hjSipv9AxZz7RSJjd0qMvtMonH49JrP7Sf/2OPdNL/8z/5+bERc4c7rzz48Z/v1FMnh+7pb28f
RP+33VB/e5BZU//n+kf+9aH9P/HPt9kjLn3Nd3n4X+19iJF+fJPNg3zY+2GLT6+cb4anbr59ghUk
nwdInpr1v/yf/vJvT89/5X4WT//44xH+o1z/WsKX/+PHr86+/eOPlRv6Hz//+R+/u3qo+NimqbI6
e3w4/MTTQy//8YfmGm8ozq8oOciCxJwVVjA+/fUrVKYQzVvVu1b9LuJd3XBV/8cfhvOGtjDiHGBy
gMChDfnH3/pm+PGrFQACl5yW4apLGfzx13e7/nO//jk/vIofP/+tHqrrJqtl/48/nnvNP29riF6o
SFOgoCUG0fBQlZTDLE9lZrQbU67NhtyHrV3aphbGGqTiqBosGtCeQB41tFE4DEK0dvqNY8Tupi0q
T4Sj1P2nos7PbTVrLZVxcW3Uk3ky9K6Lex3laQrRGgYESPJMInQmj5qKGVCMZSfTaHC1uY1SUDmX
nT8Ol7mv5o8C/3Zzm9qq+uAOhvm+bqvhBDe15Txos+kinkTThp3oaHG3OBPDUFquhCHbYfc8k7+1
uv/blbq3uv+He+D/wtWNUOyvlvf5Q/VwsLqfP/FjeXvuG/AlJkhQZFZssMT8sR/L2/PfQMJk8SOE
jTQ8Ko3/Xt7+G/hdK6QNaB8has1I/lre3pvnk9nnqrYCZ/3fWt7AXQ6PLXaXgfgMoB4AF4D69o8t
U5LdBsLId4uhw50Ekp494Gpg9eGIkR5oh6YWtEY4ym8b/JQogfQYo22Ql1VzWOpUYfBHV+gTVVUv
uFloho3QPJeZt3WZepecTlbFRWWtREwWXcbBLbVTLysheo2DmjE2CZY4jAGFmdFM6/OjkIh/bRG8
PU/jtLqdy9wSESc3bFg38Us6qWgf28CfbTCoJQ2FOjQRo0i2i0c7KMwSx/pQoZVkbWrap5dlbDaf
2pI2AecWPu5wg+J3ftnU3CML8ONItQ1BftI6vXHdj3oVnKZWNX1wfY3KKG23paXbpg9VVLWjTTka
A2jFfd+/aqizTRtlGtNTYgTsXHq703uDAHE6GUVZRTpq52f8WA07E22DjwiZmV+pYIMKRQcyexhM
txvD1iwSWAaJY2ZbOZhTvjWWQf9AJm1/LPqsyk5pzAVfvaxtL2wKst4WypQmIvyDWpt7ZF7mm2Hx
tXvDoQ8bQTMqPgX4W49nNY1GOkFDyuT0lp9/El6vUeley/khV8/epIsSx5hpSo7YCNCe9oVKkzLC
OKNZuCNn8red1XkPjWb6AM61TH6iIpE+xrHt+mHjividCVEmw/bP7KwNAoHyC4VnywKdYoIgFITu
5RJIY/5JA+QQ9a7y1SZDyXyI0kY60yZTWvalszVRhFrl9DatJ0ylVTsQWgFzTw1t3y7f9b2TfVJm
bJVbN9HMSLOpwIdTbGJiatMjphuhBWMcqThdRSsHZd+4PQVdFG7T8dyebYTdGACo0pHU8kUC9ozc
J/Vip2K3cIgEyZueQhslmx2pSr3NmMSQjW3uZEBd5Kew8spJtGJMfz6IVn9M0iIwUat+vnd4CSmH
rEyouuQ7Gk/Xmrfkm9IbkeByOm1LD26m25qpS8H/vTZyffzzDvT/I/1PeQxSPj9NyZon7SUybx86
hICxZnz6OZV5/tBfuYz+BpURDH+gjGCBw23+X8F+TXNAtDGBJCcAlter8V+5jP2GML66POhQrdHD
/3est99wCeNXpDGrngIn0W+kMs8qbT+voJWzzqVxJT8gegHVeT/Ul/1AeapJ601at9SIoS3GpzlF
AcxB53m5r1Rq03QrvN00WssmTYbxo7v09lPlpvGD0LxT3FnQ3TVFHgDJn8yWpol2UqNBCzho0u5s
Ceh8ybvgPsuRJfLGvDwZzDHYTIWov7RDr983EEueeuHcJInXuuFs6WoDsbW9yJWZvusrJz6nApZG
btN5VmjOvX3lrwARr6IJS7XUN75hZup8YoN017Oy0j5cpv4uEWZPn0FWGM8tmSXvcq3GRskR5fdZ
oMIZtrMhnTCrbf2DYbbWtyWnKxuO7NKbbuJum1hC0iucbLuJTAqONF4crvqlVE6zs1RP6bEx5m1s
Jcsn143BPnKEvG1aXX2Jq9YLg26ku4mKFn5hs5dQv6dGcdYEhfmtbFRyglXwjtLctYhH4z0VMfHN
yhb5wcK2uFpr+ljsmsimT4vAjKYUFLrUlLdngZ+XOv3bxT4H5gOuYp7w4E0BEDz+tJJfCS6H9y6S
ZdIQVi2p7urEsP7+J84FFVTDrhO0Mxy3Dzb0O/QzfdZ+gNl+K4i8E0/1neyeniS3ocPLzf8rKeNK
k//vb0RXT+Pfoofy6RsmNHvXIiqOhJbnexHAxzfP1CGQjySPpIB/hRLD8d9AzwIUSY2BgLJivn9E
Es0gpVxNWBHPQuLKoI73r1iimeabFR2L5wFxBvl6/bcSx/2D7zmEPN/Q8aAANUgWu79gGh8VCjsR
8W0lvo75xtU/ps0RhuQ+HvHHEDwn3xjqJ0Ju+0NodGdQE53iWyvTt7n4JINsawcPRnIvaSz9NAGv
rP8DSdg/B6O8hyI+dJIVILg/GI7jI3xaQ7sd5zCN5qug3U7tiW+EEJAr+7Q+MY9Z4bz2eNDCoAys
RQgYp/sj6rk0hA2G8Hb43nxp3tt3aUKr58hzre/o3yH/z8eiKIUgMZ6JuAocDOKIHExT7cS3IvdX
mB8yt10Ep2S3JMcIHq88z3pEceGmVkqJ6GCoGLZQAnUmvpV6TYL2XpSfXEF/IOhDNzOOPNd+vHp+
LioFHIxUvri0HBbbvA5IQIMc/F3qqy1NTav7PR0j6COcj9BV1koo1wTsEvanZ5QISE+0we5ErF/6
5pVO31cbxu2v191+0fDlKOtL/SnugsbgOp8syV2stnSDXetj/M7dKb8LaYv9eqjDV7Y+EGVjhIbX
4ggztD+UgXly7AdJetcLGg1I3bWOWRwZ4/mt/LzengdB3hChUXTJ0ePeH4TEwapzBGHvum9+sZmn
aBa7rj6bvjZnJuK1yGdG6RSaH1fUZMr5u/v1Mx4u9+fhqRZxdaY1QGVof3gTe91amk16p8r3SAHd
0dI7BeP1OLbiyMQZ63J+8aQ/DXUQMHqZ5Z4xtukdNVA8LLxbfVe9a3fm5fT292iXfy4S8v1/PdXB
zPWdcrwqYyjDVWcdQtzAD47sp8PNy4vzkBNH8gNEO1vqYN50qkgDgGOeRk/ojToXTpZuc7+KJL7X
aX0sLK0vZ//lrfOzepoRANGwOeDTcZ2zxEwL9A6VOfyECK5yE1ibXy+G1wZh36ILxWlIjD2obFCD
wIKMlP4OeOl3zTxdnPx9No5HlvzLbUUdGbcnJM+Q/KDquL/kcr+mk5ia6V0rnfzeNmjtpx7+t0cm
6NVhaEoCPrXBshwehvo0dxYInfTOx0VvXlo/MoAzHHmW194YNfE1tQBO+sJXqg/KXCk3IaqO3XYo
r9Iyu1ZpfvLreXnlUWzaSvoqc8Zt9lDktmoXl27amN0ZZWQoJBa4//8ou5Mfvl62NV9GAgpaPw1y
MC2yrcQU+Ayyefvu3jo17TD4qN5ZGztKTr/eXi/RvNE3zUac2xegAZo782IOb/4Xz0mmhdrHs8LI
wVcoOrdJU63P7qxESzDRaK5w1tj+n41xsG/TvsyCWG+Zsf8i78yW47aCbPsr/QNwYMbBK4AaWJzJ
KonSC0KURMzzjK+/C3S7LYK6rFY/9Y0b4bBDIZOYzpAnM/faeroX07ipzxmT/PZr/fIU2tvxPcWT
1IZtubDxRY2sofPauj6nSf39RbD2JrdhstKtVrih6YtBZF30mCf1HlnXHOb7/8mL+vcKq42WlmSa
wKaeK7DANTK83vwMMuk1RFwtaq+o6H8eYlUAtCzyiEM0Ro/1Vt2NW3M3e5FzzFzhRT/RoVkP0enu
u7UbvJvJmZ4H2fEfhKufoSr89k0Cz6FoIpba6mplNcKhb2t5jh67pLsAEYxf9Z/Vh5ftiKn17yVe
d8ZfYpYgqgopjKbo0b5FJrzDYWn78bdaQcf+8wrUGpEzQmkjbfF2zOlVacX+oDF5n1Ov2+G8vcXH
9Dq5Nm78o7X5/uWwx7WNbr6H9DrZqvtiW+/CzeT8+Pg+fvsuf7mN1agMs7gJokSJHoX5iDczYazh
fXyFFRTs/ZOuhmWKS8qQJ1b0CDdw5x+mn02yqWiCRnKxsVwSJF6+STflLu1oiHEQlRS3eJ+dWfZ/
+5zgDClyvUZuq+ec21iKRrrgHgM8aoeuyr5JauX//PhRl1/ybnZQc6VsAbICbfbbb9qWXUgcb0aP
UXFDexLI30valtwCvfTHF/rt0/xyodXgUXIywUXPKxVT5GqidLKzl/jtAEVuKi9YLFoLrNWiOIZ5
OmvsjI/Xz9mB/uBLsvuj0++tTeXNLrUQL3dTV2y6S5r73M7pnPthHx7ky/3/YI8hoBcas8TkblYP
2+URMcGcxY960dxocXYzKsXm4/f5ymB7++UASSn0F/BSYfusmUi4tUVzbCVk2fLe+tnQIv+oxCN9
w4WmYcdn6MP4pa+M+aUch/Rpmo32W5No6anU+/ja1Eb1IYLzdqi1KQjoNpMQzxZx738XY1WxOiIO
o5oTt9V158fyyxgo0/ceYVfkmGUaXg8ydQ0iHqgtbi1YF2A/9RKpObXRj2mlFomTYvF0b+aGfK2a
Pn826lmj2JCNFEGTtBTo0hCOjK5tNyOd9pGS3/j1CFakBTL4MFdZeC0aCtWkEsWobcYWA0DaO2vU
LQiPfEQlNRBYT09Qpjk2Ahsf0wl/zhw8XYqnSSxlCux6LNmJM2mKHTE24uXjj/D+uMGUweGIJZ2M
CPjw1YfuGz8tR+ydjok5tdumwgwczgHdlFJlS9c06ei3zFnpMgvj+ZrSR+GUTWZ//vgultXozUiA
fQEWC1oPkxje3GqhyHIdvxWatR/hOt1M5QO97S92Ojn4uLMj/elOthj0LBjjxfccwMlqaZyjKIFg
HMhcjH5uBafs+ufHj6Mv0dGb51EBGSx+C4vfIl1rqzVJBgIUZLgAHkWqMUqmNi2/mGLQfmD50Tau
wB7nQdJqNCHGqNWKY6aGdajjMH7JoiS46+yKwI4KqkrbrzSl9akL+iZ2o1G3PvktkHeqjaL44Qs1
u5PGsXxpUUn+UJu5+zplJMYdnz7ryKEQ1qAB70RZwQjq8tLJYyN5MCvbwLcG0fnkNHAlLqkRZvci
sceTCIUWulZcRbmDXDFPN5Kfq7lTk2i/xuGQXDbt2ImxGyMO405HmCifWWZXTXFsXax/IMgZioj0
l7zi2wXdkqombKs+OkqinK5lUeqOrHS12wUpPeXRAFPPpOB4EH4hA9UOtAc8nb4HQzVsUHAUu4+/
5WtX2ttvyYkCQAXHI4OmqHe3UxZ2V1VFckzkpNxWmRJ4o++LPaDtclO0SnAJcZAeKZojH+sS5H83
acVJk+NKcUYdeEZTif4GivB4gHCAsqdIpUe7DMKtLZKcZOBgPfp+upWGqbiGENdt5bFStulkTAfW
xcJrhm6+7lPL9sJBp0Qct2fhdO9yDhzPMX3j4IwT9FLEffvK6SQJaoC88tGmDZylqNDbFyqqARrd
QlEvo0LSv2RlP19oSg0KocD0+H7Qprjf13Kb36LdVo85nc/fOnOe7gAShp/Y3ZRjM5X4fk6BgpfS
VAzlXYvWWHMnAhOtd0tkcscpHqp7GuWJJi36q69NGX9bB32FL7udHYif2IiNT2Hd1JZDEib62Rch
Mh5ThMg0Q6mq0lsJqmjlRrKEbQpzIPhZ+oX9GYcY+y5sMLVGR9vDSuppqn5SaXX+Po3SQoEvS/lT
RR71cZDi9lpNuk53etOWPD9NLDoUPh5I7zLBDGhsgQlx4RwYdECuXvJkmVHl94N97Bo7oHfbpMh7
3dh+iXtg2vXHbkqmCBhUUyLj6sgSul3VCH03D3XSoc/yu08f39G7gAZJPH4NxtIladE0uV4IgdH6
nd4nR+zX7D3bleG1uWXdfXyVlbvfMp8pM1Kbpn5AKuPdGUwOlEgyoiw/oqhRnGrozCs/lnqvDOQ9
fkipm9mbbArMhV/bsm234+2Q+blLRwT1sHAw7hrm4Pbju/rNs1OqpBsb5jUJ7DWToGhhw2TakB/z
QYgt/fDGZp4xvPr4Ku/jOaomgO5YyUitsO2sjupZ0ighiqzimGZ1cxmasn8jpMDci+XQXk7JY4te
5EoJLB2luMR3l9CMZwF6z04fk83UtWjStTmnNQzKx+DL2V6RJc2bs+RB0BTqdMOY7SkcGntUw+G+
p036sjWqyhVx0rgznJoNkUaExlA71/26RAZvFsbl2dixFdLYJFvs1fAJRGBUVlMVx6EKAqTkluQ2
ukyCOTHOUezftigwhLgUL4+UHqOImsZqS2hnhqlezcUR7RMSYD82N1YpY6EXayS109xysz5Njrbi
225JM+XFx5/x3WBZLo+XEabe0GopqrxdHk0zLfzJbMsjgankjubo36AM7c6UpVYU8b+fkvLGEpmY
VNRfU0+/nH/LMpKb0m6rIygUtIBtaEeQB9p5k+AWtlOziHZcDtEPQeab7PDKda3FitsrurRX03Q6
ZN2UOSXi00Pajqozw0B+iSQ7dpMZ0VBOFI23FIQTWAKBCmovP8d3XL74akTg1U2XGpQxRtbauAiT
1VzKo7462mM3u4qBNJZEAiiKxnhsEZI6qtSeeWnv6hwc5jnN/31Zuh1WnybU/JB9e66OiWRQ10c1
tRftDHdBoQHXlzqLDjA0vFOSKmcOt797WPpAMTsAMA/odxWztgg01aCa66OdZAo48lb4TjPP6Uav
89JLZL17LIR6ri/oN0ORdwtWmOIbT7sO1+Ua+FOjaPUxboqWqn3ku/oUGmfWrfdTm+M0x0/6j2iq
wgz27YBXukBvSwbXMRjj2EMD+Ny2y340oNP7eGq9f4s0TPMNsYJhfiEkeXulLmj60gwN7RjkTC3b
jv0Ne/28m6TMREFvqZ4hacGZQbMiAC0zjSGqkC3QiDA5aK+WLjUQnWwOhXSMo7HYgCqB+JrF8Cwa
z2yHQ2uLSyXsjrVabVtf4F/eGw/4NZUOHjybj1/A+w/K6Zqk+II+wrJobYNQa40eaeYoHcOWwpYS
Wy9j1J3Tdyxj8e3E1Kk2MmZwBBTk31dvOdXkDE/rODjVVmVvTBVxWKEGkacVItv0sX/OdeF9DE+s
89oSwLlOw3ludUEx6UKSjdY6NpH5tai0XeDXCarz8H70H40hcRqyTnTk0zmTwGMz1G1y1vPn/UPD
/WGCLiRk0kLroJa0FEdO+nmOWm4bLuZY82EiPKEqUExYq9GJ8vGX/G2AB79uOfHRBIFK6e1YznK2
L3ZLcQwjGegsIBf1S04vxV2DzQN6OEo6D/o028hOtdGYXQnJNk2FUar/AO0FHOjj+3k/sqiXslsi
0OIV0LS+up0qHXvLKO2jOeILIAc4j82p8vLxRV4Ntd8OLYrZKs0Ui2kTqqlVcnqq5TqNfD07QeCj
cXfoM8aViNt9Wc8KsMm0by8wb1X0Xat3+uBiy4duK2vyglpqBFKszkT/LJc0ELt6GI6BJ/TBTt0y
Uql1cXS9ldPC2HJaTp7mzLKQQnUlOe5QMQIJm0Zf3HE4yz+XIZ1SDrWR2vYGdWy8yRiTu5hDyS2E
EjSCbTp1HIClqL9Qu5j+rjTxpU8coRdJZ9TYXyJd0gZoD1aZuxCFysyTkkp60OtZPRX2omSvsZAC
DRH6+aIULLGFx1LKaLZNDGwEKJJt304qonWXOSiZOPcVD6lcyT8+fuW/GWegLgWD6VVEyKnt7YcN
td5s+qotTwGay21ly0gmZ01KHdQQmqvTROca4Bf2MCYOBi4LCHrL5FT57bmy3vsRBkmXrqClTik0
krxvb6So0KmWShmfkIIHlxNwOIcujnp35nnfnU4pG3LyBrBBsw7fYzWvZKMBl4MD2mkIrHgPU1dc
BpaJ7FZBm2TofrL3oRRsItDaD0o3WA4DrfE+von3i4lgs6GbBvEQcq812RGchYlo34xOsl3b1xSz
x9OA6wuoKPuoTWNdn5m8v7keOXObLig2Ks5oq7imhA6XFPMYnbIEdoAUBv1+VpedyJDHrRHQfPzx
871vsGAfloHAEOhSDeZo9PZbcsSXwDnwLccia/dT0/Zu14DTxO8JNnFeobTGNcMx7IL+aNNOkdcJ
zZP8XnV0AYxsxLbxcRjb5iIMgtCLOTScucX3od5yh6zjnKQ4t61fSa5bYUdmLD4JhU9g1DbtVFze
JdTT9y24yMXosDrlcFDOfIzfjPNF40enE4dlsNjrAVgZVazNIj6Rsgr3A0HmlsziuYL/bzZNcJ5o
OpYGX+KudXXKDOVR78G1nCKLNJYpQ/ikSopkjVTBLuhA3Ja9pTlJYtZXk9ElByNAz5yHKBIGOjfO
jPjlg79d2DnvoJYzSP8vXsWrVQYDiaqW8jw5RZl9OybTiymKo+kHX3wrvmmK/vnjAfg+5CQOBFli
GfT3gEBcrSWC9LMVFUA0htkoL00pMB4kAbvHGJUzD/b+MIkmjKOrEGzRxETL1/7lmNUGvoGkRM1P
xmx/TQK5vbMHK72JB31ya6UZgFRow0XWKo0Xieict8VvnpMTA7kAvCkXq9rVWBKdKOAWVcXJmi35
kNWkAEuQFRsrM871HqKhfPcNbWQnpNRpVaFfYO3ZYZZqESOVr08lU7Tcy8CYPFkg79CKuMEPXJeQ
2xe5Nnyd4YrKOx+Nfg6qIC6+5QWeQpeWn6ZgISKAEV45YwLj4AtuPCqiCu4mBbDExtQwHIJhmlKq
iIb6OKhSAd+sC7UNcKP0xoTpi+ysNuVvSj/oL3FKrqJXylo/mEEXfhvBsyFxkS3OtFZGDQJmU5f7
zGUiAi+oRfTFLrqp26FJ0E8Dp+JnoXY6xRCACndjN+nPeZDYkTsxQUGHaXXttggYMCfM7WEJNKYH
P+T/c3qO+A92HmvHlGMGsrjUr05NIE9OznT0wqWP7SCXkFQX5ebcOJVu9J2jGQs9qsd37bEpjOra
AqAktmHcgP4YO6Qj12aVg640SEHsJ8S6Mp3ifGI4rJV/YXWdegCaWhyLSvJfOAAnA3n8TgYqCJH1
aVY6ak6zkaSbrujkmf45a4T2BU4m3ci0zID0kZfWArmDQbhLoPuUbgBuonPlaSCgmbHoIcAsBmtn
SxSb+AqUB2LANvNtHSQ48YlWbt1cV3q0MValYRE1GpPwhiJWqbQYWmV41NtC1cmqFB8BUlDJxsz9
8vNs+CbYyZ4DJgzH1DfvpKqgXlI2sQoN0Ja73oHUkOReo4Wm7yWhmY6O39f5Z1bqtvBQHYFgE70i
tZuCXJRw2qGaLn0awp8jErrPfq9n19MUhDK/qC7MjQFoqIJjiwjLSXLVjzxA5dFFZHfAkPpMj07s
EZCU+lQUnNcsaDI2wWXuAHHlbMrAyL+kcxdv24JstTyOzYYlwDgEtRQd4bu1bmBEo6fOMBTdMfTn
yVOH8YbJJ5e3ZpPUmmNRCchxVbIAeMxZHT3YlPQeVTmMWy/HIf4Qznl2TavT9C2eE9101Rko4z42
ulleCDFa7AQdMOtGybOfAkAk0BXy60dM/Ww+IwCS+5aJ96VLfOtL2Qk0N+2U/uy6NL2qdbC7CD31
4nKUK9X2JLMJnqu2CT5TsoTBL8pcvoMlpcDEa6KTPujJTkmrIvVqjVY+l3NX9skq9O6yMqdwB7c2
7BxdHUJBbkKOMrdqyulTgVVxzitKZozmQh0UZ6Dm5mGycSZ2RuKaz3FTVg9QNGRQbbVds/dH9UNV
I9l36oYg3Zn93ri226hu3VjM4bbUTSnfxK2+qac2OU2q3iMMxdzEkfKgLW8jZVZix6C1jCuYQ/Q1
R7h1G8x58JxHZsfcl0wtPaRJtHxo+xaUnfnkUw0HeGJICkkIaR6/UkXlzD4LRHGDGWixV6epaZPK
gpbn+VLSm04wFtOPStjtJUIHdS8aLObEVIUuPEsAUX0kXyWDbP4Ia5HntI122mdZm4dbPgcjLyDp
hqpV6psQQlahfYr4u8az5cIWbpSa3XEeCfOPyTDjLty09vwDTZ5y2wk7/RGo4J6c1CzLRztIraPs
N/OzZYw6FTdVMdwWY5bdFFjBBvYW3De+zvzSG6bTZNJNH9sXNqr7faL7zQ+TuoWnZ5CvVLoBPgd6
YqLwnTu1gIIIh0IKONnQP+5XhyzRW5njXQTEqRUKtM4x6MEWqmKSX9S+8u+I1obHwJemT5lSTQc7
J1p3pME3CSfJz5FGCqvpZyxs4ENB1ek+r5xVHy3wiN0gHTt8Mj+NdCcoqkp2iF/iwNNnxh5rXKQG
AEn7+D4Hf32FqLlQPL5dLqDStfrnGvXgdCZ98z4QtBdDBssm7faqSFht4HErKUC3qpNvNtkhaAzV
LYRIPT6d78SpZHvd0E/7LjDOReWv2Zi3QREIASo45DQ4B+jrFqV6NLUkmNLulHC4Bu7OtrsPEbhs
kg5oqScXFuIeH4AbOPBpYksrhxiEkaRlpZvmTXPb+HJyrWIskUIkJdWEZ8L8jb2uuZisBp5jPiiB
7pBbrYtdmhntrc0ybXm8kI62ApCyJxhheAepKvFno6B3xTDCTsNdKEZTYnw3aeKqI1lkp/WV4B5V
rHnOX+h9QxpvnfQ0JyIaejn1r84KOtaNqt0p9UlVQTZ08WTeD63+LbO1+sawK0BBdZG7WgUGMob3
4dUZnLQhs9IN8QjzwLSQ61atdqUPPdtnOqX7srFsBx2BeoOWpd+VNM4vVEt1M+izuGjHoHwgbxMc
dPLLZ+LB9xHZkqtZDBShQ2DusCouxOxy4wSw/9TPvM1kAgEVhVLndnBIz+SMl9ByNXx+udS7INdW
C5meTas+TV0YbLRoMDx7nu0zx5XfPNBC1KBUQb6PcsIqwB1lrLRz2chPvlR+G3q7uw2EwI4Qj4qX
j4P23zwPDUKoGKjx0ai8LgGVtMV3QWQWp7od8bonvesYiZ6eSQD85ipEsMuBiGCWnO/qJBL5sajM
PihP4cgW16ZYVSYmHNQ/exao66ZB6wkZClYwZvjbVWWSJRiOWl99Stgp3KLTI7dsacD4+Cqvh7hf
hwBX4GXpUGMo9SBoWc0dDCtgnah+/6lwvnqVg8zQKVzLLZ2XcJO7Z5sp1mNhfbnVuzPNEryfyeVk
13BwP/UaN9pIG9ZyrhVvDrD7th8/4XKAWT8gCf1XwR/VqLX5GIEAfTU6HEuztG9bQLSuVsbPadL9
lJriTMp1PTKWp/v1Wurbb+bHdgppUuo/9dmVbnyP4uPHz/Jak//oYVZpGFUZyCKC2vl0aTuVYzut
12167+JZd4F2O4r7ELo7ljZP3YZO4snOGbb8OiXA6Q2oPMdE1llklO96lZCCFGauauMpAbOnuH5S
TKT5JlBcbpmozUFJSlrKyjxuZaCZkVrSTDZZ0GFHOdU3nBmM21TG1G3z8XtRVlvw632xvhALU6iE
ebM6xcr4EftSUU0nP4vGp05pOwdOa76xpHC+6CodUh/g4weriDSqOHZ70RbQtwOpGW6nvDS3nV3X
t1XV3w9Kk161U916UwWqEFfg5OHje12Nkddb1V4dRin10JC1nnCcL4nqzPFkz5bkdRNU/XnkaPnx
VVajnqmskJhcuiVt1H4wyt6OxEbvNSnrO+s0EWvfR5kkQ4pvOlwkhAVYeCj/Xkf+SPH63wSkfKSL
Xa73X6Sg/x3QH4bVL6/+nVj+DvBQW/zHQ/S9+FUt//pT/6jlDSTxCi2llDAN/vOrWt76a6nOGOBP
mFmL8dZ/aVyRuC55NwpG7AH05ywq93/RKDS9Qz0lPcUuQc3oT+Tyq0UFMRRJPpAti0EQIkAagt6O
FSKYAIdG8i8FxOkNxf7B0xvQ+ag0Mdvu8jD1KvKLVKusRyF3EHyXJJEWh4c05YzJmTMCdFIjemsF
h6VYEldmGj5PIEgPYVjRoZpXl0qHQ0wkcZQKKL0eqnQ6JxFZJs6/ayMqK9yB6HPE1JROGppAVlvL
UOpK5CtRhi2dX7vS1DVe5kd3RiY3Lt7nQGZjZfh72P9f5Tdvt7PlmrQMA3RC3kWbAV01b18d0HgI
vxPxtl/KiafZ6Ytq5V85N/2pBfL6QqtVo7PHORJ+GmyAwXytY4ivIrPP7C5vV6a/H4anIehcRhfQ
m7cP03ZalIOACjaQQ4VTD83ggXs9KyhchtPb70T5k+Ivmm7oEJSO3l7GDEvcfcoME3nR2V6QppcF
Dbx+ZOzsrn7q6+5UN8rGSkg3x7Nyn4nx7pcJevf3pX5FXb1dG1+fc3FgWRoWKLhSMFrdQNErdhmD
eLaT4ioFU309t3QzJT0OFP2A/8PHl1u1NP/n9eA4ImaDz0cO++31YP9qbHmLq0pXTW5RRc9hFpAw
CcTs+Kl1SzmYNIah34Mqf+nN6vHj6wMXe//GbZt6KGpV9pyFpPQmw6zlo6TPuh9tIrs8QFW5SaVZ
3ehm/BJ05XwP//Uennm+y/pSc2orfcaN5UWL0qtSbWMnzMrGoxXQhuRMZgUMv37X6eKmiiDQWtmV
kMybOU5eZBgWtOnDdp1o154GCblZB/uY9lz/kEHhvEsUpXRIFv3oUylya5l/Tb52P2uJ5uRIeQyl
+pr45pEuw/uiNu6FzJV1KzhxaktdPCifLdA+Dk0ujbdcbWjxhFhug/pm4wS5dRzwTqblSLnXu+DZ
x3+QNnb5i5hiDnPLXxmJajzK/tjSdIDtTBqKem82owp3jEulTV7SvqImHs20871eF0iaGn51STwX
xep93IAHen0yNdavJ9Dhl3q1rHmRlGxyaRgPslUl11HSPGHGxFNZ8ThfQx13h3EQnoS31wbB8k2l
DRkEYfOLZDX55xaij4cNg+0WOAeC7wEibiS9xhM1SEZ9Motwz57N1LoBDHJjxG2xT5piviaItbeT
ISiDAHxiDZ+v6U7uXSsMsZbVgggHO9xJ2HluFCNfMCM2bBEJd9HZ0u7LJHtOJu0TKRPVs63myc/C
dMOpWMNOJZ9Oy3f1rfwqbi3hpGMa3na2v4FGrLhdKRrXKDLZ60kdbvSQPKXezHA9lpf8+hpHvQHr
L/CJCttgOll4M29kxG8e3cj2NldyezeFsu2KyLqxw9TeGfU07aoJ3lIZRs+cq2NXS9pyS2e5cAJs
NjYNwdx2aLR5XxTGfZGaxmUhGAoQrY3LgdcQ4ia2rfG82VBlmK79wKdbUdISz4BI5foZf/Rztjia
dF/EUD6poXXxeu9pYOU7Obcu8mzukepgodarL6YvHTFpLUmuM12x7ACxXoUvJjr2Lf4hqhs0E2Yx
itX/7KK+3Yh4qvZJn95nZlTsRDGqm0jjvqkGzFt6eZ6gN8ueEZsJaCh7RM5BKk+BSOzYYRRstTif
dhBTGDV5+zQbDAD6VF+kQM93xVQ/caRNNiOpLGeQ0tKFFEPLSj2yvdoR2RxbubcV/CeinjuT4oqf
9vOrZdLIPb94wNTQhT5GvY7pjjULSVSwMk4v6QD9Qp9f3dnCmbLkxeiZZOmcPeMIdBMOyrXqD7eV
bB+zDvPMBFOY60pjwCNosXeRrzZ0fer3ZGBt0rmj8IQwb/IcF688jSynze0bZdLusWtrHNUMnjWb
FzMVCtfw6ydDLa7AYj1JEm+KkttnWuk7Tx74YMrMY6p2uLRFmdN1aIWToyc0jxr9MkWt+XtPbdQd
hTjKMwpAP5OOnBFGsojiqAUwJ5uUYgxTlp6cYxMq0mZZfNvWSjzSyE9xpt7XUcmkhb9NmYeBL/th
4Si1D1dSAqWvkhBBBAjwWmfJmKExHMqoHQ9jVgovMyX4X9TrHMXSwxut7Waa3wI+p9XwaYyGm5Ql
Kb6WZ+5pSAVTtEyfqZ7yBBnWAU40B1s6xmHK90X2PZvDi0QXkWuXzPgmrp9qK8RKtnuqs/oJ0jrv
Hg8l1zJrFmWLcSJC7rsQ4Usa4R73Ok+l0jpmqTzvuhguWQBE2q3Jfu1L0TMr8C7w6MhVXdFLx3FC
LR5I9sFGO7QVxZQ84DCbfuotH1i17MfTLrX9nzJYNk8l0U39jJ/yZfU+TTLNYcv0vzUx3iHGEvb5
9rI0VqNypVl4DWCoYCg7ZFPVhnzdcKsgOcFEpBvvhMYiGA9KsqnJsVwsNB5nqBnaPnWFCWWRKu1J
HgsvraVv0xiEd5rIVDdm/d5T3so52BVPJoQjpg311CvS0+VWCWb1QZkjfxnQU33ZWxMrrZZQy2pD
SQZtHRr8JMWtfaZzy3g7TTtKbdzE1LPSZ9p9HQJSmseud1sOsTRr4gH9uU7D8DaR0J0YtfGN01bi
6UrWeIPdUEQMNfkJkpJxiSlgiduIXH5RJDHuRO5P11JKcyyeUOFzE0jJA3KAb2SJu8jFJ4nvF8vo
srB0kDbqoKibfqj0HyWH532kIEVIAiYLGgtmeBCkmxEDDQ9fPLG1ql5+gjf1PI5sz8vihCnzeNDY
sAU+gexU9dPrtkjcej8NtbrJm7h0G3nZFxO/vsSVAGsBYdxoM+Mwt5gGJQuGBgPPUzOjvtSVlsZp
DsZG30Zfi5wV/HWNSCLzhn7g/FHK4+cgLf0DmhHF4SAdbVnilz0lPaZ9kTqxaVHZYD0eKRC4pAFe
ulK9K7Xuui6s73qYfsmt5DLBAcSZZ6KEZsR6psgzyFG9rOKOwoRTWeK2XQRgqpBT0LVLAVNLsuly
rOTkahotDiq+qL2CQq3DpLtQk/4xpmtyq6Yy0u3RGO/QssVuMzTjIS9Z1okon0S+PCZIQC7KfEyT
av7aRTZc2PA5wt6Shq3oZYEou0q1TNolwHgNFzDleJrM5LmKeZt092gbQ/TnUCxvsxhLoEge2wJ6
J4Nyh86zyu5oVIvNfJzDTSpYq2hgPw5ciUUzfhmQ5rlzBKSH3rfoTIT62j/7JiQny4j2ADgG9RWO
gasAEbRk0+HRB1TZ6m/DyPJorz1oen/vJxRMSwXPsAAzXIfeOo945NpspU+KVT3RQLmzEupWmc5+
PusaIRses3Jd4URQbeN6fgyAIjrYySlu2DQXfit/N0QrYbAgfea0+2iU9WWlCIRMowERLTgpTfeD
asQeDQKFHIZ1n/ovZR23bphFlOgrwrS0H28MKteHjKY6XG1YuElvXgxL7D5AjXSWMWfE+g2CsdKN
tcX+MGWFbNrkdhKlmTo1Tgi0amlEjSkZwWhoZncQtKtnZTK6UknHdiepZxqG3h1QSemSlSFegYRP
rYKz/q+NHkVplWYTCcmjliFt4HQTpCnmxWwFL3HJ6snG+vJx6P+ail59WFrVAFyQgGBIaaujh9pp
eVv5qeTly5vi4+gX9KLM91po40zczF86YV1UMbtKluq73hc3SzipzizoGf3kbttyAFBm9twlZpIH
QqDlK9cEA5OWPI8hW2nGGkJ59GKiEtLEVn1RqOlLVdZPWkmk082ca2LtfhSs83ZDf0cUlURBbPtq
GKWbHumWqhM6LuGmNBM5ZAThjczsxAUv2TQpa0DYyy1RG4eW15iur0vbpf3siJr1OEjsT0lSS3tl
4Gs3uXFTzvyfHKSexlhpjoWtoj1sBqwz7IA9eUYTe/h7Z+TMFQxsDAPZ9s04hnSC2tSXsUMpWVgx
7sLag13BtidpCewaj6PKc2cOibeEW1pUPeEF1W4Inv1DEBvz19fP90dJtWOR8c+H/Lj/Xt5t97NY
ONXN+lf9L0y5kfb6ZZy/S7ldFxCsf9b1t/bXjNvrD/2TcVP/Ari/cJFIuBHyLf3e/7C2VaByCMkJ
DVhkESyw1v3DpzT/opuT3Cyt7yDmF4vpfxJu5l8LNYADPAbUNEuREvwDPuVrivfNrHzVS6DD1cgK
qGJd4evF0JijClS3M7XmFGMq9yVMxl2npxDFMn1QDoM0aPdZZRY/OdyYd3hes4lpscSeO3RfzCBR
8U5JuksVW2Umnpo+0FaSxn9nt/5o/P33Btf/u9RrDr8fjbXHb+DS/+MyatvmP77lP/7j5mcfNb8O
u9ef/3fYGYw6CrdIwvBTWTJo/w47enXpnGUE0UgL9fDfYWf9RQWfygoO0OQtqeT/O+5gYMNzAg6C
OuSVqv0n427FCiK+4OqUq4lvYL0jN1glvuIympRIBLIXSy3EgkJPHrRckyeW8EC9i7Ewo2xfhAej
iBTKwUbRN07c+DigDxYhAufOdiRoHZTvRRdG6IKV5FM0TTkQAeyUb9RWqVlLVZSbTmZk0iXW5l9F
0I/PUPvMks5QPKUsWa9/gkvqvF8+y2+SeqvS1OvDQVlGk0cow+td659QWoP1HMbZC7DD/Iajl/Iy
KqZ0RW8Y2llb0pZkUK5cSKDwHm2yp4pja3P0NFf9Bb2ZRvt3UPVHk+f/BwYo5aVfvtS7xfrvCXTV
fX9LAH39qX+mDTThpdEBTBoH8aUM8u+0Uf5C4c66u5DHOMwvtYl/Vmv9L5KZKCFpxGfO0IP977TR
/qIzG7orgTTFc2bXn0yb984I9NkzInX6c9lLyPW/jdvqyWj9EnstL5q0rTnFkb1pRonMFFPFJm79
TmNG9TiEdnuVKvVgQPtt0h2NG5cRTk54cho6YvLWmu5zeGa0JGT6/A1ju/CqHYb8ajblOMWJsqrA
cPhhd6uO9ZWW2f+HvfPYkhtL0vSr1HJmAR5osRyHixAeJIPMCIoNTiQFtNZ4+vluMFl0RyAdzexd
d236VCczaQ7ArjCzX+hvY0l1njIvDN/6oze9k8JQcX10UMq7egzSDUhKk4sNYFfIjemILh9S9dkO
um33ONkZPV25pZBPvPRqaP6yFvmt9P4ffzaIGdLfy9v+SO3HMPuCe8jz6dAE3/51qL5lT1/D7Nv5
MSH+qp/5rpC5BjRNBujcPyBEneY7XC1mBNw0OAme1YN+5rv2Ct4JktZIhwl6y0m6q68YQ7EEHO4u
iOUiofsbt5MX40CmZ1ShUAvA0XCJmtcMWFJWNnBjyH9dRheiTzOyzHQ6LEsLp0aOIapj9UGPNe0x
oqEMi7av7bddk9QPMjAvGQtGKjfm63vdqMqIBrYR0Wuz5E02DPmRQ6gJsIhWfdjT+M+mvda+H5s8
HXctkNyrqFZX8HmqONdO71s8kYZ4kOCSICcBwfJ8AYeOZFl6lMVbyul66492+lYvII9EEeIixljX
G6+u6RA6WKHLY57caVWt38P1ig+0IPFZ1GCfUEu8jRK9v0lEudQG2IeavrHzpnq8arKqvjpJpYXz
bF4s8psZDCskguDLsc2d/2bMXWUDx2G0RbHY3jf9NOz8Pn3sp6xzwxSztsZDk+hyTGXhRVGZwsyk
WNS4IM/GmXwkBwqmGm2dLlIf4mh8LPoG/69WZTYhlHfMytxHKP26DNfCfdFmzhrCZD6cE89tQYVA
f8mE7ztXpbDKAlPhjp9QZJW1M7UAFUhdyT4Oita6iRFYd3JN3ycYzOmgSJG0i0cVxaOxoWECxPg2
oH+20Yr4S5EC9o00gA+XX9JMQ4FzikEvXj2QQuCw8nlmNfWEK0XaZhYvCThud9fSBqroYjE93HT4
N5Yo9CYR4G3U/eThRk3NY6J9ZYaPuzI+nZ6xHdWD5KeHhP93au2tZmVMjj+NdrTBCqMAuFbW0j50
3lftGgNj4eUK0WLYzVyQOMtmP70MoixLaSdtaykXKlBVus2xMnedeOppnE7FCh5qprUh3pVJBcb1
yeK+JUqdWRYbne60DnBpjITGfW8nt/JYRIe86xnTp7F3R4fiz7aJMEZnELuz4wn9QORP0AFq8Yyt
TfPQeF2y8rNevgZ+FUR5RJdsBTq+mOqfMG6Yc1Q0CflVQOk7d9IDALtFU12xx+bbUQI48Jwyv3VW
/q+4ChpsKH9/XtJVa/AT/dcjNrJh9q/rOqGiOj8lxV/w85TUX5Gj4moHjwi6pRDS+1lM6RTqGJLQ
1oK39Hzg/ftWaL9CPtjAaw8xgr9E438W8UIzHlsRan/B20Nc9neOyXkOAcgwYaIBzRGuFdRn5zk0
TlVVDLXpbGsd52Ok4Wo3q03MRw+ouX8/eU0LZ8ECyoSqEX9O7gMGFeJs2co1tsDobXnI4RgtIyc/
2pkMG3ZOUD9ejjTT/BAtaJttDal7KKUgT83ZXXeYsCnyQh5r6gM305zbzn7M0qHfKqMe71OMthAf
6K5NuMpbjxHqaA001OS3DDDzz6n2vfPfYYwUQZxhOIzlDkbkzkbTYtXtdC3dBWuCqvNjUvxeSm3q
WZWC256DfiK7So2+V4DYjzT5prqUXa3PxSYyica1N24lzpjd5bc001MTtSaePOJ2hKEVBcGz19TJ
BpJwpU8QN3G2qM0b8Cbye7/svieqk9ybQ3XXe4FwEerzuyBkjDhoyk4fTeeuow7IYBJsyyLahqF9
H+Dpg/qJ5moIw8J1uCu6x0GK+32oKCOAB5NaYgKIZaSCnuE7n0fYGUlc5O/7yrwfunrYNbDEsTqa
dLdFg2pnWOEhNuSAYSiDESzu4RBWDkgov9jVeZF8qCvJ1YYuXLljLZTfXBs1PsQP05f51QGyu9+H
cYMomN0O2woGk6uN8dcsQcY5pLmxbWv/Y9pAXVNq7yh7zk2CAd6mKBBauvx1Zmoaz18HgUi+Cvdh
VeCaZ0szRy0LKIuzxTseX6Weed1YDGK0iM43Ju4Nk3fZ2YUqDDFFx+ergXKiV/htlR/6zqxWrjQv
dgqktU5+zpyV7ugt3K0Od2RHuD/5WulvO40ms9Y+Vv30exqnPx5edBa5OSINxFzn/OEhG+MN3jn2
tqTvv3H6ptv5hdmtrICFiRFgfiDASIIKWzV5doSmejEmmO3CCEsglHVD81ljIulaYXuXSkO38aMJ
VXxbuykCDQtBxbgZrWLcThvTCoyrGoNsjLGs+mAO6btCE5IHSXeVZdZXEPxMPp27NlG8u6lHwFjS
2j2if92uyMODpEMpxINQ2jgdI8ywc8vAeagMKE9erd8y20GYlCnDpvQDBsRhke+gvGxGM21AIWxt
JWyvsXxOtwz6q20qWYfMDtKdPtSVayXekyRHX+Os/+T7cnm0GdFKjj9t7QEdKQPA7iYOH7pQOOGa
JTKJOWMj4gS7OAMQ43TZmibpYi5TiGFVI6QHed3nnzMYkrI34wQrahSVdvgM5JE/ITxn5FeNgUhL
F+S3ihyY9CUCacPclfvfsE0M2+34z370g/8W7UjJelZHse0JRrRFiQBiFcG88x9jOUWLqpBnb63K
DjYM901M6nPGgl9gthZMWoHuNGv37cWgCCpBiqGV/+wPc3pZk6c+ZZMgaOZTZDbO3je7ZqNX5R0c
QNiceKyRbZ9W9hBxzp2WjOJRIQYgQqrDs6coOn/UrKdV1WHxva2N9rqmNbVDdDw+dLzTvJMcV6rb
z1Y+ScDKrM+jHIe3aWfA7pOClXJjRtD4saBpSXITolfASGO2m3mNMeVIe4CUrHrdHVO5cz0Z4E5g
gSGTS5BeEy0Gt/SH6sarogFoS2PvVEt6XXArubFNYGctJDzQASsl6jNSc/6SyEso8qIQkkVL4vTT
xBi1IdXJXuOknzQL5cNkfD3G0JV7c09/TmHxyMUh17VrTXMnE1AEfursFkbY7iLIZNvY54xS5G4z
qihW5IXzqU41w03qIGVs+y5Uq5qxceQcBmfib0Op1bUyE7HjFlpvdFfavb0DSfppCMet71SYl8dP
ptw5G2kkO0BIxH10BbrO22gQed02D6NNI5WCrRk8MXtFtmUa93WuTEfLf1NaGbPfFJO9zK9vJbls
t30qoeDMi/ZRntqaY2ltAe2grlkmtNf0N5ezbumksBCtEbsq1zxntqnS2Cuy1rPgQkdOt9VaiW5f
s1Ob8AGIXvVjC/+touR/fANPjFkuFCR59hQKMd0f7r/C4pfC+FcFYr965rrQkhZY+2dw/s8KxH6F
dKQYzdBZoktzammqvuLfZMwCMFE46arar740VlcomdBEUdBnA2fxWzZ3L/rStAiR4Bdod9yECTbb
jvNRjaDepMq2QBziA2T33B0aTrIN1nTcK+LBLkGbTq5TJeUjihry+0rXvWsksOxbaJHFBiTAR6/X
wZ+VsQ2Bn5vZlxxxG9SEArZdJCCVdNMbWrCvO6l3u3Bqd1MmN190NTYf2tbHMLUHgfgpTjL7jouH
+U0K/SjZeKVdXg+DilH8ENvmXT+a5n7EAWgztmmw58WAt+7z3vtk1cr0/uQbLlRL8wNDvBbOJ9r/
EF8Yqc02zCrxJ0i+qrJFlMjDRFTLt0nWFTuj1srt4Gf5dQ0EYJdKRvrj5vmfJXW2QMjnv19Sbls9
fXk6p8IIHNPPot7GztqxGKIzimQKKerLn0vKeQVBhn8MUXRm96awpER+YnZED5fGGwfNz6JeecVf
J6ZA4PmRNoXo9Bu9b51fdnbsU/DS+hS8LLrF9CFnXdcRcRBAxqa6BVAjfWU0GLyOq74pbruiQh22
U81tblrZvoBW6GaT/GmiW3pLHWZxn0ckeEIBrNyOdq5QX9Sddh9K5uBOyIv0G71HEdXVi7p67ytd
hZW95wBXRPntSgmcOrnKFJcCupPDa5q8nrHLbZiYoJ5QxGNCdtcE4W0MUBJIczh9svUSxo3h9LW1
g1G3texAu9JzhbqLJrXGwuzaJN1G/lihS9RV/n5ovHYF0TQ/sMRSo8riZSAUxB4pblEndTASIJGH
4LKKYVhyk9tZ71I/PcpgagUMufiPNesLi3kgK5eW1/unP5/Ojyv+9Z9rS3tF19yCmUxd9ldX7Ofa
4o9Eowz6vxBz4mL7a4xqvcKOXnTahGrej17Gz7XFHylUeeL+S5vjN2lmM46muMhyT2RpMYqhwc+R
ep4sSlSY1oS+3XZqHOmA5vYVjHwH3Zz+uzpNALT+MAu/5t7Xf6l95dpRQvmaljQgvtTe5lN1ZBdX
7+jL7BNJ0++M5sed/z+799nuzZf/+937vQC77Nq6eWrCtj5PNP7Dn4mmQlpEnEhIYwFSZUz4axPX
XqG/JwN4F9qLomt7mmgG/5By4DmpuFD92sRBwJCE4K74NxDNxVvsNzbxJZiLAGwwwQSHQ1qLTf5k
V0pD5mZRBqW2KD3LHS1Q+cOTP/jNVeYA764Nmm83o1aFH7jZs11KJtYL/lbVaVlGEWpHGKB/BGwd
7b3JAurMrKZK6rdKL2+aNpe2toWNloc8lRb193k/uU0U/eXr9VvJ+L9hZECfSrhrXEjJZwDWD0vq
f/2fffXEtP3/nmbmX3/DSW7C6eNSjDrDj1T69wVDewU6SJxXzNWZKojB3s/ZOjd9YFu0zNDyIxM1
0vbnJmi/YmuEEQmeBPE52HO/k5vk+Nn9gj1QDDdN2tU0b7nKnKdmPMR1M7CCtvi8YOdUprobaJO8
01AJ3Jy8poVr8Iupt4gF6w/kGBgYEMez/VZDTk4ZItwGo3rqr6x6h+Q7TI440F0NRz0fTNcm6/zI
rUz8kIuGttqQ7G2g0RsaUeijfg/xAhVKhs7W1hkDy2GwRUz6aMWysb/8Y5+5peetBOiJ3P5gOiML
x2Xi/MWodmNxXdK0bZ1bj348oVfT2cnRtoO7nObSUHTYQxf2A84koNTLK1kes0M0wPdIa1veIMqM
f0OLdm+p2X+iZ/eHVYWoWEBlSC00ggaj1baqHZXbaJK2MdS8/QBl6+AH1g2NoGEDBQmOR5/Z2+i1
2tSZm9Ew9+2qdHtQ9/B18nCvqNGNLUe3FQNULQy/BjaWvaUzHDw6cXbp3Rgesv3PL+Y/+0CYZ6er
WMwT/n4T+H8cSdVTcg4hE//Jj1XP0OGVAHZwe6Hbf1qo46Twiq2Atf0LkfnXmpf4b3R2CeoGqnF6
2WIa/teil3QQZMy/+OccRtBE2St+40Q6r0hp22IywYlED49ROIPJWZ8M6x2rcYJePcL1hdETbEI0
Oj7mICLjH+nytx1a9qmT/eVlpNkymnxPjy3occcYR2fcpH0oE8lmglj6uipvJX1NmP28AHgZb7af
DQr8t0QjXmO9AY923SVbb/gLhvy3D7UUhB44rU9QgFw6ZkVZoeuRIWFsf5QVfRsln9X0S6VEhwBK
00lSLWyZ4u382oR+PA1HA7cUdk3OgdnTQGQIsU701WNW29clfEm2H2Qztr8dBZlvwe8BU86ZMmvp
Jx2N3hw3pqM/dP0fzehB3pTh3MRJrV1dDiUSa/ZAQlHcUTQONVJ5Fsqi55v5SaUfy161XctKpu0A
1/NHXfY73wfRCG5uCm49zIxn6d3lagHeTdOPWV+i4d4Zf7R+H+ymwi7gSNdrIJa53JdYTmCimIgw
bwQtNFfL72xfKgVS7ggwFIKZBAn9Ie9z9PwGxl9wNhjdJpvQqLpwY/edfBPHPlZAVTrEHC9ObYCk
MjDcgRRfJW4Hp/ypjfrC3ytGIzhpQRT9kQ/N5Ia4Jn0PygpPtJAB1Cc/tNT2bTf2zhUK1rGxi9Gk
XZOUmMtpPz+e6I2QiQKtMNeUaOseuSIcRo5aKAe7Rilf63HobwPJ1q+gkrqDJ71J9fZz4TXTTVJL
EOIrW1ub54pFNUsdByQYrAfGe0Lfgj8/uUSbhVeaTcdLVjVJgf8pb3SnuUPlD8TpGO3pju8QIhWq
m9cB3caVlbj0EigWWSLgfk2V/3MeXkcO38O1zjjqTLtdzS8AzyrvaqwYdnrTJLDxgerZcrl1zOg6
lirtjWEN5kp7Y+FX0IniLslJQFmN6Nf5r2ho7qRUSsYRJlL50UQH9ooL4qeui+IrWvL9bkyQz2vH
qT1IZVOg1BsqV/WQSNe/uY450zjCxPwPFxOwVOe/o9CcWuvtXLo149E8jI41vJ8MRAMuR5nB/9j/
CMMNl63JRD/oh3zvyTdnul9rtdpKt5W/tbzpZrCKr04sMW9k8MKYk7mJAkqtrMI7//3l2C92KhEa
yw0AsTbHsbiAn6bbgHl5X/mTdGsrN5VC98r8waX6r29S5wH02SEyTn4lx2ov3arqfTre4AzfOtey
sbIVig31bNWg7yO6z8ik00th4z1/jDyxlNapHee2gZruKqHxXpeqPdzNiMoSYXjfTtYMO16cjrOQ
s9wADFmldWw5t9abpPykqA92/FBrD5c/z4uTcRZkVlL3MYLvXW46t778uc8YnV33yf3lEAvPweUN
bopQCOTQmn0gelN1LOlhcJSkyY1823XU1h38+07r9pcjLeTaWaTZR+prmgPqFATHFuH03LAPbTh8
uBxiIQ/ETZSeGfc+mD2zm0QJ235Iyyg49tjBHrqpvLZjv95lvnkbe7gI1lhyrGyZS0/FYc/MSXRf
4MCcp16HnURTFg0h/Qodjf5TZVpvLz/VWohZqtFEHsu8JERFUxnKbeVvCmPtSilW+mwJgcaGwoOS
k8H9exYEsmlb4QMXHFmont/d2PQKOc4b0gC0sV2+R292e/m5llIPHSJmRXSuGKTNNp9WHks10Qjp
q3dYUYmsk/r7sP5N3X6xv7J5/zvOPMWVwomszuiDoxlXB2h+HSV3ulb3vyg2RBDulbBmUPNCkPA8
D6B7VKHREUR5Y2a7XMf/MXnTIeaAEqyE1PrlV7f4tU6izRI9RR58CvMxOKZ0ydQ2vVEq+WuKUEdO
48GLlE1Vw3Lurd3lsHMXzB+v8iTu7GarjGYnxR5xq+CdXDaH2mm3fnmDVWGgqh8R5gFbYIAtqDZh
27ppfBsk3/zgKq09N5Q+99VdGn7pOx0wZXPn9x3DyB26LPvUiQ+1hp1ojri27W8UtCiq8R/sdKdf
SHzBk2O2QSPIRqMjOBbY7SjcKXiF2wEYn5E+XX5NS9vQaaRZYvdojbQGCoDHoIWzXbwup+CrX33w
Q9TVgTm7l6PNwKPP9wfQQUgI0F5jID2Hl6PsKvXWpAVHEB6byb6q8+9O/VlBM3sa209aZ//hU5AO
5Ucp2qYG2lf3UYHmdTXS3gcgmN1E3b1JK1UDumhbe99YAzAtHGNnP3D25r2oDeTKdtj588TZy1ww
X7eDzFBuGteO5aW9Elww7WxKL2rK2cII5cFUilYJEBhLqm2LwN+m1fX0+vIrX9q5TqPMlsHYmQEA
oYFlED7VLchT6XMz6jcpkvSXAy0+DmM+2CiwR6EanedslNRGTHEcHGP5D3yEtp265k259G2gX/8V
gSroPEIoR1NfdTxKg3NQjMa7Xd3/k3uMxbdg0oUrllDvPQ/S5g3A7XAKjp5y74/aVS6X4AuLlbJ7
8VEw5wVMAqAaHPp5lDwsMq3AFvkoUh812GL63BcrtcliDCHwSXUihtbiz082EdXMZRO7quAYZXfe
pCEnf4iMcuVgfFkAcZgILeqfUWbvS8NMw7DLIDwOaiZv0kZXt7XpB9eTR3sURbQ7Uys+FiHS377x
yaibdOdr1W/aOD7v9ac/Ypbkg+FrHmyh4DgN4D4xhXCAlobaJhwHY4N9qdAVW2vSLO2cbGhU4HQu
GAvMblNeOMqI9fAJr9OxA+SHeAYQa119M767vLAWV/BJoNl1xxjMtuossSXh7SFpTwZ9IQ6paVxT
kFwLNLvCR6Jq6QY7OObO+wbxqQHEj6Hd2MWawONiZqK8ANdCjAfNWfZztjmIrEvBMZMeMARCYelB
CtcuAItPAyqUkY3oBc1VdFu11PpKikLo3d8tELFx9NpBcl+HWnj5+8woTD8ONYgFOKCKLgC95POF
NrQZAul1GB47zdyUY7O100PZ32V/xgHtj+xqcGV8cgGbZ3uE2DbSyhJceJsMzZneMNXSmefMwsd9
EoXWIB7UeWi0h4D6a20rWar7z2LMUkOtwHAMBjFMXTpwC7ZuzDHcFXt8QK7Gsj5IyVdYFLvLL3bh
RIHQwl6s0GKh6zDbWuB64h5g+OHR9vr7CNMXNAKCzeUYiy9PzPtUtD6MF/r2ntU2Up2l4dFrDcY3
D2gB7iqvXEmRxSc5iTLbK1oTu+6BCd4xAHHfWuhy06W7/CBLIehCgUiFlUkeij8/2e1zgEgDzhjh
cbLv2qza+525EmFhQVGo0l1n1gmm0JzlgNMFwsihDo+V/Biqd/2QvwsE2iJZaSwufRK2BrwCBc2U
FXz+JKHm1UFSGuSz+U1P30n9Q5OsXfMWihKGLb9izNZMXjP9gKobHvVgam/8WCuB/urFgZb+TVpY
HyJ0iO7xnbrvI0SJL3+pteebvcdmkkup7YgNJ9rpHiPjU+N8vxxiRgp43pLOnm+WDZMdKjgJmeFR
uq0V82BcmeNm6jaeH220b+lY4kR40Nt+Q+llpWsvdylRTl+ueAEnqdioWt8GvRYe4zbZIDdQGh/C
VN448ZfLT7kYh+uzBRWZR567LOhFa8dyYHCJ+mgO6HHu9PIPWX73D4IIHhU2qCZhZm8yHxDB1cWh
qFlXWBeFrmKhWrKSEotPchJk9sbMTJEY8lsciKPTA0MN35mVCjUOpVKst3T7H6xkcMHcXTh7ASLP
wlmxLqUlbrpHK0gQGS62ZnOTlFhI4fFy+e0tXJKYEOB5A7NXNJ1mJz3Sh2VbWZwbFZBhbtRq1Ltm
2G71odqk7QqNaukgPos22zmU0fNwgiPaVG2tD6lUbarkXgE4pm+C+raNhPDvQ5+z/Vo7H6eicdRX
3uzivsIUTQaGCv1l3prKBhQUFYs9Eq5bvhPUM7cde6Sy5U7fVorjbZJSm7bVGPeH3CvqlWRd3FpO
ws+2FqdUlUYRr1tyxk2LtKonPay2YZ/vM7P+G30wwW1nBwXGNfuoUxpgldxWYoNuNpL0puzQxxvu
ovRjKAhl1QfrQcmvuRVtmaetFDULvSuUViCvYWrE5OcFMVs2aYoFbXh8HPN6E8DeS7rAzeNba9D2
mvUP6rSzcGLhnmxleYSOelIRTh6SjWHdJ9W3KXq8vEaWPtrpI82KF1+XBksdiFF0N3n+FLb3o7Hy
1paW4WmIWVfDlhDZLzsRApr9XabuSunKHr/Vaw7zi/dEXZAd6PAAyNZn78vzlA6bOfK/xu6PKzGW
ZO98xPyiVvraBsVRzlDAzbrrJo5fX36Ly6HRpicrxC1oHrroE03JxZGeFr52bU6wSp0eommoFPbB
khMYh15ZHejvIUBb1f3BTFN/5T0vnrvUNUwCQYPhQDp70ZGEzi4W1zy/ep+bY76PW9iGnfY1Das7
jQ+gSdO1aBtqhbxLpEPXX4eZvDJiWkyokx8x68TITQW7Xh/CY6nc4Vqykev71WHZ4jqE3G6BoBMi
JLM9wDZq1A6bnAtUpcQuOHXz2jD9bNcmk3EdF+hSINZ9KxuFvnLoL6YyRHdwzIzQsHo9X5Fmr6d5
lxC4KRL5Run0Q6Tg2m1nZre1fAM59nIYr1dyS+ybL3Y84bUhwy+AY6ieB22LsYuStmRbN6S7tnyI
uytV2+VNs8fq2KEf2dqPXqzvQiXZ0VXadZ8u/wDxUC/jo0vA0Ivr/bPgyMk21MOpbM1OVCmRd2eh
QcN4auXkWkwa41eIWdLYCGibVU+JIuePU1GiTHKnYbd3+TkWs+ZXkHnbqwoCcOYBQaS0QKH5GMXv
B6sFoBfed+GXJFnJlaVrFckpFAAM7Nfmt4/J8/RqdAqeKb2ZxhFS9w3d5iBdOXUXUxL5BVRtwBcx
0zvPjk6ZgPaZpORgjxtgXK5lfE6MbKuE6+tu8ZGAP5pAN0XfcJaJShJVYzIQKxqwdwzRX82/F+oI
MHFtK1tMCIi8MGqBmIAzOX8qB6nUpsCy85gnNW6KX4Nxr7Z727idEs+9duzCZdgWNtkGngvE6o2Z
dft+/Ho5YdZ+hPjzk8TPkESrQ4WFF0VPQYWVWngzhX9ejrGYlHSJRBMAAN7cxDq1i0AGwhEe0bXY
GPYVMk5uUL71g72FZPe0Em35iX5FmyWL78WTUVbU6UYATAKCea3Aib6//EiL+8XJI82vFJmOLWnC
t2vU0jW9z37xj1bySYTZQYdnLErkNS8ta3FHfOen3i7AewHdZdd5rCZ/ZXeacZx/FLQ0t/79kWbb
UztYUYWrGT22yHPV4U0cYxlcv8nDazEKasObYsjjjSG/i+DsGVq7DfJm45OR8RrkZ+XdzjcVfPz6
KEx58iCJ3Mi697x4c/nrLaYImiPAbABY0Zc6T3oUz53ASkZ2ybD9XrfWdD2Zxsds0PKVO9PiZnIS
aLa6yr40Bsw22bjiJyWNhd8nXi7od6LqefmR1iLNsl7xKh2MHJGyybgq1fyG0Q0wh22WP10OtPh1
Th5plvk45LaF1vRsGJPfb0LzWyxspy7HWPs+s9wf9bTHuIoYk/WQ4hqe1X8qcbr77wWZJTwYYUsL
ZNLM5qPE3ncQB6uXuOWvIiTvENWknpt9fznCxEsfSLRUSQ59NmEs832Uh2MTriTa8hv7FWj2+TU/
CxwMFmk4lOZtqn2zR3uHhuDKd1k8h23u3kBnEdl9vpyfHBZF01swnrl8D75hgeLSrA3Ib0T8FGNX
JaFya/vKmpjK8pP9ijlbqzniGx2ckJDhzJOsjDsyrhiKld1v8YQS/kygnrhizDeEQvYDKvuJqiL/
HiNlb3ZXevitk+Fl7IdMvv79zENF4hn6jtPhPCuyJmojZ3Do9QeZfMDcRN8WXtQf6jhfk1mb6Vz/
2NYZIAoKIVNXAPrnW13dxkjYgYkEkjRd1ehB2Bxa+MjXQX7Ii4PT7EUR2cf1Lu7GrTXdG1b7vmn1
mxqH+FiSY+Emf7j8/EurAm8zDaAZkpCAos9/k2p3k4M1e3gM8V3nKqdk3/F62Qztygpf2qoMMN5w
cByBZ5wtCmyWi2awk+iY+O9G/ztDsMvPsZQ1p3//bCuMAo/Ok5RGxzwD2WNuNCXexP6HYoTNzwGJ
2OXleIsVONhu4JkocjApmAUMYkMvp0Y8kNOXexQD9P0Um9omGiAw+4Uab+rE8d3SjJ1N4Q/px9EB
o3v5RyytR4FvAxpG29GcywlqWHjkhslDK/6j6ssuozDJfLwcY+nDoW8jNIcNjW1G/PnJPhNnU9tM
+EIfka56qKn28TdFK+FykKXNjC0ZEprgtYMtPg9ShuU45mMWHcs6Q7lLDjpXBg207YriS110HNYO
vPHLMZcyhpGsKcweYcPMB270hatRzsfoOMp3fv3QGQneLJ8UL3XT9G508pVHFEfYvKq1BHIbVhek
rjlrI0wcZhRBGx3tyHrErEhtP0Xq1ZBdhYP3VineUn+uZMdiRFNHz1sDQkqpdv5Sc00OEykxo2NX
77jzwEenbhkbN9d9WqYW+mrDx9Kw95df64zXLHY5pHlgPsA4YJbJUOs8bG0UaRHgU3RUvlh7Ha/M
9FZJ3PZP7xsdmkFxneFYjgcd/Qz5potvJhNNG+At/mo7/mXm8kOo6ZDiAYMFlvr8h/SACZPCL4Oj
Mx5bebvqSL3QGiYA9BjkT4Ul9bN6wsnSwK+txMcUnGTcU3I04Xa6kirvLbI4IKkf+uEbXrpuD2dO
k7zXY2uuZNTLBCY8k0mhBQWLc05JKAsLkaupDo6cNRsfA7OeiXynVG6DCt4n5oor8V4uUihg3CPY
vwWH0pgt0sRCgjZDr+RYWrhUd59rZA26/kti7oM0OlzOoqVYgrEMZRruPliD82+XFLj+IWDPIAql
EjV9P/2BvxlQaJx1frt/iB66AjIUWBoAqDkEymnxUYtzLgCS/j1GeNVJcG1ecxR6uRR14KdCRQPF
AbFXnz9OiodUOKW0gpqQ8Uj6UA6R6zyN5pOUfVM/OP1KRbyQGYRD10BgrcVc+TxclaqDUY/MLPIe
8RlJ2mreB93bq/G1nTtcqL5e/lhLC+EsnnoeTwKREmY1Zb5iJvvCU9yuMK6TwDrYSveogRv2h+9T
81m6TsJms9bRWGhDi5f762lnL7cKbMwk8Y0+SoF0ZWGUk0/e3rOKmzq8idDUdVpjVxf2ldc3e1XO
t0VnuNQAK6tj4ULAzxADIrhKss5XPn8JEHRwfRCdFdMZrtVGdXX58xg9jkl4qJPa1bRPY+tvOm3t
7Hx5CWBROg5obfql3Ctncb1UVnwnT9jmzHhjO92GEQ5z7rUUXmhKAKMH7CgICfQX5zlMuzY0xgS0
+zR+lQ+BvC2C0Y31wA10BZ/EzYNxbR4mVAulTV6vDDsXtgO2WZrvyCsyiXs+c052WrFBlKMf0rWy
vigoOiXRH1X1zYneRtGXlVwWO8v5Oc03PAkllvJJKNvCy1XqCVX2T9H4LTdeh2m+Mf131nTQzRvP
3uf5h5WYYn1ciDnvsuiTpRQMU1ivMU5sr1GEDPPbyDsMfzbVu8DAIkGHbkYH7bASeOlhGSHRdaHp
SZE9OyJ9r+J1DyydIDnq3Te5fIq/1eiv+nHr2s0fuu1jorBW7L8sOUAnQv3lU8KQpBg4f8NerlTt
OFAfD9VONHY9Wzi9Tq6arWyDCyPy80izu6sd15Pqiz5aOrUuLEap/pBhAUjJpTlwZt1cStxRvg2K
4K2qpofAeeeNw28DfPgNAqcEE4V1+rxtnOTTUHtTJIun7SRJQRkdq3nPAiBiatGaX97iEqUm4QYG
vIIsnr3Z0aunIFXGECpt7upac5UUb/yUUe5VqevxRrcfFR12reVtUYTdiSmhmsTHIJp2leqtFGQL
Rx7P/eu3zN69qXaR1ubM5TJahgXCNp7zFFvVBgvszdSmmyhAEH7tLFjaC0+Dzq68DrQsUc6zByvx
g4MpaZ9Ze7v/dnnZLD4agtDwsoDRUbWcJ3BdmAYkEoflOilXlX3Q8O1GyRdViOpbZG9xhHOjVr66
HHThNktpxHgH5hdXzfnEN8+61pQDhd5LAk1C+Ay7qaa1K6fY0to8jTI7TNRc8u0SiYcjhpOHJlCv
2vJe62k8rOEAFgMpbNxCuRyJJvHnJ8siHYyu9VqJ9KCRtgPOhzCmYX3XWYB7BSvwlVve4tvjsowo
Ghwg+j3n4ZrJsPsy12FRjSBkpvsxXzNcWnwgQXbkemzA+JilXtzWICmxpDmmJdpnxp0i5zvJv1nt
Li7dM1QxDfsZaPbm2lHKpkEEUgLjaKXBrkSvPxq6a6YE2Cd3Jj66w152oi+0HT5dTsK1h5ylx6AZ
ftWIc9icrqJpXyZvhTevgiXh5TiLn4u6ipYUQ1rkts4/l13AFfQQWjxyn3Ih62jptLscYeGKDLcC
JqIonkyKmvMIWlL1CVQRmA9qtmVI6nFTNpWPSYONB+Nma1g5asXnnx/xcDlQ4QZDT7hZemhJGfOP
YQ5EzW40gcQiJLPy0tZCzBJjRPMlgsYZHsfmXdQN29pPNuq4RkVfTIGTB5l9Gs3IZFXKYQL033Me
wbLuoXNMxdPlzyP+lkuva3YxKbjsojjAswxqtYmTclcOt/Hweohat4hWUmHtiWapgG84A2Fg5ce2
qO8wLb/Jg29D+UGNqneXH2oxEDoqdFnBDMnPZdTJntfGUqc0MqunxGNOLx+VUburZTQ4K/dyoMVM
OAk0O6CAcVWGL8rNWim4myuiAnSMz15WGiun0uJ3gp8KDApB6hfTuyotFCeL+U7oArijdoPbbfRH
EzFW0/Pg++WnWlyyJ7FmS0gBODpMEbgQS6+nN33myYd0tN80lvKtqtH5z9LxT1Oe8pWVu/jVUL1B
Q5ULK5SD851CqdVUD5BKPlpyk+8sH65InnnvM92A+h9Ew8oqXtz6hIUGCoMC8zN7ynqSR73EcfCY
WPRajTzmsIdjuJLzSxlC5xqtenQAVP7H+UNNlVdYRZH8gPqxhhvtfn0XXwsyW1hhbKd4e5KGsXLT
GAhaO5gsrumDLL0vQZyg00cLh4vR+ZN4RQk236HXUVta+V7pSlRApShfKUAXZjc6oN7/T9qXNTeO
I93+IkZwA0m8khQly5bsWlxdVS8I19IkwR3c+eu/A/edLgnmFaOqH2amYzrCKYCJRCLz5Dm/zCif
hce93c3lhFuX0upQ8sYC1i7/mgteRHlOQYbdgU8/FqAEnmjv7JiZ6eHAtCQswfG6G5YM1MG5Y4Hb
NKVIfpf4COqYzdEVmceocfPyZyrOOsWm8w8ICPLYlTMCNdDtphhEFRbY2O1jz+4tmgV47XWbNa71
rw3QlgWiWIyIKTtkQF+B0hQdrXaHQWtvjsrn2+d/LdagUvevAWVtFgGRTbqgyoSE5x4QQ28n7HIH
eqcC5Z3k0V7SjZO/mmq9KusYCNqy0nvtW+OMll08IxsmdU13da9VkGfTK18rx2yXmQLcsz141EsP
j7q6q+ovglTlH8RyyQKCjM9+jQrXvyHno9MnzMTtZHzF7CTlwk+yb7d3di2yolqP8UyAjMFGrJyh
Evq5o8kyNAHdUDePjdWGGl7+5VcgFuJ2oz3+Wn1846MX1pRdNWjl6KWF2JOaegQ2Sn2ekSnP79AE
2g1dHWkCyjkzkrJ+55nt3e2lroYLiKJaqMaC2wCU41fvDrCo1klpIyaVw154wfQn4Rvf6t+/ryyO
DTPOhoa/P7ECrMmVv6RbybEMm2/278KEcg60adFmd8QNYTdjlJlpZBr37dwfuP6xsj5B13wzeV09
eRcW5b+/SFw6MnLNWrAobn/PJ83zaZKFYHwKobv5kxvR7U8kt+jW+pS7qdA10xsXeCMHeHlpxKO8
NPpY/EFhBne6DalUVGVwtK4XxQxv0Pnr9EL20vBvnB//ZCIEtwaKwg5UM0Cap7Ls4GLIejEjZC1J
iBbcR/ApNu3HaYt1YvVI4aUEQLgsAyNxuF5LDxhFnugodOW8v++qKuDFx8UBYLeDPpJr+541gk4h
QYki7fezFHL//U+GQh66tyC7Rf9P+WSG09hpNeI1T8y/cyCd0ETpYfq2kZUohb+OT4WsBX01NRpb
VpHqZQUjYkBLzYK6Sr/POXgswUFbJZU/lhuxYuWgSe5eiuc8OHpRe7neVcBGQJZroCsNCFzAGX+0
ddyoJmgEZ/qJkPTY68fO3WrbyuOruD+QrpjKl8yooKpTIpTQHNH0TsMfBEXtznG0j22anSDTwcJS
d/Pf/3IIVoC0AxAK/hCVFRWa11NuT9krLiNHi7I2TqO3UYddCR9XNkxlH6Gy6MWM84cODcrZZscM
VKvJdBqh+JR64R94iexTgC0NzRC1S8lG5HBWPPAHe3nt4xed3xA7iUym51Gljy9aE4NHfnJ+3ra7
ErWAp/1lV/lsne3li6fV/EHrAjs+6d5Lu0UosmYCy4KyjKRQevMSqfDG0mk+8gc6Ql6CdfeomA/T
BhRa/k7V/UAQioEDNFUwMaeso3WGXqcxjLgmUDo/K8hh3t6oNf/GcAEGXqFRTZG0X3vDZLQEA5Iu
f5BZIiga0sgBArNk72+bWXO6SzPKLdlaJcPDDeiHNAd9TR6Z3p15SKHwafPPty2txaVLS8rtiLJb
Y4kZC3LnSBsg+Z7r+ueJNGj2GX7p7XLr90cabdDD/dpCJTCVNroIYKnnDxZ9Ie7JgSRCk/gYtPlv
C5Px8eLap+7ctcgW+QPo5+0RzEka5IpR7Mk+ZY3woQS8EW9X/fvXstRWCR8s0rnMgn8v6NK6rA1a
yfHYF3/fXtfadYn9QyMRg0sox6lAvCUjNCs1BmRMCYSWW3wBSf+dPoozr7rvzRAN+k/xkyQoCS6V
vkXssuouQDZItWv0R1SRCMEGwVpLA1LNA8ivrcvQMUqM4UMnpnYxrLaAw+n77QVvmbSuPySIthj0
a2ByNIzHvEcuUoKckYPJo23v7LzeJXH1BzFf4jf+t0oljICvs6wHM8seMocHdeLEkSisyq9GQ/NF
kh+Kccg2TK66jxS+x0MdXDZqX7FeQBgrJIjYzHc92uwc5cnW2WgkrBrBDLYcjsKMr8qNNmltjUEV
tGHs/gWYzaR/3mxbrn4tPDvl/JOUiVBOd14nEP/T8eJLRzPIZgyX6d9YjVcnYI3mwWQb8Xj9NFzY
U455plVJWTawV6f8XdyM/lIfveVkpNFgtjudmX5h3WX5l3rrfb26l78Mq2N1VGt0EDlYKFgbd6WN
GUXH26H5/3Tb+detAFoor0ycN2U7va5gbTo5wN6gHu5WR5ELUE/tbxtZuzVB1ajLSSVcnergPOj7
3LQrYIQT4yET+f1gs5fbJtbWIQF1KLaC9gQM2teH2DGTEVUXmMiAkZ/LF5s+g5XvD2yAQAkzBfjF
b5rVJXjde5KmyHi7o4ZJv2IWPkf1/baVtQwAeON/rRjXK/HiAVw1Tow4L96V1rKbOjDLFUeikY0L
RdEmf8UiSmTzv5aUzNOZcga28Q4XZRKLOy0nhT8BSHbo+mTaibQWYWx17jtdA6NiYxfOEzfzd+04
fnFHN/G1eJn2lRGnfm17VZjMaePrS7/4U6KDVll4f3lOjDH7CpP1rRXTu4anmO9L82TvTl3/0AG6
D+pOPISGuN1iWVl1B+S3EiaPfr+KGWG1BSoa1J8fFs4h1dntkLmn7tZl9YoeUtNBPOoo3q9Sc0ol
OrPYgvdYDJgzySPAnY/UmgPPLuQciLOD4tqzmX8wbYl6BspLvEsc/sngTTA4T1b5recJhJMhMDae
wYtceO8Aqo908znWzICUuy4/a+A58+HU0W0PWyvXWjKJBUkxWuXIKa5drOBSRiJBNu7U93ws3qUD
0L1LdUeguKzPy8PMk1NXACNeQi/VHxLQKFf9vmlbv3LT0HSt45yaO9bMW/Kdq5/t4ocppzizHF63
BJBtp4cSMq/99Nja7HB7+VtG5L+/TNykzEVuAbPd5mmgfWqmn6W3UT1ZDXiYTAZaW9IVqQOTTTM3
8BeB3HB6zykPdH0j3K0GiQsDyhqStmlnLYWBMQ9BfQr3Ms0PWfzp9k6tvRLMCyvyV1zsVMWHqmw5
HtuTd1cORwiEgtMhP/NuwyHX7vRLO8obQRgehTMhEJnk7GrhBPQ1CEGFRtE3+AEPvL2qtcI18MAg
BgDsCAdA/Tr94kH2oIGXIRWyzCUYXczPQsmn0t63bciFcY9H/qBtPRhkpvAmWFyYVb5ZxTSjWkYU
TESy80BjaSOh9etlCozE9VuLBs5k+L3RbGHrV7/ihV3lK6Zj6uXQkkGYZ486kE9YmIGBOEJ3Ahn1
7b1dtYUJaznEI8kZlctrbjFpMhN8ycE95l3G/MzAVD7UmluWouC7Rf8rt+zNll6YU24w7pJ0sAUc
lMYv6CuBaOC5KjZu/dUMEIMQoDYEthNaD0oGSEVhk2rCbILJJgiS18lx8QJjeWGYuC7A4hJ3e8jK
fgJpbin485/s57+21XusXJpimEbYHvMnNreHzm4DIIH82vtJ0z+pdl0s1FQ+XjJooqpdzHxoeAXh
WZJX+x6w2XdlthR/gMuFRge4lOTEEzqtyhVkG1DUrkYUou5r0gRmDcZhfdropaw644UN5TZZerAL
FqOBQK/3ftd50EN+cQQPIdblo913+0utuuKFMfnvL2IljsNcgUibPxRu/ZehpTtG3B86dcLbZtaD
F6afwakClgHdU06z0zdxlwiMpNWW8GeSP9aM3NfFcaiqOy1bznV5rGlQfNswK7/9m5MGKSzIpCFj
BJzhenlTr5duscBsw9qw4m5Q1M/g2OqGjxN0Xa2h8i20APdLs4W5W71K0SVAgRnvSoyTXRuGeJ/D
F6hsQFWhcCEZP013I9Pb/e31bVlRlscMzDkLU1oBX22guVCfZxnC120rqz4CJIikSUXXUu0kAvXZ
55PAxQNpeNrvqCSbXjZ68fL7v/lQFzYUP7QbTDcUEx4pFk9MWZsnwZLruOTmJJgwk/Qfl6S4Y4c6
m+O0WJLFjt74YoRZtjXyur4iEGlB4wPVXUce84uTlfUTSawZJnTImVh/ExCVdR95+f/0eP+/mg9r
LiAL8cDTgdPQ9RRHmx3bTccRd0neLYAq3M2Jvfv9z39pQXEyM+ZWZpotXgvu96oF4oE9Ns1mdrO+
DhAzohYOZjf1TaKlk5ZrI6570R4xiTzFocezEK3d0MZrbA6m/GQUB00XURm/L8pzycSGT6zFXYy4
oTkEGlIQ5chfePHB5mwZoPKCD2bDwcFgD/6x3t71DgnL1AkXkj3/wb5e2FNdPqcd7QrY0wrvDrPr
gdXXJ62aN94Na6M0GN2zbEwpg3MIPa/rdTVxnubFhIdDP9ShcE90nP26OaKoBibAAUSKiecXeL9Z
ZahNoCf/CBm5P1npr1+g+GjK9XooZ/wCr/zUCxItBQ08vsXJu+pBF+tU/LTK0mxyO1hxSATiOE/f
uJfl91BD1OU+Kne/VS8CMAO5j+KM6X/ckaNWbvjg+hqASQNtBkGRQ/HBwRw0knV44nrM+pbEjhck
tbH80ef4ZURxPA5WhpLJwVwUhNLGPHrke8fKDbdb361fRpQIm5G2tMZF5rhpfWCxF9aTcdhEnK9a
eUWJgZ4RfAjyiXZxZr2h4ZWnI/ernAasHz0o9NoB5JaLphXRbSdeDQ8YqpfCHYCvq7LZtVHVc8xh
KjGcnfsZ+qv+VB3IGO/sP9o7AK7gzFKeT6WJz5OKoKy1yB61DpHGrxJ23hYbRe+1+0miuv5nRDmU
lt0RXF7I/KiZOr6xjFCbG2c3suyiBDeYtYXIXd0/aIKC2NcE9EllAEtdT0AOTIdrO5qBAmTHA0zQ
JJFmZCIsqY2WSToWW3XwtTc6JqX/taq8guykqJdOoP20tOJotkvgGPp+NkBtVZW7ZaB37jyE5os9
UIhl0h+YDjm7JH5w+NOS8aOlvZNoJckoc9uZVv0WM7DoNwB/aqj1a0ABGnOhHtJuVN8ydy/sOPDQ
Mf1vVpTFk7xtZ9JQ3Gg63nrolNJnZ96qkq/6EXAGr9qUGINVjIxxqRfIdLOHyoSEdfXCdFCv0TlY
hg2HXd+z/xmCaNn1WWcVhoRmTeOvtfJssI+62/kQGfyT6PjvegBLuTaDR6TO2wHrqekUmjE9OHYW
5psUw6uOeWFGua3slmsS+AJ2BGZGaMg+YWye8jTou5McGMTMxx9cX6CVBN8D2AowyqpcXwXLuK5l
OO+Jfp7eGwXW9AfudmlBubzqcUyaRUfYSsYPyfJzHk59ulW7XnMCTI9IwTyM46Dde/11zKrOPJBd
Ixkt+SGp7APmrDlJNnxg7eMAm4n5YyTuktzh2oqmuW3cZzx7SNvZBw/1LgMCAN0MQysDrVl8zjc+
zlpwJFLFUs7iusSWy764xyxM+1oL6zLM//SpX/Yz+xFLTV6vGbygppAWMJnxJxEZuC7okchxHHCV
XxtlU069YSyyB9v+XJcRLtO99okkQSrq/e1AtLqfF5YUz4DmsJjKWGQPbBgjOYOasEh4A+grEPNo
M8YH3dryxnWbeH5hEg0D+ioJztCMZmUtY/bQN8BMozFb7evOyu8WmkGTKpv0HR7vuzTjzkYVfbXW
Adqafy0rEXGu2FSXoBd9mMWMEV8jBqJ4PvW9AWnBAOiwxDeh5CT4NyC7N+67teOB5ETWMEEMhaHn
609a5hiNNSuSQeUg+2sq5/nOnrPP6ezEG8F4dZGYu6MgWoEkMbCQ15bmJvGqPEWmao31rmJIuZNg
yKqIfGst536oPxUjDVvvx21HWjsnF1ZVCglzZt5Q2EhdK+OUdPdlrQFp/GGKjwBqbmzl2r12aUq5
B4rRBBmm7CIUgIy0gLQ14tSmMZqCz7fX9Cp2qj4sLi0pV4GGNemZRGeJyi/TfNekABhNxU8A3DKG
CpU7RJme+/aMPiQbP/cFRMGP1fiyVMN53Dqq8ii++THA0YD2APwqgD1cf9fejQs3qVC6dUQdQt9q
Kuro9nrXfBRKI/9aUDY2RWsMZDKwAM7RsM/cHTZ282Gw7p+YA0SbELnmmyEmnbnIKdMJOXRC9jkm
0isdw0TIORkLx2XwK2sy/a7v77V8a2R71UkvTCuH0BNGWrEFLwWRRwbidzz5tBAgj++C0dmk5pEf
5O0H+7VQ5a7y3IIglUdendBn4FcDJ06jrs2gXWjq+9bejxMILan+2HFt475fdRUMW6JzakH27w1A
mHHXjImEdsUvHvs7jjcOxuoJvPj7SoipU6jSZAKIOOjf1EI8uuWeJNUO7NAbC1k3JKUsgfZE5125
CPmc0SmfUXG3zWo35QsE64z9UkYa8Pi3fX/VNZCBgTFKssWpeA9ic2SWEn3XFXogG7lQ396lrbdr
LBKKrRGQ1ZN2YU1xxMRqMzQosYEaPTEPyA9w6Ttfb69IsQESJvkkBqQUFHio76v1R8ydjBmFEuyJ
pCxgDNrvINqIBhpvtV7UOtY/luRdDkw6xKRUjGkJTtacF655qjGWdSJD9xWDJanfl04dFVX8BBoE
GjaaoUHu2ojDzECihi8OseuleWzSbg5vr1xx/9ffg7RCKvqiowGUznWkXGptGC2mW6c6K8H/89Ni
n24bUKkf/rEAdwTkGVsMUbprCx4Gs72lNTBQausckIreavcImvxQ2fPMwIpuik9pk45lSDwrxYkn
IjfDvkVvD9T1Wj/txr6btCAxSZVAMjwpwVDUd8WXjd+phCD5OzFLhQKMfM8iHCh+RpsJqIzJsU5u
DRrlPMvdPWgRh3uQPTXhTC0rIIugvmWxPjAa71uv9fPv9Q9efwJmMcAthS8C/T4lVowkc/tR9DbU
u18s6OE09FDSIiqY+Xh7sfIPXYTbV0N4F7hwQYyYg1n6+pvMzIpn3rf2CZTq5c4e2hzDGBp6uDX6
jkTHIHPdTHmkgVRnP0zWJrBvxetw4CTdKbXAoa36RAw0ujCGyT5VKbm3q9TnOn8Cpvcw6el9nBXh
YN3Z6UtqpAA/dUFMjLAunoZlixph5dxjQFhCRcCdj92Qke7ixeIyMvWo+Nonl+ZR0xuF79L0HrDc
j7f3W4nNr/uNQRvZNDRkH09JjqiedYKbNTlRXgS0Xfaznu/GIfb1dMPS6oouLCm3gInhwyoG3dMp
A6l13kHxBzCeLQSMcgG8LgftQOwMQgcmgpWgIWr0PeNuIidit2lIxmkMJjI/Z+7g+RjVcILZ6EV4
ewvXFoYnpQSeovmKiuL1p7JL1sLFPXKaxsY+oMaHuoaX21HdNXl029TK10J/EIySqJtgutJWcrs8
gcI1/ss+xXX95NAiWBL9gYgfjbsFS1Ged3Ij5etcFgGgXQgF0utFzXWa0KppyCknzlFzj7WVhqhr
+43xzRI/S3NjYab0M+XcY1Yc4D5MOEAvUVX8AwXEUPfdTE4FWfQ+HGIym3B5Y94b/TKJYALm7D6u
aPbZK0qD+h3oWfeuVvI6wOx31R5GYybnxqCp7g/OkC1BTiwoTHtsiUu/IF3ywzYLjOCNbj4CFxwv
+sPsujVYT7m7Ramjkrv9s3sUr0Q0dFemTixmOL2VmuSkz4HZpL7LoC2gZfs6/jJ5esANEdb6Y5+B
aGCcfKx8I+NS0SmvPwAAWox84UeAEFA5bLbVGMITDjm5MQ/sir2HBqBft39ZCT93f7n6sYC2F9Qp
8gT877d9VH0a/GMbxKoGygKI4JZyHqYmQ4l/ccnJnF7ShQSmYF+z9olCBqBOMWlp8cAxp9p3t9r1
K3cHpv+h8YcOo1RzkLH9ImYWWQuVQ9I4JzYAxs6meNglRacdygHUIRB/qACw8oBf1Oop9sEtau1u
r3wlEIANWXJWUfC+QnDx2j50mxbkV4OJWoSwQvBJ5SHhtA6a1Noaa3pdi3JeJOkrkPsgs5UX5rUt
lizEmhNka3zhOwsMzJx+aVL2mNXgyrKCOQEhctX7IxjuHfExtqHDNBzm8lCTcx3/zOc9TVLfYJPf
gtUvR4vSMiK3Cyi37m5vypo7YKIBs8u4zxAf3/xS15T/b26dbOMLa1IMc9IfAtzCngmqjSLs6yES
k3Vos3YjpqgPfziiHPcB1hZNHpCmqYg+tlSax5E4IaON0XKJ94wd8NU+eyDhhA6V4z3oTQ7NNrJ3
rS5k/SFJuwMrp0iQ5JAnzvvbO/H2bpI/B5kmbnX8KHXYP8XAZJHks3Pi6W70Qu18Nue/qq027aoV
nCULRSO8DlQnFC7kIxKhOyedYGavXrQUBCPC3gGlrkcx6AqDtvd++2pHnZO6YAYGsRdiuHItzRb3
asZS91S1y7hnLaZZOcjh/GKY+eH2Jr4948QGIhBzA0BwWyBzvfZ7odeOIzrbQRZBgzq33om0Dcai
Oi/oTXoxmKtzB9lF93Tb7NuLF2aBzQFu15XjJcrRriEiiPEWxzlp5cdZPCXT9zw+tQgjt82sru7C
jHLrmlqZz3rsOScQ3UVVW/80FsO3yv6Rj/aZIRNFzxpt8Q2Q2tbilFiCg1sWPVKAE+7V7DC5J/cI
OcPbK1txS2wg6pnIWcGFq07oQpFNNK6Tu6dGjO7exHDTPfjLmrs8L4sQM6DdzqvbrbHJtwFZfrVf
RpWv1iWLA6La2D0NtqOHjg6ovz1Un+OGdbvby1uJcjCFzivezWi/IgW99suyYzMZM/hlSV9Sxt67
9IDIFJi5fijN+0wch+SQ1Fv+srrAC6syq7q48RrQshaTPA0I5ig3IteFiNkWdkxem9dXjVwaCoqo
QruI4cou1oajJXFBnJMDdoblACDA7b1bX8Svv684vVPbTjsP+Pt44vl59zE2PjmM/0cjio+buWhL
rZcnazKA0nF8xslD/Zvk8vLGgTwQSnaIgRiTVEHBMeWO5lQUwZfG8a5tZiPoi/KHh+w2ur1pqx8F
2QYSTLgdnqzXXz4e6qkxtcQ9cZJnB0fOj9SZtkUrsWYFetW2js4ZyE5t+Uq48C+v0UUGIkL3NJYQ
bPRGow5RrdmSyHj71iC4qsC3gIcbHhsqE0PmLMRJWOed0Opud6JodHDX5x7Gjmh7REd88SHJ+Q3c
yFs6LWuGQT0I3WV5IVO1qlGADHzW9Mk7sXFBK8kpnMhgVQGZuBQTVtzND0ZntnuSldVGvHhFTSuH
SrIeY+KSovwEXtfrnbWssdQTDTPppP646J+SLomKdDwsaISX6deJ8l1mHGyi7QZyHGRdx9V9z8Fk
mT37tK0OidceMae7T/X06EIhqrG3cN+rP9FwXlM24PbBw3r9E6FryWs31XDuIdnwc4yr+mOv6QyJ
G2sebc2u0D61shBlFHtfO8tDszhIQ70GjSoG1TsvsfqoMUbyCGVtKJFw23vmdHSC2AFtf29o36Zi
yd6nujZunI2VW1RqnYOrxpFVU1eJinWP0bN8RlR0FyPgM4GuelgNfyX63VJ975ong3z57cOIjAQp
ECh6JQZbKSTOKTTkZla6p5lo/c7I3a+sK0h424g6mCeDC9AFECYgko4BR//6e7gNwNwtdORO+dyc
Kror3HuobHdFUvjZgtmYJFpA5sZ+ljzxi+QxHs4z+A5i52yx+myUY5R6432L5xDYAced8D72HpSW
HqoW8KAd+OhSPJzFRt70yoas+LnkLYaEMFwIrF3K5aHZddsyRMWTvkB80y9zwT4YjqAf087pimDK
LH1v9u5QhLywccBtM4ECSNeU89+9nQ6931iOgY6BPqWFD5HS6gsTNI19F9wUje+4eXnn2CMQT4mb
mV1oFloDLuii+z4tZNF8kE6lVmhki/2d9xRABtOCnGbQIg9vwyHFXHmYVV2f74ALLEbQc/O+CCzB
QUSWQGr5K2kwzQ9ytKJBhZ/WmS/QAG5AAUzyftfV5pKHCZ3bI3JG9t6rc+OznWQMJYjWRP0CnWKj
Ryxjmuv3uQGivzIr6D73RvuveLHE6NOJiOcuKTDRJ4a2/CuHdiNkydoqxqOF0N7PjbgGb9AorOeK
mVocaDTF5dgW4NkK53HM46MzuHhfCoEi7Y70lZPui1g49V3btf1XfdAMc6d1aWXvHTI3XyvUwr84
8VCUEbaIxYHbl8t4iCvIF/r5YpIa5At1+UHvLeFuXMLqiCFmzGVVDn1zTMDJGQ8le9fEYmkaAstZ
THzpfCeLBcj2W4/UgWlyY/KzHpVUq9OqCbrBgAbbCc2fXJAbZX4C1NN91bAy0BfPjKxhxCSgMRjj
Dyry+FNRVO1v5qwGriSUgFEVxZPNdtUORNq6tFtaDYW9VAfVrtHRO6OeeEirgd1j0LzbsUT/3UT5
H6NAi8ipEYOoE/k6upt6NaTOac4O/SevssOl2hlt1KW/W66QlqBLhcsd7xrA25V4IvTENEyrxpuG
Wj5LnE+06e9QF/rN14VU+gG7EapQaHnj+ys3XZHWdq0XOspBGg4sCU3mBN64t0CYdjtAvil6SUsI
MbhO8Bb1MEp5HSDzsmbLMHTkNPMfU9s+WrzZj8NDWhZ+N5DHybP2evmuy0CqPaYbrq3eObAtCWao
zP7kShXbgAEu2gKR2xObu31i8khYwi9LcoQsoW+k+A9ovPuNUpv8QpfBVTWqHCcwCztZDqzzyUpe
kvxZSwICmMjtXVWzc2lDkjY4wHjKf1BsQESoBbINNvqG+0nHMYDZBrG9xQH3JtuAHXDLYZYOZRDU
EBxlA3sQ9hkmZj5PQI56+7wFvnz00NrSYtOArmhnhnHuxFB2bNo7nnjL59Zpa4Cq6OcMejL3M0a6
TpB3R7gVpI4wbWidNMfhvtZl/M4eCnHPSOlEzEi20GyvPSHlM6DbjEwcNXPg2dReTbr0lQXAITul
OXSbs6X0E614HmI90tkD8/aNfU+FG+huC4Vp7WGcxa6sZ7/UQcxbhET74ALlLGJDknwE3Nv6fW+q
0VJRSE67y2MBJIGqdtGJLNZRT2cnw/iZ4CPyJjLad9nObmLQY4HIHggcx8LdZrQPldj6suobQloH
Z4uLphoKN0AmX59KsyvxwducnYqBUL9KNd1PmLORga2uEQzi6B3IMwg2wWsrGqZlaxFDfFkfm78h
876jUIpiPzUGIaFTytqPJB4jEhsRH4ogBu3f754SqVQDsnREAZRlVQbapDLR/EEqe/Ls0o/1ItIx
NN+K7LcP47UZJWRbDktib5i1kwmGxI7stfqHARjj7bW8qWXgi0F0CzxWKB+CMkndyzZ37DhjVDsJ
L9ub4+AP4FQbAT8gX8RQg6upZYFXd0E+5xs37usD+fooSflsSD6gfIkKuiquUfBOG8ySx2dm7EXt
hprtHmCdOE8S3jNjKGmxyLfcGj5offfUF/b3MUYfA2ofmK0xSwcF7CdMwHrz+9t78ib5lnuCvUdy
j//B817xrwQl8gwzEPEZwmDWeHbbLLCc9NxUUU7uXNeftSGMy/eFWftgfego983qvc3bYBi8EJNV
hij8nj/zakfp+15EJi939XTgfEAdWgQp6GNaewP1+vZOwnMBj0zcithLTH5dn4lq6LjFzBq/WYtm
naawhNZXn1Y7Oarp6di62vM1CJr4t3fr7b0kDeMaNpFWyHmva8NJwm2ymF18pql5Ht3Rn93mbNrO
LiuSu9819drn9WTtDe0FlUQmN9zYyJMhOzfM88LO5VFrG8suLr/OYol+2xZWBBJFKKzLSrDyzAOV
LjEKe8nPTQ1YAvp7h7hkR/T6AptsSYa//XZAmF7YUuqJrpnXDcbN8vMy5wwfjo1hNc8htVsvKhPv
M9fsJUr0LL2Lgac//MFCwbZODLQrgJhVwkzDJI7LtUA1gvHKOHKqh1ykIe23ulgrGRvBgUKUMYBY
hIqJYgjVbFHQghdnvM2CPrb9SjzX9t8oPOwWdHohtjIm+6bUQlK5G2np22uJUDzaTQdJLt7Uqk66
5YHnhnZxccYv6z7kjW3cFySz3t3eSbXChAcPRcr7OqMK5LmKAW+gMO+5U1acycDSI1SDWJAMbg1A
0WRCtjTRrecCdcTYn4RgG+66ZhvJMN5zGKvDnaScwpxVegnureLMisQf+U63G9BYaxwCdKgYmNa7
2qo///5yHQdlPIAhgJ5RO26N0Zsa7a3iHHdVkC7wWWvv8s/Y5yhrocc6fLptT+0qyO3FDBxyUzwq
wUynLNEz56q0MNl8LqGco6PsMSaxFtbVNJZPAjOZ5p5m3iIOQBtlW1jpNQfC8IIOaDG89828TDdD
2rdtl+K8FDNAcHOH7qmFMavbK1yzIhU3XZROYEyXceKiAmtqWQVMkl6cs64sENt045HWkBG+bWUl
fQJ2BdhMMCCCBQ53xbWZGBTdRdax4ozOou9iSKEb9zMIOoBLDZJkijQS7zoH2t/eB431p9zbymxW
kmiMSJgg5IWqKF7cqrfqAEbjKM3FOY3BAK07oJMBy+BZd4sXk/Qs6qcl8bPKRTiaOhaU9vLiNt2B
C32OWNs6+7LLP044akGGx5gvMYpB3Jn9zrUKO0rRev39mwfoGJTg8VAHw5g6yNQsokyzDD+4o1rk
ZOnjhBu+FU+CJRsHee0uAC8XjjGkDQDNVHyg0WlGG1tujYgc49ju4106Hnm5L3eV/ttXN5h7cbdB
7gdkusAxXDsC2E7MXteH4mz2LPvk9ZSFVU6mpzGnNjyP/CY1jKwIQYdPEvdRqTGkgqfc3qKlU+AU
6flPSjMf2J8Cl/l4LGMjuO3kr7KU18klbIHoGS9NvGWpOv3rJG7Z2IuGfUy1+l02JOO9GRv6gcS0
gKIXMAmD5IHWC03saKEhSud9GYJ+gu+5I6oIbMoUY3jQoRzBpRi40KsP81ho74o47sFp03qHmXZu
2LYJuY9Jk+3Rvn2Mm1rb2bys9yO34qNujaAk7Jrhp+1hBl7rqhzYeUjQ1ygI3s1mi4du5XogeHXZ
IU6zbuNuX7sVpA4XtDnAPP2GEXrIgWdFSbE899ryE8n/x0RnvmFkEc5QYLcxxN2A6b298/Iaf7Px
aP2aqGhZEOJSEqdC85gpJlGeU2rcC2PG/PCDnZQnt/ty29Db+wARDPEYb03MS8J/r70367oUOgO4
DyokTXoXQbIy7BA8ssV9LIbl421rb88ltNYhhApFLpR8oDB2bY0teFNSpy7PlvN9gF5cE2SYQxDj
33ac32P67b1tP9+2aMoL7XonYRJDrZK+TmZmygLjqUtH3RD1mSRDhe/Wz13lZxpGa7ukQhegMuA2
AbOoqALUHLrRH9tce7SSqfpLzyrybLqNN/vuUC89iB0dq/drPbPulq40v1Q9qz/QhDQvMVAkQ6gX
BWYrZlKTr60zsQiEfvHGgtY+GBiNgbp5xauo19sQ/x9n59Ubt9lt4V9EgL3cktOkGY0sy3K7IZzY
Zu+dv/48VPCdzHCIIZwEiQUY0Obbd1l7rbQAF9elZxigxzQXbfLh4NSGT5HZOVoTrrXsLi0ZURy1
PqaQf2YhUe97VUTolQGm0B+Gp1J/8tJhF1ukbFzxYCnRruHn+4t2e+K4NMGFqkC1UANV5OttMrS6
jNaql571Brpaa5fq3wszewSWUPn+1iKYvm9vwavGoKoRPkwIzhsyIDORAwOEdnL2RaGmFlFU7tcE
gP6j1+XuGwRoZosOXmS++qDNdXy0mHRo32Z+sfG1Hszz/e9ZHD/MIxwQuF9pL7ge/zjC6O+VRcqT
EkUOzDAqtZVW2fRtlFJCtLIXT6UDXHKFNdaT6bGanxZyskQrkIxPfvC15YYqiShGHFCzVzetLjhR
tIed4Y/DbKaZd4xC1MSaOVcpd6W+QbFySM+ddJiUTuLwY0upp8tGBwKAPYisLWmNFUD+rV84GYXt
CSpBoFDzhJNMl2UMKSN3T6eRJXkmOt7cX7alyYPYBG6zSU+O3Ob15BWpZ7mI5KbnMtp1Gb5f9BSv
lv6Xzj8iLZoJwABo4Dyk9tEKUPDZ0rNXjE5Ej0UhfOzdVxckkjd+vD+g21eINhoePuaNbY3Pfj2g
2usLZegVpkyJ4SZQcXAbR0nHrdxWK107Cyk0smekXUyCIMq1czhzEQxl7RdFdoYp+Oh6r2L+JqJH
Cy0qnlv6YzC/V1a5vT++pS0BOo1NCEE2ZLTzV7aVK9CQGTaTzt1VhjZuwk4sVpzR5aHRMc+RQqMV
n/16Goe2RzVKrrKz5OdOBLi5/eCnheMOn9KDIeab3NRs2uPuj21pMyI7yBGm+YTndlrbizCoVerI
GGUzO6sGtGafYu2xFNeyEUv31KWN2dtAHidt/dbKzlU42KL/MOb7dLC91gbJ4DRrGcWlnX9pbfqa
ixFVo14aSunlZ0uDejuSndTIbSX/jPrUQVOyP852TAQSEmChicgFDN61NRGywFBoie80DbBIWOPn
mZ65VoFbOGFTbzSIO5wU4HSzMcW9VNRjGuVnT0/TbTWiLgb0vZH3Q58EhzRWlZUjvbDlGRPR8UTc
SbZsdsGPVhjnadzkZyHL/Z1H3dsOAllZ2XwLVibFGxrsiYxBMcwOVm+aQTiYbXlWe9l9RlN2AisK
xub+Fl8ojkMmRrJ28swptM0ZcARA7VFW9OU5jcjKdp/y3j9F4ie17Ahw8w8xledaGR6mPyf5YUWf
Co313lNRiUvaHan8jeuvERi+A8mu3lCyjGRzyPfxUXTdztaUuLPVKsZ8bo2m/xYPUQA3fdhSj+sG
NTvUhQKJDtRXabhRgkjYtKGm71WFFrqN1CSFZtMRbPyIwEb8qAdXfmy9opZtdmFZOUM4qC/hCGOt
o5aWv3XFLjO2au13vVOgTzjifBY1DRKarP4UGln1digQ1LpD4bP7FTZm3+9i3e2aj1mq192hzMtI
sYsiqirb6CDe2XpGO2Uu0VPmR29A2UfK5dVui+nKu5kjUmyku9n04MmuT5ccWXlnQdiPF1soD3qS
P7hiQta76sSHFFSjY4w18i2B71eyXZWeQgMn5HujhcS1mRXxGnnA9JLNvoeKPmw/Bokx/pxu04u7
JSx8YlFQN2eWCQ6XWHlABwU5y70UKxuaih/jUdqNNHt5Ufgydu6KQ3RzWeM0ENYrtOBMnFFzaogg
jSWzMWL93FXeLi10iTgFSVo3W5NQurmxJ0NkDdiaU+VtLixQFGETtmOunzMzBQyT2AM89aQD7RIZ
p6E+de7KGV0xeMO+X1gKMK9MP9PpYTcSxZz8CTmKDfpOthH9EqzPK3fC0kqSN55CB7JM9AJfr2Rg
Gn7diZw+gOHtlmxKdlQC9ffY0NdBM4Hq2UE2qp+qgo6FNlWyHSwx+l7QxOI/rCmobRaV2vyUtbn+
kCTxVegnBsBkpbRprL0qbUnWOfeHu7RxSBCQTKNaTcQwnbOLfYuDluh1z/TWABsrKpzUxLn3V67z
NSuzOU0sUjaem2KleqxJatL3rmorDuDtRmHrkwinUEi+gx+vR6IasQ9cD7Yrl5ZRegFl6eBGD3kZ
O0r8WVoVcHqvyFyfeE4a7SVUUabTME98+GIdpKUWqmdcqMQBBzzmNMZp4jYJXuTow6B+E+XPIilq
UU2dmrxV2Q47fRSfPJX2oXjtxVwa/sXnzEOiWvd6xav4HEU5qW6xyfRTbX2u5V0fHrv05f6uufVI
gSnhdAAjYIdS6phtG/Z+BOezYJyTWtRPfZTCFJ4Dh3Tx5nagTcuznHi8BTwpL60G2WVhuOHu/kfc
+Ah8w6Q9Rt2TgYOsul5wWfEjkKGGcY55H6l0baLk659boALAGwwWDRGoac4vDocZqkZojZV5zkVB
dSIO+0aM8zWu/YWVI0UBvJR8DIRf8yu1yqomG5nrc9Z0O0H5BQD4JARP6oMcxBvC9D++VsiIUEEB
uAHUDZ3v60G1gRDByRgxbab4qMmk0FOtp2FRX5P7uz30VPmIyfg/yFkwtNeGUjnKJdmvjLM4tMe0
qgPq88GL5ForL8SNCzxVEy/szA++XFGoELETdaNtxj5B7WfAyNu8+/NHfrIE5ITiAz+9l3Qu9kPA
FjdbaTDOKZfCzmwqxRY95FoasMgbN3aFh7Ye3YMkBdqmc3th1zSpxvUD+c39jXnDo0A4PakzEF9A
8c49NPOPxbAG4Oq5+hn1AbuLaidJPvvyNk3UTy7tpsXeGDdF3j+HWvqa9/0n6oMT4DWO1kRSbrJ7
U2cYj+XkenAJzpsidA+q7a6SrTMxCvVkKa0eitjoDoOSRlsc75bmU1faFbVnPLiDLD3cn4gl8zSC
W1wAwOVJM1zvMV8v8tBKMS90lrYh1bjJDdzANDROqIU8jKJg66ktC9rKAtyEku+4Kq5AEpsTAm12
/1VlJmqholnn5kcR2SBQ3CNymclKxmlxdMzp/6zMns2Awx94kxXxRXTaD81bGzrUSX4Va3WahaMK
TOxfQ9NVe7GxpV6u1WTEENpXpAo/x7/uL9PtdFEcIAwmgQHEFgDA9e8PeZhp99Caszo8u8FXjaRk
MP4y0wdXW4m6b6dMJT83UYzyLPEuzW43dxAirRnL/jxamSMJjd1EvSO4X0ixFp1K7lNwdHEtxX17
A2F0Qm6ZVAwBOEwfdTF9Q6f4nebJ/VnSPoIXw/t4MuIPqT6sOGsL00gsPNmigAf18WxwVSNWg+gb
/bmg+7IuEKkwU9r0geZLr1JQrDhU75fItYcDL+yERiPhSX16Tk9p9b4bUaoYzu2G2/SbWdi9yR3u
FGjsqXakO/DS2Ptvb6/Nl3IvPMbfQeHX+2Dn93b+q/+Vv+SPqbMW+d1uVT6KjQQtCnm+m7RK7olN
5XbhcKZB6dSB6MiFYe+la3rWS1NN7pJ+HpVKyU0815thKVCaHM5VRfd698H3we6ndl06+Z9TB0zx
/qWx2QvWmDRg6HDbnY3RZ3s6YlZuLNF7UuLkd6r+KKtTK+SnLD8EwsqOWppNnI6JQ2OC/83biEVB
VFs3qoezrz8EhvCQRrYOAumPTz9Yin+NzE7/mGb0EIvFcCZ7uzfUwI674dicPH87wj5539bCUZyY
pi1q26DgAIlcH8WevkYLiq3xrISAXoNvSiU7oviXsUYAvuABw5uBFyACn5CInWYvcGlw7lK9Gc9C
SXuEsTe/ijX9bJsMH39Tx9s0XvHbbgEj0rXF2VsXdXIERwgWjWbcmWr2sfkwFrbpkI/KpE2fIQ6U
H9Leltd4Vt+DwNlFAC4BuV86DZGpmgeJ9OI0gSh34/nr16fA3j29HDP7+3NgP1t2Yhd2YD/1G1x8
23cKx9s+IDo//WD7u7/+KmyYX216pbYfPn45fcq+Oqbdbr+59ptvD7Zsl3sC6L2/Ja9to2hlvxw4
bhtj87q1P+5Pp8ffL0ff/v3z9/1d8t7feG9Es5e1tMzeqDpGpNmZ/bw7HtudvB22AIgda1c9jUdg
Ls/W1j3pG+t7dar3muYEz/WLc+jsR6Dv9kGxVx775fW9mOXZIxxGZa/r3vRNz26abKEsTUhl7cjt
69GP8gVYXjV+XHMxboMoSsH0ggKlh0fgxn+LQqEbCikWz2FITjwQtlEerTzJ72duNtm06VEegamD
eOymaF+bYuRqmXiW7Mz5K7Et/g03SNPZX95++LZon9WPK+u7cA1cmZzuvYsXOQnUduwsTKrKN92J
DvFGcGo7cT59nTbsd3g47GqXfFWY4rPz2zwrD+D1bH3b2PJG3MHPoWc2b4u8+9bV9v1vW/BQrj5t
dtlLQxgFhsSnibGy1YScsE8L7aCsK/yUYFsNwVmp4E1RxZVreHFOgCUrhH20fczRUxJVf2lQSvFs
tM2HNjukyUNl/hWpzbc/HSBttvSWQ6HF9Si/18ov5h7YZTmUoSedxXZT1Scrb+0kPyvCZpBbJ5WU
rVH9vG9x4TKml1lRUJvkjqS9anack1GNaynSpTPsbAhq22EFLW34u4MQ2kiPevMYtd2DFyQfVuze
5gqnHmp6dMhCE7zPodCK1pjEzZp0Tk+CeRhViYT8sO2Hv1vbogO2Tl8L5KMlY3vf7q1zMpnF/wEw
RnFuXpoL44a7ujGlc1gReUTHSPhet7UdPAfCSgbkNjdxbWnmcba5XEthb7CWdWg3P0Tvkyx+Toto
4z+60DrfH9byMoKFwxsCtUQH2/WpFVujDrSQcVXDdnyG7NSGM8bVOrsMJTtPXaiwfno8s/fNLo2R
+aJATelYJay+thpYcK9paiqfTYOeTmvn1x8MyYHnrgl+COLKhC6NkS1K7V0kcIYjZ3YzlWIQjaGZ
yeeEDsyu2wSVrdJUWZjbhJe0eBLayI6HNarJ27M/9ftPrEUkRuEDnc1sXvv6MIaxfC7EJ3CmTVRt
0+GT13Qr7tfCXGJnGh4eEVXj2eVWuLESFHopn/u8cszshy8ZdhjkoO+48C3tMdZWDL6nda8fl2lk
/1qcrV6c9u2oGRWrl0V2FNt+BuVw+xVgjaA4RV/sW2GjVpYjo+1Hps8WfItekU3Gj3X/d6UVR9fa
12gAFZUTsc2qwNinnr6PZcPRFJpc1qClizsAlCfXxUQsya673m9ZmMgN6mHyORd2oUv2IEQtYgcg
XSp23lDYrkGb/5ri1S1CiWBpUngjR8JVCTTq2qo/SDmolpZ952s/XS92eivYisomJ0YWfxK82hYt
k41RP9IfcLh/wm6dDNpd2e8gowgoYem4ti1pZTc2ZSPjlJsaFEJVthvdONrdt3L7sGIFZIsOBxp8
N3O59K4sRjPxXXZCmL66/XguRsXJgmYj6CnUCCLLqZANr1Yu46WZhYuJNrip6ZblnI1O98sOnWBJ
OWft31CTdlgYhE2s2QpesWkHqa38qgR5c3+0i2Ynvqn3YwZiSL6eVL8t5LwqBeoP9GgP5a4Shk2v
J7bZP+jS1zzK33Rhh1w2dJMrnurScl5anr22GS0UkRF52jnri5L+/w7PpV4VoF9aTp4BmEIkfBbw
ytfjU+JASUPX186hSwU+onG//j0UD0KmOl7bbruXIjT2K3M6BW2zywS4C6IFNFLRQDmHHYijRpWY
I3v2Klvc1sOrDO9sEe677E2MjV03Rra04kPcTibBI87clI6f+GZnkznAgiCggzqeYzlUtk0T6A+V
YJQP90e2ZAUsCq7RRPZ4cwKRUBuVzM/Hszzi3w+BJBNB6vrKCVy0IpMyobhAf8fc8ytdMUqjohjP
ujAmOzOArMvslWDlNrl9y6YGon+tzDZ+llg6YBfipBZdpJMReOF2CFy8e9kUHixX7VbmbsEe7yYp
J1AitCTOAbO9NcoxGoTS2Q0V/XumWcMODnTcA831SxtUUbi5v1iTC3C9C/Fj35lN//FoZ4E+zDxW
SViG0wXwjCYLt/ZpuITHUciKuv1j78fgwkSrnW5wjtm8HOSnPUhRoTXOZSLaxkDU3hOXhx8179do
HpVw5YjdTua1udmp7guhSyyw4UAcQ0eLB4cD51TaW/nntZprQ9P1chGFyFSe1NoTDeBr2d9xHp/8
IBztRrblSTLdOAqCNlFHN8+q+61T1ph8Jq/jegmxPtVDoLIg1JoT+RhmrlsRfu45oX/+5+A96N/y
+FcEaeT9rXJ74sisTc1ftF/TizXfm3EV+IXgRuZ5LL2/EvpjeOjcZOWFu92PGKHV850XfUJjXU+l
lBl9b2aJebbiBH73HmUnqB0rWoPq7r+M58LUzJvTk9TUc4ioKB+bqW2oebpFRlFf2fOLs3ZhZbYJ
O29EUHtgQKab7Op6tEd0u+8vzNIGuJyz2fZLS7NKW4+FSYxNKuSpk4AEaIxPph7DyxS+3be2dKou
rM3LgRMdUKa7TJuEQtbOatxm443162B5p6gcxpX9sFAYYENQs4angrTgDd2sOlZl0CqFeR6GFEEp
fePW1VNlSVsxNDdj+2jVzT5qywdVbhzxMRpiO2ikvZQ1363Q/Zp/jFrjl4WoqzLuFYngh1KhH0nP
iaLbg7sxoDxjF+wHmnEy1W6jFpf04/0Ju12eaR/LpKNwLHgR5estPZYBfPOg6eCw7Eews7zt8qbu
N6r7kKrm2h27kNpDxxQ/hpQIcfsNtbjax7ml0fSB8/0ltA50oCfZa0Vx0i8hxw2awXH7+rcifPAT
2W4S4Y8JIegqnsiBcWpwNSjoXA+3EibIuZAr5xa22Q01csVWQ3ENG7YQ2dBxYWIL32Fiz5/5Ml4h
ICVVBvq5UHI7rTaqsCXmMz7Lu6r81D2nfrkS/d3ue+pgsMmZsJhAp/7efnZxyVsZHV+eWwKRaiWR
FEzxJU9IOonRN6Gw2hW3d2bsHZGJdAFVJ9qPpp1/PYmjbKVV2xtoaoSvtbhRlO9h8Lh2kqdfcvFw
zIwwpmsjFBh1P4dDd1IgEconZeAx1rdh/wul+IOgUMKHxvn+WXhvEb6xCayBA/1eV5tduqHLwqD7
gAxo/6nTPggK1aeytNnRO2WEVUETezYqBB9aphiOD9ggLba5mVaPebKW2lqcZCCdU1cqJdw56M0V
QimqoS87wVVv12PwlL0r3NDIbK5VEmevwD9TfWFq+pSLzZMPXRM1EVqCoUhqXcSVk6T9/amdXTP/
mMCzpySMJCI9Atcm4KjzO71HeU+pnmTf3Og03RQ6ROkBLDn65/9gDMz0pN5BvDTvBLfMphXqHGNl
5X/u9cdaLXeC1+yF6MHMm25l18ycgn+GZnGd4N9QkJ6X9EnGwvhtYU1IXlwjcsoUiKuycr4Xl4h+
B/gaqT9zUV/PX9nlVaQZQXSCU/y7FhrDB5qT/RX9i6Utx3DIj8CGNFENXxvx/aCAhSCPTiIF3jB5
AltQ263nk0dqVkwtTdqEN4eWj1z1DYVoZY1uHoaoxqmPEg3V37Mvf74FLn//3LHRklwIuyI6GdJG
HJV9Gvvc9sNjDhE7dPS7+9aWRzNRLcAGwKhmq2MVcaulDXdVL+o8aCO8/pbTQv1138z8WXnfagZB
6//szE5RKg4epQtEf+L4FGWVDfTSMaovBa09Eg6cZIJAzn9V0drFuLgxwBeCi0WZQZs7120cJyRO
uYvS9rEiyeEXX/zkZzyuxXtLu5zO0v/ZeR//xUVUtkJW0xCNneS5DJ4rf8VfW1wnxdKAxpJzpG3j
eoOb0DG7VYD2YyGh7AOAKH70LWFzf5WWrjoAaf9vZPr7i0G09MIG6C5EaJlu3OgnJIKvVGQquxEe
u1pcie7eVf/mT9altdlGd5O065phuuuGXYpmta8RjniO9C2v9nomn4bRfI7FVz0eHa978Wso2Kvi
Ibe2oy9vAu97Ur4kzYNhOpaEaNVHWggb0ajtvtA+3p+WpfccKnwZdJXOQzkPr4NUcvVKZe7T2LGE
77IubLX6p9AZkC0+ILznRS/3DS4u9oXB2cyYXaUGOl2fJ7F0N7UFLTzCDOmwUtNdXO0LKzNfCIF1
A4ZGrNTNr9RLt0J0EK1PWriJ8z8MCf85/WTLiT4pUQOUvd5Yij8EQj9wPdNm/bcVHdqq//u/TNm/
FqbzebF1Q7eXarNA3bLLs21eJrTVuLkT1lqwchAXLxSQsDD74YaDHr825CeVGVQymqhW+N1FGTfq
Hjvo88KV0zFva/pnyi7szA68mAUdvGw8M2gx923npO2xD45mV+zzst0OMVIMf/nyG+hUZ+iPVkdH
Rei91Hl1SIceDfBqZYIXd8vF98zuhrKgwbCG1PDUbww/PHSa8ZoJFV1Dzd6rg7XQe/EE6Ag+wLSw
wElJ4OnqQptx5Cyav4vHsoXNOl85ANMxurmAqKaQ+YepkbfpeilTJbe6sR+jk2Z0XwtffVGCapeh
MZltmkLfIXBTr/hC8yDyfVVNckbEOwyOBt5rk2Nk4oy1mPRMxekESNoe3eKrYDQORSw9yzaq2jhm
hdfi6Ma3+0dkaefihpEnhLQUIo/ZcLPOGhIhTrEtfBDG9sHKamQFGwdCxf8QZf1r6SYA0lWhEkqR
1ZPG4tFPhZ0J9MXSPhC5rPgV98dEA8H1fCKFWpPmwJIV10fFGp4RmXsC6uRQou1XFm9pT16OaubC
WFGUBL4QI788xnYnfC/ND3364z+sEZBXeF9pBCU5cz0eegn9LEk4ZRR4VdU/etUTzY1OPK71nL6D
aOebn9Tm/1tSri1pJYzCotxyngfTQZIUjkljC22NUCJXUOk/vW54ivtybyXJhyGUncRIX4w4+zD1
UEqjeKh+VE38FoXtzvOgJpGMfdR987vxMIiVZcdq/+ALZOUkEz3TUVxz65YPEmh1eMqpvNwUqSFj
iQG08fkUEd5CirxNsC+HvyXTdyhPVkJ0bDT1rCXm0fdqm2rqyv28uPGAw9NxikMGC9T19DVZk3ey
anCYkDDfS6GpP7RZonxWRqk4l0K+pk+zuPmgeCJFDP76hmAI1rA+BL7M5osrkjL0tu1gtqq5FAv5
cH8PLvrqJuIKFHshZrghgm/1QVEgyotOmfsB0Op+NMzMyeL8larbo2gOb6ZXbnW33SlJ9WeVtH/u
xwvTs11Z+3Wfg2WLTrEE9tvQWsPpW3lNTXhxMqfkIUX0SRVutnjy6If4euhRa3kxnWTU7deVvpd2
CBkDmqsgViVHOf39hUcyuiL+SObi3qb1w2ikD35UHqKmqWxgVyuwsKXog0oFxS2qSeT5Z95PFilV
YaQCgbwcvRrICstZ9YdSIO9Lc2ljmtSL8ci1kOp+N43Hq5ygf6JlfbPqky5O2uRaTZhtWo5mRswi
kRMN4pNTX9Oj7H3PkdL2g2YXhmsvx+KUXViaLc9gsRSaa2JJ+W2iDyu2v+8fo6VNNvGg/28os02W
F6ob+R7zFYh70nF2RMP3qguzNl8zf6LxjdAFrcl7IYA0J0lUPg3AYMV09x8GQw/LxHIz+S8zO1qX
1bWYMxirfMkQ2yiHt1Vx7MUVubAx809cz6TK4LOJU+GtrQKHy+A/eAvw5EF+SMENYv6Zhbaq49JM
ovhURNm2rOp9rbwUUb319LUoYd7cNZ0WYh36AcmCIiE0j9cBuHhFajVcMVXQ2bKPQyfA2ETLc2vR
8yF70bH1XNHx4xJsk1t/VSCabuKwPGptFGwyUUi2xoSaMwX9zzfm1afNNqYh9H04VET5Yls6Xf9Y
x7rdmSsh7PIEIOgEnRhdJ9x/19eFgFRC0zcTEyqqx9SADqH31gl2oXh25n4uB1vvEchsIXfJnUAn
v3CEdcX25XFlzReOoYqyEEwXADNAAMw8RGC6rWhkZBmMUtjVFDPgDFGytz8+HldGZm7bkHrmu4b2
aSC1FSjDNkB5oTbElZd54bQD3Z+KxMiCAMydrVzs93S26wnXfGhsmpTSU7+B6XKrJGuztmQJ0goK
JaBxicNmq+cmWlXqApb4jm0h+Bu/yXeScdS6NU9u+uaZH0rfikQ8RCMww5rdLB5A51qoiafJiNM8
UKuPRtpmUN1V38hTZU4b5N72z1fr0uTsGrByPak1iWzEkKHu6Q4fYzXceOEaE9TiHEKzAHqawhZ1
w+sTEJWSl47SwGp1cme3aLkdivbgN8+aFqt/HpsQ1lFuoUwxtbRP33LxOLtDZxYeQMSTOrzVh1j7
tFbTWricQRHjgE4tQMRpMwNS2saNVnvxCYHHlG5jWQN8WK7FxwuH9crKbIPTmF2IUhrE+Ew76MHs
iGsTZoOV8HTRCqvyLtg+IYavJ0srykKSxjA+uRJpxfFjUT6ZdbHiyU77dravJ1jf/xuZDUWO/SAx
0Ww5FZnRbccuehW7kvbWsAZOqGbxtkZXbYMM6UoEuTw4ct20g0DZN6e+CP2mGVuLLLso9cFGLKot
CI9uYzR/HgAxvn/tzG6IWLC8QG+ZxDQPD1b62Yev3Mp6x2hXLr2FCwJDAHC4+uDenLfWAwlVobop
4xPgiYOb1FwS6lmO5QMSPQgBR2sEtYsTCGcs0EEkVsmWXO8OxWpK3yjT+FQn8o7AeCM0v6vYWNke
S/k9kGhgtWADm7r2ZvdenPtA0iqG1fUelzjQ4TqOt0YkPvnACYbGRcfjry40vnrQ9tbjo6+3uyiM
7egTGA2hyt/MdG3kCxfW1SfNRq7BYemSP4lPfbltCYmi9DC9Y20TrIQri0v679i1WYFcylpzGNCo
P7XuW++qB6nqSHdlDhqySZOt7J+lVMFE6wN3LaE6/vjsuPtyVTO1oMeyQag/N+izPRSdhNwa5PiO
kCTpi5mbzcdUQfh4DKNwAzDyh9qp4UvRptbXP357Ju4dpFqgBpx4L653lw61ahaO7C46Cz4JIuIw
uSFu0sjb3LczpzaZHFCCQVpaSBeovAmzxTQREhgtgTl2x7izSYY1XDwaImZq/lLK7g76+72rNvtW
VRxX3KvR74QicPQaxS+9v7LZl47UxbfMoU3K2EYx7enxKayI6oAlwKu6zZIVl3NpV11amXl6EzI3
G+CNAi39RaAHHtiRule0b2tV8yWsxeXUzplJsz7xyc0XFDLtpnTqcv+LRgl0y5TYHl6ho2vczW93
5VpfOpuXg5slRlSlSirF5LoQc2WbUAVIEMkokMuJ4xWHefG8AHeYQAFcu3TEX2/ROtQtTxBZrbZ4
MSq6KacLadQepfBBrja+8CoYqCw6Yfu6smWnYz9/Mi8NzxymXOl4T4OOeYU1V2gfu2Y7KnbW76Bs
mwqC4IdgZY1XTsri5rwY7mxm8wYZNN9suB5CHbXvynbp51iNhxatILADPzhKVxCEXk+qNynPtSN7
Jh6zjVeZttW9Cd3L/RlcPAEUuicqFcJOY3bmW1oJSj3izDfSd18p94itEI+MuWD3sbC2TaYvnq8W
jHuQNNCLJFHVux4RHAeJ0CKBfDJVNP1gBQElc/DGXa2/WuKD27UwB2214ntY/4cFg/tmQnNDWAIK
49pwgP/uGUGVnNBn7JCuDjsT/dsVI0tTOVmY5OQmQMnMiFZKiV4ZEJwjevuz6cRPFYLrfSJ/ysFv
9cGaSzq99leTOfUeTi8C+BgRCPDsjYJfVZOE0OuPRowY2VYQpZ2P/1tJR09R917VrwxvyR5D45EB
MT7RI1zPoZmgTdp3PUzujZX9nRpB6XDleRuf2t6uTbUflK/MQxZW40qgMm95AatFKGQyxomwTEMX
4dqyWOhuX4pdd6wbPfyQQEL1sY/0L4E6Woc0ip5FpfjZ1KJ8onOkPfmIDD5YSiqv7N6b5eUruNsg
NJqOCzH19Vd0aTU0teD3x6RRyMd+R3LOjq1ib+VHkUL//WN5c3dPvOrmpHGsTlRX87atstWi3IsM
FrcH5IhEraqh2TscglRfiWxuX33efTpZ2UE07ik3ebo49fxoMDBVf1UfuyfBMZzgzXuLntQP4Vl4
LN+yv6q/1jhZF8aHUTK25FgmvPzMnVOEsU9Kw+xRkwvsoYNC3YQ3SIiQU11DqCyZYtPArDxxg9/E
uQNEXg2kjMOxj2jPLR5j2ipy6SmNPt9fsmn/z84jxIGwsaKrQQ5rzsRmJJlOk3czHOXwi1d8Ddew
F0vH4J31kow9MNub29OitDZxidP2VQY7wfgcSqkDfs0Js/RkxilU33j5ueGM8tdON/d/Pjr6CCcH
lAwPQf317lfEZoyzwOqPBPuyg5oPcNC4WAMsL6wVhCgkAEl2kpOYu7p1j34jtCT9sRK1rV6LL2Ug
PmVViWYrqav7I1q4z2APIy/G1oDeW5++5SL/IctjOhaVx3TqebupW6SS27yjJzOTk78CIxBPGctx
wIkSt/ct3zzssC6SFCewAD4Hlen0ZReW/dEIhiHR+mOO7JIv1dN2LPSVYHvRCLoM3FpkXzjX10ZE
RcikWPaHIyQMdlXQfyk9yfKP+yNZXC96iIi2eYzgzbk2Mkg1PYFNAK0LXS5RTStriJfirPGeLVy9
JMUmQYt3FMI8k5TJnlo2hTgcY/1vQ9hpVMXi+FG16Epp12Ak00aeHWOO1hRm0Y5OR+k0rxeLoylC
7QZ1MB4pLOyT3PvUjsnjoPwORdmRZUcq3xq9X3HCltYKeoaJKItuQBr1rm2ioSQUfApXMDKarvqS
mvGGXMnKhl+aRa5blNsokqFqMTvCFpgjPwuM4UinDUoW27xSftFyfm5y49jF6fb+1li4DqeyIgI3
KM5MT/j1mDJRLUsIecZjGjTlLzOJG/T34tH8eN/M0g6E8AdSPG53Vm1yOS+Wq+pjPUMDbzgGNH5t
aL/izqB15bmNuO0REpZX2LGWbo2JfZL/qBBQIri2p9RqZ7mGMh6lNDmI+VHxhb9bpEgMZF2KcVdp
a90VC/sRX2DKyiG3wihn11SFmLYRqb54HLV66yO4l0ZAqJTPerVP5C1qC1SnVhyuhTnFJJ0jcF/S
kjhv/KoRAxGSEJN+4dM0n2xpTEmLX8oa09jChjRguqYFUURvCXrZ67kcRoMklt6IR7eiHcgdQvV7
lhn+Ltd9cy/Eavwsjm6xv79hFhZwKoMAW4YwltT0bF8OuhZUqSGPx6B/Matm58bHSNJsy4USqEfX
LD3ct7c0mZf2ZhsmJwZXtZQNowV2sh3dbb0P156ypYm8tCHPJnKIzdLN1PHYopAZv3R1t7XkvR4/
5XW8Mn0LVxUoiKm+AzJ7arW8NpUi9JLSQzccwVHthQpUcdJuy1Vi64VZI4Sa9AcoUWBtNmt1X9Tp
oObDceglWHLc8qUXt2HTHut8rba5ZApRS7hrJqVJcEHXI0qiqES3OuUNg4yqjt4ElY5YDXEoU/NW
vPqlybs0NX3KxWWVGYOswJXJO6Z9lCL4sYDyrWlvLOwF8HqU4SBgnQCKMxsTqx+kLf0A/U1mS+qz
+nfTgocw7HwtX7hww0+CgCi1kvXkuZztuoQR+FrE1evmii2AMJXHX/fPzi2siJAR54z2NR6tCf94
PWFC7ctSr0oMxstfsuCD6x3M+lMuPpRdsG0L3w6MR4j771tdWiWaov6h6uDCnb2T7MkREm6ZJ0UT
kA0LxgNyAYGN8tjLfzCkUqZgvVA2nJ+lUEGlrDMYHdvBg7s5hLRas8LtfSvLkwhbynvwip3ZkTX1
rhx0gXXKs3AzCL8j90e3C57haHxohfOwhpJZuGApuUz6PCQfeZVn5mASRyhZiMcjCIeNJwJWTWx4
h/eh/FgOw6OvCCsDXDjAGJx01iY2hf8j7dp2HFWS7RchcSd5BYyxcZXLda9+Qd3V1dwhkzt8/VnU
nLPHTiOj3mdmNNJoayqcSWRkZESstTA8c+kkgVhOUVbTyVcHDcO4ZfkSRxiYCDBj4dJJ/lzZzvmd
zyWIkFbCPCzooeGYPFuRKYcR9BnqyWdM7feK0afWAFYE20j73qOATFmjmoDTp4qIn8aD4iliXBx1
sPRDMgOqdX6aT2v0hwtHEa13JEFA86koF3JHUZYmYZSBaPaLFoQnUmVCepTRyrq99IWDASvwIBPP
CjSOudOI8nERhqyd/H4vnsbfa1w1C5kOJGpRhMTwGya5+CJdI5JQFUEY60uBsa0C4IoeSfaZGemu
DzIROI8m3SlDuXLaF+IlsMzIQAAJxruM790JLUKJbozYOn2wgrpwuvExL3AV1JPTTr9u7+DSG/7c
Gt/G6itIa+RFB1/dG+/sdYitwiXO+E5au9zJa9YWdxQ1HfwHQQaRlDsZA4MP19hR6NP5VBY9IAg9
FujPY/uZZUcteAGq6U6pnW/aaJ+JG7lPDgzgeDO0c+0xFyPRi6FXf3sXlg4sSpeg6cRDC2Wu2ZvP
rsFo0icgauFHivKoyndJn1jqdJ/ka8ufl3d5UsF5BMAF7ifQEIMw+9JOSCoFA7CIRHr/oppPBnr2
UAApqz+a1LwmMWiBzWOg74Xg79+QMDyj77E+KFOJs8+dLTDMpzY1NIavXP8CINkKkd5CCU7Xvqof
kWZF9RpW7vpDzzQeyL1QypiF7+aTe2ZwFPUBHN8VkkyxuEeMRAO2xRekBxBfMNbvEir1oCZaIya+
Dgiz2XmCZE4E0JW+NNubU18YDUKhnr0JyrYxn6Z4Jdxe3ybzeApiLSik5i4Ft5VVmwFfFsFEWWzG
MYb2CDDs5qs5Thi/LN3gr+d8DdhDwgHQIYpcYFu+XBLEVGpBUxEOxEyWvVJF5xcvmOiHROOVAs11
O//bFJgUUEyGtNzVM2uc1AFXyeTTz4IV21xonVatDxVkeBoWOX2HJ2VYAGAV+UN93zfslE8HXYWI
KTRJ0O7vbTVbYwRfciQ4LMF5wRAe/nW5/BTFJCnKcZdK+QcwJ9bogvK5k706PDQoNP51Pox3LY4o
ptDnsRe+ZDqFjOiJLk5+UN73wh8AFNu1ocLrm/HSBLcgtF+qIIVOvU/7t276pfz9ewhgIKBy0PsE
0g/KFJcb1uS6XrD5rYwJdBdMYzh6UfsqGPHfAo/gLBiNRNBEyRIQeS6WNS0g2WkY402O6WZ922LO
BCIn98M21E+3o/P1hXhpac5/zmLJBEoJTWGwJEeylUita5qxA+yRP4aRE5j2bWtL5/t8XdxdoKJ6
KI0drCXC/ktu7FCxNbCOC9vbZpYiFQbMZq42kBSiBXi5qGrUcq0hsxtAPSvIoJ2H9t8wrgqCzp+B
v3IwNYAeES7duaF6aWegWoUcBtUFASFDh+680lpJNBbWAGbCPvpdmNWTNNBjn4ZbRQDr4JoQ5zdx
2K1fwDk8zm4RIJ3BVdAkrhDVhzlqmqG5H1MXr5hMbF6zmLpx4MjZBgoSg7g2crq41zPNziw4MutF
Xe5B0NZq3zXYA5HeE8walNpBaP4WUT8fBxWDnnOtFnfsHMfOnFQTuow2HSoeev+zmB6BeVotoC9F
DnxHTDPAX0B6wZ2DXiwgWaSayFKczqtebvvjdQqE33/2xzm3z1W5DieCP94I+7R8pNHdpAOvublt
ZfEoz4RUuD9RYePbKXKIdiWNA+S2lReUtib4fWkllQ3BmduGlq4NvF/xzWe8LkZyLz+HOEJdtKEw
hL7OnRBNRzCnfQHb/6rIXhB0zzJe9xBBXqnFLjkayhw41oggc7/o0moiZF3ai6no07S2k+pOkI8F
5uP/xdLOjHBfShMTzNFoiegPnflKw3ZTDp0LagKbEtkmqbypDMPNy3QlYC3FRbzjML6IJBLcDly8
j8caxfqeId5Xz7rxoLPWUtQjdjYB19JYvd1e5NJOAraF9gpae2g7c0FDzugIZ4U1sxneayH0haE+
5EKyu21myevPzXCLKsyoYSyioh8XGw3KyImfFKhnv962suSMGBT4RlHgruRjcGimkPVWKtEPvUy6
l5mlj263CQSn2IZ/qZaKvgZy3/m5is4o5t75iZaRqTqDGoXoazJqx1G4kZI3E9fL7RUt7ht092YV
FXRf+ckSsy1YDWiE6JPYG4HS6pSjgU5bl65oDSy5AehqQMKDchEo27nbqwqUMKnqDskMggRk4y0J
GyYlv/5+NedWOGerCiVnbdSLfn9q6y/JeIeSB8QT/4WR+dmL6iGUC/jQF2N8s8tKUfRHeT+O20a0
g3YbtysbthRg4WDoywCzhybovKFn15CAr0/HURGBHL0vsAa1re0htM1u3Kx3JhcuJDDuYLwI/y2h
QcOlmsUgo8A1CJ0/TUiZmyFNrKSohqfbG3fNsYGeDJRm5msDnnDFGIzfLlbJGHQ+y31mvPeFG5R+
QQ9E/hCk14o5QbIfv9SHPtnmhQ8e6zYbD+QpFvaRVwKYlFqBrf5SWqfOVm6ZhUrm5U/jtlsc69oc
gCL1y5/dLnMep+3ofogH7eP2FizlUBdbMJ/Hs8+apJAxBaEiug1gKpju+jCxoAFnmJsCggG1ZX70
6UlVvOhlNZ58Jy5c+nZhmrtJU3x6pe9guip3sbhTgq1WoPRsydJeq708eVNjW3oXwGo9Bm6Q2/Fz
KTxQF1Q1lZBZ5uMEKmAB9H9gpd/I5lcjbyv9UE13If7P0DZwo5fkkYZW0TCvFvYFAXh7soJiJWDx
QhtzXLxYBuerxOi7SunAxVYD9x7vq+SFBJIl9y+NpFspOi0GCMJRb2ojd+rtaPwq7+q8dEPhMU62
KSbIk3JHhneNRjvV18J3iT0UhQO6dquhKhBxTjalttZaBXlJhD91D3VOsEokK3f/dwfy1teYr5oz
R9CjwTDZEPa+WjygOThQZwJZoR56M/nMZHV2+RJ9QgR1ZwTOhHjZFlZ61Epbx1dgfoYZmciLjXvB
TsO3kTiduWu6yEmT11K0me43x/g07MK9vFHB8Ga2G2yahc9S7aX8qXTLB2Gw5fGonoh5ypOXVLgf
xC21+qfhlUlWnB67ez21ShlKrAAMHsTgaOYO2G7MaGUjFuqW+J6YbFJmmqkZ6H25EXQkQj2g5OCD
MQsjf2Neb3QQb+9yVkLfeihkPymhuhAq+jEb8/45r9vEHoZxDWj+Tfty+UVkUCkCVYqu4Azv4M6H
lHWs7fq49ye4C2YwbUnrnkFvaKOyak9V45MvZqhWhUGKkkmbzNQ3irgzxx+pBvWRXtkMmjWixtJY
QgYpkj7dgGPMm4u9WZRaTLRYC8mQbatXHpkr+8DJktxvat0T9ZX0dXUt3KbKbSkzqGdirlHYj5Ft
vGuegGNRHhU/TDdDSDCDuxkGz2ydOAfVVoRqMVqT5Q6kmclRMSxV8OJN3G3L1A5kpyt/l260R4HR
UE4lJE3UwdL+OoPD9mP6DMkOmi24jC79IKJl1yt63vs/1N2D8vDXcffyr3MbEisRHpUZ/nrQTPgW
lZvL24Zgbh3iY+hmCBD66KZNM+YfrXKoaYhHU7RWu/0Gvl95GNA1BtCFcDV+9BIKYImYt0mPiZLx
KIjCA/jArLKPHspU2xfxZFG5wvAywliJhsEI4RhmB0G2LWXzsSXTU9SNn6jf3UUVqGyzrr7rWOCh
a/MYhDk+qh1LihMCuyi45iB5xdRvGsVViG+0j32BcWhDt8M1va/rBBIbi0kwwCZBBno1REJFpcsz
UvR+lUCHhyUOZMzR7NgE6Hnc/obfD5Or7TszxXkIrSSVVWHVI3fQH6uwAGgXMyulfgIryIuixU5W
CJj7NhxRGe+6PnvvUuoUj030ldUg8xYyryOi1So/+2qv5Kota8NWzr2VX3mdS2FD5gkDJDkzi+j8
z88CexB2pKyjqffDLDbcUejcopBqJw91Hby9TXIoheAeM+OI+am6aQWNOY3aJY5Qj6bFskKyp1pQ
cfDa1mUYKHFV0FAcorAA+cRQgL2YEQtRMkedZdLxZGx0t5bV5vH2MniJJVyzWAZyaUzTIzyDM+Jy
GQA+gJHDrHu/BOmjIYP0sQVPqFBqO3XqtrW2I2Q7jD9VwTajO2YmLjGtQupdIo07ikymT3/KbFq5
/GejnAdgugZNPDRBgCk0OA8AQk6at7b3exI8FlDZKE9SqLptnXsYS2WdH03NSma48DlhEjjQuTWJ
lFW+3IeBAW8M4m2YTCt7Svagj/w3i1Lm8ITnHh59yqUF2hi90GSYfi+QAETRtpHvDTmz624L5uWy
3Zfjylz2vEtXu3hmkPNQQCQLrSxhsB82SmwRQAi07ahturUTu3C3Q7UFNeWZpgFdOX4WuzKFoc8G
bJ5keEmZeMix7rT7ULyvP6vXLgvcUFoJEnMcv17bfy1yL0AwVgf5FMJinHi1XX5i3ny3Kiu0aAQp
CwZsDcy28+p1baimRC+l3ic0sPLxhxkIbpw/KlG3a/Mf3VojYNHrz8xxDlJASJVCIqP3s11/J+o2
OdY7IbGKfb3iGAuxHJSR/10X5xijrI4sHWGoS17kMkc2+tsQDiDpWjlTC68t+MWZIe611daZnhsE
MVJ5z7ftV/CR28ofFfhOq15pbiy74Jmpec1n4TiTpwYYcphKHqoHRbSETevmju5We1wgxspRXttA
Lj5NqLtSY4Cx0c4fAePvj2CRWAnM89e+8vCzBXGZTKKgt2BU894do4eusZpf3VsL9SzRbXcYaGvf
VuzNJ+aWPe4iSCOtqkvkEn7jAhzAXvKtshUPUDzYQWQOoxS3zV3XiS48g+/bFWwwS9UYe/QYvK69
rwf44tqQwNLddu5+/PBC3LWNGYs4v21msdjOvSKyismZfLmw4ReRFfnClrii5RjdJvqxcsoWlwif
Qy8Hg+AAAV96pDDERSEECL9AI+yzGpF+kKxiDUi4UGnATp6Z4XzRTCD1LAg4zKE/KU751ZRQ9MSC
3K53zSi0oQtFkmgDfit7JQVaWyDnoYYgS0kyX5lquiHJNtK2ZBpX/GQBWzQvD1CHGeeDhEC+3EWa
t2HSdDKeC8VO3SYHxS+hsWgnx6qx9NYqd9lG7CzhpK4xxC9HlBkzBqFWJNc8ZqwBu0oK/hC4KKoh
nTx57buplRvIApK0B+srUEf0A5xpdq8GK/Hle+acP4wzgQ0QjjO6hH+jZlNT0wb6dX7MopOabWv9
zci6rVocJvGoQWu7DX9VKqj4wYYl30lx7Kih39bbvnoe5x9nfoimG6re35PEGvO8DaZpMXM4z4Zy
USKIyw4UsRmAJ/Ej7f8I04+xf70dGq5JfC5sXA2JJXIcNZi7GfzkoOkeuPXczI/udWvwQDd10p+s
fqdsb9tccmVMyAO9BowXyqPcjSgKhRFSCcsah59QhBvKrWqcbptYSibOTcw/4eyCMpROZi0QWH7w
otqT11jm/bCH4PVtK0s5xLkVLuhoIJXC4yMdEPKeDBOazImwnTIMvOjbStzVjbdKBiYtm1TwdEDN
Xwf7yOXCZNrnBVglBh9kGZvSCzdoLxj37E7bm3bldfthbzzEvyZX34ZHZXd7uUsXMXom/9jmooMB
1RdtmgpgyrYduidA5+31l9smroH3szui6z9PEEEWnu+j5SgASWoNG5WDeWuP7OJt46Vbw6Zb9VFw
IVe10hKYnY0//OcGuTwwF1N1aCgM9jb00FccZHHHzlbDeXqt5L2RNDl2LO8BcWdHafgVCd09vuDK
meIFFuen5cXGcR4/VMEYDB3WITy57JE+15vwJziWdp1FdpMX75mT7vUd2w3bzJPfk3vjI7gf/fph
JTVcPNsYqwGtCuhNgdbj/DMJ1EZOsWIN7N73maBZEi1WdnXxFga+BgNfBKZEvn1NMI9IlfmbmW78
0jype7IB4bQXH6r7etd27opPzpf6lYucmeOuXiXR07IsKFCOf2rPfGpw8hQ33kg+9fqH/j26z34+
of67cuEv+s6ZVS74p8WUxbo5Oybo+vsNxiXtnD2n7UoRb8XM96viLFLm4lC0pQ4zHfGE6qmbjpN6
P65V5pfKTBjL+OeTfd//Z2ZA9A58j1HCDPPy3CFbutOZZUEIy9EdaV8/qdYEAsUHbcNs5dTtpT35
/+0nn9uMYQlqtZZhP/V3cdhGkWRByhs0tivpxOIJ+KZwBQACAyfzhp+tFGhR0SzrZvDZtMUQKfrY
4xogdTFmnZngstDcAAFvgAK/P5gJplPvJWzlis/Psfza52ci2v+sgvP5MqZdMhKsIj/1zCo+NNnK
iruie8TU3JcuAjWKifkVo/Lcr75llHN53Qh1KWuwLlTPQ0v5NR3Gn2RbeWDBc4078RMJr/6ZeHvl
A88JgVprFA3XvChzEP1nYzFlfvnt1KYdUrOu8APGY23p+9rWf0P2t+5RzLGAfP/ZrhGU3/YWVMQu
LY511YkxxT6DEoII2xjK4s3KDbccvuCKkmHgkJncp8xDQVcrDeGLANGhv+bhE3sA17C12sNfTOJx
iv+xxH0/MWB9HdQ4YulrvwcbrivvqBd41AZPyb8Kyki+DOBjZxJj7qIJ6ikS9bZFQJGdo9JBG85S
3vv76c0MLf1g7PvfemsHn6WDl24R2ivHY6leANqcf6xzhzwMokIVDHhqktsQcSn/mCj57cKvVLZQ
ZSRP7HddrDZzFh8q51a5cx9XVGYdRn4wp47OJlTjIAys1LvkOCiiTbLKIuOpMHdh9hbpv8wosszU
Dfpd3HymYfEWFi/J0N03o+KNayCi+ctendyz/eB8jIF8q1Tp/DWqN1UWwJO0mQxL/iziEzSM03/3
Uj3fCs7Vyhic3JPUwdWCjcIcCbcys3dow+O6RKfHKrwDzZ342dytfPnFwPjflfK1FClQk2kKsNKE
7bKHCkqcQvWmV27YPVfSb5b96CSkXOTUrM4aLOfGZ6a5WNEKJoBSCT6/eAru9FNtg83dppveIRZz
hn1lySuRY/GeOTM478XZVdZADC8OenHwQ1JKDhMGoBIDQVkp3SxmIGdWuAw8lqVslJMey0q8SrYk
vC3MdK+uvnTn7bnho3yjUBvLNA3bOdSCOWIndx+5eGwl1UqgcEj1uS1fCkdlXFMVnF3/llkuUCHn
UcUxw/LAm5Ta5n3gEm9sLPZ22zGXLhJgsiGPgqaKDmDJ5bfKgypKsmYaIDId2/qw7SiyxjUamEUj
gKsAvAeGK1i6NDIIUlkktYKXu7w3qWSz5iRra+CYNSNclItK0KlogYwnrvIatsQS9V1TPN7erSXP
1s4WwsWrhKpdWMuwQYKnIPklQOjttoGlgHhugPscfdUDJyHBAOaryGi30N6hG53tABQZSoDVVi6k
xfWgdgWAI5rgAC1efpiE1lIrlTBHd4K9Rg2x+EHO/jj3QYZIS9KyxR9PPbQE34WVF8hiCWoGC/3f
j+c+xlyNHAaGvy/f5dZpOA6QJ7LYKfkpncLnxv6D/+He/jqLofTcJP95IL3dN4aEF2T8Ah4gDOYF
+8ZgdptrDqnBEFV/ge6sGJ8oqzAiKIJdtWqtMfxY+R3z1nHBATCUeeEo8kFylEs4qyBUm8RQcaCy
ODfsTlPoT0LiaJ/IYxZu1EzTRyvuRQyVSZmYPwURVcFekUjSsEsrw/Q64JQzR1CZmIKWLSd7TSuG
Q6OZbYgxMbo2x7/0e2dMKb4WYs0VBookJBOafnbrGjDhAhqonyVj2VYOzdEuAi3yjUlZA4MsGp2j
DVSlAHLiG56DPIgxGN/xoupe5P6nWe8YVfHu+U3Vp9vfY8HTZxw5XgBzlR+CcpfHqIM2S9ZnsJQO
iuqoLNK9RK5KGw8Dc8XrFxYF7i6wpoPwFm9f/suHChVaVcRULbRfRJY6jE4HiHIFwt2o58+3l7Vw
BWHYFcMkKJXMMAbO20ezUoNaDTB434lvqLxi1Mq8nyF5SnkvJpMDIo3TbYsLdzogVpACnFknFJMn
xu7QKQK8XRKBZDBDN59S0yEQt9u1oICroW+y/Rfm5o1EQRmwWf5tHxWkKPsC08MmKDMVNEmERt2m
IvkKjWrtelr4cMAlzVgWBRD2K9bVmOTQVOszyVfLAOTBlR0Nk50Cya6r03PVrLWclr6dBCI9DIxg
SBM4/UuXZDQy9AYD7eBSmtx49Jq6Mp04ETYkNPa1UbwzXfr6+92cCV6wk5grB0HopcnOCEUxyIno
p3+UXPmTNwxyE5+SrP35F3bwyTB0IgELz9d6m7gyoGjbSn6RvhRqagOo3khWXbOVy3HhVCN04OUL
YmCM//PIIElmWpE2HYgWy+jdMKnbT5oD+tMVJ1xqwAM9DHgtOBsUvEq5T1XWaa1jIEnyZYFOJ03L
GyfHK8yVBmnYELMzNuPQ1F/ETATQ5HbhrtPIGuvjgnfOEsEzGRb0pa7IFVo5HcIYvUKfYDy1STs3
I9QlYXjXmDLUu3/f/oJLL/4Lc1xkkdSoVCFfIflGItoUTUlqMEcdfiGEmlm61XEB6dChHwrdjSBE
+vdJFqyD5x8jjphtVLkH0TBKASvAx+qXUmkZAa68Kdj2JsG49B2l20xUf2cCXQHBLhxI3Nfguplx
NxDk4YwS8PTW2H3Jz4voGYq6xVvRKTtBfC61zFV0ujJ1uvRBofoNeO8M9AGx9OVhJFIRBWaHgV0Q
OzlFguHygB5ilrp5HUJQVQtWCvhLy0PiCpTvLDIk8iy2cjrJYqnnsh9G9iSiE4pxwJDddSGYo6tD
ggGW2y60uD7IqAAWBiJ2dGEv19eMY6uX6Dn75dRaM/GxedCy2MsxlZ3La+Rc82Zx6RYQOf8Y44vd
+tQPhBm17LcdsD+dxABowqM2j+PooenW9BS5pHzuTUBLVEU+PuvJY7zucmkS9PDiusvC01g2tTfV
1Z90CtW/e6PPRnCtI7QBYwzRMB4AT1gi9IJJotNx493+Mgs//+Ivy5c/XxRMCV0l/GXBkuyVNz8/
aXD1s7lHv9GA4xOpUXQa4zeg+XaaehTeQWFegCfezCZXUXda+kyj+yIcbbm6C2Ug+nS7IqZ7e5Wc
S3z/EGRE4FwE6hLos9k/z2ocopTXdRLVyalREy+Ks3RTVQ21qWIAGxCvKWUvWFMNKFhrgIVAqfh7
xPzMmhBIkGdU5Zl3frKAg7KkqHPEaDNlm79eFtJLTQcQFiBPUG5fLmtkkGJtqyA5ESIAgNR7Zj79
SkhqG6G8cr3yxAjzFmomqDnnaUTw3vHECFqeqQRajMkpTqKHgX7k01bsntps2w2/NAzpQnY6kY4y
xuEnyCpOU7MVhdiqSq9IvnQhW0ms+e7gf34OwbecIYV4DXNLL/JWGmuxS08jcqptXCeFYplQT7Vo
H+3NxCweh8EA0NAMNTuRSgKIARQm+g4DINjKyA61Ot/e/hpLvwl9a4CfUatGkDO4hwWSjmgEM1Z6
CvoMF4V5TEm7GTFLIz+XlQIO722hW1WPFyARIyuIJivT1z7TvO6z4DfvCyCJeD6JwITgITVH/jPf
Gwcti6COlZ1K3Ufed5+kUMbaRuquNHa1DDfELLcurs2FccnXbBVMoEhITAz3zIj+S6tpVoWEdvga
eq9aMTTADfqnjda0ExdiFRJI8DwCa4LXKb82RHOx0licnWKJDDaD3qkFBYo1auIlT4cgJOK5AnJr
LIwLFhRP9UAjfXYK5NyWI7fSUDuMml2hgR2gsGg52lkX2RRIAwkqJhXxu+w3OthO1QpAf9yhaL1y
zvmW1ff+QngIJb95QB6KG5f7q0ca1YJGzk5ZlD2ZAYFGZfWp9a5WmJ+MdvYYBJYweqPyVRVOk44r
4XNp42ckLabywWd1Rc8oCH2hd2WUnwqIjG6kYRxdLZTWMviFsGmgLzc/E+T50cwd6SRRi17Km/yU
d5kNsovdOD1PefIk5P9qPci3TBWQSjxNuHupE+K8i1Qd21mUbi3smnAtQ186ECpqTwpaqzNxC3cg
YmnqFTmO81NVhqJd9/pnMLQJ8M4A961EnYUTj7QRDTJsHm4C/hWeZhMrW0aL07gV48judTcdvUE/
BfFjKz8I4zNbG6RdWBzBYBdG+lE9gRgbt32A6ICLj+FDpZ2sWXHbCZYpKDtRfrm9tDkr5GIZrhvg
B5D6Q/qNdwhqluFYYiAPsM7nZqfUNobKbPOlaQ9J9VgBQ37bHJekzofswhyX8wdVYkzZWBQnUStT
1xiVzmlp8xWPQwrIkAnkC/lbDND/2pzpoMGoiG/I2dS7WgqkCTYT6WtqM1dTqa1NJ0jVr1wMXMb/
bUjGycIsHoo1SBkuIwgNglxQs7o4hRBkTExXGjfDC2jpiia3RAie3N5KdclF8HiCc+B9imcNl/AH
BUnUqM/LU5JN4UGJ1XgT4KH6IGPqyxEngrnKUBycJpSlDRqeqssq8Dgbgj46RZgOrtqJwHFqMnUq
QaldbRIVS2eqaQ8JxYDTAOJRUAlGjtzrGrhcktIX81ryzKDHHHJIUbXUm9atEK9c8KODu4aO6a5K
aHKoWayBDiiWXzJpMuwAm2JBxwBBPIyKx5RJ2bbKhxBkXfprL7DGCQU52qdVRvfQAhOP9YQaMTPa
diV7WPpAIDzHxwE5Gupbcww+u7gh5SPn+IflaVRzDIoHUuEi5x9szUgA2swzye0qo3oxs3bN7/n3
/bdv4BGITBxYtDmQXJqOJhNsGmDIObUmtVTJ7iQZc8e7HjhYbZtWicPE+bqjLqQgd7cdZSHm40aZ
2fdgF+9fzjQVyERYk5SnnpCn0nyFSuDJmGPyivsvhZJzO9wFKmutXGpBVJ4C5iooRB1FVUAx4Z3k
YAHqfjVrQr7z7+ZD17k9zv/BqKGGUgZ7VfyDdI89eMPNfZqVFoX33N7CpaMGjhBQrQB3BtJSznFK
AwxUDTGLE5NjddeRWAYxFLkf+6z5um1pcRNRXwbKFwLWmN689JOgy8usyLEotTuUgwZ9ewBdkuiu
aT/B+fBWZsfaXHlC8sQH374JxRLUfZDzQcKB+3ACCmqS0gkIkJEj0V0YRxapfsbqcy+3lpYlmzD3
iJa6s7J1AH42JNyJpXl4TINNfQ9VGWTZcuw05mEUs70OoFaLooNInm9vDd/e+t/fidEblI1QruIr
Kk1EzCgxEfAoVIEs0QYUtaxsJNrhBkPC7zXmmForqiygKJ9um176KkAa/mOZSzXAVUfiQEvLU9EQ
m07ANNLUmep0K5DepQHbiCx6RXV25UQteTjIi8A4jZwNKj6chxOWS5GS0PJEitSpu9yOij+x+aln
z4n5eHuFS6HxzBTPgNLSsqgqGXurVUqFqyG2VSnr74g+UFuZAPw1tKzbm8AorxytlTXyZZfBrJVC
qEvE5KF4moCNGKUDZdQZ4vdsrcq6+BnBzI8XFHTD0VW5PFypUrST3lXlKQpii7JjOZ0mqOiQBIwR
8X2f3YnVytnix8y/fVafqT6Ry4Esj1cbx0tLpnqb0tMkGaCvB/tEoeW5JSlMtaFRO/pmp4UWSSdh
i/bH4DVRVLrMLEYwqE0Q9tTj31MPHHzN1MYjUpd5RUA7T8YVH4CwcCXRXboqgKbFNDzG03FPKpcb
1JliIJMBt1QwmKApyvJ8R7IJbMalEILJrVprHy/F1fm5hYosSGgxDcHZIxPNJiGnp8HdDfZKAXbp
RYdw9t+/zp3aKcsGJQ7w1xVSu1L/lOYfmbYLgqOWHBN524JMhYQOJVuyhpr4Ztnh7yaUrgGGmVsH
eLBfLqylhTniENFTM9FNkPqoWzw1immrMdkwuX1q099UcSDrPFSPLGst82HK/FHDxBv4QWLQTUQQ
Qk+9Juv3UK2zA7oHFUsuGCsB5urUg6hOAXO0htgC5R6D+97ilOhllAj0BCJgX0K/aAjuSHeoQY3H
yuQZg+mrI+fzpl/tjDE3w2Y1DhS7LncmUocawO4BO9OF3TaqBjz6MwkSeXIxgctMzvYR7j0wSw/M
azRtvJeTMd/GSmtCxTmQ13xk9rCrn4NgANZaA48TfhBHbZnUpgKlJxXSyUzyamYF4a4w9oVgT4+K
MTrAw6eft4MtP5/7HRVAx4hWMq6xuYx+uQmokI3NRAp6EmMJ6n1WWUv78HcWgS03BFcuHXKbDeRH
WrhpMVgCCe/6vrd7OuH2F97DKdqoLPQoCGDAUUygw3f79y3FSZBdAhaD1y6g7NzPo5oAUrShpaee
9hjDk01bqIPRUiGFtgNwxrSgxpR5QSeoG6Et65VKCA+A/N4dfAnMuINJHWrXc9Q4S9MbArluUjB6
kjDvCD6ZIUfNMSFh+wHOkPzQQxYttJVqKjCuEROv6xgIP8wOA5xNksjUGoGK8kW1Dt9o0UJHHQ7V
HUAiRXtbA2//RoCa1MftHVvM79E8xllCHgVxxTmynv1mPRFDzFKI8CN53JfagKH8AMMwSHv7cJM/
KbofBaBpUe1+WiMj5tul/9kvsA/inpnZrnmeeykL6zIdZOzXe+pnFsG/FTtBGvSv1vhfO9z1CXxW
aiQm7Oj5HyO4i4iOofzHjH5MFbHHOtqYuiWR+t5cy/SvrwmcEuixaHg/zULUXDRlWc0KgKboKSZg
rgksI/qdrzKYrhnh7iIyYFxFS3FbyKcQM9Ddcx3chZBL7CrqJImXZy/Kh6EdUuSbGQCMJZJQYSVb
mJ8Rl8EIr0M0vNFcn+c6+A/JNAbQz9jjOlTRAc3B7yNmu5WPeF3KwksQtMuoAWLyAof70lFnGdMO
emrsJIF5J1WZlZWqhUb8Ls5B40FtwRhtJr6WwcrarvO8S7vzPz87IGKU9lQCAd5J1/2p2g/SVjW3
iWFDIvL2Cpe+I6qCUAWQFJBxiFzwykuFCEVYsFOtmXg7RW1gC5rC7LwJ15TkF04eFoVrHuEQJR+M
cl4uqhqENpDBB3UqwuoQNyp0Z2rLwFyQEOK6YtSjieDLQblDs+Th9jIXOiGwjZsLGQ7epFfUNiyY
RjbEIzuZoQ5KX4pEwxAj3epzSJENqj2wsXRqPQGxUl1nm2LAhA0Z+3oHWTm6o025VuO4SiZwl/0P
Z1e2HCmyJb8IM/aAV7bMVEoqoZJqe8FqDXaIgAiWrx9HPXeukmQSq36qNlNbHmI/ix/3RfMK8kII
XZEHu5yMBLedNQ0qiyFB+VGx82dbggQnJT8bazrVZn0k4477suHhgZgLGb0F2Yh4ee1dW7pMyn5o
WCy7PCRp5bt2e5qGGGl0nU3BANcahRi/0PugnoB+/FtCAFy9+ABnIQvEP+hPXCUGDNFXGapP2Gy2
gGdZgiKltOE5TAjWdtb72je/NLV6FdH92MyFNmCszfxtHHO4Cn/oUP5BB/DdTLjPjeEefW6+ak7g
7qnOnTR9KHbAf1FBn3Ic2z2uu62DhkIR0ISLPiim4nK9RcFcVpCSxXymngqhClRi5W6P4tawIeqz
ZG+hCIyY5NJKYZbFKJDriUF/eOha3etU93drtkeNdeHOFG/cjQtQAwUYLCjoj1cPnMlUIxuFy2Mn
UUKmtr4qnbjsgQ6BIIQ/S+WlaZTOr1nxYKfRbeMbdz+kZUENgwoDaPjXATiqDg2Z3ZrHbvLS2D8n
suOhbMwjcjxgAQdYGwSna/hLq6v1qM6CxypQrjoYE+cHvXyge63NG5viwszqEkhNIVpLgxn+xQjM
J/Fye5Y2f14DJOstFYdy+eVu4N1kiFnMPC6NwVfLcCreGgP/hRG4npC6Q4UZkOJLI51KsrJlI49n
0DOwNPNzlOCHPUa/jQVHEfe/VlabjQkKMioBKzwwvZ03cHOx//vb66qOmsnexkrwOK9kRErFV40/
TP/upP9mU72zs/aZqJqxcoCduT85UBNRgKRy80Nb7BGvbL12b2BRUFosgMB16l6pQUyXNzqOZgn0
Q4oMMwQwZeVlSmQifEaX4dJXeYD3mb5KuScCuz2fC5H4P9ZX267M6mJgJaxP8+gbBlKMQJM7Ugko
pCJub75l2Vc+oPX2roOZCimjdfBTj2aWNF3ZYfPZamQwpTwouhyPJuAm5aC1Hs90NSiQG3ywNTqG
t61vnS8QLQMdCzlfwAyWiXjnpbWEAAGo11088edk4lEpc2+emh0rW+82QiRAuhY0KUANKx9N0epO
6HbbxSwDKVDLZNQYEHZQCbrdobtAFfScHaeUnVxbBPlsRJalHG+PdAM4BYgDZMsJIMHwV8jqlOsE
jBOaw7u4tujX1nmwEoLipxpOEAm1nTMIXLy2VgJr0D2doAmRaexemUF+y2kkrRct3UvGbM49Ahy4
rDZESp3VYUoT22lGKro4A7YHoomyBNXPvJPwWEZ1tb3eGVnNPIWEoaFososVBSTCaHd2pkeDf3fo
s6aetD3w1N6QVi6Ck+a6UgKzFyt96xmDgK6KHVd6s3dots7nEhv+Z+rWblipKjl88S7uE8+sX1xn
9nr9S717DS2v1/XsOcACIFcEyaHV6ybV1kwFesZjREleL/SQpieWlF6nmSEo6m7v0O1B/dfYaoNm
VQPtDgpjtf3Hdb9S5xVVawPJ49tmti6cpVhtGvCyFgT55ZEfGRRryTj1MUN8pNY/pfVFAio4jAe1
eNHpuWi+3DZ4ffoXgOWSKAHXNmTe1+F8ZshZt6jSwGtnfjbUQWcxj7npQlzgqsfiPhfsYEGzwwLS
RuzEoVdbcjFuu1BWAokC+oRWw3UmSjM0YbVx6b7CoctByNRJ/W/nFHlVHVPpanAnjSuha9pPljrb
NhIW4hk8xydhRyQ5aMrZKGWQ7iFXN4Z0YW3lSZSFIsCLZ7XA6cVaIvzBzDymz3sByKYZBDvu0l8F
vM1q5kjtJnniOm3MFORhyGAzvyTsbqSq4iEGAzG6kZthikDzWKGN5KArOporSmFEfAI9sVSYhxTP
EKRLtf32ltr8NKDJlqh/6ZRZHRWXOV2RyqSNU98sfvH5xd6j1b86+cuKvrOwmuOpRKeYkcNClyGe
bOvIwH1ZWt7QqQ/Gblf8MpUX98yltbX/JphFuehgrWxTlA/Uk5lDhcpx/aJxHtRGehzZxT5PPdwO
jGjH27N55ZmurK8WGn1pMxpgSRtbStJ4qT0nfkbaPbjAsibrMQK6teiNIXepWcuavnM1QENbOjLB
GJ3qMLfH3DpKZQBJVoXS315X/XV6FkPCMw+RRRtuB5KJl8aMdoKc9Fiw2JrsO56yX4R/ZIMWtoWf
04ATLeymoV9qbiHL9fj2fF6niRbrNthqodSNEG+NwKgndD9UHBOamqmnN39MYQaN2b+kVhOPufIg
iXmXDvQZsPqdg3H1hrxZRpVhUe6+ZvObm6bSrIKyuGfqoa+7SPnOO/cg9ex0e4xbJxCgGg2iENDF
RWvc5QTnKZ/KmSMRopZcBJQ5hp86HDAJVBN3xnS9PXG2XDy+KJ+g1WFdnZBikiba6FlczuXsj4RB
eNTuzZ0B7VkxLgfU1Iol+8xm8aijl9BjLLg9YRtbEulJ1NwcsDsBdPSGdni3/5WytPG+ERanL+CM
hwa34w3lIXM/TKnh20k0ssipQPz06bbdNxnay3MHu9iIC5MlmO3J6iYbe5PkWpchluE6sDIp3F5r
hMOUqRAfK0pNRzXazv2yKIZgAMsxmvmd6YjGCHgHsnwFcFcBDwhvnw0zHUNeqy9znfPj1IrGH9Sh
iiqFRSxR4RWZ6nNj0vShmIgREkSK4ZCYMsq4o3kKUfa4D5cvvx4ZDjgKrvY1dmaemXSMMkUKxeBh
ztNQ14yo6QNA4vpA9GC118We0tT1LbbM5n9sXtHyG8ngYuNTHiufq9fim/tJeBVihh1/YmszoiAP
umsXg0PIcrkZLTQ5FE7VIu0xu4C2q9CA6GeV7cQGbxm79QQuWjvoSgYNvLO+JZWaNyWwGBxcBOha
Kj+PU+cDja0BbYPk0aFv88BWoCZAhkCljU/p/JjOudcPiu9kP0GPj72ieVXjt8j2FuWHdjihq+Cg
tOzL7U18fa2hag0PBO4jYDFXqNXCqFqU9iseV8VHMDXQ18R4KrUdqbXrJx9G4JGgTOJAUnwt8gm4
wji7DjJyevLE+vk+z6QvUvMOGefATXdEMa/vTxgDQzgQ6Av5xBoJUSduPY8FR3oOisp6wY5qnsC1
2pMa3jSDMiGaUpfiz7o4kvY4oHqn8rjPnC6YGydDwcdQj2iS3xPy2pw+xLGorQNriYTd5Z7lRsJR
htB43Ol3masGY31Mh9Ir6Wfa70ze1sFHxQdt0A7o+9C2cGkqyxij+UR4LDLlVwVo2EKSO3gqB7RD
Q6ZcbT+rUEm5vQc3jaL4gyYkIKfRMXZptJkbihYH5ISIOCQJaGxk5mUvWuMb8GEqcijEr9sGr7FE
yJXgZf1fixCjuLSozhBYVGobG/KgnUol+Gz4ZjRFRQBJg6DxR597fcgPxkfHT8LbtrcW873plUuY
DHbfVrOCxVQS5aPlsu+p1gctB3cBqYY6rKjh7BS4Nk26SIIt9x1y4qvRcsJonS/5GVaczLDEFd5r
6Mk40GpPRHzDP4NvuHDD4gQiJFzvHzNzNZQNkRSZxm/QHjL93Iz0AnR61il1rIipzy63dryYNXMG
rhQYRakMvh/uF7g0l6vZ0g5FtCztYgu0V9/Ya/M6veYfEtCOkHD0py+6EhB5ur2MW+8IwJOIfuF4
EyTqL206qd4bWsO6GKgLgG36QBNfb1vYOhU2rkzwByB1DjzEpYWK06Y2tbGDq/uc19/G7liiN8JN
Q602QshEQF1tL8m09QSjTxwoJliFZ7NspHeOlKMUuTlxA3kzakFcPG/EQXsuXR4QanxCyLizcHvm
Vm9xR0tBksTsYrWbvASqzJLpkVrU37nxoOln6NrsPP6bBlFaXTSIlv7slcGSNkQRrdahKmXNEXUK
B16bUxyKuq6O7jD2YdOjLpYUUOy6vZhbrwU8xCVRg9oqguvVzILOuANREma2E4tDmnYRJXkVNHSX
nWFrZy5NV1BEhgNir5FoMmXjxJOsj8upYSGYUUB/T/Fq3B7Qlt/w3sryFe+2iqHNWqGC+Su2y8TL
cis002dKXyHcsrNmm4bwyC7YroV1evn7O0N2Ly23T0Qfc5X5upIGhnzNtM+9u2doY95AUgR+TDSM
YvuvvfmsdXnRk1TGepXPoVqI+pEktPjrpBnkc4BihAwjEFnOWyvKu+FAC2NIqSz7GPf8KzBA8Zxm
kWqlO0/qxn5DUm5pgtNB5YJ87uWsVSVUgo2W9LHMag9ldQ+zZoAF7vYm2HhYgAFGpy30Y7AZ1i2k
UjWTyc0qEad2qvuKqHO/Hbo/EvDKqEITIthj7D1aqc2RIXEG721JT7mrO6rIK12DVAtsZj/69INR
PSrZp9vD2thyeERQ23XQybUA+S8nb2rtbnQAeIs7FYWwcrD0QGmBHxUFsYIOkLSdadzYeQZAHgj3
UY21oPx8aQ/wIXfSU0vEdeeyaOrt+aS2jR7eHtXWYuEMWcB9LX3Ia/kZK5lJYheDQJZo9rWE3zez
5RvPGgMZR7lHZrYVky/0SDbCWqAz0S12OaYOtD4pzawBmk3a+Jj2ILFyFa7H6MaERBniWT9l7gD6
MUWPSjXT76Ruy4gXjb5zUW0NGzUpdDjD+cGRWJ0EZuaoc5N8iLXerg+mAlw818bA7usX3S4+TNje
O8/aRlYeEDvk4tDqjZ4yfd295nZt17mmImN7zvB2AqEacFD0R25b9Kh1ts2j6Gs1gG+hPOK9ac8V
BUHIoKJpRCVKsfM5G37Exdesnh4FyaRRDraMx15tA6NJ+lDaLiTgK7cOxsLI7gSYq6GE2Ik7TdI9
ZNHGmwtUEZwJ4K3RrLV+c13WZ01VVUNc46El3PlGugdI3vtz/2dm8zFNQBh6e6NvDvidxeXv765Y
NGK61AHSFe3H3aGRX9lrkfDj0klleCO5n9LPt+1tXBdIu6L7GllBVHrXD26DjoM6sZsxnt3vWh0P
7pumG8qBO+PauPlASIfsI1p2NnruDCIti+fuGOcziwSYa1CVu6u1L7dHs2EFpVywKQJSjtzgOq51
gLvjpT5MMbfIvaGg15iaZaj0nbtzH23cenhtTaRIwCBDEPldLpM69HSupZjjXNoQL2xIB8Ixne04
XtdWFqiBi92HVxf/ru4hZg8Tc4UlYyVrANDknrkHJ7ueMFgAnhbBK1pTkMu4HAdLqUJpgu3WTSx0
GTojCMl9he2piG9cqYsh+ECAFcC3U1eGCrilUhv7IVanB8VI71nTPNpz/rwU+nSvnb/W6e9k+CmG
bOd9ut7gqFItcQiksJE4W8ePZlbqZlJ2Yzz+zNxQAvUkAs3YMbI1jUs30SIggQWzVqfWoDLV0FY7
xnxiQeX0aGJu/N75c3t3b2wHAPFRJIEMAFgO1zofnVR0Qmk3xyr90LZQUZp/3DZwfd1hK6BTBb8O
NjaEGZe7QZMy53ZN1ZiTZgjbXDWRQ7HHJ6D7grpSZdCCWzYcB6t6/nvDDrKaiN6AusPDc2mYdJZW
FnOmAurveHyKwKZtzwp4Iv1MAptQ9jvHd2O9UP/FSqEfFpnOdQdY5iTFYMp0jtkoPHU42oX0xulw
e1DXjzeSUYCDotEXsTZu2MtBFUhR4U6o5riZjlX3IzVMv1A/LCl9q9kxtbHJFwotuH0GwSZf69dP
0G4YDJfP6NRworGUz/NgB0NvHYgyn26PamMTmhBfQ/oZE2ib5solQT6YO5kq1RiKmq5PhJoGnLN2
593fWCDU59AmjTOLoP6q/5WUGkBRoxrTavDrMp4p80m+M2vLdr7Mcy8IeB0+DiogBLXs1QJlXOlB
v6zGrAqn+YNSOH4Gdu3UPBiG9PsqCXX1++3Z21gokJzZOLwL7gmZnUuTwIInRWEpaixGK43yrip8
JR9mrwCVbV+46s5ibWxBlFRVBIRAIOD6XZ2rRGOmyWymxdUjt2qfERIloLIDnmms95g+tmyBjAcK
7Us4oK9BMSC0ddsusbUYmfgsG4NuzPysSD+0+nn4eHsWr3ljQPgBsgMN8HIXxdw3FfF3XpIxaSLn
ZafHLURIk/EhVWhYDtyzeXlo1R9TB8lwCoIYLTLr5qGUSaimdTgP7Umk2mNLZaQm7ufbH7Vxeb7/
JnO1m4SF5tlmbPW4aLNwzoIxiRT7DryZlfMqzH7ngGwkK5f0GrJrSBpiddc9mmPqzCjrFmqs2MeS
Vl5ivGS8DCYWkeqxUF5R5EWnZnR7jBuHH88D2FVxqS0o7OXYvpv3rOEmaH5rLe6rKfUGIke0zCZ7
elYbO+nCynKI3lkhlSnJ3OVavIyrsdC5pfVezWef6pNn5DuEb1vWkFDHPOqIfEBMcmmtQsorLZjU
4k6Dknnr68kD2oJHcE12Oztk4/AvcRVETZF4hRe0mj3dKloVBMVaDKLO0Mpl4aUsl54wAWGty710
9sZ+ROpEx20DutiFYvxyXMwa6sGaEi12hy5IbPoIvo7cetHkN02hD8oQ394aG4Ej/Ef0FEFTGJ1L
8Lgu7Q2cFGVdAjWhI6HG5Mvc/DHq3q8htWtZ4dgokZP8EE1x7xbuvUzGw479jdsc/isSuXhs4TGv
n4yc9KXtUIbzV/2acvp50p2IVepJ6e27lhjeBBhSwY0DPKco19Tv0HP3qS1PrIkJUV6zKL1vn9Fx
fvuzrns8ce1iThY2LQi0Yf0vp0WUsmKMIHnQ9DwwStg0n7gTQ4S4dL7m0DZE6t9Boar4LVyPonWC
A6Zdvsp29jr1dzaY4Ihsg8Td+7CtCwQfBpAvoIVQgV6vF2SoLQrIGOYLwcvEqZfTKciz1iNEhAtP
/GSC4KWcDp0wd9Zq4xqBTB3gN/D54JavsYYaG0qzdwY9FgKq9FKRoGw2lL0qx9ZxQ0MWSKFA9rI0
kV7O/DBYWg34kh6b7NM45IEFkXsOKABovMPbi7xxhSy/D2A4sGHXd3GXQ7ndMSo9riFiWVQ0ANoF
VD/Uy0C+0zr/yhq8ZAeS1y6C3ctxVXQ0wHeChatyh0TMQlhD0QobjaPieCNSFn+UIa3/3pMgNkIP
cB8CQIRU86XRzLaLlJBJB6jik1WTAPBoyII/DL042PVe1uea4gOHBku2uM9LvLOmIjF5Knqa2Hqs
KXPYgFhbgEPGpkY4q1MAIgU/sdujnT3S7Lvb5ndi+NVqx8EABck07BzgrV2ExAioCRB/o/l0Nduj
PWhs1mc9dqaT230e5EtOPk718fYO2rRiImVB0ISPF2c1vZqcXDL2ih6refmkyfHB4FVzsJz+R+La
e2CVa8w7pnfpbALlHuoSVy1bk51XTYEbK646ZL75AbI2QIRHVlfcjWr3kWbPtfzZumEvoCLmqqFe
9kFZEfw3CQjb69TcGDtOqLlEEypSA8bq4ZjrYQQPb2nGTXVwR0hDoZ/DGl/AY3V7jq+bR4ATe29o
Nck0sYy6hJ593JhnZQBChRbBJBSIWY73Rl18nJxn8Jpw6BTobgjw46eqU3bIjpcnfhVygMQFjgbe
ZUQ368AzJ3JuQadgxnOd0DDrG3lMcq760K+n0e3hblyy702twaMaLzKV5aMZV416r4zlSwEWxdsm
tlZu6U0B3g/wTcSdq0vBBCtqlZlmrNa99dzpKPFWQ6OcxnEaInO/CrBlD0uITBKiQvSXruzVFfQP
B5yeWE51yK0+sMlra5kB7XcKXVtz997Q8iHvPFBNqEWO+wBzx8AQU2fe4Oy4S1sbAUcdWEnccGgi
WL7gnQVH8FKOemfFKAax9MklgE3vAJe2jjkKAP+1sZquaepaolbcgoExnFo/7U6uUpy1pIsm9dTq
wBLP7aNbBmJ8ci15J/iHVrwOasTR9PL3O+X9p6wmVJ0cmVVAT+CFLMNG7/xlUjO3Dd29V39zYvFI
wZE3kcFap+wnq5sQM2JiyxJcYDWIoF71fCcvu+XrIpG9UKSjRgJuitWV5dqMgQCAWHFS9WXpFVoH
P7O1kNokXAZNYtB7XZPP0qxICbR7djIStKQ0grT3jpnutRlsHQtU+3AIUX9bhF4v95Ll1kZTy8SK
R3GoxVl299br7obdM7J6B8Fcl0wMdIdxo5semc9J+lQmuf/v1u/dYFYpi0wAY6dK14p50XpV/s0E
Y6JUdryZzU3yzsgqiYVMWpUVHDNmVwd9PGbpsyx2wsqtK+T9oqwOeCNoTVOOcWCuOvPn4OxR6Gwt
CFYc9Ovgika38uo1S1xAbFSX23Hq/uTaDDjo19kQiFr//PXRRSHl7XoHcSZSw5e7KwFZlszMGnZS
UFd1dQ0VcTfhYVNkDNoqbG9cW8mdJVuKWhRaPYHkW+0A0nY9z6FQEw/qV70rPJM8kuFcd/VjCUV4
G2S4xWQ/ZfYht73KIkenP8lXyEJlIqz3SJ43JtkFBfebdwKll3WKUJjNnNfgfIsTRG9V86zwBMpF
0HrZ6/XY2C4XhlbHS3DhtPC6sV1sqC5k0CRq/t71wEZB0gYYImTa1yX0AgV8dU6WddQhzJwjrQ7M
WfL8LzbLOyOrXW8teNKUMjvmkCsm96Q6gzpl+OvucpAJA1ODjC2q4kCkrKyAIbl3klbYy/FFmd7D
+QV3+c6TtVWyAggAUYiKigsg3UvU9+6Jlm2fWhNyHTEr8+l+sJJXBfxlgWQAe5GyVsGh74JmENFS
e9Kk4xyKuQDZODBZe+KcG9cV4kqISAANA1A2WR1BA2jdqZEliTX3lViQGbIjtlso2zSCZDggkOpC
YLT8/d1wp2wYB0Z6gpT7CXxPhn5Ouqe/3x1oOPg/E+txCNoWWgMTroEMW6p9F+0XUaL3RduBsG8d
2/eGVkuXaumIZhpGYoN/LVInmOUrFbEUe2XgPTtrP0BJ0NUhBOx0p3mwPlZ0emyz7LdUdxzSvcVZ
XfZW7ZSSJw3Bjkdr6+h1qeOl6Z/by7NjZO1HZMNQJlrTkjhXUWpG+7HM7qokuG1kmZLLCAi5TxSA
EQChhIPtfLnNiOgTu5xcpCWJpYa493TfLiYj5M3s+hm6NtKMpsfU6ffyoasbdhF0RzfIgiBGyR4c
G6tnJbVLvcCe0M91Swqg1pImomk/7wxv2wpREZ/gakKi5HJ4atElghRcP3dDPx70zP5j19mu/MFq
pf4ZC1jzFgtoh9dX+3ss8ln0poDICwckx+N9Pj/VKp+eTMB3Qig+Qqe2skLaQh+gTbriXmnKwctH
YAPTEZJeuKKNuxa9qR6EqfZAM+u443+/DpQ4DhI4LoBul3PgZOPMmT7o5xSMsJzonp66h8J2T4NW
B1V5Tqzqu8jEuUObg3OoGUHe8xOvDg4UQxuy46uvcnNvHwPIATYahOhQiV2dHEVR8wo8dtA0or7o
vrugReLNIZkgfV3smNpae1BSAMiNFxZVmdW4UzpbHaD52rlTLHEEqRaoGoqx3Qnr3tpv3p2gtxEh
L7b0vCEJCNapy+kta95WUlBssarUj82sm8chSeXRGjG9mVOrzzNEEIPGoZ+bBOtspYN6QHLsZCbF
CygHxEk4w4huXLQ7aj1j0ajP1OeDRB8BftnLedJ5oKBRAqcv9WgaEhBIJSj8O06jBK4x20dptZZX
10wL0PTzyTKK6pRKLcG0ql86MZpRIao0/KuL423YAA+B9QWeIcqLq/PLSFPIYTb1M0vy9CgcNTmb
bVv8NNPu61BJ52hr3AnGkhs71+LqxvrHMEEHC2rRS4S12kFp4RpNT139PCt2xJP2sU7rqO34B6JO
R4OC56/UdgqcWzsJvgTygRA+gweyik+UTPAxNUvjnCLj7NHsbuxA03Z7Ptf+zdu4gERFkggZCA1t
R5f7iIEAH1c13nlRH6YuYof0U/fVRQdg4kHs+8eupuo6/3ZlcDWqvlc1oScwmBujR6tQ+6GARO+7
/RE9/sZ3+kSNQCBKjnbGufzs+ry4qEmDnm1xGNcZXLMtiMYlQRk6eZJpUH4AbdO9NCNommiP1gG9
ek9ogdgxurWCIDeAowpvWMNdeDm5XW2COB8Fg3MnhA9Efp4FgNRY6mewDI936PMEe2bzKUfPfJn/
QcfcjvnlmbkaM14fRC6Ad8GhuzQ/NgmEx4ZEPyugfT9Uuck/JyUjs286cO+qph0iqdpzODta95PT
pVWTkuauoaYToK3nY61o4EzT+iIcsprfd3z8ePsLt14w9AdDH8oAwAP32OUHZq6CtlQlN85a68zP
TdWJUDcAWGkMdL/eNrV1fv9r6qqBr5im2jVKapxnI7Qh22GbJ1dPPFE2JzgF93qzt/bLwbma/P8b
G7rCLsc2IDzleoGxCbO9m5h8mCo1gsDBI7oMoxzyp4BEaEYJeMDkpwPzef39X4x4KaGDHB352XWo
h0Ik0JZGZkBV1mm8nnVfWlUNdDJ/a22gePOZHupsj3xl69kniJEhXQWnF8z1q3fJVpNRoTlkLjPj
rhidQ2JR35z0R3f+1X+mMeuNwBgfKGnPqEkEMz6EkeEwgcBp//htbC+cdzzCCz8LeJRWDlJC3aRO
Z4iKkqqKMusl6ZQzy2w/C0v5OAnV01v1Tm0/UPvIq2e7Tp6o8w3F+Z2nY8P5gNcJsiisAVrv1z0G
KaFdaZiDdk6aR6w0rp8ESCMICNHfhZvt7buNQw9raIQF4Af3jrv8/V0EBwwYG9pk0aoE/5aljVFV
TwenLT4PUO7QByQh2yDrSzTRCQgdngmhQPXReOTdU1b3obIr1b71xEBK6R9wlb7Umi6/SE52WjUK
BCXR//Jp1l9TM/GSsvroyiq0ptLjo0M9l46n3vis19rOLbg1+2C5WwSIF2TcWq5BFLYNtgf4Y1JR
omq607oirNF7Og2ftD3i/MUJWJ155Kv+YwvYuMuRGrxByMJhS+vupk997Q2m53627+3+DkXg28d7
3TO4PKQQAYZnTRb+AzTWXhrLsfRO2Rb62TSkh9qh7+rUS3/FOX9plMobbPpg95M/9anPZciSeDJL
//Y3bLxvaByEf6CBpHYhHr38BBBy5YUpXBww6vQB2lET3yXlXg1r3Yr+NlJr4exACnJxU1bvmG6O
merQDEGbBHEO/YGi2osBBXGbIwtppHfNyM8yCWRfnFRkItF/y8QctW37B/pwBxc3UDkAhkZ/IUHu
j3N10tr0IJl6yqm5c/yun5nFiYIwCJrzgKVf421Ks0VJouggLMrFgKgrZPQ168MOak1JkFHy+/YC
bJiDL4r8L2Bgi0TUag8Ydq5ofESQBTSb6w+TyzxuHTkUNzKJrpCeT3jAhz29xQ0fDrcpagwubles
+toz1dy0xlWHBseSuki3/qiS1q/cwLXyByHubPIpn3+W7JdJQ60yKq/o9+S+/p8vWKC16De65kdz
IN8KtZ5JP0M1Ove7Gay6bXIv1OTP5PyotD+pkn+kg3UiSvc7yXS887UvR7lzBq/P+zIPSzcD0LCg
u13Ox7u7dkzLmqIRQT/br8hBh2DF0KcqErnuC9c6siKe9uKfjcv00uTqigErA61khQDIUoQIssIA
1G+ejWe9z4fQmUgVmNB1+9WZoop4aZRAsGaOh55R9Xh7610/rpcfsnpnmtyxM1zq+tlVcgVw45Q9
Te5cRiaXanzb1MYFAFsEUc7iKaLyuxq0rUDYuQFQ5MxTM8pNE1TOZvYpdwOwDIOO/kPmxpYB1pQx
bJPGtxswpXjzp94GdcqHaoyc8SdZtER8tAMj4PcaZ1cw8PrVvfzC1WxQmhY973UI/DbJLxOinLSP
DFdCm9oDH8BdW34EcijK1M/QEqyqe7h/VHvMEGcJLbw9WWtIF27Ly09ZPbczB15oxmSeBfHJRzlF
mupDS3mQ6L72Kwh85TtpyTUXwT8W3QUY9NYYaqyWJ21LtwcUUD+rRgfWpuGDPXjzcM9bx8st7aQ7
v1gOjt7mAMw7VKQjrr1MGTv0KYFbGk30LArfoTtftea2efsqeFwAdC5ZGFRNLg8n01vWoOnRQPAl
yxd9yrqwphJqaNP8wBND+TBbeeb1IMd4zmXn4gKr1ZD2GmjTUK8FCchXpCnB7gEqRp81aRlkriOP
qdt9x/90dhE2PwEi+0XrSXHXoxQQN4VeoS+uFMEIKJpvztV0kqLT/sWlAxQSdGzR6QvK5dVruDz5
tkQXyJICGaSH/OAUN5oLQm+zUfzGsZ8Ml0Jnt1E110PH1Z4A4tabAzZS2EZgixTqan8twg+6McO+
Lc2AcT81bM9pMy+tIYkJvVW3ojsu3FoEYllKNNUsHeFYTiQjVn6GTRSSsLQ2zpUthFdLlX8cpdME
IivTnwCiTfeGKaFDlXVFfbQasHy3s3FPC40f9TKb0JtA3e9D22s+BUftbxeETl5dsvReYYmxc/42
bgI8/cjaQLUCe2fNKQil+DJnmjTOKp0PzNQl8L1CB7qiEL6eJcNfpxvRQ4DdDXpisAvCy77c5fUo
tVz0Elim/osOrr+G/f12w4UBwW2QOCyYm9Vyy4xyk5aDeU7qzssbFjAHkhKoumWJD/qDY1l4exDp
5Scv3ehFamRpqVt0+YDyuRxTUzWStH1unmdQdBwrQ80fSsENiMI6mq+KPA9R9mujv7838ZTraPAk
SN6iRnBp1cYl1ptlZp353HyxqXliRvqSZO5xFuIDk2dKx0M3Z3dmsgc02jhRiFNV5IzBkoEjvdre
o1u7zJKOeXa57p56E5IuOXq0AYsZ7SgrFDCzQkL1NwfT1s7iLnfgaqaXZxXNIQvmHaHy5ZgTYgsn
QcR6ht6mV0CGPmWf+LTzfF9HCSAyQpQCjrElm/mmj/TOS3JaDYko1DHOBVegHzeB0c9V2F733dYk
GtAuBfs/Ng2oYi6HMlZKk+eTZZ3VXp4H0/BJ+n1MTilNw3ZKkKqdP+5smGVy1pOHmBJ5NcSWQAGt
vD+paLboW8c6jzSgz0uRBfeO6oEAv588Vvn8259qjztg42jAA0KL/dL9t8QYl6PEq9Chw6Syz272
WlegGjlkszxMtPLrYtypMWzZQuoS+KlFihyF9ktbEF2iAkUk+0wEFL9tJdSY5ruOcjDqCiwuX3am
c3m3VtP55t+hnQzJaHSiXpoTWseUHpzb5155MOc7qw/r7NA0BlgSC1RtnXuU3YFY9W+bvd42KENi
RqGyDqAOMsSXVjlzMhT4E3KukiGktSZ9aSFecG3weo9DYBsV4E183IOhXp8JmF2IGeA2gXhvzVvY
uencIF51zjqHenSr5Ude5PR0e2xrBPX/kHZmPW4jvRr+RQK0L7fy1t12p+NkOsnkRsiqfd/1689T
+b5zxpYFCz1nLoIAGZhiFYvFIl++5N68ljJzLKOkq3KuZxBYl8EXzY/dSQk/cAi3np3vtdrbllL5
vv+s0TflBMcaMr8u+NlF4a5Ya8y4tSW+BJ9ORgrSC3Li18tsSWUkybDcH4tS3qXhMynvYmxdsBOU
IVe2VDjqa0O6ljUr1XhOXXYmd8UxC6L3kw3OxTN3Ggx0ybTmdBaCbSFLwF/FvUHe7VqvZOj10qgY
Sa6IJZW68FsY1wNzKJkJ2fpVvMnySn3yU5MRfVBaPJtl3H++v8tLpqQRhpHdYiQpmJ7rTxjifPS6
vraPUtDZrtw0vasV+lq3xqKmAnsCEwM3MqmnazF17+vylLX20Y8+DkXhBqnhJtpLWmZ06KaHyCvx
fDa9Iz/uq7e0myR9SKaRb7idJKPSXtYWPiucl2kJvmIYzhBhP1vBANmu2a81Sy6Jo6+Qvgr61EkZ
zrxQLNVO1sWT/edGlKSXvvoaBjxelLUkytK2XQqaXb3OoOVjWY7MQU4LYHvnyF6bwbMmYbZjRhiO
LZghm/FnR9X5NK4x9Cy5TspKUA1REwWEIORf3OtD21e61Mj2cZAm1/vZndsXbYIYcg8Y+74N3OZZ
BBGUwO1jCFx7s03J0thIh1ayj07+t5e5RNKtv03G3YaBeL2xAhtaWjZMnEgM70mheeY+Qrti0egi
O6ax12z03Ks2hVKuUazcRl6CoVAnzoXQTjA2XS8eMzkY91HV1jGTXnNa3EcG6ibjiiprQmbrVsSO
BzNNYx0jNYDZXHYL5fn/LWRuyFqbCRwemiT+Ri3eAaLbhmsAjgVNCLV4AWJtvOjncAdH4emujoF8
HEP/AYTSMSzjTalXK4a2YNJ/ONrp8OHJcxOqVir9YqGUykczDLdga18K/xTr2yrRP08JE9HrYQWP
ueBuYP6j+w6aKwHTn0WtYzalEx5bPhbWwTT+sja5JqamrORCllZP9ESaJM9gnZ4/bTLZH9oxneQj
sXP3YIfJNpYyaw8+zr1/UJcEAXuBeIX+SzJ2s+vQ8iVZblTWLzLyrxWk8FngvO+q/vAvxAiiTea6
iYfLzPNQ8DTV3EOMFsNJbj0H0cfWeL0vY8kUuHcgOoNtjwf9TEZQxAx4cGr5mJaNy/STrOt2XfGr
yz4LZo8VhRbCIxwbw0cEByQh0swMMh5FNnVQ+ei/a7znpsy3pWmSrHtam3iw4Nwg76M6KNwO+RRh
jxc+O1L9SaZJVj5K5nfd+93nb05HwBZ88ftC0YvfrxU11oOe35/Gd3b+7d/9PnGWSAgRts+TX9qg
RIlZgqxs7bLGaUaxGzvVw/2tX7Ji8luCu5xmP8bpXStRGmlQFXQHM+7iV8K0wAH0hpKtxDWLW34h
ZOabPUORgPOoaNKFO8frXrBj3wi+afLXvF/LoC25mUuNZj5arX0/7hpZPjZdfdDUbxmMJ7EZbw1p
xZCXTg0umrZ2QwzzsGf2pY2mDhkSgoDi565XfxqmDzoizX26lrtYNGW8DLcCyV15Tv/gNT4P19rB
V9dUBCfXZPztfTtYWjUDlj6IG3mpkV+7tgPd6BWGkGPMWZp+Uxv9gzyWT8yoTPw1bPeiJDw0uU3A
SfiAa0mBZExWQOHzaGr7VHeNkueom6/O8l3aHeGdKcdDw0Vh6lqMDXYuSIl8jgZt5u27RtlJ5IiV
jmFHYNb7Ndr8pXNENRzsJ29rqC9nXq2A+CPXSCEcLU96iahU8//QMfL3/V2a92GJV64A9HLbEBqC
L5h56jQCRmRYoajwl8+ZD/FIbIzM27X3jfFkOq3bhL6rVO2HJvdPAyPvVic/Lq0rY/oceGRAFpH0
vV5XT/WdsFJi5Tg2jau3n3L7vRMjajxU5jZPzvcVXpM2M5bJLEwIZFIQpmngVnqxq32Z9geLIZD7
SRp3ZaOtjVlYclakZKAJF5kZoGzXCspZnFRKYxCmeAc9ZNxk3x1U5xf0K5tOH76/XT+YK3lQ/6FL
nZNp068ad3oMhKgv2MbBObbkYGzBS1C6YDBdA1D6fYmL6gkKUAFHBzA1C/nNyNeUIcdQIU511TSG
iaN0tfSBrDNB5hpqYulYANnFQ3JREs3O9s82o4lSYa0ci/BDYT5BNWKs0ZkslIkJJy5kzE56OoW5
Y8TUqQYif/BeHD8dLrK/ekXZjrrKYKwH6mFd+KNp/8VaitiPeMZgzMn8huZGbdW6rxSRxmM2H/zA
P3qmoEKsRbi5v79vSysJ8T8NBGQHxMPw2iyVoNPa0UcWA7YZjWN8YlD4pqnfyI/3x8EAdSA5qEJs
dBM0if67MVZain75WWtd+JqYzrFGdrV0BWAMVCpBNZMQFDZ6ETmRhywlAlHl2MNy1ccHXxrdyn4/
DStvwoVrk2GBgruLZDyUBjNbz5i0J+niLTBAtuYOlOse1Lxeo2pd0Ea4CZEsImNEi8e1NpOujEPO
nIij3abDztf0eqdNigs559a3C2nFIy7YAW8bkotMRhUsyzNrz/vc0IKeWEqPPkbW81R/KKbDm00N
EYLsESdImWF2aD0eTK3XckMnwMkEId5zNtYdFLD1yv4s6/KPoJkuA9OrihJlj2bxuw2PRXAejZUg
fVEElRiRNNQJb2cXZkPNWw2FLuOUQfL5xP3lZmsLtmhnMN5BvEL5AIzOtQWkUiiFQR8oR03xmueU
HrpHqqaf7+/KopnxTKdigBugn+haSE9/ixErhXJMoKTaFp4Bk5pueA/NFNQ/Qwdo7X15S35VRJs2
bT1/HlEzgVPt9EbeZspRnsr2sWdw4lY3ymhDqkcmVyQFOytMjYMSlxh6F9FWoajFlmFWawioJc1F
vlkmMwa9zdzkGyck5pEiQo48cn31uXa8T13GSJb2w4rKIniZpdN5OjBGB/QkuFJjFtyoPfNNs7FU
jtO+Ok31U8PYy8Q9xH8RMq4N7xBu4UaWeJmKojZ4kpllDpQOOqtHFsgv1ygevJEAI1Zcqyj2uv56
X7OFOEogCkAv0jitUoC9Np7C70eITtjLPD2m2VGygeSaX6e22Nrap3aN62FZGsUtvLsKNlD8+4V/
VyhZl0GFahU3cLobqEhu9J9ltVVM975eS6bBJfV/kmYnr2kinH+KpE5MVvpepF97o9+Y2b/wIhdi
5kFv0jthJPUETbX9uTOrjRx8S50Vxy4+dW4PlzJmXtcf+j6uO2EPrn3Ii0Nr7d4106b92Scr2ixZ
HiEns25pb+dQzbaH4T5lBzcKoYRWqFu7nrKdboXVIyFqu8nSwn+ZmmDtlrxRD4wk0SbYWbA01ANn
5l6HkWxFYCCO6jS5quc/9n73pWn3g+M8dnrhhtPPPg4+3TePG+9Pmkm4ZWIMIHOA9K8NUa5Cvas6
VTpKaf4ilY+RnH5wjHqF+eC2XiTEgIUVyBHx4Jw/GZIilRzmgx2TtNwqzl/mT53BnvRJ0Xrn79uw
fByylWTqgmZcBRRyaViirWb+XodMmqYGXQ5OsG+5UX1ousl1+hWTXBMyuwFGnH9XxmpwYjhMEO5g
D9LsL2/eoSs9ZkvneZ2qpQYiArN2TbJ0nOBiJcy4uZ7FQ/lirWamJ5UOj7p+DE7mU7av3nxn8OuA
SsTkaOIxiijXNtaFCT9vsRN99o6cvmt8dqy/k2HvD09N/ttPx43dvd2seQQAUKIWRaph3nhSmlAN
NekUnMYe9LNTuXT4boZuxU3c+FahGHkl0VfCh8sz39r7AaWgxgxOxNgbSY7BfNSukj6N3e/7NnDj
j64FzZ9RcmabUq3Ckd1FHo/fz2l48swDjYcbeQ3hdWvRZIIEfTmJJ3S6uXRhv83NykhPIcempIKX
wFn35tuCH74UIj7i4vrrap0EyYQQKfCeZAcJUr1P0zcfTqTQDSvCWsio5oUBb4RQs4v09DTZ3/Sh
hjT4KVtrkL9FVQhVLoTMVGm6ICZdqKUnC2bSIO13XWptqyL+Ar/RsxOlitt7lau2zL8dQSFqFS2G
RXkCp7gZqoJmpLX0xdIGmuL9q2si5TrPhAZBkw9dFoYnB/ZKw6JMdSjXWtpXZMyJbfVp1CMYFcLT
4HytZGcjznDZruWp16TM7ns9Dpy8rtCkMl+NGuof5WOrro3JWRMy8+B9Vo9FKIQ4/odQLjYK0y2M
0F9xsHPOT7CLJMGBSoDx4XCRG7y2+FoNYcpN5fRUd5BD2cHD6PlurLsAJuw2fpbbYpe3uQszwEnJ
P4fmLy2p9l2dgtdmqnDyC+N5kGv9UYWNc6reyGgovg4GDkAjAJB42M7305GDvgDHlZ8KvQY6zNCO
fauY6SZs0no3am14uO/Pbu+ba3mznbXiwldiK8hPJfAjfYKMdm0G35qE2bbGSRtMzPXMT0MMQZD5
K1x7L9xGa9cqzK7lTvbGwDBQgXpm10LOEyFH+qXAc5ObW9KiO3NYuUjXdJrd0nUc86Qskvyk5QYT
6BgOLK/sy8JhuLID8e8Xftnp8ypvvSg/tcqBEZfHyXhi2voKknBRiMXzUXDNMmhptjWjEQZ+MhT5
aaSmsqFw+6Ur8CFeVv16u5WJ+58nOgeOqvq1NpAd5jS4lvkpDSYjo2c+1N/RHbYGhrqNAngpENpQ
IoTOF0HXYpiY6/USrcOn9IPGyFz7S1/Ta9mveJAlKQQZ0BwI+maYqa+l1E3itCFRzSmWdmkhn8tc
/q3Xj2DW18AoC2bGztA2ZxGz2WB1ryVlPY3InZnlJ2fK8qPHKKy9E9af7u/NghGIcidUw1QQANfM
9kamQ6TQUz0/RbJfPw5K5X+XYOR1G9J3ay5+aekuZc2WrrdjldQwssLpVS6rR8P4e+BO1jNlLSF0
kx3h0UjGVqRhiAop310vXdONZE46kxNqSfuEiGAzxe2hqKqNpiXbTk43eem/JIH5WDfv7y/ogj+6
Ej1bUJJKqWCG4FRRFXexfXWbEIoG+a5JfjoRpFRScmpDiHPvy11cXCZw0ahOsAjJ97XKSuzVSlzl
+al2B/ucyHAQPaxOp1y0ln+EzF+pEETAJdJxkuXe3nrFaxtBdpRZTFS5r8yS6ZMqIa1PazD5/dki
ghOF+a0dscqGcb4a5P3bMSnXOFJvo3mRQoM8RLSGiOnr10um2pUR655fED1RF5TS42C173TL+hHS
1uo6urry+l5cPZpBsEcmV8EQdC1Py1s9Y0hIfrLDPNvF45TvJEZ27HN5lXdyaQGZSSaKMCY0NHNf
WMetYVZaXJyc0jvUak3bq2e0YGTu79OSRsCKcB5AUOmRmBtdq6R8QV6cavs9fIPbgJdQna6RIi8o
Q/JAQL/ASeHfZ/vUhIk9aWVTnHT5AOcnEv5F3EVihJCQGRlQusyvwqCJJKaSd+UpDov3dp4c82D6
pavBLyNbm6Bwu2Qwa9BEw8sA0hOqt9dG0CZpnCkMNzxF0Tcp/8yrQLfOb92VaxGzi7BJ277t8ig9
UewbmHlMk4WSvd6XcevmkEG/A4lagKaYwLUaTJf0ugqy6lPSlY+eeSyD17J/tv0PWnKQ4aeRVyzt
9qxey5stm+kxz01WkeeQr5Cfx02cQaT6KDvb+3otbQ/RECN7yKmTihH/fhF5qTH/kcFPT0XtuJlv
HpPwWYec4a1SCIcYSUI+DCYYBF1LsaPcN6VsSE/DoO+GETbabLuaTLrdIoQwoMeBaoM20HkquCxx
nqXJ474vp00+WK7e02vQ/Q6DYUOzZX6o82RFr9tL6FrkzG83o9pYLdS6p8iQNkr/yQKlh0GsMt7e
7hJyoMwkVUq6hya46/UDWBSag6wip9d3KR1SDkwDqxjaBW1AHgg5f2gqbviKCy6h2LTSk1okG8tT
eJWlJA3kj6tbJfb7KqMuvPSFpJkfHadULhoDSU77ORyenX6NdehWAIgs5oYRHFCPA4p5vWCqLSkk
lEbvWKYPWQzJdLgGz7tdLNGOJMCfxF6AP2eXW5wFmlLUuXOU2moXS5/8dKK5O3vK1GLFFdyy2Qgs
FuAluFtoSOL5d63MOClFpWmlB4ziZ9ZsHfkTBY89Y0hdhtBIk/rQSU80O0v2+L0gk1A0J7961Jpw
Z6w10NzaoSBXJ7kJihdo+rxTr4icdtK6Cbqz0e5PhdUlTDKiTFA5cvpw32XcAqp4OWGI4PcoVpkM
CbjWOqgisK9x41ELaQ6F/asJop3W5A+DpD4NafLezGQy+bXbJd/DYnrN1ejN70WBGBM1CujVgRHP
XHAP1VrNK0c6Flq3VbVT6L9mjHK6r+atn0dNGsQJj7jzqQJeaznkjqb1jZhCqHt7h2FzeEd/dPZj
8LXVvt2XtbB7GCqFEIEfuJ0/aBtVqRWdH57gbPyeWF8ZnhRnxqf7QhZOHg6Eq5I7klbOOclhWadN
XBqxfwqHst1OkJ3BeaKv4VQWlo1pW9zHVDExjbmvV5O2nEaS06DtnmFleafV7yL9rKTdkz5+v6+Q
iB6ufRWvXircEKwrdD3OZ0KoaQB5jSeRqLO7bQpxPclpT6v3MItukuJ3aa4k9293CXk01YtdErzu
s2imDQiZp8AJTwyFftCD6WQU0tGBSOO+WvMVFNlp0hN0bQtyLv56bXihPkxWGLckOcO0O5a1VFJC
SrO9nEvEzvCGbiJW441HitY7Ei90GID74U9tlrxKIz/ReYVGpzp7kpRXUVJqft/Xa25/iKAXlh4t
iJLByMyvytoLrUyNw/gUWLTn5IP/0TfStTbt28VjkLrgGsLQIRGel3nC3o6ceGzikweEzQZb4Vnq
buz6HzmMhVG/Zu1zkxA6ASiCPgywFLNvZk4i7LRMNuBxO1k1KdrIJXkZWn/fX7d59PRHhk3+gJwS
pj6vKVmtHUaVM8SnLCs2THF0Ac4zbxMuA3do/0ort6u+vl0inb3cJYSdPN5mxjClapgWdpycikr5
UbXh9D7K9f7FxrFvy7qKHgPPHA9D2deHuKzXGLnmx1roy60CoxPpCxhDZvYvD5DUVoy4OekO/BVR
Yz8UrfGFUVDbth8O2vS0GvQsrTAYQVOsMSCu+czUoWr0UIVq7GRPar2l41fbeH2z1+XSchMpjjZG
ouW7tJI9hg109cp5v4kiUJh3ONhk3Bi5vDl6Vmql1h6MJDtNrU2wGpbVgVGn3UYPyOpadV8c5KYo
d7FatA9K4UTwYg6R85gNQ6u5mZmNO2aidx/yxkuOYVrlH5JUDleSSQuHl/58CNIJcQUmbOb7Ot/w
opSRUqchseJdIunV18SQqpW8xA1v05+lANzGLkDjo847kaARy2yltJOT95oXv6MX8I75wfwLIkbv
OVY3xbApfmnSw31zX/AZAlYvBivxqKel49rhOppnq5PC9hfK76r7FbxTpaf0Y/R6X8qCWV9JmYWl
emvlKfWe5BRnR5/gKC5cxfoLPqzSSFx5jebHnN2N/1nIf3SaHWFDayy/iLTkxFz6YdOrlQ93DVza
XqJNO79u/O197RYcIVgR6D/EWHieq7ND2/lxLPh/ktOYw9bIff+U6ivX79I2oRZMT4I3hV+73iYj
iduaE5Sc8rYINoYcOc88igIGhCfW+1xNJreo1iLNpU0DpIIzJKwm+z2TSQYpbOIUe2y99+POcSdX
mX4E5e/o1/3lW/BAKj5ABEykGWm/utZttINStiqe4cxvpqnU9/UPpmnWz4WXlbuxl4xH0q3BuzGX
voOaXSuNLUqHi5PmBI6BOefPkWK606HFSU/lEO+DpB/dovzbKsFnV7tOqj5OdfA1i1csZslCCa7J
Pzqkygjor1Xu9b4Ex2qSefBiV9Q+h+DsVR/XBuEtGSY3NLUYgnloNsW/X6RRstBorL5CTNI81ZDR
aP5zsVbyX7JMWif/FHLpOJzDCnrNaPtRFjJC13oAvDAoG6ty+3zFUf1pVbmMeMWpZjIYUDDxLgE9
fa1M2Pl676RFdhqL92EYkhaSN1BwR/VZk105g28v36ctmIKvlde4UvGSO1tPcnaV6bt9FLmBpwGy
biwao8OXuv+iBA9eFzwV09rLeGnVLz9UrNjFqrcFn99FdXbSINGlYO1O2n6K0939U3NrQjxm4H2y
RGcU2IbZqZHbcuzHGJyY2r3GHzTe3JOSPEBNvnYt3apDcl6QWIJxhe1k7gaasgXNWMjZaUhzRjV1
rqR8L9vIlaec2aXdxmCscNYEr0r80ZYl3vkx6FTGdLbGPpB+3ld6IVywHdBFtBJpZIhvhtUzsHWy
RtMDj1Pt22znvUucQzP9DNMnAoR90PQP6aTCma0d7eFnYYTnUqs2o/m7D/f3v+QGwsCxvfqS2fpP
ZllIqsSXmNZWH3cgnl7aXbfv9slj8N5+6h61D3nnxp1bJ/sifzfF7uoM8Bsc4fwbZtdqoYEHgZua
FPP2S78LNvHObb8079aO3h+QzPXRu9Z1dqGGVSNJaePgI3ftTtl3p+ZR3yl/Ofv8ibvuKT6HT9Ox
OzYP1u497LF76QBr8IGzdfBffj+kHyuXtqiH7pBvsx1sw3trxZ3e3lR8H+8dzoJ4v5kzP1cOVVRC
hJqdyjiu9rE2cf5tq9ooSdseZCPSdnVgerssa9beQAunEMkiR6LyZmCSzfVZ16YkMtUoyk7xJLlN
cShbJsK6dfN439qWxMDeRGey6Psi4XktJpUIC+ShzE6ywTS1oWVqhJ4/V0mwCdfSMUtraYphVkB9
aYP5Q2h44b0cfLnNnHKOewVZnwFYtO1OmneESQ08Tvm3sTYHbCHupSeK6Elw5dKrMO+GmOxkBEIV
ZKekfDTkci/1vywUi756NLF7Cg3lCSyx/slggulK8/9Nz4I4QRey5xkbmiG9BlRsdqqmH05wqBUS
2P7fSdlsGXHN4ON2+JF3e79deVGsyp15D28qojjKkcvcyL3VO0wle58Hj8qTgx3l2mZq4X8cv+bM
BrlvSUve3KYnQqS5dVSfRR6Rmk9ZN1YcFamKNkGcRRTiyRkpdb5WY1uyJMqzggaF0OpmlGegjz0N
k3p2Cg1ofp0gkA4tLDmu5fXTPneaaBeZVgsdYVauHJc/IePcYV2Ing/q6dNySsCxZyffNDZarL86
5tem3ytOtO/05lFpTBcI4gTP5keHebnlrh+eQvXzUCXPnlkdxuY9ifoH9b1Z8sq8vwE3GWRhcpff
Ntt6Sw81C94Rtt55Uq1trTz4AW0qgstr74/vnd3Am4Xry9ncF/ynaHa7KKKzDRoKBrrMBPdmUzpl
xqKkH0ikPL7Age59MvPNr8pVNmRW3GaT7FS3cD//zbSTTbylzWRTbMK9vxd/j7fEUztvd/+rbsNv
VoPcEdl0AYo2Zp6tqRqTkZs9DjQ7tGG+yceXKd3nSXYI3DJy3Gpao4m7PQF0CopNAKlKym9eLWeW
y6C2sLedomQyXKvyj54j+64UlA/3Vbt12peCSNlfO+2o0mpVjxtgfZ199GLrsw+dV6Xbm0peWUSd
X7reWSFJwJQFwS0NcNeSGFHUk0UBqOG0wXeyS+2mS9Jg5ZJdMNxrKTP7qVuzDRqzA9nFKDlJaTZq
8cspyw0vus2YT25gVDulZbiBtGOsQu0Whr6Sm1vcOjHUDm53Orv+fOHF3WTo/SQNYkUt55VEbaU8
y+rr/U27dVooSe8x/kojgzC/acPSrjNP7vNTf7aap3JTGO4UbLwvcbDiB27fTdeCxJ5e6GKrZRZZ
4PFPjUNb/FYqDp25N/6Sq5Vjvyjnz3kXGW40upYzxppeRq3MmjUGp+mzEn106nYTVk82RLj3F2/R
4i9kif270CnwmtIufGQ1sANpu1EJNn65W02G3PoMlu5CjPiMCzFRW0m6Zw+Au6yNbzIOew/+yd/1
jDneDer+vk5r6zd7zdm+XaXpqOQnM/xtBxGJyQ8J+T/JXCW6WVNrdjWPbZxmRaIC62pzurmy58ga
KldlGKUK2rnL9t6ovIxMzv3/KSg+62I16555WYmJgtWkPyee/mBF3dboH8hRuJa2gttc1hGnazHc
myar2dbVyuCDnzYQNvz2wp+G2rhG6mKMShpurPeD0q+Y5PL2/SNwtn3ZBOxjLFlUxfgeeW5tl5v6
0dNfzA/3V3HZO0Kv+r+azXbP7AitAojrTlF4aj8Zkv3X2Oz66OtYdYepf3CI2524feSdTovUio3+
aUO5uQAuhM/2EH7eROENXpyArmduWDAUVjJiMvkVsEvXN8cvljJSrACDae2i2IHMUivDz55pRlsz
jbInu5Gg+JRg8l5ZFnH13HyZCfMirySyCPpsw1Pf6SSvB22XvguP5UayXOk1ft9+VFN3WguqF2WJ
nm0xUgpAwszVGVpaO+HI9RDYh1D/ouWu5g0b82Pdbxom5TJg2C4O/0Y/dp0eWUhjeDNdnx4n4Rap
DXxRw8hwY+c5X7ryo2ofTO2D1L/606+hXLmhhBbzFYXlDXA1qUPax2bXcKEotdelONmpyN4HjvPc
KOPuvlZLp5T6F9gOkXO+4Y7o5QQCw8zGlq2HBjfQp8eg7Te9/D71Ejdovpb620qwUEubhKXk93jG
U0+cKzVpUMNDPa6dK73ZBNGLFatuP3y6r9bsbv8jhBoiDc0ik0gcfL1XWjRolqdX2tnuv1nOeepr
UPCn2Hts6FPK5RXTn3me/0qji0Q0G5Ofm3keua5KYAaDdo6nUCIDGe7UNql3emhtC6M/Tk23kqkT
R+nCMP4jULzqKEGQBZmDyJ1hgL4WuPq5H3ZReybvC5H7E/Q7KxHFzAD/K0fwqZMdIOcx83Sa7ytJ
DtnQuYq0dsOzHs5zX1nLyy9r84+UmUsrwp4RBDR7ngMmLhr1IVAad/BLdxVfJoKS22WjAQNENRnF
+bIldVpGEXiXsy7Jm5QpGGFuuJ65cvEtq/OPFPXa9vyhhDqtQR0ao/Z9/K7SOsbHVe5bgRr/3Z1/
BM2MXApITec6grA+t80+wFpuWytx+JIFiAI5JxUoG7KulZnGicqCxkGqh1g/RmnYvcR68kb66T+a
iDwUpkTWi+rrtZTcaftEnRr93Dofbf/FkPPug+PJh0LtPvqSVrqhOgyP913E0qEFfgzuVCCDGVJ7
LVMrizbqZEc7Z1W1s6tfnvRhSkOAjeOWpMr+vrAlm7gUNvMQtjfUSVRI2IT6XIR/68VjUG28NUaT
JZUEaT80mgCdwblcqyR1TTOZeaif1T76BHP+5EQb9aSYwUOjSisXx5IsMQaU7iKLUcLzLdOSMmzx
Qfo5+CvsvppAQn3tZ9p0u2gN67Jggpge2AGeg4y/uEEI6/6o20Nknn1vqh77BGBtlMTV2/URXg46
Wur/uLrZqYW8Gm40P2bkd9aqrt0Z506pNjmwA1fyou90Rn55s0mQ4LW4LmBYhR5mtlnGpEM9GKXW
ueD0bSU1NTZWyQgCL443xrg2p2jBACGrhiNOsK2L7PK1aTRxX+d5jbSxMYJ00/l1pJDz5fbfkCax
v5utDBzkvoZCg5m7ZTAV6UcuRZGun/n1tg010r3cUhDSaT6ZztSVskcY6d7lXvRS+dXKIVtw7ype
hEBGpHtu+rdK+JGdtDa0s6dAWZ9/SwXumvbn+1otruSFlNm+ZVozlSWoybM6PWhwi2S0//bUf6Y3
0hYLp3ilzmz5InmIqWeY2lnRp3afKsCh4Nsip1qujr9dOMy4XSqtRNSC2GlmHaXWB3nLGLhzxqBu
fTpLY/i+9LtjpiVu0rxzNCZ65W7JWBlmbB9H40Xrt5K/oeNpSpONUZZrqVOh243pCMIMWeCFtD9z
ny9eqpkqUEiFp50ngl6HcWYJKM53gXmYvHNBO4ob9/7D2/eV1wS0BuTW4N2Z7etQ5mpspoVxTjTV
teRs38Uf0/FXUK+lThbMFKYd+p8IQjSK9cLfXehWZ6MlN1JlnkfpnS2d9XDXmSsP/QUbvRIhPuFC
RDSNRVRrjXkOpik82Jn5GMtxt/WixHDxNvnKy3vBQ1Oth6+I5RNDimZL58OnGam2x72Th/7RGYvU
1TIvX/HQS+sm3l48hKhmqPbsPNijMoRNFxtnvyGJDv1iV1G4wULv28HCWQBHIbChoq+PJ9H12tUm
QfzYZcY50HcRTJ1JFriTlFNFeJWHNfbWBTtHGPE1eFEBtZ2tXJp1LYDUyjh7DjVTv9n03bapvmfj
a50Ee1l1tfjTffUWJYpns6ALtWiLulavcCDX0XMkjr76qgVB/NSm2mtdgZaoB4YlWkkYPHajJG2n
3Bq394ULdWbHGuIQWpigxJMB8M/sMhtj3wsZ6nM29b3hfdO20kZuH/r2KWpW7oKlE0CdFuAEW0mf
3EzNkjDJk6WG0yxpbqp+HdrATbx6E69xMy2aCxVNG68p8CriQy6Omun0g6lPnnGWmCbbyL8a7ZtV
fWjaft/3K1u3JErgMoRDZMKFOXMcTg0tKS7KPCtu/Mx8HRIea91Yc5yBuHRwSv/ImO1QY1tRosSZ
ebYZmRf15asP+Y5T/cqzFLxHsKklxj/53vsoXHP5SzsGqoiaM/hBCJNm6ZWWkb1+7kzmOTUzMvGa
tVV7b2M0zouthL/v2+E8i/ZHzUthM/No/LCasmhkfpfq5eFBDiFr3qVGUpysTnF+KFNvPoRaaEJg
2z116VQ8S3Ubfx07yd4Hij21roeN+5s6Vp3P979tcR1oU2OICX/eNO9HQa/0g52YZ6/Mf4zNV9Vn
1puffk29tek789L0f1aB1Cw1W9J1sH5d2y7DSsr/XBP5KLnWtJWUrZeRB2qkDSyVAeyvbV7/aoZ0
ryrf7mu5dGVAbEcxkG5jAVu7Fq2H2WgWoWee+3h3SPqVq2JpDS9/fRbMGzTNKGbCr9MuM46HeJNM
h+T1vgbiJMx9GZcRiGY6/gTH07UGjT3Vo+0H1tnO31HucweVMsvbX98sDYed5yne0hAe4cK5JEbS
JJmcW2cvPebo0q4xDS4tlGBaFSgrEqnzSQXhOPiWUpbWuQp2RrcZ/QdmY4TtSrpqaam4acSgRIPm
1fnob1BceVyPAwwh5iEI9+XH1f7ERb91KWJmyjS+pfbQIUKW/INll4+JE+48cOZxtFNLirGD/BhW
/SYqlLene8DSi2cw2AcO0SxeYAoHiQvht3JvVzGMVanBc+hPatv9i8vzQtCfJbgwBifppLhrVXxW
UDP9caMYJ0khIScxowu2JUf7N7smGCFpORJv1JlirVaNNjh881xQGZWdfO9DDRlX2cp7atE4/hEz
r2grzaT10YSYoLLsl7RW+oehH37UYXy4f2CXXA4VcVLdPKto3Jq5HCmAUpjks3UGM+6mTbTpq2R/
X8TScRLIYl6gFJWZBnR9XsdJG8Zq8vEJUrFR+3ozqedUhdyDSZtvloS5cWTpW2FznFngOBZDIPGK
MM8WzZjE21N1BD81Zf8iGr6SMzMCrxkmeMfRKKkeLfuDHQVuy3RlSz2PAHru67RgCf/IApI2iwCc
vvX6TBic3GiuOjxINoTn+sN9IQtbBBwIUAjPXOgu5q8I0GedI0dcDTgKfZtrWeFGwQSAsKKVs1Kt
N46fEncs/HjMJAU3SGgzT6E7jWLTd0HipWx+5IoJjvbjfYUWV+1CwGyHIn+aZE9HQKj8HSfvatBF
2doIvcVFg35AJV1F3D6fzxOnjV8XY2adDRBVxu9iOoXFuY7Xok/xqbMrlbX6R4z4jAsPp3eaIlUt
qiSMVd0ZVR4fnP8h7cqW5MS17RcRwTy8AjlW1pDYLpf9Qthtm0mIQYCAr79L1eeezlRyk6i+0dFD
REd4p8SWtIe11yrRE6CVlgWMTT/6qrcOjV15n1JSr1x3S9EQMIlCrxYYa1DTSu5nAFETzxRcLlbO
An2Y9nTwzfkLMk7fNdp9mqKT+aO3wB2wRhYvd5TfneTStHQ16RAgnDMHpg3Y1Izu2LbzTkuL0MEt
9RcF934Sv/OH76lHnlm8Rvu6vHZdAy4TVULQ8Us/gBe5qoP51T13ZbXtx+Q4kfSIIsimm07cjB90
O33I6zr3c7eKquLtvgsv3MwmHhlEoSjF3051N8QshgqvzVkfWOYTohdBpqpr4e5C8olWIJidEE2J
SoUUTM1zRaqyad0zIkMwvn/LK7LlZpTnVQDMOO//3F/UUo6BxgKwD4gRdXQhpYNp5XahjLHqnrUk
HMdPhRtW1QZYw1qNMTyhhJ3dhrP7WRnGL3UDweg0HLy1xopYk3yikM6B+gI4ULG31yeqZj28tQMh
8SOU2GN1P4DkTgnJWu9/yQzAn9Bsep+dk6F9BYBqTjKhRK9we8O9YZ8gneqTTW3bh0RfiYOWLiMM
oSCph0Wwtkn76vSNXTBu2mdwqfGtS9GPJMywDqVe21vd/Siv5PvhRA0BcDvUsFEQkvxmmpREKTID
iSnkTSA0Xhs+avpDUOX6Sri/uDJBtYD6tcBRSDeQO5DK8gasbBq6fcccGrQgWvCb5JRm9so7KE81
/GdZ/xiTjrzVQSGHIaI9j1pm5T6H2N++tioXeJI2rsJZnQfgV0wWGklWbbSx3Fh6DpxFp3+u4koF
VX41bbmR6gGPHe3FZcDWjqQxjsiK6F6Z8vxkZGuyAEs3hdgaMXTzLsB57c8pGrZqW9o2WOCmL1C9
Bz+0vfIOLJtAYCVmQBH4SjFckTZ0ggySfc6I/bvWmu+TOq0Rsy2dF4GCwJA4+FRQz7lehp4UbIT+
APYeRIAk1nZu3z+MLqTEtXbX6ekK9n3JrwTXHJIUNNCQ7l2bm0hRZhXUNs5zybVHyyBo1k0e34Fw
afpJxnE437/6Fu1pGM4AyhdPqUx67fUTswcPwWlq2L41zduMVT6rwM5Pt/ctLX0suDDG7bEwhHSS
E5cKFLB5JcLgwcm2UFcYwHnZfJDq7f2oiKDeELOzNtoS1/tXM2uq7FqEWJTvCr06dIMezDWyMOId
/sWCLkyJR+wiBHIhV6qNNtqQSodScBZnne+W9gcFCv9ekKuDI1yMn1tyKqkLuEWSZs7Zi2sddP8d
g37gPGxdKGWufKGl8BRx739NSV+Ic4KhWeg/n9XK3vHSdn0M2lc+GVeFyMXtKL91APMCXI6iEvAq
4pdcbF1cd2MB3TUkX/QlH/4oThfaGCgZt5mDObWq2HjZSxL/i8cIhE+CWEyoKMjZ66R5gK7nMGrV
mJDqzZfWrV7M1HywbBb9C9dANIFYAkO0aItdry9tYj4NBLUa1SRPRoqWoLo2/rV0cJEdI/gFeYWN
R+jaBCivbSjhjM55aLoD99ptHievdaqeTEv9eX81S1fghSk52iYgp2ygSu2cC5MdLfDUGl/1vtl6
4GnMyxVbS8sCHhpTB2KsGjMq18tCnDCgSOM6Z15tEkgNloE3YLh/d39Fa1YkT581leco6TpnDZMV
c1SPIerXdbVynpasgD8RPodcGTVO8f8vvBxr1GqtxI2n9xiNzI56YvjTCLglsFkfXg+aUrjxkCSL
rE+ylLgzSKxEPlRjbidA0vWm1dnG7crSdz1Mv923tuAPYnwI1BSIfhxQZl2vK/YSYzLa1DuPLNvR
2UMEgq8ZTEoVjEX/uzRishIBLbwdFgit4O0gORRsD9cWKdB8TQ/+o7Nlk99NBlRyOSprozjiZ0uX
koU3ED6HeBWTBpJTsBKM8px33rntA5347QGeETPMI/n196re3N/DhbsWWHkEFeheC252seIL3yg1
RBVu1ntnLceoswqZU5/Z2efatFZcfeljoZAGbTrotEKBVjpQsZc2c2q03jnXfoNJx2uVrQ1jpNID
x/j6LxYl6LlFEoN/Sm6IkLyevHbyzkkfAeRGtcdirT69cKZEnvZfE2K5F/tW5GmGyaUB++aZARol
2ySlELeiYcY/OAsiXl6RDIn8BXXVG6VjfczKhjdYzeD8HHLjWH1pSevP9Q8EiSvnd8n1gFNBfxlT
Lpijkd4LAjpub0A36wxGysyBRtfmKQf62+ef0FG6/42W6gegVfzHlnR6p8JtkwmE+GeNBOVx/gkE
pxdlh2zwN0qxcccVe0sf7B9zYNi7/mA8mapKgXDt2QF9FHvQm9P41VZ/3V/U8v6BtwF3KpBhcjEX
DM4KcyfTO3P+nWWvmvml9ELOet9LnjHtFY5r47FLpwrAk/8alC6kweKWm+izB0RY4rs22ajaWzG/
VOppaNjK5bd0VdggwhTXHx4SmYynGlRtQpvMQyf+zPjnoXrhTbdypS99JYTm4tBClxYdhOuvNNvj
BGYREp8HnUM5+GyBVTg2/+j6j/sfamktjuBHAMQMZQG5vUQzwjqNwdHjtCtCgEnryGvV8pHqdHff
0uKKLHB8ig68mNK+XlHSof0xmzH8znhVTc2vsgi1lfRfdF7EBYEeAvJvNBilR6M2QQbuqW18buOw
sAIo7ZXO5/sreR/ulh8mB31LVHTRfr19K8rO1IiqxmeQKuVb7C47uFrHMLVI86BrMK+skfwrFJva
DWppc8Adrhxp5WB2s9SgYztpAwQM0nlXpoa6MYYC2CxDnR71tB39DtRXK2+buK3k3yuAHChmuUD1
y3DJxnSmsXO8+NzN6mPcJi9UOdH4ExmGnYXW1OR9u79BS4fx0p50o8V5mlRDpcRnQOw9BlnNDXAP
P5I1YtqlxuU7QOU/65JjU1XBfmlWHJ9TS//lxZrjO3kZtqicANriZ1B9s6p4m2PMpzXX6gJLBwcA
NNHcQ/X15uC4MykwNOh654z/wMiLr3Q/3Xqt1rF0ZsBuBjPIKVBVkYIShxPXyLo8PpeTQ8AUClFP
rTC+dY3Z+WhgrVGyLHw3EJyBJhGANAcM2eLnXLzlGte9uEtx6VhWpGd/mn4Qp9SGBCvNV1xy4YFA
NiYwGnBH0PtIr5BXz0AF10Q5F0ofmlW+S6EGow2naRCqGIFZxMFcrb3qC98MNU/oBkAlFdh+OcaL
KTgUSO2IczABHeanSuKvOeWSDfByY55FILuxvOs9bFplzJXJVM451zGrWvoxhRRCsbJ9t1YEVBBF
Y6H5ZiDmv7aSaI01jjUcQ8f5SlLTN7zB19cGiYV7Xd8b11Zu7tIY5N9GFp9tCs0NswrTNbb0WwcX
FtD2tUDmh3l/yeNiVcASOY3PpNtz4y3maahA6nN4uX8hLW/XP2aE4184ds/VMjayCueIKu1D5pnz
UYvpvqLeGsfK7RG6XpAUOGYjMzPQN8RnTA1bLExDa+ftxjXpziUrKLACDwi+R4C1pW0rM4YAZNA9
MaJVxm6gqlsHiKqcQcTBWIl2FuJTBMDQpQClGp66G6qT1hi7UqtreEEH5qhndQKZkQmNtDJQyNYu
Xoj+OeFQrvCqFXTIwjsrLAv9I5AJA+EpfTZkLjWrLWxmxX5q+ZcWVIYOKNzKbW3vdCOa0y1rgLDL
3Of4hbZbVdlgcNIbn9W0eMPo82dw6YX3Hen22sIvwmaAWw4gBbSFrh0pjQfLyFDjx1DXdzqMfmYH
Q3XE4zN+0XuMca+YWziAQmQXowdC+QEn/dociostGPnwcCcEl2I7KGmYV7W5EmsunA4RpkPlAVgm
FUq711a4oiYz5wzbPOG6AnUj6/xmbapwYecwhoK3BbGdhbhM2rkKfLXQusWFPzfj1mMBGV5ToHTx
ctZTOE1/lc6v+59qIToADRDq2wDraiqal9KyNIObHe1a5exUbGw3jaJpxFcwKlP47tyNP+2hzSFj
rmvlZwWNqT5oAN/tfMY67+NABuHA4AAXrTfBJ3O9wxYbGsWllgLSQwvN+ab5MZrD2sChzBCE/BhW
xIOA1Bh905vMbhpGb6oMLNglGIgvD6ZDQwyu+sbkBl63JXTDukfXKJ4xsrDtFcxrfRw8iJ8gkLyA
dYEJTU6NIFBnJ2jsKmeuH/P2KxS6XBZ8lMn874VeWJG2s26nwoo9Rzkr9RvEPIyJomi4u+8+tzEz
ViIqQQhQ0LGSD0WvdC30hYokQukkI7udw7/kVTh9qj4+8ojiDMYqwe4ClB86JNe+MfNe47NWJlGe
7AAeDov60ZvzoC++3V/Q0im/tCO9GQ6ze9bZJInSHMC3qTk2YnavXnktFl6mq9VIV3Y2NyyxbGxb
ns9ojhyrYR9btk9TJxjWPtGiw0MXFocbJDWqLStTNGNT95rLkmiuvhFjQ8ww19y9oWgvlnmA6FmY
ty8WafzxzPTm0IMZbOXmlIn23j3x8hdIH88u06QWVKnRa2aDEdM3fJuH5Rn0Lo6fFkGdoXQUtHFw
Cspm5XVc2mm8yqI+AMYSxILXftPoxMVzNCSRWfjxtBFitWqAAzdOKydhyXHAt4tUB2VR1OCkxH1W
QKWt2EYCQo/nut64/S7lK765EAaCle4fE9I7B/JSvYpnM4lEEVExWt82nhyS7lbHfpdeIVcTOiOO
wAzd0LaV1HXSrE2j7mXKjiz7PbYPXd2A5f5H3z7HarZCSLv4CF0YlPMcEGu0Zqt2aURt2x/m39Au
3FCxwDgNZvVUaeCzyqKa5GylzLd0f4n5XFDRo0iFBPLaPUTf1ekhOB0Vbb0tXAth0leONvJkoqf3
6IKZ8v71svQJL+1JXgLhXLybDksjr9d8Np3nIvZjJZzWBjnepy2lpAS9cQS/4lXHf0gLa8D2OTLK
00gv9tb0tWYPqf0Xdyu/dU6AnCEUrpJHnYmhbm3+PtJPTNk25bDLPih6+372L3+ItGInS1UMsOhp
1A5gVf3O9Nd0XHGfpaMHngKMOAGvCqS5dL0QEHnPKSR8oxp+0sV6oBaV3w1r3aolX0FPDPoSQpEB
48LXvjL2upF7dpJFXRpq1fexbl61cp9HndP9KNzPH3eUS2PSWXdTsy1456YI312EmeZDob2kra+z
bvP/MyRFCU2pAXnEnDTKsiKsp98aoYEJdpdOWRNhl/cPE2iCpAdTBij4gLROflo7nGYjzvm5oRsv
V7dMC+tmC2bWMJ03XrzyxL4f3csTIJuT3theM3OM2RX8bOLFQ59Pp6GW/pydvxI70m0tdKdfU7a1
shUkjPzgADMEUnekCe+zip4sNa+DJ9ayYkM9z22zBb177psuj1po0QUVKw5dpv65/wGXDCLbQo1I
dGsxWnXtlqXWtoNdlBqQsx40b+09UV8d8ObGVhYM2QfFXADcFBq2UFUT+t+COPfams4rp+FGrZ3H
IqOBxZyfMVW3ceu+9cN0hgzKWlIgv0Vgkkc2gAFG5AOA2siAAbesK1ZjBOI8Q63XGawTNeZXVamO
qGsHCelfoBq0AVXYSi1EuP2l90hmZfDAlDkgOipgFoHFHw9Biqey1/sfbs2EdEXn4LxAmpmi/lvo
x5J0WzQ8Vw63fDMK+AOA6Ciw4xiBC0D6Wm2dpHXvZEnkJSXUlLwdnot91n69v5DbT3RtRTpppu1l
Q0wQm6sj8TFMFFDDC6AoTUhxSFGT6LxHNCI/3Te6tjRx21wUq0hWxvrQwajRY6Y1ARK02niNtnKa
xQZduwGWJlRhAQMFtE2uIE6FOdejBSsmZb7RNoED/idMkxLIRtxfz5olyRtib6JKMdEk6pQjqguj
uhmrXbHWVl/cNWi6QDwOlXIgzq53jVu0H1kNK9ZshNQDrwsUHtfe45twDm4nVEeA7sGxReVfstIo
NRQORsTCfHQAq08UnzkYPiYvbEuL9H3mucD0XAjOiPP9Xbw9U7AMJ0bYimoYhOSu10cJNRntoTdu
piAF62mehmNuOtv7VhZ2EVUKRI2INcA+IVevbWomLMZrFnk6PYBDwe+05FDYKzRWCx5xZUX8/wsP
B4GaXqQAQkSa625S+qW2j2lXb5VmZZT/JkEUnwv5OxJElJ5QdhLLvTA0GtC3MEsENkb8o4AKk5u6
oUXP9finaZ9K9r1XNX+yDnzEWMawA+Bkc3875Rfs3T4KwkCxYFMx5nZtH2B6AGETmuGV1MLUykI6
fpk+AaG/Fn0vfTcxASCw+eC0sqQzpiely7wUmUQezzs6OI/qoOwdc+XpWPpuGESE0JDA/iD3vF7O
COygS9IxizQrA7OLE+jxM1OBf65XcttFQy6EnhHMA5IjS8l0Nm2d3p2yyHJ3jNgH3BkpxPGcMV5J
4JdOFTTcUEUH3Rl64PKKkiYp6KBmUWyk3+OkLKBEkKzJWNwEbCjRQ6tLuCJ2D14ofR2QFFAFykxF
VPZfyuncO3U4a92BmFu3qLaAfwRzA+r3yl8bCrqZoxCWkX6ie6gCNIMTff3F9H6CwJph5JHiTL6V
UH92d6qNofTnUZn3jZPtnDroswfTYVu1a8KWvLW5Gd4/BbebDAAhplNA2YF7E+DI6x/RZnFcK1lc
RNWZRmvENTclGCwRg++oTqAX/+6W1386NXmt5E5CoqTELMPBqw5FHI19f8qGYu+pmwL4u+zJKeqd
m+48Oj576b6q9TNunBVnuj2EGMVENxhZNz6yqUkPd2tmINcZpjKayF9G/Qs4yYav3GhLJuBJgPkB
ZQr5I8lfM4gQDR4w6FH71vTP2uOH0WnYTfD//GNA/ICLGzNNiVXpbVVGsWX5SvMABaIJAfdjjkL9
fa9YXAokM4SSHcC/jpQHTnkstH+bMuL9eODx3q7oEzGVDwcfEO0SanI2cCcAN0vPZjt3LetNrYzS
yYa8YOnr5KcaNy/l9Ov+chZCA1jCGROVCSTRcsHFgfhHMsU6Pg1hQdYQoTFBQbRSHKueBdqUB7aJ
IDJeQ8UtHYArw1L2Pie2Oyk5DNt1lPLGH6ovmXmsR3NHyjooBiWs8a8iYHNo4OHppz8IXSHl3HnR
/S2Q02DhO6BOQ/Mb1ASQQZG+KEipAOKe7TJqht5PcjCq8s8VP9i4ekzncUIv/F/Ye4//AU4GpFda
uJMS10FRBOdNm76YdWe2Pqlpi1LraB+4oeXBrFGyhTDdsJKC377rYpwTFzraSwgxZDg5qQZlBJMO
aAPN/mgTZAJO6Kph5ppfR2VcMbZ0iYMLzMNDKEpeILa6PpMNsdqmTWaKk1IiWAHs5NnM6yzs6zjM
FQgWll3Wba3S7EJMwim7yoUCVtzw9qBVZbpPuqkI3ZGSlWGfpc+N5izOFW4MUDFJVwXH4COdmhpX
ukehd2l9KW1yMEh8mOr4qaHPbQ744v0vvujrUIkHlEk0uNCRvt4KS2Pp2Gc2jRztaXxL+Q7qioE9
Njs0fptkNzSpXw0vtnPUNeYLkEzxSo71GiPhwoOGNh6GjwSDHzBVkqNXDXA5SUyrqE0w0DYbjbvR
hnxaeU5ugyBgqIB4Ra0alaUbIYJOM0sduVMVuTu0g16JE6orX3DpCr60IB0gw5pafVZhIUUIkum/
0vlsrph4d87rPFNUVjD3g0EPoMVlXWrGO52jvEOjWfV8dGdM5S3e6Pwvc+dOnU/r0Iz3eqr6nEKC
6kjID3Ck8YcY9Lbln6l6o0+gZ5jHDe92HBmXpW97FV2W+261sA/YYgiNAZCNCV5T2odO6XM6apjO
tfMJqhbsV22CczRt1+qsN7PKuCHRjcY8K9jZXMGDfO2+c2n1GjUHitQe6txO7YZZrgZAhG9666j+
rLPXGt3x2gqKOFRWwQsLDnVlXYrDPDrPnKaoi6vgq3KfZv6kaMci+/EvNlNkO4K4HEVyUVO5iCAy
G+KqADjiWogVJDqF3zVFmEO7476Z96Kq5FgoVYskHIQRGEyWgmqVerGipLgKknnP6tRXkucBtX8G
BT7ArXj+2Na7fObIYKvAcyOabYFBBA1aoBegUneP+Zcse07GbTcGWt37xBt31D1pcXtU+Eo6s3Bf
CFVW8KHh9saEhrhJL7ek4+Ce0h0akQo0UJaLmci+LtZAQUufF1gwISKDEweRwGsrtTfO42CbNGr4
j2RUdxkYm4XehPvn/s7fFsXQExc0n5hyAheaPBetaqRwi45UUeN88gB4zdgfNy6CCUA07ycnZx7b
K9964bm9sijd+vnYkTxF6yNywSfX0LDJaVgXf/SmDAclWzG2eEhB6wR0N4DXAEJKDqylRmnMJq+i
aQryiuNTvVbOi8dY2LZdkGT2Kwjq28FEzcI8N9lKbWQpWUREIUiR8L4APC/fEQSIO5RhEMtVtU/5
6KtZ+hi7w7ZxlBdeT99plUAKY/hcjsyPZzavPDtLzopThSo46MwQ4kjOmk4Z9P4Ak4yoGitb1jX0
68QUdaWUsGBFMNIKkRLkMRCZuXZWz05JTpqijsaGORvuzuOhzFttJXRacFVURRA8IbMXQ2zSXjLF
bjxnMOuoN99I8pRRZRer2l7LtK1XO4HDgYQYvt8/HksrQ7Ir5jaRpWH263plbVPZba9VTVQWnRtA
McIIhsFcox1dOBIwAO8AUw6KdbJmJZlTmigKayIQpHxWySZLhr2T8CCzf68iDRaexytb0rtRm7nb
VKgORNaE9uNsPqRsOloeX/H8248Fp1dRMgOCCIUCGdRoUUgSs4a2kWpu+3409qbemNt2zI95Xj/p
Wfu961R967jp2ujmbSQLyyC9FaEWcP0yBIfgIEwQDmqjqTxW0MDsvSdUgpS8CA0vUuO1iZ/b/RTm
gEAQA7eovcseMuhAnjl2G5V2yIYHpXoCaGblFlvYTPxigNdQkEA3Sx67boVCpUdoF2m8eQAA7tll
34vsAQSSW7T4vlfZxlgNb249HwqzSP4QmCMRxFTgtefzluuNw/IOW1Zb24nneqD0AGjeP18Lu4cp
fKgtCMpIUaq4tjLYLSUasfuodf5SrDO1Kihuv923sbR7GL3RHRCBA1gka+16vGgyp7b6KDe0UM0U
BKpFehwYCY627v4p6gRgI7a7b3ShWg1cOrSUME+AAgL+vl5ZxanNiqLrIqs0nqvOA1rROHhD4qP5
06TWaYaca1Hkb32RhnachUP+lBO2cjEv1DHErwDcAFg0NF3l+7+cSZbHfdVFUEYI7XGDh9LvyYZN
30zjSVNUv6qGoMFMwMrqF77rlV3xTS6CJKVwG87Hpov6P9wNXdMvlKg293QOraf01dlM6WZEd8rw
PRo4a2nKwqt7tWpXqhOVyWzh0YV1NVN/tMMvzndQWPZHjW1wi09sDzItcOCEJh7d+wu/vclFH0kD
GyJAhlAnk17CEeVNSAm1sEx/WdZB54eiRkez92fGNvdNvVcgr2Pma1v69R6DDLQokAHAwwQn066O
nzvzlXLQGEAEA8zQU6P49c9vBn+mLEFF41R6f6EJ2fLNuOJma6uWUmhzQl+fJUMX6elwsDywQYw7
Yv0odfc0mdmKsYVcQawbpXBcS9hPOQmFCIMDksOyi2qb6L9cg6tH1Is8iAFXavunn3veBhk0LudN
AXKH3nfjXNUORdvSamsOvN/MkLavX5oOLaqktMyfjOY18TMo3X+qSqrXIGYouLWZbT07m3mrsxAU
9YWy01RSl7u0snr1MDI7h+CuQtPnzOB0jTFeVnN0gUPUUYpBLRBKKijKSC7Meq8YdWvCx/XVTbUb
9/mzsXf28VHd1AcFMhA+73f2w6fqp5341iF0VmrTi/fX5Q+QPDlrjbG16NxF3Vudb00/OeubsngY
x79mdZ83kLQ8tE1YaCsB623eg3VD5UegQIHccGWnrnle9CnW3Wc9CWo7jv1ep+V+dOLhq1PGSbRy
isRG3pyiC4Oy7xa0aj3QDEX52Phl1ux14HAc/VA4Vdih6liOr6U5B8raeNbC+4oWB4YO8E9UWGXy
JpxT4taa3kVZqRtBkRTct4Y52d5f3tI9DMQ8HgBwuQuu6+s7QrG6tlMd0kdN+dBl32L9t26sRHoL
ZTwkGBc2pEjBiRNHTaBlFNnWmzpEDTkO7YZvqubEQVnAHgCEYV8gPvqgs8e2+ZEAgH1/kYv3/eUv
kF4bqvM56XnRI0o/pkn/2DIjLNrfaYGZ6E334BrdQ8v7z12xxtWw9BFR/4G7ipl58CRdb2+dMt1T
2qaPlNlVP1U5whdMBsRf7q9v0QpKCqjEo0mEeum1FXDUJE2tt31kWZV6IHoLzWBMEq/AExdSZVT1
EMCCAAKITLRXrs3E7ZDHdWH0EWb3tuYP6HkFVaAf6lcj6J6oufJS6uJgyQfv0py0d6kxdH2d6X3E
M4zcWtlYgDV27L+b3E5DaAX3p7pV5meMEmJk39Dog2HHqANpbh+AsCfbzHPShahpqE8Y387RwS7d
AxnpsFXTmW+ZgjlcU4+b16bwyFOlzqBXT7K1EaLbAAtAf4FXR/cAyIAbLv4JqY/JMneISqVOfxkN
5Kkpb7WXiifaaWZ1jDlsg4DZAFoNIOCp5+6ogU32r/secnPM8SuQZr2PSoNpT862esMZ2JQTDvi4
ccjAS9KmyaHr1tiSbhxRmIEbokZnYBhbbn0r6QSglt5znHSLvCVuZ4/gdeGYdbi/nJtH4N0Oysvg
exbFKelONhRaJHxqedSgCx0So/xDBzACmmSCSlVWhfetLW4eSO3+15pY9UWsqueuRRMETJHt0Tjw
bKJsZgKW9xaFko9ex+8LQ5tJTBljZFZ6VGnRtGPcMB6h5eA3enwk5RA62bzyeC9/p3/MSI9oA9BP
boA3K0pd6zNG2+OjPnjpyr2/uG0gAACRsC6iFelWytSe11k6YNvydke1cWM37ZG72ub+11n0hX/M
yCCt3jMLd8BYadTpv7vhyL0pGPJPjT6u2FlZjiF9GqeYa0ux8GlcTCo76GbkrPftbk2LXNxqV7ce
6kg4QyhHAt2D4UPpkq29Qs+KeOSRmjfpt8qJwWiatvHgc9UeNiYw4lBh16cQ0mJrVYSFFYIuC909
UFEAviRn9KSGioFTkjHqFRa4BImgDfFiTE3f/2BLKwSBKm4KqFuA7kz8jIvjlGoZdk2rRhSzNrUZ
6WzyMzJqQZtiab0LmHi5Nrmz4COCOh+TnIBrIGiWNlWvGTgEoXEN1IhR+k3bV76j5r+ztMJsxthN
+/srXDMnvVxuaxhDbvMx4pxvPWdmfgf+AL+OyzG0YnflXV44zBhwh8OgOoKZ3Rv4VKe31EjVMaKk
3JvqsENz66PwUTjlpQnpKJu9zsEXp4+RTb6ajIdMeSzMH3G8Jo+z6IH/LOX9Mb1wDdr2QGXrxhgV
5CtESTZa0UCHZFq5mORABkU4ISaEgjv+S0h5Su5gzI2p52UMfdL+TRUdoRZVP0erH3QvPValGugZ
C4X4D7B8LgOYJG5XnhTpDNz8AslDvKTJusxUqlNvbiGpXRRW6hc28wunfBjAtj2vUa5JO/sfgwCr
AK0CRUc5RDRVTBYjV6pOJtn3Q4x+6x615OBDfv9uBMy54BREtIvnUnqWx5lSSAvk1Wm0fhnjQ1wB
6mb7yRr4Vw7n/7YjFoKKOFCQsh65OiTpXAhNWy8hoau/eQFB20+zfC3w9J3+c6g+delqp0g61e9W
YQ8eIyIpxDfX95Y6mSLeNKtT8qoox/zESj//rNrbktLQ2EFzyW9+xdBsaHbNFIxmyPrt/e2Vh6H+
8wsgO4WrE8AbOfdVZxNCX4oDHfbjc+NjSgJ/G1vPf6v8reDOP9Y/srfm632rS64K7nzwaKA6CKyp
2JaLM2mgNs81BzLKBHzpHXnOehPAmyooM0zlP9bJ9LHn4X2RggIJaBvgeG9iu5Iza1ASoz65Y/el
ar+YVfZIyRtF09dRvP3IuvP9BS4dDTHsogFNDiSXjAfQahBSelXanHRItj1xfeoPhDtH0k5rDSq5
MvX32jCPKHjGgBE2pLhLK1DRaJ2sOYnvluy7Q7JP9lBq3GjbBO29HT3UB/eYPHSHYm8G8b5NHxNy
UkMgIk6g/bi/bjk1ufk10nHV2rkAR0renIzqW6XkQey+5fFjHjs7ZivburGOOe38YU2rWa4H3NiV
4mlmunM8WbA7juPWRFe3dAPF82Owe6e+VgRuo4Re8paQrRYNE/gUoYDYBf3acRK3/EWkJX4GpuYB
mEUtCbG2zBgw2HlMUU1qToXHw9x5zEHHpI29b1hJYK6xW7yzLt1YA2QOWCaILN+AQbzE6Uxw+DSn
B5BW+M1rd4KgvN9uqz2GNf3vP4F78dMw2aTbv/8qgt9DMAdTqG1iPwmsQA21YNxMoe4DErNSMl16
EQVuHoOHAjsMNq3rQ15MQzmxEXth9rPvobjoz9m32RpfmDMf1Bx14vlRcfsDL6bNZJF91zgrqImF
r2GgkIlsGAkdENrS7QqpXOjS8JKdkD2Ko5747XRIteecfhBIKL47zjnuF1dIgrjyhHNmpurMy4Gd
uPvUKWNokEemdgGdj+2479LD/VO28GrAGjDCeKfAuPFe5bi4PnOH6/UwzOzEwNKwm0NIe5ZrpcLb
kwwfRr0boBMgQdDOke5oi1Vpwco6PWEyVSdDWOxdcECQPiS642dNONT1U6x9ub8y8UWuPFoYFXGh
AO4LHvZrn8mUgnpWx9OTCsnEzTzo9KRMabVxhrZ4pKVeBUw3iqA32DODUuBKSHrjLyiriOlLMDyh
2gAdtmvr4K2y5wrzsqeJlPmJOxpgVGYZY3bKaY8JT2y/mPpyJWyTQm0HI1RIWlD/AmBCTHmIp+Ty
Y441RiIQbJ8qXQ2aWPs2smGNBezmvRU2BJMJHAZOKr+3scn6ERT76SlNN9TaqIXveNt4a5LvyQfp
G/5ezoUpsccXyzEKF8y1tZ2e4CqfMqPx7enFGiKlMV80Gt33loXvdbUs6XtVIOHtoSOZnqDbkdSf
9LfkVzwIks37ZpaOggBlo7km8LoYB7pe09CrE8o1Gvwi/9r2dmCmT06zIw+Y8yAPZTfvx/r3iknx
R0oH4cqk9J4l+qAYpSW8oh4jCMdiPrwLstEK7akL3KQPMgB2+3g8q2Pi204wm7/LYk2zaXF/L9Yt
uebAutaBlht+hBNWbFvsy0cgiJSVW1r8KTdLFTPqUOnxkEFJSx0Y6HInSJycWDr5pJwDMKPPxRqL
/O1zJM7AhRlpMVPRUQrtaTgm2+lVuxM86J6BBlt2zsJHrQ8FGnf2yzV0/c1lLdmV7tFKL7nixbCb
6r9Td97MownFE79su5Xb6/9YIcpilgtoww0LkzejI0L/h7Tr2pFbV7Y/dAUoh1cqdJzkyfMijMdj
5UBl6evv0lyc7W4ObxPbxzD8YqBLJItFsmrVWijxHzNbj/yk1hOCF0TiOkt1r6QQ8Smy8lWp54+q
SwpXq5zanePyQesrU3D288asICUMEAJOJzRFn2+YDGkXALsx5kyt9wZoq+3Bd0bQuQjs8GInOg2R
1ALDDq5dzNz2Dk3MtrLjo5HV7aav1Gdr1EW4Al7wPDXCRLS0qJRUmw0Mpsk+zdGtPmo9g1ZE6spJ
7ZkQsncvb37u7KF0huy6vnKdMjf6vs20BEV9eKp8m82vDhqsLNPt1PvLZr4/eeGZKrCkAJystyRW
O8820PeROmNyrAYvtjZKZ7ppuh/knsz3oMieAb65VUFffNksbzpXYBt6HkDmjG62c9+IID5ZGs0E
L5W3MaoTlWv9BL+NXEHHW9Qgz/OPU1uMf4zQlMqSAraUqnZH9LII+wxFFhjngDCUOk8zLDgKykEp
+kf6f5eK+zpQUa4FmAjSrCjIMTliG5c9NW+X5JgQQLoFN0le7D39ccbV8mFObWiRJEeZNu5kvhlG
7ZatAM/IPT9PrTDnJ+AUcWkO6xBAtv0Mxe3thx3kvkm2l11LNBrmJJHVxpBkCYsRR496j5yJTCEe
JioO8Jf8z4IwDpyHQMXN+pwcF3Q3J/1dof+XK854baiblZ1WmK5QjdwyvmvBOnd5okRDYLxWazoo
m84YAnKjZHaQ5kkEXRu8GIaCE66coMNAAoS5yIMpL85UG0tBFcul6uyXqQ0m3zcqYt3nhpM1ewaR
Vqi1sgXkwRhaHcl9bHFb3xlp8uRoN632A2cTXvfK1ZCJEvHcYxZdev9YXL/o5Ia7qDo1arRkH+Nb
CVkVtOTV9/lh9gyLKK5ZontOcB5w3frEIDOXozxbqYmU1VGxHqOs8GlzNZoiIyz45yvOIIcA4gMV
TfN4f50PC9zabUNbOTmqdyCaUg5yTvTHyDc3vZ8dijfjTg9yMj6k79YejXk7mgYi7acvyDF7E8Qz
CLWiNZ8BnMr5J7RUKiYVmgnHHNpWd8sH0IP04IT7pb4zchCGak8tslg30gcqwsTSvMubgnfbPbXO
TEAb56j/ahZiYfuuDbabgA1Nplf2+FnMf3MwIW2Ot+baHoCC8/lInbiKwUqqr1vcdEiVjYUH7gZT
MCLeNsftCzlWGR2s3zQVQbWDG0CtJUdTT7aOk+7nWZRZ5e3zFeK5LhgSBSydadm1/UoogNAuy0QH
FfiLOT9NkyCduno46xgrGTJk9EDR/02xawSHtdpBvP6Y2N5SAmiAphu9dzuD5KNOFvDJanEu2HXc
U+vUKOONmYZtrgMleyzmN9RtxlAmzcZ4NpVPM5oDs4934fB02QV54wR1BvoNQKoC+mfmOO5CUH+E
qZMcceuSkMyN/OVo39Ii+KvBrflJdKuB/RBXzXMHBPulXVVtnB6tacJTaANmK2tOwJqHNqj4Lp40
koIfaRTlR1n86FeUQdMPuh6RI0Wmhzl5qraFgGiHTabh1AEGJyN9AdkSYJiQIaXR9fwsKTc0pHs1
vJt1V/1Z7AYaNJ+p+QA0heAY/AI0sn5lftWvwNwAlQnmayTbyVuoziTH2Z/ugWO9s38uQf8jugPA
YIcq2hYT42XH4a5J3OgnChSXl1td1/OSfeYoSWxrcSCihoBXkfDK8IyP6XbyEjLedSVJ3pTNcnB8
yQeudgivI3c+lLt8az5e/gqu051MAnO8qG3bJjKFn6vjIzVRINVs0ixuU2xVK4hRQ8ijTDDxvEMb
pzV6CdGVDM4PxvvqKM0SNYVGYb5owMO7vdVfDejKip0guhXpT/Hi+qkx5jrlJKMTRxmMzftkm973
wCoHojDIfUuBvg09i+haX2kCzvdTovS9VPV5ehw0QGML0zXM7ncEiMWsa/s6o7frtVRzsqsofE2E
vRr8bYUCInR0UIXGP+fmqzpqwrbJMEYX8TG7q1KvvE9fFujNbMbbJgqSG3SJvlb30qv0OgpJQtY3
yDc/RucN+qMslGnZ9bTUXlkiAzlTaCruwJUXPmUZoS/hbYhmu5dfl/2VewFD6fCLkhlNiiwiLG5r
SLtGbXpsumkrj3fjlf2R9EStbCKNj13jGt5jL0iucDcJHBUNfahbflMbsJB2rktnSI/9u7XtHzO3
uslB33QQsb9zd8aJHea1B02Ash7SMT0axpOzoFpng4rqqOvv0m5oJkH84R5x6xv8P6NizhtThdNC
VTE9dt5vpKUeQq8/LtcoWApTqOuO/uYhaI2yULNAsZutJhRL54SZhPmrityd4oDqxEAPyDaxfXM3
PE3aJs9I9dRaVyrKpKEoAc67pqziuP8xz2zPUlpGwEwx0GD6qW3Qg/nzsk/y3ePP7zOBPIM0CuQo
8PvqlT4TB0QVTnllWQ948dSmQajA3P+zcH/sMTE7nexRyQCLOJat9gkBxE1ZF7vOvg0r0w2NXThd
RxBxz0WPLcEqsiW9QZkgs17ArBZkx71IZIZ/HP5ZJVaurSrRN9RSzOIQzH743gXg41B27ZP04nj2
JtrHOcllMn+Er9abrhD5ag5yg6j/kpb1/+4oJ5/B7Ap1GMDl1eIzoiwhsvQ2DDcNFeVEeHdztEeB
5QU9B+sN/TxiS2mMkLluvcWL9q/WdnaNQ/ecuOGhuUvuqZ9uLnsoN7Cc2GMCi6xX4HFK5vSYVZtC
XxkjUZP9oY1XxnxTqcL7JfdEODHHzKEhNWAZsmHOW1SSDqS40zdL7dGjlblGfdsIgeQaL8CcGFz/
/+RVXvegTdUjzOfoFv58h4vEvj3+WtyITH67E7F+cff7iTXmbVBp0KtT5S9r9VF1dXciw2/D/X15
zbhR68QKc03Sesh622hfPRZb+xbwzIOobfU7bAIPwFMvZO5GaI8sy1iDhf59OuAufjUdCr/2U4CP
sqDb9N60mX9kJbk8ri9c67fT4GRgTDheihLP4hjeoW+Uwc3edFJ6rQeoGnAJ2d7x25rQhxnaJ8/S
Rt5qr7FLN9UW2qE+GJu9mITuHHR/kXU7nQomhC8jNcvcxpKGegE7hgWKhaIXAQV42x53FqAivu5J
bIEbNBNAPsVSekwA2o/DGhkGwUbnTi5QVeirgBQHsijMQJDiQX0icfC0CwYJ9z99P+7pZvgFNd7j
dB8dyqODTA60xrbtsd50v6uXdlM8aH7n97veq6+jj3ojTO2s+51d8dOPYg4sLVSTKJ/wUdJNE6h+
7bVuRxI/fjfc2tWDy/7F9pF9RfATayx+e1aTGqR/4XqQ6G7iJkC1fZSkcEuSb2YieZfNfdFSXRgc
C+NeVJQvzQKD6/3SG7fTyy8liOHQ8c34rt3IfvdzeW78Ym9slG14U+PYSq9w3UE73TbadI82mbbS
pgBsR/BdfGf7xxPYQlKSJ70WyvguT76SbqSd7mo7qJQUUEJFF/5Dss3285O2Ld/x6NubB+BjrLvY
t9z6E8JgLZ6hD9GH5sq38jEl4XUscFSWlerbKjEhuwWZjVRlWCV05JInuv613NcFWdT9p5BBUeCA
GhOxbUiFUT2FMXnvkIRom+BFITpJ/XfRW5B3STp1PiZqG0YEGMa6/3L9s89vtfp3IUpVcuP2qQ0m
bveSnKJFYXVwRM34RiIDSUkczEHkTS5IB0i6efp92Zu4b8xTm0zQrrRGMpwWNiN7Duq+dhMoJlVh
vumieVuHy17q220ydqC/7m9sJ74exjCo88mTlnmjKdSPFPtx6W8kUTVDOBtMxJvmPnXaGV/m3GcA
wM2+tu19cDmSypXcwYeGwEu5F8m0ce/gp/PBhLR+HGk8LlhnEOX8WLaAZNzpXhFQrxPcFXmXjRND
bDUd7EWhKfcY3uijhf+gE2eT+iOJ7y4vMNdvHXSUgYxtJcNkxtNmrTxLRZQds6TxGmVTWJWbToJN
/3X6fIuVf6x8zerJPU0fwtaoJHRJKs0uSX8rU7y17K2DV9M0D7dTUpPYdFx1qN207N1BG7ex4hbh
7HaAuOVL8TCCqK3su40WVsFSdyjy6duMSn6UNn5naTeO3FyFNL93IB8xtNS/PEnrxmI+H8i7ldgA
BMqgL2Ku7bUyAtVbdPFRrxe37hqia7GrRo/lKFgNnnvZgPghnQRys+8lgqKb9GnKLEDhOrqt7Pym
bYIk8x15o2aPvQbejwia1qL8A8cJcHUAIR0Y1xwA7lknmPMGL7w2OUYAvzVDHGgmbs/VIgBuCMyw
+ao50rO2B+ngMe/28ZB6sxK7nZwLDmaeFUAY105ntLAAMnn+JsBC9kqqI/HWwn/8Xv4Ulmo57gCE
5B8L6xeceDOVnKrTWxRS86U8jJWxL+wpaJr5aelFbXxrEGM8D9KrClhXUOoEOpEJ+WGz0GVWURVW
c3AMJNBoUCBYNC1en/qT2eabIRa16KwR/btJMIKt3GPfqU+TcQBpq4P5gwprqU4Esht+2ptgOiu3
wDsIslHc1YK27H+sMS9UxWonS6mARdBHrzPfs/BnKLoRiQbEvEqB5bTbXlKTY2ct0wY95A5I8hyo
ERbTZ2/EFkl1XZTk59qEzMza6wB1D5ZwV4nR0inlKPUpnSvHV0FvbegSlKKKIueQQF3sjxnGE9ta
r9WoQu2UNuoPiNsEShS6Uidtp0XxKdiTV2yPNMmCpxx3A+hIYKAXEzKcLDolV4smNFoDYIh0/JiM
ZeOosTdmeeVmaGO5HHu5OwAZbqCVEH2hCX6+2cyqVSGTjSEmyo66GtCymlsvhAZhLTilRJYYV5R0
c9baEnUZtFAp0WMTEVU7pv7cHUSa1lzvOBkT45FoS+gqKJB9Wcqgrpfs7dINs8cx/JtYeGKIuWzL
wFzpdrYaSuVNWu27JfOFPF+81LwNNuZ/loiJuCMdHClbsESgtd0kqhFU7/GwMcGKqL3lxaa0UE4z
YxK1s9s2gkVbf/tbtFqJXaH0go4I9tGHZkLJNCiKENryuUR3k6jHRPT7jFNYWtiiJRi/HyW/DflN
eJbwfh9sDjKKoyD8V83VVU7OksFuLWfuCpxWNX2Hrveyn1RnEOwh3n49NcJclTujyCujTr/2EPBe
GTqAUv3W7n9f3qq8WI6WwBVciATEt3KYPndjYkI96dg4V1n22aiSIO7w9g0SiOgoRr0cCmXMOGbD
bsu8x2Qhd2U280aGkAaiA1GKvZQKHxjcpTmxxtyK4szqQxDtJ8c0BmkxUcKq8+Y4QhtNDmGhrFcH
v5Cz7qFK27vFaoa13Wi87vvS8EalaL2xHB/tbMkFiyn4LIMJiPbSVFY8rtinJJLcUQftXdbIIn58
7loiYQVBDwC6kFQ698umpXM3mBSATW1yEQrFi8k7u9Ce948FZmcNfTl1XQ8LwCzfV3kWSFMItqGR
mP1u0HVSq/q+SwThguNB6NUCASJePKB1YpM2ShcrKzQAJ5cpud2QHdq2vu172VW6tVcojrb/ekuc
2WMivWUXE6UU9uBHJEaLhxVdzfQvzuMzK0yYj+McDxQFVmrnSp+u8v53nlz1puBFynEJB506a0vl
OnMse7nu6FomU9xpSjvc5ka6QwOZ/e+dG2SAIJ8Bf54GXblzp7g897yE4NmPMZPfA/hmZjrOpTbt
06CMkl0rxdFt21X+nCYKScDIFFRW9TsbsuyYmhS4My16nhtt2bVTL2rV/t51C6JogF9MUJqsLEks
J4cZGYle5DiNIyc/lCbdy9F7nYXPEJoLnNgkZo0EvIbWzYWkFc5LeyZ2HlSZurGy7JDr46ucmj8v
TxJ3QwARpuKFgdayr/zPyfmjRU5X5BrmSJK8ZPGNAwVDLAToRKk4kR0mmKYhrTt5xuUqrqv9kKtb
eRkI2AnBNa8cmrQS7HPOiYfLwD/DYl/scm4WxgihL/T+EsDshtADNQltBY8XkZVzb/2f1rLqYo6x
oAWRw9uXzHoKRTLqfBO6gd40RGI8As/jsJIaXTg1mDc1RWp22o8gqXnRhrvLXiCysq7eiRfQ2Iqz
IYcV6M9OkKE4ggpbGKU4BxfWBG9K9E2i6YclS6Ctrqf9AvQZte2epJNhuXM2ieBdnFv8mRXmjgCc
jF3qqrReQvaWPbp6q23C5XbVGwJ7k9sl+8tTx3fsP6NiHFsDcynyAQmK8kZ3SM36Mcvf6vxWNlug
uBuBw10cnIrml/N1grShjlwsUE2pphLFysB3khP5pa9uMnWlgxK4BTfig1wSlSsHPadscFjJaJEa
wtggFoFzsn0d08fLs6evW4S5vyPyGOsN2EQ/O8tSM+j2VDUUI3K6KPHTwqJeBKZed6aZROahTB/6
UjZAXJ3lPk1pFkQ2fZm0diSOlOhEqdvQxe0FopId/T1PAFlFcay5SzIULvaO4y7T+G7kbQ9C9xLS
8dC0sIo0PADcapM21qII7Z0h0BuQxnxyII3hDkoU3ywg1fKqCl2nNc1tUlIQzSEpUrn6ZE5HJQZl
hC6Xlq9Eo0RKvTFB1aBpweXJ4U//n7lhXDm2KaiC0ig91vHo1fHgSZHAebn7Ho1jADehEw8adOf+
hKhj90jLIptt3CnRUZuhlTkQQ3Tr4qU1scp/7KwjPYkvZp9baSXDjrkvHD8PiWS4oY678j75kHZa
JZg4bqQ5MbcO+8RctaSoRFhwqviW9ALGK9GUMaESAk6dGir47QqIUf2m2S+vl1ddZIBZdXPoGrOa
MVdRGvqN9tiMlhupt1P69N/ZYQJXmWtaDY0FlL7zfddsbCCC2ytZFWxwwWgcJmL1FbTyCg3TFT72
1/Zt8iDSVuSGxD9rzdwY/8eShiqHGttahlUS0srok93GP8cOirqCCeNG+hNLzHUS2AVNXQpYUvIA
baS97eNdhHZLWdRNzd/3/+wWh7nOq5E2o3QOQxbqslNChvgKm4dcXn7uaFDKAIu+ApoE9jIK8qUe
q78uf/PDAcBKMnvsSptYn6aIsoI7nvW5jj/Ic7B3mFaKyqqcSgA/5A2uv0SbQJ0lwpFxxwOC7xX+
AMAfy5+fg81ASgyaHu3R09D4V7YWKax4FRmkpuBc5Pockp/IWkOFAK+V8/ji0DAsqgpJobbw08Sf
hgAIvKpAY61fizBO3Fh2YmvdYCexDOn4MZV62LIbAmRaLDgBRD/PhDN1GYpQHwFh7ntkhdpMt7w+
EtGKch3gZAxMSJOoVjSWjDGU03VnfBrVHnx+gqsRd/1BOKKvna2gGGOOsgglBrxakRhCxj1e0HKY
K6TJoeskHyEucnnvcM8zMNzBywAMhoQVsyhR3Us95KyB/ESxxJ+H5doaqbyJ2lLxorlPXDSnXen2
rHtzP9VkspVaEIx4U7qWbNEwDLgPkvDnbpFCaBqPzApTuvxKo4fpL3pEoTLw5/eZ08G047rMGsCt
KbhPy8wkVvmTao+CeeSNAq1na1slhLmwlc5HARLTEjlPVATr8ZDLlLrIVh+77nbqc1KolJTQbrIq
IFiwoFlxl/Z2MBodmYxbC5J0lz+G+y0A0kPaeKX4Y9nv+io1wynGtyjQYPKQE6Julec3Qyt6CnMN
rSQrgOwbGtK+54NuKydU7XxGv8+ifi5h6fhaIvVegn3nXx7Sukjs5dqESjhIY6EX/p1YpeqmuLZ6
NJxV2eNQg+d2vinlXbyobtu+VGhlXArBNuSFRsygghwRBLzQDHo+OGPqs6lpJ7wksygottB4I3Hq
zpHqhnNEQhH9wbrRvo3wxBzjpnHRQXZSUZBfS6yd4hQP4E0HyEChpJGT3V/M5h9bLCJjUCswAgwY
ml09oV2fxGNDSmch0w9NvdPixZNF/Qe8BhOQj+BxtLK0O7ign89m2dEkXRK0Z5ZTYCjZoQJbUv7D
BgWq7RQkT734YCY3NBkFe4F3Klhod/3SrF5ZAhi70OuAJBQSGzFNot/Ix3euNFbKX8SwUyvr2/Dk
aJNTZ8HphtEZQ7qtNTxx0mCBoPPlZeO5yKkV5tpW5M4s9zmsWOr8pkK0XF32oCVzE10Ec+Ft7JXd
18QjAKQibIKjhXPEuozncoh0wbYtip9oVJbdJJ7+ogYAfis829DfiYsNS+k+UbsYwvWNYC525xcL
lD3ylor07bhe8McKK4KqzpElaToSNpL2qeNNDloYgZ9xU6JAnoC4BHgXG7w+5y7QlWh+1DpUpgzq
O0D7d0H1KEvXNCKVdnC6T2i8zr/QDW/ML2lUuvniFtVOFYmX8O4OK/Evek3RMguU7vlXaIvUdxat
0QSc7ZIxCuJqR5PrwZwDLRa15/LcEW2HX5qBwKewSydZUAOrGyA6hrDYDK37WuQQURxE2me8OHxi
hl27WLGL2pJXXMVjnxFzJPYv+TVMbzJRkw/vjDk1xGziadAM6LbiNMt+N68wlU3kxyL5ZuiJ2gt4
2wtlZkQliASth/T5KtlJu16FEOtvmnsQyAl6vbg+cPLrzKncAGOQhwZ+vVgFYOWjZbxAyINYxmsT
bi9HJN5AQN5nID+NyyqeX+cDKaQCLGtrh3Y5NT9MakCyrdsa0udfWEGlYdVVMiCsyyzMHONXOxAA
HYsuBXUq0cd7axbxtHNrLKj5Am0lqytVO3NCQQtBbqcc4Jqp8SmKFhrtPcN5yEzbLUqH5PPWKTZm
vAHLCSm1vSRbweVh8vbTKg6OvxBPg/LS+WRmcpNCPBuTaTVpjyZxJ6iBzfKyomxIJEXxv07/IO2K
bvSvHn50tTGzuvRg/68dPGW6ibpDB6JHOm7XxIlRC64b3wcGSzi44PKgPQcB2fnAlt6xIgqlhCMe
gAkYZkAzIyeNP6EhMNQ3lyfxu0ee22I8cmmVvq1T2CqezJwsWEZVYIE/Glyv1/ZzcKQym7ewpbps
DTzPshFoz1TR0m1ZFS0ZzMQhtpXZ/6U9ZjsvGjZFO/TAhUjocHF+a+Vv7DAh4wl/4pAcBxkVnoOs
6lXX0Kga9Bmvc6l+B3b1tmzzaynKRfxJHIyNCn4M4FvQDOqgTreGr5O7UljahV1GGI+Sl0SNYtcq
ZALdL49GKa7xHTGddJu3aC1p3/t619WWf9lFeAt4+gHMRpcKMHcvCx6EqfOoGFeZdKX5owiqx7nw
Yph4FaH+i55i6FmeD1MuW11q8ag+5onfNTVBCTQeUy+iBSILWoAgiDgYJdGpb/z7YseZafbOW0Wa
HbZrL1mJXrx8A/CGIkq2cLhOUNaGvO0Xaa8FEs/z4YGtv5DrqcMk9pIPMS37tUYfPCodIAbx4vlj
mj1qDC54uzWsaJ+BbCzcp4X6fHktOaj+8+9gdoeZ1yNtWnxH9vTZuua+8Yzjz/A1DuonZ08DaW/e
FvfWQ+QJ7K7R8fy5dm6Xee9TCsl1o4QTRU9R6Ze6u+I8aiLvanUvdz56zkpRnpOTq4FN5INAerGS
wrKyibJTVGNYYudEZYcufN1tJwKMtb9i4cxw3w+UaP0xFumhcvoTzu0y8dtsumEpFMxxRaSK3Azm
Jvb0W/oINCZue90PahMIasUZGZ/nn4J5Xv3o2zyDShL5MBMMLWzfS51koOGQEG11CapezYfTx34c
TxvVmYI+rq7SrrzNk0BVBgw8fzNKqFBc/oQ1Hn37AhO3elAjANvLUo009RBSiO8ifzSP13KD9i+n
/Yk71jMF5X876K+XzXEDxyoJCxiijNZaViOkXwoK/eYF9ABy5QHpvk+kMSJzbf8wHu3UbeXnZoJg
HLVIJgtmmxcZ4VvmyoOAc4Blw2ksiqJ2r6KEeQNfLm+00s8FbYrc2TwxwfiShXtMGFoKon/s2dAY
LRvwT5lESnqXisCC31998NsTW8xdoDAXLZotHcnt3v7oHJ0kivTj8mqtUfybczjQsgLiBOvF5urn
shmQ7IJzLLgVap3ko/hUDeBVUz4T6cqWeohF/us7N0aFFTItA6R02BP4pJPzUzOXGWpNJm5TBra/
+QaOJ0XtBfGNu0wnRtb/PzGSNlUNZn0LD+bCqfzUMSN/cGSytFlKaquLSUOLWGCT633oFEGMA1MS
KiznNpvUxvlRGOlxUp9KOSZ29mRNbxVAiJfXjDc2EDTjiQVh2JXN4dxOAuI4KINhg00YiQeU5nCc
Q2Pw9GWANvqY/QLbgyKwyY3da2EaPGjr3ePbHTiMh7lwcCaP5oE+T/OtGaMhIYlcrXTcKd/b9K6w
BHuNN6EQUwW3PiTiAR1gPCUr02HQbGznGHRMkhumSEFLt3ol0h/kTuiJHcZZlsycjNyEnWFqfsrV
fZvFG+cZ5JXBLIWOIBzrWB12x4FkF2jLNR2MC8j56tGlrjKpS7Kj9ayAXkHEG7462aWfZ5xDq1V1
KsciO9LlbYxCUoMBv5bue2mvQrl+nj4v++L6c5fMMUsExTYJ4NcS7WSjQarxzgZVm5DkkxekTqeM
WZ/W6WKaNyswcHDAU3UbjrmnTHfG5Dm2n0WAfFFBLY7v7ierxOzlUuqmqSlhMqo2ZbNNoyeQ6pIB
OWapee7ajWK8pIt+d3kyuf5+YpS5ctegtpwKyAoh8QE+LuUHOnKIotwsyOVcNsS9ESFxA4lgqK3h
qc5klftWzaCVWmWgjds0JnjHupxEowPxkT6+maVkkximP0HKscl2gxwGSrH41b0BqrBFrg4Q1BbU
KnhuBEpIG49SNFihlnu+KSYl7yDE1WTHWb6y9Ec8EYXtA7zJ/UopopQGcVV2yLrk6FB7NbIjchJE
GX6vTNdRaxJVEc0uz11RSkMCDGo2Jjjzzgcjq6Uj0cXMjhUoHONdNCiHrowO+dr3Xe61JXsYmrfL
C8oLKisP8/oHotosTmGwtFluNR3al9pEUrxJhQA0Trf4Sn+7XhUAQkM4ZgJL0zjhmFAUBe3oBt32
bipdrV2iozcWb8tBqdFdpaE0gRep7Ldj0JuCLckdIu4NX+oAa9Pf+azSWJrqYn0UZr1dBnEtPZYO
hNQuzyPPD/HY/ccIswP1OJkj8OPhVRiWgdZkpLEmV8z/KjDzFX1ObidRS53O1vAQylt1F013yE1u
xX7ItQKQ5UpIjo4W9m5X1w6U+YD4OaYLGjVKBQBcWirvktOL6J14hw5SSWiWBUny2mh3vja106Pw
aePmU0u5O+bOJnZQa9dBO0wQhTZ9G8kQCBCJEXJ3NJjWQeMJdzRYtfUoMVCiktfrQbObJetA0fzR
Y7noXw1vFW8AHaUMxiD1fHgalqsp1+EBdL9NNWsLDi0jxeMm0YKimqFHILpucZfuxCKTFZDRNhtX
Bu7INJt3Gt30MyRbDMH1irtqFh4YaDaH6AbbsGU0VAu7Af6RmS/onWkDI9wp4xOtcfg0t5c3Fnf3
rpUlDRlqG2HxfAq7OG8KlH2Q0rHG7jYqVOmmKmjvX7bCHZEN6DyenXBGNiVsmJUFlBbuVj2yjGv9
Yx7Jdd+CQ+eyHe7ynNhhHEJurSyZbTTRq/6rTAQxiOvWaCJZaUhxTLEwusGI+orGNvLaKros1cXt
Jh0yWbdVIbhuaLyDCly/GlACa/uPyXoZdu2i4tFytNvRfu2kzPDmcHJcYGfifbg2q6ZLhLRBtBxT
mqouiDViouu9eagHyUfu3fTkvNC3dFIeY0mBCFKp5kHtpPlOmTX0yof14rVN2j4n3WQE4KmQiZ0g
Q1ot+Y+haEZiQffb02O1vhlSfEc09QoES+pkO+Vj4lYmIHdyZc4+0D/ZZqiK+BDhl4mWAhwFxSNT
MPW8h8CqHYUHKijycC8691KQPFO7MpbsOEnZ/dzp90hlmHd5puUeraP4NZYaQ2CSe64C4QyYBh5X
kC5ijpwmMmsz0SbcS2bSeApIUVznWXmwnrNP+aP4pVhe2rhA0F32YP5I/7HKFiWTQslkLYXV2quc
dj9Zr1HzKWnRbjQeL1vi7XyQvDtoqUQRBYQK53OaGej3bivMqU4BOGzk7KEJqWgS1/sq+wxB2fiL
CgDEEOz9ETmuRumlOUNDlLqduufMaW5lwJOcaUOdbVGORM4p6ZOHy2Pj1Nxwrp3YZRYvwa9KA9Rq
j3EFsfhRzh4XJaE3tRHKh2KKyruojFK0vYyzN9qGtAtV5aWMFM2b5qLeATIgUjvhPlxOvojltbOB
gqMS2sOgoUTqo/UzUgL1Y3iXSV95divwIl6oQv0NupuoAeONzgxfalul62MYi1K07DW7vEDzb+H3
mOvLE803BMQPkgAoRbA1qyTW58xB1D1CakdG9UHpOmK9x5+XrXA3BTCLoPuA/BXkIM9dtZ1bsH82
iEMW+QlCOXcvFK3nboYTC8zBMfdNP5QAZqG6p0GD5q7bgsVkq/m/YjJ7kmeDP+jykPjh5cQiE+Nz
w8rSYRxAomx9ND6SfLnev0plt1XiLaDTSF3O9pUxVESDPoCVk6EUKf/wDuUVCfqfWV3n5OSym0e9
MU/rrIK8wgOd6i7bJA+xyEO+0srfQsCJmfXMPjEzS7QIId+M2I0oSqAZvoH21SYh0RtS/CRoj2jY
Srxn5AF9lAE8uotuBv/xc/FFUD/eeJF0Q0EaFxq0bTDjHbQBhCVqiFOVLm4K1pwGbOI1fZp1v2hN
vMz+pcIuYAVAFQLDAKUfbYVvMncrpAkTXSnSHG3IUMRw5OQXGiyvi0yUJuPdehwD9wRgu9Eez56O
cwMYAQAmsNPeTfVet3egV73srhwTK60wZs1c0wFsltFqlzyn1Qh9TN94zg+xiHGXs8MV3OANKNqi
KR6n0bmToOTV10k15WveQwdqYEsHaES6aiiIV9xxnNhhlqTVB6s0nSE/FvVvYKxBhyBEo3NCIuAk
6MDHQNAJzArmRkmW2ZI558c6t4J5uFrbVlv5U4iw5g7FdFZwM6rdJtvkHkeOJOe9mR9HZWO0V2Pq
A4jzF6t+YoKJu5Gd21OTwgSQK225hwlw4F82wavarxgvwGLUlT6KbbJAjreT8h4YnHBjHMIgDXBc
k86dt78eRfkf3q3gzBYT5ZFGH7S4ha00fbTGvTaCFRwgUUeriBx7pemBurqp/DH/oeUfohSGxnWM
k5EyET+J+lKi60ilmDgfdk7mQ3Q9HOXHJUCK1s0PP5Vt502Hzk+C3uvvUzffUq967DfQPD7Mgb5t
fBQSkpW49R5Mc8JIzbmsnU0PEyBLs6m1Yp2eJ8WT/YksOxXWLNckjRt6z9WtDJqXJ4fE/mUf4Hry
ycSs/39yQkB0Z0lr3M+O+RhuGsMfZXVjL8FlI9wIc2KE2flTD/1qs4YRo37A9bqQfsjTs+LOjsCh
v9BUzHl3NovMvXpK7Eo31tEoXk/odb9XAntnuhreD5Ubu+lO2WbXdbB41sH0qKtcv7X7ZheDkW+j
eaBO92RPD0Dh5vb30P5Sg/xOgTZtvJ2JiZnXSOYlgZgTc11b9qvXUuOaesb5yGYRayecqboCWaEj
3mznxbs8+7ziM6B8OHSRZjRAAcxsvTiUeyuXIKZQo6FfI0sRhBk6j7unNvcjSuqcWP9L2nXtSI4k
yR+6AKjFK1WqkskSXf1CVHVVUwYZ1OLrz1i7O50ZyUti+2aA6QEaSGcoDw93czON3lN95d5aOnOn
ZrkzJ2mkztQYw9IT3WsGNLukg3Qjau271kVriqULAQbGCDXtOXs/M6qf72MN2ziUVYwxlbRdUm+Q
ZRPz0Mu2purV+ub6jC7tZ7xNkdRDhAGxCM43K3EQqGzuS62ryk6E/IDctlsXj7EwgMf6v89Izf0K
/xjjVo9mUG4IOsC25Wi8U/X6NmzfNL1z4qq0BDH1emVNTGxx4aAUDcqMGRthcD7BCJHzYzmarpIa
0L6RlSBd1tCvlFeKaCXoDdlen85le0jIqhCrkPDIOF87MwEVmdmhXSkUdz93SYJ4bWBrr+F5t/GH
DCkMFFNQp0UiifNBQjyEUj13JDHxRWDM65C2kWJfKn9Eyq5vd6EUWRlaf/X0q1S2tHq9PsYlP3tq
nhvjmMfjlAUMGgqBBthugexVMPlhWR2v25lfl5fDRAV8Tjsj28MdOgbuoxDIWrR+yW+KoB7kpNlW
1JeM91J8yBLqds0azcTy0P6Y5I5eCLQwACBATaFfonZAsfalNMD4Ua1cGdvSsUO95Z+xcfsylCmZ
RIolHJNq02imw8busTFYZMtaaRFoDFyfyyW/fGqP2zJTTAI0hc37EkxGsXJsjc/rBtZmjtsUQt+a
YjAbYE9qG9ms8BV1xQmv7YfZb57c72WCFo2uxL7LW8iTZaCDbXHLCQ8g3pPTDLpKv2VgvK4Pa3Gd
RLSY4CgLUAvl1mlEdpNIMkDI7GFAFBPaab9NZath79ftLE4fEoRIB+NldMFiGJRCGkwzhC2p9Y8x
6FI7EIPbYVij7FzcBzLeEzOJ29yTfD6HapmpRt7McLXhWWu3RPX/YhyglxAUA5oLkN0+//04aguk
xIA36kE1RVUgV4ArFbo12oGlAjc6o/7YmffKyV4IhDElWo/aBhFhKvBoCqZJNO//Rhpu0+sSYDOl
YmeV8YbuqsbK6wc1BapbGm4oFjNEd+z1cS/5fQnOGFllaUZdc+OWyVCOaT9XyJArVHdI50+pZawJ
AS1bQfQJATPQ8PE6QASawkSdMGogg2v20eBJqPQPSroSey5uRlDL/ccM5yxoqPUNaJVQOAJjIgSO
0wH9QNkabpGzgpKlOCtY4rkOLB+yGtyUmW1i6HWjD8cA0tty8ynWz8G04mbXbHDbhLXR0OcFGY4D
GBGjEsr2lWx3wcv1xeecxL9GAiocIOx0JC95ZpWcsBSSOtF4BOZC8KMGBE9qISTbkonUJVUs3WnB
2K94w3l6Tm7HfxsF1gHayXAZPEoMFWY0zgrqcIwqResdMyDUAM1TOY7eFCvVL1WPldeiGJjXRySo
V+4TPg/9bR4hDixroK7Fnj8/gCWZJkIJZrZP2J0xbYl8o4LboOh2XTdZvZQcW3Vr9iuhz9JMK6g0
o+QNYDd4lM+tamqVgwg1GY9Ke1RI5qK6RNqfvbbvo6fra8odtX+NDxUmwHWA7EVzyLmlODU1JTKj
4aibUJIwgspDZy96swsq2HKgrDUALq3mrL4IjXb0ZyPwPzen03TscyKPxzGU66NZ96iMqUmldaAr
Q7RldZUB5McYjiC2DbQiXMNQL00syreiIOFiwKryz4BsSsW8k6bjxKqbvgT9MTVRaKFfGRneZBn5
4+vTe2EPJQVU9YHTmSuhF7wOnQBR2Q7JxmME3uNR7a0+68CH/UGiX3m+crdeLOVsC48pIAig8amK
nBMQ0dKe1cRoj1rcezmTvGgY7KkLd5K0sj0vTwVModyOa+C7CC5zuwZCo51ey1V31LTW1fpbbNeN
EgAJHnxmOrNCBC5tFD+12lp75zyGM2+goMI/Q5IgaA506ve7+eQ+1KlRyWlv9MeMhfYQfxjRPo4E
O6O5/dYF6qb9Lx9WqJ3iHxSXZyZzkErxteWsREsxBKWEYyXesLyzg4g9SkPiFVm3Ai1YWD5YgvYw
2rJBmc4PzYjiqkqLRDhK8SuTrHLcJKEEzGO4siUXphASrrM+LwhcUYTijkAoxsMQTaZwTCv9jkmN
q82RAvhT9MpqQKvDhuSjoCsv4qXBnRqVzs89CLDUuEVX+jGskbOJdkL4ifM/yh/Xj9uimZmVw8D4
BBAinJtJ8iZqyxFjiz4F6M9LyYsG8MEor9wKF14MDgwvMQPVdQR/uJnOzbAmrKGbVotHFkVv0qhY
TeFQRbxTog7JDLuN1qho+HwQtiFwT2DUR2wuznEENzBg70JBHhTlCEgKOtpHWy7UjZGZNpAKFkL3
w2AMttAyHwH2YYh/XZ9WPgyFeZCSSCiWAJwHlWG+F6KrAgIYz2QcodO7aaK7vEgBJzWRl3ILwTfj
32x4S6bHfFPK2wTqApr2kzwYhXv9My6iHAVwdA093boOIRx0c51Puznmch5Aj+eYEYBYcy0nhx41
EsyFKN9fN3Xpt3U0uWC+pfmqQpno3FRsjJkIKHXkU0Gx5BuT3Jc1riU2c2pft8Rn2ee51VBznjcs
LmDspnNTfUgiqoPhxZeRe9uHYfmj72PxLh1zyVNzQl/NTBKdUZAzu86EaVeK2n2d9vU+zZuDrBFp
JeC6mOUZgmZi2ApSZQjA578/cbGz0LPORHxPZ9zX3RM4h91UXyOi4/vFUBJDM5GIYcOfQzqSH3Uq
4rxE36MOHfpbv++cj2Gb/I7t/q2AEAGzDStzAY5JrOEhWCvlXt5f39bh1ufOHrxi5tT+yRiZhDe8
PHSxPxjo5ZyedOpHLfISsZtKvwtWuZIEyVXZvb7U3KP0X2MGx89MgCDh7uT2ryCFOiTyMLNpGboq
ZIkb9OhdN3HpKOaRndiYv+FkZBhV3o3RvHo/EFpJduKYblxAVY5Z7FlfaV1enscTa9xeIXGWS53Q
xH7r9iiLE1tzWie0xdbRUSP/f04fdyYVlaQFaBViH21oViB/xtFaTwPfTfnvFQIQBilHNH/zJK9y
YNI27LEvaovt0kP4aLrdvk2szhWc6rbfkqfGUddaHS58zbxkszoLIn7AW/nWuhg61loqYVwJbmJb
ZK0T6Rnu48Y41nH6k0rhyrJd3JKcQW7VsixCyiTEHkEKw6JmuE+kj0r7obFuxdD8Q2fR2rchaHvg
gYY+ep3b8HVcZamkDrEfi0ridFpArAwRo90bwmhf3/hrprh9r0eZBBIEmBozfySGJZjIC6Ov7bqV
5eOFpwP0AeYriA/SNOgaDZMU4HgJX2EhgoegeaypfBsP+yxjO/m9l8odychdqq+BlC4vink2T2xz
MVQWyJXU6GbsK7o9ZTY07JkntnYVfJTktpSQBgdGH0xWFp4114e9sGHAsAt+brxFVTQdcOsYVipY
+DscC0Evdmk5Hk1lABNDLj7KLaggrhtbWMmZZRlvJjzUlAtjWQEAZx9jJSsZPCZ4LR6JmuWbzlhT
P1s4d1BNhbIheg0gLmBwF2/eGxk+BGsp3qutXypuLFugQ6BrxbzFAaFWD4cCjm7M37lLBnQpkvOY
oHAhmVtiPqfZXWKIKwHLRVSPx8mMKoMb0QEO4OVh2rCtorbKEl9JLbTUxU3lEPGYiJsCN9zAGkde
43PjIVmzszwzOY/75KpJ5UjCOz1K/OI32HyjwvqRO8bblwSsJ2rgkmlpYCxa2Rw8/uHfRhEzIS+I
3muVOwRiDqSvFtHEn2Sb/i7u6E/F7TcTKsYs3VEoJqyQuCzP6x973NavE7UEkAj2unZvvrLsMRKs
OLdBFyCpG/J5feuvGeOcWF6NpElklvhJZLoswOsvNGx9cHTiU3PXDwaeFuGK41xyaVjGPyPklrFT
wXKCKlPih0FvtcpTKVhD6jC5tzN5cNPgK+y9CrkatV+5HVbXkrvQMy2ThWHEnhV/FW2y60RjS57L
cPSTBi2MIS4M3Ta6yDYTgN+7lTfcPJfc3XQ27Nk7nOxeJetKgVaY61EhaK9m3YQ4qczd6yu6FCHh
wQbnCbCArKp8pFlRNhZdkid+fgMNEkvSN1mxiyUQRbsVVFWnwxrR2uIeOjHIeTWK0kttghnT1+xp
CzhrgbMIFoTxdWWvfkfoFxN4Yog7iWUwyzoAr+fHL+Nv5usH44u+t6HVu9m9SK1fmSXv324kKIQO
dn4UbfF5ZWpnA9c+gD+agjIkY4PtU4xWeBwHS77tPcHrnfKp2eg7Z8XcfA6umeMPZ69OUzfA3OBE
iv1T+npQ7pkL2b5hc2M+OMnXWn/02kpyB5NFUNlJCbZOFdyi9G2rfo9Ug4ikXh8di6ckib3rQ1y6
5kHNPnMvabNeIGeQiCA+JgpWtGd3Q++J+e/sZ7VW0lqexj9GuENfymEyhkWd+EEpUa+dtI9IqkQ7
Hoc1gNZSwISzp0PzEulKCSbPj3ieJnldwr35jZqA234/esFOvmnrZ1Xbh8mvEsCdpwqN9MkgrDjV
/+Nw/DHNjVKvJTUHGXbiG8N9kH3V2kFu0NFlU/DQjcKhlpyq/KU9te9Jayv1SwhkQ/ArY6NVl4+q
+aoYXsLW5LKXl/fPN3Eej1KonpkxpiNMSOCoZdp6FJASBx2lPpl69/pmWp0CLuxBjpjGkELBZVZH
XqVA72jKOmj+fYRq99A06IEf9lpmM7YffkeJuOuN7SB6SbqdWo8VYACYcNE+yvKuzdYYDpZP1p+Z
mP/+xPfXSmVU6rw6Aj1Ie80e6K6zzOfwQVjT0Vm8Zf5sQb5bV0XdD91c8ySolWiNYxU7tZKvUaQu
36QnZjinXyhmZLAeAzLNZ0l3gZIHu61sUcd4TfZr7QVLuRsAt5AQRJZaBWyXmz4StaQJmw5XDHUF
8y4YM3BtPEHY1xolrzSfs11SPfe1fWCfRn0YWy8ju1q0xLe/2WF/voO/WzUzHVpBgSvJtW0x2arX
5htlus00NEbr91S70xKnYbUlqQ6EoayhqOdyiKvoN2n9SIJtS941ainHlc+6yA7PcfHJZ3GLkXQT
kzMN09N10RsxvLzejtE2K+/xWKuzAnCO0p40tq/YNjV/Sckb7cBTckTCf5QTN28VKwq2bIS2owMw
3i6TbkNaOFOlH+TeyozRpfFaWWXZVZ58M3eZ95mSpZDmxPPhufiZ+eljeUs3g9s/Ka/RY+qTtTrg
4i1wYo+7uzN5BGYIlBh+GYSTN9bo6VXKoLIbvQ9319fju+7FX9zw/gJiFdwDgMyfn/aMVg2ycTgc
uRxCBonaMQ13QneUgUYStg14moT2SZ48rbEno7MC+gReYXG0FAqSHyvWG4uGK1t3MSw8/SbOFzNo
GhJoJWC+DbKppzcFqI44iZ2CTJ7c/EqhEMK6n6hheCuTMU/stcngvHKPVkmlbHBmovBQ5L5cJJYc
3+sgxp7ui9hDdTLY98xh+k0crFyKS+/t0zFzbgMEYbKegO/NZwJ5xVKQJERfgWhFPwxpjRF7ye+e
2Pqe/xMPr7HKTBr861cFOhEFgMDXjszSbXpqgTvlUB4SaxSbEp9K0DgZpR0ta3QiSbagr5K8zb91
sWhoOdZBogTUDZ91CmP0kkoCRlPnLm5Fl7zrNtswe7jtbtdk55e35okxzhVMkw4OQjBE+rXgoubQ
t06nswNzAwl3CqBU049Ri1eChcVcAtSo/hkh5w+IhuJ1LcNnSh0FfNVWAYGU7OrJvDfGfRHG4Hfc
GKCmKh518lLTlVOx5I1OrfOh/VBnulTD+wXom92EyAk55qDg3uoR3q8cwKVXy6mt+VtOdiZI8Ku8
iOYorDhoIB8WbkWhsiJ6CwUrMoCaM7bD6r7wjLVQZD5e1zYR5wbFQR+mdIThSN8O8u8SKQwwHllp
E2xi/VN/uj7OpUvwdJicg0uJqVYML18/zu8qIYfec2+H8s8AVBtROCEadq7bWx4d9NSRMYSb17hd
2w1EImEzwsnv1HI39QAL26zf0MYxfLlazcUun8g/5rj9GsppTXs0qfomGpeYG96C5cZW0XOA9hjF
QRZ67W226NBmPlpAr8CObnLzWVV5C4lkAwYjYlpyH0/WpCKJcH0WlwogwBv+McNdD1KcS6Ia415O
svtItsTJ08t7iCrhgFoKhO/ULyXwZJAx51YxzqSutq6tpYUWPevJN3D3xMDMbFITfEMvuHQjH0TR
Er6K3Gb1a/UpPzBHS+8y8clg+5rkKL2v5Ri/iW0uTso/H6AKXHUwjLp47rHC5SygyLoPn7vcUg2w
XgMttCmZp6TbJj2m/Y3xWLymbGOSfZwlYBZN7E5KNlSHapD0EJdvvXFM6Lj5f62RKnA3D/RqWyRf
8HkU4jeJ17V3EdD+zceUenliVYY3BY8EohdCtxPI5CRTZxnlWhPl4vk+mSPuvE3BoHS9pCF9tjEj
B0Qi3aO/xlG4mJqELCiELbEjQTjNbfpMktpSCAH5Nw9pgoqHNLpK/En1m7z5mVSt1TLRqQxX7d5W
pnjJSZ8a5o7B1KfoUO3H2A/Slzb6TZ/uiGaBT9QKx0+SWO3H43WDS1tehvyLCVTTd/vr+aXAmjGi
ZV7Db6jJZmzuBfpch6rNkrW4e8mNnBriBhZnUwOqxhK1xqG3WNzbqvFyfShLG+PUAnd6g65U9abG
UFKV2VLa2lN/k2b3ffJR5p7ardGFL5pT0IiiichYAcl7PnNUjEFIOq9UI5Z2yXInAESegq470NXE
LlpFdORkTcr4Eg+DJ94sggLDAh57PB4mEYnOiIhSXOM0v4hfDI4aOA8UwlpoQUw/ZdeWOns7rSDE
FkOzE7M80006sEmYSphtkZu3qvvwp3wUvOmn8Er+Jrw9NcU5GTEG2YTWoziWZJBD7A6y7jTho2au
hAn/x5DQBQaYJAiaeag3kC8KuNbndHXaCniBkMGJpbh4ruLqRtJAnFyN6WjRsjRvZLCrAQQOmeDr
O3beIry7R8vDP5/ABUZmbciEtkni66KjVI0VQS06H63cOBDFum5q6fgBwfgNewERJJ+RbIVmyIUS
6SBoThp7yioVWjYica5bWUzQ6IilsTXR0YE2wvNDodddgYscbxN99Ltw35cvOHfy9Lv8ygHZVB5F
MPHFn5PqJR+B4PTmNmBuf298XP+MpcGefgXnCYoRVCZ1jfdeGAraRisYUKlCtgZnXMx9AYcKqBaA
k1CJ5wLqqdW6oE4QvGdo99SJPXSSq5IDKR4CZBVUwy6NW+Gmaz6H1eweT9bwXY08tc1tnQZSoHpl
IgzUhvs8jvdBQ/ZtQXd0eJaEfQdiH5Ym9lC/SexX3GX2KHopekUI6sy7rv4YVQc6Naq4qwsP+98J
g3fCkl0qJlslRpsHJTtw27hxtxZCLN1v2BnyzOzwLQhwvkE0LcurZkS03FM3bD4K4Xaa1C2xFD2w
ppcImiXIh1bM01cuh6WH1kxIBDAIAK5A1p3bbSbTrAXESH4dKYDYZKZ8MOSo3IxE1ry/2H0npuYp
OHlnaVmPdHM/oVyDDgI3ati0ZaK44r7mLcy7jtPxcM+AzgiA2WwEPFsZ2pT3UTXaWggdpzDwg/A9
6A1XD9dgUItR0anR+dydjKwrAwCXKBbPEMNdCAViNU9sXcZztY2dUC6cCOhIbboZaktIxhXfsrSC
BlgagFOauer4d1amAT7f93iHKMPQulKh5h5JI+KkiZb/hV9G1AcyTTRy4XLnxknA+FWYjTmnqqjV
oP4edw4EZ12h01xQEl3fLovjmkWW4EFAPcm7TGRYS21MotSXg6i2AOsZ7bivY6fNp7XH45opzi8q
+QhAC6WpXzaZtknxHHbTNIw9gaKH7PqoFh0UwCD/GZbGPWUEMDkHEigpfIFVmew2RjUzpIKCqPWq
uJvKW3Tj9XTcExW5LFvoZQV8EnEf3Nf9JKpuijAodpkmxfJWTqCstKOTHraHxpQGyZHiBP8fyrlc
2m2vE/qoh0Vc/RaFqEQeUZOGDQidE9Dw5ZU2Hoxeqk0r1Ia63FYCqyu764S6saYxKgwbxwhk+yvj
X8orQeMMvGRg6p81p7m5NkeaxaUkp4iYSvdjskoH6gSx9Qtd+1Zir2Udly5eRIV4kgF8Dri2zvm3
ckozHPgm8yvjU9SqvY47KVCCCIgKwSfFFyRRrIgg9ZxNN+2Y3/axq6RPeR94vfw1ED9QP824/ry+
CRZCZBmpGFEEohnsRXzre272WTOwkPpKVFkSEaxcyD0tG12TeYIsW6x/u25wyUPB4ne/xFx3Nblr
EYEjq8G+S/3Ga9CD7nTEtr7k9+m59ekqU9g8p5wPBrACsTiaXiR0wHA+OGmpXvQmjOFK9emmLa3u
Jdvb9D7ZlytgoIWTe2aK80hFBFtSN48rw/UcGfpXxKJ3VaRrrm9xI50Oav6SEx+v9kEA0UhYGvd9
um2LDSoRwfgsF4UTkG1BbnOX4DGsugG14hdDeFX7bdI5CXteWcqlzQNvCKILWQRDKX9jQyKG6YyW
1B+q20Fy08HOhME1+9h7ln5Ux7J0Z3I4JyktKoxWFh9zyYIshFocr3/IQpA+w2f++Q7uOp8lEZKS
FNSnFHR4oyOWBxSIAS0J13j950W83E9/LHH7SWO51vcmLOVe/FisFeGXqlFnA+H2kB6C9z4PMKHx
CCFSkCJukvQpmdlt8q/yA3pX3dcESIItvI7b/Nm467HwazHzUm1+7jhAZyG4ndEKx7nFJlMiudMa
bK/godppxh1r7cERavBmW9Vb1dli/6t5CYc9JK9q2S3ah7KzxI1e4bGZr2LWF48VAH0y1BvAym9y
a0vzqcukEl/T7oeM2VPw1pEDNVCIGtm2IQdgAiL1TdHuh7bxaFdbGYn3arTS2rxUA4XUIvR+0ZgI
QioeDwr1loGIckf9F1F5n/LCMiCQrHduplo0caRuG4i+Qt5S5b2X1y6qxRXRZoUi5He/mzHPD/xQ
BmVlGAP29xEtn+5O2U0f5Sbe0J3+CH43cwNe6g/TEe6KbX1oV/za0pb/Y/wi4SlEXZUzZaI+M1Ig
FeoDFVah9fMi8sdqfotCyhIYZvS5nQ9QzcZaj1MBW27aa8zOFFDZdf1NpNnqS/VsRlaju6uspN8Z
kWtWufSQiibFqhLmkTmd07u5E6dW5jX3CsRjrcFqnfSB7GX3bdfcqzfD0yY/dnfDXbRVfxcOKsDH
+OO6G/vOZ1z7IO5pHoHUqzYKfJBqSfv6nXkfkV3byectSH12ndO6qm9uezv4KrePxcHEN1YHcvxV
O7obbsxnwwFWYNdsw9vMekM8t4EuLZssfdM+JdYaBdd3u8O1j+XdRFE2oQTNIR/qY+gzo4+xZmc+
lFsd6dUVj6rbboM74bXdNfb2+jxdXjtAMiP4n5HZKHryOW6pLvVEUcbKz0hjyZCqNyMPJeMW7glZ
tgBJ3+v25pGcjxQtT9idQBTPYDG+vMLkNO/KijW+8YyBdrtfgGhWL9RZy78u5LtmcVIDsHYNaW0U
kLhj0CsGRYccDMW7CACD9mhKN30PbpmBOSTdlS3ahFew4fPR4gcHIgXEv4hM0fvM3Wi12YVlURSN
ryTqQUzQsWtGn1Une53Efl+fx0tPos98xTLSeTMV0XdccxK3BANVYgPQKj+shRuoc+MlFa8kLy4j
gXMT3KY0kj5n2lg2vt4PHvTpUOPblqUTGyIwMit3wspw+H6gfEy1Vo1ha2iUY5ilnhysoaDXTHAb
QmBaUojtPJyxgiiICtmD1+trcnmWZhaNeVFk/BeSmudbLqqDouzUDGvCxgA6Ea1TR4YzxYWjZtAU
KvvfplCt9Puu2eSudOBtFCEIaOODzHSm+tmNRmjl9AH+xGo7YG2UFYexNI0gSwCRgQwaX2h2nQ8y
kRM9V3JMozqNmjvqYKSqNOHH9ZlcyDXOU/nHCned9GGlZCU0IvzSqp8nK3LSm9egtaa9rcbOsJLu
X57DP8bmvz85S3GTF5Nq5o0/2uNoxe/mz2a0VPvl+pgug6/zIXHHiZqVauoBrAxe9BS9rPGCL53W
PzMGDo3zQYg9ViFs4HvUWnHJ5KtmhwDPR6dGq9jXR7Lk5k5Ncfu8TxkAZ9Psw+tfTKJWnXnPpFlj
JVu2ogP3KIGD8+K5KSplVMcxrEwDcSjbxKLsVXLy0bSG9Tfj+WNp3vIn62+aUTIUUtP4RQ7N+0AK
j7GYH4A7eiFlsRIBLu4CNJkj+AX0G92/57bUphnSRB2x18rQySGJpYgfE4Ky6yNaPj+IrKGLOVNt
80FgDww9EyeYiarbsAYoW6pcYuY7Bkp1PXIlPbyLAtmGcuYPlU3uEA5v179gcZwz1wmarUFhY3AH
OA4pSDpyofGz9K0wMczsJozW4MVrRriDq7WFVtFIxChN4kV9dMhI/0BJvOJjF56SUH1HPA0eAuxD
1HrOFy0ApW2rKwE2CP0CT52F7kEbiC0BTZ1VYjUptbLpS+oL1H4o+gbcpAOneYF6RJHcq2lhS3iC
lvETm6Lt9VleCBzPv4ybAaBVyritdFw5eEQ6pHKCYwWg++9gcumdvu1FoIId/Vm/UztP+zR86KRa
quKvvWsunQ8+AzV1vHElUIHxDQ1to+RGMHRo7ktNO5JAbSZCvmg/UkvVVotu85V2HmXNmWq8pgGK
nquJ3JgJIepYK6yd0cgTOBjprkrfC9NVf4blO964FpCehH6BTWjl7F5efUA9gVMHlC+Iu0xeecFg
A0hCdLQwRvpPVTtU6cf11VyIWWFg5icAPQlUo5V55CeOqGqVqciUpPObuu80y2SpIN52KSr9N7Q1
zHiD/zc/RGK0sqNQY9ItLS31rUSA03Kuf8vl0UJzO2p985sA3aF8BVxIpzA1gmjwkaQWYwcsHMI2
GTWBOZCpW+ObuHT1MCaB3XJ+FMysM+fjbgkVQ6nMB59k2U6hY20zET5jSAa8HfO10HlxaLI5q+Wg
8G7yT5BgmIrWqNngA+Yi7Ect0O4GRZB3IOxLViKLRVNgJYJyH/KzJg/gD2JNSHOlw8BGUFehNzXb
SmohH+QAzYbXF2xxDsGkoeKxMz8+5k853TtG3JVRIA1+UsS1FUpb6NSraIQYXNDpT+51Ywvp/plX
CllKQEHm9g7OI6Ly3iOaZqMvDMR8MEOt7qxCDcFsNZPcQyhNH1n6gHOc2WkYVp5OG73ax6WefbC2
w5tPL4JssHJd7J6anmb05foHXh5VfB/yO7MugzDnx7nZaNtiytES6AcADx+oruRzZ5e0Mg2Xc47+
fUURsHlBFYl+7XMr+hTqpJTJ6Jdo6DqgC3/ca4REu6ao4ydB6csVxN7CqLC64MQBBmfWBDiP8a7P
0OXWxLef/BY3Q0gQSYEWKqOvPcof6U57vf7zC6WJ89/nfBkoXcKAxPh9KbLTn+kh8sH+b81qqs/Q
tcOfK/Yur6Bze9xaqDSR21SGPTO6yZpDBsnF10T7OVSbAVhRQzkOxBWbWa86iWwU6ax+eKyiz1JZ
6+FfSG+efwnnzSamqSEbZHTXhq7cHrR3jd1KSMeV74lX5raQq1a2Mdv795UZmFf//F48t8t5AFNS
yITazei35g9WOlW6rSePBh5q1a/hrzVpkqW9j87FGSYLMShch+d7X+7Ay0zrfPLjVEL1vYgh906D
ezMuA6uTimrlzbG4n6AKBEw+2kvAcsGtb1w32YjrcfIhQuVo8VcaW+VTsHubxG3bGXbmxoZ3fUKX
TpsGjpdZgQwXvsnFGaMp1rHcCxOeBVrtJULCvFFv1hJV86/wq3ZqhZvHMjOjYOi7yTcqqGeKwaZg
m/YWPf9WcID+2Uoou3RKNBEczyqe7rjfuVOZNVmeiMycfNMI6Z2Ad4KVNXq5E0ktb2ql8LskKXZ/
MY8nNrmV68Sq7+GkYVPoEoCEGIjAy8LY/o0VlOCREAOS9aJHDbF2ozcxqr+S0txmxvSjB1ZpxcjS
pp/JBU3kPhD/8Q5/SE1DbwWUmKVmCG9DUfekQD5mupE7Y6wqKxO35KLhoYG3mrWS0HV4fsSQviRF
wKjgQ2tbtXqjbX5hmvM7NW/LlZtsIfQEoRkyiTOdIRgUDW5jhJ0yKXVgTD5gj/JuGPIMpfS6sCEX
Odp5KoQvXYO6o96z4q6ssnGv96a2Ei0tzi5q5zKiF/zBR0tzY4qo98hdTMib7pPUaKxYbkcnRebE
jibj8y92DFjA8T4FQkvnNVCnVKKDHoBWTe+G2puoCLG5ipEVx7XkRdBHoAOlMPOa8kS+KiVSqfaR
4Bd6/wiBYKiKme3xvx/JqQ3eh5gt0eMMez+lRLTirgntzlyrZS6UyoFhmwWT4BGR4eb5dfVUzw2Z
DrCCDP4e3bb1QTdGcxcMY3NsBSTmUqM23SrUQVmjVMCXhqNmiUE4uiWA3q4aE9Pr6x4i1iWEHFqi
xU8hUzI7ysZ4f31Glo4OOGBQ00A7ogH44PnRQSm9zE0qCcB/BoGT4nryuwaET22Spf7fmIKAOwBN
IDrleXNJIuVhnZqCX5N2tKUs6p6L2lAsdQQS5Lqpxb1kQPgGL1/kGDQuZhtUNY6zWsZeEtrwbkqS
yVWkRvib3XRihXMFDYQ39Rge24fUo+JFLSt2WtYqm+tjWVwhE9pNwPDM6TBuzxpSNnSpFoo+mC3A
wNkBO8gmKblDSmpNpXGh2QY7948t9Txu/h+mAISTEEPwKTIKqAAZVd7diMNY9NtQnoT2phtjebRI
PXWVI5slHbdybAq1JepTjZJ9prZIkWWKZgmxWodWU6lofS6UBI0KfzMrOqhXBYhmafzbtBWKljRi
IKBBLmV7sdHVH6PQ149BW5grJZd5gvnAwxBAhTa/X4CQ5o4IIHE6a8xUBLpReh4m9aMqpWOk+qGI
BhBEzzO2pFkJqZYWfRZ1xR0DxTOdJxWqImUqhxo2+4pFFlHL1mYkijyAJ8IVU0uRDsjATRUlCtBY
8lf1iHCgEwsm+lGSW/Gh0Zwh+F/Svqw3chzp9hcJ0L68aslMp+WyXWXX9iK4um0tJLXvv/47ct/p
UrKIJNq3Zx4GaIwjQwxGBGM5Jxq7QztJcgLRpdwL2v797uGdJAnRC7faDLl8YFke0JRJCk+CwIjw
hMGNje8T8KDcUU3m9tTerCLt0nMJNvkC6B6+NTEMtjxfN0BRno0OLVwmkHQMUKpx6ixjCy7mEeqo
wDoP9HQM7T4zD/nczp9cs1WCPq+muG9NdPYt984e3OUbU4xa8lUFmx8ol2ATCbkqbEXjC8g1xe50
OhcaxiRsP63o3WxiN1//2oKgChsGQXM2ewD8pHo41XjhL/anjg5gkhzvWVXdKGU6S66m4L5c/CD3
8pzrFlj5k77dlyywzfyg0+o2wVcYwBlMpgU4wmBkDa+fhsC2IBOAcA7cAd5YnCt259pUs7yDzJSF
ZvGglrJdcbFWvyVwyfmMJ5fXt5BgtllyoOjoefOXYcqf27FFMSN/rOckbrxJ8g4RFZAuNOPMbEVZ
t6Ztr31Zyr9t8k35lHqoIK3LU6GaxwrUOlUPCpM8AO1ChI3aT6Tyc08CwCrokuDjgt8NTLpIsz0e
JL1cS+TUCnwEprIMzKnUyhQQxwLlooZhzZKh+JicC7s/JNps+2VhxMYsw73ezIZzwxe/gTMrp0NE
8RbEwXYiw4uqqHj5leM4fJtHZEorwL7jiYx6uLKyk7hIoVvZqc+FYHtySy3f1HewjaC4fyF7DUzn
10plxWSxU/ktiQ/ATdsUKUaW4SO/gEaoKHzlE4rXxdfmabo3f8lwUwRRBp8UqFhoPxlIlrhb0yZ5
no1Fq32x+9g0vijdwVwklThBdLkQwV2bcdQpXaYG3sn+CxoBZVBnL+nkIpzdXHcB4kP6rQx3UXo2
WZNt46KwNcCE0MlymV/Z1T2dJQmZKL+/0ImLMsg5lzpV4QoG1GcbctOyg92ZgWG+6uhTKtkEsulA
KQwwkbDD7B7rEYeXh625gE7S/mYy49XK1b+vqy/0T7uz3D7PLrpqeJtpzMKHdrUfWR6qSe2b63nK
f3bKfandG5kkxRY9hNGnR4nVBi4zdg45geVQ5AVqFMgbRr+FrRpASXix/2a672JSqf7cycZgxV5o
J3GztZ2KrFrVZd6+e5clUd00vrN6x5o85kt6NJWXCkS4g36sK7DudeNXq5e4YmGM2YnnHNDAmiWz
k2EbufTaY+Zqhd+lTRFdP0dRDo7vipkloOFv87CcHTvVDMC8EmJsN9Cfb0zc/hUQXbHuo1oDcI1A
9owRXtGdQM6cewXg3oqLi2OCP2ShrT+4eqRoP1idhf36/bp6QpezE8ZZTTr0db56OMO6qn92Ay0D
t9A0n1FKguuShBdiJ4mzlslZnGmZIWm1+ohZj8SNWuPU2bG3BHW9BihGSSQKPdBOImcgHptYMTmQ
6Izl0U1Oy/i9Y1iaGw/XNeO+ITB+8ezZsQRxmjmzCZDTCmREBh2XMFfsxyEvsVI/vF2Xw33Bf+Rs
0N1oWxlYn+DkYFsuWVcwe8UVS7zbYvHcAGUNK2wIy7HIPLXHFquqN5XeANkVa6rXpXPX7f9JB9sM
SkKOhjGQy9tOFkaSFEOX8Rh7vwwZbvJ2Frts4v2vg8cPpTxAnxvIGS//epHpJDEYcGkRniLMBdzk
Vh9M3Xhg9ZPeHStbkkKJzmwvj4uD3oz9WkeBPAcPElMhQVVXvl1/u/7NthO5phXnO6q600pF00Dc
Z884Ie9u7bx7u+/Po1efCiIpQ4pOCGkvlu9MF+Uc/rUF/+UtBf4bt+aqBhVL5wBpnwysmA80/xwV
iLHxBseuEMo5l0dVVxXrqQpms8aqDqZ6UqpwQ+JxAbJro5xMaYhXWtgViuSacdf5D7nbv9+Fm7rO
DCyB4shs9skbjz3rDl79MNQyBYWfcacfd80sSjS9ajbmNhDyfJG9uoWGt/vrnFNSvKnsx+3r6d3G
y/GipmrkEk1yWYVStpV1G0aOdQXuOk21VTSzpeCyevURW3WAnTH9qZYUK4XmvZPCXyLPyhwV8xax
pX21kzrodQL6IjWqltfOeP7AVfLwvMemHmZM+BkWRe3gZlsVZPNgbvINiyS+QXI11Nu0OIJAEiMD
NemO14WKPiOmBTaHu01ie1z9LS0TDWaWEyDzvvYgc6QjGgvk8QNCUE1EKWvrzPBbrAnUZbVbkngG
QcxoqZ/S3vo0L97n62JEh4VxGpQmQM4HAg/usEbGxkUnDYmd5UDaF8eMyzTEVmBIPsIdupfEeb1p
xItV0cH/B7u7yTK/KSSeQHgs1lYbw+rgZt+XniCdjHmoewgAQHPkzkd1AQ9IKjFukbvBWM+/Qrgr
ZFNFHdQBSWzdRQmJqvTslMd1lCSxQlW2NQYMO2LXip+8N0bTWIk64fDbSG0+FaCpyhDNrx+9SBUM
9gMQHbNu6EFzPoesVQKyAovEbRaZ852XBJ75SGRDJfxM37uD3ovZ8pedg1Yx3NY5Rk5jtQU0LR3X
KWhX7Ye2VKhIr4mdgJmS0bCxgUo1JwOwynunDipTGXy1T86sAqyb4SzlsTAnJepbG7vAYPgNR2Md
A2sezWhZjPXp+rcRHcDuR/P7z61W1yBNxreZUFlvjsYaabL2oCi3sXC+aFwjeQN1zuV3AQ5qkY4t
KE1T+3YYnjG5ca9j7MgbHb8cXiejjT6gEnZ5tzICxv5U7rgBiFRVgzYVMfN6kGr0lnprtCU2ZNrC
kjhIUay0dqI41drWRK+6GECaHTmRbDddeDTaNqqFui4K4lzAX+k0aO323SgGVjvmBBmeCd4kcb/C
y7GTsvnNndW2xpKu1ISUTgc7AZoX1kIDb3hZ7eHLB84FZrC90CGQ5x7rdA3VcGUs4j5/sZzHNX2c
6EeUwYggGlOaBj7BP5wWyM0oQO5iq3hetp2htfRt71GaPoueItZODhdMTK8jir4iF2ODEVl1HpgK
wJWUJehAQZAtauBpgD3/rzWOfzwM5lhRV8b+JTqXl2e15KnVLROSpwXQURkwo1rtCMotVBxPdpkH
WfIXGJQCtxtkpii0862zjzYGyr82J7iu9GIGpB6JaYFJkOTNwxruB4xjJ2G7DDszxNgLCtkdHndz
8jzNZxRu/Wn4el2G0BE5YKPAGBLmFPjBgSy37cku8IRzy6OaByDbMbTIw4jQEsyFxDOI0g1rJ4v7
Yt00kiVXIAtLF4e1mvzZvE/So2O2B92iko8nPB4P++72NkLzxzJgZq+oOS1IodwUED4q+llVRSWV
U36Y/t348Kfx5tl6v380sZ3Zbqe+LUicWo+e22HH0O/yMwqKL4oe9dVX80thBir9lrRRgTWczvAN
mOYc1gA2J3p5uH6Wou+L8StcBsCRYKWJu+notq7LTBmAvIGdWbJHfcQ+qgeqZfY4zZ4kgRB5Ykxf
AQ0I8zzIHbmEq0oMNI5U5I70plJBPOXdMVTbriskcinbxQa+irrBNHEXYNG8OpmrhcTobJyLgmEl
gUZ1q/oEg1hQi4YGFvsrS5H1x0TGszUnQfWG7/hHr6q3CZDhVJRv1KkEAnQdTDO5ua6b8LB2Ijh3
SQbTHpQEPNKqGwCJ5Ytm3RVGC/xuLNU7huSwZMK4m8fAfKkpFhi4DXogUx23qW+0+SE1gR1rymps
Ipey/3jcqSnDrHUFIFxwzZd7i66YcDR9CtAoJ0FfE7QpujTNFBqjYW2LXAAwwzzbpadklddmet2R
mHWoc/jlwirApisMuaSa6co30D5iuYW6rCx9ddC8BtDAXR9WS6X/MjHO3fh51rDaRxo6/MVap3tg
C8mLaAMJPNQrXYMqaafX1NsWiZ0uUZ+y2ckT3x5I8jBQzU1wucc2v1MIlW30iXXbmj/g0AR+Epfy
aO5MyFBvPoaiPqT5aY9VGFklTygEY9/Y18A/4Mm9/IDAU0/VBeW8WEmIr6+A5m981Xy5bvLCWwWw
BiAzba+b9z7qLp4xhZZ4cRA8AoEReJs76xKhki7D8BIlb/D3+Fou0CH+QO8p3HVoXQ2PtAZl8ilM
WLRa516TXF+hLvYGFYZ9CBUB4PKDZXNXdo4D94etHS8Ynq5/KeFxOCo+FcawoAZXZChcj+Sdi79u
gfmr+OQAg6fPJJFfqMFOBufAVVOpzDLHi7mbmHWTVKUCDji3C69rwjfH/wmROG2syQOoEdvylx9q
7ZVktdbtzQzIfup/d9EfGVMQdZza3Kfks3UC71CgDkfr+bpkkc/D8JGLKSjsNaBCfSl4XpZssamN
AJWzJerSoUM/oVxvlHGtbpVJjcG24kXXZYrObS+TU1Yb1LLoehO2V06HVa3vGErXHcYHr4sRq+YC
hA9lcXQaeJeQdx3mkB0SZ6YRAt85bAoz1NXywRtUrPFJJnb4jvf7Eb6T0GGWFltG/OxuqU6jWacj
bN3ztfFTZoTNuS0jG7CF9rH/fpLhe4q+IirJoFrf8BVAZ395cs5cpintUTRoqgfw6aIkakVKIVvU
En1EYHxhF9LeRkZ4w6xzo7TYCMzjxsJYLtp34J0rvdtRZXEtRfARqoTNAk3HsOPWLLlUqVpzPCVX
g8QJAJdQU+gnxx9khM9CjXZCuPxPse0E1RYd6VI1B8XYAlnpsBpzkCRuaAyP121QrNGGfAOqelxs
zgarpSywpAUbHIFEX02Pc9764ywpuMmEbBrvIkZReWRSSwghAyrjK0DnRyu0VNmai0wMVx3xDPBH
NgqubT/4c3YkQMqSJGAyCVyCMrJ16cCIiZISAIbr0ULy2gFBX1I5FLl01/z3TPjC1ZJac2o0+Fyu
1QXj0Pnt+oEe2ZZgoWiFLgK8z+WBAGLMqhJnuzSF7Tver6IgISizJHm/8GvZHoI4Vhqx5sOdhwZI
Bs9QoIelvpVY+s6HAA+4/08h3JHUOR0Sl7okzjtQ/1h3bGnk7RBRMoLx4/9pwlM5EaBlN9nmqV3t
3LzQ5FajUSqJBkIZjqECyc7Bag+PllAkQE/pWILkN/tmDG+lcZyyuDElJy+TwnkwbXHzDGvpcMra
XRm2hYZ0+mEcJV5FLMXDru4GbI4Fjkv7ake8YPWioHFnlSc9O5PeOxjYMKternuv7XD5LizGQv+V
w9lxCpQ8p6kJjdcKE5gelugAEIbBR9cpsKfxi45qIE24ZLpxOXY1oNON/XrUwn8W3vPwyUl9Yko3
G7Zf/odmqCprKFFv+5xc6tgzE+ES/4+4XB9WVwdrh45h8BvaB0aP94rqd+ZrvT41a+s3hhld/6yi
i4vtAcRtgAtY6AdfHp+5lnilezPGEeojmjBNe+fkX6+LEPaaUXPDAJ+J1gXqVpcybOyRd16Brl8N
jMxAV+nRzJdPzthFjH42lvvBAmgMmBWsToY5J3jYYjt22w9E5R5Nbi4aTZVq0CGF81urH0rlT41v
0XOvBmhvv11XUmAqQATFdiBSk3em4Usd1ww09/Pc0LiYrBNKf2D/OlByKmUVObEcaLKtxmNbn/uW
zQrk6EZraeyayvNsdi/j5NyUS3qu8Bz97/4WOv2Wtf2WXSxP1aphpOxp7PRnK4+gVTZKfJQgAboQ
wR2Q3hBrqRyoA5SBLmB5P/q6UTyAUPyRzPSEZQhJWBcEXGz7bcAkW98RsyqXOjHDaLrKhC2q2bfV
GXxX1tYU+KkLAZxG1MWKzNwjb1wVJIxRoy/HlN24D2mVHey2O5r18brliTVCaVndyK2RgV9qVLe9
pVF9S1RS+1XRrQdsvTxdFyE0Osx7/LNui9h4KWL2VkeZF+jUD0H5d93fpt4prSVBUagHBr227VCE
ER6bZu7UpFFUOPhyZqfRtQ7Z/N+TLYSo3xK2X7Cz51VNvaTJKe5OZvvo3fQY57z+oQTe9EICdztR
mzfYskKCrT82GN+h7d9opn5ACLpCtouqGSrlPF6FVThalVLEC+bc1r8GrMBF17UQncReAKeFPdWL
SUoIMCo/MfzpPw4Rbq9TvKtUsCeiwwV4b+4Oqq06mmgTQwF1xECtlQbr4p2o7vjOkvvm9Kgt6hdL
l8HViKx4L5a7KNgTpMCUK2mcJXdq96qYqH9jxj2VtZlE8e5CPy6mzihBFbYO/Qrq5nFS6lhb6Sca
jlb+QK17umj3C9YJygm4KQpLZPs6oqC315NLk1NtHEy9hvg2uV/p0zhN/uoPSx0tVhV0iaTWIP6q
aCigYoO2jc7lSPnYZbQ2IA2M9BlA1HUzVOi5tGQ0v0I5+raBZGBHFw+ay8uLl7KWmR5ODzMW63C2
qnNJzx6RmP5m2lwuto2BYt0ee8D4X9zRKY5ZtOmKMA4RyfQITaStapkI7nho5nROumUKpgmcS5c4
3xxU3QHALIkL4g/2ryo8hg5xPCVVXYRWUm6jL2wK1ubgfcgZgSB2Q/AE5AkfT9UaQ4RNO9K4d5/d
1A3hjqa6+UDQxmI9SAIQWnH8Wwa9c9zaorSJ0uOTGYpShqxBM0QprFpy9tv9/+Ps31+vG6QMSnWX
Upa+1LHpBimdZoc4/ER9aLRzy8ZQl63diDwsAgV6OICT0MFqcimKKVMJTBqNxl5dtaHnUDVA/XuR
fDaRpekahklBIwHcMH4sSVl1a8xB2xsXOdBujOTHquch9VRZ11tkaXi94Fqi14FGAecC6rF3K4sa
sGjM+xzJ5LtGkDuSd6ZQGZSG37sRW5p9+cmoVrVAldRxM5GGjF87NQTp8PW4JzIALJj/T4TDpTkL
6HyzXsepMO1ctwVGze/s9AgY6cAjslqmyAKMbcLDxasLjz5eHSMnzWqNLO6a9ICH11Z2vq6NUALq
pBtUJubCeEgKCqJEFACQixgK8RVwjpcfGK4DEtpvCdzTn9XjbBnvz+PupSPsXA5vKn1OHXq6rokw
oO4Fcfc/S51cN0uogmHHJD0vRWg8Ws+oMy8jlqvCdvpAhrWXxxl0MRje1G5p3PbptjmO9pE5kpeP
6NKYKgYQkAttwyicsblkWAZi43EFDI+j0to+AX/62v9MqlaijVAS1twx7Y/7CZyAy5vTsKp1Bg0u
2lC/Vs2Dh6pCbqAHxmTo5qIrij0tgC5ii8FEpeZSUOb1CfBR5vf3IsBrbmAMRBrWRGa9F8JdHHgB
Uhc9nFoKVBKkAF1vS76XUA2A1G99Vbx4ePSGwhyScRghYWKd36Mn2VmvqiV5i8iEbIe2C2lGqik2
EEDgM3MWesPbdkG9aQqv3xyZFC7lncwxJV0OKXWZViEdXSeY3aYLkqKQTZds352PnuALgvfETquF
osulQs1ilhl2nPCS/26/0S/lSvwTOBS79pus2SRy0yb2w/9hOgFV8qUkqiaeUq4Fi712tcO1bKe/
u7R2/SxTlcelLF9Ge9AlNiG8Q9sapIMGngN+lUuZGpYrTZUShlCaoPU5By3pfKPEevr0ev3IRJKA
nq/D/oAJjMLcpaRcyQD7WlIWa1bcgeiwzh6xme8rrQQtXGQaGO3aMCxtkL3yA+szMBCA0lKyeIiS
JvjVuh8wvf3f575YXY6K2wJaL1ad26GKMXadjg/XP5XI5PYiuDuEPS3AM1oMIrJv83QLGM7pFjO6
wWC8ojUQSDclRK4H0F8YzPRg5WBKuTwaDS2hEqyaDHd28VfbBE791+sabR6Sv0QYn3oHeULhjc/Z
9a7t5rSFRgQ4ZgMB64r9Pf/RtgfXqQJGZOyuwsCKwZ9tBAc7BfB4lxqB5YmqNasgL+keOpY9VmgR
pGp/WxS24s/0V1q+gQNGS1bJ0YmsfC+Y+5TtmOga6yC4y9qjsi7+ko+HhD1S2WCwyMxtHdsSGL3E
I5UHlOhzyyoXD2auDEenOifD8SMtT0zh/BbBWTpT63XusE8Vv3+sPFiG85i+XTcMmRqcqduNATgK
FYahdY9TEdH8zpFtYMtEcI7HplnitS5E4EthTwJfyqzOH9Fim45BpdzAgVyam2EVWPBtexbrRroe
wGypBa3hvFmLlkbXJYlcA96JKBcgUqD1yWUJRVrWYLCDJHfuJ+xkaCMechYmir12VgMHHOJ3Q2I3
p7XptZ/rqMsa+8KP+Vs+Pw5U09wuLAeuwlZ/4rwS8vyx83LBsLKB9dh/3N0+VejWx8QVcuvABXpf
tQambDVAeE93Qrh7qrgTyMYcl8V5Oh1TgDxP42Pu6g+1DJJD+MF2gvRL06CJp9oLs+CJymjbQEPl
xekkKbcocQB8Fea/AbiBZJiXQQDf11gJi41M9dv2rgPxT6kqfiQJfSIvjhiBBz4mjTdW60td8nL1
nE4x3nVRdN9s/OyL+zRmd9KIJNJoL4lLuqze7kp3NBEB9TTMyuekeTPpeOi7xK/H0/UrJRoq0gGa
tI2OYP0MM4eXak2Y+DbhYKHWW0X9FasWt0b44A4B6CboT8CcSuSJTGIvj1NuZPmYawVMwliH2Bnt
2W8AUumWtg9MoGjB+gAmiufj5L2SjgCAXT/3g/Xd0+egIbbEcwk/NCocwIIAKhEqBJe6q8kIFIQi
K+NBPU+ZcRi6JHDK2976kkwy4EWBLLw+tn0llNRQLOf0zq15cbG5msdK7dn3zaLavpEy5isTFrKc
jlXhBtQtcZjvKPJc6gFgPeyXIQ3QcMDc5bAY4CuNtM1BWwtSx6+VdWC2P3t+o98vdRN5Rv6gFXdU
GX2V/pwnVJS1b1o1RH32ZpTD4frZC9wOfsxW6AVcl6nzw1f2BMh7a6zzWPf6A/jEOzCdKse8qSQ2
JpazVZMQIhDCufyntKxMLfUhx75G0RywddP5ppnPEfaxphPW3BqJZ9iO7o+PjOiH/yDBx07UpRkp
Cvg2PXzoeAGunb+SpAyH2dIlUgQXBxXy31I4p607Zu4YBaQAjXcq20OWH0qb3lw/IqEQIDJu00vY
euSbOFPtgNy3nXKAcZVHR39gwJ5J8o+cz07IdlV2r+SalXjeuyOaKNgNLZ4S4zXzK0MSFoRGsDWl
8NpHOYavLhOFga3CgSajbpyJGr2uS+C2RFJcfH8d/HH2OzGcC8kXa9HXZM7jlACTWjsT+x6k9sfa
WoKpN7+4aH/p6aNWPi8qsKrtwOvmMGm60NQ/gbPObyNvjp3iBRwxjnsC6AbucqyQ7qaawCOo3Vs3
mJ6NhlqJku7OlWVuIp+0wdWjmIhBEczhXB7EqE9NlWlGHtPKb5Xb5ob8GF/BRfHfbWonhS9ZsgqA
b70JKUhBkdsFhOCN1csIZIS6oE7hYiAFDQW+zDsDapXQTUppBAkaPCsA4x+S/pvpPF1XRygI2GnI
NbCpjQTm8qMBOEwZwBeTxxbGqR+om/7d9jmwtBKmHK10QQW7Rhi5LlN0LRGi/pXJ3Zg1UybaDVAO
ISOw2cusnfNBEitEFwbb9FihQt0SnAl8qOjnCYX4vIjR/PF7dtc5vyrnKINQNEXOEvtKiACow6FQ
yqmiFbTWUwYxTWQex1g5AWuhDJOb+qEKpmNZ+Knv+JpfBaCsO2QHEv14/tYGxvl5jKxT+tAGne5P
N86xDHB7AnJDwq+lXwbFkd6Mr9e/uuyncpXPcRmyJHeyIs5L5ELdr8w4XhfAwzRtfgO4+78/BncB
lXnsqJ7gYxg2OaIfd7Dn3h/VJzBqRjMzMMdybq1HcwwdpwKCm6RayeMh8uLft8Z3jjiZSFqaAxTU
H53vTu4Pq9/9xPgleXbvx5fke/8yf2oyP3tEye+65uJP675vveMT8NXr1GxHtaAVMF6aFPvotKzD
DAjOkmvDw4/9oyCm812EMiyieFzMtJOyQcBuixiIJ1bxMwFls2MXp3rwiW92ObBYHR8NwXIJ+5l+
NqcTepA2GQ/Y8NyYhRZp00PkPFBV+PcHcZfMY3PSpSk2mp2s9FvsPcxaMOtOYAIpcJ0lwVys/gZd
gZumYf6Gc1VWljE1G0qYVwcgp4QA6zLzSfI9c30y3Bl35a9Zr3xjPOhjcZjvtM/qcki1hwoVm1E2
oiXUfPdbuHvfFIuSAmMOEDF26Kx/TQpYdqpTZfs1kXWvRbsu2Hq0MBSEqu6WBl66aAoMUs+asGWf
qI9l4WJnp/eJdqc052RxDkkKEso+dLynOo/m+rSYma9Po6QSK0y99z+Ct706RzdAw0o5XvDT7Qiv
FazdXernlZ8+9W/eHGo/C3/BwsNT9yTb/RMFjL1wzs4yzL8AOw/L/wCMDmf7J1pWQddK3Nfmnfjc
Z8N3N7DUg4/MJ4seuEmaeYWG7Q1F4quDE7U8T+yXasTj+ILRjg9EKOyhvAOXojrCV/1APwYuNQvH
isnFJkdnElOfeYW6j2wyQVRBBVgfkOG3oi2eBVxWlxZ1omAEr4hLMgZl9rnRnGDr5iV5HXgjljjg
pfFI/HzdKYre4gZmp5DEoA2CwiZnt8wghcMyrLvOtXdoVhqs9JC0fwOzU4tJ4d1567NWrudCkirz
7CL/uElkMhh8RjaIbsjlfdHUrDbopBexp/9V6DMaiVUEXHB/qm7LLA0BsYxZrsXvUxukZKtv590J
byxJJUKUf8CK/v0RnLOakzIvOgsAAqrzDRN3wQSYAqx83hSOxIxEZotcCmNqmBTVcMaX2hozs9xB
Twm0Dd3+sL701E/HIP/LxV2UvA9EcQ4tBayCYC4ObAic1wPEK1PW1cZTJ7deq7qdgkwpHEmY234w
fw8dxFAs2W1scu/01Lsw3pFpZYgpMBsr0ufHrImMlyqLwWk4yJrBIi++F8X5FQzAoU9bQ9QUVF+1
mH6pMTXqf+Aa7IVwt8+sspWQCUIcPfw5TH7N/DEoVl8vAmzFZo/XxQm/HqjmQDplgY7r/XLsvp5T
VG7hppCWOOrNYm7tZ39+TGcNCB2jn3QSMxd55g14e9vW2ogiuDvuuHmxzQjBaU5GHpRNcudR+pa0
iSz4i44KNBQeFve22M/nPoudph5RgTfSG+3J0saQsdu1Pw5NoGW3dInTBhjm9ifd+7rRrU4Hqtqn
bgQnxlOqyWaWRNfA9YBRgH+QifHN3bma1BboV8A8M2py4zp9EeVpp0kum+hi45JhgtaF7zb5qTUw
rhpLPZtFvI7JMaNKVOYY18+60Jtzvy/PXTM+Fk4tCfSiA8WyDxjSgAaGNw1nrYDCwfIHmiBxBsog
oD04NQmloVb0AfdCtn+/M1JNq0xtwgx9vLaP9frVzFbJpdNF5rKXwMWAZEXBxgL9QJx595U9hAkW
9S1WnVWASpTO6rN0e1azQTln7L4gdwoyVgLC44Yca9ZPWHEzfbzyo4nmGON0PhVTlNL1YIICSPNL
rT31+sHJZfvysl/NBQ2ytAqWp7cjJ/FSRens+gn9mdOgJzLXJz5nB6xNW+jArbo8AoBEgHbTQ5AE
EgDmlXJfQUmRaofr3kh40BiWx0Y7sgAsNFxKWYGfMJIEUrIWBFRtHijk4boEoR47CdxBK522zmDE
Rl6qYVB1sgM3i6tSNp4klgI6dlRi0Pu2OD2G1KRs6HArnNkJR7R+thrWvByv6yLy3R7oqP8nhdOF
5UmTAXwAWEfrnZ5YoTe9ouk3thTJaFiqqYTeQpSigPIMvIuYiEEVn7O2CiC5JvOAFZKXn1DPYzO5
G4CyiUm9VHIdhZ8PY1UoXwNI/g8ijbxNSNkl8z9QlAsyBm961jUZsqtQn50UTh+oulbOhuwKQpaI
DsujO25d1PMKdt/rByVyzVuJEXRF2FPGzO+lWTs2aXsnwUFRO4c7qYLGCiz6HasatUkibYxQIb0u
UegZdhI309l5zLx0UiXLcZG6agwTXT8sXpP67pieqj771iayVovQFC1Mlm00sth+4kwxrwhryAoN
Sdl62F5urdNsdzdlSWq/oSnoTmFPRzoXsseK0FR2grlDzICEOecl4ry9rZgPd7r5ikUryfkJhYCI
COymxoZTqHNfE0NzyZoALTfxjCMmQgmqKJ0tycSERwbkMPRw4f1sfgUmTbIOu2LwGWiA+oNR3Mzf
POBs92Z19MggSZp58PDt0WOC9EgDCxoeeZgQv1TJLJOx6xX4QbfO/UxbT8Cr9PDSGtERp35WBdmd
emY+6D/o0bEjp/l83UAFlw+Tohjh3tjJTIcvvmWpoWgWpQS1KZTfjbT+3mRNUFeTEyRpJUlShMJQ
bMUGForWqssFL2doZ0oUQL5M6lKGc0vHoOqZEboATouQkMqAm4TyXIwnb6Af6Jbzt4G4FjgGekAg
zAYWXEftvDHwqmsZ6Xn21/UPKbBNTFqDxFEzkFS7fEWZNa5eq7h8aJdjeyClM8pKWI4PzTopJEYj
E8U5lQ4MQJkC6JxYS1AByAdfmwu/1WT7KqLCLCwTvmSD1AXyLHenpzSvF7QXsFtrf859IIiH5Inc
qH5yX8V1MB6ssxKAkObm+ocU3L8LqZyTRlpQKEzdMqkgCxz/1TmS8LqE7U5xL1Vzgx1CUoBdV+89
Cd05ZYUuIxsc7Gm20wj4GdU9YCv/x3UZglCDkIbt4I0bGb6Yq7tlU1o6tYXNSbMBxQRQQG7VlERr
FRmdFlU5+wHoqF55uy5UZBiYDAFzoYmNefSdL53JMtGiqgwXeSj2skj7k6KOr8jORxBi0NzChh2q
NFiY4Idxmd06RY8HVNynXUA8/aCmn61z5gSq8ixFvxUZAyZ+4SyAfGRgdOFSI7YMtqKuEFaVX5ln
HfKfRpH4U8ECDPR94ONhCwgT8xsOK89I1Nd1qwJeBHoVleGD4lc9YgiLBXW7yMiPhFrtRHGPNWWl
eOPUuMDgvAOy7c9p+ry49y3qJE0tC8wiY8fiCZwtqlpoXnAv/WGsB8omqOWln0cbk56VKYnKojol
QteG9umi/IOF+MtDKsiUOZOBGIItYj/1GuS8II1ql4BQxc+79Zizvy0Uvz31AzuxG9YinvKmi+Ve
3uANxSZTWmB5uDb87sfYBHjSX7cKUQgxAArkwmHAtf9RlHSmrEBFDbhYC32iw+xXVXXOCy/KZW1w
0eXdS+K87Zjly1DYgJ1J+7YOtNyu/SKZ9cC1qCpxgDJRnIs1VreYqwo4JE32VrO3sf3pmpKhJvF3
gyPH1UVx3uYubmszj1YOtFHNIqiUjc/tXFbpIR8k4UKsC4bGthcxNn55+25qurY1dJnmaKxOFMmL
pDAtVuW3BE4V16jTzoSlxeCL/YWZoQSs65IrJFOCS2yTdWiGdINPSvQfWe2348sqC3oyEZzPAZRK
mQHLENgB9Y15sLzIO12/KSKnBoC6DaTcQXjlHY1dL5m35ED7AKtEO9R+0tyR5GZyH/++Lkfk0PZy
uONoDTIUpIScEUQCwFdVCnb87xIAio0Ci4fqKNzapT9zE8urnBnIWa0WYh5mMb5e//vvQ5p8ArIX
wCVwXj0pekI2WAXqd0YX6VFVBWjQpSdn/TLlb2t5U6D9ztZoGuug/tYDo3kNGvpzYZ5fnIv0pg6B
L6zIAEBENgLgaayNIt/DmBen+LIoIMxz8bscF4i0yuucPkqHcUXHh24WGmgAGUGs5dzc1BizMzoe
Yl8JWjqsHZiW5L6KGs7IvH6L4NRIUp15lZJib5gVp1S/W4opsOcQk/r3SYHpcyNRfQ1Dj3Pz1Leu
33whVWgtzrHSSGhkn638tq1lcy2irOn/SLuuHclxJftFAuTNK2XTV1VmuX4RutrIe6+v36Oa3b2Z
TG0S9y4KmOnpASpEMsggI06cs2Ba4FZAAeCxdetTk1T2Sd/hmwKtOIjqOZx+C3G1E3PpWEvyBoIt
LJj6Mso7JwO8ZXn3LL1m1ESn/Cz2IHQEX0TxJAiVU2q/uyUjne3U7PWxQ6/hz+QFDI/dAmlXkX7Y
lf5cFKUI9izIZm7zPe/pB8lqHWXXe6IFJSczs9VzdGhP8xdoCi2ZlOZkcYD1tKZsZY7m8kRl9aiv
1d+vP4quv49cJqhBgo/yRWwiOfZw7YZ6tOxFvO4mU2O1IKGUu8M4yaYeRc95Mz7prf4OpK/zeH6Y
n0KdWaiMtH4jI4Rwp8zjvOSYbX1HePc98E7uY7fbROfHFpfFpRcfq46GTHS1gy2ZMij7SSmOS8zq
0M0aDkQc3/sStOGM7MGaV1+boeJWBk8XuRBTPPZnsTKjwkYQTjycTy3D0lpVGkqWkNjFqwqNCTTR
k1DLvRRrqGF2lXw2lPq3EbQ7OVVaMkcXXbaSxM4Ba/BrzRJqlRHb1g5GPO3xEMGLTkBUuN29Tcdl
YgWO330iuf6smVUbOmPBQqWv7VhAswFlABASKUpqNgNpkpQqBqYPRwVR44oDGjNHMy1aJMpe/hU2
HKNUtWoQ9VoQd8NT0Hl2Oyxkptp2VDGn4UbfKJGTmTWE3O3Hrrg6d1dGqLkTxCEAUbMM1CBqNT1o
CCvjh6gzdthaVEGr4f+OZPmIqyf9HPYAYKtKtHcIY+m/qRnorXT9q6lztCsbLSmXXz3ZqZWRZCe5
cQmEmmy1e/5P85w/zTvhQ3LijWzitfgENgRITL+20VZnQU+kZUEefQsV2Qy+xmPHwLcYoRXswt+h
qXwoDlBTqISntr+V9oKDwJY7wz5sd6MLTFHyJO+yz9EuTv6v7NQeEych46sBsIH1eJ1XbzXXE7Uc
Fldr0Icz74cBvAnHmw1WWJwHdgBWOxtitxmS3tvy02iJDoc2p020Gbnj8Lu1o9bkPY3xKGA5NvUi
1cRJjObFsTOkqNK3yIo3IQO2uHbC/mu0iLO3o+X4sg2hQgW3trqD6tQHxnQ+9mjU4G5/f6SkBa9w
WGretgPz8VI9nh70C9z+7lz2h0JZVgq3yl/QnjZ5i6X89XjXKzR2yeASHxc8fL6q7vhsO6ieoDNK
iKwZWv7/lb9x6twN6QJH5vot9ihpBJZqBGue7k4VP0QFZ5mnlPQSeEGhnvA7AXsP8huPV2St8A3C
9f85wHBW3Q5GQNgLeh2mLL84iuZfAG0/Yys5ivYl2A2vUUX+gKNRdJIncTfhNe0mH/1r6rG6dllz
Sh0wMQ/d7wSQkP2sH4oRt7SQdTlf/Pb/PsJwebgd6CzwQV11CAcy8NYSSSzhrXVRwTxxA9FOuft4
XlluSB0EA9TUpDpF4M73zvjeMeoZq9Wbq1Wjkw+SGjZ1sAym/T0dOXM8J26KTNRERLM843EXeXV5
HIrDxLoqrObmry1Tx4MY1sUkVBhYQUrLwD/2cU8CT/xsNtVmcI0jWtkGCMYx/HSZrwer9w0lv9pz
ch+iNdSHm87gRtZJETmNQnorn/5K+jnsGM7CskbdTypt5DgQPkf72kLX5kfvJZvAFMzQ/n85CY12
GENOHiNxOUg4qwpLJ5FSu1IZ8WJ1LFAPQQ8QCn1oo7j1+1TrjBKJN4wFoTvcAk0m2eFoZu/TjkWb
tu6WV7Yo56jDPFSDGPPGc0CijCIxZpGMo+b2BuAy9QSRlA+hIGGaPUedBiB06qq64upq1pM2YQHA
V8+Uq6+hoo0+imE76QgFWtTH5jxqL3IpMdHWy2+588wrK5SvaPI0+Pzimf4htWZH83hH2ut7XDci
p3dYDe2rkeHKGhV79EkaVWSLEf0jkqHnY6MNVqn9J5faKyNU+CmGRDBGftnjuWBP1euUcQzPZy0N
FXU6WWmrzIAFI/+RDbuCZyEu1p9tV2OgAgq6kEJl6GCBk97iTrb9eDPFnZMlNrAk0bAVwt4qIPmg
I2P4eFezNhwVaIpUjflmcYjsb7TN3NIWdtyrjMzP5rGd/2O3fWMcF3gtfSbW0ViPRtABjSom4P/N
O0UVzahLusgsxywXLJ0vJgUPumQaCMSfh+dY0CEoXM3aDKmZQiq9ThTyyPXzTEU3bBshHBq5xKJS
WwZ8v0P+9Z3UDgl7VHmRMMEJ5DvyiPt4XRI7EJ/GgTEjq1djvCYXxRK0C91lgoVZVKWln6hOfBMd
NsSfHH+orJ77w5j61U1/ZYk66Pg+kvRgCoDWblIzVtE2Yxxi7jK+tOhkfJUhUKHiRIPYliScH5te
HSNEthUZT3WQpVJ+rTRGyuVSBslGMSNRLAmk1w1b9aUt1pl1X19duStjlCtLM1/03YiulTCaf0xD
IG20fFzKayFvVj1apSbomzn6VLMSwqt7CHq50LZFGRsd+LdBC+qntRJmgAm3/peB7Gg0nCZxHwxO
HZxioIkASnk8rasjvTK4fNDV/SJVBM4PexicmsEF2zHwSscRbDihgCqSoljhvH1scDlD7zaFjjYL
gH3QZ0Wv41xB+QPQHmzev7GUbyeheVMF9AM9trIaLqCrKsnQCF5I+W6HVUQQ1tPHJt47GjT1Rhea
V7FMAhaP4WolFmCNZcHQaQ+R71s7A/CCk1ZgNDkYDWZ0Loq/isiduJQI9RMaU0lRAUrLql5998nR
kwhGU/gHGl9RgqOGF3Vh0UMwZengG/eTp25DdzgEP4YXbSDdc/asbhCFv0SOzLvSy58np0D6tztX
HalfkXp3Wa+p1SP5+oOoeWiHWE+C5YMmU3MMO7E1s3DrXewkr7KTnKTP+Hlmhrrl/Hw0C1QwDdNJ
GnwfRnmMP3768q3a5tzZFPa/sifWw2bNo65HSJ0/GphutJr7nvLc+YPmMpLbj332WyDw0XiozT83
shJFA0yg2HQ0oNJ8NBpzj0zrTnyqXyqvNDsPh5AjbP3PYFNvuw3//vgT1v35yrHo4yCDcqza4RPS
jWLJbrJtSU18vHpZT4C14/xqOumHnF+LfpYYMAQan7p9LssteLAhGPb2eEBrp821GSpeAVg4Q+0M
xxsS5TyRTBbcVGK4BX0X6YO51tUc45BOldfZI4owvll+yluiHYujvAnseTu60lkxB2eyIjfNiWzn
X7EzHydrPIb74R3/3ook+Qq93FQYN4O1Hi+ADP/3pKDbXOI5DpHDxPdN+VsN4N9BNsuQRCkkl8zo
mFu89uUbOxXPlMcTv3oPvTZMHVFjE6gZeLRwRJmDyZPY1HYy0a1sIxKdsXHWYti1KerwmfO+yrJy
8SVb2dRPSAvYS8aTMSCWK1GnTSC3ErSWYOUw/n5KNiNpSG/38Kk/kNnYGKeMketgjYo6cHqhnaoo
hL3WUm3D6axlXCxVCNY2pI4cmS/1yOhhZBYId5y3CWw8nrdvQOuDU40GKyng/cEw0I2M9k1kpUvQ
pZvFVrRVS3krT/ym683+kB/HtwLHd/f7JyRgHn/B6hjR1LmUZQFbkij3MOaIj7UZMdqon9ETa4w/
GulV6xjphtWDAPQpaC9EWyyYVG5vAhManQI/awE8V0iVdybk2WLDmgOTqSi9HmzRIADpV9w4AKm8
NVWASTLPJHQJSGcN7Pe6M6DzRY/eRkFwel00UYIlHXovtE4GzxCa5w5K9jMDA8njeV0tsqJhD92b
aKCDVOvyWLi6O8Z8po6xjyELrTmUvwPVqUq7h6rER8T/qEGlpM4jMeLMzpT9LG1ZuMg1GgUIWQLD
jTuesHBZ3drH4Z7qyrig00vZ7JJf8jQSGVyR+eANf7PYGSBFOmyEcTsavxlDX11tcI8tjYPAmtKM
z7weKnIZAkUu6j3BuToWnxEoE9CLxMle0fFOm7koQi/N/bg2mq38zLcVmaeSLOooLC2tJSrfbTEg
DqALBoZoUGzcTkQOBTWlTJdetCTXSVpz564wzlELPT0DLZV2nMYhGYD+BsVW8smYiiWEPjJOhdik
LeuaK9FxASEyK6yFiyx99sEePS6bOZaPTQfGtCywi7/hf6AiIAPriwou8OYK5Gdvh40sR1C0Hfpy
IP3S6odI3w/laWSxNa5N7tLAoi9cuNhxlJfnRVSrrWogutT9LojyrVh2GFl1qUIRr6X251wLHyCI
+/V4Xtc87NoslTzwmxn9RTPMim6LxoSgzGzOz4mvVYd26hhbeS22AbQPTzZAVws0/e1MTqrEle2M
mUzKvxATLNBvy1SOWotn4D0C1eqyZ0X6advIaRhySHjBMwKzkD5x65OL3Epie+rADlQIjGN/NWMP
QnbU2pH/RacAdUzyYlX805pTKqiMNj+DCuT/VUPy+tnwupRzyhBVJnRN8wYqCJFXiUjctrOtl/rP
MuQZxbPVKUYnDXhfoHoApMjtFHccn8pciPWU5JpwwmsioSNXY/XfrV67wOajIBEEYkS8r2/NDFNc
ionOYU+A10XadG1C+ERDX2Rv9bEN0hW5NKPcRO3nsbuuDg98KwubLnDq37Xqq1jgz7OShW0MFbxe
X/QWlFG1Bp/hpqujA+OEAkkh+BEQ97ejE4VWTKWyAzo9ioqdnvOSmUhNaBs+H2/aWWwd5D+l3VTi
rwr9Uxoqddch287IRa2RfAB9BaTtAt0DTp66C7Z1HxscMo77fnoKEquOBgLVRCIpnqbZxWwrnHSA
UFQ1N1aQh5+i7PnygUMSoli0rNvA+/cn//pzKE+HNrZSo+EGUFMt9jqQvszja86xfGvtIAQPJlrY
wdaAnnnqoIeUcD4MFaJM1mi2ZvyYxnpXaGgOVkHi2ARHTaxIVfybLMqIZkiEIcSjQQBNTPjz7ZLL
NTQcFL0VznKdgXpziF2+RSYHyn1JVFlC1v17jkzboxv1fTSSJ63SCOdR3TTYnzIO3Zln4ICo3XJn
hJrKTCgg5RFhUOJg2J2Mro4ZhESvj72Cvh/dWaEiF4BiAGLWsMI/Nz9zq3Jf/N+19ys+VonJIjGh
LtmLLUSrhSQX/T0orC8jvtr/2WBI0PPkhXNR18re8H3hxS8U/isc69gKBkNhHKfr9sCssejUgGKA
mkE5lvQ2rGCv19xJ2Y0IH5yYOxOnMfYWnRL575H9yxI1i4PBF/XAzcI5KGwQL1YG+trzQ2zJ1WeT
nkCiMAwsgnpqp/1jEq0P6AADIS9I6m8nc2F1GAtpEs5lPg8bvi7Tl77Ocwd9NKrddvz8osR1OpFM
lkcvGGVpw/CcZfau7nT/fABuO8jSAnt3J/IoBmHcLk2U5+wt/o2QOV6U4/CRPfH79pizmgZXNgPE
7v5ljDpMuT5t1QLWzk1U7jK+ttM2MaeptRmDYtmhZhVlt6KUQKhwHnq8PcPg1FW6FejztpK2ZSuY
CZ5LSqZwRE3zUzkYGz1JtnyYuEkgWsLUu4+/Z3WRr4ZN3blA+CME4aBg2AG4N2Tkv+YDdGTMSZB2
USqbTc5DdrthzMLqvrmySh2ncRLlalPAKpA8TqsGju9HVpKLTtuzNGsY802n+EauiA1tgBO1AjiF
5PlDa46zrLFeAXSKi3bW70vD1dHT9/GAeyeGxGd/M+0DNADbTtDJLBToGRLRhc15IUIGr85OwckE
rFammrD0phirSecBFbSbF0EP5+KykkSDstXH+ijH6k5pe0upuk2a1nYrseZ47YzH5jEEJAMWkZbv
XMHV4IMqkTkt4nBUfKL3UEB7KpnNbe/mzyXUbkj/+dhp6RvYf0/2v+xRm7WKe7VScck9t6HulWCH
QjnHLrLeHMvSxCY2Z0j6ZgqkSSTebIzIYdhfdSq8Hr7fukDQUqexYSSooPe6cM7BEKRN8QE3XpOX
+uMMltXeGFxlms1uUnfNvJeb5Dyh7DNHnsqB41hiZOhW1/zqW6gnWj0KLbIPcDwpRa4hNhuZoH9l
smMyzBEZWQweq1sXDevfTwhNoIfOB1yVNiqWeho/KxBlzY4gk5yVx6KrEP+s8JUZalSNoDf5oBXi
OU+b2pkzSNr0IEULiczHPQdCDyS/zHho8GhqYt/MlBHg3LYcbEkvDKvR52QrNiP6HjoO2HRx+oy0
sdppRuODRiaT7VmcW6IlxWxFjdwfg6yMN4+dZHlK0dELKRmQTX/rsSnLul3tiSEwelWWA/Gc+NWp
rYtz0Oncv39NBLcX4uMi3CtpNM1SpMddrwkxZkmdJg9k29pGbwSw0vmFzjC1esCBewS3HJC0obWU
ihTgH5EbISrFs5ZIP5JYddTUHcQjeIGIYpwTsNCm/M+wisw0aWxlLAIzLwxG3FiC482cotUP8kmg
OsJ1AGVo6vmqjeUMUtSmufBKSfg+NeXIB5zwb6kGViC+PF7AZUCUMbwzoG+P6iZeGnTHMxdxkyxw
fXPpk/LMVeJzNBZOULYdKfl5w80l/B6tw4yATOdV0X+G5g0dbQcQhUGflESl0YKKA6OaNDaXZp4c
ve3dRXYzecZG45rZaaePGtpL/CVo7R50EUOzmQcXgB7GI5fGnH9/BvT9kNcEgbVwx2OeNHE4TLrR
XObodT6B1xg0VmnvIsnlKygeQYKYszWQ1/9FwWwqd5HqZILdoYRmh8q2nTx+INU+FNxIgurM3i/Q
egVi8h3Auh13as4sjpDvRze9WkDZLXRjChaLVmIItUpqIHHTXMqN9pX9iezerNB/NHu+1e74p9qW
EI8ar3ZaZ/C6fW1n52HXWvOJP04eq334u5zw6Guo44sr5IRDTaO5iC4Em+3G7GwITJq4ryMw+uTX
n8mKyd/AYjwTVvaHiFSTKuC6jIwTDWvIurkKjJxvL0IE4s3C7MR3TcHUFzgxcXY+3h/3JwIY/9DL
h9QDMiFwWspTqwbYu7aFp8Z96Wl5fcmTT6Mu3SRskS0M9kUiWLOggGh/+Ntyfzr9fUgFhp/eXz2W
j1jwFaD60PFDHQnI/Is9V6rNJTFAK6LWG6mKn4NnpbBiWTSn1kJLIHpPekhSDRqBbvwHYxZWjglp
kTTHuxMt6Wj0uz3ngXdHY1ketRc5fveHFryVf+JA3EhZTsA2QUD5VibhZnxrasiYHso08OqwNYFx
UYKPSEjMUpQZNwK6JLLsXTA04HtAIapqCp0j4aCr0VWZ1F7AOoG6wL6oTS5wAdydwRhSGIo1dn+j
0VXjp4oHIiwr7UQSGcmFZd6pHQC5hYXkEj36+Af1NFahEpD7iE+XoKgEEhsTCKUHCGkwZv/ujYih
AlmDchdsSRqdXu3rcEJRqO8ucmg2AQSt7ER/i6SjBvK94eIXFl9YXfebYVW8GxxoFcDChmWH60G8
5HbNeyPuEj4OlbM+e8DbTMdpNOWxJ4qyQw0bNwICoYvRm5mvmfs9Z/ACstYQ8sJbAjIW9MESQ9tB
q0T9bHGes/mKAHLBhds01R3jKLkPAJQlamNB/x0q8DUsTW4Jkl0Q95A/OWrnM5FN1JKsyXQEEjqt
B9pGr7cjV7dUazQFO7LCbebwu8CZnxTr8cx/Q6Zu3Ir6quVmfnWrKhSpgySXoJ+hEWOOVvxb3+ab
fN87FXjbpZ3gpU5qFeYfIGNqu7EG/PCW6nAuCABdqHuS1E2c0k0ZeLK7Szj1WdSDZE4lvkGBUj8P
pgDzmp2TknCWxhg+3eOMnPrt8lOOJzSFAZzXt53ijTeBdAR//SUgv95/AiFDmr1PeMLwdrp2/o9R
sPKLIPPGI4/GeRk8N2RKrujn2Rkw55KneLMXmcI2Bnoks2ozNk8c2gG2mFf38Xov46GWG1UKpH+A
a0OE+Sb0v1ruXKxacYx64xwWF108VIC0xfVnVB7SOGKEs5UlRIoXjcxA6S+MH/R9XerVsI5L7hwB
KF+ZAOqAcVgscW9BPsbiS8ZSyvcjuzZHi7XOQjjDlSvurIEWvYq/subfnjrERGhoi2i4l/BQWz7g
auqUapSEuu6ji9SWqAk0RC8doIRNXCBMIWAxmt0vlIAaKErRwgImxqXx1prMBc2SAIE1PSS+FJDi
U3yXGzQtMZZp1dBy2EPKDYGFvuKk8tQXeStFF1FHKRtV/UuJ/FnlVREjit77A+YMqMilFgmWGzqI
AngLpgQuii/aOUVtIZRTuwDxVoXOwoJEvGiPLM6e+0evgSbjpcKLZmeIkdJLhkxfUQJGHF9aB7or
hy95O5l/ORKfMghSBG5i9vYnb7VuiR/UlhgeeZ9jXsyjjV9B1W6BUixR78pjdLnl21FK44v6Wpmz
5Tul1zhm9/54S9OdtThObs1QIWwQqriOASm6ZMR3FaKQyUZx3vwCx/KmtgMXsN9jZ9UWcMamRD5f
SzOwWHHkm4739mC5/Qhqd6S4sGhNhI8oPwKPIxxat3rS4eieSURka7SfwDproruDlK5OcLimpnIC
koNxf1nz5uspp8KZGmdCoPKYco1MwkmCFkNMwnKX1OfHk353ScWcg+UPsHxQjqO+Tg23kSdVzZM2
vihIDOp5SBpT5kWiCc/Dhs3XuFz86cm9tkaNquq6qBj8Jr40PxM7BWWcQeBOpm6LpghkbgbAWueg
M4OM1mx9vbTe7Kpg2Y7cYq+YEFmxWtA6qQTIUlK7vIs3lPm3JrHHWTGEVwwL+EaL27BkC77rpXef
DX5J8D4pCmId9dlhHPd1IsrxpXckq99tZnTWaUAyz464cLWQyeS3rVVuKjd2gueXzhkclRQbdByl
iL0/MyvfjiM5Rxb3FLr/wfohOuF0QOUTZCK3W3McWkQLUA1f+g5UMLrXdrPVVoKn4p4RSyTjXx7b
u8vywV+A6Va/qaVBhknZA6eHkXF9lVyKRt3kEAMo/I3KaVBRYgDW7lO5lCXqNKi7Co+6EZbQXCs5
ASTTOsfXdmnlyhaH3MIHX2z+f2Oj9kJYoyOPy0uMDZIzcfjUjcc+GknLGtn9HIrgb0HwVUE8jpch
daGIsiQXioSLL6Jm1d0uSy8BLqPzJpQSyJ4AGCHjPjrves4b3OQsxKT807DO9NVvMMDQhjiGexRN
hcnPQ4jeiii5qJNXayc/2oGfSRS+Hs8oDXLBkS7+Tz0erzHBoIY6iiNe3nySXEbHAMy+srO/5VNs
iRtA8N3WQzGN8AWpGNVXhtm7BMTS9xAUE8y2e0jLPhfPjdUB9z9vO4d3yi24n/E5ImOw90c2LojY
hUueDvldWnE2TYMhTcQxuYSc4x8ALUu8yUeKQWDwPdPtFcuk4ubBA6ejQkkZ8hi3e56P8O4tAz69
QBfz+QMkgQQX/cgGaJuM5MV92u/f3T9Pf/74H8MpOXEl6VmY1ZWhIre8tPGpC9JFopY1y4wYKNMq
v/g/cof7KdgJMxDfZ8owyoV0CqzFEuh36Wv3VAqV39djfpm28lv3IzwFP4CvcBWPe5nAEzGc/Xcc
rIeEJ0Vpxaw9upwut0c+rEOaEmleUFMZdAIdMghtVoVSfimtcY+qwC5w3wVTJ4uqV3qYWG/q+8B4
a446VoUp6dNEUWFuk3nZM/SXMhPSfMd6p24AhvdAn/GqHBuntQ23daNz/mpcfJv3unfgkfUj95m+
sm5CKxmF22+iDmDeiOJFFXSZAt4uHdWs3NBR7MESrcLxj6wOlsVnHs045dVl2Ud1VGj5hePA4aM/
S+lBmU5yZxr1qwQ6k9h6fDYtQfuRPSqol1yvjYoMe7x/FPvUkqpdJLPakJePpoxAfPpbSg1ZSBQL
8P+vbs6RGkySVvPhpam/eOG9ZKW5VgYB8iNc21TknUCDTQ2iz42iB0VReFG032P7xOVu5LMgRyub
Hbd+9IJCMhn3RGO5Ql6NYVQyY5ShkXU5SZZsv4ikYTyo7tOSeFtcW6COE6Qlc84vYUEIXooxhcDc
k5Ae+MktlN+66BQXOdjJe+UnWgFM1HAf+8FK6uTa+l2wQEUqE0VwKF/kH0FlDm/JH8WZd+nXYAUH
InlTbMubqNyUrxJ6dhnGV8IwZhXUvKBmXyBkVKZcznOpk+oKT56MDHjsePWzylKjoH0QVwzk4mFE
hFaGDI7e2/Vr5iFq1CIoLsHEQRzjqCMjyphCeu/SJqi9m3e+1gYZTOTom+R+YThv1Zv4M9uG5whv
JWWb+GT+mx6zp+HCM87Ou0T/P8ZBS42ZxBjpDENfD3WhTzGMX6Rd+R6a4VndpzaHHrsoJKzIQO84
2tqyW652Q1KMVTku1oo5tcZ2D9gw8fu3xxNKv8oWI7hlg2FsqXejPerWSNwbMzhR+AJHr462hdck
M8cZMlADIxd/97KnDS3+eTWaamjRmlTNxUVCU7YZ7IrXdCdsyyNYLlnLRIc42hQ1ceqMZh4RncsX
bucfyk16CtxgH77EJGXE7rUVup486ryqjATHrgpDGsTCZP93pW7ixH28QKtOh9KOjCrwAhmnUyKC
ykmJDwGcy7CVbbhA/1W+G6+xl75qT0pMMtZC0eUMzB6SnZKKhgIJiTuZWqgal8JyuZJcpJOYkuGl
edZPuGnupL/RiXUorXjfjS1qpdqZA/ksl1aXZBehw9L3Kqd7Lxj+sPyS68hID4hapRD9z4amwUi4
SZ8kjz+J6BR+vEir4wA6EOJjeEui6HXr3JHfJxAGq6oLhB1/SsfwS6qJ+O7/fGzlm7qdGglCPErM
QM2rS73v1oyoJCm6cIrqkn6E5rh7cR1n3BHcFI8+eTefvZh0jIGtzB0sguAap91Sz6WOh8wYki7g
m+qSvQQVEU+tC7fbPx7Wyi5CXl/BSwbOpoHB93ZUQc4lVcFx9YUXDnFqED4zg4BFZLBmBBlboKeB
3gCpNhX4QayTCX0ZNpdI2MRAhyWhqwNI8Hgk9/EPz6Ule49i4KLjR3makhp1VVY5sCFaiYJjqkKl
APIZ9v/PCjUUvgP8vOBhRQ7PHPRLi5HZs3o/W8tA0CliLA0aCk3PqBRQaWt8mOiE7Sz/5DnDAbOI
qiId9VROZAJ7al+YRrDlJPT4QeSF4RKrEwmdITgcevugunLrEkKiJgqknpvL2LcGybQqM7t6YjbG
rJtZZFIV1M+xrW7NKGHnT1MAeA3olnmFgGUbVMh5b4oNAURS/OCTH/38o2ssUMUwxXnpCxlcUQXK
ZjnY0bEHIOGt8ZnLAO3zgc8oJ+jT8e++igYg8a2JWV65tpjXhujJBIQN8HetubQ5qtMy+ELKJ4UV
pu6qovRwlq+4iu+cAu6KsAAIQoF+9ZfTHMav4E/emMjdeUApoSYYWaXrgZdhdGrrWSTbkHREsZbs
e4BE+7nDf/77G2UhY16EAcB8Qxeqw7lQskwo20ujReHLwj5tzXPIEjS8K5l8jxyIfgQRbRHWpbxI
m6c51HWuRTFB3wq77MVywMXjCDs0h4CEYZt66g41X9EyjQ0jWH8DwG4jApzoyjZ1dnZVv1DEwHZB
uPcDitFmadUbddufGgcZYafY/CyczHqDKruT2uffjyf4ro5CD516dKZ9KQldEHQXQDAd3S1PaPkl
vFtu/JQgx+4o7uhpaPhHEeNF3I/HfMuqet9hBOhPoLfRkI0DL2EGAh0NRV/a+9hsfe0DNLnaeyxD
6xGPvMZJKpA0ujk3u1lrgCKUz39PUgWgzL5LiKoV+yjhrKKJzbpAw7KVGfjb+aUL3GL8o0w9GUSz
KzyDdx5P4MqtGJkPoNAXgQyA3BRq/SDmq4ZRB+xIgG60ct8EtsrtoAn/nh+MPSuYrx13iHwoWyLd
tZw9t1u07AS+rji+u/Ddz15OiDBE1uPxrJ1puJagcLEwCQMVemshiiNZG+Oku4RNnG7Htsg3da7X
Jt8ZBgEEvmLYu0vdL6uP1LYE9NdCYklD7pop0VIOSnt4vijkEJ+Vg3cGpO3v42F91xrobXZthnYy
LdVysP13l8lFH+pWOSu/hJ3jHARLfao9f+8qP4hLyEtPXjaGHf+0uc3zM0/CH88d8B5nsFmSv4yh
S8veevRNy2pfHbh83cyK0eGbVDDr6btYA7TshQ8dA1UMVBORSXzOXlHVKi+z4nQfeULA1QhEtmZV
3gQm9MZuX6V4J/xthU0jfhmWCBnUvT9ZISv/dVfppFeJig111rR526TdRUx2TX+QStPDhARObhqW
OZBhh/+aCF7QdmzXrim+WM9MYclvNMOj+aJ8Uxx7HtoHRXcZMndKXADTC/4LeK2gNg2PM54bZWtk
z9lwqsqZSMMuLTcR/1WqqZlqBPWSLDMl7mNGh+5Bqy1DtSbjpQfePbFlPJjl7SA62YB+0r/lpl66
IInAuXVyKhJ71E0DIn/dMSyPo/8UN2QoG9OfVMjOEujw9H+SzO2gw2bPqiNtol8guNrpATDNJBh9
RlD8zmZT8wCOEBQO0FOFRBsNmWyMBnzJatdcPn6cvgCa4Ui7qUj+xJGvCFQeEVnKz8juQ66SBHZs
LT+FiT/jLyEpS47Hrb3lyfZn6r1K4OGIEdrPoR0CdDUhZf3PzwAKF+yBx9twbbdrCObILeFaKok0
M3FX11k2ahOuhdom5flfkdod5Pf4p8Z5quHkdXvRu7c4rp3HdhfPuJsxyDoseG8D11HKfaUiSn1k
7drLoECOr5mrH3JsfPBxcDCimaWQsxYSNAngSZRWcJQC+3G7r6W4jvJOXXC7UrrLpkujNFbJy5aG
zLT6EUsnUGU2FSs3uXaTuDFLbY9KqvhaXODCxunNIOWTXJH0nGyDV7QvA7cm2YIpEm7DWwLSbNym
2eVu5bGore8qATgpUM5ZEswLvuZOAnHQolLmekA2RX678M87YhxY7et0BqfEKAGgYOOBeJJZig3L
WUmvMDoKIEgN/JCCEtDtnGdTnMk1j3sMpxwKiJk2oNZ77EPrI7syQc0vF1bISY1+e6kEt8RShjnp
xdDtAyfhtqVZlLj+Dl8QXxzeHlteyRpgTq8sU8kJtYxFIwsxODxinHoD6Rrs5D89+fUL+AYsp2DW
CFKBZeCHhYm/q49+L+iVcerOIcpBPndhCHDsQd726OPEmRJsQ5wpwMOLH+jNGt3KmZjEcPc5wNtB
U4/kQfPrQOcw3Y1dA6oRmqopADKY7BWg4CUQ1QMuUTj5c2IZAL6IjMLpXZ3hv0i7suVIlSX5RZix
J7yyVJUktKDW/oL1JhKSfUvg68dR35lTlcUtrM90m+lFbR3kFpkR4e4hDFuMCew8iodSg3nppgqk
O3JnP46v5I7cjvv+h/1Ab7fSdv9llZHCBdwaRBERhdzE6mDGI05ONDr5C3usvtHdfLDd8ifF4KmD
rn/Su/b0rfXl2Mm96G5LfGolUblM+T9fICy1rAFRkOtY6krzSeZG+xZp+AOTb3LocKro3SjXvsx/
Xd7dZ8XbPzMNsQUE0WCsWMLTzJLkqNBaPIOUn+OVCT5r7Ogfsq9ruyS+Ar1bflCmwEJw+U3PntAD
QvJUiEBsrPfiH879xz8fIbzFeItOadTE5FtZz32qwFfzRCvdwaxeL4931VPZaL+MWAGd4c6AsPFo
q2VlgF4x/1bLW7np3MsGllU6G8qRAcEV2lCVICmRu6cxkN6Mg4FA6GZ+NjcmbPWWQ5Or/xuH4A6V
uSmIxpXuiX1qP6U39tt+tgL9W31flBsDWt+XR6YE/4f2Y9WcaDAF5XD1Y8ZRuM2oix4nw40cjLc2
d7r3y3MoymIAa7PwbPHD1JHVNMRsI5FnJa9zHH+01m3egVt6z68N45p74wtLnfaGPOWvkCBBm98N
w8tuF1fvyLDYeUhvZQnPChtMEAThTWDu7Tf7pr5VEBJ85rvkYau325rbWVJYuDTxLsKmFNYxLcBC
LVREfF19i6Cams3eSJ8b/bmp50OH5h+oLNUOmn7U0uSM8kHX3abQlvbCfXnd5JFbsOJQFruy3Vr2
lak4+TJh2XveaEo0IehA/yW1vjHAPhkeqPpeME+f7yJpV793t/N1lv64vAbLzXKyBAp4cwAhLzId
eKuKROTGorzr8ZwKwUezAfQ3XVyCj/30UEeNr/AIjP4t3PgZYQ8MTDj9rxWA8BoSQvimo1gwQZtA
FM6rNqTSfTyFkS15o35fdEDsNNfTKzVdzQzKfqdxB0mwdNrL/e/Loz7PguETAAsA821pJASw1+kn
lJVFaWJ3bdgT0I4dqXMn+SNTO5+W8k4xJNckiLXukukqq68I9er8QZU+52kCdau+t/dF8yuWHM1y
e2ljQc482vJlYCDZEAPCJSRWpWej6xvwRtsQAjneoAe19Nm1T3x660z7oOG6vDwTZ3fBYs7UZfTN
QP9nhCunE9GVuQR1EN6GaAHm6vTGHhPXbB8uGzl/TgpW1FMrpWHl2WSObcjzT9JBarojnj3UXisj
gyQ/MrZL1UMR5W7dH4r5eUySjfO1vuBH41zO39Gek3tqGDHoz2Ffuykt9kTq/LQuXCJNV+1cekri
6qxyoHabs/f3sQ509tF1z5CU8SOKXiPXOmkhivcA7pkSF4fL87O6CEjGLj1aDRTmhANRqoWcmOnc
hjMgCH18GKPWzYarvzeCZNeiNq7r6DUqGOktK2k6ErXhYEk/2jZpDmxpaICa+pa0w3mWE8ttaqjR
QyQPqNivyPhoslutp11fKV04oGmvmUR+PN7OCVDK+l5FM2SoSSzMI+1Q5F6rPQ79ozZeG/0heahv
0gjsqbwLIP5E1R0FjeAjcVOfgw+bR/dDfVUO+5I4HLoftVvXW4iN1X2yPM0WAKhy3j6tHJlpzTbp
QiYpN4wbvsQHZ6LTYwJyi16idZX1ILWfERaKtniakh+Iw502eeAJkMV55rBsp771iE+6yst02ZOw
qy8v5PkTAdMLOS2LgOSDSsxXAutoevVpSusc/drDmntUAQquLAKwyCN/QPP2b+QXIJyTd9nmyjVx
YlLwl52SxobZwCR1h/y2B95IGh+1KRwQqBTf+SZfcNmMwrW0QGRRaLJRatXFWlcCB4mMU9yH/WfX
gRxvOvZjHj1OD3xsHLxTD4mxQUhbOYNQT4AmIegkCw1TiAdGDSjVwuBjiGzO7OUVB18kVpnbyoRu
mFpeGcLgFu+OHDqox2AZCO9vubQbqkzzGAJz5VUq+iUt0nrQIY4/Lq/a6piODC2/P9ooyqDGTdXJ
Yzh0e5JVUPi/7qct1aOzNz4eEMejEd5UVtvijm0xGs5e4/RHFb1cHsR5Hk0wIOy9KVLMJI1hwFAc
hRygVEqnHWgRKHuaXj3fDS/Dxnv/fIGgY7B4MFlFZRyDO503Xe0zRiI6hmWZlHtqVOym4/LkWfME
tdte3WoJd37no7wBAg0SduD+ooXAqb05MlJAMpoxjBNy6O4zPXaiqPXR1d2bGTZ8nG6xwM8XDQAG
YDNUmEX6TuRgDzpkqlCMG8PMspE2TUD5ZgXZsnIeWUAJ4SuwIAgwsOGFiZwyo6dWYmAih5pcNVlu
7YBjgLS0XDGvb/LqgM5F7JA1iC3aqfgcrH7yEzS+deJ8jH2oOMUOKCbDDhC92LfYmO21uNlKMi/T
e3oel2aVCAiWTB6UWIUdnAxGYtcanUI0HHZsO3FloA4VbnkW36UQdL+8n9em/tiasNitbbeGOuHd
O9SlF7fGQW+LDeDo2oCgsmjhYY9Gs0RUWZuQluy5zqZQA9grek4MbKNbU3uRlcfLY1HPwhYsMKST
ISEBqVWQ+gWvybIoMfS8n0JalTuafcjNzgKwPu3c8b55IDHoDdYrtbhXA7pNp48kfczjfWrfQOmg
Avd4+Gm8FwlxrEWTY/xx+evO3R90OL6q6VCZVVFGOD1WnJDcnmo+hTWLg8QAFMSuJ6emRbZxI68t
6dKoGYElUrI4wqeGzLInKpe6KZyt7i7Wm4Oa0+fLY1k1Af4kphn1BBg6NUEkvW91jrFQhSJkKRQD
g5HnjYGsPC0wZcDC4lJaiLAiNGwqTaVuTGOClmwBbUP4hX1MlM5rjLJzaW9Nr0bSDodCoo2bT1Pr
m4BBX3dN07oQ0Va9y4NeW0DEZwQd6zG9qDyfDjrLeFk1qTKFRkvuDWycrM/vIW+0v2xmxd0j8rUU
E2pcqGyLkK4sI9gbpjyFCaePBVQx2Fz4TfN92lIbWzuXpgboBqR0UUQX3/mz0ZpqrbE5bIf0d8Ns
r8APB3UiD5LBT3XXbpVnzp9tiOmPDAonoOvUWLN4DIN9t+foDaNUP/XiKZMB3HZU66c2+JencnUD
mag+QVMFqHs4/dMlmyHwmOcAKoV5eq30mqei64WZQdGsc2KE1bH+a+r13TTH9wTar22xpam6dk5A
RoSk4pI5wjv51D5PlVqDluUcAkM5u40WV3tJ1bbaYJwx/C34Paj0oraHBxwiKuE4Tg2V8johSF4Q
dlAqb5igJuuonRflppN+08gepGWocO0ryd5Xfe1ps3oDZZ8WpdmEfaDNZ5rX102nfduY//OHMz4M
vBxIeSrQ2jgT9FTbrikMfNgo3ZuAsaiaSyVfre+VZ63aJcYH38rxrh1STAQARYBmg/kkxJWqjlI5
07UZpyeG1rW2A6biqsi2IpC1Q7owciGiqaF7mFj0UtXCHtGrfQ7HcchALk+hXmHVjWNSCChx+uvy
PK68yPD4hpYTOE7YyGIb+o5WzB67WA6VspP3ZcKerUwyXDnWugBNEfJ93ijEH/Rxi7iycmJhGAqi
OmQBFMhane5foIMtfWopDH9Tr5snvle5OxfX3afSv18e4sq6nVgS3iG5nGtKlWKIdl5c1QYkPyAt
SSfycNnM2oBQ7FiE0BY+pegQ9Dyb7a4op9C6zVyckfrlsTRcjbrlVlOMtTU7tiTcFlMB4ZuohKWG
7WzzN2CEbiOHDPxt2Xpqh93fjwuoIWx6AM/PldViWsk8tZspJHLmExoDiKV4muVNVu7I8mNRoUAa
PV22uTZCBCULFBOSOGesKbWZIcmbqxghGAl6OIHSDeW4AgKVuyHdAOtt2VpefkexYxZbVpTZuHtl
V74rgeOHTIV6U25YWXOkoAoAS71IvS8aQadm9K4kuVXrUzjZACD25X3JC88Y012UmlcsC1LJb4BA
4Q9GwvfF3L1IyDhEv2zzTjbcBOn5cLJ+9fPPyxO94mxOvko4haOkcElK8AwaYzCereFKTSGMA30w
BuHgy6ZW5/loAoRjGFk4hHKPVEqs6pnTFqj6qPEv1OQcGzs35VjiLUXwlWcISq7odQJ6PJyM+N6Z
ipil2ZzAY3dyGMX7KpJ9m14N2Q/D9C+Pbs3JLEKLKpw2fLeIeIuUmQ2NVs4hwHX9gUfWtJN0hIKp
NtdXl02tlBUAn8WYFGBnF/cp7NhyMuE352oOWfatUV9y9jsjP7t7K/WS+a5rXjLptahuutwDphJK
dls9ANeGiocHkIrgxwKXIdyDsiW1HL3NMKv6yPZ50f60khl9pFq21W57zaUiuYrbYQlXUbg5PTMq
pPvsScGNy9EX91H7Vk732s2sJhA42MV0a4OujuvImrBBm3GuYqk059CoUXscABK2Er/u442Y9Rx2
t2QjcLGDUoGIEgyO01F1Ex7osS7NoT54OVqtI91ehbb9XqD9Zt4C6FX5qXEYpMbl6a+m9SJkR9gD
WmOn7LpGN2c1ddBlMqtcdb4zxqekshzGya1ZbAQlawcW2Vcg0qCLCwaIsM7RWOujZURzCMQ2epM1
2kMP6Xl3YI3i2jQZvBZi2G5pdf8iSwSOATI2yIsaIEcKy15PbdUSaOeF5I1B4F5tPSsGRPwqr0cv
f718mFYWHa8slLzxlgQWXeQOMjCdJgR/ckghJOgrNFecqisTv+mz6nDZ1Fc2Qki/oMyF9hMIipB0
E7uYpKnNuUm4ElokfjIzOffKCC/nbFRUd54aGW0ZQEMeGwlE/tmEQqUxK7u+kfNDDEf2iL6yRcDM
pHHm3mToLmGQHRkGvtOSJHaazO5vUxVN1K1MaYKKlZZfNH2VIXkYKW/aMPY+ss2aDyxE/pBNMn0c
aWw5cjaUXga+14aXWrlZvurtFkIjsJN1YZdXfVentC+0sOyDvGtu8+nBalEysKyNbbrmDo8tif4o
p0lZz0OmhTnZAb8AAOmMl1Dj06I8KMkdyaAMNiQuo06px7v0Y4pu+gLtYEfp/fIC6zi4wvriQ0zE
hLINtu1ZCxXU/hrbxofISuG1OhLsW4C4c9wWjsWxiWU7Hz1WOimfR7tgWsiMG7O8Iw0IBnhL8F7d
kzEY2zsCJCCSqtkUdObkqlAnSn0NqJ/08d+MFeEQbnRceiKnSmEtazuz1kJDlgJNGlzCkq0Qbwmh
z+fzHxvCFkqbXla6rtLCyS00LzP3uVtmLtk316zx68jL3v5fYxI3kjqAXpXlGFOC1LsBZBYg2Jct
nONrgA0CJQVHAnI9oKIJQ9LGppqtQtLDdrwazc9Wf+3QEux3H+3yn7XqS7vL9s69G8yBMobyy+J1
ZMGTtp06NxQCfSF25i4p7sf8IGfthpHzba+hjEQ03YSLROFVCEfQkqU1GVQ8Q05BXZ+KDqrcqCpt
HPNlZk43A6QH4DyXWhJ+mEK+RWpzdNOSTCPsdmYNGfk5kFwpCRvj7VlJt/CRK/MGWiU4IGBgI9tJ
hKdAxoa4ZUlshGadBzWgY5JXaMMGTXkFLABKKpJHKEsANn2WJWtGInONtBhSVDW7Vuka9M1A851G
nlhQjDTxTX22djXjyoFXBFJvPaF3ROvKfa3G5YEbLN1Yy/MXMz7pK6GESx9X4vImOPIvzZxCmWio
jLD1LfImyU6t/+SAm0n7yxtz2Xinqwl+HXaGCT1iSOmdqUihmRckyVslnKlnyJpT/jTHnTFtURzO
11FXdYTKeJWDsIhs8ulw6CJ/NOWmggiyzvaQUysdtdFsH/m0ZuN2XwnwFlvLuUb/J5xv4blk4wqV
jdZQQmV+TVr7FQ0QfRWldSZ7vPUHkrg9aR1QFjtrBuxqn5jqgaEBc3mVSABoPTVopAv8zfDr8kyf
qVug8AUaLzbyMtN4Rgs+oDYh+56gdhVyiGh1UALt+UNVv7X1/GPoFLdGzjIbIFYby66W3qdlgsLf
fVO/ljJ/qoEUMQv1lzZbG4Hn+XEGHkrHRMEbItMvOg1l4LyB0KEaKtI1yUuHT6UDWqLV0F05v4yS
U00b3n3lnbCYhLVl0y3X6OlmGHlcKCl+E+aP05ADrB95aZmlTiwzV+rwbpBTyxnuatsxmXZPuS8b
qRsN5Cpu+o1j9pUMOt3/kDWCPvBC+oI2sbj/rbpkA5+oHvImsn2VsHxXR8p4QO/2Niz1SnaqUoqA
FtMHJ7JK8yABsQ0eKh8+N7bH4p3PvsRGUcBA7QHAVSGYZE2bm7GU6CFRRsegPpHeOzCwWyt1FCgI
Z3edK9/U6a4i/mXL5zsAU3BkeLlWjlyN3DGitTqmgNkVNCWnEoyXHJGsm9vXEnto6UbctZKxhy4z
qh6qASluHIjFWRwZjCxJAQiqMUMalPSpnzgEwPdSmCIFiXZzRVc4BndaW9vJ1QYOYsU3wDTcHRo+
LIxmEQ3NtDyS4qE3Qw1t75Jcc2z9g0cAscA5yDRxkwwyk7um8rXWiX/CTZSNX2UHO6oOk36bpFdx
nPm2NW5817m3Xz4L1QMop1hg5ApLoFpowZnq3AwlQz1o7VUVQxJ7VryiNHbR34NgFUNDizQdVHw0
qwTk6HT+B6roXDMmEvagwNZBA53UJZuYTrs0/TYB/3vf8NtSv6LpdEOUrcfk+Y1jaIDZyMicYP3P
0rM9L1AisQcSdprPIXNpRt+GNEj7b9nwK6sfycsIuexiTPfzwgN7BXJrGjfo88ttIxy1k08QHkoy
eNjNmHASmpWrSDuVvQB7iuTprdXdpNAIv3y+zu++0wELB1uzlLmQpJmECH9N9L9FyyZSTcCSWOVW
wL7ykoEt6BHgz6KXJjLAeNHNtMt1Eo4UpMrqhaL0Zt4oM7DcetldITuRAnhBvCy6Zf3D5XGuLuyR
bWFW0dsnhTqtRkKb7JPqoYwe4yzgG87j64QKawdkh4ZjAg1jMLsF5wEIg1G0mZY+6pKMHVJnkZ54
MYkG6CAUbVp7dqqgkNzVGjAdSQe93tu6VcbXpIqr2knBhI4Oo9wm32s0rHmVbBtdZVBkKe7SfISa
w1BO6FVk4x/HXiFn4GUMCS2iQ8dS2XKrOZstNMsAltcbYk5+g5qcVC7UesvcTUalebYMnr/pdJK+
l/OSDcApmMk+1XLc7gafiXkNwRCp3+l6hTShkgAT6EqFvvynnZS5nHXZ925u0ZsIih8QK9UitEnK
GgCRTMrGVy73EfeKxBxA09SU3C1SDWydsqtJ4TI0Un9LydgjIjNK6SGHnBc0wlAgNdwJfQSth7HB
2/03JMo1bAI+IoMBBPj0o8l5WzhjHhnF3Qxf99q3fQYRedA2AqZkWe1WTZR7UB7jkBfsrWyERFYn
BbOsxWgehQxb65mYG+ZxY+Y/TJO2udvmA4ovvaqW9l6aDT3+ntsVPI7cG2W9S0od+ppTXg7a84SW
r8EUAaG2kesXzjnQP9gkR40ohR2ZZWY2AVGZBhX5zNXBtbLBnV/ICDVW5PtQAXf/6gT8x97S5GJx
rnBvp451akfk4FSCBuLsGcodcKfXFgCjvRVetiN4lD924MGQvASKANJ4p3bipI1ia0KLWEn/pJLl
gZHidKrk/wsrIBpC7xp1LHREF6zojHdDV6CHagsBwP53nJJdPP++bES4+f4M5ciIcJynOq/rfq5Y
gD3kTvWnXKI71sMMPUneeJdNLd975DnOTC3+6+jZIaF+PrYjxoPKkGcFPdpOXDYgPKTODAjLUiBS
7eW0ZIHJtVeFyk5u9v7Y6FdAQrpU1q+saPSTdLOXr+B4z+wux+BoYNFY2mNcYGBxG/3qCHOMZPw1
QygB53NLAF1MfP0xtjTVAKQEIsfiHm9kKHXGFowNna/TUB5d2Xwo8p013BfxdwsaudZ8Swh1KvM2
lt9isHFL9JYfs7+sfpx9iJCHMCpb5TrHh1QJUCbqs2oyp5r3l5d0dc8syqomMYBR+oIbHk2tzaqS
xwO2pxLHHsmpQzNzY9esrt6RCWH1JnQgMaUBuyZu6R2QUB5p2h0l+q8cjeouj2bVbxyZWjbw0Wii
utT5sIwmaT/lCrrp9PdmNLFuA+khwN9QhBdx1EalK1zmHQsauXAt6XdjQYp/S5N9y4iw9pnd5VWP
8xZYcyihB7k83A4T2ZitVdcEvM3/jkS4PTjQZjoI3yxQc9BEIegvPSkl1Oeh7FTG7/9mZb6UPVFs
R2+s05VR5WGK0YAOs6YgGGmeK6I7zRYZbXXWEF6gEyGwp8grnRoB+5QPdGmKTdoIcZbBh4M1ltGu
A/RkY1NvmVp+f7TTeJkpSlRi7qLipehzj9fhxLbqhKuHE+rdwCai5x3a+J0amRYhgEjjLGgb8sxn
67fURht7QMxV/PEy9pcsqAK+zBfx5GggOaGmnkNGJUDWs4cq2nCn6PlNkWde3PW7JO8eOhxTdUhv
pYq59eCbRZz4bUI9psUBN6ONXOXqxB59j7CGqsKGiJrjMmb0QOFQ5fhdsZfLm3HFIy2tspAXAVIb
iSHhHmuKAePssU+Kvsdb2Ur3plqVHs3I5HB5i5ktxizLFJ+YExxgpUI5Nx6xjKBAQKQC7oL/UGb5
2ZL5a9Gg2UJ2xciV1Grgped+URVesqXusPJQRKwEpBM4LuhkLCphSWOkm8U04KmTNo7cop2M1APK
M/tUZQ/pGNLx7++VE4PCMjKTypPdzCzogApxxhrNQNE/3NqwsuLBTqwIB6RF1KEXOoY1lZ+INirw
DPfcjJ2K+Zd3jJjS+bOGRxMo+C+8M/q0K7GGU/9IzbBKuNdrt9ATMB4YzopeOlFz26FBVb8VXf8X
06isoJC74Ni0Uy+gy5klM6Acg8T8xnA7x9UOuR0Z3ZiVxLeMyTVKBPbT42iqd3gB/l1w/5+Bg7Gh
IuS2NTGXiTyFPBUQtwzmIfdYh+gOKjDZ4+XpXXlYIvdODNR1CHTmRZF3q8qgh2L1aZB8AuzZhJF+
k6FnXzYHSFjilfn7sjlR6+TPoP6xpwtxTN2WcSOjXXJA8x0vrmjADhTJIq/n93LDnIyiZvvRqk9T
kaFxoR/rv5v2l2LcR5lbGGji7lSjr9xLe0XZCOg2v0y4+NHuTemYgZkwUU5XHe092uMqSw40sL9V
TzHizb0VKtSXIJNZuyAgIZEqyw8L0fMAaY13++ryVK1cQZCexcZHMyAZWjTC94wk7ZDKmhBh6p+j
+VFaG0uxeoJ1/EGrH4DwRQyqlPayAl+RBvqo3FD+kgyOSr3Y+LRsdSOzItYn/qw6ak0ELQ2QiRJF
LSs1Vjo1QbSsKA6TXnnuKfqL2kG8CXg4LX9SNQX8QhIgbQXhhl0x3lNjVze9J+H5b5of40Y+af2D
EN1CdgalAuj9nJ7sBB9KRxsf1MvX9gClLo/dAZ6/i9WPvnjMspua2M5geUW1T/Rn1av6j1k/UFQS
bNAi/8VCL13rsBLonSW2EyQgBs1TMqfB0rPTMN7tZOPSXT3jRwaEW3AGGx94Y+ykqH0B62HP6/FK
s66N+mejW++j9gLx1I0xLe5fCIhRJf5nTMsnHb1tlBT7oBpgssie9eQ6TpEwyzTv8sSJlfY/22rp
Qo2mUlBAEBN28JmlkuYWrFRp6WcoOPoM7VB2qkxx19pdt0N/TginyiPzEl2K9oOSDBsX4erkopwK
vgWS7Gc169zkNadUggOtvmuv2EU+4tZCZkDHz65FwstDXn1N4BwhP2mi+6oIQRxkLYpzNNYMJt24
h7fyRqQUW34whuKaPYwy2hNfNrjqhY4MCgclkkvaaCPyQUN3G88IINDC97KF1QmEDuNSIzctKG2f
bhWWVIrBrIQBYcIg3Ps9712ldYsfJvOjonIlY+ttv27QADkGyTQTJ/3UYFpBYwVwijQgBoUf14N0
nH09zfw4R49ew9Nln+pbIshiNfDPXkV4BIwGBqqLcIO6A1IqjSkLaMczSDCAo4+G1qbXq1m0z/vR
dtDkafakDNgXw4ZuBpmax8mOk439unYyFQBYAe4Eof2snaNW2F3CenxH7iyKUK76enk5Rejj10CP
DSwfcHT0Y03iygiSARRQNC//Hvt8r7zlB7KjPzvZ2T+Vbjr7U2Ds6SOg8xAx9tldeoUidHu/pVC6
6iCOv0V4OwLN3mYpxbcsbYj3Sin7ivY5GHyXN2HTfyhRQLMNZ7v6aDy2udy7R+Mf50EqIgUTfDtl
TvV2OzfeNPtF4nHEc3AL6L72lyzM/0y5uYTeyCUBn3Bqkkd2p49yhpwFIw6tP1Xz/fKiiqJaZxaE
Q1o2kmayZSLBV96NV73XMVcJtGSXXCcHqLoe2shJtsVV1rwPQA3/GRhwTqcD6ya5b6yWIRE3OKle
fFe5P97I/fBelMPV2C0q+fH4EhfPMbQcZxn6auaGw11fzoXvoS0AUgTqp5+go8KT5khjBGZX/WZD
UTlkUnZZWgJPMN5nJNvHEEBFfVeKD22sXquFetiY/OWlJ16mi8wFyBmYCrD6Tj9hSrOxilvk/iWF
voCvgw4l8I2z5OaAl6gNOA0qyvpF4/aptBv1f+Mvj80LuysbZEyAhSvAQP9QParc2oAe/S+F6q6s
uXLjaeQvMT1/ttvRiIXtpqSpUY/Vcqn238GoBYaW4Rbf0lpfuwgW0NxXbRzCHoKnSoqulCclAtB6
zpxOHgAN9hv+psUfchnkRr3T9GYjx7LqkQAPQAcxCHLgWbvs+CPvwJjNDNrK8EhAALTaWzdC+S99
S/LImws0h29uIw712IFvZJvWThLIBDoEHyxQw0W7hA5qPRGCVDAzHWvEq3YrXF18qbhL9UXvBV2E
lhqVcFAGrkwtk+CEKvtWkyA9k7z0Y+2M8efl47Ds9kt2hLgop2pHpRjJ+UIfvayLElfLoPdmqD2u
FdywiCcY33ijrD27jsemnq5aN1eNbFXIoc5sZ9Uv4y+r/Og9ddGQHbbUs9ZWCs8DFNlBwUbaSJjH
uMk1kLEauNryU4pqxzT+Tkjj63Ah7sHfRb1cFrtJ2iPQ52RGGn3+lra30ggJ+G4LCCKiYf4YsUEd
seA0wZUTnEYqF3FsZ0hedEmnHhJwZbwpKTsPjGTJbSVNOUw8hs5tkdiuNmS9RziAao1RG6DyNtVH
NjCAhiyvjKPIpYQvr6Wp8ceysdyolXLXzmJt44ysPY3wKMKbEF+9aLWcrjLrNZomsoSnUTe6rL2y
LMcczI2ttGoEfFYUfnBGwDQ9NSLZBqrTrM4CqCBXOULdD717uHxC1nbQIuS65FkX6rBwQpI+0i2Q
N7IAJAFHGT6Lcgs7u3YeEMXDk4CUjC0q3Ehj21Y6lTEI5IpcCbFHDjXn1ryFu+5V1Mr4httcnbQj
e8JuQgcte7SQEgpiNWxyfTeU3N3MTa8NCi9/bF2UZQCiFA4eNQajUEkLmp5qOhODS1Fm35BH34YQ
RF+m0LbY6o+ztlLHJoWVMgapLdF2Nguq+Dvy1J5s/a0E49dBPDYhbGpbzoyuiXgW9DXoTpA9Ut1E
pvzGrut4XyCyg+5+N+8rmZTXUlIh+aJhu+Q0U8K6s+WttkNbIxbiyWzOpJ4YGDFFtMcsQDy2EAxr
tzpkqqC0ANwpQG/CrW5YHJy8ssuCrgxx/USekt5CgS8A4znakNZZ25Z4EkLXHxx1CG0J4UVnglWa
D1UWGMONCphrD1ap9Hz5MK9dqxCwIKgdQOPvrHczo0bTRMqyfqXtDgUHzuiqV2xv84ytzhsunaUj
JooVovfrG62ahgJwGRwRdx7nvS5/pMYHLYzriEIpaCI+3WT/rT6vcU0Asod3A7r3LPvl6D0E+SBJ
qhSSBWoL/A43wrLggErq16X2xIfZ16bXnDCXpKiTUu5FNtSoL0/w2nsCiG7gXRA+AasqOGRcQwOY
ndEybgowG44h+k8UqduN1vVECl9q/5J0txzJRY4JYkLQggdgXfBms87LUh1zVGSlGdjsGwLJBf1+
mplrZh9QNfjr8S0aEouCOtYW/LfTGY6KvqY8w7pSNVDZazH+bL5X5d28VdpbmUe0d4LcIxiPCw5d
GBUrGEEZ2AQur7jRI5DYjPupbZ+NfnYg1vn98qDW0imLugnkHL/wtmJrY2YnFhkWay3JVWceIFtR
tdA4YU0KERJmP2V2PlzzjHRuCeqaK1MdfZaz5i9JDl9rieMJXZJFZu1sLetKaWSlz/NAamp3qH7O
vWfhNdpviZivnE4T2keo1Sz6MYop7NIOvaSLcazyoNGR5ORokW5d1Vea7QKAqeu/C7b1nF9dzn8M
inEvL9uipspisPaS0keFfX6Vu2tlq6XWWirexK6Bi1PIUiIV7kCcdXQAjjCDbXoAQF9F7+hI9zrq
WqqTPcZINbzO+/HTTBzDPaBB7FYtYMXBntgXLsgqTfIxQbeiAP1gHE3+JlWJp9iQ9UznDU+z8sBA
ghOPbpRAwAn6mokjX6fFCifFAOBjGfmSnO5YqgKPbtIdL+1DARlE5KzVrYOyXKhCuGTiEgRDBE81
8BAEB4umq2CARl0eEIWnd2MrvyuRCfCEHVHb4VlZuVYFZkKUWcZdH8/VXrXG4nlkBQXclc8+2gwh
+L58elfuTTTDASx9Iaugvigsuc6jQrUilgdFPOQQlsl6N6FwSGRQt+A8a9sYj9Qv5wcoh4iyahg0
l2hqZwGZf5vNdD3IkIJGMLcfpC1gyhp+DXcIyPrgWeBRIEoRVIqWKENS5IHSNPxuoCTyIzAFgT2k
sW+oSgJtSzB2EyAC3EnhwHzglvBH3ld+xpvWV3gxAAoh85txLsad3NblxsSvzsZCrrOBcF76qJ7e
BZ1W5PI0NTmqr2W5Z2Wl7Y2C2jtWmhmoyHryoEdRcXV5tdcOGICeC7APRO+zlEfbJdrcAY0ZzKS/
i4n2ME1vDVp3OjJ0UC+bWnldLl0k0AJX+yJqCW8/JQMuGkD1PKiaa8MMs3LrCK+MhUBHceE0fSmX
Lb8/OsLgF1jdHGOJK+NxSB6lyOEK+FX64fI4Vtbpi5oI3bKlKC8iIbskRiJFmbBOFPepdZeBTmaA
MDWpaBgz/rxsbGXSoA6LV93SPRFcX+E0KkVuxyZVcBqL+7S7zYstLZs1Axr83SKZgVqriEAb2wLN
M1OM5n9I+64dyXVl2S8SIG9e5cq3qZ4e0y/CuKYs5e3X32Dve/ZUsYQiZjbWAuahgUqRTCbJzMiI
FlTVQaYp6AJqO2tzfxhrS4P+VEYThTcvqizXS5OZIEQfIlh5A5LOKcAz6ea6f9/G2rpc2uCW36RV
QuqJjQRoIcauHBTUa4ED+Et5W3atYM22/x0Mt1FnuDH402GoR8lAmxZPmV6RwBRsF9FwuCub3A5z
EZWwIvWbqdo30G+wd0vpJeXfNSHdDIe7vUSqWUujDkPjvFnQg/hevY2zb4p256qjAcqC0rNiIi3B
/n6xO9FYBw5yahdHR0elvsEjMUAVTcQRu+ZojGpdA8UPUHt8f3eLZo4S5fryKLfRdyd6imILUlT2
FnQdApdeOScBy0E2Fc8EtKXwwu+d1iRavehYn6q2Do3etq4V68U20YkW3PfslUGhWg8TDPWPvBT3
Lq8be4qp5BRHW8r9uX6tinetTcFXKniNrD34UOxVIWgLPScmhne9RkZBKyur1OLI8o5nSf/cmz+a
5UgN2R2lg+0tmjdC474T7Ny1xDvagzUEb7SkYoxclIuniN0utOIolx1E2CAdNpwdOh5GUCmYEzmV
RoMM1sGCBOHfzyzw3QCvI/yhC1q9HjDpnQglLDgle+F2uuaS8ts0ubL6+g92oFtqgPsV7DP8+6uS
GnOqFawgqSE1N7llu++bExXh8dZ88qOrF00oiFH80URaQLOrPqHHXH2vx5MzvSkiSul1E8A4QE8B
yQie9q9fcF+VrYIeJ+mNWm8xcGFj/nx/tlZChQ2ZCBx4rDUdR9P1qsTFZMepCa5xDMNAGbEt/mU5
LgxwEbys5KkxQcp/bJwTEN7Lkrl1cxJWQ9b2LatgYU8BhALSietxVESp0KdV0WOtnIDZ1SwfL7RI
FIjWrCCHAH4tDbiBG2E0Ks9DYyopPSrDobIhuJ79GMjXpPx6f1FWzSDNixw8ssrAil0PRppVqGT2
PT0CPbwpghYdYLXaeUJOf57KmZ1HYEb/r6GPYHFxUMxWljVSOcDDegfMi10Ag2GeJc+4NLbDgb17
khEqbManNPeTcCHm0W6d/TKBlOK37Hz662EDzvNxPQaOCRex62GDAaiauxiVM0rf9OFbZJ4l8ykx
/v4wubLCHfak6sdSoShk5864dwIjm8FCJeJoXQuzTNNZhxQ780qeaxKdZWpi6aheAXFRQlts3GAu
a1n2ohwyPJB+NF1VE2lWrwQMxg5ts8gHVJTK+U1aVEqdqgAjJ/ImZq2Y0pPSCQ6uFd9EFzX6DXHN
MlE0YwHlwmVQrrUs2s9o8dJnfxiJN5dlmKHhKgKjw31/YJ/LPdmvTLHhXphyGsDTaxumZvlkpsMh
yTtcZnbIeaGf83fc0i1RgvsmmYvdM8lGf2Ey0qjcTh2w//b0WqM3/ABGebc1Fl+ZK8GlUzQ6ztvj
ZpFVyYKpygiiz3NdPqXmgfZvjflUZ98ipxLM5lqqEFyM6LNgwkDQYOAOYGyKqJnB3XdcWhABqG4j
xe5c1cGia/4cx66eQIzYUy08GIra/vsSwZVx7l4FMpFCUSuspUrfRxWc/9qzKRSYYCPgV+9yhJxv
Wl1sxLbNRoj8Weqb3yXFs6C1J7vguXRkd5Zcmm9qQyT1x373nl3OUfFIJvNIMTgF/GJD1fvErAXz
x6LSPROcY87dEhE5Al6ijb1xAwCi6bV+uxMV+EUj4ZwS6hbAiRElO477UMTAsP7b5scLGPz1fIEB
HZRtGTmYJeRo1aPo8Fg7y+Bh//15XgqnbM1BiVilPd/Nr/qm+F3sHS9/AYLlsQn2peTNgbPrIA57
P2IIRuVwFw8oMrfVqCOTKHVN+9ASSDxEimTt7ltZPU8uR8dt3sJpcygtYHTAibudP7m5W3q6mwci
2vu1sMTwu0zCDbk4vvFZonKnkMxAZvSEgo90iCVAAHyU/5F9EUydyBR3EqNMo4G1D6ZGtXQ1Z/RI
bPtKg7Sz+rXtdll/pmDKuT+RIpvs7xcBXpJn0NrXsFmilt2MIUBtbpOG7QyNKufQy78daXff4qqD
/JnQm4eCGksIyjpGqWyyboNG3fu/v5ZuBQwaFw08RKDCxj94INLQRjRCd46lec7xXB2yvRRYP8pN
6/7Uarc7Q/IuTPz7VteuGpdGuXm06Sj1gwWjjU+Cs0gBcu0YBocMOKZAY8IEvq5XSU3wcpZ0B2BD
9ZsCiUlZ3prFKx4/eSrAiKxdZy4tcT4YWbGixCmwLlbtl8nk/qgRW/UivD9bq153MR5utvDAGnA0
ROxgmrxxrLzJOCztgWSvKlXQt8VwFqKk1q3fMfo93O/xvsNb1OBGRlWS2JIB9EsLwEOoKCP4l2SR
G6xcKpgV5GZliEvc6mGbc15PWp7nKI9BzymXwnTwas3YqIPituTn3KMLdkoOw+fIEOyr25WDZaTR
P5KpgLBzc4r7tdnbFNibQXHcEFTyoPTyRWrQAiMf8K6LcGG2VYL7NJANunoaQa6Jp2urvUa6ANez
0gN7NRi++JdPiZwvKoA9eS1vS/I17Ss8LrMgA6y06b6o9auCrIkzHaFVWGwGagH/oIAwSaoE7V+r
XoOMHmryMnqtbvrgpEYzIeGTH83iQUPx0Vhe728FgQG+8U0rnKaq8xI4Dqt2I/qWivo+V45KzCUj
B2EQT1YWvw4ema31RWNhLtVY32atEVbtE5VPA31K594F40s+yS6ZU8HJcntDg1mGO0fanfFLcftt
Nhx2A5lgNg/wBGt+qaCHSYqgk21fiF1cnUVoGDDICNt+3K1jAgFPNkzMWGy5lvSEx7RgOLcBHsNh
xRc0quFJ+SESdOH5aWSo8RLDQhabuEHPbo8+yLIUyQqKzLCBXphBAg0wT2amAMSKESa09DQb/T8N
hiFXbShpIAV5bSVt0B/dRwtqSAX4xsZntFNKRJDbX2myhgwjXA5Ub8jXoVeWM5Kj7KnLoLcvHvTC
RdOD0+LZ+JD2G119M1rNIxHkduYM/CQEUHXBvloNIZfmuZkEx56SRAU2lj17eKM/FOaLCslNWz5J
ueIWgy+Baa/o3+zUCDq13lolaMgkRnoopPS4Pb6ZICUy9shggf+Mlz6z29KOCh07UN/UzU+SNGgn
/52is1w86QyMeP0uujbF7bqJ5IaU1hh12tBNVIcxeZiTLCzH2SsSv4RugzJ69Offx7DL8XERporM
bpjnImeJWUt/LQfR2c1+4HZUNroccPvBGc6Nqm7kUpYXoANlGStoBXVyJuSV6FtzM71KkmB3rEUu
DdpF0NdB2xnan68dN1/kiuozrCVkiEOlAvtGNEszDLfZzuyt3B16NOhDfMe/P48Cwzy2xmo0atgE
hgtW79iS0c8hoW5sjOwlBgr0vjHm/zdz+meUfMi0G7VKzQzGxuSXXZyiWfD7a1eFi1nk4eRpDiBp
W7D7SGm7hv5KDAKCYOoqVHCZXA80TMOGpfoYq/71ellgr7FkCOYcZ2QRx+69IN1DFZ/an6W0VyFl
rm1ULQpksKYN2t4UYXVXFw3qKOBxQCYcWaNr6wy1V/Q9IraGXlayQzJFOUMF1qvH3/cXbDWKXBji
hjmkkl5lBhCfzfR70D3zmNKg7d0cLej/myFut6XFPPVLhxGl32KI5bizn6AJRfBMWzvoAMZA2hSF
THDxMve8OOjU2korrcJopuINbexJe6Lx+/1xrHogipYMUo8DiKdpsMt4qqAkgxt/ILmFp3iiK87q
ilwY4MYwACyTTSoMVDvFh5yjB1VFwf3zoz3mZpte2OCOakm28qnUYKPcm+6r7mZ7ALX3T05QbX+D
4d2LXBC2Bo33i+J163m291UL6+Bd30qCL1ldsIsP4fxcXtI81WZ8iGbs0u5BHkO5frm/YB9vlHuD
5Vwc1FdN2paw0RyhGNse6kP2Pf6pvbeTOwWgRQ0Hz2jc6iy92Nva7wV0BLykM3wRh+fFEDnHZySL
hbLAfB9YIfzeW9xiD1KCAiS1B92VXMsrQyDmiJt+roLGTbAxGl95TEJlQ78vn9UfxQ8lUHYq/nJ/
ZlaDDCA4jAYAEAaeC6AvMi3tJQ3B+rvmG4A8HpWtubOS7f9mhpsAM5WJSmqYyfJ9EZ+08b0BVQzd
avUvoGr/JQJcjIk7ZpepsZeIAcuNibggpwbrpTdqgvLMqtdCKgcyfWCaBpfJdZjRIyeX7B5GrPgV
bXuuKX1uG5FM1gp4AY5zYYXzW6VA23aqAq1uYW2S3u+jraYfR+PbYL2h9Fp3tgdavAywVbB43l+y
1SAH1TE0LAJgDaqB6wFq0LBMIEiHy4rSTxuyaLo7243iK0VTU7e2NREAeKXnF4NFCR6v4Y/zlot6
uk066IDbeJvri9/X6CRycz/rfUM7jVXv4vbpNbjsG88ZQfEmA4pCF3jO6m64+AIuJiogSQOhKb5A
9kbjSwP93JRu8j3AG1Yqugyuz++f0XIO5JjxiJdEhJC0gKMk/j1lL1IEDpD08/11XLviguhDYaQ+
DA/C7wbLALavS4uj8TWGALzlt9YXmsxPBnlUoQ6u1iJ9iJWGfFB+41RkaSrQ/vOqCpNqgCcpjwFA
cRp9344gde20Lg0S6MqATiwrwA9lLiGe+Mmun8s4QPOetHW6tn8cs0rzmFjAfuwi6VPpRN+pVfQo
lyNjbUDEx6PoK3UpiB2CoejRX0R7e5/FjQ6M0uScbCVxDoCxkt39SVxbLBD+g64IoGYIZXGtWjlU
IlpASPOjZLchsrHQ80m8Ts6Cxv57JhPMHiSKPnp88MpVr/cd5JTHzATb69HA4aQ2AaG1K8nh/fGs
5m4YMpJ1+YArnifBYE2BURsjsEw/+zf01pcbFCgn3DDBKdsKQuXq5P2xxfNKlV2qJ5mKXYXEPK33
Rrk3lJ1siFJ7ay9U8ArhTob3HJrWOUeX9cW0CMPVL0SNvGWciV/ZwzedLonnlOP3NOvzUGlyT9cL
EFIOcyCYUxYR+UvGxQfcjLMaOvSFAGVe+UjjoP/lk+o5X4YfZHCl0R/+JaMDaiPIhkLUCjgBLlip
EP4rCcS2j0W+BQJ1Dg1HNKLVKQWGGnwsaKtFWezaFxPdrNp6lBCjGh+Mbgv038JcP8Xas/0lo+7w
7f4Mrl17GWT7/8xxp1065Qnw3AiJKNL/avJXJRo2RK0Cs0j9rhNcypg73KwWPB+VNxP6SjzJwQQR
oMaBRgJoYKARGko/83Z6SO2dYaePQKl+mcBX/w/DY8IU8E8GGeaCyBxZ9dDGQ3HMis4n9cHs0V6G
FhBU/+JMcJKxxb8ZHQBHaDUCPccNtXjTZ+qsZMDAl3UT1lIVyKWzLyvRmb26YhdmOAexFmSlirRn
ZtAhVMabATwnQBb5arTsEwh6C16Qq2UQhlhiTYMWK1lde6QcR+D6tNAlpJafp26bgsCyoc1Wh9Kk
IXsNLTcoXsX1167VBabX7gaXlvntlscooZplcRyIDzJxH0prBpk2XSvtsTCeMz7f95a1FQQfm4rq
MC5EEJu5HqmSS6la62idUNpnaiYeTU7QJBO4ydr6XRrhptOcoKtgRXCT3NrGpeKmaemPvedkm74Q
YfpWB4TjE7pt6FwFtI8bkNmUeh8bQPyahe4Nyky9RQL9JWQ1RMNaNQWhJdbjiRHw9G/W0ipWP4xw
S20wD6myzH4p2zsVgH3BnmYOzu8ztDGwDkS8BFCovR5Uqc3mMlcRUL52BdW0ye/jzzIoyDKR+vna
kOD0GAt8AVGLc4eK5hCQB0v+cc72JQh1IUL+L0O5sMD5QtfTzp41AKXj9lRmwQCN+mhHRdn7tW10
OQ42zov0TJrJA6ghMY7ECKUFLPvDWdbd+tWOaGD3w6f7m2h1eS7GxP5+YS0GI3xvMUA7noJTsCQa
GiV7y5sqKw51Cw+q++ZWBgc/gFarguZeyDpw5sx0NKB9gjOljSd3Xvaj+QMkl2q3p/VDkQkCxMrY
kPQHfvM/Yis8CZNT9mU19iwg1du5PaIfPDYjb7CD+2NacTxUcnD6A1/5EY2upzBD+wOhQJUdZXRD
G7ZX93tDEm3YlTh0ZYSbOBQXJkNj3QAZDfrGm4cTqLZpDcoVQRRfM4Q6G/R7GX0fosP1aLTZWGYn
w35F5TAmeiBNb6aUu735BrSxwBvWFgggWwC+UdwDYJpzdVWdCymNJDShKJsoC9JyD4LHRaT4JrLC
TZ1VGZnSLrBSKHuDglbIVevnVHTZXAG/oH8UzJVA+iNPhAf69cT1Ug2ulCajx0JFUVf7ZNvIWPU6
Tn2rPDqtftTadwmAMxm1bKLb75msb+JNhJJGrBw0KioCrGVGwCUDvAXIhRjpAvdM6ujcUR0NjKhH
BfEUu7YNGKnUnJSSuDF50nNPc/x++EocCuVK5ff9TfFBJ8PFfZgHLhc4YGhVGlyw1KVunkgLQDfN
EkhA78dxV0uHJpZQ8hueceqEpJ2Rn2m9Zuplz6Cvo1xDPeA0mSBVOBjS78gK+2wz9g8UmN4Rai3a
b4qkhqQeEnVTdFCuFpz1KxQ5oHNgYAN0RsrAFHNT1hSy1MdLC+g+RHMS1E5Mss0d3UODT+xZvwrD
rcgcSMriWdLg4qsG2S2Th2w8KVPqttB+wXP1cWxFL142VzdzqWqo56MtG1RRnGvJkzngzQuQtqSW
JJhwSd5Uet0JysYrO9+Wka9HK7vGGj3Y3y+OAjLpTexUCQBp+V4GsbH2He8lx3oSlcBX+suB80fi
jL1jGP82Z6hXolY3GrAtOC/xuB/inxb9RkGMU2qpl8t+My6HqSWPzve0+Q1xMogev/TQVMXZZ8nZ
Fq3pgnVfCRCsEIKWZICH0NbFfc8IV7AAJWd8/JnX5f17v6ibJbXOYyUK42umwPDIVEjRPYZJuJ7j
IUqWqGZaBkWS+Xa8U43ULafUc6gINbFuCQ8bNOxgSW9Iq/QlsfUKsP+vnbMZ64fK/DqLgE9rVQMw
dv4xwl3uUMKV6NjXgPmrNmSmHE/Kf0g29QxiPFjTr3aTGsgmzENoa91LHLV+DHElbQgJ8sFYTiDB
pGP390A6yE6yrlaUtljbCrecqWSb0HsFIHBpvipRmIx7s/o2idrXVvbklRVuT1K5Mjr0CKIlYFNt
BQ7JvpDb75BMBJYG7XhINPEt8oYytEsXAWLbtXs0ghZ7wzk09uH9foheubcgzKH7G49EdOfy+esZ
9Eqo7YOADnVAe6lcYLnc6PwPNnAcOiju2EBac5dyswHSH3o1yJGrn4zlWBB0AYvaCdY8nXWX/p8N
7qSZ5byI6gY2kNwFYFL30izEXgf7pePfH83amsOtcHsFogu4Ks6zECiGyowBBk3KBz0B/zgRUe+u
3I/tSwucV0UO8PtFAQvzspUnAKqcECxQaBtAY4RhCIazOnFoy4bSBZpa0UdzHYwgi4yJGwATSs5G
Esw6kqn7OLg/ZWuuDJYB/D7LdoPg99oGUD2NOkewoXy17B9Q/Otfa4KOT8GtdXXeLsxwqU2L4ulp
9Qxp9yYB7QmdQbDBy59k69yKbgkraTHcESB8xHA3wHxy7laqlNgLBW6b5u2jpbcvDpEfchP1Fzs1
PymSvEHvPhpYikmwX1eW68owd1uWwAySJxUijkomv9VV5PdbF1Stri43ggC0NkZcY1WmQQAoN58p
JpCxI9IAftMFd8ZF2Tnjr+qRSdi9anLr5aYa3veStSsBqgb/Nci/OpBL6bO8w5UgKmvlybA6SMZr
NHsgU1cERdOnYZOrHXTzFHRPRNCA0oA68Zypmb0ERGDuOCRDOCNh/6kY88REg6JBy1AFSWQI0bFJ
UJBfS7JdfS6/c0C+qtkEBKx2oR1j5zWuk6cUkrJadEgct0XtJi2I30+zaxt//6h1WOiBQwOUdSMP
kaEzMVNjzJSBl2CnzO6g/LBllFdNSRC7VRacuWOIqQfhSmTbCA8Ot6kiSmurUnFZ0VpQDNeBnXbu
ZNg+yFKhW3rQigOBFh1qgl5r000au4oV0vonTbZd5PhytXFMr5yQPgZJ+dy5qVN91XrRzl9751x8
5Q07Zze3JI/KHv0oRTC035Axc+f5cdD6UAJJLoDgX+Jx+UqbXTs8aH32dN9zVwIPMO0f8pTgH8AT
/Tq+qUsl1XGGa1bOmMOezYh6EnRGh9klkeYD1vo/2uM8L6/GTFpGrEmXHNFj5GqjviPOruoKd0Dx
T/onc0DjgSEdNfyPR+/FmyCRYnvKLEwuKEpdyX6VtNY1rdGVIPohqZ960grOpA98+Y3TfRCfsPZ8
nOvXE1ohmFFjhriMMaLqO2RoSUwTN9a6fSOZfgW6PY1uZ/rapM02H+UwiSzPrpfXYo52kXIulmOl
aSBFTh+7MiydkGj25/tLvhaHNaSVcBFAkQLaWtdfaJs1sZoEbTTqMACfIaGxX7W6sFLnwFy0WdBu
txaKMfVs+nHVBgbl2lpcWb1aQi7hmJVloOcapLyw2dFTppGnujXctlV/L9Tc3h/jyt2QrTkAyoyw
EetwbbXrKNiYgBAGcdInyaLuMm2t5et9G6vziLZd1t8FbDyfMCnlGv34Ne6fVvq960zW0cCoShOR
QsOaHTwEQAnHcCIAC16PJSpI8x8SWTXdV87sQsfUo31oElE6i/0Q77qXhrh4KamtRomJi2gb92FR
k0+T/QwFk0HvNlMTBVpLNvdncOVyBU4rgKfQq84A+JxvANxSDt0H+jd6nYh+ovpJHrzKtvaFKqK7
W7UFFlZUxEG0BPKy61mELv1AOgXtGHaig+N97IMSdKWV89BlyRbKXSK+4tUzFkmI/xrkXLCJunwu
TOCpk+LXIoV5rL8q8g8oNvhl703keUl1P8I2BxvxP8yqiRIko6OAiAn3ZqG5M7SQ1UVfOfVzV9e8
OfYL0VNiDTrr4PWFZA567sBXyq0dqJiNNtUB9Wwsh2wHicHi23rxraXXUV6ypQ01o/xAs5ocTLOe
gtQenmOFOC9JrRonBdwIgtC7tucNGf1Z4N8A1zWfMGytIXbqfARWvkWPhfNuN88TEd0sV5cV5TqW
zMI/aHi79qO6s8yh1xQgiPTxYYQgYTlZvjEUe4WY+LfbqInjt5K+N/rnrFvC+2u7Pu1g02H9F4im
fFMpXTRqTaOFhwLJofwWqYNfz0keyFWMx+NYDx5CX+fpGY38tJ9s9DxN1OtMPFyHvpKO8gJp4fvf
tDrvwLAhx2QiB86/KuViKvPEYDgyCCZnqeUu81vWi1iu1/YvVtZWQDjIxP64/Ws7tO3LkZGOtrW/
APwRyGnluFHSp5u6Lx7a4vn+sNYMIskFP2I0rjjJrxfaMUFWPAzox2tT81SM3xQZrc8nfWn2ZpLt
7ttiH89H3ktbnFMtjhlNC2u0amMmDKtGUkBm3RIciqu+C11IYBnx/sermZ00F7ehUrfzkTjYs6lT
VyEIa9Igju0oBCcclFzncdoacj8H2qTQwMwXR3EpjZrjbBfm5v6A144a1hIF/QBUnbCe11+ilc1s
DujDPupLBR7eAYBDAmLscCDZ5OVa3EHCwPk0Jt0gCBJrhymugSDAQi+shVfItWFK6lhPI8z0oL03
SNg7+qntU9/+B8wz8l8OzCA3Yd4oQVRq1k56hAECMoRLjq1nW9QJar+biehBvzokZNpMQA1lsERy
8X4ecAi0FU42QwO8t+lOmQbp3+wdz39B9Fnb6UiWAorE5KkQ9a8nT6/0aGxZw0LRnNGk7yZQ+VKL
+R/iCYSbNDD/wjOQa762gpZyEMUOqLGWuKWf8Fx47bTY2i4OiQRZl7WZwx0RuWz1A5LHbXG1jB1i
2Ciwpiyc165VPkz5TyMWPLdXp+3CDLe754UOSW6D4hEVXDV5J6PhOqKq++pQWBUAxR8IDfCdRwD6
Z90HftFpnuOo8kG7Z0FXLi6+39+4q2P5Y4d/L6JYRxub4vhL2oYJWccQ/6gyQXRYC4d4sqOMy2jQ
DZ6lDoGpynCQIBwqGqiSCj+Cs90fx/p8/THB/n4RCsdZolJHAcKsog2NbF9Xn9BIKP8DiBwPgz9m
OF+2cf9r1AYjyYG0UF57Z9dEv++PRDRZXCidmqYvCTrKjkpsu1Jde0S2BEFzfdH/jILb9xGQKZJe
M2psxQKXYxP7NprNwBv/LwHGweUGR66Jlkde4wPoc4dYEQz1ehZq6nctQ3+M/X5/wtaWHuVB8JuB
0RFdV2xCL5a+NGNKshGQKGxHx3prDclFu48/pZ3Ajdm08Kc6Yx3D49cBUpoPl4lZzdHigCDQxM0w
f06G7+ivL6E0EktfmokEyvTXVxbgwIGIAnAO/9/gEeoMKA9rxObMJrR4zE+L3boyAZZfzXZj8+1v
pxGNa2h6+aCsBHCA87tsqkE4QoEXaCmELt/n8liNbwRcWffN3N4UQOmMVAXjF1awWlzwlHJ1WdQG
CSp1kwRw7qAKFC8X7KHblYIRXOfRBgENG51Hf8ulVThOA8TICH4PU/ZtuQibocIBN4P2yPRwgkBl
ed7eH9rKfYzRVYPJEbSsFrLH3L4ytHEeixipeFDXpsnG0N61MUpdgNs8CRQ4mZ65U1J62TIf5eiv
9zRsI/GIXY2pRdf29S5IchlZoByVGhyuu0oDTfQ4oXVUtAduN9u1GS7O6mXS6XbFHqN166ZF2CHn
bypn0w7vzyULpNd77doOF2hNo1bogibsoz0WQVYDfjueRq3zpvnTKItkQm/jITPG1A7hMLg7cDcu
pV7SVBpj3LjoY54/Km0HFoTj/QFxNmy05aAlFeUL+CVKqXwPvKKrbawWaXLGu/IptZOAZN9Bcvbr
vhUW6y6mjVlBvMXvg3/OBMMDdwMqjKJ2MhQCzhDF/CJF3YM9ohP2vg3OBf5jw8aD9QOmBzvXnhZp
ykD0SUrPTZF6Q3woxr3tTH7zl1DA/9gBLAOkkqzOxOfJJC3qQEaYZ+cOFIsTiUM7gWxEjV43wX1u
ddIuDHHbdpoIVaIqzc5y9yOir0vzen/CBL/PE3sM0MwB5rTMzkCv/3BkyXXMXtCxwbdi8ZPFY3Ur
Yy7RTVRk58y1T83gxfgPos2hOXryDvwzBqMgF3Xu8k0pN1a5YB7VRi5pEkYGAeZw/h096Tuokh2j
L4vgcFrZPfCB//qCzu1QYkqD2erwhQntPBBdX9wu6cPJAS7o/lpxJ8f/HxEesVB9Zuwe3AYCYZ3e
QW0iO6e5p3p26qqj2xSufqRA4Ahs8cQUN8a46RtigE8XCLmdK/ux+D4+SMRFMiR3fIg+7BHrTnQz
u34vOKbW5/LPEPm5TPRZHaU6O/d6hbp+va0KdGhlfbS7P5XcSf8xOmC3HBWs0Vg6vl8jqoFNqCLL
fs4j9WlBJj2qDLfXzP3cPXfFt0QRiUas7TMV1yUd2R0NoZYbWJImNMp74jxr44sCaR7ws94f0aoB
DAQBCe23AI1dRz5VHlpTJYPz3DpH3X5cwAd538DalCHLyxR/kO41+Na/3kCvfWNF0XPZqV4EFftl
dpO2CHtkAqZXvZZFLVjcMfuxRgDdAA+PJix2dbgeEaiBF02tY+kZqb5idk3w4ffJ52b8DGnuXdG7
E3qr+xenDO35s5y4JehbIic06spLS0GUvHVLdgADxoD1Q8/NR6y5vMaXQ1bW1SQ9oxfH05opKKAW
66SC8hWfcMWIkSyCrgXTdjaR9GVLcGEml2qrjmhKzocf8zn9apj7ZWNMQblLfuqR11bYcffX9Dai
fDT06EAEQdJT5vsALH2memzkydnsdD9DLKmXDX3K3+NECQkNE5GWwkpQRqIFSRAklFmTA38HsCR5
mmiGm0apGZAeKDa688VBFsQ3FK9X8v1ixSeIrAmGuWYW2mDIQoJyj1GpcteC1NLK0uwhedGiJu6b
9lKEhTNYQaQ14zktarqzHJCOO9UY77KkVl6djIpujbc+ZOEb0B+JZD6ganxxUhoKtOW0S3KukhmN
1pKF7dOV0q4yotq/v6y3OwfgV3bNAhcfKl08ntEa5nFQ5JSerRfSuqAETc+t4Mp46znXJrizSOuN
KKcDM6G4NnDKvWuhwErt52XJDznZorskuD+oNYsInR9sXdCq4t+AA0kKG3xr9Nyovk3cxUHj7pE4
rMI16Doq7QKnEdljf7/YjJBiULTMgD3d9gt5ceMqUI1gyfY4G+z8k3q+P7yVAxcJtT/j40nrorxa
kiyBPdDf2t13s3GN/hAvAK5U26L0BnRjJLsObetao3vxM1qGC1FbEA/qRgBiOTAVZxQu6OCqYT58
MeaizeUhsyJ6RkEC7A3N/DBI3yNyUvpPRXnoq59t9QPiJPb7pDx3EAOipeK1SQ6Nj+SAmjtYXor9
AhyRYGpW/BmfhaVHfER7qsx9Vt+ggIfzAZ9V+BI5mvax+KZ816Cs6so/yEsLMtCNcRp3bageF1Hw
WPEDhh5iGxfTA4TX9ZykXa7UlpmWZwVs6x24BBD8oTeCK0N2rPOTJdhYty8YLMEHoxPSOIDNcRuL
9n1qNppEz7FOP2Vn1cY1qHglwrwnz7z7sdbow4FONZ5+TGHrelxt23Rzqubleey+6/roOtFh9LGv
iuDbex0470l0yu1PrXG0khJyYmA5ub+qPHoF7HQIhABpQL6A4dt5TvK51+TEbGX9XAfVsXzId/qz
+azu0x3ZQ8fl2XmLz+MnYxOFut94zs4UxBM+I3Jjn/Mqw56mukCTypmarTu0qBUnLhl86Dninycr
UaFU/ujMFDK6kcD2xzv06i3MjZ07kJqK0AkRXD+rHt1VYbYvNt2BbtGDGk6HaZtsyM4M0y15NHbq
s/YEarQQYumbfCMCBN8ejexLGEyB1fABLeH8bazlBYLUmAVTOenVd13d49EE6sCdIW208twZ4TiJ
qJt4HNrH1IP2GcVzNFEgIcVdVmuzqqY6qY0z9JLfKzRn+cWJHCH+8RS55WO+ue9ptyuNiwbukbjg
4JbD8ijXri7Pttn2qmSev+aP5E2nkJp3zcfqhKfakvqy4Bp3E60YbgZ5PRBkAOYG4MK1tQzpt4zk
mXNWnaAfdrl0qHVvRo+IiG/udgszS5BtRCcOu77xO6gd6hYJ+dw5D9vhMHyhL/VJ/RaF49HeZo/p
pg3iI/2ti9Amq+O7sMrtm2zOkVKPYHWO36NnaXwH8sHtNlbciOI++6WrXcKNj9slRd+Qdmoxk1Xj
R+UXKG4b29p0+3MjH0HX4syf1fgtNnS46xaalRlYee97zs2bB09tVlFFl70B7Qf+xR1VcmrN2hSd
e8NNttoh8wjZPJiv962sDPPKinrtMEoeVcW4jNG5cMMv3v3fvt3f3BC4h6fdl5Isz/jx/mE2XOvx
0/gU9W7lqlgygSn2U9xyAWGFUA7VG0gx8S1hdZ6qkzRq0Vl+BshW+umE9CX6Ju/g+GniRV+cp0UA
ueQbCSH5hHcE+FlAoQnAH0hprqcummWi94ZCXqQtOSSDPx0cJ5j2RfjSb+Ufzcl+KL8YvqgZYG1S
0XOOLCbQxXjV88AcY6yNJdbj+AVq3nittN6YuhoUmDS3CeqwFZyUK14IpBGqEgiY6A35uDle3Mqg
buXUI03iF3rsN1bhjprbPkbQ2xQk6m6uHlg5XLNY47kFsLTB3XhNiLQmi5RleDSgGPCrHF5mqXMh
7iLYVbfvXPCLoHAEdA079hGYr1etKSPgQts4f0FPiL0xfzeyG3+J/x9pX9bcts5E+YtYxZ3iK0BS
u7xIdpy8sJw45r7v/PVz6Jm5oSB+Qt2bZ7t02ECj0ejl9DcBt8EhcPzf2kfP4ee4WUIGkTlivex6
mJ3sxWfpV4runW8j2FbRbUla3iiGG+PIADEKqXZ94YkeRAs80hPt2agwMWZz/6Dd2AsGg/HcBrk1
YglXzLmdCPZ4kSru7kzwM3XrkUQpQgU/71+yU0VDyzhF+qZ5s8BRgdmHqGLnEcffRogZiRhD37qK
61UjIDv7Z/cSyxRJzCd7Ve9c+vHkKhxDdePRM2jTHs4ENMV2BIkp0AqoX0zcx7Bx4O2NR/NR5WWZ
l7CQAIafixQpcorMYkpyYxZSJWOvMoJmYgEhFtCr09VG6Ahqhe8rxk0MENYIvsBXHRkCOyzbk98r
0dgh33xeCX740IRdZYHBkjcl6VbFYRqQWlHNCQsN09fL54u1UHR+qp6jxGo1W8OjcF9nj6P6dF+a
WzUHDp57uE3gtYFY5BpH1YY4DoVGPaPsWarRQSbQYPX9Psata6hegzD7kySjWhRdr57foneoQ/Ds
O/G39FX/1b5H3+5j3T54vrDAsjSxBcA3ZLBSUcaMY2lUz7XTRz/UH2lL8LA2lV+J+xhFWw2EOnG0
7xKqI+YtPcmyR0rwAG5NjeigzzzEvOnVizuJcc7//4OYY9dhdlc4xJJ6Ll6Twc7ykITgA4xlR1S2
HNknpbjyDSbZUSI8dSlMNbyTgZ6dOSUfG7TCaOp539E3k3ibH6o9YhiKbwW0p9+ry/v750DODVE4
Z+LW8l8DTwd0BuwVehrVvqKeVy8oH1pZ4bu39TkG+fY9cyUdyN2vQUTQghnGKAPkmJ/z7U93G63N
nbA11yCqc+4v5W2giAFjbk9kABCehdd7bsuNiMDQg/GseGRN6l1w0In32J501xJ467h8Uv7ZwZtj
j2nE5iiGWMjoVQEXmUoDW3oyjsIRAVX7vog3jggjIXOJmhg1IIWwCmereNq2rwInxHLrNTK/z1gW
Q+qbqHah9/JTUtBQtvzHIbGakXrEsCucysQCBfOvcbAxXeu+aEvLiMsAow4RBEcpBDvnIFeEDjld
XzuXBzC17t1DbbsP0JN1tR/Wf4f15cbOdD80s6TQNVc9i+v+EFrk16NGSzs78IbQsy2JKGNBiOyP
UF9Cz4AqPxhVITBgqs/lxVFqUu/F7+pjuq+sxloRhZYvvm2C0+gR/aYcIW9eHQz2ZHlm2C0mmQxq
Yqrn0re9vfv4SMa18APD+j7B3e9PDa73ARcMypWsjHIWqOPE/EUsqkZGR7TbjbkuSWTdB1nwiK5X
lFHRJMdg46IX1HNHw236WBw9zN2wSiyoQtsXf9d8qzhGbOEyuJKLuZ3Q2FSmbgHFXK0zcuhtzpme
PvjqAtCm6C18IBFVypjEOS3rbJvUqO6VPlT1s4+JFFL+zYt5p3ra6BsEFHpPY/JA48D2ZARmnEwv
ROOcv4mfhhOGOMxCRQYnhituR5bP85RvNEFTkGRBDchUm4YiYkakMsi0JFAk71KB0etSZggVljjc
NPWN0FmVqHTAFGH1uTV9njG+MZATMnw99P6BNwKztq8X01fA+T8mvXcxsu0KL90CrmvHHcw33VrX
CzqhIDQMjlI8c1l30nU9Pw9DyKcVvqMEoCcNMPochQdrtRq3uhFZ8VqqeY1aS6uKcklkJBFLUEE1
ey2bgsKaWofvc0HBEB31I7JmFFNiCfgApfCXEo+c83yj90iWI74zxT9hjjHT+RqvVhS/BGO4fxl2
ou3tvK1kd5wH/G28YMKA9iMAOY2tYnN/idAHZtCq/sXfqrv+0O/1bXVQndDmlvktaMYVErN6rlJg
PKyq+ZfSETbCBl3Xu+JYbiKa2+5Gegq20i7clbzagFsHiBGQWcRIDIOmGwHb7fzHYKPS9FF6+h6e
iu3K4Y1m464mo/2p34yCgNLaS3S6YMiueh4p1vJYbHhDE7hiMTaxkEXPjVyIJWxWa8Pxdu4HHjw7
yRY3/pFHdbyoiDMlmbZ2ZiG7ZKX4cQqxgtOD9C19R0vu5v6tcvMY/dol0DbhZKEOj6UqSBU00kWi
4l/ASG3rO2/Tb5S1+4A4yH2cW38AQMiUobzmawQ2q+8I+md6pJfBJbNHR6ajFVvavt3rVrQdqYIJ
BxnmEnek2bxygG9NlgqORiTQ9InJFsbreg2bDOM33FwOv9Tfe9aQSYk/jbW6D+lfIjG7pfYSaFRa
INVWux2J6+T2N8Wu9hnn3rz1BNBBOhdpUpuZWvhdFrjjJJKCZ9PpR/v4ywF79XFw/GfvOxJjvGuU
t4TMrZYP4SjkNfAGWCqBGnbjNBYiqhLnSbhwjCEYSDVBJYUeMXRQXwsWxIlaoJU+vCCsifS6JZ1W
D5Ltk+KsPt/frK8C4+ub7BqKeQRmwWjEKLkJL4VdHmKnoLH1o3USkmwCu990ORke5YfVQ7HVqLgx
tsNz/+sDbWK8blned+jMOzFMcN8WNb6j28VbCSejPqDtOSMixpymjmd762DbOc1btI1fw5O5VmhN
QdCz5SrV7TVxtSA684b0V8UKHiY+JLdqq0IVOBWe62+/voekPJbrwHFt1w7/dUEXNFlBb/5UBYx5
7zpzZKJExsylDprVOqhuABkI5lWMLl1Z4kNxqN93NHzKj8U3iTez+dawXuMyJyiJ0ymYBVzvXd1J
e1lCPlnkqNitab3GYJS5z/1ghd6C6dQIZCQ/dcs9Jw7vipjMF6vHGBiK+T0airLhzV4fGUEOQOFR
qzgyGlpFHwftwx14xpulMsG0BIgyA2Gu19yV8rIZACKu1Z27FnfdV06+cgIUWDRrd12ty420G20Q
5juZlTndhhcuun0sqOjyUBDzA80cpvIxmjKYtacEcRVf9HQgvdKSiEdpPe0Hu5JzBEYn4iYMMXS9
jC/tKsI87VMCJjaQuAsRUdpnpeYyryzhoa4PTDSyIYo6mzHC2I2wqTQ1ulTKU9/QWkCpne11z4KC
1nnJ1lCC4CbiNmvkdak5IbrKU7WxMrSV5wfdz0ieOfdt4pIq4QUxcUmgw1IXGVUq5aTBUZSxxC5G
XyO+OlpJHGN2ZVu+30e6DXlAoZAGnx5mIIyEcl1rbTeC3lPv8uTSfFYnaZ/Qg7ctfkkv4ZHH+LJ4
WaL6FSQcSA2CbZpxf/MorDFMoUguYzwOMqbce/lvtWsCgTa+kP026hozK3yjHg9oMa/eBrkfdBp7
bnfUpTqTUcpmhnjoVEL8q9L0plhzlmISlVW7+fcxSxHo4eB5RZ1comzfp8PBdNEQNoKWBjNe5fgj
w52ggnd18ApLefF7FGJ0nKj60tEydTBgoEQYFJZsnbAmBkKXjHFyyVfazuzbs1CpvATfAoYJ7wtV
PQqSETcDLvIkaTzEgZPLCrMh16gy8jAzoTU5Gry02SY6d6cSIhgt9M1f69XUoKpqY5JeSqu1RkuC
O7va6paKEnVzh4T3RudUdtymxmB6QQKoqgqSzjIaZq4RUylRBVlK00tFCsQ/Pdukj/Z7vt4YjzwH
c2kNwZEEPjEUSOHCnP4+c/s0oy3y2s1QA0YfefHV5ZWb/Tgjh+n2RjqUeXpxq6Z7MIVSftOGsHwS
8qah/rSzRJqotYncGzl0Mq8kn8gojFVoryMmsK5XiRTTKo+nWnDfBOfV/YNymysBVxCKIhCuQZkY
avSZL6xdY/BAztJexJxO/Z9+GXS0GJ8K73cdOh3Kocznrt2GcnAWfJMUjW8N1cVrfNA9rz3XUgTb
VFDnUGAOHecQfxXwXB9ifBuiWMiWoxYRHW3XWyOOYhHrQtldhGJTeJKTuz8bsPTlIQYnddQdQblU
2ZFWkMRwAiHYui3qtsBvkGD2SkaTt958q4UDylay2NE12082sf/ZgAZv9YAhUDb+uymPIUgZWxSZ
g2zS76kOTrAstwVEtEQk9fI3QXUq7VjklSW6v1Ixs/1T8Dtp12X0Uw/fzI5UKIe/vye3Vxho1FTs
BvoI0QbA2lYY0TpE/393SVCNQFK91W2xiUVHDYPPSgXrSiuvPtpGiOz7uF+3PbPeCIYqaDxAOAhx
PeauxoBUPcA8XhQD9t9crd/2ooOZPFn6PGTPYvCoGCRwX83+NRDgL/skNyU7f1B+6ltZ2IFp/Bwa
Vrha0fDUDzT3qCY9+BUqObfqXl05mm5JxyEwLHTIGgM6PoNHGUSSoG/LS9IfM33dBrRQXszfMo/X
5rbcdmJahFjgfQbf/4otaU61qjPcUuguYuSjwBdjjtUHU91UOjXAdz0emwJzXgPLeNKovte8s24c
i7InRrhenZKJd4FX66pMJpNd6vkXMardl2ofDb7bXdoAMzCdrnCi4jEyaeXVFFMK14N+wCQcZEWy
g77V/XdMCPdJKTxiXEZSvwmthZ5td7WBMh4H3x4NS07AtIRr1ZJQuOxuohjzlnQ61HvPqv3H+4py
62igvF6SETIEJTOIN9h8R4SBT/0o99FFI5Y72EOPl6t9Hoj26HPeMpP5uVonBol5P0WyEajgV4su
oGTXtr0mSbQcwYDTgWSfc+xuXhYTFOqqvqY44aJjLoLCXbVxMY7RJSLgTcFsQZTJlAPhvZFv7psJ
BkOQEVlGbgrsX9dGrVo1YYwKbMBgFgCFh9RQeVXzbrWvmDG7cDAd2CYDeVmDfcFIppwnhlxll6rs
hU3qqZlMczFwo7VU6JlGs8FAL09cq+V6jBuw98cq2MVpFw0RKMQLEbVPAtiac5rKK22gqTuATdz1
jQ61X3lQheuwaVrvFAiC75MeLTsSURRXPhe5YkI1NRS400QfMJY9b0YMDRH9qIOVLV0TASlf795j
EzT7TjOmvoJJPkL7I8jCQqBiORgCx7DdXsNYc2Wa2Y42J9SWs9wTolqmXWJK8aV36m1xUqxq7TsB
UnTh6V3dxD2GZnJOyI3/ySAyuww6qXZsPXj94OA7HANll3Q02MLAjU5NBct95tYXLyBCSEwtQDwf
0//YapFmKDGFDQVReGecaqerHFQXdwj9OVVr1+mruq8+fLQywA/miHoTx8IdjVZmdDNgOgx4ZBgP
QspX7iAFSXKpbIOou6NP9W1tDxfrPs50+TAKfQXDrGhs+ENSN/CnG5q8fD9/8grKbsNkjBzM7VeZ
uR97OQDctbGvyeGk2CGh/76kkYFhAhii0Y55Xk1y2AUJYWZW5OSjIIPeX65bF5rBYW4YDaTulZlg
W1AE40Akx/GIul1hLK2xCwmvwW3pSgA/Bci08RqcKt0Z69mW4qoMlAnO6ux6K/+uLNK+ghXy28d9
wW68o0muGRCjbn4/hkOXB8nlrSDjHrMe7cThqNptOmLCmOYOoAgUISs2zQ4fCcmdIQOG84Bl2x6i
w/mJG5ddOrFzFPn6JghXRYGeMqAg7CARR9qgvxOlJS8vOf3kPEaXFm3ihECbGriRkJO4huqlVRRL
gZdeBJ+8ZT0FNYVHNpv7O7NwgSK6hxYXEQlTcA0z8mSlqRSq0uAlRdwfykO6bYlYr2nFGQmxeFDn
ONO6zl5sDVxfQUiB8za6xDwS71LHZHde8drAlxZtjsOodBYrvWIGwHGfZFpR/QEJFZujajd+IDRt
jsFos1r4TZPrdXrZuxpBX9dHn3JeUYsncw7B2DUBo15as6mwXPFWXotUsIUfCj3zUq/TarD2eQ4z
reZsV8SxVrRAgiThVt855WFqUtwa5bOakrP/wgueLt0GczRGoSWplcyhglDoRniPAkI/ORszLfwd
cdihGDGChXqp4+Veb1Ur3HF+fdE6z76f7QbKU3WFwBp+Xt9NrPC2Tk4l3XwMVCHFt/vHkqcAbEjU
KHWvLf0ivQwUDidmWAu0sDChDr0y3LjgkjMwl4s5m2Yvtm3WltO+wBFw5JBETuAIFkfbOEeTDdqE
nd4L5Qhlq63+3MKclTSwPN4m8XSAOZxZ3A/dEGHhis/QUbe/zf0WTZmaHZ2HjbyX8bR6vb9VPLEY
H6cLBc3LBwBawfPv5LDb8ETiHBuTsQWZG4uuIgLgTaXSRv2FeUvb+yLwEBgz0OWF0IwiDubquB+d
nuCxzTv7nHuGvcx8jI2MIw2b34Gdo1iX9g5PdMK5MRd9gD+ajA66a3s2NLEgG5gVBU0eaHsoyPDR
ObvNigrbj/tLxjEGN4Q9pYdZd6WCQ2P5NDSfDvaLKJKOqN8qn6SU1+XCuT9vXwrgfJZEYTJtjqWt
UBucvydWvMspbwmXHJz5EjLGAMPjJdfLv4yBRlprRUtntLRNuVfR4EtpTDnrOAUD/rfNRhfP9ZZ5
1UrNSmU6PhH5oexDS7cOL9ED7xDdv7PR1nsNU7tF2NUD1g9hQ3VbbUWy4Qhy34qq7ARfsRN7OSih
e3io1ufVo7+nNl0Z/+XlNt8fxhqkeVV3Aug/LuInIZUzUurjYcCzovctAijsrperTRUpHXS4UR1F
mnNFUQH84NOAqqR9T/E+NT6bA4ilbd6Dbhl3qoZEpApNAIwxjTzQ8SE6Aettl9axIklAOOZ62RD9
QWDWL8HQb1HM4vQinbNngdY7BYnacH1fGXhiMMsnFVpXiuCAgFf9A6F4Z6M8/h0A40qJeh8gagKA
ZCQxScnqV/hyH+F/WJx/FootxzAbtMsMAyCO3crS6XiyldTe0eFflwx/edN/cCYDMfNBXb+FXwX6
QsQIxFcQAD+8xDbnbHL2nKUuhK6t1KKGVnXUJAI63Hp7lx85IP/DZfsjCGM5w7zVhtIIYWKc1TpB
/bNAonVlhad4wzue06vs1mj+gWKMZtyViZLUeBqGh31ja5iKRlr6fTymdMOLii0bzj9QjOGUirrt
Qi1AVm/3FhD9zBHltuqH2X7mxKdmFUhlg72Rqp1BJNmSNCKdhBNyNwTcj8QGd671/Bz9DqjRExne
FccgLCs6Rm5+cSqhkpexCLLWarnfTMlEItN+KxFjg2IjsIdR3l03acDNts2QGLOAbs8mzjXkZOXf
hUdLhHR8Ylr7/pjTDcfZXgqfTunYf6RiLISRpHEStJBqQNuLR7vDO7Xjze7zVYGXInN0f1KCO4Kx
lAWIjXUIBwPM3/pnWjj3TdGiNf0jispYiFVhZi4MRHp5/TH65Dn5db7/+4vmAaHQiXJhCr4z21Kg
KhgMEHB/rd6yks3wEiYEntV9kOlHbpZoBsLsR54XZS718HNWa1yk6xf0fPwdAjv0vhTQguR7cLH9
t5GoUK16LW447uHiRv+RQmG2Qsmb/+f1Pq+fOBq7uMuzn2YiUfIQoI6zwgLJr91a28lE3XD2mYeg
YItmN01e52aE5laYMtTW1fbZff5LERiz7KLKDTUyAIgfW9pZNvcJvWyrZovEWGMwpHWDb0BVQbTz
/DOjj50lHkrKkYOjq2y6KzZLUDGpQBme3n6a7/AwP/7qMLAm1zeFWmpkAPiXcROtD5lTru8jLF5b
s4VizvQw1EmmIYV0ibfei0gCbrh50vQ751lhzvMqw7yueHonqevX0lL2K3+yGYHFSwpyBGFNq6F2
YxgVOBbFySPRJaW8l/nCZqPcSNMUFG2AcYbNsyWFiwdFrWRwW/Ayz+jgkNTjadSSc3SFMok5P3to
KTfzEiiVrTg/JbKNtphEg5fL6/19XzjjVzjT32c4UlakvThJg/f/dlqwgae7CxuCAWYockF9IJ4o
bBV9pCqpjxK7DC9xR45RztrzZvveNrGi52YOwSzWOORgWxEA4f5o7O71IXeql9wWLemVRh8+4Zz2
hevvCo1ZMjPPpLHO9ezy5h4dsaAqGDRaeD/l7/tbw8NhjmQpr7o6riYc1Jj3RDlR98R7ePEwmFOJ
O0TQ9BYrN1B97T4h0mihdh5jAy/3ZVm4B+drxkaao9rojGjCAXsyyVpuMGHBumBMGx7AKAxFOR07
lsWsO0kSRqxV8NrZFVltgy1R4C/yj/9SIOsKilkyV+jA3yYDSkMXrIFHi+PThEIDfBsjzr7xAj6L
O/RHsq8bbnZAqxCjE8NJMszecATa0lPkfHKul2VrMwNh3BRZ9fqm6QESkXC7H+zxhDjJy9N9HeCi
MB7LoNWm4YtAKWx1fYz2IMV/kT5fhm8cIN6SMX5Ln48RyiS+lqx5lzb62U5/fN6X5bbaaprxof/f
EZ3gN2RTwVkndWVnqNMT2T1Gp3w77JKTu764VnAMjiiFOHzvX4dDZqEOwr6P/fXbzFV6hc04NZj8
ssJkemAnPo0/SiuwqtxurdJfJ7anbppynxXo5C8x4t1CKXjVW61CRXug4Azpv2fJxBUS7NGmoX4m
O8MudooTZ2RVkuS4Osq7SCXe7yIiZUiSn6VC1IGEb90h9SzP3TReQpVjnJhE2ojv7motYFLbt1VE
/f4dVYdBeanHdZvaYbzFZMGWNy1m4fIFq4WG3kq0LaDmhwlYt2kKAvBSwutXsvI9BhS9BJZ1f3l5
EMxZaA08bRWzm2LiMnX0w/uZ13ix5JVeScEcBEWQ9UGuxfSSleStsGWqeJguiXV84vX2LlmrKyjm
LDS1mmEqO6Sp7HCbx/QNbIglLWI65V2MbcK5Gxfs/BWceu1OmL4MzvwEcHvxN0qhpO/392bJhFz9
PqP6mFoV1yMqRi/jA7L8Biq6fJqSzWu2kZ/vQy04RldIjE9RoHJB8SQgDWuZHqv16tfm7wAYN0KN
tDJU9HFKIon0p/5YcgRYsIJXAjDuQy9VWZqGOCoIDW9Vu4zJ++aTs928szJ9w+xyKrpA7poIihyg
584ZGntQNrx40/2NQNXgNUYZuaWeGcBoPo/ZWrXyV5dTiX9/pUDOfY0QKWO9ckXshPuSkfbSmYRm
FuXcsTwxmDPvFnorrQqIsW8RqH/p/i0n2cSa8Y9hvOnAiaWqVwoR2ZSMHAMSWs+mHfE6MXgiMIcb
LPqp11cD4j4ikpKxVVgtpxJ24a1wJQVzvF0h1TEFaDIfwQ51wo7MKzvnGBCdzTr1UVDJrgsEYS/u
jlPWBFRavfPiWbze1/tnQxeZ8y0iRj9itCfOX0FWhHqoRCg2XPu+kEW7WjHmlOcZaKCjGnvyhreV
jFveoMXBeN1xXKr7dl1niWbQgpYpqQphLlvME1/ft4SclWJdXGi1aoYxflxsLWckye/gWBfcYDJn
pb40Y2arsiRRq86HPeyo4vyY+ip1guHxvOcux5h8pdxnMK5q+JqbQcE04jjimX5kNsfoLiLIINfG
MAOMaLh56+gr8CO0Cg6JgWqqbCTaE+k+OF7QUm01+jL+oDCmvUqVMfBMGQdlYxCrijcFog9ODXZd
EGZnxEVyu12LKCrO4FhEJ329qdGK33z7tN/Fhx0vjrpoev58Dasi8MUDRRAhc0SyH4X1HfXVnFVd
VMIZAnMJZHKWeYULhLomJsa57zsc1/t6vmjdZhDMFYBmyDyVU0C8Ytt0oGS8uZA8IRhvL0RySFBr
6HhcWk5AVgcfQw4pRzU4+veVSZlpeNz4hdx1ANGI35IKLw/zwUFbTHa5v1w8HOYyUJtVFRQ1lmug
P8rRMdEUQW3t5T4Ib8UYN6/sV0GlY1cu+/LgoDbRKl95k5d5ustcBEHb9VHWAcJ4cNp9uOFZNp5a
TSLO9qPSjcwsKuwHGo17qwa58Pn+GvEAGFNgpiPy2rD/l/H8pj03DreuetE0/zkYX4/tmQRq2PtR
MlHUg3t/a5K36NQTpDXjnefcl4SzFV+NgjOgplfQ0CsAKP2VkQec9OCDc8YljtbKzCGvhKbRGwm7
Xdi1JTki1ZBXSqmARHOAntK2pMaTXZLzB68YnqPJ7PR0TfWbqQdyWkTJqkLybdcR7eP++vGEU69V
DTOU8iEvgBFuO3v1+ktaG+vx99/Zl68M+GyT+lVj5qkBkI5qGWi3LIl+L09/CcKce8Uthhi0Kzj3
xSsM2CnZoumK8spzlrLK81uU7TbEBVsP7aRwVm+u0Q7b0m19Kd4iR/25Vzc8uFu2hekVMDtIjCkI
K7ft2grK99YeJN0ODscLuhAfox7dxf1OeaW07y3IKUX2J7pH/2NkY/YBjKkIGy/WQAQwKeHR23g7
9bwiZ8Na/ZcX2x8YNnWrtn2X+tNl/Sau98NXkQo6CbOf97V9OU4zg2F8gtE30rxwsXs9rgbUwX28
uzRdc87UUvZivmlfnthM30UYi8HwsWaoJe1sjC/CVF+EEZFY8uVjSHJYDx53DFcyxlEI3MBAcxwW
0KpTkoXkHXG0wNlg+MlfLiFjMfwuLAY1wBLiVZq8BOtv7yk1HnkRNY7tY3NysSi4RiJpXyW/PfG2
rS0+/6UgjMEwMIEv0XpAHJON44QfaeXQ+O0+yKIYaGScKmtWGIjNHN9VYBZ9ma3gKYDU+XsG8jh9
E/wXwzfDYE5oHgW6IGGo9wWTjyKw5Uo79W3Y84KoixfFH5SbG73QNCSs9cl3C78rT6jDn4p9DY4s
y6/5GQxzQHXMTB0N+G8Xa6D+o0lUWhNpV5829/flq6KFibijafyfjWEvdUxuWHl1BpwoXxu28cMl
E+sYoTY4NLe7U3XZh1vBWe0qYuBFlIOoFx3VnCf4cih39hHMmZ1mvut5MAkrZ3vvCQOE9DPukG8+
EdaJxbtLlk3EDI45uSOGsffCAEXZH2V0y1pSOxXJyGueWIvO3wyHcfODJOuSrDKmpx0yE+Sttbzd
+Pl5fwc5J4sd5VombRxgvDgKKDJSvO7ljuBlhGaU+yiTDbinJqyn35u+C/JmlOSAaIh0GEXzn3z9
2WIxFmJIE38o2kkRdaJaaG7++DsJGOsQyDXamzr8fo9ekFPKLWuYvN87K8Re3GgCH4ZIwwp9pWmd
n54dbOl7aPPYEJY6G+Ynli288jsZUTEBgkx1DTJ9GAmqfjHujVv/z9Es9vZue93NXA8SJQTEz7Qh
/tNrgyZh4cF/zLeluG6RFUbbjnG5v1McC8v2vgurLp3S0NMr3DwLD+0FfAGO7lsclV4UDyQdU60f
iszZdUT/WQn7asLoNK/1Ptq+RBbXii9agBnGpDQzB2jogkjoOmDs9XV6EHeS1ZNBoe//7Z25Qv8u
+CpBHcWyH4A2Kwq8IMiwV6/xBYTLrx4JwJmCq+n+5iy+M2dAjE3T26SpCjGcgAzMc0F3IK/MeFnB
ZxCMP4JJzqMUj9FUhiTBOx3siv7uKe5yyye8KPOirs2wGLvW1/2AGVtYtzaiJ7D64QURWCbPZ1i+
cWYwjHEzx9WYGyFg3kZrPDzqD83hKeOE+ZbXDVM70cUPbca4gmtlq9pxwCCIdCp1aJ3svXuHX0or
a8iI6sgWV+UmD+TG4P2BMybdn+l2FWJcmCDmGR6zozO8gqWQPI7UfZNszg23vHozJMYXKszUbEMN
SCImYj/4loq5TAkE4inDom7PcJjTipGrjaBgdOTFwugFAfec8B96n00DFRoYCDK1qLNJ/qZT26hL
Sqgb2CR1OvkdU7iZX8m+dF/PgZglS1231xO3no5pdAowMastrfrwsyeFJf+CRlSH4lLT/7JRc1Rm
AUWhdtVxwAIqZHxL8K6sQTLfIibEA5p+iNW9ORDjMPZSK/RD0mQXA3HB+LtKK/KcktEuT/mOEyJc
PFZzLMZbjEPRS+sCe1Y78OAGW5pOlVNZOawFb2jFkjmaYzHWVRsaKKGObWsnttwNOjkyC3T91n0b
LvG0Y/r77OgalWJisDdgcuQ7J9Zh8Jo+YFIFVL6ltY0pZB7MIJcWjgfLGFvUyEpGbVaTgRqdcguS
Q0t9V23ULtd2fOp/SK86f7790qGeLyljeqMY5csR+AxxEsaMNK+DbTiGY7517z71kCgzVlTU7OSR
22rEVRzGHget0q+0EuKWWGU0sNF8DwoZcMfmay4ZxaSE//tA3ExWUZJYl2N1UhxHnpjTD4500Gmi
2WQ487Rnyan5s6Jgyb7WHjyzQ6FGmwyUNP6QbY/86qxm6+6fOFo6/c49mRhr0nV5V+sxcMBC9DOx
fed3bacnGUMkuD41TyTGnphjlHtdBqjRUZH+x4AhJLZTVD1ynZvpl+4JxVgTTVBl0S+wUcYqJFrX
Oorye1CfTCQfU9Eq4VeXlt5uunptNu9F3v5r2mrEUTEwVf3iUQO5MaOUsREEpV8NU9GlgZyQgsvU
zvHiT+n93Vs+dv/gfN3pMxMDj1sTvOYLp/rROZKdrv9D/ShoM8GQBQL1FRqcGFGElSrUsdFPeoje
x2nPhKP2zp9iuKSHmPlqIFcvyqbMZqW9zhQqD1y3YCsQqZNCOx619UvkfNxfsUV7Mcdh5NGkavBb
Azjg0f+FUbsk2A6OuZaQfPYsXq3/1wawijhDYzeoD1Q1cWWgYagw+dnvf42vOx5bkrxkluYgjKkY
3a4s/MksdRhRlxDlF55zlj4QcBlZD8+j5eD1+uhtVdXuP8PNztzyprUspinmX8AYkTgQ5aQV8QVj
u9Oy/cv+yTs1RCSnbgu3a8XR+qUbbo7G2BF3bCJDGIGmgXUAgYzmrX6/ryVL52qOwNiPXh16KCku
Fe8dtXWtT43tfYDbmcuwEHMExgcx5EGstQoylJY8kdqMVoo6cINo24S8Hb2ngMakcx5Vz+pfbOt9
l9JPnpVceprPP4HxTxrBMEdPm1wu8A1ECOTK5JPH7c7DYJwRI0gwy2VytZrXbW7X9rtn8cRYjGvO
5WB8j6JK62GlfamDgemnF1QR267VotrkRdybj/c3jicQYz78WJSyZDIfyoMzwfR0QOLjPsb0G3eM
Bhv8rr3MrYYa9yQCQfK7ShKMbsNsBes+CkfH2Vy2PIxy0AdA6aB2IHcefXr6vA/BE4QxC6naVytB
wGJZAZxdEtGRRqiY4tUVLtoD8EWudFAXqhr7JDfDXMqyVswuPxRn3EaP6ua+GLejrafD+geAfYTn
AoY5B8UIOVLfdvSdTnuQQIREzkiJW/2UlpQ7Lm3RqM8wGaMeKrEXGgXuXTDC04zoaNaevFvdaqno
0OLhb2Vk9kousryMEiwi/HeVChiKKL/ETkT1S0vffVvYilODa7vmaOHyDQlyfVnGGVYUVtnbLldA
tikh7LBurfB7RX2RZJdd2HPzH0vuJ6ht/0FiVlRQYYwGBUiaDI2vHY0c+8wa143MbSfiQTGL2Rl6
1ku+PN1QTmhFx8MOFPr8LOz0MzeGYiYRcxGCzjdYJQr2rIo2CBdj9rNK1F+STbvR4ekHD4u5EuHQ
pnkYQ6TRacE4HvqglFNo9fAUoEWFFyNazGnP94q5HqtOSxMwaaLVBwxMip0czBKBgHo9vUpQMrjP
NkiXUX99/6Av2qvZejI3IlhZ+0xsgaqs1lX1mjePq3qtvYjxi9g4iUjuoy1mHxGuxLwvcC4jOM4s
aZQboiBGCl4pD1sH5Xbd8dCjeuy/ZGznMMxaYgReDmpDdXqbm6T5P6R92XLjSq7tDx1GcB5ek4Mo
iZIH2S7bLwy7bHOeZ379XXTf0yWleZSxa0dH146O6i0QSCSAxLAgE2FfvqrvrHu83J6fuviHGUp2
SQvoeCEAM+jpq0j4vAyDej7RnoBueF1u66f0hxIVU3RY+Ts3Bh49vJ3ZnynxlickK8ZkHs4SCJw9
rWqj7IJqORwr9Q65BYR9eHrJZl2rdd/1h5mF2TMyoa/JnBqCTH5rOaPV2c1jteVP49tAYrO2Okb6
evnqK6dE18+4FCsnCh+3+HnOSXks0d2ZMzGmvm32DyoydpgDhHRZM72YxzOmBA7go2EFjVug9ATn
ObLMpy4yE1dyQ0d8QGf+tr9PbZ+lhKuacUaXsvBof5DVMgXdGhWN1+rxtrq9u657q/I7o0AZ9hJd
jLHSgMLeP2D40IRdZ5wQiwfKpk9Yeo9yGShg60rmBsfRBzzczdC4wfA307tIkf85J8oAKXkdTBUP
Whjgs4R7nuSbO9a04WJdLnUBIN4YrwYAuoL1GHQyXpaDNi0MuXuwtiw3u3zetZ++PO7rB/szGr78
TOpglbmbwmCWOiCqNE52GByTVXBlCYI62AEQ0EMgQxDv97esvlTWb1MHqY5tpnYafjszmXvCVt5X
l6Kh/UdgcB3AtLsHybpvLMD12F4A53v6OD1dP4OVmYFLSpQPKWEJuX4RUUK2QC0eyB4G46RaxDFP
9/lm/2rhvtmWjdFDm9ER+F2IvqZMlFfxMVGZ1D0U4OC8Do/Ro25n5ifApw9Wf3MfWlj3vjXd6GSb
nXVyj5nlm4FjbD+uS4B1jpTTwdbYmO9rfIRzj9wow2/+dDWX0qVcTdfrEz/p+PGRfLJu+Upa7fzH
f0zZ6Z2iNEGgdA9Pic0ds035nhJguMePFsfaoHb92tPjdv9G4Nh3eempRMGfa0VcBH7LOErWV1LX
veIa348q6PK//uWF8pl37edOMvzFVAE7mtXYeV0BVRq2ceL4LBomfLVCCGFkxVfylJc6Ql3vPMna
yFh0BOj3941hi8XjXXrfOkgpW96H1wE3dNp70lOrmNohfA9HEnsxC4r/u9fu/77oP+bqBsGfNH25
Y1hmbUokwdZFx1vy2g3J3cp5fpzIxrW//qU6UDd70rS853gIdiQm46cllqpRF3ss0fiZqPhtPMqS
iiR3xWZn33gTuTetu4547pv5cer25sZasN12UmxVrDiW8QlUnvv6nfy5bkm/0JPv0PxMwaNQwDjH
DH72rx1BhTu2nIO/rYlI7E9sAbhODXv2roYR6rdpOyM3iMasDSnUsiJbyyDb0eLeE/KRoGTauBzZ
1g7GCjNSVESWreR4QIOMsuXsbejstxPS22JApPcb5fjc5mYn7h9GgPpjW25mHxTCB6Syg9J2Z7fb
PDebG523pd/qnYDtbhsZK3w3hidhnx4JdRJh+eS4q4BsQfSDcA9UEBKEaEtNt11K2lv1S0AX5Rbw
C/g/zFa0H7GpE6u/Nqn360uKUaLXj7UlnJrcim97Hys87nOvbO3iSXMKs8Xncr/1NyX+7oiIczJs
JAe7RRuz8Hwkl7KNgH0fh9tiwUv7PPDb1tmUzqdBFEy4blExM/ldZR8GEI0Sd7TiDjVtpDSUd96e
9+NNRfrTjW6HJhLZ2ESmmqFVOrFOnrcVwYJpeLPCHG/Qw+twLdk6ygaaamQmnqMmYIMl8uZtXGBB
3GubyLY1Gxnpg3EX7MscZYw7fZfZgPYcnBKl8/RdwQa9mUzWKJjGp7YXt3JLlAwV3+NtaBUj2arR
0jel7pGgu2uxXnPwrQ8F0xk6qQbTe+Pfs83uV7U/VpbydCP2dk9OWJ+WWxnwnqQtZ935u/JRe1BK
AsRVQBpjaZDNITTeAHBYQF1DPfaDNbm8ve12j8V71pjKJrRMvQNuTORoR/g+uzW1EkhemGtDiwZ0
BMsEkhnZO39rl+5pIBIwcfOvj8ESb9yPx+GXIhES7ix1N231ewxc7NAt65L6Ux3IZqdC+WeOtAeT
5Ig8TBmm6zdWND1oEnFqrK6IPzXT2MZHtLrcEPtUk9SurMQC0lePHce/erPHHqddYn11AmCg3Jps
d9LBnO+OkcMT4b5+DGEBHxD44jz643GLf9kZSDlCaMhc9fgWKzAhfVf9OCroDDJ1/CgkwZnPoZW/
zxsH6Ow5/qdg7zPiYNfSLw7F/g/fLt4HQFynaM6VyWBFpW2k9tH9Zaaf8uam2B87E5wCUEJDSXgT
YT/KQ7kxbgVhn5LOSh4/4eUmaL7newCPLQ8fGBQlckk+eFckjTtrzm6T7gpyb3wEOQm/Imt69p1H
7RYrq8vHDjXXXYGRYwsXjSejjXy9S6TNbsvllh9AK0O7M/MDCt4bU/l4S0ygx0r3C+zPrrOaxiRu
SiDa38iEcttj2pLpptmndp0Q4m7tCiDxhoWZ6cAWbznEO8lNSdzJ9CGbL9gq4JGSdv/48ZzdPGXO
eBce4jcrH53Z5XEZuvSwU8H/dYO25mYVABnJmizJGPKlzacaxhrHRX6PHlzJwdUfyWt0XBoyUqvN
iH6jOgsMvLHFUe0i9H0z3BGTPhVTCXMj1als9ICPFDJT2EcPD04EPP3OQe/QbbEtETlLtwbMaH5g
vCC+eaOc+wXvVNSlZmHM5zpoVxN5fTCAYhCZPkGW0r0u5JXmHkwgnAl5cYhnToPnAw3j4Fz/8GxF
9gGoN9KxesZlUbDOV2PXuH5m1y7JUW+wQG/TWa1xpmVJfr0ITzHZCw4uAIutlfgPbElYqSKJkgqI
uku2xLIPxd4PhgeDoNqf8w4sJEbpi1v0usfAw6pumQhyKxWAhbc/NClRJlXcZYEOmkB2z0O4Qex2
iZyvgcEbK0S5ZO368bN+i/rkUSrEuC8RoVj3jK/8mf65jH2ogw6DRqixzm0JwA2S2MpRAXD/QAoG
GZFFh4rFAUFWcE0KOs8OANUIOdxw5uvhIbDh6oiLZUtPe5snpyeXha+4omFn+SD1u9Z2dnGCpKmE
bHm9oJjFer2wImF6AErTx3LglufL0753nNB6iNFHkpNfDwhAnHvi2ltls3sKiQmo+I/J3AUWq13m
uwecskAX/FHBuC+LadWO4O/Zsg73Hzc3bkVeEFo6+4JkNpooHQd6Xpj7fu9bWDUF/LeAWDOKo+bX
5m407ZO9k/cnuAZyG1n3X3DW292n+3nk4aF+SeRwCBGCubp9XaO/J0mvfDddh+OMvgFgA6Jgwbnx
rcP2YA341FdHcRs8GzCsljkS8bDBsLhhVfAZt+n7PXCmEvEsYBn1kvbJTJulbvLPUtzFhaJHr9Qh
zMdqeUxYDwE5bBdJb0z7/QEtMSFBmJZbnWV9RHgLTsjpLNGaYpkIrVSCpxMjt/sN439NyJc26H+k
Uk25RMTHYO+CtX2+/xXcydvnzcHaVqZ+2xLb3ZjkhH9icgZtBapt4wPNjXvCkk3AZLgsbWVcRroC
xYWarvbLoQNRkeWKF15oXg2k/yUsS8XIxA9XEk5B1mZYmosHSy0gDBqedRdjopzV7FmnvGbNzmlR
9lgJ0VcGSLseVjOye/e3T07LWV6/ImvBBVZV/+GIss2TH2XJqCpAeDIPyf17ZqZvmGZgIsCvQADA
G57RoWyzkepNYSigo+HBN9iv0nuNlSBAu80BXM6hJR9bTon9+FU71xlkSZFKgXZNjApv+i1F3g5e
NfiekzYQVlMci4x+GWOEsTHNUQn2rNQnUkb83xmUIsUNvM7OaqYHgzrYISoa38sXLwkpoZYU/qgj
RjsIGN6CP6hdDi/OEM1BNV4RmRU4g6tt088FYaFiXPa1isI5dequC6VUTlG1UO/u75ttbn9cZ281
5XpOgFL6KW1qoZFAQMicbLIKzRZ98yXY8o1tPE2+haNjLS76P2gCH1ITNQG7zqmz42c/4SYDl/pg
AJ5I3cVIjLf2bJv5419x94cS5Uc5bGvtpBjcWf5TPFuNhcdrYnUujwPjGJnJ1RTQMp37/9minR8g
xPO6j8BWaSlkwM5JgfhbHpNKgPDXgEpEGMytOaVzepeVq/9J5HEOMgHMpS+zqxw3pohCbLgLTtfp
rD3FYEn+8EU/xfyw8eUIzyEkUgpXtqTe4exyj1YKcZ9hQVd68BFX4F2/i1FDV4+VRlhGZS28v/gG
6h6E2P7ShMtBTkgYJXbr6p5gn6r3fy1U6j74McdhOh2HOGGHDuZHsErHedSPfzHJv5jnP0Kl3EAs
ipXRT98MLSh2GYAWBgfbtTZMjpbb9NOF/qFEOYJI1eUpHcHRsi/UAHRWj/F0TM8dl+k5H7FSjDxF
hIFKJmWWglKuIOe52jCE5Z47gK68VS1uE4CicHtdQdddwR8GKXMSy2HOhQGefhlmRpJNCszlt4jZ
TSQuKnZNjpQt6STdwMolnJh8NyCjip2/JgCEUWAsEdgapu9EgBrd9LCeu/TAbYObxmX18zGOkm68
SLkmE30ZvnUym8euA2aMGpSWGtq9//WPZQp8W1UWRQReALmlji4bprIuODDbO88NQMJqTB6cWL51
Pf9xRoU6ObUz5jnANvCHJ4OEZjKSEYitAWksEU0yqR05wWl6Z1JdOcgL3qiDlLNUkjMZatk73zEl
3qqCjVyks2Nu3lg5sDNSP2Z9Gl+Mgmq5exnhMRur2KJ1YrXgSiwilB8QVLUKAoA8YrjC2OcvOfJk
rSvb1Z1xP9+l+jLCjH43s0SgUrhf9Z3oerDeOdk9IkdqWRhBtYBeY/GuwWyyX4tCLwRA+44im/J8
OWHImtfNyjTQy/Pue7ef5f5XiQ5AoroT4baTjyradRVe8xmKgGZQQ8bwDNa/U7RzhQ+SOIZdmEzM
Avqe91Yyw8PvCXfKKlwQoRxTNsQD+kFBpLKzo3GUb7rHYKduq41iR3cJZnoXn3jMbXc/IhX+1aEh
6yu/45BCJxMGLVjJi7XnxcX3UP7LSJSxajR8T+0cRJuXyWa0+2OLBi3WeDlTvpQLyzit7NQGpCx/
qcMkwEB+PBkvrBfTinm/4IjyXzz6bVMlBJnDe7C71aEyA1Ht67qyeoXOVIUyd2JX8ZU8gUZ563u1
LTt3eMMzQnkWH5SxS1QhDvgW2ddDfBvZv7lNjSfY3/jcC2lRxg1jPGJc8+Ckshu7sDsbTdhw7xl7
ofJaGH9Oim5oTwNhVOB4hwfMKBNtL+0DlNyOhdM+lgcWX2tJjwtilJEzZvRCyxykJ9wIzzwMyWGr
ofopWA6GDV/l3XQIdqmlwp5YL93WzN8UtzA507MlmcC0+cSstrvwIKEOhSKY7TvHndu/XNeitfTX
xUfSFifsxTJdJKKPGFb4FUkofmHWWRucondDddNJpJCsqN4AMz4WbqKJzIoZzmbNm2lm+zGKR2ic
n0o7Dq143tXlXVNt+PLE+MzlM67YLI2yWTEkqbYtyg686e+UX8F+/K58bmx+D4BgNyYmBPT+UQEQ
JXKeGMTXr5qqSRiykLG9hjrIUVUnpQhxkJM5vD2jVjmQFgXz3Ip2wyHVUd+bzXImdvQg38Bzdfjb
hAx7wyotxpcslH6IATtgVYQ5uvhjXSYvclLAYbMkAuO4R6JcQBkc1dvPans7uhFGmV5QezvFRN5j
Cs5iDTWtW+o/xR+estS5VPtG2ONZJXVm8onFo9kWl/TE4HLV6pxRoYx0kJSqkAcQN2/WH5yZvCAr
z8LFXfcEZ0QoE50CEkrUYxBBJPGkYkgnwmtweODJ3fUjW8mGnNfLaDTrjq/4Wi5BB5jD9+JJwgvQ
vU5h3aidsUJZ6bnO9Kxd1BNOrb/5fEndwmLE1kxxUTZaUjDaW+egMWFzhuCW+37XfJjxhrUHYfWq
/eHl+zvOUuJB2KNm9q1h0O5xy92rTo8c1XWJrRs9RZNkFQkyGTlaXLMzKpHMR3lXJgPSpsAW8Z+M
xJT26BVBWK07qWu+LO8xEd1ZMrIEylO9+WCo+HqQefYFlI7LYRq0sxQOD89jTgAlGOz6vYHOhWWs
Lib8Pj/oR+BQYvNyvmG+JlaN6RlxSvcnQ5K5MQHxscOQ9jYnvmeT3rYZRnutrRX9z5qqyFh8ahgy
xWQUh50UKvWAOyajU6GPcKYA0zDHHLvYDpEr7yqizFb7q4tJ84AtgvuygtniY4BFqr+SE/50S1bX
2Kp1OfsoinmUerRZTXvETdjZlCam/PAIwP/m13UVW78wuiBhwEWQJeF7F82ZimHXTB6lWCDyMO1m
VJJezEdmoWER3w9noMMN8LyKaQN61bmPpQhj6I8LJ/mz+rqX79IbdTvejxnJsav39Y7VSLuWT1Aw
Ei/hOJEHkjXqQAvMryucnw4P0VfytOydXTLLkek5v34fUcUJiHYQ7mb03ZzCTRkThkgXH0/zC1BR
1CF0UVUkiYp4p4IvxpjPBpjSCfMV9UNiA7PS47G8ddycWJPKwmIErpGjzGpUCGWkJ9UAuBnshqiO
zggIfx/dVya3UVhwaN+1vh/UROxVUDQN14UeFwjyeqhyHfpSW6MTP7SZGWimCmqpa5vey8uMYLB4
4TER/cEQ65oaiWeUqeim9We/iPpm+A8sPjqqvCWzgRW4H6IjkgoZPoZLXLuB5wSpkDOYJL/gOrAa
+uQgeSlRUsI7LcvIr1k5qKohadqiNSqlLn0yz2kNAHF0s+lEwjrAKjcb+S4rscOYfxt1R+UME6N2
pgGsp+Lopy8Z507aWxyKpC93hYD2xrzviVq4Qohhfp7xgSuzfgparP98IKVgjVhEUrncJlwlzUl2
AQkOnz4gM14Ck3fTig37uRaMnFOkvLga572kB5C8BOS7apc2sMqNtHQhcv6zqm6P88FAQSg0e8T4
wKNgotquxa8ibCJvqKqhqBr1AWHESdoU4wMU4FV69waGCkbzyDHzuOuW6g8hfcnznplffainuV10
7AnI7hiKek6IbBtOfhKAXb6ToQnW8U3cl2aXk3hn3LYHVo5rrQqH4/0vr/SrQerFPuErfMJ+wTPv
t8NndSh/5ft5k23fMEWK9fauHdtuvPGPrETSWhglyqqK6UpBE38A4s6pL6ZpOeFJXS1ZM/T6MftZ
VobDob5nNKizlPUUPXgFaBza2zwxl1zKDoHL5hF5SYIWGs5ipTzWb8wfknS5yheqcpiGeUAhWtln
eIUtzbL2LQDbwwNnCdvqnVn4W3U6ZyQp6+j7STn5MZystaw1a+6wsRuYYxg1htawwWBWqSkSlqQq
qmzIOiVTfk57bCmR4dK3TsSbuQX4I/Vm8NrXeDcxkjurrznkyv+XGO1y/C4DfkoDYk8aci2oDQtY
3yQCmChlRYKrWfNzUpQU1ShNgFUrDg/+pv0AgFR4FLVtUzj4T2WHKMeNj8pmRtpx6BiVlrUSJ9bz
/uGS8jZGl07qkIF062jkJhbttiXok0jvWvRkoCucFSStRn7nBJczPjM9WV5lCfaVLDmmWECKEQYO
MGuEQ+vi33huRV0W+km6JqpUKJvgTTZlhrIEgIAyQTvV8oYYzd+i5YY2u69g9aGJQEEW8QbDfxVK
O6VE5Tgg0MCqjBIagfWO62fC18l8o2bYgUz6rjBaq8w0gJD2fhVVpE1rocYiRL1Tbb8T2y+J04Tf
18XwvQH5R+iEkVt9WcNsiN8tf2cC5+eEK4QhGR9SPNlkU+ieJ3GXSmTsBmKEhaMDUyZ95QHAKmCy
Rr+P599dQirpLkWJKH1W3owUPe1K9Z4Kd2JOxOkXUnd2Ux8K6SsTKzNFW6b4npQk4dEYTpLcVOvN
1GwB1aCpjIr8quEGQA6ibGBCGTQvhRLz2iDF4wNWDsbqZ3/KC8CSviUn6fG61NYP8w8lujBXaUJQ
iyIoxVsD8N+YxAjep3GXYBcWTu81CjcxslrDlkF2pcCqoDr3vwx+jyOeHdYSrQUAJxsx6iigxw51
OsnctcxM/1qks6xNRquGgf2sGhVbxaM08xxqyA8RFpnOx+aWlQv7fm3QWndOgboMusQVCcZnxget
QL8q5xN1sie7zjEOEu1mbzRIv81vStlUnsVwm4Ybv8RcC5azRKQbXcCzNaYoWbyE1aLDgUc+LYa2
zuZUbvVgw+2wBLJXj6ludaVrMJ9Sa7ExbKLES7KAjiqFNorSwCdZCUdaW9nXoedMdVti34ptlp/9
gR32rWn1OTnKJM65PNScPCw2eHm5HR5yQIJp9q+lLqLbXyckTZlJjjUNOKdJ5XgmXxkbdKoP2JuO
POIN0MAK7HdRtxnAO7zEKizEfq7CguRZDTzPyVJP5LzssmieQbYAljXwIG4AoQBTROQB0b1sLZER
7w5oaKz2xb624kNho8rJSC8tukfr5pJ0QQ+YqmF9OKWbhdL5md7wS3vBe2pp9my+pRvWvMVqDuuM
Cp2ry2M84oJKGnCVK/J+wxGUUEys6mtJe0q8eK9VrBGL1QDwnCQVRxStmAIiCoxNtvw5P1jOq9V7
shXc9hvZTX6HNsNarcVj5/SoezJyOY9OTtA7lNivFJXm53xMsOgbBZnlffbBSn+uvcUVIDkJAi4m
j8Xcl7FDyyVlNvUIyeTeT61Qwwt1jNrU5GbAN17nbV1H/pCinsfD5POi0OlIeW+k50YhlWZpGNLi
AOYrOrPMoLbqbhRAHMoawKN1tNBccha0auSHMjizENo298XOt+Be7tV9zOwPXBfiH1KU7e/6iROG
GGHRhG2b43aqiG+huwAltNy2mhO3RdMAS1HWHrbn7FE3jq/mMUKD8/Kw5c3uGNi/O2tG60TOLN/L
iw78vNz/ZY9+BNXV0EicBFJpBr1oTUEOrVQ1BfRhzbuks8o8tdOPMTsURWR2ndXaw/wc6zMZgEGW
7yT5YAzW4CNDuIuarRIEUGWz7hy/M43XznhIi72v2n36uw2fm/JghB8zAExyd0qcEBhjgV3g5VX7
ijfIN3xzjEfXTxnrTFfflui01ATNUGQJKEGX2oLEsa6nQGF+eN6/8qpZoKPTNu8M66vE+JzFbFL6
jjpomZ7To47P56Wi6SV/BDb3hC5IA9gjTyjtWdv77b1m3tq/XrSJmIqZurt2A3wSrE4ObjCL8HH9
Tn4HXT++A70faLMTJUWTqe8oEqy7zfVhenh+Rs5iBoAqcP1mF60KI8ZGiEfstxjdBP3mVJrl5gub
xVGL3N9d/wrKMgDhHVsLlnQ9LyPUNxRK+JmfjnwchKknF0dxNo2McG8xh2M3pwdZI9eJUZf1BzGK
44mv51IXgtQrY/5eqgyit9VBHBqG/WHwpFL5oKzWC10uwJMP0MmZzDyZBuKnZoBe18Icgn/HlUr5
qarn/AyjcqmnYoQ5bQ6lcKdqDGWh7MC35ADqpusq1tPJPB3idqrGD+GcpR4fY6N882p0ASmmz+vH
wyJCHU/bAFM+Bf6zl0nIhA73QgZkPDkxJ1a6bO2AVEwrGPAPmoJLf3njK7BT9mmRekMG7PpkO+pE
6T8HQdlpnOKUGTpOs4yhFGvM4YWg8EueDn8sf3/2FhFqVRvnvkw9LeZJ6m9LPXCiPrYalWHP1pT8
nBDl/CR1EAcxa1JPb1Iz4XdF9MGrEoObVSIqrCW60xH16VSsYigzYIgWImIYQlifrbgxAsaKgRUa
AvrSRGXpTpN4hdJrdN13Md/wmafJsZNXu8nA8iF0hvxjpRNEQUYjHL+UtujybD1E6aQYcublA3en
AqtQb3RTU17icXOdkHzpSpcrBEKaoi59sLJsUErn93qXAw0289puXNiptJJBYTnZM4P+HwqiwMOg
yrpo0DU63W/reCiFzBOau2QoTWTfzTQ6VEbgNMrrdW7WDgfv6v/QWkR3qc7jpCZ9zONw8tSwh9hu
ZSx9H/65Ki+pCVleMi0IU5ePOLszQRoKvV9KmdeoWuvlUpE6XN3zntz0/xDc6T+ygxdCnUDFKmu6
fBznfM6JfZp7Eb9p28zqjG1U1wxdWxMa3sHi4ukkoHRRQot0RZfaPM69ILrDHgYiID2oCZL5z49G
wWA6JKcCUZxeOiQHmRrCseWexTXuu5Bs/+Ln8U5B26jAyyqdye2Noe7Kosi9OrQF5aDlG7n4i5sP
s/xfEtTNb7VYnpIYHAyzLc/PebrTu6+/4AJPH1WVFFTO6VaZJOZ4vkSVzovK2QRAJMlkFdsTGAq8
YvQFJNcBeSQB1F3VqegmzgUEOD2oNIJqDRFKX+Kdorxgf87fnDkA3bHCANVOVOgvb4qa1qXWBELu
TYVtyMuh9PnbdYmtWRflDwn6KaD1TSWniZh7RnCvyI+NhCR6pBKeR38yV9rXia0JbpEaKlpQM/SI
XPKTAjxI0Goj98Yo38YA4sB9FIrcCufeuU5pzSyfU6JsTCdw5Rx0au4J5IXVAsziYvn7M/sVqQDY
CUst95TI5uRDE9pNdhhrhqxWDgY9ElBhTV0q3RJFJRaAxRCWXOrN6es0dlshd2c+crN0aaJklAFW
OLqgtXzLGUf8pOpcyIHWsJOnyGoBjuOlAkub16jAtyho5hFQs1Yojmqx4QquzzOPb3Ng+3AB1u9U
v2fksS2Nz1iwat+aS/nNxZX9lxzF1DzFYQIwYZB7bcKGNM19k9WOHGCfUb2Rqwdl/FBqIuEpFjt6
4MkbFeO1g2dIgQkzYvGTy7EksOIpLj6JMhxZUMRZbEACYb/vcm8ebkLV/ceKDxLAL0HrP/y4QYVw
6FeQsMyrzDxxwmal4F6oH68TWOfhDwEq4CnSXhnChYCmYZBB2ub17WA4/44GZScqrZamhqszr9NP
ffA46MAhyRhGnG7OWWKDC0ktjJ4pvdDJfQzYSkhKUTtTFKL2pDeGbqnKGJhjUbU3UhkUDjrYQ3tO
k4KIHC84kdwm23Y0UsA4iwpq/31yf535FdN18V3UNQkA6KEli4B1/ZRPH1z//u9+n7oXEd9Osh9A
uGo624bS7LswYZSgVnUEXWVYRaJKCH+o85u5JlE7HhHRCNjzEyfs7v6CBdRkEHXjrcIr1NH1Y6IF
XILfF4B4Loa7sWHd1NVDOKNAHUIvRbnmT1HuFV1tZqija6yHw6qMEM3z/3kG0VGwBPcUqNyceVz8
Fo07Pn9tcoYtWD7yhwU8I0ExMUmjmk81SHTopMtQrBAd/jTpDSP+XZMVykASCgW8aqBf8fIiyXzT
x1WHB0rUvfHtayONDAJrojoj8I1TcXZTJ78bBD7CY86Qyw03dIdM5Q9xkHxd1yoWGSo+bdQkiAcV
ZOQeGPfoQww5JhACQ1ayeCmraZAlbpxFsBJ0RNAfRP3jOhNrZy4JkirjlYBlm3QEnPedwveLrPJB
dLGH8VPljqUWzKSdWaMEq7yIeMEjL6HiplPvHiGXtTDE9hqvKZ/GXiWFwoI7WPwhrcBYa/BfCtSJ
cKVijFoIZvy5+sq1BCMRw7aomgdNfh6Tw6yFLIosnqjzwbLiudPEhac0IQCvTzuW21m++SdPkoFO
A2zG0A3qUnZZLKDgpWVeH6S9VQvhpyHW1pygiU5SzQRpal7HGIzyXPDTlvd157p+rIWVkqhJOlod
JOw5XwRwdpfyqZynUdYzhJUl0pdhuKt6eaflT/Mgb2p+ZDXKrwv0Dz3KVAdzifeTCi/bK48xSsM9
wxWs6vsZP5Q4G7GbC5XD7zvil/z8wvj1VZMAgSNbAbgItCtfSkvpWllCxirzRs5R9IhM/D4tWDq3
eiRLdgKldB7JckrnpAAPrkILci+b4vcqRWo5GG21cVNRtlgZ32+UiR/qhwW8APUAxR+dLkLSBUMb
ISMypD0aCjD+R/opmN1Zn3pTQGu2ySeKetJb9DUBWz924qa6K+P4pde51qzLWTb7IAgswYgNN/Fb
TNpWJVbUGN3IesOtCh+NF8h6qUsgTwk/U8u6q9oE76xeIc1nzHeQzD9PewCsDd2NMoolcJVURD6m
hazVWY5IIvBNYTbMArTG+On6pVtV0jMqlIc02k7KRBlUysBqh00kH+f6Uf99nci6uP7DCkCk6TRU
jAbmKcVr2tPaXWs40XBqYwaJa3wsJCh7zKvxkASLtJLcHstdLh/K0mSmJFiM0PcBeVAuCEGl6t6n
8rGvj129+Xeyoh4xSowm4mFYGBHvUMsxhN08239BAov/JCBBixoQHy5Nh5wXRayHde75OppzJwWw
qhz2ACH/ZV0ntHooBh57Ok5ERsx9SSjwpQp7D/CcHOTaEcaI5KFAVBXooSMjrF/UlLYdy9Mdkxsq
0l50bMHHrcgLLWyHBrheDkD2g6X7H9z0e9BjN8zeJs1n8LbmPc4pUtcz1dGqWzZZ7uk8RxLjya8K
cl16LJ6oq6n35VBnHChww+jW/W1V8qRVd5UOhNTak1s7iV+uU1wz99/WRtGw1wWZ6cvzwm4qPk8M
3NORx/uFTIWJFq38VfYfrtNZ0wsk2ZFhBxil8EMBpaGYtbKCAs66W8Y36b6bnSRhEFk7IGSlRYPH
ni/M7lDim7IszrpZhmXTPqUY/ZvxX1wjJMAwowQnr2KP5qW0mk5QY62EcxzDPHvR0qo2VS0LvbgH
jPF1gdFtt98ZAVXhpWUaSgZODcWMJrU+9uPAKiizEZLirgGIZxBHNi96JY+pJEDY1spnhmbQ64TX
DN6C1KAayL1j0Gv5+7OYrIoLrWzCAfeqmuwyDk0j+sQg9D8mIqEgj8qbyCNYp6N1LYyHUQzHxNOU
VD3VZQCI21Ead2Xb+6wYdyVuR4CLNt8lby2jxHPJUBnV3RDoU+IVke9UYXQjhaPTi601V5tR2/nF
iFCDR/O99CiOAFc2+ju174Bpqxto+E0E9MkbEUrR2N5yXQgrd+LiwxZ1PpO0OvQtnxh94mFF/Uto
YIMpxgXVKHZjjWEr6abxRZkuSFGH2k65Fipdl3hJNzk5T6pwF82PnW4QSboRJNcvPXXE7H5kj0kM
9xNZf8MqeppVTMqIuD2XrBZKz6f+/yPtyprktnXuL1KVVop6ldTrqMeze3lR2bFHK7VQu379dzS5
N+lm62uWfauSp0kaIgkCIIBzgEwJfHXjTtG7jtbj0jro+ZfbclaUF+v8V45wQVEvnJyGWFkA9pzw
UzswdrCS6aXpi1ZyP1clAW6r6SpuqC2OuaXWrFhDNWeBERW+ZX2LY0wQHMn29npEoMHfB3cmRrAC
fU3CvNL1LCCAIdpO4iHb4M5FuJ21/kfWm7AB9SZr+amPgO0th63ttDtTHyuXqfOGRp2nDjIk4erS
cXVhxp2l9CR8Eydkru0BFyoBjZV+AKTETSWl3xW3BJNHCHrygYxE3HKpL3OulBMq3bizKk32vOB+
bo2vhNePTO3eRjrKugdXBWJQHYKjpVLnCHdxDIc6xsstCyLlc1xavjq75dcuG/xsfL99pKvm6EyS
cBUNC7ExqSFpml507UVJ0TgOLAWhSPZPW4ARbotbyywbSOzhXyRFbFjdy61MMyeN61TJgiFVZ0+t
WbqxqgEtdoYaee0I6saxzoDoAvLWzbocTd59VO/NqtAwSTT7EVbt6McckMPb37WqREC+ojRqmBam
V11+Fh30sbdUfFZTHFFnduuZu3r3/L8JEfd66rpYA9VhAHIUABGDQZM4yxUTbiLQtVEYQ0xgWUK4
W6Cpr0o1G93BE3d8c3rslkxaVD2CLW/a3F7MsiNCwAtZJiw5GjwQYAs2tAghfqxg26zC+MZ5u4+7
5uG2CLFPcTE3kGEjGEQUBacpvBPSsu9Vu8CGtXN9KCg4PXs8uonrNIDD6ej1qd9KIKVZ6dYk/6oP
qReNo2+jADEAeFpMKFu1sm9a0ZSLb9IvNaXWLRTqKM0CJzO+zMm8z9E0YbLEQx/6MD4zjF0utN7v
23vOGyiz+j3Vy28mbGVmJpJgYsVMXHyLYJfaMMW85wh9cGgnNA+kz21XzabqaHcVIFizgtkAbB52
t09l9eCBnkE2Bgb3iq6lSOJqaAccSm2ljVfFDV4fmjofbktZ3eYzKcI2qxHGz3SRg5As3jnpJwKm
0/Dttoi1mNZEa8o/KxG2b0gacOJW2D6GyVyIqXTEXip/p9F7CGYyPmForG3slVpGybV6TXW6QENA
egOCgUsVyjqdFx26sAJT3RF2jPvv7avaSGzBmqXF6v6VIlyeqozreTbnPFASC8gtfWw3eY4ZK7xq
tdxPem2+s4nDP6dDyg9VNyr3yG4BaqPUkacpoB6iaYOZqGkYSsK/dQX698OEo82bMi6GMs2DZtM/
KBJ/tq43//64cKaka6YQRhBtm2rhNlbtT+OvxH68rTmyAxS8xWBmRsMpFKeLAFiNbLeb3psY1PpU
BniRSVqWexaUq0XrLFyW6HQYt5F+mvf9vOfG7z9/LjRl+YgzIW2TDV0aQR/H7lgv9JHhgYK64/ae
rdoqPOAMzPRDaVLE3mZdjVz30rPbppju021hLtPmhwMGlvL7bUmr+vWvJLFdS2ftjMOHL9fs4Th3
T2lC/sQ4nUkQrhaJkLefdBgnv1Dvtf6hJK+3l7DErFfO9UyAcEUi1qdpm2KztMGCdT2yOnaZ/ZCq
L0tgEgEMOsleEOvnY6nEtnR0hYqZdlJqYRpP6G+de9bs5iaMHhsW7iI06zMYK0TxXSpZ5epdtfAK
RgnkA7N4qXclzCAUAq+J2vyaOXcNSV1LkXUgipCxv4OIMynCXs6ETiMbCTzJEAfm6JWpP4DAZTQB
N9VBDzSbjYvJv88dAtCBcozFyBqgUPFm6ZHHdRioLSywN1uYjsRH30BLVmv5RRci19I921ohy7qt
ROQodSzle0xKIZaYHO3HfukGwvcmVeySZvKH+C/DOObql/ZEbNlTePUMyAI3NpCLAAXb5RkkbYql
dEs8TvlJhVvatZ3u1ebgSPqoZIKWv58Zmd4e1ZaViJvQOuBZ9qPd4qURTe7ti7N698+WI5gyzEZX
+pxgOZm6Ryt9J4l9RFD/38qEQ8FDm6L0qgurUBp0nqUcq6iLowbGE604ZEXntQwlmJciIX7Ubp5t
KZpsfVmOibYRNNGi3na5eWXOqgZxZxbo+qNpRye7dyROeVXrkGT7rwQhVZHb9ggsAnxA55TuaNiu
nqjfkuhOqWqMDI2D0ZQF0ouRvLJxZxKFd/tUhEk1LdCUPFb2FYmBjOs3dlcgsgfhb+zsyXBINdWf
4/xzU8sywLd31LqqCGGeiprZWC8nxUFv2b6sJV511XX/sz5LLAjxtEHoN2J99WC43Rw90MT81JrE
NVMZNkG2GMHEdXE3OtmylQnqNSfZs1X260JI1SktiDNGbFV9HHf72/d1/UIBTkEwzQOgCnGX+kQp
hznDp5d15/G03/Ul8eNpPhSz9iUpjcFDIfWZO91zzOMg7mRd/auLc9CaAziWQ2wxr00HxVa0BRjT
YPCBqwOu8lTUfPxxe5lrDZfIX6M7Aox4yNF9IG/PrJ+jx8zI0yIPkPn0ZlTLR6b5s4VXY6R7ZXWH
Frp2ArHkEcDDpJ03Wa9uwzzetxlGidrRdtLqA0+17VgnwRCTP4iYzr9OsJpVW7A0GfF1apO7UUPd
Knu7vQFrAQ1e86pjOhpFoCcYMKOzjayqgQVi+SHizSZN6m0/TABrIzrAe77fF2bq35a5FtGcyxRM
WkZoUSr2sufR97Q3vSjrPFa9hNjOrHm/LWtVj7UFEa6irgk3IVyS3sx5amsIn2zjjaGBkNXOoYzG
rxm4nuaCnEyw2vBoM8bWtyTD5ECJ+PX9/Vf8ouZn+kXLNGY0mvIAODJQeWQ7lO4BV6t3fa2e2vYp
UmJ/JGjc5Xc1KkTFEGNWCZIHfhf7cce3aOLcOoi95nD2zEI2CGPN92sLMIPSpbFULOJocTvEzMLm
aNO2TO7ZS9ZIoovVt7xmQAhWR9EpIr6pM2Lw0sFrt8TMxzwEx1bzpFmlxyL1qaGax8NwQxsAsHvZ
1i8nK/qxc8nCY0DLwene6yqM7zC7SYMxOsN90f4aq1/1+MswQOFSoMOsvlMQVmqhuWlkxuX/Wfsy
i8gGDgK17svDV/WIlr3N4bvVyrPrx5KCZkVRvX6avVlHz7rDjlF7x5NeYr1XbxgyQCbIe9HnJubF
W2YNfR8N2PRQD5gFXExjeF3JXZs2uzqRgRhX1ehMnKDkaODIeRKPiBiip2yod0r86EhxJbI1CRHe
nHCilWaHtInB3bp2MBDgu8aOzKkOWsY2t+/tqjBgsAApRN7ZJILVoOVQAyUH3dG54yXDhlsYvqF+
q5DImxOJD5LJEnav7Gta8CUflBSbtMF7rvkxKW6H1w8xa9kw9bXgRztbmLCLVTbCpyzCYobZMPaR
avoW7b5ejrtwewvXLe+ZKMF5GUmvRqqiI7FAfjBe3mX6XWgpmygtvcn+gdC1T9ErXwdV1UsivFV9
NClYq9HlqV8BXGeFcOIUMLoajb12eOdJ7Q2VRMiqZcfrTEdZGgQPYk8kaOBKre2wk1pMdzQ6Ninz
sx7GPNy2/QtSiW6rybgTV0/vTOaiSmfexEZ3GckGyHT4genfChMoa4PtqGU/3T68VUHYOvQU2KiF
f1i2M0EAvdGib2u46HycduUEPsgWXZh+o0aO23al5M2xemAUOdG/y89UuG5xG/G6HeCH8oi5mv7a
J9wlsuTgRyx35RDQvIqY1kRMe4VMU9O+bCtYxQHMVy1tukNooxxrVZrHOuo2JH/lqVq6819pk+8q
tFP02jZm2X4Gp/hEZaWt1T124Bp1QL+xx8Jh8lbNu86BlvLuvm4wfpWWnWua88ZIEQTcPs+1DdY1
4GvAjAh6KBHyHVlh2YW6iSgIHacQ1fevvfTGL4ZK3N9zIcKCTF1tm2S0gP6PK58XR4aertvLWDOV
5xKEyBH0JoPexgQnWOae3v3U+h2JDbdFnVcH+O+2sLXz0TGPBKQUqDuilfbysk0OXtoRwjc0n5Re
XaTHapwOTXxvdLgNt0WtHs8yFHfhszPwGrkUVaGFBEEAzYOMpB4HfUqD7ioZBFAmRLhkzG4nFhNs
nuW8Fn3jJskmZ/n/uBLBmZmhNtiJYYPXoj9SRfNIcVK47OasKtrZdgknU2QAA1Uc26UOHt3XMrrW
RYuu9BiN7mAYNBG3WcIa5i5NLWcGsrAn9QvSqx6fM8xwMo+jru6asvorih3Jtq0qNnq1VQtPbRUd
dpcKAM5UJTPwFg2SpA4sgtYa45BUqByi0xlJztvatrp9BO3DoJkB0skSFKEyzLBu2gzgfLWFLwbz
3o6mRuXdlrKqbgSdEgCDAu8k6nTPjCJWRgbcYAZy3VSvTc8knQZ/PBS726JWbyqhwKfDWQGtLWSs
RiV1LK4CougM5rYy33gcbUdwHdrp/W1B62v6R5BYx2/RsWqHJWBuVee4vB83zvCadURyPpLliGwT
ddvgzTTXLLDs0B0Y/cHpQ5xjahGJNrfXs6YJoElDix3yi2DUFB4o2VTmjUkiFoCVHx1XxOyyv4BM
kCncmnZjgAioIMDXAmiMICbvDbPrCLzPMPV3kwIXW0XVr7jTnkyOyjgLn28va20DYbENZ4G6o8tY
UHA6sCiqVaBoa869gv5KdWRPlGZbDI+3Ba3Wcs8lCaYClJ/RPKgNC1IQ7Xj6FKNj2mmsx8akZBup
NPOqibcHM8p64DCcXx0JI68zVAXcO06QKjXxGmZEf3Afzr9KsCZKkib9OOI+VMabTX9qKqg+jzGT
MeGt3QZqIZhAhA1ohiksXh8KFqM5EXYkqzakPS7eZGhlnEJr1hgUFejTRZ/X0sN9aRpJTqkx6gAE
6mUTgXzVj7rym93Wx0ZXNmmHnHSiSa7Fmv7gTgAtYFG0QolkndyK2gJ1RAYg5Wy4cf+AgcfgV81V
cKvKzKRMln65PDSUtRTzjJcow/5SJJsuT/0ICYEwnP3byrp2C5HmAyofDTs6GLIvJSFyKsENarHA
0McgtbQAEzQ3WtPuMAN4W+WZpAdm7X2EXjKK3l1MHEEX4KU4U+NmxVo0QYOrl7mkI/fN+MXonLvY
ujPQAoT/6+iMRGKhRcK9j0IQ+th0AvyTDdoR4e5jwggZlRgwWytGViluH8Ok+VQgScCosTMsZGzn
wmNlelLr4Y7MoZsMzR+YHweMrmAMBgTIEc2dPqXJpNvA4TpTfRxq+zNLDa/K+r1dy6pDq9qDzDWa
lnG0aPm63GToZFZqFtANxTyBe3W4t9Ec2E/WiUpj7xVRqMaALwiTPQie9cJ5Fm1BHAcjAgNavFGO
SVjd6NeFjX6B19t6uioIL0EEQqD4Aortck26VllFbeMEa+1kUeuhYO/FdFSI/fuPTksF0gBEIpqG
PIfglayGZkiLAUVhKuohQlsjU5vdn0CmL6QIt642x7ihPZATFdJWqf2YWJGbln8Qsl5IEayIMbdx
FS8ogL5XPvXoySTKs65gsA9Sym3ih7ZszMTaPYPEhdbH+fABwimBZH+wkmpB8NgE43RI7jnZI7He
JgKPXm1KXrpl1Lu1+jkCzRwAOofbWrLifMDGjbBlYZnBfRc0v3QKpR9KFffcHN2KveOh8SfkPxcy
hOdmQ1AZ0TvIYGblojRuUNO12Pc/WAhq/JiWY8PniP0dSZ6jFlmBzCbV3+0CqQj+mDqyZou1O6Wr
IDChKI2jRC7sVjfXal+XeRnMiVnuuolUbsiMX5VafwKjFpd4mlVp4HEFywEqiBB3eYO71BwtJ6PA
hkTzgeuYkFPXz5iJ5BeFbNrgilPDaJ7F1KI7BghRQfFVC6SNiRmVQey88tCd2SEld/awN2Tc0Wv6
psOPIVuDFJIjQlFqVa8qEipFQOpyU4TtEfnhU9YbT7+vDediBHMxpsRBQTYrg2bGS2lnM9cZJHiS
5WYKz1vAqP9dibBlOm3GwjLSMhj63NX69w7DMv5kEWAvo+iUwQtw0Y+z7GHXxGppd1gEqd8ggDiv
av9+W8RKdLFgwf8RISi0PbZ0ToCEDTQAkN1k6rnrtDPaEzZZAo7t0fSVurpTGHm7LXct4kfOFxgh
DaUVC6mhy7VVBYLD1rZAslFyY+dUrNpVidG5SYhxZkylML0ItHbjqFtvg2EDglzZXlakxoamtnlA
6TP11GoCaeXtD1u7c4Bi2+j6BtIRzebCd/EhHhxkbQO9nnaWY+MxMm8n41TOsrzYWvc3CLbBgbeE
dXDRy1U5O95R6xs8CHAVtNQ6TLTeztnBqOnGHhyPtp6KUuqQOHsw/XjRg9Na29Ae/KlMHgY6ejp/
JqasWWpNpUFMgMEBWD4yqcKt4RPYI6KkLIOitmqXcjPyYjPsvdtbvGYCzqUIF4cPg172BnRuHBsO
+8ktT4/BBEnDqdreFrXqXuFfASI0QIuLTM3lHhtlqSfaXJRIBr3bteYNaDOrkqVIOahgMLqrtP2o
300FGr0d+0Dq8Q9MOHrz6EJ5BqDJByT/7IyriKWEFbxE6fKIsRLsW1NVruQOr+0n3nU2niKGg5BS
OLVpwMiQtqtxao3iJ/lu5qEfj5JniEyIcGjWyEAdYWMhJdrbEH9R8GLrMnK9VSFINsAVgbYTb5DL
03LUsDFye4SQ+BE5Aa/mp6If/uBI0A+DJlBUm7BfguVxBjaXCHkqAPKb0rXzU9Wnv3QLiMT8T8IF
dEgt01bRG4CCweV6mhQ0dG1bV0HKm11aKD8m/S+NJXe4vLf1fMV9w0OYBq4Vqmi2ON92StUEvEtt
CZacNnSdStkqbXSkNp4W6eBb7PNtcSvndCFusSNnWm23IUMerCkD2k1uWH7XMtSZyvr37QQQuR+F
JorA7mPm3ZmUcGS1Gocq9Bo9wUXb7KJ9YmUSL76G1SQUGMblfEwgJpe1nktRY2j0WFVBo9Dd4JgP
cfRadckJhPPbuan8svyOVlqvSLnbhGyH5hEvy1vJ7VoxvCingUX2g0UUDR6XHwEgRZEnXVMFtKwO
JefHQka9u6IhAPghJ47WzsUaCVcLVYsu79K8CvhC1h/ex+Yuwgwxg8VuOMpc28pykKxGWIE6mWFT
EQBik6igdj5VSI1oxuxD++tvVhzjyXZbD9cWhao6xhcBn4WmM8EoDWYXzvOkw144bb5ltV4cyFCk
274wNTesgPOjc2xK1HJlcYjFUWHC6kCcLQ5ZYKj7DT1I2gIrrzbZ3GEkaar/AfQdW2fiqBZ4JEh7
LhWi1ailOKNTAYHh0F1bKdkxiR3laJZjI7kBK5u4nBLRFzCNjfERl6IKrnZI6qJekuA/2I5WbxzN
uktcMhNjWxSJ49pla0iSBmubCIHIotkoDoFP9VLo2DqdwsKiDvKQf1fipUXdCXe3tWPFSgElCMA7
MnVAPop0iEloqXyMzTqImxMF9QZ3KjBXyJiw1qQgR0Y/GizRnyVc3cwK06K0Ux4YYM+151eUhLmy
+f2VnMsQLm8ajXpjpBkP8tLwdjXwf1omacNYOxB0DuBVi2jJIWIGrO0nvaFDwuEV0z2d+S+W/gmI
G9RTwIShTQ5nIj4yjVazeGdUHEhmsotsjNyro03Xhfvbu7XozuXDDItQlyy3iacFCI0vdasoeTOD
yROPdBIF3PxGNO5y1mKAsIxwUyZJvKVplcO7xyWgF892+pWFwNiRT5ny9faCrs8GC4IdwNHgsXZ1
Nk1qk3Yyenj3H9rktrInueznhTRDBV6nqENEFGA6m2/ZfpER/39bgBBymTVJorjDAoZN43WH2z9+
fQHxVAHfPcIrOB2w5V4eNxoWprYi+Hwe7mwH47DbNxpLbOSqDORqkTUwoFhiF7daF0gMRzZOgD/S
5A3Uxar+ensZa6cAG/KPCMGXWTpvonok0Fo6uUX/BgK62wKulRUsVDC4y7WAwxSvhVmo8ZRjYG2Q
NSN3Y6J2AdcqVOWrKvVGZZglfvIjpLi8h5cChdtRjQNgSaCiCXjv0WlXVX7z2tcbHm2VY1KctF6i
CLIFCnocFYU5qqhXBqQMDY+adXgYmfK1UNGYanDGJRZzUdrr5YEFAhhuGyH+cqBngSMLlbjojBnL
U4zBL1pArUzEAdrAN3r/szZaf9RKxQ2nQWLfrh32sq/LYC6EVxbg45eC+3BObAybQc6m37Fqy4rI
x0yAsIm9JHu8rTNra1zqBwunOgBUIts5oGNpV+gIsBybBwzsdzYmL2F2A2VbPUzdktoukQV11xcB
6EJQCsFLwGkTW9jXMisNBDlqExjGr3ah2Ja0Uq9s38XvC9tX6Kk9ZAZ+fxgTJB7uQzeNPpWJm1HJ
5q3oIxwdtg0RCHrFRCqIhaLTMWa9QVD/c8jvoQsWMHlMmkhaXdAiBuTaiHPE2SeMNZhJP4ZNEBNr
X9ngRXnplNKb6/6YW5K64LI5gtLDhUMQAgW8lcROB8zrZbOuJi18a+KWoLUxY7wmvt7WulUhmEOy
5D0XrhchpOKlMkfUhJAI+1Wmb323zZu32zJWNJvSMxlCSKVo4JTqorwFoYzq0Tw9Yt6oN2JMxJSo
m7j6ZQyZO7Z6InmxrCo3tRHyItbCzRKUj/dmSKaJtWAfeSqKx2GQ5YxXlQ6vWQy5R5UCvJWXxiGn
JcB0ZdMGav2QjyFyNKMPizTq+ub2Bq6sBPVhDNgCRStyuFcrKWrVmIaxCxJQOGyMoe4PTZs4Miey
eG9B4dBXgzcrKt/ogBK9Vqu0ceh0ZhdMxezlTv5WxvTUa9p2yFqXsOFp6tiTORdHK9mR7KjRN9J/
u73Sa1VB2xXaexY2Wrz7REMP/4jKJjF6cKeExSZGZ8E2VXRkhfUhdLme5Zs4Qmkeo00O1jixw23p
1wcK6UgcWhhqgVySeLvbCmFhW9M+AODO653ZzTFxjwLbSyRPsmszcilIsLtaT4swCu0+yNJ9kW+H
ajsA2hOdFCI70+X+Xp4pKu1wXKg2gqsYQfqljjZJyGlDesylHtI6A4l3Xh9Vo6CbAsS5XjKDwdJx
WOih+5y71RhpW0Vtyt3tfb02MvgIoGnw4MVrBHXDy49INEbSFhocsDn0xwgMEhjIq3BTcuFXjg95
WXT34KKgaCgmoMcwLCZrAB0jHTbpQxMtUMkgrgqJmGsdXd7uIADF1Ag8fqzlM86CkQa1k9zOOFgF
rVq9q4xuPsUKsE5Gn39vbbByk0lt9mY+PaMR3ZAEJB+ZuMsDBU0r0DmgmENTOMbuXUqv5n6mY2lr
gQXiosnEMKwZE4hP+c8h9bM7Z36a9NRVMR6y21rZsX3CD+2m8KV/L8znLDyoJPFkHGzX+04XGDNY
FoFLROZ/2bCzDWF6YQFRHOtBMjbVZuIqtx+dIu1rz4qtEsC8ChUdiUlcASqBXA9EPgtgAkctlof7
Ts/7Np8xzsjuXQPQM+Z0gDdSF6Smrlk7fpnbm2lON5z8vjlG0RYzQwA9RCIMKL3L9UZampdNrmmB
wRRMwcuIFTRJW7/cvjQru4pmIHRy4fkAblMxV1TnvEf/e4RdLRLtoPaEK24JOJ7bGXhoD6AikBil
61sKH4Z4EE1kC/eomAer03mkdjXpAdCVOij7CLi0fuTc4uyUjmVCJZq88mZB9cv54AtDhf+q/Fdy
1DXSstEClfis9kwb09zcyvBBn48Bb849Awxn/G0LfylTCEXUNLT4QEvtgwyjGh46v7QwNlxGNb1i
IsASC61ELx5YSqjwwMxqPCqQ6dMCm5k992ar1ZiXl7zAuyXP6tJDvy7mhtCqnf0ongFBYwqoG28r
0LWTQeytfeT0wQFxxeuMwWVUGZUeH6Fo+g45JuqP4Dzbaim3D9acbIfOTCTXck3mEoODlA35E1Tj
Lq8GiPLnEfR6WjBONJhIfJpQAXRLw+EY9aEGkZNKFrm20+jWQMHPRvscKO4uBeaK0ZgtuAyDohj+
imOAFcE2qTO0WIJ2cl+kmaeUjVtnXKK9K5cFXgDXH94VbTBiv67GY50nI2weugSVDR2H9nupM8dr
06afJE58xRKAwANOHPgf9MiK7OgOYwg0Mc0AHE/RU9sDxp7Vm46AiwixyW2duY404dVQP0XaBTiC
K9LcbFAq3oMQDpMAzPh7TXi/1RWuSjZvXQoSxWjqxL0X+/IiKylnDRYoQF914rKp6vZZNcg6xdeO
CK93/BDUAoXBZVvP3NIwtOWQ26kR0JzNgWp072YctV6NTkqJVVmXtECF0XqL0ojok3HTsjTLjSDM
rR/jYD1PVnuv9OGv24ezKgZeH8EHQnRwpl0uCOVolE9zZqDRRgeBzxg5uyVbsq9qdZYk4RYXJkQZ
WAuBe0UYDse+PBXO9m6OVUtpIqKDEz4/ojHKM+rPNVc91j8YirLDP7+9NFTkYDU0oJYwTFdYWm3b
etyhET/oxq/FnLsOwG26jDbmWu1QhYbGoQMTuUubCkJUM08sEIQTkCibgKhX09eUjJnEIK0KQccV
Ci3LKAMqGKQy4dDnMYIQs+lUv65LlP0GWtHkTwSBHByX3EI1SYTEOF1WlYVVk4Vcs/b0giHuieai
/fm7J4PjR70Uo05g1oH7u9QEdeZmiiGfBANRG6ZuGsfu630/IQRyu6LW0qffFwe9U1GLQ2UED+tL
cV0bcnC6xXaQ27xze7t/NmO6J79P1YG+m7+DjwUtaghi5q4eQEKd2EGs1MEiBSRsv52+cdDricwa
pvWgKUGk93FyRspcieygb5NXPFpCVPnsn3VOZUi8a/ewCAJr7UeSEkb7csvMFOXfkGY2iorfmkx5
KTHiiJnbRJMlCNYEWahnwzOYmDYlTkjlQ6eGVQwKZ1I6XjSAoTcCrF0Fs7PseG5Luhr1OaBFU+1U
HA9oszZ6+82glT90YMOkMt96HbAgUPlnTRgAebl5cVs7eJBCkhGetJLfg4upUpp7LarxSJVkQ9dX
BaOAUXug6xbf4kONazzX2D89TWKviPR4y6vkoWRlcVfQRnJxVwwRmsvQZ4EuU7T5iCvrQNzeMXVA
1BCjMu8qWvRmo9P5r9v3dVXKUilDnIkITERdJ5luhYVe62AmSqvaLQyd7zQEf79ui1lM86U/Ak38
R9s2tg+xpaDjdaW1UcVAEN/aee6nDmA7uaIaXk20cXNb1OqKAAEB9QpwIOi1v9SIMtG1YmhaRHZm
0nvgCO7B/2FTSUVjXcoy/BnmAQZ8+fuZgwXt7kxp3IPqImXOExCW6ZYUMfVvr+VKu8HcC6MNAJut
IoEodlgqA4j4IpAeBR2LXB6aTxgY5zcG3LltPhtlI9k6scEHVQQEDFgMtm/J+IrOwmo6WjppOLzc
qWAjcrv7eItofIvWxg1/HHfvt1f3Mcf0TCuuxAlWHFxSakFqiBu80iWjeyK5y7jHN4anvanBRv96
zz3lgbteYHub12T7Prhsm/lHGQurOO7n6kuEeKnERF9rmEBxfaK2/43+yh6dLTLCT3Z1572+t9+n
wItdWSO5VKqgRE7etT2rINWPnrbMbfaWO3n6Bq+g/t01Ug+v+GIXn2T5HpEG8Wq1y209U94+t3it
Uuz79GrEbqscyFFZijreiMnz6pfyYay95Gv71r7XU+ShepFsnZfZ/JzeA3NRgJrrx21FEB6BV98j
WAe4pDhrGuwDc43C3albTOLwKk9ivj9QPLfUTQjzG0clTc8hpvez2SsOKsiR3ej+LXW/9xv3uXOt
T6Chip50bzzMru3Z35IdO+lf7tXt7qvzHZ0Ru9D1vP5d3Q7+/Vd1a3iPluTGi3mx/+wFqB5hJDFR
UwSThTnLMlBhji+Z2/uxF3vRpvfqQ+TJuPKlkgTtS8KBldUESfPWH19SP3ezh9bLtpJtF/NEVysS
tM02R5qE4BR76bj7rT9Ud6bbJO4x8/eytI10SYIiYRpqV1k5lkRO2X13353me2dXNW6+k91dkcXt
alWCMnFCGNgfsarKV6xNaKtuD+zRqB802y3en8d4X9RudWTMQwdBTcFKfgA/ET9G6dYut7fvj5hU
/s/HALK6eHJUuoWPcQrM+tZtaHYVnCgmersgvIrd7PRgT265fad7b940h/SOn4a9TGEX03h9q/6V
vTxFz4wJmfHuM2tsxMh9+n3s7vgDN9GO7LUb8lI+Wts23pp6/0diFygYml1VREjCkkeQfPVNRoeX
LNs3EShEn9OfLALekm2KnrkqwJh/GbmHN/dBBsEWHtd/7/aZaGHFtCoSbk6L23LulQ7c2O44+Y51
N1W+JiOuW5eFwSQ2+htVDAS/3F0rQiQ69jjZdtsdZx+jdeoD83/e1h+ZECGINp2wHSeOBenHcOfc
5e5X7Y3JDkyoZP1n1/5dieDss64sybxYX314gW8bM6/9ZE67lh2nKbDLVyprjlgu+5Vionj8360T
fPrscAzm67CqelP9NI6aZ8jCJdmSzMvDaWdH53kLCZbr108Y8wwbOm7GnSwnIdIIXe2dYELDClnS
3IAgurN0N9lMBSYqe19195h2fvd5cOmGerd1QkQd/UemAw+kYegChgteLo7h0ZUVIWQOnt154Tsm
s8Vfs81D/r2o7pifb55vC1wu7PVx/StPOK4pVrOwjyGvtX4Se3itvqGK3b86bS0RtB7lAk/335UJ
xxajJSAr+nh8+fIjGt3SezD9r/l+2Df7UVKSka1JODenSNKYpg4CPOtzUrrhU+g1kofIus87W43o
81SzNNslYFDfs9e4dQsXTI53ka9IjMS6Hz8TJFhclgJWOU/YtuT9C4zs9oAhc5Ovu3d/ZClQWkK1
flE8Ecs3qWoZFhh+Bdea3Uf7T7b3mb2k7v62vq07zTMxwnp6IzJbcGggLrEAWvasfIsC3Y68fM5+
thv2BbMsSBAMidvvlOM7mLnqu1CSYlqNe8++QHAk/cz1iFv4ghTPH290m622o+73SLahi/2+ulpn
coQncZpGVUvratnQ2Eu34QP1zcPX/HHYaxKFl6xIdFca8uhG2EBSuYnuY+8p3GcH4NYktkkmRfBX
c5mnacchxXiOX4iX+rWvbuf399sKsm4B/9020QICUJNijBbEhL+MT0iX7tgvZ0P9cKs85pvqdBxc
icDFxN04J5GTrgSzd0QYBPZb2/1Untp9tDOO95PrHO60w21hsj0UjKCaqYPWRZCF8bTfYyiftQnM
L7J6lEyKYACtBNVq0BeNL/pJ6VzHjVz12T5Rt5So+PI74s4BFkqR6UY7JIZK4O9nQeigtY1hTtn0
0qq9scnU8P9Iu7IlR3Vl+0WOsA0YeJXE4Lk81OQXorurCjOaGcPX34XPvruwim3F2ScqOqKfnKSU
mcpxZcYqz7tYVVKLcLMGo3bUapB2RCYQKaaO5x6tWGmrcHyOrkeVuMvqKdnqCfOZTFRrYlwcgjyx
eSZLzaHn078KcHq0pc4j6dFGTQRNQiFom+H2vHXOT5VRvo51phnOxXgsIIPi36fFaZkya7AUJwGt
8rKU2xPWcYUea8p5aGgOC8ZPsxyF93nOptA+2fofiXPeR+GocajnIQzJl7NeshmtLRcheedfFRZA
sHYCekPOYp9Z3vsY+2ElR6CXocHJePOMER3PlV28DNFbZby79Ovi0IvgCRr067r2F+AZAfMAMdT9
daaa42HQrHuC9msTgO0y3c8IspZTdjh8jQQ6Mugp9KlxnoInRQGwd0AtZM0mCSimBJHQWLSNyCUZ
smN9QtzLml1cP5jN4uuRYaINLd5kSmz7yzFmG1EYzg8t37zUPilO8ZOxn028HDy9AfqBBBv5lxQx
jVSGSEBEPHFaH8y8M6wMCC1NAEq/qktvXpxs5tCSiFzvIaPZ40nmlDx23UmTNCDlvqCMka9GjAnP
TUSDU+4mP4deiF6740tN35bB5iQx88xQ6DKihNADkmEvjzXsljv+YaK/ZV3mNBptyrOwrGBOltuc
Bsbv3ymZr82TdDaOMvMbo1zR8fLgMpte19SOkVqbf/j08UeIFI7vEHUArSo5k+4W14kZuNSdY6CT
2rZrfthVLKLWHeIjlrk3NkszKStbsNzQN5WE2xmbkQn1icpEcNii6+QMieKExThNQSkgzNvIzJ1r
5EMS+Cc3EJUf/ABXHOjteGLlMWdAtDoJsVh4Ar2WfxXbcGqU79XvGZmuEIDuJTIzbHbItwdaL5F8
MhtSE5yrKJ04+NT3PoIzLsU1m1zUMz7iha2z1flpYprlr5RU8/0rkm2uCOdhMFpEaexvpjkLE1yq
LFd90EvYy1vFUpr+2VC6E/HV/cyPs0WFHggMwIEDCvL9UxA1TS4lkYKzhWNh1PMzoaroARg8uh4N
7uiSAChhF6wrPbLoV6Qala0bM7aaPC9KslwDJEQU/g5m3AHH9jdT3NnphZ4BKwcEx6cT1sgsAtd0
yX6/b0lK3UVkbefHM0tdlizSw5e9u/ze2WeDPlPj+lUZLn226WEH2ycS5I7PR2fN2fIw0LAjEjBZ
x7eZdV02c4GR6SzZg5+/vcM9Jy3EllY1SvDzAOR2LfmwWNi73U5wmYMa/320t2i9RySq1EmaaSBy
671kWYjKBBU8ep194hlB0RGNCdjVhlond07jbCKVSNpB9M97KZiwJJgKTGQn1T8oAIQKfdgoOc54
qXcvQSL7wMs4xrVvJmVNlbSm7syOM9GLd3ONf5AClBywlafYUMBD5FXTtMxnKPId17+lmQXQzIJE
n/uInk3dkJ8sixqH8etXdgr+0Mzyja96WZO2Mj4E93ZrJnv0HdzLWxbnqkyra3N8Y2ssKyVbjKsT
NFniU7CngVg0Iwesu8ffV7iuybUyloJrnfw89ZkEyGcV/W5Au8MOd9xKT3Zqf3bGcE1RH0dngn0D
i2oVGbJPkqW3Kgwd7nVhTe3mX/g192Q7ceuRddCN2NYKyCrEwQVo85VGQkP0FN5K7/cHDDLQDBht
JOnRwnVPZlLnmeSUTX2cWcqYOAs3NnQSH1qGcoBO9N/+UxowmSarWGeYyCt+uX9iVNdzdJ2vqxf/
KvKGf5qD++/htGhUtIBdb32EMoGuVOyiYh3MpFTqr2ScAOQtnwDFhWSTND3qTaVtxrWkemRclxio
cuSLGpNajmKRCbyVhH6eEuZzUTBCfzo/YB6p/tRBxwFy8eQCQAESLLIxkTbTbc42XzF9rtYHf315
fWwafz5y3VF8E+UEbyxJ1cxRJ6gBWOlzbjrbA1wh+zGNn4YRuLBoqMLAoNyFB5z3rE+xx2mWqp2U
NUZgnJliuRQpFIEeD6RD7+lwehxGhZenCehg5ZvpvbRm9jrZRPOEFFSUGLrNCvCX1eeJ850nQaP6
+gW06kW8OmKAapuiY0Jl58CQ5m8wH4ulSxQS0nKp0YLNFlMM5xmX/dxyz8z/1Rqy2VLDW+mG7zB1
V68aojCV+aRaM2GO4uercX8w3CWX1wCzM5BvSFY4T431UWOqMZ3PyCKxHCq4hiGJ6p8MZ1OycauE
QA7rbvsNGr7+FVMhQ0MK3KfBOdeOX7b6SMbpd/fcjeW7RmGrdLQeLRL63+c270+P8wNTtUnPwLn8
j15ui6VjGi4TrUgaegD6HHGOoJPOLmjdBJF0PbHQWSDqYhjWQTQQAbcO3Ut872ToYit0E6HWB0l1
P41fX/ny5d9o+TcF7pjK/DpqAkziIwnXGD5LbI1EzGVCM9kJ60/N+6bDnVRTztRs1LXKKOb2LaRv
F2Jq79VLZAqd885ePKLEPVuuc1aya3jjaOtZPotoTBAG17YwCB5W0G+euAcpH499SU9BCbvXjimB
M14T+TAjaLnxLZelSxHuy0DmqRPqvynyacsmjRLF13GKL/kupZ8t3URbl9HHIjGQC7qnwllk/ywH
lT5DJUwhrfn7zMbvzmpC0TamskDwkAk54iyyh2a/sdPdVkRKw0RF9mMzYqX9704O0TYe6A5xlEfs
mI1Hbq5Mb20mJ3eH9zkhGhkh/UpEXWEDuREcX48UZ0rr+KqmweRGCtkK80LPrw7zzdHGndPYinKa
Cl7q4Se0R5EzrPnMnbpJjIqiP7+y38H6umjRZueaO5HzP2iPeoQ4a6E6eZzLAbK7qfF2VQkJWEil
+WPx6yzBD/3t0eAtxajKPF8PrqiXv4XQpnAhOC4RE5yBULAjWXUSZFWX4RzLv0kwR2VIMx5zIXW/
8ogNzjgAg0wpRyWOKn7LzIaezoc1ZqnhJagMXTWLMZ3MI5Ix7FNAj9z0Q35XKdaYmpppvM+wS8jM
WfMUzBfKHBDMjz9N8GV8WF1OZudLmkJa1vKiRWDdMA/X+JjGLaR9wD4fVuvXoiwiGUReqpisTw4N
4bMoLGNr7cmR2ZWOydnYLPZENzxrfGTxJ9Y2CXyaW4vyo4/gjEumek4Y6DdDppPxeo26WUAS+z2a
b57pZe6Zs73IMx8QLmSdJh0OQtfUrHPCpYfX3B+7ZX18a00kuAs7Z5fDf5+6Q4kFjkXX1TzBbCPH
V7cB13O6NhZs3DKRTjCrJd4COrIAC0C+HPrx+DKHzhEogV0LtYw9R0BGgKz3As40iOVRg3ViR+wT
pxFCzrV5QVclHFLXI40J4GsWW9oeeFfj/WPS8sBrfkeaY3U0jT0llmFM06+KjZDuwlS7z7oveDuv
E3ZCgy0ZbVKC/5yZSmtz+iQfrvRXcLhu5CWll9VCn3eS55qhpT4JvKeBGiZuoncynI8+VapMibpy
F/q86QShQ4CvUYzaJ6V50DbGxtkoc1HJeaDjoqOqoPMGzgBG/bkXBmPmWRp7sGASKJZGV68xQ+Zi
+xhVKQqoi0NN4sWIKSRBxCaShu7XOa26o869NkqEQDtzkCMfW1NrPTUmNrx447pIiHqKrcvrRSTu
3R3zBGfY5QVAMnTp/cDvDpwEE+Ay2FVINp+w0kLcQJTFaNG9caK44TZC8YMa0BmAj4/JK3B6L+xZ
WF6rQEVpAyGXujRNyZwuVOJvsyVAaDcjKzEMe4d2cmLQdywmfRa6yt35PfgAHq4cTuXlXHS1lQKx
5wSeQ2RhmfH6UpPNAr2wUk1Q/xPY6yGfTwbmuw5EB4wZYZz3nutrO4vOiaQhDTpdNIZkmkjsbZ5Q
1XT/PNbogeIHFhP2KHEaDeCgse8BS+oY2Ff0goR4AlszJRGVsA6GuscY7dMtffIMY3TyqcswwhwR
n9rqcfIkrM13SQz+rPsfw+mv0oybWK6y5qg71+siTqTgJAepTJK0Oi+xfdijjhZheGMcZZYMUBbb
qdHyLjgR0Udw6ozhU69yU5y9dPD1eRjToiLYrVyZpcJCQHC/A5ZYI2VIE3STAogxMBWNjWHURGhm
g4a+fxycapfA6MZiQxWVk5SNVvKVXiRLvdhyQLHn+LpY+2faNBvVnXvFElv8rDFtfqsSe3weQym1
OwnhvMysmGIx10SHgwJJZDOGoYKVw3AmdLaEB7ETlVeG3uw+15zHGUcY7dRicF2wCzyi1/fKaoiI
qQGv644pzjGIka9FVACmpCkWf5LpJCF1ZXjzXKUNpnWigMjt00R/LfUPvzJn3t4rjmPMzRa7SCkF
U80DufN7HeRsXNANBYdxp+3thawj0pb05G38+Tqe+/PswzVUI1GZN1etksXkXbGmzNAiykT5jYHu
f3wIdt9MJIxndZA192Zn5BRjR/Hc5vhyfTtp6xNq5/qv0NowAm+484g9JkoCDotXjyan84njq9XY
B83xToFhmRzWni0bUkSezqywa1wPpqUcKkoXDLnEd7xyaj6qm7/EWlVQus7tkW6rBzU+FbolXxkW
hqNzskKTpBkFNA2XWmxKGrCenqXJAqjCUvSKAaJzbuo1GbdLNclJWqyLYJ5k1D081sCBEAwgRd18
OJ5bDTDv97eSj2eorKRec5RMmY6ovtiIsjQiCpw2tEleja71uTlGts90Gm6o/vGYh85I/LDsPR44
EZ+My0YfZx0PRPpNr5ZIjAaNxt+/j66j+zNysG12WjTggLU4pGRbkHfq/H7Mw82R45gA3EVXOgR+
AdA1OHscpqjNIBBojvliasmGAkr7YKXTzxna46qd0PUYuJY7epzlbeUCKHwj0NMPXTYe2fEcXaGz
uWvVpm6pmCgbox3i+JjLAcsIrFnM6KJXB4WGm772ootgIjVK1qCQV0538QhDRvpGziakLOzYRX49
OT0mN3Bxd+Q40Utz96IXPshJUMORphI53pWaRv3JhejRK5DfaOKJ4oQBF/aOKCeN7iSdAXEMfgbA
3V9Kq1xHCA3/AG/y2UPP4WMGOzvCC03vPG82t3eezaiI9DBAgfbsZsfgcmZZc7b/NxKctyiXzbSZ
hiARlR6Ns99+OP8XBAC30QEiId/J42jrKhYGlp1MaAEcUfVC8v++07XDRPmmwL0C2shTPc9pmqOL
ZvUzqwWqO+DE3/08Z+xDSSulqwQGvOlpNA2YjocWEKrk8TEN6WufCc4+5KMycdXuHhSsHtRKoP44
GAeKdaqHfxQRaPvAmPH9kXHWIZyEqtdGk+a4XK5vJXfkvI/hn+OFkjn5s6qMVbAi7xjppLGxOGCP
Bo3XH8gZC5gWHS33Ojmj6fXie/iMcVuRXPpTVwopUlEcOKhFPfngzEQeKhipDsfNEd3SqAi6tXmd
TQVCcoPX+KGqPSKcWfB1r2wuiEHQRrc2671HEMUTfXMl/mG/l7Dnma5isiAHD/uJtocvbf+11I8f
y8Z6LEZDWfietAKy6/4xU0dFUF0jSOt4d366zqN9tZ3Y0YeLJPlFcHuD54rdrl3vmwK/b3pPSvai
EmjwuD0ni4kmfZxLoaM1+KD0SHCqrfiaN4sakIBLhaL8etvOj7F5vC6R+7MsY1WzBJ20BUL4gz7/
+hDY+kHx7FHnNP8c1Kniq7hTPXtT0tc4NqJccF+DDOL0kABExw8wJ+7P8Nr4ytWrvPY4nTZ/AKLB
Sv1K3Wv+UabjwpgEPtaG1CKEkEG+sLRkhpU/2EGhcmonp2j0ar2gPWbp2gk2WfE0GYmW14hocIyV
l2LiAVKwPfra70tZEX26GLki7HkREU7pZD10wrHuw3QBJFyS5lUyMVK4/wKdGhR07FcBnFO3a4wX
9FZN2nLSXtpbFW2pWSMyISPqmDEZWRfWEFFtZihx1QEkA+CrA+OEN3UvFUhMNKp2TVp4vOsKaRyd
AMD1OH35vb3sTJKylZqR92wfPWWkmR9iau8eczyU2bn7AO59kJVrkUZh3h6Xb1ePuPDknhpj/Tsx
zYjuPZoyo2RJSuNfxmLKMlSovC2KsqKczq0o/sOo9s6BE9Rcbt2ZlKft8eVlnaxOOfndXKhLrBG1
MNTnPm2mGEULGNCoiI+wQKD+g7rZo86JsNaORtdynLXHKtnJ7gGLslbj5NlRgN9Twal1RAuPhdfO
ifN1rDsN0Hpx6mjdaIzTVjd/5+srmX961DJ85KAzejkcdiO2E73E0qAqfTPLLyJRyqCMpnpHe/mm
WSf/4yQ/t/Cn5sQyKqNm74tfh0Vtfy3GhL5XhvHsE1ExZFDNAJ45ASy0BKRFztwWcu2eIwA1H6vp
52W0z+TjY6kW/T6nVa5Xy6Okghr70SnQnmcjQXZ76PcBS4MN7l2cB/DYe63N/Gk+uRaz9qjOLm/S
OXvTL1f6mIWhWwKQtN5tiUdR6kebYlC1bXoet0cn9YjezEvl5dKwxzSGsirdcsW/iXR89qKOVtZz
31daaJ1izug4xCBmdji+RlPmPhVGbaIbs4yIehSQ7dwFXtkB1Ii3EGh5QKPllH2s+tH0UuKtr/3r
yKfYo9igr8jViwuRa6xjwFpRYD/TSIIxXs4aXV97/kQNCeCMZIeUXhKaaQgURoH1nw58F7aiAbEe
WMDYg8x/lzersxgtFBNY/9GUntHCZabraH1sUUkYPaPk6pOFvgAUysK2S/vF/u+PBU3AEsAqgH0y
BijV/W1ImhdFrt9OjuxtLVNvkTK45F87ga0bajzok+Gh+VMtyDSlBZepERH09ESnzHDfxZ023edy
t3xHh1MSRwnPTVSDzsiGP7fe/r4CUoi2lgHjRg47W/SGDCVe0CqCNo7uQQMCJOdCSq6bNhXQa49o
G72Q83ZuwZiuxqaxEOjmz+dChXRgBhJ94TrwNzi10cLZNPVKDFwyMyfN+4q2IndnwLm/J8FZMEdr
4mudhXDuF+2SGKvF5iBavjYgCPc0uKffTb12lKrd3Cgqwymdk1XDDMFRDdSo7olwuj714F6cCzCy
HBH5fYMWAsrQ4iJ61YQHxj3hozGaFOGFIim9ljCnEu9Fk/miS+e002mKS1Jm3aXnu+btMNsLjLHg
928M9myxfp3B4l/w+zlCyZjQwjoI7Esn//cKeXcVfHuHJ1XoCKhAQSHdJLxHz7Ztf4huQsRHZ2R7
fLhJG6WVgosIfum/gFommv0YaNW6Z6Njs0fg7I+iokVXMOJvxb5YOKoFpKohOxG6z0Az/T0lTs8V
/4J8tAxK7Xb9VtK3t9OZ2tsL/b1dmwmGea6YttzCSxP45CKd4TPI48TF8sVO+Sdvp6eKkJVh+ORZ
oJk/zXPHHKYgdKRwYS05hYn9WYH9CheMhKAZA4YZAQZp3x+L3ADY2j0RTmlaPZ2O8kl8s5TP+y2A
tq72fu+uy4LtV7ugZXpCXLSuIqsroCxgT+ayI+eqm4OfgvJ5Ve7R87LKU3I2PauwNRzpZL8ir8Zl
jvHcZ/SZqu9fbotZK41KQn0YKJfdncGtW6Ynr8kIOE7ZGAf9oj2/rPFimHPypNJVZrwaGyoS2n8w
hH/fKz9qmmu57p5jkEtTVDdQilvu2L8yVd8kOA28yjNMtnWJcZaS4EJfAYvni/ZhDJS174+NUz69
wCqJusAFrplpmp/TJ+tpZXRjXj59iQT+vPCOuOf2qp5VtUlwaMjptebWnOCSrMyO7RVqNgk6QMUY
Qz8d/Hv+uNe3GodZnaCGcmyXpUn142P5/wcr+X1H3LurVLEUN1EOjt6CzRpTx0eUZsnZTjZM2IfS
ferPh+WbFmdKAvTW+dMLTo+tr0CDwNovdHUR4+Chw0xnogdgoBB+f3KcUbn4cu6MZUjGchkRtsZ1
zedPFbU+C3sP73KBAWMdAx6ih+0f/KW/2eSHa7AYBbNII7AZuVQ5LSCKGhrFclsgjMMP6DcZzm++
ADZbwZg2MqEXMp7PtsyuRY0N0+43HtwYvxC3iRov07HQ+Lhkb2ZO0c2KXMuMEcOgh8TCxKYo6BAx
xZkMpTnXQZOmzXH2rCDKNOcR/ZSZhSG4d4y8io5QeFWc8ZBmk0K9KBCR+AJgMnedvy0wXb/bCa5q
oJXwThQVzm5MzlLiuh0diCFsBuoA6Iy1DGrY+lzHgyI4RtF7qnBGw1fTVh+HCd6SCA26t7fk+En+
ID+OmIraLmMfAjvys8/pnkPOjuhnWfZmLigGZM3qdW7iTdkyARHBY80vI/MdpGLLBNLxxtDDdiRz
5Pwx0ovZ4aVmiPR4IPl2zxJnP/Ign9YTDSwtQe4EemdzTz4d0zJi9AdCr792Hx9jAdzVoLmfTjVl
gkwv0Ho4icQQVQ7/HpKiluTyBijVx0c4rNG93+ckMamb2FEqaLREXjDBcDpt50joyQTNQBqO0rYF
ojgADYBT7BHkRPEK1IAJEv9QMZS/gFLWBfbU1Izq/TFn3cH8MFU9OpwAhkAIV6oSB6fYMqtfH//4
QAbsngvu6UpmWaSOwtuxAcATo9CryUKiC1t/qonQFRw0gj1WOMEr1SafVSMMfLsh0gYoEooSE8P2
6JsC30bgYm8PdkyDnQQ5pC3M+mdnjpA8AKSIyPYNWoYeLe6dqqQGTZDYWnbUTX+b2Kh2nsnuQ+Rc
CPTmlrPrec9F+P/XLx08S7EeX/9A9ePu+m/2tvfrbj6uyrBzll+W/+loPQW2eUytuYVE/KqlNTM2
m4hFpo0oT8TaQL7xnjpnE1StKbD+Bye4RNNyOw8nmELPMPxuFpTmvwGXaH/Yh+fxUjgS1OnMA53i
RxSjMCvCsguO/JKGzntBsmZbTc2zJDB6AoG/WeLe8erxKA5c4Cwf1a02V5A1FcjgsN/ek0HOOGST
dhQUl+4EGWoZ8HK3iK0KFDJqRheNLapbiMzFTZ56DGUV0KkBUd2lzFSMM5j/MbLMUOiC/assQI83
zlooeiyrsdbBQ2BKQKUT650udrtCYF6H48VvMvx4YqbIahJ0R+hdyRiiUAOxEDPwU1UQkYseDB5f
v9bTv4RuycaGYjuLbfr2XJ0wxiR84Qfd2x5PXA7q6k0ukyjtxCIiLykpVqayglehIh0MgCcjeFsI
w+7uJx+oFJ98bgCFC/hQ3BayUoTl5LrMDvp6jGYX0SjYcGTc444zG3k6LSPFh1Yh+umCn0+gmcF5
Maj9tdyJEAWGk2A9apxjMdb8FmsywBhDrWBtRgZah+b7nFnvC2PRkION8GT5IbDLXTjw8zS73dWK
3K1K5N6WaXWdFckE0asE3MRtcjjOEZ9M58TA9dkYC/76qm8ZPwHZ4cfmmywnN8lZGiXa9Eb27W07
oxdsITDg1FNl0zn19At9vAn6zMc2yjKiouJA/aJ7Dr6pczGShyb+cJoVKIvRYuUfT+s5uVLQP242
InSuf3AXv2lxMuRLQeEqLWgtX5YF6zrDPGLurQKlBthOA47346P9B6H9JsiJUerK6Tjrgucu4oTZ
BAzrjFnIf+1mGwGt4Sipd5CcaypFej6bqd2rPrbeMNO37pxhx3y1jM0vA96wwWwBd90vPpJX7h2q
tMr3r533jZecRBAZtG5YvzJLiPL/Dz7D9zlyDmsajfMkGcG0vRR/VCJBO+ZWbLfw9F+xJ6SlsgnY
KAF7//DMfhPlniL1nP+VTM2Ngi3P6FDRVsTCrGtJ6Ycy37ns40XUESZQB9TZcea9t7YoznKld75s
xtjbmK5Ve4s+6pxdrVLA3z886//PHzYj3pOantUoirpY5qRvHTYnMnLu9BZRixrNpO6o/llSsNr4
nlTh1YA6OHfBJzPZtnPR95FlessTkpzIwIC/1cqwJ5QebAacNdtju/BZlEIbzg7+rSEqP1kPk65G
mdo9kNB98+gR5GNIu0D+QHi2w2/x99lylqYaqSNJzTqBBTIBBi1jGwG2thG8GDMRGc6+aJIr1VkN
MlpA9DOmz94aKv2JSMFCbGlEPbhiGFjLyTzW8BnzP5a1el8sEBcdDIPMz6bD/vx5xQDLG/ph9d1l
RT8cBM2LhYHwubyIwvXhBFXvAjgTNZo5ue902W0GWL1kjinnEdyGncAsDYdo32fPmSUPU5hXp0s6
XDByS0ensUl3tgjUq7M4jySas0jqJL5obhdCt/OUOaTDOn3MxnDCpndYnPmp3Gkxza9gIyBIHu7e
0KvSYeftMWVGCqjqxqDeE6AlD7ulEKX2sSeCcdZ7ffUTxdHHXYS4BtWc6sb4D124BRGwOOw+/n1T
N3npGbtAywP/2uWkAOzY+VjwVq2KrJCQzegBoBCiEo7ApKu3GmSP4KW5IvL1kXJbntJuFBsO1v5p
BgSnKflaYLfCwbcesygS+Vt80KNYJle0M91qgbOFU5PJDnZAqRFvsP+REGdxivM4aYourL5Yzjue
e2w3sA9CwXjsK6p8kdYfXwNNukIwXpYJMFD0zfjdO4R0d/MNH3N0i8cfqNgN0653dNVo6nrKqJOO
l/V6gicfi3WIFdDYRm34QG3pXRUJiOCduj2ZPZKBotUTPcYhLs9o6aU5c487kXl67DVhycu9brlA
si+CCGytmWcj9bGN3r7SVyzXQEghhL+9LcV5dIicFTkXUh1PYkj81WSnJeYm19vjfO+tP4/hdo/e
pEYin5+E0Bwt5kAS01fLQ3BobFt0sgJXGPvt7tn2c0Sncad6GVu+nbbm8Qk7e/DoH3bqPKQCZ1ik
drdIoHeRjeS1YdqxPbLN5EwcWzJoh00ruEzBK8Dn6RTPd7EmHeoAKNyKyWstIW3IxiLdFpHhYiS/
dP4quJimYqOQrtM9ob8WqOFD90QuqEAHbqFx7+ha9/8NyXKNSrfzBMC4x4otcjz5RFxVIMuTz6Bl
jcWQUNrOfbNY/oHV7wYdRL3eAovFZ+OuYaK02hWS4C0+MSr+IeBFdDWcs6EkkeSmXQ2doX27e07Q
Pm4Z3c2g8vYiINb92ANl5hNx52uItcQNeAESwemIvKmzWt3KHMvotyid9A+Zq78fZx4Ktkl0T0o6
2S4jNsYi15ntK3Z4XYX6QUoh66lsxcW+wcBbTh/zKThTPjkXV8FkXE3A5rL+mr5nmy+B1g7MN/dz
Dj+WXpalF/px5zZHv9boPg+oNTfXsmVCFPeuhfIz2RgYZKrJFxqsBNIvJM7FQskIvc9ZDu4uxhvK
FceTyZbyepKymraJ4ZQ7bUubV7azvw7h2r/AbC3/R+vIp+2K0p+1GjolYLYYQJnhJaPdI8SfgNd/
SLP+LUO3Ob2eLcliaXLN5e4mvV9oI1Pp9A1dawIqInHhgiBEdf7l2sWx6YUm9oxcjo2oZ1xgEyUu
cGnOquaNA7StICr3Fqpli6yUKO7nl9tNYt1X3BwU3tbRZkxPJEFOCoDg1mj+WLlEUTDfAldKclHO
OiCRmmLzxcolgbW3njbZHpV7AanJY3t1Swv0rt8NyqCu8ZwcGatnpEUPOfmFTOZZ4GQLBEDmXItw
lJaF14IjBJMXwNoiWJEFNR1Bdg0gyvfuizQaJ1rYIElaUwDbsC02trrkE/E0wRTpxr+1IeRYyyYC
iR8OWSRsZNMVDNFpN8HpneHUnTiq25lh3X4xA+M4Y59I1Bio2nfZEnFP8aB72qPHaZNzHZ1zP8ad
KWR5tfXn4PdjoRjO5fUIcLpUYDQixIQ5JB1TQObpN4I+VB1DQt43qJXtlv9OCnsEuSc6ltRAK53u
BMl8bjkmuqaIYzT7x3wN+hk9Kp2Q9u5JS6L4evE6t75lwIkTmezBpEbv53k/3g3Ds552qjTbeVZI
biUBgSEVyRrvo2OjxF/BwtsSKF1dc/wnwvEVzah9QGZIxNNgluGbJ95Jr1tJO9dddvy8+o2rUbEH
ejkDlovOJu+5qBI3aMJ7xLhnVxnr8XT6H2JsHZrjPzYT8TNo7nokODc9nAW67t2ynDKd7F+R5UeA
KnLPb2HvDyewR0W+F7QyrPLIk3BqITthnc/nFfBXBPA8aOFxE+OxUAuJcdYgdeumkTQQY29v2Soi
y5rK6Aw15fextk3ndl6aAord5z9ijzcPaTwFjB4oBkDKv1gE2WGCgomtzEXSLrouzi5g3xdc6a6h
F0V0DOqgJcpSUHJeoViCsFSf1xh8fXnMnUgIOSMxQvNIfCk6LZYzMgoweyIsOYnOjzMUkqcnld4J
YTz31telTq/oH/7qnDsf/wQiP5yj+RZG3lUv2+ss1XVQe1kjr48jBIYs2wMAC3+oPHUIC1grUJIx
StKPj3K4RNsjzb3IwTQY+Y0OQckAU9oBlarIk9ZUPyRblzRPf2qzWrQLae0GcKFt+zH14WmFHnXe
nATppYq6ftXlKfrMTQUSutOMFxFsxnAio0eHsyly27jTS4sDlogDSPtNVGP5zsI+eKJk7HCCpkeJ
syvetNBrX+5kc921BwJJPoAuLFBXs0W4L8MdWz1anFmRIylSxmf4ABl7Kw2UufAwFwSrKDAmhxKQ
4K4EWvfDe7+4WADbmX6G1sffLhy3+R6FELQOYOO80D4LXmrek1dmijMqGlAr6TolrjGxsOBGoHfD
TnzvADlDooKhMu0y5+UiXGHtwZe0VCLiYmHfBjt0voQ+lIgpzqpcS2c89lTQu01Ph0w/jZ4e35LI
L+S9+DaQOqZAwtxGBpJcFfmDFl+NbJDq3dnS8TE5gUzw/rymzWJNcjqG1iGbbGIy2wszKAKXkB9K
Kb26mRbdoaHLjuw/u1EEA93Kxi4TPJoiQpyRuMz0XFUTEFpjg+3cE2DwiX6dMwyJL00lrUtYL2fA
M83njy9CZElvmzB6jnM41ZM4n+LnS1ov2LVbeP6nXaRzuhS56J1S/HQtZoikZL1bcM3ZbE9Bh1Tq
I4bTPktGLwy7HEQbFwczdNI3Ce4mnNFsetFikDAny+lTSKZC8yJigruNvMW8b+TAa0HL83pdnnwm
AbDhtSGxhU1s6IZCvkhwQ8OO0jdTnLXWtKDOpAYkp6cQa4RXT8b7ggoe1OHYQ8ZSKMDZAjiXnzOZ
tNp5UiVl5/dFpKFr+GPolykI5p8wB4hnSOA/DBqAHj3OfZjUUlR0o47H9k+IwR1pAbspODcRCU7e
pKzy0kqvuqsCngDayLaYlZgj24h8Gx7WQFSNGPbGsN9H0iUdYMs8FpmSN/Kl7eBBSxoRLyet3cGJ
dF7Z6cw0b+n8WRwwo+GZ8VrylztRA9ugaPbIc8LfzJy4Ks8gv3V3cFG+XMFDPpyE6RHgZH90nmnV
xOmQScl5tT7Tremz8nlO9uMPdAJerQOGr8JnUQpmOIvZI8vJPw5bdZt2dj1eWUuiZ89Cn21ewKsV
8DcoLz06s/vILtavo3GkYXfey4uKW9NYs01fBTI5+JD3aHBBT9diWKgpeFkyB4hFaH9B2Vt5/xCQ
6W7ih6ntkelEpWfUsZ81O8vd3sF072FZy/7Ww4iS1aERMdQp0SNK3aH2KKFcVYdqBIb8CphkRU6J
GXy6lqvMRaHVrVT0z6SmfG/WVNHO6ayF+C3RFDr7DKbAu5Y9K3ORPb+cCTa3dCjfZ3O8+WA71cds
9lIRiMiw4/f3wU75pq3YK/K8meBgGQsTQtDgF5N4fzgI1+0IpH7K92wlwGIJdAfrBpdJtUTlLILt
sNX5TiApg95FjyHOaNR+WI8CoIId/dB0Y/f/SPuO5saRpdtfhAh4sy1YkqIoijKUNohWqwVLOMIR
v/6d4rt3hK7GZX3RM5tZdISSWcg6mZXmJDn3OUlB49uvVJFI0jpxFH0TtsdnYXpoFW8wV5wfcNtU
/+S1UNp4KlL6VbeiXb2dk/sc/CMXAznC0DUq3rt1ufo5U5hBkwkFw0aycK5qsjLFgkiZ3fnyz+al
U2xRJUlNRn8tf46bydXio8575y1GKDPxDMhYgxHqgwpC5dNXkpHkYR3xXPnyS3ImgsGYCCuBjXMK
G8VcMWiesg1cOcESG2P9Q3EPDncoi6cSAzaZVkSikdMv6Aw/sGOYpscHZ3QbEtgcYJN5shi46SMs
zTETyHpx6J6H0sXuF6e83753k20eSLm6u6vcztN3WgPygszhJR448tnOrKTRQbJ9hvUUTvtx78IN
3b4OPAXZnqzuVFeDlVEndDyG61XiAr89eYXCHU1xOGWwCda6F9gON9VBLe8GvLLNWSPIrpOSXgxn
W32uRvLU/YqIVwWhaoNaO9Cebmu6/PD4NlO2NcvMUnQYjVd5JRncGHsxsjvdK5Am40i67dhltoZT
JRr2tlKMo3HZxcYK2rsq+JkT2nF7/6PEAmyHE90u541myjEoU5Z6WakJrnnpvqhf7brKyZo7y3U7
4JOv2eOZ782t5NypEwI+TMALP1V7XJ967IW+fXocB3HF05mQsTenKqW323v8uv2Xl1scZofEAEfV
DXld0XUGjdMZziWxs0dD9ZvQ7WtSvVhbNEV1QcnjweMaHoMhZi2URd/i2OIYQR7xAVfo/UJijzc0
w7lRbD2nU5pxzOj3yX6kh+lHcPv4OFDElm+UQk8U8YIPsw19z/BOHKjlGBfbW2UaWZ2o9JTQ95eh
sP8GUrbbCnAsi52D1C6CFFUlFAhXmP44c7bAcl5jIED9PTKV+q6/GAO9HcftsKbd2O1dkXjn3Aah
JFpN9wfbdt/uH/1K4wHO4ov927DZDiusIZItraWAsz6ae7yUqsH55M3CLj/ZZ1Ko+c1uplr1GP86
QUGwLEveOyU48EGqjPIJ9t3Y3A5Cel43/MPVc83EgTokGZKMnmfuNC2xZYJzRLYYhUlumM07QAYZ
JCHCHJYAZOgacjyWp0MVpC9TeIh5bz4eULNtVpmgt01H4a3xztsQyY7G5xNR3H71Ybv3719Klsow
Uui2lAsWLb3W27on9p4vhnNl2WHHYjzLZifjLTast7ptPmR2j/od5rkuDk5uozxw+1t57yGWu1bM
FDE/qRBpBMgYuwTTDIEdeZ+8ti2er2B7pixNTKUzvVKD5pRYo3t/+NQ+UVCjdcJ/+SZi26a0QRGn
uoX1ZShoJS89tvL1To9VYhdwvDXEbNeu6N3GwmsMcuN2XQlUZ7crS7IyCnPIVDqQhzzm5GcLqiZQ
D3G8Bgd02WJM2SmyKqRYqmS1JAnJmQfq/+N9hS4SbGoxLZWd8qmTvi9kC0tTwBbiFJ7wmG3fbOx9
Wx8Sz+HyLy6XLUDq+V9xDMp3Rml22PBOCwl0onCfbZ7MlfozwapCywnWKQkOwZ7jGv/Hx/oWykR3
XSVK1okuJZl2G2/lCfb0iGX2X1yEp4/vP43iWw6D8OfLqVd6gZ7lBuScu1XooGWcMlI12NYGHj2u
wOVszrdAGnPMrLAFlWUVhxDYoB2Szr9hQJMSaNJIGX4FbgXj9A7H9JcDmW+hDNiLmEnqFBMm+bKB
SG87DNi1+RAeZEcEnb69rze8zaH/A/W/RTIhYC3WbTyI+IAgmDkT8+GOUt2B5Iuj2bLL/EcM+1qM
wag3NfTh8ZLfbS/25CFfVG4vCV0zzB0H5RjLVefZt7POgqLJqUCXg3nee/Gk/sgyEno/ys7l6MW7
dOxTMcrEtlDpiirMDUUbzfMweh6syBq9Bofn+26lIDLgtfcsB9PfZ0nVn6knVFKomiWs5GQ4IdZP
xwlHKx5ysc9EI8TqaaOnUIJdqzI5qj4quy+D6ese0ukOx8vwbIPBkNLKogHFNwDxBqN+yett07v6
+hvQwb4N+1CJiky7QpRzlNfYoo0lox+UcmvExElitxgvvzut0NuTg37LyX3Mfd7+CdzzZMCkatUq
yUZoWN2d7j8KBxhyvrt7vYM7CHhttYtPfMMwseXSxKJTNtivsWZVrqoU/aFn8Jdhk4IHShNkgG+r
tBhgzaQw3ywfB/U0yODIFFo719y6dDUsAUtXabU5tRxzXGxU13TFoNuOsGWNZekHE0Ed6xc6Le8A
o/qP0gZ9GfDfuv+lOw9oT468bhN5+v1nBMJT0+V8vqX7NhfP+J5Cq03UuSAeO1RLdGbFv26f5WI1
aS6AMQ8pTC4gG0cFcLP1Prxf+qoNaEMvSpsFjPHzRfBuC1zMqM8FMn5GMk6FPpxQDwRP0UZ1qyB5
CDYvt4UsWchcBuNYxrFVLTGBjOPRc0bwU6U159W8mL6YiWCp9LO2GVKFfpjNtjqkr/VP9GdEZ/uT
uxR5yS/PBdFH2gxx+07qzYTSNWBMIVyHzgMahHJyR2PSQHc5B0fNicWruTAamcyEmWM3KskIYWcX
49ouz3ssPlQMRdNA/C+hvs1mS6Sok0A7LdI2BwMT2VJLTBCvNdBlL1QEoxccfZYMYS6P0aeX0cY9
JJCnJCR9zUm8L8CLetvYFq/QXAjjEyOpGcZehpDGO24QrXXue/GWuPLb2SLJqtWQ9B+g21cQinbq
11xiiKsXYb/a/AdQJzf7akPUJromTACJDPmV7UftEzwDJZ9MbhBInBYl7jdk4Pc8CBoKG1AXwtyt
A253/Ykm7y7QkoN+iyG+ocqoLUu6ocgm82RXZEmY6oF+Pyh2lP4Dguk9ubzyMOP6/P/jFGeymIt2
wYDBKTxD1svGIN579WAE6W5ELc5pQNfmHEIXTYAHW/fAEwinxs0jLx/s7AcwxpplmKAbJPwA5/ge
ggcRL4wA0bDBi3mWLvn8UBl71aNTqZwqyNmA+6V6jQ6378PinZupwVhjmQljODb48zneSeKqc9yg
4XI8L+Vy5jowRtjFZQkyDQlnhW6v9xVJ/N5WnbvXAtO0dkek1cAJFBdTH3OJ9FRnl2yKyrIOS0ik
6Yij5wnu2SOHA3cGiqcZ45DHRB1kbIihFE+Y97YgxV6rj7c/0aL3mivDOGHVuIxSjrw1jWowsomF
9CqRXznAuBh6zqUwbniopClCAwGkVOhOnmAOJ7vY+O7zOog8HlTQ2/HH9UWMhqYp08SYECNMLwvM
WWkKhLV0iYYrofAZABA5J0cN64YYNolohVaqipIKMbSf6Tg6xr1K0F2O2txfHd+3Rmwi8TzmWmhO
BtXI2xYOauGN/WCTGCH15/h/6MtfRtuZQAaAoljOZC2S6XgXRsiOH4qjOjk6T794qi22rRszSQwE
nXIxtbIMp4irhGxD/HAGq8GEFpLNg4jKNfA1OYgbyP3UXd5F5hgKm1cszepshrUOin0nfJj8u8M6
+NJWps37fNRf3LIUBqLAQG9lUw85m2FteRgJeJ32kr3X0LJ42yaXA5DZaTLQlCRydq4tnOZLhjw9
Guy8EfOMlu37/j3u2tc+MO3bIrmmwqBUpbflWGcwFadxtGtj3+gpjrwqXmRnzTvJRUic6ceglRLL
kRm3uAhOT3kMlPvyKGhAeW6DN+9yMxiiTnpdpCYwXkTSoV8J9/nm/PP+a0DusuZuyeF9NpUJbnpB
qtLTiDOs35VXzH2pCmld8uz6FQL8FlQYgan6eyTaATU1N0O86Ka/D5Xt/a7GVE2kBtJfzi5Wikf3
3rbzlRPBzqlp/ya+7l94ncfLXmcmksGXEJSghYj1wbR1DKD5+AbU/MIaiBfuh+TccZXBl/yEWdH6
rOFoXUrvWrVEcNXX4PP2LVh6ms1QTFV/DwnQEimU4YB7Vyt+0voC5ilX4qvVbm+LWYzX0K+NhWPY
5KiJzPVGYGyak2yi89if7gP+aOjyYX3/feYuZ60o672Ov1+7Dvij6bKMzrs4mEO9rcdygDtThLnH
CUgo+tCCIDS52072GK2j7STaekea7R6V/3vtaeS07f8PoPpWjrnSRt/kqaRApgbybSK6WOSMIvRP
k6zjmnx+clkFFm1CV2DGooRzM5nDVLHIuQ+p5TWITD+K3elZw1xFi1Rs+1zZEWis+SOXVIc/PI1u
mSY6+pF7uxKkzUJTGWMJrRVivyjIFMD/LRAtiCVbXo0NFuRcSOYF+9yWxb/yATOxzHWOm6m3Ejmd
EKnijkmp/fpsB90mULjArNH7ektD5j4rLXbxyClEOfp7SRSvcLB8xHvEkMTrLxRYH9zXt4sn2SF5
Xq/X6Dg90qcNQhhUvz4/weVm37/hLbUH0HB877J9zQ6BwYAICf/MLPHLtkqgAdHusUARdBnSinN3
6N+5dQJMNNGJoFkT6TeGattyKyskWtmV/aU8lBvd5Qhb9IMzpRjEGdRer+UcSiHyPGLrEZIJ9xIO
MLd56elFUkSsbPvHdpn7Ek5xb+oXKgosOKZ/VLCTIsrc8C6gzD5BYIPctiX6gEF/jPrTuBCLpTDe
0W3wHufmpxahdvZrWIQy4kjLRSzNPTrv00bpPMu+uv/4WY0Id2LpGmre+qgMOLWC0UqyAnG0Sjs5
sbd6XMU7s7CRFUtSJwAohrYpBxVYKWDGhzXdOLV/4UXEi6HAt9ZsLlMclFjKEtgWPsHgvp+xISy8
U3xM16O+Sfd4ff7dM2omkgbPM8iazql5yS/QPMyIV6/FlAiIQXw3wbaOQHvruN0EnC9rMGAVhTHG
bQQI3Kg+gg/phJrLWtwk2EAFvopPXjZpOV0wU5BBLDXFptCpp/LQJp8eLrsgAJknB304wG8w4JNV
yVhqBoSggHoChSjKtNz8Mwd6DQZ4kKqX066N6JrijWd5mmi7cGTgfeVxYvCg1GBQpxPgO4UztHlB
PIqdKiOJwMNPh945x3ZNM9+4d+xu7NNg9OjuDWnnwGCndwbmkoA6yNhK9yKou8+rrz1KOaGtu9zI
lIPjBoMwWtidRaHBcWZY1uEke+WRzl1i/MQuBPLvYNxg4CVV9QgXm8pqyOa4lQtb/KxQYscKU6I5
f/cm/DZ5NllbFUVrFBl10u9nP3uOtiBgPIC+aSDCHS/bsxxm/eM2TAY/kiI+VUMJyNoCs7yPAi/e
YgOO0+QQbP4yQp5pxoAHZnIvmQB2HdrEGO8mPKlxgrzBMZ79mwxkjKMlm2VEYdjJ9qOBuggaJB3k
C3jbJ7iSGNzoBtmUuwb2jxGra5oR/Ed3KBZsuDhPT+bGTTMZ9DCyKFNSNZ5QUELvDKipKAk34hZe
zwwPb00GPOSiyoVUga1vjudtT4qgIuAjkrnzzItdF7OAhQ3wQ7UsilOPs7v4cUkQjCWu4BqWHd4V
LakuTtUQnZzvEC19buLk3urt27f62sx360gZBBEMqwzTC8wEyR6MiOq2ssEm5dxJXNCorcLaDkF2
7A1oDJUTN7LNAB41QixB3zt8piSuLTEg00nyKdNr3PrL2vNq27pgVTy4lYUVKiTYqnhb+eWU8vdN
ZDcYZ5M0lYoIe0KCcouFUSswPG8fX02C3WXW6pMjjRoNe9SmijUYumJiD/f1QTuLUupO1vrJyBEO
Kk65VTAo6AfJrrA/0+0nnjkcaUt3ZS6NMeEJSbyytyANUzWkcBL79YLohPtCXcpLzsUwEfeUlz26
Uk7XoEEgGfggg8sHr8a0aBZzKYyVFnGRFIN2jX/Q4J+Aww3k9KhmcQvkiw3Yc0mMAV7qVMr6EPo0
KA+2E1a+Ya7dpo2OeD984c1iYd0o71stvZBmQq8/amYZuVaEl1ij3+ro9CL0u4spTyIeSJ88I+SJ
YlydZk4FKFYgiiZ3j46F9MVAzkf1BGkvn/nx31khO3FgSMheNPTDhX58UCain1DXpdWGlMffsdgd
NT9ExuE1YEGPzDM0u/g1Rsg2HiaLTWy+QK9jRDTLqdFFb4sbKt5YGWgxDq9JXy6/zGI8OP8hjD/M
YrmPW3rznK3TtgTSsaYc/30hZ4AE7OcLJwBdbIIxVdPC607T0U3H3I74JGiJUJ0RVGOCGtb6X6Yl
zrekv/tP/PoWw1yNyGo7wewL4BdmuzBwD7q8Z1rO4UVjHDnsbVClSWpNegXxDon2EdYVJSA7JDi4
2wotOt/ZuV0/5OzaGTEaAiIFCsHvepRpaQxG8MAjm0d9DtICG16Od3GOcy6SovZMZKVhj5WZQyQa
m0Fl875VvNNa23YrEZW4BH7Vua3jYlfsXCBzK5S+F8xhoDrmuxo0ysH+4nNE8L4X/feZTsNFnfKu
q6DTcbrLamLtU0RLtG/U+eRtEZKWneg/RsiO4eSqnoliD1t/OQKyHB0dAaA3CsC8wNGKWvMNa79O
rs+00kwx0uWkpu9HR7R3sV3WpAnUJ2P9dTDe6F7Y/8NmWJ52jDcVNFkHjxOETrsX7HOgKebUqTbZ
XfYEXhVe6+MiZ9TcOBjgiNoyKXKJWuPR6w9p6CDMw8ou1IRfP7++uMT9yyHJ97djAEQ8R6hAqxBH
+UiODmLNwLCHJy6ALMYkpiKDEd1CvCUyBnk5n0a9UU2kksFeNuw1V1vbqezlPvf9vajRTBLzIOnk
TI1MKIUD1F5TDFBheEpYgaeAA1VLxS4NHbCSikUvkolVlb/fMTk+FW3YqrjGqv9UfViPw1tTo21o
E33ctvulOuJvkpgAYWx0QShMDZI2x5338dS+Plrur58EL32Q2Of2QDRuZLxw1zDzJomSaem0uMJ8
sFCMy7qMrOlJR67mRSClXQ+2CTJdt3aeD9W28v8zy/nJA6+leA81MJADyIaiimgk/P1gk8vlJGVq
KQKQvXD9RNdbk7eLc/8DW0C43H7XiSYGVH6TxsB/VBVNfhk78ZqiLbGSDDf8h+WdyUdEUu8RPDb5
defg24/m3vQw8lfZ4F8JNnhq3f7MS08fXYbiMlgoJEO/msEM3pJeq7piiEVUzzZb2a1VFMIRVYuQ
GHxZK7qIiSORggmj+28SmY/cipdkHLG64yl/QGHYMMC3inQwep4ur3vE1S/8RMtCrPubROZ2Xnoh
jaYwFWkpcqs44RNlPkO6hbvceCmS+E0SxfXZaRb5aQLJbwYr6pGf3U2TI3++BnYXWE+f8IMyJRi0
0S3K81LqgsPQZUm2UB0GxRNM+HfBTSkreOblMCiNjF4PI57uQKfjYtW9QeAhU5tWR5GVwaRA7Ztv
JroCPvJXy7fT0R42AZbdgBLbjl+qR/u0Ozg9L2241PL+2y9kPkIfn4YGK7HwC7s1ChNYVbGFvU2N
37rgCsTR2MQ2704q0eiuTfMDjIw9r+99CT5/+xHM96kzNTvFIo4JdNYawfAuahKeSVJuuEXP+w8j
n30PxoGnaWSVjVVAW7y6+4P8dnpyn7/qD97zfqnS9ZtGjOsepgmhXQyNurXjBFYL4nFUa8P9dqMR
hcQYbKy8bGthqgARrY8VzlvsKYFBCC9GFtjcqvHSo+e338P4djmDJ9Z7+pkd50N9mz50BzwsYLts
SY+RR5oz2oQWJ4Gz9OabS2WbXoRzKJ9ziUrdbC/3yV6uQQsYOw/qyo/uRqQJsJkrdi8EiyPQvnfe
fEbOZdN98KBtEWi+vzrb/ZIaUTxaJn7GBUVEZEH8Jgi9EVtWLaxe48AoDdhvWBjLuDdEZW7peS3C
P+O6h6nTPwZITHAH3ZYxbaYU83KQu1hthO4qyENaPFeIFCEtPtoCxjkw0GFDuajg7hq7HtYtBRlI
y0DGJJZ9BQVLcnGzdWlPQUQ+dl5cEQ2tN/d5TkoHQWrlH9ajb9+Ds8nuEtBhUYSlj3qU7E07e/2b
4tVv1sZAWXUuJyvWceeAp0dUrzDjhd16fL/FAZEr6M+8iZFmEVgmcPLh/iJV5BRGxAy/Tk6UenH5
YwhJNDlCSrBOw1pf1HeOgS3EtL9pyUBYWVlqL4Y4fySjRFtIPPVTTdAlOpUe795wvJfKgBgGDvNC
MuindujiUDfCtP4dfc51QezzIJP+7j/sSlF00TIlWTPYxiehE7rzYOBU84tnkXy418Mf4sYw3L85
v5kc5vyMUQpxepDz4jlhSpAlEdE7TO2SI2gRCWaCmNMblHGw4nNDT486+GzdeW8xvMFtMUvdtQgP
v8+NQXZkDFstDCGms1vHu9wrmxDkjnfk5wqepSBBu71mLvItN1myaInfktlR21Q1o77vIHnEWrTX
X6EXfaZkGu0cAMRdw7Z46WbCmIdAp4MLQ7Io3Mnu2U7gt0LADJYnHbjV/IX36fxEr9HK7H7nVR9j
vQr0Ush2I6GRXXPfGp+XwOCdHoPfmhFqmlpBirBDdPWGaWj0u6D9wr5tH0sprd+0YfHaasAAS+1d
N2xH/hU64NNWK0wpdyvBCT5pq0uy2+85Uhdd7uxzMVhsykWdDwk9w97Od+Zd58nH9t6pnr8E5zP2
ueurl0oQv6nJhJAn8yQ1lQGBICWQnPO268jhq/sAVnHXjkuLuDhTjoGQ87kQzZNGZWEp1XtNvFVE
cnC9Hbj5wSUCxt/UYkBEnFIMIZwgqnJaj245TWobg8UW0e3MFR5PyWaym/3X9BwcCv/LoK1DHC9A
JdzA5at9zW4DtgzFlkXth75DS1v/+cLrQFt65M+VvP77TIQJFo5T3UJEZ183AOO1LUwYbf8KwJ9p
f/KobpZDJ+SdTLysRUkymStxyjThPGBW5UlfNxUZtuWvbHt6/hkH6zZzDt0Ob94NLWhyTnKpJVaX
Z3KZSzEaXSpVLeTGd5tj84SElLJGIsM+oImQcwEXUja/iWKugxiNTXIWICoj+ZN0j3L/4ZNzxRcR
eaYNcwuyMGoq04SIytnu+lfDxajcIch9Xr5w+Yk6E8TcAbMWc61TL4gMmgCJyRPJvlAVwtwe7SGU
3cYk0mPjdk725LoVZtA9YT/gmU+eeT3NS1dBkXQR69NQQEJqBldlZqeJEYuhpk80GVVltlIThxcE
LeZ9FFnGa0zC/1SWSv+cZdFZbE1627zHsHdDNPU2vv21H9CEghFgzjdcCrrm4pijVbQyvVxKiMuI
8/4+kZ0P9umc3D8H3I6hxSfoXBYTqAgXAU78TFXDG3h73D15oLv2w0AFwwmS59z4a/FrfR8l+/jM
kfg1tfz/H6VujycEQ3hpP0X+6IJi9XMf83Ip17cdC5UzDdl3Zq6EE94GBu53QpSPbFoLkptgV/va
3KxdH+N9v8hdSO7XhLIM6fp67yCV96k/ghbtRwR2EofzdZdAYP57aAgys1fZbIRaoicuntzmvPH9
xxj8vT/f7AtaIb/sVvb+aohXn8tkwhrhoqRafsYZbI7HGEli8nq/loPwnhM+8VRjINxUhFNT5xCD
299JWG2VjPtW/hEJttj4lnF3+yR5tssy9huKHkXosMPNf4oIXYTmWqm98n2CFnA89Qo7/QUMr7k8
PUuRhiKjIUWSaDJYZ06zRy0Se0NCPFYEMCuTI0jnMO1YjmSsbZRmeAazFJPOxTGneurhnc5niEMQ
1d+NqZ0G9j7EGNvq9nkuX81vtRhHGBpl2Z+pYRqPBzQoYmL09t9f9LRzRRj3J4d5AsItAYo4o2zH
B8nXj2v1A3vvg2jHHe5ajLHn4hhXGLWynpoUarAUN3ecSg0uXmS7F++tXq3b94A7Pr7EtIhr9n2C
DHCf0sHEiAQURKG6cLD+BzuIKGWk/0B3B9i0Oj4Q0+2I7vLOdul5NBfN4PhFziLZzGPp6eXiwx1j
eWM2EJ1n+hwTYdvUm9I8K2WFI20PgwNyCjQYcCBk8eU8U8Sgis7gsT4P1WXCmhcEMJSqEgTnNh2m
fDTvQB6B3Xw/DljV/Mn9dks1//m3Y7vTlT65jKUZ4QCdzhXw5ZC183lh+1Lx+DcpDHQUk6w1fQEL
eXHe85RgT3P0IJJnkaB3InLodixeeEv/4p/u7x+bZMuEozlWSmPhPLuGSCRcTSfaq4EKAmquX5yP
t1gyULA3A3UVFZ01LFVPOjV6PWon6am72I74LNF61X35YJsej75vqdtUn4tiwKRvW7nXrVyiLs0R
o1WCoUm3260vksttNVtE4JlaDJKYct5if0YB2zg6mdsEiu2At4zzOFiM+mZCGPDQh3GQzx2EOGZN
xJ96cDi9cgCYeoo/bGEmggGJXq2mPGvweQbYQhC5T2dS2+bKeJfsdatzqV+Wrf1bHgsXdSXKzWDi
G6GepmykoHqoTnZVV65gOfFpM05uP5DGszIHxPpyhclNJXXL7uG22tfw/IbaLKQUBXZmKEiaPm3O
Lkbdqx6oQiemu4i8hD5mHEjx8fiIYrKTehropfSn5IgZstXarVd6SboVonxuT84iYM/OhgkD9VNR
ddollZ4qk2RDME02Uk0X8qWfOG6dd1MMBnOsWsNVEfAVCtmJLYyVBvE+WD+v64pwufeoBd06aiZW
0fLOOCUXHDXNi2y3qxRkZz3x7+7e1msuS+NSD98cA9jBmESYTkjlQtp2TAh2Xaa2egxfeRRyi5kJ
RTMU5CbAbaGz6871LmqVLi1xbezoXnFqP1wpj0UwPqp06W6DRy3qZaifKJ8Z0Z9vG++yP5wJZ+5s
kvZ6qBa1hCgG9MbbnW7vEO0+tshtNe5o0+p84KiPf+U2vsWyJBtVLtUttmFJT1oVFMG9PUa2ukFb
BV0u8lcF4NkBXyuWM58/hlKrhBIOGI0s294rCdZvWb2D/P+GS362aKG6iiQT+PHQtMOcp6aAfCK8
NNRveLKr23jwPv4kWCe2PnyBKPX211t2iN/S2GNM5LDqTpezhOQSLcpF6/GDjqhmlYM+Ao6sRQcy
k8VETtbJqiZNgWbbbRo5+uCqMppoa++5fT9kWAvj8zzWcl5kJpHBsLQJC21qoJ1Ceq+Q7bs16G3d
0ZUtFG+cz+lwW0POp1MYIEubKiwnZZCevMEvAtU7iJzt2tzPxcBXcsomIR8goRGcy0MLftkMG3RW
G97U4DImz06OeWsVcaoqXYGTc5CmS1wUiTEGiW55Pjn6Ysg+k8TESe0Z3AXaeZSQTDo69KX6JJGn
+rm0V+ad/8O2s11wyN0Dok9en80ybs5Es2FTpw2ZPLRQcvO+ffeeLjXBJkVi50FMRNqrvw94sMW7
A0wQNWWnKlRbaItz1SRbrEnyXGzo9P/h0pJDuu4+yo/bVrlYeAArxH8Rhd0uH0tGrFQWZIo+Xuho
TxvcZGs1tuDb52qd2/wk2mI8+i2RTaJ1ylAYsQYzfQF5T2yjX37y69X5w+Q9K69X6g9/PpPEYEra
/Pc8tRKsFKhweBSdX/o3dCVtC8961B5/PT5hq2T3PAZCjAahcqUPqF7x3rfUTG/9EAZq5LJVm1Gi
tgRWh2aXewUo/Y7Xj0opTtHLwfmqnHvD8pcYUdOUeYob2qJz33tvVxY5I22/GRBpeGv9A1U6jsTF
l9rsrBnwyZsusZSxozdV2mHB9eXagqY+TQ33la3wjpPBH/kcW6I5QVbtNh5dCnEs7i62CW7mkmCI
TvJB4vY2uu6rr4JSCLM1WIiL0o/lOBveQfOMmQEoTVZ1PY5wfYo7amMfZ1vfNbiw3Bcj1emWCTFw
JKEF/hRa0BlE9qoP2kSwrqWvFXxk4dr/1l4ZIGpDSSoUA8LS3N5uvI9as6vKN+8ddKWmdvI3DNv6
DIRUJqwpKXejLsJcN4gO8a5LiGXDQwYhsk237fQa7t44R3ZDZnW+qFqZUI/y4pTreHdOMfW1Wu0K
p7YFjbS+jSBxk9vxFoyb+faT2xV73bBx6xcwqBSdwlTXuwvctLfdYOvLdne2PxKSrVeUFN7Ng3VF
ZO/t+cCdOuOEIBoDQ9FpNIs+AgxtHfTjnl95DmyJZmX+Ha//PguFw17C6lapx3fsvS161RSv8srn
wXItF51TeLUdho/Ctnt/jRZQ/2dvPzw+nPwOHanPMTh8wNDhT764u+9dbDzP7eBlHPyR86BezKxi
DatOX0No5Ge7gpJzawj1RaRIJQQYYM5Xo3POHC3xhJwMK+tl3WDd+mbPyy8t1qTngpkrPPax1UrR
VbC410iREAx8HLfiBeQL6+5NrLcYreelJBejwrlU5i7XUW5JNciGnpAZPO62p8cssqUTuulUztVa
DAvnkphbfEpaHUxJVJKFPnfVLlq7x1muFVfaGm+37/FiH+hMGNspBF7tTi0zCNtgBCmqvew93ulP
p9jpVnZpwOfUboCVYCfn3r1X7HXhBrjYukF4fo8WaNnbPP8dzG0WYzy8y4Yq3cSO8JhfiF2tKYvR
bX0XX9JzOczdlaKiHk/WBH0xRrbb1fYjtl75hu2SNXwbnc9ObV7peAkv5jKZJ0vXln1cT9Bt7OwP
L0UxAA3bay5HOs9Er404M9io1ew/JrppD4r/BsrBvWnzPDUNQG59KCZoOKVTpONj4QCt3XabYRYb
HbuxRdtaP/k1S/o5bklj4oK0L2s9DiEtbAim69fr3v9Rrfcc61sK8+YfiEEUK+nboo0k6UnOVsIj
6tFTbIcCb+J7aUBIn4thIETrLLkvTGp7L2hN2qE1afVIHl5dUCuBUWjDJ6TmfSsGSaZRSs9pTr/V
pnUcDcQPz+iv3tVerKH/lptVWYpdZ/qxTRjjkOeYAIc4sChZXrHBiAT2zaA54vYdXiwh6jqmnnRN
lSWNjT2kSYslBQyGT+UUGDSNm9rTxxA7z2uU8FPEHtwMzlKkPJfIoFMrlUJcSgqixk2DJmIBDQt4
TCITtt8LnIL2oi3OlGMBqoqnrhuokeAU1cLWcIgvtw9wEY9mIhg8avRewLYBWXoSOlJvtVcw7nR2
goW3f+XJZoKofc4AqZjEPE166DLYTv5Q2k1D6BzthsvKthTVz78PA0ptFBt9mOD7bPqQIMpe32O7
c7bbHyh7ELcStGjnM7UYUBIUoU1HQYWvMn5WbxIWQpwkJxMdJE+4vIk8y2OgKY77VjWu5rDx3ncT
qWEOqCCD3oD7euCpxcBTLZYWCA5wiJUDlqLJKX3jWVgDJngFQnpb/gD12fkxsCSCILo0W41mDLf9
k/S4lp1n6nlvW/li5mlmFDrTE1ZWSWMmBcQgoaz6x+37+26FMQysOr1zUZF8tjexf1skD5lYBsg+
E4pezGAZYIDcNnjKym7ceOn9pkoJHkP/8iB1BisGs+kUS4S4l6NA1BW6C9CxcVslDhyxbS6xUY+t
lEJEnJLhl4iuCbuXeRax7BlRMTboTLWhWQwiRRcsksnA+IsXVejDN6681a+HxPbhGEG+ZGMhKT9/
thhxzmQy4IQNjmobRzpuMca/3vu7y70Ain9e7HcNuv409m/VGGga21GO6zMVg9FN0PpNpPKwXBu5
qtDmNddQMLgliwGmUzP05gmvhyeQ8UuPIVlzH33L5vCtDQNHidxoUlwbFPrwNjlua3c7xiD1Vbbq
8bSr/K+AH8Usg/u3TAaXsOOoAX89tEK68djIpI2J4eY/ooockK/m+MZlvP0WxmDTJLd63OZQkArb
Jqvbt2kxTaz/Y3S6yGDS2A1pminQxfA+0Er9+LgqApoNR99fif1uNkfcYvg8E8fELZWpDuGkQZyA
aOI4uNUh3zQv4HJxOIKWIN1AcZSSI6to3mTsQhziIr+gGwNjvE749nBykNjH3CJHypKHmkthLGHE
FEF26iAFpQQLSX2VuIqLfXgcbRZ7CudyGCNI83pQLjXkXPfIgGzkaYV+WMz7/viBReq8ZtDF5tSZ
ONZRZfIEGv4TxIF7x/EixBNP3s4gHXpYtpc9mhUMsqOjDOTx/HZ5qDTy4F7uGixNxUhwUGz39Sv4
jm4f9WKSZf6bGMs5YSV0HZ/pBx2d7RMm7AnWwaJpCIgMMtJP645z79Ql7JoLZHyZNhqZghq7jOhD
9rMLUd8RHZy+UGEY3O2OJNvH0s7/H2tXtuS4bmS/iBHcQACvXCSVRNXe1dX9wujqhfu+8+vnsBxz
LUGyEO0ZO8IP94YrBTCR68mTm9e752fQ6U9O8oYaH3HA0J5zAFk9zfMK+95B70zG0nfNIpz+MME3
VWRS9KbED3trAAPhcr7Ba/btVIDgiOaiL/upWq96c2ydTLWN7b+YDbVvMm90tfxxKkvwRgOfilZd
3ylAqxgcRAWkcO9eQXirfvuZfLXs8q7CuP1bHcggaLJbXP/9SSpgduNEhlXHDeyc5/eZd1tfr1Yj
Tw8mGCA9z6J2/vxKh/fvEZY/P1PPh7Ym2DQvLUtc84KUcq5zbKMDe4Bwi7TT1HlCyPLa9HvwOemb
bv1oLPUZlQSxVyPKU1HCvQ1q380FRmJeD+AY/P69cMFq4/Ft7mJyWWJeZacSrhDUw9FECohSt2/H
D/M13Ujs6lWozulhBPu9kA5j5xkkVC+Dh8mClVBCogfXXcS/P41guvlK0E9DiHBXu4GFrXcA6Mgx
sFeTi5OjiKi2aalMI+HDqs+bzXx8jR5+2z9XhBNmVv/Mu12ylX2e/2CS/zmaiGBbwAE0qUsPr/R+
3IBzEbZw+4gQeR3ck1U8rvZ3Ts8nmONAZ4M1aTgfiDFey6fQDvdZBHC9jV7gFusWnZeqtv+A+Fx5
XNHMvyS6eLWWeSpfsLrrlE+y6JA/b4FYgFEEWBVZgMz3ruogRsynYgTbS0lHg6WDumDupbXDY7f2
SyQ6+R+M7r8/nGAuMga2iaTGWVAGwdZsO+1BKpnY+cattp2z/4Mxuqc/MbYDSN7Ctejv9HCC7agQ
qzd9CblQF9h49m3YqR/th0yM7A4FuzFP/2t6Dy57euf2sf/R7cwOqLQEXw3Mw9sVPSM527Xs7fRs
ginJtSnK9Bhnw9KDI5b9lXb0Q3Yw2f0JtsSygrSqVmdZ2tmjiQ7I5+CaTDuuBz7/aIdI10yaJu2Z
ARWEnpPN3Ue6x9TA4iPc4w6ed/R8v3f6g3nQD5iRkNyi5IQifbNVEAUWHyblsNEO4Z479SbeHEC1
KJFz3fv/+4yCNUGrWO+1BTd5QCdz6uxRWUEULmpZoND8yDt0w+X7GK9OYpzoiEjkvPBJVXmP062s
acAefRIVYvcZxjF+Pm79b17kfQ5jtNJERfIkxDFWtSIzWtPrvU6Lu7kDtBCsGy/K44rvB2O1tBsv
+46ChUnHZaalgfsFNAP7Y40d9rC3DlD+39ZdDeEGyC7soL79UWX+SKR6znRaobqBQ2I2GDSQ8LWv
v7egzPE9jOTLrvSqNKapjBimhozWMoUAkie5EqTrEY/LBiUioA3s2v1KtnucELBbW3K6a1d6Ku/i
SjtmZmsCBCa8PYqHrf0KaLg7GzZx7tXN3sGgIgcQRlbDuRaFYfqZ6sRYg0uinZ9Tz6pomLHTGUq7
6b9TANQr2bO/pp2nIoTXSJI61oxWg3a67sPHuHmRGOerwdGpANF5LzzUSQYBqHmtSQZgGcifMf/k
YeYE+4wk8q5Z0FNxgmoo5VB3SowrY409hMCa/5YIuIpxPZUgKENPognjH5CArjE6dx92vkZAIBG8
rXRSOYLHBh3ZEPQD5CCzfwdzZuS8bukTQh/wF0hErT9ZjHxOjyR47SieM5S5Po/kwjBmG20L1jw8
JVlF7WpqdipJcNV9U0fYK7usxgloQa0FRbvZrZY/svdg9nXlbPfXgoNTiYLjZnQoGxRV8Llq23xF
QCf3aJJnKtZsyq6KUjJCRL8C9BA7IhpHxforMBJPf95ufyuJfotdhaKqjYTGEy5w9qJ4wzT5Qujr
1u4fqyN2Ekolb8s8wDcinac2b2mypZMdKU4TO7UGNkmaubpbTa+3DyYxRGJzoWxmXozrJYKtIwEt
1X7nyLY5XK3lneiC6DeyAtPIeFdrxeP93XJM0FTCFPle/HqPrcxSbb/ayjiVJ5gKs09TNqzGyH3X
3tU/pd3cPQCpmm/N0VkwXrTbl5r9pY7sp5df0qcm+4yC/SDtYi7jvAp3R+xuWhkbZXbjWih3ej7R
bkz1nOkqNAWjE+1z66xr1fLH+x1WyQLlLNF8mUG0BNsxzMGsZ9GqIe/HCdSMm1fmPm/tafvllySc
uVqcOD2YYDTaqsDWWgOvDOzuxq79Sb79uq3tV+PREwlizWAZsDIBu6VxmCP8rrGLbQwHvzyvkyeA
LQC5t30ZsWz1IOvsSky9WDgoyLQsWoJLjLdPUjCkzLyLM7OaMaS12uOvv7nk5yG6Q70a3cjh1SRO
loHuDmUeaVftP0SD/9grcZwtygJGlPDTp6AuhpUmIIL9CL1v4Gz54TntncwzS0ywOEBrgHp8oska
0TSP8eOLjE9aZqXEIbZUo00GoM6q5yXii9TLd619tOPQNkLbHMAX36cIAmSvWXqPgsGo0nQyQAmx
qiS2XC+7yF0Xd//AsuHdE5A7/8fnLC58Uocpt5YKLwDxzXGjua819g0TbAq/g6n6JTNVEh8t7ngK
yEjqRP98b2Rz/B79Cp/Sx/S1vIOt+n94CIIBqSw9zOtpFeciSHw/vqnbd75JNCcs7eAZDbEYWydv
mxTZ4xOLB7QJFlDEflpjVF42D89b83Xr7fefA3pSpjeJexHLBTWLjbmgOOEIUM378RigzVx6O554
T7L9F5LQgAk5Sp133WIan98ueCx9lAdkfZ2rnfkTcyyWBwZWAnKwpkFgi0eyDEb1b+htvaBdIPMt
V6upp6KEDCXN62o2CzwzYLpATIbcHOXbEEtQH5lv2/437EnBth7s6lkXA8mohGTGRVz+BDRxFOoa
DgpCiE3mNrvt1vGAkEIGsyIrJEnMJ3PyjcxCrAsMJBlIOkNc76BQjdI4NkRPNkYsH7f2V7/4gbjr
Zf76kj1VKzO/dOLsKonD6WULEUqWU2uiFPJTuwACx3SD2P6DJEByTlnAwITYBKwzsaIYq+1Ebz33
ImDtZeVpqY4KNmW2FIotS6uOIsVYdsb2C5AjrtSJy0ITcZ+ThlJnrNWQ02zeAR5B3vmaoRMduM93
nW26NpqrjufsUsWRFSNk6sKFgscAztElNSD6fcXhbD7usAQNXmHarZtlt9NTsNla9oSdKb5zj8EH
uz0o/q9stGUVH8HiQCF0bJiinBCDmob6ue/rtEMZtaAELZvOz7INqXff5xQMWK3hjKYXy4AZQhD9
KYtjj5VqcF2lhAhJAimXbpqDrvdTFZVQjTu84E6+McPZue0gVsNy8hZXQQCZUJWjbEY0Ik7LBlML
/htN7/2uH95CNucbzhVDIoRfuTpLZSslPm7OBOXHec2q1+eqDPt28RtSKoNjGXMWOlkxmB9ZkFWd
SxKlMO4n7MDJDkmS9M/ciBjfpoOV0WMZlCaxWWOwxcZi5ah3W3OyfhldRSovIDT+zkgCRB2AxdiQ
MvFusScMLdwb44hGSq1o9XPeFNie0lUlfyunyPhTzmX9E4QHy0OWsPS1SPXmKetmxcvCIAc/ADXQ
gNSnASv9jDIr3Wrpx+dk7vOHEfh2VKMpV3pvMMb6p16U6Uc+B/FrEkRZYZOiKp+CdDEzB4PW1tEA
YS14socmMpy6iaP3KNXV2g6GUQU0ORrnjb60A98C95aRTT6UafyK1XVYWWdkfD42YIo2N1GsK/sJ
FcEPC6T7nR2VnaEetTrOnoZcWYr7Ila03FnUOey8qA5MQIXyUXkN1Th9X1Dt+D7Slt6BS3R+h0FK
M1tN+qJ0jKJhP4oky2qvzctBc5WgzGIvG/r+Jaz1Qd1MzEg0NydanWCCtChRCIq6Ftvne9360i6Y
RPTaIikDW9M4/xHFJUl3/TQn2LPXL8rTgL4WKpRx3ZUubyOt89IatJj2MpDxW1yE5XLX4+4smwyj
0d3NU5hrEuUTgSOrilMMIQENbjFs+PjsJJ68W2y+jlodvCm+hWm7ydHmoWxts7TGaKMufMxAJUzV
574pUWHIMx6/dGVHY1yIUZj20Jf4FFrNh9YxZi3/EVTZxG2aJrqvY6NZ7hCtaBLcCjEtV68sNngZ
itSY4bDinNpaSrsjS6ma2zHybqy+NuhQO6aqq0eGlTReUy31zz5Ymtrl6ID8VqqwSN1iYAjt2Ug5
hnpSPTqMFQ9eaJznyk7rs7zf0HZopm3Hm352jSybChurKOjz1I6q6iozCTNvmJa5xIKuNlwqu68N
isVSTcNmyTz8FVtFmaUTLEvQYEjEIk0yD1VUWPPoj1bldOPWMqLNUP9WskKWga9lYcFYobBtgveT
MxgSJjhuBvAsNnyEk8+SUHteFGuyOW+tzZxUqlcghrLjfuoSuy4YMFEKLEUfUGVTUvRUVcJDbzTr
pLP/2oKuHBEgiaAE+yYtwQNPxpRanZlPPhBhs2NQBfxMlvXnthAhvYQOGyZGGeB8dAqvQAQDOvV9
W/axufgWJRs2lE5Eu33fWiifz795EEnezDVxRFUZnIPFqS56+2WxBrNcQtUvLUYe+sBMNrSC8ubN
PDyW+UIdI55U7/YZL/UILkg1dcIsEzwfopPIWEvHdlIWP64S7pG+R4rblP2etGbploRokg8nVD0+
75So+GSmpVEM5q/admIXhhY7mVU9Uv0oiakThmZ15IMyuATbTfa3jyYkmv8SpTFVhYlm8OhCeE9H
w+CNnqi+imXGd8Qqfugdw8hlDCpCM1iW+8LSOifTlHpzW7A4K/gpGdt3gbzkBGsiPvP7k0OqShGH
2GSy+GC9d3iteyobdmPPn0BV48xm4urT69ClzmLcxWU72TF4+O0qSCSp9ufHO3+6BtFUBDKmapkc
rMPnl81Vo+UYotJ8kxiqg20Whm7T0RrsZCpqL9I06vVVYzkwlZMzL3Hl8GRoN3ncp/i/TKGdj8Pv
Oqam02tdcch7VTmq6rJ86cZ23GCJU+OCTzS7K5qJ74o6ql4KADTtuZiDTZEn9T0Ly+7l9uVexk44
E5wLPh6CGi7WHtUq1qtW71XfmOb7Sq+/dpUhG/a8oqQgLyIc1wZWYyaSOFRz3PSIaCZ/CbvuqOtT
4EKf4w+q9zKyqUtRpgpRpob+KVK+z1LCiarkILcrwVGh+2VamzYn3bxr8yV3TDRxJe/hmigLekA4
Bs7hMYTMSC2sMpkQPficeNbotMF2zCWv+zLkxJXB32N7D9wq1vicKxw1eYRr5YbfqHF90Lt29tSB
WM9FbrQHRASWbfVW55DJCh2+zEMkkS8ClPDy1h9ACKJ3DCwwS3BWDc8aYgSG4WvThmBjuh3wxB3T
D8U0XT57Lau25tLalTpuhrB0ivnutnZe/wGcMGaYHMelgs9gOTN4bq03YOZuP4Ve2oPgX6331Fze
NPVLrdV3BTX8RGEP6tjaQ9x6t3/Clc+M0MvE+6AmxQZNwezVPeTPgwazV+bDl0Yzy31CM2Y6URBo
jeTCr3xwHdGBBjF4LqB5Pv/go0GTLjE71c9VA0DchC5YUjqY5oam7fg2KnHgtfqQbgqa5I6x8FJy
2Ev3ZerMAMKd6zqUTmz4sWhSAmiT6g+txg9kjgcPWt4iprWy70WhlBLrc+lTII9QDfSyJjy1Kriv
QFPUpeZE9eMisXZUK4o9AIDZhoX68JilQX6vBKP5wEpaS4y5WNhYVdtY71k3uQ5ObTEa0VFcHwH/
U/1MxxxsyZ/mZH4rFXCc9SPmEflTVEavbUKcxawlX/nKqSGaMaSTq0MTPWkcmtHEFJy6Vos1KHCC
4VuZ+NhdaVe0cuJ2e1uF/8NZ/y1w1fETq2jEga6bPQTyerSV+lvK0k1r5A+swkRV0u7jKN4XdV3Y
I9Uksq88H4NqFr4vYjEkBPq56CXNjMhSat23sCLBBXer5qT5AGZOlM8koi5dmWlS08KSQABKNFQd
zkXNcRz1Rl3o/gbjR87tKxR7CKu6nP5x0YfFVQ9mRTQF/akskYTbxdTvWWEdlyD7pcbtPQDMrpLW
d1UdP49L5Okf4zh8TXjrhariBSkWuKqLvSR/9Hr2wtF6vP37rjxcE6E7orI16IQLPD87my1aJVOn
+8SInMEqnbj+nhSoYGMa9bak1eSfB0G4iBNJgi71CzhJihGSaORViptQW3mMssOX21Jk5xHsvlrG
llqTUffTdHDV4dhZ3SYgdxWn7n8hiGsEFl5DeCkGDFZV83YKGt0vWn4/Nt+TrtqwkdhEk1RSr50I
DhST3NQA6kmkViTJNGkMm9/9LMncwvpRVtbOMEZPSalEV6+9A6SWyOVAWaIaYjmMB5QOxAwNnyRd
sQtp/gVxxLC7fW9XPDPRsU4aKQeemqV/wqNObIqWKpYWZqnmG20QOiPrxzvsWgsXu7H03i5jsniW
NbW7htHqbq763psRhh5Hxrsv3KSD5HovD00QhcGSG4TBb4pxbBcp5hA1qeq3rb7Y2ADcbvV6SCXa
cmnNCOIA3UR2p+oMQ3nnzyxNKbwnPqSfD8ndYgXHruvvQksSWV76BwSwMJUGdtSiKiHOmXVzrqRr
QdxP9dbr8nJTVwRVvOUwq9OPoNafjEliOi+Vk2CfBO5NZRShtzjrkZt85IOpIbMBheyTVrWDmxaB
tWdWv/jKaE1/raLIohC6EYY1EzilYKoVFHxYuTQI6zq9OESl1fqDFZUyW3WpFJZqmsjFEWAgiBYT
tqShpRmrk+mXuUnczkzb7ViGf//eKKpcDEvDoBQcenGuFJnSpEPUQkpk5sRNJ1R0yj5nkiu7VD1I
wfZbVLg5KgsiH9NC8yKYOsP02RTUPlJH7QNvnz/VbWt4t9/2pYmHGkMaSnwWQRBonB+ozbUlTrKE
+ErVJVtS5fBYaqHu8kw3tnMyzG+R0su897XzGcjy4WdRZWefTaITezIFNMiLsiN+3JhD7kZ9ksy2
igqzaZttGRKJG7tUDcpQNuGw+TCSSG7Oz1gWM1aSjzXxlxxUCmxY+k3fdjK2kGuHQnmTIxVFvcAQ
c0RepcNSAwXrU/BOlMsDT8OdlugSq3TteyF7ZwYI1ynWwgjNpdysOqJ3ueXHLG6dYTCzOyszxh0L
ygi7P9EMqNkQSpTkytE47g2xOzpKROeC1pemNQ28N4mfWtXgsiiaDsgQK3vWeCcRdSV+pZDFsd5a
R3oC9pXzj2XMJG3MgBO/ZjTblvmsHLIitXaW1vR+T5vwrsiifjcrluGYo54c8mnWZPjzKx6PouwF
FKeJQqYGTT3/FfE0hECuFpbP1QJZwbTvzNAzi29W5luFZpdaZ4cWOhe2kb9QadJw7b7hz9lapjZQ
d1j//cn7qBquhsGiEj9KaWwnbTS5ZjRHNmLvSnLfV0Uh10avECu3kaOciwonhSp9zyyfWRFTD8Ro
p/ExmeNMt7kyTIaEDObyKTIErKpmcku3TPpZ/js5WZ5lUW22huUrZRC8Nhltf1dToEpc3OWhVimI
Dgh6hSutzvmh2sVSYF1Vy9cb1vzQB25sMgPtLjtO217yIK+eCHEe9ihxmFAR3l5ShWSZklGfd9EI
OhijHcvNWALvL3EKVwVZ1EIzV0OWJYJ/tJqRoh3wpeCsi7csoPlOVdTqeNsfiNgKJD+rd0NfgKEq
gScoGJg2QcOntOLAJ9hf/M4rTCOzpFUemrEZ9v1I1EM4Ldq+mJTZS8DPuEkTNd+2ed4/11p2Zyag
hlTTIPNoUgdbpgzmd7VLu69JNVcPNBotd2i69BdFa1Fi5q98dYOZJjPxKVRV46vpPNEtOjZI/eM2
8GkeBk4Zopxq5eSFZLPkk1+xUXic0C74LsT3RGRR7emEDizRA7+D+9JsTY2idwu+OvNQN4l/1qVV
v5pRXw+uYQ1RsWHgh3kbUjBNSI4sTtOuXwsBKsJhaARa4mIzp8wwcKEmEfMDlmCQNlEnkDyDTtBl
YbqpExrsQL0YuGmOsK4Zlcbr5uA+znnzMEZjesxS9mY2iXHIYPglaeqVz4HwBfHYSlmD8FmILFSt
H3jXh8xnvTW/WiHakmUeVk8Lii2Sp3HpFJHNMXh4aC7K8SJis+vXKldRpceR546V/zS60G761MYC
Wzuo/tq4cMxqaniBSMF1/O+5ms1G2PakpPmxZPcWx8qJxbaoZPPu5d2tLQdUB1FFh50Si8E4Crpr
qZ4elwKd2XzSfpnasDhWiJrV7fd+kQ0YKNWggsJxKGRUYhPLSHkBMFWZHQM404csjdfSa0SdLCDJ
Hk9n2NyWt7rvs5LCCkQhbE2/0R2ELTu/vUiledmju34sctV8mVFmcQezpyCoG38vQUeATukWV4sM
/qyrUyGRfpFtQToCdxS6YR/QnRAcQ18HndF0Q3kc0tA8JsWyeJU+Tds26n6nShQ/lJHaOBFPtZfb
x77Q0FUwAl0D0QR8hdi7M/rcCJecl8epHvhiG0ZYmQAvBKFmzzr6RZt86ZrfSTXNf/sKIRgGCpVm
5Hro+wivMFaSFiteourYLwVwJogoPahTbLNs7CQP49IsrrKIqhGdwQIDdnT+bRNSJHpm5NWR1GPg
Fk3F/W5CmIYdCNrjEqnRHzYk5j7opgQrTMNYf9RA37C7fdPiehbEFPgVFH1SNBFhdj5pdk/cwMjC
CFCGqjouWmO9mApgKyqZVvQCNXAB/XJMxrnYqGrZv+QEbO52nKXzE7gWMnvhqbXvFEI3XcA/9HAp
NgufN5PVKA5m9aoft3/rxTP//KnoOKDxgkKbaL2reCAcpF7VMQ0S08t0dl8gyt5WBTM+bku6CB4g
CXYY3UzVUNFzF9qZaPukmqWQ8rhwLXZra8hsFBhyiR2+NCbr6wKVq8kw6Yfe3LkCxKwN6tiqDXRA
A6w3rYdCR/W3sfKnrlWT0bGKjkx3t092eYcgiDZ0hCprbxOwunOZyMXnDK/a8mtzCZeXok7B31QA
X1Q/VBNWTnp/K85EW1iFZuE9M64KRyRgqV+6PmN+OvYAWlF0bdkRe8ZVYsdqFLZ/jdZY4Wd4UfgL
HF5MrHVVZtPWysyoH+qpEduByhIspbB4FEoi88t7NHEkyNDgPxH+CY8XKrM0aREzfwLEzyGMYrEk
oGLpyxhEJJYoyqU6ngsTvAAqeBEB4zR2NQPfYyOjwkK0KWF/be2Ruq2rDOFqsN5UDM1ZW0ZLPijU
j8FVsDWWZoCxJdpgx+ZK/jZSBAukMzHRZFipBGR0afARhqLihUYMggWE1IJaBsncjCTi/sImtxqC
QzzFQAe0r8ugbWvl9bZWXrlP0AlbFtU1k6kXtcqwm8sxQYTo93U2U3smaqY4HbNSLgkXLrTENNcc
h0OKSteS0fmxTIYlnwOrSl+10l1M4a8xB694XJf1zWSCBE9t1czAGpay9DNrcPXiTzk+0SqW+IqL
a8NpkCGqRMOCArCGCblOEMxtFAdTCdhQl2ySsnwt1D6XVHivCvmEW6FwzpGhnF9ZEymZEjBa+v0Q
A8hIwj6+V8OiKP72Ta2H+dxRh3IFCnrCpyE8Q8mIs9Kfwji4G3MeO+grtxIpol7Dq0OnEcYA1KWi
kSuY26jLwdGI1OhgzU6lpU4PkvYg8Ro6b6fwL007ZAGmh73ZOgoxeJjCzY3WTElFAnLI1EfWTU7t
0q5zb7+ci3DhU4i1Nvw4CiCAkZx/njmb10oFtw5qYinAsEbJ22LS4m1ASrSvZx6+d8hV9wswetvQ
WGKHGa35Ve2t8MmammzbK6ywGzNs90WVNdj9a/4sS260tpWYoSUJGMT4df2xBCgQiwEbCvezfp2T
2Ab5XZCwpbAO4RutvA3Zat5wHL7dvhIROw8ACHpTqDSYFN2BdaOUIMVY5oblGTsA3Jc72NNV3mkR
Vxz0fJotOoKTW8xN7XVTzdyExem91bbTVumsIkRJsA/2pc5qD5tXo3uKFa9HqsTla6OW3XOWM+yI
mkdluyxRkLhNG6pu12kcy0PnnrSeSYHvtiMNiF6J5RJjExyKr5VuRoH5RN1UMCgAV+fLtFjsYIKK
vay2mt7eKf33FPWN29cnEyR+I3UGrqOl7DAsB0AbHGM07Dx+SIe3/0IO3CgqhKhqo6l5/pUWvei6
2IQcSmbssLc8XsTfK7P2poVubou68uiRHv5blGBaQP1RqnnE2KHj/WOQW2+03nTzsSNgMdJHib2U
CRM+lEJTMJyUOBc485TQPSrN866TzUZc+0gcDlEDyA9aLuZjetbHxgDU9yEbFuz1MPLiri0btmNz
f2/SWZN8q/VbnGa9q/IB/gH6AXwqRFdCcKUORoRNcBA3NnyyU6vo3UaPZfTUIi8TMgjNWIHjGtVX
RRfxSylqXgkHzaE/6nFVOzEJg8obom742oYDxeZoOuo/2rFdbemcRZMztXPfO+qkd7OTlrx/7Zla
RG4TjmFoo65uhGC3K1PTwNTmvHwMVp49WSAqN7wiNfUA4VNoaD/VqjGA0J/7ZmQumj5IZ2M9rGVd
sQvjZ2loia1cnKhNAl0oPKzcMKeFJEQ5AMJffxmobe1UzVGSbdBKnvBFJouLRISro1H6GTiKU4hV
ayUFY33og4Cj29T3tV18zI27ByOszP9cqAbAvGhc6iiVIfm+gGNrcx8HVJtCnyfA5AzsCYj+ndkQ
LBMrFLvTvg916JZGgs5Y/nXBP0rw3M1+8GZFht28eHnnP4UKSWKOco1WxmPod8o+VxOEdvU207d0
ZDZViu1f2pRPYRTuDCBxEA8KwsaunEnUzaEfZ19jQ/GG+c8QvWZldhim99uixFgSXxM7XdC4ovia
61DPuaVUOhBxtoCH+1pSu3qwnzDnMEcPt4VcWBQL4QPameBsRGyMkPJcCCfgJVNLGvtNzo598BZo
6XaMcnwqSWZxAU/CcSAJZ+EoJCEOEAzkwHkQRPkEEJmmHAjFYjYDeUZXG+XLWBvzNp3Kycs0Em6s
UEsfp4i1mzliqT1GbNhiHkd/UkfA1ksNoXWNyOUxQFj/0BfGczlw+gyAMnad3b4dkSd4NU0c3X+0
s9dAG4Hw+fWYAWZH4jFO/AijN+adFvoTuUO/N3/kew1Ldn60v4LA3QRPxW/85tvC1799Zn0/ZSOD
hv3FxxGrqVYRRK2GxoTf56i5OW3pL0/grODJdhrtWgJOuWgd/uuk/ysN+7fOTzrHgLCD3yTx6+RX
FNZ3cTW7+mJuKWEbyjGJNB+GlLnFV9jSjC6Ss14Vj+YwJgHQDUSnWBBfY/ynmVWS+Fo+2GZdApQW
oH1JBhujSnatTnAL5JGQb2HztW9NN0qA0Lt931fsCD/9CcJTKLU0JSmxcN/zjzB5o9hRGCju0KmO
IUNaXfEJSKlW4DT6fGuaf37Z0UTNCnl24gfzbqz/TMFih8P3HFOOeviFpLIR68tHrqNevtpqE1mw
+jm6dRJ/j4XRZY3eR74W+wOzHPDxuwUw4ST/uH2FVzwQJOlIfwDtAlRfTEtYEId6ggjaHzbE1p36
mGGpdWTZldtKFPbSOqJqBtgCavEAgaB/cn6Fo1KprDQNrHId9XXiws6VL7lMiDjDjPcPKetmLXwk
FOnElmyitQs6iGHsj97kB3vLebZML3QVLD5MJJ7l2kc6FbWq58lHSrICs6EZRNXlb0VxwqeCH7pG
koldDKqsBwKgmMGoIeYyxJ6TlcxtXBZt7Ovb+tl4Vz1M49kN3TzVH9kEnGTx5bZGXPtMp/KEz5TW
M9GTHvJKEE5llZtFaD3NsvLmpak8P5XwnlIyt4nSQkq8eLG3AcZJ85on/tuUVBvFOfBPfVjTTFhk
igKuGIArNDRoYJEYsyhfqZE/qmG5LWn0zJp0Uy3ciYvWacx3HlaTzbrmYZmVPzXmUJV+d/terxhM
ZFBIDJFaA5aA45+rS40wuqJ5nvj0QXuw3tgvy/1ZuuqucUL897awa6p5Kmv9yCequUxzxVe4ld8W
+0rHQBP9aOreHifZSpdr2oL3jAgBCQeS3dVungjK4jqqMzYmvoUlU8UY2z3BRvhEEvNctJ/XR4BR
CRT8Kf6DzONczAoHCIt2SXw0nJ+SR2sPTGj+nD8Pr5pfO4FbpoU9Y+nZ398iwJIU4wQo+6PkeS41
MrG8aDHNxA/V3lYQq2Dc2UaNZjAlodZVq7Xi/QyMMmKJhxikUuTxGtQ09t/Jxprt5TA+YloSa7WR
AEms1lU9PJUleM1qSSYtUyBrdNY1ed9b+yuiBHtdGjpKHPR6QecBEZo0J8fSzy+wbVS9Q3U49luP
eP/VHwdwCh1lIHDgvc7/uKoNehQGmHFok+6x1HKwKSMwc/9eBYDJ/UeIcAJkh5q1TA3CSRLaVtU9
VEZpp/wpbJhEB67eFar4lCNNu6Tp1M164jztEz+heWI3SvKgKqOsy3PV3QN8haBi5cgE6vj80qa6
rJomw3ud9WHaNpEGN8kX4jYACKM9wX7OIOZAz5RkXldM3AtGnkiU4jJqwxgQIH6gisBTRg5z/hOQ
zk9YT6bCDsYEGws5OzQYQ/ci1fgztxVxJ7DXSHT+mpXCihx0jNGTR+QhmMNgwfbjIF0fcsK3KNYs
OyS/qZNgx5bkcFcML6IbwByA58MsttgGtyq1r8ciTH2N/ClxfwgJjLRx1kHa24p55UhngoQPGUZ9
X5mJkvhEzzxg1PfBSHwQYni3xVzx02uuifEXba3ziCYwxJT+kMdp6scjr/+HtOvajRxZsl9EgN68
Jk2xvEoq2RdCarXovefX76H27u2qFKdyZ6YbAwzQQAUjMyIy7Am78DK/J+NkfKhRWpsoRgYk0j2B
NJne+5jy75ktUMt8/vkA6uomLqwQ3OTxrhb4F5HjVy2vHJORcz1e7cmgy4dIlZ5Lv3THtvYJSpzo
n4zKxEyjNrCGJOVJiM5khllY+qoZUncOB9CAQBegsxy9eEB3iHdBpRBtiOxkutcKhZGhXBImlNtQ
dUZaD0kiKpYtIylo0cM2817vy/I9kI6CGLoGEjW3b3mJHQkpElw0ejMx63OtkiHyUCFvJGBHqmwB
GKPwF+ryb5d0VIzHXVChDXYrab1Xp/GutVX0QATZo1D/zjFj/Xibm1n0qVcHFSplbqvF8Abm8K65
6aXOiPpqSnacaGRm1RU5QtLevk1k6cguiVDMjEpTyH7OJ7sgMSVbBMrP3/99Dek6pMIwAw7355qJ
1K+kulYKPAf1i5g8RaJbRV+3SSyJFypRiDGxDxIwClT8IpQp1mwbJUj4h9S7H+J161lqur5NZek2
0ASLxwZNBaJCoxSVradUgwKLKOVT8RvDa0C+VDDnzDC8S3ESGmP/0KFe6qoucq4XgnhXvCTwBrmA
eEIGOBmP8H5jViW/8tJkkxQlmcZdogWHTJAZ+rr0ul59A3VpeZ20BWCnsM4ECFqfqFqpv/XXYlvp
VpDbwen2wS68oxheRv4dnRvoPaBdb0SFYa30UbzLud0YpschaUy1dvs4sIOCNZq1IO5IoCJVgHIg
HlG6M7+tQtkHjGO8S4eJNOqXX2ck0RSGUi1IJEZ40D2Lmj8yaN+gphfRRMeVQe9VI+5Q/+CTBmUZ
Bzg0uERWP+siO0gGYzoMHWsqT1nWyNfbsh5EPNNtRcTcN6dpM2asnscF0Z+LqPP00zzdKFEK1pdZ
WEeaBrOqq5BG3+Tr6h+cGK4eNWv07sjorr82E0lfR35Tq/GurH6F06nrQjzPWJRRPdwWtqWbwWAe
xqYhanDcqANTI09GX7ABVuAHS30AnCDflJIVoLoYirx0NTAUc+8mAj7gu1xzhEJPNaCdN9kpKbZG
yc8GkHq06O9HdrOpmPt4Z6ATusc97srOS7saRFRgyeq24R+FYF8mrO6S+ViopwilpLmTay4mocOW
YgZTJUOdgk4deyQMY7uqwnWsllaD4bTc3wStvsEgBMPdXQrxQA+TLRALvOg/psfSthqnXsDjtBNP
mBhoCb/KjjrQVaz2s4vRkse4tJ/p0bl/4g9BSjwKPsKAVTwTPIt2YnGPk53Z0vq2DC4RmbvT0A2H
IAljhdeHGSsTn6bdmOwm4S4eiGaKBfr9nE+5eL5NaMmOK3gVkT9Enz/yvZRWRZGO7dmdlGBYhaS2
nt3HThIT7Wn67cfmyKpZLOnWJTVK4jO+KDnkTSGMnY+u8g/Zb0nH1yY7OTr/Ei2Ol5Rmg3VhX6fc
FwKFk3GC7XbSEnd4w9OY9XajmnlsdvE2jJy6sNpyEzu3j3Thsbo60VnrLygXqiSlgyFiqmlfBLvB
rj/rlugf/44IpW2dP02hr+Hahnr1Fr3Hr1Nueve3aSyZJwxCI3SG84+WFZoGXwWtMSbprm6izxzD
N/WEaSa1tv4dGerp4Gp+CEYuTXdFrbhZFqynZHzT5IjlNi2xAxfwu1kdUQZtCNHq5knZFKe7HlPQ
pMV4jRP3/lxoUFjZtKXXEO8HmpxmXEW45tcigK4RNEAJWbozpEg1BQ+Duiq2dNw+twVdQss9IjL0
kSIxRHsQg18ZBna6wODWoRkoABKoRROlUfTEMSgtZZYxCQyjJ6B4jyINpbaaXupJqw/JLmo3bR0Q
pTmIyXOZr9oCnRe/+G4zhh+p/47Scyko5tiw3ItFXmcQHyRzZhwdKgSJvCqXhh7invOuhqCtCJ3e
C+eFNbfPdKGmipAQNRW4f2hcw8zk9c0FNbAd8V+KtcySI5uT9ZFuBvKbSMhbZ9glGaO8wiC5ICxX
JClhmWJ/jOU+TFH16Bx+09u8HZKgIXfCplwPK2x3Z1BcUAQQxPS4gWAIPR/zB10YKEHIFaPjYRq9
JF3lwANDdYoL7m6ztWAFgc8iz+Bx833RyEOtWmDuo/GSXSzJGN1dTQlWREinxnviakbKfOGxhFsL
5A4Z8yfAeaIMblOiP0eJoW0ZwG9Il/oRIAGjdJWO8rAuWsSTKWYw9yEmMP/BSWIWC8hqSMsioUA9
00jWiGKKPztN3nXd73YXdX+/gQTjZuhXR40fcgngtOvLkjovLwI/CHZt81GgDZ9XMArZblKMrhoo
RN++tAXJQEYWjSPof5vHyyg9B4ZZrXLTGO6moDCzclP7MqlGRjC3oMvwDuFCo4EX4TidlwXIZyrG
iox6mHxKp9bilS/VQE3j73ePzHNef+hQYhFqARxDGeUwTblXPc1qufcov0dTN8NmLEg6bDyS/7Np
hAxSDqEuKEMF2NpwB8hTW0fAYIWKgNK8AOczjd+mrhAY17R4gv+liJ7ha5mQa0EqMHcQ7gotMWWE
/2J0nwFjVeUTBm+LAnFBiTaHSRFlQuahpFh7aKXqeTCovg+txghSWHQoG2i05TBDBoa7tEQFT4os
JUUYyQIGmXWF8gnhyCA9I6N1EAk6Spcwv+bFip6hiaJShpUhxG4n9awwdZkIOhMxrIOuRPpy4r5W
+D5CNgtV2En1v7R4/LytpQv2Dmz8oUBdSuf7cZsIoBDztZ3I70DwNSteczlhD9wCC6GdeZvgEkuI
hFGV/w7xaYCE1ogwAqyCIEq9xwzICPxYPd0m8VMApPm1RSPT3KKBw7sWaWD+eIOQwoZzhW7mQUya
5mNg1UZ+HtxMBNBwMxowetMpIl2txVOLPPkuLzwnMZRDJD2GqrwNhuEYpA3gWjT3Nls/NRWt/Xgg
UMuFMYJNvWar8jjZQA93usOQNunwEA13vn7uor9tEK7JUOojt0bScG2e7jBBAHxlrT1MxUFldcmx
mKFeh7DwmqDKCryzqp0kSkjCGhnGtExIZfy+fW4/bSoYmgtLqN5pKBNTDIkGl+gR36foCDp6YfHU
ANumGGqwhR7aQLVuU1uSC0ANIIEORxoFUEouPL7l4BXCkw4iVPZDJMe44anEdtKyar4w78ROyvwQ
91l7UTKDNzsPKdLoeZyvNVjTW7Q7OYkqq0aLpgWkrtyV2oGFFbRACr4DkBvQtwAHng4TNPRW5WMg
dLs49OR9OiQvQ+SLzqQp7er2Mf4wE3jS0RYxQ3zMo0x0prHyVJEry67boaRqcVphBQkjLTI/pVcG
/JoC3RuReolaVwV4gbZypG351gbFypmyuHHRvBeZHF+JjqzUhjXEg/B4m8GfyaaZPp541E3R+KrQ
yB6BngsZnNBu1/2SxZNsrgWNADwFPZ5AzjQr7BS6TfCHYH7TQxoDMReKO/Sck57malzq4Heozfx3
gG4o4NC31sQxnvkf6kbRmWXoIiLoSi/AyKcIOoPjKyXRxLNvVdJBZBblF6VR+8MRpWpSK0eiZ4Aj
SHz5BGDZdfjbsBtS2SF2VPNW7DDujMXa/O8XrPl+GJQdGih2++nXXWAJm7/dfzSfHdC/kflE1RhP
2DUBeOx+3Zc4u+lXHpqTmYuWfVsKfthdigJlDPMCGcd0loJa3SaANfVqBdCmQEj+dZvOzzCfIkQZ
eExvt2KpSFCv8D6qrbC6k2XSuDuvI0VCsBvieZBWsfLJgnliEp4ty8UlFUrpT4kPwspRNArCm70T
lOZz70i8q2xeq/eCMM50UQ4vbm3+9wuKU1PGQiDg1hr+KZb2sv+USAzYFxYJStRzL+THMJJxmtJd
N3z0+j6X3hg3Nnv6PwziBRuUdKNvcUrTWfjiILUA+2UEpvxS1CS2mnsjW3kiw1AsmXggImIgHf4z
YlKKJ6CkRxKwV7sdHw6E9/AYSwWDxNKxXZKgWKoDjFNHftjvxIH0a3UbMh57Fguzzb24eSxjyEAD
LDTRm9gco+6ecScsAlQ8GEgCV5dy0O88ZB+KNQYHyuAgvffnbq8f+O1jeIzM5HSbKOPQaIj3pPHR
Oqv5/S7JSisXSjNHf2KmMvq2FqkAbwNAh3O2RZ///eLoihDYA0mGq/EGUyRoBKgYgcbSeweQqf8S
oMQLIDp9Ujdxv8s+0bthRsq5TlddZ1fhSmaVIhaNDkI07AXRUewDOMw1N0GWeCKQhPrdKLzxMwy5
gwwVNixiDZRuym+4JAZ3S97LfwnOM9IUwS4emkqbCZqFZPKhqX00QGnpsVoGGTKGmC8f5X+4A7Ef
z1Ib93qU90hkjl8GIcPX+9+XBgAhIcbFPAbcY9pH11utxzAbZK6oTll0ToL9GJ1vi/UCE1ckqAcp
z4tCiwF2uhOF1zz5hLqW+bHG/P+dkDPUduGRvSI1a/WFbIttgaljrHjZpUmNRMe7pL8O2CAisGLQ
ZToo9qIU+73j4prObNz6ToIOQQSMXjczHYk8bIaRDZYELHg+4OgPJcrQzQgYwqhBmZo8MmPs65Ez
zo4lk/MGojJOb8HmATRaR0oFA9QGenmuufL5URz1IunR496STJ5Ij+zXbVlYPDjs7vkOo4FnSBkf
RZCmJi4g0D2/SUvfAWQikVVXHlL3NqGlc0PCGhVlTMGgLk9Jgl4OSi8n7YCh/5aEwzopnvXsdc6v
Ce3f9++RHkd5ft4fMfeBXB9bkkd9GEr5gD757lxzJBPsojTRbxL/7dYkAOldUqKYEqPc73m5HnbY
eAAkKikKzLbKWIH0z2ryTAatBvgPlUM4xtcMAe7J15SwG3aNZBY73vbyFc+5g0qmZFWuc9Z07pJ9
uCRHiV2vp1rODbiqQIq36icn+lY4Pou+LQgrdBkzBiwWnr8r5qjbGpGXNIYYzCldZKU5T1Lv1LGw
D1m7oWmzCsSruEo6rLqLibXfd+uSfKzPa1JapCCvB8Wcl+WerNsiT98bcA9mTALI/AyG8HOYmpOE
whBzEA3WjWWFm+pr47K2bFMK/IMGJYIDUF0itABiTeHbM0Nl6cD8x29TxkHAsi7gI+K3nf2wPvrr
iGxM17MZZGggxx9kZhYvHomOE70aKGxYY7xXCHbwDlgT/utuR8yDi727n7cv5buh6cK5/0GN8oQb
LAQDAjOobbEm3Hnb9/fH9f2vlc2tDo05rFyTJQY0SsUPirO+XfA36jHyDfMxWnvBqdaT9RaY6/Wa
FK5NMtLZkvkYkYcvY81glR4K+UGY8sUmmR9jvpoJd1b3PEHIe5fJ3Wx8/vo8UUy75s5T/4+7bbLD
jlXnjP2R68i6v/v1PDqmyb1+MtRq+QaBTodNomifAD7rNUW9HtqpUjnx/NJYe6cmx/sAm8mxyrsg
2AJHNifriRVLL8voBU3KSrVjn3le5InnbM1Pq8O4e9XJwc6t+jgv/H144MmD+3RbUr9ziD9O9oIm
pdph0gPhqgVNK1jvi87EksZPYZN/Qlhc3zphYy2DIBX3/q+8XBCk9N3rWxz6ZMxLhlGiFC3L9czP
f7QS/YIIpe2RL/Vo3gMR2eTvvPt/e2iUegMRNosAwCmeCwvSGE92dx4+xmjnJiv30aweT4nJIkm9
lz+OjdJvqU+5sEFofx7NPAEi/ssv08z22vrkbsyqcE5MaaR8qR8EKb2OjbYKxNCXzpb66X49CQz/
iR6Wo3+fhlfQgKoj81jPgtXkHPYz5/i7ehWtTUBciyUOywua/8jDj2JO7PNKN0GbMfZv7lOyPx6P
5/W9uv59d4fNt+/vILvpifXJcn1ZOk0PxgLarZY4AZS3L4O1D0xnvb4jO528+qZpfjKkhAZD+HGo
lAUR6rYeMIQonYPd1np7q02kecidel41I8HK90//g3m0i6b54mgpA1JVUp536BU4b7cO3tXuIbHq
VWCJERGwE73fuvHDSHyMNTMfBcqp+8EsZUkqPceOVVjuc+M87ffB3T52HSw1Xt/L1mqnrXamYIpW
Zbqfp9smjKEZdH+MH8dqDqAk8fxxRlsuaRjJR+YlUtZFDpsqyeanZ28NloOVPverO2Lb9ubhi+mp
LLtfF9dH2RVNT0M/6yEx27f6ZJj5neVbLsNH+AslgJeI4gtQQb5twYVzgp0KQiQJsQSO3rChHMir
ZH2Ht3QTYV3RyT2dWIBGdIboP7LxhyL1AAgA9RHGmeI2Wb91azkz4Xh1+5G4JxYKwl+4Cn9oUfdV
ha0/CEBVOafkyXoTrLNzD8vya0UwG/v4cDp9Mo7zuyP/55v9hyB1Z54sZH6pRjDN1kd7f8SQcWv5
AEQoBzKRNRHXZEcG+z182bgP6LP7CkhymkMPd7qLCd4oRgfI8tP053Ool8LoC1mIa/Bvxe7Yk3Sd
PljJy22d+ws5/S8ROk3alBla4RvwnMdu8axUDnEfN+5TS/4dM9+ifCGquthqzZSDGeUjPpue2RLF
YrAyG+Eb10dPQxRy5ad+GkjnJ+uoRnZvbTZWT9yuJwxBWfbNgYj+H72jpxSQ8Q2mIsOhSQR7nchL
byPGEnrLYrw7zNuRr73lLsuaKChAaMs9BA9ea3vE9R9OIU+2DFJ/8ZT/4Ymy+sWQiHEYzcK/f8Ga
YDKaYCsnb7z9lj4mW/98KuAsm2ZyeDUfIpZtnhm5dXeUXelbPfX4OpxV78V5c9bnb1u2IsRG2PqI
9w5/WfKy/M794ZiyL53m15M202zNJ3UDkJrDBu4Kd7f9dJnuyrJ3/ocWZVrysS2juIBsbrejuXc4
4jjrVUdWNgLIDQLl26rAsBw0DFJf9iVQ50DNmnGQTs2T+8XiiCWaEhU6IvXZij4/c6SQfrPv7do8
FyjGItfJsh1MWlQOTcn5CSuyZs3eO4DDiUzYX4c7s2Io1nsqUcHp2KClS/2+pZfRVFf7tw9yJnfP
r6+99Y4AnHFLTLYor9IYszRQ41noBbh4OmJDM7QS02L4Vd9Y5DeUi27ya40gyfjvh+RlX6zfPjiC
GB8OHdHsFdHJe0Qesd3YHAlcBobZX/TpFGAOoIEczV50OleRYI8lOZcQINT2dLK2jN+f38AfrF38
/mxXLp4VVRqktB4TOOYGIhCFZA3hP8c166YW1feCDGUcZdhgT5nZeIIzrO0P9hxc39bZ5cDtggZl
ArHa3qtjA6ykAAOEkdg7Iem2gH6Kz9E+WBXWcPcvKVIGcIh9z8/SbL4ccdVYLwAEiclgIqJxWc/L
suN4wR1lAMO20aLYSKVz5VTWfFPDrkqsxwf39MXKqn6X3G8JBeU46Vgo2csyTrIFHcsJLHVnQ31P
LKYYwkf3XmEBhDzJKniKgJd1fvjqif/BuCKG4NGtNEqRaX2RgsTTXjYBR0mSEau3HKY1n/XkxpF9
m6oLPRLjEqVRH3TG1fZFXb2lG24g2cF1S9ahLTtPfyThe5T7gpShV2nuKbid/T7iSWHDqwA+Hp5c
Zt6PdXiUcUg8rkxbHZRK+8U6Os5A7rPtr4TY8HDN7VPu3r6s5efjgjPKSky1NwldgUMEFC95QXpz
fX+vmXeYW9m9unMJnXlt84N069oomxGX04CBElAMn1RuNZi2656Mc/ock3/2Nl4wRxmLPPH9qJZw
mPHs8WoE3K1X9/JchbHNDSwG49WiIbP/N9S8IEhZjBLdQli/BoL8Sn3b7o/OuiHTof5lul+n0z84
SUwlYIgaq9eBGynTcVDnGUAqkBu4M2nsTo5G5FNQWp24aVJLf74tKN8rYK+v7ZoY5c9gx5XcCXEJ
rd6+IH2FxM56tTJOqJngD+OFXMhEXxOjnBrsVyvTKp+JIcVJpl0VkMBaE/tQt3NJiEVuFrlbvFFO
TVnLVYc1iNK5roDXNZripiT5DKq+34WmeFYGxDAm431m0aQU3ZezMY7CSjob2KOa2bkskJ5/KA0G
GeZRUgoeZGGaDAJ4s14QGfXAj7Pr0dlk9oProgOVdZQ/7df1zVHaLUScIfQt2Nq+7HmVZO/8Dop2
WxZ/vmHXNCi1zqou9PushY3sLecFvXJ3fGs2pnmbysLzf02GUuaxGnK0YoOV3tzyZow78klqjke5
NVsBDgfr6H7mAq7pUS6ApkeNytWgZ0nHfXWOOTLtkQ9jWimG5NFR0DhhoqsSv68o/V09sgRuPpYb
ykTjcxZwMSa1xO0ApfwFQgAFhuf066WzZDsN7lmrq+fLvkWOMhUcGgumYj61/VP4Hjj9XcYy6ox7
ocfpOj+uBWxuhp9xetlGZ7m3VM5JngokFrYMyV5wqK9kgA57OCXU0kkHrae9xZE98dadiRDroSes
lPlCs8A1KcowaIHYqLqHg+MMEjWkvQtAh5UNWshPXlOh7EGQ5nKT66DytH9pn95G2yBTsQHIuzoH
jg+2qZLXhJAD97rdb7njfmuZ5RF1Y1R+/u17+f2tF16cGua9Fg6z4IcqaVe/4zXA2W2X3YfBkhjK
csR8orfTiIe5N1ET7KO1ZhqamanEMi2GujFsoUQZjRZNtnXjd8hRkq1VdETfjb/iB5ZpYigZDZ08
ASQaayJmsVTI3tJXAGF8O57JahVhJQV5YhjeWfJuqLRMuRpZ5QUxz+OeXgbfVki1swziFyZnK6cu
2LPrHvNTe4seZUJqMa/EIMcZ7q1jUG52qKZqpiXcGVbLSuAtFAiu9IFekMmXYs0n80niUfHe4HLn
xDmuUdbx1+F6h94g5mvJesfkmf0Lsddar/FLdCvCA3jZH/ck3fdrk+n6skSEMid+XepeM4FKa/aY
ayZIejUpIdwjtrah+rFiEmR4GvSsYT2ORtJJkJLp+KSfgDDntsxU0ELgd31dlKtRBXnj9X09O/Qv
1oSM12B5qz0Aq26LPOvwKIMxZaLf9MZsJVNAqWaMX2eZepkyEmkRVHzXgYv0KVeJvgkLs9bXckhy
x3g1WG8Y42LojXpZXY+GUn2fWWfxT4YjfrYiEd3aZRWcWaJNNypGeoJNmhJIWXs4t4Ll8PvaKV/x
krGSgvQGEYR2V5JAb55vxyrEcieQUtEz8KJWAKI1yBFVrpqs/Q3/UGX2sCqhvl/McIhlNGgg8jJT
a2ks8J4ATRuZeNFGPxfAJax0r9nGqu0I+vgfzdYsrGzPMMaM94VenCJmcRun81OWNLY8mWfOTHRL
mVjREPMmKfMheHBJ2wp0xlnRAgvhV+IgZwkXi8HRQqrt+iYplwTDNmMqDYWEjp2nPdYOtPfKYXpD
ss1H6Y2ZcKNh/n4IDmVCgFqLaHYOwNAUsS8+dDI7c1tmlXv+6huPmEKZEPTxpimvgExvPr1oR8cS
7b61UYyabNvFNrrbBmsh03F9iJRJqcR8jNU5ZH5SBPj32wnzXqvetAbBjivXJBFxXc1iLbph2WMa
KdNPZOBpifNhBphm80yTx5DUl++wvONlgwxga4zbog5ANxnG+RBVfTzCOW7NhCfcSa5NllM1uzE/
b+wPDcrN6QyhHYOmn43Xdni2keIgX6w6yl+kbf4QoXybUk+rYfJA5GXuAq3NdWqi6eiAjqNNtnL/
Yfzyh9zsGV/6GnEv8fUIL2C7f9mne7O2zAekERlHNxuDWydHeTSqmknqVIKpp4InGF9jWYj5UG79
PmWMukbUY6HC78fkaS9ZwuGAGMxldmgtq+yfw6IMUZl3gzcADwkCUL8bzrTdO/iDJtPm0zCzQxmS
fmeOLl4z3TG/okeGCi+/03/IU4Zp1FJPrlqQd44OOqDt1mJml1kXRRmlMCvVQFZmDl/wQKMR+Xg+
o+nNX9logkdb6ebLsL4YwrFscFWgZAL+SQJy0cz3hQxygGFqGm1CSASs5118SF753/KxXWd2jKnb
h8hl9i8unCR2wAEpZN4VAvwRis1BSQ3f6yb+PHr1ZCO37b/62IkM8gWPGt8UirtcN0Y3NDDakGMJ
0AE+UvX3BrnmdwZo1/NeQiCSKtg/cM02+sQEheNE/lzUpygB5mVm6/nzbZlZiJTmFhINmycNzIzR
uym00Bv5vC7F8xCfsd6ehK3MeFi+kc0p3QOJGQAKM9fY1kmxoSuYMBDLSoRbH5OXZI2s/ZtfmccE
NUb/cFwL23vOXGXu7lklmLkj4FR02l29O9iP3eqBIUyLDGtYgvqN7or13deHGudiqGRtgebhACkD
qbSUmgUNteSPKIBQwo4IYEgA14SikaSAjPIbH95dY75MVoRJMo30gGQDcLmz2aCHfogs9eAxTnpB
N4E4JwPXC3AqQGahXnBfF325rUSQlSWSd24HdIKW6aHPBp+6TqAeYEsz5oxnXC/qQWgG7JspsfXz
bB3Lt+7Z23GbzRd2til31m3RXFL7K0rUoxArvT8VAShVzlYj0dmwY8GKLXcL2Eazcm5TWwoHMCEC
cGhcGxBHaHjZPCllOAiwbDGJyb7M7E4kk4/EiIQumfvOlDFpUU8Hbo+pqW71iBKXxRDNpcw+OlZ4
wBtjDQeQQagLHP1hqGSPg8u8EQ8fg9sAysWFg67xq3Rthk5mWtOxd28zvtAAAuxejAgChwMTbz9m
wyKFb6aRT+WzVK0jw2171eR3cW1G98XKULHYymw1guXmDLILzhLOekav1zA1CJTva0Xk+zjlNE8w
zkiM291WXJdrAGY9n1i2/LvPiBJYoD+ARyxKAgguvUg25SI1G0oJhKxxNK3ynZ/7C6qnhBzVtY+m
So6k7x3+T9oLgfkchagTSRueoJ1U14hwx3pDlzztqw+izEMkGFmTABj+jH1lh33ihJvafPNdjmiH
BHAOh8jOA3JidSbOv3rrGKjz9vrAU3wex5CExLiPd1CkB4YoLfjYF4xhuPn6SoVWHvgEME/nsbOw
WjNMtsMWQCIKy5tbcLOu6FB+tt4CwV3wQWcbrVt7NMyud4yDTOqzaSeZZUol2UQ5w7rO5/PX5wfM
y2vmokZO/RYgRWfQnGzgGXe8lXvv2C/qmcqZoRy3L0ulO5awvUORy0KdZVbcYOjZ6msSOampqOSw
kUxbfcktZpqWRZSyt0GfcNGU4litas3Zg3nITNaWhwVlNADdPq+fmnegANvp+hSxb4tL8t4zzpIl
kWyVAczdAgil6T9yx2bdPSur+jFC5ImVFsoeSMdq5sSx6aNAt57uizdAWjUkTs6+svJ+3z7zn9wD
XpHn4arATKg8naPmm8FP8yDwzlNpqfWu0dJ1LhtE6NAmnCSOxprJ/SlPoIe5bMC3AqIGYGTXJzFk
vNjkZeydsU/tfA6AZE5eWI+1Ol/ZtdBeE6EiAhUtn0ZRgcjTy/G342x1c4tclyNYQkdSN1/tHWu7
xxjCcY2ZVt8Njnevm40dHN4Ph4O0Se8QjZ8idOdtNqFjbjYP5jsrefPdznjrE+d7uXDu/XDyVU/B
J1rosP/4MJA976wc7cz7kpxXhw2apqbNRjAn20WrgG8yoWVnkfvxAQo2jM+rIeBrU4YReM2KWFWe
h2rg5HQdUdzJ7V+LkSRufuReWT0si1fyhxwdzKSAV4unyvDOsl6YkfqilIywYcH9xKVfUKDMo19K
Td53oFA52TqsyVtJeLvclKZhBgf/tSDDU2WK7m31EX8aZQMIYxpW3AFCjcdhXt9jWBb6kOWZPE/F
5qQksnkMiXNPVug72kGcHtExwxKehWka+BDwRdEEj95OJLCuifp14kV12MtnBBWChYZStOeUlnc8
vPckt1tbgy/38H6b0++SLSUwV0QpzVUzLLiWGxCtLGhNTTCWFP72rLWzf9l+GtbnZ+5afeeWOdRm
k5nmSU0J0JNOT7e/Y+mer76DUm6dEzquKfEdMhJBTr5JrPDkn7y7NRlfMlt9lj84xru0YCOvKFK6
KmId0RiVrXzOQvJWSERdV77D8oIX9PGKCKWPfiQCd08BEcs4vqm/76eEDCsU0U63j++ns3IlOnSv
VVBn2lCJnXzWV8Hx/k7acJ+3CbCEk542GcNC83gDFKYj/9YgESRZmChYr4hs7YZN/5IQ85G1kW5h
ggJsqdiWLGLpArabzebnwpzGY5pzAGrH6WFUHDMMvn2u92eC3aBk2N6vNHNlKuYDvx0JdrJ/nVgL
EhbavK/pUxrJyYMYpMowK0eKBsS5iuOU5hnOy34dm3fP84z14fEh2ATYxndi3OlCcvSaOqWa8NCy
MIrBffcSvqsbaObgouESRt2+e97l6wOAGgBiyrjoBdN3deaUIiLWxz/PZz4PoFrOUXHPa5XDHNy9
ZttoKtl8jR/zifuWxaxiLWrLxX1TKikBGRrpDNBGO4aPUuBT8rAm08m207t3eRchBW0a/6Qf4vqc
KR3Fjq1OmzTccm07mXWG8VvJaMF81VjyvBATgxJScDI8JWTt6RFbFTtEM18XcKNQnw9hu14lZAcg
Ahv1iNAaCav7aAHn45ogld/IgZTSCBMIbq09FlOuIUP3unWvWiu0mIqzz2oiAcGs9iya1gs+Kb3F
KusOzf0gi/6SfeFgb3hyEHef2nl7St7moSdWQWTJ8bo6WUpTtSnNNWMAxdbcWk7slqvOHZ5z07j/
je6hVYNK0/vjY7WPccrG+qQctbVuJ7Z8YBj8Jc/h6kMopRWbQBGCFB8So+Nl73TrwSMYDFmFu91O
2hRkk1voLOL/H3XY5Sf04tQpzS0jNRWUGKRL+wn9bJiryFfVCIeXd0/M+asFj/+KT0pVZU/qhq7m
Zz6juy47t7mpaKTi7Vg9qjEjXF3Inl3LMaWiIidxgOmaqU1ml8EO8g+vmxptjqe5KmrdNoGsg9Sp
0F/BThffw5LLuUzkCED7R4UNEz3zPA8QQxhmfqHH/Yo3Xbh+5PRKryapgtHT9+UGKC+ErDBNhGE2
jB1jHURoaWsGfz8LAtcUKe8WyNdxGDegqKCA9Oas4rXLoLDoj/wRRZ2yO/XUpHrSg0JhOYrrE+Fg
24cNwh14Pqxk5/I7eUGMsjahpFSSkuG6Ogvbn7B03Tp/+wd3urXiVombOhwWahQMKVl2Ti7IUiYn
MNJIFGKQTcl2v8cwCfwhZ61bhPwiu95CqLdxfefTZQ3jsEyMTpmYBFtnkjEH4aeXLVwSxxFgYfJH
ziarXzsbUeXmgbMyIAtGJktW53v7ES1c8EyZmKhJ6l7uQTonwR2WzhBMLOAx2aFN0n63zQek+k6s
Rb5MdaRMTTrqEXLZIMrPI1W423Nq3q9XnrM6iOiqYogui0XK1ERBnBhyC1Oz3ao94JYf3LkS/U/G
I66UkF5R3SiVHge6KJ+D1+BB/FRRQ+Vee7I9sQT1u/3xxqXR62YGQ+BUHhtSzk8BsG/jA2ar9+1T
tROsj3VpDg25v8f7uDuIGMU/qATu/M7WVq8eVnPPyB/xx787YTptFvm9MLWzvoq2QHCdJDZXO0zt
BrZ8f5vUQmvS9SFTdqjJgC47tDhkaChH+HdnPRBCQhPi+jisMKN5+mKpCMO4GpQ16tDvlfCZgpil
cJIjlhjx6//h7Lp6W0ea7C8iwBxeuxkVLVuyZb8Q9r02c8789XvoXexIlFbc+QYzgwmAip2qq6tO
nQM8g00ZXdO79Qt4dzxde2c24Ep8PNhfpOSjdZ45pDD0pDKuMdioJLoCguOa0Z9NJCcbq3BB1EqA
W57qQUDJ4hyt9fWL/ULf398Qmoz0fQeI0eMPugMXv579maPyxaL0cxa3gLwtjC8GLxeHs1qDInvS
kL+PjS1FgPPKiMrmlT9UmPfoBzqHBhJuJriwnMDiEsL/eZ/aFZUNkhm6TT+RD4ajfPwB0+w+mv2Z
l5L9qEmHUMSl+vUHeqmPf/wOsuh6KmdeqRIyofM6rG2IY0vAz2bsPo3HNhYeCyBcvQ5E+rEOoBcA
zyd5axOalyOJn3yKthIGZUOGdI2FR1j9HBKj0GyWpKeFozPN0M0MQotQhigqD83vWSDEuo0XhJqG
w5pupC/xD1ijFizcDUsuLPDXIywHoQYmABYi/8BD96HRB4ZKDHl9PJP3b6wLOzO3w7Su4gsj9iJL
UX80rKe3N45O4EvEqksP9vtb48LYzOEkdZbx03PrWGukzPfqT5ucuBFBcmpUx2ENRUyQWzwe4HRw
H63UzNNo6tCmFYd5DH7OVfyaMatGXViq+2/li2HNnEfph5XLJSoqueQ80WBN/BXPp9NEkrSwXEv7
bhbUsH3tydWACVwHqT6uRX1UdX0xSl3aezP/kPJRGPucMoWLZ/Qa9SyJv3oD9BiB/tPZGsiMXhfx
iPdtKsioQPFGVOesFWyo4SoSfQk9W3q8hyPERfTTrfGIsf8uFvynw3O7Kf7X2Lxxq5RaJusi0Gmj
Q3yrxyoygyqh4K5YtHT3igWz8f8Ma97DVagDx0NzQcLrAo1IGsnOizyO91+cFzZmrmIoIUIs8e5v
CuMDeskAT1g8WYGcKLYW9t8d0AKc+4WtmbvIxppTBxe2NHurC8BlmbzTG8n7rllqFRfun9x/pm7m
LAAJSQuWZ+ABsUhTaepjv22M3NErah6fn58tjebGxtq8N5sdWCxWPz9gCFzsM7kD+b8e8cyB9Jrr
e26JjamZ6dRF7jpm4/DrJRDhHa7RazszJxIFYtOErocDsG71AhcZcshg6UjXyAehdrSiLyk9HPQl
oq37kc/Fis5cCte1sSsMGN/reXtWzGY7HnanafvQxdfRPe81wXxk6HyLPD/vyWubthDcLgaL/Qrl
0IzIA9IjzGvgiGcEWgg2/671x95/2iPzg85DMXiSZxAUyAZe36IeW+RlmQjSUZQzwkOiqV+C8UzR
zNwCFHqBEkT9DSKZs+0hQWMxU9hpTCTnSEnoJ/e9dIfdDXcujcz2Rtv4MaO2mYT+dKJ/VJ/RjqXn
dfKzPQfASSHVow+b/wf97T03eWl2tjVEMZPdfJzMbmvdD6bG/wpdz+6xJpVugQzKqOkKm/Lv40W7
myW5tDu7f8SsGZluSCanqWC8v2RJ4JTcGCfw2i0FJfc25aWxWbjKZmpdl0kuHceGqsUucVfjpx9b
mr7ESHH3pP1j6SZorSupdXl+ms4zsNDCW7RZtSewDy6N6G6a7tLQLDptk0jym8lQhEoQGIRN5NPB
7ms9oYuBN6VlLqPpB//vQwAc3/UxC0W1FptpwSICJkKgvOnP32UWisUJnF0+pZa3cYUHK8yU+lm1
FJS7FcC48rX/DJFTXV+ayd+mz0cDm91BY+g10BGDReTqz1sJqeozY7NQedN0+Q/V7deJq3ZY4S/r
gE7b02lljPQtjQHKpqC3Wfqeu1f95crOvI0gFH07CPgeVJ3MxMis/rk1bKFbfBbcW1ERDebSVAEC
wGC2oiX44Jo+6WCISclWO/OgkzU91Adelg77vcDv0tJsUcWWUbWwgaXxBeEzE1OFaGYLTwMYKNzp
lMgm2EwLLubeqb+0OltYjR8SpYeywTHUyBDpicXWSJ2NT6j3TGxYPLK/f5fqLdNvzjeTKAPyCVQ5
eN3nSKe2Qf9oOUjS8XzmQLcEdayCcMQ3JU3P7aLUXQJBZbo60MZOXPCFLkltcEsfMFvUVnQRJvKi
dAQe0/1McpM/tjbrUy/5FFkKfG2GToKhsITAejzddy+wy6HPFjmEICzTxxh6WkHmDBVa9l2jm02D
1DNCDaJYb5QFLtI/jEtqtHcfuJemZyuNhKwnxz5M5394oy+PIu/IgLo3LnBwnc6/q++aRll3HQEt
Hq+yl/+okgqF1QnjBCgsN4f6s1qKgY++gkQ0SL3229fs2Tv4MTmdujcfdc2/C3N970Bd2psNOEnQ
z9EosLcOc8TnPkdlvSUuGgHzN8CZkf8ezA14mbWNBObSzPCtAa1ftvAfdLZpgBzyUD+RoViJKOz6
VoDARjSR9ynHGH1LrEh85dCZ0qqeaiuD3X0dDuJIANxZOmd3zvaV3Vn4kJSK76K7TcFzHLzUIM04
F2hpPX6NOGvPoiMe/6Rg/l2NH6t6azPOj7LYK7b0BbOYoqh50Pvx+ALPlt7QhvyFntbD61lcndfV
6q9nDvbCot/b5VNngCIBjYW01Ly9YsjBq5EAJnbsoqfgyOso6AzrxJzSOIdq7VvS++Nd9svVMXNm
VwZnQxyge+XFLYNdBmw3l1Cf7ns9sNnWYE6J87l6cXcvK4P4r7/1JYAGABmoQVgdoYdg4VOmS2/2
KSKPdIQGkW40R8yZG6pMUXutq5ij6plRD10f5ah+lYxVBk8S+pS4fNUJ79moEKn7STIzag5hpwda
TwI2Jzn/WeRbKSxJCBcYgwnUjsIN1MKSdN+qtO0dJm4orx5LZuePkC4j8XeyhBe996y+HMJvXeQC
PTTk2VDncskcuZfqR6gdXvNB+dtoWxcKOAfGKVzaNsfH83YvTLwyOgsTh1HmoBhTMEeG1UvETmb4
l+EMaQ2BV+g/EHVPuS17PLHAshyW0Jj3ntVXxmd3Uewnih9rGHHaAGz8EsWs7j3JwvOQ61kBcVvm
mU8X0t53GgBwRP7ZKHPKiEJQC7FXc+Yo8bSoTFelHE+05rtdf4EyWPguSqf545I/ikRGET6xCLml
uGNhr4oz5zzGDDrfeMy5ADk3nn4/76fSZG70jIE2UuhR2AuLPM3j1eHAqUBfEjQReajr3lCbqY3K
QgO2d4+eSs1ttstfRCM0FYXEqBfuDNoaQPTQZL9wKH937CO7s81V5moo+TzsVpxTv5Vrb4KWPFdU
sJFI0Y9bFgW12CRWZVrHVDctzwoRPoe+8xIbmgzwZmrFVHh6PBu3Cejf2UC3DSYC5ExzNymxWS/L
Lu8ei1ctIGoVkfYLxaevItFL7YVhGyLnC7HP7U6f2Zx5SrWt3dQXBQCtlT/CWjtIdHVaory6LSld
G7nJaGbgDkXnnXtEkiyxcekp5LzO9dY35KfIQrON+qS4hjQQFrRAJm5gFPl+QCPBj/96h09fAmg9
L3OSwOFfrm99rRjamE9lDFdwUfDff+0nQmnIp6YuOmxW/pKe8232fWZwNr9sIZV+0krusS/tugbY
uv3bbJXtaJS7XXKEyzYDZAd5e2GH3yIur+3OtTbSNk9dzLh7XEc/63O0y0hi+JAq+3DNtyiYwHJA
GUyvF+3p8BIfXg4Le/nuyf5nopXZCVMhks0JleoeM4mwFalZUhvMIXlCVAOH/djYbf/INFj0q4oc
xB84ZQ7kaLxGq1nRZ45r0XIP4VO6cY2BhAYwTVRcgSYcOFOIYnjWiH6g96Sd6vPo5Xr5efwdt3HO
7DtmMSWHjros4xgXdAJWVJBMMfgNjfRAD8yf0KgL8rOWjcc2bxtpZzZnO1r1GY7jVY856nEGRtl+
Y8Z/jmYQkaOzJd2HKJBP2bT59Wp4O9h2bCifn4P+eUKUuxTZTlt57lQhqgx4scBN74nZ7aF5hVe5
AyId9I68ekgCjsd275+TnUijlWp1244jq9io8JQUbW1Vf4Srkq4KjuhLXW13vdrlp8wyEYPQl4zb
4FOq2Jbqt56lkrDuXjyOhNCp3TDO40W4fbtCZBzUnHi7TGNHo8O1W8nVrob8EE454pRmBz9q9BC6
QE3KR4FoIZq+eUFNtnBbKtBChdF5QJmwSpJpMjaZVNMB/HTpmlHRC7XTFiKw20TnryF0SEJlTsCq
zgZVB2FTFkqIgIToyXPz0UZIr8p76eeT12OjPdlI+SuLZAK3WaRrs3PQYBspGVKeEYP8qh5hLsWQ
bApTNhG0L0ks3XMc0D+ELJSAv/EIQK7XLeo7LQsz2GonbMehtU3B7k7Rx3HyFwRgHkh/GS/iW7ZH
vQqwmi8cm27d0CV88b2r/+pDZimITC2UJkvxIYVMxF2orWTX4GmvHhrlT02ThuTdgq7BbfZwmueL
sc+Oa5QPbD9GMPm63vZ6/tc0Pz626/XazsFmV+1TnGKZ7ofvY1WQ5mQkR27KChTvuJ7T5STtZG3m
PPAKB7eCBHFNDp1K1yvBcVmEAozEHGPPaHLwV61Zb5/XxNfMRrPUmMr9LnjXetq1VqWZC+f35kk8
zQWuEKRLAZpA//HMeq6JftN0cKIKcbcpepQC6oV6Z/Lg9P2bTZogSxTndwcMszK6kCFe+utSLh5V
achEUdYozDHj9i2mls3SpRjgpryLn4e4J8akIr8hyfM5zV2vH5rGP/HqDiADmoSOEB1y5iyLIL9N
TYYmhgw6ANd7TYV3dS2MFBM85CuJX0uhMWruQrR597yhn1wRJvFZDUrO1/PMa1yZBcB0nEbm4NdO
XxzE7tT3bxWyezlVM8oXr/xQE6E6t7wejorRjmR8DbtPRaEtepQVL9OFEQL330xHAy2gY2Z28lYR
9BYYw6Beihen2tV8W2ISJQEge4W/EWb2lNwV46D1ToKpuNBCiM+igoCxTsnYEDGjqmCkpVV4dMAT
LXmKvYWQ4jcgnX8ACBUkWZR4EETMMYdK3SVVXEj+KUlRw3tSwcCvI45Lne6zFvXucwTztF69jvmW
K97rHEQZMpjlla8so4CuhEWoS2YClgJTrWkjTLlN0ciYz/G5OCUa5TzCys+iRgKjHQxWMhLFZAXK
We5GU6lm9pEjv+UjHXeB07gEHeicpmcrXzZddKj/dZGIONZbl0JyKEyIwJAm0P3PDtpf7t/HR/Su
u9IETVQBaZp29Sy28qvGlVhX9k9MSP19QcIzT9WVT2PdBCM8xQHSDeARU/K0F/XYjnQjf15F5qfy
aSuOpNemZnfeYnrnziWpoFYGFpPpzQYuk5njTnhfVLxBxBkbt1xOgpHmT43CEqn07KLYttsgoUxM
shc101PGltyXsiftcy3TRlw6XbcuBd8CN6YhDEYWfx4GD6hypeMQBqcancm5M3B6/IkVLr6l0Byi
nuTRsfQoz+mMtJrioI5UYUsGlBS8wOBjk3E0iaaRwbVvHbMUHd46IySY8QfOEuIWVKOvj36Sh0WU
dUlw8h3m7JuZ+1SFNvtT4em9cwuSo6k6IxHzZ/xOoo+Q3WohmgVYm//XfbAavgPC1yARUSFLJszi
5azv5bLuyuAUD0/aC46PtElOKDM0w4FpArD4mOW3jAz8qLOqVbwo7cK9e+dlBqIZVFi46ZqDMtps
IgImGUvOZ8JTAYBBS6uRZgrNviv3LTOYYd0VYBTZtKRsdghXmfK5z8zCMzqVZF/ePpK2LoOwz6zC
ffhcl1RaSEJMHvja31x/3bTHLq6lsverUZi+rka7rk/DABcTXPC41bJnlyVtrT8+13ceyApuBFQg
BIgaT8wu1waLcmyGevSTU8hvcuhhfLKu0YR6wa6zreuacDHBkS1tTiD+CdLoY0G8JQTDbYITMuis
gDYciUUFjJuHgW5ahmwrROmpsVKo3Ty574B4wbvq3VvjxCfWW7hW7hzUK3uzLZDIed27Ieyl7I+G
6w7IycezehvPTAMSEbsjkpKledtIn6Sc4mlpegJ7pQdB4J/u6//RnTZFRbO9cmVltlc4F12Vslem
p1Z1mkO/Fsx6ra2QrPZKO9PFNdMsnJ1pL8wNCpqqQAQBiBZ+nlQA3qNmBMHPTm75U/tmX7+22YJs
+J2nI7hEL2xMg744AFkwaeMWsJE755onbLiWj4zFrssBVal/v0oiHldw15BfV+YId1dLPL5u6+yE
WKIZDGS7UvCOVwb3yix2Et5bq0tbs2OWt0UYS2OVnZQ/XQm/Q9i172+i8JWp9/K5amjVmnFmPB7g
nTwrAk/Et1CzR2yHhvzryQybQki1QMlPfkvbEQGEco5Sp2VMyA77wqat9CQy2Cfhp4hHgnx2HR29
xmYOnrZhpI+ACwnPkcKzVcCxOiKFOp/QOLUV5Vwzr03ljJWhVk4bINuyGhCZoEVvQJwY0qx5cZdy
pbe7DzlKXF7TsUI4PX8P56nQ+kHXFSc/0CXpI0u3YrPwELn1vjCBHAIyCDKPF/cUjl5svjitXMbV
xuIEtm/S9y8lYAbBM9tJ9uCkB/n58fLclhw0FQRvggx2KcQNyFxcmwMaThhYtipOSIa2DVE42jp+
afnNTnYqvXzmniU0ZmtRhHjzr1xYzNJhmxzd9YHGB+A0a8jeIV6Z016EYdIlXNBjvD3AdqBE85D+
B3K4I+3Wraj21Ni5uHDj3HJ6TaO+MDpLTSp9xwK9CaPb/sifvsyv8CUe9XjNgXFmVaOxwzSoYoHk
5EVyaNjajyf93hJr02sC5x66Y/NDn1etK3BdXZykUc9d0vWqFfVAFWuann4GNZUqlj62+MvEfDPL
Mo9BgwCEA2/g9TLHmlC7RTNAo0kXejNDXTFNOcLxhvpTvDagKiqIZqQMdVk9Tg0uMJuMdCIdn4Gz
IcF6kGmKyttnESKHyw86IrMYrUYlRIN8WsZ09Gj11H+nOe0BGWmcHOy3AW3Gbe/bZWLLX3xFW8Yu
ciPH22SROetWewAPyYl0DgNTQNI230Rczwfq2ErlyRcIW8c0Lt/ChHqFWUYDFbqPILNY91Xzzeh9
kJ57URe7F+EbRSZJAmk/TTUwuJmCamiJHaK8UwFwXTotYFS8zuIpilKYYmu97ivrhtMzzcR/lJDP
frxI6u2VfT2K2a7kijiXWUkuT2hpDzRdAeBI2Qpg5Ro31c/4BbQESkCulX5DC9x7H1UnDE1OsdyB
KqpdhTQaVzxrDfog62Ftd6mljU8xuxEZI8vN0qX+syTssyflI3gWciMQ3rwOipIoLA+Gtxf/1K6h
ZBtoJLpvPbMuLUFeydpBwaPuuwitMtGZ4DXSrCraR5w5MrYbmbxEy12GN3e+G8LciNqCij4ZLTRK
+PgVf8VIJJSpAPObqjDY0uRaOnRP/lfj64XGI5WDP586YF99aWE6b3s7Z5tiug8vPGlQV4JcqmJ5
4lehs2XO+8ZKChIjl2axOsg7fSIjtCXjdw7JXrxejdQqrcBcKv9L07LNzh4no2kA0SWIULjf18DF
dxQt44OYTC1Pwr77Uf5ku2JXO77JgQTCOyYbM4XWzH6goxntPKJsJSvcQUEV6flTTN4o2C4hScRC
gwy9hix9hZbvyZYs3gz24cLr8U4KUr360tnDaCgzIaoYpTyxSkXT6mdq15Zf0mfJwqpGpr9k796G
v5yZWS6oyHtBKD3MDLcvzQr1mkmxdgQtiKr7puu4JrcT9zG0i5sFD3ynTHM10nk5UkhZOYHPwN44
RK/eupWex3dx26m0qojcvI+Dg7gj08NolUnYGvzL46PO37n1LmdamB31LpJdbH/MtGbzNPBoj6Qz
0EBnDyeBBCZqcrrgZOuUSu8urVaZka0FZwKnPP6O/2NvyiCTRTMYiPlmKyChEtolyfQd6+JTPlS0
X6d6OZq8jNfnGseFnfQeYydPSfPDvuVPfaEXSLTs6r9sSLU/ip0kCZFWhZW1RhgRlzAV0QrKgNmo
MaddE+27I8NZ3bhxaa0nervzeNJ8hYcWTmQV6a6yMKY74TvWVhGAKQCagld+S9EX543rhlhLlKA6
DZ3u9wgef+RMo2oa2w2/YdmChgWzK5V//WqGVcRQyCmoGpIvsxVV2TaRAsnFXhYNNybNa9/7RPnw
1177Ii8xut6pNk3WFKSpVTyalV/fdzHGQuQByWHC6uQju1N9+zVvyvW2zN4ADBJzewz/SG1AasEK
oFjQ0DTmFyKKu0f34gNmubjQb/yOzaLqJEZODJAowm6njhy1WvcLXuJO2u96rDOvJI9p6Qsqxsqu
tsw+PI4m+7kHdZBME7ueWtmQ8auntn361oDKJ3HwViMxTWltfOakMH9ix4ZyAq4q6plLr6o7L4Kr
hZgdIHQMCkMiTh8XOVxuJ6FI5P758Sm9JYzCTaYgvYgHAXpTbk6pnMpIe9be744Oq/dCOsaSLe2T
CPyrykke1kVjMbmpgEmIAWJiW9TI0xp1/96DF3Gw2GD/+IPuZGymD1LwpsPnoGIzZfout5/qxUMr
Y/UVXOGNv+vNDnEfoqYaGqDMZoSEj8RSVQOIhzDuU0ylv/EqXQJw3tuDeFqClRGsm4ikZ09LoJXl
vJBq7EFw9jeF6fqvY/bHrQAwcPuFd8o9W+ijVRRlkgsW57nLIo+irpP9+gQ8dv0HgQyDDDeShag/
IPO9ML38nYhBnZCpAKkoCGpnb0Bfqdo+G4v6JHRrlTurPww4hxUF5D8k8ixBqqjqGUUVrfhoIb1y
7z3IXZqenWtOzpM8SPP6VP7hviJBoMKgixLNahXkUQGtSCPq2YssWf2uEgOaAmWQlWt16aF9pwQM
RNjFFMwOfZZ2GUSNq/oEZWHnGL5IcHPvivWiIlm8V3R+4YjddaiX9mbnuBVzL2c52HPZFcQGI35b
QGM2D1FxOdSdozaUiwjLUaW1laPWLnjTu5GXxgkT7v73ApmtuCaMbsbUTX1qEhRU8nUuGmJB3X6b
15JRaiGtOLQBFMSVjwt7bfrleXR6aXm24EPayFyFFqNTWHWkSREUKwlNRsNjUQn8jip9rD/T4k8y
vFTNmtccb3hLatq/P/6MWwaYqRSICFmAT2FZ4TdguvAoEef3UqxgAgYEwU9gQRd1PqXFdgiJdso/
ftTdQUINJzA5epKcZK0aodGQypYcfukITCO+mRGU2URkgifWyul0XnyKHwWNUGRw6W30MWzbwkCa
UZ0yI0MHMc3xk8nWkegoPg3O3F7t9Cy3H0/Gb/R38wVgHUWCQMXtrszWhJ9k1/kqqU7cOTOkpw4J
wZqPicgabLDGOwUQp8oCXrjqzWENbhHLjVGSD79rvLZWZYk6WHCG4O7W96jUUyWwAB9su8Pjr7zn
EZHT+9+PnJ3Q3C14LZQwTWVGhoIGuF2TdZGjTOtRRI2Pjd22Vk37AwV6NKew2K7zvK/EJdA3rUpc
gRQEWTJxRvQL4KGpD+foODi+gdTfQr3q7sm4MDnbB42SRmCvqqpTHSGbiIer7+7SUA+VhcfAnQLi
9dimx8LFhiubMIP2+O/YNFCN5JsGbXGCjqy9gb4IB8ylGwFEZ7GRglL68bzeXcQJ0fvb0g5iyGvT
cRq3St601UldcfvOi2k5wkrY7GNl4QKdLuObPX1haRYfc2OXa7EPS3UKIvkuZSTTq4q3x8O5U8aZ
pvKf8czWzBNCrhVBpnZCSu3EfMk/YWGnwHAIGzklbOb428pdSCbeiQDBVS9ynMxpEg9djuspbLrA
E5VWAj117RshfGOUv0vCwh75fZDOpu/KyswlNG6vBiDJqk7daqCi0XwXExd2rjd2YdR6/OStha8e
STmOsmZLA/xdoJ3TGqzTow+230UvSwj5O1sHuwaEvlO1TEUP3vW4tVJC5jZkqlPcvQUKpLbbQ4u2
1MAU8Ibu2v4/meYLc7P90wV+XIyMW52K9LvJIK6ifuVRsHAc7q6liIagaTll6KxcjwkReDjWkOY9
NRqN3J9EQDdFtAQIvmeEU1XcLCyHBL80W8qc6xtmCMPm5LmGJ0IxtwbZ+VJb2d0NA9gP2rlQfuHV
+R3ClLLIIFJsTqUeO73O6eK3Dw7SEW2pJdokDdUJaOKo+8jBk9F/Bss46A2psAe0whBtXi/Jz+Oz
eQf5A4g/8vwsUg2o8s7zYFrnqlqRZc2JS0lhFSfui210z9BoZdbIcSkUSWk0HIssaDx0abNG45Vi
inTdojGsJ8U6Xrro7+3gyw+arbYSjVqTimlzUrjnQKZZvGa6VRAFuhoST/QI4GhIZ5iJSnihW41n
3pIhtvEqDwuu8d4FAAEjTZtwy0CgzR8yPdeXatuWzWmdoNAO7jCn3Y+28jzsB3RDI7keGwlpN3q+
4rblwjV+xy9f2Z5268Xl4wqF2kYsVqVHUX3ktnWfLdzd036euy5IJk1AN6iXKMrMJw+jWOXJ2DQn
IQHQrN/W+dpt7Lh6El1zYYtNTuDSlDbhcNDDiBoHUHz4h+vBBC2nKo3odSev0+sz4EyAZFkAVqQg
f9yikXPYeGCjUWmn2ygsPjZ+k3dC/UFE3waQSZOckTJHrY59Jo55XLTHLHTOI45Y/eXuQfbdbbKF
22C+cX8tyagSQpQFOaC5ymcbN24Wh3xzbGLCd8kq79itH0JJzK8P4eAAObswsfNN8t8GQVY4wWbQ
vDdzWXLA8mFdqs2R4ZEPRt9gK1YL/v2uiQk3jtI7MDlzUA6kxOM00oL2GCeo9PI+ml/+pXP/HQSa
DwE/kjQUwmdPPFnzmTQJyvbIjbLJaE+FEBHPKxbGcVN2mMwAQoKlmfocWU243oON3HDtOJkpddkq
N6qlrtRV96quPJvTU50xFCOApk3hcFSzMiffNY5v86SDv1vYkPOLZvoSoOVEVkRZDKzfswFzo1qN
CJbaIwotgY0XlQo6ApIwkEta+6zNbvjMab6ydYXqx783rWrIy0DEAokZfMdsEtg4VEst6o8yKgmB
MWwzqMOHu+Y5El+k6ig2TstvZf5JSo1wB6a9Bftzl4ORq8BWIT0q4BKHdtHMvJb7RZgV/TEIfFow
wD2qJ1SjKtGplIWXqzCt57XPmWwJaOwAjgP40Nl6q53IdJ7XwJbCElytWngQ262IYh2Dnmb4c1S/
lDbRQ7zgZMVKRJ+29V+3MmShJEP55lerKH/tqnWMXndhHXFWlhpuSPKaytwKMNwXrl7JmcFFQDsW
4tLdc+syrz9/tlJS6XZMqWCqasXh0QPLEVT8vOdI+4kjogkk1mj88Z/sDg6gWhFgCmzQ2cYMfNGN
fL/tj5Gq15VdGUKzztftiheN/C3jXgbwJGlOG+2k9wbowP/EOlRm8LhGJKLNA1f0+tcKO9b9sSmf
xb6hJfqPB5fgOBMXsEeBI3xup2qJPIzDhAaX0ax75dR+4Tumib3eNxp6oXElwksg2hRne1QGYgYP
y549snnE0JwXE8SaQ7rgBKbXx5UVIDgAtAbjP4s+EVQhr09CkfHM0KMl+xirERHi7TCYHfvEhcbj
Sb3p1cVpgx3U4H/twItf28E2cqMA//vY77WXrCTVqncqinLw0d2oDCk90q6Szea9c4a1vwq4Bd9+
cyP+mldw8QJINaVMr823SgtlvQzmpY3Xb4POyIP3lkM5kZsAuePCaG/Kh7+jFRHFwr9KIhCc1+aG
Ru7xGoE5Lj8WnK0UdpUaiQAdppAElULrMbd9iChXSb4Nm+YzKKpP6F/RcLCKJTd/d4WBm5RlbCQ8
5GczL4xRmnHTt/QlyIv72BrDbck8RcLiqKdJnO8lwCMFmUefHdz7bJJHqRBROA24o1QZ4nBIj2JK
VeY5eean+r6PN0w56F6z7xmOAMSkR1GyELLfW2Y0IgE7wyNXATqB63mXVTdXujzmjnH3M2pWHR/4
BiZZsM/HR6lgF8Kem6zktM6YVxVNIdAZkG+usWxIo95VWBANgg+FvK6hYPOx3ztHpwU19eat0QH2
Ji8+mijtw+vjI3VvXS9tz2Y7ESpe8/zp5Pa7pnot1wVA//VoPbZyg8/7HaIqAdaG4G6qMV1PaRMm
QVcrKXfcYmxghxQtvHMgb0fMjFog+7esCAzRzpEjkTESsNmdBAN/fk5d9wP5WaQQunm4/vcHIYYC
qw+Weo6OahU3jAvZZY96C0rljB4/th/n8zaiI23Mzir0eFdaa/vlZbc7gG3r7fF83BQeJvPwYVAl
1VRIH950zXYAI/dRxR2VyqhOCegaYrmkAvLvYVpA7lAgPCLIQzu+J0q60p4WzN87YwoQebgUQdZ2
w8GVDK2H0LLkjgJSmjHg3aVd+jHwSget/ei7BI3Kp56XjFqCWGGkC92xSCYltMefMfmM+UmfuGN5
eDdBBDDgelMoaEuKfLHnjrxsZrFRdKhqf+avfGS23SlAMPPY3G9Jfm4PUHw4MbRQopo382FlI6lV
HnHcUc52EQcVVGvsNdzGO+jD1x06AEbJFmK9d03N1av8FL6KULyTI6uXj0JCZG8jS7SH+FA4GmxL
oQ+XlF/AdsVO1m/HKiVDYuRLwn83NaNpqyC4xGLBI+H9zl/P0tDXYPYocXQQK/jncR2gKCbaHBi2
Xn7AhPh4ju5sDAWVQOCSJ/XfGwIV4N6imIEm7VE4A5kODurvx79/Z8mvfn+2BKPsFakQ1OBQ/4v0
h4ReXee/SPuuHceVZNsvIkBvXpNOlEhJVaUyXS9EmS567/n1Z7Fm7mwppStizkHPYA+msRVMFxEZ
GWutfqdK9ua+mavMfHlD/WcYdD6i4Wkl7icM4x13EGMyupXzuzJNdGNNpkxBVTH4fc7wDc3j/tz/
/KuHOqz5xfdTa95KU8/KPX5/4YdU8N9hL257h4SRXqzYuhEALkxRFwtNGEql1GDK9z4jU/Lih/tj
WZuqJUE9q/yUkS8J0/L7/E9o4a1+FWezZmD5+zMD0ZR0nbRsqYQAj0ZmVwXcyOhc4O5/Ft6BdVa4
lU38S9l6ZnH2w3xA75oI+aEGKm8aOXAENzA0h3yhl86crHG/+VlrorqRlFys07Llz4wCoijUWYZh
QrxC1pmPjfr4fX+lbgUl+BiUl1AexI2JvmMmjNwk4yKe5bFe/sTpxbYn3TGGiNxuWHn1unFAL0xR
uyKOolER8wlSbn+SnWKKEeF3a0SrazaojaH1qFaEAmywld7oJNx3axO2BCgqoKi4XeFCAOQL7uTU
2QlThW2ZlFu2HjrqdDQN2KConcianavb8wIhO7NDzRaUIHiRQRg9BXi2Fj+cwBHs5IgW2v0ay8Py
S/dGRM0Zk5R+nUcYEdj4/ZWr6M31OBsFlQPigiQVSYzfzhqC3tjBXa0Hrc0TdUbEQqrLZtFTOkHX
9RGt46IlAFeQP64dxhse4GJBlsN6dhhltLXXcwhDu+DR+kx0wRyMleToxnm/MLF8wpmJQAJaIWbA
7S9vvWDnG705OOxKmLzh+89t0A1WMdhR5RhUiKfosbPTF81Yk+W8aQApNqiGkGMrdJqrxAHvo7EK
6QThjACNz/c91trPUxdkaBaVhZjh55uf+FjY8wRp9PsWbmVf6D37ZwRUJFZ9jm99OIAFsF8Q7KrH
kfzdavbTJl1Z8LXBUM5EmYq8H1HpPBkSqiedXpxWhnLzdEBgFi+PwINcFWnSJAv7jgOfPThcCxKR
v43Br+q63YjGS/H7P0aoJWnzqerTAUZCozS1/7qMuDjCs1+nVoNVKqmaOvx6gZsyr1ug25EgUrWW
BV898CP/urBDrUUQR33S5OB3N6AK/PCSO5LFbbhhlQz5ph85Gw/l2IdZGOC0MJ4ld8mgCH8qbWNl
2W+63TMblEvHerBFFGMsLy8oy6PzA/kKtLzbgPDuw8PDWqvqVW8fPXfLPj9zXJoctf6I6H6KNo6n
POrPT9BI2r3tDff55/7QbrrIs5FR7r6Yy3qIEg2p5UNqiY47g8NtbThrs0d5ejFMilhtMZrYaUjk
bn8e7o/hVqp/sdUoPz8BlgwZXSyPtwv2uXM6PbbgeyArZm5vNA3kZ6CG5NGHf7koc6LmdStJizJp
DnTkXwBjnos1lr1bRjgJz2oI8mCVo7vrerCMxGoRglhXV+3J5HAzAgsA2ODvT9ktR3luhj40JRBm
UwdFBNWONrir28FK4/GtfXVugDoxfhMoTDvDALpgfqpn/u0r3k5rx/KWNz43Qh0TvxjaaWRhhE2h
x9gQ4aFw5AO3DYxmU/wv4vy5LeqgxBW4juQRtnibc/1N4ayl87eXBG+ACt7C0HlBeX3wHoHVeYS+
x6wBR0pEJ56RE91f9qv+hcWxgPhCQgURFRztF5535lhauY+T2hcE3IDeBKN+zXeoxuiljpoovNgO
sqgv/xuLqLmo6D1H+Z2u989sMLUFZBVOESk8EmyL0R63/V7foPPwQTK+GavTx8Paal1pYPwO9Mws
tTWmwo99JlYFaFEYEkvipxzQN7DbGT8P4Hf7+QHyEH+ajYreVAmcZmvZ7W81lr4FgCroP+Om9gsL
TdReKfABmOnZQgh8eWmNxFNMcjw+PnL7p5/QDM2fzff9+eaX8H1ld2lRAWp2QZ1QJzvv/SFjy3gJ
h7AMbGX2LIMztwQ183avmxyW2z/FeK9DDzFZHfWt29xvk8q/rVPHXur5KG55WH95gfWdxSW678hO
YP/ZAib3BM7byMjttQa3m7nGuVlqtaFqwbVyA7M+aMHU73wLwdJFweX+3N7yzedWqCUdo1JkgxpW
WNk4LCykI8E1kgtXktibNYRzO1S8VJq2Y9IedpotOBEL4g2PnSelBnqrHr5XfKh4KzifG6OiWtIm
LSOlMCZ6S6FsSImw8Y/a4ycYxt4HM371DaTrC+J7xIj7XSYfC27hYC71qISIU0uYY/4XFKCB8fSz
ff54xlPDSuCVllTxak/j/RXPwHjgkWTKNbb+IEuJOvwrxXt7Sx0FRSqFqPbCBzpulqU4OY54nDi0
oLN6kpnk6ysBWTlkgOtNabZot2yM2FSx/beb75+loBVYuf5T2j8/36s+77bzQfEfLQ0SOjroJhyB
D9JiylAEakz+oXRHiOGcCju0wtfasRq7IYHjf+W2oG+jA/gVjcIAZNu5v1mv+rB/PeDZR1C7KB6z
IplTfIRwSF0BYNb0KfOSZ82rYC2wwl11XKNWXHzL1TqhSQFvjkC74Yp0mSFVg1ILZTWjpFv2pb4Q
Q+lIpMqVY3gz3RM4gUUOBjkq0AFemikHtQCIr4Jy1BvAr87sDCLaMww0V5krO+9mIn5uinIs/MAI
cqYU4gktarMjveZOqHOVrb3/KDGaMHkCmp0f1QoMeYX66Fb+dG6Y8jW9CkJWYS7FU+1GJk6fLgMw
sObQrhvhoMCFIMWjOU1j0QtF3dHqJo7Qe6TMp7KpiDS9xu3TFNuVKNmvY4rWZK4mYr72ZHVjaIAL
4f0bDXj4J926m4/iFPdtz552mmQ2tv8F2qDisMbQfSMSXVih/FoqtmXP4952iqWf4IPp9B4qL7OV
jt/Tdwu6CiVcfWW6Dr047QsWBazFksQr1IlLsj5VBFxHTyXkRvxUsLT5pQnx1g64XZDrZV8/odm6
EXVfeg55a+W8Xw/40jo14LKturHqueHE9sYM9EPVCpZfRKQUnbIVdVnZ1Am/AyXTit3rAAK7qgQq
MwFsjKxIJRxDOnXqpBZoS5qstN8ySkPmYkbXZmmKyT6cfmrNigPQh407SYJmh6Y8opXXbgvd77/b
biWe3UgF8DkgAVwQxehj/Y0lZxmuGAS8kmj1eFK+GvFhrh+qeVMw7/2P3IN24QkxtNus0UPecBOX
Rqk5iETkvZyI1iyGbU2Va8y6I/3oVgrEKePNNL0xLWiCHLUYPgtjig8DB1pCJiJz/jGJXps/r6zJ
EhAvHfHl91Aekq36IcLuH09zZUz5TkkQGAtTzgH2fAi440T4uDBW+6R+c8trsyCpAX0CSkw09HJO
h6Li+mE8sVs+0BXxUWlGO+AluynfY/WPoFiVnO3jFJz8TxrwiGPhlY2TzI7Qe0KqZ9Vx5AbShidh
smXxoEbVSmq1jPveB1Lr1IeAtDUsOgDjQXgrNSa0oy7cMTk/r5zGKyAwOmOxDf+ZCmoFlGQKGdB5
jqegfkn8JwV8z6iCAoeflBYjnxSABydDQNsTpiDb1pXO+x7TPMbcQ50+cbzFBn9W9sQt76SgjQ+A
CTyGA7B2GTWlaC5VIeDGk5ZG6mjmWZnogZiIH9qkzlYuVX9b9IYfaqnyTZYbd0yMLkk8Y38MqZqt
FSEpZ4WCkwQeA7zIA7UFjiaJWoh6BJnvJLSjy9d74P5lXQHZ+p7NvLAhDIQ/Vp7KaBj0lT1q8IPP
ycMgdaNbmL3V6PEB3Fr7CuTWLTiDBzTIfGdG6Gmb+3O+uNyz7fZvq5oIWAcgJMCRXE55zUl90LT1
6E7VLvJrkvcgtaz+1BUR/G8V9bZu7fmGcsaLRYVFYMVrAeiKZJZKG+aqTtIuH0a3NSqvJB/btQr7
sjDUkC4MUDEORC09w0Tj6A6CtxBu1P5/P2cXBqgwJhRqyoodRiAnowllVb0riR+YiYQGVx7s/+C/
LI37y0R5BXrSfrOks5AxDtWcdAxMcpWArBUN+nqeyWtxkrrEXFmhLjFTkPpaKSIq1KCmFd7Av/fp
StvpbUHU+Hrxen9M9B3k3+ZkQRTQ+YJXWmoe21psM3HAjh/08DjY/VJ+JyLaRRoLJDFGZAa7xq7N
wt3PKAC5zA5YXaOwvu9/Bp1hUp8B1MflEYjx4KuWHfZLEjv9FKDHWtarujF7IEOT2GADMJmhzsXK
L/cNL/vwep/+v+FrV32fKVsnQY/hgxHlNJg+pF3Lx7W3P/pl62p0i8892znAGMZzpjWjqzZu2hhc
B5BHhG7K/r3q3oSoMNlRIoX2KSYSmXqVqEAPJKV5f6i3t+8/Q6W8jA94XCUh1Lin42rJY2Ub4ZJw
OUK/yGtkfvjxgBcJM6iemPCGHHothhozeoPcdlYMP3usQlNAvpFbDZSQQN4EJbTUANtFX1lF7zti
UurzbCPStNq+4dZatG/7PbyOIu7iVkj3RgJV0U+thiPcsXYzGkWwbcD+gO58bmWy1wxRDraWgZYo
hwmn2BoY4mw74NrvL+f/Z1P9MxbKxTIj3w9JiCPTGqAzw6nlLHR5gqq5TyFRYAA5vpIV3T6kuAai
vo0+TkmjLKpc0Il+zI5uBMDfmJakbmuS9n+7TNIVMCBDbqW1OgjE3h/pcnm+OqNnZikXhUa2ScpC
zOXIPmngU0pfAxG0RMFKRKErIf86pf+xgzvK5R4OgXZjaxF2BO1DTe30yPT29Jw0vzs4/NMH741R
9gKZWx7/jPQ16tBlHFfjREYMEh4FzCQ0dJsvpSBOZUyvGrGuEDHmUP4IggRmtkbno95ixmfGX9tF
N8PNmVEq3KTd0IZDCqM5nz2oTKFL0MuJiy3go5IEqiNd5V9EJXVYnNcwN8N5DZRPp8D/mvalAA6V
bwFNwpTrQGGhGviZg+uXMhS72lMnJCau3u9cZYlQd+uUyanARhMIRpi0el6XgNQ89SGIccLCSYJd
Pb8rmtel/jYLVsIDXUO6+rjFqZ557qGOAwZE//BrsmRJfma02tHvbGE0/NobMCWP3OSUfr+y5W+G
JZA2o3QFBhFAMC7N5lmR+fOwmPUDwEXtVtDTLAAKQPuYR8lUVWaljnR7oGcWqX0APW4ez6OwKD0x
m5N/5Lbjlj9WhuZEKynHbcd1ZoqOhlmUhhUgsm6TmZx18g3ZkOy9KYNmMN1D5ee+97jttc7MUXEv
r6I8xlVndBnOmGadmw3ZZX6YzCgfcn2VAe+mszqzRu3mUNWSCJjI0S1zyZnnbhNUOhhJwEgux3YI
tgKRw1+9CGwBAk7AFYGkSZx+RjiqBeP+yG8G/IX+elHDRFMQtaTyrDBFGfD4lM7me0/iT6Wwsm2u
9+kCjAS5Mh6QcJ1XKddcNCD8Cwpuct9SQL7hEddKj9c+cSmT4ddlsDGowm+f+dn5m6dGiKYSBpQg
PzG1DoKUAJDqSDQrAHFz8Q9f9t/3p+3mmFCHAWk4xNWvqEf9ie3bORAmV3gbUFGNoQfMHLsDuPDu
26EpA+FbMKQzQ9T68GwrstMEQzjdvN5+gi9X2EwvgsGRaKuYI1CljfW3NhWZgD++NrTj8Pn0XxaQ
//0RqP+LLKZX+q2TnU0wXgfkEeiEyeVlPQChGhi+jTVOkuszgYHiiQMIbhACyXS9R/OrJpdToOwz
FcW8DqhVk4uNZlyb0Zsrd2aHOnuJMMxzLUqTG+PpjUDDA6SF9WvNPqD5biUX+m07vwzWl2OiAgPD
pVHZssrkjhYERs3Wag0RbI7DVtWnPZl1ydSWP3pt5iBCSOwS/m2bE6hjxQSJ8GoGfn3YL79nWYOz
dawSrUi4TMX34KqUxpYvN0RZG/VtI6oKFDSal9G4TBkZ+1QIBhiRRasFE98EmZKxXXFbNxz2MpR/
rFC5szYXVSkzsCLGr7nyONh5ZonIgVLhfQC7BNishHGNee46XwfZi7wghZYqE87B5cjEUJ16PoBN
JbFi7WuIbaXdl5oOGp+VY39jk4IcHocN9yEeEEvKZU5cJgp4RhldH5ryJ8CC051/qFdxRzeWCrAb
PDDgXIN1nOYuaDl10pImmd0yZjFn3aHU3DmqzPs+7EbagKLV0miMGAMjdADoyrYdhzmeXaU4FI+1
W2JUWbkROkjdHkCy1TI91m0tKtyo08EsULagK4Rq2hUXioKEUUlyjE71GHLIndZizcKccQlizL+d
JYT65HLmWlHreukurS5/f3bG5KwA55EEqw0I9HiQucZEHKFCdwriWG+jzcrcXqfml+aonQLCAzSY
tTA3J2BC9MQ6JUN96oet/5iAQVdhTFEwGXHaTCEYM/vP/5t5egcFicwMeZvNbvulPoPhKS42jGJt
Wr22A6uFlvHCTLlyOK6P4cWQVeoYttUclkWez24elbrIvlXy6/QGijl9GH7uD++2JeCWgIWTxCt5
SbHpUkQLBtuke4qZZ9Z/D+sfwf9brJGA020aiLAY09KVLeOln4PBy12jan0XlVM4u3GnQOA3MpMq
Igi4DAqJEGioQIbjp0bPuBPHPJTvfdusVdGv4+/yBctTF57R0fFDue05nflyatPZDZ3CbEOjCDcl
h8jkP4WP2tbXn7qn/CH8u4a8vM7dFrNoHgMYFWpXdLTgM7ZltQD7dwKyTyYdOuJmSxRJCz73Stny
j/dX9EbcuLRHxQ0+69qsVuGLJtZj5qfmo9BRP2UNOVJJOTuol6wkAdzNicWEgnxEFCBhQjmEUhGy
QimL2e2t3pJNrz5ATnH544iAdHzHOkuCleh40wedmaScgtoJYxMM5eyyOrcTDWUroctlrRJBd4f9
a8/+Y4UG9dVKkPThDCudmR94HZy8oT5vDo+fPfkTGJy+NKWkdgEVVEH/vr+MK3P6m3idOVllYtM2
YeEC2hkchGIFIv8adE2HcHLuG7pR78F+ORskf3kwQWzVclIBSyJrizx6M7LZkEDazp6KFK27pzIE
U2dv82yglyXn4KagT43TdiuOdjn/l5nk5WdQ99O6ydVm1LCJNP9PpH0ma2TDNz3d2TBp/zML4LEL
q2Uts/JR9V9S4cBXRiKu3X1vVHIUFAZxFJDmA4AiUxOa15LfpDV2zWiFuvgyoxWs3LSb1FCsQ06E
LYfuFNnKt+BUaF5Xrd8Kl+fWqXkcgq7pmRjW5a0ElctKz/TQirx6A3oedDPiA0C2WBuiF3uMI+5Q
Yidrz4e3PB4aVpY8EpdWmdazy3KfK4IGU92C/J45jJaKDirJaMxyYWLhDHnQW5B8Ak+RWgPJ0dqw
lo/dcg8QUUJjFQepKAScyz2N56+p6cN+douXttOTx/qUH/kPpTfy/fDK71pdgP46pAZ3w6HV75+n
X1k8eiOf26Y2miKlai6y3exWZkUmm7drpz6Ojv/Tu80Dyi6iURLBDvSPP6X+Avyo0enfi6Lzs71/
flahzqnpjyn5CPQ/9qkhTkTwxksa3fxwQadvuvt6z4M8rbWfnoed/LiWU97yO+dfvyTUZ36nm1OF
LzLMHNjv3XaXualI7k8Q3XPy61XBYb8w1IHrC+XkSxNlk6dT2szw3UHqSUUIZAjktDcMC7qLkp8Z
Lxs6dKfnTa8XcmmmSlE5GchE8TwUCNb9j7nldUAfgxsIxErxuL5Mx9lwW7bnpiriZzeqvpTwkKcr
3vXa62CQGoc+dfC3QJuH+v0Uuhm+GEqqi56iY+J2br5dpfu7YQP8/IvsKJrVcfQpGxHfiKkyxOCj
ea5eWLD6FgCfptYIrkzemQyZgAYrNYfX+zN3w82h/QOdQ2gcQo8EOB0up04K2T5v+Np3rTI051do
Kjj9p3hCSpU2ul2SyRFfIQDH+sYMvcPjWhfRjeAM+2COB1PNQjckUsNmskAYuqz1QagICd0t/8Ls
k/f8eyS8o71rHviLT9WxteMNyJR14cju10Ror50MmDQ0HkRPLHrHoZ51OQFqyPl+ycu+G2SJAS6g
ajpKzBEFMhQ0B37Fpf2WKS/dyqU16tRwbclpAG75eKEuCHOIPhgyWtqBtwdTsqLHhqRWYsvGCFR4
RE6PMmh2j/tXmbzuOT07Ds5osgZv9Ta6+8lsgnbduL8frk/S0m2MGi6vgWFDo2v1WjhD3ToJfDcE
nYjYOt30eN/AjUTl0gK14SK2TP12ZDRXtBlLemtsCNmByqR/1Z4h1vOU29wxXKul3cimL41SwdzP
MnQFjhhW89juZhs7HTzCEA3T19oqbpxilEOgngn5LFAA0UFTHcowG1Xcf6D5RLpqn5kQNBaBCGjt
+/N46+AuFDQ4NCBkUaAqdblv/aIFMU7IMW42QRE6PPaOsEuf0FnFAkbDOv4m3E+u9CzugoO/Z9xq
JT2gB4oXRQH9swugBgwsPM1lyWVyP1alwLgMSnRB9J2X0FYoJlILjV5UK4O9ZQxJAKp0GCtK2dSe
8dmJl4s5Dry2cfIjossmC2ai5pURzis9tLQ7WMZ1boraKe1U13yZJoEn+L4TjWpHmIqxqgaFuiAA
vw2qBGywdkWhUy3aKJXojFNQ1nmG8dWngxobkSc7Cbwttujn/V1DY6FwppfhiYu7xxsl2KMudw1K
kUJehgz2QwrKVl4vrdSIjXqHkm6KpEUmo1mTwsoO2rHZrNim+99o28sqn0VpuelEsI3BtiagITU4
ybM9DJvAi5yx/AlmjpTR932TN+cV6TvEg/CeA0a9S4tTwftKw2BeudbmJaMaWcK+xQV0rPzHyVGi
lTNxe3bhNPHiDR+KsHJpr0gGPoVifeDNUfqUjoVR9TnhGvDcC47wHGZPfARaZTKqu6o4xOlDqpR6
09s9dA1CYNDLvzxAcPen4Kq6+Dvr/3wTjdVPwd4LnDrmQANpKRRq/G0HRMQ0wEskbuHG+xQUn6UX
sWS1AfHWWUI3KJ7rFmEx1FQvpyNsh7wLkzLwJMLVXvxVvvp/SuicKXrgjttZsBoIvLnC8wRh5zW1
MJry73ennxun1p4bICioljBegWolM8dde8g+QKOsJ17kSpDlJh/TDgzkT3vm2DME3FX3J345SeeR
HvMuAmO0yGUuIvd062khwj12gxh4QW5n3aEJH0b/yHPT/9EMdaCFfJi4CqTCXvPTbyEPeX8QdDrw
OwgZwvIQrFpIxynHxEpclCNBguNV+z9+VDtBl6wU9GhGtWWh8EahiCh/o7Yv0ECnUOQ53LP70Isd
1S4tdTsb2bbxpI3HmPJ346GdP91qxuyVDzHxDz6qNJsNnhvwSJV6Gt707w/51oG5+B7+ctemuVpB
dKTD63b90qvveAckRWe001f9R62ep8bA5qkHk6m/GzdBy3tFouxZQm3n/nfcODwXn0FNvQpVWibi
MS2pD9ZWfwbb6YPIGEm3FRI7llasXb3fYhUkPLAs/F3cQhRL7aM6C5UqKMbIC4GH0xOde23BSzaR
GehFkczQWYPeg3gYTRQcfqYda4QVKXbAlGzuD/vqEeZfH4LyrvirEP2b95xFiUFJJyGUh8jTxide
IrmwH4IaKiEjCTfJAcVPT1q7AtBQhmULSkihQDSKl38NNZ/LJedGTZBHbYq8rHHRrz+CO8uqlW0s
WtHDmG8EzRIrQ/ZPafQdANYaqi7uQ9DyXRn6YoZyGRefsZzGs6EzaZYMgTxHnhB8DFyjl+gX9ZtD
dvQzvN7vuvLEl0aZm7LYAdTwet/6jVgpo66PHmrwveKNjfKXYx0GcNVK7CXyqxqCbFbSJc4nyXsB
1FfE+WZermHZfwPAxYDRlwDXAn6qhdAQdJKXA+YkHspVaTX+ojAblEdkHQKHOm/2R1mf3/B/v38e
/0xGgg05k9eaJEZIIO9jluhjmJGt/GX0nrzOIF9EQ/Gmgy7hgIuRbgAPSXaBUaJQFqM0tnafWMon
V9+NagAUifHkAmH4y++eSw3cYWiB9fryFDFQQoHMfbhyEK5c7zI3yPAlNNHzPOSmLm2kYCAO/KIf
vU4pyQCSwCReqxJxNHhFwZ1/qe0BEMdC8AGPG5dGupYZUi0MJ2/S371db2z0t9qYvzoz2KDqyeuf
I3mNyHuGGXwTTfB/5IYtO+jr1Q+ng0Y4Qpz3k/PVk9B47UltPj08CMTYur3+5ycj28GC3hw5ojSE
C2yqb5ammj1n43/Wxk+vf/x05kJgkuqD/iMfRMJDAE8i370l4d/Va+tJBQhQJdDwI3sU2aQDSvS2
K9ivg/EnJ89uSsxO/y+PATUjVAqn1iw6UacAM2LPzUliDPZrzLE1odmnOFq+Ug/45Y2nd9LZAtDv
kkxfDJ2owNzOe4d+KiD5LwVxvO93x370DO/g1Cb+45rb7Yft/q3tt41xf7zissT3voC6W2XRCI1r
Dl8gv7dG7cq6836w/lrW0TSAIQZ9rNkTWyY2MTfm3tVfNq5JyJFsif1hqPrallxOzr2voYKvPIli
oMz4moRU5puiNyvDvU7RL9dXpVx9H8pRrA0w0NYOYIopgtxP95f5kjuzyEiOTe/MZrODsGv0wJTg
TsjfoLVxf86vUwzqIyhH36hqxGUVPqIojyyac9HrzCckbglydHkCxyXj7woJNWNmF6D3B0/HCRRO
y7Xkbm2yqSoxaBP8IBfxGdbCVES8t0MBmp9dQjwNJ/xEcPh07IE3y3psEf9d2zxubffpVdD13fMD
TuD32vJfR2Io1wOUi+cGFJZFxIVLh+T3vTaVUZ96GY/+GAfyVk2RG9V7lL+CV7RoYiNj3QB8CpM3
+DoLaCWKzC3KZg1Uv9OVdfrl4aN2o8YtnK8A9rEKHkIuv0ZhlHiQmDn13hjSG0brBNCfZfbpYTRy
lUibGJEJyHK73qgOJqi11YD4cJZGjadSSHvGXvucr7X935gjHrcK5Gk8uhVB4UfNEeoRecPlYeNF
Obj4w6IKPAQjaNWWPmtrvA8NdCmobA4MsGZbz+2XmEMZL9eKbJ8oaWqkUx5aucpHZq5NmT00BeNB
LCIw54hdQ4tcR0p8K2hX1KW8imoVtdNHXpyVgo8bryz+dEJj9NlTPK5JZ1y7sMUIVgrkpygR0XSK
QJyGVa/BiLxUbU8aODULHe/kcrHiPUDCf5WjLe8L2BMytPeW1wYqPowFX1RCzYwnZDWhCAVRUZpJ
50f8g9gF3Ecg9vHXHI4pq8sshBZ8hmn/TpMqpzagST6ouKcsd+sB1E5GVGfce51X3H6amOinSBMZ
mlnFoOFqLIydlZZIxwet8A8zSn0vdT6UUP0ZpIQnfd2ji7KvmT7YCHhUsQeGD0ab6+b8FHZCLOmx
HI4CqfwUjTYSm3T2BCJQPOSPBcM5qdSnr8DLqrmRCjWUgONBbL+rMVZf6qIKBQgqMwI0Jds+ig1e
SecXtmqaJtGVKium0pXKZqwCAsJHNv4JBcUPgPFTfU3p0WLaDLNViFJeOFGnZZMVgcWCj0nYdfEn
6JckJHPQ1W6NWOpnZBLRBAEMOWjnCXoTiRDVqIMkYkM4OZTBpt1EsbQXC7XInEbLAYjjyqiEkrPQ
dYMhS+ns69Mco/sy6RuBNXsB2Y4uVIma2fwsd9EGn4L2GyYo2u82wO5Bl7JYQPLVbzi02bNoiVMV
/DDpY7l9LVR/xKGW2kjeiQMze3nWcKETcvn4WKVJnZGukEo3TOW2N/qSax7GjA1eZwirfdZixkNG
ZKglj48TrUUX06w+VQqvVXbMsgVD0klsB4ObepDvFEkPKGrZxI09lmoSQNVuqP+OnKRxhqQUdWqo
KlshQAkQ47KmSEjAWN+xEnDtGf+3kjSfsQEpZ/D+nDOJGRXqCECrsiz3KHSKRNQ0a0O9AUlYYEPm
KzuBKB54JD6SAp4IcVgzRhspzYyKbTKIeqvlbGaCepz10kaDHxvqpDzkeZg+SW1apJCcioTIyurS
b8k8pfVD4UdcvJtDscaYyrC1o6H0Qf7KsPwEzQGt3Q0jO4F7B1Cbv4lcRIwjFH6Gqmrd8o1VAHkS
k6lgpe+4qJWCtEORaibPCKlA6pEVHmph8KH31Uv+uOnqTulIXTUs2MHEJPwqMrX70oQegCSovLUV
6aQRcJoiV4E6b7g+JqM8Y72CoO1YPZD5OkLdbe4zMy3DDm3zYq+hUi0m9XOSQNiYVHj6mwwmayJw
RGly0EMlDhVCHuoqkz5NfdSSOGTDHwkwSUhI1pNkl3HIcbrAKAVMsmiEUiOshlVwQDwYXQT+ACLM
XDdth6juGE8BNlb1Gga4NZPLowIVDGkWeR0vMf3HONTaafRZ+WHAND50bKvZaY5eZj2P+/G7D6YG
mu8RSuQ6x854i4uKVniZxSh+zpgQZUVJDn3CjxpqWV0fYPyFjy1GlLGTX9lsULCinFL9BTYixx2p
FuYt2Apx9FtEP2hvtMASoXu/bVIdYq9FS1C+0lKiNGkBzNA4JC9cB94cHbXq+nPMx9HhmGyKSJBJ
4S5XQq0yS7UPNH3Bqm3GQhuhtC4HxYAvmBJsEDaDsLpaKm9MJeQ1qBK6tEcdNvZnY/az0GSreonw
hcRAVZVD8QH6DNVzWUpZ5/Yqn2K2koiBS9P47DtthyrSu67Dh0aznKp6K2VcpDNlBBC+WLDahG5N
1T+hs6PCg4gP8AAB3TPuaoqYSd+Lrkxj5EOoYdCynKEZ0a+5ZwXwxclACUL+rJUWed/cgE9GD9ko
OeVRNn6UQ5WEQOfGCsS0w2VRUy3Cm6QSlw3JBiiBL5sMDkHj23rL+EChkCSX4bCgkAo1oVmZWWET
A6f52Y2lpgD45bOSKXBVELlogG22bDL5eLvBfRCEPayQcLooTliIftAG2eS4eJIMtJIOuCeLc1vq
rJ8JbzLXFqJeC13RE62eWM3Mx4Cv/4eiK9muE4eCX6RzmBFb4A224zmx42w4aSeRQEhCAjTw9V3e
dC/cbb8HGu6tqlvVjuNKn/dJocacBNtvVMWnNy5NTS71ruR7o3Jib2izwgM1CftykaWB0RHeCRHn
WcuG3nPejIgMSnBq9GSV2d6CiPF3YWfTFz6EUa7WztV8vx5GV/DFJ9trg8SYB0DCYn71GVmnbyTZ
dQqlYJFfMDnFMGaHU/8nCGkf2zw9tv/WvW62EyCC8TeSpf1rRL7tV5IBLZ/3vd5MR1Vtvx/bDFYk
X0JZdpgqzjG/VMvEXRBO1xynudmBKI8s7PKmKIYVyYWULepCxrly7cSM/m4FiPdrWu2kuqxlHB5D
ipumq4TDlyaFrP8LqzLiEVEibuvkjBmD16S0YCuKfDDLfVgXer9UywQlvqk173M9Z6Lz1MDSI/Ml
i3dk85z3PEld1a4xV+qk2NaATB/w6bsU63PpKiiY8BinaR6eduR3fEel4dMWDgXlcSe5ifh7tqAR
s98bW7o0A4rccSSwfkAIXb/o0fMP9Gx+wgWd5mNbNmOw31Y/mP0qJAnPAiLN6WzGBDXQXDYarM4R
ySlJ9k2cl68/1ltOM+xxQZFQzLbFd3k2Jc0bRkUO0lKWOdaXyu6upXA0/MUQ0BHaAQ+6bhPii9+5
W0jeKUz/33O3yOzMFXDcdkiTIdyUxiKCGvTgCDeddY/sFTB8I3q5r9x3jucJ9DJBV/Mti4LVz25E
sFq7yKTeOrckDlZRX+rsHud5CZFTUiNZhCss7m5o1uWNsipZOrEGAon0zLbpAtubQp1gU8b+hVKE
5SSnsn6EoOgLOclrL/rZE6R4rZU32KAj1GL9ADDU9sTrDCl1Sw0Pk47l+CuXnRnoHTKCkiZYy7db
vIvkkVRTHO7WdJf8Wu746SUMjasuLtXb93qkaurcsKzJl9mHMHdsHMkdGdjyR03l/BJLF0O/8Rmy
goot+3hq2OYpUEVdrDfNURTymybxyx2BKbhCwAYA0KfOM5eeWUjdM5x9HHvVuTD2kS4rZ9/Lbct+
yE3DGX8Fd7beVVsWHW7ziMxNTNmZZHxTW0iA5hYDaCZUHjhutmCi7wuCKrWL27FB2LEt+7v2afLv
cPOiuojJF3+FCnZkLQr3Jj0Pm5lR66EGhZJH5o6jS9aVO+8iHW+3MlHNSdeGLhg93nx5ZVlm2Muh
moz3dDEKvZrY0/l1CEPK+iQO0w+MmmiPXJxhLr7Vrj6m/lj3hV0ObjUUoAV+5Q0aGjTBaRBO/Sas
qdnrgD0kW0IgC+v9Tn2CCkugfkK1QGsfX7XQLntQ+FS6d3XI3zesjl/ZUKXLeTjwD883Jp/1iBaz
bSDn/ZmnJPAux0DNy0rY8VluCeWndKDyWYI5vNWOoldx4yxe2VBO5sbuMnnJAwUJ/HXpoqycM/oH
gAL/BaIrxhc5CAqTNckMyofdlvyccHUsHd9TRDCUi2ZTNyoHS0CNiuG+YUn4LGZHaevHFdlLYhsR
vUYqi3docYnlLeLPCvw0Y/IPH1IMlku9239y1sMPUzu47hgcjXOXjyXd2pxiXg9sk2XjaZA18mHd
IUHzRuXkGQdZgrS7qWYPE9RGKFwSkz3hDqnmVtCoPnREmQNBn0NTEUePfRTEAW9syfCUW4qM2wb9
x+zi33Srp+dUDAeG/Tb52eBUG05mdTgYx8nAzgSlRvOeqbJC1UEqtWO0II/3zbhy9C5JfsgT/BLz
y7Lx5nkPtXxbQjpchMrA6JCmvIgjoe+MCPnNEeWeE5sMQzcXQ1qccmfTXw1PgNzw3Ux4HRst+mQq
C3GlOUfwea73il9qlpjtxGEQpW6zPVncaSw9nMtCcsCBBDx/UfRrsVn/gEeE+nukFrD63FgCtsks
5JaVaIxPZRDmbcjgUAvYH2V+e8wIWm4JD5inW7cMrjJbEE19ElZztHdGOoy/lUMx9uWuE92jmTkU
SvcDRBEAdUxxzTVfeAermcb8jb7GM89XxpH0NiFD+eKmZt1wbOH6uUf7pe3FTqW8KZkdxTUnrsj6
LIFd/XMNbabExsSdNV8KRtzUY94bTi/1DF8hlewwfHEFoJSEfVUaWT6jRktCXmO+3aKRbjVS48YW
d2f1c1eqfM+3CQ3HUvjMtIROBvqYzfkHsttGtr4SogQHAKkd9P4u2C5qRudWs+U4lTip0y6zINzb
ipcK8Ls3K0NQJqLzWImJa1lKfKum8Ppbto+yQWWV0lsz7gFKyQpC2/agZDlakTSIYKVj/ZNlY67b
VcUdwtsQZdqVhWoeQ66LpZ0Nq0BM7aWo2mKVSBii85gF1ER7/BxYPSdt7pp56vlWIaB30ot61kKQ
Pwnda2BsjZOxd5udVbdXVDVYlDMUrA0CGV8xQVg8r7Pf6KlYbb22hrDAWiuz+p7wphy7WIAoaTG0
DX7EbCMqUQ8Z+z8L6gY+EIUrEIZF0qNLXDk/YsYMbbvMhfzrMi8eUsGZOtHFYktOlaJjN6NqQoju
KPK6h5FXiRmKSeEzlYWLT0nCJ3tOMhw0OFFM/R0rj786zymwuoQz0qfNrCENVJl9DEEze5oPTCT3
QeMB4Hdo/yRZgahZZsSIFsrR6TY/MjF3SbUo31V+Vw97BXKBpVPp8UtRwKKNDa5sufMJb1GBb+9b
Pk8vNaJ/gDONKIcTjVjeiwSZmLV8SQzstbAbxnYoUjwsmS3i7yRtmpyLkuEY5I428dRUB/+M+3q8
bKMv4AU1AOLA/zJNd3iylqEaRMSSLNG04qnX5DVmc/E71blOTomdKsxZpiKv+gyaA9amjh1vOK2D
7AWbxHYdah6rnqKz+6DzUCQnP1XyUY5HqE4NmflHRLcKWGgvt7I1C8qhduYzfcRgroIjwRxx6maW
jM2LL/dcX4pRINwKozDJfvLIijkVGY7gqwSTCmW91TOyGAvKPtKicOoWzYROURLuwC1HStCuQliJ
uGQ9zEaf6pgyWFDmlbgufor1yfuZf5rZyScNPBoZq0bk5mrkapbXpWEzLus9WXXnnYKIZDZSsu86
VXY8U35sSEvV8N672VJpfwahKW7GtWzemJTLAReyRNVtccATF+fdgpaFyWJJr7DGNOKihxI2eSlH
vUvHkM6dhmnMgcsjT8tuJWn6WLEJJ3dQyfpos1SjuBYkw76Hu6ZuB00y/k3b1O53pd3RMGJEEPwI
BLINan0A+FeMHXPEC9p0/zopM0zJLrxQKGI3mS9thSUIqD1MAx5XViyuX3koaGdH9AE9sOE3/Dp4
qIkDiBNn5f5+UK1Dtxmr0YwRUJWPkiQrEJgNcFTbBEx33OZlGkZUVAgC7lOkjmOmCysh61JbsLRd
BeYS2rqeVt0ytM8GJ9SaqbtqQtBErxM/P+SNbJYWzRFOuyNRBRLqc1ZMXV4z6N3FynR9GvQh4LEi
lYE+c4g7LEzZiBCPdILNnvIataT6GmppYz4QpMfMFTgEIOwg7inak7/JocnHYcotPVeorjdcmqLI
EUeI6fZWVfvWPC6cNQPAflE/Lpb5BjBhSBWqS4GvoXMORxJtWUavc17KX01qjreMZBETH46Ef5k8
AnqZfE9FXxSBdnSIw0uDkNkSRYTA/VfnDNf4DkXBO7yiYVmalgLwVwPIymAnq3heKI5oNO/716l3
YM7yjH56gThsLtbqfofB13DZ41zPLclGnLG7wBs9zROZwNHHel87j+BQ2k0D/D86HqrtI19V0Cc+
MVu0aK+B9nC/H7+p3/M/KuYV4BtVZq/OxBXGZCtqo65WBTazhmVl3sZKC9yhTS4/naga1VVfFT7A
QStxgK8s/5Jj6F1125ZiGmBuZpxjfkTzNMhICPouV2PCJxP6cfBwfjvRJCysnyeZ549pGMLWCRwH
f+dFNEnrikTfa6tyQIOjXt+ztJzzi0Io6z2lRo89jLYxkj3yNVH3jRAVv1a1W9NzFn2enSfiwAdz
IRU2WTrk7gyux8OLpPzyfhOZTVhPkP45XR3O9qemnGbSZyPiD1pASfXYGeTdjI9lJNN45/NJsXZN
UzioWK+XrBWRjkUXzb595nxLl74EtEJPTQZBaLekcqQn2MRm/1EMuuLdHMK4bkS1k52OnK22czbz
7xSRpA8yaodbIFv03mXM2F9kJw2q13Uv996pGRl+ik+wRPXpUv305RcEGaCEvNEN0f5m0Qk33RLT
XJ+I2strAzQn9hJjAWmrmETw6I4G5NQ0sxwvKkok1YP6aXCWMkIfzEaavTUcVZWGbySOhr7GRA7m
QyMubBKBz+zMzi9GihmQsddIJ562nCOmFIUVbV2kwQLu1zkGdDD6pAFqFnToUskSgMsSzOq5MRbI
sEFfxvuZNZhoMyURPcScEpie5cXdWpjaXhn7ai2MCNhiA64IiN0BaEIvV0u7wfs21KbfVRZ+TVhl
unPzLFD0LnQErtXwpfcum27JXkkCsQzJAcLgIYrbVeAGRJlVLHfaCUA5AWDpAyzjve0adG1XW+XZ
2gsdEg/sW+pvG98TfIRyh6AAJhKw5zn0+Ek5xRnIYvIGUEfEPtUxR8GkMPSJUsboqW0wbrnBThFV
G5Cijf5Lx6ayLdFuTS7ZUuNqnSKk/j1MPBJ1RSEidZdijX46vC5UBbHg9aWOwIV/7rkdfqMii7zj
Uxi5bBezZAgXCOk4AthNJLmdUmX8+XD4VwsmCRwczXeTwd0H2NSX3w0FLBT3WCMCcqf2XKq1ehUm
FbeezRXGjJfClDArx4zsG3NBLM8w/2Zp0vojGbOWTo2ATFJAQG1CiBGU1T7cTQdQlQ74Sg5P+1m7
o7diCEtfAyL+GceACknryb+wSg4/S36Un2aYDvVTKJSZTyuukPJ7hks73hyDSPkTPmXg/ZGsJa42
+NRld0k5ZMMvr+2BF6bM8i1dvHSdamaGmOXNO5ib5bURPYNTyIfF4BQWQ6Hod+MpxgWGxEkUJ0kY
1GtchMexJuUKjDVbI6O+mzctYZ5A12qb8R/TQj/6Iqz6hmWbTmF0pSujXudIUryLxVXjo5imifQl
yly8aavHl3nWI1RY6Jbcn1lNGwVADrIAbT5EHrL6ZnNVBgxYH4k8DwMnTYd7z8NdZHcl22+3idQZ
DmzFSU9Qrfpb2IOkP4COb/emRgN3Eagi+IlZN5X38fD2PzZTGzEQrortIZ8TuCTkPEog2OgW0Xo3
moKlx2+SN1I4Z65bFcLc72sd3K0DW4Vj+stfApVbut/L1cblbY3VPAJ50BXGd4HAY/JzXYrrHPZE
XjenoU9uSxq24QJhr0hPZhoofPxglsBvF3Hgde2OJB+odeHyP1GRwOmDyhJ8UAorYnymAq/LLwks
VqT2+Hi7rOo7AHbrekJlWrqeqr1a2yK1UHeRDJBHJzZXLS8WPdJ8GinO0T5nYjDnckrZcMF8SP6j
qFGl4LHRkfTjNsdfHF6fqCH3ZRjc6YCGbLuk3s3TzYbcQnUXUrpXPZ/qaeorscnx3R84Em+mAeUN
LNAB1fC0xTWxlX9z2AxDVXek1c3Giq2CdW1OPzDlm/6UZF3in3Fj9fAJpC7Uz7heczQhUX0pE61E
kcRTc3sUWtfgrsYZVawCUoPSnpPrWhQaQJfl+ls6DYC2wApArBgDwDFbNMcVJ5VNuqNRGrbFTh/y
jpRc+jNfavW4jqmBLI4cOao0ux5wFOQ2m7vRLOp4EahD3siEAq+LVYWMYwA7FgYhREdy24yNo+/L
nMEJyRyoJQ4YY8038cDr6RaayKVna6LrSyW9Lh8bn47wElnE+l865hUUudEj431BLHB1pfu8PdZ+
nao2rlt6qqbiuB+yUWWnZUDJd8q1PO6CTmzVsqGBPLJQdvqTcZHU906bPQEWBSAMRWoVqg4Hzspv
89xZ+1LqLIDn0DLBgOUkUOwyIQtA0oFKIJwb5WhFMkxVOCWPm8zQ6TsHbwa9PKkg/9zdvL2YXccX
h+p6vIGkAfCCwt1Ytcui0RHxIcne8DDpEzqMcC82X/1yDV5WqwvuLvV4DLStK7l+HGWz5a0sZ5Rc
3FQ5wyqoDUT6y7gBIPW2ek6BY0rgBVWNqQ9jYGcMECDCZ9dXBHn1CGFtoeIccNyrAXeBB+of2maJ
Naxek7FAEuygMY1S447GLjJZPNU4rb/7uKjfFvDd0+Q21GEksborELx3M87Ank5LRKfXpWLDZxqL
2ZpeFi75p2SaI3VoMenPmRP9m2WC7O3igkR0/cKKfkfTHU5rZu2zh/vI0MJK9XjfZ4VSbaGqPB08
mtDprwIT/EUl3nh1oCmXFQfVU2V8eBPzWkLp8AXUb2i8TwGihxG1rJl8z4Mbfe/EXDXYD4V9bcBB
A6PaxgglIYAU1a18aX5GDmXlzYzi/+HAEOErGx04vCE1BJ7l3sXHmVhA0Gnk7jcbapT7fJwh3EiB
nN2uahLV2adquhlWH0GpgROCRwWgTLxHNPJYo6RorqCAShQ0E8IiIjCAN1wO+Sd0PmCGKNhwcGwD
UgLIhNsdHdO+vOV4kHMLXsyKllhJIiD3Mftd7St9WGezgMFIjREdoZvDIZZn9m1rkuE5LeC/QLej
+R7pIBJQOy6SNh0tgP55n4HYhTG1zxhrKxH/IHBfA8Jj5fueeT5eTB34hSPpbWwteKhvwasDf1/E
8TYPzQZ2RheTs12FCvAmNIXUMLtstj+sBgfSAvxEtgpLkSyDbKj4AisI5U+Q/q9NJ3RMYGuX8jXv
yhlFNHoIN+BN85jf1rB8m1oTRvfJE4U5SlzKAGrT0ht/RQ3pCoD0oLI7TMtLkGZLEabzsg7JkxlM
Urc+AOfqYLmO97sXid8udtGAKLYRM0HBZxJcspvDD+GG6Z9fGqM6prYaLNK0Vd8VUTqHRVuu38D2
H6ptPHrgTq0z1Rd86+yB8WI82tWPzWXKUTGAgxgw+CzH8cWaI1tvjNiwqArExmo0iXB9wyaP+rqY
aQa1EQfxys16yD7lTVCncodJVJfkkX4eU47Bs10O/gUCAfEEx/zwuLPSY0WsX6wGmuLtpyab/gZg
gP2Jjq9oHVG1/d5MftxLkQHCobG6lenX7IrbmvI157zExIaaq38qHFlzctNeqdeQg2rDGozLzb5h
WdmkyN7RW3xB5q6Gxswxpe/MzmcY1tNsRT2UZDd8jkN9WvMyQolWCf67mcP2LBbgCu2GbjmegU+G
oQs+D79JoZQ6x90uP6GSQNVDETlZ9SgrSQl5wL7e+izCUtN75gxgyNGYGyGjX84TSt7XmueH+YDk
dCcYFiv1Ki85gYa2kzUxZxKYNXf72oBprvL4tcoQQnVcK5/x4gq+IuOgyxMpb/bFRXUOVcjzC9/I
kV2nuZHvE7ZaAaTWlvl/wGK39AeGanP7gdqSQV3h4eID/jvn54xMOu1wcKcfAOBVddnCOianGfFa
eIA2VARtFP40wPwa4rJ9T+HcAAn0Vj4l0AWgHByHxdyWByrZPgMj/FEpUOP9gDMqOalZFJBMgN6H
lBzdx3hFXzb4jgY/NOfj2ODMVAjAU5dmSmeD+bJoAFLUXv+lDQgoIG/T9lajKaNY7RUepINwUXTY
ENvnTKmUEIcfGGdqdk/SW4Pa3p5zuQMEb+Vk1A/FQNJ8Uvy4vlvGhIydXfIGFycUBDvoCCbz/rDj
Aj/+COqj7u2BX/gNZ1rR3C3DOv2Yd+DnOE+G+qmMVfFvNzEZThtNl7Rlcax/UZVi+F8newI2GEz8
uSon4q8Tx5wI5NBoSCFmSmCBHNfCCVCmyCOfW8oFWU+lDzhkAwE8ecZ4crWesOyACoCrLqCjO6LC
QL0j2KgqEvmUazGOj2upgY1WQE+ghCigrrlF3VrAIGzUAwxbxwIKogFXruzmshhVl9ssonI1tHxN
0uZwII0jWslyNQK8vayNR7PXcEBpOdLLz5DBYEo+FpAcgfWsFai6naY/RJZ+8RwzPHZuQvQD4jyp
q1Kc2025dTNv0PzsqOhpS2pApL4Bx9sBjqf/YR8HiEaWfQMjGbaV9TDwoPFHhjQy2CJLv5ETpFPL
dGvHZMLCPDhoMQcZRXVyFbrWDgdqvWNKisW8h2/6iAcUJ6l7IbM8PDK/pmB4Lfi540SyFeny+yIj
fwqWVXA1WsFAPZU5hH8c56mr9ycPNM33qtQHv9WLk+LRVglPLq6YM3/TWA+4Xq5TQp4gqQr8OlZz
U6PdDOqerpptKMJJ46YfAPCEQ6OzWP2S2zgmyMtGlzt+T4dSNIh8qEG67AiEL/GEATO/M74gQUal
Ehh9cyT+e472rGp5auOX+S5f5z7ExsdLMyC0vk8ngulzTZbwB1oxwGFJPtXuDJnfSC5AK3N9FuKg
63mIIFt1Ef1/Lif7fk7JoHSvNI2hI4cdePeVk3m0EZ8LBAu6u6evMFN2dTBwxf2k/BDuILzbZAeN
HvAiXjrAEQkgKCCX0qum2/O6oh3qD485JJlhTk5uBxBZutlleWGSA6nHReuPUypKzE2YsfkSFiW+
ihdh6PaBLoc914GBD8nqcc26FToGA+QD9lunTSh3b8HzIy6NGMZgooDC4ufk6g0TeuNChzNeMoRw
agb720qMaGz94hfdQFWRHQ2gDzWYb83EES1R0NxPpzEgeRIfMg8QlVmjw88ZUkXT1jZb3duBb6mf
1wHKvNNeypy/uB3s+U9GiSggQhtg4F2mekbNHWbpHi3GBu4NkeP2nmaHW+C3VBnsNofLtxvMCPNY
lq6wsl0YvEmbdojLNL5KCYamGwqMFwAGBrkLUIsfw31UugBdVNeCt+AxKgQZwfS5uFUrZLYnANZj
OC97g1lQtzQhPaNCpdUJII7CiAFe+XATR2YfCUgsfY0YZ5le9wZg1ltCF57dKlw9/M+uarrdpRFj
yy3yHMpwjV5U31Jdb/zChiCPTvGYwqW0ghDlfggzZrShqoRX1X4gu6/nhB7ot0EqjD9IUucrEhtq
3TxsDaH7R7HkE1ZXwXx2e6DOgeHrUFjbWXxZ2R+bn0BHQjCywxcKGd/XQww1/QZ3pbq57AH84nWe
t0YAK0V88NBtK/bPBUzwure5zIr0DBvLKZ5MXg4NVtlWQ5BRrgW/VdRjVXqIrMLF6KRSf1OTHCP0
Wkh4b7elaSQ4sVUH8oMWQpanaSfDdIFKI4ielC5dHnEqz0+LTHEN6rRe/NOMr9dclQ3z8KZ2EtxL
An93fHRcV8O98APK2yAd+0wJ5rK/paLGyVwBoyZ3YA8RUzAD74VJw8LT6Y8PVYbQh1Xn9sSCLsCe
AocfbpCKixtMrEcAI4WDO8ynI/g5PSc4m7fvBJTO9kXbgO9DvUmhSQRIPfCbnWXsE0iEV6SF6CaP
vbJxqFoHDm++2cEEgE1upM3ORDXEn8ukhAV7zCbKbiuit+xSHunxvVbDeFxJnDJ+cQ78d7vaYvgU
FYM8Z8fU+QyWBNc2YppXPNYvyQuaDfTHO8asarLsPZhxqPGJ2ypcHw0ua4jTbPYlJVnr7Ur0Tuwd
tjmEDPSQhfhPzejH2piZtDz5xmVVX7i9BEyUZksF27SgprtK1+6uMRNawLgR2DJtxVGEGxcmxMEk
siDjmUQBwUhe6qLosrWE4he3JK7VZIloC+yAWtoIsLAXDe1xaCWKHtsmjm6kl0rB9HofMg5mG6AP
aAwItDBh04D6PE3KVNOH0FvySxXGGWAOFjo86C4a21pf1x9giIv6UlKdvqI/gsdRNFOBo29azfgA
0kT6S1Cgem4mlX/t5S0J2PuTDBVoqyrgmrZFZTojrC3vyJEgIigoTIDfEkYyLIKjBLidlWI62qX4
6q/snuURuhWV0huFAYB4JYeeQMlKhoKMFGX+VUGs6EUxfl02vRogm0AbOFPYEe0HK9pxWdd/UmfH
P1ZNU3WS4FaeD10BrWl2lWAMeKiPN5wcmDQy6EOf8wZk6MUMa/jhCceAf6PV+gJAf3lsqBkHtEBr
fB1h6OEvo1EWQVpo7g+oCU3+V2E1lS1gHlQ2Y5rHApTpUYFcrHwKdVFDt38lWWNxZdWe4svD80MA
HYojfDvqkvwGibKNUN0t1csawbR1ezNZ2Q1qg6LMssTdwyPDwX0FFQoipGPTwKtwi9G0Imz8PRmb
7APd2fLgJDTe7e6bRHQOauP0akG7/SFZMS0QjlfSdkksBevBu66YKawncw+TY4bBKj5B5BNBHPyo
IQTU1zpCI/SfBdy9QxpYY9lCPy7HW8AUhYHzpXRJuwdNoSpjWPMnaMYQhYgOAgtOWJMAXVir8Ld2
82EwE7cu5LwxB1VF4Gt6XKAkS7457B7Rq6b0KGHxLsA8lTmKV7uO2QUGoA2kAYrK7KRyYGv9Dsku
7pkij4jsTbRF/nghNnVReoT3H7YrJqvrapsA6VCe3Bw5Jbg363x2sGug5V2SNNAp2gVBJLgLcGlB
YRA4O1f7RLPOZSg6sMFWhbzEJIMcMVQgcNFifekHq2wPGE3T0C2BVfBpRHLHgAU+uIiGB7VREq6r
nNwDh1JcAYpDBQEzrAlOGBbQsj+hNJ6uBKm3yz0o9OZ7A/5/PtXFTqCTX2VVdsi8PPKbCXLUcAvm
ALuBHJBVn+ToUQv43CjoWCfAQl01MiNRxNfhB63QH3VAOVN28dUMDl+sjR1PtpJF2iWHS8Dyyd28
2ClBoVHWVH34qlwgqY1uqK7ZTvGZbVgf8k3Qv6WeyCskOfWTGyy0BssKtd8tPgzwrzBl89wtlXdQ
mxsKLye0AfFzQ566+hnskixtrWK2tqKaWPkEsiLnMNKTRGagWViRZjczODosO5DLKVT40BqfbLKW
xw9OAd+2QKBGWFJvOVxORbHs83mtjvIhxdtpOl3a0Xz70tL8BiQuEZZ1mHHtcqXZyzBZVPQSK+sW
RAnWfl6ipzyrcV1fOUJ6kPoSQSZeto0RoJ1rMvzEeX/QM0rQY+jlsACasyt2eFcfSiT3qs7jNT9W
Bq1t/J+081iOW4fW9ROxigQJkph2bkkdFCzZmrAsB+YEZj79/dp3Yrd9pDr7THbtVEYzAWv9abUF
pXbcAi9z5anx2fNmTeeZxphm+sF2gtcWJmh3GSIhEWrwCk9baeYNGn+djo+G4bQTw/eAPF6L1tb0
K1VNAB85toZF+j47MVBGOt3nwVSg8XI18ye8Cl/JxraEHm9ytrgneBj/m5aoG/eZ33SvNRqKaFVL
h69LoC8edrH2cizSXjP19yVjihgtFU1N9OI5QzRsuLcF22BrG899U3vuOgnZh5d11srxZijDQHto
Oxz7bsDN0SPG0jYWx1gywA0UYe43Xhood9PHaXmBZVL16lWW/1Z0YqxQARf2k5Hr5rNTGyYWLYip
ZF24QTctu3j275sqTThv2Wn0JnMTy8DAHpIxhYCjgp4t/NQOjggy42bV9j5RZZQdsn6ETXHJ2Csp
RJfe4BIpb1YViHY75eZr5/TROWkim/FZ9gTUmGW0a0ehmOi+qsJ4RA0zGDXp4kXri9XF6VGDYIz6
WQyFqJl/OAVPA4OxKgSwcRxyJLCRremM89vca30ONScEhaauwoABnJy9FGbVfqd+TsdDmWowG2/o
O39taFFG+5in8KOVVZq+OiZ2EDApdp5V3w2gFbbWHKGqMmbmH8owatdu1ITpVx5ghDSbDrVbjSRY
kH7LaZyvXNtJv1YcjydzMMdXNLipXPqzRL9UW71slnNjul+70a7lpmXnjGkM3dr4ZKUXlxzUM6d0
UQZqerPxMJzSCq3Zm9bJaOwbVNHmCr1eXN8m5ArOj3MIlbmM3QRUAZYXPHiNiSbP9qDJQfOdMsgx
N63vjuImHceiOhmW1uxr4zzYi94e4Eek1raF0sEKUvu2nWQTrBAIdi75OG3vPMhqdIj1SNgEdjPn
AsM3wiFGi1eJPtrquRnSTeQ0dbaTTZh7Nz1HtLEHI4YAtcoaHt61nNZacTpG5iYUEn48pBkD8/DD
9iFuFN26KZ36eYgql9G8rg/ja6GZenRVG1srDsOM0FSBrR1pRQQd2uZ+zeY+u9Wxmgy05C7cU79B
gm3xq4MJWTxTOEYEdrPNpgEZ3hfbWhulc8fr6IXrsaWPX4YWQPiixmnhbNkH526Z4581dsq0UPG1
qMK4vWnVLUNzMF4JcagfM93q7l41me2sy8EM3twGxUmcySxYDUUQfQ9HJ7AXYWvH8WH0JgNABktW
dCeIRH4D2VBvfenRAqejKf2HjG6f8e8FirZ0m0KXITGGKeweA/xPSDGivKH8lHLkW5y9wNw0cTtF
+0Ei/2WfMqNhZWq7Znbl0PjBnWkGgpNr8EV1ZjxKFK863Vz0e4nrNf6rY9Ar8JJm08tQtqm1tSyN
4N0PKmXd9e4M+zMW82QfAgcBzMbyxEyhYVmi96p1gcmi7lD4ZAjcQMGKsYq2Mp5khaChtCrwAEd6
pDsm88RKBiLjIleOcbAsYNmQr9eS2JAhoqunHMqx2OQAAvOybgLB3qDy9HvM+4aeEu7Uo/2x2m6d
G0VqcM5dhjAlZjLYX73UbjADKXvAvSbBVsivaKIZ/JlabBh6/VbBg/1Qk1NgIhQEGz4Y41SEEWMb
/QwYo5r0U5q0pqIIN4RR3rZmmrJFZWH1ojG9QR71Zvllrsb+SZtTZz+oMWQUVFl1xWeh885Z9nk7
MF2wKCz3M5MFKpSjMWrehYjGnBdwHmqgxIRiSiyHUU7+xvYJwsCr483lZpya8VY4mvYHmdocnQaQ
KouWOQah6UghLr851Qxw3PplmzGLCgIwXzeDPz9PTIA855iVNPWySLyDCVyZ3wRO0IZ3vYgS5sE3
PJ2DY+oivB/tYrY15ZOKc5QMlFcTAspy9O8nJM79J4hx60tjwhCtyfAwsnXUonVhm448DlrwBeZM
Fx25IYUloyfS5tJ+11uorKF5xjE/2YG4+G3w3A00gMzKWAeZwakRZFHyDWLdBN5DNNCps6sJi3vM
fAIjGeXacL4gr/a/tE2SP6UeHA9OmjwHlqV/tTZNqlzepiBqxRIhbHsH9Uv32pROfkT/fLFWj40Y
FsKa5BftmXN+hv+kehoJWg5XntXkr+BWNqcYXCTan06WOCcsgPfeTVSykHPs4pkoLgJnM7YG/w49
AlRb1nkN6iiasGwZpnGqOJcruP9A8l9/Av+G4d4FRSo3sYtUiaoDoT27WGsxqNSAIToEVhZZ65iK
FxGMn/WIIjPTzodTSMUY7wcvmbutaRb6NYG9Jnp1tqeevt/q44WXRPWPUY7ua2TWFdtEYSXLpPfT
cxkM/mcLK8irZyQaIWJoYS60PL+Rq6IrsYdqq0xf9dAZ1m0sLXwSSNnjfi1CxYTSoZX+IkArJ+/s
doi7z4mWXbDgE/aY6QGZqleeG6Nw7hwD9W+lbBL5kyKz4cLr0X+hrC71wsWUQMpTEOJLQ/GPHlIF
08gT8rpgvHg2pmjBrafe6tNW1kvs361JkS71tKqa3Bq+dI0NPJjl5RjufKdy8Iyqi/MOMomCfmlA
IUX4Hyf8ZQIR973UvX0ArWg7MNas/VaMvoffRoKEAjdho5l/UC+NzyNkW7cJq4pydBN66GeLBb3U
sBJulJHyRn9H8+2kY7f044DxE01dFmIVRBqbReFE+WOp3KhCOpK7etn2SU1sv9UbJXqNoLjHt8nL
pkRv3lCoB/7KNOrokQkHjnE7i9zSq2TsgunYuFFO7asr5awUIH9ICeayV/FRIO7Q2mpfGKXVuMvO
g/ELiKrpYej88SVgjOvwMo8zYLQWbsy0Z315TYcwdX4A1/AcEvyXwc7supram8+apzTOtlhCHkqe
pNMzVcRBmbXyascga2O4ABzBfCmV6tDGqdsoWE0E9bF5O8UKa7vIY+epDuua+Y2+QIjjhmEDnhYa
RsdAoq57gvgt0ORkeBDA/+MgWHlCD7eMh0mARbmTJ7rz9OS2AZYikKgyX8qyG7q1Pydmv+iai0ta
GiaUbozd01lAa4pbsJHutU+tfliMfTIdcpq+mAMwCMZt0V8km7DQ5v1oclOOfQtjsYdW6ytCApvi
G+L5ijZdyuLIDUxGUDq0rdAgsa03lkpLeIbesTAYIWvEI1HO+twYXZWtGGpPx28ofsRaOtr/atsd
dgOgUFTouSM6SvGQ8Fkmd854vvkc8hp1wkXaORg57aPpFyb2XUSCS2BN9eJ6yn0rzKTkn0G1X9rM
NO9oY+N5WcI6PYcBJfPSGeYS60AXpPcNJjZrwbRpMrUTwLkFcnLwFQ4lNL8VMPM3dt863KCkxzLI
IxntzRgHo7WQdjbxvYeKKHCqpc47xLPZnsPYmM6RsApzBUWd11s3V+PPvMaRskhkC3/I9NruEzxG
9QkLEseUb2ep3FkNKvxbDXP5LU8DXAtzavdyHblR+kCsak/LX9vdUVbQ9Bc5AMfw2NT5ozPqTKxJ
SUM5Gc5jchMwpw1HXmGS6+JW0qP5t+ygKNiC40od2IMNxF8B07fRElhGXL066JFIwMHl0yRfYxSR
CBZ5I/IbyzHqYaWlVBhHQuYt3JsmffjZqQtf37B39T9JHXDqOxqtLtrWuSxeRqagSfRdSdk8JZVT
Gpu4yPxjDD7J2RqbPFguBFFdbwKNECVgI0WoEgdCjza1dW4tPJE1dqdsdIZ1XoBkPs+5DM/DCLF3
B9RpPqSmn+nbRLmg2q1d2fFx8Bqpb4PCvgizO2VF62ykeseIlM7fsBHDH9HnUNjQBkI8QxSHX/yG
2on/I5A/bQ9cl6cblYxFZBmo3RbR4U7Pg6+WRSaCExlXcbfuR9XcD8Zo2XsJW2x9DnRgPzlt0nyd
HWuo0Sl1VbRwsoqWFcGCaj0EFHlqRIsuVcwh9LzAnfbazMz5FjdM6d/jr54e7SJFEDEmNbb7S2HW
3jSVF408xgybH24P2LQxS3xjlVS6RkAZD3awFmbOYYGQKthBFfSfWlHYL0AvCXODujYhWL1xfX8Z
RqF+nX3fRuTdm5O5wPQRf9Wzar8oKjk+wNHBjjIiPv0uqJCgERtwnCXy6LF/GYy0g8rr2BU3MD+2
c9dYI30xnqL2LsP8ikVOhWxHNPHpSk3l6CxCP0cy3QNElJwJMxRhZzsmrgnSMd2NY1Ln36thUOrs
4RpC5ecN4YMBatifRndQhDPYtDYFqLuB4BZDZ0AslVEgqskxqbZLsy61vXPsCCVaSk/hrSaIPbWs
nbB5KlLZ45/rsAnB/HrBunds09nXTVlB2USe/lJpo2m2fZ7hZY26LltZOnZddu+gqFHnM0+Qcsv8
UvWzCR9dVCWAa2LnOwu892Jj0/kaZEI2fD/jnC/7RNDHdY6IdkPGZnGDHz5A3x6nxvCZaicndgmy
Kz6mCGjaH7RxBSEaWUA40AKMNPM416PpWOEieB5Ei3i2aKklFrYQQ/04OcpBzzejKeXn+jJ7pibt
4j3ZXv33NMKgtECwVLM/VJ79RRbGdEzNiZewjMsq3fR1V30akzF/9OJsBpIY6um147D+3iNTcS9G
qe5cRLFRrcjongTqfhNVr+eP8lEGExpCqX37JYuqy1YweUG+xHRXZDwPSj10gGgrF3HdkqTTOsjC
Vorf6S0m9qJnSdYEiisdh89tEKXxo42eC/6ffTV7rMUYfUpzf5zQKrbdGXRYV7yKM2aaLjT9fgch
BBAvwzaXG9PCrruoACB/eBN15qqx5+TYTgEOXRxnDYoXrHFPGRl0ARpdQXQLo0YnTDZTnL22DCrH
cDkYyFU5Gr+afN56hYi0ePXA30mfwovYrzBzkGNQDKa3hKIeXkiImxy8iElyIq9fMXzPNw1z21Ji
HtBGRC+okVDUy2pOiFcluuMFi1evN0QUh/U2QPUUIhRv0vrrzDlODWam9iN9ph8tc7tA22/Gjb5H
ezLGN+iWQv61O4zF3iVcprybs7zb1bPWvCVQSjHvruMihIYYeCG5n0fgNW1/TOfSedUC0enCY/Yx
Ibp6AOo2FIYeBEUuqimg4ebJoUn/htMjb7d5oK2f5HbUYj0y+4mpQHD0TM3sw8vT6ESMwp5Qs7mD
4TNniVmkqiB460qU9tJLq4n4dC7AOHp6Lp8ByKB+wmAoXth0i+NITWAuwWl9qqUm7vTCc6L4GztA
Zy0whY3qbiK1AsJYJOoGvNiWO6SwefrgkArQc5klaKDuWp8yUaXDwXNQZ7HlVaSIxjUl1SJOMzac
PpON+6knly36im0ljLaF2yd3yKdsBb5IshEvLdqMCsBy3AGu1PWuiTpiFWSCiHLpioSZWpNjemI5
V96AN0AW6vtFYXXoYRHM7dz4g6Rgryd9e8GSv8YEVqRIFDz7UyqFAjsfh8g/ldbQ1A+wVXjMcv8S
bWDEqaWPmV206brzCvm5TcKJ0GGqs1MA80Qtj/Dpc2VNmFp6UcyQ5kY8FYw4nmiRVZ/2MABlmBUg
RxftBig8LwKfQo3F0ew19b5XT9axaObwRHJPctdZLj7sBRucTh9zbHvq6HpDYVGltQnO76XpmIZl
HglhoY3YlEktAx9pbyebtzlnHp9egd4il13kvuMN44Z5r73R3SPHt2rr7E8d/qqtFYk4x9ODHzAP
H9REwkJ969sog+kU6bfscO3iqJceBhXc4fGeaX6+wdxmaWUGdaqO6q9u5c4mHSCqp1Ua9xXG9ML1
gk0cMD6nWJVaCGJJE5/qmwSo3ix+Vk1Yo8yEtR6Gg1EqRz2iUZ/9tSiHgcrLjIlRsMvWCxadbU0/
bLJbyps5oOCAYnCq4mmIg7y6idgJ5apj+sSrIrzJPDfw+Re3Npu8/93o8yE8C29SMDe+SBUJlWOc
dfvUyL15W9gD858veSIAL0OYh1/nydX5fqqGyN61YJ7hQQ2Ef96Q+seeKZo5yleDmXjjY8s3zSDi
wnNdvBkkIjzXnUjm28ZPZXDAYYTfStCg4uKCE0UMYfH1t2KBIA9b1qLg65LUrVhI1iAf2ngAPMG6
M6YQuDcGEZvjwiQDhq9nJqOAHKMMcU7Yqok/Fiq9X9B5Dxegr2Ye5pAXSOKUZZ0J8U1R1nejNWMl
VtAE6C6ST7LX7leBiYbzohrUg1XNBQONBZDnBMGIWSjLEyobzp2CRlwFcpF6wXR2Aun0JwgqzjC+
SOdTY/uM4Az5xo+90fcEHvC41Y0htfo2RnX4lnID5nWEMNwEaADZWXfabb7l0UD5ODgxQKiXwyIF
9sCfGQfzgHPOEfOXag6NYCfSytA7SLzxuS+8YVO4rmi2bROM/bEYNdErPqqCx14B9CGewAm8G4MK
1ynpPwPvipeSftrzBh7nkhP2NvIQACGeZHcgMCgJ1tDdejfnc1uvy7YuH6bp13lnW+On2oaKW2kR
wWVioCncZcS63jIalDWClMsUr0ndOeMuKNPohdCRmK6hy9UddlYSTwYnK9eZY0lvgd4CrWosEaMv
AHC7csf2XrFnOT3pP3MU3QN2WXpB2w5c15h0YBfgyrLXDU7MR4h8CGq7zozTFEUAtzrMsa4Hvep+
DoPb0p7yAVXrBFUFrTp4cQlIiC/tGGIRDQh+KK1uP4Kh3Ppzi3R6ZEY7A1TJ8BG3nV35iK3DBgWF
CUFb80HlY7KO7Krh0sKgne+EBxiKOV0H/XJowKZJF7FmGpKG+OFzpu0x3vqNH11sWnVt3okedwEE
ggFuV+mxH1dmTse1pP81UVBMCYosr2wwlIQ9QQvwcskibIRdrkQaDj8Q0NP7BchOCcmMvM7Zlo0X
YiThvN6WTAGZ16SDyYeoJjNhRXJHf28OPkR3FwQ0Tqj0eM8yVG+f2qB2oIxV06w8B8QZAZ2p7wmA
icGzMC7oO4+gseepHMbgWDJ19sU3J71Khej6L5MN8Q2aPqmEuhfWnu8btha7LIGgqBx1rxaQO2ax
JCaUgBcrAYpcozxB6WoTMYDsgtbMwrGp5Ut1aXtWgSQnmF/sVvleOXPwSZsermfoW/noVea0wlre
n+peZ5sZuWuImt5tv2PiR8GDPwQUnpw+mo0Z8Ndc08WbJ+Jm1MWvDFu6AIFMcaxj4bbWBi4nojtQ
I6MkRDmBubSaodtFrrOXNB+y4NbPMmNE6Z2ZqzxxiQtQls/fq0qScjbIYT7UNO3fSswGWNWNIXmI
Zi0FVjrMMQt0yJ0NW4nCeJNY8Py8Z6q5LU0rEEw+Ubp4qJwQHKUwi+ZnYfXVWwk0zC/QhU+TDmIw
vfUy197aV/V4yoG2hkVcBLb64ZoGRJINQ78NrVQxvmmy2kdCJNwK57if0xW1VZGjF6jtm9HRMClN
IaNwX7qNP68URFS19jvBXB0f7f2tdQkaWk9l1J/YWPt0Dd2EFs1iOzC2l8lt9rHKu2m4xQ+AbWIg
gcTa1zEOMUVTjRrQbJo31/PUeIdvRLln8Gvl4I7F2OGNikCp3sj45PAaRkayc/MOK1jseNFXfAMJ
uuBGDe0pCke3OdjdeFGn9VZ8cPBQRKe0y3PnYPbBCG2CoSVON6gZfF7cIcUYaOEB/haDAX9VOC/O
qIfQfFNQ9B4xQQrHI38vyoOHwcHY07X0AndwW2brGi6qJBECIw2gRIxSbRFQSxlLxYyxdKMzGie+
rBhucBlr2xArNwv84IZdjiRPaRsXKRHheqTR9PPQnZHlE2TOi1/5RJqEM7q/diljp7NPYQNnEC3w
E8cDh1qEQ0MvLTbr/AEMaMahyegxuRlaFZY7JVPsiVBunb2ZyeZ0bqcB6u2CBAteXo7fFa3pHC3j
zGq/D11tn3OHXOtsqTpQnsPEoEGiqArXDNgyw6mtb5Ha5M5ni0AJqGBpGMM9EFWkn9FMRhiqPbQE
zipB9IImRkASgg2Sq1I8x17vfsvYaNCA2HAU3tw7sD6DS/gjwjYvWw0aMTqacOjXTV6lbbDPBrf3
tmT16GarBgoWDkSUHGppJjqtUDy7ikTNUSfdTVnkeJKjXtuHcQzNUIFSR5b9NheOvhMF6P5nD1mX
dW4RIJpLPU+t/5BUbR3cKaySoBeVYZCTPrPMtsZ2a3y2nKYvmefLn/aYeeD9O1VrKH08MAIRHibx
1MlXIgjr+9ZoC7HvwBZ8IpiEeExEHBIFbwqK6zod0PcYF0NkARlh3lDzhsl+DPlidxFP5aHVFl2m
0i1RA7nnR680mGOzJTazO/fCq5t1PLhdj1i5NcI9zuLQXFZ9OeHpwopgGbc+4D2hXYGKgvsgrcS3
pDLCel/5deWjT1d0IRh83Ve2lJZ8oRbKjjSn0O9TwAbP9qHQGoQx9edy5gCscNHlUXoTRYnZvvom
9TbYAD74dRlPtX2UpNNFuzJBj0AwGulRCwmQx4DgLAnTF4JahvCi1JXmQ1k3VXliBjAjJrTtNM25
UTWit5lHZu5xC4XU7MKQdv3kdJULUd01gB79QOLbKm8iJz8Dm4/jje0i/jF628UP4DllgJmt6x0q
xVEOB0Kn5++O38sYcW6bvH0QgnuJ/vwzXFUQYYiWRJqC41dchaumfW756J/aA+rhLn4UWb7OUeKx
IBInczEb4VM4Z5uutPb+rl0ueVIfpC9b/0on9QUiI5PhIEwJufoJtVt41aj4CUy1m4i7DtcEiaxQ
hxzyPQMrluHmw+kCl3DWv67aFvIS6W1jWbwKRDW4rD7zwu4wZPW07jUTUDRCLFjhgfGCuAmQVih2
tXSsu43hel8KjGt7s4/EKcSoEHwQcfvXlApLKDSlzLv3TCJUr5PMZUeaTlSW3QH6Y91PuyT/ocLP
xHR98LD/jhq+rEPYOzeb7B//6k7Pg9UJHErdwb8f26dyOY177yCNdbv0rKe4OOiVHW5z4hiWJdMc
T/lHk1n+8aT/WP8qMxcAJBJkLOBA/UpHXbVMNJVrTH3Td3kYNgjMdzAnkbWJ1Ac32PrnlQNiKqZj
C679+sq9mFF8Ztsxf6Vazt1xJjWDZic0tyQQKA5KWeEr+EnbCey8ri7C43Y/2T/FYGyqMv3glf/7
PgDAmeblcV8mTV8PJNUtNs+e5LID7M4prDdQaIekfnj/af9zEYvZmbzfnmtdv1RwtPaYYWM4WE5+
j6Lv1u4eEufxPyxCqwoNQGUmrkePp0Vot64T9AfCbJ+Va/3Au37vR/YHIdnX18JnQQmCKdBT4IrS
v/peXUM1pi8rspTiF209CO+TX3+wxPUbwhKWicSENGFJzWhd5ib9NvbBqnrFZHGRnFCjVu1aYyp1
dzrbobF4/5Zdf+zXC129ipTQsvWpyk5Jdd+mD2nwU6g33Z3eX+Ufd+yPy7n61GJmFsyZtpJTo99E
/N1Xp/mjIV0f3bGrEHcZpRlcJXcsc5ZNd7I5vKY1MnBXf7BvfHQtV0+/MsYgGmM7OXnxp0AeA+e7
U+7ev10fPZTLT/jt6RPFNjqq53YNwVmGRx6KmTxMzf/ya7l+9FfjXaLexmplsgpJgsvMIizD/+y4
9+9fykd36/LYfruUGLeAgww0OdkYUFLjByGC2C8/eL0ut/z3A/T/XwmFpW2Zgi/n6krQB1RGZbrJ
6ZJFtoA4uzFb7LjvX8k/H4oPGS85FF20bn9eCY0cqmYGopyi6uSTKJsQOWrF3/VQfbDQX8fD5XKE
ZIOxPYAU2776Wry+sMxoSrNT3N6BbsTNnd8R54yKcK6+TBLUDp6LlMzNLE6B9zkl4NvO/eUIMxOh
wFSEgb1/6ddh6tc/6OrbGtvZmYyAHxTNYp0RghZLAdUbrrRRYaxjmMrL+wv+617/fgeuvjFGYARu
Ayh06tVWfC3Il8x9eM0P7/T1+LnrC7v60GavBjStw+yUkmKao1zGb4c6iNA3tSVUT2HATMeNhwPi
/ev79UZev7G+7XHq2RZi7+s3tvNTy8Qdkp1UYZywT6KrOxOxhx+A+D7jMX3w3ugU+7v8xr3LCW0C
Bv9ozsi/7rHv+HByl2LPca/ucWJHsptQ8J2qVdStI4NZKvj7ZfHRpV5OkL8uVVquwGcgmexzdY8n
yw+QHrbZqW4fgHwXZKZlNGnWl2Dh3TsbYrUQ9GXLD27w9egiTzC5iXLGNSmwXOFebQkpEi8NwDSd
BXEeJn1sQzYEA5qT/sEdnqzyFmAwAbDpvK0v3sY6O1+eBQKYiZCwagfqsZF9/sGv+uuMuvpRV5th
G8fTSPDbdO6wX07jU0wcgiJgrAO9sMrN+7fgr03xshi1tU28jhLMzvhzv6rIAJV5wB3wwgeQn4XW
P/73C7j8+ZfRUMQwXXdKQJZIjGQ1nQdYPNsmqNv48v4Kv8qcP94druH3Ja6uwehH6dOaT2fqoYXr
30XOd6756KTrgfBuaPE9QSB9rT54Tv/DunRinicpwNTVtwHmSwJi0U/ntDj21RdCEVfGxbynToZP
GNLb2BE6+dF0t78+SC6W2+gxIZBBJ5Swfz6wBkNLDac/nw0ipdscgwTfJMqVgxN98E3+ayVGY1t0
m4zIYHDInyv5dRDoIazNsxMSwE6wVJDsSQ9HKHV4/wF+tND1fVTFmDphZp47MgaOpP0awJXk5/Lh
Zvt2Uv7qP6znCfD5X82Mf3VGT4ALdMSjeRZNusjaR0X9REZ+ne/fX+evA1G4F4zAEQJ41BPi6lHJ
EG0SuhcTG7x3amW6beunsNYEKznQM+Lcl+bj+yuKv/cOlvSobUAlaDquN7Qch3vjDJN59krSVTPH
eGsC1/+Uz1A9Oalft9Kxy5sG2u7GaWbrO2hfvXNAQVckxjbHPIHSmi1cwosgTPLbsUXrToabvCFP
ZNG11WuL7wWDtmx3PfEUixbqY2kMxjH3ZbIn2TP6gtE8+uBL+9eNtPHCEIvFGy/k1ZuImKbEhiLM
szU8Fl+SlH1wOferVh+rD17Ff3zT9LYkRYKzsB1a14NYoWOMsqkUnxfZ4WllbSrXXcfzje2Py4qM
nRGnzjCT7jRP6/ef3d+P7rKNMNPcZ5P0KOz+/NzKJhWM7Rjns+caGzIQyAAxNn1+E6Ffa+zX9xf7
NQzxzz3zz9Wubilmf4uTr5/P+hvC9PbL/N16NG/UJtkEK2cv9n1IDuJCfc3vwqfuqbrRH5w7v8bd
/PUDBO03fauU7q8Bc7+V/I5BgA9i1Pk83IQP0Am3DIs0jvLBXc3b6vkYn3Nmu6p9s0sOKLLev3rr
r2pDcPWO7UulJH8Rlx3pt8VTwpFQCHvzOWyIcMJhdRu5cuck+Wcrh/sl7ZmEuPaNWRRbnGOr1p4/
/5dfoABaea+FDUjw5y8YhUQNT/rIuWkMPi79DG67D8bVkMg9dvVXzNJo8V0/XXTUte8v/q83jYqH
0dvSumSzXu1LXRzOSQPrf7aL5sm/abylKorHfP7pV9v/00q/3sLf7nME6459xf31TpcLB+c8fPxN
Pmd7Y8Dn5BfP76/390lygY3oCQA6Jcfj1XMtbGRPKg3NM1d407nBhihokiGqB7//YKV/bhTAv7h+
OYw5/K+WAnSOZsfM2ZNOtVti/PiWNE/MhUuwvBlBtagzc12X3kf70z+v8Ldlr94bEgbtPNUsa3jN
RvfbuNUYWKpDlgRPQSDQlK+jsDmElSYpekXWV2cMN7FK1xXovP5o/PilKr/+iDltQCg9SUSbe/Um
jaLsS1JazXMxZPFW9eNPxg0NuzElJuD9J/uvd5YOSJrKYpCRvH6TclFI1KxctwP/ls7ENO8QTlbD
J4mH+f2lfkGZ11f1+1pXaNesx6p2stQ8D7LD9cVkmSX0884xik+IKo6DsI1l4ox3c63vIbVu89l5
zLP5LiHTaknOdLJucsTQkpD9hafI7CosG0uXeQoJi47m9j6MLVIMDT2vShBEEi4gZgLre+TLrUDe
uKxFsHb7AVG2aD7Y+K2/C36oWrIvfGUK0E91dXFencTITzVFiZDkGtvtsUu7F1POyTLPimqJfvKN
QOR9WTuvcIOH2I9uMl0KfMT2Dl32/MHZ/s/fY3MCAJYyRFhdFWOUniDgQWeeW2qJxSBFskRb63yw
yj8+V58CQTL9xqbdA6v8c7+tOsW8rdSwzuWCXNebYVsO6+SEHjipN0Tfvf8G/f2R/rnYVTOrcfIb
th2Ks6/xT1TiLveOMyPWUG6bu/eX+veFMTjAhReyTaGuNgSbKEi7wtBzxhcyuJtk5b1GR+K4MMx/
Gv/ThUlbCWFSPCvz6sIQRM9xByLNl0E/SqZiRH4qQgOsOO9f1t8bC3eQEpadXMF4XVd8RAtlszux
0Nw1pLaIet62TLfahqUdflCl/3Mp14Q4V8SmuOJSfP52RhnWlFcdDdBZw3//xDIWL8N4KL65sfvt
/Yv6ew/joi7tAFI/oUz/+lERSy1VyEoFggwkG8usv0FOkZOkVWYfUAPWpYD7cxNjMUVWs3J9i0bk
amtOMydtGFsiEE1URAKjuvM+MVxq53hPrfeaIyKI42dckASu7lJ8nnb0wXj2vz9saHOXLoTt2oci
vHpXiggHYT0wKMSfkLJT4uSw7bn7H14UujjPoZSx0G5erULEmQU1PYgzRb2JMsZBTyiKpXh4/9H9
64v+fZmr097RGPIZ3SzOZcYmeGPE96S6ogV7f5V/1KXcs0sJwxXx3l9zvFUzV0ZAJN05sf8fad+1
GzvOdPtEApTDLRU6t9225bBvBEflnPX0/5LnYKabLTTPzDc3BsbYLpEsVmLVWt8jeiO5+KkBoGqW
ruPkGw1LRE7Bro4e79NtwUt34FwutYtjgfq7pI3ivY8HXDmVd1q/ForGuS1FEBd08lwMtYuSWkj9
lArifZYD2UD3JCsHF5ldV6j+z12hYPRoug2yoOoIMO9wCwDK9BBrcbgfAVHA+JpZGHVBQFlvyDJ8
D9wCTSEuNxnG/ntfux/RuYNaAzJfoOwQv9IkGxDErX178fN9o8QZGnJzA+4HJ0uL8/CMosYyQAC7
6I8EVHHUykx/OIkFNLbBZI/f7oKyZtzBa6EGj4F7RdZVlPeQZuCjzmwbRmk6jLHF2n1YCmsuI9Nj
It33o7CPowdd3RoqQ97CCQOxQjYQCkpIZEHbeilQ8qIBPZW9cS8KrV0CAaQOT2W8AZA7IOkqUnZo
O2ldWRJMDTO/MB6MXV7Ia9GkrGMkc7Z8iEtnFTxbsYERGj2Sx+CUtu+KcYeRVSJHKwEtcfFgtmjv
GYDCiC0HywGXntC/OI0HDVNTAIQqAR7WqimIKb8MpbRuH//Szmg6shJDApEocl5K93NMTqOVR/Du
Y4zcoJWKrxE/btGY3qExPgCzKgpDGDZ+VZ2QRdd81a0yOwKAggtzpo14iiZr7yapQeet75/6Vnwu
qk0Rm03roMAIFPyD1g62AYDWigMIlTGt8vSghPcCt/bDmnHlFpwSGjgQxCM5Q8iCJPzydDB9gyEp
IfZPmJm0JOWZn1BVqR7zTxG9Gwc08PK5bwJrx+qLN81nuN/rKtKlcMrRF5nSdMDO8E9xpjvlCJhz
gC4Y8h+AvpsFuv4Ej8X6O2v75Z3HZgNsX4J/4oE4Tt2GEGQmGCeT/BMgnDB4GKKrDXCSxhqgKax3
moWbPgcXuHboLJQ1+p0G/F3TqI2af1IPAJeUw002HLXeIIka23n5xumMi8aSRy1NjsClAqo2/1S0
82MU0GWyfQuiPkzzW4ASvX15rsuaEhpP0GuEYg3ybUS5l3qDXj5RBQ5KdJrGo79O5M3oH+Top8MB
xtFTK+OVHbj4hTOq/jHpUUI2heEzsoDNxJkitzK4XQ1QZA84qmXBmWW/wqRgAETzJApZicbVmV9+
qkTlM6BUBD5/3Ean/Dl4w4Hr9+V36Q52u0m26EZzPbSqM7bnKtKiRFJWvgd5LNgL++hU928SKL3b
79vbf+Upqb9P2VSAy2m16uHvyx1AR/TSxKBwGb537du/l6OLKqq8KvyjRIeselc12TiN0anpX+Sq
PuoFTFKqjqfQ7znGOV3F4liTLuO+IHCEX+apY8pKpW+42MOatDRb8UOeAIK0RA48Ffm6Httug7lP
RpR1natJaAdCtAFzAGuMEv2lGvMjElMAyE2H1gSXid2voJ0bzD6EzLa1q+sJSSiuSnNCjQINHRan
CgYVw87nD6hYW8OGO4am7vDrkOHVrjXjUgzl1EZDC9KIA9t1ux2seI3mVZGV314r9yzCwKMGuirm
+Olyz4xQS3lODvlDs0F12sLwEqmtT//e3AJyav/1bzXwQhj9MoR6JXjzJmxbvA4swxT3wua2gGu1
uxRAXdVkjo9G/vdcejsw9T3aBxhnIl5boEsZ1HUteQMQSX3AH7RHzIWkGGrB/M3DsMf2vXh3oelh
Zb0V3qPofew/jZNH+g1mUBxt3zIu2ZXH/dXCv89Oly7PrgH1b5n2EX+obQPvCoZpbENLY6z3Ommi
pMwadBby9ZiuqQE0Cg2xehuodY5uyZ9EJKhlMdazfKv+WQ/l9AB8lrZdhPVg/mwXWZypncQ1Z7HE
LNqJM53XqWsFCGNMG2c4wdpGN4+FgiDsRPberVjqKLBOiLJIwMUAlnAHSd7JWLf2fIkxX3KK3WJn
HMWNZJaO+ALuL8OSGE6LdROoaAwE9sBREyFZNAOz2Em2z95H1uoo2zGVXVxinos/TI7hpMNa+kD4
bWY7mQgm4EpN9WjcA7DVaC2fub5ltURFEwEZmlkRtVyqZZlFcqgEyayWre1tE0vclBb6SBxwPzGs
ynVyMV+BM1mUWRFFD0SEIGw4zIc42vFaW3tWtg7Wkp1biX3bhi3alzNhlH3JFF2a5sGpw+ZhzfKQ
87+9iJiphVAWo0LRqpTQCnDooImhnULve2uwTeTlVvhyex3L10xVNXSPoAiAl7DLEwIeTspxWcmj
hzxeA7HFLnbxfXHwzIhhN5iSKBMlc0CkDyRImi9YTTwL+F/bbOuZrFvFlESZKAFgx3w5r6m3u01N
QhvxoCXvq1XOaHBdtIVnm0fZqALcNIk/FrONGizZnN2ltm3+962jLVTWjrmuYEFAR9wMm8hqiPBj
AtDr4X/UBsogAQ/EECIJC6oc4DiQmhjH2BRMsEsxtIG1c5RVakF6n3kxVtTCKyYYGkEMaDYnnrGg
ReP3zwHRDytewbWSamA9gzU7X3GDR3yTZXkWrDi6AhGwCzByeMumTget+ngexYAzhARmBCHjPv0P
1/RCBnUwUySDgEz/VWngDFmkISTfcBuW113Yrwsx1LEUBgiwMGgyHwuYe00ezg+cFIyzv35+Q6Pd
2YaplFfwgYEQTiEYvEuC8X2z2YNn1Ipgq0PAj2OYJDF1lkjp2qZeiKScA0i6ZMBNYWHSnXqa7Spn
ZkCSJ63FW9sfll1Y8nt4DjaQ3aDmga4xah8FYANGeafNfm/YFG/FbsAt0t5DC6x9jKVdV/vm3fxH
Ft1t3YN7VCuaX1npsQNy80MPa1SjHAEusb346N0JZv4lkmTL77wHprGdzTblrS7EUzsLir4Ks5G/
4meznlhoH/29zaUDbgYzQJ7HMFLzX7ySiGZHdGpif9EajN+fxbqioAoJIPqwuSHBfPmusGUymKB8
N4FxzLDwi7qKbBV9oSggKrJCOfqmRvm9qWPhkKYYsg7wrK+eFKRgr1N/UvxtnZ5EdChJT6DIJT1G
vjVOZa13IcGcE+a/P2HW7bP1CkEZxsCaFeDORDOxjGP2gQHr/s1b413V1I/c3jPzD55nyP0dIaT3
+Vwu5bCnQeEAiQG5tc3dAVm8skJLN6d9f4Rf3YvPoZkCQhvkdZZ317wDk8qqWQ94C24CD2eGirwX
T6FX1RBgv2Dv0euJ3FoBt68VPIUP4cNsZcG45KR7cLeBeSx4yI4ViS2WoVq8WmfiaffB1QkKbqAe
PQR75a6xDtVe3jb7cO04wnEFct53sLr9TFC9bMXQ8aVbpRiqjBFPDDfgJ3XmSp+L/FjjzE+trazr
QwCf761nMyISccfOE35rclenfSaRMlm82o2+FDbCAdh64Cm2e1N77FdzSJOta3O0kViiYAPUqt2w
6VdzIuutJ9MAoPsnmBUTUjrs/EhcCIXR6vL3NiiUp4i4EMPFE7bBWCt3+gmv+6d2OzlggUGwBZr6
7KP+BBX9qjDBa4GEvkRiwTiJhUj/4hMo+9Z7YQRsNHzCYCUWuAms/ODdi5vJjNbZAcTUJvfECiiW
UpkLmZTRQbpWqxz4sXEMRUHitfSbaGNm3kK7Sv9orBlrnLfxxtnTnQZaJSm9pFfC4Y+0CxCXD1Cy
wjQspiDWeVImpQFXfJrwWJiE65Qfa5MzgQlrAhylt8ClvWGsi3GLFCoRqADG4k3zunp7zus9BBnp
tsPy0nsP9sL/T0noxclRGQHyLK1Ko/nkcFnmNHTY16b2kK1HC73prCiaqShU6Dnzw8icB+UM9p2V
HkFo9Ht6vQUsom3Bcgis7aSM0tDMqPEaTEQLR9RtMKYGNjarsYBVZYsbb+3BCHAnBSF2YWpQHnCE
o9bFPNVFp3BmFChLpfuAMahUnCoYeX/rQkCZMru72VjJFqCvzfp+tgOGxTGLedLsa2/cFDp0VcFc
CO4nnK9+8rblEabQBtPm0X9pLLRJY9fvUOa7Q8vb2gCvLOm2ybNaWZMJrvqOaNvWSo7JEQSu/7EG
eK57KmWpQJOuG0oHZcjt59quUeO8XyknnrDc4mJ0i65hQ1Ax74GwmlJyTNnHURv3wkE9TJ/ar8UA
W7ENjpA1s5C7FOydy6I0vOLaXq2BfvJbBhQeB6dfdRuw6cL+Z2v/viHaKjnObjHChQZkDLltQmaV
vj7vf5ZKqTyww1swHUB8uwUOponCMZxexGpoZS2S0uhIlbwQUO+wUyYidzO7C0+zWQSNwd1/yoTO
NpR2qbD1AvDmIQuv7qirdk+e1c3eE8cnEvm/JXtos8TIAlpk0VxGaWUiJSgwjcJftzXa6wfAxsNe
4PA2He6D7gT27SNbjNoQMqrAY5CBaalSZ5b2mp9mIHY8gDzxZ7DEZ6nZPJWWsCr33GgDbmldHHIn
OORINLmVwopZlw4T1gnQEJoIYD56g9sRMEgp+NQOBm6GDg1F36sJrCwLUTorO1ly3OeyqM0tW51P
GmBPHcYVMvaDYQ4PDcm2/x950HzP6ItwLokKSQAKONRyhFVpdwCLf++etHUEh6rvm5/qPTuWjoxH
AM8cH24f5nXbxjyUd7abVPIDOwPQ3A4rBDnoKT92iEmVnWdVP9rWN6VvnjRAGmHIXDxB9NHNXVGg
9aSNvOd5QlwprQg/x5HuLt/6Nk5xhTlpfvdfDIxxJos6QQEQMmE5NdCW9fwYGn7XGzS0M4LYJY95
LoQ6vE5RKiEGIOHvnZ9NJ8L6lYIA7/bGscRQZ6VUdT8zwsz7FqP23m2BBk/Qxc244Iv+53w5c5xy
lhBXYyHiwboT8bDb3dUnaefbOSpV3Up+CRnz8qwlURFkI/aiNoHE+/cNGdTatQW+ZGg764SYa6J8
aggfp+M5XoRPneN9357N8mB6RDiUL7ePaak+jhmrf/Sb8qkxuDJzwceiKgvDNsfQDvC8EKwRvP2P
CkFZ4jybgLQ0Kzfg+vdzTWq2+1gUywzOp3BlnM4WRPnPPBdqdWaUhJeefVq8lt/H45ykAkzRArK+
NeUr4+t/20WNyk2lzhOaOoDQ+cmVR2EmNactEPxMj2GPfsfAqOUBqoWXUKrWQQtA90xrKRCQE3kU
8UzYH+M1mhn2kvXZoAugtzAb/u7iotnl46NvnU6srV0IgC5kU0dYA1gzxWCEeNi9FveiHe8mAkxu
szMhWDGBXmunTrJi7e1sKW6tmDrQRiulQhyw4mmPZ1/g5aJ4DxqcfXo/HFUEmdIT4zAXamzny6Qr
PTWA7UQlwTI1chAsf1c4d5t7uzjW9+76i7GnCzblQhZl8qMJ/c9yhMW1NjhjkbDF+4i0a4Vx+Zbi
oAs5lNU3hiEEHi/W9Arw8Dfe5NAWMG0232j0JW9vogO0TZD7QV1ZrWrywukJv00+qoZOf7rNsw7j
RjSGEpspt8e0rNw4iVeMA1vw0aKA7iUZ0wqYdpPnbzjzASH6fgRprOcr/9ezS3wods1xfqVnNlcs
r+cfWZQTAMK3BJjlWZb5W4INCKCv58huLj3hTdYyOGaStaSQ6FWdG6UN9Pvx1PracKzaVqjEQ6TW
GIG0Of5NS39UjQk6sSRI5NEai65JaYZVu9zINm3jVIhk8SCvOmTyeMVEcW3zgO5YW3RQa7R4uHDG
4S0ZlXOZ1OKUWAYDTAKZwp13Sh/a52zD25L1BMIks7Kz5+SYPjVHye7XtwUvHeS5XOogkYrkHJiG
xANQRkHY4NTK920BS+Eq5oL+2U3KjYMxxtfkGBI4YDHOeMia5RU73gM1S25n3bHuVlXx0WbcplBe
9NKqQAHM6j9fsi/n30C5dwBoClmDCYMDb3rbePcR277NH2b/BPBOmNHewjMGaDfRbcK6+Uu9NBfr
p9xFJ7Yglesk8QDCWDs+dhtpL2CkuSMdSQgwhEdLdSS7MmHunhhbz1IqymfIQiFiiGD2VB+HDwDT
kqeH1eoeDwPD6rEnrFeopdeR85X+Wt8zA5TmUCRwyyD1MtXVZH2U5O5PYm2AiQLnqMIzV3M+vevJ
1/+6yb+fdiY6aIBMLYzYZJA54Z2WI9Pm7ml1P1dB3sGfhOLtiVU2YOjUb6H+TKRcidqA59PZ3PYQ
GTkAFkW1nZVBXAM6AYcUaBszBgBGjSQa6VCruBA8UcqsP2CSiPadc+fcheT7u7IrG1RN7775w9Cb
2Q3Ssca5SMpNSg1w0EMfu4m3WrRX5NsSZZ5mWz2o68JkvmgtmqCzBVLmFoRoTRuUWGAQoCLtHJ78
36shvvKfypazCuv26lji5t+fnZsoc1qYhhCnxDmZ+KOcRwwJv9781v5RRtXoIrBOeP9PG2VTtkM7
N3Fe8w1I1pX5Ax4ihszFq44pVgN0azKGCygLx6HEAtwAVTxkrz54CTureEHbbSnZoBC+vX+UJIxG
oUFaUcT5GR9TmAplz0QRoLBGJmauA1B8V4BFvQNz3Pq2EDpS+0vKjDKDJ20MvtEF1Z5PCiEu5Mx9
RttNdBfgDR0IZSBEMLfA1SQg8Fj360ezJ0LGyi2oOOpKNLWVBqf5fqJJmbuznPY7sCa0S2XORPRu
kwFl2jR/kkP+0Re278S1yThHGgDjSjq1vWrb93HWYOHVZ20XIUZpU9I+mdIzujKM1q6cU09O80PN
miVZvrz1f0lG1xseuDEALqnUrQ8lLgBNdJi6ifQJtqoB2PNqGZBoCtEnrOvPdQA0yQTgxhsAWlcz
RzgLiu93qPbs4vx+AmwckIVUEU+8dJlJk5MeYOJV6g7g89JXNciqAVpgi/YIjHRz/E5jZwSHTLya
5I2xig/VXVXipVl2VJC874XvKbXFdd3sonCdKfe3VZKKCv/6Nkxg6roCvBlDptSij/wO5Il86hoC
mMK5XBcxLZRBdFSYoBpkvenMNuJqKzCajjgec/k8DdkzVoJcqoaSuukwgo4hyYhcgTlHF1a3l/UL
nkoLgsnAlYYsjJdS8Zk0xrncqU3mqnii+gDDXc7dY3QHWDr8M3DWSsJ/1wUw8XvQLW3jTRU4XOVM
8Aefw7DCWI8WWYlnTymA9bd+CMaobfwi7uUHjPiCkN7Dw+mPn9pTbAX96fan03Njv0dy/unUkYBt
JYbraDNXV61+SDHBA9ZMkvQHHuHUjos2WUnydX/HKjL/AsFc7Zk2j+NKGNi4QqkJY7BC+RpsoKea
GjgCyFOM5s3OugcIngncrXHVgLqelF/hqnZnxh1wYDYoDnwCFrveh/KmVRjHSPcF/LUXZ59E+Rx0
/AVBN+CTGscabdkev52Ner/K4Es/ix95Dc+dOhhvWmHi7OH2OUhLlgMTbX9vB6VCgdBoQSlMmRtt
1FP8/ir/3IUP2k7dpPvQrHZ+tGrsHxQKzW36GDrK5ogZ1zv0iOD/O6LFKlDShcPfrYD9MjBLjzHe
K4AtnsvHZizT3JUBhFluQPcFwH7QQ6avXSfwz00Iuk5LAkQ6Mn0xzB7bKeWfgTOfvuaSkfgMf7Jk
N1CkUiTMuiMHoePEMcDvwMCQu20TTA5f5xmI6dPPuuGVx67iWcPis85Tqgk8ZqD4yBLKmRizx+/P
whtj0EB7Xmu5i4lyeaOHgugUfClYGgfuJqkEx2NSJTJD++gkZ95yoK4jW0bHpwwYdqqAI45CLBRt
k7tiYqkKqSIbV7LK19JDhSadlTA+yFZ5qNSdJKw19G9UeBxhBeR0pPzXR+B9SwaMqyYBx+hy6dIY
jKJStLnLrVXhIIKdWCblvgQY40iw62hs3NSynYFCqXUAB1p8apvbF2FJ82BEMY0E3Ei8KNJgXXLg
i1qglLn7gRSzNNM/+VODWYnwgyFnQacgZwaSlUH0e+UcikyUJj7ASj30iWCh9fRUBmCmhzaVMbhw
QZoBcjpBAdArR9rKN6fJVp5jgM6Uyr8dbfzddnSiCQBzmGGPrhYNqs7ElzOcfeU0+dbdPnLWVt4H
BEHK1zOjUrhk8zEhDJAaXuJVoPXNtuhMv6suCAdfGXM3JghMEALsKpCeZKZyBIVsS7TMKTjCCo2o
R8W/lghzAthvQJBjXPpSKPgXOKEFE6jb80VvceWoEbEV5HUBvkDC5dlItA40YEmgP/WG762mjmc9
wYkLFxuXC4eN0EPnr5D1O6GMPNx8fIPn8S9D6HNf2SAZkpWBehE4CVUOrHkEUP0TeCbxpGvkeq0d
vVgxwFPqdXFsxRjNBTXekPigOx/bNtpjsK2OLX6MxZeskOQXUKViHp4P6h7z8VoowGdoubD3+4Q3
iCH2wbNXiMpzldUdeg01TnalLitYQ8RLvgxznuDHBBYjxqTpVr8ERKiVZ8x0sehrVG3wuWkdQJFi
AoYbkys/xDd8DrcVJZLf9yVIjgRT/ehfS0f1TF0wAZZGVL5h5D103+usBABLwPdgQB1hIA0QL4L4
smoDwXdnDh4NfX+xiKZHVVsN4BDb+phI6UHGlgz2JB1v3/ff7O3SqGNeUwE2PZo+Aev8a/nOlL5s
fVmPwS/tWq9/RjvboGOg2XDkT07+YCPIXY1RsNLM8Yypb+DvCTEfrZ/TydxiiM/a72EG8XSWkDfT
XJ/w33okj4+Z+ViYIFVHZ9J2uzUfWfnEtY3ChZHQE4MeVXw77feACpmWkuF5T0L5Bu44UjebOLgP
Bobrub4Wl2Ko6kHg5YreAmD6CWU220+ONSBEACCEid2dBCr32wdBD1FCBy6lUdbHz0s4nhjS/N4a
zWKjETTe/BT7w+HggIVi8/05GmTYDibZTz/xPauTYuFmXMqnDJHQNVUPvCrvyVJX6PU+OB+1CeIh
spHv7194pyAqAiqwHZnA/GfEMdcJyaVoKsjTxVjX4lk0aAvl4keI72KQqd7e3+tA8lLGfNhneg5K
Gz+FWfGegsQt25KEDeMm0aWZvw5QkWY4HZRKgK5yKYEDq1k/STn3lK69++/VsO22RwBafuE1e6dY
I0NfrmslWI+CyBjiZk4Gas/4UvU7qWq5J0BnkaHZzNRrI0hEy49GfekVxsv84gnBNs1uSgMNhni5
Nk+s5IkbO0hTMHVQr1LtWUI7+O0jWohxDB4QXzCCuNw8wtpLKeOE938947in3I7tdKXvdbL98dH1
yyrqLhkQ7IuMPndAWCDRuhSkonlPqwePexr81BmKbVRLpK4PZfPvQ2as6EwQtW9SLeeghoUgI+uR
u6GFQubBI6uRkP9Mkom1gUsW61wcZbHqupVrrzK4px04JDGZIp7QLUqQX38Kpp3Z5lbdMRLlpWuF
kBTAO4iXADBG7WQllVIyyVhgYnS2CrI8BXn7bbVY0D0EgMJcG8QLJ3C9Lw+rSOoGLLqp7yZq9VKF
1R6stS0JwtS+LWfhRuEdFeQpWA5Sjt/23zMLoWtRH3VT7btZnW8BnHPnKfGrkYUfUjmSMu0cQeQZ
12qhKmVcyKQObJCHIJD03HcPzh2w9gE2gB8DKvAbstoQOFtzu/aOCXLaR0a0+zupRDn+C9GUuRIq
Ra2bHqJfX3nzWbWfexN8j2uFWI6zMWx8wgfK5T5BvaEC/9tOtlQMcJnNClXCer0rLOuHUZld0N6L
L5oV4ewANE4yIqUpfTcMjbU6gWtc4fflIFhp1Zh1LTI2f1EcjMycVYFUSqX0KhIK3RNT33djkCqL
dtgqwORax82uyFPGxVxyrnhfFmQJo8oof/46/7OliV1cN4Os+267LXWz9rGhEsl0gvHSu+Y+sxTP
rD3SYGSb+JgF9YjsPQG+9r0vK5K/eTXje+hW9tlXXXwP5T3A1gt4bU70XUyKC6+HCK0RDmjzfiJ0
DZkewzNSz1lXwijXC4ZdJe5Aa+/W06p86Pa8sHtXUEhSDuO/BZ76SxbARjHDhTcEVB0vdYgbGj4t
4yRwdyk5TEQQ7PHra/ecoDb11a8lFjzlUtSGh4R/5FE19cgLlI5Hn7rbR5uu2QHyMN4FnaOBcZkn
obdGfSCcgGWfWEkgWZK868I7gX9NjY3Y7NDJxJOC22qZDYZsa8j2sacx4p7fBJK+5+dfSFVtxiCZ
PL6LAhcz0+A4dPDoAaRYgvDyy9+aR+GPOE84N/b3092d87Dn0OFtPp6s18Nu/Sh/hHehlZlrz/7S
rJ70ZM3qj1u+Gv/sIN3Bm0laMclBHLiisotE0rzUIIDFHLlqRtoW2NT5dgTIsVhtRCs5jeqhfKoF
Mrw3D1xmjtqpCBjF+IWCE+7G2QdRdgG1kTDsaxypAroD703gBFsx1pJXWH1juEru5ECNlVB74itg
dm/rwgK/rvFd6Qcw1ZPEY72KLWSH+CDAFIAwBFUJwO1f6jRAfIYSQJaBy5v6Vrbr1fQi3ocm/9pb
qeV5GMTkGTd2yRWeS6Tc0piJRtoEeeBq1VotzbHG1Hg2/kFpPmDVMJe3Gw8REggtZrBC6ga1qPB2
yojtLmVHAvxCasmP1THAvKNh98eEZJYW3NU8HgNWE2ijSYI5uKfbnn/ZHCrqzAMH8juEhJc73M7M
4+AAxZE3q0mt0P8jbSP/vffNUkR9N4s2qR6vRE8DW3xtKqwnyaXAF6/UADIEZJsEV0RZLaVTQVGd
Qf64Ukj5A4L6iIA5WjDN2GH4fbpp5tdCYrNR6wHZAMABKfXuJhDjltkYuJi1dfz6GYzhqRdYHX8S
w12kznzXZgg+T/GtLIjPWbxmKtozY8OXYrrzj6BUeiqMGahuCtxWe2x109DXAqYVBqLn1niKg9M4
1paQhwB2c8aNiBRfrUSGD/xt3KANI/o7QVkB8w04N+ob4mISkqnBN+Ap1EkTS2jIG4ZLj9nRdd3U
iS2MLZAfmLzTf1n8XEkGfjLoPOkZ8qFW9MbnVVg8M7U1QExxGHRZdbb9rphf+YfCKB0v+igEOX/L
o048rDW5HBTIa7doZq2esvvYbvbaOj+oVvBeraXjtOVWR7A+gDVrG5D2A7NkJuvI5+2ktxsNBECn
Qb6qABz38o5VftWKaVKH4HB9BO91eNIqG+Ruor/VjGMa7/0vbiuxmLQWo9xzqZT3CwMFuIEdpAaS
6bz+OQSf7ao2a+LMfvAVmXm2GU0NnT1qaN+rRCVjiMe0o3sErxepiPs4vuxahuYtWVcd8+3gg4Di
XWELGiA2NlLNC9ywWAXNU9XuMvFNwzDokBPWrs+Wmt712aigtqcJIJ6gYmpQTxZTIvEo7/V2SPzt
eAiJDobao0g08MT9F98JwzLzxWKeA0iwl4dsVGhAlWIudPPWtxX509eIJNrFAGwTw2nVez43Qwy4
5z8NMAr3aWSBwNtUZTOtVonBSr5nYdTasbtgxpN1vB9eAbnhGawsQ1+MXKNZqcla4E+9t4oURoC1
kEZgaByVGAiYgUYpDRukSJLAlx25XbPlJLORrNgeg3t9+rptNua/Q60G7SqaDKVBJID49nJrRbnV
9UbhEjduCwvdxkCZJXK7CQ+VtA5Fn6DLmZF4L+yfhEdFGaNkAIBAanYpMRQ6NYgHI4Gdumu2o8Mc
N1pQzgsBlAWu6mj0shYC8uO0yyzxu9ih9wPxHvqKjaf+g3Nub+HyglDpRiSFVhAa1LPMEAI0MuTJ
I+nqF0U7ZtM2yt5vS1l4TkFhWpVU2HbgKFyxdAlpWol1GaUuBkPzijSWRqKnZt/tAca6R049kYeO
FPZ9BlSZLLObZwFl8sf17a+Y03daXc4/grr4ARqc/K7FR4Ax3pYxTZX7H7clLOwm3gjRPcgjNpVg
YS7VoxdbTejrEo1aAxz3tAmBiNqXJ5+hhQsLgdOQEasAhhWELfNnnKXOVeYlxZhjIVWXPmt8oztC
VRX27bUsRWAXUqjFAIlJDmRwnruJcdd1W2nvhYkJdp5EOIz5qzSt6gEMjKxY7PrxDy8/Z2ujfGJb
gUp5KoIUkX2sPSrTTz2dovKY+U9CjXxoE/WMWGDBiCDClWFEAHGJ5hKqwlrlodFlcZy6vULaJiZR
/DAOb1XjDCIaB4MTKx+/0hEYRAgCKDGKxshcqMPrNBG8gmqeueEYASE3KfBsvAJNUmgmschQlCtD
TMmijlDWq3QQojhzhVqzIhDzBbyTogU8BMlRy3/eVpgrrYQwBNFzWRIwVFjcpVbmmTbWWoj+IHAl
GX730VX1120J12nfLGJufMCcAGr99FNlMePuCEKHPkU0VgR4E+peXwVAxSmOfy/udhxLGa9icsw9
4HqhxQJ0dGCTpc5KKkDUAhKHAs/fMFgY++YASeaTbxVT3xPgPhAM317hdepPSaRODO/w6hBzUuHu
imH3AX6IVYdu4O/I6QjIzsxTS77WZvxp5azbvnB6c9EPTg2ogjw6AqnTC70wjvywdJHdWH+MHaCE
PIf4ovXerIzIYjaRX107LBTNFECIhyNVkGxcyvPDXNW9oS9deZXjsdsOHHBxTDEpvgdGUfMqtqQk
zS73zFpGqYEyowZJbfiVqNZjy5PHcWTcNNZy5u09E6JEnJh1s5CUyKOZyWvVIK7uWYxEiSWGdmEq
F4uVJ5Ruac+NxxEK0YYdB0R4U57C0LmtjNfdH/POASsejww6DNavVz9bFOJEBeS3agn1V//of5z0
j1Ef2w0wUB97knQsFbyKfSBOxns/j6FnGQwG1OLUJqibAn2XLvpeNbIL38vcqWXrRc0IRgvVlDnj
dF1omSXOtM2iiEAShuXy1HhPLmrgWlcuXtdGMiHbA2cPCHXuNFStMGQgP2HEMLc0z+ySx4Z7SL4n
VkR5XWihvoHSnC4EE1sNBjEX0xTtDBxuFSlpAhMYHdvtoDD0dN7DixiIkkbtcaFpnVcaQ+VWDjDc
dyxY0iULfbGjlMXk60CXcrWu3DLc4F4T6+DoJeHrtyG21tK99sTkMJxD7lsroiwmhuNiMffbys2M
g6KuuldOhPZE6an0tkaNtlnCKgUy1YaKUSKtUOJGgtpI+UHgrClF++mLbBepE30WGLrByD5A+FMR
3dJoDCQCF5vSG1plFOaVuYqWcJzzhN7MoIhKqEL53KaP0YHIpbUr+A8pAKL0jGjCdvLMBrCJ/Wmy
WW/s1x3z8IJga/7lT8Ld/62lndkExPBjG8Ze7Q7Va4x2ODd5UVCSTOc29eioE+2Q7UCaNm11R0Kh
6LZFWohnQBIFewT6ORn49NRd4flOihLDqN2ifY1as7PU7jEtiC4z5Cy4DFChza0EGiIaDHlQdiFo
U13I08aNoodJWmuuXx2gSD0JBgZahzRfCEp9QQsj4F3GwOsMOE8vRaEmUoIdUGpc3m5Rg/lAn5Hm
+NvQfTpEFSas37ciqi9AlwHY2Mq/y0zTfnisvneYqcX0HGtAcSn+wOegFgUmOECm0D0UUzkaiter
jZu0ZgD2Tyct7Wwf7rThBye7BmDlajJ2cbNRprUYkB71ds6Sj/pP8lrFDIdwXY6Erp1/DHW1/SmM
ur7SGzjV7guDhID9Q5srAZA0wjC8eBASoy8tsDXSA5FuxyrdzNpEH40iQgcQaIIFh6eORqgLteOK
sXUrFaxPniFNZlqA0Pq2TosLbk9FpyOy4rnTEAHepQZUfSp5LdDW3GqqCBiCxOek2sxEjqRO7Qiw
nesA0E0a8Sdb7lclmqlr8L9HpHvX+5dA30Xyrm3NPHi7/V2/Ve/L5QtoaMa8/5xi4iflKpDMR62W
ioNbCUR98MAHveoqW/oEzNEabH2TvwpkMhZmX+4n0epzW5Dukoik/FrLrD7eoRm8XY2CVdRfngU6
adkAL6ftTV+xOJm3v3VhDy+/ldrDNInzWPD5wa3JAVqJAsMfvBrMnQMzXEBoP2W74qiYj4mJSOKL
Ifw6KLsUTqkpqoyhnpfTgJT1z/+Rdl3LrVtL9otQhRxeNxLBLFIQJb2gFJFzxtfPgu7MmAQxRM29
PrbLZdmnsVPv3t2r14rUXa8jZxlC8uFzTJ4+7xTyfvHJ24dgMqqt7i8fC/bvkdij7NqozIDH0fj8
miSlKIXvEjkXOoRpUBkI9WEVA34YFloCQQFXE0iLHntHXTB777hurU5OR8wplcwLSmdX3b4XEJ9F
JZQ0VzGzhEzi7s/hraVJlMZCiZL3S4zPiIlx0N57tTNqfUCrWAX4ha5ukaX+BCUjiU20b6NjvCAq
vVHhrclSnvq+F2Uy1+O3Xl1/ShJ3Ys44nR2/JFvuwoNGfFidIpjy4I9ytcKGc7+VgGhPKBuAFWPh
Zppyp4BB7XYyJqdyYAA7Ymp8gJt/M9Um8UjFb8OaJ2zyFgbZCPwEJThZ2OL3PgpWGeRlRuFv0ApP
kiSU74IOlKEwbMJ8Gd75+G5RX5UVGCLJPj44CWhY5+DsORKZtEtGVsqFD7i/kfEBEEpFOhLXPjzS
7bwLrq+wg+z2Nsz3EdmhJ/c5XLvk9MN/mycrOpvoFUTn8Se//179gop3qSh/37k1TjygSVAbRm8J
oFe3X0BRUcA7cdzbL5vXw87ffEJ/Z39Aqconp2xjmuZeP/dkvf4orb29jnSPAPT7tHp5PBHj8k6d
8vVXTJafiSo2ddgI8wAGxOIilSEBQ9zCcs8dOCwnVnzktgAu/HaogB5kUlFmve0PulNKesQo+uNh
zC3ntYXJkS5KJxW9Iu/tMgblnBARjsPBDU2XkTQhxHOzX1RJvo8dx/L9P4OarB/TBx04ltPezrSX
3Q7FgpRs+qfX1927px6e890zrngtYdRTR6yBWI7lkmduY8WqSYiu2ylDbA+UloCvHlfngKz1ZI/m
WPs3Ub+1x5Mz51m5UZ0NLZloD51mCHlqLNDGOGxtPIrxPgXDe4au5lheWOZZO4BY4+0AuCz00W6X
OXCGIYjHM5UhFz6mPmUEV7QIAEX1+3hEc7t2LKyjhQZALwg+3lrKHC5reiXsbfxHLREENAyKbEsa
ZED/I0N3NDot5i4aD6kSvznspqJtjnl9bGJ21v4Zy512c5uXkKoNeshQg/nZ3cZ4GDDhxc2WanUL
kzYFGDe14Cq4TXu75js8sBKcwwRypHnoWY9HNHfcr1ZHmRxGoUp7qpdgyGnxplJQ50+rf2NdoH+J
EBeuc+wout0AtczyKR0Vvd2EtcZEAI+6eyFYSNdOKaT/7sZrK5NLopWgQZsnsIJU0TYeHyevuwOt
H4xjtmrIqducTuCNavS3D54lHzTR0J/xeCr/6mVT/3z9CRPXCexE4/AFNmCmvW5SIilwMzvDOJxw
VZnD/sg9JWT7AUGY8wo4ikhdcB1zS/nXOMOhLxD4hsmR7ll0Dv7t/7oDSDxNiBy+Px7h3K68tjB6
9qsAqMwC0Q06DLAMgVnwNNF9yZglhN7/sZLoZvnvcUwdhhCzUhnBih+sYvKyS0d0wsE6CciI26f2
+MWTFrFHA5IHEKyo41yiB2PBPy4M9S8Uuxqq1AYQdpXxEdXoH5UfwY5c4/8/myji4e2HBkrQSUzO
BdN0eS25Pc4FurfLRDCcXLZyZQkvPvOSRrEQmB6wVSGtgUah21WLwoDnarYZgHcB7zX2ZGeh+Vyz
wh3RIX/mqsVa+sjU1VJz2Ux288bwtLoGMbdEhOTnYHOk8Ezxww835Tt9zBvioFGOXynH9PPxlM6F
FggSobiL6xM1vckGpZkiqLi0HOwYIKY+0XmAAoL6hHfyexgsZG/GaZuedthBLz9aUGk8km+nNemh
8lO27GDLfULq6FwzmZZxhH6lgieFy9ZxvtSzM/vYuzY5WcmgStI0LrkBj71ND45vwIVUd/UO8irD
tUlcqwlwD0uYodlXB7Ju4LKFhCraqsejcnUUWjYJA7mRB3sIDSUy8o4mXZhqMXfxKdLS27rW0a1q
PV7JmfoDg5DhH6vjVXxl1a2VLlFyZ7AbiDyIJGl0gIglXm3qX0ZV4iMUckEBEL867Oqx5dl1vTI8
caNF1OQ0m8Ewqxz9NQPtkvCNTt88zizW8RID2lxgej3KySZKJUeQlGQ05j61kIQXfrLUjLqnJWzJ
lDv873ockX00vICEGHJyz4dorHVjThjs3a5UNwaySKvmObcp3UQXo+obtGYz6ldv6B9PMVxEvcrM
30CvN08Ll9TsgMFNzKOHGQf176V1taxM7nB+qyiDjUw9JxvVivNUaEAvVVZmF/HKzHRey7TmlR5m
kmzXHPqctHAECRjeZOWlgoDJ4y0zm4ISQfsMZBACarAB3G7WsmYga5x5tM0Qy6L0k6s/Hz7fBTSN
Hj4t62SBXMVwqUVc8v2NLwHMhpIZcnQoo0710/K6Tuq6ohqbHlibEjJV4Ja8HHd/EY420FYKVgUE
ivRk46SF6+VFHbQ2IhrcxKKqfDIb3MQkOVg/yerrAlFz4OfWZUXOK9sh3upjvQJxjqS5l4VZvo++
bz9lMstAGGRS5Iat/cIR7gDyD8IYeMABQhSbo1AdbZmXN/TI7cvD+Slfwqne45hwFK9nYuIHZQq8
v30I87L92v+i9189MMQYjSO+E7dfF/4Absv9vlJ74r3/olr/ePzzq/3PSkw84hDypRhWWImsv8TV
IZcWauUzu/h2gBPPV7VtJLk8Bphp4Gc3Xg1eHcbuq8olRz1BmWe7Vlerb1lflOYYN9HtXXpreXJc
5ZpupSKNWgSWJainaLxINcXVYiVUIxC5SOVKiUyPORTCMUo2cbbYbbz0AZObdahkemhDzC1HXsP9
O4oxnvbMrSyL8Jqp08Y6W5/hEZeizJnY7Gbg0xhQ8oYuZEa7mwahGXi+IuP55xRcQIi/Vj19RR1X
aJZ9vI9mkvu3RidPpZiSgphNYbRVhZqAeO5999mcn8On53RtWaagXyIkrxNCG28IDknNjCX4lizy
w81cSrcfMnkw9UKbpP6fb8n18Ti3+vt79ayQZkzQ7ET1OdBOZrIh8Xb7lgr6Hj6cnMe2G5D+Ltz6
S6f7Lx65uphYpc7TNMHmp1Yvr+C7yBFbiaphgccZVPqnH0nf6hK6/FnC2OsnRXtaON2LHzAe/6sP
qLumj2MPqzKSAYKJDNEd7g9Mgk9A7GhmqyMlqRddX2MGot2TZy68oO9v5tvFmLi3vpeFuKFg30N7
odNu5MxmQG3iJGqQL7wj7znnbl3pX+/41VgDWak7ZXSluR6jpLfj9YMFFZejzqz3KouLRFva9IvT
O3FuXJlldZ3BJFAJgsFolnd2STPGBXhXngB32m5jDY57jY7+y/cT9y2elvr6Z9LIt1M8cXNS6FCQ
3B1PO0gNNiNQAWgFel1ssdAjuXW3CVVJPV4ukKYAhYTO9USHTmBCnENGAFHH0q9WC8s+JfhGZHj7
URPXFyZx7hbN+FFQKjog14i7HenPk/lF4Pj8I3w+uL2/OeuxF/p7Njzw+X975GoPDIpHxeFoNyT8
LiZatd0ZEnptHe106k5bQj1hKwBlh3fpwlFb2Ol/TvnKsgNmHSekYZnLcwv5KqPP0o1fuWoQDkba
sPrjkc7AJm5meAp3K4oy9eIM9grtNf/YcVvEg8RsDZTojhji2TW0hUWdebPdmpxGbYrHUmEEk5nm
7BxTMPy1s+IPzqZf8psL8eHf9rqazCj+nxts7NXa7ZrtkJLDIQHhr0ucrXlEyi0RCfiUz9hGiwoW
S0s5cVqV0pWpMp4oMTar0nTQcR9DinGwqHAxjzKezkcbdhJ/hbKTZYUCW72pBT55xRWVEwPlJwzU
Oh0l9Us+v6XwY5r9+wR6g83CtuVmP0ACIRGEbEZ1z8miyn1UBkGCKIkHIX6N1GauGqdwd5Kf/VaF
AJUVPlmeUW24E6oWKY6Ob6jJ03hZreRhxOwtAjlnICPYZ1efNLm0cteXiyrAJ/VPfAgilB1cObGk
AfhRx/gie6TozireAgtTMbvsV2Yny47WwDiPOSwF6Kk0Uc3kt9jPVCc3Y0Z9fHj/UFR3q35larLq
qSQoUaPg3gDf8VPzNT6OaQT/rPqZoAsUS4+/mM1zgV1g4VTv96yG4m+KCiC6dI3iZXvhAOOlQRbU
kJ+iIifWutTGW7AX1jpIgrQntAmAsXsr9kuTNM79oy+f3Hhs5LEdz8etXTvsvg5pm2K4pfr8TE18
3ABA8wLCRI810tuoJXeS3FfkMWxCRkoaIxZkoxycfkkf9kCkoatDRw/LKkHxbON+rvLF9rH7vSDT
LK2IEocc6tiwevsFQ86WjVShYFnTkRZUlVU7VKHSTrxnZYkktBRpj7cEM47pdmJvLE4LTXnSMG3g
Jb2tUSwJf4IAatj85onSsBkXTN1711tTk+ntwVMVDh4G16q0KRw2G1nd7MCFhZjF0/KFU3X/voYx
FEnhYcb81xRhxzRpVTQdxuV4qp8T9LtqC6dpBj05mhBRB8JqgcZwkvP2S3T79QMKsaDXGJvu39/d
FWgJBnLpD3JN9urTkBiP53DGRwE5DxIxMOOjvxDtlrcbREHNrgsqd8AcQlkUgLHPw2lYiVppAOeb
WkS1A70lv8GiOvLMLQw0PY/GCNAEoW1h2sfshHhRULXQ20G97ls9k0RQE+3LCpAu8L5K1RcIG0iS
LSUV7++JW7Pjz6+u5IZlPdbPYRaZUx2/O4Ugcxu4KrUQwt1zKQi3hiZHL8gLqfHQrW6/IMmWaAfk
Q8LNM3jy0POnbEr1szQPPsQAGWQbR23mg7XV2Q3kB23QDZt2aoirxlyvGxOiRudKxZ/r1DjThCY9
em+XgCxz2xsUR0iXjV3GIB+5nRaxCoYoE7zBZvpzsslzW/GNsPUWtvjMQwOTcmVmdMtXs8/wZa4U
LbYbu66fch5dHF8RMXV9Pxaqfs+Rrq4qY3VefYRaZD7e6nOuEPlAuGJeRrlHnux0Ns/iLOaSwXYd
V62Ug8MBjxZsKC5GO6S8YGzm4TAKBCssOJpREpeEyetdcQJUIVPUBZIttclAkoctQOHxcJLUT9To
LjJWEaKUO2RPCnMJCzVurakPvjY+WUzWKYuijpDgdaOV+JKJCHYkZHnZ3xJuq8gRgFSLxBNzfv/a
5mRlG8VTGjfGgJlthxbebCVJqk+B/7jgSI9q6CWXnh4v6JwHQQOSCDk/oDTwFJkEOkybRA0XMY0t
XeDyQWmcGjmv8cqusZ3Ywp3+2N7MrN6YmwQ7dQF1LrejG5tfBxp64sC5ycQqVR5dz3SqBVaNmd16
Y2z8+dVB4aNBqKISY+NViTL6RMuL1/xQuQt1utk5RGQwInlRskVj8q0dpalEqARUrd3RUXQUhXAn
t2lOPKcX9DovKKsNYobwYLCOa08xBb5fkiJjxp0x2a04KODxB7/aiKidXONAqEJmmlMa2+80OjCF
bGSypNbxhT2ln/kn15L48/FKijORw43JyahjX2SyxoFJnjaz4q3+pJhP3lczf0MnhMk1PyQ+Y3nd
G41l7jQh2+XJUwYe28TslF3kvMT9oQKcUgDn7U+oQOs0WcuQBe13qXPi8X8rkS4iKsHiCU/9O6gL
xM7wBi1O1RIiFrIZJWYNpfjzsOZQlay+A7DmrhNazauLF32JwlfSnsRa5VpLKEs1drZipneS5a/z
oAHHSaWC2FXsl/RpZi4BTAucFZqa0NsnTPxG09WokRQomfDZZjiXjEoZNX8I+7GlKvXWdQciZ52T
wc1+TNCCfemWsGgzl/PNB0ycCBIPfcQlPtIercb3JP7tvV+UqOPGrMWFnT/TXwBeBYiBjs0hCLr+
9sjVCePorGIrXEY2mxsCySDTnEG8zQgOjVEYiRlZG9lTPWPYxLZjDBHSipzqGDGesGfp/U8ZGzwY
1MK9MRcD3nzVxMlEWUdBQQZfBXrLV8EhO8BmR/gspb9SIOor/U3tmWpmL/jSGXcDTh1aFkFXLkDv
YhKsxGImgk446uxkELFFaTWBwHmClHKOtr3g9fHxmznwHCOhGxZFuZEsYBKCoQArR2mbd7ZUUf5L
g9cp4cXOWdjNM+UDmWNkcPSB8BIsItNeFUFJPdaRAdOXIFgDHQMjcjSl8zRQNWUNKSR7QHkVVXoH
EW6s+RxAEa0atZLK92exWJcluOsKapV5OsMZj2fgnv8T3G4SdHCB+sMFBpDLrdsNZJfpw0Hq7ABd
UJ1RxFteyMhT7v2w4MJAsRKMwnhLl5pDqXluujR5/AEzT9PbD5ge9Tjw4ZABHY9fwPBlvLf6q+Z+
huTpd4XKygq8rrmrsm8NTeJ+g3+zlIObOelgARgB06MUL3q+byeAzRs8tgo8pwpg15EtcloN8prG
YSD0QTy0W/9YWsF6tTDqmSv8xupk51XtAD4nFsClTWVEQEyQcJ8TDkpGz6fY/KnItjW2X5IKWGtr
rbudrS58wNzr+OYDJucMc4HwlB9fx7gHGAOUPo3WfbAuIFpn7fFg52YYhW8epAFopwcp5u0M9ylN
iW5PIwJF/5mAQkX3kgzPQ7zqFUuSlw7bzI3KodcOQGIoYWBPTzy3iFAhKTtmsL1Y5V7rjxAwCiTf
jkTUvi6XfaOjPRbUiT/nIsRIl6Z1yfr48ytfLnlULrcSrFf5Dhyc8JscGn+I4gyk59QcoQyIXcKV
5Knss5fvl4StZ/A4YGYChhqSNRIoYqcQhygMxTCrekCrJCPfeQyR3V8AATYeXrKRs3WFw9CsXMgS
0vr/e5FvDE8HXrQS+Jo6vKeCFcusXZGw8lbiG5KyqpcuvN5mwgN00kBrBKBUdKYrk7tJybOakgs8
Kypu23zyym/RPSvSwoiEmauIZ8e0gCwJoAyZvtNyvBCZSsHtwJGXHrKOwmvwLf52W8YA270qGDl5
H4xGo9VhK5vtBwOlLhPQhkHNPnBL59tG376hzWGtm9ut/tFbjM5Dtsm6DOr2bb3+XdJhnTlmPC+B
jJ8FuQNc2cSRSklDt0HK9naUPYGuUsk1JUSnTQXBGQTNj1d7piwEKZErY5NTVqCplZZ8GNvsDuJH
pIFu3SbSqVp9maaOrmgQSFLgXGcv7aLDnnGdN6YnO61RuBoQTKa3WTNHWOSTT2Pz/bIr0UUWvSjm
+oOyhAUPNuctb2xONlxbZolTCbAZk/xFIq+BtWP22Uuw4D7mHus8ENiSCOoRpAimGzviq5IaGkxr
igRYoqWqiDcHKKVpCw/YEvGXY1S6/Bpr+YGypOO38Azai+clOZ+ZUhhW9+ozJndi4wRO77X4DBDG
M+Dx3VeYXHY9vOr8gbKbT/RadmjeA+erdWbQTygsbK9x90weYoCg45eIFgvQDUyWmHfKFLOAk9en
P2WwL+XT4+37B6a9N4DHBYvu7HsE6hAMKKZ2ZWcDzvEOBUpt2PIv8hrYfRFwggiq9a5Z6KGVF5pk
2meURhTtdxQJALkadWzQwFhBPQhalWTpFM8P/Z8vm9zLeALndNxVne1LdLkJXUHeC3J0fjz+cf4e
DP8P2311S1WtUnFMVsCIw76xrFu/5AmiS3QtJbvHlmaHg3Y3QN1Bw36XW3V7NC7UOSbaC7xzLqPX
nlu68JdMjH7xajCcUApN4NSd/VL3agwBCCzpITP+MEHb2EL7ocipb+szatSPxzZ7WoWrwU3Xiu2o
gfmz/Mqud8YoKJqaJ99E4K7lmv7GYn+sfhUrQlVlKbM2u4T/2J6my8WEk5u8bjq7EYVVS7/Qyict
DvrjEc7ds1cDlCaRG11RHfiJsBnd9KdyNKm7ML4ReLH2b5hBy8lILYIOwin9cVeCwKfhus7OMleV
q0+XM5rsXOLp/djO3GMH8cI/hiZbJR5C8KiwfWfLTKnHCbq1Bacg2EEpSdC47QE4HPpIpgXsLxdI
agbmvaZBecoReCOXOstl+Relixd28Gj17jRefdVkG3ECwPAKjaUcUMR8Zks5NLyoAFCyAv7E8/Lw
qW/4z4KSuQUo4VyAIwioeqCHEH2bwniyrk5ODGkQR6DQFV1m1VPL+nqeP/XDi5CwG1pZyrjPwOJR
3UGrAYsXMNpDp4noLqHw6s+Rl3VKgGV8TSxIogAxTkqI6A3ffIXWvnV0qcDkArqO7leM1YED8+FC
PnP2Lke6Bb0Af4qK05MjCI0C4RqggPPf2H11GF6LOD1tdgH3IfFG0EFEB6o6g/K6sPnGtP50mUcS
s7GoJvOo393OtuexDUSeXRpgD1pNkSbeUfuMxEfn4i3kUOZyqaCxRN5MhMQBMAiTcCXpu8ZN2Hiw
NebCgNTk06xR7E5IeakXfOBMMIYbFEI8KBIKiJMnlrhQHAonQS0jsKpa7bQSCDhoOEenpZcNiKPv
5w/oaXS8CmBh4JFov52/Oiz5KswQ9CtQLNkp3eCIelkhGWyA3piRSZRXrKfmg8N3RsRK1Gfe8c5r
n3YNZdJy0onEHR+GJPRwJNSU8wTQyDYilf50nFeFz3UCYUP0SMi8S2gX4HcVMuBhcpJEtwToqMiR
h/CjNIu2ciX5oi5mvJLqaYzs7TfU6x3agJocJSPBKqe+KvMC3WsF39DJofNiYZQcQ8eyPraUJkZS
A8lKWAgLU7oCUQiOuGHf+1rXuoFotUOrPHFxE3GHVEq7aMP3KevuCs8vKE30KIcj0O7OaHNIUUfZ
gFiBDQ5xUgnFq5RKTXpsAr9QrK4CWtIsyojLcLWLPjCiQxvxhtJFHLNJs74v1mwsOmMNgXXEHcvQ
OZpTWodjjCQq3Wf4QK87x70flTtPEDxJLcD5DTU7IQfhbFr4AV55Cg/Sc0Xk/eoYxm0WGAMQY7UZ
p4pcaPyQ9WjN6GOo3/kOFYKJh43oWhcclvNWTCF3Pmidcjq0Uz5qki9BiIFkJ96ALNlnzGYstMxC
J6W8PeoDfPYkxq3Cr6QOxPxPUl576CnrC44ibMXmqR6VUtRj6ovOH1S5jdP4PQFjlaj7SBiUX5XM
usUXX9axC/aqoaSSVZ3ySrt2KUoIXsBo4wW6hy7Y6DkNAzbMSVGikw6KBnEg7ptGEnwb8gsu2thQ
A0ITvRJ2Geo9RaMgKe+6tQRd71JMmJObtvWgRfjnvCK5UOPvmZIkdqhAw1dvM7dxN2WBxMhv5DJ+
1K7LJhK8PVXXovCG3yYDPCKW2ua94qqqgnxdojxHQ9T3pIOYIavndRylmpODkFlnMdP4IiWQun1V
UNCMrvuAFU03jfxgW7OKB50wlndCYYsEDeVvnMKhkx0VISFmwoHI+E3RYb7hBr6mSNw0aaf3fppA
ED51yjxWyyIVQlXO0Q8M+qsy6YtnF+qGXADlFKVNzlmWScM2kXIIjkRsF1EqT6E9asUlIQu5ZQmT
xJAMyYpWw7dUrlVBXzUBW3eSMHpNFVy8yVM6weR5bSVALRVRDYPWtyqUO4JmSYUiTdnGuRXHLZMf
wUAQSYD39nnfrxyfKumzIHeAzAyKWMjvbitJweeQFplguj0llih8iH6jN06k9CrL+o1nMKIbclgq
ruP3gwiWJJyNOl8zXi+CtCKDQL0ZlUWUgLElZ5QvKokhiEC7tStoA/TefhSkeDwDKpaud/CKzKP2
TJEwoR7Fbl7plOx3qcH4LJ0VpKGpaNBcNKPIv22SUDroWoZLB2ofF6pHbfezcMnMXOmgS0bFF1xp
6AWZcj/xQxPiFk4H26+gsR0omyawadqSfBs1SqIIuy55b+TnPPwEHofknv/bdZmmOD9+DJ5X5Xfh
c2buvH8xX3FgcEPBe3I9FPGQAGgylrpdg6oIROsYE+lkmTCCJufmY2vjbza5YFFVR/IPNSOMftok
nSiMQ4F3lbYTUY4NjpJfBNk3EroOtIDuY+OxtZlnB648yFghagGjhzCJjbliDMAbNDH2gZBrSeW7
OnAzb4+NzJUkQaeF8gEAMaBq+QMbXoVoXFXLAe2hfTGi0GCO53id7Zka01chOS88CwMaMSqCh1el
Ry4oNZRCS2VZExf7UycXPdJJYOC70lOfhM5hnbYKl0NPnWNIPKiigDeyz2r0V/3tLyFjJgt5Z2sS
ENNiURRsIrM7xOLB9tRmQFY/ntdJyD21MI0By9IdeNHHaDIELXimAdz8LStgayTZEvZuYeKmbyjB
dyNB8iR2J+78GEHfAPGUnnCu2q+QbX88rGng969xjUVTZACRsZwyoHBQiixTIeB2ceAYjbflCg3U
uYYzpPC934q/l+lK48CCt2B3zC1eHb07u2PsdrVNxbJNlFiGXRQThq2IGj1EKHy0psj4xezKQ3tZ
AvpO+5b/ZRPwNBTVQIJ2VyMW6DbKmNDjdm2vx6tWJFC3VdTyC1cWuAOYnfK2ZHJ2KXmIT+CpBD64
KZVfCSQVXwcht0NuVY4IzWuJQPzv/jmwu2BpKUf/cTeleBWC7RVBL3vH1euXclRDhHRX/4I4cNWs
qD23717C59AAHO3x+s0O7H9tgUftdvnaph6EVkkwlQIBRIB5FhGQPrvfqSZ/PrY0uZ/+tWhXliZe
k3KhFCO1sCTLqtAYIH/8zXKEDUsbcvJYuLPD3o4o5AuRDUc7FKF3/rscjOIkYO1s1PDYrwq7/JSs
ViKi/Xh4SxM5ycGXBe3IAxdzuyZWAz/Rc+4nhjQpCAO8LRUgzrn8Z/YmL3gPYJbMiTBMMLYjk0Fn
hlSQ8BicijV1/M9MTY447StR3gXYj9Q5PIHXSXfABP/c02SJ53hpDsfb4cqXOFRDM26V/o1JfmEu
oDn2ffSZMK7KcAsb//4egDYBqLD/VB8QLU02vtcOYQSyZWXXVTL6SmgSRZnOZocIwFoKavVuvrQx
7z0laHqRBAAbwfgy/8tOXI0uzINMBoTX2QkepIeLSs8d2UoY8CP2tZbg3AHAExYNoYIQEsbHGlo2
PcUv0UfdH4/br5gcj4wKajcdYmcnsT99aKYJ+lQXorElE5OjQLEg36H6yNnVPGsEkYV3Vssv9WrN
GkH+CsTfiMXARHC7VxhF6RFfNs6udEvSZMcq39bKAkLgfj8CjIY/wHTJIwExdY680FOQ3Bm8vRyu
hVfmkHE6HXyXyiFCx0xZLCQDJ2ElHNettYmD7FOI3AEm5O1dzlXUOk4YQpV8oT4+zFN0D8zIqI+L
ECgAoT5SYXcb34uDTPKDfTUkVpyefR7lYTWNCJ5VWpC94BlOoKOhKwMpBqvlAMSTMgKm9UPQZHog
NrrTLzHIjYt1e+PdftNk6DmbUVWIBMg+4JV1npy5VrHc6KlJlnb/tEr+N3oojoLcAKzZQP5Mtk1U
j+RxaCTey36l5dIlSyAVjSDT9TTliSbenvVJ96MICy50ypkz2oUQLaAJoOgDsv7uzTD4kHdJ62hf
g6kTxQodJdNECwzXdHVGo/RSkzUAukhhxqjcAixrilB0qgyb+ZYX0qBT1Nndt0xcwKAEFfhCmmgf
saTxjugH8ys0FHMNSepNw3wyYaIm35xgBrKkylAk6CtCRSuAAFnqtYLS/Lsfa3K9oSi9zYkQXKLk
HHsaEwTEPRS5FuSHXiDRO1dYIdIH9EVZVI69PyvQGEAECDlMCKPftSkEQ9izeSFG+zxKv8EGjMCo
Oz8+KPcO5tbEZE96GchWqkiK9i7wmGljdaKGrNljG3Pb8WYck6XgpcYFNSeMoHkESk9DRehA75IV
txt0RVDrirCZ3i8FfUtDmzhorvGFnu1hFSKOIb0pfZ1lF55Z01z7uMkg4zTyFAMsgKTtxM3QresK
Tlmme6rIjVI6MsWZD2u1BTA16bVIsBQwKLdlaHr1gun7QPPW8mThnLaruSGt0n0sn9+5tNDlSB23
b7ukyDbz5rq1NFm9UmHFJHPrdJ+FhsRorqznAdAPpJXNateT1lsIIWZHBu1XWUaLzuhKbu+8jIvj
QKlSjIx/oyqkmCTkP7M35AiJzy4FSDM+GWQa/xibeEq642OfiTMMrm7UIDhw9YeUmgV42xbOwDhL
E+cPQ0D8QrgJpYupS5aCfCjCGuvltblaMpborRG0S2gPoIId45w78QjAljcewgVPOL+AMpIsLNRl
gZ6ZpDaUIamZlMrTvTNYhUdpkNOhSZGiU9WW6GPhbLtg4SKY1sLGcwFkAzilUV2F0Mw0LwZO0KyV
PTHb+x+DkRw/KbU98pAv1GX4fXaj1qvIlpYVRO7D3Vuz49a6Cj7p0peRHJayfV9/8D9xA2iWEyG+
0EsKDcErsdWdLzYweXnXHvpQsRtZ7bo3CRrZoqs/XvBp8fxuCiazXnUuEvoil+2pFa1yRmCENgtO
7W4DtYxIrQJoqgwqiGr0AnQSLelRlIGSqJ5e+EVd4fsI73Zaxp9fTcvQZ4AnZliNwBrAGAsUCHJc
arJCQ+irssu3weoXnZHUUdYZ6/EszC4Iiq8jgzf62enJJARsLtNSkmT7NEvVXsDrtHfVsDMCFskh
CFmCWuDfMCiOqnogFEA30MRg21euh7Rxti+FVxDrq3S7CxxXQ32jTAE1WkL3zrgPcF7jrQMVdKSl
pz38uTRQTl+z2T7uvX3oJCbl5CTF27hWliLa8SqZOBCBh0McZRaQo7lrMOXomPELPx9pYRwtNJGc
IbZ7YBcALXMx3LWdaeTsipzHDAHsNEb0XD0PYPlnSHCg9FxrIDdO6QjmdqgOaI7RqR89cc+eLq9i
APmhUHlWrCV1jZkgCN+jQBlV4GQJ+IXbzUuLSQDnFef7IgvUNA3UtlyY2jkLePhAeAgukrtThmOz
OugELsn3pR8zm06SPT2QUHZ9vDOnDaB/DgFYzlGTbVRymmrLKGnWMEVe5fvMYtURDB2uaJ3XhU1H
tq4qrgY9OmWq3Y6IrEhdyu3ND/If65OLLlUoVP3ZGtblsgA2JGOOrOf3C17vr/4y3aXXg5ysFi+0
cVEXGCS7Tp6p1/8i7bp2I0eW7BcRoM0kX5OmnERJJa8XQlKr6W3Sf/0eanfvrWJxi7izaEz3zDSg
YLrIyIgT54RbPO9EFlkgnldvdCeEgu77yvt1cWSyjPml2CFA+p9vkCprIWCKIqsbj2CMSg+oWq44
lXmV4r+X7sTELCTRfK3U67gvXWMr76NvELl578SqbH4j2d6BQJl1rXFq8QYFp+O/RjVbr5FLaphz
jCrYad/KGyb0JbKqr+wQ7lCbNvbRUXcCe1JkvL5Nl6IFpH8B4UD+l0zZ5/PpDP0o5IGB869lOVO4
iWSRZ4lQ4Npk/q2EV4IelSsH8P+wCZ5pDR2rujQP+bQMmj0x0s9uDTl02XbuE1Cq7tdorpbnlCBK
x/gMAxW086ElPXrylaErQRJPNvE2cQQbkVDgmfxGgbxJc1D+TIz9f6M1QfqlF5AGt/2/ln8n4OQG
rkDZlkojLGt3vVWBSEk7AvVwN5qfhtUc6MoaTtvx7BCqYDWEijF0eRCBIf93Pk6tyJuCg1DHRW9Q
blY0aLYEYt52hZeYdX27zNnaoGB7bmt24QaeZESZH5du2j+l0Z+f4SOANrcl1IfB8Jmu3nGUSooH
D1QsNdPqu+gDfw5fVb9vn/0dH5zEl9e209r4Z+vcVY0vlTq+iShvICGW6C6QHoXgvRwDUwxYvGvj
TQRmQPSUDpuxM6m04usv34Vns4Lk3fkKKIbSU1nBF9TdX2/reX9TKLKVd6PSWXx0oNydjy9SuUZp
P63r2bpPWReURdFhilAEKPmZ1UKsw5Y0jQtsiF2Qh1bayzQzEygY1/6f6wt/McdQR6O4lmU4Cegx
zEkfQ6o0ZUlI5ZZp8lbEvpMV0L9ompfrZiY3NxsSyuog94CWLx6D83p/1mudlkD83eWDb+fKY4im
1S5HSWyt5WJpPKeGZv425pjatIEhYIWeorww9dS4HdV8ZdoWxoOGjik5NnFbQJL5fImoygtAgEKM
p3ALiJfqwTMtnNxYKzEvbAVsBMQZCHKRPp57cSlUwbfcDZU7vKgJU83qvlTtxnCur87CpJ1ZmR3+
gnStnqtj5VIxM3l0H9ojcsbXbVyeJQ17GnSmSCeKEISfayCB16cAOiHirkQEtP22pQKuT6lqLbxr
rDzSiBlzLzaLNi5NQ/ZL1nMhtts6XqsCL80pwQFDv8z0G5m5FTFtq67QlNIVacsSTd2I4XesZqZH
Q/TCryVxLz0rxo0rA7xGaHYCAHG2VaIs6uRE9yt3LN5H/zsvZdS4LUVGoQ01aKXLt0Jxn+TBc184
xkdX+5sa1HGSG4hbTW5N1CIIbYD1BOXSndGDluD6uszZ85DLmL4P6UkwB6PINN/KcRW3mdjppdtU
xrbOMpN8B8oko/Eh7SNuxk8FZYGyFcR9EoeOruyK/pYHdKN79qDeVlCCTV6uf5J66SzQUYFUKYgv
QE6ly+eHq2nGuO51ihh3KF9LIzTrWF0JNhd2PJUBykKtRDGgjDbbA+imCvqsK2u3kEZLDvc9GsFi
suIkFjYaeqV1kGdATGk6w+fjCBtOyzHmtZvHe2n8WxqGFUWGKQcjo0qykp1d8EhnxmZnOMl9iWSk
ql2t0k25uQuK77b4CcnH9bWZfszMkWNNcC0pKuo7uKHOx4QKS99WQd64pP4SgGbTDbTe+BCWk29l
8VlDKea6vcvnFh4D4CBBGlFBRQIb4tyg0vmFopKucQN9o9QR6g9+amn8ra5lphgu3wEvFlJ7+M6f
xEO8y59AUmDEe+xUlxy4ur3+OZf7RkXyDYEnVE4kYGOnrXsSACZpMgiJGjZumt3X5EdPbyKar5zI
JRtIL0KHC72DqOXNtn+g5okA3pXGrYDpDCHUlyPP1P6neWcMYcp3YBGnbv55A2aRiYRHTdG4o1Pj
fQDyQHA1go907bl8uV/O7UyDPZkwtJtrwEPDjj4geybaerSJ0k07QiFm5Uhfeo3JEs403uaAofxu
pBNLgdKpBYpFjdsoJDBrqb+TwQe7sjYLw0EqWxIRLoOhDAzd58Phpe+PaBxo3cxyYhOpZqaupHmn
/Xx+wCC2cWJhtvoNKY0IIObWBcQFlHyQnNvpzsNavnzezg6vD43miU1AlCehwLkDDKmRV40StW6i
prfdE+kQwdc7o0KrYvicBg9jU7yJfbobuLdPIP4J3sdedThRTSje+08B4MHo/09u88xUysc8zG/I
mDjoaRK84/Ujt7Cu+FKKAFWG5s9Fe6s+NBIeJ2XrejoXdnXShnbLh5/rRuYtN/8zH/+2MlvYoqr6
qhh466bjbeNDdtlMAtzP6mdwr6a9qd35HbpTjfy+F7OX4i8JnGi0fTlZ8S8Lg/1VUIKEB1AC0i/Z
8skmbnPiFXrGBxfQaGa0DSj8rw90TvIwDRQW4FMRUYJObI7XajOlE4u0HZCQQJ+78hYfo6fmpb+p
70GbsiFWAhrR8F4PrGC0+U5mf4h9/QumEz/b4JqIoBmwX4SBaHM6P0JCEHexwOXB5dCXIGlgSvkh
4bV13crldYhhoi1TRccQrt7fqOxkIkmSp/nYe4MrZf2WgDRCA09Flr3Kawm5S4gCJlTGWCZYB8Sf
1WlJTyx1dUbEmlejO5ij1e+UQ/Hog324Nzsrs4cDOozvffNvtBkfr49waR5P7U5/f2I3TMMmE4Vy
dN+s+7WX97Tb52t0+rOn2T352aoc1TI6SUbXYOrmqz3U4LbTzIfYWUOdLkTH57M3i5GGigqgY4Cl
wfxKN5GV3+o7dZdtxw1/49Yn3w4bwSEustLQnqwsz85XTtzCgUBYjgZbVBvQ9gUHcz7WUR9pVna5
7PZDF5vA9zNPeI3EkKk/mmhDBgXFS5N6oMk+5vJLxZ28Cpw46+5CD1zySFIWZNy2+c042PKartrl
dQMM1qQTiOoEnpm/b6qTdagCEC/JvgT4P+D5Zj6iCWyUSbBN+gKELGpKHIGIDcrwCtlc313LlhEj
g70AdGzzHATVc2Rokbx0K2BMOmAvMj1lYr/xdzl/C6FAfd3cpd8DwEWBQB2wPoj9515Jp2IkjFGk
umFFbjWhcEB0sxLxLESSYNkQkU5DQK5rmjLbatJAU9QUDdWtA7u4jzxUbXejzvRN+pO46U3hygKL
ZdbdVKmlqE4N8UDpXnJCSzLb1UzipX86/5jZros86H/Gnq66w4MIUgJykEB9hSgsNMN+x5utDrnk
p/EFcm1DvZUdo9ldn/DLJCpEnACrQhVKnHoD5un2XC+7AZwSqluqAgCfpiI9oOeGZs9FJDPS7JPg
Vm72sb7XJEZH3dQTJ9K+wC3VfV3/kstK1e+X4OqFjgvS1fOssaCVtCQjGijpt54A9c3U+hj7d4IZ
3mvhXQouEmGTlrflQd4He9WNHshdtU+O44/k2TKTXyW6BfTK2Cq6CRqgceUiuYzHwLik6SiCG7iU
Qf157h7iist5EeHrhvq7Af1lbTykyt+/KvSjSwHP8tfrs3FZo8BsnNqbvXcEMMd1JIW9vt3QfXfj
GpAJeP50H/+sDEyZLtpzJw9L4BPCnAOCf4Hy8tNkEmOKNVe5g9ivjg6N+350/CNa3TQHXa/JptNZ
1x+B76ty5h/KF0Ny5Nv2ffyg7a3gjKot185IHzSyzYTeLCArXTrCJlTXBDUur7rzL52FDHVc1S0l
qQaQTMtICU34ca+pa2CHy0sPVpANAbQbbgKtr+crLQdS71Peaa43mHE1MkPFK+IYopusDyqmBkxV
0cISx85aRHTZIjCtOWJc8HtJU8vxzLKBxu4hFVrNDctv7SBM4qFWxq0WRJvDtg7vBoDCG/E4hitD
XpzXE7uz0EUbPKnReK3B871U4VOGFS/+0drpU08O1aegc5YwqOpOGOJ81NwmrN2RxttWrzeK1q+8
/ibnfbGZT8zM4ncUCwNi9L3maom20bqEmHQoviskZROjTe0waYqVK2vhhpwuKuTMsXYyEtvn20VK
Sw9qtqLmJsV7XIHx3+GxdkSrOuuEcBv0gn3dMyyNEOpMaNmcOFkhX3xuLycxVUafaG7XZ0z1XzW5
20TeY4a2yb5KVwa3dB9PgFuk4BA8QyT23FgaojcVdK2aC55JwoQRrEV5ltEVF7QQ/QHU+kv2jXIh
XnezKzloBA3tzLLqEpCLZTpYnONjmryoGnpyVJtgo/S2AYE4uwPvPwU31VecOaUx9XCjZc5Q3iOA
rWpwTjapvZpQWAwYiC6Bbw6PZHTTzCZBa8KxkWOiulmU7OtSZxBttgSsLxo0AiIzdB2bGvjmPM/L
zfET4gXoO51I4xXlyTe2hfZqQNX7ERLebXOThGupscsiPdwGGl8nqvKpv2+ORKiGsVY6HVc4+A+Z
ppgyNH4rvvUsMGV+ehag0Y12DO+hZGsN4jNf6+Ja3JAn5mfT06tI2GG7Izjt0ZRZB+CkDqOytLiP
BjLMJrARxqCsnIKljQnkOUTnKMAzwEWfb0xwUNKODri0PJnzDRJcEXgvoSO4ctamb5+7E2hj4d7H
KxKw+pk7oYWChuBOQaz4hAjftlV2NMybo8+cD4M535uQ3YomdJ0d6gqWads3+1f7h33efD4/Ngdw
Tf8JwFL/CEat9+32Ybt9e/r78AjeQOtg+e7bYe+Zh4c1yNTScpx+8uySLPSurfmA3VqPtdlHz3Q4
dLR0WulOAlzj+vwsRimnxmY3lpf6I9cHVXUVQOyLag/Ao0yf1cyRvoTSUVU7fVb2+k1UHDwQsV83
vnRrndqe3VqT3jWPMqyNkryrSF52lYUu9us2frU9r22AmXf3PbEo6p6q7gFci70zMfaAQA00TDKI
Tumk52THds90Cwo7Pvr69/wGz2NIjltrT+SlAFSn4DADGB8Z4fkpj9VGUZIY94w/fOT9tp3uaZ/V
413ID6LmVFm6Mr9LRww1EfBawfsjIJrt/bLWS2HiTHBLT2QaWqiClRrC79tiPrlI0sJ3SXhh4A1y
foiBKMgA40qI60Df0Nw9jeyHWCr7pjY1fzzr5z40S4swOwKK43FLd8nbS8qgmHH8s9YIt3TOT79k
5sP0oVflsZ3Gqh0G11M6vMA+AIRY2U6/i3RtxLOLDvwMwZBRjDhlwx78nW8GdAO+ODNYdfP25Tzt
dOvnV+PGMsz77+4NIk2sYEgwgxXP+ZxovGLn4ZBDQvOlMddo45YOFAgvJYiPgEwaidbz5RjLQM/C
ogF3BBg7mmHfKts8bVd21eJMnxiZzYCg1RVkhDhxe/gKHQhLUKE0YBTNP6+f3MXde2JndkFwimxx
XWMwjd9DfItyNIqU8bASHy1PGXrdp4sIHQPTV5wkZsRKz4yx7YkLHiE8FG7aYSuB3+P6UJYiTANL
Atw1RV5Elc+NgBik9YMsI+6gAzL5gp6E4pn26BRFciL/um5rcXlObM0cuiyCO6qKUuL6xmH8FiOr
KCtT4mtB85IzA2Hrb8kZt/evBsTJvElt01UkKIlbgMw7Unaci+YQlFbfPyCY6lFMNIzj9ZEt3ItY
JzxvcY0bwB/MdrcOVma/SBTiGtowHHQpKO06lDZjQW45skRg4glXLC5sQYjFQh9bBSXChCc+Xzdj
UCHIIcCpKBV4jSJkeFr+dH1QC8t1ZmKWJaBhLoMwAv5EilWmANarIm0yOmm6phmzsNEp+g3wCBCn
f4zZRk/G0K9jCYbK8g+QIQG65Yd+pZdwzcb09yebYqxF6tMKNur4A2Np6FbqV+DQi/OFZKaqIdGh
IXg7N2GQoU3qAdu7T0gGfo/hiRA88VUBHF8x2jiur87SlkOzF4B7Gvgw8HQ4tyb7WQrZ8I64gpwH
dhvk4Kwe9Zh5PEDrVBoGmyYPVg7wr/757IpBmphS0MahVxLLdW60KbygkVIRQwRB9C0FV/NLtHmp
rA7SjyWENErzzmcQntwc7+/f73XryAZoxt1I0IwzOyaDAbBja7HL4kScfNNsIlIBoEJwPWD3GPVT
Hfa6GesNpBlQiIGgMmu1QmXXp35pL53Ognw+C1EFFhR0wxGoRT0q1TGSd0m4UqFdNAF3AiognAus
8bmJLutTMApJxFXHu85/HNFG1ekr53vJhQBg9i8bM6dl+CBSD2sVfnLsvnup/hZybl+fKTJNxcWG
ObExOxO1IlYNMvloqdgP+xdu401t1tg7eE3jV8yqN+hDNfs3hVUOguCnn9wUpo0FKleG5oXcPP7s
jjg+O4KGoNCENg3kJr2A9fjXiZQUVFWIYV5bE9JIIttq1sM/2V5EQUIE9BMAo8xPdcvVoR9yisXW
fNWR/QR0Umn+VgxkJzdyekfQM2WtzNrCpCFnCvEnAP9AgjabNMTpsdTRhLoafR6SHV5AORS75Dz+
zwMMtPvTSV0dff0gOT/fZOnQDF0lhRRhDFoYxEzJraRF9b3jerdyZJYO6b9NoVh6birJtKrUNAH7
mVePkdq+qL38SkOpZqBD18wAWrLO9UmcqxqhCD21gABJA4TXb87z3KSf6LAZptR9qyEYXOFB9YJ0
jpWYEd5Z6PYykzvOwKfl1JZud+abbEMbm1RbFAOuf8nSWUZwBZ11ZH0vG5syTSv7RK2oawh7gTyI
4o+B2Oe6jcX5BSyFoIUbkdxcKkKgsTa0fk7dMhgjEzWwe+jJIzWjIaes3I/R5rq5xSFB5Qc170mb
as6vDeDSKIdeTV3QwTEN/Wi5/lmPz9eNyEsXKqqmyJOjEQYAwplnp0OgCuHQULeCqk/QHTqwZuHe
Hv729b2YsFZ3DB3NkeJ9SZChUzdg7Eu8QzZylm1D4di3MUOdg/WCzwavu/UDkCdB1Ku5F9egx5dd
CdNmwyEC7BSAP3SNnW+2rq8rXtUDdb0gBVRccYL60OGh5+/k2tIkk6A9w+Sy8Q/WgWIR1KnXC/XG
mQuvOkUHa4dCXamDAjWl9YMAhraNh2TjSmXztzIx9+SnpqYdeBJAVR36BIQIphqzdXr80lAsH8Dn
j3QFWpSAIjtmux4y0AYigTuEAT2LTR/E7yN6FxN2729+fJvdhJgFFhhmsH94aEzjH0R5FLAPIDqB
PRLn1yYS6JmWgEHEDUfyhCDoiVS0NL1eFlfO2294dTEdCPYhywL0KCQCz6cjgDAbqBwN+GjcVMku
Zq0lOYPN2R3KWFvJugvZT8u+E3aT7wqQvIEkAlVfyYavYxj49ZPy+7649jWzl5U0UVYXPr4mIQNT
G8sA1+cfodto9cbLDiR1o4CbCkHOzkB/DoSVAL+H/ArfDbmtdjJYZnsHJEtQWQIsWzgYyg64Zasg
h4FvleigR3hOx2ZdxyAIfpOCfdqHrInveONwAdTAeP2aRGeiG0LVTE251RGIPfg7rRhM0q4NFjN7
baxTWHOyEYUIjOBjT+EVWjQbgqgXrZvXp3PJ76BUjHr19KZDfvbcAo/jAmfc113a39cjODvDJ10B
A2KzckUtZWzQtAVS9wk8BADG7EyhaOGHQYZlq3BucvYGTiaLIjZCTY7hVgIthoHeP2JiMx0hWGH/
fOvs+1tl5FdRobZN8XsKfwam2w+xhUwEsyJzrYCykCGAFgxUNCa1HqKQ2UuzLeWaKkGku4r/KQ6f
Wc/BaPZZZp+GVtqqnq7clpdkHHClp/ZmUUlU9qVSF7BH9S/Rv/UUp4RgHu9cGuDWLkomlmbaMTWx
jEMYdabRO162CxAUkuGhlmPw0PRmItnKoGADQhQeqHtkTdNHXlqJ9D5I5gitwVRgRXlM2he9fYw9
po3xNhbWOisWr4Vp3qYmDmBC5lDOvulyv9RS3U12ev/ugVMvQLFpp25biKerbr9Sa11KmdNTe3Ov
RGNiBCXstaBKHfP0VTNexSYwyZ2Wm77xUOjw1CBHGEObxA+gL/S0cSXSmwsm/MZdp98w90UBiAqm
bgS39+7EwPSyR9CMsxA6M5JlGBt0f8jqAyIYU6HOmILotLep+CmG1bEKoOvkMWm1a3faMnOXgbot
qJFQLgIQeXZN1mIgVmGMLdVh/V2lRAYo/y4Kk5B94m/LaMV/LLShTHV2lFARvUMGUZ5t4RISGULu
F7oLNQiF29q9BuyZ6/fvpVmnnI3g/8h3133WUiHx1Oa8Bo4se+ERP8e0AwENCh8nMPutYIO8h93r
7DWDnwAdmgWBSxeN2Fa6Uhu/bFvEsT0Z8zwfMZCSB3yyr/VOzcmhLXogL1uo5VmEb4KBmzW/A1Fu
mh1U2eL5WmPo5Csv1/hfc/6LRDm5Fprej2qtg/3SKPaK8KYrJhV3ooL+ySBY2eOL+wmRLyTCUB9E
deH8gojUQBt0r8KxHiQG9ijT4FaCiDSiB4Hcy0ppxmvFomVXcmJzdu2BuBo0qwDuuopiq5uOQq8a
k4tCMJAPjNSvxbPk/b2+p5aifNTe8TwEoxD6ImbD1LWoBHNsp7uhJlp19iYCjZPHT9eNLK4bcrXg
KgZ7JUAO53M5VI2k5pVO3ShKzVDeel1iUc+uVW4Ka8Kavy/ni02CPQLGdGTo8Oo9N0aEFnh1DkeA
7m8r2kU7EbLoOJDMZyqqRD57MnAPB2CBQhVutAT2hSrYltzc5zed9T5hpDyW7m6eO/YnMTOEciBH
QRVFdp7/XJ+VxR2GtxwSD5iYi/dyIBCZZx0cuRZkru5hBw/xIW4svEKceOg/4qoEhfvbdaNLNz1k
SYAyBhwUiIxZOCJKeYN6OIzqXGFZjGjkJt00BqjXcsQk0srzbnF3nVibrUVZV3FUatjQBC6xkL9U
+c+A19r1IS2+IRFPoL0RaqbYx7M9PBhpnMlCANcvvKQNZwn5avmu6Z58/y2pt0nNGgD7xBC30W2U
uam07TUK8o8cWJCvyLgdJqKABjRUQ2FXSvFa+/WmCjeFvim67fVvXTgJiBDA+gO2cXCg/CZfTzxY
rCpj0IEe3vX5AOb8d9U7onOQxd19Fa0RXi30IgCOBzg5wHkoLRnzl1Js0CE3ksmFIdBHXFJug2Az
0u1QqSyC1GtG2VjHVowkXcv6Ef9TBiXwk9atHP9FvzZhA8FZJiHJNtcL9qWxLguh1V3JtwPNzvNN
emwqU0NiIQA0Wjrytet5aZufWpxFAzRV/SgKJrcW4q3uj8K7n8V27tXo8fqu4u6tQ0hyfWnXTM5O
VuPlTZQMMDnEsT2qiOvrpz65y9Gl7CedrQraSqfemsHp70/2UorhjbztJ4N7b5/y8Cb2/pT+EWIN
Vha22+vDW/JWk0QiHCvuxItKpdbICq+QwXFTCJUI1UHSt53ACFCMINDV3xphJcBazO2hA3tiUZua
9n7j4JPhdVWXAT0BnJoMiIy+7/Fq8rfFveKAOZB9qHbJyH6qSUjsKQZ5UsueuDlSPH3tLFlZ2mm3
zK4UHSkqA8NGfysIW85nWvLbAYLjyA9jI9vU/5ILvq2pzvJujZtpyT+cWpqtaSIUCbg2YCnxPmqx
YtNbSNIbK4mRHRNWlnRxWCp0WtG9h8t/PsN+G/hQNQ6oi+ITIqjIUWXItJDclMS13PAv0OliCn9b
NIA/QUlzuilOVjMu2tEvy5BO6JMw2qERYKQ7kn+PViu8x70dB4UVP0ORof4apJuQDyZ4IACHaXZK
/zSQjRyvVSSXvBL0FAF9Qy4JTnmOzSpjo8qEFMnjtIPW7vhcSUdVtwPyUQjpjub3ip+/KMrr9WO0
uMAnRmevtxi1BdJnMNrC5wr9D5CLVp3/NOgTQf1y5Wac4qqLSceFiIIrbnxkjs8nXRQUkoVQ1nDF
MJXNJAGCUEjKNc6PxW10YmV2OpoxTMR2LJCQk/ZDikocqkEtuuA7aHkPa4CJpXcXeGFwr03ym0B6
zi77TgEZIK5upMHeatH6GqHi7YF0J7rRj/5LsoIwWhwapg5nBC98aAKcT+AolVGSRRxp/ehdr+HE
1S/OX2VhDdSytFAEERmAM1Mv9EWATMNEadOBur3+FI6uXq+Emku7bkLY/sbDUJyfjaOirVejO4K6
4GJmWvnegwTCyF5KSP902uf1HT65qPmmQ5/NNF1oxbloiS+VLooitLmhI9Qe5Yrl8mMyogbzwJG+
XvPMS+k1QEf/ZY3Mik6ohyQy8NPUzbi+U/JbMQezVPReCTsp+wxAquWZlQbPFiSHKAmsopLA8TPu
+6SyIcjOxvi159CL5zs9eKF9yjzjzuseghwCKqYAtvseSe7wEEMtRdxNbcAj34N3Ygeuc73FwT2i
RRjsICwT0DmS3YDEuhmYkB6pHzJ5sK7P7MIVfDbWWc4S1M9eCPIL6nI5OHb1RieCCUg8OqkOaPnp
drW0VnJa2peQ5kSfJ1KX8COz2e0QPULyCmuZ0siMMvFWF4rd9UEtHTEIN6BhDqcaiZRp0CcXg+E1
zQCaSurGuaqyNpENkyogAhBTZJQK36crl54yOYiL/Wmg8AqlARB9ztFQVAzitKk96t6+acwC1gVQ
zJcpw//2cfsVWV9Q5WZv+N1nKEmbU15fxa8NScz2+frQF1o+EaCjZwqPMRSewet9PvYg6NBtLuNT
1N5WGpZSKyWHONiSZieOu7aPzc6tOZi+9yLAbmOAd4uD2B0sifUafccSCPzssTD7FkMPFV/SS90V
yi2pw61Q2gSPk+GYg93V2CDfkUV/PcWs8L76AZnIsFapXsounX3B7B4ppR5CXQOeK0HykVOH82bX
huCL0xyqsbZ7mHo/xp8iiVma7/o1NMbSKxKd+Dr6I5E+xIacRSh6k7RC3tY6yLDRz1zJTpOOjypw
N3XyGCl3sncLhXg/+q7Tv5ryFHW74XsEC7uGamP0LoaD2RdMUjirZEjFIjCU5D/1e/rYr+k0Lz3r
UPtCyRulKZEAbHm+axpVgJ5WyXXXM97wjvVTz2rRaqhn1a02pKauxsyIDmltBveKkZmFtx1GC/0z
lrQ2ZwvuwQDHAEWNGOETCgfnX9L6UhoWnYSH9wgqkmyfrOk9LN32sICfDDIEAwzAs10Z+EpeEA5R
2FrfNFCl3Qr1g6TdTnwy5UNBVFbyQ7jGADGt9MxDnBmdbcSuCXnpZaruGtmTZnxNha5acVbO/oIb
MqZkGIisoKYEVOb53GGXtIWeC8gEiBFAyimY59VULYFOyJ8zuCezDfrI6QE6Rs23j7agaaxuxajR
HwgVCJMK4x9kV+GMAN/FglJwYMzeHlwus1SqsZq1cCuVG+9e0A4JUvjp8frQFwIE5AEBaaTIBoDO
aDa9vC4jtYwxvTGSQiLifjk+NHyLkoWPaC5Yyz4sreapudmwBikfPA71KpDf39byZxHeaqDj/v8N
aXYkDSEumnHAkKIG2X8IfhWOVClMLm16E/2DeBsN5lgmSZl4lsTZztHlOokbNTfcFO3EsfSkNCgQ
Cm+NvLYhlvoJzyzNXKIKeqs8zjKw48jFa4IeoAFKppW64Z5DO37IDUbLT97gKWfVa6DlRTcH5SEK
d4xMDjBy5wdEyhVuNGFpuPJGHTdxfJ9APMBrTEW+iyUDlb2d1hxrY18oTwIYfaNnBY3Wa3qfk3+Z
u4LJwSFvLYsgE50trDqoSsg1brgtevprEHqMGsrklW9yfSWbsxCiA2gAsKeGqBmMvjNLWS6HdTQK
BhqSMkvzb4a0YXW0k8IHvXu5vluXTsS/TV2wEWZQQuiN1vfcVNxzDwQFaBkHMOC6kYXgBn5NRtYR
/ZroDZ+D6nIvjAYhwuYJk8dSs7LE1Jo3ieNBEN763S4BEiHcdekHFQDZKW0DvIjNBvi3WtjSFcjI
5SoixSEhysIfuEjmiY4EQLu6JTgxSSG+51L5BpAL1Gho5yQKX3t0L+QV0OGN/l8kOyed4d/E1klE
K5YSEJedhJWUNBPsUkU1JV01hOh6WJhD4ohMLezrs325pLCJVhu8IKFvLP9iNE9sdjFy/X0deW6N
yNCvnQbSsN0KPGh5YCdGZtc9r+VBDPXAc3nyN4qOhpNlDISZBHLG34IiWtm49i6+vCqgpQBVGzBH
oGihz6cSjfSD6KGE4gYKILjeex4St/LVTRv8SbIb4FL+81mcVg30T4ATXlCwtGoRgPQhMlwRfZrD
uC93YhmtFVGnN9O5S8GYTozMnCpXwIJQKYHhqlpjS8pNDpUGaqD1S95k0UNvvBLvzyAUK2d+IZKC
WdwXBArJSGbOiyQZ7mMejzgDXebmcrT3IOoGTQxW7ZoJJkSdLmg3lR9aqxjkhafFuenZhWWkeW3o
QmW4FcqYffz80EOvbttbUITyok1m6X+MGsQBrUNzW9Cerq/p/zFwpJEBDMC4536IqhABSIJpvqWs
YVn3EwHRdKvI22zEbTYi2Wkqvv/MR3VlNy0QIyBLJQESqoIZEDf1LOtCtKKuwgyXB+Rjjk8gKALW
+ZuaBKo3gtmjIgmRO9tnHyPDfyKFvamO1nAwLGCtoJYIiLtzfSqWTtPp98zOb1SmCnSy8T3kWetA
/+mbMrFbJD8l+V1d5cOZRjff5yoYq8FRD0AG4tzz+9sPAT8jeo3DpENnIcSDKNQ2pfjWeYZTVQFk
ix1PhbOSdLPyUI+CLq9yS/sRzzuNmxCHFps/YuXQBLkj0F3yDV2jLZj23eUXghIZfbkQpRCna+PE
aeqSEvskGA0XStj3gRBA2rjyj9fn/PJaxx5Q4H3B1Q9o8FyhMpeSmncDLgMD1NIcTB9Rf+Q5pGjx
tl0lOl5cYFQWpxoNuiHpLGRCw3+uQ4EGB40rZizt8CL0AajV9ZxxOWMR+rkV4U6MN6HQM0HuTZ1s
8mJEy1Rsc50yVX/yIbp8fQYWLl90nSkGaJHQDAoY6/ksq0kVqDT0cB0C5qYdPCTWJChf8HrluK3Z
mT0rGrniYykigBIa9ZaH2RZtgnsVT7dopW9jzdDsQRFWAehnKxgaelszWJ1ugsBcw9os7s2TWZuF
g6GUp4XBcdeSNv7UgxgYH+izXF+ZxQv9ZGm0WXpPxZMFJPkYyeiZHlB26sbHvnn+ppHlN/cDda7b
W6BpwGHQ0YSAPxASzvFDGo3ERBpSz42Z8CgC+Bg89dYEzngCBXqNLBvdEDCE3dC924Ko5rr1pZMI
xrqpq0kFO8ovuOrktCdqr044Pc+lWsAyxH7oGlWyV5EDq9yutIkthWOntmaeFv3zktCmGcKxbkPV
jzJ9KLUVE0tnfeK/o4j3gCeYA+dD7iUeKiGeC8l6CirgSGJNf/CUnaTsydrKTbtt7inRrAJLqLxA
rHu2G0mZoRlq5ICVpeINghMTnSuWEAg/BInwSpdv5O676lZeRCtG5xSxNSS9CzIUntsMGVDLSIsa
h0rEyw/s2PWYoAOaAmMuB2tB56JdCB8iPww6c/QDnTssD0cij6vKA4BI3dcFDjgbB9OT/ouz7+yN
Gwm2/UUNMIevDJOkmVGwJEtfiLUtN1MzNuOvv6f13rtvpkUMsQvYxmIFqNipurrq1DlBezDX3peL
G+XClnRJdkZRsVTBxNLib5X9cIw/NfkvASfqu/87HskBs6ilxEgxHtMCrPeg7ZsQ2kvj9JFmR5BP
ltRc8fgLeQM8+y4sSq5Y1zloQTVYtKLx3POjAWyL4lBUU460fKqQUwbFrqXejwPbNFq8u33QFxLJ
wjwYwMADLuAm0m4tmVXNE4N5B5UoT7XCif2q1H90+uhWzyrbuVz3FN3Ls0M26UHxH278C+tfTvfC
z8yzQIFUPAIaSfVqgIzM0d7ZQ8CgAWyt3HlLtwTY9vEHZBWIs6StmjZGkakUzz6UtqBgEG9vz+Ti
SUAPPDoIITEPzNL1SZjgCMzOhBtLEM35Nm+DMTFtv+yjbd+H409e+pB5WjG6kPjB8olfjRYPTIkc
MLRD7ToVU7F7Eu6X4BIFPorsxjnIIRpl1D+5s6liP6EfCTrLNmnp1/Vbp65Khi7O7cVnSJtYQY05
swZ8Rtbp0HDyOut5rkIaThtzOwZguouAPQHVX41ZISt7aMm52+hsQ7LCcEQkdz3xrZPQsUzg3Kd0
x7N3aFsBY+xVeeO1ql+aa0wdiyfmS4XIFrEwcn7X9tLYBru8goUGdMMfLfbSG/va9Y3I8svinvPE
V8DS2yhZWKEWo4BYs/sP15loctfQfgnSZRnaXFRTqpAZzh5Nk76abtxqi9aUqA407d6pVm6WJa97
aUyKkx2t7wZTFcbmF9HB1RwhE/ZfnOClEe16Tp18nigjcO0IN6KmCTLtI9dBxq2+JRHz1YHuGBqM
vW6YN1URFGO+do7EosmXNjYP5lOBLAu4N68/IOr0No+ZHZ1S5C5zwwcAJ0APBFBLSLixO95vuvyX
Ux2LBDJGycYmr//ee1zYl+9vcImiUzK3IohhhnmLx+aYP9X+pGwqs39W8PhPVnsxls4s4A04OsBq
AbMtLeykpCnpNRfnZrC2LDuZ2u+5eWuiO6XMt5ExwHXZAeT2VP6rpmkIas6j5a5mroUVeeIR4yJ0
ADUFMgDShatxhVfgvCZwm+gEmZ7jbu/UIB0D6SDloJYce88GX0Ctp6eyVJ9vz/pCb4aoCYAQB2KL
IPqxpDtBc4a6hU8np/ReqC2OG3BpI92CBYAexinbOvskJCzUhk3h17u1d8vSm8JBqIEENtoR8O6V
liDuhrbJNIOIbW/lWRAnG2Y89WF2dtFAF0baw8p4F/JpMAhyWXQDuhDek3zlGNksz3KNnFpb8XlN
QkBcugmK9K3nRFu7+qu4g6+vnq6FRb4yK70CVaYaFVaPnMr8eVQftA6kxrYDZKQHlosNaCwRt7ZB
E68xxy9PMIBrwA+r4CGRk9lqnMT6XHW488GoqyYe+qTYHHIH6HGP33UGWFfXWPzEhpU2NCSEILoC
eJKQHpFcWYKjNjoNTE4E3OXQxoqh60HNO7BP7G+v5sLF5yBmAxkCyOQtsLVf+yxedoOVEly6fens
HWQpnOSOMWfnWImv6m82mERvG1w8LoIaB9wkaBjQ5apnlY5tPRka3DRBGQSFJdDPoUFptPaJw9BG
9gi9dR9iDaFaggfPBoUzcG0GMjiIqoNU+1nQZ42+6GsRwFIMDRJPQagLZLsgkLueiZiaiaYXKTn1
OZSqSGgW+Huf6nBcePOphddO3Za2W40NYV2uwUHEoZFX/NK6tA6mSmnXdjE52dHMvLYFvMg8WZVX
9yaI0tagmIurDgYJA/USoNXlKn+SNxqEYypYgxRonGJbs2436QnCDHQo5BV0kdTVPPzCXYEWNhAH
oLIgEmbS06vgHemwngR4DyjoaVoXFGeXb8roXESVhzYJUNkibxaDQbW80+pzwe7KceWKXBy4Jcgx
LTSAQNHqepH1bMg7khTkNFpbp+Ybu04CGyVjnOZG/wOxrpXdvhD4gIgDspag4oRIjyGFBK0F/u8R
GR9oN1tK4FYo4CRELYLeLtcIVBb9lIrJhVg5zjHSTNdj46MS0Yy2sIVchY+9vCOxMu57wK8CJy+P
1EXPfpaX5mEo48mPVWvtIl6cXdQ68HRBARcFsusvIFOcT12skFOEnevmyBrEKFnddWCMSfl7nL+t
uJKlmwjWVCgNobsVZc9re7M7TGPEsJotu4vSLGj/GpZvcvMMxQfbzDw8v5W1auPSQb20Ka1oBvqo
TldhkzWeNVdeFXbo5ch/Rf7twS3NJaSiBYE1CsaGPLah6XtOTJecGit6L+pyU+WgzAT1Uf6B5g2D
05WS7ZI9FMNRecfbE5ed9PQsM1XrWIa162w/5cmWnNut2mm+Uv8Y2e722JY8waUtaZ9kSaJEpdgn
wzh7SQfE/Zo7XbpALy1I57wuuF3waiKn15hroeW3CQkJwKK3xyHWWnbaAEvgtkCCE5k66cRZjcVV
5iL0smrrODo7Ov5won1Vg39erXGBhPHjbYOLwwIKTfC/o8D2BbW8SHWYRpm2ArRwKmZIUhHX5xGE
YHRlq6zJ/yw5LhTU0XqBNIcOBbTro1V3aqUVDEFeZb4O1n1h/4zXOiEXb9xLG9JRqnPsxgaJ21ME
/uoobF9nZ2dnPqaw8Owg0T/dT2etJLcyLlva5qPD82juYdPV/ubdX8c9V/377UVadMQX45LdoKUT
JFIsbG8dPkjJ71QQIOsnJdohX9x80re5WWNWXTpQaJkFcBh4MvSUSiG5Ww886RyFnu18UIJZNydv
Loo1RoylujLiX2DaTSQMoBUr3eAsiTTaVBXAOUHtxT4qjKAns8MqfH+pwHOp7NYsLu33S4Pi5xf7
vW6jKlJ1QFrqwgU/c9i7v/pGBbu7u3KwFocGvhfggpF1ByZImkGnirnjJBZKtW4XZOiySuZ/6gO6
HooBIPrqkDXH2N3MuGQmFRn46N5K39n8tLJzli6Xy6+QTp1Zxu5MYhsQLPbZgabhwH827gueH8C8
jx7o0BXohgRjeRoTP9Lu8SWku5+zNcTr0rQLEkSo/FgaAIrSwcwV8IoP2hidwCLkVRlgoOmxnl2v
z/iKB11KhCEJ9b+m5GvHorPDcmcGxAX6og6oyIBLOBRWukMb63lwe6SjnrICTOKOejSNp6Zbwdgs
nRwIRAiuH6HbJD9m27RqzaLA+6dVjhOJQSWx4g0WlhQHU6DMBMYMF+z1Fu4tu7SduaDn1gXdWELh
EHDnZR9xjSdduxoELiydi2ccml3BAY/AXjKXV2pLOz2Pz+yvcUCz9RkkGQcWZsfxCc0U0TMFYW2K
zuDN7Z0rdsTVTQiJU6GzAeCQAqosuQJApzzV696Oz6CDH/VAoA6MFnognpncV/amHlailRV7Xy74
0jFMczHwEvbUpICU5Ues5R6Zzm77CgXEoCkOTfpwe4Tf1lGIuCK5h/G5JuDq0tHsVE7LITLouW/z
sC6MXTNs8+yxdo2XiAS3bX1bRGELuCGgogQbmNydxOrq/9oCCgtQmW0N2jFuk+0qZmTNkOTQnZF1
NM0ceu6ih3rQwXMJpWKmefUaIcGiITy3sCEFDlkmjnaQoWrwYqDnsdeDFD1CjvGQzu6+1H7dnrrv
DkXMHY6AgfsJMn+mOPAXOyNPFVDvDnF8BkFTM0B2Mp0CJDkCg5WHUU/u8hzYNnARoJUHe0QpP1bH
urQ3L79AmlTBAlB2Yxafgb8Yo2xP+kNrQQzQYEHWQnswZ4FKP28Pe2l+heqkiicmqhdy4cjWqzbX
XRafFTwuwSphDCCPivartc1lOzbI9QHYw1kQP7+Y3b5F07U5VvHZyHcK/RTEKyCviP819S8WEc/z
/zUjebG0RqusxWGmp1NYJVDTy8CMlrV+W4OHZW1zfg/YhDkBNwZUAals+bxVNTSh8QqDOT75KnzY
e5oMXhSfqNOH5stEfmapunLGv8PkhFGo6OHtgCfsNwRpMU01zyd4arCFbclueEzv433cnvSttVZa
E75J9s6O5SBFL4RBkCG/XrW64v0Yq0MMtmE0qdxTHIRjlLwQbRuvbURXvHm+2RJ7AxwnApIrLR0l
ptNPvI/Pdz8/bK8Nz2fVO7ven83mvN+g9+u8OXtP4RMkGLynpzTYfP4A0aGPcDL48Rk+/Ph4OL19
gpLQuwejzuHkv5/Ch9k/xeGfv4+v7v7xbvJ3ttd5B/Dfvu+eH/+AZf7Rf370w8PKAi05fJFH+X8D
kRx+XqLxzxYDoSfjgXvNzvDmtYSJmPhbkyVcycVxyvQ50ftyhA2aIvaxOguBHl0LCr6CqO9mcDUj
bgdAXG7hBUWi1WSgIz2rZupZ5T+9kXhxBvTd9Bvq0LOR+Bobt30VIi9XDzs+Nz4YRH0l+9FYTwUE
eAZSoiFMD4D52t52XMIZ3vo0aWuiBQZ4K9LAcR0gnfTPChRjcX7B3YnnsgHPKKf7LDLmSarO8TkD
YV+Wo7t/JWJfMoC2VYjKigAPN/b1AnZDZvRD6eJk5SZcew1XFU9NHdyepAWvKyQ/EQlAdAcxqvRo
tcoM8PbIQVD35D2YvrYShC/tj6vfL+djogT5PC5+P7pO55iB5l8NbX5GwcCzd5+V/cNRAyt5JSwH
1bc3GkE1eVm1V9S/cZ4javgPUFFUzC6HrF1PbM87s3YmTGzfM+PsVKa616Nhpdt8yfGjBoFKBMYH
jgBXshL3RZ+gyIWrOovRPASKwB3EY1P9EQLZmYdX11o3/XeIshjXhUUpZTTYup2rESzOvwFH9n44
wY9f54fMz/zW/0nQA4tnnscPb/fv4eiHfxz/4P2z08eVU/e991L6DOnYgciEZ7EexWc9u1ccaFWg
BXNGIlPUm+rcAjb8aExpkNudZ3fOnarH2xFSFuodcf5wtfTN6Velvcf0xzCiUXPbp0FngqorTnx4
CXigleB74QK7mjXpmKVsGHpqEWzQGtyDSpACStiBrcPN38q8Rg95Gd4+cQvO/8qgFOdkjLYKMzA/
KPE9xG4UtMqdG8UBKVe24EKwCEPQI0fFCcwYMqudPrRaEncZpOKU97oHJLMIdBV8cm3AdEihme/m
/PP20L7qlZLLFREHOnPw5EXrk+RNDKsp0qbMk7Pe/FQdeHaVQw871rYaAVF45O5BTxa6ZNxbyYtB
iN/xh1kDMGhY42ZacJ5o81LR6CWKQgAeXZ/xNmmUtqQY+2irMWgkJ1BGsupfM7yIrX5hRdo7vFCm
gkPa6tynH8Y2Nbdd/MqLEJTZt+d1aSVBJQFr6GMBbY0ULyQd3iS8m9Izn9HldSrpIeoLEGf2vwoW
ey76TX28e27bXDoXlzal+CGyooQwApsu4kc0vYZGSLtjGZs+RBn+vSkgbNGbB0FAtEKLE3MRqlj1
lOCFWKZnlfu90BwPgdSsjYeIH8lqWmjRTZoa8hhg0UJV1pIG1ve9CqICDmtMCQkkHPtU1AaHH6Ta
RlQ9Jj20V6Gkaz2SeFMDY9GgM8pNfowppnwYTnX/ORD9N/tl3Let34z/QOG3Tt46FBpHBD9pu4+t
nQ3eG75PtY/UWKPfWfIfAAlivhB14+kg+Y/EmruZpHV6Tma+RSEMQDaL3TMVXJVrFfylUwRKHRVb
Dn30QB5dL0zEkywnbp6eteQPEszpWpp+aV9bKNkCIfiVJpN+f1snk+lmWAoXgSnp5306H+v8HtpD
HjCJA4cEBf/X2pM4RUgnodke9WkEPNK9nNot2L0g73QuLLQM6b2XpgckRldOz+LMXViR7mIDLyLU
hAbMnJW6HuPOH2Tq18T+Fqfvwojk5DBphaW6XXpWyr8jO5puoBavirOLrcxzyvd0rft6KVYE9fEX
nAOw/6/32cU5VQd9QjiHqVNpEGf3uZJ6tgHmo2KNk3Zpi18akgbGR7OF0CQMafazYrahauP+Pyd2
uymM4LbvWTSFMhTiJpFClbGK6BIeEzK3OE28CbT+ye1Q6CW+27ym5PO2qaVnOfjAAN7ThaY40t/X
x0kBiR8UO/FW0qj5wKZi5zSKJ7SAomwKs2gOdBPExr5DXpJkDce9sHawbeONhphAUIRe2zZyY8iJ
Btu9/lRVuwJCA3DpawrhC7N5ZUXyTRYdiYtMfnzuHLX0KiBPrfReh2D1OFtPmbFfmVDx0VK4ASIb
oPpRy0ZzmixSNmmJkSOznpy7VFPuoiyvAyW3QXJfFV1IlTwPzWGYt6Nag0y3sqM7u03SY2zZ0Qat
VQXKnGX5Og14eXK7S1Z21sLphEgSkv/w0eJ9JTkayLupEUJhhF8u3bYgukBa/Q83mDcytILrUaC2
/ANy6v/cnpSlOfmiasLlLWDk8hIQ6JkbIy7TYax+ZBl7LkAIp+trUezS+wZE6IJxTkC7dDlNbmot
5amd5WeQ80xbUOvXXjen0BylJwIQgcYpAr7Sg+pRh8izWlO+XRgmZA9xhv4P1ZZ8C/a6prOa9fm5
Add9NvrW+wzB6ttT+b2KbAltxf9vRLqfstm2CXe7/DxMXj2B5t0gHjhHay/9pwzAHbaJw9sWF84P
DKLDFr2WoGeUsympUiRRhH6Yc9M4WYjNohxbR3UBmSvin7ba1g/UYGvcorJRpCeBPhRU2wCf4HKU
3FJsKRFLQHtxHrQeON6tTU8mQGi1ZW9TfSVr8i2HLoyhfQWETWimF9DSaz+kk9iauQ5jVHmvOnBf
q8TTKijag93GObt20KvvHQSqmOJFtupn1kpRTt43wr4J5Q8LpECGhuTNtf3RityxaKL8rEe5h2z2
CJhIZv4XI4J9BcsIMnkZvMFQ/HAzIMbPjdl6lvk2Ntwjq4Kri0O5sCLdknSGnIWSJew8oX4zYP5K
wd0B4u7be/Lbo05MGf4Cei4eH1g+acqMoU0HrubnLFM3rQOxwbh4QYOTEe3Ug61uFbPYq8zZGIRD
KaQF4x2kqNeOovwc+foIsB4CVygYRGU0uKo2pO8cTCkQjE7AowAsWz73gX73yOH5z5+/7DwA2XF7
6EsnQygpIDwVlBNyBRllVcqcHJul5PETmOaQ6MT+jDZqHpbKGuJn8WgI9Ry8m5G8x3V2Pc92psWK
3oghzlDqqIIe4RWSfqJIniMp0WbjPnFHr8abZIbEQhX/ZeA5/g8j1vBsFswlgGpJ3wAxlqhuoIlz
VnCH+M6Aa5UiPAonG73HUdVGXl6Oye620W9dQlhcqGng4YesPjqL5SIJmCDmaHBg1QQbC4k+ynmn
jeV7rvnuAG4PsP4PARg9dfeXYrLAmzhUM1Di1s2VjMm39RZldICfhCSkgzeW+PlFgKt0ZZTHwKo+
OjpRQiVSfAuKof48zRQJKhNEmCVrt7cHL07pZQwDMmeEZECv4rZGquarz/bCJjFjMma6mzyWfIqD
NtZU4Oq1eeVi+b65hBlw7+G+1EH7IcN4jEYQchkwA+IWPnzyqvb1Sd0UPNlYFWgKhrea38VJD3bM
U1KfeM5XfOK3TPDXQC++QPa8QLSZA3eSRysHU00ekOmuz+5No3pHNazrVQ/lxXxk0Bv6PaKpAX29
h64C2Znlce1Ioh3aa/S1bxLPsKvJ/0o74KZFfGYDnS1t92oGwTzrsOADU8t9UqbDNstV9aBHaNCu
aaN7c9qqALWqHLzepnXMqpIHvE20jQJl1AcjdkSvLufDYebq7LlZlPukgiimgss7qBh/jU3jF+mg
Dl+7SRrGMZJhtzeQHNkLghp8P+qLcBqmJq8sxGDrfLJyfuzUqAsLQ7GCHjfQNh1TyEZAQ3Z/2963
0/plEIAwuGG0ImHfXJ8Sc45jQnjNjzHKVwV7cviThuiob576ZvTs/qMZ1D0phm301u6H+K4zf8F9
zbG9cjF95YUuV098CHhAQMahopYG33H9IdTtC2coW36EtMeeqgc+vEH2B8rfdexTmoRGDUq/6M7t
oc1NoK/SP9A4jB7y7hc1+01Fj4Vh7crmHb2HMf4HRR9P356nV4uo22GN8PNbw/zX10L7Ex+Dlwq4
hK6/dkyQs+P5yI9I6RzG0nM7A9TJtjflEFnkP2jWQVv300LTCdLDB72Yw5abAbQ3mLUfqgNrBMn6
KW5NvwCrrOk+m9MoOE1X4C9fL155VtGr8AXQQmAva+AoTcPB+Jp3x9xm1ew1g1k9FqoQ5dXmuAOG
iiqJEeSNlbteR+34TpvyJPLqEaLuSoJKt4OWWdAWGo2W/KgrwKg9qzOcQ1pHYxF2rFFPadahx7OO
0gKoKOKw33NKAV+vaJf+rmtzoODJbqrjiAfFR5w1CpK3WpOOgVFwZ94UeqYDITCzNTI2OcYQK2Qg
34XbHj056KG8XiHDSEA7ZSLr2IK9tIqSwOz/FuoHjyeQidw7a50S8m3zZQ5cKgZ6NNGX++WyLzy/
Ok+dRW2YA1wrqrFTg42Htb59Wr+NCRznuAjRngdULxyFFCRa6ggq6rgkR5pER5ZH2H3NwTbnu4wc
jYzj7RSpb7dNfnNIMImKooroE7QQEMq6nsZ4pnqDii45WukBtd79wI8jnoiJ8XLbjnxz4q7WsSBi
ZDaQDrKYntrRvs+wc06Z7zkrvuX7GJAPQk8Y4jE4Vbzgr8fQjW5tWxNeQmRuvNxpdk19gC5U2FfT
SvAjR/HiWr60JBVIWTUUTZtb9DQ7s6+RWfHIwP8Q7qzUub7tNsmO5H7ytu4pKkWwY3T3CDSDqqB3
JmVoBU5/581a+UDcnFdeBA4OQaQg+0N0B7aq6wmcKiOzaYUJrO4RzBzHKAC3ivmCt0Gvbm7vg+9b
/NqU+PnFOer1Uu/iDqbiPDoMT3odRt0xYx+I8BA9rGzuNWNSxEDU0jZQtsQ0FsnBgdgIuPC9iplo
qgYWrJ09kJjeHt7Cwl3OpJyhtGg3g4wNFg32nGSokDhRMIP+AM23Mf1729bCtr+yJW3G3uqIkVUu
PSkAZiSDb/T3BV4ak7XysFrY9Fd2pM04Jq3dGznszOU70AFgvtY2arWyL76lb3C0rqxIjgix9AhO
BVgZyFtiOW99xF6LSLvTfuSPtREQmjxpBXrgzLmDAuJKX/p373RtXHK8c1m5eqNG2JX2izt8Tuxf
vlW+BieAv2jtQ+T6Rdl4seutMooGNhN6yl1QN4yqmTx3ljb4VG2qTV9X5anuxrUs8tK6gVQAqAbA
LcFbKrnFnpF5GhIen4ZcGbwUyPYDs6cCV7KyZmrJgSB9IoI7ZFBQ7bo+1ZbVJHgUtPGJG3VKQnBT
IJotWwbcLx5TD3nLaAN+yboct/Vcd2Gk0H6NQ3DhOIjXEgSc0fhmoPX++htYDtdCpyQ70WFIfuqJ
C7x+Fw2hOnLiT1XTrhRCvyVVsaiQ53UB30PXD2oP0qBLO3fn0eXZaewhu6dF4H5EahP6iLQZwmzO
tmkU+Z2VnDSQrt0++su2AapDlwciBaCOrgdbt5NhzqaancBvnL+mbqlsJ72G+purZ/4I9De4IlQS
1i75ydVhCOq6pCt34YJzRRiPbCSy5lAykWtz3K5SjYx6dirdvmabcZ7N57ZvgANy3LisN7FlKLmv
F3WRBFGSxWsdPEv2cU1CQwSfgc5Kab25HRXEKub0pEw6NNvSOt+aXdu/KBpFEwre53dKTPjWtpi2
1mazsNXQ/IKaroi4Qaglnax6ViY16zoGjniVnkswuG1d3kRBUTqbvqmN7e3VXjKHVy8OF7gNQEAu
bbQp7bTWburiROcCbGR4zpas82u4YvQXremzfssgYlujhxJapFgf0U4p5v3CVxW94jRDPJcnjTuB
TTtvyK19lCS7TDsyOvugFRqI43Wq5TOVnA3Umlum33X22pWwsMCQzkB3kZA4wRtJmuWsjXlsWHV1
qpFhqmyQCsTl1s2cQ9WMnZ+m3ZNGkvD2VH8r+2H0XywWYH8RFO9yFjEVmYFW6+pTUzq7nv5D6sea
vdnR2YWsLxADZsp3yfRMtTUW/gVvDTy8jXy3hpUGC+r1tDtTibZztahPqlH85TYNU3NAZ2mar1y0
S3aApBAVCzA1AXBzbWfIoqyPHLc6ZRk8pJEzy7Neo9y0VuyI3yPFlMg2CE4QHBEdrbnXdlIUnKE1
W9anqU1C1qCTHHk5c0g2Rv5DN1fi5YX720GGA73O0BQGYECcoIs9S5MuIuinRiqMsvJRJUWxpWDA
XAmEloaE9J8rTj46IuU3TAmUe2S7SXOqdB8MzDtnUrd1So99+zIoawjBhXOIHShktnGdimtcGhM2
KnEHF7J50GHvWo+gLf4wdXgD8rO5ZaFVfUTzfQHpV2Z/pO7advw+VrwGQYKAEpM4CnL7hKIM5WTp
aXXKe/RQ0w9Fp8hB7nEZBG6ie7dP3ffluzYm3WZdVpIpq7LqVHAovzSA+K8RD33r60NDkuBCxY0J
El6soGSCNAlndu9kJ8jDbcqDegeepU9z1/olIJdAnvcelLfrtWqdWKPrQyCsoh5hoIMOb1/Jc2eO
NUDQAlZVJQ9HUEhlaPpK2+ie2dXj7Tn8fq6vTUnxcwdRS6FEmIE8r02TwLGfsnwNzbRmQwqTSZOS
BpSiOZohC/TU91WSg9OfOYFVcv56ezwLG/Bq6qQFQylnYJXiZidGa28u93WODejcKXrpz84KB9aa
LemoId1uFomNZVIeS2tjjq/8F8R2/ZytNVQuvHKuV0l8yYWjMgGtqFIGS+hsLGd/BJ+LmyO/OOnx
cxw3QUWeWXo/oIhNAVEb1LWgaXGkuFUBMQXYUtelFXR51MUoPmBDDoVf0OYtbYeNMsVeTvHoL19u
r+H3ZwHSWbjNsO+QXkCT6PVouT3N1qhk+Smvof957KqtkQXc3JHsGLWPhvLntrnF2b20J7337Vwr
J2bCHmhOPSUsgvPT78qbQwbGpRVT4nEtn+wLU4YUnGhzm7tNhiYyTkOlvGPx35FDznXyQXKN3mi0
dHLPRXq4GvsV00tLiCQhcHFiAdHddj2pWTM5+qwDgd+MJEg8apwcBznP4ne21vu/6DQvTUnnIs5q
22hKmBrntxkdASrUeLV+E5XQht+V2bTV7YDOAxiNKzDz1H4Sbax29FqoNd+e7m8qhsJ9X36JdG7i
yJg70yrhefb1aQj7ABSPPBjC7qk4A6L1To/DAw/BKw45v6zy/GL0geK//RGLu/li4qXdDHmfmkLB
Nz8Z9Cfuj/knGN5AN9X9YL+VYiUhsWZL2slRjuhscKr8ZNNtEVdoJgGcZVPXHvsDjlmzX2Mz+V4n
EhMs2oKA9EBvmMweJqhVItXu8tNMNvOmRf8B+cWAFWTzTp2fSPdHP/TzMbGg88uCuQmnbmOtpSEX
XrXwSHhLAgxliqS0lNFqISQ/pRZmmNXgrdmOd+wnmlAZ6hV/5tGjazn9ZXtwT1CegpfCabo+Sg0h
GbN5ziBP0eiqh8f+SL0ihYyET9NeFYkmu+aoknXlX4aqBxS4FAUo3rqx6/9w3aHzBGGjeFJ/a6hs
03HkSo0NbhrtRmE7DWd6yu9YeR7zcWUjL13jl7akw1QrKUoZ8HYnFIto+5KTB+KuFKbEWZDdI3IN
QAeIqANLej2zmW5VXdfCE7vZEEB7HOmHIHZAlQZmtvHdSdcSUEv2QJaK+QMFH2gspUDL4ooxF32d
n6L5SIXs5qdl7Wl/N1kfg7u77QcWrxnIfdigVtcBTZcfpkmcOOWkEBhrX6fUY9DyBn1Z2o+gtVY9
BbAzavmkNkNt/j2tpSqXRgqSRR01P/B5Iy1+PbOl3hRJ3GfsRBSQn7P4SOiG2ZCT7DKfOCGUtG+P
dsmeeCwC8oCwwZSxPA3V9WRURzRRJ8rBJHfA9vhR9ESNwC7AO9OBtee2wSXXB/YhcQ4wtdAfuR6g
kfdK3TGD4RKvrNTj0ePnFOO/X2n7g+prGJql4TlCmAN7B+9HuSV2tLsZfCkug9+LPArCHouC5qPw
zQSZjuK5jKOVp+o3aAXWDvlPaM+DoxKtmHITn51T4KNaUpzmGfAKJCi7Uj9N9Yve3XH9R+8Oj7kT
HQfdq0w9RM+Kr91TFMOBLqzmHo3PZjAnv0ly6N5uz/sXZEk6s+jnQP8RELCCw0E6sy6t5ohGeXly
inSf9OZdw+tfulv9MQF+BqnkgA1nopfdaJVtTTS/wUM09miM8FU1yk3UWL7SzA8k3SLHvfJtC0GP
YQNrhUQQOLBw0K83hW41g26NpDzZ1ucYTedZSz0H+hTlHFDyVICOpXm05izo+tgbo53hdD5B9pn0
+zmC4Afy37c/SNiT5wrKSqiamkBiYr6uvydljRGRgbJT5ES+aaA11rCLYzKkWlDR59u2Fsd+YUty
101fKFY0GyIWCEi3RSHUrzHxbR4we43Xem1c0uFjNMkdpDNxNehxqKMRWHsmCt8Uw8prdenqxfZH
wxvggUiiyo09KXJGTunCjTUD5HcyowKQooTeJXh1MsXvMiWIc30zo9XOZmt9/gv3H2xDARQASZQL
5EoB2BOmlPUJO9Gu8cvE3mdT8+KusoJ9g3GJk+4oqEojf+OCQ0ty1WrWE7uNWnbSAWRv2jFUkuG+
o8+d/SunbsAtb7aMYIiSHW2HfwzjJV+VFhRnVt6nYI5TBPYbbcm29Fiou0af56iAe7OM3NecEoqH
rvV5e4MuXYgoHAsGaWB7LMBRrk8DgDJZbDYYaFL8dXK6ZzELzdH6MxXjwQTW1U5s36TFvTmYR0cJ
2m4Mbn/B0rbFhYhLEXBA4xsVrVb1plHnNUO3HaxxYHUgsETRM9TSacV/L20e7FnQNYhmYZSarseq
FToWa+AC3KOontO5BBzLrhaq0bSWil809XVLQD8a6SM5HEZ3ioWmUGGqCEcK9dmpbe8TJA1W3Ouy
IbGCkBQGy6w0Jrxka57YA9ZPN8CU/JIMwCZnK/WyJSNo2gFgEw34oMKUXsw6uvdY6SKQIOAcDXtb
+zM0peJZ3FpDby1telSTNaS5gYEGev16iSJWVkoVIYJoyIBk0WOZjCsTthCjmOJUoxFfgRaaLGVs
9r3jjnVZnJq5L6MDGznqMBGKN9uKTDzax0THW5lEk5sGBBXELS4qhYW3N/3ChCITjXIFhK5EEVA6
dWCxnpqY9wUQWk+Gg6xm57mQKr5tZCkqABEkytYqsHsuUkfXk8nKPHYslA9PCQve3LD3PkGi7T+c
Xt5C9P57r50HKomV23Up931pVM6uuJXDjJTBaNY2AfjwoUEyQh9pKtuwSffc9cceXGRhZOyq7LVJ
DgSExbfHvRAXgpJFwysU8GJNkSe3L3N0MulZcQKizdrYSRyFDVp1QPqMTixHrzaNBem2Wa/WEu9L
twYAUmjiFA1BgFlLh5ElY6nF+OeEm6v6p1b4sLfK0fChizDsE+6IHaWm22pKRrRJ15Y/uEASJGrK
HtFhSPxcL9rNv58M1Fnt/yHtvHYcZ5Io/UQE6M0tSUnlJHV1VbW7Idr8Te89n34/1gKLEkWI6Flg
gMGgMB3KZGZkmBPncMrwfPywyzMwoNqYFCiLnEohNh+r3JJ2NXHRg1yU4oNfWv6u6ovR1dRA/Hzb
8toZZ2hImZWL6DPL898/1EvFYOxgoc6Kk6BNe6/o7rLIGUvxcNvKSoRF12jGXLHhZI8L1yRawTQ0
U56fWm9Xlj/l7u5rr/3dLIeumWFSABQhjpYiy+LL0rUd6lys2MYi5ismEaHjIN73k3LOu0lzKUJs
Db2vOCp6SEQ5c3qDq1jc3ikNhjSL8wI9JOVByhijhtgrMY65IrlactcdRDR9bm/m2uX9aHOJzMwK
pYFoiL5t07+Y/jEUf3Tm5zYR71OqcolyVhGRruVPE8DUNHut/PxQbNXZV16AuXU2zw3Bn84TcHls
LMkTKuaGC/KqyRGGH3W+Fb/K/AuLwAqREAgFaFATbyzfGBFITZyVPc3p+E6KdiKo/IKkcdd1X/rk
izS2tp+8JvFuSwt0JdIBOk4sQNUK37+couxGffA8heyxTeR6l6rNTwWZFCc2QtFOC7Nwb3/MtfMD
q808ckalmajnciNFIc7bdBxzAqt2Km09FAvbh7P3Wero/3TWfRnr6Bp1UYkgsiBuxForTpiglbgO
HDxM4cv5s5zCthGFAk1IC3B4HTjoJsXJvlLueiGbXfHGiMHKsWGSmTiIiRL0Rpe4DsUb404pKvqQ
7VepbexoS1lrZUFUV6V5Sp/hDoBgl9sZJYBROtBmp0hRqzt/hGA914bxU60k8cnKZVBTguzDSO4b
Gy2uFUc6V6oQQjTpRF7NAfTK0NdmNRUnqPKoV1nNU9eOd9H0P7Ry8TVMYYJXAXO2HHAATd9K/RjT
9p8GJ/B121d2t4/kWrYBTAK4Ki2luTu9eI0g00hz2QKi4WfCg4mT6abGKQ3X9Crb7/LPgVHD2mN0
bl+attck+ybdEqpfOygy2R1K4BLIo+Xc7qirPhLZgDW8OKSN9lq3/91e5JaBRc7f1ebEDFZSnurs
cRC/Drm35aXno7ZwYAC+Z4gP+0iQs0hOtUIIlNTjQ2XJPkOA9h5yG9XN6zt5z9iWVNrmVv9k5fkz
CKUIpyiAgZxaWMyCMo3C0S9P6UxWHYhHA7Z2dZcrENluBCxr28fY1DykxUEh67i8Z+lUiGaR1+Up
Nyppl9eT6PhJuNGjWVsPsYkEqEAlvV8eAl2M5bwu1PKkFpXTTrIrIlSh15ENQdUzGfFGzrHi+Unh
gZ+rsgHcbYlyh8NyMMcurxCBpvnlDw9Gqx4UPLQdbCxszVewdyROc5n5qg1DUVkkq4mrUxyZ5U61
ynMft/ldFm4c8rUNnNXGZtTOPBo0v7EfgrsJkYChbtWK4C7Z90JwkooDs4u0+YvPm0TmK0cC1SNS
GBBWAAukxY3SiyqIIz2pkcbLv0zW4GRRudH0WDNBlAVkB04lauWLYCtO+7GnRwh2rO6gKzG8aNe1
yVarY+UcmIQ1rILCEpHHwv1ZHv4vkQBWyZX52BmRLUxQNOmp24WH205oxRLBKmgZxu3emx2X30eg
35oozNCdoERx1fBPk38RoSfcJBO93jewaLMSCFAxylRLqJgspEWmdoCg9Uk0z4Nm9j/8kvLm7dVc
hzJYob0JHoeiHH7hcjViKEe95BPKZEH3pPZZBoMI2pKK31j3XgQDwjCYBSrBtbAzm9Ha3bZ+vZe4
WmJSAMo4DEDZl9YZKi9yXsz8VPcFEjJJpD2rnpG4Xj5QIxuMYGO1K0DG2bdTXgXpQUVzGSgOMuTo
gVoUJ6X3gQNPQiM91WJk2okkGE9DnUXnqSYUMKsUmLJee/o3vSuQcMqYIdvfXvz1Refj4vH5RRwk
PsPl4kM97QPdI4sLpfEL/IlPivgdraa2Lh3D2HLLKwk01mAqgmCYLgZh8qW1po6DHl2bGeEo56lb
10X5HQ+j9bbaJfLzkOfUtoWshIInE0L1GzRXqvzUMz8dOH1cwXCpdEKJWthkFBuv7topmCeWgbXi
wik/X/602upSIyzF4gTpz+g/N9FzFTpVvxHrrW034mfAzsBnk80utjuqfC3qUo9Yr671u9HPvYPm
hdIuiSPNFbzwBUYqecPm6sqoh3KFgd6by6SvG8UsUiPCiaYK9qIgpLNa4oNRRoVT6vXP2+fpOoye
i6907Im/CNSVxReW0kbLMxljdT7acz/EgqARqdjRi+02tnZUvDce3zXnQbgOewqZF4538eFywmdi
AJxuHb/I4o9C2gXGg+LD0FirfyJ9y8dfv8As8IO5xRfs29oSYb4C6hI1n5BKuhv076CKtiTN1g4K
pFMzta3J1MSylq1GflEaGfkOfz70ib+vh/E4dOQHcgKsPto4/avmeO9nqmOmG5c1tXYQwrYYOf1m
LB3CACz5ZLX/TYr5Sxx/B/CK3D4lqy6QdAsvALKFWvki4JwJBytVlYpT9RTHf1tX3lemG/+uW1St
HOnt7ba5tW9GU3dus9DUBWB9ebfjuBXqrlYLsJ4MVteg4yHWsMYtEt+1iwYBG5RavGJ8usXZD3yv
tIx2JPVAWTKrxcIdNf/7MKkvgqp/ub2kFVQQw8UMrDPiwFgNoz2Xa5JqwwuEWMYYdVhUse6CPt8P
ssPgY6g4k0aKV+zl8YthvYixilQZwVt/Fo3jGO5v/5S1s4NXYSR7Fpi8KnZnzZArSWmWp3Lcyfqp
Dh/r6tXw7zRxw9Dq8/HR0uLUxFri5V5glFR+bd1w2l1uJ7+10Gb8+T6HDRz5zNqdtljUVhqibDV0
FtQ6yctQUbjc6rCZ4oLwoTxNKMFKFH1hdLxPqv5e9DQ7sSR6ocNbVCRvU7FVlVjB+c3c4wSTcwOP
6sfC3VQp3HRJNJWnDoAfyQUTO1V5bKrvqaHaeXRMpM+a/FNkwLzxHuMcktdU+ITC10besfKN52k1
4jMK3wQLi58hh0lJj4idT5lhlPapI/fcVMXdCI1WLipOHCTBzCg4YzAudxodjikJPKE8tbJxagAM
hvIjeq2vtw/s/L0u82uc3AcrC3cw5uUkh4y9naIkedB1B8ZQm9rLrsk2DuzqcihDsGG0tAl4LpfT
+3moaWFZncyu3YlmAhGHfN8ow5/b61k1Y+iiztg9HK3LtENo/XLwJtaTCIrFqK4MmL1MmkNAbWHD
ca88tnMe8P9MzefkQ14oiOjUQgdbnYKOAxAftch3gkh4CRtIaksrsuMS/iRvq6m3vkK6kwZUUNTI
FhsZdoZXKVpUnSyC1OQu/O1tAWpXzwR4QzookIECfLhcmOblhN1lMCe8kc2ExS4n+lUjaxfnG1dp
zRJ9XDTjyOBxmvNaP2xhW9b1OEZVdfJBVoSJ7irxA0PQ+7L57/axWPNbiBaQXzAYg0zJMqS1aqS4
B7+vTlIutc9xPlZ7qRinX5kmN4eqyBGZkdTHLjSm/STKD02YbykorLmNGb75DnAAHjTvxYe1RnCs
Vsw4VicI7lw9RWd5ePWFfSio+7L9Hy7bR1uLo6kLqdemTcdlO3T6f+bZ6H7d3s+1D0e/C+k9slTm
CxfPu5DDfOjFU3XK4jc/QenlB9hMT3q7bWV2Pkvn9P7IMLZJAL0cAvMTrehrRapOsNLmxUFRvt/+
91cCdGZjQWzJUM7ALL3w5LpVC3oTE6RAIZeeA9b5PRXyBzHif5VmaO6SJhFt1FP/fVadFiXtEfAF
zNGxtsuz4He1MOg9g2BJuyus71rwbNYbTYk17/TRxOJqVV3SZoEmEh8kdD0yuK1EurHZ+Fm1mp0o
fkrEnVwebu/n2hGfS3HkcgZF/GXxqq2puPO38sQN6rTO7dQfpWVPXeuolb9BYbB6o+HhJogl3QEO
srhPYueHUmfq1akq5J9CKEr7zjB9p1K10mWiSdpLCswGeepnbu0DeGuT3vr57+tF8xgAB3kyjefF
T7DSzocQicpgUz8UofVEAvPih+FB8qVzo2+U7eYPtrwMTF5S70QniKOzuHIRzZKqC8MGcd8EgSwN
NqvEkzbetLV7/dHIwvX7dQZwVg6aU4P4eh8dJuuT0NvF9D/4fYTnaX3SXQKhsjAjMNkZeG1BwG4N
4lGWUicdjYc6slQ3yJXIvf2Z1hZlgZzVZ40ehO4X3tBrMqY+kHE+cQxKqEngrW+kqncTrbzz9KbZ
MLfyoeh6zn25d7zLsqovRga97MSrT1XTcPZ0s3RoBcUg6IIt5a21LIAmvcUMNIcC5e1l5qN4sRVU
bXMygqJg8OJvFgHsDn1Vccdhsk4Nk017cxLUu6QVlX0tp9m5D4xsH6SBCQ626Da+7MriaTRAcDPz
54CKXridMjTH2hiimlcO2Jlv2krXurqy4WjWLj8NGqa/58oKmcii0GHJQ9kGVdCe9INVPnjmLiwf
G6OmsXaf5/leNkJu/v0/HyNswlFNnk7mtWTgrA0jYlA4aU8Qj5n0mE9J/vPfjw51RZE0FlFH0qyF
Q8m8dMDN1N17SNlqnwtJsaNWdP59IR+tLO5DnfilUk1Vd+onuxi/tI2bS596OuW3zawcBY34cYaW
kpXzlS4fOXmIvKTJwv6k53/64CGQHKX5fdvEys1+p9OFeh/Enrn0iXCh5CK9hf6UTscofCuAVXux
vLOgar5t6P0iLbwv5XDQN5Tm54RsEXXXozhAv173pzYCfj8GxVNVfqUwDr+i0qdMRzJ0Q5lase7y
VPpcGVBcfO98p5URJPrV6z8m/ZxnkV3yQSuVOsWnJDvr3Zse6k7YgxJr4js9Kp9v/+q17QH2RxsJ
EUDEMxY/OkxhxJg8qT8ZYeRmlotEjV1rb6EebpzbdUMcWpib50ruIpAax6RIdKPtT3WRHmDD6Url
sx/mn0Y/iTdMzafm6kOQDkM7SQUXpu7LUzVM4jDEsdKfxoMf3fe6dqCKGum9XW3Oe1+Hh2jycQ81
2EloaC7DmbBLhkGM4CDQO3AyvBfNY+SGwe9S+lsIf29/KvVqWRBIIL4wfyo6z8tQV0FhfaL3Qx6u
DfaADx+2yAeuryM6uOCrTEqblFGXh6GaSt2v07kanVSySxHN7lXkSyX1X8UuOWtM6CEvBZMj8Irl
cxvVk07wF1EfSfTGFoMa+LF5EEN4EePUmRLx1J+7ONmIB1c2kKqQNjctmA0kLrw8F95gJPU0krRK
anmESfCHZGUbTmClUgucY5ZHVeZdvOJyGcTa1OOQkLOFRsZNJslwciM9602QuFYJgyxKZZUbV3Sq
5MCs3WFKHQ/KjI0rsLbUd0AtYzA8gdbiWrdFUpi5SCkFFfRdLGQ71ft1+zTO/8LlJaNvy0wcRXDO
PijAy82kceJ1QU2JqygKOw2VlH5FR6Gr8o6FKjWub6p/PRlMp1huvE3X15tQnsbYvDCKG0uRHaHT
NOp8RnUK/eROo7CiB0d/Bq/F/pOivtxe5rXbAnsHZwuco7Q7KahcLlNWQUQzKtudRsCN94WCEoRs
BpEbNM14byi5uPHhVhbHdgJxBONI6KItojWkEnIp7XLs5c0dmLGvhQfpj4CykK2O3YMaq/vbC7z2
YCzwg8HFSaniMfULuexOmWXcycxsBaVrgK6aOKGxJx+YJjvctrjYUh57MHAktCTUUFhcZSmS6iv9
YNb5sYwkeEj1IbvX+sR0VCmaHpNG22pYL7zauz0qwczHSDz/zHVcfkJkIk3NE/PiaDDhp9I8DSnw
l8aP26tagrnezcDeyezmXPIF63dpxlBrM6FxiJmI2RRkGLUHmHFhe4+KwpmMXvndjEn8uevhppTG
0Xj0JHVw5azvH8bQSzdSwcU5mn8NYCFQlYgNEfUsS8NWQb8ylOX6KKhjvZem8C0zolddg3zF8lP1
XvCg9rq9Ayv7zHMLKoCOGPu8rFhkae0j/qjUR4UTzPCxEECNG/SEOVOwcYSWWP735fECUiVGQIB3
ZLHZap4qsDTLKDUFUmzs0fPxwN62DLBacSgQ5Id6DLdpXVVfgzzuzJ0gIc5h54rg//aQXv3W1p3w
HLdjZdppO1WQxSJprcB8nuTVroL7iyntLBMDmwnjYqPusmxGvf96tLOUWQ2W9/YqJu15N4zSrI+V
lBS9HftReecbU+rmuYEaYd31Av0JP9vXrZ4fYmEQfwJ5bGQ7aEthL5QR1Hei0D5EIfLQqgdddVd4
1cbnXCZQ779y7qPMrGhUbJbfM46nYAwyoz4a8HpAfBFVz7XgAw4bksnxzaTcC3WbOJoeWLR5dKT+
EFnc+NDvt+bDM8OPmJNk6hnvU7SkVpe3Kh892Dwphh0nL0ayMZU9zXflYZoHhD1jIM/Kw/oL99tr
9wFgw3ZfgQ1t7Gwc/F995ykAzPqmJDKTuvJspqPmVJoWPUDKkvn0S8yxIAcdoAE2g0DPfoXj0DVO
BiE9eULnK6/w6BJqiYo3TbtkaL0avrBBfP3XqyOBG4KDT6GCOcOTL1dZhdOox/3YHHNZyndZVUuM
JZM6dJq1WeaeA+3ljvKuEB/jgel+LHa0LeckVRSxBQu56/mJjKJBHaEEaHmmm/ue9zYYORBKIRjv
KqXlIsjTd7SYo40DNhta/hC8BQQuM4E4NFSXi/bzKiwEjfOVG4OFZE746ulJfJf1IaWeCO3YqP63
x/X9MFGQZtZ1lkZGF/nSolGrWhWrU3PUpwImbIOwq5lUWP1hRN5xzvoDULjm/va3XQRK/9coOEeS
Ax0miGUdIux8VD8jqTmizFk90zYMoTXKctco23FHNFgfWilQD8E4Bo436dn/Yp5wm3s8z6cukREi
FEpp2/K59QIVZlVL+++ILUhIZqh/4rRO73VVqJ24q2SH2uwW2mTZkJ1XTzuFWI0XcUajL9I+TaTd
bXpCd9TFOnxJ9BpJJFWEr9Yc9EMIo+JOGcJxN7R56/hE7/u6KQWHMOezAvDHaUq5dPOs978aXbPV
nVuEPu+/jUwdFCqQPZn67OVxENuB0SypL46+T+XBbJji6FTDITuR7JLC3bNJI+1TkVjKRgR7/VLy
RlIQZqyWubcr5jp6SUVHa7A6doj7DXbl1wx7WoLeigdP5eJvHIHrgIt5IIglKYRR1OZTXK5zMtqg
j5gjOeYAIJ4TlZkvVa9Hx9QKpjviQgu/3j7y8z+4uNmMWeAZ3+U1IBS9NBj6URBNoVUdBTma9sJ8
8Kh9b3XLVpc1F4+otVC3XQ4/07TpgaH59bEdPD11GqlTqtihbFUIn0IvmYj0BE/pp40scsUszXDo
2mfiKdhkFruphxMYwHlx8vhD0oChAf5OBXh8/GYjxVo5n4RR2nw6gRteiSQbhWRVZJP1sUQkrkk0
x9CbnY6IbQteqzDyQ51tsQGsRLEEJVQYaMIwpEbx5PLTFX2VxV3bdkc8k/XV15Kvg57kuyJJNTfQ
EIyzBiVxOsJWO0bHzKEeRmM0VDVkKDtvi3px5SChh8KQMqk0/no5PTlEeeHV0FAfGedVPweDP+2T
rt6qxq94aEqDcHOimAxCcjn0XdBgKMNQ7o6xmp5by9vHhuiOAuxE031eQSlmKK+9GmxE6CvniKoR
k8ogPNntpWMepCnLjL7qjpXfdnYAIEdq0h9iHdyV6t3t+7gSLjMaMfOWoQvFW7vkQExzsvDa07qj
KDXhi+IJrX6XClFnOVHjRWc9arPPsWcWlh0o+GlXLGpwo01Vpn8UX433vZgbdswzdvaLcPhE8ft7
GdfSHTFufV/FgvSpU5Bovf2r1zYIjU5KqojzzOMJl0fRBx/WDoXfHxumYnrN6kCddD+VoSycokoO
t42t3DUqnbM+BjH5XM67NFbovZJW2fxODVXnjNVk2EmS/Gl8+UfQNW5dAMpUm624b80qFFGMozJH
opHxX1qNWr012iLsj5WuvdTp01T+7pJD7BGHNDsNUYvbi1w56PisueT2PvG3TArNPiqEocn7Y93p
d4NvQC36JYOXtYh3lpIdsj8einO3TS7bT/MjS6Pi/b2jCUvZ73KJ5sjETywm/dGYTLhv0tG87xId
2RPIcg+NKnYHyGjzOz8cYzfVzG/Emc1OotZpp1Zw0EZzaw585VjNjyBubv7PFXpeQvvCj9K6PyL9
FD3Cj9ocRirTBxnHcC8k09YEz5o9CF0BdXD/eBPnM/AB1DG1gyS0PPNHSZ3cHJS8zc376Sv5N2LR
5t/vDOhGohlKcjPwbHGg0sZqdOQQh2PrR99LSjjW9LfQxjdfLzdg0u9EVItHntobmFSaUGT8SwLG
iEcoEq2wPY66PL7Cp/nW1tF3sewKV4ym6dGXE8sNKsV4ZU4ld5K+rs6IesU7QwxD5KNDLUrtscj+
01t9LJlZsIqXmoXtPSq4dhB5sh3l8XCAPUXe91QdNm78sl/DyeSNo0k3TxaQhSzjhzoXDLOq4/4Y
qUYE44DQJvekDuaL7yv7uOuiOz9tquckNP27wICgWZJBnfd6RqYbpsa+CJQBuktdcRu6JoeqjKx9
a2nNXd5lI/ppUoM2ne7ZYmJ+DtJIcAOrJc9hks1J8UJuXCQPYdeBPu2aLR6Mla+DBjm9FpPoC7zF
EsM7MM9lVWnTH8sYTTeAReFL1NX+a0jPbdf3XZXaQa28MVo8Os2k9PvMGIedPFaR27X9tGtH4KFD
3TUPUGh7DyYOyqlocB0szdcP2ah5diaGCNIppbiL2lzdOMjXLz+/fybunkk28FlzCP3h1lSiHLee
pvVHbyo8xleFApYmJEVve6fru4kVAkgefdwiLPiXVkxmysU4wxeojdC4WSxNT76c9/vEEDvXGFp5
Y1XX/p5yPACXuUZIOLOcD5L0WqmnKRiOetrJTmwa/RMEVpOtBkq3M+I8cJvGzJE50LZoGNcswzZF
FQUYOfiyRVwXd3AkewVeqB4K7xDK/ls0QdnadxoM0KI8PjWNcijqYaueff3k0HBR5gFhajcyA9+X
O6ynrS6YfTUdu+ZABObCEDQ8a3r9IAmHsXDqLRa0uWhw6ZVme/CTvBciNXP++4dzY9BUGrMonI59
0R/kMLQVCck+/7mUVGfKtug9VldHBwQZJUIUXrlLa2M7b7jWTkfYHVq3skpwHJagcNM1y5ZG4yQA
oHTHcq466fq0cZpWTi+FdAaR5uyaMuJirQO1GcCI7G0v78fhPgqOXfXD/J+MkGUx6g3B1BLG1xRK
kmcjjJmV1PyopdQNkx+9/l+Autntu7jy5ViNBQUZBPngGhaBAoNrhtSL9XRk3CeozmJ00to3MR4d
GMJuW1pJcmacJ4th92d8rnz52YLBE3QxscajX5G7KOCNd2HgRrFTU4RQneZr0yR2JQOM1NwN0/M9
W5zPWfYbSDinZp4TvDTteXnXyP40Hem0dg5luqZ3eIPMPadFe7SGoLQFLaQ4pwWpOxoQJAVlF26k
Hssu5fz0wY9EKUxnD4itF34vUdtqqA1+RSa7ylfvlcqHq9uya9oOCOXbS177rh9tLSJrv24Ds1Sx
1YaTqyb2RFVHetCSwOGN2fiyK16ONJkyEbVN7sOS4nGSBnkYclU8Und5ogFg9sR1Gv+tQPrXfJOL
aiOivq7kUFfBt80Qb7Z0Ca6i9j7kcTlKx1BL7gWyhleEp0O7yIQtsOb1NmIJiRlEWoFr8OkuD45e
BEVd9550rKGylZ/N8k+nP4gN3azR39jFtUXhrKkZEtXRyllErHKlVIaVhPIRncPmMavMAPEbQdm3
RSN8v304rp951Gb+71NIm+FKl7kppcrwtVE5Rl1W7Oj2tM4wmVsLunaU4MyorRPwzZd+ORUyGFmW
ir0oH9tOfZHR3hAryw7RvK+SLYWT+TNc3m9M4VKY0yLLAg58+ZnILHR9DA35CIvaJ0V0JfEJkZW9
P4oHiBYOFVUbpt03SlLvMJOPVme+H1ANs/gdJV5QIpdW1TaeJORs9RMjTrsymxwlkbMD0N7CxuP+
4qrPor6ooOldcp96vk6cER+0AgbK8F6RUYFIqqR6UKVufBgr7dftj3zV75p/HqXOudDKU3VF/2a2
ErykTCKdfFN67AX9qWq8l1gv7dz6IoeA/8zJ1ev2zquTmfsrVZ805aGWTPLAs7zp/edPsNwsYmJ6
wQjgURRdOKReGHoLZLpxkr8Mom2Yoa1/t5wpcGQ0udpf4W+pd6xPRnt3exeWF5gRmhm1w34zUkdD
bXGBWz2W6yqKrdPUZbsx+EYL0xHyT8b0OmwN51617ha2lj2HcoKKsZ2wpZRu+8X7W50HlONdRGBn
IpENB790uu/GCNI58nNLU1mEeAOYiDSLGowp+q7OXxqkugWaawhE+Pk39fPtbVze5aW1+e8fAjxF
6vxClVvrlOl/UR23aarRu/0+V3tvG1p6wdkQhSwGRkGQAVlYHBOp0kchAYN8SvQRgL9vy8EPq92K
etaWA7nHLArEzmHmcjl670eWIoXeyZDd2AKG7qTB4yb50eqBgJ5ixnSR8UIEd2kG5je1TwzMTKFd
Pk93DQQzqRPdxXaXOFs0r2s7By8wZR+LkSl9WfIRoxYYhBB5Jy+qoB93peyXkm74lOXDwdfRqAgr
TKiCq4fV+XJB8kThRix84aTpae32Wi7YSi9v4XmXDGDmuxl4SiAgwBJF+EszTZSocRskwsl7qz5J
r6q0NzWHSV/fHsf9g/5Z63Yw2E1bpc+17wVNHYX4eQp9xvNf2mUMqhJQtxNOYvUUBQEABw0l9h+0
OTrEU1XPlQtXTbeg/dcuamYdxVGTeRMWLhMK8hch1ArFP8PVYXfTH6uBGqv9ZUjfCEk3rte116De
TsQ0T/bLM5b5coVl1EXg0qbg3Gf/DaH0arZHMW7djIwQ7Izbb9XAryoizINKc9zN/5tSHrOZlwbb
KqirieDsrOKf0vpn68TimdjaDnu0AqanRvvd54ndtp9rQ6P4WNmh0Dy2jXwIOwjJvnXK0UBPO7W4
MBW1aHWDVXRl8yUiIQtI1BysLIHdqL3rnhX24dn0nuLC38uhBsDiv8L7RmHKve3blioUnGtEDrma
nDAq64A8Ljej02B+9QolPGfdS5R99/q3aXwatc729HrXS5zoPyVDApM9JU6e/c6qM2MRqvq1KxS7
0RiaBuNjN7Fil/5WV/b6ZtMT4dyDop/zs2XlRwSLMI6pEp2lMIbzgjkJOxk8a+PRekd9XUQBJM5k
gRqdpRmvpC9Cpmn0JubOy/isyVxmJjwSMb5P0tApJHyj8KnJy/u2EF3jqwctuB65MtTtupK7qZ/a
RvJVTFNH0F0Pmvox2jcVAoFghtpQc9Nw614ug0q+FjMMGg/RjORCPO3yawEZ8IxgFONzGzh19qLm
1b4kTur1X63c33mpZSv3tw/IymFEEIAsY5bX4c4s/E+QyVIyoSN0rqyHoHqV2k+h/9DUT8OmFslV
Ms7iEL+m1MeAJ4tbUuMFflqmpeihfpJ3e1BtwPMQgWGlvayhzV2dAf5wDD03Hr9IXnYsh+6fF8ve
UpSb2cOgz1862zaMjaL3Su0kCJYTjuMOWseErEqSk4P5z7ccUDCFONRBQLASfl5+Sl8f40o2Q96t
TGv2YSoE9jho8pOXS4BK1VpFhlCpNw779decjc6d5LlTTghwaZQh8SkNzVg4hUyLOKMa9KaTWb6E
zEw3IppU105Dlvbl9hm69vBwls2sFbAc4NaWN0zK9U4q5EE4TRV8fU5WhJpOC1s3Kzx8Xnt2PXqW
ZBehWIs7URDTrWrrytECnQ8ik/kfaLmukMJUtFJV6id+gecHuT0kMnPlUhc8ZXLaI4rARe2SNINJ
xrTsLI2/pKle3RHKygetKcyNF+86LIJKkHCS7hOFefAml18B0AANX1NMzoE4SLtMQGMVmyl6tu1W
/LBiivoS3d73jjZA9EtTWW+GQxVY8bkeFIVRRyA1QwWOuBxGY+NsLVUgeEogCKMHxPQOZGEYvbSF
4F2vhG2UngvqBE2iuGZZ215QOd2jTqyC35CHN+7xE06kG92sMu4QqqHWvDcQQa6qYT+m5a86Qyhn
465d9R75aRy92YHBCAHR3GLHJaVLgqBJ07PoWTQ9eOqlQzemrlc8y/EPqWodQ9srk00LsDEek1T4
5y/OMNBM7oNzo7yxrDvMDHiNPMP/PfFBzSA5sWalg8Pta3Z1uemMM/ts8RnmbtYSseGr7TzMIWTE
NepDoMpOWz9bQ+S02jkbuv1tY9eB6cLawn9pqtC2PkRM58ns7s2yt0Xvvhjct+gYJiOly5OsbEWK
10H4bJOm35wg8RGXXKOEY3VnDVV+rmfMZiB1+S6Ss+e2K35WM7qZxyp8jLqwZUo+HV1lrKMH0OAN
4sxW7hZeJPwMMkRRbm/F2r5D2ESDSiTtxcNcnnu/U8Zm7Mb8DOaPUxQawf3UUBXv4+hH0CflblLH
ZKtwK/OPXkQtbAXpCNV+BjoJ0hdGKzPS677W83PWG42j1ap8D16ssMs+hfOoqv070/d5vQRBcPU4
9R7pVn7PJaO871HZ/Xt7B67rOvOvoYzC40I8fcX0Ipp9b9SFnJ+1F+NOeYwKykp2Zw9/FWeI7fA+
Z4p2L21iCuczdrUJLB48AQVRaPAud74Qh1gxShVBqSm/KyWYWZ+rEbFIxhMtCdU0/aG19kngltpG
z3v1k8/5EbhZhsqXkwRWOMKFO/nFWWybt7od4W2Hu96RtUk9RJlo2Ho/Zb9ub/KVK2ePLR6MOWig
1b70YRoIWUWYpvwcVqG6F5RIgKmoFRhiN7YAuVeR92wKDMwMrCezXgZ9+jTWM8i6OBveD0V+0623
20u5CggW//7Cd0hCoOlwqxVnGdzxl6hxGP+oSsDWBw7KbVPzPVgcEVizZwQbWSYNnnmpH6pECV0x
RkuN4hz/Le6LT3Fsm27ZonAXqP+flhZPbS9VWgBCtDhr1tkw7/MOvQlnqD+PL4LmAgG4va6VE3ix
Lv1yXaE86X0yr0tNXuDolrTn4Kefvm4WIFY+Fez49FDmF33+70s7ZTRFsQY2/izTvoRGrf9bEjGJ
/oucIEk+lBv56MrJuzC3uNGmJYwEgZibzJ9K9NpKn25v29pxoJUBUQ2DrgRhyuVyLME0s7DkIyVy
xTDVqz4+xN5fr7yXSkenDwBRxMaxuI49KGuQzpNhUt5jjGJhMs79rvFRAzrXoz0Vx7AEAmsPTxSb
/3iv4ENy8z7SbWaCb690bSdhDQFxNYMmraVZmaKlyBh6cTazx0Dwd6qyhZbcsjD//cPVqgOxiDMT
C10zCbs09nOQgRTxb69j7QDy1DP2wXgo0dvCVxAtiQlIJ66Vv5NeE/VeYXo6vovGQ7vFhDOf5aWv
AD88q5ASP1GSulwQwuQjQ0N5efb1fWAepeQZCgR7MDbe7rV9+2hmcSA6T67y+v9wdl27cSvB8osI
MIdXho3SLiWtnF4IOTEP05BD8utvjS5wz+4ssYTvMWwDPoCak3p6uqurOm4GG4GSQ6LuHk/ZkgHA
oIBlAtoMmB8+pVcLM1JzqvHgQZeL3XlK+UzWY30+FcJU4QSpKKXhFYmeDcEtFASwb+Sp2rPVHyzb
7XXX3DM/R4ivWRs5DRV1BzzRGIw7p3tPEz0Ahit3mdf2vqFsUFYp+5X9vrB4N18keg6wUJXdaKHA
IdGdnMt8L4Lg7u8g/3M9AHkyztPOKbVwssSyUSyhNwef0p3HTWa/F+wJXNmPF3DBud9YEK6SrOwp
EJqwoLHJk4e/pn1MEc8qGaQ812TLFsIKtCniWQ6ImMK7U4TNIptFU5c1PfcalTzkGlGO77JihxbG
NQDAkilsSsDswIYH4kMhl8TMAZFj0tHzzBRPR2U0Q+Jh2j6eu4V9AB5VHolr2Pt3NWvYnUA0T+m5
jLAhS7C55fmHVU2HBv0dj03dpxV4xtQB6BFtyADKi74pYx1crNrTc0KTo9KB6RubX3/TrDcr52SZ
2SZXTC8CowrIo4BfjDaPP+B+rIAVITsP6BpKzKACuV07HcLQhBhNd8aHeHb0p1AvkeSPWrcyp/cL
h3cz9GrANoAcDjKlt3b6PkmzAlitsyIVHlqW3AqYGKlaY9O/d/UKHsmI5nGmoOwgNr9RkPyqBMoH
Z6JnLlMuVbYHVGrSHLeCZmSj7x/P3oI5ZMC40BTKsCDIE55QaOfWKMs1ioDa/CJB4xrc5p0n95fW
m0FovOKf7s80usb/s3ZXiR2jcU7Q/XVu/sYvnQ4Sns37UKwSxPIlv3XMt2aE61KhU9XGykTPJvk1
ZQOQQ8e2+a5Yz0PkpylCjUhHI/LvxzO5sA+BtPu8pJFfQ1X7dn+wqhsdCcItZ7D3+9Zr/5S9PzZw
H7ZhVFcGBCdlALHf5xkMqNvJA5eoC/a/beWvMbIu7PMbM8KOiPKiLdsYZtK48vThyHNRUb1ymBY2
AmDZcEx4MqO2Ib7jlKKs66mK6Lmo92raoTUaCdAIDFrNS2TVL48nbmFlAP7F6xge3kL6R5g4OiDP
a6esP08Z+Q3sL1BdndvOUEqCbuFjUwuBLhDLNtKA6K93eHbidhfQSTaZHqv9OdnHp3o//JIP7SXe
0kP+RP9G34aVeVzIQN3aE7ySXEbSmMlKf6YbukfkcdH3daAFxh5YqMdDW9gXNyPjs3wVUAGNmNVU
k2FJf3fi5ufs5D/G+N/xKMgecYJVCEhwvIHIR9obaLBCGNOfWfaMZhxDi99aI5Ckg9n+NRnIA2KU
HB0FEjel52jVK4l3j8d516SJuAWpWyTXNNyfgJ4LA53lCNJE6MA8O3bhovOCyZqbxEcVUrhGCBqT
uSBeC6qGBEpbIUUOrnae1hDrC2755hsEZ6KqVQShnaHHLYBULX3qteLJpt2uaxtXtubvs7yWTFta
XqAUkEwDKgcXgeAzq17tAObHIVGnXTL9IZAwqteaPxZ367URHlFf7aGBWEZi52N/LhgkLgqvVbzR
mF1bftXGLQRGW/Nr+vZ4OZcOP16dfE8BEHYXpFcqMGilApNUTz2tOetkM5KvkbFWXlm0w5k8PrOR
ILC/HdpsOgnoe7T+nGbOB4Meup1IP8vs66SvSTEt+hi0Ef2fKcHH9LNVsKTT+3O9QVhAfWq7dbsB
i1vPXBDrgBylpf74vVs7GHx1hGsVzLNcdAJYIKCBhC0yD5kyyzWG6GTVU5o/054ETZW6KOX4wNME
4IRxKb5BGaJNzcZ3mXQrANP7Rx2O5tUXCPtH6sYWyqn4gmJow0yl70ayto6L5+DKhLCOfWY7jABS
dUbrQ9ApaM2BqsiaINldt82nj7myIixh2TdTmkuwou3SH13j1r9/JoqbggLd0xsXXLfDcdgVSB8j
i/oNJfluV/+pfkJnDwRRZeZ2qAGPXvZnFYeyNsHCdaJFSQpFOGytSSX+oAQWW5vf5d0LwkNQWaCb
Ea0ftwdFmWfHqjSYyFRXz13HHRO/3f9Sxw0aP7OPfK++/j88wJVBwZ+nWq+Q1ORjOhT7cSN7bK2D
/b7qx6+MKxOCu+5ZKo8ZwjNcGfqlaJ7T2O1tL028moIjXNsbhXkgqadPzZ4ACZbbxlMMQXpj7Pbo
fHdrfXB1aXINDW7jH9nFuFrbzbcJ0U/RIJ5jNobfBDUF02v8Yr4o+XuXWu5ohlOrrrwoFh6E6CDC
QxqpKgBWIAB0u8BJl/cdmGWGc09f5QnAGCd9jlKO0FKf5/GVIHE/IwdYyt22NeTdmNSa/+8rjviB
d/kD+y6L1GZmUctow5vZWWIt2l22ncpcrf2lr2m6LvkKQHPQYghqZ1Q0hZGSDjTMuaMwRClIsyC1
/nNu1lpGlyIBtHxzeR24Pizm7WxqOUTMVSsbz83cBJn8ZKnBSMNxjPx6DNYaMhaeGGj3hXPnjzSU
1AT/Wjq9BJaycjxL+eCxJNsa4L+CR28oOQ6Z5TZ5vpXXZJ2X3gLXRgWP20oowxdlPuK19ifJN5YF
TNU3s9rj4fZ4W3zWOYQLDEEleNM5mhDQT2G92NA4VWXCklWB9zjtPGK3O7CBXGqV+lH+UyffCXWb
tDunXbXJdHtrKt/r9APcMD/M1N7Ok+SaLTS7lcKrtWjTsN9O/0abEuC5ci2yXwgogBFHMgBIHE7W
JXysYiRJjmr5eC7lXV/55jc0UcVj4EyFVxY/aVD+Sp1N8ofYwRj9QqPMsPKU4T9fnKxr+4KfBhXt
2AF0hr2QqfvGkt7ssVqLKPjmvbMBqkj0HEIf4i44s9pUAadwM55nXAJR1P+wtZNp0OeyOiegjIV8
plf1fwGXD6zZWJvghXAGb2agjNHriBzuXVWsN3odkn7Tuegd5oH7aCePAGsYkhZdpHT4KWvTicVU
AjGL2gSJDKLC3srAUaiwlXlYOOOcPhBwca5fBkzM7RkfJLx6aJnhS3T5e1P9kZ0+RPO4xyTP6X/I
zlqDxILfAtoRVXrURpD2EV/fnR0ZOqPDhNJj7SnxuNNrCLczDwr07pwEJVAqgPZN9Uepf20b59x+
9HF0AC36Gkvc0h4H3BtsHrwqidW4HbhNwBIXg4XyTMk5G09zn7iqdrSGrW0FEwU/ubOt2XQEUQHU
lHNXTjeyeaLKH2LEK7t96dZCNxFwI6ihm/ANgusb0DUc9/I0nbvq2NeIrWofHAszgJcnFd2oz7P9
zYpXuJ8XjXL9HQegGJTQRdhvJM1QFqTlfK6tOhghQ570u6ZxZahOot3bL20kGFUwooF2WAMbjuWs
JeQWQAtowAAkDJUlzr0j5vHNtBpbsMrN5yb7WvXsqfvAFB3RvN14DWvcJKo9SfZqyHFRF3pVcd+5
Svx7IOR3kv987J7vHY4K2hEQjiONi+Yd8d1ta1M/96o8n/sRcFqzmfcO+KDcx0bud9ytEWHHKTkx
EsuY53NBD1BIKGtUuAIW+f9uBVh13grHOePEjkLomxhaS1v5zCVOKkt1i9L9WwyXx1aWJswGawMg
3IA7IeEvnJ6MWcyQGvlsTtORgcLb1Ur75bGNhSc72MFwa+K9CfU9tHHdGpFaQChLSuVz0h+icWcq
h1R6ptkJfO2o5Gq+5kDERW9XjuPS0BzOwwknBbCH2Dim1pmaWhGsxmY7uWyeQJQAoLj3eHBLmwFc
rTI2ODIDCNZux5bkllHAM8nnCj+/BdEI4HtvsmN+1EkaPDa1OKArU0KQMzukkEFaJJ/BexEM03Ne
rRHBrlng//8qt2JHSaw1jQ4L8gRoYQNKN61Yie3vLw6uGM7hPqhcYc8JtZYkS1WrNUqZY2JyyOjI
zXOlrDVy3/XjQnoZVrgIGhoAcISE6zCthrKvLZweAiYgz8GbqHe1g+qTA2jjftQrm+B+3tBACuJJ
UFajHwKUFrfzZiXdoGBQ6jnWJ5+222Kw/cdrfz9r+NGIM5DRBNriTlMeoilSl3WFdpZnYPWKNmDo
8CuBz3ps5n43I5LiHCQoeOMGEwsQY4sUbQUGv/NUQydb3lN0N83GIc3X8LQLhuALOAMVEt1c0FCY
MQli5yxX9DOhzSYz07CO7L9ah14SWn59PKaFxcEjDk2q4Mv7pFe+NYX3Gylnkltn3JRuAoFGONLH
FhZ2GwBswESjfMhJCUUBBjrpBplpBc0f4PTKJ9pML12kwGszx+1ABYUmEOnDSBkQF+OzU6JQ8fgD
7mcT6BR4ILS7cF8kVuBStEFC5S91zgm42yBd0LTPZosUXrqC/12xI9bexgnkcMmQOGcpybwozSCH
OruqA/6hn48HdB/N8gGB3QiziXK6GF2Ok6y205A759p5ntQDEgVupBivPfmAzMs+HbTXx/bu+335
9uAPcDRpoEdMFMWqTIPkraRLZyOhupuru045yBULW1t2+3LwqkT2WsfXo2dnfgH83+2k3zXTEMh0
rgwI7apSrYpdefusuf0gvhRXrtixqWoVsi2d1ZemcKVvBnX3EfXiCzmA4OxZ2jyegIUJB5oLpIao
whsAOwlxgBZH4Lmy1SS0KsmfpY+813at1ARpNKGdCxC8VSj33V6CIXQ0IiRA6AghSaFGaBssjtS4
MdEp9uZMJQXdH1LOgyX9ZSz+1/PxaYv7NDyNsKH4ZF9NJm37FtIrzDz1tjEd0q57t0G0C6hka20y
QytWJpM7r5u1gzlAWlHnh89GrwZ35lfm2lpDDbc1rBM4b+rePtXmdmiHN92Mvpgg4V+xdpdwgVOD
9A2vgXI4q8i6FNe1TjtlsE+99c20vg5NfDRal1oQoMqQutLBA96vTej9CGETsRVOKOprWMfbERZt
VCEdk9undphNv2poiNhy2w4REs8FuFkMB01mj3fo/RHl48Sh4A1mqC3doV5yotR9Tu1T0xJo/DWg
hbLMblvFsrIDtuOo9VH2lOQS3eYV+V4h5eClDlgUjWQ23yqn+QF+6BBopOgcmXPhN0PWrQRod5c0
mFZAO4h0Hs9e3kFmLCY5KYj97VMmUXQDz5oX9+XXuizfVqaCR3q3GwyGOPcrkmyIb8SpKCVl0OMi
dk7mM8b7BUptM3FBE2bQd7TEuOmb9heU6AyX6VrG4+4yxRA1tFJyemGob4n3dtc6ejL0tXOSsoJt
lBaNi+j6s1dixPsGBZjBUxrhId4NmE4hY2k4Mei3C905WTJUJaa4x10DTl/nm6XO3c+GlnDSE4ud
bzO4mRq3j9I8diX4mnozTiyz/T5NrGKXzNWwLVubran5LE2DYePZCx4woLvFvI8ddzJIzll0aucY
DFcWIJuJOrHtyjovmAFHEO9LAGgYhQ5hGswKPBSdGqHJ3KL1cUbwDxKkNgeupo9q15w5l7k12YGe
M+OkaIBKE7OOPcrKPpDszArqXi0Cp8zZSsB753M4fRE6NXh2EZoVYsDTNWOdy1lenktVLV70NFG2
MYSHXqJY6bwkRa8jOoMiF6K8E/qywIzxeGLuDtqneajegIMZbMh305/0qdzXEAyUrRJK7YOcBvkc
geW6aP4ZDgmZTE7WroPqC39afImufPnUpEUGpFUSOnPHfhclAvwhVdrd1BUy2meS/uPx0O4fyzDI
J5e3DfBnq3AT5yYx+iKN09DsfunjhSmFP6K1C0JL6gzAQLOJJE/S/1GuDaIR6FEHyQrodzVQSop1
2TgZ2rTJ7TQkmt7u1EaNN+1M9SA3O4iETkRZ2UB38YZgT7iRWYWNimc7RmkdG/baSK85mkAM5GhB
5bfWu/D51L/xl7CGqAagZ/R2gN2AX2dXi9hRiMV0yESH0KDeDDsnABG8r/jorPMLX3GlIPckb8NQ
FP2u/irDXvEM4rE1WPTdpYnog8c7CGfRlWsbwpglJetojwbpEKycW4nkkFACX+ysGz+bqPiZJ7G9
EhnwW1gYNkI6Cx3HwC7w3Xs7bLXXdanpiyLU0idlBm/iHL5P3bh2Md9B5TCuazNCuKM0nT5AkboI
kyTeoivMIvFRidNtlQcgv/cKVL97zd7VyhqT2p0XEgwLUQgI0ovRyqU8lEnuG+MxK87NeJKVEDUo
lxQnM6tXbvilJbweqrCRmJRTHYezCNvpJDngkN4hiyzVmzZZq9ktrB0y2iACRUrfwuNVmFRLqrNB
TdUy1Fsk1Id0W6ZftJKdZnWNw3/B43AiOmg1gkgIMZZIUmG3mUNnNYdyWGV5JTU8zGM6ek6yycps
pygeQTeRkaEpbsXV8Q1/uz+BYgZO65N4BHGTsH6srVKVWTMoezr6oxm9aXY7pO2djZoEtNwrBYQj
5a2SFjtT0v3Hxu/n99a2sJJOQUfImimwPb4lFmQ9ya7sY2/6+tjM4uTiActPCDQ3ZFlw5ySrqJ3l
TRWC0rkDNWTVxdsxesqcIzLGyImCKSE0pF+PrX4+xO9n9j+r/ORcObxpSkHRBVHGcICDy9/bN+Nn
/pKdh6MORjrING6Bqn6qNvIRrbvn6ak+ZUGxnUP5VX2dtnRj7NeO6r2/59P9fx/0OU1XH1Ty1AHt
uypUqORL4OUxRt0r270iE5fOrRex/vvjObh3DrcWhdipTaASK8+Y+KF7iWW4eXDzdZsm9VN2igET
7deIyu6CEkRpwKLgEPGEPWhAbuecljUZELFUIbiBvEGRINil7kqyUu9asoLLA79wpyETyJ8GVxPp
dI3tNNVch1rkIsqSfqzid+6zWTzcxH4FsyrSWYAw3pqIIN6C53rShFIE9iQUIQafOVCY0LROC2iD
f+vGXParsQAJsTaWX9HvU3pdbNX7x0u4cEZR0eSyb+BW5I+q2w8hU5QiajHqMNUZ3mvxhjQH9JJw
NdkVSwuziuwA6segk0ad3BbWrqpRqEVarg6rfgIN7xi2wKFlaBx5PCD+wcKxxNsJSGHcx0h5iD0i
jl7mxjyUTWiTYtg0iSx74DptNo+tLOx8NJyiKAveOuQERStdMjd5m05NiLL1xojYAVQVL9lRSqfv
imR/TMW8beLvj23elyERZFwb5R91tS8TiHD1ld014SRV+zz70rTIirUH6Di4pB1dCzyE+rAfa49I
0nvcpuFj+0sLyEWVZLxMwTos9iMOqjUm5aA0YUSNTT9Sbxj6gErVyq2xaIbnWJAaR9FKvLGiGTkt
p9abMJFQ0G2As5OovZlq8/fj4Sy4SyCX/7Mj3E52khoMeIcmNKy92rRohr8opHX7p6o4oy9/pZGO
/zRxW9qcao43p6LfTVi7uO/LPDHaNhw7Ql/0KjO/9FUODSpV756GSq2DTMnWSO6W3AxAE3hw8E7B
e/ooq0CqtdHLNjSyZCdTHG7oiym/kFvNtVewc+F91c9kKxXpP789wIJtoqwKgBIqnyJiQAFEwa7B
ihTORqUGxL4MjV35I8lfDDS0ptS2IB2DSujjJb0/+7w4oMIo3iHIofCtdXVAcoAQykLqunCyWiAm
lCL50plm9vLYykK8gawJ3sVopQLYC5iAWzOkKWUpLXUMrpzyXZdM5sFonNTXJCMGFY/cvVYNG79k
Uo/+bbOXNjnev7uVj+B36+2GwkcgPwSSaq7BIDIQmblN80JxulBrG9UFZy9ybq3zoYx6vJ8nIBut
gfOHREbpVUVfBUUM+lDQvf9zAydPISE7idc0ajOAbN1ORtVRmSdNurBHJiIAeITu5qxsto+Hu7Sy
11aESGOwWxStUiQXoZDFArxZQLo2dTR4bOX+kPKx4OKFBCGKTWKPXIRu7i4tMadK3xw1iIyAysn8
lanJNo5jw0vMfgXic+/rYBCEGDAJvDTOy+3kqU1aapIDg4Y8OVslUX6pkH5Gy3prrXhV/pOE7QLm
MBQDVQCXOBrh1hIynBZaGFsadu3vYfyi9R9N+d5GKz51YQJvrPDXyNUBJMj8jlpT0RCpO0gKg6HQ
TRorAsthqbpEz9EWQqw1whpxbyAcQVEYpSXcxxCjEzN4U4uOP6c32hC4GebVddMiQZ6scfvf+VLR
jDA2ldZkHhsbgHa7AxcUyJBKv2B/ogFcGt2LlfyZpm6PTpfqH/eIaFeIRmdWjwVSxW3omF9YtqXT
+5h9ebzvxWjm0wSfQ0SiKDWIDi3WURkuurgLrfyH2pVuCzjpQLQA7SyQKkR3jW64M8Dsj61+sj9f
70luFp4DYBXOcYCU9+1uaeayretogrvWN9k5fVe/m5f0eThET+Sv5cWHChkj3bW8bl/Eh2xccSni
XgXvNeeIQIUcySJe1rm1PhGzj6IIZRWIRRu/CEv2mW36jWL4pu6shE53yHPRmHD910WiJmWs0NAp
kETayGAKaNyOTGg7G3Q0EMxSPh3GEd5pp5PRMgNJJV3i0b4FR6hhGVG6jRRn4N3rtVrsoqazbK/I
U3THmWkBFfR66OR5p5oFcD5abXaF18zD/PfxiolOBKMAABQrBVQjqiIiaxbelbFJi3kItWnIthLK
P9t8So5oQsp20dSStTtuYYn4wcZVi2QeEAzCkUvrCgJHRcFCdAaqz2lJpfduKq29mbIkgD5fB/dS
z0gsyqCl1/Ja8utaA4+vmQ0enneqV83qDkq2yDVKkrrPYAyhV7nacSNm5zAvnJDRRJc9oiy48tut
FEuTPoK6mIVZHzmuqVZHw2m77xDSbp8KLdPcEWnCoDGrdI+mHeXQ2vm8gsS6P8Ic/cXL64B/4ZYV
/DthRKurSmVhynR2QNrnJIFK4Zve1jRIpbE692n0bsXaSamHYeUgf5Yibw8yLyHB8yObjletCH4v
1KlAHV0bwyxWm3NbROPGULUJ5aNk9hCjyJtcQ0tgr0jDkzOX1QlKIskOMO86gI4z+8iKjJxyqqke
NFNAz1kYDAkMmfgaCP/dnJEyKJIGfrZurQNUthuwNg35CfSHzKOOHrl4EIFktooMz5SnV6jdOZtB
HuKdNJhvbdUMHho+AwnxoctKqrkGIdXKs3PhekA1FvS9oG7mMb4IwCNx3haJDJ2xxPnZV6ofTxLx
ki92le/sXA3HCGgsdYNA8A1f+PhYLhyTG9PCDYEicaID885CohonI4/eWlP5Njr5qRsOuYSU+2Nz
d/Ev3+4ovfO+d1TEdTHk62pw341yMYZKlnl2pfsQpMRa5x5UWd1Kop5Gq71UA7YSrwl/31UtRdvC
PtfJ0FutRcZwsCbF7Ro05syqD/2xXvooI8tTnciHlkru6l2+ZekG0kgeINNasQZ9XJr0z9cN2GjR
WSKGbk4mz0MztlhvyDChC1VGHACtVHfq/gJxsfKcug9xwIMJjwumF94YoQtBtjU5ndYNMw5YJqH2
GBnKzmid9t/3EWgeeY4G0qegjhb2EfQmSsfO7DE0S+NlSDbmrKNB8LfugPrlfWUPLUwfinBQSkKK
BiUxkdi4smKKIpI5hSltdmliuK39pZn2OhpzJghJK858MDrnDCVnL0HdGWOdnMStrF1n/SIAfpNV
MT0xFofvxkMVSQeuswZFF2GOp7GNjLpJ5zCOoKfq9GMH1lzAj9MJF/Hj0d8vJ8dLcjEXuAvcpXxy
rsJkp81ijczlHOaRAS0MBP9BVGnEf2xlIejAVQR3BO4bAOWRBLg1Uw0GkeK0VcI8HmhQFCnd17Je
ubWtsy2bJPVlQuEepNBxvIkbzfLRE2/5YNe1fWOYh61SRNZT7lRkEydl80yrQtlaMrO8pO1JBE7D
XntxQOS7EvAuxIVIlMC1QJoIqCVsk9vvHupisgc708IpLn1kLPQg8Xvnr967Zr0xQL82eZlLSxc0
GKkPgkXybebnrnXrtWTigqu7/RQhREVd3JKMEp9iHkyPbBI/bD+gvrNp1kIdFWO6vUIdFId15JtR
PkXVX9h9msNypmhEC3H9uWXQHBQ/2/zSDtGRePnb442xsNNhCy8+uHFQ3YrtDHNfybGpwBZFfE/q
L4oVtM4afOk+VsSAUOwCPAvbD+Cg20UEReqQdFmphW3+Dv6+TTZ1QcEKN1mTRrzrVMXB5VJoeNRy
vBSQhbeWUk1rbGpWWlh8N6WdFTTbKduSdoOcmnSYK4/tDMUt18imF84w8qCguEaBAHlzkdQyYyk2
aTobYWuYB4hl6Z5h5E7wzysFP8x1bTlKBzrIt0PTVJbqY97aIXSCW9/KofA0te3TTNNsJT+5sCew
75CMAFgYVEQixl5Xh0IdY9UOM0NKfcNKqa/3euk71aoC2MLMoeNUBmAfVG9oJxO2uqx1tEwyyw6l
RjchZaJCRyoes+3/Y+q4LwcFJRB0ohVL6jRaj5Idlp3W7gdEoSlukT77SiFp8vKPthD3cm0W4A2Q
RkF543aZLCmuizotnLBT5eolj+JK20iqPcJVoTlvlUr0bq2w6dAGBFQQbw0DOufWXIr2N7u2LAhG
4zw5kMtxoh+WxtzI2LK+dLV8Dqdmo6NP22wbN26jLf4pGCSUJeMVtLK4lng7w2uhig6VNdxkYh0k
c6SRQHp8vBQ5SS6aQfS9HZtrzP/8orp2jqIV4fVM8qRItUIZL8a3jG2H6MgUV9Zec/1DYt8eL+Ud
rYhgSwwDzKzVSqmDrVx6ksrvdvlnjn6YP1TylAJrSNHqAEK/UzW+qdNpxtvcX7HPL7e7sXJ1PqR2
HYRjwuWXpHajzcQYL36rugpvQAiwb11jnz1Prm5vvjy2d6cw8TneK3t8ha9iEWISK8Uijxd9W9A3
Y/aHHVRC6u1fSOt6ZMt200/83qWbCX9K+2LrmytOThPvPvET+H6/+oQBaT2zM9TxYsvfC/tMkRqp
yBBU2a4DD192tKBlw5T0DGSq31bfTfoxVUEykz0qVXh/HPPkT9UEZrnRxyOtqVvNryhq5J1xsqVo
19lICkphR5s9RVsUnsfetBaxiCfyf0eA8ByMysiwijdqRE0TxGPWeFETT/aiLf/V7rUN/zsBi/lm
VLfJYWWrcK9yt1PgRHE5wM/d6cbVk2PkhiqNlxHXou7XVZMFdjzpqctqmvmRNUG+bp7aFbPLO+bK
Ll/Oq+Uam5iaem6Olw7aU9Hgp4RtDKhx6VEIrpicK29LX5V6Gw/PvbNnUJ4AUX2qgmcYauzmtzKv
3NhgXho9S+S4Vj28e4d/LgV/j/FiBAcL335dYYNfeh6wFC2I2cz0d1GfjMIvbFfNUOZzASB220NU
rLV13YmTfNpFBQRVNmB2EV4JdiWdoYsQq2EkA7ptOheaAUcT0P7aJn7kTG4cF75WBFJ0bGtXVp7r
+pJ1vpISF1xXLpDMRwvVdxMIoUPNVnFA/E4QNgvEONB5hBQehMLFVNpgMmJGtd1f2vFUshICBq/Y
qyPIdvKBeNp0iWuXTU/G/rF7WdijCDLxZuXoR1yR4qxYDSnsThous/ylU6rtbG7BJgpqnzJArv6x
LTEFhhWALc4xjmgM3J2CJ3Oc0maxbg8XfTzXeuIO7EsubUz1abCPTuauaXrdvQ0+7aHOiPAP9zEA
B7crPugSMWZFGy5T3ldvI6KnAH0CycZydE9upSzQCqt5SbGYb2rMrEOBrNPKkBcuRohwoXTEpWfw
dBeGXOsFuIFTZ7i82onq9qA2lSt0R/4GlbRXrEVUn/l4cQ+BSxQNLAjaULUSrBUzMH+kNNklNydy
AqhSei0sKmXgm4hN0LXQ6jD22PFa3U5+TKPEJRP/7fRBOs3qkzTbzR/J1CYPOs3lIa+reoNWfdvr
adMf+9R+z9UEpHzqZHozWCl3Q1SDS9GBM8NrhgZaa3+0SldvpT5RNhIr0kCfgFLvIZCy0eXJQEod
At8lCFqaecXFL21k+DxkvjnlLkDKt4s9JnID/eycXYaCfDVUlPClnxZ7GZoTBKkf7+M7nAffWBwe
hP9QFLzbWIVN2VQkFbvoUeDo+6yK9o5SeSSp3Zr9HQqo4pXl16ljXoli2jSvtoGIb7f//QC0dgJq
gaLa5wdeefh66OPZkhp2aSBsPtrbvkk2Km7luvI1Nh/beU9SwE4S19R/yf1b1ZON3ZjuOH0jWRw+
no2lLY7aMroAkA5Ax6kQHKDpzxiAT2IXKfrR9L8m55zXbot3Q3WqiPvY1pIHgYYYkmx4TaL7RQis
J8soWUJ6dlFp9hP0XW5umYjB0rP5a4CWdxF7vbqWN14IfmDvP5vCbRq3o1pX6sAuWiT90uxthvbm
Glcoyl9Ft0U/pT/14yZVRjcis6/SNczEUsCLD/gs36P59Q5TN9eU9oVC2aXUj3q2b/ono3jOkdB8
VlA6GL2qhuBJfUSu19VnnzzPa0Rpiyt89QHC0Wr7stEnvtu0RAoMdI6OBtlEod5EW6gcnSyir8T4
C9HazYj5B11tb44eyTITy5xNymlUun1TOk9Gb668jZZCkRs7wrNFYkSqnAwzO0ndTskbX4YQVW3u
UY9xCdpYFYBxbeRZMyi3rTURLTuR/2ZVfP9Go2qxSccgabF5Nk0PQrWJZ38L5ve3brcSEi6vIICS
uOpRVRX5iKSotVGMgy2r/N7IO5q/EcuVplct+uKsmFqeVN4CBngP7zwX4rs0iUc1lVt2gQQfS5/N
xPIizauJX+ZPIKavos3fiv597BeWJxPpaqi7cWmcu+ipokSmAw5pj7vLZoG2MfBcqt2h9yTHHYyd
3dN9T3fJn8eG1cVr58qwEGPUDcgtK4PhcM57JXlNo/F9lnOX1vCB8IOJWXu0ysC48qWS4mNB9ow9
19TeOQjuGM28Oa1R9rwAaNrIb2rUu3iIKLkLgl+3Vwc313f2sPKiXLw8rj5ZiBK6htGxrzBXJoDR
e3vu3ZjtqLQmD7Y0NZAf5TQhXMvlDieYjKzqZ60bL5nzbGySgPSehkaa8gvSICBtg5RKAc5Ps3wp
fnbvTnuRCAk0dGhUThSq0jNe8Gb1jGL3oT2ZfTjOW6btRrzvH6/gwtHg6TvAxADDw2uEz9aVr0FN
J1Fqic/GtpwPYwT82x79Tv6knxtjrZFq2ZiGTCh0h9C0JTi2KJ3HXCoNnEPiErKLkRNSIDSb/5JL
5hIUqB6PbWGlMbb/zAn+DSlkBcLhOrsAWPYUbTfWWoPGyng+I/CryctGw6hBb80uddF5jWwGE/mI
D/HWQCtmwdZkovjGFMLb6+GIabVGqpneTRjO0XCHlam666xFKHXzw4VrXq81mpMBP1zN3iK5C1Sr
Q75F35O48Vud+mCaR0OrRfc2Tko0yooL3KZrtec2ag9qSp/zKV/ZmksPGHwTGuAgDQAqH7GOa/wP
Z9+xHLuuLPtFjKA3U9C1VasNZdaEIS1JJEHvzdffpF7cs7vZvM23z0TSSAWAQKFQlZWZNLwH+ins
TTZ91hQ3e/L7KBFJg754XW378L3hpG8E98pGomWREKlO/IXwbsbBjQy+iHghIyyjUHB7PhoxqzVf
wJbN8qPPn8D66Pq67Hng3F8/3q1zTvzG1CTOoHmXaoUg43TkyiFPVtVb3tRGH5Q7ltkEfwvJAJUx
JKDcpULc7MbCy+E3OyDj6rqdoxC6blFwDAwDvk0YrRUJtM6qpS02E9aMz97/mJlEymWXZLRX3fbC
9is16K2m3KZ6lwHS/O5BxL0+1Ft1ADsGifraKEDzsLDAd2ypv3v8agCTb1llHC2AOEYyGPydzaWG
mhYJzdqGUOPzAWpj1h+GDMaeoiHHeGqiVaV3dqXjFZGuFhLy88dNFNHVOyKCATG7XXLP7eO6V0Ik
5KInINWjUiIslN4KIyreKLUR/5FSPOVvVVkRYdDd4UmrT5Veu++PN91v/9+dU7kayORJkYdpChnL
FGmhQ5OSN6w/dyrjVQWmMg60Vmihwxc5KcAO4N3Kt7shPHGFVQ066DkN8LYMkhEefM7Tk8R5PLTZ
7YLsPR54Y6JZnm4XhMCaGgTdRWjSt0DLv/pq68cfj43MHm9UX0bawLH7Y7IlVKHqJY7iOyQdxyCr
G0D6gQ2MkZ0RtPI7jXYLp2D2rKHoDZEJyMrg4r398EkXNujMpt0lbxO6Ecoh/Oh9miwwws2u3ZWV
ydp1mgCdLi7H2oW1uHNBJb/NBChep1KlnR+voChgxHc7CKUVBDsQVUcn/O2M1JpNiqDCEiKeaqzK
6je8zdugmXMYy7ezN+wWq/tr0DW7KU0Q46W2t3sN172l/UGBHDTztcXZrZX8+B8SsJT1Gj8b8xxY
kMdYWPy54FzDQ/0/Y518bkHs0JuTwQMAMw0hDNJxyAq4ey87hjxP1Hzleqdq/99k4m7MTjy7m1Mh
kCtsZQaaVeyf1D03wlpNDlJEmhjgQXiZxx9l9vtfzXMSaKUQnAt9NeouShP0m7TrCjOtm2Itq8GS
svTvEbn//khhySBExTmdTK7gkyoGiqO7pGa7qSzeTp45g/krn8evm/ykO9lK7CVI4+y5Bbzpf41O
JtgwHRrwhAT+k2ndLXUFSEwXqbgrSkB1/FTwSBiC9Prxqs7f0FdWJwFlnIJoMvExVb5NIcckVQNh
ukOxalOrSPZSZPIusromEy95jfnv+Z/pTh+VXI1I0xXgpVkJuh14N6DApDLtgjP8P47HP2aml0HE
SFGNqvRF1ZDmfw41VW/YTeASXvny3pvEJwp3ZpZiz7nSxKjoCh0PIMcgRzo5lbHLh1ztwWzArrxY
0xXkTKvARveBAWe8lroBkDKrZhEkJJ4BmKshopE2edfKj1xZMx8e88N3WzFldNBzL33z2aW/Gtxk
e3MF0yQhVMgvsWt61C7rY0Uvqmj07Rp0srWuhlZqSOGW1iqBWEa/hDaa3elX9ic7nQm0pEUTW3fJ
EjTvmHG6CxWzgkyWki2lF8d1vjvJ4CpC3R45JmQvbj05IyRNIxa4NVzxDfINcg28CgAx9uNT9H98
7n/MTK5AV/aSgRXHhzFjieIr2GRQNz5X8aGUWDOnBmiuBJ4EHYgZsNckbAhV9EiK+CNWViwESpmM
RMGWA7c0v6gKv7QGk9ssYMRc5ZuquzTIUAC4qieuJTHpsUbg/Xgd5h3n1XJPtn3npkrDsTVuhRAs
0QGQbE95Tt8z7Vmjq8QD2Qv7LgynmN3QauXWtUGZcsOou1xb6lCZm7SIZNXY5jB2pvG3Hz5Q/aqT
0h7uRcm7DzFoRjtiB9IRmds1cQx80uO5zz2crw1OdloJUDT1c4AIvKdSfhbYioTQEQ2sIN3E/FK5
YO4EobQI1CSP/DwqMbezU3sAt7vUxQn+8NLP0l+zLfoUcsVuPx/Pas4QauxI9gCnhG6fyQd1GalV
efT4Xbo8N4YMToypnaxoV0MaHFRxyVuPb4TpcQU/HgDdKPmMbCK38+pDvM/dBqXRIVXssHbaLrbi
AZ0F9UbQtlrGbYTgR0v+LcPV+Iq6NjtZTjSJCCHIb/tLwB+VchPkb2FoPV7Iue1xZWJaIx+krk8T
Ru4vTfnWNgdg9QzOt4JIJGp4KcKl23Xuu42C4kAhAJEBhoLbhWQCCA4z4Gy9VD7SOCGefcqRr1dq
W698VAofz+3eGChwBcTKaENAUPgLNrnKGXlq0VHfZ4FnAWClsBr+Q/gDcmYlXCgI3p/pWzvTI6aG
FCwlsMNom0r5MyhvWaovIfvvXzO3RiauvGoiKeopkDFAOkBqXoQkO5P27MJ2mHm4wwzIl8bqz4im
nPgnLeR6wNcFPFI7KP2on4h+Op60nTmAYaEkzNCs0zc++GL6l1jaKv1XjwxC5jOGBNRALtKVX/31
g28R0IZ+k6jZihfXfGp4uGnautXzpWW537+3452sfdoGgaS0QJ3FIFQZjtWqNBqZoOlCXsK3LVma
fIAYQJWyzWGpUNa+ug6l3Ay9V1bTdJayQGssoDBnsDWYGS4IpMPAqQuc3+1RwaQYP+w0zCyM9gKa
ZMrMBK1hJ3RQS6/PCWsnqgUFRQi2DwSgEiqyuuch0eLaFbuuG51LPmjy4SPzG0tr3l+oVt4HazLc
POof4FVA68dvAH91uNoGIMiu5HvUQTjXVAug9dF1heRFSL8fH+Pf/olb7zt6i1/SHBEY2OmtIqSc
WgLmw1/EAld0p3Od5aWm0p816TTIZpYfGhlt7MwZSox6EhApPWbMsQLMKPih0pb69G+sfin8EWoR
cv0mCzpTe1ZaLRT5ZtzA9TCnVMsel8GFuSJ/acSQtzh5MCslDzZIuIbPfl8FC97tl5L8dllGYiuA
AyGXPBbbJk+IArdSHAJHftmmBOm0nBxk/fPzU9Q/n3evr6/v7+9PTx8bByk28tOSSP/6158F9pHH
GYWtkNeZ6r5lviy3GjdIF38HnAWRbbR6WaUe7z07sKutYLuWcIrtYSWvOTM9yCZrK5REG+rUq8dD
mUlfo4FTBD4Y4QDeNVPIfKB5KtodI/kCZZ6UWFVuup6ZmAwUtZYgirO2ZNwnI+RbVSBTeHsuOeCV
g6JW5Au78d81a1hVJHtKTHm1JKd71/wAmlEUUNHxCCD7yHMzuSx7Fv2Cfa3Jl5Qcer2GDvHbwSPf
IsmN5937xicteXm8kL/YlemeGqkm0bk4xm9TOjylVtos41P5Ymz3xfPlYP2x9kak9zoafz6t9SFA
HvdiEbiVU/m8Wq301cY0bUIxeeO4XbhXZ/AIWICr0UziH39A2ZxNM/miQGgLdIulAyBfcKErXc93
3SZCNmmzBG1aMjplXcaO5rSuwxLgwfmi/+k/88gUXoXd8AThwOalCkl69s4L6z5eUw/Wfdo2yQYU
T3A/x7obe+PP/mAdDolhHXydIX9y8jkuuhXrKnrq1sWTgXU/U6J/8CQ9rI7Sc01WCxvhrmHod++N
yq94pYCkeApjLZJI9vqulC/uvj7tLTSvBtbulbc00x5aQ+e+j8B3/vQbZQmeOH7T+5X4x/DoZa/u
Fb/qkR7mYRj9zOja3WvnorFziAnUViW8PV72mSwTNhiolsH+CHYVqCLfGuu0Gmp4bIUTFpNh12hO
O4A8/Lnz9u6rAtXRk78N+4WlvY9KR+rykYYN4S+kSyb+Q+ko0wadp14yfFHJdDJ7UaTn/m6+NTGG
MldrmARal7Suq1xYW9wAcGtSKzAZvSGvr6imrcTVIhRjyeLkpAKIAIIAj1EuHageWx3ttk/FNnS4
E2+kFjboKtkvMdr8ur/JTkHTA4CeIFZCCDKVpZO5vOe9qMQsdQAvttAdMHP90zd8g9EjgvK/lVoJ
OeV2vsntcg80hDWuQWx7hLVOUF1cQRqIPEt2QahJjz6hBCp+GH2NvzI7MMD3pb8Cvqi3W2kd7Zk1
CMEtV/fXudmSM2Op+uPtOLszriY02Y1yXMQBg5bWi5FZ3tFJD0sapb8FgsmSAZEOoWpkc3G4f/un
rjaGgjJ9FTeKckFLjy5s3WfmlFkUvWyMOazCP74xrLxNaXOvpVUQdZta/tYnlQ2OZ3xE98RjHVi7
XrlP7fK9OuMCUavB6wXYSgANp71bFC1UiRoF6kUgvVmbf4q1Yg073iTeBZxE7uvjtZ5JjQEbcWVu
ckZgLo6GhKqX2mx2JaD5Fvh7t4ikzY9RoZnavomYmiyRr9x1LcOx3tidnBTPLX2xEDBN2VY31Tp9
CkhHGlKYr/m6sZsn13w80Rl/+ou2hrYNGu2Blrr1BUMBqhwaderFtakhrKotPqzFrpa6FpfMTIJR
Qc05ZE1hBmHgqlt7R82mq0xX3h/PZqaaC34BgMf/dzqTV1GEHiglb1v18pas0YBjhUcgYk/eXt4N
NoiAiIIrEknNd27J8PiPp0cHjCjgXRsl5ZFLvF1HGaF8Gkm9eql2+Ub+kDeRUZiiodj9OfwrLUAh
xs03NQaFQmQvRGB+IZFwa4ylbs61UH64CNAEEAk8FIpoHtoDWrKwnveZrRGU/4+lyXp6leCng0e1
i+abrS75wLXuSgG6aWfZbDmdXwjpRhd2PzGoReEjjhIH4za6ckAlWleqIU60S7KjZ/nMG8N/tXL/
MTCt9ldpz/XuaEDeMysgw0/ejrXE1X+zanhogKoG7CfyNH0PUIqmNHKuXcQ9+wGWxK/ih54Skz/x
C2/KudfGGCWM4BwVj7wpAWUdu2KtVK12KVKSn+hfpSLIkkek9cnwoSws3qxzurY2yXFUodwEkltr
SM+NcDE0yaRH78jtiy3UFUK9+CNQwsdk6YU/c/HdTHLy0KE1o7o8B7PaoTrQs/jFfdfswk6fc1DX
U5tcrlqaKdBGbDQEtH5D2g90hB2Kn9SqFthXZmoN0H8ce3/wGh1ZQCZryAUu2AzixL0YIQRonltn
zT/3hi7p5Y4zN8Ehch5vxplEEQwiVQw2YRa8EPxk9SK2SRi1gkF2A71P28eTVNrWuD99VIV9EwJ9
VgwMgKDHBxCvbNvPJTWTuYfqzQgma5tUldf1GUZQGGjoOhLF9C3hs7Tl9esTb6Bz+D1yqJ3/a18C
HMRYPAOmZOy1HV3blS/p1SLmBvAhXRR2sFwoXhbcZvhhqtZ6vMD3Pgt4NDTigywNCDnUbG7tFHJe
lnVWMhdWyzaIQ//mg6eAahbtmBnfsQtpnfG/3XhIMJZqHLIYeCFw9zyNvRDKAZuF/CVi4IRDyCkZ
ILMpTF6ol0SQf4kBJ7ZGXluUo0DjMiJob2cGHqqa9oMgXZjhics3bLZV6TrTiIJONJd5dd2vIFhp
dM8CZuKdwTkipUTiHURpuiLY3RfrfdQrxT1nkT444Btv8Pu7+EjTlaae20Jn0fPkbfsugGSE5XpG
XRoVmhdkSgowAIC14RW6JVVjyjkC8xg1MKcLt8KSZuPdZYpiA65QxJUCCPbu7hyxLqo4GV+Uia+6
Zl72jZErSCPSrGZMEGblK5/PPDOve3dh58xZHlX+wMqIhPod4leUOkFyocd3kTuGs/kudIkn8Nm6
7LDIgaTFtlKGyVHS+qVC/9ynHTuUkJhFqIT06RhtXx2OlilyjyIrBvgNcBIg3XdBSB9upMQROAIp
Z9+q040X6jLdD2BUUw+JFuo5t2dbHQIvPqMPPpE+tX47DFZZEE8GESLQmNkf3luFqik0ASktJn2J
foJ8H1cuejjtOnr3wL0kkTrU1S3/lmwk8ciqgwU5Ebe1CnUn4K/Hh/M+jv/dwWD6RMM9urGmrXey
GEgIKZCOoyz/jPdTAexxJBh1nnmrrKx6owCdgREWQrPOpfJYRTJrhH1+9uS4NkCxqEI9xzXaOPmJ
xxmKXprqlRCDkJQXYjBwaBJQsInSrR+P+x4AMmLtNCDTEM9iCtN4UvD5Vh48NXIEKKquoa4ZP/GM
vPYj0LAHALA30ItOBdBnaRnOGkJi8J3EdEmB7j6+QEe1pEDPVEVLFVzcxLk1KYDytBjcS0bjlFRc
eqQ4smLRkhSNBTm+ZChXz77yEixpUtwnX2AaXB1ghUXiBe51EguKrizkbMF6TpzaLniZVi1nNazd
VkbgtNUGcEzJ/RYXu6zu3pmjWcyZ46ADrkL25vZkyGEqsGGZeA6tNdVkwQtGWpd1zT5tfLsMuJjk
TVmuBt8VNzyIhy30lZCaDpkBViR04bV5tRROjn721g9DdQaEfhADhCAAov7bIYlNBbl7WnpOEYrI
tNES3GXQAES7qWQVQtpbNSCFRljlqq2BZV2ntEwsEH/QtdrzSwiF+yQByJY17EkWVA6IbaepP4+y
QVYD/uNwZ9XX43Df/7AlCQcdDaUU7yzRaFszCUzBhTSmWXoWoDkpuJnZ+BClf/kdj/7vbBWD4z4i
FNWxr76xJbpJITfCbSXB0LQXxfFEXWGW1nEMrabriGQlenNwT4PRebKjYklqvDRusaNeXJn4Ht67
wi4+1spTLkIasHpL2+9+Swc7locFP/Sbob2zjdcnKlT4qU2jsF5o+cYbMs/h1Sc4D9fwTtAeD0PQ
Em5qVeebVSg+gy2bdQ3eKD6iI3tqX0Sz7wyJbjldMUVQ9z5Ll1g1IFXQMKYm60uw7PtAbfy0V4Oc
BGpinUuKn6ee08GvHJjS7gRTUDbeXkLdsDpwpriNX4c3wVspRwZevzA4nZUWPtNvYWiyVGBGwCkc
QawjfuN2uwvoDG1rSfWcsoVmybHPX5Lc7DwbdLey+10xuyaz8/o9GSgRxJ3f/y1YQwbfFHBBnUS4
xEaOoTFbusvxHGEzM2oMkbGHHq0JT1FkUvc5DXWxAMvfqoaCU2RKR+ELFVL3rJ0qui5AJVEhuct8
i/IRiu2k5vb1ZqjeFY10nu4F6+Ac9jVhoV4qLWE45Zk9ejP5ydNeZOJGjAPRc+R9KVtodiRldwq8
vdbo4SagryC5gjZG+IqWJlzaaM5/T55pugolY/B3XmXJ0ivfGf2X7K095iQCGZ5ulN6o4bG18iC7
ERGKE7wNSToHbehgxstFPWifFdkSwKD6xxXXSuNE4TpPDkAZ+nB3/U5WLBGCDdk2Aq40IA2z9lQd
FIlx+pIURgYipW5b2IFyzN7QpPL4Jpy5wVFokgHQR4iG3Io0SYj3Sll5LCN7ThVacg7uRpJ7a0q0
xgBYKyJ8YKuV3u/TCu1qJtrfSj1BP9dGVnW534uL+iwzzvhmOJP7IUq01GtL13P6fQxtSsUqQ6NF
Ed1nSeq/VL0O/k6RDQ2VX6LTuHuiIky9XoiJ+6pBuzTEIuM5TELiONJrMJdrYL2UZKtMCHRVCTrO
F1b//sk/GkVKEhEysArKNGGC9m5BLArPdyoWKnOlToduD20kUmbAUySkEzIzLHsCncANh6C5UXEc
/X6tqUssYfcPZ4xkZOBFrmPMr01brmOa8blYC74DscOW8KhiPEk139l5o3B625fJrlQi9ZJy7bNX
sdU20bzOSOO+I7LP8W+pXGt6z0ahwedc+pUx0O98vFNnRwhqVW2kVmWB3ptsDfQjKUFc+oFTu9Dr
BNWuphQ6oOylYkMzzK8bs2TWCW0MPz1R5iUqdlphhQrgyp8LI7l/JSqoeGuj6DouaWUquCxnotDL
cRo6MuQXQQ70qlj9Hs4qFHXeXfPSChnD9/AAqiDnseV7gBDK7IgWhZHiFRBGaRKrNMBi8KXmR46c
PyWaVXjg5Fml4bPiOgII0pV9XBIX7RbsUyWbpVoaicu+ZfylA2OAD2EzxDMAmr61kHHtI1dXs2AD
UwmUHXRB+vJVcMX4Cy0ad+mlyZBHl3z1FuLESGQQd4UOL8eC08ENWbQtS6B4It6MC5roYpf668cL
dZc1gFHQf0E8GiABAUHurVEmAcY3YIvIKQCJ2JVL5DbjVpvcoTf/fnKNQMmpAE4d/57rn5T+pf1S
hE321Kj6UmL/tyZ0awlZCPTrAIyE3DdyTLcTUYoYhJR+GDlQMtl4dC/2G65Q9m69y518EM02fc/6
VaMjtjAY0b08XsaZBwrezmPfljzym4Gn8NZ8zDNi7fqu7xTcSINFWxL26Pi0mmifFJTEhc0u9a7c
75dbk5MoCZSTjMs1mu8MfqaHfE0igUMD1vswSN8MkkyPZ3h/lAE5hwSyOJIFgdt1cqC6OO1QnVYC
R/DbyPDrARLHKaszrRIu+K/7oj5SZfCtQPZB7BCpwslaphAT6jiFUidNtr189JoBtD/oNeO/kdGR
PprGjBIztzhK2p2sHrTKGvbg5yF1SRJ+Gy5VcGfCUeRIIdA3untOgWTX7beFyialPBNRp2L27Ugv
wesxc5KOrsUMJEvW8UFFSbInULZwNPm56FZehjQf9G0WifTmvrkAac0RLoqPMX2OZ2wXFym4spxC
/MqyS1McS+ZZiCW9900vILKLpn7qSJ0hoFYsblwN0Vm44mue8Kn5eEPMDgUOA/hL1H5w2dyuSpjm
XcuxLWBSoLPUG61O7EKgFXC56bCiSh4ZCBKW3i9zRkHOBE6fESZ/p+gjhaXPxX4QOpGvqiuxKdl1
W79zVbMFCmnAE49qCy+mmQzIL38CvvzISQsgxu08+9wNSrfHqg7iX7Ff9wpHhhjvDbEk8blDMF4G
Jleb6hIseO7ASeDtQQs+CHGRa721y7d1RvEIp44iN8OeA8NJGKPXpSqGBd813isTz8mDERohDUIs
/J5MUKhbtldUP0SCwwdJYQDntXDJzDnnGxPjZ7262lz4ZnT509DxS45wakjqAXH7F8hcmRc2ee8F
4qG9NdzRjnQLpam5HXM9u0kwJHuChnAoDx01g/Y2eLgZKBlygCRl0CPglRSiBDSO7X9/NhS88NG7
JAPxOI3ABt/nBlYrQ6fqKRpmL66QG77g6bTLcB7jpS16f8si5Y8WHRR+gRPCTT5Z3rQJIWqMOaJd
lbPSVuVJlXT5ZuCGExMUDHi2lNDwEKuuuDoDMoyiVVeEXq5RMaPGjjokkMqVOqsu5S+F9gKorZhg
Gw/8Ykv7eOHfbTaUm5DoRnsXuNhvh1qBGCOLBw6fI97WEtKuaNUjqvBUpuhq3qA1lS3tcImvZ3b/
YYkElteQPEQ67dYqm0q9IPZS6GhxCZ77cqXlZwaisskFuW6hsGq80Dt1W7IGen5ZbykKGo/qdNLo
oRtro6O21ZRtpmJdHpzvWeSwaRPsmVRFC7UKBVYq+k7oBuwhGdLBllQ31vusff/XexH5C9TdgNAc
BW8nc5cEL8y6rIocUBOh23YrSEYL2SMoLGYLKoT3rePYgtemJp4EzKqaGwpl5PB79Fyu35TIqlzz
tX4LoIoCfV0LTZibLNQVPTHjAyjv+5V3kBer0aOZyXIDZwxnBrZ2EDVwkyPfuLEwhEEUO0hPl0bK
g+p/CEmk/PsL8MbMxEFDHiyKaRvGTjxQdClvwDXl81uwx3RLuc57sCcW9mpG0+CWzz2frVWYEs68
PaREeVXfJY+oBqPolYkUWGB1LUHt6/x479wXbUfDiHrQyA1pO/43KXLluH2BodCAzmIHcDMTCfeP
3in31Pqmh5JYFErJhdka5bO89ZD72OL+WAq+Zi6nmwGMaZCrAUi9HACmmED5iU000staZHphn1iP
5zmT5L+d5ySY8cQUyP0sjZ3MkN3nGsKSJONNNQEXJniRV+WFLzbyv1aLQSB9M7mJM5TVsoD0JCan
HL6KvzFBbSo0xLdORyZ4XejCRjf7z+Pjqc7cFbCpQnUKqHwBdOe3C8p6vAcOgyp2mBAvSlCjfuLS
SGy3bkI9gGKzXbd8p4tJugQonUk9j89xYGoALENOVZscS1RwPBSK6siJwM53oFUHlRsaeWKtexnD
AYwl5YN6HnNvLx4b9hWBlGgh7SASU6UQqQvjF9+jzVfIaGXzhfde2SMV3dQMKDk0tfDRPpKDSbbg
xKwwWCorw96TBvCIBEWZyShGtNpfRkCsbHVhCk0BSEdIJhd1/qfQQVndqDtahPumjLpEhxA5bgRR
qpLWeLz8s0d5JAHDLT2qSU2Bbjw0DqQ8yyMHmYSKaQxIc3Ee6BHco6Lp7U5CwVrVwwBsUK2O/l50
tj4eAD9zGUEO6Z8BTJ7kosgmUK/Bk7ynq1piASGtA5nE4ab0IOaqh2Cc/Qt2ys5SAS9FacTySyJt
mRoMy9VPwbz5L1jlqDpVHlYcDOXxOZf3qLb8F8ME1Bn0qJDnQQZnsltaNL72GR0isId9Bx/siu4Y
XwQpb2EFtdG0llwQiEvhkaTnXq0X0hvjPsVAYje6VkR6h+A8XLuuiTJlyOtFuG66dRHgxie5Qlh6
WRjtTJQ5qrcivBCB1sTL7PZU1UiQM0PHRU7ar3J5W+chCX0L+UEBvcxU+K7bwKyQ228oR5rwrU9I
6G4CvsPgIBFB8nytCi9ar8stutleewrtEKLERpEzpF0qus95ALyh8JDHe358ut2OlfGLoO2pFjmo
6jeGV8uZkce9C1520DGjnCqTKIrTVVEwS+xY4ypML2b4HOBUxoYcKJbcWo6K1M1DWcQqyay3Kjuh
BNCgH56kOF/SZJ+LAVB4VFAvVlRwlk1C4kzJPakYAjh0gRPBZ133JtXSF5R5NmyYL5VLZu8PBLU8
EH1IAYGc5nZmDOLLoAaPi8PGaHPiNIvWpAItVnWRewv1gOA1HIzeX7q2xqTWdEGvzU5uRxeSsC7N
69jJZSLnz4q0r9mtauGAMuE26+y+WHjYzAYEIO9FZhlFVwDIJp+wk/KS8/0hdvoGOQggi4hbfvIA
q5ek5l9RDFEhL6SX1GR6oyl1xWJxkwLUr4HLevjh+o27pLA958+AlwHNLfQZEKVMRsTmHBPUDIPY
yNeaDXhoAR2ppDPPlNIeShX+lktzT2eZONBrIHYXnpdz6QEBLkrDwwulcXBl3X75UHF9cJqHicOU
OZHpm9KjuieuGGUjCHbSVXbkHQu1NBcVuWejbRiFzhxQicg9TjykyMVAETWw3Eqky48l1Me0ASAB
aoZNrBdsqpfya1Pt0MtPvNiS5BKuEW/BzESb/cChkOdbkQZesacueFEjg3V1sPA9dowzx1DEdhmz
NXh9IcFwuzpMX0mUi7nEqdxIZ4S1VzbgxNhrS/iamfoQEEx4cY/CpCjR/b4Ar+LEPK9lNQuFxIl2
xZlZx6TUPSDWTyfu9Lcg/BKX41xO8MbeZNe1Q9JUhQ97Kdn7lvgzNm2cvoen53Ank9eMCLpT0v+P
23vmxN/YnVw0ScKV6kD5xGn+4h0QitvE/0gUW0ozUGYEtgh1JFfag6OL7c4ls3UxnMyIQrND61C9
TTMzjRaQpDPn72ZE4xa4WnlmEGUXz87EQZF87BLIjIaNses7wvnfZbdIFjJrD1A1FvyUaOqcsgv1
fRQoZQZ7fYf2yRWSrWSd2v65wzcHsl5niZ7txy4Zs8l1fdUS4yveuiV5ebyzf5ESE987xib/Gcfk
+MUNWo59DTtgCxoSohEBBWECOlfsu+/63S6NXQJIa0Y2zrn9PB6X0q/3LQZQELq2P7nGy6QRci4f
150AzgoOwmKHV0tK7W6Tupi+j0dhYBy9z8fznqt0XNudMg8FfQ2WiQDzrvVeImiyxyNbj1zIW9iG
sH5sbCasurE1vVbFNohUH3NUlW0DFlhaPbv9S+d9LwJj5lJEN6YmV2mshmLaC5iWcIjRXoNMDDqD
m23Z4mlLCvGJ/mkBUdy7Sxntec/1zz6aFlYkz0NQ4eNE99wqzUkNMeU9+8IOm/AbyJwhNBjQrqRm
fublhXzNrHO+sjzxYdg+bQvFz8RhhaPMAUpHra7T+cXgeNZnjansX/VFacqmUbQyI8oeMJ0Ssx0x
j5IVc2h2AAP+mkkLaPWithNaxQf/ykq1zqqWRp+Qn4xRJNSKBT6Aufsa3/mfwUzcVVJDY72DbplD
s33jmx3eNYwO1QW0wUfA7Wxjg1nKi83v4n9MTi7B8dELchmssyDtOGpV4EUV34Ar5hapRH67fm+c
EjCDYDsAhBj5CjiISR4jgjx32lXu4EgHJKLw/lGhJ0aic7RrVsMbgwbDF3UtG9w2Bixlj1SOaHed
oUjE9Wy13KBrWM3MF9+KJUKPS/3vdw+PcXB4HI3d0gjMpYnH9NKOVaKgYR03lwu9bfJMT7lQJhmI
OQjfuRnQe2ioCDomX0jV/cZC03VBugNQ47FeBRKG20tKG/IwabmWdXx0hhwH9QROCPLRfyqbIrQ1
zgrwRvjp7DbTBWgYPwUXP1gIFO/ePpg83lsKYjJgMiAheTsCsKEUYRgorAOClNYYmhhglZxT9Mxt
lmr69y4FtoCSRSVAQvs/ZJlubbFSXvtdmbIOLgb0Zf95Q59i+YarKLMf++d7mMXE0iQcKWsVkTEb
sw5APwZwHSTFXdgYtdkZ3kq2NQJhET0ngmEFDdkkYxsrpGPqS2/8PB7J7Be+nvNkfYNISeRKwkje
0t9B7Dmytp8JaEmN3Ybqib7Q1nEfAU6mPjnVWeXlVSL8P4OVoRADKsVGro/za0xP1/XWWGyDm9tE
15OcnCBgb3nBgxiis91bn5/ak73xDAQ859XS5EY/MT0v14YmwUXQKnXd5aOhxjKGbQZXrcdGszcW
spGzWxU1Mg3yLEieQD3kdqtKNM7UBqkKxNFeoP/xC7N4HU5AO8ou0Xvi18bXUhvXnBvCC4GFG5B5
qNBMPlxE3ZQvyo51QOOmcyfUgTZHfulaXzIy+VIy3+AURjAC0DzpdhpOhc4mZLGjfRzs9ENdT2by
oSKoBnY8B58K4ZP0NXqHmt0L1f6HtO/akRxZlvwiAtTiNahSi8piqReiRBe11vz6NTZwb2dGcpPY
2WkMcHAak85QHh7u5mZn/1gg0WXG2wzFggAlTrNWTQDExf+yUWTkWdCcg+ojS1fWuomgOhk6zjES
Urt4kADHCcSUpb4dHD1aigcnx0WPFqKFyJwCjwEIBOXY5KJQ1c4VB4fJuHVWbblkkVlq7ohdm6A8
WqHIiTQywuCMFzciL9Hnh8URa11uWzI+1QTyhXtQSqbkYK5WZ6DDfh77sfsEC9zKtX3Kj2URgyRF
iCGqDtqpEmJ8PINUxFaNwI66jQzLcC4rBr7FNaWfJXLLpQmmzgbL9V0CQbLByeP+oILmumGqJfa9
aQSPFpE6GlWOY9mVyuDwHnLLtcmyazUvrMotnh/P5awhFZA5AN0VVAKpsyGVviSOgIU4nO+EAtHq
32wEv+TCG+UvPxs9HuinISkGxDSHPNCtCwviAOAo1R2cF4HgHuDeBv2tfDPejhx57kmicx556t4D
3TRzAu7wYXtxqpO+5LLn9u31V1ArV0RKEpYhMzhKfvalPSNvuyXA2dx8XpugFi5G00mRpFg4kUXq
QRl0oRtI2exGtFI8Xrn7KB2nAC1LMo+msIlFmFq6OhD4rE+D0QnX0luy4rZlTcKvZA3+cXD+BQtv
2tmw+coc/aaVig74lwiT1zak0bf73jd6w0qNdabbir5DjdN03t3j6zcCNtP8vJwboi1s1vt39e2Q
6Wb6Lgm8RBz90eGHfaGANCAHOsLwMqT0Go5I1WfQoFUgWJrpmUWVodeLkBRdePeSCqgReFHEqaOT
HOQXr9A5q9koJTg1wnENxexDSJhO13YR9KqXoNT3GcwJKykijSPyAjCbNIeREsexjPQ167TeZ89f
svg1ANGvVkO26TMJanvsTn4VbfxIvNRBuw4Z1y5Qk1XeGolUSa2rwapwjaT+LHww7nq/0jgSduGR
POeQESZMuWUOfWdAn98e73GUYz4S+9ER9/s3DgE1kmqk/+4tvFdixCpZaaQHT+eJfvGM88vCQbh7
O0/Cav+s/901V9m1wUOqs0qH0emrTfPUKWC8fWUZqxfOQWXg9C1CDaaXEOXNZFyueCKz0ytSobxZ
mqlt24IVzoHgzgCW/97TTDdA31l0YBnSiv4eKpYb9jnhTXQekoXhznixKV2MBjO0JonYjreTDcBb
0Pg1MzoNqOHfesvIBjtmTB00UhdU/chSFm12da8NUm5zHNKxVyWPdXoUhXLBQ3YaNcQMtKJG/9WA
slCN9TJFJbT99jw7zw8Md2QEQ8b7RrY70S4DExhLsdd0z184mjOhHbDr6BYFWAqQYppGXwbhac0k
NT6NIx+ADMmfQMg9nu9ZE8iZY5OhcoLK/O10l7UbamWLA5hA5IOMK83pXxYb/2dCYdRn/hmh1jSK
/aaWeRiRSDlxZelQ4rPhWGXdsEYr36VraWd1su7xBjYUaHwQQ178DbtN94G1lIO4r9RNY9XQQ4Lu
CFzYtJsVuBwaMkrOOp4ifodNYPLVukSDFxP/AhUudxYarsA7rCAflv6/SyXDOPwd8Bc8moDRDHw7
30qW9qEAfSCnA0aoBy6KsA2rszKJ4k3TjwSpAYLuAyvzwSOfv8Th6fF63yeNpw8AAg08lcic39Vj
mnhMwFePtXDDSyO/5flZtpsX1dMhBSE+ixehh2RzxepDZVeg7kiNujkKzJLjn1wm7WMkkEFCyQNu
FVLOt9MAqslcDtDhjE4HIrCn4qXUjGBd+YZYGuBjfTzmOZeCIwQWKXFCTt9xBarVKHaxxzkT7jTA
OUJ/WVMtvIOmPXw/on9GqEtiKAq+D1sY0dCsKL+EJfr5SNK+PR7KXIwADY//NUNfmFFbVLzIMNg/
g6Ir2nvdviTh1vfPqrSPe7PtUHteP7Y5O308esBBcIgZ/AsnubqAsl7hmHj0OUfgTe3Qegs//5f+
7G7m/v0+PaQ6Ktq+YTPeEZAIB4aeFYMzyyo5b3msHKcQgB/TgaRhOn5yXZlcmIntlXitlxZGiKdi
T0Stxc0kekGgWd2Qo7NScntQz2h4f0NjLdJ2vZBVuMFCDtVHt27wohk5xPKEVYtUILlbj76ZdEz0
0ydx8+GjvN+RvhxxIyClNAJn1yfqZz0Mo0JSb4hA7lh16O/kpLar9RyPjIyMDB7Cepon0pFtEZuY
iRCLLxmXTsIA0EwHHkUK6szOhxHyifIIbhxXKpi3sivR5Pp4yea3ydWcUmWTqs0SLYHirGPUFdIP
YAGxE2SlRnQJkNR+bOy+DgaXgtz2/2yQv8+jqw3CdsJQMMC1OOWOM0CsOmnogUthpf6xeL0+jk8A
Ix+GHdi8DH/bPINadaEAed8vQn0BlUNqWHGQpWLaouxJZUyGJW11lIQdGDHz8eSxZp+v1BTiASXQ
CG+irIF7OTVE9wxARgRej1Q9afESmf/crXc9LdNL+2pa/Ezii0yGR4grE44H7fCx+8qTpb6nuRv8
2gx1owxVPeZDDjMeaOCEneKbrWYLyDQl1cJJnY3WwVwBBgAEpJBwp6ZZG+U2jTkstESkVg+Q1d0G
L+26sdF/2kBSecfuxBVofFbgzj13X1CfLaaM82ISdNq99x7j33dQMxvlfpqxbsI5SWvUpzo3+q26
S0di6mr5+nhzc7PeD4E/djhCfyBNb1eR9eO+AfM857CDKdtevAJsIuMM7ey9bdzv6pgDRH5ZLRid
C8GlK6PUmroj4FiDnHGOv0ZUhqYmKDGKpPRQ31aPgN3kFgr6j23O3l8CoPFob1LxLxWj8Z7vSirk
0JD14jdZCgock/cXgvvZE3FlY9rKVyfC8/IqyTnYYASdPcupyQI9YUBfbhgWwtrZVVMg3w7oMiiC
abUArFkqVQrLgQLIduMvSd6y2UJUMV3od5tQBcAcvXBoZ6AnrM7GTujxXHQylGYhiRKS0NsBOsee
pH4dLInSL1mjpm7wvSYWMlgrXbtXCH90pzQIdAku+X94dEhX45oW8WqR2LGOPL6FJQCCaoTA/gmg
wLb9Cov/sBtkxN8Ih9EWgS7lW0N8OXh+jbDJCX4jj1gQwyJc+J6xgI3I/+U+vLZFDSpDZqxLm5J3
xiOLYAIk0Qz3LXSKrmV6diw3+VJWZW4DXhuc1vNqFuUGbP+DBoOR2JIwXQnSW/zn8Ymd2xJXJuiU
lQoAF3h3YKLRxcQcdx/tNn1ROcNfyH/MPpiuDVHBRN717SB5MAR49poB4YI/vrh8R8rPEWtWeIde
vDSXwkffQyCvHw9yNpK5Nk69FNQ+86Aen/KOr21G18DigWKAQxb8nOpBvnCmF4dK3XCu1ldVy2Oo
VWnFtZ7Fay8/QWIn3wXZ0whagbgG+nhSOFgY5vx+QVzJT/xfaPm73S9iJRZQual4J/H1ccruGKpi
eOKqzI/QprSkdN3XnqkCyYUSgAVm6wX70zVGezO0RYHSR8Y7CTCNW/t8lTEuzigScbVe1pc01wej
B+uzkG240GblXSWue9HQTlqw8HCay57L16apo8LwQ1nXeLA60rcVrSRrXON4lrtJdzO2AKpzU73Q
o1x318pZXKHDJN7wWx6kj/jD2Iwt7ka9mdh/H0/J3IX477M4GtYZSlXSITnNOqgbEKRfz0sMu3Pn
Fy01Gvi1RLzDBSqy8Jgi792u5JwOmVU7940uJ72ve89Iui4EyPfYJlxRaBlWtCkLgxZuankHiDyi
z6JHLGpwX65xqPUNKkhnV1/q1pkbFC4PVOfQ2iKj7fJ2H/VDGUdex3EOkCdd1K5cLTN6vjK7NjLK
Eoxh9SnOpYUra66GLKuYxYlwF43BdNIwdxW2HXIVj+8V+NH9gzaY1Ul6cUlyMqPLNtsuxfZz5Ql5
avNHRhg9yBA5vB1nKwjtOEQaB+zdttztOzsGpaWle8aiUOScZ8DigcwDb1n2DjtV9GXk+4XLOcHw
0TF/GGXdeT9ytU7N3C5DnfcNljXLUg/ew25bLKlyza7nlXVqnIxYDZqbTdbR05DZ4mfhvUbquvSO
ErLCS9yncy8MhQMfIEI3POJBLnk7rX1Q4a+GgHcGGzxe/ABeGVKA5yk1OQjBVxHyRGa5T6NV8l0V
5kWMgWadGOBW0ppjjN77RcNMqo/vj13BjHMEZAc0UPCPIP4VqQuwGqHblKnc4Gh4xY9FYGnxUtl1
7oTe2KDuuWZIWplPYYOpRKtjEktkxJ1cORCc6st96O17xvBLkB1lnZUVR678//4C6uim5cA3Y4S6
dzaYQdXaJWit4ko0e0RnHLOtXW/bFmCtdmtSdb0lasm6qBYwUrMzDY5EtHgpIt4i1HZDs1rVNz07
OIPQfvSuojNhuLCYf0nqqKtORQb2f21QcaeqoPG7GDHTgz3Y4c5f++vK/IBgCf7Y6Dl7QnJpLR5l
8r65NGQpAzxXb4B58AhOotfTybrd4mEjcX3co8D+tv/48oAWZvTErleRbqOw7+DeJR2pVr59XmLt
n7nQrg3TbGZDDZwGJDQGpxntSj4ozWeXvsVLclBLVqizomZj1rUldlGdBImuFc2pStTVGCLlxjZL
hL7/l8nUkNEGGRMcMXVqcv9/JrPRa2O/P6ZWZQfmSJ4IZvMdkn7rwrqcf3Lj/90h4OE3MaHg+oYW
PbWGPSsNrYSaHCdvIu9pogVaMDBT9cOb6H8t0ME9J6AXEVktFGVJN+jqXrZbQPmOz9ic6Mh70fba
vtdr8p3oPfZtQFKDN/u1rz+jrPLnlTCb2pZ0Tkd2HU0XpFvK39/3EII5+vr7qGVm4lry0gDfB7Ad
8ovI+sXQZ8jsbO+e3HWi2+bBQRuKVdqJFUOgINU7wlipjqDj8UzN3cQ3X0JtgUTtNMAextEB3hBa
EQH5ABHxfjwMofXY0uxmux4z5SBlpeSqQkMdeAL7V9OkY8jq2jdaAlDOO8gdyAVRYrdN7UVBjDnH
eG17+vur92QEb5Jo8l/bH88jbBeAWfrockHYQbDo0Af5BpDZRHPN6s8O7ScluSDVq0N6yKi2iyih
2esKBRwOXN4CSpQ0wFQUK0Fw/XHAXJTPWbTKzqCDLA+icEk4DrIUKaRvo0FX1o/XYO45CA64f3ap
d1IqS41ax7DL24BPv1V/XI3oibVaOOCLdqiLqA3ApOdFsAMKRovdGNJIdKcjPwvDmfOWisyp4MIA
zyv6o26XtYVINV/IHQsz0vfx+FzYa4i+hMb4kqW4ByBgsvDamj0u1xapgY0e0vhA/QMumJ9SiB2C
dLGLkU5cS0a78/eadHCXUEOzk4mIDnB0tKppdw07DGh1C7EHFHLfGkj9fQSR7a01+S/9srkwo3OO
89oW9dIJkBdW+WjAs60h+7dONTIdfeCGKbULlu672eECwbSOiiJOwUSnert2qj+4WgECJMdgVb2x
C2Wn4RRym2RtkyePjMSqLP033aseie3zVnh+EQ8vmpFVcIVLqzrnHkA5NtWWVQXEqVTcHFbjmHIi
Rr0P37yzonMbvbYn3bVfHP6FTStMARIdQF0bo3x/p8Ru55XTcm5H6+vD+mjszlY3Frbu05OmtyTe
np7/mK/mZ6G/lnbvxPoqNjXDuyy/N+dA2CoGzoKUC6wuEo2R6Ho1ijUGtYC6FUEWFqFlWotVrDkE
Fysg6zcS3/hoi+yzI8t4uKzcQdlGqZy9BHLKriWU5uyQHZVDmwUx/rO8s4VRVI4V/iFB42kLHmz2
FgEVDCAdgiQhbqGOPDMGfj4y7pRXMFxbYYnY6S5rhCsDd6O2Pmdfv4yxgoBRQ1R9Ce0yt3SqBtgD
KjhAe9Bg6yLNVb/LkIGvRnPkvgTueWAsn+TSsPAkXzI0bdir+0oNE3BQI9nvtIrzITY5mCXOOSYU
jA+PD/xsOH89JGo+Q1nIMCSkUdC6arxtEY80KP2a5buvEslETmVimzyp21xnGPKzenlsfi71gHZ2
tH1PdZP75UzKVvPiBObz0tNjUGgKf0Tw2jQBGG+YX5Dqo/FYF9tiUnut8g3nmZE4Pj/+iNk9hfwA
xKxRtQZ4lnLqdZq7sRrVnJN6djRpQ31CGMsGP8PJNk3v/bDZnJV3eB1uiUuCm7nAQGikoTSGZgHw
e1KRsJowgjKCPgpwrYjskXbpTPDgRacSCaazcGrIQrg3t9xQppqUoKdJV2kxtT5SYzGY5nsr+CTr
yWv5C7khPScHglJIqmtGsU11Yf2yWj2e5GkklNfTkKTDQwPwNg1NNbc7uujhf4SSZ520s7T0o/C+
624Xs2jXI4oQGi2/VB+ZNu4jg9QRkvhUUnsk2pzwm8v2ClcasroE9ps5pnhoQzoRsp1o06bhXwkP
PuOsgI2k3Q+tOerBaKT1UsfdkhVqe4pyVuV+ACsjerI3x+AcrVhTINw3r3lENEDLWumrpHsBRfbC
dpk7nlMmASk6ZaIppLl6A9kXA62Ft1Wht+upF43bZYmZRCCQJEXfGCV4rfs/ikwGaPFVTvb1eNPM
wK3gHCCeOPW3IGqVqEUMcjTpt2PNAzvKn5XvCYoRmTYHlaI3NyAroBAq0zXH02OzM4CIW7OUUxxF
n0nVDGbT8iwPnsGnANXtNUvtVmVL1ACyg4qlGfiExP+UnljkOSRD3LUvWmQU5UJ0cu8j8DFgjgLx
GXpNkYe+PTktWKojvGV5hH/rgPjbpaLN9N/fHpTb36fmGCl0oYubEYNlaiIrazGAxCJEpqVxm5YX
UWZ0tgLhgFEM62zc1+3SHrs/qLf2qclGEqJvk2l8/ECy1/5USc9uZLjJU+R+jp+RfFQ6XfnJIG8M
/OrjhZ4JrW9tU0crVwY0gUsYexzrqFm1FegFs1P/WlSrEjhpU6yWSglTAH0329CznJQsgWGkm6ca
Ht2rUoFcuxDVaGGt2TZRiNLEaKBUOlm8RC7PXpoqgHhNO46S3qW+JJC4jGSZiAULaGGbSMJg9YUa
bMckynMy+F3/FY3d8JmxyfiTKV6RmI8n6t4FYZ6uvpp6FoxDEIP5BQihEnQ8bCWvBOC2I38r9WAS
V+MFazM7Ak0LE253wnqCu+h2x3NcnasZmqWcQHoVwewTPieN9XhA99cRWC4mSTxgOSXcu9Smb2K1
E9KhnTAwE+8tpI+Lag0hdkPJX4TY6OJEz9DO/djo9KPU2kPxEpgKcHihLYOuEipaozWNKAIkEpUQ
nkziz76FBM9jIzMxBZJqoNgHcebUm/73/XEVO6admHhu4POOXAHeH28qsNuJ+8bnAZJ1rbYtwBRa
jobaWEHyVsZ2k5yTtCBS+L2ErZpB/+BTBAHKN1ObILqIbhfSq6JGBpcK77j7/LnQC0My18Em31aG
qZLRTEUiPC+MfspX3c3xhPhG1xIuDTolwPjq0LASSnXDOQOHCYB7umhwh14/RIb0H+I3ZKHRkI0K
JAvuFJpCBo8mRQm6GCCCGDcRYIz5D/sJdmM90FUOnBIEMvT4P5+610X96rkdjEcbQMAcGG7RJnw7
t8EgMy6D4MPxM4I61kCClbuuIeBXI3m7rc3Nn2IN2L2Dp+P68RzPuDC4gv+1TJMpoi0ziT0+FxwO
lHdMbrMQkADXWm6OseH6C75g5oWKquuVNeq5zPBjlzEMxsn+gmfrIBhrb5Po6AZ1jxDmRHsYVFRQ
vY58UizV02aP0rVtKjlaq6OYuBFs56e+Jo2dGt5WQM+dzvommLtBCIP51ZPX/5DyuR00defXiOCb
SIFhJTeiT1GPj1K/k3T2GQFGHC4EGHO3IPJKAtjfkUoCDRS1ldIayTVV64FQ6bd9Cypq8uNJVq4Z
wEZ3/udYLUFi5hz8lUGVcvA8pNdHv21x7QLAP5AeWATEsTu0uEubbvfpvm5ivEGWXu9LVqmdhER3
Xxc9rPbJjk31qrGbJUaQWY+Hh6wgTxSN4E+jLkqm45s6CgXgbfiXmhHXAjcaNYjWJd4pBKKCWIlV
P7j0t3KtmLf4cMW4q26JXGnGNYDbZ4Ka4hblwH196xpiiN3kbJAKDsjw1vFXs/YszOdS7DTjaa+t
0IuYZ32M/kNYEfcJET96o7G5j+ItW6OMv5TAn3m34r7Hw3Vqc1enNrvbIQ01rplY/jskI1mJNUJy
vX9Sn7+7b/Xb4YnGEXnL78cjGn4hSgkyp6d06bU34/duvmEKkq4u1r4apSiT8A0R2m80PQhOwsbN
SPflZ0t3+EykcGOK2kZBzIZKMw33OBL5x/Zs8kqEzW9maiuwTD525zPHAh0kAE1NUzulY2+HxZSD
G/aTrb1k/izukvlfxxtOBuf8lO+9/fWGl71MEzLBKa30mdetZPUUgNuJtczsHdvEeDwWbuYxg8H8
Mzd9ztUalZGiAog7rREpreq3swGsxnXIHpvdpVm1i7Rps4dAnPDcwM9AJWX6+yt7ksoVeZQ2guMm
UFPYtILJq/vwKziDwoWIp7Z8YsddlS4RYs+wdeA8TFzccDSAVojUXmxCJNO6qOMd443fQL8HjYYH
n/ROd0Hi6LyE15kBmU05KtwC4FsFm75IrWKtRs3g1zmAJYmZQ1hR012Qn8dsjB7GyPRiFfIvMeZg
l+cB6XKQwwpnTkEA5ndmOzhcvPXHTZzxepWtaoBA8l3EG4p/gfS0WOryB2TvisFg258YdZTYXtgU
cweXQ5UBGgBIYkAT8HaR/Byo6Q4aQ86LMYKDarWO9HYFBUwITJgFuk8heG9UCvLFINR5bHqG3wUT
d2WaOshhV0hQHcCdM5z5M4p9Rm2459bQCJhfhVe2NM135N50EE6+v9uHdr9KFxvbZ1CZ+AZgb1Ah
Q98cnga3w+89NHVpPK53gYTI4mS6y5FaRz/oufsPb/kbU9RMy24AnPAIUy+G8SZuCvCVMwRqowjQ
VitxAe0izK4rsooaQJ/ohKPf0si+KV4J8khHeqs+2Rdl2xvts3CIzGdFt3ccKGQgfHYunctFcJyS
EPM1Xe0I8rmXs2cteJ5pEql3B0gs/30LtdBKPwipwKiAY6PRFJRMlgRWrlJcyljMDRm0/+jsB3YO
csVU5NRKhRIN6ig4tfQEqY4ktT2zR2iYmtD0eLx35yJv6doWdTEMTM+7Q8bCdYPyn2gXUR+/Aocx
B2uXfqpks1nl+q++YHUu93ZjlfKoLaodVdjxgjOVAAbC7dyNvGmfiWyczN2uBCXg5zjq/gpC2z+P
Bzx3VYHPBlkBNLgiHU3NbeDW6dhEMl4akDhuPdJdwiUtgbldAtpwJDR5QF+kv+Hj1XUBQl0u4CsM
Lh4AytVKIjS7MNn4CxH9TE/Z9GwBmQby0lOWidqNfO2pSsJgKB3ayYYX7xWtw6cKhAztipBk940N
iifxd0v+MOaXUBF/sLmF2ZTnpvP6G6gotJJE3+MCVXAyKWPQ1hRVsWSnwqi9aoVfQAUwG549aKr8
kV1NboyscdEtLjK+su+9Eb2AWtHWiVl3Q8qhQ6SAxokUIcQA3XPEgjFXBDAnaxGLg/yZqSRd8Bgf
xz10oXY4cmGMPBUo875jWUxiS3YTxSyZ5gtC4txh8Jsc2vDl2LwDj9+sR65vCiPRGMlRJgHpLE/j
E5+V4L8saj4v9HQAl5MugNTcMysgmjz8b394DzOlRK6Uy/MVIyYIzGpFA+DcD9V9JAnxKo+VceXn
svfDS6j56o0oZXqc1umkgNPWGzXlmXWcp9ARjblcafWcj5sU7fIxC+XVEm2YBFQCgE6nfvnJxl3J
ErnrGldHo270lWCqKoK8BNsuRISzN8a/pbvj5O2CFo2dkAlzwudCBchZumgD6NYywqz9LbRxPctb
pGKeQgjagV7bpL2NKldDipKr4+9k3b8cQ8M7czYHXojYjG3p/fFZn6n54YSggowGapz2u44BtYMA
ZJi62J2mvzNaa7+PVgWASRl5k45gQPvMcl0sDDnWdSazjYXbYqawAvMycpuoqUz0HdThkMTAHeQ+
ER2xhQjseczO0YuIRqGSsGvsKUhBq0a1b/oDmM4fj3z65bt5/meZvkG8jE/yUQpER3vjIXsG9Rab
z3ZZa1ftaSEcmPUAiC0EQAvwFKUhHugJTUqvT0U8uN+0Yd+0AA0sVC/mPd2VjWlbXXnUJB/4QGJh
o7T2YA7/AGeQbzz9cS1v1+rE3Kwuvytl/aIuvn9nBwfIpMgBU4230/T3V4YZYWQGzhtFZxvAzOM1
msKkuzW6+m0qYmuQOlaE6bcHx9w4PgCAj39//oBfGaDiNEXqQ1nLYUANV67tA1j4lrUo6Yko5yk5
GYVz1shEy3ZdvRC0/Y02H42NupoKJcEGhKAgDt5+/3GECAoIegrgfcA2uNsV68NhwxPjooTEM5au
xbnoaYK5/s+aUaeu98I8hBKMOLUdQO76A+8RIppoEFo/xVs7/319T54PGwcIkvMKOYT/dOj/madR
qQyXs0IXYujtG7c7Tg8A13hS9OF4qYF+tMOFXTTrZPBgQ9yP5ylA9tRU92NWcVwAlxoB7bgf9EQy
anN43oBn58dd4nOcm9trY9Tcan0XeuMgIY0gmtFG0eOnFfe+sG2nO4DeO1g7eBTo6SC3T52LtI28
2m1iEakKK9+ylr46/6yapTfbXA4BT3rkKyQOoRpLR6A4F9BvhIcMSt39tb6g1OziXvjStsf1e2v6
T2ppHHQhIk7rRMbl8RjnIkQA/dDRxGqQJ5SoazBWmkQoWl50QvmrGD6H7DlhPgfefGzlb3fU3Uxe
maHGCB2XNJYrAd7rbfKavt6eoLigFuTr2SM+zoNIyI45q1CI1GtdjkBeGVgDYQzNAHdXg4rD4w+a
3T3AhgCdygFRQd+Huc8XLD8oosN+MMe4s+VmnfEGOijk038xJEN/QcOzEct767YVvuC0TPUlpzZU
SGV/se4qTc02WuXa72NLwuw+Qt1Lgp4FkjU0qpDxPCZPEpjKzMpUCHMZrVHQ4/XH3gpIfkHT7h9v
Sk7FhDvHvyYkTZ5BpZmc0JUcGKD2cx5/z1w1YxK9FHARI9EHXtnbobsJo3Gej61l7Dt9X+7AvK+F
evkab5OdtPFlvdGXTiw/d5Nd26SuZ1VyfaaOYROBBrIfoN+aCHX7i4VtRuxvsjPrQjdXEwXr2XhZ
GPDcAqDpCPAVoJ0An6XcRVWLE9MB/C1zyWPNEuI31X8SQBPUQ/7UNSAmCFVnG+EXg929lISfvWOv
rVN3rBi0YyaqwzT0vVGetFeFResvUUP9F+x3q4WxTo9T+kAjKoB64UQlgmzk7eKOqttDx0MWHWgx
1vW6sL1ST33FiMIWfeGq0YdG7X8/Njp7l18bpWKgJhjSKkd4i5j95c3dA8pF9hA2W//pTqfTa7bb
CfpBX630lyV3MbOtwBkAfADid/CsydQpjorQDeUqkRz+FyQlHdK8BrhqesZ+PMDp+6lJvTFDnZhM
9OIIMltwFtKY22OoYk6ZINQHFxWIx6bmsi2AdiOSBY0gyHXpJ7snR7k0toXkIBdJJsbUJ/tk6yXx
yQV41oWjMe2Gm4HhcoM1nAt2wlf9hblfBa/RyBZdLHmdk6qxBzFiDKzp/GbhlrnPUk9mFBaAclT/
4dipA9ghEy+Vnto6/TE6cIawSvZIi/8BXZcNIeL9a22KRmVo7XlheNrdaaAMU2dPCqQwBaNN53jy
wS23zKVeC8k68C2gWtv6U+F/kkH3dXmHppvMgo7Ll/YZi2aC57n2zlcVqY3kqTCCfeEMzToKXsFP
EfN6vPPt0iUVhLOiyqgQNpvec3bMYr3daQ4XvqqJ7huJR8r42Oe2VOhVADqwVX6BuFDJQQcBDWoM
CVfpZwEOlEqzPB7vXHEF0fR+EwAEGu4Szuh4I9Ej1ChJCoSfpJqdADgKX5Po0E/d+/tCgmSGFaPY
XjOvYDNBXkA0/b34FVaLre3TUbrbKldrSAWRmhugGK0qrSOhof+lKnShBh3yDpprOT5GOUuMWfmm
+vT4ONzFA38XEDUpDoVwDbrqt+5MjfyhVaYF5Cz/qCBX5XpkicpuyQblvdoMxf0yh42taKP7Ld/y
S2d6fhv+GwW1//s+H9TCwzEDWb2RHmtAFV4ibBFSbN3PxxN2X3mmZoza8t1QpFLLTbYImgWlbCXE
pnQ+uCQnnF5Y3ZbTL1qyQBQzO4WAwOANjOANnPm3y5QMclHVbASjddVYjRvHZOCi3sy6dZkAcdTX
/Uvqs0uMVfe40GmwKGag1xluDFgqym4WJkraYunC8IMd0a/GoxvmAPHeCU9csUQA42Rvyz8Bv8v/
sMdSNSArQMTm9HjS73Ip1GdQcw7c5JBCDbCbqv2pxaAMXmLIrhmgnlMcE0WwHtv7Wy29O4xX46YO
Yyhlo9jXmG+xsGqfSBoUA4JwXYpG/Z1JRIFMKwjLA0+XT2pgJutIWWXf3J+2M3w8sU32hwOKMHt9
/FWLq0E9/So/aDIliKetl8WrqHmSON3/8vJnTU8yIq6bty7YQZKxSEklGxGzDYYFd3FfZ8NKKGBn
QKgH4Q4UV283RMonVZPkUudU8hZqjDK6s06aoNcZXO675KakX0kpideFBG0FtIyERHvigtdesAYV
nt3s0fwiIZcLwcHQFrq9LK6lRZzNnCud7sGJwBJBOJ39H1AdE/lUxkeWRN6EPRZQPqfiWq5tr7fj
YBNJH5V2koTLwgLNXfdolZ6YMgSFxcvndnYEvCorRq57qHfsuOCpGnt97EE/XQSnUPjoZRaUPpuS
tzhon0HvmsjaR9ksIF/ppwCaHKFPoKJX76/4HcTgbz8iYlylkho0Wb2J9ht2iBoS9R0PSzuzEzto
dCDVhlVkoQ1k7z4BWWXI+xRQEunvn8cTMrmHq2N09ynUfDCAlAHNP7IOC1i7EHUkYg8Ac7vJwpjp
NwBtiKP8owAKhjZiYKgEw2HA/fTuSS1yAm47Uyolq070ZCs0NchyPoZmSZSX8k53xqlUgheMrZhV
LOvU2XP26SaXkd0E7SrgDK62ZGYhuUZdBXfWps1/FVJyLKPWzIDljVDMkZ+DroNsTmMk5TGBJOrj
9VucV+q4u7HG9pmENsx0zf4fzr5sSW4cyfZX2vqdfbmDvDY9ZsNYc5OU2lUvNC0pgABBEgRAAvz6
e0LdM6NkV07MpVm9ZKUSgQDgDof78XMOVB9VeO7szoFwh6OtO+nO2cFdpdf4tVvrYwO8BYgVohxc
Kb8e/L9/xWb0ZImxmyiHTsUJ8ixHDjptqEUAfRl9u8Zw86ff8kJpBFcB4R3APJ8vqeUhSFEBxf/A
00PW7jJz5jdlclb+DYJI1v7U5WnEjRvV368s75/tJa5X6HFCYBlSp6vlXYQivPZoP0ssqz/m1s8n
F6Oi1ncUksGS+T98M8mPQZHwmygk/iwDjza8tv8il/GniOR80iTtH1tg4V4vfQzcUph9HTzvz//z
TP/MkFEIRydTAi1gaGw/XyEnQ9a3NSba6KPFbciiU79Pim73P3/MOl3263BfIg0gSPILVmoVjk5T
rWeUM0AIOu5RJ9rxN2DpfCMf8wP/MZ8MaO6DQ3a4J8fmJjvNe3kTHhVKZSA3fRT78gaiBYjXm2Nw
LcBcJUT/ZV7rE9JHcZ0kmBeJn3LZnqej0c3BIa1D6R9kxjMm6XbZPz71/3x3/5c+9W/+ceL1v/8b
fv7eD35sQCS3+vHf/8NqM35tm6/dXyo7Pn21f+l//uWd+WoabZrv+t8ug/3XH//78x8x1j8/a//V
fH32w6EzjfGP9mn0b580hPB+zQKzuvzL/+0v//L0a5T3fnj6+1+/97Yzl9Fo03d//eevbn78/a+X
N+//+X34f/7u1VeJP/uPkV5G6RCF/2O0//yTp6/a/P2vQZb8DawZeKVfEkvIEVywKfPTr1+R5G8X
XVfQWuDZgqfvJTnR9aNh+LM4+hvUdC9pclDwArl1uQR1b3/9Lsv+dhH4BIyFZKAEgMTvX/9zes/2
5L/36C+dlW/6pjP67399fuXjg8CLhRTyusaQKtuDcIhB5b21n5bSf6vtx98W4p+f9L8Yed2riHRB
aFKLkfHkB5DIVWhcvOLXX5h0fvFHvznWZvEmVQ5IMl+SN2ESvGmj5Bp686WxVy5isCTualGLA4h2
lwfcvHhL+jb/h008M4n/zaJcHNRvM6+BvtVtU4hDNB3DPtvRZrySRHlp3ivT7nnInS8gfby4bgLE
L0SKS/jy3bbNvHzqb/OO63GZO9KD4BdKMrsm5cseIoNXHgYvTX11fRDPyJzmThysFPmZdubrHIpi
47qs4oyl0E2qCJCHiVZQ3Vvum5FeuVVemvcqYMo65woTGuANylOp4f02Ws4qCsS2DQPQQOKgqY5f
6ayz3xPegA5x016uKZHqYiIFb2x7sD65gS98LzKyceiVYRI1qxkk4qAEL6y767mNHuoiuFISfmG5
17DMzJDUjh7LwuLvasCblV6TFX9p5LVV5nntCI+xkbzDWxCc9Wkgr8kwvTT4yjCbSQud9gSa5IN6
XccTPWeDuyaj9cLgawY3UHkqzhrDD9qmusps+iOpr8F7Xhh73UwbJkU/6Aj87iM0gL8vo6Q3msfX
uoNeGn1l9GmbCtdPGkmnzwtUIK+1Wr007Mrca4hC+gb0V4dZD101Rorv0iXa5kvWxdYuKXJFOpxA
6vhppHMMyQG3deYrq58E2hhVM7aHiVBdta6pd3Nh1c0mo19rc7GurRc64+IpyhbOqmh2gMiO2+7j
Nd/lIuUyU720B0IbuU8zEHR5gqrStqmvbuQ8tlYuPUYf+L22QNtdwT28cFTWSUEAITsOUE57aOLp
QdYtr8ZuuNKM/9LYK6PPk4WF5QKEFnp/bnoh5VcQ1Cd/bFuQy4f+dhmrvNDazQk/8DwXf4x5qEVV
6vFaPuClua8sc5Fho5o054daN+C+7dOzjwJ32jb3lX22vbcRDbEwcdv2+zoDueSUm433z5o6kkP8
ynRc1iA/HaoQebt4+rFp3skqBdSZhQctQ5K0QD+DdMMfLOLXwNovLPgv3Ppv+xnVGRgSE/B+A7cO
sbVRnyWR/38kev8V4K+fvGYixo8jJi5mNEImGQpTXDxuW5TVvTkVrJNxholzDBsm3Qct5ZWU+Utr
sjKgzoFUp+gw9EgMuTEJuQ1HR47b5n350N8WXLSepaPG4BJ1OlAxjOnGWa9Mx+lUjxJ3zsG38w7Q
CaRGCb9GEvvSkqxMR/N+9GHOcExUkO40cGmHvPQfti3JKpZt62DohJX8kPM2BYt/VPrsC+nBXrQt
eluXfgjpzcAMhFHZAiG54BMbr1U7XliXNRbIk8C6OsHIfeBvDR0iaHFc4/x5aexVQDtkjNuJQK6G
y/lbENj7OhvUtmD5VwL8t1PYh8Q6xxIoiCQuf8tD9yHNaHyl4vbSxFemWXeqaZIScls0Yg9g6sC7
J5z1tptznWgsYwOSuUYyvAafRnpTdNseVOvmP52wVk0U49YzVLpKUAyjSrfpfK/5hDrT4kkZCXaY
u8PMoSpbbAx+fiHHf9vGmKYR96plh7ApHPJn3Rc8aK9peby0jSuzrNG7IAqTsUNjRHcoAg3EOVLk
29ZkFXF2AfJUTYTBh+ZLyYYDY+G2kG1NNhCEA+c0SRlOnytQUotKpAuiftvZXuNUQx5mw1xg9JoO
9zCgx9j08bZQ9lft8rfdNONMAxvAKB39iktZVLUFVcCm9f4FuPtt7LZootnKy0lpkeIuqPmoaVls
s511sXCeGhnHFIMTk1U8A0h/4zvwF2z4t2nbLEZ8j2on7MbsQJwOHoNcXENovXDAfzXo/jY4qhmp
YRPWWxYqrLhEzyctg3njOVxdmZy7gPsgZofYg7clnCnfDa6ZtsWya1RUNk12cgVG78P5VSvmJ7UE
+cazsrJNXo/1FDO4wjFAyxJUgg9i0dfkA15Y9LXEakqLeVIsZ4dcAU9URKHZQWqYbTPPdeE2Hqml
ocfUi2DYLcObfPi8yX7C1UNwlMViKIXkVtIE0P+ZAQSb5qLYOPrqxgQVw8AF6+FV/IJqWQ3+sm1h
8ppjhvZzNwuFkbniez+eW8jmbluRywb/Zj1oxS9nVWJkGUCpgyXfnEUGa9vYq1gWgHPfBpd7TYDy
a8981u2su1bxfukErgxzUEXS9j2AYL0Fjeu0oKsJMJaNM19dmky3uWSBwuDmvvEnOW0Le9YaJSRG
ZWZaLFB0vb8f2vZhucZy++fLAcKK5/sYgtLRFaXBjFGehe7YpgseggrPh+3S2WqmR0QPhbvJI3MH
Eun9ltNRrHupS2W6grEJtrjkt3J+SPw1pZqX1mJlh61PwtmluG4U4/wtS/SHznbXhHhfGnz1rHRo
MBPEYQv7Nn03Fg+Dqje5DxTtnq+1A/GSGVNcZCnaVO2hY5sOXbFG4UdtGoyjhhmCFfm7j5ZqWZJt
oStoXZ/P2ZQ5NUbi2LmhtqdaoMk4mQEh3XZEVmYoAYbWobsc6j4YD0vc1yARu0Zf9tJGru7HBGA5
36sOg9Nu+EqKIbpn2RLobXMvVgbZlvk48RLDW7UAAswc6F3Bpb1pYYqVWQ7UQAi1R/yaiVF9Wmr0
zh0TYsGmtG381T1Jw1AEnA6IHVr+KCJX8cKftw29Ms5+IqydNOxHyujMAGfcNeAU3LjoK+PsVT6R
cb4YpzyR1L/2brgCsHrhtKzhwZ4n6GCNYZxJV5xFt6hTCMmH47Y1WV2UQgqu8wRe1pt48EeCtjb0
WXPrth7GlZmOofR4peEDxiBd7kRrf3AVX1M+emlpVlZqh2VI4hkEZWn0PkODeOS21bqLNT8C0L3x
nF48YszKHUtqvctLeY1z7YVprzmriOqbwDkM3s79mTUPS9BsiuoBVn/uFNsiNkhlwm2JQr9piyA6
5sxfw2q9NO2VaRK/AIHTWXKYSjPd2zDs7hXqPYdNJ3HdP5GHAxXSLPmx4SPdj6Bov/FglNk4+so8
RRdxXEUmP9JpkKdyNMtNbajfuOyXFfstlCVkMC4yDTxhPU+7hFB/YDl3G+e+ttGgWPxcjvlRlNqe
R7pER4dn/jaHTlYGChEEqFF3Kj8WdpCvyoxCS89zs3HuKwvtsrrxdU3zIxNTWGWJbk8Bi64d94vn
/m+w4n/WB6B59nzdO1x0XRbw/Ch5z7+TxS1vuE6WqleKH6Ohybe54DUcKBfMmSEk2ZHUY3SH2zus
6obW+00nf40I6j2L3ex7fIsy7x7Rl57cQKjgGq/VC1a71k4NETMqtwz50Vhn0cGi3LllxL3ZNvfV
ndog5oOGYJcfZ1vkOz6Z4rNM7TU89UtzX1ntKBfmhG3zY+cv9IGCJW8mZczjtrmvrVbK0sQGp6cX
oPvoQiEf5ji7hhV+ae4rqw26IFEhwcpIbgvwouZqeQhNFmyc/NpsdZ0GPsDwRRz1RxVAzVUWdBtI
DeqFzw2LRL4o8gaHZlbsUQUgkRymYt72sstXVtsmyBxyil0VjWxuE525cx3mGwOONUIIPdey7Cj8
WZY69T6DHuxP1jdkW5iXrS7YZqKNchQL44yV+zok/dki6tsW/K5RQmWoE9JfvKUsvDk6IPerMV/y
bbfUmlFAJpA8YXOdHam17OSgjnCYilBsSleCee75kUmB1+NjihvWcBEf9ZQY0AfJjQdyjeeBxlLK
LAsw90y5vQlneWfzbBtoDb1dz+eeC6U0JxJnJpviM8KxYrfEXmyLsddt+G5RuS5sCGNqtH3NMkr3
C1Qit92wa1yPTJMCYKQ5P0K2+q0KsvTWdmm+7cmUrUzVCtEN8Tzlx9D0P4QeypvEXAW2v+Ah17Ae
KouWhUuRHW2b5XuaCHtiAZRXNnn3Na4nsapZRO7yI9rW2B8qbZMTJ0OzqST3L5yUIuVj0sokP0am
CE6yTslt4NFBsHHyq2u1Y0E58FTjalLW7+oi8VVLnNxmqmthlDo3vo26MgMnrwx3svP5rlh4vc3N
/Ev/QD0MIAWGqaZCBu9qAE330VCUcuPSrGy1IDZ1U4IjOaK0fce7xu1CCSbnbacmfu4J4rY00glY
k2rivAqlQCNDwdIr5nTxhX8Sr64hPgWPm16CEfBoGfqunVb6TkAR4kb0qthv+wIri3WEyaUe4MpA
POI/D1E4PkIO0DdXVv+Fb7CGEjWQoURlHt9gLPvu1Vi33Q5JLBx+RQZ35TNe8AtrSBFI5AocmjwD
tbHLb0oW0M+4xufvmxZojSnqpqaL8F92zAvbnIeoISdtoo2p5WRluJLwJg6mFNLkS8FPbkzlsZzy
ettNslYwiykmjmsvOxa0IXgE1uQEXEC7qfaFZqjnZ7/NhMUDE0eHpUEOOZC4OQDMHW+zrHVDWcbC
QJl0yY4+B1Fu16GJKhGq3Dj6ym4hGsByveAFHmgqz30D5oIlG5ZtwfYvfb/f3vfs0seCpl9y9Bl8
JRCFxRk8AdsKYdBef77ukannhnJEfaGRww83oK13pp1/v+m8rxFGJhP1FA2I+kwSx4c4mMvzaBqy
LWL91av828pMoYLjCxBtczP5dh9wMj4N4N3bhgAEo+/ztXEkH+fMY3ztfZxWxULIqZ7SYKOv+Re+
4ACM1h0kL46AY5hPRaib+6Xtpyv+/jLLP/H3a6wRkK5Tk19OpU7EhGZfVOB2ZdmXr2XSJPta6KWy
KFXSbUawhiBNqFDwmAhyTFAO3ut0HF71c8TfbDtIyfOtwKNtKboaCTraKlXFPGU7kEGn28LYNRIp
d3PuwgFBMlh4QdXSuLECciN9t23uq/dshgPjU4d4SofzdIeqojkuo9kGD4Rg4/OVKcpoFI5m+TEH
QibadWMP6hD4oKTeVkdbQ5IiFN1bCtdzVDJePtqiTn+OZbExh7OGJIkumacJwkHHeXLu3dSl0etU
0/aKDbxwm69BSTLuY0EC8I/pODJvJhBJ7ohs+2034hqWBL74APplGgplZu7rm7qI+ncGBzXYdizX
yCTQzs5DGMvymI22rNDV3x4Dj3hn07Fco5O4Sm2RDn151Jonr2Qrw/tSC/J52+grg00FKIkYKyDl
ptFQF1hSfqDjMG/Lif5q6P7N8+sQLZGRTcojSRW/GTyTFR3ctM3ZrOFJXd0vtgjy8lgvAuCnLJHf
GU36p20rszJYj76AcrIx1j0P/EcAwoysOMCbbzcNv4Yo5YSJsiG+PAYiVgaC0C1IBcu69NsSaGuQ
EihgtWNFXx89SjIPvTBlFYZjsu3Ir5FKWWJnE3cdRFuyyJ1UONf7PuPXOMBecAfhKkDum6zswSoN
hjphgsrKMDgPpi03rnz23BM3OmladCvXl3R0ezcbltwCnGK2metayVy2aCujYqyPbEBsnIdp8sp0
Nt2IOQhX9tqwupQFm+qj6sPwECQB/yo7ab5tO5SrCHlMtKc27oJjMwNOmE88PmYT6o/bRl9dsMSV
fY2EBRSCSwgsQ2i33Q8z0z+2jb6y12UQIHczMjjW0ruDLaL6NJsg2rStUG97fmhkF4xcl9CLoxrS
iNCIEW9IIpLvW+b+LypJ3vXCXYpsxzZp4wcWBeo9nujXRIP+3JzIGsq0hEwacFYEx0lN7nPsqLit
SbhsShSRcmWsKeFDLOxQH7tliY/zwF81tew35YnIWt26lnOkdD/XR5IFwyHyrq7cwq5pqr20MJf/
/9v1VE95NwRiCo7plA2gjgv5aY7HbeAjMDE9Hx1EFJZmSxYcTdfS5Ua1g3qX1PmwzQeDb+z5+FQa
VEppEhwjIhIAPuYZatixbcJNBgWqj+fjcwIxBZVi/jI0+R4p5PpTkjbNRoNamavIbOc0g6uxflR3
zHt+k1J37VH1ws6u4U24p2PiQbZ6ZN62NzGahz+KfJbXXoSXs/2vbzY8458vzTDgpeb7OTgWzGYU
2j8uPKHLzR6FYuD1yvucLLtNrqFYPW4BYStambrg6DX4S3qaxGgwgsDxttFXxtv0edg2dIFLTlxy
G6Y0rUa80TeFf6RY37TAUpWBpPSk52xOb8Mkyz/0SIyMx22zX9kvK3tvXBGqk7FRfYS8wXzmg97o
HdY6wyaI016SXp96Qdu99ZOAMnjfLD+3TX5lvqnNWBOhAf1ESgcZJJbpvWSCbwrQSLE2XuaDvIll
cEotokuQAs0nxcG/uW3uK+OtWQmtzSSrT5kH6yDe+UH+lE4j3ZQwImvsU4imA6aFoWcRB2G3HzqU
xXMxQlt30/TXCKhJq76vC9BkkCENqyme7L0ZBN12KsnKYpekBFd6GI9nbU0a7IeWDiATYXJb+zII
cp47H2G7RApbqPMssnE3FNjVDnwl2w4OWdmsyoo8rAXNzgMH6wfwA2BsSiBNv23lVxbbCzvjXLrg
3Kjhk5+z7qkls/6ybfDk+cKMxcRn2cjhZkrS9o8s4sOPwXTXwJv5Ly25P/H6axSUsGBkT2M73DBv
EnqXIVtURydiIPjb3fuY2aBEg4/m4R3kmkn6IOY5KE6g//P1EwScwkuBruNjc1GM7gcI8bFgCcxD
kIK6E9S5wifkSPKA8W+qm72sIP4IFa0q8DKPb1lvxSB3yVKX4ZE3UyK+BS4Z0Be2pPkcfSGXP3EI
IBu1vM2dH9vbri4b+UAY4d1tRouBfrGdVRZc671247tQKdtC8cQbk/IKX6Km34J4jmgN+r+45z+C
OTDzsnOldfRDDVVtNVUpBIlw6Ho/1q/7KOXuXhq35ONOR1Nh9lEqRf12mEAk8QCm8WIJ9hyYUf6W
KCsiaAw5Gjqy94PPxo/tOLbshJ6DbrgpC1tkFTWTnPr9FLatxPdndlE3y5iWaBoIA6Yg0NIm3aui
j0rV7OYxzc19X06xkrt5dkXxQ6ZDpF4RlqnwszTtFIf7KZINXl89qGwI2KpjRim+LAT8wGM8YUyl
9lqBHf7b0oYZSEHnQvEGrMQJ+PKghJ25GLJ9ZYxQcURqp56GA63nun/FfWeyx5FmGiMUWRDEWdVm
4Ln0BwrwQPaa607wV2W8TO25xNtkwBeq096DkSzCu3MpiqZ95E4OF3bj1PXLiWU+0w/aJq1qqyYA
zuDdUmaxaXcGdNIUktRuocOZQach+CIT43VXNUAVElZNTnauRw7EZTNYzoph1nYPPGMyzju05Pkk
ufO8nZBWCyNvlqp2Hcn4CaxSLdU7tegA2kpLV9R5s4NqXjp8nRI9zx9sExfsg6ozNY1gBgDfDUTI
8tiB0CBIaMJucttn+R+Njlv+04QkWPgRQPIl7qoJesxwTTmbuDtzh28VnbysdQu+ZzAYRGEVdQSf
e+hKwORgE3Nvi5+hpizh4HBVNXoTVWG74HOwGJuBmJ8tyfIdMq8++JGGpJV7dFGALZ/xoZSHZJgV
SEs7Ly4GRpRh6oB+8r50e5DeT6W7S5s+icYjBz236Q5ByUwS7jKbsLrbk6KR8xO0G419W0jqG703
vanznbD0S+7Gnhy4NoWqwjHEMR8Vacz3SGONfiiu44Fi8WTkb8F+K8k9mth1/LZQqHdGFd6N7aPM
8+Z2jkT4pozLNv3Rz1MvdqD4Wr7Hi+Zg4/UEtD/Qz3mfimimP2ieJ+mJkpKRpaKJY6p+cG1vBBRo
hE9nkDumdSnoZxASpr14SBdWxs0tGGdc0+5mSKmxTxreIe0PI3ekYfu4zuf+tuXUT2oPKCTlap+2
Pp8/5UGolycXjNMAjfQygNSMYUgih5VNUrM8sqjGdbxvcTNE3a6dieBLBe8ROFX1IcqMw3FCHX+M
zyScwHB1QqtjrutKgnVI/URz2ODnioI1xQyAkIM8pahM6ot4qojlXH0BoRvQC0eHYK6FkGY8iQmk
xV1paVktQapCLLsHxRVIUhNfvh3jbs6/JD4wIF8sJzmmmNs8zenP1oxJ/9gwXajPrpd9BAJilw72
VR3y2H2d6cRbULX5cGhObZ1NIxio1ACmqCq0TDbRcaY5AUxA+DER8b2YICUWVW3aqWTaj0WdAEfQ
xoGOPjs7+/BAUpGnP22AR1h7o3ta9u2RCCT6j1EY6/GVmrjt+ko0blqOIJ1PyTsGZobwG7bVznVV
uCJrZIWrYS7fgLYvJkBb9cCk4G9I5+ZvPOlHitPMXRiNVUA7F9uTUIMJFFh/IKT2OmdJoPYx+PjD
m7BJDe4Lkk8FrQI11z+8aCf2KEg729d9rbL4hLWh6fe2SCVEmHmRFfQDLnrLRdUWF2HOimnZzTeF
ShflgGcv5hDCf7hKYfgmnbp43hHbWvoB4qK9OYdjrOfPup3TLtiprGFiPrTGKTPvhtmF06NV8DMP
mrP2Qp4TNtEOorih2NN2KQswc/d99EhYamzVtb6JIdCezq79FNQ2hwYYYnve+v2YlTkf7jwZFnKY
Iz24O1T6giys4riDbDXg2hGkEWvkxtqikmHv5besdWmTgTCezUhOMjWmA68sA2uPADsDZa8hKDzC
Zde1S7+CfKzt5H6ZuInAeCzJOORVF2OMT7ogpQZlq+B9d2IhZ6I4ddE0FuEholCYuIv7LtT+9VxM
AhrMpfYxXR6SZcFeVSoy7QgAgfFhHe77OJBc7rscm9tBW/XyuK7MkgTD42AKDbNDZ6aP1WGZkeTr
KjNmtCtet2qmXyBtnyEkcKOJ3VOE777UFWRN+PQjnecSoDSnow4Ms4HrzBmixnOyo0FYX4SkvJmL
t6GNAF2lpW6gZp61Hk/6n029TF4dB1SOyg/wgGHcVFPalMExjHNr89OYg62XV13HYv/Nq2UY7+pY
+PCWK7LM77t20dNDGvrehDujRJMliC0WOAFRDbDHhX1ws8YB2cUakurjDsSqpul33sXSfYRX58Ef
lngS04rHEjgFysuEPfGy7cb3Y2GTnp7SPmEF+NrbXJX3WagKClkW24tJ75po6Juz71wTltBMiLph
qlQA7/R2DsgEl5ymKu3eJPkM8Zy6dCZ/XEIRThScJU228F1sDO30bsSaFFUQ0QQoD4Skdt4JRnu0
FZEoTtp3ZdfjKgdHMcvMH4GbJ/o08DrVA+DAcragvkU1nn8poVeheBXMLU8+RVPJE9Dajz0eMFVd
2CXoK8fA8xQd9NINAvbmERBm1dSmnt9l+TTmb1GcTcp3zZKp1mAn4kghCZurpkP6q8gxXr5QMdwW
aZ3xj+1iIedI4maIfZV2iYtU1ZZjlH9vMoproIqbvG0+UU/rkaLXN0DsU0G7o1Y3UkMWEkIMCVDl
H3WrmhCs6VPIAixgbgyOVu0bQk9Zgzg23jWg7eTwg1MWROjrAAeMRQQ14llcNbId6hvGrMYKCu+i
e8QcafERDNupOA5LdKH66hZQxH32fSLE0al4HgU0IGRSgxy37PUjppLByUHHSuq7Oex1/CaXaRFU
JZB5UUVkZ0EnWwoTtTsO7r36bV+nbryJXAvJ+CXF/iDgnvrygyHMjWh51NR/qRcyClt5FiTSVBEL
+/QhWGATj6GH6llSDapcxIUbPs/aBi62NSW+vu8pz3BrTJ3sEJKkTSoOSakpedICDGZDNYRZiX8v
OQqs50zilvq0+JqQW8eLPvtMI/iT70uPBXsUo8mm16yXyfTKAdjCbgGFImi3w/N5Lm5Np0fzMxqW
bjqAo5xktppsxPpzPSXcfhYDaDfeJQAlsrfTHCQg8u/RqOw/ikYLdUY9ls1RBU1c0n8cQ9RMfyyy
iKANmoyTy+cqRpFwfi9KFSOgn+g8ZDde8bkhZ0l5i8bThgVWgix5sNlTZAXPcL8KKj/OcCJYH2Tk
GlDEhy6osQuwZ6Xu3CLb5WsI8N6jx1Mruyc2GNHebGz4xvUWTSdJMzYlpGobPskdXkhj9hCIUogv
Mdil+GsI1WTxceSww69UK9jkTmR1maErC/pM6KGM0qep7oPy0YMhwOHxNAdhdu5CEPXcoAhdmPd9
Gxv2zZdjga8PVy/8azJ3rYS1td50DzTwUO6KKZu7z4lDGFkNAzRZbvhAB3U/hswlp8k2QrzPsoFJ
UU3Cx/LcDmmv4AV08tECjTW8tvU0iZPmJghUNYVdEbxng6Lxk2jNbE+4+ZSrOgDoogrXIsGpjHgM
IXcz8fB+TG1dfuygm5rCZxfZsI8aWwwfIP6IfCRWeYER6IUYNBXYHCHZY6Bng9SzFXUH2ctMBWI/
FZMhbwOqXXw7TjQlZ77MbYtWBFe2r5J2EQut5ALv896V3mW7vhttj9uG1pAUz7m2d2E4s/wtuPbk
JHZ1R1pDD0VU2PQt0nCZPnI3CXjCOQXb2jFdSBaeBi0LcggHPVG9R4tyCsXymLHuHsEnmW4h9hrl
B6gLUHrkCSz0Vi5dXh+yFHJAp5g0kbqvJxFeyEht34i7RqZzCywI5NnNTeiNLfYx3rvtqwngK31j
2YIaa87aHjIxFjPMz6SjTf7KgTs/uZchSiL7LA/4gMmi/YtUCS2W8K4ec9F/p7ks9GdLIhW9jlpE
0XjAoUUpf00HLcbDCNLm6T6f43y4SWtl4PMjO4U3TTpG7h4dpGCgqHJu0vIP0TeDOxbgiO/eC1gx
aB34EqnTmOBR8zqfdDogtCo4YRMyRnEpH1rRxcurKcdCd+3OBi6M+U3maRose8D5mq7Z1YEnJVg3
4xzivNuSHKvEXiZVFPQ8pTcONyLYW2SvgIJB3fiPbeOvUnsqrmFX08huWheqO5TXw1ei67c1AIDb
+XmKJpbGEsRJy03WM13NOlLvffH/mDuP5cixpEu/yv8CaIMWm1kACEkGmRQpN7CsykporfH0/wdW
zzQDER0w1mq6rbuyksLjKr9+3Y+fU3hP/+izL5ukDG2qykxBa6XUQ+koB0n0dY6YVwpdb4isK/mf
ZZeU30uVP45hfEjyJCiijapPcCpKauUdNLBItK5BuOi7jS4LbPsxBccowqn9V2jFvLWi3NceQjYS
OiUyoReaE2phVWgIqtWocBGZtB+6apuafENdqL63k8vcKuwoLmTDThIwrifBMrL66HehhCpwX1MT
E6cRyvvb8zdnEK8NcJFZBCw9Nn409AfL4Pmw7SqrGfa1J/W/c7GRYhci+3KtFvxfKjRLudihjBWh
q8f60MF7JxyTMEdu2lVCScxdK59Iw9iaN6maSzZBMFsngO1+tIHISYJGSmwSkUK3lL7eSFojVNsh
8epqb6WKrN3rnSfETpHRMYe2SRMLVktCoEqy+iGUE52ArGmK1mxgS67ronoEMNi3D1AEIIZFaGSW
xxlflguu4cW8qjdhJLSxtkmGPDJcuQrGHo+J35F3se7Lw67zK6l/TfOa2gYCjV0aDLaXeBBy8Zrl
/T7uSkWTSMSUk18HjuiNZe7KPaxDm9QXhro7quZgdQ+pqfvwgcV93Weh+7akH+KoP4V/girLfzfn
9PPnxPb/57H7q2qgsP+f08+i/p9tm/2CxD7Plj9zRmj//weDvUIJ5b8z2NvVzylM3tPXz9//b/p6
2fzXzE0P7APlYhFxZhzTf+jrLfC2MqrxyFxQ3+ZL/6av1/4l6wjXWMh9QVAvKbNH+L/s9YryLyQq
EK4jnYQsgUzV/QPs9XPW/T8nUtPZypCmGGQIZGRreVuf+02Fp38k+ziLUmsSxZmCpql2LU08+dGf
AN6slC4uzanUc2eFXFlRJWmJqC0EA1awRh1sKa5H7deA0sOUoPoaCuqLr1rV9Oe7lfj090D+O1v8
PDxVE2dEjyGhFKAtPasYZnE1JsRTJc+l58ZQ9Ncy1KM1EMEb+ObdNBoyy4vep6pILLMuLcvC/JUk
SIH0dHd43D7u3e3Wtrd3p+3Wdbcnh38/ufy/6zr2nj+5p7vtwT7wPacT/3p0Xb62d498DRnt+Ufc
7eHw6O756okfPvCtjnPgt213Nr+SXz9/yxZZ0dPhdft4OPDbbH6dvZm/vD1snR98Cx/Bdua/4c/8
y8a2nb2zxy7fy2/8tHvk19+5Lr/qB39z2NibDb/xm3uyD4dX+7BB1Zu/2jgbx3Hmb9vw8/y++Zc5
9/zhxEj4RM+z+d3eOX7ZHOdv3RwP9gY5Spc/M+o9QiH8IJ9uu9nfO872cNrOH5TPtuMnn52f/NY9
33p8eNnvX+ZpYqLmn0YqDjVlzL44/PXtjfEGR76xYm/Chu8gGmlU1arIW+q0ffxx2L4yqI3z09kf
nZcVSws1WG25N5ZHrKmr+WEhPW3dp29/PPr2o735/uCIa6LXb0j9WyPCCb0HndDPUwTGbIcl+nZ4
fmadHeabJdnfndw7Z02H+g0GecvgoizmSU0ZTRg8uT9e2S2s0+01ws+de6eLqZvv+HeLRP6bwkiI
hae77d28obent//yz8cfW87GI3v1hMzvj9NjaXNwTj9+sJb2/Y6Nha7nYbfbbXa7e/uBHXZ07vZs
5+/392/b8d52HvasNyePY+E6T3eOzfncHJ+cuzt233G/EpGsboRFBVQVUbeJmC/3m/vKuWHG1nb1
W5/rrSVZBFoTnjzTMHG3/fHobziWHPfH+cAzbc/852Dv+NN8qn2bER5/7wunt3+7+/3+d28/vazU
2aW3puFbH2hRs04blIvSeVM+Hl4ft87v/SG0t7vtPOmnLT7OfTnNbpKFYSE2Nj7Qmf/Vfdy+uq+H
55P7Lce37exvd39s+QUM5XFn714/dUyfixd5PuzYd5sj+7ywNw8/I/v4wlK7LtL2T2yIH5b9efOA
J9m69t7dPOGHjqfZwdzeqm9NurfGuQDuxDk1U4mdisM+2d/wuZ3N5/6+29rPf3tmhocTvXPcuy0f
YoPfvf0JlDcc/q2PsHgCTcbYj/081d9w7ydm4TT7tdOL++g6d4cD3nr/g9OCs8bjc0vsNpsS97rd
MudcPfv5FnC/sTjbH+7h8RGHzb55fEY++iu7aMuacEtsjpzCb3jto/3myw67w+Ph+a+Db//1PP/S
P14ff4T262T/4dsHnB1+6PGZf/3rL3YjPn/vPLzgY/nn0/5l87L/7eDy9y/2K7fIYNvIdHNUv94/
PHx9OO43nw/H/a+XJ24K54nrwNlsXlz75z0X0f7pzn3hiNqb4/Een31E1Ronx8rO08zIf/NPLlcs
crfsT9zLpztnv0Eleb7K7twvL/z17BRe3Lunb9/YiM6vlRW57b3kJeud6ZNvgsSaD7a943/s3d3J
5crj6NuOe/z7knNW9oH0hhj97/sAYddzpxl3htHlmMUm03F65Pxz1Gar8+1d2pwi+4/5rsddci4O
Nt+Id9g+z7cyC83C86dnfuBgPxAQbPnT/LOHw+6Bf+5fmDT36Dy9BTZM63a+NTlRD5zcw1u4sD8e
OZDzVt/Oe/BxO7vTwN6zhZh+vPXWxR/fzcvo7r+diHTc/aPLz9xegPl2+M9EzMJxKtSHiCHrsg7p
ojF//d3t0VF98MU2q22Trkh3bIrOMag7bm5bOV/lf1tB5d5QCftkedmElnt1QZExrW3ya9bGa3lF
VtmQ/PBpvXfD2PqYiMtsDxYJkcy4KKmIXxmLWzeRSKZZAyTMbWWp29Dshy3MYh+jSv/bCvr1BgAv
ni50MJ7PndSaMCGJXmXTaSV/RdcgPTTFMK1s1su500TF0pDohGJR1ZZhc1UmYtAYFlqusRoYTmCR
67XjSiNjnVtjDqdW2Qevt9fr/AnyNjJJ1DTZRF9QI1xfhElWppRF2o0VPD2ZfKQvVHOpIkQnEQ6Z
leFdMcXLj3eOpSlzLLOYRLmgYpi2MaaSrrA7K5u2FIULp47SZAXtemUmkeVTVSq5mjlrm52vl1ZQ
/BaytLK7sI4ObRjpe53n2z1lLuuxB2awEszMZ+f8bGnv7S3Jj8Ymn3ISEhV7XZqKfUpeU9hEnR6u
2Lk2hZosWaAvGB5l4fNxeTDXjmGulbaVlEHnRNEUjW4TttMPxe/WckbXJpFWM9MSeZdTop6//s5h
WGWlmzWU5LY/yrHbdpX8EKBw5GiqObr6YKorDurq4EyUlWXOmQbw4txeRy7fbEK5tKWkVdEYjkgJ
Uau3ERRda+u4ZmruCTE4zURp8uJSILelxSSSS3usxMRtyFY91BFizlbqVysHbA7pllvjvanFAesm
o6hqiVFpU/4YBJT7wESVXwxJUe97NS6/UIH9dvtMX9uN701eTCSUdn1MnZJyXOqQN9W2yCf6K8f5
qhVJ1U2dhz7VuMVerK0iqCZQanYRWu2nOC8iRzAz5UN9VW/+iQsLLXZV1VUNzML5pvA0Ty0Dyyjt
vE7RzB2g5gq7fI2G59pW1+myJyklWXSdLKxUQEmrsNQpTFWWAgMHmptHyH+93yk451cLf9X8g5PM
1OEOkZnX1aXgViQEIBZ0pQSiY+i7pGu/a6r6h1zKxubjm8EQAcLONxdN2/NReHeKdU0M/F7DZQSe
YJBPrU3gSFJj37ayeP3O60RSB0V2xUKulItk4XEDwQTfowHeK5VKAVWk9I42oTFSFIW/y/qc8qCu
7TwvjneK1vSCXXZZa08incu3P8nlttQ5OqilytqbWu789XfjBYrJw7LjlpHQakDmulaD+hAobVqv
rOAbpfz5ycaSTqwjK1AsoZZ7bmmofTOQhryyKfHGR7j4u21ZFspr3lUnXxeGYwUybFPFuQTqs02d
YYwDhzVopMY60CdUrvDfXHoai8uVE2mRRaUNc/F5+pH4SOgAixUiuBS7961Ut+Wm9xUXdJFcoAjU
6c+gpVf7My7nHMuyye0Ox9xleDTKypC2EjfFoOSmU+VR7ExKu6aGe3V876wsttjYFdbkzyg1nnWd
2/qJTKrfg/EH3Olofc+jvnQ/upcYFws8q6oaqK4ufLdJwVshoixtZTQrsBGD6nRqs0aMful8sKLT
NQe2RCIrvrhns1yGfcBoSjv2Lf05N8dyo8R1tBPbJPqjCatpe3tU1+aRLasTNWuck6VH8OKcBL7G
jaRHvVq4XWkKd7In+o5ppvVJ7karcQefKHDFR6zZXYxTb/2hhK4Y+EyaVXdRn+eHAujxKQLccAcs
WXXEOFqT2Ls2uXO0KYL71gw0pReHtDDTMoFTE3SgpH1rkPhpN7LV0YGWWWJh0xnVfL09vZexhTUX
JBSFJxDX4jIWbBW/z7QaGDHizZmrl2XlKmnU2UI2fDzsJJQmgkE0XhR1bcmvF6vTBD+SWthjjwyn
GE8tXHjax4NpS1MlAhICQXku2pxPYTaCHlRRlLcFo+h3SqymdhwZT2IZg+urPqZAOV8k59bmXfTO
f/e+rNeDjrcSw8STHCU0Yh2wajWNKxfjHJ+cu+9Z8dgQ592hUlZaxC+c4zAJgqkAcCXWx8AU0l2e
peIRVihzU4DufB16QYjtlDRS//GjYIlztYr4mgf5kvjIiAdzihtufxoTrJcExOgjUNbWKVBBO+Tw
DALQDLw1wt0rO9Mi78INIRs6+2ZxQfAm0RtFAquoSV5rFwp4f8BPgR0Ca1q5ha+cdevtrSwRyFsX
DIRmQclZBQhkC0He3em0QxxA0mvHULXkfeMZ1N6TEnzb7aN3ZUlJcZB3IBBBoHNJulIFpTxRc8Zf
t7rs20kYmm4f5vVRyxUqz2oOyNK0AOKH3RoJ18UVOF+6uqqAnKLTRF7SRWoe8OuyxKP4kVnYspgp
W3Ix3UqH38UKYoXsgzW/yQi3lr6l8gY6DSb27BQ2EuDtFv1knrjJXimM7EO9QxzE2RahKS9ApO4t
aRETx2DyQq1oCju2MsRJy1aYfnSCnKxpLF4dk6oAVzTJDOhLJxZOUQH6uS3YlfHo1sWo3olJmx7K
oa1Xbr5rpui8UEVFny/aZcNb03tZnqcppkrwkqQ9aBubxu9BLn6M1/7vySMW4ghImmiBtT73YiXk
AeEgF4VdqWII3zqxbtDTKnF7v1/ZdPM1w9XI5ImGsXjGApcM6NAJcWHaNNjwtgLOy1Nz5SxfmTUC
6jmfhw1TXlbsRskv5Kj2crvXOoJLHNUmH8zoySv96fvtAV01hbtQuQOoIS/JPw0Z9SAB7K2Nnry3
beKmdmKlm+Fk1kot5trUkQ/9f5bmr7+7ZrJ8LL0JhCro1+6LaWTKJpO9YmW/XQQfFkEHL0r8H36X
Ev+5EQmEPt0RQJIlPRfvy2goX1IFhKXlA+MDZjqsqaG+Mb2cXWqzRQlcnKKqElYXMfJUJlHSl1hU
fYsJLCHTG7IMTCLtW4kdaF6wz4bO34xwf+wysZR/w1x8RBq8oDW5j59vL+e1SWYhdQ2EgwiIezF+
H7goBEnsHMPqJlcohGhDiuCvjxsxNHIEgLPJnqqLW00v+ymsCw3cd1jJoQNqSG/cWrQKfeUcXFtN
w1JJG8kW/uOCJEGNM6DkbM4sygYnChRIKXtoAbRunzXCuGLt2tyZICUs01B1g2N+vndQfdAHmvQK
Gx027y6mg+BQ4EXdj08enRWWSgxEHLlMbBuJUSmjj0eM6rS6z2nP2Qy0F6ykY6+MhWnjEYVHnJM5
87F/d9gANgJODoM5TjWCh6S3VEcKteCjqSLwPyIZCNwGbxtzyfdoTp1Aww57Pw6V9AQ7iewWXmZu
bs/YZaZjNgM+SDOopfBymwf7bjApDTOaSMO6HbVeeC+MtFRJZXLMe82ydbF7MHvtuaAnBN0hw7sj
333UraLY3/4UF/EVH0KiD4syAdmWC7b9qRRbq/ETAgG9k6VNMwR19kkdNLG719qerpShBz5/qDpL
XkvTXjkGvAbAYsmKDjZ4SS6NQJgmtqmV22MaKbETiPro9kV4r8Bq4LS1x//fHuu13TMjpFhSerql
5a3dyrDtTiJeRA2CEDCrUm2NdFo7CZdXj8SSkiFjB2m6tXwOkHP2hwp1WVsPQugBTSM/jNlkgGe2
1pgOLmcQU6ZCmMj7QxaXDyp8pS7Sa0WjQayFgjvmSWnaItiRz1ataL+CPqWV6vYczn7//F4gVSWr
c6YR96UuuWmCuNQGvwT+WmQp6Fer1L6UbT/9UbZG4kpSJv9BGmS4KwIl39NhWK+gnC+3q6SQQJF5
6RBJ4tUWZyYrRb/raa0QEwRFEt34lVTGDy0jQVVaGf2/6lpUeblpZos8WqmmkWVdEqjWfQj7q1Si
JUCv9U4p23bPUclWnMHFg8OCVZH8LQdBnu+eRZgnRw0ouLzJ6T4VqskxszD8Vk5jqrpV4amfyrib
Qjs2A3JGRpLUa3fElT2riTrhLDEg2aMlfrCaCiPOKG/bQuKVW82nxxxuMyl4zetKWVPWvOL4KJXw
VDZ0iTwKb4LzRYRHOlb7RuTg6/Un/GL8KtEa63ZqlUiuWgfaS6xAam8PXl83W9nzPMMW6rr8HFTq
Kj3AlZmnHgtG0yS8nkGj5x9GTmg5mMoeZ18GHNeubf7odeL5TBwser68+FSbX6TS/5h82hzYMwmU
0cmcgdek6nduV0ytRCsLdjJNN0nu0AOiTDu64sI10oxra8vDCwyqwnNSWhKDp1kWeSBPc9uvW+9z
h/SUsRkly7trQrU1drfdwzVjFmkrMpCWyP8Ws9moshwIDW1aE5n1YyHl7UOfGQL9FXn/etvUFeen
zyZECooGxb5FuCZ5qjbSl0lMGBner6iRxs9mY3S7OEuSPQXN4Otte1eGRo4e1LFGRgAJ0sUzFtm7
MG3HHL+eG6YrBBQwK5RF7ZyfWbmorpgyKTlzJTI0ssWLvRHqaeHXcPLbFg1Z9EUObetR9suUg0T/
bObeHtgVn2oSU6mzlxPnhOP5ToyGTE/8VshsKU0jx6PRg67IksIfHPW1/KsZq07cldw1Ky+na3ZJ
N2JSeQOTLPZK2/RSIisGdnuagu2hDdUHeaTQWGVh8Bk6x/ze7AJhJbi7Nre0RVEeJvjiD/PX30Vd
ndGpaSP4uDr68l2Y7C27QAvVMYx6TSr3yg418XMawGyyxoDSz01NSk/zTJ/mtldPk5O0k7wb6fXe
t5UXuX3mCyuJlmtD41k9l0/IF/NYPLdX9oZfotqZUeJU9YMMq4Ob+lr+PMFcsbJD5x24CAPo5lKo
NcD2w1wu7mEVnV6UtjzaDf0weVAr0kcREpnb2zvzqhXuXU2mYZxQamFFTIs41TW8CV3l5ab0RPMu
EII1stOr06aTkTBJ4mqyIZ9PWx1QetPHAiuJNhgOSPRk3KvINJfuqJmwVd0e1LVdQYZqfscQVKhL
pidRhH2lDfFbQtO8dNA10BHW2zrxlG2U0Rrj0zVr5PhmCBVpYt5154MrsjrSlYLDXY2lf8zgL97W
sW8cxGEo7qZ+aldGd2XJ8Mhkoi0RhjtyjOf2YkOGR2Duoe67oqAuG4hy59Kc7a1FEVdWDRNzYowc
rSpeyJsWqhQ0Ied46DojdVOwA64R52Zoh6FXvXx4zZhESpNU2i2L8vT5qLxBok3fp8VftwItc/k4
5Z9ZpcLB4s1CZmT+1TW5oCvekRubbCkxCSH38tqmIzkdggFelqgLPScWfFeV6QGvW03YqLTa2sMg
9e7tYV6bU4JqJNNldc4zzZvpnW8MaPAvUkElxqyTo0w1cYMcim/HkCitJNjXLM2jf2dJL4CFgQrK
7KJtwu6Aq26SDVwwXeGEccFS3h7Ytck05sLoHJtwpywGljYVsjQQLthwHzU7tOOFT5PuWW4JG9BG
oBn3aJSh9/UfGNVntzJzv/BkOh9jlVq9FJpKZtc9kxgCBfmcjvrnAGairaiXyravA3XF5pXnGY6f
qBp8KrCFNyqsd/Nam1ANRkqV2WlWSrYfZEergJ5j9ILoT/ra0x9aKlauJojVQe6HdOVWuIyl56oQ
LpSImr6r5eEX1dwYlCTMIMAfpCeIaSHQCir/p+CV7Qn+bm9Te2V9Eop65ea79DrzduWkEEeTUFhe
RxkNwWFDftL2ZIBDlDT8TaRE8tPtBb30pbw6Ub4D9crdR3h2vqCdkbVhKAckbLw2+OFPqE3DOlTn
2Vb1hvwHpEf+z9sWLyd0fueSUjN07kBt6XcC6HEDsSKCSBv4jmyYJbRPVjtB5FBRVoFBMdNsuq/F
zvYKj57Vj1t/i+IlTTXmOHsxXiGH/0UlDBWLIkhcQ+BgkrvPg96x+iSU7BDpgN4t4PiP9ySLpb9u
2790Egp3CH16lCUUmUzpuX2INELCZJyEPMTKgf/9jGGb2cmBaW4/bIkUKZkhSjlvCfZzS7wdZGtK
uCWhYDMyN5vMfrStmJr+Vu+0cU1I5vKUKuwjE79OnIZjWExsHQlxNDSwgelyUv7iAnHjPopdKfbI
wDVZvvPTsfxe9Eaxi0ZF/XJ7sJeHBeuk0gE8i4ZEQmwx2FbX47bGOsix6E4qdBqho0z+8JGcrZgU
+qn2ADFdBAKcEBOUdj+TcgjWMRrVh84chMM/GIopz6cetKe1xNXUYP0EUGlMZD8VnwCleyNFaLFb
w4JdOfkkt2VSlbAxE1wvoijqp1rao/pu+yIdzlZJq6Mlpf4BvN9wNM1G+HB5FviCOBc7DDpJLxBh
tS+jJT4vkSBEyibpzORBI+9F+/Ggfro9hdf2IshL8e+E5QXxaAqVEu+tkTsfYseDiHyBQzIhdeWx
Tw5FXYnHknr7k1ZFxXf64NY0YK54OMI4ppSsE4D4JTZYS+IO6AfBtzf4AgRMZBQ/qWZikMccjOpV
hjmpo08/LF/V0B+rlcFfxgVEWLSwUuwhA64vEVO5MBWyRvrFlqZc/M5ihDONFIfRaQM/qYE6xvEz
Ld/aP3A4GAZfwCLjdpa5/yYM69LveASMUlk7Ap/w0JlT8E0y2ngldl0cd06eBaJHMngA4MOJ7M6P
u9cFWWqpY+iKfa25UBnWOynv1rTGl0m9f5sx8WcQ5uO0F281eBNSMVSU0I2oUTRW0rodPMWbXIwg
GtNr8YF6YnaEROCTN3jDtqTa+eRBuLqyoovtfPExFs5NLUSEDlQ5dMOqgn5LM6odgWG/y41UcWNr
2uS60ticZhJvgBk3tw/T4sZ6sw7AD8SKRCaVDM75XFd5mIfwlIWu6fvtUSv1cSP6bbfN4f9cuZyv
Let7U/NEvIv09EkxRi3tQre1rHDTKAk0LUO9JsGycHxvA7LmxDBgKvKj1vz1d1aELoihPY4C1wsr
oz8iUqF6Tj0WcXVQxsgSX1DJ9j4Yzc1GQdJzGukxFwln51P7zqgyqmWl5Zbv9l7gnzTgTe6cuVoJ
Vq8MDcI1Lg/gM/xnGSq3NIt4Agkm1xpGE+VR6GjifQOXHGKhQVPTA2QUePzbG2ThcN6GRulyRmph
m8fI+dByGEmDcFRDNx3EyKMAXLTh5BhTDVeJHQ/GYDkNchH9zm9Lqu23jV9sGer57H3QCoDt8bWL
K7mCnUgVvEx1tBKuZrHyRkcH+LpiZeHRVZ0suigTRlGmVagFL6y0SUgDSy5Ljh+OfueMSpI/RuVg
bQR9EDb1yG2dQrS0VeTJXzn8F8cP0ybFZ/BwMuWUpUqlFeVQIUep4kBKEkifZK3oyi9h08iCaoNx
qZuVatQ1e5wL7nxiOeDqizMYTGoiewJqemOsdnbST6YL7UMCSelUrRz3K6bI3Vuk8AE4cQ7ntX13
Jgo6uqoYSA0EJV2w8cpscgfuZVxaWa0s4IULlQioIMog5IbEjMvp3FQU66UEXyajqsX8DrbVYid4
U+rIguE/Q/hb2F7fRk6UDsp9D4f7yiJenMvZPKURgjqQO+zUc/OyYFnEwIHssEnNHayDsq3qFYlp
EU6mUs3Fp4+eCoUIi2ll8xAvLnW4Cn+IPegBPUdOYnUfJ7C7lWHQrEzq5ajOrCzlxGJLsQQodDyH
ir7h+KaeO8kA8k4KrKeuU7QVP3PNHNnZGZxNIwXjO59EDabDIoSexsWJiVm0LeAsCgMn0GDnam0z
U0c5g9s1CdXtx2cT4BBpAEJ/Et/LI0GqEQy/LDiKmevfEVf4Vub1B+FALBJsJ4CiyehQAeLEn48u
ycck0E1RdUaG890S88ylilGs1Ccu3SUNEKJOBo6XDLH4Yg4jaAX8PrIiV5ap+mhmmG+EMJQOH50w
rMw5IkqiJKaWqak6V/qgMIXILVSZyIyW120o1mv74dJ96LhEnri0aFJxXbI3kar3RqU0I1foxtwO
ApHrDZbYPaTZw8q0XVxxM6KJmErh8UKz0PKKq/K5yzYMY7ekVezPKW5TiPv8cguT4ODWZi4cfZKo
K/v92vhAQijUb4EF0Pp6viMqFKch3GYWozAoKRkDZa/lzLAHAR6n2wt2zRQnivuF9wp5kcW20JKg
C2n9ooIzKc1jAV2kk3em9F0FYPjhwzR374FBIqM+p/UW+1ycynAsWjNGdmnKd1ad/K4UfQ16cLle
7AfKEeD+52tz6W9rRYI5iM5WNqAxfm7zaXIhcQ7u6XutT2JQJKdsEqq12tjl4Tq3uvATng5llxp4
oatI3bTvirDZ5TU67bfX6jIWoahJBo1rkxZ06pvn20IbYH8rBR4lMJKFn1BhmOzRGDIH3nn5ToJU
NbXD3lP2atB4P2+bvjZALjFetjIxEEDrc9PDVBeCMAy8h3R9cPVWju/jRlzLJF21QlKb6j7ZXtrI
zq1oUQvc1tNC15C7bqsUOVTWpbSW173c8rxpcITKzJxFLW7xqMoNMc2kJohcsZ28dpf3RQ2Ra1TF
6R7xyqZZcYnztn5XXGQYmKMhBQItXlG8Js8H1fmZWpaTGrneVMKpHpfTU6aFiRtVc67KajtrZZtc
OQJk/YDgzHlzwuPFWgUNKgmd0UeuCcEnZHMSNStDyM09D5Vm24Erv++Muk43t7fIlWnFHwO6warO
nblYvEaYgy84x12fy2erZdF08MKWlC4kvvJa0/yVSSX41ynJcfB4VS0m1cpEqC39EglZWJRz2s8I
/RzQB6buhLpVB/tYzeE2//AIecaRxuKCgyZsqbukGn1f120LhzbFUIfckveq942yn5S8+/O2qSsn
gcIVx5xEMT2kSwRV0xpUAYIudcHRG04ndZoDZfmvf2KETDR5DlrBls9hUSp88HxN6gKA7jdBJopu
1lvTyg16sS9In3CNUfcjZzMDXc/3/8DjjeJilLv0lpdPCWl3V6yrfheMkv719oAuHCT7XZsLYkSJ
tPMs0W1ZlVUzuHpmu9SUVw9klncIp5EmVzf3Kni6ubl7M3DUvijjH1HfWmu8qJRQL5aO9xNQSQLk
GQlCM/35eHnOxTR9xuVm1MSYPnBhQlUv+dRBV+7HDtzSdTrZeojAnmXTP1lH8P+bqYj+pkTpzis3
VihKqfQypRBk/wxjsBjqoU/MQvgSGBkZiq/eGEdZtDdgsBR+ZWkkeKYjhKInoFwRd+h+bMTeFz3F
CdBHKkW36Sj3RrvGiirltRsKS8gRxgj6+fuDqVS+lwYafb+lRiz6r5M86cpDBQl9+quM1aZ15HYM
pU0k5CEE45HUROmxLaLwKBqRDqm9EXXjtyHIILW0s9avImMrq2HWIkIed71lU2Ezq5OYzGwJsJIn
5hfSO7J6p9NLKf6CEl61Psc8CNHdyGmLQuOBmUkNt0sE9Av48PngHYsqShuHym3Wv0iIS9EumTeR
57kpRfLYicbGqj4PqlJFj1WuCco+sSyPBCFjybXvUDO3yuQqZT8Y2r6CCHNSNjAlD0LjJGJiwW1c
BbXQ75oUqJVdE/MPwUYaQ5Nm2tQqrRQ+6mLm0A88ZXyeqaazX0mR6XK4a2AK/FrWPGc7N6nyQngA
L5t7D01oTYCdW6kOeah0NR9VB1nyTWp9kaZWZcqy6aXQCzCtlg91xGaoxbJxWkNLoqd65qFJXQQ2
W+ur5o1G/aNokatpHZJMWftS5xFJV5ifo6QKeMp6lrQPFLkZnpE3amJeEf7UltQrI1FAXSeRq3b6
qg9G4n8ONbMrkankyHfJIWm7NkACoS069DACoranvjfQ67KbxO/HyJmrssTY4agP+dfKoGOfd1dW
WM2XaVR6b4C5XZuEJ7NW/ORPhIJj2XdSQTBhb576KpJNKv6i1r7keiBqf8nTpPoxSem6DEQn8Dsj
CpzQ7Cqpdsa2zKvGRcai9zHPQbZeI29Mway3hW5Ou9HXsuy7qcUiehHgJYKRuyVpjf4HvrKTRbtp
1Xj6VLYmMMidUFtjrSAOlqFj4MR+o7QVLLeT7P1VV4grsJU9vaZtQRhHSfxmquNU07OuDlPVOX4k
lOP3IrAm6djLhTp9ViG39l8Uy2uyV7pbB1ihLU/oHdoiJgMe9AYZly4PR/GUQulEwz/J+OkLXOaC
2Lh5q2O86kvjHl5zXf3SRHDyb00vxwM5wO7qQHRpJZJ8YV+OCZVXOyvVcfyeqSkHFQnEEZoG24jF
CYhIFglZJd4plZwWljOXwC3RDRohqGFyD0zSgPYkx9QC7lqBTk7Lkbq0nX5pEK4HpouYCiggW8pH
OOkRbjAyk445SZhGyY7EKeu/g7AUIt+mq9zL7mXZF0CpwvMDLNkec9Rlf2plNRShg6DGJD7rQQF5
Al07o2dF9tQAkWltHKzW/plGYxQEtiD7VtU6Mx6iro+GlJRq8xDnopZUh6qBy7jdVQOtwbUDu39i
6G6h6J52nymRnrZwF4VBFhwavDXsxolkNYWtwGGjObIqCEXshG1vFvJhUlLc12cv0ca2fc7QpIyt
DTIuRi99rryctw/RHdJI0VyTFIzT0EzDcGcCGqrlTeFPam/31tgikICGhim6kORH1ac0KsdyX8Ln
EcK1nDY5ghSIIvXWLzOVqXlsm2jUfzdF2Bt3khjX4g8jlOv8NTXoyAf1B1gJ4CGNpPkvWcEn23JH
tOD0Q9h1d6IOc+HryAO5/SI2eZXsksTX5bsa3aHawX0h1dJA7GuH7VgcKm9Kdr3mwfJb9qUv2brf
+yfdk4NHi86DrZxY8SN1tYJ6T4pqiPZqhloab0g3VYiBUPTOg0cdJn2adwuI/YVvskLu+0/GFCrf
GnjESQu0gmDt+FiUHKQgbkcHHEKi7IBbi8ldPWae5uo9YboTR5Zcfvtfjs5jO3JcCaJfhHNoQLcl
y8i2TKtlesMjadQ0IEFPAvz6d+vtZjGSuopgIjMiMsJfvFg4qWjbob8TgUqaZ09VzUAOQxfkj4Os
jL2j3vXvu3Rt+VroZMi/o72K26daiTh6mgdnT97RAg3daepEFR1Kt1/tmV7VkkJhNKLR4yDa/KdL
Jnd8RLZatSdTVCb54sh2nLncRe7yNIYkQv+X5LIOWSwc+R6O3b6O/k8lV9DpVHSjx6nmjDjmKfBb
6Cmh7Rz+1nYf9ptS1JLVfjLVGvWaF/Hs6Cu5TSG57U4wFsa9MgwKucnwhq7Hf2tsN+dnVZKstLSc
XbmIbJqF9L680ZA2xQa9NuF+YENjnZoMJ6SiMGmSlFXArkZXXlSpY+kPhAqGVg/6J1pax2nSLh4m
tmXLwpuTz0HWTv9KnF9b0TF0HPQyRRm2h16mOkvsW7q4SztrCmlsxnMcrw076PAewz35XRshCnmJ
ZVDcGeo50oNp+WjRhY4pO1QVIQW1q9yMNBh4gc7tBESS6SpkRY6qCNEwBcTpa76J9r9C93UMWtlg
4x8svfvqChCzzOcs+lk0FGP7PS17/IzAixs7aUk5eAr1Zq7wyt/yO1X6JQlzCxFqsQvxywW7qg+S
fobnxpL0FlbB3F71nfGf+m0Ln1g8Leb/XwsfReyOhj3HKbzR21Auv+kUYiDpMkja87BjbnHG0CSf
jw7pZibzu2QMrvbJQdaC3Ld97dyIh2V3cT2O1nEPYKOlk5ZEGC0ZQjzsCEg7aepTHQb5HdMNITf9
JWSiEtzf1/3sDfLYlxPJnvU8t8dxcNUpjK0rT9LRxZnhA9eQ3qreQdSWD+Whb3XnZCui8cMIe7Gc
N663Dx8tZpMNBOxMWaBWHkplG5yBVlStc2bHbVHX5MBERKmQY9cccYtLChyEiHs5VFZM5qbA9sIS
XaajK7KuZoNlzRa7B0dwDaXu5U9lS+eREardJZfZ6HahOPjGMy4iu6J8ptx5b5Pf6TX1bDL9kXVU
/AkKk/8rYXae3BH7E74RIZxTWXXwSE40ksvCbniypUk80axiHNOHd33eGvXUdbuezp6c6v6a8LjS
PS0+2UB/MNefCfYaIlGldTBt0EAdR5Ncr1Yecxs7XVbzMw+X5wASblW3ZnOee15Gj9JFB0IgygVd
om25ROqoXdNQL95nsgXtbeF3uzmgbK74DI6Z/XMl9oGt8r2q/3Y8miqrSA8hBGRqiF7CyOAEfNhr
ZH+t8jKGnfZUy4b/BIalBy9UrMvUr93idVR1nV9her95BFiVCD7DOk66LHGb/kE1YVyeIq/G0yaZ
lnA++d3kQOmT4JKk3T51NitXlL2pCNxS8uq3TnDcl7Z/3qKpDX63qqjdbCNFYk5bE/VTqsrBmPsg
KnpWrQs/KTJdbJF76Hie/a9hd7wrkmDa4LrzG0KnWyMk3WW0uHvqsxm0pnM0U8ymvZLNSberePCQ
VnVfbqdw9I+pmUTpmKU4lMXAr/VVlKjjmqx0fJf0oQKluI5uk6aO5JkeNxYL4T1a/ajdN9tPiPHK
O9E63Cd1WVX+QU9JMp7mvXD4LO6kM7oliSP3htzjJjdj8OoFdoqJfGQPICv9tXjeo0I7aY/y/tas
ZJmk60Z0VrbufeIdwo6w5QzjqQTbxdJUj3bwvL+TTMq7iiQOmc6OX8wUw6SuMp0TyJhuuyv/jJ5j
/4pO5UkqiIpyn71lxrIgQOLQvqtxWMHG1DQv+hevpSVnUBtuPsIwHPFIEFf0si8Caxen86rbzg2W
JOtw/qbhV6QJHYqijP0rHlWwnval3CaOqk6eV9ZN6mNuqjlPCzjq8qraxBCeSGnaLvEtcRmd8jkH
Dt5FTg5M2Rn3XW7iIohim7M+AUJOx8RfUYPmpszPu7c6+BAFRdGeBf10/1bW/pb2caSqbCoWahfM
RqTadGNFsr0a2Xd9BHvzmgP80epeD9HssiEmmFl4v8JKrGcMzk19pWU89rf0KkxtisdSY++X8Huc
eiHfdzKSdXgWWMo3aP32x3P34r+y77b/sH8pyadTzZ0O0OadfKb0x71e1IvORWMODgfqffFJGjs7
ytcvoyKs/FS37u6fIhM2NAVOnohDQEPhn0PXuOraJ0/pBZ49KPaMeZ/pbZ+1/zyyY2ePbCD1hzKv
Q+4Cwa2VIePFHytvZFzRDGoG1LXxw0dYecwpdpaZkhMafWc8iWiMzJ9aJ7G6nqWiHZ5XJzruzco9
lE6V9ucjgYwFMdhClB91weZ8imjNaV/qxW7TYW0J5TlTirt7RBQ5K77+HrJ2syRhSogMXgEIKZJ/
BOyYf84skn+TDJhs1zofbLY4SwBpGRMdniGwI4lJuq13zAPGc3QvF8NIQ0rF57ZtbLqQJUnAz5Ts
/jdkCTPQnLiKFlmMf+I86r5abYV/47OdfnadML5kW8bjgBcHKPCJzRXVZ3WQoz0py8F9Xbt85XXp
9uIvwfHbr3CX+WcyW/G0+N7ylIhkU+eejgf55BywVRy1kE7ER9TDaZPtVB0T18R5Wi6Vvd8GAlZO
jdzMV4QlqUoDYefv2scnAacX7YeHnOjRc+OMqwNwU+yfkyNXVuX7WJurVU3+17bJJWKnx3afPcVj
P0ZLXN97tef885Z2+7UKcPCTP0zh51o09UsZ4JLBSmMz3ZA5RIsUQKasqUXjs141iHDtYdiq9p8Z
HPGlJ1N71Ddrf1ckYS5E9e0NqXnVIKFN21X/uM002myzpDsdrZBNg3KzWW5Fa/qRAcEO/4pQ5n+t
3xdPC1f4Y9iU80c5B+T+rXxr34R0jreGQBt6fc0zT/FgMW7WKEEfSN7JZW1XEr3GiGcbsgiIGfuV
jIzhaW3UzFRly8uYQIbio+u1Rp96h1w3JFA4Gp3IFlmXtB6qIDrDXLof4ayCEH+SSTzIMeB191i7
jACqmOEPhrX2MZWRIYSvRkkQwzYJmxw337DCoYzpbnY4X3naPAb7ozfM0J6znOdzVPNdp8ncEmXV
Ld5CiNEUccjyVcqHfIjLV5QXzcvmLeBADH7LlPp9MjiX5B5qSBvG5lk1RfBDgFlzv03VVNwYQsvk
MSH+SZ1GQyAMMaQXRsXJ3eLaHUhxOhmTJC/c6V11WINK39ZseM/XY9eEf7vVF/emFsTPuHFZvhU0
rMtNVIzJc5nk1rD7qNgxAGMJ8syWw0AilInU1eASX5MVspf/xYNvEAHpvLmV+7i/SkKV5mwMplBj
eWTFllqezLmFiiQmZi3397ww1txRLYL2lHjKO5LgRgjkgGSCdrYvGO5yPjzfjk3sO0O3/xIov/it
RhZ902oeAi8tBD3A4RIw+K+p6vaWdb9LCQe9Ck/jWvVRxhbN/BjNdsW8F28HvoB9C7OdtawHfN18
k5X9HhI9S2zRcCxo24NMNNK5Di7pZcfkEsuWiXaLopT3WX7D8OV/nF5Ob6QeNn+hCextQRimyWaS
699iQlr/AwlsHkcypb7qYPevOz7mmMGSM/4aWCLcMtD8o4Pbkvza11MT83cXy4kS+bwdc8dfvdQl
e4pvlpoBDuIF03ODuQfDvocqguoZDY8rU+qWYuRbu7e9FcHf1U7BfRTW42dTKflGCJUkFUg285ea
cJ5KTQP+mU1tF7aUvbrx0pEMvk8YZprkpUyKuz0YzJhavsR7wjycitUqs9z1S0GT4riLeyC1rulY
6xpEmFrmjg+BNOsjrkISv3KvZyUE4UZ3JjczV6ldR8MIxFopw/9edcM5b8V2n8eXYJAQKnZOh9KL
imwqu3g50jVZnclpr9+R6eeP3hJua9oyH+1ZW1y6tkGu3ZUO8SRMV/LZuqzwWdi/iUc7fnqrlS/h
nkhqt9j1U6fn+C0ofNdeE3mrXvq57r5nJNb32EeQqFyFVWJScjj9d8cApKYeNzDL/9XgPjer5gog
2gdTqUCE0ZPRTvS2+D2jHCpi+VquK1fH1lm2fsJRmeZmdmr/tpkYkul9/W45+NoV72QhYk3HzJAz
kMYSM6eJruWO9LN5SnvZDGvKKx5+CRIgi2M5bJgf1UzEWVMo9aB95glwIDjlczPk9d24Y5RwzkXi
Xsck9f0UrdQ36NfpYpqVFsOdY/MCshwNB2TI+ZaZWMQlSdM9AnrC6ihRkr35+wqy6XsjvDA8zXPn
nYJwpaPXc71XmTeO04czEC4bIu5Da6+xJElV0DZjluD/eAuV2QUpxFv1u2jV3GfkpXsNpqwrvVeM
cZSfknTe/l4IBd6yduv9PZsl0WkyLmzCVThXzzFOvFHa9nMVnfx4cU88436nc2PVufUm8YG4iHV3
lt5JxwuaYLpr2I7brhQs0UsktrG8wTmSy7GkrS5TapG4SkrHrGen6KPoMAYxW+okRO7vErDsJneb
/WGamyE57qZUt1ZbclzdMSD6NhF2eqi2kFtNRwU0ZrOM+qqKIIqOO8rD9yDv988hMc5w4Bmqu8XM
nntItonD3ai8fZuF6r+IkZVFFtKhfEMy2Ps62ubywMysf83GiubRwYphLp6THhD4YDp/JpknX6rx
w/UtMXZUALn8krlXhIdYx4P9UjsZy6lWM2+BiGeegkOrzmQ4+Yo4QgQArDhXY/IdBtWoj8M47dvH
li/u7xji8MoSzsmLs6/Le9duyXe7kEB2Iu1Rv2KeLt+WTtRjtvmi/XAItJSpw8T9Zxd1gvFSmHQn
dww5pUm4bM1RTEsSH82S99XVCNY9pZ6W7n5XNAk9C3Fi/e9QTsCLrvFwBvABsJtD1avYpNiVduYY
x3WngDn89rcyGCdgn75rQc5haT6IkqcN9SKyvY9twz/m0K0Df9rEQ0Q44m7NPc3zwCxrGztkLYhe
dWQ7n7j3AU7oU9g1jIvvZr9ACtYZhqe4FnF89LDrodnYBrtlO7mUIFPRQuyssIa0ZNC5sc86OO1/
no0crH95DpV3FSRb/3cgh9Alu30Z/AyMmbHGRj6Zz50Iu/5mkiRTYtPp+6BDmOuBEo/EQmZ634PH
pd7U3eqITR/MvDEKFTuyvaw0I0by5Tj328nz6DFQwBTIgNu+JdaxZrnvuR4Xz+F/X7tfrl/Tt9l6
d9rTDuors1BX4VPboBpIjV16EDfVRr+wpfOjdO7D5T8W4s2SAoY4/SHkMfeHdhQlgFWfFI+rxRgn
BShRznlFtbsdAoNDJzh0Eo8cHU/ek2o8PUOqtMz2ttPupXw3n5WRC2UafzV+vKKbTkXuri8eEaoP
fWtmc0auXz9OunC9Q4BHxNOcYOCIp/eM67sON+KZCZ5b6AScyXPFaUmAjF7bsi7QeNQF8fJdp6v9
XknFqBZwDbZpPC+BOfa7wLxTNORX3lZj7F6NfT+vaQ///1JyqmaUNU1cglXIrqAYV7xQFVqZIjXI
vRhEw6A4L4Uf7wfMiXuozLyeizTGeDzPwiU3n1I3s3MumVKvwVT9hy7awn8lUfYLdauYbTZxgCKi
j5vdORGcqfbDSNT4yxaIVqSuW9kJbwxJPnhUVlGb9W2P4JvEVGNiRBf+vgHzoodVv4h+K4MMnnYb
6Pa3+B6SaPyTI5FzIPyBQvCz3XZQP3eGCKhIfROZzSf0o27F3dS4svkSZbUDSspEveQw9P2xjURi
M8F88JiYms6J7aKxTB1n2sGZbaOuc99jr3c20DJpgDMDofV0rmO2wPG1PMm9YwAwMhizoO7lb5KA
matdli6foXxcIIzBXWiElkWls4rhpGw0949LRctLsN+grltV0mOshSAfft3K9cvLrdPQ7239Xa3a
xr325ly8jLv0n9D+7m0azHkCwurocTy2sH33excAgJVFMP/5P8lAPHvS/3jLaB6EzudXkXdDc0zG
of4JSFjHtG01+9dmxfjgW13+DB0WHgwHfv7QWx1SgvLOeyUiGc/eFfTpKvI67ztfKHl8VM4YvOi+
HBajx7+RFgDz+77iuLXEZcNKMlYu+LXVwZF7Tj7AoE3PjKp7n/lFYN8RSYu/GmaCiywpzZQ2iyvq
exxL4ZOKeVh/9zYuLXr/negDMhjHn9HBs4VuPfwRGDk6GcNo/Mvztktc7mimP8IQRA4avTj3TX2p
NKYs8yfN9Tln2+yut5AjbN8iZI5EmleTG96bYJch1EzbPBnX0u/yJ/WDZ0SIteHKfRdHK8VqjELn
eYh1PdxOeeQZCKZ2JRwxaoApsdGOvatlkFhlBTisBIfZ1fYf39ClWNFqkoYInPrqbiVgqVqYttJA
AnsUWJMEV1yCLrh2m0OEe3vbPamL08Ap0Z69o+z5mvGD9j4NY9H9y0UrZaZNOTAKr373XJuEhG/4
8mo6JVJj+uKZyn0aaUGcLETl8zjR/o+Ug7iEfGJ9ZGEz3jgjTXZhcIDP235NFbWO9aS1iuy1ZCPw
Jw7qWqatu8g245DY93WpxUvh1mMFFTyOn1rloLUrYXIqXczaP4bYk36P3DwPIM3uI569nfdIUPmU
A9m1iviNC0Nsau2ObznIn3Oufbs8to47tbd5OO97OvB6hSeWEeH/anExPb74DR/baaKX9+MqqVDz
TKLKkNiWX1qBzbJEOTLQilEpaKJelY8e27DLcZzX8UgQLxS/QcrH92s9moqxccIn5SpFIu5e0Ct0
qEG/HAUxfdQTpTizteHExp0T/Zt9xz5Lu6zTbR+HXDmWnRs3i9bAfIKDRzKbECGfQ6xvSzJtkcdf
rjk8Mfu+82n/ugLcDhsaL8+Adfd30n7dD6uamMhiT4lbQ+bxTxhtAM8YPWO4WkMBvy1NtJI36rRw
+EERXeLCBb+5HdeBllZGTZANKg7+wXsEsB2oCC5kccvOlZYTYxbG8c432AmwuKaoraSpI7++s2Pr
/GmEHLyjILOwyraqiS84cg4ZH5Xgvwe85Lpntfn2y6Dk+uADkdLCsNHoY8R2SJjJgfjU84Z/+g2A
j7OlHUfoN92Sbg6Fnwsn6+Jd+Gfrzv6HE+jqFZVq+XcBm/3AztMtz/DU7etAsvXPuHfkdNL0kCQq
4ea++m6Q9yaJh208BmvifiMc7/fUy2tMAEijkOraUc32ponvCkiX1fl4mFGDcJBZ7PzH+2gG0MMB
nrhaG0uLh/JmOIZKlP1xGit5O+E2Ad1ECPRP7rcgAW4X54dy3MLtFFU7asJqCRzBxNCJqbgvgrrl
M8MMiMxwXu2pWxa/yVqe3Y12OwcumYXMH9Vv81Ovd5pakU95kFngav8Y6MDUWU+AsnO7582YpxgT
BR+CWNT8ThexN59qBtjnSAm3z5JACHtdjaX3ghwWZwDHLekNog4Pl252QWeKSx+QFnnePzTa7xuK
+6Z/ixF6jFuaxI90d/voyZnCtThtYm7/Rj3dUVZpwOq0EUXAfeY1/cs8mOA/di7AZ7RauigdZ83y
xbvMpXLvfWu9/U6NshLEveagTWsRRA9odXt1iLmHd6j2eKAoiWBhvW7FHeJUEODSnPNmiOpbj/IB
8lwOs3skq7J6qVVhgXuCTVTHDl2SBM7zgJX7Odwzzy6oh121q1f2usKWBFhVFPz4uB9CAp7nlCsS
jmPhpvmZMNGVBxgf9ybc2lzhYZmEN6GKhQHQ38zvkq/ytd93loxNnVTk1itqX7YSNI3lsO6G/gQk
VDxO5cWfo9lC91U45fLGvgevn17IqObp9WY6lDKeZFaIHimGzGPveqp5/z7RCVAgZaQhujyfYqto
s3g5tTf2qVsBMWBugjgS38SJIbYKh5lsoNb1z82M7xu3QZQfpWGISKWyyUmvs6jvArvlYRobx1Rp
seJMlDUaQPUqtmHw0wdD+aYpKSVfQrRcdy4t0SFGAyWfd9Usd1Y6XXVHdxbebb0T6XOw6rXKgqBF
VEPnAFrjuqs7HtrVEwAwe8HhKYOg+1jtwgcZ/Kp4ahm63gwzASs+osPgYCcX+o+Ki56g332Pogzg
HxoAqne87XvalFMLpq6yprfjwvqsP/5yl637Fo0IqlvjhcTG58nyHa5NcHS8chl+Ad3Dec0sRVqK
0hD+S9a2+s/Crf40oK+vsg+RTuQ9jj6Zrwq6t3mgNT9Uay8fZuQeKMTgYPFRWq2BclilyqyHDTmm
m9v4GdUdRZBAc4r7MM/RmNWqmngUW8TRn+Ney1SXk3xNkB59lo1rXp0hipe09bT51JhEu4e6XMUT
/cSOQmXgHx/F7R8pl/FVmc5JUmq1W7MDhe4E5ZgcaVps0VdYHoV6Z3bbpzmtMIABasBBHpirj8Y4
dRcjPwN3ln98J1qepGBATad4nb49p9D0IwxB/SGH1rxu+YC0dPni31a0pGHWVOvUoVnBtxqzTx9j
2rVHZMGr3/Zn7sLyK5JbMGMvbXcfn6ehCg9SBFF1yPkC3QxZbsS7mnMOssrzK2TLeIbBn/cIttJL
TWZphQcs05FYqTsdA3fCyKn+FYOp5j9l1rFDhb83D7qh8zzateihtaB320NSr9KcTA2tPZiwHTIb
Kckny9kSPe45FwzceGz+9spRnwwE7HFXrdhfPNc6bK2Qcf0iC1s/e3Z1AY3cDRaO66PrM/QaMNNN
PHcP65wPv1rp+X9GzaT/BOzky2xAefXXsln3UXS2/T2FihYbBXiNJqzK/dcysB0b+Lbyfwlo7vKq
08XwWa7dRYHIDKLSDRu3+bw4Wol0XRLuC2GXGjoJMvElDBG11CU2l+k26PlnZeHib8gIWtBv+Lyf
Pk0C3QQcV3Lswq2as2Haiz/u7CIm6mF0LqkaJXRF0G18z1WL/XS6LJ77ZPzNPLWEk/VAl7L+RFHH
EGLn9T+DsrhNy+lyiqdJVt3V3iv93kEIc6CTxlSZABhwUriDMkkBnYCi9lCV9+Xc6ygbpTdyD2/8
0Gko5VIS71ECjjeOsM2VbHOEQ1Nh5qdiypFY1BehfSrlVlr0aIt4ZzZvHvwAqJtvvhYP/TgXj6zT
YJ6bu1pee+4MBjxeJEq8cEGAQaTqlvgQAaq9Air2H06xecExchpw2XWs3F9oJnWYsVcCcMW8FsJK
125kM+os4g1aL/1kFyJiDmLweeDlDJV84BVgy6NAsfcuSr83B7+0ztUmoN+p4YX5jPsgfwnoYvie
QrF8uf4Oy4+DZ0XMjBtYBnWxla9uXgX5DZas24MecIw58SpQ2JDmcVd2AVnIMLDrUNC5+yN4U9uH
XBW2G++EpLak0VzM6jA3cthTEdr8gX2L9Xn14vlrlbMcr1w8Q251AxVP59bl0JIy+ATH2yh/0Vhc
dT4b9mCxVXd2tgFlj5Giv+WjTkgbIq8sM8vK1U/F+eEv4OF+mpw2/NfLsgmPYlz156U8MKXBeeDl
TSdxHeWmxdYQvvRjiDeXfYfSLzQ3lIiBZ8AofjUjywXIY8L81x41JPrtAHFoEcq9Ww9J3hU9LZGs
bvZAg2D3OTp1AAzUH6dBWNLPk47Lsx3azeP4jP6NCuCc8LxxuoYZKlTPzmzq763bo78lenAEmaXv
vE37wFAUNLjuSFOitik8hx3DYnFy2vJw9d84hfUdUvxvk0/NkPm6p9uLKvrzaI89HCF141zVXo+e
yeyQnBTseiiPdUzLnq6CSTStoesQGyWbd40op4yPON2RzRRq4X9qxHBUK59ruNarc1VOA68EwH/y
OHm9/9iDQOtDvvnbx+Bxa3L45PblaeKG0lrV4e06of1KddJVr5uFLgOT2oJ7drA3TjjiyvK4IOwb
8YbqJdN8pGAxwtF1bnhwI1oNZcSLSkyBkO0iQOwCEofO67BWFNxcf4wskb5v/tT90k5l/Ku66Z2T
FmaWZ4rroLJo7uZSopoAEiQOCDyhWW+Uhv90L0wimro4jdgoXa9MErTwDW0VTlQgD7CXoBQWHfDK
h95efcX7xEPIR3RMcxBCfKzxvdoqEs0mH3j8nqUy0ANtVBiRLTOizwWWAK3g3ijn49pHjX8iKQhI
u1788b2rve1n09xBOHLBOB/q2Q6/o8QVzR1C3+q2plq0WbRdpio4Zv4RyGWqIo3ovd7xIRW3bC1C
Y0f7Vn/KUm4/cHz81VFNKjmAWzXxwyhbAGESDnfmAfxvYV11HIxv7MH1wW0ZdNUfRAfzTMO19guS
mUqgGTGssqhs7FFgXRVAatMd67TT/YrQfMli4K79ioTEviof4FqN94LCYv+i8VrRw5tI5tPrXChW
QY4jFlzRtYDK/8Tle3s3hW+WM5x83B0SpmI0FovAHZL5GnC7iHbxkWCJhm1XHCa/ykUlJWqwMqa5
7rrfEzQ+wiqncr4E8gh92CsV5EfEIQnSKEbT9iAnNEIw3ZcXQC4Ws0JPx+uQxdwpIR12hNIMpi95
mbshftoXf3MgK3c+JhvKwxml7Xa/r9MO/LZTGQ4QI8tzgWh6gR9y1QCmGavXCnsE/7B03YjrDypA
mkzVWrDiKaDkjK5i6I8RhrhIxuZ5RpciSgXFIDg28LfYOKp+j/KrAWy5wqSIBjfrHA/KEApOhyds
x3q8mbBSi08g94q7yfeg5iQycjzjxp1xWY+rB2nli+I3zeO2HkscVG8wk3FBWBwtBMPxxPHdjIOr
wlC3Nk+VpbzDIwL4XOMKzjCN4CRC27XX7megPMX+sMZGE7fVVZlD66/yv3LX1EBRkUaTCr8Fo01q
NMDpQrF+Hpuh+YMw0e+PTPXmdS3KtrwWNN5wG1XvP0WFh8OWcXtO5Bzq2YU1dN37jebmc6jX+Dd2
wQniI9KK8mOT7Kx07r43/xrjyvtbdl4UHOraONd7UHT9w5h049NmdeCg3YhRsHeX1r7NfTVm0llQ
hdGRCzavdTi96bJhzq2xBaXII+LMDyDj8olyAIfEjhmSXF83QiB+E8sjZWpfM79WaBz7Gkejbfj/
PSDnZE07p5vvKY3wxOiI8nc2MZori7OqOSB4gB5E5jN8WPbjpsOA4G24ITfF+VcYHftnR4DxZcAE
LleJE5IgSXER8dHdfMZPjMfn/9rCmzYaalW84rG7PtlyXLlh+rD4HGZr/xURMruTGhP1lXBJj8eQ
FwsmYqjjAQuaOkIXamk5M048ZLcsBe8NWww0foze6huMXn92fVRtqYs1/CssLhjNNs32vuu25BPv
F9Q8MMbBAAuw10iWfRH/19Tt/lUxW/Gp3AZN29JGq8zqqg7mC50XrJlTRc3fCm9XgnvcnXV7CVIH
61lddjqmNUEsqru9RXziODz8AtruZtqsN6dO5G0B74EUJSqjuhiPcZ8gu+ZuIVIpLuReZBCywy+S
xxx7iJzQuQsKTdhA5W5Nd6Z/VG9DR1WmiUN6tHg9pR/BY/uN3LR+ZK91RmdYea04ogjPH2fqU5nR
5ruMaVW3/PbQiv/p4W5eghAeQXI73rVd4z/XjS/101BvC1Y7SbXaKy9eze+pnCZsUPfRxwaob+b8
bDu/fl56fwJ52ixLK9bZQRvpXTBN3b1YxUemJBEeK9kxLpppCMeDN/PWHIu5MtTHZBv1tZbGW1jH
3WScgK0G1If/cXZmzXEjV9r+K46+hwf7MjH2BVAbKXEVtd4gKImNfd/x678HbPsbVlZFYeiwwxFt
tpTMRObJk+e8i6G1/DiEzvOrjOZS8tBaK1A0iJUp/mkXACf2SGT0/k3PGwdAF071jyO4uRedpwGf
WlnEXPKAWruvh8DJJhAwwBtaOf051KP/5JPp/0YUaimzTuOgEwjIAbdQcbTv8EFAemTQg75X0chF
XreKs6/SIaHLCkMoO4zgOx95q5QYG8dqA3zegBw0KHOleE0KE9FNVDVNQZhQJNn4PjQZ8kjLuqc2
TbZpwAr4ENfA7zYRFpM2zYOO6wlwjfZFnaro52iD7PXS1CLLhf1XV14l2/59HuvgjMj8SXJpu4bJ
rtAy85OUqQB5OkRD7htJaWevsv1ucKG/gWYqLbl4Sqxo+mF3pvLJpKElbxV/lqVN6Dg0J/CGCiIv
qTNS01TS8gfFbu1H3BuL77LUGACWiiJQPeIh5UPc4fKPUNKkHF5zrT2jJw/gEzhudlVDvOq3Crrv
rcfvIz/5cJ6v53kowIhQQP3dJFHwXaWaBqK2GrOITixbzFW1TJpACvYL7hKAG+AAIPBf/XwK9Q2I
pJk2vGWXexD2/EkNbF3BvUf3jeQYSL7baeikbYO6tW7b2JBGQnWqGNT+4vhbXSbRk+Mnzj1tQyou
g+/P0lLgGgvXNiWoLWOkk+5PRLZnkgaeGiooS7ctIDu4EKv8n2ZIqWLXOFWsbyawEA44r3a61mcz
Q+tCXm6YWK7SaKv3IWXZFESHtlUy27pb3p0GQaWbr5qiCWrP73pqe+g3qR+bftY/BwlRzEXgMsKB
iGfJzq5L0hnEm+s/Bwh/H6Mqa9VNX8v0yyMbVgErzYb0jLYKUrefJ+kbBES+8TghiW5Hs/KkjRZS
LRW4S5XSGCmaOySFCvEmyZ2HNvFnw+WxHpI0+IrCgZBV6fMQafNnP+o7BUD4UmdGDK571uNGq7x5
oA7jzThQ+Iuu4ETDjZrRfTaVgQR8lme1O2mWcgNdrL61nQDAsaVkZPaBbrWYRTnlMBLpac+rzUSr
dx6Twd8BFNWDQ6o0zoOUh6hoOA4d+w9aP9DNoB3ebHzCfgPFgrv+So11R3KbFi/lNq8l3qItbfct
j9U8hoYYF8WDOinAAsCMNZBofJl+Fxy5bluN4VRuanlUdM+eoUB7o9x1z702SMN26Gol3jmhk3Cm
Qsck0wKAOgOfC4J4o1ASjH6PAYWZbTdLSu9lBQR4ErMpAXLhVGp0jf6Yk90MfWTfG1GSVhutn1No
WgUYuzsoPzS1O3gKLEalZb+VJFea3RTO/riZRkpWuyAkMd4orGK9mQni5BYxXSoWNi0lhaqQ6j9G
lUUuUWF9IQH07ElCJs7qS5qPGKpH8D4ei3ZC4aXCBuAGQ4T2G5hZnSZk0Zg3lUHf2dPmqQRabJcx
Woy6r4C8JXK5Eo2UW8VXgLyMVFJB4g3Asjcp/KHfhV9On4tUie90UOnyAhikdkw11uIhWpR/2n7P
44+6LrVCqodkXLFBw6a1UvkHGd/QejxRclLQvrbvlFKrlL2v2/OPQBrkGyimvfwBMpn2ezAUbSnO
pMAz8RIKrigMhzP9UTm/g1ygKWD4tS6kzY7BgQcIiBNljbH8EGJ6kHiFLvPBelk2nrqmpq1cdSbt
3URunKtJCtphP/C9P83c4ONBp5pxFVM9eWi1nhoSGmfdRwAR3JIF6JNbsgOui1Ruit6dG4oYezuq
agpYKmyCT9QkU1KQolfBS+WJ/WBmBWBYrpvgrkpBErs9q/wVhHp/tzz0gOLIKXwwSSqae3iS/q+k
pILs9drIC0Mf7RSYCJYq351w4jAHZThZ4LNSyhVZjLDuFjU8/VdKsQ1lWLUMn0I9b3n5yk71HZ0h
M6XIlqe/AqWqQUH4CSUl2NxpCSY9L5+UAgQAQRb8hW6geexGDabkG07x9MOZzLknj9fAggyUag1Q
OKSN4KT19FGP4DJ4dKHMn4ZdWw/cQY22K/yAPjdbt97KbVCT4telVnpLdJ52akxxZxuPLWVsw54B
RoZ2drdgUKdNOFbjDZlL3piHgI72tA11xa6Qlqukm6bn1jwkRaFd2dREVNdGYJ4nfDGWyl0DGfB3
7cvznQlbtHUHgBXdoZ2pv93DPfPRNpWsgrUJdaPY4uLVWh/n1kzLL7wLpC+SQ2GUNlApg883Y7Lc
diiV72k+6zI5IM+jX04Q95LL8wuMoq9AmtqXFajxrxauoQ4tFyc3CBIapTFwtgFFeABA0fQZdGmP
34YDdWmnlXB53KKb8KK9zLhetATeihtgHoD0J3INMiJnVCEFcneqTIZTAfyhIayrP6Su8N0uqbq9
lQzjvSSliL1KfsCna7tNmnTK/vLwIuF7GR6vVuj4NjK2dMGOudZwWOsW2ErmQr3iOZQCZe4OMihB
DXZneUePwnFnQw8+1GMKLPjy4KKrGAZzjK7KMl1HzVz0U45HxyfMNGjd5W7ic+Vua8XnIGXYAm4T
XhURsCaqaAHMbPrnES8qOKLbJAdtQhJDwbsy228rv5HIPRd/I0FiBcCzX9UZnyModOIwLcxNHDiq
R6r0pSIVJvDQC69ho23TdjDQ97KnfZ5TAVCHAGj4RMkBPImzslKiBMDrr4WJ4aJ6q2gnymLVSITu
dJ7EeRZQboU7FwDsSKlGJk1hFpvLqyBqQyyjLQof1qJuCiZGkEkpBz3H5h0kCHBg+6ceWRrwOOhS
pIWjMf7E6FddEdE5tw2R3FNMY9mDiiFIXwCQbIqkoQ8PHVC9N4GZkOYqYHFbebwCPefsyxzudqGZ
77N/WCwOTZDG5rIDGV8RdqBdwEAE/0K7DyE8KFeUf6Pyc6ZzF1xRCaK1fXlpTyd6PJ6wvyZTgphS
lhAPc3ngRTtMNxPjfgCPoYEVr9pNZVfVo2Okwe7yyKc7m5ERnzEQNbbwo1p+szeKcc1kFEqks7Nx
SJKvA7CtXLxl8U6tltf1xCSQbQMjgyLO8SgMHWlOxYnWBqW9Nhbom50p1zTlh08WeOuVfXN6LlDf
JnzQPaYhyNc8Hs7WHd/JJHZq3XKbtZSGPSqOXyHXKIfLy3d6JnR0NizcyGn3oO+7LO+b5YPKVddj
xN3gV2p1RQYDFwv6cOQB8ISVXFPOXbFdPzuihhATDHioCaJ6ocILu8o6znwZSsMvf6LQ5bTxUkms
w+QetUZ7RWfk3A7BOsGGCGEj/ySqiw84Quh0bonGdcd7xZnLptyUVtPn/8FWxIIITXhF1/lqwlpG
gMnJKFjLubIqsM6tA+ZorFZGObd+yJUrgKdwQQETf/zFBgucbhIySgtCwIRa6MyHOFTr7UiNlQ4+
tbDLW+TcZnRkB/QAaRnRTDhhZlEbwWQvW0TpnYchRxjEG4PAkrZdSlKzEklEkaLlpDmaJbOKOqoR
ok1J4XQpOTDM41oJsueIhh740AToylx+tJt8sSSW2v7L5SmeCV9cDIiQKcRKjN/U4zWdfXvWDECi
LpoCMDoVy983E/VWLYt3VerbVCE0fa9rAB5XpnvmayICS7cZTSaCiy4kKr0aFaFdcdIbv7O/qxCv
Y+5ipT9gVtbtAvjR28tTPXMaloQMaxZN4UoSQ0szOC0Yu5ReFvDQjYGy5a6TtDVX8jNf0VJRdDMV
VIqQfhamhVxNEOfLmfPVRBlBvSdNvNeaRpF3Si6DRo5iebpTwP+GKwHt7MhcBFDYMAtEL/34U/rg
/scWNzA3tjve0ZBh/I3fcDYokjTKT2I7YNcBKqe/MvCZY8J4MtkFYtfg25Zf7E0kraG8WzBMWdik
HK+bXO63KMFKDw4VlJWIdmaOyP9pGJhwVBa78OOhqlRW58HIYOfD/dtINdCy0agh3kY0kB5KYMrf
EsVZ0ys+M0Fn0YbHP8iggiIL3xTCNBrMPYckUhDQkWvgSFBb/H0gw1J49yZ1wHw4uGxge4MI5vEE
Y0jn1JOYoI8g0MZpwTENlbGm93Z6FBbHBRmTVQPFN1OUBJR7GxePCh8YCQGBu2RIwPOFcb+Sip0Z
ZdHG4z9ETyT0hfDZwVfJcsOhGW2BES2V3ACtE5rvPtZk0Rw5FQ1FVUb97HjFRjnsR9J3QBaARrK7
GnGdYlPUUrt2vs5Mh8CsoGYvc8mxE44HoqOkBzn1U3ceUCaNMrX2ACyuKA6fRsVXS1H0srCIJ/0R
ZqOSsAxjTpGT6SbXBM9o2kYN+I9yhPW/hWFdTt/fu+UQ48WsEYi6sVirCHEjAtZN/YCMWdNKnmyh
Xe7KaRw3l0c5MzHLJi7qMpebyTvvePUG9FuDOql4ijsVLcM0tD5iJtPsbKsLvXIM1sx5zo/HEwAj
U/I7URW/V+XOsqjrAEGQGvp/2InSXfUDmDaxHBcP3Vhrvy5P8cwGYYrYmHHLoPl/8vRGHx/WCgs5
hXkEc7egu1C08/v3O5o8FMYMbYm6jiC/7TQmHHdIB26Xyv69PUJ4auJkWjFiPs0LKEUZXCUWdyWU
eOHs+maI3NQin6lhbQdSG1UWWDPDJyD7zt4ZbDi4STDSwmvabH95Gc98OdIt9AINvAoVainHO6WP
5KiqMCxxC1MPvkEBMr5BzdObXVog2+GaCZCi3eUhT68VjClYyqWTw+0pXtrhoObOgIu262v5vDdA
Zf1IJTqSHyWV5/m9D4NXcYsqpJ57eeAzW8ZG1tPmANqcP1FrFt9LElj0Bt0etarb2NAztynL4d15
LNNz0L1UIVwh+S3cX0U5wuW3AX45qZ3v4TX6iLxJucVRSNPMWNmg57YOVzPVwGVFAc0df79OwxIL
nCrvUnuM9mh7ga1LIwlVet+Kb9AjnG4MinZ7jeT66f3LabGMuI3YbB9j2VpvMhEronYdmAbof8BM
9wqaT9sCTcWVN+q5DWqpvInJIQ2eqkLOjOZTqaE4DzLZTCy3AbDwQxtR9QR/Wx3giTSH/2BWPKUR
uuXZQ6g+ntWMnEoBRZDdqRdltIHlXprAvBDJWtmNZyfGK39JPvhfW3jro0wFLBSFBhRcfDgEOAPT
MGkKZ0wPSWbIzeMM82etEnZm0MUkhXcPi8kVLlwMswpMuZzh2Uw4ttGjgsI1gYMv0LUJsmxzeSlP
Mzk2By9Ug3cqt4ImxJZsSGDZIqsDJaqFXORF81il3+B+WdUIQ3wa1LVX3asvynE9eLFM4WVls65k
D8LXGzMnDExaE67Dscu2Ud/KN8OIgpgTtfnBt2kdKVHV7EOQkXgASrSn3GCyaAhmaOStbN0z8cZB
+ISQrpnEdjG9DAeQmbhDFWBr6mCLkS4QvgCl+MurfH7Ob4ZZPsObcxibbdrLPu43/jyPplt3i7gW
VpG64WWa094ZWShdyQP9NTtFsbZMaUUjXG7jyhPLKz5V5/YXX/wvYwUig3BaC8TkfEtnygHYcU8H
rfqi1VUCJEwOrvuGN9rlyZ9bYorf3CXcnIup2/HcdXPGmwJZRtcytArdNRhE1pQNK7M6t5EtjMQV
xPE1vuUy6zcrDDJYT8eOdwISetV3Pw7oI1Zq8Izx9loqcHZCvLkWhXKwvbKwgKgjAxBQSDhqTMQ3
fg0ikEZNuJJwnB0FUgmBh9oH8ft4QvCa/FLFNhWb4CCyd8gU6d2GlxYM6Mvf59zKYd/D1UrhneKD
kMbXJPc2pFYGklp5J4FM31hFbz2UMIY//SdDIfzsLIk1HuDHc8qasWkdiY9Ujm15Z/ttSIfTBsYL
mmiIP/8Hg+F2RQmOFFsRX+HI2YSoQ5Pw9jRgdl3XYnwJQnzTt2m2uzzUuW9FisYFiBwzN7wwLzBM
utlklG40zcgekLKwb027t1di1fK3iIETkWRrKQ9xQ4hazHnam1M0s+/yBtyk24EVvSI4Dl9CKlS7
soPtc3la53YGxT4giqCV6GEJ15/WQhrPTFpn6GnlXjxDj6tjTMLI68OVj3U6N6olOpuCi49Khji3
QVectAFTvbCp633oVw+FXV8DlTMPch31KxM7M5qN7jL2CXi+LHCz4304dJqE2zjtdWOQzOsgc6Qn
rJ2g7ijdfI9En7+Sb57uDyrrCsY55BEqTFfhLEeyCWBfKiC102P/XirzRM1NHR4vf66zo+ByyDGm
lEHP83hWktSb44w6E4g2FFj1PqhvgXCueSqdWbslF6LRwuOAovPy8zeBlnI97CgbXH3eT/29ovgL
ZALW77WeDeZXtfLTP989LbYgRSYVtXo6PMK0NDOtoyDkSYDCGMl6pv6OcuudHtUUFngP6IQlAjqX
h5hSqhJiE/nc87wrNFR0G7RjqC7ruQcUA4KazDdbOc2nX4u4bmC/yZuSFFNsCFZ9CQOnd8DzpVX3
0Zpj/0buBm14d3SHUiFbOJdbRHfVFqK7nYH3AQCSoIzRFtssyV7mBWpWm/GaDdbJhExN4QVuyTyR
VdzLhUOF0m8tdTJERKWaou9ZIZXbpA3fXZ9nFJ6mpBOLWQITOt5+AEFBe1vIDdfQcCs3yW2kcIZp
SLSbviuB7cWNA4gOnjyHH6XLarVPdm6eS9jgRU4EoeN4/BukvHQWwi/opToFKxPVWvhRj4zsvfc/
18niscXFzM1MaDweRkYevtOXMh60MHvjaMNLDsj4cPlsLbn20ZVCxXOxC1l64c7y3+NB6ihv6rYx
f3RwhMtCejCjQyZbu0JRXRxvSHAgfeHXsLInT6oLy6iQjSjr6otgkPANwRKi1juaP8bu2gntj1m/
VQvfS814M8/fLk9QHIrasUz3AZMcKq4woIXgEaErMQMNhRVsjsEtaie+1w1Z/0FCb30rm/DUqOyF
28uDijvkdVB6/PQ0VVIMsbQXozpkDMUYuuh3JA/wA9LtbE/25vIo4u381yg2Oa+mLcZ6wnmjCR0g
B8zUQmhOA6ASaSnFoqLkwStfA0ycGWwxC4GHRscbiwwh6tdFgU2ZsaARQ5+xhtJ+5ELjxhxb/50b
n3kdDSVsfMP0fWuuGApu4gCJIfP3iKu8N2VbRqHygzcGdTUiiRAXu04JQd6jzkiQMfYDXWOabbO1
u/yNTncC3VlYEMQpqk3UR47PF4yDOTZMyIl+VJa8YpsQhcX0vZGXzs/RKMIp5kGCJsDI4xFBUN9F
N+u7nCjfL8/kdANQjkCaFXOOpdtkCV9lTKVWDWak1DAtMn8rI3oOKQTdRVfCWrNKet26b8MSCQaD
USKgW0J/SXSoG9BI0KeeLhZddFRkyBklyNpW87GWsuoW8G2xa82uOyD+qnpjFKtXqOSmK7Hx5Nvx
RsbzRAG9ZS8cTmHGWYXCehZa35wIBkCFzKI3mslaNnV2EBAerCkdG1MWB0H2BRnh4HsyVZmz1SrN
uM7xqnP27/p6CyJG5yFEC4WB8D8RYkWXpqMTmuPgYoYXglwu7c/opkAh1eNw5Y0nzOivochysWql
h42d4fGW13wrSnKSW9fMIH83THDTpZLyviDxOgqtn9fJYIEpIhHmokBGKg9h2oQqCmwwoj9q8rzW
sBPhe38NQ3dhMd/juWoI64ZuTk//TAJG3xv1IR6r6SMqct2t0QXGPuTBDLNrNCBiwt8aEkxUIEp3
wZWBbovHJ1076MIhfP11TFoByxEkIT6pR9q5ioQeUhHFNKZuoyfphxE5g10Et23FkPsVF/bmDL6O
BUxOZePQvCc3Pv6Oup4h/TzxHcO4fuog9yCdpe1nPzkgWXwwivpHFw0/OgX7HN3/lBvdt5EO9ETW
V7XJFbr0a3WKJVYKvxAXuc2F7ixeuSJaCIoFrFwbiXxZqR3tJUP/NbnOG7qc92hn5skuieZMfUQT
Lvo1R6hRr6CVziz+YmMrA1UCMIH43vGC+PWsdsh/9i7QMDR8zaLYgB8uN1UYp5vLx/XMGToaavlV
3ryxKmVSw2nZdmFrSlcJG+IjyWj3/pPKKA5nFCTbchcej1JDa/XzlDPUzUG4U51R2pUqWlP/wVx4
Vim0AGlCmMI+cnBZSJFeYx8VcfwDVnRzK/WS+Xh5lHObA6gHR4L6CL1bIeoAuAjKPoNVnURKvMey
NbRghCjBNtCD9qNcouqgdmV5rfVx//n9Q3NHgSoD63F6UKBW58qQQS3UKM7djIoxPOOLIF1B9Tbu
M1TlkE4zzXti/xo28HSbAJznvQVciWSakHD8AaWB1o5Ux+h32Hp1Eyd5cQidZq3bcrq0Nh1APp1s
yzzwxHp9KFe9KZfZ5ELLe5RN47nX7Sd/Nq97FFzQbG0Pll6/D9ZC8KEiqaIWQJlVBaIrXIvwjwae
3fkE8xSxgm9OiTD4oVS0yPSQmC1DNBubgCYMEp3xl8ufc9kpx2HGVri3wDPQfgFSIwwNeAYyWcLQ
tgkgWxv9eFuUYbXF6wiyQ1uvVR6Wv+90PJ1WCJhkwKvCzp2U2dcDFT2cZkDuQB2z+GsaBP4OnHUM
udEqD2gRr/n/ncaypR0IRAlYKTtHrJaHeA1CjEZfEUEjyUvkQtokeuPsSvS1VmLZ2aF4s0MCRcuQ
G/t4kyLUNuPXiMgMyoGDygUiJ/LWd6I82ynxrJjvy9pwmbG5qwFUsGWXXr1wY0sj3GnbgIFhjGh3
SDX6VmWCcdo7N8mCVGcIoicoRV6Wx5NyfABnMxpUCOVldrOdhjDON6kZGr/hhtlooZXxms/wyToK
Q4rrmEIAtHE08KB6lhtFT15iS2k3WZX2K5M7CSuvMHwgDmRX9K1N4V4I5ymUkURCS3Squiu0SjIP
blC+si9OR6GuQReeRidXKtrtx0uIqmgfWxUsZSdpjG0V9jOKTea8v/yhxNNF7sKp4lyxy1UbJdLj
UWBmKXg+gXTpfF9+HJ0e06Sgu5o0q3cxIBof+2KtPXQyJCvGw2WBbS+obfHNlyqWNmoNRIqoqZXN
iH654TlFK90rKCvdOXa76NVN7fbyRJfP/zaMUBRTSdMW2CGDArY8nmg6Dl0vJxhBtbvI7bxhW+y1
G3WzVtoQO5kEjeNxhDuHbLEzq5Rxys2PL/kG7w339/X98+XJvL5HLs1GO57NaDYhzD9GUfcACly8
PLbKLTIvG/xPPGNL6839ULvXyOe709fLY4uPz5MZLhv3TfLF8znV68VSSzro3uABgnd/WTfW9Xvv
VXEllwP/ZpwxzdGDyBlHf/D3FbT6LwCar/2VfSHe3uIowvUCHT9OpWU28w5vEA/hQC/3ypWzfPJO
EkdZzsSbuWhRrejx8r1uqu3PxHt6MfbPXz6tOWe+mvte2hZC2AXInE5KxDDVFtiph/6A+wWxzbvZ
sz6j33m1shOWvXxpOCHkOjhWEj4YbvB+Ivrq/srd6z+9TysJh3ImYLw9uuLjPGvyxkIKdJkVClge
xSIPzyDP3pib5/33ZvMZraC1D7YSLkQCVGtrpRMuY/YbHnYcsGj7dXZ/fb4N3ftm88ybwEVsc+Vi
Wft+IrheQ6RDTZfvN3k/5528xxFr2+zC2+jKd9N95658v+Wuv/D9VCGKJDocSuiFyyRDL+M/uovi
p4c428pyinezsP1FyI4uYUUU0rl0F0S72/tQIYq6u+4Ta21Oa3tFCBq2FTd2vhw02/jW+YcIreRS
xewsT5AiWWs4v9bZLi2gEDxiW1INBMf+WsD0Dp+GjbXDA877HG2izZ+Q7gnEsvvn2ixf889LAwvx
ZAgyvAQqBtY+qdfNl+K2utZ++veUG5HdLp+np/w6utPujaeVHbO2vEKACdoxMotlx2jsGZQX2J/9
gSzP813LK7f5NtjYnu2tQbZPii3iBhIizaTmSdosB4MG5C46KJunzJvdF98tWd5ip7qr9/i5AEBD
EBD/wpYDx30csZvEznJ52bKYEG8Vzoe2ccgcdM/5kHlY+D009yha7+u9/tG5Wlnlc3H17djCKqMn
M6U0SMhVNsPW/JLuwt2wmzbJrrlSD2s1s3OflH4CTQtAdTTFhQdBjFB1PNVl49aov8sK7FvkqfTp
pcvrTTw/XJ6aGAhI+6l7UuzQNED+gBaOV9VsI9UPU332JK3Vdugjoaqs1BEea9O8EnN0IbgxFMhO
Gv1wkGwLXazjoVJbNUe1xznLh6X+oXDyHDywlq7EUHH1llF0Oli8Bha2rFhX0XGpxg8SuaMWVu4d
opPWdd2njSdPanYXl1n2GSqTcv/uVaSCw7OKpJ0mqLnsnzfZRIFQQt2UeDViOFlu0WUlpupt9oBc
fbq2F5cQ9jbSMEHecBRuAOIb0K+Ec4AbTz07ljR5Vt7njof2RfMZ8Tc0lGqj0JKnVOlbBF8zqxxc
KtuN5KKNmN2n8eR/Mdq8LRAQ6Pv+qspM9QE0SYXHUB2VtlvK+CZdXpeT5JueK70xU6HUBC6M3tXx
wuiYaOStZWFiqfQ9niNSGkxEQzRrw83Y4POKDLTRj/EOh9P+uabz+CtonMDeKHQH511cauYaw13M
L5dfSWN/0N5C6hUfo+NfSUKkKcIlfvSwWEgQGtZUFzOK7DuFf8QIhrK3r6dS5dqN+nEltT09bBof
DXga9WAq9JpwO6HkKg0T7BCvbu0fFeCNzy3iQ3cobq6hRM+MtDBpTNrwVBXA8hxPMmgWyztHnZHT
i02gFHCdNsUUoxZKn+rl8kc+PdeUMKl5IRsAV0MWW/KBJY9ZgZSVZyGFs23rEYOnKlhpn5w8cvhs
sCo1IJk0kLkClhm/OWIBzQktnrve86XQd0ccRd04CzSXDZVdR91cbK3UT7eqHOs3dPPTFyOblJUI
dnr0+B3A3SxsJWBmYqVtmvshKCpOl42Ws7kNCl/6pCcymECnRQvnCvlipFzevbpLHIPgA9RHoVJ/
PO/MCDOtSH2I9k2BAs6kJ7sss7TD+0cB3Lw0C8AcwJQ9HiUYenpTU9wj84KfJ0pIqAxjpv3u9dNl
jYkoVNboVb5+4zffMJm0xGoBhnjRUOY3qd4om0hCfWZAPXSTdaO/e++sFswGiEo6IOwcXdgz6iQ3
KV606MPPUXAdF9J85ePJsvJIOA0otmrA2WRStNxOQIewfmnpTXbj4Q+bb2QZ/ZsUkfaDbBvS1s6M
AWXYsemvfKn5FyTrv36N/x28FPd/hf3mn//DP/8qEHtaYGPCP/7zJvpV8+3/bP9n+WP//187/kP/
vOtf6rarX/5281w2f9t1+e/nNipy8c8c/RWM9K/fZPPcPh/9wzZvo3Z66F7q6fGl6dL2dTh+5+Xf
/L/+8G8vr3/L01S+/OOPX0WXt8vfFvBr/fGvH139/scfSz/2v97+9f/62e1zxh/zwiglXv31N/37
X395btp//CGZ5t8pZtE9XlKbP/42vLz+v2B5/04EtqFPggz5i2KSF3Ub8icU6+/8hC0Kus0EB7O0
DjhWrz8zzL9TdgZJQIMfRr6KjsK/f6ujD/W/H+5veZfdFxFmZf/4QwgllHTpUYBKoQBG3GTjHB84
DT3WGGua+YOC5F6OEllhpg8tisb+ZzXHxvBzGMTFzzcr86/f4e2Y4m1MKrmQxLEdpXsP4E3sdKMU
EmR+kNrXlnsXuI9fP95+elgjhS9Z3Jv05GQMYWKYUyD5biT2deJ++/EUuB99d+0qWF7Bl4YQsvHJ
LLNqdhii2T58u3m6jzf3s/dddtemIt45J3MRMtZKr9PJmBjog+Pywgk3TCbb5Cvx47W+emE+YkaC
2b0Cn5HPkvjDpiz2VoYo7RzuwIK7FhxVjC02jn1wrE9YIXtUul1pNDwkl702Qb5Uv04yx+3KtT7I
ypcUu6369O9lnnd3d463v0V/YuVCWBtCuNyqCcUuP2Xmmfsj9J5a91al3HF51y9B/s3qLnEZYh6t
VrC/S3YiXG1l4M8weNCFL1DV30qJH27MCMhsFUjWyjNAeHu8DgVmBYtn+jiwIIT7ppR8dUydqt1L
hl88BQbm0TMOxoMUJNeDM7S4ROFSenl6QiABZ6zANrc50FyshJPlsBzdqXo8J6DNDlWDwt0sD6Zr
9B3GEKqaX2eqFe0vj6eJ67kMiCrCcjhAA+uiQJQvxZVaqyoDZojDqbVubvW8xqnVSKxNVw7VBs1o
f9/GoYOzRGV9MIy6PDTKYHuJE1S7IGmHZ+RScZdrFaXzgDHbmzSKRroA0ThvJBqYj5KZ2S5JrHNj
+YGJ9ivK+UFdIhM29i106t66QhI9+yChmbvlLahttK6qdoba2DgWIOxNXo9+nZWlW7rsa2TTZcu8
3VK0SmC4cOvLBjpdPGiP1xy2p5VlnROgQRbKOwcO1g4p2/592Qsray3AeBJOsjLdFJluk2RofiLP
1Q4mpuoNht/vwCvXK6OcfE4Q8TqQQZJ3fcHgC20YINDYpyLot0Pypf6CE7J0nVbG8KmjbLCSZJ4Z
Cmwcqmbcylyz4ssVRc8MUyJf3+HVlW8SRv48ZW23BTvXPV7epeeG4n1HlomzDu9O4VQU2WQXEY+x
HbQn3AsqHG6UKFJ2mMY4K/HlZDPwruX+pmLD56IlLiwgfqRz6SNUvFt4zsBmywF/ASlcOeZiaAH7
DYOGs7cIs4EeWyb85pj7TRc17eB0B8tX1D9z0P0hxld69GfqO4S1ubHKTw6ax2vAHiG51aHSLHpH
YBUXaBxFouNxkWSVKwyeUMoIkF9zcX6pvyG4OyQ7NO+jr61h1d8RH9Bx9lAade1+EIMb0Y1UTAc7
//ryOwEbZmpY9nqTHlA1x4AF+VnFOIwNAHPPqhP5Ue2dQHnnSgMa5uGsUciB1kNDWZixneFEifuU
ue+rIjoQdYNvJc5EHhqX2ofZ5qFJBtuuHA1xE1GOANy7sOUX2SCQ2MfLbGT+nGmGXRywTw94rhvF
TVWE0QpETjwVr6MAvDY1YD+IbQinArxlMHEAiwP2odkHJcN/AZ/7dpc0o/TOU8FQwFDZPBwIbmAx
eQh6Q5lGmwmZNX6Gg4WPoDXP/fZ9x3wZhcISoRiEN3Rn4VvFRTVac5iXhyFXF/OaZk6jXeDooQqX
kji0Iodyun7c6eD4EEYFF2KKgLrOLvwxUdvxgHwIuGJDCz/YGmLKOR6wK9i90w2BxgaQHvYhtzoy
S8cbYu6kFg6qOR1k369vDbzG9nLpjCup9LlRqKgDFoW4K1MGPh5FgkQXWPT2DwoOArt2iOqDVOU/
L3+kM4PA5+G6APVNgUjkGiJJ21DMi4dDWSgzmuTFhMBRFHZ/Xh7mJFawWhDekfoiPeFtJ6xYYSNX
pivpcJDYk3dWV/kfVdS7b3CcnL1mGqdfl8cTcld2AUUZvs4iWINAoghtVYy0DLqpGA9mrgcPZtLS
8ccLgKpUVm0qZ8BmpmzVrR375lWLX8zKpzuzF6nbW7BRHJn3o7z8/M2FQNlSsUK1Hw7YPkhbjIdR
ShzweHbTylwDDJ75gnCxFjlSQiL1S/EdNMlZmvfKcAhyys3wv1DfdAI5WmuXn5sTFTZZBmLD7hdl
Gfyy0eJYc6YDZa78mRW1moOdN5GyLxhsTRdRfA7rZHGs3lJO5FZVTqA2TdQBjdZS6dAHg2YjkWJW
9r0sBcWXPJCk23nOs+Z7jAXw0+Db9mNeF5oN7gekH7KzqbMKYD7ZwVAFNWiKKGNBVaRGffxJg9GM
9XiQ5UPAOmDjiNy4s5es3Ep36hzq9aZqJ6PZRipJ74bwLiu7BCvS0tPx2LH2CbUtWiqGJY0ullxg
fKnlSV+UIJru1THX4s07DwC/LjglXh0oMHIEhAM3mlbcZdo8HYB1Wb9zrCIHL1SxMg5r1fgwqAEC
32DNbjprsKjLTsNKNBZTooVZaYHyZMfw9U60EREsK1FbqaYDhpQ+ViuO7inoge+1LKu/+QDPPubM
/erypE+2KIMu6NKFG0sBzxEmjaFkO6q5NB2iKO5/JE6fdui7N0gE90r+7/reUXnvbcXm7GgoToCQ
QpjRcYRDXg7JWPemMR0w/+uvLLSpUZZoKstTQ1VeSQ7OLSctCUInsp0LfeB493Hs/aHDnfqQthKW
ezy5CNNT1B2wTwKcZanjdrSw/1lJt8ROMqdwwblRloKq5RC8hcdUqCA6bjXjdJiLFq+vOUy7vYpd
8b0W2XhDxHJ+SKd+VyJd8BUzsvJOHym951riaWFN/X/soxuFZ0vq0Vxq1ZXE7NyZJA1EYg2gJhh+
YVWkyJLSQY5lHFdawwvzZnpKO5TUXalt6w+anK69XM59Blh/6CeQ3Cx1i+PPgMBOZMtDJh+M1MTE
IsudG8zFis+lXgXbrkbKsRhM6X3o5ddvsARCipvUy8k3jgfFhazHJ0qdDxhtpBiAxvri16pWn1Qc
7x4xAwvB1mCAa618/DP7m+IFtfklx6dIK/TisKPgUdVG8iEakBrEQNJppG3q9/Zvk4/79fLRPbOy
Gjkp7Vn6b2QKQvYr/T/OzmNHcmNp2zf0E6A3W7J89/gZaUYbQjOS6G3SX/33ZJ/Fr2IRTbQ2OsCR
0FlMExkZ8ZrJC3MkYedLnKkKu6jLcQNJ7P79GAvU8+xO+lT24q2JnLzHyBhpEFgvnNX7qcUmDVcX
bJQvKnVRSMCa2TQB2hFOdHz98x4u6ZeBiMZyImkVrdbQxfPdwP9yuRSp2h94UGUXLKH3gC5bo9ic
Uz4KTou7LiGrTehMWldpqMG3mM8hVl6qB9oixa7qjlyOfxdZZAIAOIGaHVoOvItWJw8fOE8J8dHF
qEpVp+PSYqR8qD0TAIERyenTqAN/RcbfdPFDodnh1y12MKCNWycOujFXHVjwVpZcEjex9rrIW/NA
hk7TU3aWODL3yxp6YVknRa1h+oZ10KFKM0ucbDNe9soLW0fk3wOtlpW3ah7OBgNZJfp7/lI2CnAw
NI8+a21j7IlXPjz3JU2J6xpBSZ5tlLfuP6tpuh6Lm5LooyhOEMWG8ruddjjlTlPxpbCE8yFp9fbg
FYaR7MSCh3yaoS3AKHDFSDIhVN4PPYdjNucOsWBGbf4rZgadGrSNN33mXjAjP+889TlSwhlJRavG
yQwG2c4v2FhTqW9AUwZUBVzO1Zo6etU3ni3Ui10ADUUgVIiR1rKovR3pn42B2Nm8P3mLI+SwrhOX
M2alZdY5qPpb5iHP8cMEX128/erihUKGxN1Ka9deJQ/C6MfOm0LnElqKTe2+GCfvgMsLrk52jcoG
fArz++sxaGOzInyKLqlsIdNAWw2JqVVcN3HuXCplhOQYOTjFzLN64wm4R7reuJg9bkkpTkLOTAXz
fruQGbka/ssmZeiu+6PIovKj4YV4Y3pNgYROWzltv5P7rftB8pqkOc4GhZovcQCrMaEQ1rOmReal
0JHJPol50Wc/borsY6vFzdMylvXnqIn6f8zOGAufrrP2qRryXTMAaLB83So4Sg41+xTeETO9Co4U
4a0CMXL7MnS9l+IjRTZy6rSu+aSokWm/11SMws6uVXfpOek98EjZpFu/usjw1JOedTaOxzhKW0eU
Q7Pf0ihuqoPgBqmucJNnjDpzVESPQ2p0v5Vl0vZBkoDVwdcR0HSglkv4pdK1/HfMPIr3aoy32Hdj
yVrj4qGY/AEFnrEOXIEg1WGgsGWfIYCE9UnJkbjA3Vkxx6c4azoXM4fWHAOsn500sBCl/wtoUvcP
CWhTPce6pYggH/Xst0aJUTfxCpBExyQX1WerH0wHP25FXfxaCGc4Vnpn/ho8d5wD1MLQXmlKjSkZ
sVv8jvAeCCTLnLL2gNWk4p4mTsYYKEM6tUGRGeEH+kND9TlFbRfAqDHgCqhQg7NORtqI3Dd5BGoY
qLp6eFwwTPtD62Kl+5AmfftuGC20SiDStH+kNQl6kFPr+lP6JbvXuUjGGbsSa/6tG+r+a92V+PKg
x4k0XJIqf8+tbv5yRWc2Z4Ev0ifby2tsnCdgT/4S6t6MgTQvO9LwyTI+5ZrdRodh1sNPbYL/L3J7
nfexE7WGDUcZhb/ispscf8Ak5H2nhoNz4ZuGb4CLrPADHofcHpaNX9Yxr9rifV9qtQgwGNKBIxmj
0h5Hqyz+GGHUGahdu/m3aUTk8YhZW/+XqQ4znrr8DWm1J2LQIaFq/XIjDWUWo6nL8ikuOrUMHNT4
kK6oMloittkD78J4Kw1Poojc5pTg9Zh/UpcRJEtRNppOPXkS0tXTUMOrUqTzEHS6OoIeNYYMHkMR
65cMYy71POkeihuVXgjjEDWjiq3okBm/KiuyPD/TtBE5U6cdipur1PmfE2CSX6SQyxX7aheWgiYV
Ay29aXF0cKfwZ+Sq1U/T6ArtBO45VwMnVJUSqUlX+a5Eqi0OmcjbTzVpBFkELrGXjH0WHV21w7TT
UowRtoU60Wcb86kwjxGX5D//b8imcRJpY3B9CvmnZ6qfiCgkdb5TXt24p+HQWSBpeIlCIZX//l/V
nxQwfKOEwryYo4FxUqtiN3vMEAb53kYQa/zIassL2toROS1u23tP/63wA9Naosv4CSSD98Mjvx6W
o1rrl44w+b6lY3Eo8jw+vH6byHC6DnLEOL6P5yFtnNVHTnOPg4RR6BddKLCecBDNufldtUdrUOUG
zTGWyJ2fsYNd/D+vD711u3A90xcDpidv0fsPNPsqkqmCfpnzFI2vElLnWcDX/2zVrnMGufjj9fEe
P1UyxeGJI5RGeXJ9s4R1WCpaPFqXJSzwxMKxXk0Crxnr/knJFgurBGEt0ylecMh+81aCAkUNDLos
6p0P/VyaTohXKlN6recoRW21c4yfUZKpKb6HI5a3ReWU/bGHyYxfYBx7e2/PjTIchVtadfLRwtts
/XDp5tg28a8srnaC4d9lsN0YB4qkxHDGiMizjx1POg3LKeyxAFXZtXIazBaN01So3TesYso9suRj
GkMrT6p98iBGbmW9GpmCE+WUJ4gCtII+tCda72kWmnXDAN398/WVf9xpjMVZRoxWqgutJafryGrK
Ss2zK3at/THGIPAI+Ld/F5ujd7JcXENfH+9xp/FmATLAlFO5RkD1fmcPQ2K6Sb64FzdJM6T3IxcE
7lK8M9JZOyci02ChG2LnJG9MqCwQYi/ANwLHWA2KOy/YDESbL0Tu/D0XOewunNCOeImrO9/3GJoA
fRMw2BOIbj00Ttootp3OEt6lsmr9hINWduuA059en8WNVQOTyamhXEsne51/odHEY6HuAeWoqcIV
AhBUxPggJ6M6ckq1eKeK8EI0uo+FZPL00+gNclSoxt8vWzotxjjxaqM2rOPabsSQagLqGUbzNI2N
8alqytG+jl0mimDUwjA8p7EWfxBj63xEubkyfHecaC2mYat8DWcH31RNGEX+LtVNhI9DI1n6s6it
7lOqdkP43iln80cXzt63JSIV2pm+jf0AEIDXHq074KDrbnYy66SWVhdeJlWfNHAgSBgewXE6aCBE
1vRWWUheIy7wH+oWDClLefeTp2AoWC8gfy5107vw5MsSX16qxu1XE7aV8uZnJHAc2ZCUvgkyrt6P
1swa7nixFl66QpBeRoP9o0daZgdrtLHPGQUWBVAj+jLrnozXMkKOteGlshWc7ZXMSPtv6gQUf2eg
x1SDz2H6kIugR01AvP+czDGHxjbr8LI4ibMcSJd1sj/grq3oCwvFMHs81u4UPyfzUuwVBbY2iiwH
8Hxl2yMccT94Tr1YGYQeXlSlS76SEXX69yw1ym+60pr119cP9dZglAZ55PGGBTC2Kn5Ewo1GbxqU
i9J2ij80qZciGd+o10Hzkp0TsBFA2PgvNHKJvnmA3UxLmcFVUS5R7hX4WWPUrkb6eAIi+3PmeOxE
xY2oT7NCYuhlPvUQFS216yav0CAIg4D5oKtNe7AXO3/GWBN11npQrq1W2Ds757GiA06Fkj7XO+Uc
9A/vF69DEX/i7lYuel3Y2MgXahwGWYMDy7G3xQQODwFOD0/ccvxT0UP3rAsxm28ubaMABqYC0Iwk
Bq3LiFk52YVl98qFwmWhXeIqBBg2RNY4nox8AOK+eFEkAjec2y+vb6etE4rQAuwXWU0CO3P/+RzF
eOhFoVzyZrGfinRRgojn7M73bY3icjalO4C8klaZqlDqxWrdipXNZiRkRvpwxgG3G+HsDLS1Y9Hg
IEGj9U2DYvU59uCZmRXGfI5DNSn1ujrAnvwvM6Lm2kbFHvh26zByLCyZFdF7Xg/XeUma15AVQMQI
82AalaD91Nn4Hw7/4XDQQ5e9V2BpbJVVwHYtcKh6n4eXHvlPL+jdtP8EqcMEyVj0BYhUs+bz0sbz
3h4EiKcwSaRtCxiM1cBLxdbvFr6xDztEaTQn9xdtsb+hm0w9RDh7qu4bc8pcct9C9ZB+Xau9YuUU
1eVjEvdna/L1UEsPc+waFB/FnhHBxrakyUIYRatFFjlXZ59WfmloeeNd6tRK3uewS269PaTn14/Y
1geRglGYA7rI3l99UAQ0YET6k6woy6cnV6TdMWq06G8vsvbUP9aKAYxB6or6BzKu/IOdcn+csfdt
tTFPvUvqiepqUl85TbOeyse3HQUq6g+HHDPUAB9dUHpiwNQXrZLfW2OJzmGuuDv4j41r2eOtSECT
p//h2ZZT2CjaSd7/os5oFLpVfa76drhF1NGCRInyY9LaZHxcaM3h7dMudXgwjuO8PLSKE+BjTl8w
Nr2WNn0e7Qk4lFuaoHJtZZqGnYRqa5UBXEGsBI4I7Ga1yomR1H1pWGSLildfUQU03APLNX4c69mK
dgbbCHPou5LV809k+tbpzoj66ugOLPPiAKXWpknxyXgMPCY7FI9ydU9tbKOoTGZKZxCQMlbDVBjv
95WtDGNeWp13gavULT6u80YR9HpsLsc5VFvlZOMAnT5R5hfZuYjEgONyaeDy7hXw7XYO1Mtje/XO
4Ke8qNahs/tQ4k5HU5iIc4UXkY4F3GqKMM2thWEef2irlnJrnKcuDvaLMkwHJc+yp6FIp7/t2e6/
xzU6soiS5nbkYxwDh6yNtKI4q13v3GbK6og0hGOzJxiytWIyu3gpzcvO5P0ElmESTeoShxcvbdu/
awy3UBPNqh/g5fIZN+DB0nf2/+PZk/JwkgQkTdEe8FAO59yKtcIFFLCMzdkUg/YjtMJGPZAG5N0R
Y/M2OwDKMb8sQnj6zhZ9jK0uLDNVXh2qfOeuro0eO3QPWUOXvMpoPfws7dQ5ZRMAv537aXsgXMyI
dzxl1uDfGORv30Wuc2miyD0rOC9e+87cYzg+Hm8+h1sCwBrFFvbc/fqJPGrxMxGMksX5SVtw+C7a
Mj6BS5x2tvfmB/EEgvwEHBHg4/1Q8Vz1MThl55KHgGg8+AGXWh/eSL4l9PBBpBEUDqnqkJXdjwLI
Vl3EbDuX2GnLg/C0JmgH1bg6Svv2LImheEpTjIRc/QCA1Y3ISqZ6pNRPqAjcUp2PyKRMAVbtWvDW
oC+HAgnDbc71t77/yoIEW7qNXZZ4+l0DLAQQexRnN6vHnavt8UBLhBUuB+TMdGPXKXtigTJc7MkB
2FV110Qr3ZNaZGMweaUO18nYs7vaGA8QMWBOYIDAyda1lTA29BJ0kXspK1u9VWqY+U2+iGNpiCHQ
7HEv5G+NR7bJocJYwQU+er8/ygyqrZ52hA8nVT/2tLo/8W5rxHOIiNkvNaxSfecltnHE4EAA3gSw
J1lKqyMWjV2b9UrtXnDYnf2kGivsHAznMNfzG5Vl5OaXqr0kB6SaGNKuPs7pqg78mOFelnJxbzFq
LAdaQNOhNMs9U4yN00zVkIMsUyCZAt7PY+Y1ht1x6VyMgSpt14rsMLXKuLPvt1brX6O83N//arUY
Gqz5bhbuhaMB+NLTZ3p+8/AVW+HuMhX2nrTK5njA86XFAoXaNThgJH2b6eayVtWC8WZZeZ9me5r9
aKrKk2mm6ttrLKwYBVP47GQ9D6VFxR0canyVe3GGMDo6wutPNoA8ulzTHptErsh9dkERWMoZcldT
BfZW8be3UkFCUDKXraoHXU1jKjPZkVmxZMEyGuqlduk+NzAVDlba6n+9HsI2cnjposLVSefcRBhh
tWO6CvdpFCXcy+ikZn1JtCj722uW3jwgVejkQaHbovo4N1k7nt1WxwnbmwzxBaUMcaspkdFtRjhx
z9JsI50gFoDwhOcCpmr9LCvbOe3byXCoO1lz7YMX0N6lbej82feNGAPazh7yScbQ/6M1Fi3g1ydl
6xTR5YLoQokNJuEq/ywkNLrxSHjtVhGHKbeTABqxcn19lK0IxOYywI1BjeQP3J/VOHLMKVFoOzhZ
M7/HIzs9pgMOA+5U/3p9pI2EWpKzualeGEu8F+6H6jhSCwUe9wLkYfiAtAcyGBp9DjuYUG34YZYi
xQTDi8arqvLY9rSRbm+n7DWRNuZV2hC5sqfHg+IhSzMSA4LN7F1KL87eo0c9+MNcvhmaj7YHMjAG
3Spph7GO7K1tZvrYat4lLNMkfKmOgMKe3e6NujoyrktgOhQLugyy3HQ/q3ERSVxFFF4gGSCbnQvF
aA5t3ma/5XloJ7cxzZt3htape8X7jXiIcji6pSikckmvb+cZURis03P2Z55pzx2zfZucOHpnRm0X
lLNrn//D/pF4Q6B9zCp95/svdSqdHDHTqJKYxvAjc8P6HeqOLj0SegfxGE5HKyFHhe7qnUWWFqdR
6/Y2z9ZH0z5g/yAPgEbmarYns8MzMqGL1bdW9mNC984742uVen5d4md55P9YsuPrH75xREnBkUug
4S7lyleBgLLHaBQeF53bOX3QLnGCt5BXn9J2rv7DUIxF6UaGYbLk+yk2rLkveyvmjgPI8C1PPBPt
hmqx/LiwombnubQRXsGq/v/B5EH91wWuqtgxWzOvGLvHvzBQyMJ/9EsurhPwsdKPl0j7CNjDdfwK
hPB0eX1Wt8IAzw3Z2IerhnTZ/eg6vUfTmxX3ouhj9T4xs/EZpoC+kzJvrR1vKBlo8HBhDe9HUTPy
ibqfCa+oMB9NI4mCabbNY9zU4c50bn0QlVJayABFH1kzZoyphpqTdYV92lyzcEkObmlU/2EUIJjy
dS0buQ+ggC6FY1dm9iXOi/iMulV1WJKm3tmHa9m+l6gm24KkxYjKUz6/nzcK2BOCWoV9qZq8hmun
ic+zoSAuOZjU9MzMDupwjs+1jg2fqEPVV6C6PQMeo2lp9spBVUYNQ5amfV+kkTTLTK23rSypNFEP
rCgtKReryLVvBK4VRTtbWXjN5iQ/4RthPhvppJ3KJO52Kvyrlf3fULxbwfVAOgSSfz8ZxVKFgzcm
4bWVDHqra9KjMjVvjOcvoxDFIXnxcIW6szqO01yGhkAJ62pn6D+yQYF8qADNdLroh3pJd9KB1cn4
33A0EClgUGHAufz+o7wi6aq8csKrS5UyUFu7u9QlBlH6kOVvY9D8byiJH2atsM9Z6yhXFFpVJPWV
qzInIXAhkSq+abf18yAWy/DrJdYMP7Pi5bfXQ4wMIf/Kqv83LtV2biu+EpeN+0+s4iLsstpSrsg2
OOe2V9qb68zRU5i6mj9Av7hNwtiTb34p/qxHlYglEgJEj8gg70eN63rAXTKObmGtlOYxqSvXDJIY
NSR/phYMR8kw+luP/4Xhp7A5fvWt6/1yHaiR/mCk4eSbhC3lYFctnIxubOvM792irYKmBet/dON8
/DQvnjIdrBZgHR67/ZT6vVenf5JmTkVQFTScT11lie9hPWS0oQa7/aF2Tdh/FB4Sd11lhyD0a2J7
MBSmGgWvT/zqZnmZeKpwMDtoclKF0e+nwFHimphUh9dJiavJTyYne27m2js1DsU/v4hpFMRe5v2c
rHpPh2PrsGLOLdETQELs9bM0t3LHwywuvHq6nhz7xujORRImh9e/cJWH/O8LDWneSYVVNo7uv7Aq
LICR4wg4s0nzi6W26nFmec5hbaG3i9zgTrRbJ+8PA652VVtD/4pxHr4Kp7KvbQKcxaiW6EM01RC+
qsVDCVOJD3kJaIUGVnVwkmIPd7j50VJyDV4HzzJnhQPAiaNu5rKSIaNuPtB0aE+4mOqBgtmRH3lV
+ba3Ed8sKa/UZ5hjUFlrDU6lEekQ09+4quXQBByr7oCmeXG0wffs7NjHUHE31BriUOGWAF7cDK/A
GMufS7GAvp57NFPEaLwXDRRKoyr2DCNksnofKfgoOo6U8gBX8P6730RNVrWGnrGmU6ozn1gpBKpa
TEc3CfOB566oPmURfq2eIipwpPae8OjjFcD4KI9K8RGqWmsFINT63WXS+/hmGEX8IQZ68ez2Tb1c
09Iy93gJm4NJygV9Kuqy648Vgxh1ZaHdmUVR/t4IRXdVnHD6mFddunNfbw0ly4i04mTraM3en8xo
NtM2T26T7dWHLnVRm+88/Sgycw9vvDUURT3ydYqWNEFXt6jaljW+KUt0S+ZEeZo1Jf9LGEN3cGZj
+vrWkAMUFmgMJo80Wtkx97sl7wtl5tpJbrHanxXBbWEZY3RCGys78NZejq8Pt4afvpw+0mZEECDT
Y0q4Gq8VkFyjkRcsBTL369CWqEvSXUHKtdCOmGPNvips49Sn0XyIFGx56rrPgynTjB2M3+NtIgGL
RFnsJTSefqtc1M7HeKgHfkg4dulHr7K8gFpVEiAU5wTmNFs+OF1JbBisTztzIC+q9Qn999Cr5VUQ
c7aGfs5uzYJ+4eLDeeqso2pl2bvFHUN8DNolGahBOc0g9YENmvmuW98ATagnwcXcMXuNsRc4Nm4D
TIZgpEJz4QiDAbvfC1Nf2vQ72+Sml3N8KEthnztlSU7pMHWBV+T1kzGI9NANg8uitfE5rcY9QOnW
1ucuoCEB2A4M2uo3CBNdGwSZk1uG2A3ujq36Q8ObO4AkZuysg/xT62VAfZhCC5V68BmrQDmoUZNQ
giR21MvvXhGVauDqUXlQRO18KWuxF0A255cEhmSV1xyOu6ubzojB9pE4xrcw7REZiLXadzGIMXxc
0uxDZYTm0WqJW5B94g9Wk4hgiL09KuXWV5PJgLcDpKVR6LlfZJE5aDxEY3LD+tb9Q207+8MwZ+Wp
cyLxZJLB7fmybQ4o/U6o8fBoXt/vjoYpWu4RNzWXrQWRKv88K2nx5IxK/CmHrH5+/XhtXbo8dCie
Ueoggq52UBX3mVG7aXIroBWcnBEB4KGctMwve6ywesruhzY1jc+vj7r5leAXONfSyWhtXRBHZP7p
ECW31humH1Mdd/hDx+l7hMQ8X48ScXp9vK1bHrQboQsiv3SJvl9GuDWF2pVufHMae/HhkXdnrRh+
zHZoXb0QykaVQDqcS6i4ZT7/9frgWzsZ/y3ZQYZxAuZoNbo10HIyvEq+RtSi82OAB9MJWpDLHdLZ
y6kYtP6Gbp1zioZsfAfSxPhcDkvs7ORycpzVEZYiYLRT0D+Cm7haa7uxpjif+uiWA/n3c9eOv9Sj
ou6kyZujSJAqj2iJbFx9rcsMu/COo9ucNMZfgC+/NeVk/r4zpxsXEu90mkKgjCQyZfUtxmhbWIom
CnmpQm2OPtyY+cmSdO96ta5Vf6ZCcFPd2PnOyc1pvs2TiHBZVzLh570BZg6p5qX1Z4/NCEWt7pHw
smljHTIshrpDXw5h7E9Vlil7l7q8K9fLAJANWV5K4gh2rF5mOXm2l4B3vSq22XiBMsbLczrFwoUN
mZjqJSXHqUg99e47sNTBOjjupD5pYVb/GXV9+Gwjx1kcyAWqPbXgjWMJBI92D8IpQBvX1wm+vR5w
H0W56ko0nqYG1f14HsO/9LxSP03l0vmvr+LWVpGtPcz6CAQP8pdsFUcZEg6GjuD4zdJDSp69Psc7
HeaX7GQ949yRlAJou3CbrGbcVXiWGUse3XDhzF1/1I34zzi0zW9i0Rt2QhHmwNKyOPpT7x1teqfM
RnEx8TQYgqWhIvTemKsMnZhCvkmK0pp+xI69jH7t6hRPHSt3EclVhvk7zB/nZzuknXrWJk78wXYl
RQueafGlAsabjHif0gC5jCiYwGfqK9nLtGt+1KJW7ngaJxNr1Llz58Wfzap6MrLci/xx0LIvJdLv
9js1TnuAZnEftWddr8c/HP5I9k8Xq8RrYcBrBuJDinTUe72Jvrx9wch/0VKnMm4/RDJs2rJqmbv4
1qmzcVNhpL8fhSgvr4+ycSdphCd0C8GN8DBane3BSyqwCU18q9NKfWqR7Xyyy0TcYKbD6FW8b9At
te+vj7mRScm+AvoyPEKlX/L9DQEFVujQLZTrnHp1AG2yuDZ9Fh/CaEl2AsDWKWOv037j5UlDY/V5
XPq0oxYFCm5T/ao9d2BNs/lLYi7ehzDyyj3Iz8Z4oE+pGcgLkA7uKnObQzcqi6lQrnVozLqftsPc
n5ocWp0fKUYLxVYx1PTb6/O5NSjcSJky8eCk7n8/n9pi5c3cD+G1SxTtuIz6TydehG/PdXwu8HDf
iSQbywfBgrkEpUVgXSvRN04iUpLD8Nq31Ui+HcnozX9t4ceUGOnOCm7ELfRIpVeD/LqHx21kGnWk
NiNFTRT3/UmtnOtEUNm5SDemEOgsvEfap1QmHhJgs8KG1dahP6iLwYrpVCe+gPiJzefZa9F6rNsq
sg+vr9vGRNJroOGuQhFSwTndrxsIdksoeq5cmxGMuTssyimr08jPeOzuzOLGULBnYB8AGJTWK6sE
PxdzGhuplt+8ZqhOCNRn74baiIugyXcD14tp1OoKkGkujxc0GUiuV4cgjTNb0RcjvzlF4pXHIdRy
D+l9NJ59yxpa2094Rv5qeyf5I0E/t/BNbZgglCe5+XeWpc07Im69HIyWzg8emDqOhFMUuydzdrXf
VHBSdhB7NSKjXtWHlOPGTvzUBl39y3AjTC7SKh2/4De17AFkNraidHSlEwufEDrHahLNqadCMCnZ
rU48eDOcr0MI3HonIm+N8lJboeoBenB9vExuImuKeINb5pJf6hHVQs94qwmPrHYQF+nfywSV9EPe
C/9qhs4RkmhASfJbUdTdcyJhdaLq9oxOtr7l36OsdkLfMMyoi/yWWIV7MCYbt2a7Uf/D5pbhCPk3
ixRnfZ9kjFJ0Spvf6kJVAtBD/dke0+pkqku3EyfkD77f2nQiCRJw7aQg53pxPDOchFjS7KaFUQKp
D4ufY4hG9edBs4voYIyWcyp19WI4WfzmKh9ZPmXTl8olTKrV7vPIC211MrMbyhPlzQKG4RvmMN8k
lG/n8bL1lXR0aWDB1qXat1q2uGkK3Hqi/GYA/S3OsUhFf2qdyY2CHN2h/pfuDJrpm4UR3jr6y+PO
DbM5/gtwR4LfINbeb05A06Nmo25462qrfAJbHb2nfqr6rrDiSxFP6fuiQb9kzIo9uspjnGSS0ZPB
T4lHAzns/cid7uB38TLyompLUIP9/mkVPewCV6/39u3j6eCFzPGT2gb0nNf7thzrvBd5z+ngIe1D
so2f4Qj259dvmccMzyEP5yUK7Q0a2jpqQZIc6fOW+U1NvLkMxniyioNaQV7B768htjZxF76zKbzs
NY02SqoMTUNd6oNJtN9qHVs1KnthZMWtMsv5W1i107s8T231WERa+SvurOFTJ0rnMGVW/5QZyOMH
qDlUuW+7Y7b3ANpaWsp2UqlLVpfs1cMkstQKtdkwp7ZZf23iwrnGSN0d1CyJv759xqHIAiWWe/ih
4mI0s971dlzczCTJr0PtqZ9mZep9VF3E19bryxPqc+1O03mj8uHw2pLofN6UEJRW8UEMDbXbIipu
5VDVaMVHygGV7OnjSKX50Dv6X3gie+cMd5ggzxG6o+ax1wve2tCsNDuNuol8t9yfnkQZQyQFnOzW
UiA/941rBCn2bDvhfvNLQSWgIIwu8WPHWTHRm1FDK7tNXpt/Mrpy8Hz447B0c62ONehY4/xc4ft2
xAm9QMCrtsdvix4ifPP6Qj9mjSRtOCYz44DhH6JFqI+AP7Qsv7UCpLpfG874s848o/abcYqOpZb9
l8MscWBSd1p2mle9AfCS2BiTF9xGkZj10eVyfRoFTf8gG0O78fssGbKg1YfW2vnWrbX998jy3/8r
YaD8DehUpPkNjuny3hwb+za5VbtT+d4chdcuJQr6dKi93I8yUSCNiiZkaYVnlTf4oGHqQ+zp36go
T/7D0gE6gSwBXYL/uR8oVkdeGx5XXGjq+EUYf5lW8lPvETQuPVEHr++TjRBMNCAOUoOVT8NV6Ok7
dYociPm3bMQQ6it9kux3PRls/UNmO+HZivMKDGq/Bznb2J6woGhpEReg7awrsZ05m3SpreSWi14n
2i+8DoIwpQSW6Jl40st++Pj6hz7WfuGwgbCDEAhHH7OK+1lF5GGA8kSt2S5Hquv+2Ix68+wqnSKO
hVsNnxdVH4xTUyZ5/I/ouH1OxRh15tfXf8bWh5ObQVGR7ZOHxR1EoWcMndzcxe3fpSGiZrXeDr4R
VtFz7PTWzvqu8eRyN3nkS+zYF4jf+sUzEBBpjQwMaPSln8dhfRiS2XxuUS88t46NEHictUE763iQ
GUob9GX2lCmR9oO0bri8/vVbu03eu0D4JXhrfesmXtqbJoWdWxVnVDTz3lSKE0oo829N6yaHoTfF
1as1JKFeH1dG91Vu7JHFoBuL8ApIvVX0j8ZpDLOCrlUUhcXBXMr80LonrThadjI8D2iUGalT7lx7
GwGDJBVpZFkbeGxIAxQCwTB4tMrU0Dnadee895Zqj4uxkTtI1w7YLNDraZOtDnDs6YXHQym5pZaS
BEUdtRiKzOFhLtw3ap+/bCWA8QBFMYLgabaKsyWAlspZyvTmLWNqB03XLoOfdSBS/WIwi9Pra7Z1
UqDuSicDIP8oJNwf2EaZp17ESnorEDELgIvCxgBAcPGW5OcCrurwH4YDEGEBRpJcg1XUjdKlMhEO
TW+6KJorbW73UI4G5rkiz45paImd3Hdr3Xiyy3K0RHauHxJl0bm9rjDeMIr4BmZ7OXZaiUyrqeo7
WcnmUBKZSceeOsu6RY3i7qwkk5belIKkpF5KHR02of2OgvUe7fpxz7tYasjaukN8gzl2v2joz3le
Wk/ZLfQy8ktenkdUD/f4IBtpFsNQJ5CgiI2aUaHxXGcdGab18kBvkYmSzxmIhZBA49xwPzbe0Jyd
JUl9LOzMg2227U5kfbxQ5G9AgAvONyCQdSyb0m7qVSjuN8vq2TBE8Qs89vk5Zb2DESMMoOIU5X14
7tFxmtM9YerHmMb40KDRyWLHPpTH1S6CWaa75CO6aFPfttunzBUt6gLWFPQgf/wBx9NPnZPtCcNs
LjIHkxIaZtfsx/tF7jTRt6lbMPtF3B2XNKnOogTx//qBfNy1L4VxuqUSaIJ50f0oHtjBpMkE3xcr
yCryXwVjqzmHSLR7ckhbU6lBz6YfSuYKZ/p+KLaxpiAWwlBhV0G8crpTZ00426loJc/zpJ5AUY4n
iILWWzWkCap8Ju9snVcZ2jfrHrhozE5DHSm9NUPpfJoqM/0FxRL0r+xEDGdKk4l1zmMleUfnrW4u
XuckRy6C/mBPIvkq4ECcUtG+vaQjpe64KqG3omiwDk+RMQwlLiXkhZHdzCC30vDzsiiTOCjoKewt
wNaOelHRprQDOnm9o6aozp0sIxiGswu0Y5wj92vjdnBbX99TmwvNYQUQiynKA0YscWi8L0mV8urv
2+GUVnX2zR30Zbj2mLM84ZrG257cPEfM2TTCnRfEi0rLfRrCpHJUSULYvjQp7vcZMlV53XlFeluW
pck+6wXiQzTrogWlM73t1d+LqR6sGC3QZGQW0lGfDwZINsPXtZk3JC5WdRwodlpWPkauCDNPlnDF
JYeJ872b9BrNur4eLmKeQ/tUF/OUXFR1MEJ/mc3Y2JnMrQPKYSEGI/Bp8q6+/xrLScKiKrP01qr/
x9l59MhtpGH4FxFgDld2Ys9IIzmM0oVwkJlDMZO/fp+avajZRBMSvNBhbaiaFb/wBr14KpD2PHau
lSO7buztj80LH+w4xwSJGUpgqwBODyX5eBjSpxgw1YdqQMMAUaYqP821upwSkUzvXWuccbZJiu9u
F4PI05qfFDV4O6pQZExKRgRcd8XctEv6yLJGAAVR171My6AcMNlzdu69rbNAjIrysNRAvCuWpHmM
SK4LbKHIxHDFvEwJmqRz9woEW6vHGFIank8iq71dvWVwh0qzZ7qrjWYfYzWxD23XZ1gFRs6Olvh9
JEcBAmQc6kHA0O8q01zaoz07I1HOUnfvtU7XrrlJyXIatOG4QFk7Pj7lm7sFrCRdM+pcVHFW56zP
pqVFppLscjHUv03FnIdThxe9+ZxrTqkdG4rhuMF5bpP7XplV6A/2pftBzVA68h//lq1ptrlwKHMS
EN1lHtRsI8WdvegpxsUHy4MmfIpTzzmnBdz2XxiKHJ4eL+fkDlCCwZ3XopgdP1VgBYejlqut9h79
GfcQagN938ejbS0qeSWlUxb0HiQSFzGBjpKRUnVWeZiAND1HKdgDLwnNfwBh7sF7NxcVfAhMI/Id
zF9Wj7ReVzZVcWbSDkc99+tozp+NzoQjPbcAEg5jRfUgdOroz7mMU3GqwyaCX1sbe/WZjSUFQCaL
//RHcW5e7a6WWRmN1CKvG5fpUGhL5qHbbKfBUI5i58nYHIvLlfyAViyFodtTquc9Sx2F8RPwZj2w
kY85ec6IALcGCeXxgm7cO7R6qTcxCi309fxGY2PG+cJnVdWiXoqirc+hGu7xUbbeQGIdyORUY3gK
35b5h2KdMU/wWiFQPNlR25v+jCrWP1oaad8ANrkvhlZWsQ+bQy+f+2qoeQwNOt5/2Qun5pTDxXzF
/0ftT6ZQqgDL7Eg9jnU6oglraHPunjRzHNpDSuaNnjzC8RLA4zonnILzPY2MrbWBUEMlh4oyisir
DWlWJR3mip6rYuP0YwlX8/MiyoIMw8Kdo71x2EDbcHVKPVc6LqvLuhgSY9DHJH/CNZQbVOkRpm+g
I31NemU6G2Y4azvHe/PjPFQIQGWBRFvn+nG36MtcEH3jiDO/71vTvQgl6q609PYk5jaCMgTbAZ0S
/0pu7+rj6rlaBmh9dIHcKPmolF56XZrMri5MvvkeypzzRF9TnOsenuHO9by16UliUK0FZUTsvyoy
TDiY00Zk7GQZ0VsFjHnqrKQ7Pz5aW5Np8GN50rkueW9vT3FlDFrYyW4axg/C9oE1WU/6qKT/2Yu5
pze3tVXAkYJtJ2e6J11pSpqmetvlT2lhpxixxfXzpES/oyFUHUvH3XM42xoOGIVkfkIKgIV1+2lj
0o01knP5U1kV5rHltfkU9bXuK+aAFJhh7TWwtqaSkjExGPZINNZXm8VKkNA3zSJ/WopOOyIsEB7Z
kuWxNJSfbxmhI0Q5CAEtDP/uMDDkK7NKvEC4Fw7hs1YP4pRGxV5DefODbMJa8h5EXdcHDXh135su
Za4Oy+EDTmHzS4WFkL8oZvP6eBveV1+lMBIYerRJJOR0dWFlQwU6qs6zJ7fplrPCvUgPLHY/AJ0t
Lm3bZtdchHuebVsnzMQIhHiZe/IOoVuC4BMiyrhIBKGyFWkDb1n97+Mv29qFkFKoSxJpSU727S6c
ihqfCiizTwYoXixOGnjyYj5H8yCOilbuzOPeaKs9aArkPnW3p3RXJda7Oi/+SkWWfew4eoe6nX9S
9ECmHcC1uTwgOfJqrlNx1HzgVZT4s88DPIMeyAEGUrBPo4oT8AvzCCgZqJ4UBlnn4Z4LOC+d2Iym
onjnxNDzAL+q7pCkiXpq4ukn/cP//2lEq/Li2KDdGfriOaVL4QVTlvxMKF8/hQp2WI+/auuIETsh
DMIzfd/jqs22Kry+yp5sd/BOFjTc00ylMoh6vTn9/FB0GMhQabcQJK62hkvJOB9trsMo1ZNzhem2
gVv8Mp1GUJDFzmBb+xDBayaPUgIX/uo8V9HiNBEC6U9KrEJSxJzhkCDn9qQu9Oucqt1DoGzdH6Bu
QKZCGgRAJ3/PD6EbqBOYJyXP2OwV5SsW1K0fjVVyTupWfcVxZznpibIHW90YlCCRF4ZMmNVbR1ns
w6LJZJ2cCWifqjyeC4y27O4w2110sJXCng990355vI6bo3JHIgJFVfCuZK5gtFUIZ0mf2nJwjgkZ
9CWnRXTGc8h5dnqtPC8LDnOPB93Yp4B7oEoCqZa1+tV61nj6DHXaMOjcIsdTLvHvqZZkx0KfzB2w
2OZQHtUo+EXkFuul1J3Y9JDSSqVOjeaeQzsXH6IM5OS1skltdlKLjY3KfSKxH7AieQxWQcKkRyI3
4pB8PMudbyIW4WVAN+piJaPS+vRax53W29by0YQgRUOawruDHTOJSzkME80cJVUwhvKGg44qSGDE
+nAugccfTLXfq6jIs72q7sl0QLZ13wKi1fLpwu0HO6ySJ3yd6o+ONr2QxtrnBO2NgxOL5DJH5XSZ
wvYXYiI5JukBwoD3dSmtbPoM4AmFOCVq0wOSMfizFCMspsG2w19YSwlap+zPvX1XnkIV0IurXE2e
DLuKu4NIoRkcaqOOKYZVUKo+uiUP/c67tBFE8ADyrttSOgaU4+3NE3aikBEvdDjZa7G9Mn/vRrsI
u61RbC5uLlQJO11fNaktoEV11LxFYdXHbJblxnrYU7jegJ5x3mj5IWcnSVjrj0lRWK8tR0IINYKI
w0De98UTtfIRn4IcozRUK0q/LUVZ+xpMoGMUmVaMtAxAE4xKu50Kw+qo/F9ehhtACkZzz661q8JB
6vzFmoU0rd4f1KrIfe14UsuY+hxIRP/xFbeu4twNJ9fghzckLusiUaPIDuph0P4KO9P4F52loTj3
VTPah6IxM9Qw4upPtpJZA1pwBvPkhYvY8/RZ3YBvP4QlhpcuHT6Aa93+kMrUZ7u2BztQxrT74sVa
crBgynzIrDLeeadX++ptKNqv4A94qKkaGbdDIdsT26U7O8GoKsDOWnU5RjGGdY+ndnXJvo0CdZMQ
kaV0EIa4HQUPzDFx0YgK4ngGQNi6OjD1aEKjtio/CnPY6xBtbBxAzW+sDjjpUBRux8OxvO5qL7QD
Z1j65xDW7alZCuWFGZgOk2WVZ56xX1DlQkXAoGdGMIDA8eol0TMvjFyFQY0uD/2srPXjOCpWoPdW
8nNVazmfPFhQO/hG8ts3KsGPOzVehi4TMauW1HAENBN8Sl1Fl9htswMO7N3x8fptbMib8Vbzmav9
kg5p6gSRnSSHJtH1F2K4CXlHkf5coPH/T4MMRBcKaR1KcbdLV09O3mOWaAdFnRZ+hF/hh1Eo4yta
NDsftbEpZboJlh/EHPYoq03pGego4coVXYkTB9Byozg1rds9L6ObHlJqrJfHkyh/+Q9v8NuXQcWH
jyP7iHcSgENSKMZidNHVaBwnv3bhUL6mpaZVh6wyxm8ILHn5SfJCoLKkhv7cZUO6UznbOO3g4KmM
U7XlfVxLK3fxpCKe5kbXvm61k1Wj3EmkInZO+yrYePtQ6PDIaxNxSH2j2yW09DzJhTAiFOK6+h3P
7/DedhfnvdPY9ruINrZ3ZIa6yHc6L/r98SS/ddvWsywNNiQ5iLTbWSUCHWKshTKV8TV2yLORccM0
Eyn/wjXf9e2IP6QmKsSdpxopUN8a2jh8svIBm4pBKerqqIe9eWkm21zO9pA3iy/cFGz5qLhudrTc
uoGDq0mbSWc0hfnl8Y/fmjhibKALkq9Asft24nosQI3a8nC1gXIY+46uOOewj+OPeQIlw1MR7XGz
Vj05AKhOj4feOuE8AuROVHEZeTV06FRh7naTEqiFOh69ftEvYWFNx6yaxp1NuHUOuL44cpA0pTHh
7VeiYOWqRbkk17KPM+8C7HtYDthU5t03OzT0b+5gaF8nxZRN5dh032Ua8pUffv5zITdCpeRP986m
wMi9rjGTPr662pScaLaFp9mJ/mnneA+7tfEU0YmhDYVKhLSHl7Pxw1WdZmmkmqi+BJgv9LYfJxG4
DUrjzXKIC5ztiIO9bqRNPBJvPf7IjQsOYQrUL6m1Uilca47qo0zohlYJDMTH+/fFANPXb4YKwdaK
f/d7a8a92HmZNvYRFE7pNkU1A6sb7fZzpzjRay/NlACDy9dcdOWrmhevAMqGnRXcmldmkwBQJv13
GzZ3rF7R9CoM8ryZYl9F2iVecmN4EqMzkF3gC1OeJqcq9gT4tr4QK3o4jywnsvGr7TurWtd3+Yhz
SN7F7jFDvk31yUdSw3emZtlJhjeuhLfkAotDquZwLG/n0+mVnKcEr5BmqvXoAsImhjU6DxC0q9Rq
qkvFdf89dvLoj5IMa97ZQpvDo1xEHk7+Rt3odvhMGWKOqxsGVOWUV80rMGOOnHbO/ZYwY3rX07Or
AtNNq+YqlnFQPj3ewht3BcwIJJOoDIPbW38+9LVKm5s0vqbF4Az/YoYLsxtsgE1zXh9xraWZlpZ4
12Z97IOAaMhLAKL/giq79GrFw4ZiO9j31TTgYibmrMaLCpBR9JyTGvlu3uPz7ETFzgF6w+qvHjA6
CBK+xhGinCX33w8XRlW6ebYoDsgKYSvRe682IvVMoS0uEUA2zGvlVDXu8b3SOvk5ttWilVo36XRQ
9Sh3zmIomvTiYHb/ZE2K0j+PijK/IAVU2Ttbc+sgsDJcbZLrdpelWMVYqx6UFawwx97y+zqLvinD
0JiHMGsqcyc727rM2IS0V7hMZafgdlqKLNSzMMNdLi5tEiNLVJZvUhM2rhHkh78Szs98frz5NqIl
ydUGVCzBIXdK2KRn4JYiNbmas1acERGqzsto7yFgdfnLVwsudbNoaOLWJTXMb78sc5dkqlyLiKXp
4uJfGhJa8txa2pz4DeABhBENPfKe5s6jRNOrzqJcq35EQDC0xJxeI93I08/CNGOUIxujGZ/Dcuhf
4jGhENkZ9KkP85I6My68dj8/6alTN78nSK3a3xWisM4fi3oiqsG/ttrZIetygowE3w4NFovQGu6O
72hqUFNULbkqHoIuV81enAkNWMh9vphBnrzvU7VuDkCoIvXQL4gWngvLbPWzYSj5S+1l+Jb//Jqi
DsFZBkxAmrY6XbamtOpo2MlVc8L6mgi7PsQ5XmyPR9k4GsQ1lGpk/Zte52qzCqG7ELbd5Fo4lGxU
wuGP4Hfqi5OU2tfHQ21tUgI3iYdEK+AumlqKtEmahSnWo4gKHsKZB81t9+D1G6+t/Ls55ngdEyGu
9miuikxFcjq5dj2mnIrTiNwfG5xgqhqz79rUu/eRFteXX/k2JhFQBvnnOhfMl8EoRccB1CFEF743
m0p6rISb78zhxitn2SYxC+YG9LHWVa9wdNvKjvL0mkUxKRHfiMJ04ugw0oqsDKeLF7pJ/YJk+/Bq
FiLdAy1v3G1wf3QdsSlAROpa5DqCWglDOZIXTUNaRp36QDO+fkEsLQzKrouDx/O6OR7vKjmgtD5b
v+pj3EY1tcz4Wlhdeka32AjMpTaOyRzPn9Up3aO4bIxH4xNpAxxikKJb33Aduro4yIroWmRtDVIm
tQCQJiUyqMkUqKL8hZeJYizQCRBZFEvXngwOgoc5uvPRdR7QDlm6HGInV/l51sM9Z+GNk85QvIC0
DqhTrqNBru50jEUWXVs78XA5s/VnodbatR6T5vp41TaHQmubrUo59C6TWCaEKCqd7HAY1fKwpG3+
HIrIhTnRjztaihvHnfo/NUGaBezIdTZI+6gYB7RlrstszeXz0IZG49ckhMaxFktX+HMM6PqLBWI5
/vz4Kzcs1GDQYwoGgI2Y725zalYmdAtrkWuFYIC40FqEcjW5XvVvG3f6cwZipDr3UvToiGbBnB86
kGf22bGTOD/YKYqTB8Wozc9DC8T0KPreedfb/B8n20qTlwj4dfzp8U/eWhhYQGBMHB48KoCrB3yy
bSyJBi8YhRUdIlzXA6pAYIbyQtl5WLZq1NT+4NjTeUenbb21FRMvGxw5POlBqb8kjTAJhKvxNOhR
dShEHJ/Gop1OIoSWLppYhQmV9DuFs43rEmo6lARCP16E9XXVtu7YpGojTTPq4b+qmoandoLIErqL
eZjNZPzdtYrvYSqGnb2x8dYRUFCfAKckwf+rV2iJrSqBLOQF2RB2QTgb9kdnGr29OdbvAzJwkoA5
IedKvVa53j9E4NNc98YEnBMDLTMrITsoJpy1pOuR4SiM5iuoh/RzVyjDZ6sb+A/MNC7JNeOqqs7K
gozLxekWLz4/3mUblyhFO8DXCPVJaYBVDpJreRtju4LRYdNk7xMnWv6zvWi5VOMc+/Uc1l8ej7ex
yuCKmGgmAPHOO7O30YkATmNUMDb0XTz7P0dLPsSN/V5E9udGM/6qSryGHo+5ce/Q8uW+kfwpqSh0
O/PtiKMrYuW4R0ZG9bUNi/mgup1+iiaHMu1S/6tmtrlz122cXo4uiQUHl49dBxk2osbAmyqccr30
K5Wm7tAWJUYhzdLsnBu5QqtAn1BQOnFK1hBJxe3X2Y1lV1ZmegGdsyE5KB16B35rw0nzheC0+ZWN
tsOxijXxd9QsbYhGa6N8fDzFW59L7c2CJQl75u6yqpocPTtBQUGrFb3wnUy1X1rHCnF1tjuxB9zd
HI13xCL2R4RjHQhbLUwE06RYMiao/mpWFX1qrDg9gBkVv/JhPwwlL48fTu2QKEM0FUMYoLNVXkSv
fDUA355nLRt/4SRKVhRQCABdmErcjkT3WtPTsMfwuJiQLNNj9d3ScDm4c9Ud3Kk1L7+wZMTc7E1I
98DjbserDbRIVOBvgaFmbeKDswVkrLdd8d3QFn0POrx1BsmNyNhojNz3zpJSFWrb2Rj12hZ6lN2U
FOmLZDBnR32eawosKXK2voV14p6fyNZuIQxHQoBLXrYjbz/UQ+lojGeF4++mwwngjfsCdFNFVN0U
p5+fUyp4tJXhfHMcV2dRmRJ7xiIhDARQpXNPn/XQmpEaaL27VwHe+ioIH1RIEJKBabEaqkOPv55g
2gZZBQShULWIszdjqQBlbg/nsXXFEDjRFpTt1rtIe4SYmC0qjcHa7J2PoKKXax+a6m9wkozC17qx
fU+a1V4VdNa/jhIZsXODb70aGOEBEgKrQBC3ioUiM1OWEduDoIrDUL3qIix78Eij/V3No/A/AWih
PUZjbnwmWsj3yLdbUw0+QmKM+fa7cqVHD4+2g+cETjEXH7rCns6129o+xR3r889vIMqP8HgwqId1
JX/KD9eNU4k4sWj4BhUSgucmNZajGJLsSW31XzDYhI5A/Z6BJJBmNaeGPpNbKQzVeu7yrraN4dDh
UIb5Szr5Q9bsbdiNTcTkSSckTLzumyORlZZ9srhukHY1OLrQsJZXgQVdQyWqir5ip8PrBefD+ock
onpCnSH5/nhyNwI9QAk8ydyy0rZ6dWTmCPq+USFcqoNGOTRAxo9D4exhHzZ2C4ow9CmpXYIrXbfb
DHfqcj3Ga7OfXOc8CjPGAlafLikI/51j8Raart5+wnap6URt17qPpgq3r6ze84KhV7MhsMYkM0of
TqL2t8Cpxfus1XnoojrR5833SOmsd8tkJi8agpj1p8WsaRGZQ+2ML6MxQqsYOzHnn5RxcJpr1s2O
dlCGKireF1qMjGtN3wURzWZ5sYe2Vw7z2GTLu6HW1D9oAHcNvkTO0l+WOZz/hRI/xIckbHXjrI+z
OPba2KJ3hYRqcq1yLbJk2Vmbj4g/m/ETWrs+vHbvC8S5efrNKievPehGYmoB+qf5H9rSRrbfalhD
HfXWq/5rzT7HobJu6+6QFlLkbbaT7i+lEjq63VHPVnJFG/9uZ+48+bWdmeU17wYx0Gcw6wTDNq+p
D2qfImSmqLTJTlpRW4vv1q75knpzmn2uQOrsiYxtRNtYEJFscwrYgOvjPTfDkvbyzFHVQhxvTOur
ghKkj7Tuch300t5JOrb2IjA5njQIqwgVrc54QggaWqOJteeoOr9Vnlag4oZr1qB6O2drayTuQJTw
bErpZPm3F1c3KIkQSxyh42VmiFr2ZRQdtCxy27OepOWefdxGOMHLR3xNQQa/nXXQi90NNS9HU4Ie
YNCZ5zH600Lo2k+z2D6msJeOVI5/krgg684MirUtPSOwTeuTLexGtAjb0oUcxvbK4oUvulfZHzBc
2GNibF2W4HBRRUI9DBTgauFaZzLnEdp/EANYGegIASi9uFaT2H6jIEVwNPK5wtkpV80nfeid6ZDG
jiGCxxfm1qKCO5ItV826d5ULY6WY7YlqYR2P0SumZ+XBXBr3U6EgnfN4qLcobH2VsUupnWN3CC9k
9cVF0oD0SzsaVASC8x+9V1bf6Ic6tV/niRmf83wZ53OPcFj+vCRK+i7qaKD5aZ/ZXzLUz14wnvC6
q5FbSnl0FuQyfBVXrwH/aMVMf0siMJSHZILDjQB637yKvMzcw9h2qupbXaYUh5LeyF9gN9JPhKql
ctZJm58Kz8mh57ll+dxEYfILVuHgWTCSRh8IvsN6H0/U5BTUFZXAU4vXLDO8Sz3bhp+rk7GzlhuP
n9SmZxzI6zzB8kT9EFl0Q6p7oQMUo8+6/BRClT82VZ3sLONWJYlSM61GGjPcBuvUrKpr02sKUzK4
zemdqAy0Wa0q9AdPY4rT0jT/rgdoWpOdfRmHODlFvbZzFW1cshIwCzZB1vnIpG6/VOspZJaewjGt
jCRQzCwfsTmolxNAIe2sZWW0AxrYOCZcexT4eewl4Wd197WLnY2I+ipBhjepX0LsO5ie1NxTeHsf
H5PNVZR4XYqYsk62OiVimeDh9oYSWJFTBokdz8HoNdaOuunWKCTWEtDloOu3LgolpYBEN4ZK0Ebm
fGgbXE31DgPGx9+yuVckSA5tAUrqBDC3C1W5SuJOMwV8NWycqyeiKCgnw/ww2FS+LW9a/qNnrdo+
+ln2O6OwFizGhLB/e/wzNp4SaRQntdmAIkAUu/0VkzcWXa4klPWzKQ7m2SaHQu3lRGi6UL2Z+gtt
w3RnHbcGlVglyZGUIiyrnFTQmSrMaKTLHUf2KVKV8MnQ2vJ9HmciGKJS/K73Yo+UufGo4DrBBuUi
wBxv/X41rUjsaaoAgsVJ/UmLY+MUdXgHhYuRHCelKZ6nFLvAeOLl1Mpfsc+VeBMTHiPAobuqjZrM
eh1ZgnNJk/N92dXlUfPq76FLpZG0f9qZ4vtNTF0DcMf/ced37a9U67Ra19swiBdH/9Mx5vgweeW8
c/bvMlOpuQAUC8g6jHdIa7e7Z9ZFJzq6GoFXt+5vzdDUH3pPb4993jsvYPgdHNRrQIngl3460WBo
NOXISqkvSrzS7dBF74UpVOEeEaa4V/3FjsW3NlyW2XdKK9yTArk/rVwFlDTQTjRo19KWuB0uml1z
gQsxBqAx2DSir5Tcj+YUH8DBmYR91GoKoYelrLPZFyQeup/rY0lMbVlpuoNn2Zh2EmSILvL0ECit
zk+adrYapeXAt5fe4mcA94tTxGx8TkXvfnFV0ZvnqDWckaaSRTLx+M7YGJ6K8ht1myCA2uvtXPRL
bAwjHf6AsMU4VB2FJb9b7NYvkfx815agOus8d570vvj88yNjLyczS97yu2aF1yPc2I7NyAMQNofM
rfNntTQFvp1FOV60JXKfm0b0R6DV4fXx0G/6UzchGlqyYBsJuGkREa6sdkDotiHUDWsM0sUZnhCv
NbMjxrH6UR/i5TJprfKuTnvjK+aFA10jzIxSFSUeYWNeRg+z8VvUDf7pw3KPT393m0o5ZZ5D/gA5
BGfrdjkqo1zcONWHoB8V+5Nb2h4ys4tzgYOwoPEbG6+9mY+vj6fjLsyg+AbBl4ICI1KBW+0BnFUp
VrZ6H9R5raonY8rzoHXi5MPoVUpzxmnejHdezLsrTdb70B2SHRtk0Jz1rh8zDmCE3JFXkvdaejKf
VMrgp8cftjmKNLyT1Xzei9Wz3LWNWYZhOwRN01t/11ZWf6C8sCd2tjUKORqvEHgB2SO5XTNh5m7Z
JBQtmtG1Lu0wVWcakHudgq1RpBylCkoWJ4n1t7SzZdbzMA6B2SnzoW4wrBudOL88nrF7RBILAywH
ZB1vAbH8aspqQaXCDguGGR33gr5r1BzL0NY+ppGwEvRO3cjzKYBYL2hxVR8FnmPuUdCyig/IdLh7
T9/d1oS9AY4EEicBDR0FeX39EOtXThfXjiaWAKGATPeNkqqL3+UqQiO2V+kKje9p/vfxHNzNtByT
8hqSEojV3DXZurpCqAoAWKAQnn7sza59Kepwzzpj88tcKvmgd974eLdf5kI/twYMYwhhouVQmV4f
pH0ifqd9q180jI73bCbubnr64Rw1aeQpdQ/XaWk0deDjNWsOltxMTx5wtndO2aR/TEZc+5MWORcd
L5QgQvXoZzuIcmR6CfzDG0Mt+fZT7YRmECgQNVAUUZ+R909+M2d6CbandHsXi/y7bm52ORbvGasn
QbHr5NA1MGPuamUJgDabpyb05nddg0va2JjFnlX9fSDBYBrcfrAYkuNvrW7riQ6h09n6Eoy5Ij4b
ox4/E4+6CerDDeLhg9kmmt+1VvfPGHnmCwz26UOaUhHciSHud6xs0MquKehb2MerG8iNunqIUoJ8
XejlR8ga3RkkGETSnz0YyDQA4kHokD9hrtyu41DghZ06bFk2GPrZkZhb9+Bp0bSXe299z48DrV6H
TNMLBdbxEmiFYj7jdiRORZb/NOqK5tYPo7zhTn+4W95E7+10XgILWpgfY9f3W42CY6gvw1Fo+p4z
293TLofDnEpyfnQavvKjfxiuWXCMilGlDOzZXk5YX7fXxDSny5guAlc71bjiKDYcf2HJfhh0NZNl
OWvWYg5L4FqTdlnauXiKEM/e2X/3h06jQMK5kwVhNuEqgMjQmTBtRIeCUJ/mj7E+CyTb0iqIoDrs
DHW/NQjYPZ4Czhwvw/qxVZQ07lpzMIIS/bKjGYPgMft2j/p2/0FyFHmkqTij/LO6sWTFEsyhMIIu
jcVBn/PxMBpT/UfSU31/vEL374B043UxTyKCuE9lU1PPwyxRjWBeFqxIwgwL9KVFyqgokiMUe/Xz
4/Hut6FBz4jAm6oSJJS1TEjH7s7tPjYpCOTDZSxU8a2q0uVYRHWUnFKs6oQPlFXdKcRszajsEzjU
YEANrcvA2OQ1TlxEZgCQMz6C1BsOuCrUfoVx2c6e35pRajESTsG0Ulq6PWglmZxQy9QMRJ4h7osw
4msk7OXdkurzd2+mZLtzL8pDdPvmgDUjaOI14OWx1ymc5RVaUsewP0c9af7KkTkSTwtKDKVv1EWl
E962CjqwTeEc0BJSrqWpV/88XtWN6ZX9XKIkwgki3dVLhGVEm9dJ6QRLqCl+7zn1wcxC7eS66XR5
PNTGCaS6DeKfT95o7M5zTJcqKuxgqYz4AinOPi7MzenxKBuLKO0TABsjHXJPgoMCahUD1yjRinBo
zVnFGeZ9f4Q4Wl/GfFL2wqPVZ9GJ5WFDpZQYE+QPBZDbXeOAAijpMOVXKivuOyssiDPNeC+/2xgF
CjTPJwgSAMbrrZI3veHNbZ7D18nKF8yymuNSuXskz9UZl9+CKBqhKw0Xulh332IiaVQD/byaWtnj
lZppp37J/3YGbal9E2fM0I9AQvzcMXgbFUAMSR01ZBpMqypO33UaLIsmv45WUv6Z0sR6GkJD2jWU
aeX5VSYkjbhPQI1rVmR8zFz6ab/yG2BFszclh2ENvVQMc554VJEvn1X3d8sg4JpCx/FFFKYHO1ma
94jSCN+e0+JLbjb16+NduzXx5Dq080imyTflv//hja9zWr8YildX2szaoZlH42vo2MInPusOKMaX
7yGHcev99Kj4GIJnAQBF1WLN2VjGBlsTnCivC2Sz36JO1S8CgelPrTq579M6+56AwfjyeMyNjcz+
omPv0OS6r95oVZl3SzOUV68SxgdRKcKPFTUPHo+yulnllgJ+wAOsU6uR6iG38zlQlpiQjyivmGK6
3xDWTbPTKMasDohsmgh1nQg55SGNUtvPKs9qTnUbNslOXX11ub79Cn4BUF6DatVdi3bsXK/XLMxU
ZDHhS2gO/8zlbKHi3Ot/Pv7erVl9Ax0SIXKRr1/JWKuXpcNb6CrCsJNyvtZ5MaZs5wbf/B7uuLen
gtLyKiiM2yRuTFR2rm1K6kkLEsk1I3TIVJSfhDu9TZ3D7c9xRIcPB5fbBWwtq0rLWBRXx5n0Twhs
wQjtUWgy3tvKJCNgvRrsa5TGaX2kELkr0b5xICnNUMkAUeJQrl/dSaNKlws4RX1d+kw5tv0wXzG2
7k9jZRbHvtCJeKbO2Il1NlYRgAJSYlTRgUCuYXp4BEZlmQ7VdYxU42yEGAl407jsnPqNVUQFgB6I
7OODn1t9mlEPCrl+WF5jLTfRS63rS40om18rynB6vC3XVSG5jIwlnaFIquVy3i5jllO7VxVOeyvi
ZroYTShaH2/w4mM+aiZy5QDP30V2M8zHodan7J0OY085NbMjxkOqovlzfPyLtqbYRiEKFTqpwL/e
wlMRRz1WKXz8MJX/CByzIMPb2h7qZHMY3k8QVhTeaI3cfnc/tZkg3qmumWib36Ixc67h4Co7H7Oq
zLzNLn89iETZB7kj24sk15vJE+XVGrzM8EuKmfbRKPpUO+M2Nj6Zczwpfjoo6QX50ULbWd2Nj/RM
0gHq4VCQ2LC3H+mNCiTVdmmutD6MPxWrGp80r9cPj1dsaw8hI0lALsUnKJOuhqHTMJKXFM01Ukz1
1VOa8EPdqM5FaTREqDJTOdQdQlTDsHTnvNO8g55N4k9LKbKdFHLj4NCjhTBNz1IjHVndScnUN3oX
R80VFEj5MthW+ZkykfBdBCh3btqtqQVzQrYKkoD/yZ/yQzyQ1smCd4strj09rdNQQp5jD/1kC1aC
lQjGpQ4UpBMiv9VNAN05VMiUs6vqlCO28+w0vmb0Bs4oz6d6phTffoz0cIx+duswMpGOxCZAAr4D
y+eI0qqpgBhIvTL63ejgfUNP7XdosnezyCjSepDNKUHeazx56DVd6WpZCofM6f0S2qNfzmLvrN9v
UDkM3QLYrwjQ323QIo/wIhjC5BoNgjM+F5AQfKspvPplyIoxfNVRVlafxlFvjfOgDglg9sIqlRMd
gCVzfQQ5Uv26c2ru7gZ+lGyLSkIuCco6tgvrskXwr02vZT0bSFFWKuEjBmwFvdGJDXdSi3C+YiO9
OH7spt4/BtFv6MMPU9PnME5kI6vLMl9tNFKmyTbar9oMOem8YADzZ9vUWYkgUpbsMVXuDhm/GxUI
MOgQRgkxVofM7BGzH1Iju6ICMz2nmL9fpyoPf2vywtt5bjeHIrgATY2EyN39pSBDahXekl1hI2UB
7gG6P1WZEyRL/vp4NbZG4n6WdHcQdHd826iogLBFXcpBK2y/M5rumoeTgbBCrpweD/UmWPdDUeHt
UEN3JY2ThShuzdurY2jaLPLUNLsSa+r/4nRad1DXDO9VgdE1I6OZF98Ea/At/R9nV7YbN65tv4iA
5uFVUlW5bMeOkzhx/CIkcSKKoyaKor7+LuWpXa7rQs5poBvoHDRLErm5hzUwDz4eCVi3WQH3Ne87
SG6DKPvBRCFm25yYD3E3xw+TmGKyS0Wb6nKBFuhPr64jv5jHJfyqs7lei0BArLy0TeguPc3ZF/e3
Mw900dvYH/RA8mPgzo6p1aIEhpgVvTf05YzByoW06FywQAkP3V0QvnGWT67sZrFUAbfMjlHrR1cr
vLVvAd1q9u9/nnOr4MoGzg1iVVBvPFkFgNwpF2nKjgmcSCtGIXukW3fJyf3cKjj5uJsBdIGY2cmV
OUKdDc180x5j6eIKAqvhHrzDS9KwZ1ZBBAf2YwO7bqyd1zutBV+Faoc3ZnnQfFxg3VPFiZH/HsSx
CvJIAMqB0j8dMjuSWBWaBqt4btiBh8T3UW3/1ddmk4NHLrNZTm3p1On4ZyC5RvePIxao3qW7tOHw
I66XLFNF0pmMXdgGZ6IzlgNPBhkZcqjT+51LCgnGaWVHwEPclZkzBRKJACsvhx7st8Wn4671WPjD
Exdtl7YddhIfIA8F98C/Ye+NWtpI02RrqLCjzoewGsKmJ2A++Wt4tWSe/uDTxX5VgLr9mQhPX3ov
fnn/BJxbHy0m/LWpdkOI8fWuSWCUq9SQ8+OspHZ7ZH3ZAPawMNkxyTlvPrCgHx5GwO/MDhFrUFW4
ZlxfSLC2a+T0LeT4H2zrAEJ7kzqLzWmu7id+pN4sD+EyIhBHgG59mnymPlPO2uC6j8ZLLeYz8SxE
qxblBzJJ7LKT243ozOocPcljYuPQlTV0U+OiRfcb2FvQGP79gkMRiUCztZRQt5/md2EKNEas1FH3
1gsKf42GT33WNy9LCD/m3fvf9cwbfbVY8Pq78qju43ioUbEbLm9IxpoK3mleMbJHwrwnXcf6wiE6
afVuN93mgAkMFHJIPOBJ/DGwIejzLuLHWAwcppSC2S+jkoA6yaX1sk1JSS4XRIbfWKtui2K4D++k
DQAE0OTrx9Qj5DznjvKjzPr1Ie/XBtJji7uC1l1YNfCZ3c+i59XCEv+qGfVcAv8w7JA/Dj9Hpy7R
X869dFyM4GRBLh6QqJM+F3ZPu4xBhsQiZnhgbzbXCwTVb01DWQXLnAhwca7dv1+VW6BEWo2WLYws
T44wdJy4Sojmx3qS68OkAQDrPZL9fH9Dnfu8mMSAQrgJpECj9/WbhkTPYmH+yY8rzchekXrcQ5Gg
/zwAffCJt+YSi/jc2cQZwbHEecFRP/myyYT0fMwJ3mWIfvO8LhrOBSY7kETK6v1HO78U8nL0QXHp
nN7P3pIspIOZ4jEZgriI++VnF/lr6fLYv1A9n7mjAekFG2sza9sk6l+/RDa2hAiA9o/UMHXrpcRe
1+itXWi3nrnONkXRTR8a5xAGgq9Xyb1hNKlFoRUxuc73qh6bpVjydu13MNliwzFpmzCo8nrp02tF
Nf3z/vs81fbaQgF0OxAJIIiE3Oq0alijMU3HFak8VxnEHIEc964aAq2BI4GtjH0K/TYV31QP67oy
Q1PdwqHTyQajmjzVj65lSVQxKIiP5RqzSO3Uqniyz7vcn//97OCX5iAH4A54y38CzliFdMDZGUdU
NVy08gbNjQtH58xXx5AbmxgkByQ0p5FxriN0f4GuPrYY3x9Q2PAiXl13oR9y5oButeVf1zpA5E+/
OhSE1LzJgh5jO6Sf/Nq192O8tD9cl4nHHrm6uPDuzi24aSWhX/B3YnmymVMgGgmVc3MkWvfV1EJL
c1oa9yEj6/cQw+/d+7vqb2p5kiQgU8dsFEjXrcI/SaO7OhsCq2d6nGSvH0L4UUUFqHw0rjDzVp99
W8/6Q1Z7CbiCmHheWbPOaO9H1l0nbg3ifWh4xiq1jdx+MLi/SeACGHVVAvuhsPAcb+pyYmqJSrME
PrDEfkibXZK3IUdXOwvRhwHHhxRKMp+Uemg4BHQ3CZ698KTe5ykjw3VfZ+FUDItgYSVZOmBqDfxl
uh/8Rbf/HrjQEEdCgfsP9eXpG9GBguZ8zKAh4yK3sxm30B4Iw6qexkuGfuc+NqaqyMVxrLcG1euY
IvBHFu1V8AOW3B1rFagv06TFM7iLXtnCHeJ/2V3oZW4ujOj5o239esEavIpINoZcWd/AcVaHd40f
od6MxhneneSS9OG5M4qBJ3r9CF5oR59srlVyzwC8Q65qzxurNoybqtOruhCZz9w0wElDimqbUL+d
TnvQIW/6PCFXfjB5oHb1/s0oh/ETBEH45/ePy7kH+u9S2wf9T88SBDGoM2eQURpDMZUR4fKQaohR
/Q+rgGmApgAgExBRer1KkqwLnTfGTCMGuL2hL37AFO+SodaZCw1DQ4AOIf22MZlPcgHR0kX4kWqO
dRpOpeI+2YEO3u5Bqw2uZTLQQ5MJr2oEYt77z3du2+d/UXmwQc+hDfr6+Yw3BeAd4YSZxbXliCN/
0LPwi5zjce0s4/L99bZdfRLj0LrMwWvYoGVvNIdy0MJQh6aQLIsceYhGGINwtP/2rvH7EhoqAsRZ
dwkQeHZRGJ1uUyH847RHNWHYKlic0aP1g3oHS8W5NAONj5CkSatZx9NVjp7qhdvjzFGAvFMAD5ut
WRufGrKlY9LXhIzQu8mUf9fxBKZ6NDVfyZyH+/df6tmlNsMt8Mcwlj3tjASYHc6ZwP2r2jbbm6QW
hSSyucv6+eV/WAk1HiDkuIDjU0ITU7mMZQdFtizue1P6LQwUMGDT8rs0tb2EPT4Frm55Fgg+SPBw
9nAHv9EPWBraTZzS4zgZcwsLM75PIwH35ixrks+jhZrfLpbrKsuoHqPnSIf9bb9KKS98y//nh2zD
LxwWjBZPgnXT9WmvBdTIW78PK+r3/NDVzOwtLEN3dM4JasB+xqvwdVZCNQtRqTaXjJ/OnNUtOuCO
AnsORVjw+qyC1aNsvECPfeQGUmosfZFhMELSicdorCTphYc+t6tQe6JHiZ4FJqsnxZ7QNgpqDaVW
svX3Kr2YFvTEif6cgI++JEx5JppjN2HOhS4yGtanU7dFr31X645ctdLaEsy84dpxzzv++/bdwIub
OutmFnQS7RycEU0sQP5dunacqxh4rSvHQesq5qkNv7+/2NnPhToI+jub2NnpuItaL9E6AOOQgr4V
l2rS+HK1jykI035lV9QFF77YuRVBQYDgFhpdcH45yWG6KF1wt4DDDiYCdPKzSBrAGFhT3wmSuKmK
hUy9CwH93IdDjwIj/A0U+gaCCk8ZFGrCNEfWMhxDGeUgCSSXVjkXwZGWIa9A5+FtH7sGtwijPaTi
gyIGQIwkbPvDAMLaHirz082EKYQo1pDGh/e/4ZkzsI2aoa8Jxh/ITidvNLdoLlHlYVvGzL+mVLc7
Htq0qAEbuPDx/DNfD5Y9UIfBKAqs5mT78/8kNFD9XmHAPrfHmTbSOwQSlkSVVKJeS2ODgXytbdwn
+1AGsr1SSUz6slYjkDHBWgMa4zEv++xlFHPUhof6ihs5Pwo5smTP4jr2LiQO597Mf3/tSUQciGNi
GiW0RQAcqeB+DfE6OwVFihr2whY78/GBocBsCWrtPq65k6XEyDC/w4wa/Z91/uItqy61wug4JGN/
r00HT9BpMhe+/PZlTxKVjSSFDBLYalT7J8UfpJeHXg/IGVKYxT5M1ndFQnxaGh4GZZbAaBsaGNF3
fB6vmk0uH97feOc2A6bICB7oNW7X4OvNMGuaTJY19JgEKlRVMwgMTrN4ksGhWWDMUTgvNZdqoDNp
KMoDgKCQ6KIqOa3jJQTJAMSEm0JOgvbGN3rcx9Zy+IQKH5sILVafdzOggvQfqTfbRY+4BQwdjhi6
9KePuzQd4wEwmEfS1cm9Tr0OAz/qlwEb0gsf9tybBekGylIbGA9jkddvNnUJsHpym4Wwekvp+9A/
yIQHh6RD57Lx+vXCSTn3VsGlQFW0SSO80VxmRrIQCEF2pM3cfLMj7wC46tluiH2XXrejyXWBkJnv
Ub0TeWHxvx23k32cbnUFRAI3+7LTVlVs/BpT7R5v1lBmQBwlUV8J8DjodQjRk2EHe+IZ8865oVU4
oeTFFIR6QTGEmbondLSPzUAAi+VNMKp7UE6HuOwav75OQzPxh7pup4d8yIYP0OT1grLrsm7dD1ms
1YUTceaiAd0UNCZEyORt+30ZaB+xHt2RvmPLfew6vykMLKj27x+8c8vAj3erT9B5f9NlAu2JQ4FQ
0KOaibuF3R4tVZReEgE9Ez0hHQvJDGxBaCmf5pPJGK8msYk8djFYL1UIBgp0sUkHhFyEtvDz+88U
nNmCGTS4APDB8BQIqpNrbIbJU8e3YUkdjlmzr8dumQsgtILPrYysKRPaqabANp2Cgwtcxwroc+Zg
WI+LE88yiNm6x3O0onLwEn4Jofm2ltESDOIq1Sn+A4skUKA3eVaPB702y4MFNcPeRx5t7OcpSRpe
Rgp+HqXp64ZcQ9G2x401G3ETNUY9gNm09hc+5JlXDCYfRHQAvUOT5TSYQQhFmtSEEtmykmtZ97M9
hE1Eu6Nh+PuFO+qUqr1FsAzVP6IXSgTc3ycBexVqmtcWCNK6nf2shM6V8EsjvUEWKhaNKWkwyeep
jXh364E67h26hjBbJE2KBhNwpWNWkHnwDfrzIXQZ7Sq7vnp/H5x7JWDEAdePnB5CGCe/UXm+XJcZ
eHvFMnx/rzN7srixiIX4R63Lv68DpFHAPsEjA+L7ZKkp0pTC0UUcIZTq7yGGNv2qZa1KE6zqz78/
FdSjwfXYpquYD70O6M023e4gAXP0Jp3tHQ+TaoLOSZlw9eX9lc4dI9xPAMihPQtJ3ZPywdbc8HWU
4ohuzLOQbbbLoT5ZeBBNeYhyO5ewcuGV9Tv2/f2FzwSlv+4/UGmCovGbZKSe4saTMd6m1lO3C51L
P8B2Ovv3+e2mCoOuDIS+oBpyEiXEGAk1DiO2B+zarlZOuh1d4PdFjH9J2f1MSoel0I/EzQSI0mlK
105eLX2P4YGyhl5TaVU5JKjIWuN8XECElqD468f33+KZ7Z8DAYEdAjjCW7xzPW0GKDOoM60bRoCh
xvqG+TBs02l7AURyZqNsPEMYKCHHeKuzM7VBPiAa86NdyLwe8wByvdcUwbQr+3ABu2NlelnuZkBN
k89NkwWXHFTPFRN/vaEhb53hXJxG/MkN0mu0BwKPF7W/aoKe/RXUdtgXPxGiL8Y0kV8g1oVOLaT/
WPKJuA5EmwEZb1KYOGrvg0kk+jBDkeEGGK8sRXYPk9BC1KDX7t7/Lmc2A4oeDCZxI4IZfNpUatNo
NoxjmtYhJTvAiTgptMfXKx2Haykk8vu6XeYLZO+znwggTVST6C9hyvA6amSdtl6dzvxoUhF+93Mt
Hp1WFnV5RA9snPitRFsK15sXH99/3HPNJGQYOMW4jlExny6N7pFTMIPkxyB1VBetBBW7AFNlZaWA
FHtf4aYRAoIiulPlPHM/hM1dFoKiPffk0/s/5tyZAAVgg44jOcSg8vVrmFSI2jmNBdQnkz4rUN8H
T20T9Zt1izctF770mTgGlgxIMujFbunP9mv+U+KiypZUd7iAAP1LQXMYIcQIfbnq358J+S66ERt9
7Y0OUYN8BY1Dg1WEnz4ARBsW1HNq1+BevPBAZ4oJECnB/0tAw95aoq8fCO6DvCdTAgZbXPPDKGXa
luFC028LtzTEvMCox399OLBwgSMCngrJHDKb1ytCFBik/ZzJYyAg3l5kEdwNIb3YTXGh1zW5sNqZ
OIJMGNNPNJYThLNTYoqK0AYkNeJINmdQFTeaQUtayZh/5eAAd8dIjllfTiAIdg+5trQp6joHfNwN
MXGHBBexQ3+4meudgmc93SV9ZNWuV8FUF7Ch6KN//iBQLIY005Z1gNx2Wt0FI3RNFGQ+j6CTD7s2
X+JryKl0VzhS/H7Kp/XCejFe9+vyCsByTCeB0QF16I2ZB/B0Hfoumh1rSAeXSDuGkmWwdVDhnF69
/+X97f49XQvZBxqkaEaB5nFyP0M5DH5p/iSOCCpurKiZIciebLLUBVQkvC8aZfv3Woy9Pqzp0JrS
ga6xFOCosgZc6b7jRT9JmtwAlb5ci6XJXwBiGgyEYBcPPIbG2qYC1TWx1cwsbuMLvz94+/sxEPmr
rwmYKIapr7duukIDN+0BoGpTf/hYo93209bI60D1DNakHOo4+o3CMQcLSuaIQDyN2GfJuXS3iRLQ
SKbg07QXkp63JxgyNdjfAMag8fZGqxzv08Bpbruqfd198VuSFKHN890sZ/+xM8u391/CmeW2zj0C
LnKst5rzLfGsFXMrwJxDPUKhWn5n2ApAU56gqROt7BJr5u3liqOLrBiAgOwMVoZFCPGEx8D+tFP7
yVJgshfPcyDvRxmsQZ25gtw5u5D/vI3zwDRDkB22REhYMVN//aXBBtDgsPH52HGv363ZKDad6fTC
RbodsbdbCiNTFLXIcsCfO518JbKtvZmL/Dg2Q0j3CVgszZ1yabzLfUcoHOqJ9UtLl/S7P1k97mi8
jGkF2YTZFTIj8wtMWFSw0dKSp2mJm/uuFlTexf0IL7XBl3N/C1bJNJZWLU5jzDzQBpCeoBkPtash
dtY30zJ/HK0SSdGu8BkvF14LuA8bTw5QvE/zH4MnyFPUx/KjxC3boI0X1E9Z09C1SATSqgqwQ/Jn
hbKZq9Q66ztfNtMP5xYhb/N1WX7F/jwzUCPiWZUhB6+jxKNQUUBxD5qBAIyNX7cjTIsFbdF4308x
deWap45/hFKZ+OIpyZ9SFugnf1nZcKCBGL/SDH3tnd+u61qIwVq4AZma89+QiKH6aNAbIkWWC2qL
Loan62dbqwkGIuBG8uhgbYLRSU6M6340bYgeoXN9/Il4OvvZ2ryPdy3ycHsI4MzGIaPAp+GWE4xK
byXoUk1l4kXwGyOJ824AGg/Dn7PIW1JAXMmuvxDRONS2ehEAru6vqi7b3IkPMkgIbrxh6PyPQtX9
ZxmTupnBFlly72Vd+lxdkaC34QcWasxmYQW8eAFCc0qUGI7w1AYw9SXIqElK4LDUgnw3jF8wWVDJ
DQp4d+Bu7cfSbF45Vws6TvOVyGbxQuvAPGFgjExFAs7waDxIcF8tAv+HAihLqyo2uWApoLCYwjgI
mPsOXnjU9iUARM2fTHVhVILvyNbCKCmetWssyN2ysRha9Fn2CcLGvgAiTNJvfVx3PShmg/g+QdFV
lEE2Iid3uOxyYNwA3NvBfET2BdA8/lrIVQCqIwaVA3MFxvxL3UB+rfR9gD0Ax29cUwGnlosK7d7l
a+2of4c0ZvoOENGkdrQb+bCbRWOHYoDXnSkSyP2LMssh9VsO8Tr+wRmPqxnwigc35qotWjclt0SZ
DFC7FINHqX3ulxif8JLVXWLKOaftAxkHyP7G0FM2RRr15oazTGiYberha9NzccPiUB2Ikt1PFyYy
PwTc+V01wjdDlDlEiB/aSSesICqYlxLbnzPYJELRpRjWOP3tz2H9tMIp71qzpV12YNXAG0x5IhTV
5OGeuaV9H4BcwrvomqJfrQuvs+ONaZkDcjdt6gd/9dqnHFeogKx623zWvGZfvLhfnylh41rGLfVd
yYK6+QUnJEqKNphFW3KwLJuCwIbMVTVPVXbV+dPyNQz68GPeidAUrW7414Wv8WPeRMaWa++SOyOB
LK1om9lfOiIuKMys0b8cskxTMLhMCOr/2DEIeKey9SqqZ2eKXK8zwb83+Y5lZqjhNKHZPQRaGx9P
1qY9q8yo474K3di6X6Dt4SiPeRvTSmP+J67I1Ee3EiOz+7WmeSXBUIeSCUwnXQHYYbSW0CiedaUx
3JOFhHZfKcVoP5EwGcbKTTa4j5pQ4G+xGirZrZksl9XGtJS5UU8tH8Qf2OaGoA2rzsfXdU06YRcq
9bF3cLUvY9eab7QRY1P2SyPXAv4nOCDzsExQho5V/5PHML0qagQzWY1wqK33E02Sr4nH7J8xycTX
UBm+7KZknuIyHxP6Me5I0hyAJwcRyKneNBUVQ2wA0UIjsELCn/vIcpp6LGxDgkM0ctnsQ40hUjE3
4/Bh4YHHEemkfayDAM0vFSFvLnTKwl+t1zZ05wYIRu05dxlaO5i+fA9XxWiVoVUGu1aIwD2OhNam
lG0Sf0N/b5h2jDSDLsDLXP8QzHk3GtuSrcXqE/cNxttqKPOGyKshQlFd2p77EJuALiuvEuyZvPBJ
pz6C48aeALAABmwep3kp8tybnpum7mGepLT3A34R0zcBrAUkDMaAP4vYJf2ugaxfUuR2gu5j2mKt
krXtxrEA2ywuWN12f2wLCFE1xAmTu3le0rTsM0/cB6ADPPhgJSzltFA6wXSNhl/B5EYP0mtN1j3W
k5dMQKTN6se6AUxwHH0y7NZGwToxSOE0GPly8io4vU1DmaV0+dqBpYPUFJa1MdyeFCyqObQ1oYcC
FwO/WIcAwplo2kLjN1Hrmu4yYlNgcFIC+AJwqhBRjaLOHbVXx/Vh1N3G+EujFi8lWNDxL2POA1Kq
LvDljlkSfEV7QPcQe7UA6Bmtw5dR5vkHsI9AN0wdOC5FL7VR8LYU7iFc5u425nRMi6gZAG7CFcnv
XTC4x0jz9VGLHnsVQmHJn6xGHrfTK9JpxA4eXC+MQ/NVDE3W76MFtnVF3pnJAVYJOdCCMBmJ27Cf
o2PbGPqj0QgLcEeklJeOzf3jGIWU79kMksuMNr++hhTP2mP8E43HpRv9HzAfZLDH6PBfMFB7bxHm
jdfs1JDaP928hpDUBrEH3WQ5Igx6o84/gORQN5UzLj34gRr7MqzjRJXQ/Jx+x6oWcbF2HqV75qZU
4pQ1+R+QuAdYyCKakGLVuC1LCRgghZlrCytQzKDlH9Mm84rcgmr0orWIXOEDVjCVfjM0ovCtyu9p
QyGa4rl4KZ2AuVURhT17moWhv3UX2LmqU5k5dLVJ8tCEnsb5j0mkMHESMRIMqJoCoISLlff4zkVk
1Hi/ZoEZS4eU+VNNQIfbj4j9R5MsdV4tskZy3OEmCtArdCYDnLqF8i2oerh1k6QevgWRDlaAcBr+
ZXBrLnZKAwBbwE0qu++gNzBX6VJjT+pgWsYrDrba71AR9ZETBUOdWEbSlk2Wdby0LJ+XyvEtamGK
4R6WRrfJFQtY+wFSVbCvGGHXBzxHPMwfORwk3MFpkPz3iBLexwyO8AuSAt/ttJFdfocSnj3A3gK1
7xD1qaxU7AB1c2SDS+C+cYjIayO6ndd6Yiq6xsO1A8c2mkIQR3jtLSFNp4tp0KIrLcgWuB/npcMR
RbT/rdaJfYRcGqp/P6LwjIUryRpcrZNaXnLfNIcxUXGO8zItX3Ti9A114fTF8ySuQUjuY/6g+rGv
Cx0gwpbwk5C2kJGHy59wDpmULAXuIBls8l1kDCfMW4fwumYym/AEaH0W9YCgXPrCdvDPI3TWRRPo
5ANquXYpUgjYdlXEQuPtVq6DoFxoj7g4hEscVwDpAEYkoM4Q4Ijk2T1AQHDmSGta84JYVytsP0pu
R4hSyKLrxxl/2M75vRaY2+GeSeEqXNvc2sM8YWaI+ZlA4sXgGvC7C2LTgpmPJBZwSgmjUjEG2Cu1
M/wF/rdLDalk6n+WsmseSWzyp3T0cMk3AjHdMNg8HSyl9bAf4JIJaaIk8Ad0qDui4WKzJAQbXhGM
UBKln+bcmzt07ri5gu8rVVdiacMvcjAiRP3ht2HRDQEwjbkZfLX3ehIB0B0Do1FhqgHxQ8+q+j7K
NktlGmFSDCxSDKlLVFgCZp0uoHZPMaqZoEFGIAO9gF5mCpLE/KcJ1DpcqYiST1J6ECkaAVR/9DeA
SBkPEFArWAL4eAF0RHClJFkwv4MCLKzHFms+523XeyWfsvl59PzmlsJLxpV8CEV/hTrZZyUoFbhJ
CIodjvRQRndDVCvMBjPqX1tHfHuQgN2Nhcis+QKZlBi/2osFjL5c4j3zjrFrm9SWlyqFWGk59d3y
rQdobyqoPyYWRsDhspTUDPNUQAam7uA4bjnd+QaJeJkrVDYVtqqvSoyShl+URzPUivI2ZQVuGeJ9
8AmAIDcoDlJRBJBNQyk1B/JT37Z6LCD9E/wC7TxGCpIriFWnfSd3lilssghGLbaA4Ef/sQGkURdQ
Hqh/hsafvq6dHJZqQfKh8J62SmCQixyq2fEJjfNs4UNRY2gJ9E3ft59Htub3ENzH/b8mbrD7EWlS
VLA+b35NfVj/wNjTl2Wc9d5cJnXUYVnICN9pzJFehihGhk295JOEYOBQKDLwu6bzMIB1Kl5+wFAI
yvC5Dx50GelutJVD5vUziv3h26YwRvYW+cgTWX3zB6p9koNDarItSEs3FRzZyw8pZjxeMLoZ3WXw
AO5qzGPsPiCi/YUSbfkjOkFHDAQEtmgku4Gjmph7WzAaIQjXS4wfbK0P0RaBGkOOaDHV4fQBiIY4
KrnqxC+YRw2/oibHrSEiCLwVPR3XtpoYiZ4ig9qsjJbUPqGgRSBDwAJOMkN4vuWNjNrS+e1MK6R5
3fZ+JCRFplW453hJ+q6AfQ9qyzhYw2cQRZH5kHaelorHuRjAX5r1U1u39iU2ElAOJlE6FQCnkHtk
7DHKV9OL+jD30reFMdOCzyzivt3BaH4EeQE4ywm34uK+yxYidMWUDh4pccGz6xpmKIg2A3c/iW3a
Gx0sI3tQPqBAmsjkKwVRnO8763KQEXSXhzcQQG+7Khtlc8jqYeIV8s4OABbfzd1BzpBnKJbBhQ3y
7ForwE4Cg8pZRgGOtVxE6dXJ1jCWDa5xOLMMv2Gam/HCurVFDYjen9htl/bzSqJlKhJAg3iFGF3f
LX3Y/kmSKWJVPBLxaQ68VlXbpr7R8FJB4t4nXl+CVxDA0oGlaLSNE9BzFtnj58wlZihHaxevBCSE
4Poj3LzwegUnLSerjgsUucuVYnnvF0ithscmc9lSpgwKFAUZBvJD4NL4WS+JfuZhs0J1WeQGsT/W
MSriBFmXHy1+hvDXkbxkohu/OZHGLWx1liHd4953n5mn2x+AyfQP0F+Sz0Oy+ulhmf1+KnOIwTfF
mLgON4ZURpd0lSnCvwQcuJCocFAccxr9MGaY7sIW6xYtHEFelo5Lgap7tTV0BFiIqwZ3dVx6/WI/
CvzZJ9GSnBwS6bvvtZT5p3qeWF7VBMArnIR+wM0coYFf/KUIFRSwhuPM6pWWRJgQcLBsjYPKWtU+
cuS+h1xm+bNdkwhxPFcsRryDTH3RdXX+G5o/PS+QDA7DLh/qSOyhi5CxMswoAqqrrfyGrNG/tdBP
N0XUxT7c2FN/HPfa67MfS83cc2SD6Tr2N406WLe6F4Rr7JVsirFgLo1ClARisCl8tABeJhdn9yZd
+7UME9b+RH6UR4XLiLoGKWNK0aUwQBygH9DXR9qt6CONvbfaA8stQ8veY7g9knVIcxS0oTwwVObL
1QCPMQJSfEz8HR3F+AG4FefKdspajYupRwtKkQZfn/VmEMUYKIHrLHQ2uyGd9R4NHcw9KN9IhtZI
0lskzSjXHBWNAkpinGFIPQdo2LUrCZEXAuknCtpBf38n46B58OAbcqWCQH+y6zgSmFnAdqao/WzR
la1p2hVrNlsFgYgsa0tKHU6HAaUC7bI5cLssouLnOvv5s0emgcF3L/cxkO3X3BRz5oKm6DI0yUtj
uvBL6M36mU35ApPTIbMWzeex846oG41FxmqHtoS7neeXFI3lpogzyK42UYd6I5l7eueRXPQlMjpK
9iAmYtoBHmT8idHEV5UIDLR0QzS4XBH5CQRPWLrol0TMsOlr5nTFXZ9n41fOlvqTXcK6rjBkCH6P
eJo7ngfgE6a+yB6WdlrwGyXb2MhB+lwDkiULzlCUFWONpnYRDXnzY4KcY1NK3Xe4YRqa9bsOVfvv
ILQZrSAjrnGtTHO4FnEXghaqASy+q0OJO7VHg2bc+xvD7npa+/meCCYp8IBT/rFLBoMATbwVjY10
CKeKoNuqdmusCTYDJt5+4ck1uNZGJxF+cJ08QcsFbLZMzPKBRD79AHuQJUFHb9HfUmfGqPSSdvli
WdDgfTUuuSaDJuk14MeZj8HS/3F0HkuS4loYfiIi8GaLyczy1dVle0O0mQLhBEiA4Onvl3czi4mJ
nuxMkM757VIZQm6rKLylx9x8j2SzUfuAfu579Hdgmcq3ibPukaMwr+hu+TcG2zKnu27deyazfTn3
V6tfmggwnswMo3maGWN/DUm4kFMDGf+WUBdXs5CrRpIHucS/6K3rXle6FbgqDDGp6CBjdrH2kOtz
ksimZtOWrlP4/dGHWKoi+yeEoDXfDJrdOk1KN3zsgtK7JWg4cdN4rZZfpgr6P0xw7rfX73ABNT3C
lNONHkE+Yxm1NRPb4cznchD2HR7ScUZYXUqTx1s1/hbessdQaEmlCHFIQlXoo5rfV7A2l+G9aseC
WQBoMVoOQWB0X0/fnT3ZCg6o7P+uc8Xx2YHZxvkWS4s37zD9s2qd+huFDju2Oy3r6+Eo87T79fbF
8+G9hJTQ/alBOdvUKNShRGOW06+evIiHqpKVez7atfq9MzHG2dzs8IBJxDKWHq0rP6ptHb6O1rE/
18EZf85kBX1avZrD84Z+8Am/fvRbiKociUXc2yafQOCG/LAcc0aXhqqQIdP970AF/qUIMfrsBtOb
jKgjFlcmVfdfv4Pz5yRJhTxzCy/JEnstwXm2076Gfkl8XuuWiEp87n87TYhmTtK975I5C2xjzDmZ
QVgYW6R+h7h2fzRRIn8uQS3vnElE7UX3tl3nLdkgfrZxmZhU155NC4pLT2K6b371WlrTXsHDuc3H
ltQWx6bZqHCQcg7+G6xoB06F8vk8xELiZt2J0Qfabu2xgPPZbsdwMxGqh0i/O5VbTxxqlRedByKk
45TnEskzfzuiBvbFvucg4ngTpSxhXkdn/UZKyKli7zX9kZBL0jrxfV3ZPh7z132MDPuCZsu58Uaz
Beku4RHTMWlNnDJ6rL8mXANDiu0lBotrmGXTDlZgSKdR+BSbaE6YtEeALaBMFh4sr3K7/xQAA3i2
YyPGnJU3nHy0hU7ma0rX872eseNiE+FonKyOlfgYSVVJA4DCPZegpxVSkq57XtqJyup660PJnSuT
JKuaab7dXOLd+IjN2uQ9BeYP3dQnYUZZk/1emjn8VtAXP4dqZcbQLc/ngtJ3BicMpM/xpKyEvr5u
+HA1YeWpEZF4Wxdv9d4ocvFfJqRk43CKR0jvDzhr9d8yuRZnvIoXmlHPirsuONMHMD60brKwz0z9
fO8I9BwXAvjWvthXWf5aODtumAxNf2pGNBRZF2r5zxdlQ2562cUz+a0h0DNVdwmrs1yXt0ltNSgr
Z3Z9XiO9PCRa4wWnBX79rqfturGxIP4I9nZ83oUTDSQdzN7G8N/0D9vouM/tamxRTBi0RBpLtX83
fejdyTraX4PRaT96ntKApONpe96NN/+WzRS+DxDtIGgiZN0cvGZ565Bby/uI3pyZjajbWCsnl+F5
7Z0GSGhdA3YJDlIxPY6gq7Nz6WTsrS0gTLAHHtC+vUtto2aK3D4ELJhVVcAKDBFTTrMzudsIg9ui
np2SncvxxO1I/x//eqBGLbVi49j5zPn61lit9xyDnDJuIMX5byMN9GNplfU581mcdCDDf4cXUg72
RLb1f5H2fOgVVmQvQ3HQ3GowrTGv1XjFATllHgmW7SQuLHebiqbk48BqmPAWa8Tgn+wag9C/zsGt
nPqQ35rUuXJlkkkYKEnkYqPncECGpslwK0NRPgbGt0227n3yc9gmM11conr389qT8noFF+zx4m4s
cUXg9mYtOm+oPgYLnSzwxQykQ41iHWY2sa9NXu/1oe/ssGrKwnhHlOTDEMY6FWqMtlwixYgZS/Tw
gmNjbyDm9wkpdrTxRbTJvP0EiJAqa5LOjv/VdhfACsb1bN+qxTmCNOL2rDM1eoxnOi67lpeJMf0M
MUQZglpYHKZwnPp86vtpBz/FulF4zmCzAIrKJo0r2RF4nKiLNc4zbTgr0k3uuA93L2PA/yG4pjqO
vtfbRdg35n2NFp3kmxdpHMwhVFbqI744nvj5JjfTIYxbrtd4vOPS7j/XefMuSdNNf1tusPqyosxt
T/G2980pnKbkqV9V3+a8LEAIjRtNNWtG2CaFdHCLpmIJGBAFAPt4ul6Pzk21CRk9NCwKf8vOp7xu
Wr0vqetd5k3nDENqSGeRWdLhVSF17nC+g8FnskmBw3R4dqLR1c97IJbjE9DDqIcDCDwsfMaYOi27
rfoPF1+1nx2ou/6up/KIlWCpo/5dkkHqnpyJKIwcUNCfbpAWN9VpjeZaPvr7WJq02o5ouNmA02c2
UZ+mcN4LhmDQaLHf9p6vnE+OLTaaZMSFIFKxzUuYdoI7+NHYnQierYTgEy+1kt3oAvNo98pUVYY3
tunl/CTdq0CsjYPdzXtbHv+kAAr8vVzNm2fNg6Z55W2Iu1rYTuFx5DWFqPD7ZaumMp1Td+id0xRX
C7spzw9UqrMR4iaIDtb8l7L0b0mjCvVdch263+gNic3fprMWxRvM4ZO2rI98X0oo80j26sLRJu1m
Jqu387yHyJhQ3LLt9m2GPaIBSN+2muTQkhs//CvDYEzOQPl9lXWxgh+pgypZC7iJ5L3eEwst4HS4
f73dV+alK0O1FHJr24SO5JURVU0wuVnvSOGet3GftgcCZi3nbDUCUs+iTUWeOOemb+NZs00vdEls
g4YLPXWHs/0bqwYcpC13szG8JM73yh++3gPBTe3JA8TUb1HNGXTej4Hlke/HeZI27rNsxKHAhEsM
j5c5xIvoe9caxGUZVwr2iOtZ7h1aFed/XCzxlsE8Dc6zVU6xl9XxmFjPPgPcSFjDsayPSbnFUJS8
/9sPRy7z9gBWHfmfDoEgUaGM8mFa5O5ut80eb/qBd8DRGVvmSE6n5oXIfYlLPl1XFdh/HXjuOY8F
0PyNt3XdeAOsS7oA+nsuEY0fQXFucVlc5kCPdR6EYlNnd0FOlOJc2d3XDnhIpX272YA7NlB6Nu3S
DA9DpLgLOvZYlW/zgEDdkF3Tpx1J0F2KUMK+s521AXQS3rxn7ugnmtWIgNTbBODt3zHucMxo05Uu
WFxL71RNJUmAFefFej8kE88RFPdhcs3oI382V/MEd5UgFscsZrFySaV0y8dcyiYp0ASEJiulXn+5
7bH6WYIx+kh54HR4qbqo0SfVHiFbREJffeEO66Cz2ae7Nlc0FO5FScKcm9fan/aPNu5dG7LSX8LX
QI1OdJvArbIkkmuYedbAB6f5Tr/NkylxuFBTLbMVk6nJFN3ORy66daX8Vu9am9trrveem8MXTYGr
xuWvFR74aWpr3uRjsg3BC384F6TkL/eu9Kac/NBLQrwFvP4/Nin1SAhStV8g+eoPv7xeRzSLx/a9
XRt7O43JxmQRbMybMHYWY14dVv1421Sae7GtrSPMUYAcsN868sY9A0advFs6jPyfPust6rtGE3CX
Ala2A2tDuRzvcrenPqV4MS6hFwaYX5ksZXmyV9sf3yAiFD/M2vTVHUAGKgAltAZjht8Ki87UCBHR
nSmo7Kpz1ndg+Lo6HaYkbRSnRDjlI90/6LyDWJvHYYmshwB5RXwDnBCOqTXawrkLwD7elrUMAEtr
BGFwqMriBJuTAWjOb30akiKUh1m3e0TjK7cfQeicvqxPOqrCPm0E2+TteARkAtMK6LyAzLJi9N1M
tp5OBpDUfi7Vr9p35JHL7RBl1ofHqKjKk77ImwH9ztfY90y+HvRUk0ZeN3SXWQplPyUtHspTv/ax
/WCTd8cJvgIZwGnCkzD1YA3wgoIRglCfrtxCfeZhPKhhnxXWnrrpAHkdlL/Wo1ciP/8RXBM5Plpd
1zVk8ApbW4xNyd7ro7wOfo6hsNd8WQkY/tfoMp4gCzhHO+Zz8BvAWZsHfbJZws7+DGT5eLhOI3IL
4atX6GBL9GWofLWcEvSB9c9lNjPjBK644WQsksTHbt3lZaON+bUnj/pupuJ6zl2hD1hFdB65VzvB
cB95jRxvuOV6lIZGAJEIrSAKZ+GttNd7ov8E7yrDTExxWVMLEyzf/aFDQUBAt/g3YzUTyrRiBfk3
jo562iC/PvG2m//jJjZEgNa7dwIqtlxqhoAHXilui3eq2/xoyt2xsUqyhBiJDSHIkF6oC7zTMBAd
+Ep2DZL1iC7C/5pFmeN24BDcCmsTMSoQjjxy8Edom43XzX1BfyGlnfUt8Pd/stu65ozjtO2zGR47
yt0hCtfT5EPTYysz1jLJNDqalvpv217X8aEiVnwlrhiI5h7Nq1hPYSOnX3pGGwVGtQiQxcQeiM8g
2rPkRKyoY1fugUG/W4/5g22iX5/mIKnvcRXP1bme99U7SUBiUIK1hbdVyeEMyGwGr6TArm1pHt90
jLonnAEF1WT7URrgSutTY3nbg4CzT85i4zDJHAVlmAW9cXfKtWa2ucVSYjkN7TSeNWKrKvMoqqrv
XUizPi8XHMOXmIAsVLj70O45VcvLmEl3d45cV4FcMjgGbmyueeHBa/uLle1BVD0Y6oYIUh+2GGQv
aetHjYQTJVG9BPzFhHMUoXC0d96TYf5qhrl6XHEto4URfG6HQOD+dLBHvdf1FD7ufO4hS8p4Yfuu
hPzYTOf+JgShffGDbvxVlU6P8mI9/OP5qryJHxxvBXRFu6QIsQH0Hqnzi+WRbiTI/hJtMNapp+NO
AYFYVNNVKkyO82Gs4T9H8GKfOlPq4UQPYhCceRl1XLh1tHYnkiMQSWm57+PZtcLWnEMUBSpTooqC
E4YgVb6uC8tyPvv+9UIYtP3BH+bM95qB1flN52wSnKW0HDeX9XbUpzEOVXLaG8pMXpZyFW9+4/Pq
CjmXX22cKBAM43u/oHvQcTXEhv3UO4BhYaot+DVXWEjSiQUPrpihhVeeg+ldgbnVWVnP0/dG7W+f
C7ihRxDBFllNqKNnogFmxA1xsDYn2HXDm+TWpZ3anhTojeRiD4QFViHIeG8Pb7U0yVuzh+M3qmG/
e/B3WyBe7nE+uKvs+iySNRhbYIsRT9vEJ/upg0nWF6RbdBuaFeT6dYmupAWT9vIj3Kb9j4MWpyds
MmZnjS05/YOga8Q9pYhc+GUYKv/O27VSnxt6yehU0svln+ea8+XWtYB4z9WhvCWflLeimXG3Hgtq
yWLTACmZm0VE+ifRvDyilhWOv3q8bH82lNc/rIQk52yoCJnhjaRN+tIY4gLyelppGRmP0vav6iyP
1lI0scO5HNf15dBrzz49j4TCaBj6JHfjHe6osjoNXFcLugLGkfUWMce2qwtCpmXLrXWyn7EYgZbJ
eprJFWXfrU896+B/co0N5NQeQUbPFY/e33Ywc5V6rjlcUMzVTDeI/vgSGCTGVFER0p+8Wjt1Hhrt
f7FfIBkARNv790XqjRt8WbmTKKKF1U7xhkjykUdX1cUCCNs8tLIR7/XWdm0+ycSxizZaZvkZTeUQ
8qN5sCgeLbn6Yjva30gW6u0/utwQ7iDGDw4kVdv6R2nrIE1hEou+oBSiMiEKAtrU4402njxy2+DJ
Zh7e/nX0EPvp4kHPZZutcBB3g1VLFF5zKE6135Atm5C5RzqfN47vm0vS9WneZhp0OZNar+CfHbwJ
K9wAr+PwPKup1xt+VHF8OnVTDmcSfsk+Q7bn66LkQQX2RWn/1nSVHT1MYVmhVai0UxWm1mDodmKF
t7u1jIBFdTR1cDjzdUIlFDPIqIJDMFJhPAdcrewSRRIEzHAzdFTC5OsQVyZH+1bXyExGYKx1rDTt
uWMMOujIyHrfh55Niq/ry7ZiinWXERsZzD70b27WGpoIraWNCIITmqLPil85P5Yumi8Ccv33oQTw
WQR2vDLHVS2Dhqin13UVyXpjauP8F6o6LIsZ/PtHcyhERlyVNc6KMQqv9GS/FNiyQywlpvZz+MTg
dUJOExZYGsr/yCJEm3MN0Xk+QrdvzknZ29Etx+fa5ozbnssVMU5sxMFhoyFin69PFWNjfA744b9t
vq+J+VZH4twhVO5+q5mk/JSRA046FdHgXqAFqluc8dZyg6k0aa86mGPMwt6w37tAkNOLDEHTU3eI
AflUEzvmjnOz2bIgGeMivnrHUg2j4FwCglv7M4tRjduvauvuFuVyaxBlBgpjegTSduIJH9oHB4Fp
zxsIylFg2C9vh3mfH2rNz386wsX+CXm2viSxl/xyBxfWu1bcjjb4tM3Dg1DR/hZzYrWphtisc4gg
xzu1iYHcAIXvUIQZgPBlEvNLtPn2ltOaY7B0LsMYpxrh3IZwWW1uAereQvo5wkU/DkYv7lo6TWbs
co6uIPLBtT6jwZPWvfAYBPJkggbOfLslrs6tXev4gWYD5E1PZRLmW2cHDx0asPpll2QbNfRY92rJ
UKWIh04bZ3jyjm2G5FN7nZw9S4hrkr5yXmx8mITzWcI1P6ZEVpiH7VH/Z6RutjsDBiyfGEn2a6ZB
XDIPD7a0z1CvjCN+qCf3GWRK6sJikx45XePmQ6qt9VOvdIP59QD/ZZxqK7BhhnBjfTjTZK33e+fA
zh2YS4JH4K9uPdEmEPhvluwOL0fWZYCOQ+HF1y1lw7uBaKnOFYOtSNut0RZf05g8NyxowNcQo/YF
QXPy5aH+bk568XlukqQzSBk9b/+7rMnOHdhOUM8VShoeqlJX39Y4J+sL0nGIVx9adX7263hHRQpY
tD0f3rL+QlDbzkhaUe6l03qE/dnXiKGKSieWItV5VyqTJlqfj6VxVwbZUn5pBqEK/4m0vvbRYljs
AhdXU+L16/Ya4wPRf0NAYaTk/qYxx8hjND8PikPsZw1ghGTCXXx/uoht5YKqUMT9cKPd98FBguRj
cDr795TM0buHUn+57nnTV191TfLTLRvE4+7RN8n9Zo9V92wO74pYxSKezi6yWzS+HrdVNrqQvT8O
AbJ0P8/TlNw7YwS/4Ou1/RngMw0fLb24zZkJqHQLt4VIoakoWS1wLquc2WzDSpj7JgCPKrYlXP8m
XLVrpupx5KhW0h4ogp1Y9UvHUWD/5L89NWgS+zQU44L8YmATft4BkGRO1tdQpkwaPd2t49GtKbLY
mXRMKunA7s01zYC9a2VqGQ96j2eGsWtD3VHqLJp3CRQm3cXLKr53oquWaZNMF2E8ZjYH7nWExTeY
yx3uG2AfDeVtySuYZLsAw8zaqY8l88s4DRkxyHzCOBnt+fswjefWV330shdz4gZu5gCLf4l267YU
D6jnFktUR/6DmiW/o68Ib34g1wIJ9Zi4o3rtwGiP005HyfVpTADlcGY0XXaEauhOPlKVHSkm201D
kgeaKO5rLsE1DD6dEaApY9J1+nNrqXG+29ZWvDrz2KtsVc1u5YtBpQsj66FZ9sGvnw4aOKwTZee9
VwxjVY23mzM19Z0fjyuTqrei0eSrYf4cxLY/DoQmEPE1dZJ0VdPIhqVTDYrRO9lv8YM03SeO5+hC
YujyMnk18iEzjePvLYi6b7jI+JV2GiDxxS2R31OA+uDaQfvU4Xx+3gap58LAVKDwXHb3pWMQhvOG
7n7xVy4hOE0ikJiNtllnZecif7YXtZ62QXnJPTClE+VLXKtfvA0TVykQANS4s9HqIJlCv/p4XTFL
7DNyuL0K4u/KJG5VNEK1JkMYp8ZLUk/ed28hby3CDlEFiySde0TnTs0Ywke35s+CBeDDKO6IK6cd
qpN/TK395Oyc8xk0hjvfeGIpj3OLZP0LlRQmCHfv41eH5uP5aUSkp4GsImcDZ4lL+bTEO4e0ildi
7FYTB79r0TbRGagDtkxWStx60Z5gaiDBvrtwqWukp1FlF1EQzX2BphXxnMKDeXcwWe4o7QgYvO2d
xPkhtZKXcpAImtyp5C+1i61kkJG2fxtHPaesN0v1tfaWa5+iuuF8Z2/nkOVDsiS1ogun3w4Xypup
QzVnNfE4XmEHtRdfesGAX+CG8kemnCEgG6qsZITvZURZ1oRb/9d08fKx79a03FqRvd20ulr9l1gf
8e5DLIvjnz1u2Hr8wYUK2MgS+5pR5wd3BwdXjsC8GXDljlNyOpaA/Qvs1tT9ybGMI7AwbMtzbVnD
PxI/2Id3255/SdE18oRUC71ys65A+3IYZcB8PtgfVKep+hUfzvbGhoKnzsR7ku8H9yaqCc/GXTNz
D++M6n+oOtxMbsmFg4yCbORZthcjf+5ZMR8bNJdvhApAt/lTPf2N0KrpNG6T8S7yJC3acbkA5qij
FXdAHzw/JN4alcW1G/yiOLx530UsolRBmNTpvCPzwHstjjX1u1qgw7qSh/cx3TOmcErFXBlpB6U4
pmukHJtnuSAoaif9S5Ok8eoffQVvgU7ib7Tgdr6J1u3AR20f4XyKXITiWWkbbzp7jGnllddPRLZC
ZBSTVTN9kWAv/wpexPpWD9jWABNdt8utzeOAXSzpz1zMjLT3fQ+lgZJ/QluCohAB/eCyEBSdii1V
jEllHklO2sI/B98kOStMjPbdGPk9LqlmcddTLZLFK8LN29tLFxl/4vsKOCO6o9M4ftbaiJy1hvz6
1DBIKjpP4EIA6Uf5i+wtTF/8FJ7I4UavgqPRTv7YI8qrFOV4Jx4PW3VTYYUx2i4mEt/ny/UHzuZh
WsvlNGOWUZfYAnSHyj1Qzc7aAWNWaF9VTqOITFDc7Eh8BeM3xr2KGrGCRG8XaUutH9toGx+iSKsq
j2pdRfehtzt/PEN2MczquvlngCWzn5VItvF3qyLlZmJFI397VYuNObUYYCBAfPGah1aFy4vRIo4v
ytma5uGYHPmX5Xh/4TxrxRknjXiwVLiM581UIrhDJJ68Ek8l/g562Qk5Q+XsIwseZuq/5CBqVkoi
vNM+WrmaUVUNgq0E2WmG2QA7EvRtBcgkWRNPJKZR5zcJj6sZIV5wUKq9av8ZY5UjTqWrm3timA9d
KEbd9lGxYZyGxSN3K7GmmdOSCsRvSnz85hbh4fqZ+KV49Nk0TI4cUf9XhXb0OXrYrh7jZJvl5Zht
/SPqjNd+2SAQx9tRrVt/ifVeaZ5RXCT5EE1rwojQRuqmqSLuFg4/5804pN5mnd9xyjHsc+xyAy7k
irI1KdJoncE/W9viWzleheEFAFt8S2u1/o7I+NjrFthEpINL/9vqBybEyKG74AJnFIoiqLuW8akx
dUGz6pXyij2BQIlp9n4GURjyyUami7fda/2idSIrALU/oj+DqSHvnBWnENPL1B65GXCZFl0k0BOu
xLB5l9BCQXJulsP9ihYUVbmDMLs722FU/gk3Puq8lAuJR/BxT7hGkFotBlnMNQ0HLY/uh13fBGDf
pzbczYTigWepxxA3zB91s1ouNM81gXD2gs2cJ7DPiUOhj3/jIfZ+IK9w/3Cqr+FVS9VWJ8DGqf7p
1PYyou3njtY/6naTMDioTMui6c2+cf0Eor04buUyZ4c7yyUy90HmFvD4p5xqfzl7O6sWnFYl+4fa
pUQFb18pl2e7DkaVr9O+3rdrO6A3RRzJ6uTBBD5gvJA2slhxQP733kizpK/FYi6WA7ydgrA6F3fs
Qhudl8Hdg2lDNTmBQMNd0AyT/0TnRD2fQusKw6g1Ec98oOEXOmO+n/SAJ2Ne250aSIGm5fGnVxpI
j+VYNTJfIu1xxWxyV7dNJJO+SGwUai1+O7T4hJXHZ844e71YNQJWxBGJ4nQELH9FoL4zPweTWz1U
8zLoxy05jgUfZHSgXrCxQ0BdaDwvasFqfwbTL6MXPtQAfot1p8y20vbeSgmxm42OYN2N6jopEeMN
HMZJjWRwtxds5yvygfvStYLoNGB6uGtbHvofkU1y0oU9HYE+OxYiunByrPKza80CHjrI7TtAiHDc
sHbN5mxB83q3yOUZNMOh9U5I3TsepEa0D4t0NtSpaORfcU+h/uI5ld0Lw2fyF8lji284qpYpw9Ll
srESEFq/hlNd/UZnFO2nkSjPgE2Cbj4cW37knqb+/2snSXke7x2Y+193G+ctRU/bPIARzeKWpod+
JY+rVd/GrUG5AYPQ/U+EBvIATQO/tmBwP052sIzHreRVrvLOF+JZVH2DQyPiVX7ndh7wAqAMqB5q
1NLxLcJy4eVLix0VsSQ0bl7uerrrO68pMxC8+GMidKo94x1kkln6thlvotlp61vHFZJ2TYohMOhA
MZGeSfU52GwJ753Nna/Gj022vGWu2xBqSVwaNQjBYGtdgHbH3RNCXdL2Q7PjTtndsXqiOk5y666d
KSAB/LLomw2Ie7S8+I1edYkiZdq38oGXDInFdZn7aVe+s1y6I2ZyKaOYIyIMMCqFmH3jXDmKqz/x
RhneLybCdhABA3D4Olv0sLXh8SnmAL2cApRPst4rYd2S1mancZt1f+75//Ct4FQQvMAjm0jrRoPI
bOQDQeHRvLEVvYcvsBgcH4RCVuB66TKjtMrCyvXbM3KcNj65Iu79s7EgS8nkGuazHQvktZPaPXHx
w1L4p1XU3lU/FjRPWm+lROPWhuPT0c9i+MH7K8Ob0rE2c4ORAri485enOsJJm8mxXhGM8iUyixNf
5dqjszyQEGTi22Sch8dqx9B+k+ykjiB/aQ92CLHHqF/K5vvA6TrfQG+yPgFJJcJ+7q0gHlMi1lqf
p605urzXdSDzGRr1j+qh8otIWXLOpggMiRHrqH4ofAHm96Q9ODLBxNYWJeKQ8DyusF2XcZ0jJkfq
Eb49rkg8HhH9TLkdus1wXhd/3Z61I9sQc1+3v0cbOf78L8I+xrDgzXexNJV9tjW613Q5KugJIh84
2IcKvyI41MTN07dIYVLThg4ftGzgPQDnOuTKthX+S+qomrPKNbXI4nmfnKIn0vrGJByfGWpLYk6D
ww1n7i8zqze1VkcIT0W7kmRoYrSeq2V/U20Z/6igeBxGByT9ue1rOr0dhEnonWWN7XkgvhlXRxeo
LQ3KaPoNFQJtnwyJxw7r10gN+XIEmAVzYXtBTO60hetFB1BNuPgCFgxTcUF8ThWdnBnw/2ZHSgNo
NSA/ZQRrbQUYiLwun6JNWFnTKu62kuRH/8YcCMovgenjf3AOmLGAg5qq8MxkvOKQ/f7GWwydiBlz
T2Nnl87ZG8iiJVBh9V8n9IfyXibbrm+rKVjfecGvDX3rUhV9IuU/T3v7N3JdgYNssnY0YTHDc7ig
+OTSiPE/jQ14u51IDeONqS45W0Ydc2aqsjyK2fPYn3jcnyUaqW9I9CRHA3j1IoFMz5/Hvh4NHy5k
Ft5YN7CWrNX0BEk1MR4aNC83TO5bzFw+z3Eqy4NTz0uIeMiw3gyyoMQjQP8ycRrlpiYWPmWo3T/W
JNA/vclRX6aP9ktHTJG4ncCp7yKS0q4m1g3zTUeRCjreiPx/MK2yuZ/QwH269RwPjJbSGZFhc3Dz
yEeTKci0KkE0qVuJLvFmxW2+ezXWoGQjeaOOETucR4R+RDpYU4wiIa6GZ4rCpi/ibusXsbfWl7MM
EDt9xG1yTzZW5xUAlWuQIXyP76PGYCShccdHCGVT6ue1EQKJvnS3y5UEhdpDdA+ujsLuQflm/GNT
f7wVi/EJIiBQAc94FMsqPBv6OxIQQSRHL3oPExY87p6UZSl5V2jxBL6ZcgmJGSqD1wA1cwNF45rX
qD+mj9BvqZ3yHFn/1px6pujAn/9MFoqvFJFxZc6k0tu/eSRIDmVNsdmLos08ETDhXxPzjsCnR2Ru
20Ili1LP9LzMiKq9w/kbTsfANgIPN+QyIk07r45o/ClI//GKaVyqZ0GE1D8u8+h/nJ3JbtxG27ZP
6CNAFllFctujmrJkeZa9IWwl4TzPPPr/ohc/LIroht8E8SZIqlnjM9yDOmhdOgkSacMEWZun6a+c
Tt0IBL2yyWvmwQJlZya0tOq+AE40mwTzcwlnFWysk8g7W5Cc7UNw9xSPBBrMO1WjT7EXRkhHwxoD
F42KCDmjlgZNd06Covd55gf1jBP7AL/FzOT7wA7IhYzYNZ973xbi3BX2+CGO0iC9VwBX/lN2Hz03
WslZzjhbv0ukc3dA8S6z90gjhV/tooj7uyqa4WvYge3eaa4phkf4Yfh89e7YgacUkTl5jgJ1SvDY
Uw0pEjxMd0k7qu/TMAITGDu39c8Jbel7A9JedCpxT9EJjZqlbAwh0jrP2jy966p26C4CCp57UAlJ
K4zDwbXv6ZI2GYew4ldoXUEhGp5mnNADRVPiII02Lh/zwEfigt2rf0m4LfIzkC28njQzmZqPieri
p6SZ5hcDtsNlNGBVLn1yDOnbvqgCXOMnOUNOcihYu75yxd4qiQIuuaosHSiKhuacFYVJcJZoM9CU
l1YRHEaL+PJMRT40fozNOHwurF5rTpAa1cPcBll9VkhCfI86MgvKq2X2EUBnPuwGycSxDVAq2PNi
orYx+Gr+WKSdnHYUEibQu7WGDltgKNAsnTaR8pDtT8FdQI3yKPSRDn8cZYZF4NJX/7TCIUlogRa0
u3ZQo0W2M/sfsi4ztZMJgeBFT1NTXaxBmP92cykzSitKf/LnJANyXzjd82IhDVgE4j+hgpW70psB
WmL1jmrI+xztKqDMNJM6byp7OZ8gm+dPDgVwXg0USH8OEOgpmjuy+emqLNQuHeW1TxX8hHgHJTp6
bEERx/SASuvJoBTOLptMegFiKiL/Af5hBM8zqd33jZGm4xleJia8YunIgKCpPmlGS2FKz4UbHmWb
VhwfrW679+4QjMFxGlKsxBqU34s7riciLjczMPRlO6ZYB41OkrKfbLREohzsSBjQHeMmah3zXApL
gt/5XSHKFmYotQ2eqf0Ev/teFmPPjstAMRE4hXRi0HDpgAYa9Kx+JXXovo953lCH4SH5oaB31V4U
+oE4aqNN/YGCxGAebTRGogPUW/uj8GcDyLtZhhl2FbX91IYVt3zTEeRpWQU7FkkccHsULmjI7egn
BOZhTvyS+poo7ZNOXwqMUx6act/Re6H+qOvFR4I0Armh0A2obg3X1HmW5vQ+NbhDd/1EG22QcbSE
0DX15rlXMZWxIgr30QgOeNf7mCndm6WeNgsdhVDyFzmNbaMIIsV75pm3REodxzD49NMHCz2ub35R
NYgvhCY4/DniBjmh2tXWnk4G8zEY7AQaviwjIEIQqvpdEQNHf6DsQCEsKBrrq+8k/lMbzP6DTqfG
v7cKNdt7NDe04ei6g5Ht5slQ030ZWOinja2e/Yf7YPldCzv/6wR4dL4kKHL9R/MjwtAsBwKxo6rY
owpehdTGDN/N3iEPzaVrWn34Cz2j0D4jKodZ4jSlkyL9QRbhotll9d4PK4MKvCLxOsqaVh/LEObw
mKTyzTtbA0QPH1/NoBnrqqYHUTjGwcqzap9gNijvaIvRqgAdE/sHa7YdwGsgnfHeSNIu/wjnoXua
4q7/YGZFwzUNoL0BjR+O32pryU/gj/QeWgzAxpwks4d77jhf/8RuhEihJjPvgaxJaRwDn2IJRFDw
azsS00V4X2+He98ZwUpKTaKWSfMu2ysnMPRgl2Cx9G9Fh32BrME03lG07793hgMCnDyl/hi2JZB9
1HDuC1BS8uhPtODQbQrgo/lmEP0TVJ0xHoCMI/2yaGaI3Qzkwz9J6i4tggGm+036IvyKVHvxKRkj
Dk5k5e3dpApdpw0TWvcQdAKxi9k0SP8T78RHmZioSkyR7p4LNzbf0ZVtc9y4KXO/z7sUTA6Favm5
dZ2+2ZWdWXMQgP/4lBMCXkyL8LF5nP2ocncBYlVy3xj5wuIOiGuOWmDEz6qJq/lU0Wjpnvip48ea
xwlhfq1yqaAqabbHGboBeEreLsV0STqcmTU3X5F8ovuTpk750ri9Xe+MQDk8FWkHcwMQB5gRq25B
AgaLOcI+Nv0sOtf6CNIHURysO6gGmc2jmN3oM6V+JR/ZiCmaoUJ1/tGoJG8axX9a50EH2pqipayC
o54MKMLwn/bVEfljdAtie0YKDz4jIv/MLZwrykcUXpF2sOND3Q9tfGqQtA1JsML+UYheX0QEnPBh
nk3N+RT41vQ5Ww4j5YmYLLcsXPVZBwGCvIEsk/ugdlIThR23ee5peo7nDI79Y8aDgJ1aji1sQNup
4Gnohh8t0tD/ophgvbO0zELayHZ8Zx9YgKg9mGw6Cs5lMV5QJ5JeXWO5uIPYAipiJrJiv5Lnyx8G
BdFvBghNwiYwRxQ0oW/an5RIzfLY171C6YYHed9AMrogRNFXZ/5dmOyaYYR8kwpV6gcTZlF2cqxu
+pHaA5XtuQ/d4CDIgLMfFGWdIxTfpaRj1sTNpHeaeQegsPN6s6eOpDmVJC6xpfuT7plIIeEb4fI+
oA4NXyIdzM8osemfxkakLxr75HuTjcVDaAXTQhvxuUGlP+UvEPX1haFsUC5zEbH7N8w0zOzov6hx
N/F+3bvs9Ok+tbL0SUviRO5ncMHxTtpADZ5Rxghgu+FDDDsNeWbq9jOZIu8MzeZDO5bDxzGO5/Zj
QbsO3pRbt18zapJAQ/GBfQZhMThn4GNmBQoo56bEFNKWu6oi8bwb9EJrftAY1/O9GKKqfEddo/AK
4qv5XAOLEcdQDzQoDUC4EOnJxvADcYj4YQQ+0Wc+AxsBs92CgZv1uGqR08H5YVfRVyooK5tlfJ5n
d4JRlqcEz6XSXfZcmFuEyVyA4ykjheMWKBqjfA/MNXmETFPH74YylUCB9AzQVRKYOWjh2AqOklpy
SQjZL33QChXGD6igQV2XRuTkF1AyytyDy/J/osAVxE9lJ+v4hBWGyI+1cAdAmY6oHjFwrqqdEen8
aog2QnjCAf4NSttJz6mRpaFHgbQgbsOeqAeV1Uz6c+uU2j9k4zmzOxT2h0llFtDLKa7VDtnILvpU
Af06mcE4dcdUjGT8s+gbALCmX5xA1cVPBkpHSEUVRTk/RlVlYjsL1QYDONC3Qfb4fyADldZG7XBR
Th96yHOW9kMvIt/dzfY0Gof/E75ZW4Bis8vs9zhlGVle5kjuWHl6HFAFHk+g0PWC/9UMKKGIy+mu
rKfcPqYdL9bUsXAQJ5LhhrrnhpCoIsBBXhN1V3KU5d//IY1L83Oi0VN2FwSj9b0hCxNcCPhdQZ55
S6t+EdpcCYkiEkKNVSFFyd8rIdF4UQuF0dNdOmQSDj6iR8dICedxQhxmT4XI/qH5M/mESxxITxvs
WUE0DhEwNm+ob24JRdom1vG0hWxsmVaSoBpbmnKZ3l0ae25PHXqYyGRH/fm66OaGBqayEYdzhLm4
OpgrOUotoIw7kYZcOr/+xAIG30wQ5ktvUbtQPyCJqlII2dcHNTZnGQF8Azwz5kFrT5McCuTgU3S8
DH1vPAFjcM6WMLS9RUPmRNSFchH4mmPWqPlQDkm1w9zU3ZdDccuUd2trIdv1/3/Iokn6x9ZCbam2
a8Uk91mG+h4wK8cxonvoov0Ni9bN5QSugSHUIuz+RuFVjSq1rbq7KPrHZ9Mx5aNCNu6GZvXmKLZl
M1umCbBttZw9+JTOACF6EbizUp2y5F0x1PJ4ff02N80fo6yUsc02UKCwxu5SQoq+4FARHB26Q99Q
4sq9uAZISczX3zgPG0uF5Y+Oiamh2/gKrz4NA3mXQqPVXWz0EI+ynNrHLhl8xNug/V3/vo1ZBAsK
qkYBV0KtfiWA3iG2BB4k7i4Y1Qn4s61yTkAlaZ7/7TiC3aCbuN8YSNGuL5sw5zoHxMLuixvzsZgF
UNF5DG7sibe6uoxCGGlaNhzJN4qziDWCC5fsPB+5xZNTVOKL747a6M1RLC7UAX1xw5p9Wf/Xlyh+
VFhKcnfZCMiv97rA6sRGj6i5ECJ0X0NJmqHFaXIccxUgqbxo/SeqQP3NF+KG8O1vo47V2DamCa5C
cxy/VXtZ2z9PNF0XiGDRfGl7TRmXBKAv0kuW5pIAl7koLr0N7vBSd8Rjd3QFVEWaYkiv62AnnBLd
rcirfDjF9OjRbZGpPWV7KBG+vMuh0wIiyNABpdPquIGX2ZIufAm8e5dCyc+O2EGBkM3QPAEpmM7W
Z7uezfLG9fl2e6JyzcNggZix8K5ZuQ8ablpEUSSmS+gk6jNCUeAY5lD/cH1zvj1vyyjLfuGGxhxp
dd7qREssehoTrSpkBkJtaCEXhuIylHNzvj7U5ge5ynVcCwlFZJler5kOVXV2Apuh8Ms+JhaV2QU6
eONUb30QJhc4yJnKUhTaX4+CgJRb166FySBgov3USKQPZpI6OAu33AY3DgCVTZ3aKlmPTVfu9VBg
m3N4i854CUiQil2aDehDdcMiaYSAoQjfIbMa/hzcDtitSLUpvHGxLP//1SFwGN6wbCir9AVWFxjV
1DjrrGq8UC7RKCFm9GuLAZgeFYf7qtLjgzKLWybkG/PrUAGUOJVxzeDc/PqjS7+MYrutp0usRVh6
qCE92nU3HE1kb/5+KRlq8UmwcPDASPL1UIGKEZFP2JuxNT5bYuxgd9HrVaaV3Rhpcyb/GGm1adpK
Q0Kmy6ZLSxD6EeyWeszdYoIaI/pLhcoJPVlHna6fh81BXbqJJkY6OhHH68+DD0cC7UDoaABv/OLE
BC9ZSfLi5MJ4yIxO/JzovP66PujW8lm8eRaTajn6Wi8c2lpAUycZLgEcF6/K4FhpFowHStT1jUnd
GspRwgKL5xoCRcLX34f2NCnqUI6XwUIUfLAqyEdR/283Du6Nl+hNpElsJwi3XBfctCFse3VXckiL
rGn1xJvMtLgEfQFVn4LCO6Sz1TeUecvnHJl7JD3hWKejAgufVO1DMBbB3fXp3f4lPMO6UvwQHDNf
f3TojmkZ0/X3tDSRkGBGK3oHXjaKEQNIXcixQftYG7UF0lZO74cy1B/gwVHikXNr3rjb1yHBMivM
PX6REr0bLEde/xY3BNELWiP26iR8SXsX8oOgTZ9XLnxxgAZ/+WD9Hm7xyZC6RZQmV5+OyrFT9DBn
vN6I54/SrhJkUv1bR3W9qxiFo4CaJUeGEsN6FPTu1RRMZkD3h1ZeYzovUxO2Jxcd0Rsa/uvrfRmJ
f6hm20IBj1p9j95zOO1cD7yoLsqfVkhb5ZKh5P+oI8kKbSkEcLMzK9A/HZhJ7Xx9J22NLhEQJQSw
LYdE9fXiBbNTgirUAk/TYIMiNRl5cdUUtLvH8C6pLIX7a0ZXPEQh7PrIWzNMXCV1HhUXR5fVZdgF
gUG1OoOtrCdoZNiacwhtzF2KGm/E60MtefafL9gyxXikEUFyB1K6Xe3QiI6FHjVD4OEq1nq63tZQ
I7Jsn4F+/AwKZukTWdPZDgfEuYiRxhtX1MYJMR1d0NBypcA1RbyeZL+Jh7Fflnjqk2NQAoCf25nu
advA/63CGxO7vvB/byabn4lBHsG6s1pS257BNxm1T+3SDe56TfbvCCGnfa3je5DAyzyGdPQ/X59i
y3w7xyzlUlsQ+GCIdRzZCFcVAXAZD+5GPKJdDRMLYTuVEcdWRQXoOsLjwAMiSd49YVLzMZZ0ePco
KfvgqGgIfDOMgCKxAxBZH8KUAhjawIAx4Ue9S0o/SPc9SGr0DLGjsc89uc2HyIDIh+ZUW9776EqD
+GljwMJYLRXPVl0Y05mniS5tV8ftzzgNq/AE3bb+iiRMZC3NwREqPYYIzl0u1RQdMiQRnkCzNqgx
Na2bvuRh7J4iSAvzEVKJFdxRqQqMb0K01KBlC2j8+jRuHEepO/jKEJEwmb/dD/9IOJICmY1mjCjq
pTDOsxEKVt8l/SHVyvhf2mfGAbleFCl8cDzXR97YNRTFCDCRAyZaMFbHMfSNqs6HKfREGRYexVv7
CEKn++CGOAWMPYidtEn0vz+YkrYDzr/01gWGVa8PRpXq5kwDHTx/F5RHF0rTIYna/FslzPQUzWl5
HoMcBg3yA8ceJur369+8XK2rewHbe3JyHLkIUtZ7trD7OAm7AArCXFrER3Z00tO5vuGAtjWKqQT+
e7ptUXpcXfAl2FPHnZLIS+ce8TzbmTB5R1rthgPt9jBo7pGrouwuVpcMXgo8D2EfUQ+eAVLAD8l+
IpqS3LhdNu4yic0dGwSBKNNyV3dpMC4tA9miMxW68qF0KqjxkB9hmC58omG+Zde9+Vk2VVHXRU+H
TfJ6i5jDAPsm1yMvbzXEN5w2/UQLILhx7rZHQe+DfIM01V2tEfwr2dEGjTwHnld0CCZd7oMkjcSN
cTYePbIMkK28dxQr9dUi2QuwIaSX5ZngZCD2G4ULNsduintz0LLixlptfRUjSYyXaJRQf3o9d2Fh
iDirmtBLEaXe1aWfeGEdtjfyw607SwpdUeOysQ1fv26qheBRIWXhwQjSHjlONszbbnw3O6CkQB/Z
B26UfG8YZFbXz+/WbEoCT1dgW77UFl5/30wdJtMTF+jrXAd3EyDLPZiO7oMdz8//y0jUgUgA2PvW
ahciJmeOdZZFXqDK/nuBpQZfFjWfxxLfhOtDbR0wWkuuyXehQyZXBwxCIRCuduajHIBYee16LS6F
e2wcvkLT+PY/DMaa6Y6xbPt1rAC51QFGZNHA6YL2wcWMBaip7pzKKRHHkbm4UVHb2JHLZ5HYYxpI
B3u1I0HIL73IIvT8LJ5A7VN3mvta/f2+YBTiWWI3m7r1al9EbTqMkzGGHuik+T1sNhNJ46l91zW0
1a5P4MbmR5N+qY9wwt4GW0oP28R2utCjIepaXqzj9HZQc1ffFY6Gbn+BGx9d9MT9Ci9D3bjyN/Y/
oZZjUe91DPLS1VaBuWaECNSG3jikNUDxITM++fEQlwc9FNPp+pdu5ZyKSV3mU7fonK3OgJYGlD8r
lXspHrpHY0I9JdFHlBTtVkOQTfh3keF+Xiwcd5rM3X2VorTgdMmNo7hxPmweH4M3gbzJWj8IYAMr
PAD7zEtFEVzyEkMVSH0ANzKXIK2Pb8UoGysMFkhfLjjSbfStXl8ygq6zhThp7g3mqNcQqaLwWR9h
4xyQ2kWdCBuP900SRodJ2OKf63O+cVyomTpLas3p5Ee8HrtyBh5z38o8mC9twwL78glphvZWEXgj
+HMIrLltiOEtPvP1OAIpIQkUlaXFn34XQ6z1yC7sI1QtpAzh8e0byDd3/8PH4bCplt0r3iS+QYyo
RoRVg2f5enOfWXV2qRHZuZFeb30aOYli5SC+vHkj2kZaEHKm3MvLRr40Pa4dvmEn392ywFCpD0oH
d6ch+dsqNFEEyTQWovjbYz2yrkJbNooBrh/mXgMKHSkQO7polRhu9AE3LoDF2J7AmTjWodH8et38
Lp/hW6WFp0Op0DEJgZNbxw04YRjtKCFcX7CNk0AFkZO39LEU470erWqJ0HrN5yQAI8XP0B6aB5qU
/XPjgt092FD/LQzZsbFGz2IaC3m+Pv7vSvMqXucH2PRidApNXLuvf4DlG3j3LBrZGppnGeIfVqID
WvLrn02I3uU+r2Q53/VcG+EisJD9A/83+zpjCP2rAkca7xdio7HTtG7yb8zNxkrwYnOEDKlodKwf
Nih+Dv7Bip8WoB2jI95/QtXMuiPz0W9Mw8YFSAiCRfnvW8ldx6paHSeKGhhV8boCToJA9jtogR0a
THN5JBS8dQltTjs3LZcQHTgg38st9UdSqsk0qMK2T73O9dvHBkLPE7F/5ZxSzCycUzTq2rxv0AjX
D005x8ozUdL6hABqjBZBhwYlPqMJjME2dMXx+pbYmnaynaUcSGcJs97VTytD2vgjOwJH+OwFE1wk
LrVAcVNK60aYuzWUXKI/xNuWyGL12Goon4zEG6lX4gMhfct959RdfzIpPnz5+4+iw7rgCIzlRl7d
xuMQQ0ESMvWSCd0XlKLQAVTw4zKBtun1oX6nuOsjxaY1pEsS/jaEjrVeIltaZV6b+vEPHNTmD+2Q
zuDcEje5GPiinBUVGIWGb1a8IAEmjwP46OGvj4/LxUIT0iFBdqDwv17H2ED6Ii7MzEPJGu3vPEpR
kISsLZEZwzbsb92ELRMzcp0IYkn3qEytbrIi6XoHg+fYAxVN0QhU+tdJqZ8z6OO76xP89gVnJMNY
qnEG5O116bHnVc99mLIeUiMI/+v+fKkKxMeuj/L2kWMURYBi0wYh3VtNH2XyAUJzRGMiVc0X9ol+
RxCXvJga7t07PVTdEdQcwf31Yd/eRJBJwcBz8Vn8tR424c2OoRdHXj2r9JPvRsIbmqJ5hFtbBefe
jAxxuj7i1nTy2JGw2KZLI3l1CO2i/t2hiTysJOWB2gDg8tI2btywW9PJrgCKTo8BU8bV9jCRO8Wf
EWYSEowBupSFcZyyznnErM88kQq0n9wMrtv1T9s4isB5aPD9Tvz4Y7WIi86KNGay2ShenHJ9jh6O
GeGeQuH0qa6b+L8BVf8LMsfpadAAQZcDbLQbS7o1wdxyDt1eujkEha8PYulYA3NCM4dKenbGzdK/
J3i5VQZ5W5Cndw6uiEqVstWba7tbKJxu2MVeqWm4RUyRBf2Gx/tzIGLlnkTbg0KtodV+BO6FwTb0
tfrp+nRvfagj1YLMYydx77z+UDfNgzYTYexlfh9cTFMzDoPezDdqf1snhKMJ8o76lSQ+ej1KxyR3
LQ5ooDaDeT9lY/eU1MLHRjn4FafzeOMeePtGUTKgBkP0CQiIUP71cFgnLy31IfR0g8tNg+W3w6XU
ubRIj97YKFtnxEXCHQAaFVx9vVt7pELYfnboQWQpD50r03tT+qRgka1CpOKaNrib86n7en3ZjOXs
vX6w+ESIZ/TkiEbe5Lx4AZQAgUm4A4lM8N6ZU7jUo6+/gwdX/yezBvUc2uvGGec3sLzkitCWq3l2
3lf4utHeyQPn5fpv2tpKy+KClJNExeuMFG6uAY8VFGwzROavJHDyJ3gZ9o0J31hbnmkAEcCRzCX0
e722mgM3O6xpDTiy9T17qMcH9CinB4XKyuH6B/1+lVaTzJ4lxrGo0wCpXB0OcmFcz1wudoRZMQAj
lK7eVdkAGRQ4MtokBNcS/04bv04sGQr9s54VWfAL2YTw2KJ38a1Hz/w9xHL83FqFWvzZsdnylOha
uLwzeoPGrkSNgh7M2A7lyUHT85gjsNqctQ6vjrJZbHUjTEGeWxMS7N5sUIXd46qtY5eF1oCN9LnA
x2uEAHYLxbqxnAZ2CtRLTUOKN/2zuMDu1IGi5o2F+9noUvWAEEh9Iy3dWk16kpKSNq/Ym6YAumPI
srTYNfRO3x6kiXEmxprVvewH/XR9NTfuIBSdrN+dR/tt1iTCBNF2J4g9a9CNg9HOw/uhFeGDPc/i
Z66Pt/BKm+MtvU726W9UzeuNisQyUnx4yYJN0OMvUaSe86lM73qql++HRbv++udtLRc4E/JCcimu
vdUVq5W401G3TD271jv6c8Z4DKAY3Bhla734Hl1S65Nvi9zg5ZEuQH/aG6c0vjc6VR5wdTX2Tn8T
+rQ8savDR4K9BAC0cohCVoevqIuhLCGLk9/J6SWpNXPf0b+/G7u0Q3rBiVGL9sMnVDGGG+d+4yMX
SLwjl6485fzVFWPgpEQEbCWeSxlInmL4FY+IatbfsR9qf1xfto1dIgRLRvWH4rNcA+hUDS84hcTo
RfqEnCkWZO2+gzy9yzG1wCU9t8SNBG5jowjeYaaViglNmNXXJSb+0mNUZt4cYi+q+tw8F5hJHa9/
19YcmqjsmGKpPPMkvN79SpNh3s5R5tUNvo5WEEZelGRqD/6y+/sXQRBDgcclvqBWvtooMhSdq+lx
5gVGPv/EiwCmDg059RxFXf7P9c/aeO4FCBEFF48pfBMu9VzOVix1Em0xpA/GOEz13sek8lOE6xM8
P2EUALiL9O8jcYZdkF0EGvR4VrPZ6dxrJXpIXu2MyJJ3XCvlDplzeQxHC9GWGiC0N+mY095d/96t
ZaQLo1ObpGD9BhczcUp6SEapN4wQ8qPYCD7jToGr5KiLj38/1FJ0pa5ug+ZaR1JaIsUIN5KnoM3l
AeERpCBtbLSP2WACd7g+2NblwnsDNhbsjeCGeb09h9Ywp0yJyNMHqb416WjAYDQb+6Jwd7/Ec2ne
GWVnP8CpBF96feytOaXEjOo4k4qMjvl6bEzBqslqiSpQNEEGrrLmI2ae1SmKnODGWd+6Xf4carVv
UtyzghIdPS93ML3JY6c5Dbwe/81mhKJnFfp/32qFMrDUfJfin2Osi3Km1mDilaeRB3npv8jq/Xcp
ihE3TgPvzNu3YXno2C6UhqjFrZavdbqINgOgKb8MpYWlgHIgr4GP15Bo6JA5TLGiQ/jHFwlULUy/
uz1CzYp0GeGynUT5FKlxA9b9WVWOQtQ9kPqHpm/MbzaOqijuTUFc70SQjRJBFUjTT9Oc1P8lVp/E
iEXWSLQlMs/vIJs1aBA5FdrQTYiVExJUdEexe9JaPFETX9+H+Tj8p/QcfYyxcPRnQ+WuOASgJD/0
/eB/THqF2NCQibw8KDHi9OLGQf9OG92mPVWwZ5+dXBv7gwURudrnqOrD7KdN4x4aWfVoR6KTrHkQ
qObHUZilupRoriL4pU1utncxqHqRDYnlR59KG3eGrxLjLMoa1RpzmqnT9mabI3daJOm+9TVMoSfZ
0pKfgS2OilQN3U+8pdJsV6VOWhJdFOOvDPWI8OBTWwKZkgfjV1Soky/cUvb8vnFt+lK7GmF1+U/W
yXE6tI0RfoewGw0XILcu9rRzE180MSwmXnOD2oqZ6E569PU0UUc9CyyEt6xAmNxrKPPsCzNG9g+8
QHqAMNn8y+0xqnuBWi9qu5pWg4uCJtkjLE+Sc5gdK8ufZtjrn8q4Ug8LURquuRrG+gnl+bDcweKc
nx2ZuC+DmqeTi1yyvkPnXZJ9G6rGBw93kg7hlL6HDpOL5AE1FkwwVdBA6ySvHAjvM4lY0Ix1WbNP
kFiZ7/TGRLU90Hn1jm6E+PTBmDqrhmGF/QQ2Ku6AEbyOOTM6w2VlHerWje7zaWjQRDQT91nXcVrZ
t2Muv1SubNCwA6zjPCxGcZ4sDXzweDtxvMPOOR/v+rCYql1uoOCEMVvULAxwuH7I4ITl0B5S8FHV
BbUcVe1LHovFSSJo/6kwJ8RzL8WiBZ9UOs77ppoW+cZ2ll87zQ8BgKHFtofU3uRHhdNdgQIWsvNP
6AZi2pM5cMi+Ii8v1D5AvcrTymb+hGlHYj/leolBHzEb9qA4i02ojUdV/aWHFNDurLI1v5WVwLfe
ykxV/NdpOGcjdpL1twpIG080eSH1Pzp5xB3r2liJaHMCQyRGViIznwDi+p/dynVeMnLzTxX6LfWI
3tVfXukLL8ekB0WviyHXnfYmcQa7QqTRS9oJ37gFa1dGWnycNPnr+khvSkZU+C0G0Qn1DcZaBTsj
ZX1dDnbmKSjM353RzT4EZosFH0T79rnsS/eMgk7ByZvGr+B14/LvAzvweHiVUBzjz3VgN8bIJ6VD
lXiAXYoPCMpPF3SvMJMTdXK6/q0bDyVDOTzRNDWcN7iduM8xV0DW3POHLj9kKGvtSKglZuK+eaNA
tTyEq2TDJJqjdSi5tSAUvn6ToxAFus7J6fdWQ/UPUuHTi9HRKfv7DxJku7yQgrRiXVUMot4N4yAl
ezJ7jm2NjrS7x7cCNWC8teYbm3LrkSThhQsA5G4BF7/+JqstTfTPSaCSYKjfuZE5nHsaxFiNmMgj
7ys3Gi8WDqnHRVXk1incWjuYMpTF6DYDQllNaI6UUkaJiFPYlO4pa60akR3GveRa27Y3vnRzMHAB
MBmBrr2B0+TIueE/Rx0VUyIXHCxXFM5PZ3QpbjVofiNPX22UBbrIU8mMwoh7k9cIpakCEU0a2jGa
3oelYHo/1W7za7Zy518VWrxXUOATrHHrOn9IVB06D5NVmtoBb2YnPfljGqGOmuu0bLEnerm+w96s
+fLzbHofCzZl2c6v13zUwgkRIzfz0ObN97kweUeaeTAPaen+hHpsHh0H93ffz4cbrJA3oSYjkymA
Ll8gpHK94GhLhQNiIhlpiD8eNTPPjmlZ9meZ2PM7EcnpVn3lzaIvA5LxkfcJsob1TVgj5u5XIQPm
SLB6OIqNHKvyI5SU9EaR6nfXer3oMOlITGhEUutdzaqJRQsIXZtOpIDEvxPIQdmYvA8SSQOzrRcR
tMopdkQs1OXSKq/Il1AZwCsuLj7ohel8FjKypsM8wZC967t8IL+PZBPeYS1mf8maRiH8N5TJD+AC
6fcUnmx5mNB6BeIsCjyOhsqcX/JR6+S+7H3ADSLqjXTH+1qLr+z5rt0BfB37D3VIpQ6ZwsFE7RqT
4WxH2KMoqoHS+14FAf61pAN2tLcpaLjQRssepZPCxDeJayv5VE8+LnYG3n/frm/MNxcsqwXDmJo1
tlEW+frrjZnn+O2EeU2dg289KvT5v8hIS/4WV7eMQhWMdiYMnDcXgW7HPaTNNPMwNhLcc5H2UGeV
eeO6eQsBYxj6U9xfJCFvu0NRjNZRCqbUm23sTlP8147EO/phRF6Y9TfwukS4/n0YtdE9Jjrzj7C2
zfcDfevD9Vl9E+ssP4Q2IJGfENBWV9GAQnqWShZ9/wi/uqOfGlz2WkNvWscUOcEMCeMo0LzXB926
YxiOo2AJSCTrO4aThkAuwBNqIEH+L97iPezEAPk08kvslazC+gE/LH7ALttubkz91qF3JZUIio+m
IgJ+vY3YWiWHrMw9hYT3fa0juDxh2LELe7d/uv6Zm0OhkbGwBbnU1jt2sTokfwW6BCEeoadew3sJ
aXvkPGfnRqCzsYyOToMVaitFuTfIErKIwJz0Ovemxi3Ok5WUXolY1NGg1bAv8Qm/120/vzHoxvdR
UDIXkgMteWu9jLVZKSLzOfN8VbU/zL6oz1Hdtd0uQvv6FrLO2HgeqJdZ6EUtegNvqrkUzsggejZN
Tdq4q3tpXBAhzXbI8kdHK5oQN5vxi62TzvlvoFV4KCMwd4nSm7sYEs1Zy2d5oQrWHtEBxS+p0osb
wdlGZE27l2qQbUsdrOEqYulLGRrjyHsSSRv4FNIZGZdlliCeYbnF58iMm+cZ/PBpTBLqs7DSp7vr
O25zjpY2KUd26Tit7khcdCJRk2p7s0jUvd7JJySkxz0cZ5hSAazFvx+Ovg7FYNqWcPxW8WGpqnym
45R5pWNoX9BKR+RZZphcoVKJetbUjjcG/D2Fq3cUXAJQXcpDUO3XUXaDYa2bZi2YVV+Vj+CIUHFt
yxAHIZnEuGjUwwnhP1QmzdydPvtt3F/gOhU3YqStjU/JHbN1siiY3KuFFiMG8ZkFyCZTTXSPy994
yIcePRQti27cz1srSmOLHv8SiwEee31dZak+V04yZJ6DOB4ygRG6llQ57twysO/buba/X1/SrU+j
tm8BjAORwje+Hk+ESEsNqoMPG+CQwkgYdsxDbH2RfV9bN5Zz6+PYPhw6Ok6WuY74uqqcA5SLEq+Z
M3R7jGQ+GxUKPgUWrPsOddz/4ePIsg34qIKGpFw+/g/8HQ7bCDzOcsk8Hf88+/lH5EnHY4TT09e/
n8Y/R1q+/I+RQJUYwUw45LU0mfEgypDhram74YV9q2C6tWLkEzadfCAYcn3mRdPIEDF3IEsNypRo
ThUPadOqXQT77cv/8FULZpRqKPy2dbAwwXvtkXhMQOfnrRdhc5AdCof7bUA+Qrtxmy47bX3USUTM
Re6FS3EdnSeUynSqRLHXhSgVDI453aOuOd8IRbZmD/r3Epr/P9LOY0duJUjXT0SA3mxJlmG3Wmp5
syFkjuht0j/9fNRdXDWLKEIzgARopSymi8iI3yC3cpPvjdg7IHe98r+LRfuYLjF6KHgRn5HTOCrx
7H0QDxyeG7ys1t7gyz0x5A71pIZGncDvGU1uC2U8xTlCsO3kVmwEklfCAN3ubRNkyhQzxaAgf4Cw
mV87WcSujnNQYOD4fIptyrNJM4gLCeHRVbU3lWToUDjAAd7yyQszB1VAUHsosXeEryHPV6pQmZfj
BHG+vxF3p5IIB0qEhu0NdUEg21SgUJk/kF7Ddp67HEda6wjcuBttyKZgfPEmpj+4CacxSl+TsNYn
R+j0p1SgQm0nmBPj7JWeSS4R454HpTtpiM8jMNsLv8U64oCbcosapvW2slKgLxD4bjLWsO+SiMdP
/oBD+epDpeIkTi09RVs/RYoAUAkyTy54cnPGo9tpe0xdi0Jzs6wPX/HaLgoXKEEfkHMfFb32Nht3
Dr+Mo3ML1m4HbMZDlSYAEhjm42iiUylMS3oukurHGE7ydwx2u28DLYeDyLG3AbgaeDzwTrul96qh
bUqaU+cPkzyYT1Y3Jp8dyo3+/W22l1UT5QHvwFczrS0TFEUftczqonjAEQCxD1zRvuBKPrvKBMkd
CBHOa1PWXP5tUPJpwKCyQQUGcLRhrlnmX6GDzl5VDgrP+VQM3XOU5tp57pfqI74HzSsb9vY1SuSD
hGb7oX/GXIt80CmoDW+1/JIZuV1l9Q4Y8Mwr/HYW+WNuJkQu5rc61bqcY3gFWEn/x4SVe+oPphfo
DoeM2s/Lj8Uoqswy7isUoYz4tYNOLBY+Q/6rKvrqPy2tcdm5P7vbjfNnQJ1uN1IfAML/CFX9Nbst
qjRjrIomgMsiEFRU8FjPEnFQytofZcVlIgMOlX8jpaKIEojc1DVBUU14qziTYr91UvMI/bm9cf98
DFXLFbCPKMJ29hR0hXkRdS10n3iJsLYRy8VEbHf0Yy0aft+fuZ3BVuw1/XV0hMAubJaK8txsNUnc
BU7cSY9dnPaATcLi9SzXR/WB7UOK74ILCKiVPtyqGqa93BXOaNC9qkMR1LVoul9lCgHXU/s5f13W
q6XggDL/8IADbvich0OODKSCDtb9z91ZQsreHL8/3Gx+xcvfYLbVEmboDQdGGPev5K7HCwYz3n/M
E9cvhUpF1423LR39zZfaCWgd/Ob6IAZCew6X4ju29sWJIsVw8D1rxvl3OsVI69km0SFGg2zffM9E
b5DXqdUGZrrIl34Cx+YBbhhWQ4ahv3SO0v0r0JIhbSqbhE+Q+1RcNqeghjk1aa3RBXIrTc9IJZUQ
VRfnUcW1/iAhuAnV61hrv+5PyRp+wObz9MaJMYkx8PvFGL140KuYR2Eh4V3rYjmqPwijrf7DN378
XmedeuIelD+oEY5j93fNziFhw1DW4yesMjSbQwKWd1LpUWLqgeHdhxYLFvS6EyFd5wLvyftj7awo
Hw3bAwgW1fKtTqFlFbnZg1AKEqyPHqWxNj6GlM9xwxY8FDwxlrCa/nVIHa0Crk4d9xbn5vOwsSmB
ZqQiyFssBibDPGFMIHz6to5XjulRRnl7BhnOBLnHV6Kxv22KLiO4jbiz2yBW4j7oDLu6SHzrwUfd
rhmjUDijsEQdA6Tly5OeI1OiQwhtg6Rzltf0WexLHjk4D0IQOEhbtkOxUpToeFivTMP1GfByKInu
eez0Eu4S7dA8iEoT2LhZ1TkykiMBlN2hOOxkZSvFbXtdo06OxVKby8Ekx+UVRa8vyViPq2VxdDB/
21X681F/jbTu079CqjJrTpZ1lYzkaD2exz40fV3SjzK+bUxYR8Fflmr0ik69ET4c0pkiJNJ8gUI2
Uq6y+5/oWAK3GnlMDZ2SnqpBdZ4AP4jTpMxHMno7HwkHVeNsU3oEv7q5qKlN1EWW1XKg4khCw8ju
r8nqxPlv54uPXNkGUANxAV9Bqy+nstRSU0+4WYIyMwYf23vsF+Rl9MslwfKwNI44vXtf9f9yFJU9
eQNi69F4GONQglcY5fLgFUuWfmlbmNkHwWdnMzJzKxKXJBquymbfD1jhzFJpqkHW9RgihmG6NAGC
taPyUCitcdQ63vks6H5MIJDDFfC4CQZG1WCqiDknmpIGDr1Nmr5ica3g/mJp6/Pv75DKanHR846m
7r62FDarpXZmSsMPiypOvHA+JVUZz0GsV+JDA7p4Pq3MuASsTBSfS13Mn7SyUdF3SZbJdDF3G1RP
ihIlPgNGQzAHoEJ7ZW8rwmvhwISIzsYziktcq/QNELt/W7VIt/ghdgPPC0Y26EHlkqafzTFLnK+T
I8/iG0/WAXNCzDZVFOPHWHqA0ZH1HiWNMvamPJMxVsQO7UjTYG+B1/qTQnmDs6lupmKK1LBfslwN
YtlOA3SrajeVVmk/+MwHe2kb9tZZXyVskMGBiX5TZU9TqHLSOC+BPMXDZyvB/hIwwuj3el//N83D
Abz65okLLJhOPf1hOuJrTfTlkbRbkCOLzHCtk6qyt0TF79Aa7I9RrVeeEk/qGzXLiqCmHuzf31+3
D/916LXGQdsDjeCbZCKPUtE0eBEhfBwZj3WpJ1/AVTnvBsk2gsqO7N4lOY3eLL3UfFGLvjljeml+
aMJK/Tx2Q/Fm6P+dGcWPWkU6QEYxKcAlXs5HMSEuRq9w4RkgjGvUdoIqlqg+Yi+VHkzAzqb6oyrN
8aJDSX73cihHX+oRuWBWupO1p7xqsbIxkvKpknBfuT/Xu0Otg1HMQJRp+2ArBrVJTdwKgjhuMPaN
hwkEnBTH7xwp6w7agjsbGD4MTVfqqFQvtjLrDZBoJxX2EmCesWSfInK7jzCvtac+t8vip6rO0j9m
ihwZDdI5kiMqcAcevi8nMqYtESlZuUBDrq13YNAMH0soJML6CJFiSOkHC7fugc3FSJzUDCS0ydpu
3m9igEraAGQLsjhS/UlF3W2osRnCu6TARi36ubI2/jHzXr9RZU9yEZPxoM3/8hsRz7SKIjK4gEur
ehf1NlIb+ONdqjFP/o9DreHnr4SnqzB3iAYbxR2kEJJT2c3j2yLDOMeFqKMelY13J5Pq34pVocu2
zQn0IjTtGI+UwBGj8jjmdX7p9Tz/vTpLXqOlrj/JJCcHe3TvPKigriCvcukBFXz5iatjFShgpHwN
HHlfT12cX7q6TS7rk+6gAr93wa7wPAZbSazbU56Kdqm41KaAmAVwJKqaKx7egIvDTOVRQfbTC9Te
StzpDqo0RyNvElcwj3OKoAkfSWPBawoLayBn1s/yVDpXfVL6X0MsMNxozao8GPpPGX57RFZhghXw
CVV5G1ag6A64U2Ss6tC2FZG8Q7yREksy+KXQU9sbgUPRVuRZNHom/nvBjOl76pZm6DzUqWQrrqw3
euzZ4JxjV1HnonNVED+22xqNmGiGq2P1ph+HKj/9+11JFYgwjGg3UNVtBIiLUJmLTA5WPPd5dCR0
yRaEtYpF/ucGM4eahIKAT7S/layXB6gO+rgswdA28xlSpLg6yBf6cjQvr2IAzJf7n7Z31lZaBcR4
BgTc8HLb45WnRZEWywGYX0c9673WP2H8EoJe1irVDopQUlpPyUT37v7Af/q42/2wtpPh/4OMIQS9
HNmMiHNyl2HSLE1q7S9don9vHTlJg85q7PZCG9qy4V/gG3ga0QdeznODNywmZJPxZXRquXwDGiJT
/VRO8PoNK320/XpO+ghmLxSDs1CKWL5WzZB+LJY0a/yhDOv+LNM8RzHXUJePaTPIcCBmw8RfDWsn
/VsXZU7t9XLW/URndan8hPZH72Mt23yYx9TC7s9uJiwrexoMj7Ica/URjX4nWFKtNQiJRBOy7M21
PqWlMDG0n0jl+6r3gLHn0iNik+M3rZbT/Cz6HuLL/cXYGxMYKH9Muu5shpdrUcsNmWUnUYGv5Hr0
m7qc2XbcDKeoUkIFJ3dUDQ5C5v6Y2DPQC6cav/WVaSOqw1PLmLNuwanB167wO+6GsyFN0/tBdg42
3BqjNvsNNxJCJSkmVdbtBW+VhjaEIY5cUbHovMg6SAGeMRbmkcr0zpGiPwfQG7b1Kuy2WUAnzjRc
mQuAwoZo4ldyLiuSG4tClk7zNGbwHeJleZWKOf1+fxV3Qhitahr94L8xKTI21xSgBUEzFuF7eLty
6sVmMjsnM9S1AUikccSJ3Fs/9ihtOkDg5HSb0fQCSkADwTpouqV/wENR4P6XSOrkW92iqSdTy4/u
4Z3wRQtj5SvyeKXIs3lU21UcdVrcLNj1tE751GWV3LpmnJn4gRXfTUl6skpLmzyQzOFBzF5vo+3u
QSdyTf8RvOHZ9/KEzDM624LnacCd0ly5/OHYdfD2W1tPgzzT9atZqAWaiylCAfXQtAestL21RUKP
FycZNLW7zW0JUqYgOVe4FbryrT2NRSAy5cfS5cXl/iZS9kZCIeVP7Yde1TY7yRSjHsuoYV1Jk9Q3
cWpQVMWVUyr9Xk3piLjOUtRPmtWPOCvGSvmtEU15xcHI/iQXpYZFF7bfPzgFkMcSTF26INdt6kj3
f+fOcSZcwQgAGAsKw9lsPwxcOssppiXQY4zNVUB4J02oR3idW21qunSUn2hZoDWuUjN6ue7wtCvi
cUIRjqifX8Kh6OtHPAmjh74yJtSnh7HVMJ1V0kdLr5YJAly5fKWOWy3wkjJ8X3GXLC+yleCIaVmt
8kvI2B56MRizDpi5anWeHjZSecnRZGm4JwxQ4GEx44WaOk5q/TAlYYdeQl1ffeR9CILOFs0Y+aZu
ZaPbwpoK3bDuZhYpyWo0FTsu61fDPKc/Jj2u3+pJFP1Wa7PokLZSIjSLQkvuoTLYo+LBxWofNHQB
I7+QzLm8tvWoPmiyKMqv99frFgDMTFK9B4zES/rWawtYVQHUNzJ4RveJ+pOsoB7/67W4/qwmpDnP
si503rzJYI6PTT8t2O6xMGjYVPP828JBsTgIQDsbnYo+R4n6HEnptptgK7UNrVTRA63CEtKNDOUj
r3z9uSuJP/c/fueu5E1IvwvZXppSW9yo7KCPXdWGHiQSd4vfh12jP9ipZWFm3GGq/o42Q/zvDxrK
KNQgUR1jyO1lGaFykRiTrgWGA9fzStrgJOdR7aPpy4xg21G3bT1vmwvSBvO04pvXl/42hYjFTHNx
UbSg0Coz0LD0RP5/Jn1X1eIz3objuZDrt/endScesJ8oHpsrSPaGY8DT0YL4HOt0tS3M2WIrVwW4
qWJ8bhuH7LkZKFNFS/boLHp0RPPeuYBshFOpaUC4Qgls/XF/vYkBmIpKj3ITy7Ycs9IoKS5ZAlnn
/ifujkKBBvI8+4c+1GaURDWXbC7NIOuNEbYEFMk0BrJ+f5Sdo4BIqI7uAO+blWb1cpS0M5xQJyEL
pgpPHkdp0lda0Ukn5KyOZPdu+paULXgDokWzmgwwe5svwqQSW3sJ2+12sDRfNgvjlW53ySmRjOVq
zdZMpbjovuj9oPmwf1J/0QbtYFZ3zuOKOGHlKNzySza/wayxuB/01AoMPHk/59gJvLOgIJwrVFM/
AyiHznx/gve+Gokufa3rQQC4EUHAlMOsccI112y3/CCXBl6yC1LQrWPUPr0kyWtnB1rsOMXnIkpG
L2yWI+bD7lfbZPmkiKte2GbHZrM8T3EuW4FeOPo501RGSc3Jx5sWtotmpUdP/p3Nu7JX6A+TJXL1
b/B/6QDnIw17K8AQOLXdqXOyU9Pqpd/ZY3NCqKD3ksxO3gF8yH3JloXnIAjszwZE8oGSrz8Oqn1J
TLv5dH859n4YdU+kiIHyWxRBX+53pRqpcsuSwdm19XdI7Ciu0Q/RwffvXInM9P8fZTPfhrmGPDkx
AzmD607Y+2aDZ/s8jfp3INrTgxg77eAg/2n0bK5hAg0dazq7UMu2aObeQjlasYmydVv0kltbUt+e
q3KqnzUrh2vdVY6BiW1eiflNKWKBkS/a7v2Tmval9iqTu+Fr11XzNbLKcPia5JIuPetqqYP7y0Hz
u2gpKS1GYjHUjnYcs3ehOZq/RaYOpkd9NJoupZRPn+jhSBYODJEwgrg2hOUnIFYucdYBwtTkfsGO
G41PKLBtqqz889gI39nhBC4JYhV1xQjAY+QLJLAjV4DFO2rh7h7IPyh+kCGU9bdUFWuKkimNhEkp
rJqdc5qSvF3axpLjq5KFGH6LVnckaF2JdVVgzqheqEZcToYVh+bl/nbcuX7X1g67UQO+CUT05XZ0
kl6pung2g4VOwyk1I/vUpGrrEbll//5QOyGToaiMrz6Ma8fw5VCQBvDghXAQDFES/8qMcXLtohan
ImrnJ1yhp2vf5/PDiuo9uAL3ztyKaqB8xqVA83UzctGgzDAvZiCWYTmVhjp4+pQc9cr2ppIeKK9E
sizw7uuv+Csqm/mCXQYKcMG4TPmPJVLAa2up9jmL/xkajrgANxt/4Q6sGeTLkToguBAlCiKzE+Kf
nSXVd2Dd2lPSAae4v2h7F8kquwIwl2T1RlNNKsPWqmv2RzFZGup1UvMBcxz1VcKj+5U6jcY3y2wP
cqu9iUQTS18Vk0kMthMZpdjtpOg7BJYW9dYJXTOz8BJjqE+aDPHk/gfuD8a7ABlSktYt7FRvnaYw
osEIklJbb4aKdFxS0qvR1/rBAbgdimcrIk7EYXQOb5gsc5IYcNS4lB01Xx6bFhZVHRrL+3qJj2q5
tzt+fSEjscRFvLajNjve0BGLLTUVDtZYyV6oEeQLLMjO9+fuVtiFfgXPdHTQV+DZTfHOGeIQOadU
C0Z0DZ3LRNdCfWv01Rg/FlNR5quyRP+47qtfpSSp+FcRVh8zSqQfBJ7DHxwdXKHXFmmjDK6SqrTN
tXmyJB8x7qbwQ9EprZ+Gnf1pssyodHEhKX8vGH++H2rMK89hZepUKKcw/GnmGH0j4R9HH+GCVQU6
xwR4N+2pPULdh/gNKTA0fyLRa2hQ5+bsp2VMdubasWT818aD9rNdlvJNWuj2jw62cuXxhB1mNxvU
WnYh/opL7NS99QEjZkpc2bI0wzsx5Wn5mEXJ/HYpjTE7h0O9/LK1rC2uYZU4sz+PQII8eW7UD6M5
a2CQGlC+KMMkpXKmJidiX8/LUXOjukx/5lkYD6dqTrvZ5y7Vn7JaMmVPK5pOflBDqfguKXKB/Ill
i8XNTa03D8L4zmOZxjshHP0qHnA31N+kk+W5yzItIAteBCuYO9EPuUEJwR1FruhPQ62N4CiyVM3c
2HRy+5Kp1vhMyFI+Y8zmtAcZ0y2JH5wOGG0UO9nMOChsCmBDN4xVCTSHlCl+bze6OKU06a+5RkW+
fbJnqzv1bYh/Q0rrCt8Dx4/1OPVzhETpMUmZP1NV/nB/698qevKjKJRjW8xb4pb6sRRV005g1gM9
n3tkhkxbKl8lZRpa7DYn+mwtYFiuU5nosiuGBI/DwoGw8YBxbZc/FPgrpWc9KYajk39L3eSH0VQm
0QfkTalyExxof4EznSs9mOKqGgJnDuv0lM9j4zzNjtx/x38mm90BEZTKC/te7jwUSW0VE1ghFZ/U
opvkq5QsquYjGJfXnp113Xfa8/ObOlGGX/enceeegsIJ5BBUNdnH9jVkWHMjJLXVaJYX8vusjOTJ
mzWUmA8yAIeI+DI3RXiKIMbUUIdnYl5GzAFJ286OZS2Qx9L5ihOT7INrqd9opKqFO1lLWng9GnHN
aRK5FblNiq33ATDgNpQSXVZ+w5ofoAS9WRjJVhszyxvuZP7xnl9vu41cqMjvFJMUnRokoK45sMiD
p8DeFBMI6OoAjldurCSQDuTqQjAISsqA7qmBxC4PB/XgkO7ENlXHTYZqKGUmHgAvJzjMMRzBsFUP
6AI0Cb0b4fzs4U2+1UFIp+d/3jU8NEglV8lg64brTVY/TIgTaEFVF0YwIyz0dsFC76DuvTNxPB4t
arz0XldC0MtPaka7TDNr1ALSyughlJ3BReOsOZCyWf+Xzc4EuQFaDyLKSnzaXG7l0lmhNjZjUCZh
6Px2RtXMfHgFuunOggP4VNKzPhhzZyfCIuexRvOErGdbWcZ+Y7KtCm9kpdHEt1Fe0SkCy1NrqBK/
Tq3s1Vw1R/JA2volmy+F24kIEbc4J3ELWxOarqAWrkESzsa2fSrUBqyc1cb0ToAztc9Mj6QGdtx0
5wwbU3rcpjUYpwjhjdpL1/U+YwnbNH5SFKniR5NoozcTQtEfx2Shz7UCNZ4s9DyQGcviWvkQr66r
LmB8NXGVjAv3uxZXcfa1JlR9l7pYqa4ZF4YAyKUm1nnMs6zyCrLr6F1uD7gHxNWxc/ne3LOnwGVS
/pFZ+Ze7yoqhDuhN1wVpqs3vQ0mgC0JC0QBn6dTzRP268Sdkjd7dPzI722xtzSGJQn8OS9H1/P71
OInLRstyHfw6IpjOcx7BNDYq2/Lwg7ffclkdafysl9l2salR0ovkgUs/cJ2Gv8ajBNaTQAMkT6bY
eIsEvPiJcWXsjbExneK2W34CtGm8BeGyf78ceFuuKsU8HZjpNRT8NbJRq6IOW3qgvS4sVBPVDlFt
Y7rcn8+9MMsInKL1drhVTGoWOx2b2sTAOemz6qEzsAO6mqmiBmY9mhEbFmtPt7FtSfLzvo6XR0Ow
J973sJIzd+i1sPvVIspWnLnoBvk5VFsV3E8ljR9VeY71g9+7s+1WHQ5SfvrDt4SifBy1FD9RmngI
ltEeNuvnGSUUEoFOyxCRaMM8qKYud/z787Q37kr35T1MbRfxiperUadaMthLOAdSZdXXvO+St1ic
Tt4wZMobwqRAe6VNPt0fdGez/6mNU/lDDQQk6ctBh2EyWR3MtTV7qf0CezO/sQf7NPXVp7Aa7IOS
7k6gQIme5izxFanlLWyiLTNZH9pkDoToNVRQB0eFB1znR/CMvdScHuyabUIywGtvney/tvZiNLQD
a2cMDLDQiz9GWvK9pMI0ovpXzuFpils9UKRmHoBqZMl7WYp19TLojfFqokE5f78/zTtri8ISjReb
KAIhbvNzprCUdDuXRZCMJHhBlSfW25p9fOl6tXrMpESoJ3zecFG8P+5OrsFwHAuUS1dxks1dtmSZ
nNCSgFE4pOEpDMPYzWGwXwfSgtP9oXbyRosLjLi1GnffQFVnHFBFltQiqJZY8YzIVNymlR1PTpPu
PGl1eFFCuTsnnKVzbFfLh/vD75QKFTYV3STuUmoUW0BHuoBtT9S6CxYNSzVftfrCdksxFc+JhIuk
N6NVvSrFsttPWpLrVFkR/f2Md4qaHqTQe7NODkkGC18QNMLmXkVJMMRxBubOlPWzb4LRwV5HmvrW
F4jRHPXYd44wNzgMBs4VHi3bMMl7F+hWJ+B2jRWIvS7urzyzUPmsytAXvVwePHv3vs7igqSYwWqT
Kb88WnHTV7WGJmPQTYj6eE2LSixiqXP0dbBjoR7QzHeiI01ZnmcEKrbWdjQa+rXozbaDTdYjIC4p
DiqUaFH3qSKdrWnuHiYgxm/xIjzsPKt8yMvATLllTZv5zLVHu1lG4C0pgtcQiGD4ZRzVgVTdVxBL
WFzKGDItMKgjr5fcHt87aey0boWiwed8saXRB8MXUmW37dA8RZhT2H4b1rJGlAtH2e/GDv2Demmm
xJ2dsVV8e6EidBJjXqaeiADLXOysmmQ30ZcEp1otVH4Xjga+fAij2XKtsLbeK7WQcncRxfQ67BXj
d2YpEv7XE12DQKNm8qGKwkJ3h7bsAXqI/r0zWq18diBqpF6IIaDG4s2dfRqsEZdaygoZYF5FjL4B
KzEw1Tgcf1ex2WNnMpad5ZljYZR+23bokOOim02xaxS9UD3sw0zjYJvdLjxHGSwn5TIUsW54vWY6
Q/STlTlIirzWsb10Uuf3Mos+vmSZCZokLlq4Jin3beiSsuHXeP9G2f8B5EWULWS0yTf7vIniTo4t
iXhs6l36bhFgazKRiOYpIpu70DNKXwPuEG9mGKVf7o99e6bJl9aWB/kHl9q2J5cIem1Lpi1BRD3H
k60s8WV9stzRyK3zPJIW3R/v9kyTcJAEMtU8d5B8fXmmc3xeGoQX4RnoyOMmRWacjFb+rxv68SAi
3UbClyOth+6vwDypKvqANVSyrhqzUzc5vWc3Q3MuiYlnNY4LNvB8pF1wm3YwKKd4tXagv7uVZ+rS
eRU84/PUkCIqJi72wzBl7UFyQ4v49sYgi/5Ts6Z/e3Pxl8U8dtRP1q55Wo6ftGG0k29OU2Xa99qC
VPEo67E6XmCbWarbJS1+K6ERppXf5mFknHShOk1AqpJRkgK8lrq1OXeLL82Fmq3qGYvhakpXN24e
d7rmLT2axI+pk1MUj8ysRj+/AFvrc9H0TSCQmB+eyS0W1aNZNfyq9RBmbJw0nQpDKMTJ20DPu3Sb
bLIGv4kFd6silM7wlDwsswuGZvMAi2bW+mcptshCAXXH0wcgQdJHM0nrGMHnqI8ejcEuS9cJx+h3
aFqZ5eu1JRa/6RM6j7oZC3dBb6P3lrRM0gt1//o1He0kP63VpeWs5jis6vRKYvSiu/JnRZJ41o1Q
eWsDfn9u+fGP6ogFpR/FkWzigjm2wsfcxNF9qU/T5hWEZoPCc1okn5ROsTMvVsN24vM69fXYKUv6
RSxmlLhUxpFkqUJyAcJj0dbf7LS32x9dXlEUHZDCiR+NqCzn14sspZ+6eY5Dv2mwCjsbMfreg1pq
3U9HG5L3eV8U2cU0xTRe7Qh3i2e54sj8LKkJtHyvVEeeGpsCJFe3qO+nVugj93uf5qd6qvvqOW2g
pnnyZNjJd1VQHn0QdktokZgYzVOKVo1cxygH51rpcpgEHN6l9ZYJrym9qjv7bGatMj8MDWm9V+JJ
Ib3JO2BZ4KLLzPZtK+rDr2aNW2PXqXrtUxynvK9R7v0iGa1AzhPLwelDvtSq49uwX7Q3YZLq9QnW
Q5F51lwl9qcxAkD4amlAEX4yNampvkdZJimuarXdVWtVtqLTyIj36Mi/RK+kLkSYFq05squFlrX+
2C6Jnl6jomp5TwmQ5G4+Alb3ScLNxDXoDIjzPClEvdxu6QHIqaHVnweRWONnYUhCRXVSVb9HjRaL
xyopZbaliPXGm7h/5evcSP3kTdaazjmdVr0xDJNrEvKlJZ9jq5Krc2X2w9upAOTrsxAlfkVU4hPB
0VL09NS14dyCxkMrRkadBlGx2lC/DVkSovS+pBRP9Lyb32Z6qOeuHcnOD2fJQo1/mtNTVWSrVDkU
xt7LAFj8CMMWoLKVFWn9WNrO9MsRyJGeSDlZdgpVk/ZYx5YhBVYHVcHN0yROzotJjnPKYysyXV4Q
uYAVKam5Jwa7UzwNF6UfrQEO4kTnhw5/GApH9oq4E4Ufqa2c+MinJsVVKXoFOTZSltJNaif9VE1V
/2gasUZT3A7zt7LRmcYJTeZaeYDXM8wPNU5L4myh9RlwB2fjG14SyVM6zHJ1yUeza71iLjlYVjzT
XJziuYheyUo3atc8l8f3+EXHPyG/d6Or5yine4th9jGmfZjuunMtpYYfmm2feaGoc+PiyPHyNLd2
88isMel0sGllNascoTvbMnLNCy5wjQ8Yxew/TXLXWr+ge/TmyRa9TqoxzWHLm0Il9s5GmXmpABIC
jYuQ9ausB1P5Oany8GlKuvJZyVXlowFNJrpgHZQE44SQvI89VaOBW0Rd9sJ/oQWDzcvLrVqDls0A
5PMged3px6yiOSSP6/vauSm/2lltJGme2EGIWFJDNhfbyMSr+ne9mc33SJtq32rDyJ/aWmufkiSy
zyJSzdG1WiP+Fg3lFJ7G7o8CaasrB2/SnRzDUUBWrqT/VXhu0/iUzES1p16Cqh6GaOkban2eHGd6
LOV2fpSH0vj3yI8DKQeP6jcY6a2bTRd1pdzVzEXKu/Bti4ze5BLF8mvIXo6RDTadD3MV9p/upzY7
sR/8qMKDFAvl27Y88ueLBDjPChxEKXweqcOrkL7d+f4ot69fppDiHbh36lw4vbxMa3rAydhBK1Yg
5ZqTuzwKwwlXw1F7XeK39Klt4vJRN+rhVQOR893SLs3P+z9gJ4NDz9Wk4IEOJY+WdbX/yqswg0nV
rmV2F9XsfKGBQ6wjILKTNB6JiextHA0MIqnx+r7dgg5kKKny1Kt8K8UxN5StmCcZQUHOhfNagQJ1
kIjvfhrFC4qHCBDcZG9qKkRJem4hxx9/1yOzeVhyx3yXh4t8vT+Je3uFo0orF3QK1anNKtIiVzOu
E7B3UczjKB+V1/i1ze/uj3KbAiMXQf9i1cTlwb5VRgxnU20GTI0DQ0jyY5pG0llHUZhJ7OorHYHK
G1V2z/1BbycRuviKkV+JESs1Y7M/FrtIsoGCnlrEhouKfXOigWwASh+U0/9mKHq27JDVYHAzi11a
IwU6tpS55iQ+V9GkubFuzJciDeODY3e7YJScgCrRE+Vs3wBvdVEnMYmdHTQxAPsVkP5E1tscXOO3
G55RaAUgTwOaiCrLy7lbcsA16ahbATd5KJ8AbUa5q0WG9WhXUjG4XZNgfvLvk+iAwKdaSjWaKPJy
TDnFc93OUycYUnXNqTgFCvbms+SZXTMevLVvby9gy6vBB/JAmCJuW5JCiLjTxswI+qnALhA5mCi+
jmj5AX0dgTP706TZbyeTzM6dUfcKfTp+U3twzv8UVDYFlz8IGeLlyufYbpzCsirEvGwzGLEzlDyn
D43X9GkN3aM34XyAkJD+hhJoFK4Ccrx2V9JG64l2LE1XlEAVXdoJVo3+oJCqixkOo+IPdZRm58Hu
l9avm7K1/cgx6/Z5LDq150ExR+X7CG9q62leFuRZ4Bea7QlAidZdZ1RxRg94gh0MS4s3d51m2k/A
LL16cHvf7mPqHKhtceUg734Ti5tqWGZ0sKyga8r0Grda9LjIZX8wwbfLjPII9DrqKpAWb+bXcRJc
VCQu0qoeq3f93GZfm8GpaldTsQ1zRY/ba1nEee+qbVNdErtoPt/f1X9kGF4uMWrgnCTa0dTCbyAX
skjSNkTVL9BGbCR9cCdm+X7M6rZ/XN2gEFSdMHlAm7PuPwwVjJMLAiIFr5faSrqvsew0o99JU1Ve
IbQV4UmukqR5bNIRA4hZGk1xVgq7OaJF3y4Pa0LjmTrk2gfeno98saSaTaNTtMCzALO4wpsiZTpY
np0ret3NiD5R9+LYr7/irxA+Sr3ptIljBGVJz7HLaBJgtsMOX5pcPdItWi/hzUJoaOtza1I2XmkF
LwdL/4ez8+px22jb8C8iwF5OSVFaaZu9XsflhLAdm71z2H79d9EHH7IUIWLfBEGCJMBohlOecpcq
1LtQhhghkRN7whmnr/08WJiAgXH9oBOk1p6ILPkh1rpdWYuN9dSYIY2ZRZP1ypQGM4lQS01w9jVe
sodwMlOvm4y9x2GDvAy2E8k0+LIIPoBufztHNFFQSa2FfXaoWT7Cx2N6U5W3H1tVQpOOvGSSKKzJ
nVqTpXMoYL+kZAVpIWkDRH85xMUWAvQPSFwA26i8hpySMsHKDIGFLncbey5iet/I9ft2iods1QHt
9nLwbI/YjMUAkVPRfDN7Io4QGp4t+gPq6LXsQ8ZzftlKh9pWYdXak5OT5ZP+qThXot9TaT5mlk7q
InvtvPuuQWyDbiwqvISJcP3frkre5wH/MrHPtmgzf0pH7W7xQnj/+4X4Iz0QHhaqp+qqzlc6cmCG
I9lFDC/fGzsrdTtm9JzU097rtbWbYDQh9SWjtQED5+2EejXjFVUJAhS1lQ/UwI1DRLC+U93bOp3/
HWU1IQp6OGTqKcumxjOonSo/hmPQvyZR0e8MtREgEoUiq7HAsIk8Vl8owJaySkNsvYWsDE+g5oLc
5e7G2Yja0INT06yHKm/tRIgbUQ4MJo7jAnG3r/yvgrlT5VGheKlHXXI0snk4yoMWeTQURr+JauXD
7bdg67PR1rEMWlaL8uNqlrncjL0+DNY5ZS2f5nacPMBn9k5os7WWSwuOm5XQjX38dnM4GYihuEeQ
jQqk863s2tBxgQV62jirl6odpHMMonXPFWJjs0Cx0xeqHUHp1YNhU+LLGiKJczYO4zGupPA84bzo
qk5k70TbG5+N25tGHEku9LN1NsHtDk6vkB3UpnBk9FTcRn9JmjQ+0eXJHqFU5jvgvI1OKyA5JIDB
7fNy0PR9u6RjWLOIWh6cqf6Gj+hrWf8ClNS+UJ9yXvFxiw5F2nEhzqlzSNXc/FgnZTDuRP7XsQzg
H1SnUfowAU2s3y+C2RJFuDK8lCal9UNuJcP9nEz4SRZoFPwTEVA5HvWWNPIctcDdpFOKas9sdWPt
F/UbE7VvHjHYDG9XwopyqNSAsM+dIs+T68gStiZ2Kk1/ijngSo3MqNy5vZf9unq3KdksvlAACpD9
Wu1n3UBANBod6Ww7c3wewW98KIcQlEg8NXdxVI9u4UTYyZFRnN59XuG1/1WdBuV09dmHMDcqZ6Z4
aVid9WEwC5zacb3YOa9/L7f1BC1CIE7sokO1frQTiKTh7NTSOTBGWbkzJRSp8JaULTcdwBi4wLnl
37JkpR8SeNGdS9U4fpb1ZP6hKrMxv+ZRmgSuSXAYkTUZ8/hUxpjXu0DMkZatlNpUPEfqO9WVQylW
jl2nWIHXKImseYUIHQqdeaLNfg+Z9aGFW4leiciUAYJTJuHHY2Ih5fVTPKQPfUafwe3BrRt3VRgq
rzAZMCpWQFfT2wh77aUd2uALOj3xS9cUeL+ksVG2Pq2UqDtN8GA/zuhfRW43DArvI7k7SPWp1id3
SAOMTPtYHz+ZKfx9L0WCbzyMk1CenVEybSTH8uylL6LcPATCLF57orXYk+2KSAO/U7TYjRhYqdeM
eQMcs+6s9pD3TpV7nSRK0+1CJeyIT6T4hWemB92P5IpwIzHW9HLKsfholFFcHZQRATfkfLJR/VAk
SA4BGdeK1k1Se7oUJKN/cqNT/4gQgHc1scb+EIr8O6KUqeOOlLNbT6Zx/ROusfba5HH+k5Zm8E00
YfPLzmJ1uiQimT/DrVKKg81UG6Q3hP0AlRYiV2JJ2TGLUnK+YHF6cREMgz6fwVTUP+eSZUY7b+/G
zb1E3wCwaDwvNPC3R3oSdqspQkjwzeMv06iadAcaxfZ1vYh3HsCtodCRRiRjsSpitLdD1SW2qERQ
9lkuivEj8ivlhyKXgkscYh/z7rO7QBpVij+QA67eWhp8SaDaRBQdHZO7VHTT05T02vsjCHthQyy2
KSCO1jULs6xEUQ6WfdZ7RfrKB6zvo9iRY5gqmk3KVNplf3j/xMChgPwBVSUTvLxdwylpw4QGHwn6
hOyGZPX9IwZlxc4oW1+K2I91c0icqWq9HcWOBqWOwYufh1aZD2mfjwddDL+Ak73b5w1NR/BLcCX/
cnK15dn7Tw6om1JmmhHzsRKYVZoUZwezCvb64dvz+f9R9NV8JIigRVYARKPYmeHyW2cnGkex18GB
vXv/B+K9ouy/iN1c2aWIApugPnKoYynC8FvKXf+2kpX8fPcovL/QMo2FnHZVPxGlZWdSEznnsO1z
XxPldFTKsnj/KYJDiLUDO45K4DrwSZB/yIM0dHAFiG2FDG0InLs8aYZuZ9E2vg8ZE0WmRbJ0kaN4
uws6eQ7yvG3oWVRCvOIBDVAAx0s8UjpRh+7ttdsaDM9dlH3x8wB7ujpCatBTfulIbCBjBAdY9qBw
2350Ax3/6ttDbQQvDlBgDDJoUVhXPmChWRC5qPRiMsofktcqBf3xILUTzZ1KqeoABPT2zyKqsGgh
7/54e/SNaA2FZD4dKQ6h0/quiDQUrPKZuvs0jLkrTZJdAbKudFi21fSKrkm48xm3pstphoZLS4g/
Vys7Z9RaE8AZZwQh0l/gfhMCtjaYD7T7sicpA4MJI0N+avsGfbzbk936qtAkaJAiNEXFfz026mSx
WLIr4L3zpTPxpTt2RmM9Av/Q1Z37cSOVg96l6X8remhqrQZruUCC2SotUHmh6Teakz/ZuZrtjHI9
JVQp6JrQwFhqpOvl7DWBd1vbBmcHuMMdyIbWFW1UPuO2tuf/scFZQ9EY/TEDlo5z7UYNwFShSx0F
56Km0HMgS5+iw1I2iiljaPZnUopm8KLQModD2+Xt6JV5AHNfr/QiVF1dJz70rRFHIP/2d73eU8sP
o0gMFwPO2loEREZhyGyLeIlP5jA8UvdMfyIwqh/LNlAqZPbaTvfUKWxiNytrI/1fhl+AVHQmuGzX
Z2i0Sww3ZCU4x0IYuRfR7uuRNwL96UphW973GHR+AReJ9yHmN6Rgt2d/fYR1mTCPwgia3VxXq4ux
bKKhwGsjQBgc1o8uOc4Bd/beLwJHe8nDdK9Vt5Hr8qCQV2OguPDU1+lW09Q1ndUyOMtaFXu93sEo
Re3APE1CKzyhdLJvKAkuIJU9fEiitjsKfahebs96a+OTcIEgoWCK6fRy/P4TFOC00Let00jnaBw0
b8Lc5xhkXeGrhWXsnLHrk7w8oJRMuTMWKvtqga20NcNyKKWzOmJRoSfk05aaa//DLqJHjU4aD88i
Vf52Qtbciaoo7GVVk+koK1l9AviV+GOKlJTAOuWQpVg7xxYijreXcmsD0d+ltAaWmFh1tZSRgJgX
zHpwRvfX9GpT0x9DUReeLUvFs0QHYu913VDLxrJwoX1TDdro9qZ6qyuG0TnnGXjIkrflqfodhbCw
fsEZ3cyPRS6KL1bXaZ/bvtAzzzJTy/KKwI5LN0Jd+k8Pde+jVrZUd24vxtYtBx4SUPWiawGSe7ls
/rOxjNSeM7mpgGRkRpof+yFNP8lmoiLWijrfl2GSleoIfbz4LktOqLtI4xcftdhSm8MgrGT2aqlS
0p0teF3ZAYJKOMKpM5Y60+pHtemihtJY1jmJ5ZdJ5A8lMuSn2GmNyxQqmU948K+w1fkQZnX29faK
XFcLWQf+IIdBMOJKxN0s1Egzc6qFoWI+iiI9pFHjAUTKnrIyAvaG2ubd7RE3zjboIHy8eDZtuiHa
208Qhn0qaXXtnJ0gAgDuyL0fZYr8b6VM70c3UNklqOQ5Q9WYF+TtUKKa4HvROT3HVq56mtSIA5Sv
bufzbU4IpsnSaUR3ax14pLFGkEoJ5gxML/SB9edkGFANP82DRrLx/tXDTxZciE2nkLD87ZTQoFL1
YCSFDk1AhWBPiwOSOIZrqsFeDrhsu7d1Kc4pGmZEA8h8MeTboeQS1rotCeecG4aI77oeCpkbjFhj
uJhOjaUnmzFIdLW3w09yk0p7h3Xj5mJ8wixyAv62BvhQ+7AJsbhHZFuaDzbEAH/WuhoD9D7zIK3t
6XsvS7eeL1/R1C0attZV4gb/VFWmJZkXrTE8kgzpqOrHez3PrVlRbIGkRUDOA7d6b6Zeog9AYnIO
Jwc/byNUyk95rHENy5UVCB+xofdj3Sm2YIO8SBJsICuGtLNbNSSLswbttyq3zUOVz8Ejlbhsj9q5
dRbQl11Ml5nb1VmYpFw4A3v0PFbygLwrescNNUlPRtx4pzq7MRTdQVS7ae8vuqCrJ1WeQcBok6md
IwsUvT8PdD4omRnSnypq09y/fe62Xg5Ks9CslosLdY3VcGmtzMOMctEZZGf9Z8g1xMDAHcupm2Tk
yKdpLsvxRWuGGbX9sEEgpndgTx/SVG2owrawWf1RruRs533f2LU2wBhKUOwlqjWrOw4BlDrNsbhF
zVRqvsxy+GU0Cunl9uw3BnGWtI70DXGqq06ZHAWaUgXI/SmVGnoKlcKzNIHuvz3K9dFYClqgccCx
8z6vQ882qBWhL8BFYZfVR8kUzoRnV2wCfpmTH/EU6juX6fUNx4CLhiqFFAPti9VZTFG6tFoFvT14
fMHHztTz4xg71acSaJA7T1H/Fa5R4TmJ0e4U/Tenujz41PD+era/vVtbJei0RO4tQO7jdAI1VtFM
0kxPhXBLJ1J7vyoC6u0GTU7eDRrhV7dO6mDTCcjoHAT9eCrHQLlr+sF699OO3M9SjMKiFUGWNeRO
qAhtUiOyzpCX4XnJWvhQNPNPR+3L968fqqUUipZdT8d99QzqluhTdQCRiWq2+qQKB1h016I720jK
cZZjY6dIfh0m0WmESINuHh1jFHfffq/G6pPIhHkFhADx88SMG7zVjd7D7HW8SIk+eQj39Dvn4fqG
Iw0j7zd5jXiG1x0/gBmOOrcVPdXGMQ9xiT0IG6ryFwX4z7eP3vUBB7UIfGHpsDnkKasqLGAfwfhj
cDeacfSxb4fmbFfKsGertTEjhuGJRXGNRVyzgietQ+MSbt9daetS5UmKUh6gJI7iIKvpXgtgczDq
XkBolxO+VrJAIlnnasyDu0k2s1MrKvyYzDq4i5R6D+n9t+/5JnZAtpK2PjEJxXLjir6mYHZm52YT
XaTJBpcZIc9h+bJIkUFqJr37NeXVMB5KlNdNV24ytIiE0RU/itlJCj+0jAIF/3GsvxRGmf8eCtrQ
RzGLqaTSkJU/I8aFK1YPdeDphrAyL5lr8M6jZkvWsxbyzVQ3DPGrdbM50S2EjmKReWVRorCbq6ij
HWaRhsGBx3T6otVB/XuY0gQ8IcAugYIUgA5u9glt44XR6nHXW9glphObrRBW13vVENTPhjRT4srn
MMKrctbyL3MxIJI1N0X/Z07C5g5ckaEcosJRBDBKkUH4kOf0ZZxtaDDv3LDLgi8mOnRmqTSucyYY
iHkR4IB0CcY2PNDqKc6FCsDh9ihXWwiQLSeQM0jGBVh0dc3IkYREQTdK5xZM2GddrrRDNiviKQp4
028PdXUC/w71Vy2Cka7gynaEDIRhgM6wmjb2tb5R7+ci3wMRbI7CO0A9ibL+FRpxzoQw0fegmDZk
zgkVSckv4K/tzOXqdUOuBfkSLmdKz/jTr27LanaapLeN4ExzUfUDq8s8RVLjr5h3Jxe9GeM9b4ON
70SVG93cBfjGg74KgmiFteaMR/GlTxfJ2la2TgFYPDeK+r2s6BrQyeTw2KZLQRdz0b5/+xSUyqTW
wDKl8xwF9WcyS607LMW0B6VL5t6luNH3hzgT2QDVcR44KpHZXbAMDF8SNRlf1GKUP42G1kU40o2S
cMtSTWyfg1v8pPXc7LW+Nj45txI6K8t9y+dYrY0yY0PfQWU7W3mRfJQbEX+HXCnvyAZpW5+AIeh2
0AYFnrP65kqYSlltOhCrbCmmCR+Fg8ObrJFiTA1cubu0H+3ZbYMYidYJ1yvpLqRp392pSmf/yGNH
iz5qRSj1KL73xlecgGBMRUhFaXdpkTaTS/+xs/xB5vK871HsST0jMprooxKMqYFYTG4myMiqnXGS
4lhqPVgH6Y9i1PvJa3sDvCLKmAU3HAqDmm9Yoq6PkWYEJaVuGawFOKP5D1XgGu5bEKh7DtFbX4FQ
U+Uv8iKUpt/uGslIFAP3Auq4iR5x2dbTRQtqCKW3b5Gtr7DAqlEPQuz86hbpW3UwClEE51qXil/C
0KLHSslG3TURsH835ouTAMBseVrR4sSf/e2clB6RD8rzwTlL+hTa4ay6hprlDyDpev/2vK4i9WUo
qDBUqqgZXnW9EVIXgRbQnZjiUfcGE92HPM1sf5Ln/qGlsHWSCqx06tE0f98e+ao4x8iLAB2XCwXc
q/pwHyFWKdmDc64dIIpuNaXGXZxTFkC7sfYkG0lG1cyA1+XG7IPCL3ciz62NA1qCxB1RKK6c1cYZ
lFnmOW2ds1EE0WWIzNlDDSA/3p7l1vqCYJAp2iI9AEPu7adEL3PujUByzrrVIHGHH01/yowo+7Zw
+e4kafjRDFbrAcp7d8WA9aXjtDxHdDmIDd+OLJWAt3DaDs7GMGunqtHk0wjKCXRxVby3YkD8zlnm
ZNBLo/ayLPV/ir+t3qPwt+zXwG7Sh0KVi/uiFtaxqfq9zHLjq7FVQYQsYsbXZbppKdGhuRJeUBRv
/6m1cGF85v2OfN/GV4NWteQltJfJFVZrZ5awOUYdATqtt9M/odoPp6KHYetXzeB8n5Vc414ziuiU
p1Wws2O2ZrgQdf7CdZdO0dvFtFLJtju6YJeqFMYJ/r02oNgA4+pwe2cuc3gbWQN0phZAgk5Pilr1
23Gcbk4L2gbhZYbd54Mzv5vz3nfibrzD02TPV3tjRReqGjRRSh3s5tWKTtoU62oUxpdIq2o/yyzn
WInJxFTHTD5rtVqfVTtvvnZwhHY251WGufCQYKhw/LjmaPq9neeYlg4ilE18yUwwfqPSG6cuy9JX
GLPafTY3f+DHBzsJ5t8berW4gDkR4MKkgsbU+gafchOYoZVlF6gJVeBTW5aQELLLsHWtwRaj37Vl
nhy7OCm1u2BU2v6Sg2gDttZH4ZcMP9/RnVCJ+wWTXzXcXo+Lyqfsj3OI6gjDzdqy7VytZ5u6rS6F
J0UaTc1tnMawucYM+XmMNCW7NL3ZVZc2aoLOLa0O0/QY9ct/7XyCSyA58bmvRKO6VenET2Brw68m
vrtfg1Ae/sShjE1XWIP1cqPOUX+Bt8i+FZgVhL6JGFD0ZBj48Xapob/QoJ2fLDYsZP1ZNicPreX6
9fZ+3fyOnHvyWxCrV/Xd2ikUMWRoFlAjp++Vz0qnuLnqDIbb5mFlnoYJ8zZvhBOs7RzJjaeKpJqB
8U2lRvGXHfKf+w29lhgp8zy6JJbIulPWpyE4xjbUjZcybZtHNvzwUwIv/UxYLNQHtF3pa92e/nWd
lH38d08t8TiX0+q9ihUtE4MWx5cpSbv0Y2bwbINnpGMPkYRryRUoqs6ehHvyTxjq44cRvyL5AMe3
jTyltvpPc68l0k5Gct3W5mehbrjY+NL2u8rkzHEIwrbjqiyLtu19Bmorr68rmC0jTUjFdXIlNk6K
0led1061kblGa+qFa2e6spNVbn0nTGcRlNLo5FwhVXQBYIJyQHhRYeEdljann1RT8JRlYKyC3MSf
VSqKQzxCOExpGv+6/YmWm3l96AEs0vdD7/E6gQmmvhwaJw8vhd7Uri1NxkNAUL1zDjYiUQTGMTIB
pcamXPfVJ5sMEKIVo4RkmsCe0ERhlONQz3tX5/ZQS/OU1i7821XwQhraWoGT8kSkquN3YtQ/aoky
HNCwqHfi0O2hKLYzLTi4655YFQqimCQML0k+dDhbyfohL+bZFb3Y6wpvblnSWRy3sMBcwEZvX4Rm
yKKixP7wnBWpeY/uTOFLgWa8alLRPo1xiUKYXGSejELosRsVmF5akP1ze69sHmcQ/wuFcmEErrPd
GmexOFIIZIQyWd9oc8bEwHVTPbdylqBkgmVsfhpTPQLTnXK9PeKnUc6HMtSGb6WuSI6rmoW2Z0i9
dcmygxdjCpyWruCpcprPFrdIeOFt638ixT4CZc9C+bMVdO09kpowatUBI7jbq/G3Prk6OohGkYkQ
j4Nb1bW3nwTPyZ4OohRf6LqgQV9jnPKzBJf+oxwn+Vuhivqln6yseFGTvkS5pJaF7ML2S9DXyRqS
UqfrrBcUcJLPMzK6mZtbs/QDb8C+8IpZKK9a5UyRGxd13buyNki6h4qNIg62GU1UFaSqOfalrsL5
dnhY66FqYeOJxPqEJ0JmXDS4f1hNRQ2+tdEctd9pXxTZfY7p4b9Y/vZk/plV+TjC/YWqI3PjoQAU
AVufsuQlmer6XymJy8Er4QEAkEfvBG2kPEo0Py3KoOVmnMofra2UiouAfY0uW6LlH0gNpfJraxvl
PQDRVvsUzmPq53o7t/d1Oya/6igzfsdhNPy780Gur7I332N1RKpwsqdUY3cORvpD7WPLnxqr9go9
ne/ePRKkeyDrsDhpcK7vGDGROA3EQZdJB/Rm9Ph2FUNvHYp4ND7cHmr50atNtvQ1Fq9M2kPWOk0p
2hoBZqmLL33plPfdjDKCWTbl4fYoGzcZ6p/kQvS9ELBelzYtQLBYDozJhZK4+KIHafxUOEF8LHDP
2Qkzr7VJAUoSZIJsAUzAP60uaKqz6PkaYXIZJKf+0Q7y/H2CWfiPjPbLJ1F1w/PQVPkPpe7j6i6W
owGfpUETlT/odvD99rw3rg7eXVaWtB5pjXXnKDJAGPc18QnYt+bJ7mY0iLBmOdLxtXyjTNSvjpGZ
O590I4mxbcox3BogVK8EPRonk4q6VKJLjdaWDxkBcgcCyE+haDoPD5Pw8/8wyaURR5lygyuGMJeY
Q2Z5SeKYGtOiVv4pVAqLf8zi4Bvd/3F2dapQ2s4NubV3beQr6YEAGrlC3HAXIu1Ez/YSke7GrlbY
M3bUkf1ye37XGDN2FPnKgks3MJ9Zv8MTvuSdpU7RpYkCKMoABPtXWc8Q7e4CHdmzKsw+SHAwf9VF
MJ7bvsqQWmtxZ/WHfKi9rpMT5VjPfb3zobdO1cJNRLubzX7VJwxVqBKNiIj+VSV9GiRrOA2B7Tyk
c7rXS9tY6kVwj2SROGSpTr19i7KoN4uyqqOLGvXyd6tRtWM3w4K8vdIbx8VBYBYeA5cFnmGro4uJ
de3Mjh5eapUHZ9TmQywCb5KTyQtSKFcCBYv330zAOXhmKflRYl9ftcNYoLrZYWVaGFl20M1QPpkK
DXkTIZedW33jXIKtRXgezwVGXBcXEBNLJDkb4ks1tdJ9n9jiaY4TafIyov7uWEilKnZOyEaFgaRw
EShe0D80ld9+tgpErxIqnBBZy5rHmsj7U2vZ0z2yovIliiNxb5itLdHhSyTh3/6YG7tzOTT0s5aj
c9Wf79XZtHLZpIxYaflJt+JvfS2VH9S6/n17oK29iasE3BTQ60ABVntzSkEZ9cvxLNEafgYu9EMG
brCTRm0NQtAPWhlxD6qIq5UMcEXUZgoRF6XFZ2dEQTTyI01v9migW0eAx2ABwIBCu9okkqEUcdQx
GdH1n2rK0Cd619ZR77K4gcgoV17cwK3e2Sdb34pcFaQYfcdrHLZZoMSCUx83iaQHH5pqyD1bwRfG
LKc9E+e/t+Uq4lj475TyoGFxsa5ydhgbWhuaVXaBxDsGR1W0dfKMTL740+gGyo/QR1BoG7tQP2jU
Gy2XHkb3oUJtAvDsHH1Lkh41SSsOqh8tUKFfchiKT0XWobmYF0ZVu4NTWXvB+PXnN+jLLNEEcsXA
MtS3B4kjpLdTPmWXSrOxIhKB4qM1XO0UDrZGWfpm8lIhu+7b2I4g2LVCKmRDER8SdFH8qU6rdx9M
trFG1YZPDZH76lIQ0Rh1XY0k42xmRzZ8dmoapTqnDWyL9x5NmjXQSZYmME2bq4SusRO1HYbkYklg
6ausrfymzPcEpK7PDNwpKkAcF4Vi+7obmE+dyMMuSS5yh/6rq3b13HnoY1jPQUdn1lWrUWn8HsjJ
HhTjbw72djPTkSIsWPpEkCTXvWCTZAplyTi/gA/SlkCkVW2vV0UzHipsQSI3UWbdGUiywrI9UY81
TVeSR/lHlanic4E8aH8YEgGlktfUpNnUt/mvOu8UTKTqEE3DCExA+OCUcQT4FZj4b8qQ47OBfqrp
QYrQn3Unil9qxUQvpVadBiRFmWvjYe6UDNu/rrNNH61SDUh5FKrTie9VTF6czSi3G0FvZzCYW72B
oa3knWc3izRL1uZ67JWVrP8zayV06d4xuHKSciIB1LPGRkzI4F/f3ivXdxBLaRC3UztDyXDdXwAW
D55SU3keiy45Zdh8+2pZpV5ppc7OZb61YRauPfxfsDpXAjlVMEWDpI3xZUTg1AWxav7U0wacr9U3
n+Ck4NA2tu/G4vII0o/ljqUKhxL06grpRadodUqYDHJEuWsnCC9y6WAJN6rSAThnvXP2rgt/wFVI
6EySOzDNVxWdtulQOiqSi2KXRnaI00j/lTRmoCxkwBSlWF6gozU5xeCDeLF+qWGNTPntb3odfyxm
G4Q7GKZtCW8lUSq1QU/8USVF4PXBFL5Si87u22nIH8xOrs+62ghkZfj9O2Nv7SfSTdocLPs1orwB
iDWpA2MXWeZ4C/5x0VDWUcXN9gq+W/f24nRmkodQiV8vdSrVpDg5+ylARNgf7aK6K52827m3r+NH
5LUJplA9oSKEstPbNyibtJlza6YXVcq9MsvzU0D93ZVrpF2AXezE4srG+uE5tCStTOlaCiNMslQy
SjA0oSpUlAGm0LxLQL+92lHRBv5yG4wHI2zhHds91Ry3qVPpoc9BFTVxnHmFhHXhnTkgG+YFENXv
EzncE0v5C6tb3b9UlpcOFhBQHs7VmowhNx66ZrxlIc4Apxn4C0gYOgLYMnXIgz8oqAvKfi0q8RwG
o9554Lz60o9Flb3KWDD+wQo4n+9NOS7Phip3i6x1o2NSHCeWb0KxSw5yH9sQEDO5Ks8Z9S/pgk9O
1nu2vfhBBQixjH4emG0KNjPp251tvLG3ABqhCGItqSf6lG+/ukklI54En0FBDeRVz3XH1dCR3tFg
tBYVp/VC0l7FrBOmA4jJ1ULOWlzxjgM0cuxmnC4xevGKW5r0x4DmSUVzD6ATzW0R14by0ahKXfK0
lPaF2xoLlU0Flpej5jUNgZdYcvEpCGcdUQ8Y6aM7CrmjpNvqAmHD3i5dFduD/OgIwIleEhZZ44Xj
ZD+SjwBhnMxKnj0hp/GvtNMFrcjZ/JmLWXsxymnQXAWIXOzKbRQnfqqOtnkIhWS0hzaD0uUrojbV
w9DT3qXKYo3/lI2W614/TOFdWRpD5+axIn+vqzj4nVeB+aSYEy4OFqDY13jItJ9Q6JFI7Aqncu6D
AvFmt6LwGRyndO6/NXOUSy6XOEoLWSglg58LCLUPVkh10C2HQWoODlbKn4mwpPQ4YzR2ntJM/tcO
CmtwJb3pfuZ1P3F+wW6GaKGgiu5S2YiVx0Svx3+UBuf1ow0B3iAumLS9dHejOkYWA0SLWVBkv3pl
JzPCiQgt8HPTjkgzUys9JHoTeqGcj89LnfDJaZOSjllXPOZSJw4dPRTPsoS6c5v9zazXOw6005JQ
geO6BuCHqpanw2SfES3RdN8J+6g61ElbN0+zM9acLDWKw/vUcYbklHdEByjcS2l81yZjY7hd5wzO
CZhWMB01bUCDPreQVknRQTZcg9K8/UDbZBK/ZaWJOw+hJMreOdvlsyyMNsMBdo6QjA8b+D2j1Mvl
SyXsvjqWXTr8zDMLewB0z5Xy0bZn59GcJ1M/NJHZfEgMKflqVxi8QsbQ05z/bWz55V0+TZ7UWkPi
SqgJfIvLWU6PuSV3wMWnmMRkjvR8eIFUzoGZEEYvLv0kysvQxgJbYS6Y8ZA5k/IsazN2cZbDPtu5
TDYCH5KLBdrDMScwWJ6Y/zRt+xrxnHksnbMq45Jbq3ntIBJtWYdBYQ9IaVsfIiLdnVG3Nh3DIlAB
t5wG07o9F5QLYLeR7HOEPIGbmKA3hjQvD3El6GaJMvPsvA28riUcldVquEd1qzlp7bQHsd2IR3ie
SUf4LTB9r3AkaKwntD74IVDLDkOdzk+SOnY+vSjjqRPyiKp9bh0NY68QvPGYqou2BWKQ8qJCurrF
LXADjlYtm112imPQJrKX1I5+XKQaT7djro1yJQ8VPUMqIXzqq1LFWNBq1fEBONvp2H1EWAfb38QG
g+222kwP2MzT+WMS90juW7VMJxNCmIhfxSDN3zUV8YQacUbYTm4YB3LxboQZuH+imIUhSSZ9VawZ
sVwZFikRW2oyP43z+aKNQ74zytY+Xzpn3G+QRK5wXvyHPJ8g2eNtmEg0twDOvk6p0yyvh3Auo0gt
HJmNKN6LBJWNqHthNtBrN0C/XiHoQOYPVldH0jkMsnb0tSZcRBNzxwC7wn/SQeh3FbrQRj/9HI14
/M1d1L2wb2iuFumkYNobaZ3jm0pg1HdEm6l6CKyq/zIBNKOZZyXS0R4b+vcJOenLztbZ/PVLNku4
DaR63aehnDwoagg/vZq5qcCR0tM2kqwFJKDk+sOkYWMB+TM8VqUi349BqDYuebHhwQfTnwa8UrxW
6qVnRxul42wL+VM4tcMdWBTpq6a34ynKpD1Nn42wGME8XjRyZ2Co6+xfOLPVOhGQY+6R7JzMeXQa
Kj3/nYxj+hrnkrKzSBtHGYLMosRE9eS63BilNZySjvGgT2W/MhgmtVf2ovkQ8ujvMQ82B6MgbuGD
jSLDujzdId6PcZ0pnadRJAdKULi0oNN8hxSbcbz98TcCTbjqXI0LQutayrFE/w2RGOZFI3n0lBn9
5nIytJ2sdOtrLRhndjTT4bu9fYGYIeFUVJAjZEBPqnrOfJ0S0SkkEDpEpbqHsdtaQF47quBQ0jbq
qVBRGuxBgvOYm+JgEFn5Ej7qLmoa7y+icrMvImB0YxSsuFeFTT0IrDELl6nFU/cAM1VGetnG9Cvr
4537bXNWAHUp3y08sStoQDfQZhWpdNarPn4UkjOeqVq233Mlstzb22JvqNUHw2xGicYw4XghynK0
ZJvSGlziz2EQv1vZnso6z4LJX3RLwTa83RsWGMABmm9wTrDkiVwxaY2H2ctwN1pcIrentfFCUBZB
CWFJqOmfLTfhfyIhqenUBEwJfPNUhH6rz8lTlPfJwTLm77WIfuutMuw8zBsr+d8h7VUMMBSzkY7G
7JwVM4Yehrvd+KlEO7UnOG33IARb86NcAGblL9p5HXLVC8RGxu/jXNlm8fR/pJ3XjuRGloafiAC9
uWUyTWXZ9uaG6Fa36L3n0+8XvRfbRRJJlHY0GAkSNJERDHPMbyQcau6TqtHvc7NBfXYIBh7B2dqp
q23NUNhjiKoLdbUloJW/ObdN59t4rMrJ1Qw7aq/FrJ4CYyh2tuXGPYIXphDWormFzu1iW074typN
S0hZ9FLrzcgyeoPWYpynR9GBVN083t4vW+MJUVaBYcM4YNkDhh3sd32OukPS9fEpaof519AY3/S2
Va+R2Ts7+fjGSpKdUemhDUq4uuSbR0qUS2ktsCZhiCaxgWtFhvHOGWnJPb+RzaH4Vn/ezzWPdiwi
eIuwDa5cvsODlhvTE1Uf86Wz4RrdXsQNgJeBDhqCXShx0FJf9gMMM8X1zPSF+qijnMYpkw7lmOve
CC7jLCnWRCIyQ6yFoPZUa2X7ORuS/KAqpXQfBFS8b/+crZnT9jXBLbCXVp0orWL8wlEhV6F6epwg
wF2I6aRjQKV2B5WycRzRn2HniGeP5099fd30de8PVg+3Dy+06aFsiuCiRJJ8qucgPdaN8TJKRbwD
PhFHYJFggwrgHaJdT/30T8nnrytObrIUYftJuoubPDg6U568oxdR7+gVby7iX6MsZlbKWWHi/yDd
9WYckY9ja+nGThW56EIDXrr9xbYySfD5cF/5WsLNe/FEdH466y32b3fQPKwfmKIbdwNSFF7vwxAg
FHW0lwrHtvvWH53PSpXo1iGaNaBklf9mljvZBYQL0a0gzVjl0lpN8h5rhGblJKfX1rTSqxM4e6YS
m8uLxJ2Qr0GTeJmxSnJsBXFWBtdGM8arnQKisY2wfXKc7D8061hTKAGESYIvvVjbAURhXFWAaO0x
BIKpOvkl7bMPt7/g5kEQqm+UHyjML58IhAic2vaBRvu4cLiTNeEGYiY4DcbI4PZp1By6JNyx4tpa
wz8XN/AdnqelZg7gJGW0EMi96lPQUBtUC8xhWc3EhzR8e3qbQwlRCe43/rRMRgquzxT9MvSjYeAd
pinBbKORszsf+badeF18juXxBtSBSDcEkjWwmw5aXcgVuRoCrem562wZyZUuOSGiGntZN8TfSMCM
T20w/oeSNOBEk+ATJItgc7y+zIYRAR3EornFw9I5F0hueVbUTTsNiK3riwSLcgnhtOidvR4FhX5l
MGyOOsBjtEBqSb5LVDXZeQOUrQ1J4iiUCHDbgvX3ehirU2i3OkiWSbUxBy4SVRUo2rafFNfEoqq+
+Nas/aZBRiO1npWx9Opm6utzls6GqFuNfenSCWgdz3Is4LRib4Rukc7ZLzmf6+ZIeVPdawVtbTMh
okxeQyWFEPb1j1bVORwxZJPu8l6errNdp/84uaodTWtU/sOBtYDu08VDlHCFJkQnqx7kMqWgUWS2
J2BUbmTK3bls8/6UJFPuZkUR73DNtj7KH2c/tNuo0tuLHQay0QlrGbiZ5A892o8KFpgYQRwTQ3pn
2hN0BShZ/+HoCjK8SXpKkW5ZmXJUeDQqnuVXSwn0D0lRRweUuOt/Jmv+dvuS2Di5zp+iN6OQlS53
dhbPStnEwNykHKUk2gl6fa9FgfKE952DvaQRZB/MVi/nM9DSvcRn41iRm3LBU4mk0rO8oawYfysc
YIOrMQK+dZVaBrOJAq68s5yb41ADoxImcCbLyoVe+GZYNQYs+TopB7c3Bus0YNv+8+1rKRwgwe7J
xFfLtQwzlCRmvaeIiVLSlWYzolYTYFD6vf4V2fn24ATQBLH82Ev3tyZIaZF41gHntirNqDS7zMan
zFp3Wf+ehlYF3aTee5S3Ih7yYfTLEaCxOIOLa9DHF8WaKiirYSgkWeeoamwPsoLQ2C2nmTLmkJfW
MYudzHehpgwj1dtwoFkya5110OpcK3eC2a2ZCyItGAbQmqtidmGPgREXsO8zXZ6eGqoPMALGveh8
c+YkeCQLAgzK/F9fckaKQGIJWeUOdoRyGalMX7FFK7zAhOKhpZIKHjQLnkDfjK4Tdv2d3DqV1w12
tVNt2fwloveObQIQwxXNbjA6qefQ2nephJKJl4VAGOCFG1Hl5eZkmRckiDpEHOUKx2mVROVYItJS
nzSgBrabSOYQ7/yk1QOASCyJL6BnvgMZ1WJX0BdVEruN06uRGfJjht1t6fqO1eouwtbqW8+YGIxq
MNfGloS1WdMrkzMG48cgJqNFQ3nmwPszXtGhfp6aJHwaK5mmjlU1OxMVE3kV5RAn0pOmv0/bAKjV
wn0oRMlTSbseSFyi6OCcpF/JmDr/Fk4Tdi7/YA+euNrbi/EWmw6Et1ChBFDQpgqt2VxtJzyJ1T1O
0eYwYCuwwtyS6gagl0F10hJskQvpUaqS6EpJbOed+QNKXS0eTTdUSoBxrJoRfE05NPQ8vfah2vcX
PQyMwJuAjnlmhD81ptWIKrpoOJiqG9Z4aLhRl6CJn2FBunddbuxYzrFDcUi0RlDSe32aZXy7p6Hr
kmtVZN81I6kvk92hQYYG61urUOITkmSTy4gi17KJIft6rcVtm167Lis+t4XdunFeOBCEJ3P+D2Px
EcnqEZeFbbIIVPqMfmeHUOrVLs35Q2kJumtc+p419nt6Z+tbiHkJYKgAj4mTv6gfzoWeSyZJ/dUA
SQE4blIBRyRl8ZNIqXwYY8U/KWlTnceAGtgRGHNPiyLvFHdAas+7/exufU1RVUAoGrUKXsDXX3Nq
kLWVFAMskgk3u6sn5UCNr76maTAd/z9DEZy9HqqouqSHFJAArsRDoei6yrPCKnuSNO7920Otwk6x
whCu4A2R1K9kFxt0l6TGcBgqUYqDaYXaZQzj6M4Z2+SMZJ5xmcLgrY+pQN0gqcB+pWSxSvBHFcX4
OK+zazj600PhB8bHtKZLvDO19T3KMGxGvClNcZuLC+mvYpCGljql5zi79r09HaMg0h5x58o9X8rN
h6hppP8wHv4uQg6XTbuCLalJVWizMmdX1AYVtykV/1EdwuQJ9JXpjipWlLc/3fpC/cOpIFIi5jRX
oky5OTptU/XZFbih9aGTIMS0slLtjLLe9vRbBI+aCxqg9hKCF+mZ2Zg2V8tQzg043co/YR80Pmpy
spMBrXIEtgV1SVH6Ra15FT6jay3ImWV2RcO5/Gd2psw+WK1snG1/tLDHTJI7pAbGz5EtB/nOt9ta
S8YUdArSWoAbr/dKM0WQezVAzYWB6UAzjspDNJb2zlpu7ci/RlEX51r3wzCb1JwdabTyC9jk5FSG
03Qyle6bNGt7ylRbw9EUowIkvBlXUgFx14CnNzHUwtq2PeSwpWJXkXCCjcyuOTf8Ozt+GFtfUCRY
gv4nZD4WJ85sNIWar4behIJtmIl+7Fd7lpyLxkH/IAUFRYKmj7/1ZePs3WNr7KZQSqEJyf5hu64Y
ayM41Q6Rj+wKhqytD6VFBIVFWwGyuR/D/GNZJQq3qOxcJM3vrsnYSQ/VPKuHVinDL8Rz5g9NTZPa
tXHrItFQ/D01mXUrQPxEQml6fcKzZMmGslGGGNBfglGRG8b7ICmoXFEl/4hme/8wRcF8AaMHCSzN
C7fKbNnN+KiHoG/sx7TAE/329bHGbfBzsG7iF9FS4jZWX+95Q46DPmr7/Apboczdzsz8+oAfsX6F
w2fXuIsaUDKcIM2mE57vZeHZo+RkboQEhX0oklQHee/Xpg2EX3i0B0obRi9xXDfWoSV5wCMsm1GQ
iUIbSbKxrVV5ZwriVL4O9izEmUhEKeHyjiwTxRBREkzYzOzqqL551BXfPHXDFB6szq4fVT8tzw4N
Txxah/yCu190ub2CG+fLQMKbsjxojHVGAojMmeJQza92X0vPiBG3J8VIjXMNHPKAOoW/M92N4JbD
TKsRIAbX8Sr/5nBJeRCo2bWKHfluqmr7UBnaF310iupgYDddwsyEv3TQyqJ/qioj+wwmaE83fLXq
wCk5ZWC/qR2t39UCLw5o6sJrNzW+VrWeveBPaLp5ZBiXuqyzZ22u56+2PKdukNKtuL3oq4AFqfQ/
WB2eWYgFy/CTiZnU/kbzzpGK8Fg0gf3cgqR4xJthPGVqaRzKOfB3noc1g+sPQVNAD2D0CBDX67NC
+Xe2YxnzdEenI/qARExTHZoh0ZN73aDvAgzavpL7dpFr1nb10nelbLpZ1sWhl3R68Az+SJYuPiXk
wp2xfPqAjVX4JJsQxGd4/PdED+pe/rHan/xowYTAaB7d2VWzLwh5x9KChnFfhV9i5PCgJAbJqTFU
HeChvqfdsTEccbEoFpiULrhbXq9RFKiNH8oouZlzPr73LXz6skrTXVoQ0k+7qj++dSNg1SkgndSw
gdIuN4INwLDXR+AMdCC01k0Sv3vQevWrlPr6S5YY9UUpaLHeHnQVDQlYpIgRyGPRu1mW+MasrHpy
I+cuDtLpztYr+6BPyXQcBnuPHLQKSRgK/zFA/qgVQHleLGffFWPgNyNbzsRk1rNhEQYXfZL9X7en
tP5smCBB9QPHQ+K44pL2BqfJV2frrhpSG2Q0dW+rC6AUzFF0astqD/Kyvj7+IHFRshSqmSRUr7dJ
q1KtytQGd7AuqN85SdFeKkPOLwEQ+6syOr0rWUXxRMWtPUwa7fLb013fH4I5QRuTRgK39xIPXOmp
A2RDse4yTfafa79OvwGC6BjVyI3vKL7xKDtWFXi3h11vHIaFY8BjQYC0CtbRIcgDJLJM1PSl+ZxU
fXfoldg5oRgY71xWGx8UyrUQU4QFhC/BYuMEWUA3U+tpT1fyJ9/oVJyKZetkqVbu9eW4J2GzMRya
kfSEiSVQnl6GEUWgZCAjVY6EWQ+ZK4998w3Z4uhpLLLkpR2mYSdP2BwQKVqq+QAZVr24CbD+QCUA
PO2Q2x+kCiP1OCmUr5bSmQQn9b+3v9zGhqGBipYTmwZnzeWR79IQLkimOHe+yOiE9NjTlGCaqkkW
BCC0I+9m1PlOtwddRdIAUoncqT1ypa7NzjuhlmHPcBZa2C/BGTQRatJOFlqUw5XISu6KZpS+G2mu
/Ciyut0leS4DKzE8dWjQpaIZuUz6wgKNMdPkKq+Z9GmyteTiM8mdStL6hkMlEpYPNDnqYyv7NTvW
tA7SAtKfdaV/QZUFPnsUvLnuCF6BMi7qVbQ6OfqLpzsLGihTEjR2C0YqCqKNeuxKTJxvf7CN8/1q
lEUwbde6Hgwm7TtlcpojWqaGV/gabdVI23vWN5YNeIvA7wArMvjL1xcoblq5rQcSXbt2rjylm9Q7
rbP9nQtrcxQ+jQ2Ih37dErUw0uceJCL6q1Vn850yJgNeKvOewevWsgEood0tAPwr2TiUGpSsqtHi
0eL889z66TmrlehQWeaw84HIQNebmn43bXXaK9yLqw5yVg3qGMEObQbberaKKvjaa5L5jAJsGLud
loQ0WXMMkt2hyNIY1LGtpp/z3uheEr/vzGsxhSFOtPoQXZIJ9r2rU5R8DqU0/jdRA7t0OdJjfqjt
MU8eI1MtAi+MO/kfGe5X5zZKqL63WgCzh5yyXujmca8/hrgZTW6mU392E0Lant5JJB+tNpwj1Kyi
Xj2lSlupHwnKcYqDfIj2LzbMFoFmmsmxV1ROGkATirIcbElhvpgIekK2KSUrPUqDzsvmdIr9S7cT
ufTSKeC9SepRf7HB8jRugzX27IYwnqYnglzj3mhqOLFoScuIbjnxv2GoWe/UUKjbD1LsIPPSK+Vv
vUaEC5JpNZ9zbv9nvfZReh5MayhduZMS7YC4UvUllvLie9N3mXMYDINmetqX/uDOkxV+TGx/nr1W
N8qj5ttDd/G70Xysemlsr0UX1alHa1P7Grd21FCq14yXNIdbexw6YeZjxrMknRIlqh6yETrRYUik
5Hvkd3l0yU1shVyrUWrn1MJfw4zNkRD8SiMw4G6uj7V86FSjes6x4Ko8f2zV8qCnWaXfzU2Q/ULY
K/5SlIZVnRyCLooB0dxV6BXCmnbNJOwlmvG2hU9FwX9Q+DPKZxlpz8Sr/NLpPZOwTeYjYb0LZ4sH
+GmqSyOkVzRp95BtxvpRUrOpedcEmvw7L3D1OOB/o5huX1Vz9aL6SXLGGBsVo4CaleTixVP/U/Kd
+8MwJ358qJp8YvvZY/FutsbBcg3wZ/VFUtXq33m20/CuZkg+hZoZCbbdduy8mHGpys99b1KaITFp
HrhrWzB5Q1bCV7RS64c0zmHiOnGfxe/9IIyKt8JbxGsiMBXC5wZakHjY/yrI+gjaUtSe5TuBsfnW
B377mVdlT9B2dXGJFi1xFnVRRPJBXb0eBZl/ycxsqKl5oydPcTrZ363IcI637/vNUcCpEsnR4gFK
+nqUDJM135JgJvdcvcdIr7sr9JJ0p8KwGoW3i9ICvEWMC+h6LmJlMwLUPKkWYp9tMNwrGiRkw8zr
nZR66xK2eYjJEglNV3iXiXdrxF8svOLvGnnKkM5HbHJirwaJshPXbA1FJZ5SjVCuXIEZw3SOWijd
4EBmqXQ7crXj2EbJmbyxeStKUxQiMeYSdjwbnQ1ZbYrBiCsgW3GrQT2rs1NZmcGD1vbOm6HZjIW0
C4U0qlFACRd7rjXMQrURr7jS7OiO5iQnSJ0Z6Q8pC9KHQdERXHvj9iNaolrNt2JEelKLSnKaE1MV
PTr0MIFGL2tytNm5mHYi7T+hxKsCmxhGdIWAPAidisX+a0OMCun2C3F2aDhp1TkHp67rgz3U1HcH
Vf/HAOtygU+seRk+n/d9Nf3kcKZeMJv5ZSjV7tDWRb9zLDZCcurWipB5gGK4ChzpKaVaOAf2XWOW
vasFTvgtVSv52Fp28V2fTONMBFu8fesyKAQeGJ34eyyxGT5X+JzmMfZ1VJk9qCDVCdlsYAGdZO1c
lOLyeL3sFLFFI4Qghg7r8goD4oJkjFGqd0oQpJ0bBqMffQa1pF2GPGyiH8Xgl28+LWwnCPf0Cmi3
Utt7fZ8F+IQ2Y9Mrd9E42F5dY8Dkq41xjPNq74JWVRFyv5ofg5BM8YeY5ErxqeywZ7Arekqx3tvV
sQJJc1LlwDcPbTiFqTuNpfVvkrcKL3zaxrYr65lln7TCL+ODSbfrk0o7L/Ao/kW+Nw5B1rl4+468
s4VVuImmClZvZyXJYcD94zmKYmX0QuKw3FPTQU9OUjMYLw56dck5zaf2O9YazW8lTrLPhjOhPQ6C
CsqwHIxa8oD95KyjslfoPKjOqP4y29poTnaTDl+tQhmnS2lkjXX0qQR+y3U7iACxpc18wpwjPc24
PNENrAsDk3KUq8uTgoi07Zk9rOh7qWsIVQJrqHXP0NPIOcjS0LWHrmll/xgWI5g/aIjZ98xRx+Ko
hlkVuwCZNcOLbKlV3Rp4+wcUl/uBUMMGzjAOsaUcCr+juDAJQgJqMj2qPIRVhe9KDgohCNoEifJt
BMZeHMoKNqYbJFr804jqyD8QBST/wPfT9FMeOc5X9Abr4MlBs+C+URy/PtdEOgX0R7MJTx3mSz+T
TPHTU2eM7XslKbvYzYuoGN1cQ/XULVCufxhmzP3utdIJg0cHZfv+ANvW/moMkUkcG6KQfsicZL4P
5WlIPTsX/aperjXJ1Tu/+NX6CR8eBYY485TIT/CTl7XywXbSpD/k8jjpbjwG2u8ZhZDvSdtq9+ZE
mnRUU5DACB3EQXWJk0a+5PT+WrdzEERwh1z6pZpR5NpKbXyfBkfCQkVNf3Z1U32tc+Ctbti/71sP
6atIv6S+5nxADHWKYdATnx7FbTi4pgm92sViof/NR68eYzzFlRcZ0RLzaKt9l76bsQxoTz3mUrVX
qdL0sY/GzjhkONOfpXiKtKPuZ61BaSZynu16kiqvYWHooZhze8xsNQ7v8k7ziwMhT/kdzXqG1aPa
aE+NA9/+Ypm+/rsYS5BgZI1S5vYhkY+XdnP2LsC7xT9VclDCKWn1LvLypgvYArI04vkyKGPz3k9k
v/eQPdKqBzkgcXDbvDEsb5B9LXGjOKpjd5yl9mL26excaE04yd0IEO25kkKd02AO7+fCdx6bAv7f
FNLbvJRBm0Zu1pvpJ3pw6cTX1IP6WLW2HZwbS2u+B/RhAaXniET+CNR5ULzMqRQyj2QyqnMYOcXH
LGpq7K/aqgjxBbfLwbPLPruMkVIi3F1k6vtWCY35yZHG5ltdmM5PKw8L6X6ce7m9D8OA9EIKIkRz
QzQg4LiAG3SjUUsVN+ns9rlG2nY8N+VgSudJ0vvw0Bi+88mMwYl+sJqApVRjdjjnk0v+uSCEaD8o
I/nIu1nNG6RBUnLbK19F/ei3c/vFD+l3nPV8Lj+iQ1jN3u1Hf/XsEdkKNBGtOuA3q2jQzjByiCya
1A0qCaM/pkdV6fQjMnm+N8+NeewLe+fR2xyS2wRTTpR+VuB+C32PGAxDdrWzYcCnQMmOJRpfgKLV
+s6arcjrdaQqb89zFfWKeSI0DggO2M8q6shLREtmnz5pgujgZwRS9Hckd+HOaq5C0T+jwFkAWU1Z
aFkI7hUtmuskyK7pWGUHmqHKwayk6n2nF/359oREmPT6vRMTosAKlZOmwbJiQ7pDHdzyBVsm6SN3
6Mr6kNZIvbiBJPluayHLoU5FekrARH+9PfbmF/zTsqIvTvVjEZoWEWW8pgNCVSehdWjK1qK+ro/H
1GrhKmGGKx14COQdItbG4oJdpENJu4R6yxK4lWWA9YthTq9SGdkPqdQhpm1J8fc5D/cK+ltD0SPh
A2IPyMdcVN5CCZuUUSzuPOvJoZ+S5qzguOd1eSa9tWBJGRjaCRZcxJzrlpNm+40+pj4QsFx5joh8
7+tKnXeC7lXwR3DEZhGHDplWkr/XkZgZWRhMtSjrYbSQ8DLLcX+0DXoxUYWLoUMqv5NLrBeQAjOa
hcLFmxh/+a3wWZqhV+XJNYjZEa0ka/dJps+HABe+nQXcmJvIlVk8QlvYnovNaMFZK7QaomwWVNml
wnjsWKdte64KVD4DPdnt265qfqJ4zsVFBk2yaSwL2aArDLONhuSqt1E6ebjLD5KXqFr6LkMWpv6N
ijCxUaipsHXnJJxe8nEM3uGnoqAZN8VzAVR0tC6dVbfzztW6vuW4wtEd4Gyi/QfP5PV3Rp866zE0
R0IrRV/TnBX/HVD+7v3t4789CtrYf7RHV4hyR6sphyQ2Rc8OoQEpqMInIpb+1+1R1luIgyFwW0Dt
0DhZ5r9GW9r0zgEsKuiTHjBDQsI9DcKPbTfWb6UJcwbhQnKRUtIX6I/FsiU8DUk6JlgEqPHjNKbG
Oz+boQC0yThEO0djvXo8tmAUaYwCvFgBTGo51ZxgyGIwn4l8GLQwOmlK/WZqEwYe4CFxX+Ilwm9z
ceLx0cPlYVLja5FK35Mmz7xRwuK76MJhZzesvxMS6QIRaVKqYFOI8/lXBa7vKqMr8zCiVlXMD341
/UotqEV5pCXHN+8IBC/A6fN+A3laduf1eJibPrSSq5biOdTnVGjnrJJcNSz3YDGrhrLY3EyGYhyI
5BXOswXTJesVErJOIXcXJN+tb44RKifoEvaXAovWT0y5v8O+0ipdCRjaTra+Vh8SPwDAIrU6GtrY
CixWtbeMoih5gabWqsZzlkcminWV7JRHC1dv39Xo01nvat8pf9ttqSRe69BtOOS5b33K0sRO3bIN
TcsNFFTddrbw+pNTZ+O/tNtpsplLTN7o4PDYwDe96kGsXMvZ1M8U5CU8qklFb3/zrVCD8ghEUDRp
xYZ+vQ5V1k2EdXwIE3+7k50p6ZOZm4k7DEBA3NCnC1A08x4kY+vzAxgFeSL6pVxBr0dtY9Mo6Mem
V12SjGM94VY1D5V51sjHzy1duU8KLY5DMoRnJZy/3p7y+kEjpEPfixIZMOPVJW5h8xpWJXFOhXDk
J9zVJBfhkNb1Mw29URwJ5J06zdYag2YWkpgUvzCtfj1beQhlX2rhN4wodn3GJUw6VCZbLGmH7LEr
41nUPfZEmrf20P8NSkD3etCiDbgi44gQqy6Ks9GhZjpUqeqVlaXshMobNy6QB+CR4uLF6Wqxh8AA
V51d2dTVR5ViCLXdZ9lP9h4R8f+yDMgpCMFiRyVACOK+npAWdqlv+kyIBpn6voypDeNhmh8gPemK
WyCcc47D4aukNHt9g43diqUgOBteSSCyKy5iBZKymrD1qxK1/xkgGTEzXq3Q10cWHI8hcPDVuzK3
rH+0KZfr+3Ts4z1g8MYio+oAkA6YukCJLKav9KjyDlkeXFM8SsBthsFJl3Z9BjZGgYoigEVcQGvR
7XYuRiJdav1x3Lf3zjDidWPFpb23OzfHoYyIYZCDTsJyy4DIwH9Xxm+rmSPlaiO48Zw67Z7B7MaW
AfBI6EGNH+GQ5SiKnZjqkEloYHVZfqBH67gZyh3UjCr1yS5j9YBNBKBukGNvj3iEZMcfxg1QjOWj
rRohcqw9nfgIgTVXNyT/iDCs7XXBHO7cLhtLSUmWKw0zClQDlwjlQOsHlcs7vIa2Ir1gSar8QB8m
3hll4w6jisFPZCiagctKOnzOqJM6H/kV28TeVakC9beRmE7jZiNS2ycIK+V4VwTkOju51cZF9r9s
LPpcQKSW2LM07+vCxl762g5Uy5wwqb1omktvzKXw7vbLsDkUnrJsSzjMq1BrUJooBccWXoMyKq41
+QNKnUkQnSQ/V//DtIQYvEjhhCS8+vo6S3qsetEvhOCMgZqPB01oXqY+iGkrRzmM57fPjKYL6RQY
ZHwYxSb6K4gcasOppaiJrknF425VNo3/yjc8O5L2Gj1b+1EkpWD1LCLWZY0G5bHWRtCFXDj3g0fK
i9MZtfZ/b89nDatGIQMgMxELoBqaR4sJFbhlDiZR25XsqDzGWlK/G0pkLPJ60I5j3FYevV7njHGJ
efSjwTiP+fRmIAy/AV0JNFw4fETniyc2jKwuRgEsug5yVt2lWqWctUFWvCpopp3dsrWonG5knaiv
8QYtbv8BF0s5zjO+Xxq2F3uMJwzm7GiH5LW5qsI7l6YZJFoGer1NKCjSAYVBcJVLRRU6d9apmLPZ
tfIiPnRyl3pDigxqESNBUU9d9q7y9TeTl8SqwgYBbA/1fwWFjKapx7WujKDSFsUpogAC4LIYXEAv
6c6qbp138njuTqEcvtqqoWT0ZdeguAJwtf7RdBOyluNYf5+aXYTD5lC2oEqRYa2jl8rSQt2oEQCw
Izk+qhXNX5T94UFH2pthq1g5A7LkcAivmVW4kuchAkOpkl11p6s/AJyxPo9yYcE+N8M9KU6x7xZB
mYBTMBw9dKjei9BP4nRbOt5EFETa/oSiVOfOgoKt1rF0lvPS/nn73G8sI+MxHIkbze3lsZelLg6Q
P8+uHdKfIYomavugkY69ANfyd3bHxpOHdJIYSgDHVwTdXi8HOAuC8kibPPYMYj2vV1qkL2y0yPgb
ehKf5Xa2Ptye40bUAj+FFwE8DMTVZf1LNgqtLFPykxlVumOtlhH3m5w+a30ju7mCw2RfdfJznmbD
26MWCplo0UJYEZWaxS0zZpnEKTHwvGkHIZofhl7TI305ZmH7H64a9igmUyCsScSWEN3GnCoa/mEB
tTzUK4xyzPFYqsp4inPThL2vqdWpQ9gdGwGAVx7GE515Xzla9+XNqy1CQ0qOFFTXzxUC2VGQqlJy
dfyufgwRlz5Qe6PXm/i/EzVqPuINNXmItL4ZDkJ8IcTsoLcDolxt5SKZtak0yZpCnJAfoYrrj20Z
R8fb09s4MBS/udGF6ghGCWKT//XwYzRb8UZRvVVpzHxU5G44qcHkP9D3zt/eAno11OIuMKSyt0ba
j9d2LE3PQe7Js2SM0W5PaON0kLYLlTpKewgtiAn/NSEQrmHZiGQ6GYbsB7Td4JMKfeeMU818p8d5
FMMgNHL6tmaXf7o99sZt92rsxflQNRSVZFLbK3rq+VHLHYv2E8VTbg+8P1nbnahtzaVnjwj0CsUZ
Edovk74CnXlM2IrkCvAzCAERBEgHt4n9heJVQgjXzci4N0B+PHnyA2bupNqDERTzIy712R4IZGsv
CckCSvNojKw0XmJ9ZqNJTnzl6UenxqKr+ohZb126ujZ0H9++1lDc4bhruBmu5MEpBI6ox8zJdVLK
7zk9tlMY+2h32HXkpcr4ZqQQK41SiXhXuOpX/UsntCrQqRPV8Mgpr6GuNxhE6JIXBqaxU3vc2sFk
pESNJNjCQPX1Dka5yx9CrafMinakA1zUD98NUjFf5LAD8jJYAS2MOjL90QNplLx9DxOuiqIr18I6
5gGPMI1GGSHpEc0mUJ3qtzxVwdFQy+5dbMXpzhbe2DMIsmCqzRvKHbR8UpRBs6cU5DH6Sn374hid
/m8VDNW3spe6vRt1cyzBLKWgjH/hKvMw6AZ1wrKttYzxIfdN4w7tO+OuM6BX3t6dW0PB9SAg39TG
yn2Z3oPCtRq2ffg0S8N8MoOs/xhL1Z6T90boT4zLzQ2PhYr5svqU5IMpFz59mnQ0YpzhI/sC4OM/
fCfCUlZOhTm18Z18ms6VLYueUxV+m5oWQ1AAO4991+wp/6sbB4AGH88t6QyUmGX1V4qqLPZRebgO
9mxJgJdLqz4WA1fJaQRiE6EGlcXdAa4ZOCs1t8yfPm70qRvXmvy9nbshITUpJvCahpJ8bNC2iw5h
O5jpMZP6xnERpOWvWwMtelHvya5WltnxcersqTmO6hT3Byd0pMjTppANj2Kc9rsK6yE+yYbfdG6E
i0fx9g1DY0XE/pCgRNvt9aEHzdWhhQWRIdH76gijazo6+Ww/h83wcntrbq0uWoTAAVHSIJES//yv
B1KyE7+pK4f8u1GjA1hr+WyPZnJuM6M4WIjoHrQuGHGm0f3j7ZE3nkdgwnxU+vqCA7mYY2e1tZ+p
RXzV+zg7xqyHWyXJcI7bAD+bXO53ZrpxMkC40m7XeZHWmBN63VMoFWCgO1MPjkXhz19B1jsfbs9q
46ij3gVfXBTwN2ARahjOYBhxzZrh58W9iuPAUHdnTS73Iv+toWh+4xIIgpQ8f/npqBMaQSBTUKjN
wquioD7BEUndBLL+zrfaSG7oKgoUPDwrHnOxtn/vkgnSvaz60TXVY2k4m61WfVUlRKwOToHjdTbG
2TtopngpvX01BZYAPTACuFVvuxoUaw5im3FDgIHwpcZvmT8+db5Vvf8PI/HqgOIhgljVEejLAog1
jOhqSUF8jNVAP1S+rB8mpdgLsrc2vtiC1LKpWKweuXb40/6YhLEinkkmXNkfqZ/KB8MJpgerooBy
e2qqxtdZpN0OVtYERvCp2S6Lk5bj0A22EwUgawiNrzQd1C8VyNl3MqjWL0aZhR/HtEpiN7LqsHcD
1Vf/LcBOfMBMKJcPcmdh50u8k5ae1Vf5HVoE3eTiE4ZiTNBm7amLrf5HbzR2SduzGqE5jUaVebVa
GPf6nONPdntCGx0WagdMBD0j/mdZnuSt6HE1h1efY25Eo1vKfpXkvT8LK677gz7rNvWfWsUvkg7R
J22wm/l8+xf8D2fnseS2sYXhJ0IVctgCjBOk0SjZ2qA0loScG6mf/n7QSiRRROna3tlWsxsdTvjD
2l2CDNBSdlqYo9fnobPcyWkbB2a/tKqvhg2yrMqiaQNLs3bqQD3R2+bLgR24OnWQhMRgLcgOpUWR
VE+T7jglxWcPI6kTYOE28LxEP92f2dqlQtF1wYnTwbpJtCWZZxeagC8GR3mDcqQ911kan/Rc9BsF
k7VjgPwjDXWoB7fSHggYd0jkEakoUlW+uYqpfTe6PIvQNZPV09iVW1pja0+dBxznN+Bwsf2+vMRi
byh5AoF6OHFbv+dIzIGXoLNfK67p4+AhvhidMu/znL17f1FvP6RBMWuR1aSgdwuK6gyIKlXFTY29
V74vNaRDK8Od9m6DHsvU94h8FFa8sXtup8ug5PHQIVFyuwHoyYYIJk0jdg+2ZyddMd9GNKmDXEZ6
oMS59b4LK2une0O1URdaQUswMidT5+vSs7g+HS4GK20y4u5nYnX6Dw3X3PLHREpYiLaR7KEkw3dO
2wzxAeEp+Mhi4PIl7LrqXVPOo+53hLB60A15vHX13gr00PeCjrAwIYwVSFbU0JYmKSSfsVLnC1iO
EhxTl8MxsLSh/KlhCG/BLlDS990syrcCwz/1aArd+DcDNCp9OodFvnGd3V4m/Cb0bSDikFXekOa0
aqqUvCeYVotenIwhNQ92Cyfx/h68PdiUFRZbOtBoRD/XdUKnTGl9I2pM5aqwHgYlc+OgzpNFcNTE
1nNjtLXNRwoHIo9ixKK6dXnWeq1IkM/nis6wo3osckv1PTWf9iST6rFQjfnQR5X5aCLvsxGqrM6T
ZAp8sotC5LV5MbQTmI89UCswKdABBpDTbcMzpmhoLt1f0rVJUgckMYbnhp/l1bvaGF1awKQk1ovi
4hxDAEmCMvQUc+fmSok31hy6X5qwqx9TaXhbTfHb+5PWC+EKqn4LHuc6fo5QZMcyM08eGmPugjlP
sg9O5MS+rLAWNPUs3njznLVbjK7qYj3GuqLMc/lNgTzNSVNBs+8GI31OdDFWcIAxNoZo0RbJTvA4
ISGuwqwIZOVCTs3pWH7H6bhz94sPTnWGojG3r4i7wRiRhgt7Nh6T8d1gSOF+HZJREXtqZmnxLB29
4lbsQdnsyO8s5dTa2RQesUlIsHwLZ83bxSai8Iep8TpjXwxgXJFyDcsOYzTZG5AKhuZ5tIdU+K0M
bVS/dC18LLIBqkHlSvsr3Wg38tW4KRe6TGU+h3UfqwG4WMTPo0RUr7mToCo6TopR7dFfKhK00uFH
4I3YUjOLeBcHfzLzYQEhGeiMDTT+FCadVJBuANFLf8DuZ0K3yR7eLFC3eHhak0OHE39GDnnizk5Q
dlKpAt0SLTy3TinHnVQ7LLeSacjsRdJ/0Hd5F9ruQe+TWPNzzCkmzm9s1liz4jB/6IVscVWrC+Nz
UdZq/1xA98C7cRrUF5UOf+L3oT3EuGePmvF6/wisbELSAtQ7lzIAe2LZM38kBlMd4fhT86ZmNa6L
Bb2WYG5G813K7/6BWfnw6f54K3tQJxFZSpyLSrxxBY4qtEoKpUnSh7zqdSUwvacCRcvcD9XI+DGU
avdaDG698ZKuXSmLNOlvAwkUGa82fo+ABc8zmII5jYwdtatorxADH5tRbJnJrA6FjAUMSngEt7kB
HfkmsXMwBZ4sDtzSuMjC73nsKnVjJVe+HOIxJCEIMywvw/Iq/fHlLBj6skgWF2uULAy/b+30lUzL
PorJFW9Wo26h+NeeOerh9P8WzeObyFI4cgAYhVX4XDi4mSph1OT7UOG+2LiW12YG95xC+ELivBHF
Uu3epldiJg9STdtgpOe867VG+JQdBzKYeUstbe2b0X+Dy0KRm9jiantMoanHWLCicKHK+jhObbOr
sqF77Wng7u9v/9WhUPwidcRSntLQ5UeLeE0HtYzTB1vth8eoJYnUagObnxkj1/9jKDr70AUgw2JZ
cDlUOQOlzNOJVcR6c690mek3UdzuYxPKwt8PtVS66L9iB30jhy1sezLiGrXouZjQGlTGKT2hlRaG
JJmFsTHYyg0C5xaJPWpAv1W3LueVmNqMqobNjWW4WWBIz+19YMu9jwxFfRSoZL+jjrEF/rhNWekZ
UhMyAM+StV7fW3VeIauqEg8Vk5m80ZZq9pmpNa7fWpis7+lehPRjbKhW0Fw9+3Ok9N5m8HtLygWT
xf+OSjJdC/QpL6fuqC3vDu/nAywzh5JU2SjvFG9EarWOm/wJsRm3eI0gLLf+PIDODzSlqD8XqloQ
XySI0mx8ipWDCiqeDAXwD0X4627jpBX6YCcVKuFThdofCpN+m+JgaMVttrdFuMXHWGmQLQ4Ri8T/
InYLsOlyATxeJnB4hEx4Yui+mL3p1PSL20AdO7vMarKT7VT1wYxktM+kTCk29yFOJDLdeFFW7kKd
6Bg6BbEx/1z9EG2w1KRweTbTPO9PTmglH7zCDA/3z9XqfCkj0zyibY6a4tV10dLuRPk5zx5Sd8Fb
uIV3MJvYDGoXGZhucMuz49Xw98mDgtZCPyXqAPKYFNiP93/Jyr0FAIuyGh0Qfsr1fNHrqyoHrYaH
aZ6iHXKGXCZWJgNbT7aqXauTXtzPMPEBenhzmxRdEiYFNLsHM2wMbHKrbrEdV/X2BzFi/R4GZfq5
SnrrZMXz04gyPqleqZ+7uNuS+V+5apY2IdPmrga4vvz7P57YSbcJTmTNrK1OgVsb58Mj3a3+xe6T
/kgy3n6h6jBt3dwrwyJgALeM5whO53V5LBKCCh0V1bNWTnboV9KNtcBAxfTQQlfCL7xzkA/qahf5
xvufeWVkuDt0C5faGH/WFSCsdqLOHkTm4dspnINel+XZG53pqJhQdFO0fg419MCNQVfOEpBZHYvX
hRlyUw000Btx4pJBE3wcDmBk8r09UOO4P7WVHezCAgBUisrYbSUagLpLnxDl6BTo6k5p0mjXmsah
g0L993eDR6l2YVkh8ndTiY6kxHal5EKsQV34k9HqLyJKt0zDV8B7SAIzmwWMyEDXGXqX5pYQeoTG
6yymMRhFo7ymmtsRMY1Roviyr23zWQU5vzCi6gbh2RiHv6eGwk66/+vF5dNxQ9E6oRJy0+Kb7dAJ
VUzaQpLFQ4Vqwecxcyw/duSWtODKvBfWMahkHoAlEFiS+j8OJVFvDuYNlLddOvKp9EI5885p2lun
F7IJUs1rxL6uZfgxWbQhgjLthveeaI0f9+e8/kOIFnmQYJfc9DXdZoiHnhv6AY2GcFe5VRK0+Nok
PoWyEAZjpx26uJ4DPdHnXZFMuq+Hpv3z/q+43dasBkodvxmbdK2Ww/XnajSVVddDjRGuWqPvzO9B
KMq1ER22io0TtDphNtrC7mNj3yDV6qow4yGylHMGBIAbKWpSw08qI0S3C/TECVkBXRyrWFVS3wkH
Kz4UVtQ+oIG8aaC88kgAdmS+FEYh/qGJejlvhvMyYWHkNLZdDGy7qu2PKTpv74qoHv5LFSM50Xoy
X+e8nfHgRuZ6nymdicGtjNHouv8RboPDyx+jX/6YWlNJniWMEb1Uy9fYclD0GrXZeWrSegzyWXMR
HIJC5rnRS40u2MaFs/phqIbqnED0ExE3uhy/6WqjH1C+e0DRGwUGkwj/NzL6DfMGQr88q71381CF
B7T8FoE7xcOTylTKjVvg9iJfoOZEQ9AKHfMmOktNNmNk99FDZjniVFj2rAQS88R+Y5zbsJM/mzR+
wS3SWrn+9pVwvFgZ8USD6g2Zy0nBZVpVf5AWHneIoikf7n/etTO2+IlQWvZMXuWrmkWMUhoWpRO3
W1Eru26qp2Mrh95HasTb4F2sDbXw8gDPMD3y+8svWbpDVLojd0pqKYkf0dTbRa5EoK9EnGMjel8d
C0wmSMHFv+W3GOMfV4eTWmVRlljsijTuIAMDirQ6dQJbZm2121aHWugBLoVrmihXt1SZASCYFsP4
IVfjD4jJmJ8LexzeVUXh/XP/Y61twgUP7Sx4HZty/OUKdqHSyNJOYW+Zw7g361A5OFlebETm7tow
CzsGKCnBBDWRy2GMIrKqcJzDs5f0U3JwElMVzzOk9OhFWFr/NWmzXAsKR9J9HupGfE9g7qRHFPXK
LIgrr7ICHog5AcPnpZ+KecIAOxqoFfuNmNUfU8vT6dfhVHWIA7VJhu+LyM1jS2Qhd4OcqVx2sR39
SswUQB5vES40sZFMaVC1uTPsRKfAcZSOlcSBTrHlVwnRntTAsqYX7Imm0KdClE/vm7BiO6voYYpg
9PSSnDFtHecUuWpjBkMc2yVPam4c0NwoGqTtervdDWKavD05fzbgxQCW6FnVpfs51bKpeJo7TyBU
jSLmfjZTq9h1eGSdcqcswIc4dZyeZGYb3+wcMwA/LPso3GfTUMijk49Kt9dEhWJnjbmj+0S4P5+i
CK1Of9F+eWcoFZjoeVT6L62bL+5zRtv+IL314r2i1tmz3ogGlaWxQDgHOqTo9wIMObpPYYI6ZIuk
QeV3ahd9JGFCfyKOEr31O92DlV6W2ox4VNdSN0sUs/pO7T9JNx6KlXMAGmhpmqqaRQX0KnYJE9rB
Ovo3eMmP+SPvuiX9PALyIak2xxvn+7a7QS68GMPwVCO74S0/5o/zHbZtZURlmzx4dpTs6SdM+PQl
cldIVexRGNiVRY6WoBNvDXybRYCcoQKx1NKwML2+WHq96o3WceMHU82yLynOC19HbUzRYdddcZ6K
jLdY1JG9Md+VVxg3NosizaLHDlXncr6uEYc93spUeeOqe++yKCdU59+PpisfU8/8j7amcmyngUJ8
1TcbF/dKz5RyHix6iEHACtAFuRzds6RmFqJPHpARLT30tYb6iC8TdakeK9xT15pD9YA6pN75CJIU
38AZ9S+94ZFMItea+ZPWGsck7sfT/ftwZctRqVgaTS7v1w2AGi/CQiatCmqqsmPk9zzyx7SfdhNN
sY3dvfbdDR5ke8kCeFauNlyC/Jou0zZGiSixoZTKPsi94qdqRJWf9p63p2e81Zlfmx5XsInXJip8
kOcvlz1O5yIfXYiKMPf1AxeIdsbDWXlKFW1L8HttKGgoJJFk54tmwuVQmQB+RoDFttZot1r0fnZD
qw2HKSvn4/2PthLhkA/TSV7kSxfrl8uhwtFzAadgh9qkc2jg2+tFT2NfDYK2eyqOCdSwLWfUlSFp
Ry79SJV6EwXjyyEjXFpw3HMjXMbqeI/HgPWJ/lN08LCVpLQ2KRsHZmWzLE1emhcQsm5LW1VqjFQw
kMhO8Lo/OP30sWzz6hu4bDuQXJO+Nc4YF99f19VBYeSTwCy4o+tAOQcO7tiTR+6YNH3QDrr9XplL
kuepywN0l0Uw1fVfmzfyFTWbWjUaVijF21fRuY2EoTvYxHSTVSGUGFGSdIKQA+FszG7tEy7RCDEq
OSkwuMtPqEVdhdKbVM5GJ/H9sXn6jbRyd4uO3LFKcmV/fzVXYiCK4lB6FiQxdeCr8cIsLFJHTMq5
zdr6m+OWfeDihbyxUZY/5RL8tjCRqbzTTaMqdn3slGSQqZO5yjnvSv04zn0ZVLJ0g65qrb8/djCh
4OfYbEpS+qsTPk+z1+ceQ5l6VD2PCoSPwvD+SdPG3ePtuaXqtPa9/hjumlCagmG26Q+Tu8de4sex
pR1noxQ7K871Pei0rXL92koCRuNxtCj+O9fSTsKIu9kJJ+88m3L0EaarHtAtNYN+UMQGVndtqIV9
DNl50cG/Lk7NNTQODeHLczdny1yq+mTWE6vYwya/vwt/N7KuNgg7ZAGg0d+9rcN0LWcrc2I84Uq9
PNlIjfeACtLx7NK8f57UkLhuzFov2+eelf5ozb4d/ZHSM0ClfuZEmsbsypMoDdS8c5Jn+6OaeFJ8
QrfXFHsTHxk10Gn/NLuikqr1gmmafnTLzPqamqIaAwtszmOcl/ZHp5LWV9RQid1tW+bGO4pyTnjg
ma9+1LlRIKo5uOI5JBeK3lwCz9mH94GzVzIBLAsmXYuTnQOGXfVHJXQ9vzaByPvI/Av3rZODUPew
WKNvCWYls59bo2qe3bZUxyBM1OGfTE/H/ogQjvWFehyPFBkKKvlGjHidqWhR5g9ON4M9mJ30V0Hp
nM7R/Y+xEnNShuDvJX/lIVn2xR8xp7Tt1E5qFJ1jPbMf8zELd7OG0vrSICL5IGlWAIn8zKH4bpzd
lR1H0RXmEAR7pGaur4lOI4BSceLFD8OqDiP/xS6PO+o9szW93p/kWr0FwvvSZENJk/GWZ+aPWYpa
EeDMDOWsYN53msltoYgp2Ux8zQ5U8lnxebzGoI1t871ZGt/Rvmk+3P8Rt/PFzAV8Ou0Jk6bMdeGv
wAmxt0ogiYWovcAGxhuErSM/GSKTGzfw7T2/iPcsTT7ElSFLXV2LRWGWTmTTqh5pDJ2IbpVTnjX9
r/sTWhvFRZzJZYiVKoslwfDUJeE7po7aUzWP5hkVW30L86Xd3rpoQaHMA/jEXgCyV4GOmBq0iMBZ
gdZz+w8aEJfv2TBJO0BGLh8CINaU0FHGEO/JZsVn3AXkcU6gxSZSs79DXk3+S8fWA6ysxp9mbARO
I9v58/3F+I3euLzUKLPSckKFj+D2pr5JuSbX3XKMHxCw7h4qajUzrg1x8WtQ3OhEWoHQoA418Gku
o4G8t5CfCpmN+zpVnJ01OOphcHr7/RDb8nz/p61sPLo1SHPQrqHHYV3thriXyYQvDELqbjcccRhs
T1aIvU1pa/nu74eCNQDkVydfRqjs8py5iksbLEdWRSi9ulPzHs+Fsgn3uZFtysitbD/g6DAxeEbA
cl43+EvCAhBxxKMRpO/vAyXUwq8oM2bH0OjH7zb6i3XQk7xGfmOF/XvgL8Pgg/YR323KGuJJREhf
TGY3mEDCqPbsJunpbzUQL9yXXcgyPjKscjrEkSoo7SlVk/nNYHSfcG9MvrptMca+QZv3NOtTmu/S
KNSW0ks1ffMswLg71er7l3rBYu8MWyKq3ikaqqhFMaFTpkVWbUGeUo3vgh4M5d+8slp/4A35NY1V
7PoCYX2bhsScNoGOd0hINbpKPjax9LbwOys7ZIFUkmFTjaYltPz7P65HhY5X1sXoqhRuMgT6JMu9
Dmz7w2RUW9CdZbNdHZOlCY8rAh0HrEGuNmPv5ZYReqR/sky/ab0RH6ViicAtjHanu5364sGG2OFG
r/pJKeaN/XmbTsAHpOBAuw8xHhqYlxPVQBy4fU5huDUydVe0nthBQ26CyPMwFoYXAqyx2ZLmWZuy
QYS/uLcifHh9KKLRKTIFefCHSU3dfUv/5SzsbsHS9WP4WobhDCglLMJjXFfUFZq+BSJ8/1yu3aEL
aWmJk+k3UAO9nDhSOePshXqI6rXI2HdeXpxpA4XerxnnBu0/j0JT7w80Ps4C1GRywtyJR1HSRlf2
bWnqL2OWul90WVq/zLEakVN0Bor3clS2kAtry0UzAug+taGVukxjguJy2vBc2NJtQE6AJ0OkOiEG
rCle2b5IEt2BuyOn9lTbUax+1pLOdDeWbOV6AUvNTgUuA65avQoZykQlM8pawhPDm4NRt/MXsxT1
X1MySJDYjjAGFqbqdUYmsszp0GtXznOdqOPOUrz4dYpQBA2quWr1A/ra9af7e2HlOWXzO5CTINPc
VkWinBgz60R4NjJcP3etUtvHrhhmbw9Ox/vo0tz/fH/ElesFuCr7f0HfQIu62nydFgI976Lw3HIh
NgTVe2FQL5jyrNionf2ux15dL8TyKIohY7o0m64eICtrwiyZhXIeJ1t5NmMvd3ySUakGST1Nb2w4
iXEAWCQQyHVZzOcs1ZK3kdpNuVPKuv2ORr/R+LDtvJ+hjX60byq29mxlo/WCP8g0+p3WpFogNXVC
+LJQ1O7QDkppPcx6TdXM6aig/9Q69FwCPRonYoCwjjzcDKb2tR8TvEz1eQqBvWV6/dlKOoqqJElx
gZkKqeR+GJoBCELYizfaLUgl6ZNifho0SXOprb3yRaFTevaoZ5GwCMX0XolK1EfMyzRtZw6mXT1z
fU/iA50qUNZunxZyF2o5uO/BbOQHk5BbCdzSy6DhFqXSnpKsRMfeLRst3il6a2Kvhqvi0YOOmn8g
9AfQo1czWhGt601WoBq1I4Kk19Ue9+u6f9+ooi2onjo0T+Nc/dzDJfnYI+vU+kqsDM9J3tQRojNc
yYGcQDdWhed+NAwSKoDbg/POAAv2xdW6ygU4g+j0LqmcxjzEdE3Buct0krtSyqnxi3ag2YW5ZdQG
gnUZfBnhyOQ3ZRi7Oze2Xe6jIsz7HXY0ab+DDaHmCLJID4LJVOXwTvRIUX0nq8t/YUrgy4Skavrl
/ma/fWLw/ITi7sJ0Qz71OmcfWmG59P6ss0oxeS8UPfknR535oBYDipKTNR2wJ9iKu1YSnMVplF1P
Hgen+PqNiQXJjGW19nlGXQyVJLMx0bkyq9miJwnA37eNNvqZtwZeZ1QnXT6JHrdz/ghhKes2luD2
vF/+mOVq/SOcQIaIj6M4sPuzItqV2BHuK7vR95O66ai3sto4KkLXpq5Fi/maaOnYBQdr1M2zxs0Z
AO9XH3qrigvcK6V3kByUZ2GgLnb/G69MEFwpQQyXzNIwWa7YPyYIM08kfTEY54Fr8xjaarND2gBu
xrilNL8yEok5UAH+YpbX8q+JsFEpT7GQ6cFu7xphpa9CjdXHprfif+5P6uZd+K2qB1DHWmBsvA9X
k0LDrB70yDvXuvIqWdYHbew+eV2ChqA0oq1HYW04DH/YDEvp4abtq5VmBSwpxeIUj5q9jIUZEExo
gZeGRmAWcst+82Yll87akpkQd4KIvBZ5xSkktkJVgtELneJzOIgQfJWCxWldSmVLfuImhlkGo2CH
JAKv0U2hFYPAyMphrJ+tLEnCUwmOyAryUi/2jW53fSDnBr+9AXeOiFsyzt93vSw3FJzWFph47zcL
0uLhvfqeUqcdga2pc3ZpWz9Hs+nkxwG0aUNsn5ePNVfoRmTxW9vn4vVl2oQzBhr7ZJw3KZnJ7V0A
7PHOceba3anRulzuDHpoEIOhKQyAqvAMKbXEggPn9aWx08QQ/ujKUT8Lp4e8HLtZ9LlO4hF8Q91l
HdT6XGzVvG5CO34mBRjauiBkqfVfHV/FlTw/CkawDTDGTzqqzT+dwfhrBfJlFKQPoYoB/STqvjxP
ng5bDZ8N/F7LZvpWF7MNxmqmxx+hkPT5/tldm9FCEwPSR/nh5jBVhjeGkn7GGbWTaU9M3D8mdaLv
7o+ydoQQOvHg2ywyQ9dHiOiuKEhW2NXpmAUZXjhH6qu1H3rUVO8PtXaASOrBhUBb4SW9iuPsscNx
EQD7udNKNfIdazD+qXm3P/R9EX7NQSXE2B1FLaFrOIHgs2mbzBsZwNoBAqiH8thC42fSlx9Qw9QK
o6zZPc/gAxc7UMoGkMG6IaWQWyrqGTPSrXmvfEhKaZxaUgJzUfy+HHNG1JzQXLfPpDTuriyL5mQg
+n++v7q/IZdXB5UMiziFy4kL8bqtZraaq6QqZm8RBKu621WyG9s98UX6sUBQQOxTEll3p3VNJ7CO
spHwxHMrb19QMAVCIxOragIcUBTrW4sx0ksfYoTiAxGPokDVpJjfecjixO9CJ67+EZUllEfZI4wV
zJ4T/RhMsyDGVkp5QG7X6wLVwh7MDBVMtnr8KzC76jQjP9djFX4RpZP+cPss+4gLtuHuUPaZ3ZNu
4hMUjG0zfFOdGYzJZI7jf6Mwqy10+8qmXwSQgX4sgg7UDC6/iDoOrpONGJc5btseNTXqDuVgKIdK
ZOXh/me5CWaoh9Ca45VH1ZCH8WqoMp/j1lYw4Z6JtQPAIJ7fmXG6gxQij5ZekDIhI7a/P+ht4XIZ
lYolvU768TcoDEq4WW0hm3hGokc5kJeXpAP0bz5WmqY9JISSUVDS03uehsZ6L7useFYoaLwXdpae
7cGDQyJM3f7mIccbb+RzK8fBYtXRq4HGz6+7ugZ4uCyZ1tQCdMWu/gsVS36Yo6n5f9addAKOir4Q
ta9GSY3OEUnjemelQqMuRSCoCsI8NtsnB0JDf06VrvqvSTMExe+v/cotRyiyPBAkBAt5+nJvtXre
1m06hGeAybR6POHt5OSFwWyn5X5MK/VBTLm3F1o0vWLU+9coWL485QeCSza4ebPf8OWdM5T1PYJL
qz/XwksCJc2LU972NWpWWv7UekW/7/pRP9S5pW90KdZmDyCPfoxHSAYh8nL2s2anudYkRICu235Z
5BzeW0alsvQOan1aV+4aLe98EsgxmBx1Ex29cr9jCclztojC8AuWk/9HFM98Zzcs8/BsLuxd5PK6
8iV181TbiV7qL5PUlZIMsW1+pnKM2XiZ829jxeYjiI5RQzRZGtNJ0Mj8FoYmQUppJtHLBDu63tgm
a1eQB+d84fX/FgW6/KFzm2FwPRC6lknbfJv01AEskM7k4aMRjRuP/MqRA+sGuZ2u45LDXh0GJ5om
pY1IA3RQrXRKhfXLntT+3/s7f2XtyZ8ACADTpVhzvfZlrOWqolQ8QJm0TyhvaZ/jWYiDGpqKGojm
r+lfEHvphy2IDhR3b6L/zBBtPbaxdx6zMjx2CImne6fo22IjM7yVu2AgMKaGDniL1sRvm84/NpXU
keIIUwKXUhO4ZuTabLvUIHrjG55aSvXRC+fhrdNNxHF5CMR3PU9MHFw8k9qzUyb1Q+rUyfD3G+ji
R+mXGwhfTweny8bFLLOdD2jFhx90DIP3jRrK4P6Hva1ELAsAWoGXDDQUwcXlWI1ROm1Vq+55MsP+
OMbgnhLIub5TefWp4LYJIFoYPkcmwZl0okjVl3m2sYlXTgwXm0mVf6mK8LBd/og6bWSm1B0RPs/t
s2kr8NHaKnxAtXfLzW9tqIVtRocSHeKbML/sZTtbBTurMkX0qxNDv8eqXHxx7OrT/aVdOZlsXLD6
C4GcG/sqPNAsKmkJ2LlzZ3Xmvgij6lV2sbOhJbNyMhljAUSCXb4tD0uXxqXVEvUiRSW/qLFITyN+
TS8JSx0Fmdfbb/entfIMLBQkNLFRG0M/8erCEWkhnEgt3XPVAVP2nbFJvuWTk07/xFoB5MqsvPi7
bPP+dcqh6AYDGqpbB2Rt1y6kWBx9EAJAl+/qRyDa7HRNOTpnlD/Hb/TmwmOLOXHnu4NRpn5IChD7
kPlKSUOibR/BCMiH2cXqZOP83OAxSDSW0hLv8dKlur5+ZxmifdWr1tmLKX9GvWv4mjVm+1RD5bio
c/Fh7qUSWEgJbTzHv9/bq6QAtgRndtE3QSHw6tA4WO44Y9TYZ9epHbk3p848NHikur4+6MbwhMhl
3foGYhCnyjPCT7Fwwk+p58h3c5eFW0d4JRjGq2ZBJHOJLOTGyyMckmLFeR5aZ71oO4yO+D7+CPFh
ZyOLctDqtt67RSu/39+MK2cMiUQHJUGAwbcEaS50QPJNYZ+L3v7WyKZ8hIsQb1RmVq4MFKXBPMOJ
xnLougdKWplD8GZqIsHivlCnBt3wuZ/f8Kuzm/39Ga0OBkiD7gsAb4xWrtYxjRaH7Zl6dFpU5xLp
lofFIHbndaP599E6FWhwmrS0l37P1Sdr1cIOc3uyzlRxQGcUtTjMqpVtnJDVfUrQCpucZxGRwquo
eVILYwzn1DpLc2qyvauWBco/RZ6+ho2WiqCRWvrUJ1WaBThCxu/6GmiTX04jjsilWqDI/PcrDN17
8Rule37T0vacquvyOWOn6lX8OFBYqvwR3l22UwfX7DeetrUdCnsFeAWAt9vSIrVKc5JuZ58V2nuB
oJcU4AOcb6REa7sG0i2AW4jFPKVXn9LEZWgoK0ahjQ9Zz7DGIDOb+QD6pv8/lg+COu/ZgotC6vJy
gyJlWFt1yVDwATI/98bp7KWTtwujVtsYam3t2JrcoL9B09dRZ5y0iqwhiJ5VRykeBsYD6ThtWbat
PCborSzFP/oDODRelww8SiUufHCOXFJ4PwRW2mEQSiFGX9ozUsca0NQfxEg2GkeFzDHrrspsZ5gj
Ra37W/P2MeeXLOC+RUaWaPtqbbuIjrmbaNbZAUT1PGTZALJS2NGASbRTPOmz0Lfyh7UhF/jTchKW
+tLVzrFBrCYRIeJZh6l2gre0KMJAuTpEWIA9TEa/Vc293aqUB4Cl81F/2zJcPd0U0YfCcBPnDIFg
2KVFGx2oJ1n7sgVReH85V4eiIIFw3FI8vu4uG5NqgJC07HOu2AWsaRXPNiRLD02XqhsU0WWZLh9j
ZkXPh2jaIYa9FpIgAqPRjKHa2ahbZ6+G03CYxfBdSyZzn6UOJdHYDZHOajBomNNt0N1Ch7sZn/xv
4ffbNmjuy1OppoYSA/9xzhPORGAgovYjjlnaozqEeAE32niURlv1fobzUuIbZTy+Q7ZmC6uwtuDc
dVTDgKzcpokDVLnUMiPnrHZacdAhVwSmMecnTadff//brtTBFnAhX5e3ZeGoLr/lz8ytAmEM59s+
A7pGQBUBMP2/PI1nkhZX+ZSDYDgqVuF9bNvJPk9Tid19D03zSebq+Ni6RnPskyF9dfps+nX/p5mO
fvs12N4IyCAniPDw9Tk2U5epg/k8h1nkDd8Jv2rzw2jlmhIYiuE0B1PaKJg5iJbpT7B6BEjpWZln
f1FY0w5TjIFn7ZdWg1xXkoEGtD/UtVJ29ZOVmVb2QsTfJfum4I/3h3aqEn9wsuYXWDa3+jmXtogO
jQaC9UmoZao/NR7d3U9WQkbg9xi7uw96NUTAhWa1kv/GudeVgd2Z6MYpljdjp2MbUfod0E8z7gZj
7o2j4hiFdhKuJozAq0PbDND37sNfDjZbBYiDCTG2gE52lD53w9giUQo9fdoNaMbzHJlV/z234zQ7
gMgHwxUXCNMFkYK+SFC6fSF2xLf0JDrkdef3caoPFO4Vr8v9rk2bh35OxtBP4CRMPjL+CNghh6S/
uElFB6XtGsRnsmzWikA3ko7YE3i0C9JoGt5aqxrsINHjPt6pTc//2SZh/IJ0XtM/ZEmjhacobFR9
j4sduO0u8sbuS9YbhW7vHIrjznc5tlp0KM3OCfe1AbB7P7nJjDUEGFqZfwWe4dZPU5po5eOYWnN1
aHNSgrexKiY1AN5uD0E56Wa1T8oegagK2c/2g5rXSo7OqJy/tY1VmjuYHvlHgQq98oZvd/UuqjJD
3cGqL63x3MlOq4Xf25FqPuczXjVBYxrT08KNAk0xCOvN6XUrfNHsjmo3CnfNV8tuhmyHvDDgMU3E
oLBgVuuqj1Iaqr/ojqgDhleh/gVaf/xTM3qPiEufpqf/kXZezXEj6Zr+KxN9jznwZuPMXACoKha9
KK8bBEVJ8EDCJNyv3wfs3h0VyGBtn42JnggFJSaQSPOZ15QNZM2DLVg+DxBwy0daHE7jU63PEx95
GO3LHOlKdwdZa9L8VsOl+5o+j3FrDfYyohZlZj8k8qXiUxIXxXyg3jxeoxtVl/cLV0KyS2NLz/xs
yOfO7y17usQkZ4j241IPn5CC0b1w1pXxQYss60pVc+WTN/M/NIvnmTs4dcpAzkn0tSats3y1jfIh
HPt5QRHB0yrH82XqJEsAzaR+LOnlxoFpCuO+pcgxXNnI7yFoOPOOvlFKYw6E0WC9lXC+fHTGqn/s
O1fqoVdmdC5U8DryKo/a0jjkSmrIi3SQ1U+oVmIMK8zCv5eezBs/96zW8AXp6H7p7fQxRTbkW+ng
Y+vbaoGEVqyM3se0S1SNvleuST8e5PROEQqxYJaJtPM9i+acLxs71fYmwE5vj8whni8KaXg4RRE9
1mRwNHK8tKyOPR7l80VulCLiIc30JsPx9Uc/uloTapqYPsp4tpMQhx733kY/rhpCu50M592kRaUZ
GGkkrT3ddegKrSmSnuxMaupno0NY71gUdlxftTAiIiVo7d6ZQwPaNMC+xAJpVYkVj9iaDvn12CVe
hCTGaBH5ScNQHhxTlM4V9bb+Y9nT53t057zA0LOTUXKjtZlmf5qyOb8gWAVOn9ZJB1K3Kaaxv5ry
2IjuHD1N25vMEk4doDDpXdEp77NdrHjzjfDU6fuQLdTAIA5gOpBpjflOJHmv3i/INHkchWjDcJIW
5pNGCyQP4Kt606XhduZwoBHZXU8UAmy/wEkr9mt0X1CRBMrd36fZBJIyGhocERdIIn5kaAPIszar
Po94NUJ4MOUyQi+nNncvRVfcKui6RxdDJPJhJ6koxSy6craQf0vrB1FXGrjjmRlrrKV53zV5PX7S
EhkVu5jj5W6RfeZAd1HUb7ZwmzsEdXsTectO1eB21z2sVspSs4+69eL4bt879w7CaCZ8H5TJrjWB
ysY7GHz9l6VV2B9G7LY3rc3a3ifcB4BF29wNVBueToAaeDMHtoH7Vlghazh/xv4qn/exAZztql60
FB+YeErrz4nS9drBhKH+PpFz5ez5tq53y2U/ywC3s+FORHU8BWACx/FGzA5QNFRhnD400nbJkYpA
AdAv0rkrfbNRkyJw6mJo9kWu2/FeVITTXHGaLHaGjiA+AYlW760Sd7MgjQfQX0OuW0/SnHrNr6Re
IABPFudTyGPxztiG+c5c1A8TyJfvmiLTn47TGvdFiXYMdMYq+5F27fhDzR07C8UQd44/wixQw1HO
5nsq5RnIVG1RIcmw/j5zIXdl6Ml6/uppTfR+sKfuqp6q+dfk2hNd42KWHwfybs6Jaup7H/fD5vOo
LwWmuYWytPui1KqPjtGJryLS0vfUkhMMb/JC7FC+1DDESAf3m5VTM8bgtkrzsEK655ft0he4jNRk
qI+arOokHIdEvatdJW+O6Dunt4t0RzvIQZRHfj/gMxcgKJV8RHhbOCQlrOogU51SHHvgn1lI39ue
r/vatj4nQIIizCGko/qIeE+/RpeODUpaGEe5kAlvWgSQTd9qLVSGC9uKr82iErkPqyVBp33u2zAa
Os4zK3cWSsF93/HJgAe+K+m30OXs42kJlCpLnxYRLeaOpAIvIbM3u29DXGvi8zS55Sd6i6MCFalG
lKeyEk5anJUU5yhnkRxdnCZqzg3D+zYOs3gycbExdxxFpfp1HqbG2kdtpOHVkMyquesbUd3qTtl+
NVDf45If9f5GKq3+hXpCvwSW0cnJNwbyF7/W+X0HUc+pHTbdBOzF74tFuJcOXGkDblg3tH7eFimy
EMi+IWpu19W7cYkni9J3Wcgg6tToSCjpfLFJ9vKAElv0wa0Qsg3cuenae0JInfulSAWsXS/z6nBW
lOWpcgbV8muJyUrYAlEgd3Ts2bicet3NQrj6s7ablGJSD/pgtRed1jtWqNTZkFwXurM8tEPdmAc8
JFnjwJ6mT20BnjKQve7IIHG9vOCLNCTceQs0FyiShVke8YK4xchtmS8s1EPJ+eNo+djHCW/pgat9
KOt01ALTHtFOnGajVBI4udFi/6j6rmk/vx32viyFgjVZ62PIfK76rJvkdRjYDWaSa8fSKc1jrmRy
DHs1B8xozKRAfqxG8VWHJPR1Jh2tOZOAvZJ6IBOFQBZRJgi1bRIPW1wtuNG0o1d4a5AWp/ewgUtf
2Nk5bZJXhgK8SK0XhXS6YdtcjwO5LJSesxjh6jGMiaMCJ4q6i7kXf1vxhxdCEJ+ijqlRXd5msLWh
xnUyNtax6gxrF6Gtvo/HMn739pd7pQawCqpRuNWpUr3o7NZ9KVVZj9YRDLGy+BBhxKeJM+m9EY3t
3kY6+OntAV+bQYCtpG8QxSFUb7LVwWzrciw8AJnElTtt6PXrsXJQ8iryc7qir6zKVdAdPgfWBbhY
beqp0wBRENtBk6On1prdgqb0LhJzVF30kdIdUONz8Tnqx4q7UWjJOSeOl1O7tifWFUllAO2GzZuW
eZdWcV0DCO1jc++oaXSlF2BrTW9QQ8T05jM1XdLfV3JPTJCpBqKEAmhusw1LwvxlcHUdicFEeRQI
HEZ4N/AUvr20RhG0rVTzoK+GYQjs0lUXP++67rqJDBVcVoUL4G6Ood3iYoI5NM+duY96hweSn9Hj
yHwzVocmbFXuVK4Ko8aKqFG9x9loF/TZVomqsHDyGENbU+8/m/GgTJ/HqtHzQJiV9WVQc5ODSklz
gM2LsBFujgjaVFTFMxzYSxg1S9sL4qYBURmSAZEqu1z3+uiS3xItV8JcT3oie60NE0FnJkcEd3Tv
InAn80PXOG66U4ZSuIepKZL7Vqiz+a3VjMnAyEpHJ52AUosDQcEPRZiECy4OC+Eppa9CUIsOdtyO
JEeR1j14Xlev+tKrW9ZtVmpyugBqoSPwkVYTbZamVOxAVftIhmZqIKjpZqqiHSgjT3k4KLFl71Nv
0qqQIKiSCLXYTX3RTA4hd6zrmbgdbA0hD9gMTfbRQWdO8V00VtMreMuN2DnCFIgOYROONZcB/eOj
SQp/t0xg7IPM7g0ZCJktSxAbKMj7dge+gZrPrN5PpTsUN8C5rfeL5WV1kHiwVndDEmvlTvPiGrtv
hN8BldMcMC/EUC+P07RonyKUfbiKSyHia0Vzusqnv8XdY5Z1ia5KWqbtARxfcy+9FbqFIknpESfp
0/oXUWLc6VjhwPGk2J34c6QsLl3AWCi7fmjTPnCQjKJWIa2sCyrhde8Uwy25GbjH+r3SN8xBkNez
8aESdiFjv/Tssff7XBbNbRmlTfsrW9rqs62mNumDZc7uVaq58TUyothGkkvlMgC5E102bY7Nq1cp
LgqUalF31+Wod9bFrNgkLlC1y09eVTQ2NA7dYh8AAvg8jNK+FGLSvUM3axnk6jKeL/vCamtfpFY0
HMYy05awt93ii0xh/SFEOJiJX0y58V5awvtKmpO9n7xGv4ppRCqBTKyyuBYuKFm/rSvFu4AhL28K
c4ZuOeaLk10gl99FQZfTKNj3RUbgUAJGrkM8N6Xw2aoqekuN7t7mCZpGgJIrtMS6Jq5EYA9l/Wia
uOWxBQvvyYzLZGTfLMLcEWyp9CPjGHoKugTaEugQYSxUE+vhQaqVmV+rBRIN8Bjn6LNZlkuJCr+b
fiFGdIrALqzlg0dZ/NewNOqya+Ji+pAvk5AHBbp5jyy5sf7ObErzfd4O9kO89CtjQ3V6CkGVVd2K
oWhqGp+W8YMUYFFu5tGT78cKZVd/gOKs7go3bXJoPLPjHCJXppR7Sqwp9jVYjZ9KYYsZhgtAQX8w
SqPEVMCaH5C8a6ogocao+wY2BuXRE1V7SLvS84IeRe46UGcvVgNC+LK6mlKAauhuqSkfS/YQjxdP
GrWfKEa0S3MReb6q2E2+J6MzyO5wk+ajKtbeGBNJd0OLpiupDzILaDxMJYxgQUvbqfvxw5C2Li1O
T+8+ZG3t6CGwAtsONIvsi85TgXMzplFf4i429YPVxFMYZYNAfowuThL0cace89aYhl3ZtooM8hl0
03HSY9wItCHK7sm57W+lLpP2zBXxsquCqB/ceirVQLm4JU4Lp4UGyxxhFuO4rCUUWsFdqA+xd64+
u/6a04o0wwDY4tKj9v5CCkZzKpKSJjOPIGNl5o9W1915VVa17Oex+klXvbqbu8o65Anior5nZ8Je
OaQ60olG9vXtgONlFAB4FjFTFck/QtPtO7sLBtMONZAjFkf1tReRnyq6Li+p+znvKPFl6Ch60nfN
Mj+8PfJrAQCQuWfEySudub5oOt3pOuPYtbr7bpKTRo4xl3tTutXtqEXKmZ7Zq2+6ekAD00JFdBta
mQnqhqNojOMa6vm119eh2xjpvojqb5FX2l9IkUpqle2wf/tFX8Z0SKcT0K1Ac6g22wBcyQZIiYat
H+0iXpDAsmQ46blLVUudzwz1MsRhKMpXCKDB28Cu8HQFU9rIs8yKjSNwhyUsyi6+6TnM7hDnzva5
QctzsB07ePv9Xtk2q9Uk0Sp1fSD768T/1m8Y7Lmr5ZKpx95smqMnoydrVs/ZF7yyWqChMH3YMOK+
tO3jiiGpUwT21eOk9XYTuHIsv2Oz29+g9e41u85NrTOM1lc+G6sF6g7/gSHaYlpTWyKAHhvLcc45
QVUrSZFRqtK9VNzyDGLlZY9sNW4GqeERB1Ps3Xw2rBf1obakdsQbZNktra1/X6XFDnDazMsWRYaA
/K5FfECS5SOfeuZEemVukYmyUb9A9QF8xWb4NMkLp6BdcxxQgdu1AxDe3M4iwtIlC+Ro/g82BLiU
NQx/FtzY4nPKnE5Y2avLcdBbNRBLXiMDmQ5HyxqKMyCwl+J4gAdYnCv0hgnmWD9dnK1lj5UlbfVY
RjU7W1Wc7nGVr298bUzaJ6/AKwdhLKMSfpZ5ShaQ8k09TNFWu5V9k0N1dNQBm+TJq/52csmjkVUi
HLi22LfTYDZ9Z0tiL6RJU+uhNYz5uzZMWR6OrjCfhEbh5MxOfeV44KQHF4XwGQ4n285gU8Dys50c
UgZoi+OgdlM4LwaGjJaQl6v5YSChrb59OrzcRlQ2VxLZmudZKOWdfoDaqybNWhbjaEV1v9PGip7S
SJvBQxTw7w/FSCCLqbbgZLw94cFR2mlUcKNolRXRXRtlcUAtxp53uUQo4Mxkvjz2OPKgvpGtczDB
Szt9MXTVMYJTXP24DODpqR3aN0tvWmeOhpefDBQbGFQ4aACtALOdjpJhytkUTawia6SmN61FjJvq
pX1tzdCJB1UVwWwU2uPb3+y1V4PwB4YQ0y60ZjeDoiMZOWaqqkcMAsurzmzyY+3Jc6Jxr70auxOM
IhWWFdh1+mouNBrdxDXyCInIvdOBOdBk67v7PI/ND03jqZE/JyBVz8QBrw3LIQdAhxXiYOlxOmzP
0ZMuqVSPmiHUd0qaIVhTWOl+oAlmBloOPYHoIBuaM+O+gqaBlMKEshkQJ2PRnA7MQtLNAR7TkfK1
s1JgWjqzResun1HUB1PTjK0VhR0h6F6kE7JgWl+WYV51zjk7l5d7kieBnEN/fvWi3943Sg//RCsb
ItB5yfcRBe2jrnbWTmu6cxiiV4ZCqIQq3RoZvLzaKqfv03Jtz5iNuI1St7/NtR7FkkrRd3930T5f
KTYILMwDuVpOpxe6WVd3GJkcdfoCTahEFv0wqy61Mzvy5eaAdLtayK6gFg6bzbLVp6RIS4xdjtaU
1ddg/atwHnT1zFn2SrRKMAARElIbCNbt21DLrBRLmOrRnrgIYNNAr9lPc5bpezdrxBBYvcy+z1TQ
aCV3VX5ucz7DKTdZCtY6a3VQ5xx4sUYgZ5gytmeNqI4ypN8hlwx7Ja/I+ek8FoKMdh5VH0i6/oCA
BW1yeKLmExpx3hfPFsaTmk/jlwhbdKx56LXeyoaSfTAlq5z4SPfyW26M+vCoa5J6Ukv73lclMNqj
gcDBnUFC9JgnrvVV6GnShBitK13gdI781lrZcmV0ea+gXQfHIxQzFZszm/WVkAjQ7nphrULGL+xv
rMytuxyw39HA2IBa24Q4uRLT9yXVDuCZyYu3F+92m0AJc9cGgcpHX+Ff689/i6G70tAr14acJ4ek
pXFGp95UChEoZSKOZ4bS+V2/f9lnfi3QYACEoNQ5dE7HQlCsdClKTpxDGR2/joLebaE4k3675ADp
A6+d+isUFzArUOI0+Qp6cpSXcMdQ0+tpeetBNtZt/SUzo9m5bYAABy1Y5Mcpwgz+R2sV3rU69p06
+W6T2DaFotFCwHCwtDxEuMJK7rpksuiSt0LWwbR6agVxYUcx9HJH/brM3oJ7Iaqh/X4qVJRRddG0
U6h0dtEFysq28vEXg1KtLm0TX8hJnT5bip6Aki1tXqgvXTcOk2wU1f04jt3emvphvjWjksJFh7Sr
d2GOXmrcN3qccZ3GQ47GCUGpOFLSS+NDTT3EvgCXM+PW51Lm/fj2F9jeQHwA7gGNXgzutC/pkUiq
FAr7QB5TV7gIPqCudjCiSBZXA9324YIqo/7Fq5MpPscEfnEHMfSKRF+p7URIgMNOvz1mKbqpKPZw
NNw2zgM3EbgoJWMdf1Pr3BmCBMcQ5dLuUZQ+ar2ifWJ3omheFgvo+L89CwRqbC2VVg5Q1nUL/rbk
HZmBgqfafuy6aAhrJBT8TMvsJ88EwWCLUgSm08VnDu/nF9wsfto5IOPAyIHt3iJnMQqg0CdqeRzB
xQ2k5LZ3p5XU4RB5GxE1y8yJ6m8yR7V6U04xxIkmbno7VDLRgdHR4uycLOB26zvoCa33Cf0sgiD+
/3QekirNUtQq56NZ1d5dLJXs6KqjES5Nl5851bZXF0Mx2+sCIAPQX+B5C1ijJLvjQstHZhdmXxaX
Arjd4e0P+9oo6MUAa0efC/nvTT2gzL0lUvRBPS6FLMNkyWEbt8U5fskrS9mgbvXsxcPkvQDpW4g8
jW7OEZ1igL4qi6voArrdzmmkFur5ak0PvaZOmytPaexbrarGM4f2y33ME1Azo1qIPgYd3tMvV48d
OB1zVo9yLKILEHbpRQMBd586kXPMjXYOajtezgQGLzLa9SNSZ2EHo3ZK+riJc4wBgbtiRFwRG0vw
OHrkYEurwGlO9rKa1OMg8sakR0F5V9PnDik+U22uwNclPSp/9GISJ1YccJHopJx5thd0/OdnQ1kB
UgN3y4trrIg9tDqSfjkWWqFf1dlor80jt/nuLLjUAGIZygl1OBo1Ybc2KcAAeUt1VIfWTAIg1nEV
gAJFEmoWY5X6cJlK/aLtiS4Cpccq07cR+WoDoycvCaJktD8bRmdPfiuQngml3nT3Nkn1FKiANr7i
KdwJdLWbgYYJlfzHkd1/N5VJ1vrRGr74bd+Ula/G6vgLG4uU2mfvZKlv9bQH/AJc/b2Jiv1XVfbi
nHHVNsBbpwqeAIoxfKaXYqCmLaLU67vl2FpadKtalXNdZjEuGuaSez8qUHi/8DCW7d6pW/vD2zv0
lVOQsjM1GOQAKL2+iJVhkOkd+2c5AtZN650z69avPEabwjfz0plWcFV012QyK4KOw7EK16Dhc9FP
eDdoZk91/O0HWnPl01PZ0FGooDa7BkDkZqc7SYFIYHp9rx5FWdfpvkHNYUAOCz82zUA42u+TnF6Q
BsKrDGfTSEHrsojOZL2vHMTozxNwc3hRl99eDZOpVHE0t+NR1G0GhEGdd6qSR+8J/MSZI/KVkwPF
T+IvivkEx1tap9lFEcH9Mh0XejJ3TZ/TWi4bEYyxUC8rTv6wzLPiz0n+r6fpf8U/6/s/57P793/z
56dazG3KTtv88d93w8+2l+3Pf9w8iu4fHAg/Hvu0rv57/SX/9x+d/op/36RPQGfqX/32b538I0b6
60nCx/7x5A+7qk/7+Z382c4PPztZ9M8D8Mzr3/x//eE/fj7/lg+z+PmvP55qWfXrb4t5+D/++tHx
x7/+WB10/+v3X//Xz24fS/7Z7kk+/qjb7T/4+dj1//oDpPc/Acl4cNlMBMRBleh//GP8+fwjT/8n
ofkq80kda92x/Kiq2z751x/aP/G4ZdkQVZhQDDw+NeXu9SeK9U+VtQT/kbrNmu7/n+c6+VT/+XT/
qGR5X9PI6fitp8fFukU56ame0S8i+3wRtygT+uW5vig7qqV76eQfjB6V5/JXRZe6mCDtVgdZPFbV
p8K5dp1hp9m0k7BNx56Wdr9+SPR2p07zmVziNE1anwq8z8poWGsJUA03V31RT5ELht7bSdWFvkV6
GIxd7+26xJA76I1nezgvpoGcCyYXjiLU0/gUm/gVXF02kK/ZSCIXneI3dmWVtzgPYFY5YB9h+LFh
ti2u8tR5A5KBDFuuvFLe0/8A7ahF3VD5Ewpkt0DD0tYvY1RYyDutjj6c2invtCbpPzfYxbc75Ftc
4H9oDIAln0z9i5gWQsN4SJbPSdZb37D3meJD5M2zCAfXHbP3VQdlalfq1gImhMgj2q9vYu+6QnYa
wrsATw72qLaFL7w2dS/BWPM1i6zK0fNd9P4hWgsYKGYWy15MGu7w6eLGB8WGJBgWisT5vQCyv0/K
WLX9WhhAJOqiGg9pYzWWP8kq+xxbpWEAX0g0cDtZlWHzQ//+a0OiDvmgI0oQtFsB+Wp60YETgd4d
prm5Sh9ak4eHsBf1feDFRL0+vGUEJ7OhrnrQ19B8AlK+5cmNminx6RU23mUOM0sEaUnHxkd/pAbJ
GY/zXWe4UuzQnWR6zVUY0V+UorZ9NGjKfheDoo58rBStJJCKYtm+qhbWR7k0xExT7QKGpplNe7oY
tf4ixknyViOiPKeIc3rrsHppWdGuMmjMEfcSFm9uHZmlxVTOxg6MSncEku7d2kWjCr9WNFNBvmMC
R6pkHtr8hdRFAG8I7fvfDqC/NvrvG/vlgqYLoq1XAZuaSvLGzavTY+EWVJd3deuARS7SHj+QFaaU
XS5OBcBEKGNp+dGkNshpUs7s9m8/wCaexCgBKAtVjmfNRQ4xa/ME0DuUVi65uhvT0fgAbr+7x5Vt
DGdZttcSYD/AwbjaA+P1goUK3jUm2yMMnbKiNZyQaA+987dK6zzSKm2v80TQt9eW3zY1VGyRzir6
JYkWFTee2co7YHrtmTT8NE/5axSqksQc+JAhK376+eMp1rNMpiQLxlRdzWlV7IpoMXZn5veUgLYO
Aw2eZUZytapSO5ssgRoL+hkRLyPq3L33Btd6kG1v/tTMOMRB2ryFxfGFo9kMhRl3SIbk51SyNmvs
xRNsXtTVahX10VwLx0n75ZiVCOsOMEpG6o+cpUPUEc0+sq3VmebbZn+9GHeT2UJtrk2Cai0cMJe6
XIStXGaN+a1JGhBMINnEXmTx/ANaFn4xpVrP929P/eZ2eh6fsBIhcFQ1sWrazLxSkbTHyLCELOp4
H5llFGB1IuELdMWlQ0v++9vjbcLqPz/1GlV78NtWa7tNGJvWShnpi62GuocNueJiDd6pQv+YFDY+
Hs6UHa0i995hmjrcLpo1/Zzt0nlvFTEdx7cf5eXaRqMMuPFaaCKk2SoD1iqH8wzmE2jNHPnsMf0B
1nP+7u1RTsPY5/dlh1IfXpMZkuB1AfxWwhndWjNqMWghbarsAzJEy7HKJ+eDhbS7D6qUSm+cFNGZ
xvzLdyNRoF+K4wolWkKv01EllBeIBCxnSyBtnwFH2i0Dcu9vv9tpNrC+G601Zoi28SpSYm5Cm7qO
rZnPqYZUoZL9VE7NoR44EUstK76+PdTLdUrKA2pjvYjUtZxw+kKYbBNjUa0Kl2QYbypvrD8pUwUl
VSjmrhbxOR33114NLi5txfUGRCDldDxlAsdQDa4a1mndHKxBKYgqxyzEYyA5V2/bvBvHMoeeviZ1
z4G1ubldEscGZ5rHNmyFblh2sVbZ0reEVX835qgZqJDoeetr2EhCVwPHd0EjqqajEjdivi4dAaKu
j5vpfowBk+5y0UP1m1ISVtQnFe7kt7/EZmZ4WiJrEjKakWt11thEBDLuTfhwmb5LC6Q+jX6uw7zP
pr1qgBJ+eyh9cy/8OZbrGKvQJSnCFjajLXKRVT7rO2lL9dtITQRKe2R1H9tKem2As7yr+6jxAr+j
z2EgWRO75qXmZOMcwHZWsY9EdX1CRmTxHsuMy2Vv5hHl8nIyzA8oOaiVb9coNIV4cdIOj7S50I5v
v8Qr80XYZCKKbjFd5AKnKynPAfGCiTF22my413phuJeL3s5XzpDLh7eH2pw163RxmhHbPxe/YJKf
DlU1SZe3Ntez2SfaAcvD5Z21RB2BZdbi3Vmp0QeLisWZE05fv/h/KhNUsBjWoP/FxQ02kUDsdNha
uipLsTR2ZZV2D1nTRFWQg0vca20EVqdvtSEJALlNxz6ftBH4CHDSIIsSFIByo6vsi35pNSQlIZdc
pna21Acp0/RgtSA6g6Hz0gp5Yr2wrqYYp9IDLhtNFmLGgWlzrmXuGL49jZvD8/l9AMEjG8H5ib72
ZoVXbj92o0qWordxf+NJ4YXOtJxDYqwnyHbWMDOhSklhlANts+sjUY6lmFxth+ZtcW0P0v5R488U
79Iec04jKpt9bo14qEvT+yC5mM5cEa+MT2/FwmfHRAeJ6trpVyu5dDucazg94+q6bY0roZvUPZtb
iKQ/S2lKv3KdT6Yhnt6e3ZenHbkp5ASK3sgHQ7s5Hbehq51Wo2rtSijRu3xpuyN2siOA5Cbd9Yrj
nPmaL9/T5bBCWYg2Eq2DLZYB1QTbw89Fx8dWttdebRTvEWSrjmvrEqJhmhg7T9GVgwnZOMApGKOL
t194G/Kwnkj92Rv0Lgm10J48fWOKpkDvnYY3TsboveOUbhvMsC/p4Hk9JsM13WuqEHQdCr/GfTcL
1DqVnm8bQ/URWi16LG8/0csFTu3GYclRBWByXmj3JEThSmuYO35qBW5T/YIddw778/xa/1ng6Fxq
DAB4i/a4ukqab17bsZS+A6ev7tQ8ixZfj23riQaRNoUoMTrmvuRwv08rzSJ37EHYYEVMJ+EwqlWC
CqEovtITqwvfkdOyui9g++nXqtNdJfiXdHsjS4FJaXYNQMSk1/m5y/OlvIhzl+I0FHg18VNo1Mr+
7anbKkesb2VTqkKPB7SfB2ju9GN6MZbMVWrqOxhr+y4G1KBn9uhrsrSfFtwYgIDjwPAtnScHU4Sh
kYe+RuHG1zBm2nVw1AMzrax3JnzNj28/2ulFw3zD1wGRhH4HD4fW9eZA8RQ+9py3Toi0RRNCTTIm
X6eE886NNevT3xwLgBxtMOxS1qIb6MHTWZBybDpk5ZzQ4WbGLSIuQ9kvTTA5tLT/7lAkC2j7kYTT
j+eXng7lJSYM/Vm6IfUk5AKm0dlRuRkONLec+7eH2uT5TOGamFDBpN4PoMNZK6W/B+sFRGh1EYwF
x/t24ak4kOQQyFJznlBBa3cof0DUHBa5V6WnXyZQ8n2vyWEpykzsG1BZZ/LDFx91Dd+51LlZ16zJ
3YTYet9WhtYhz5wp5ryH+WlR0BvRT2rnc7p454ZaD9LfMhUHuxC9KhgqTep2N1PVAExScFD2CGK/
PdGngco6zxQoURRGpmgFBz73yH4bClZr6UXStcMFLYn7QW3nTzUdt4dlmt13QxdrYV5UxpkL7+XW
XUflxmXlqkggb2+8dq7ANQww52dsmt7naqb43mRmR2/p9AusctwA5QBgislc72wkF6450+v7xE7b
H4PW6pY/eNbwsMDA+/sfmbRmVaenTGyipnQ680s1ZChh9044upO3F02/hFMrxz16I+ru7Zl/5SNT
imfiDWyBwC1uDmVQDLU5ljbqAUutXuAQYt/onp7froCLj28PdXrLPH9khlrr/es9w6m5eStNNGis
rEN1UIWsghNZjedzx8Np4eavUSgeEUet3hnbUVD7bIVpRE6YTE6R7fVMs74iTQB7BxbB4g+6J+/g
aS9XLmJGZ5bx5mb/c3BkepjMVX4UbMLpK3YI2ppJLJ1wsQ15SSVd7mM6y3d2GQmoBYl3iKGxfqKs
UexLpymORP7pY+yMzTnk5GmU89eToEtKd9qhmrZtzKm05YQ3VQ516rm46ZYof+rsZrotJ7e7MCpY
FE6ti4/OqMoPopPn/Cde2dAY4LCnOPOfr/zTicjRSQCqqqA6YinTFU5JxqcJ1YB9JvsPRP5yb+Xy
nIfJq6+M+aANHvQZvn46po0ghOJOpRNi97MgVqpTsyP5PYrEVb5zvc5XC17gn8Zung5ZaZ8zwHht
J1E6QhyMdGtdfqfDy1zLM29qnDBCOmWfuIaEOZlHNz3UoB9v7yRtveNOQimwsL+PtTmaVVGPrQu+
KByssvVJwS1MJzvjgNNkc4VcS3vh5A4SBcUyvLMQHbhVIZZ/rYzavpH5nPwPzhDqIuxtegMYoG8C
jdmcY5lCuQ4RDIGl33COwjT/RTA0/X+OtD0YlbiqcoWRKnj5QUShbTUU0WjX4MJzZo7X3/Vyjv/z
Vps4o1C1aCiKzgk1YY93i13GO1RD9DskWXxhN9nObWsvKBonouGfGsNNO457BG/O5YWvrqs1Y6A2
SV1fX3/+290oKVSaXAcOyjlzGy4rQlcfe2M/aal75p1fGwqgNYczTAAqoZtllcAlQ3Sd48tIJvNQ
tL2F7NpkhAXlnYu3p/c06/vzfGK9rChn9PvoW5y+lVcIV7EngtOxor1oJnb1zVNbeQUEoESk2unP
KDqsJ+/2a3L3cCCCUoDptVk58SxJENDACpGvc/DQhj9c6/rfNLhcLzcgqbwStSTUULeVD6QqSr3R
GGVZtO6yGRflf7N3Zs2VItmW/kWkAc74CpxzNE8hKRR6wRQT84zjwK/vj6i43aETulLnfemXrjJL
q7LMSA6T43vvtb51BWeSfb8OBKWHiRj6YyYuK0vUVwKZ5Qdb47dW3T8Pf/TIzmQZuP20Lfo2ffty
SD1gOU51SJWthwX7ZQylZn54/06+eWWxGzDn9+i5Hje07SnRG43XgDtp5VFp1SXur/ojgdybj6Zt
UW6RC2PS8X39vGhZWbWWy6nlyFuJ84axoicycN34I13Nm4sr7xQNArrlNDePDlX07E8K6hyILHjR
Q62jD+Jk40yMsiTQLAMIgvVsv1rw/2X71Nnu+sIwHelLSz/3gy3Fm+8JiqLtpDnr47e/tXqyaOEQ
RPlEjakTenJpkXJ/OeSii6Qa5en/4G7+cbyjikdPl3pm2M/Jp34bdnAmApPjffCgvvXM0BpESu3h
PeCD//puxtWkQSNhbR1KrbqD5ZVEmkr1/8G5/HmUo5VzrFVlZGvLO49P/0AMpbsf2vUjY8i2Uh2v
LGzUQbjQPaMMPjqXYaZ7WWu882RV9GeLm2RagEpcfZkWxmdBI7KO7h01c+D2nWEcShzgu/dv2hsv
x+YGIr2EO8fSfbT1KP2cONeq9qJZJfJcEvq8j8H7gEM0rMf3D/XGEuOzx6J9xqyHad3Rt97R416f
yW6IMJfXX6ayn8mHs8NhaNrnnk/Yvmxiff/+Md94Wjimvbn+KNOo+V8/LZDLNFLaOWaSwa5O89w4
Az770fDqzaOYPI5MyBCzHX+RSLQFodiXXiSHuo48s/kpOvFbT/ZKTvandOHNywe5mv8goOAb+/pU
MNrJxTG4U5mo0OhpulfsBCvelxXq4jX95eJW5Yb4968b7YttrMsSjcXu6AKyExdOOnHUjt7EJf1W
67xIP5zkbl+XoxcBSisiVnozGzr6aOkYTBxiFZyPqFBzcSik238e4cDtvbRaL1ptHO/zVayHrtb7
UNOVeShaczkdwPTYgdZ1H7Wk3rzUgIhQn+nbGnN0qSdCRhoSTCg309pfAgVlBRCD2R3KdhlZuit1
iSwSgc/7D+sbywFX4f8cdrtKf2zX0ix1NTZNxLovatiZ7RT/WLXW3RVEa0VVAso1cEXvB8rDFTPC
//zg+G/0rDAh0h4ioJIBKW/q6x+QDXMylk3iRX09F4984DBAG709iqD0BvfFm2z1fR0cpMXJqBv3
jVlbL1rJGBUTyFo1u3a1IV5IOHwflea/7J1/PSF0NmjxGGyRjj9mozOmYgZwBGRTIBzBYlwAwSi1
K6pl7yorNeNpltYhH8YyzM0YUogtl6DHjXq/Ksv6MfTxF9ctY5KKcMd1fpLv9czLrwlRhgQDE3n6
oEX01prAiI65BEvXJlF4fS0XCFZeBfE+Qu0iQidx01M9jj+CAbz1pIKURg3Pk4MS/OiOdWndMfHM
uWPIp6HDKG0OfDdWe0Mk88GvFzMJk0b7t6mY7FbhgmP+RUJFI5Gd8euzq+skz12fKsIzSPtJEffs
ejct9/nYJtH7b8XfXRkOhVkLJphDhXF851XeatJH8Bbpqq5uBiUhM+VqwiKWokGpdhBqwfaPYAif
3WICVfn+4Y+deb9OFTERTzsnis5ke2v/eCtVK5eq8pI4KtCHWyG03uJHoUn2UKgNrau8NP0kwOCK
STiv53XnjOqTRk5DGgxiaLPAqtMVYrsuKy+y+jVXgaltou/BQVQcxvaYJwe9m6yXDKzNFM5rHI97
vpDmlUd0VB6YLhHmu8TV+zu25ubt1ph8GcBZrSHk36bZV/XQw3Wsuvm6BsnafLBD+PtBRjZPMwjh
1hbQ8NcsgCmzWeeUW4Wdqd3QuPldT5fzX/ctN2scyw7vCh+t431IK+0MK2NB762XTHVqUnjtdfpR
mNX8gUbirecJfiHrm7PNZY9btx4yQ3+QHAnNanvq5sJ80OUq9qLt7TXQZtn9hG+/U5otPpoJvHkp
PVpqgB94on91lf94lMyxwBZh0zWmqDMIe5jbYcd3NTsIfXGfYkJUDq7TtkHiucN+yvgU9syqz1nU
jF1eIRpDH39Lxoy6ff8Zf6Nu2cpbqoRNucX/ONoFjoPNN66caEAtgy0YOw3mJwc56D1zIOtqttuk
QhthlN+WRJCf3Y8e4snV4yUMsYQmXVg5cvkg7eTvpY3fhGWaUpiGFbPl1+9dFjup7/iLG/FUNldl
PsaBlNP63bCaJpq7lQCErko+UtD8vR/mIUScylCTARgbn9dH7XG9tBNJL1gwKhUmpl3vqaO+G7Ph
fVCeGdsJvPqkAaHCG8ajwKYYVejRCYIWHXxwaFrU6V555qFXDloxJ3csN/Ii87IcPGyqzOdyHKq9
hGNzaMhrpxfc5XfmWrXfvM5Kv7ezqd84GjkNQQk6/YPF968tyfYbeTCQQ/GuYJ17fTniJNHSFgFd
1NnlfCPtXvsGEzV+GQpn3VzKWaofIHfPPyU/7Wkx1+Hw/qP51ytz9AOOtmK9qr3UtmotkrJEbp76
D+uUftSF/GtJ2A5CAcbG2iB9zNgexT/eyxwGaj7ynYkg9l8wyjsrSlGHsyYuens6Hy37zh76D/YH
b959VLAbOINh0vGwQXUQrx0t0yL4YGkdqITIcxJTe6rZ7gAlUXt6/0IeG/hYbzhJj1hcbNYG1fPR
rbQ1FIzw8OLI1eVGy07sKB/8uQyW3Op/zlPVfcURaSPuA6S/kCFx6cDUe/9H/PV2bb+BDcOm18AK
dVzDzDxnKVA5LcpQyWKETTomoLpN1I5sP71/qDcfnD8OdbT/YsaZIJjhwanr2SIdL71bK6M8ef8g
b91EvKQAUUG8bNyQ1w/OAkdwTrRci0yzTONdvbarhw3b0w9xNeifAWWLn+8f8a9VkWqWq4TBe5NL
Ymd4fUQNQzUqrM6nmxQP54ZXLpfY9Mvbck6ACa9YyPb1alcfLAMfHfVoqSriMZnKpfejyfcBZSMw
+ml2CeEOgz9FWN7aC20Z4g8+l3/fQb4uiAI3gxCBzsfqwK5YV2dOzTiy8sw9t/TauTCMpDx9/4L+
/e5zFLQpv5AvDMePTk2xvHirOcVR6RtL4KcTuvvUYmKbKXzxiGyr5FABxVNBk5fZB8/P3xUXKBuP
4G34dGho2GK+vp3Aieu5bOCQLL6ZXw1bmRVO9djdO2K4gOtpwEXs2tOFvL5Pblf4L5Ro+t5hln+2
eKB3rA5q7L+/IGz1MFnhBtjEkq9/EoTJrK/7Lo7y3vdQ+jXFyewK5zHuSaYMLbIcLrEKqiqqzfUj
DgTCCP7txx9FXCIkR3lIWf+ShCqjWrBoTMkuFaN3nmyqtjCZm1XuyHvSdap/dj+N29rXeWLM5GjY
44xVJFOlzotnAitIPK0Hrm13jn0AXZkJjDJ6+ZmvffqZAexNEwsIey3DH2uXDinmyrQQZBf7cdMx
Vm60JdvFWWM9pVL66WELs0GY0Qz9DbGXwgpqzVC3lj3p11L0RRbketWDTaR90QT+oJFJ2Q3e5ASM
zdBLy0ogSmox5etB1U/iu8vs4meN+v7CX4vB3xVun3+eRxseYc2Ulz77vFqfRLs0jz0SGM6nXbpH
GyzWZTy58E0hbNZ+0Ambv9bQ2JYQQP4WUYbg/ds6zgBPbWckLx4fkJNhdGms+czVJ6giY9wvKTFS
qp1phmfjiV+VnR268MypgZ1WAlu1zQUZu953XwE/JUnkdCtYDqppgOq1zHdjKzIROa3XpLcaLNOw
8vLCuy8EcbMTuPmur0N6SR5UX9vTTvQu8dFg1LKHWNquVe+aDwazIgojl/OrushDLkBSL7Fv8UOW
CEYcmac390aaeJ5xkO5YVgwGieEMaiL2UjxRIJt3Rlr4ItRj8FqR7UijB96aMinROt19Gee0eAYG
auXg6f2uDEVJ+BkmGs9m1y0LWK4V8TOsl0Dyh9Agv+fHZAv9tmUg/SNVhTsGOnwislG0JBkiDwfD
+jh4VaL2DvDf4mRwrG6C0KmPbTDPDIai1tAcuMPSY9vWLcP0iSBiWjlGSTMragdoHIFZdNBCSwGU
fufiUVvP2Dt7I5MIq0wJcllMIj9SkWi7LDFQA43rrP1cOp6B2Z4M2itW0t/QaelpmhZuPAT4vVNt
n5fxyKMOKuTKA/1lhaXUezNMG7sM+pYZTlM6RNi0qbZ8Zxzg5tEi3OSuE6w9gQF76mZCzkgKCtEA
HRWAQHdFYlHxtNQJ24OJuOlrtpfe7QgM+BOihBaGaUfwCQ7w2rhZ2g6D92DOPUwlYasJhDMMk71y
IbQGBmKCKRh0+C4Bd85Jd749619MXrYHOj2T2tkmHZ1wTZz+NOshgga53Vh9xP5o/srAeXoR/sC/
iGkgHkMSxFeBFW9aP5Ebon9i8Gk+2/QF0y3KpVkCUi77+7oc7HlHE3WyUAXHjhOZMtsyh9oF6i7t
kuzHKOLlDOoUJPuhzNKb2DLn8UwYVXW2JcDWh4Gvvhc0djr3kZ5qCt2g6nLG5Aki8I4pYXJBnMd8
p/Wa+7xOhX1jD+6Ynjh5ioGxjAs7qmLPLAJiIZNLS8vXOSDCxv2mpJ8Inj8FsgE2iLkGaAPzKvIW
zEokc6XOSl88tRqgu2KQ0VIL6wee5bW8mTSRZGGS5po6IWLDIOKCmk4EW0pvdpr2Rf2lI1PnixEn
4nHQAKoEetdD3HNhKz57eQIqeDHjltZFC0g3rCoV07vLinoM6TQmfONGmz1ZL9KDyoW6d+bCPBng
d2Pj9MUatOuZJEXi60w+Qx0YZKo8pbaeLWQdFT0LsG33X8EGt/cJUnkjHD1nfIJe5BgnZAUu7rYw
SPIkZJE+6InjPJi5LIa95eXzEJE3Uc1f6JoJ8ppm0qV2S5aat3MWT/OBlyLmV2dCl98IrSjNsFpQ
VAdVng3ueZYs2ngaW7DP9mVPZyowhplhN0TjsQnMJXa1sNUQKEEULwvYY6lsylAfZ/0MPidxHw7t
c42+c6E/t1axypPFaiojmDa8Pi0uqpwgdyZ9iVwAFGU0y7YhQyczcVHUJFU6gdeO7vM0D8mjZZP4
FRCwG0N0nCQWs2XWtSEqcgecZgMxGOY3YBD7BOu/gjnp5F6IHaSQJ0bpiEdTm2RMdITTV6eDO8Fe
1pE7gQcW+gYJVoRB7aUeV8C5nVk7pOmg/zTJPNF31qwX8qK0K9UT882OOpSDpeIH0E1DfSNM5iAH
UihGMpUR0PJ38ZiSH0WY0hIRD6SeJGCsOljsrPBDQ3SDcUKEE7cKTrCsvo9FrlTUenNWB5UztOeG
JKEpIVb1Qe/89cliByp2rKAWPG4RZ58d0ePozRXWiKtixLq0K6y6zr9CpyrhQZrYqVEk+AxGdVnS
qxUQw4NibaUfui7I+Ekb/Io+DK2JqCxymESrmWbP6P3mq7XKVXHHo62aKE1a4yQ3Mu1bb1lSngoZ
Ny86s5IixGm81sEI7Ii1wx/9VZxlsuQjAAObaBdqFWXtFQIfe4cIEzUBXoMRyPniLJ+zajQewTMT
jpRkBeuExj7khRQTokqyoidPBKw5vA1rtO4T4o2eOtJ9KNnFTD2gDZOYgCsT+R7mfZF+FrUL7L0p
hvqhQkZkRl0zGT+1bhp/KLEuX/BLK168zsrP3bgnqL0FRz0F/gqaH0q03p4DzZ/rfR1DijqUblae
2vbgLMFc19YNjZTy2XRT86q3ic+KlqVpxgfR59nlWBO4FwE67a4G/qk4YDjbOjsdgNPXVBhER2Z5
Xdnhskxs5xwvn36YBhSxiJgM5yJv9fZZNr3UAOgZxbiblhEDstfM9vlIKOx4mmVrNx6sttC80Chr
E52JRK8cWlPK+umvq93vMd5Yt1Zaz5/i2lv6A1HlHtD51VJe5CjaoGzjJJHNmI7YiGABaTq+pMja
oZ4R5xstWMbi0NGm5aUYSQtka1PBJ5u4Lpea2yCJdhs841jNy2YKu3w+i81ekXJf/RBTOmdh21na
ZSlIfotWxja2cnA3ZzxCfG3oIU2HdGyK89JrO2+v+yr/QgisHMNJamUW1X0r17AcLe3JGwxeQntM
h5d+WWY7nKjg7R2YFO+sbrYMgl7TcVcayOdeQPMfCH6Efj7xe4OqMs1D3vT68LWaSa7eZVVpZqHl
VTFzi9nfHKkUCHZYdUNMLgwIqDMB+kuPcsjq57C50yu0YyR+6qNr3ZWk5NFmhDPu2BZnDcGC7bHV
kWcUKbMtcQRODZ9vUg2aEQ2spsjPmYnw3QmSk8693NPjQ64hHNiR3kwYGCs/aQFbfOyuq5puJGcp
675b1Sx/enrHjqhOnOrSx2pjB8mW3hKUS+7o2KI8rQopm3oR9ubax2yIMGBvSe1NExidnUgStrQC
uprDwhn4DO/xt9t2PezgjpDkQJFlftS1/jUWeF1IYIRhAMNftybisTq16lFzlkuqRXhSUixC1DFt
EBMxf77QRQpih1AcAd+cSQmUGs8d1Y29el00l1n8KXMa7VQb3PXEl4l7V62+TWOazIy6n+zAniYB
tawcDwCDzVDVBFbAHEC8viovyIthBdTfPbxflr3Rv8FfiqkZf40OnOLYPt+t06riUY+jTbd/MBwJ
5NFYjbBtLfvS8UHDQ4nPr9hgp1Y4Y926GqSTfqCF+ruBg3megp76bLu4x41id/ZVP82lH1lmOYZK
z+Udaw3b8Xrp/n1h/upQR3WoRgxD1+R0OoZaS0/I8xk+aUlp0N6o+kO5YJRY2+6edK/88/tX+o2+
AwYfvFTAmX3MRVuJ+kc30KmsXjH39qkrenNXFkW300BtfFBmv3klkTNTYaN+hJD6+iirXhdeCQM5
wiFWfa5ApxIaj4PtQNftQ5fO2wejnKYDCBf4eEzo80W3+oz+jZXPTdQ3DEnZed75C3XT+xfv7/qd
B4Rmxn8d6ejiNVVPDp7LXWMgNp+kbtyceBs7d7VdlLtJq8iiKNL79w/6dxtuI2ChHvhFV0Xq9Ppa
2lLFaVtKIhsx/4GPdIso06/S9sKI448sWNtjd7Su8NFh2Erb3sFEfHSCPSk64+BW5Ex3pvVD+YOt
ImGP1qdmBrRaTll9n9aifDLlahzmxjYf3z/XN55OWqcbT45+NQPRo+dGOTHbbpO+sTCV+9iV2Bpd
4t3+M477jQy6+c8JHdGKjv7vfw8iegUv+r9EHG1H/vYHJun3L/l/CS/6ZY747+lFB7m81C9/wot+
/YHf9CLb+QeMBy58OukM9MAX/W96kWP8w0iUj88WY7XZ3niEftOLvH9o2m7Agm3Wxsx+Uzz+xhcZ
//AHAG5SsFIm8Q95/wZghLX81XMK5AzDHChwvhcGpTHix6N3Aha6U9S4ZVNa+0aQ8SSTkVg0VhsS
RMwuhhH++jzh7H1Y29QosWj6eRbaK0geJpPj9Enhg+6CxSjEM3LQ7EY3e3oOSA60+4Uq/LtaWx+n
XVKf0Rhr71SZbD0LjcCuoNG6+Vy02IQhBE3JXUN57ZLWtxa3Uo72hWHFLuXc3NuPc5GxZWjXulGB
V7aKdpS1WGVQsuDzg1eKfJXofgt5L0+eBthwV1ma0YIaVGyMe4JUOSM3LoYnWIyxigjWrLqdOdMG
6kHq3nZtPE1BKkXxIxlSyv++Sahk0Rn19BQVmxmtH9jO6elchktfJbCBnMGzDlpdu+edGdtJVJna
mERtWTls8CwOtjPMxjPYuxrJF3Kb5OU0UlgGsccuLpiSarlNCf60Dk6qhrNK9zQZVQgXr4mmsso9
+58t8qjz6wncvYTYW0nsQBHLxgynJ8kr+7RddYxEieO2VypJKakSe3a/GPa4Jcm6JBlF8VD46akG
b5/EVnfKba69wjefZFNGg6jrh/Qw0ngmgdgt7FOh7E9FM8V3GsxAeVDIybygLUfjDuhtUtLS8NxL
i9+XILFxbUmYk7s+JD1o8sDRU++UhhghIbnbeQBhtZgETc1KTTpsiri5oKw0/6vTzyINW8cevxoz
GNhAFEY7wRgg/8keM/ypnlZO94oAhCkwrGHZt4ns2DCm1MCmtM+ymnQopTIAKY3028upUjYoppEM
OMZxrvHT0wQBWYBwaYTKzhgGrja9FupiwgSCtTStLhzz3qFSZ5PWwnbS9OtcWst3MTTNjwlayE+6
yfq10y9rdyCEXLQBm6qpCltVpt2uKEofr6Oljdyybsm+piQ/QS4014UNrzdMVPlx++ySlpmEi9y6
JfVireBr2TcEq60uV0SO2U4f6l4LFdts0g3Wvn/OFXOAwFFDaJIOme0NqxitXYf/8sweR3ZULm0K
Oj9JijOh6ir6Kw7o1P7rosXlFXVyKXdr6g6nMtuiecjVqqzdgubfPrjmVJJcRrrBGhFwcG7koop3
Sdu295ZeCS9kTDvSIDMdIovmbKr1EGVJtR4A7023PSOO/NRlNko2a10KI/SIy/ra1qvhhL2VGWbg
0310rmbNlJKqaVXXhtFR66CiLr+Phjf0573vphdkZeETtfSZdEkDdQsebLECeW9X7sVWjrQ/9apO
EXWU8VM2kPWlNdz60NQc50tN15J7p1vtlzIlkzhoknzSEP0sOp6Q3K7yoFv9rAqXOJ3vPXOy81AV
5nQ1tWmKTXc15DOIcPGiCmvRkHoCDQsqVRfXNUFKL67EVRwxxfe/g7kFyLk28XDPkN8dT4mlKlNm
AWP3qWbkQhiYJogxM9vWDlcKw3wXD7QKCd70NQCXwskevVjPaugDPLgU7bqZAIkDE7arcUZJJsat
b5xJvVXz1WRlsxuMiji4MJ4nOZ7BneZyWB1trLCytwpcmlpZhSjpeueeIUQh0gBeDy4x9ms5ixy0
VZqORUYZqHTIwVd2O2Turqf3k+HOLdzlMlcphlEDUtlXLaceCmIGkt6hLFcA0mumGznb2XGerzvU
FPlJJ8CEXDREigH/cFr7RpbaMt4266CDwmauH9MIxnl/Zxlaap4Rh97oZ1qXzfFZLysb/tuaOYY0
A2vqFoigLrwGLJC9kQ27gVCxB3dVzLJx22paWFt4xRCJaTzfaSpqeWV6ydI/Qugayx9FWWx4M4zS
NNe5r3QXOs9bDkUi6RxD0bA+IwP1bgaeRRKqTf58VM2m8XUbJBN9reU5xHPuFa3eTEGd86rxXnFt
SOSxutrf593gznvNypw5GpY0vbL1Qp0NzE6esryKCRRe/fxyNRAHEP81kT6SL57WhUo17bdkTNZv
NiyM66Yr8ucWeeZ5mjrG55gX+pvRKtDhavS3UD9nodO/hal9d5WSD4JGoB7wupEwLeqY6Ck5EcvG
LCj3+qgfYjb8Jjb1z2Ka/ebcoY8Mjmolr3rXodvfmV5HFrfZseRItaaCkrVhtWFqJ9YoX9bGCCeS
qFe+l05+kbmZ/ER3wFpO1NDaj41CvhPms1weaAbw7E1FSRYigW3WFAilajztI/rXfVH11Ro1AAWx
A/dr0p0ZGY0AQhrjIt0bkwmmtcAQycY97uQju3pLhBqEgjiwDZmRTryiAQykEvlD5qrBCxfXx5M4
4uUc+VzkHDX34+Ji9dGIBqzHzg5qPWmB5FObz6YkWxBsgcE4xSuLctrT37OfHbh6P93EB//B9KLt
9wju8i9108yP2FBs5nex7nwlz328B0pAD72y5hLzvzkQPLLM4/DNbTT/dBr94buXLcWN38mGBcMi
njfq7a2xSI54ebuAg27mA19bv9bPa2ZQjzKPETcNydiRnDZq/s+iqZafk574Pw2r1VmdKusqE6vT
BFXRD9d2rVUnbbw0l0M1j0+1R9pjJIyxuc8GQhSDdcn1LpCWYdIrM1r3xNMmZO917PUX5UhDP+iz
Wow7V69NGSHpG0/i2AXoaKzYJ8jcXei+o37VvztqXpdobpkNnCw2bcJI5MzD9XnyISfmpnmPc9C6
r5s88fcmOLCNspjHDE2Tlj3XnHv34xDXTpj5JL4FhGZrTShUpT8xW5+efL0exY45DENNYl4F+W/C
Xq9wLBoyGqQcThHLelaQtWV+Ja2knK4q2rCAoeihPfBF0YvT3C+MR9ftTBWKeYj36bCNnmZNH61o
ST0z2QlXLmJPUGOp7eq6dx5GLKXDgTmm9bRJSOEA4Xu6J+CqvYGGkCXhpGv6QG+vKC9Y1NOX0bem
78Dlk+/sZpevpcybZ4LVmK+443briOMz+ZUutzrknYedYLT4VEPHiccbYNHpwzCXXhwmku1YoNyF
vlmsFcW9ykm4RNVpOF8Adq/ndZLZ3d4WyvfPWnc0nKCnA2OcDlnMCExnAP3YVVNzk/hLU500bTl/
h26VDhHpY7THY6nSqLdqYwp7Yg3Qu8Sde0qOxEQatIETQa1rXkYEETtna51UaygJ72RYlg5uEvIM
F3w0zUkXuDRb0qnExNq4UhjuVgrUZM9wfKzhU8zGE3uEKg0kEC20k50/fE5HuqXhEEuGP23SFy5t
Or8injrLtPwElmSWh5pFpibdzdW/W+qVWRH4a3Vv5V36uRE0iRm21XFPq9xMP9faon54bl4mUV2w
dQpgbdCnLxotO0fUmN7KbtA6IFHKva/anFE43/jkimhCsk0NvV1If8cdZAZET/OnvTb1r8iiYWCQ
85rVQmpPAoioOMk1QU+rkao+0xRB0+FkL/YW4WI95FNO1rWi8QpIzx7i60mY/AZVxz7U7cVIzEAJ
JYrQlynDvl9l9/8viP+g+UKW+qMXsZXmr3C+D71M5MvyZ0X860/8V0Us/tkA/xiJcG7/hvb+5vna
3j/IKwiPBnTNH9F9mhq/K2JN6P+gBgMr5yAIo/Ld0nF+l8SasP7hzyAX+69/qfOvauJXFbGDaHMD
ImDhNHR4PH+5rBtnnCwLitlurWr9y1Daw17yvbsf9TntPxB3vq6+fx+LACn6M5wWBf/r6pslJcO8
VYgdvkNmf7GT3UxYBveisORB4rX+VOSNDO0+/YiyetQf+s9ZckzaCAg0vGO3ozcL1iSTF6tIkIQ2
NusCPK0PunxH/cT/HAT0A+JFWtFoWF+fXmXJURQNB8ls79PgzQhRpsviQ/b+1qP4o9f212GO1FHG
1AwLOadiR9M5u5J14gXoS7T71tL4RrXxgCR2pl0QpKVsAmCPn7OV0nuWyQfq9F+y379/CWJN/mth
Aj7qMCrCSgm05H6qUA/pPYTNpRZmBzQuB4O/Gn2I5SI0gz4swzHyblXIKP9rHg5nfGdPP5IOv3mP
MSb816/Z/v4fHeqagYNDXo3YTSppkObaF0AGrX95j130+MRVEZIIm89n7X99EMtalIplLcAKt/Ze
M8vyqs0GEaRibk7+WEd+Nxv/tLYdnw/iPjLCAW7otFXpsh1dXQvIRmWO+brTM9sIusLkjo7Yr94/
ivgljvzzLnIc1Mx05lioEJQfoyx1qa0t5cK6K/o5j4lfXtL1xGzkMmAjT+P6wAA3TQ9oxqyvtFd9
SFNOLNrnMYHagIqCdJzplKlIDLJfKTQns5fG7YFp/FzcFlPH5jrAUWZdY/7BsJ3RAUMS5Kf0eXRr
MBiymmSwnvdlNkPAHtjZstNqneaWzS0Oa2tZ0CI0CFlKkqtL07usFq7MaV5QiBZZs1yBOL1le3yR
m2vCzrvT0XxqqIrCwU9mY69qd7Ii5bHpd9XYUL5PnYXfkm5GeZJtfz20RTb4J2k/t/knQpDasO5V
N1po5yCsRFpb+49s8+MYcZtM/INEqmeSzwK1EtsKe4dvVb1aOtv91vhCrUJHKC0pJXdJbBtjoFWt
9uhhU2Iq7xN32Cf1kB9Gy8r6sMZEM+yZB6dmiGTOOgyMbtGV5CkT2daojD07Ri+lwRiLpzk1VBYJ
LxtP54oe90myakxwV7cp2HSM3nermVvjGlSy7BjsJ6MZzFMM4istjUzubKlrlxmO2+6g6NksO+WU
3ndfz2fhHVx/RlmoLZyv7yJb3WvC63SYbmP5InJhk8lZTeuyr7MZ4mVRDh3Cl76rdwzua4QkJL7f
mL2ZxYHjLN5NV6OuGJVwb3ujcL7avCNNWJZjeedPqTEFisxzO8gKQYY6NfU6RQKx7M+UlHIZ2XaG
GLGfq4qJv5Wqe3KR7DlgurXaQZWi54YK3vVIUVqz/Mb30ykDZUzdl8yqxyocUjO9rxIN2QZfUeLA
4iS7SqxKwx9qllSLaZsu7q51k6QMRnqUXyzixo1ACpRnodK89mdBJ+yyi7P4W5K0ww2Gy5U06WxO
ehC6crpWS1t/XkqdBTZpk+SaLaqWBrCyvdvBd+hdinpgX+pm2vRpnsbuO+VnhmI1VnNDualhTSod
Lf28dnOcRxW4UQq9jPo8sIipuRrbbCScr/PGCymmrAwnZ5huTSlKdp5iUVciEQzwrYnytjcL5DiJ
qQ8PlIr+Ke4+OOpm6TpEnOEA5ruga8z1l8oqQi2b9NslraS9ISvbOMySWoKvXAkMD5F41dem1mcr
Ui0XlaJW9l1gsf8moKswUGka1qSfN36FwMDy1mezFZ1x4DHzrlU31cysx1GNoXRL/dnxaxSiusxc
UOZ1a9358cR7GbdW87OZNedlXBcG+j6kUz3g6ufXddwuDzxS/4u9M1uOXDmy7RdBhsCMVwA5MJPz
TL7AyCKJeZ7x9XeB3bcvmSxjWvXzNckkHemoIhEIRHi4+147fQsDck/eEEzDyFcWlxWmTLY452rB
NOH4Ja4b9hDhaDOvwa24aBjuTHfdma9nGn2Nhto+Tr2VnZUtjRngtkzrOsuRsLj4AGXvdExapVPH
asK6nSyN9N0kl5xbOa2yW62Ksz0qpbl2LS1O6UhS+LgdvaDrxxMKifSVhlkhacaaGiVZKjQYZA3S
KuSaOmFxr4Rl8Uxi2WQXEHp/OYpQG+klsqp3WZZIFtLUHQXc+cV4qnd5qp9GSdU2ThoOERShyMQO
kYyEra0G3Y7kVWX4Og22va4UjkRZe7wq4zJPUNcVU7MNs5KuZKVodGvnNyVNvrNOdxt5kVHWNtpM
9uJUkEW5t+esI+lFIvwGwyA53HCblUPXj3q1cisutekqLOJ6PoP121/OJLgU8kwCfYmSc58P4K+t
dEHSaJv5PiXgmfbNylX8roq38gSoxlXrdFS3Gn3IvDC5JSMVGFrZIIkStDyNdmjf9FUssJOMJDLS
uZzLxsagrMw2WBsSyc1MjP0G5eBsOhq9iEiNpoJMyxAoYbsarY5mhYx854wpTynLzlQb1FLaDp+u
tZWY5rBKIrmrtklrcWVLdNOhRTwdrsH/RqTafNrd9zOahMEz0mlsOAjC1NrmWkeQps6jfjkqQ10C
KRtVfRXKKJrdOY+qyhMFP36d6YUi7cnv6Zg2xEDqlo5H6SwWdXlHgBloKyvs+3NZyJKxQqSYWivK
sxrUJErqMhhSyjTwVCM7dIO2hdBqyLGhnOpJYdVAQvWUtI4cIuQtwcO0t0Yi5MHj4FQf9JEM21Yb
h9G+lgyfCaMOU41r/FjrkY4fxG9YIfR6QRukoC2H5K/fkxOPVGnVFdw2HL0TeUNPZRufsa3GtmPR
BHui0WKylctgvhF0H5Fv7H39Jo0TjYqOr+QEjVNVezqAVpr+x5DeKjrU6CU8pZN5+Cjpt029Oosx
jck4z4VjzXnTbpBmas0uFZAFvWXboVmPZ6NolpvKA0qX9GJKFOMR00rwylIoNQU7mVQKx4819bRS
m5BtEGJNsq79RHv+/1fWQwMaXNW+BIE/rqz37/n73L2n38q4n/+f/3tptf9jofdbqqS0YkCFJDT9
70urqf5nAeKotDNwrV0cUP7n0ir0/3AF4M/hRsm6pn3jf+6s8n8MbaHw2ki/kXlCizX/5c560MYE
DQAtrEKfgaIgnRJY4XyPwmXKIplUTL53f0GS03l7jpzLyLkInPPQOb9839ztPh7fdse0U0sTwf8L
lH+OehD7z+x7etYPvvdcOfdXhXMbOJXzyF+8vp8Gzrj89ftm9fTwcr6/Pz99ufu4udu/XQ3Osd9x
5Gcc3P/kTBmlOeHhi+JeyK91ePVlMfzl3vHJlfjtOVlMXy9Syqi1ir48Z+E83l9BXHGe7x/v96/v
pKSdR/75jO7VuX29uD65eL49CZyTa+fy5Pr65PT8+vrUPV+dbq5PNtfXu+U/rXa71f755vzU3d3s
3Kebc/fmZn9x5e4+9jfnuytvv/848vv15WL0y+8/1GZDyClMie4X7+z57PFqtz17vnjePz5uNrf7
s8fAWZ1en642u9PV9fXF9cX6YvmJu6ubq/3N6nx35A73eXn67bcsl/kvl1Lg9knZqJ9z+bosG+by
9fX2/TJwbslDMI3X77cRcxk5Ef+xWP518377zvTejstqfuDvfCidy6fQ+Xh5Ov94e3q5Cp3dyxWr
6+nyg9V1dfNx//FGHMo/7q8+7is+iMer09Onl7f9x03oXL0dmd/PZp7fnunwYpq0JLp0nslbn3nb
M2/597XjrE7W643ruM7K5S+crbc9dlVdJuu3gdXvk1mS1aUPcfQ9npBlePX2sX+9oIfUecWky7k+
Z65y5/Rpd/9y+XJ+5E0uX9VvY7PvfX2R7aBBPp54aMnYVsZDJD8HyWUUUoQoO7DJ979/gwdkj//a
a8gZGqAmNbFAZr4Ppyd0fxNC+N5cVmfRcNo16jazBqfXPiqT/m81ecZ7LpLUVd5fa/2DBhmp13bS
/DIld8N4G3S3gRodcUv96777X+lI8mgypb/vvypJwcmaQ7jsDLevBbvfdeS8vl6+nF6+PF2ev93I
zv3bsc/5oMXzv6fiMwf6X4MeTMUc1pVl9AzayBL9uA8mvd+J2I/TjWUHTt36Xm7tRXskufU9mceo
ZEW4HNqwXJcj7VDwN1HWX+CPFAErtE4k5Wf0A9kQeFPbz39+f9uHY5k0MCPDIKlrLHaahwSEuh9a
ug8hzISz2Z81w6S+9NqgXNOpnh2Rj/51KEMg5+dgXxLM398g2clIBtFreSkQ3Bt9DtrYRSaC2COd
s7vfH2v5JL5+MstjQWRnIlEcw7NcfsuXvc/EP68DEwCroC30C7vR/RWiz/TIovzbKAuaYCHeE1gc
2j/0dT3SsS+bkFG7eeMPprnJcfo8svf8WIXLw9BlTAkXgbZBwvz7w5R6pNJRQGlIaUZjHZLjfhjm
NFDdnJrjDpdPhXuu38ZelVi6R57d/hPnOu03/z6nEFFJMeOoA9H4YAs0u7DSUHSBr5Nmg3QSVbOh
mVv3H0dBug0/h/AO0ASZ+oNIB21TbVKcV0F31dEmQQrsII8MN/86CrwceNEGOUkVlMrBhx0McT+E
hjnCraDYWNs5ObXQPkbK+bHiyU1DqqFRy6A5Gwem7y8OK9Ym1nu6HPJB2LuwErZLnp7LOrbiR16O
svzibyv+YKyDr8u2Uzsjz4fUpI7BXCfXmWW6VdNuu84/ic1mBZ3voaD5qepNN5jLLetshTHwWowI
nYxha6bjSh/nF3CKEAmUdUwbhAPU+m6M/3EjQMy8kLw4XkgwE+MfTH4o7AHMLf1cHRKwRbtSjFex
NqncB+kB6le/v+q/vgRVNhYvE33xG//+EkC/ItpAmuWpeVysIec/qlYo0TZV50c+1B/bwfIKNBYW
DwYRbimcfd10uPpnqVqglvPVzDgjcSij3lWPmcMtF4zDF82nwfWDZ6GQtfyKL1tb4dOfOVakdSKr
N1cG5tnrdOiVc2OaezSroX7y+/z9WFmUrbhRLTgabjw63SzfB4xaSeakqidPnNaX+kV3n5/Vj/Yb
GBpEMQ/1Pr6fLufz8GX+iC7tnb+iJHwkAPqskX195sOfcPDMw1ilUkqh2Svu1Rv52rzQzosPYxPs
VBB7znBpIfO6ky/jyalOQGJfqLfaka3+cNYPf8HBHtyHqhZ2UjV5UN8cq823daCtFX3YFZW5/n3C
D5cRnwcESoxUsBUlzpEPFqwU66XcNu3giT6TsIaa6xvS9vLjkVH+MgzMCrYEYGGoYw95J0Gp+jS/
0L+ihdmJVZU4Hvbi0RoVuknp88pr4UrJLizvVDFsRioSnX2HPNwl40PXgIV629rrdvU4D2tYUeiW
92k9bDMN717pTCEtKmT6CrBAVeMXO0QI3Ly2w5MQTyP9sX55IqZpM8tvCi9Qlh5MFb8fg6abYaSy
8la0JWncdK3XiXJkp/zLc1NwhglLdGWRrz/YlItYs9PZ53GzYrZfR2wdnovsGLPhL4MQwQGfZPdX
TIBI37+ZGDVQqygT3c9TJq/7ur8yMYs9ov35+yBEBwBr0MYcehmNxlQ3ktYMnt7mkDISig5pax0z
6v7bKMwX7jpot8jNHATehj3ovqnEA5K1Rj2FVjhRF+usI7vMsjd+/cJZ9HTvG+wwsObpEFu+vy+7
mjowcFj1gzcmCdK3IbVvbGpwZ3ClqCkjZHWTaVSOIH+Wt/BjUCoHzJ/MN4BF8bdB/SAr0owWd69v
rGJn1vVLRf9xhK+nJKGjq+jiEnOYeKnfiX9fhZiOEuPThkEE/rnpfnleXc2kPEtyZlVXE6+tJYgj
g3GMzP23d8desmBDCNu4Nn1/QNWaInmupd5LMlTKsZ52O8EZfwQMJg43x+XlYbNIPwlSCc06bK7A
2bbHQTsb8EFE/J6nVEcrQIeX/TBZu8TH5z5MRhx1jFzhb1HFqhmK5gnU0VbrB5XlNJhOnGa3Jf4v
FAmP8OU+g7nD1wxCjNsA9wE0GAdrK1C6Mek4LT1BXVtxfaTyr/ooyos6oh3D8RP/2jD6fDtzG+Ya
L4LmChKwXruykSoUrmYl/8db1xIBAYhcfLEJhXAI/P5eai2G1yEQKJpDp22x4DUdAoVwnXbDsc93
+aO+Pzw7A16cmI+QBMXu9ftQemmhxqaM7vUgntBsKCN8gSnZ9gb1Kx+7o9NZlbfhqFxT1jjGUD+M
vTi9AFKihVm4lMtC/z54W/u11ckxyhKq1AGNsXggu7XZp1hBhWktVr+faT/W4dKqAF9h4WDibnx4
pMmLXj+lnuZNcXUBKuCxVCnj+eb0TM1YPvIF/9g80BpRa6d3in9duL7fn02iGW+sLZRtfmy2K3mS
+rO8m7sTo23668aMeg6YId0gkrHWvz/mj73yc+QlImF6+fQORk4lu+vrxk48Y6LCqUjlad0B/UQ1
9Fzb5TYv8mOePj/2EUYkhEYPhXSJRbT87192K+yhMQA3DTaqqpYpXC7F67lIvd+f6+D1wRrmC+VQ
5qOAwPbDeCqjUIRZ2EzRSsTYQWVWlDbXRmaMqjvS8GFtinBMyiNnwMESZdDFfgnOBSNSkj+MtnJQ
ipgC1pln0pP6J0rbZEOdj+J6p4fqy+8PeDCNy1iwwpbaBWcNNPODz77nWuCjwAGf00biyo9LfxE8
HDPx/NsoSKw1FQC2trh4fX9Z/rwQARp4UGqtJjhFhvFLTQvvv84b6wEGIec9rTvsYgefdjRWgVHM
zJteAlJdZyhlHxR5KtN1V1fNkej78AJA0oOWQ5wFEeTh3EgS4vszTbPSpVWPkj5CYWedmKVGJiQP
VDtyrVpPtSt5inQaN/Jqmo2Lcqjzp7mkr9up9G6KVynUrNZVIjAWz1md1q9AY/L43cql+qxIw3xY
hXnUDkvtT8H4YPQto9n3s9LAKY9xLP7HZUDYrdJXSdRNjkrIB/dfidbtukYMAvAkDNfWTIoDDelw
5Gs62CUQozAKiSNbxckOD8+DZRDAbKDjHrFRP1T5tWJ10XMlWf0TmC0tdGiRXvRMmnH7j8/Gi7Ko
i7H+qJKJw5CqGuyIni5elDrHNlIBTFipV/vb30f5sVOobLvcsJFnAgNXfsSkk1312Lan9IbTN4HW
oB1zb+C6ZCFYqqRnQWJB/7domyW4eAHhaYVGHH+zwydrmbt21vPMI91YrYYYDrkejcWR9JdYbtNf
zuvPYQwE6NgS01DIJvF9pSdi6PzexnOvGkEXAtsMzhGtJa7cVzNOqVZ5U6WzQrE9CtZNN4ar1mqg
Oolq3JhVE2zp2xcPv8/2jw2FJ4dZsfwTqCKb5PeflFmtFmVxmHl2SsgWxfqwjrGYPPLkfx2FGFVw
a+LsVpaJ+XLGjOMUZVnFKHGtRzdWGIaXQ0wL+78/C1vjkjpZ+MZLtfrrKFJjSblaa6lXRsq8jzqp
2yiRyP8Xa4VoR1FQpBsAdpZn/fIsCagvKS3tlJi+j9fWOCgePTnHSNh/mzH2Qpu0FgPRp/l9lBn8
SkXMCv7IF+kHJhzQoIMFoPX7lP3YSHj9FnPFmyHbxGX2+zDEBA1sHoZJm0K6kmh+dHIYM55ow3ZD
zjE5MSOoVL8P+uNYXgbVCI3JmgKTkQ9mcI7aAJ9UWrEsy0eEk4zyVkuQrtE6lt3+PtTPaWQDIT4m
lls6bA8TagmtJai/x9AjU8w1TORVfhrPaVJ6v4/z85FYCwBmBaE8NJXDbDCQIY1mO5LMeZAYj+XA
laNymiZSgJHrraK+/z7cz9cGT5vIlLv0ArM8fKxU1EZDKMJwRW/uanYJfT0Nk51DMgJwk0xDspV5
tZt/HXbZLbAsoM5DIl9etu4vSz+e8ph2ylSiwyivhpUhkKFs9EoqLtqunnTMVFGYekGW1UeyygcX
HTbOZcmwGlV45ZysB6fqWIseflgosVMO/j4szOwkMYN4M4/T5AbgUDagIKVz2s1iD9XrcOS5fx5J
5JNkmOw2CRlonQfD07FSj2kq+a5JD3DvKPYcZussEzHs3kwl/QyIqxdHltTPpcugCu64nEzcuw85
yVYvF5lmADbzQTuupC6hUzSOxyOj/Fy4jML8KpB3ICgc7sw2KGYkBYrvjnU/D6eo48gGtiFtMEDU
WFhHDoIfwxFRQj4mFGcsSpMH21rQwZrrrFlytWGWN10W36d4NG6Vqj3mr/FjJNYJp8Dn1ZRVczgS
FUmbnl8F3Js/5ruclmSn6QW2LXUdrH//LJZo69uxTqTHx8A74tZG//7yJr98FqDpbG2mP9ENFROh
ra2M/ZWBxhdUX4xhQnDGjdbUNm3cBkCe1X7Ox38N2Ll0LPkZUr38SSiOv/8CWOQ1tapUR2DIcSSV
KrBJW87a+6KytH+96CxjLVL35R63QDe+jzVJXZwVFhCzMO5KCIVScaZo0bH74l9e30I9Ar8kOGzZ
vL+PEk99nklk9tyskBcmkCahIoU4Nso0lQbmsZTdz+GWr4CmL+D3FCl/sLI17AgCThA37ox+Hyeg
Vv18FBeLU9zq99Xy16GWZA3VfxJq5kEsFMC/DdOp5cnAp044Q1ba01RJOjbESNOPHLU/NhGd5/oy
2MHSFFGZ+Pgwa24w9MO6VPLBaZHdH9kf//ZIpMI50xdfIXEYRbBRTQriSW1xozGxhGlr8zqgO/pU
rS29/V/Mn8mmZXKoc7M/tC+ao5TqdMf8haqvr7U2xagcucWpQrv/kef6se8jXFmqJ4a+JPupy31f
hDMGDbESM5Qwu+YqnFXLm61E3nVROgF2yrMjn/Ff3hbZCpm8k6LB/ZKXef6ykQBFrNWoaDS3iFrz
ts/kYGubWeH9vgD/OgqqOTYscnc/UqaNsMsCBKbm4m9PezyeKidZF8f/fBFm7si/U4onS831/vuz
jGGrFLaZssxhBjqgGMONGObpyGL4yxvSMBpDXLJ01HBWfh+FP3putFxGJN8G5htvsFx1RkAjT9VQ
waTDvD8yeX9Z6lTW0DSSfyE81w8GRI9SS6T36c+QkKK48tyAbBnIQL6T6KZU+furMvn5308WsFNk
RTRmkr3iMMcf9ampVwGj6aNqu9Bu25iO/cE+C4Yy9mrDvugHOTiSkOHquzzFt3GxDODyzZkCEJ6G
jeV3fVmIbR/Pygzvg/p91d6Wwq+GbatG7SntPGrjoVFD7pgrjfSk5kV6Bq1mIPc+ldYqk+bYXCd2
XptwItvoOojVyXYaDVVC18Qauutat+AbqEF2k5R+pToGUABgDEatpmvCuLZ0EVKFNz6fAvi/ti32
VolkxA2sAPZficcHCTxpVO6USm+eMqRskSuCEhlG1xbKOjBnn06aVtP+aPyfz5JSmy0vUc0Y0w4c
lkJPC8qEiiS0634dgvi8zfpenNTh0mFRAJLYybFsvtuSLU7yTPXbTVL58akeobrf8Nc2HkyNHl/Q
ypLlblAN6bZGPh2s2gpMQqGRzHK6jlSxg6q8OEU8AaEBvKNkrieAgYgY4jh4qny5RJIUQBVxGjlW
sQOWp3SHCtAiE9b3FoIBqAIPSdj7AXPkd7dcCJOnrm/91Mk4HhMnkIS47ooynrxk4rh3yEhFj7pi
NSiFFKOY1mIem7dASNAJ9KFJbm0rVaeTPG+th1qa8ys6mrTEyRBO3PZqET3A3m6jfVcaZuHGvdnX
ToXCapsGc2I7iijRzSt+OyKxKysJCPMcPwaCdJPbhoXVoSlpLEoB8YIjkizwCojUJCg9jZHhttOC
p6YhTB0WIlSAqFSby2ErKSXmhFaoqRgvgcF8moQRPqlSJYEAaEZFP5ESi++4o//hHQfs7pRYmEmb
mro4k/VqrB1fnoGpB0ObrdTYtF5iWUsVJ4Hem7ntIhzGYzVCNtRqaftqgr0KeeREe+jrqX4ZpkY/
g+ptPFdUts19AeNmAB9iVpeJ0g2Kk9lGLxzkiM114EtD4CqaXwHSQS47rmbD9AWM7GqOgQr1mbXq
m1I90aMZGiZwpKWWLqtAxIOEwVw1sdSTBmXJa6KM6aU99MVbF6b2A6LaeHRnErxw+OvsWZRa80Al
TbqLKqH9CXIa0BzoolbsGiT9qpVpgrQOI41AzIh6bVppHb6ukIs7dXTzEGI+BN7BcLEYErdWO4HS
LHK7vWz6qDRdAjzLWGOB23BlDI10r7KAPkL0mr6HyUYjA0/yC95WogY3PTv8bT/Z06NkyV0AeL+b
OoCkI5zuVLPawQ2BUKyAYOjZmtsjdm8F1VE4JX04P6akmof1NEvNxlYmaek1TaCjqUNXArXUtPk+
S/tqH3CbjFaSWmpvsHjBh5hiNJOtYffVChiv7rs1sZtGctPHi94IaiQroT13O5l00gPZpFlf570q
nVUoPZ+lPB7bE3oX8r3sR2XkTYi3riLLSrU1nOrgJJmrOPYoBVqtOyK4S9Y4nY79yaAQUaznZsaM
3ez199SwxmtQTthTQOutER0zBShYs7aWPUWZ01upssJ7CbX7hTI0CFeDCSg3bSRZa7htGlnPsxir
8wwgFDzwNAvsFTXLQl9ntch2vTqOpls20mSvItAqlqeao4nizfCRXEUF6jdPkEyg2ZE4hLnTe/21
n4OhdkIg5/ccQoa56Zqp75xRSFgnCknBWUvByitfj1YSXyqgQGRvAMl024keUE+pTiGIj7buzps5
g1PRwyBK3FIxAxzXEmmBx/PRC3fAYAWxX1YJGdBFW+9NOQzeola3MsdMw/apa5rmclbL4KrIc+lZ
4SL+MRtxxa4xph0ZOJGlHgsnSVZy2tSTG2l+/h5FlQbBp5jT8KKS6Yal3jRNN3GW0Q/SlnHwp4RO
/lGytACwEJT3WzEtst4xNGyeu+3vlbZrdoGO7NKJmzEGTNoYLwTwVbRWu2w4p/ovPvwxyy+k2IZO
b8FNfRkqPmqnSxr11c6Kctx23DpLJ4GQ9hziiiDT3GKbm2Dk2o3vZ1VkuzaKuj+qj6830DxpfKVX
aZTXNvN9pseF7TN1GavWoJt6DZJMyCt/rPkzRSDBFrEke0g2Shb1V2HsS1dUZaWXSZ6H86U48DwU
fs8ZkaniPkdV2FFIjeAgK5jg4hoejeRHQ32kCoLajlpjmoTaTs2z7g/BVHs7jB2LzbDy/kaOYu0P
rCdOhHEYaj7QVFQvgYEPOdonn5NEF5nC0ZynKJitJszBvHS6cLkf+/dYTiw4HhRpC5ynxXDzSpVh
Q6+QAaq5V45pGWNKbSeXtda0bz14pZNxgf6AwMdSvct5cay3hQtU1ujLONiMV5wV4AbVeAncL0Dm
p/KTK6RyEuWuueCGpLE2nu1PBlGQlAgLgemUEZVyqX8WCcQfEHQLvKjX4BjRgZCeJp90o9AckD5P
xVAzO58EpC5Lkrvkk4tktxKMJCB68JLkip0P0aTW3aefRKXS55c6+idpCX8tqEvlJ4FpCKdKd2Ro
zbM3Ecwq69kIitCxEGPiOpEImEp21CvhWjNKpHvs7/q9b836tDWQXd4oEs18K6y7Csg2n7wo6ZMd
5Q8YAzjqgpRC8sxT1FZYFJtqykBPaZ8YKgAV1kPzCadq4STXXpf3PID2CbCaPmFWC+EeIWtld3fj
QruCQg74CicLoTItWEq5dgwbKx1y5aFaeFlaP8XPZKbqC6mBpjUuXC0pFCiMKXKA26Lj3Rcbzv0Y
ZxkJIBeqz0Ry8CoJz/1PbJeCf8O09hMo02slMmIZsUCZ3CZUaGWvryXYVUDLMUuUNJhgXZsqr2Ur
CrBFSR03TPxoselAEpPpKoaw06b+tDGSfmAdNgF2meknhIw+LeFjsEvAB1SMZHob/VHsRDMde6wS
aZ30RVE84dSDDFnifCk8mY7bm0hXAxsxKsYMzoQQNgFBxNxv2rwP3gdLrulunYHqraUuyx4JO1E0
cUFI503TJnwxAkabOAWVG/nbEUQhn1217Idd0YU4hqtaifheseo/ca/L3ZoaYzq7HEuoccMsnpDS
RJkU73oysJo3DjTBEZ2xjZokJsCc7EgkNjx0GsvxvmuCCMY6qv84hMstIXi8tnAzkFba0Obm41hl
wa2ZYObhkj6tk8CDQWgEJ9Q4pPkea53KuGipuc0noMTndGfmKX2gSdQRXcCVsrArlFLo2auuK1rc
czBNSK5CNex3QQxhzgtUaE67nlhb2emZnrRvWkiQCeitlsAeZJQwU4ScWTe5edfG02borIgOQIpk
tr8Cri4HXtiXfbTTElQqT4DESn/cUmipytLRcPWwd7TfZM1pLSYCP7YTrbtJiW+6/diHk3altpyT
shPRbFOv+LPVeD0VwYCxXJbSbDbovWVvB7YI7Vol5PHdgRpdfFOAUcrurEFJYBkJU06CB7OzRkS5
ZmTJj3ipNMi7tbxLwc03OlcG/k7dOmm0qocRmYWtzJWAjiEnKTNojCrnqHANJcGAiCAtw/qAw0Bf
RybH5abO2KdvRcWLO+3mLDR2ZtTUPfz41pe9qYJudScEDlmX+IUYojzBzqOkIW+gJz8CpJ+bYf9u
+X7eOXFUDvm6gpsp0xjehtK9qTRRelHRXJytTNBU+uyBAPRlgFSTaq8X04rouS2pf2fERFxbhGtC
fAldfQpqyHJaNq2CjuaDWws7yM5Nc1/FiaI2JqALvV1qFbQuvEpgcxbFY9MJ+H69HopkrfpzTaRn
4IG5TpqWLU0tMbTagY2ropOy7CTCKfxrKwEeNG6b81LOezZXBB5pte4LuAz71ieH8GGDq0xXeC2o
yosBR8w6K4ys7a9LK9XVTVtH6RI1NlV/j5bCXI7/IUunh0m02Gs5ptn59UU256TsnUqCyo/PVlhz
5bOjon2TEyshVGsp9ZOR0MPzIqZzz4Xwn54UfdTPJ0qMURJnlmiyyQulKk/XURgm8andhFGDsCU2
+0shj0VN3KR1T+ZiTnOh1iTOHbWu5e4NIYeeryy97x/GWAHpB3xLqzzNqrMGLyOgXBSJRL5SJ2D0
bjjRELyCdT7km64KhQKtqzW5UWAUV8vrecRLqXVEBJBkFdd+VRLSQYw3P/zCFP752EiEd/00q3cw
KKMB+hzxzbprkyi4zpTMVL1WwW1oT3cAEgugoXLm2BK0cNoS4165bXmJ+RpOQYY5lB/n8quwU83Y
mlUwqEio29YsNnM1FiD1GkvUuIg0bXaWxJYfnc2VT/fQJCsYRMGoncsbcvlj9dRJqp7s9b6M27tB
K/LYgDTI/Q0+AMiLjU2PfnQSdMlCHQDsJa3boS4/fH2E9WvOQPZ9qe7ME2PSsSeVA0WPt30wBNe2
HTaZE2gU79xKVocU2keVFG5UBqjYOnLeO0qyauvaWcc1ikyaJC5xawJpK5SRO2tpgf5w5HzwDa8z
iI74b3jEk7Qt+FrTCTN5bDRigyADGiFsk2Kcekxxkty+hB7R+K/RLPJwh+WLau3hj1jJA046trWP
YnnKT0O1UfTznh8+n0uaMgxnGVQDbp92Wnc5JMAQtoMW0rW5LeWR9d8MpWbA5tBNrJZGKCYmsd0c
ZPd6Byv1eY6r8T0aBzwVtrnPONcWwD3fzSKy4qtMZPLOtGpAhCQodWu660K1qD6mQFaTYBvBSBSX
uOBk9wKEirkasZe51Mqcu3rU5f6qK2N0G0xY/IHPM5ZlgAUtdY2dR1k7Zth2kcejW/sUsGW7t2uZ
63sKWX/nj/DtnWTUu1NDr0EJtE1u5atKh3qBc1GufLSDoK2LBAMnQ5OU1R+9DywuYo05XsYmnXR8
PemELZGR+PA9myII1/x5dNkpUqA/csUt5s3cjekdLO5wXmUwLjIXlk0D3UdvtdMpDgp1VfSF0mya
Re8EsidJuw3smVShacRUwhUuMubHXMebHkZAuemMsj8tOqwVndIOu2fO5gyvATH4+FWQScEJJYmT
vZlHdeR1oBSHVaSU1UpUvfyqNlGubIt4+c5ruYJyYsX4ZK+pUE5ehGTrljdCFoGwwb9uw5R8XagP
Su3G1dT/gSdtvOENkoPn78f5umyziRybLKozs1ZNFuys6A9tHXdQsnWa/6oxE7PbRkr0AsKlaNZV
1OM6wp0yL8+xIikho0TyKAfgYKPpzTQb+l2JTnwD/J+hJy/6nOmniu0PmCWNHegGXY77GzIklVhp
4B5uUkudNQDYczS6gyi7e/gpgDLygeZeb6CB7qm2bHCFxqDhOTZFSYO1j1rKH9UIF3k1CmoW7jTI
7QzaT5B2leq4fOfFpSArJgnjEqRmwbMFMYnEAM4LuBPZWvwoogz4jqm0HJ6BXebPRQOIfF320uRD
ZeqlpyGfYymEBpQIsW31DiOTSQ2IQmIuiZ3bNLkAmzP2gikeG40Mdl6Ur6YaF5nnSz5GZN2YvTdK
1HCHLbpHCF+d6cIIkfjBqkRgHnJluEPHN+C0Ar1J85pcY+XaoxHdylDLofS20OFdZeo/wpwEjzuV
yVxu7DjQ3moV3xEsObLhQvUxpnEMImOyl1abJA7JyG4/abp4k/S4G53BNrtbMdBYNiaTSnxRke7b
QkS2Z1fvslLslHQIc8+G9/WWA/wtuKzW0WPekkPivkPQ70mxPOdE8dpUrMLa7p98KxFVwk2BeEOD
R5Msdmhdqph7HIHAXo9+EANOViGROGwsLRfgzC6eRkXUYCp8ACwAKVP4pJLa9lxKs8yYvXqQ2GzF
SFTr8B1bCvvsgMs9qaShdpEkReBF4d28jdBSDKf3NXvhx8YSxi/4bVwSDBHNgt/Ej4/gsHmHKczI
WpEFmRtZnNs0xdV0LbStCP4PdeexHDfWpulb6Zg9KuBNRPcsACQyk2TSJUlJ3CAoioL3Hlc/Dyj9
XSSon9k1q5kI1aJCFA9wcMxnXpPsEwT7TFvPoljfIOIT/RSQdtEczYy1r2NiRY3rZ4uCuJp0Ax7B
hUSBuKr6Orzsez9KNj5H2nCIzBQ5oTYzkcRN6lIm7krK8oJYEYHJMOvxmIzFZv6iKhWdWGOqux5X
pIpNkrRdhbgLpC681qbReAk6fwgxTiN73VkavdRzta6htkVB0TxNM/acjtEvsl+t2qIqiKJqgxIK
zbUBggr6rU5IpYWKjKamx1JMp+xSEEIz2cihFT2yGNPJMbly0ZYnKdoqYRl3+77Cz3FjUujPOTiI
IcCnonbpGkWJOelgFeW88X3Tx2gJB2jSHdHINTfAGLOxY6VC6peyes9RlC+K891YFzgUGYV0adWZ
LNpV0CLSBNUd7dWOVlq+EVBGal3DanW89hI1rHeCn6vWHoEV7aWLWjQUs5BClWvhEHk7tPJ4tDDO
owxVlS6/HkxjFSHRYxdWjdqU2mkYXom9lNWbUrb6yZWxlELKp1LxXTWTWRc3vTZFP7O+Qql4HLG/
26cQ7ALdJVvpxyPqKAi49kDhKBs1inHpm2QwDrBA8QX/JNTPS8LF8zITx2arzK3foQVL5Oi2itzf
tp2h3LM96tap6RJfJHUhoa4lpN0ltFbqGLgK9jS4BHFTaHEZuGiPsX2oet3HiLXLrAVT/ObDV4o2
VoGiCxp4wJIQXYvTdBtJI/96jHODnsgcUwmXCgMNrzqMRNydU5/SLtUS4VjHWRRwuRfis+RHumkL
VGbC/Ty06biN6H6Yttzn5dWYUwU40PQVOzKGbkLuQO6t83iGo32eDQTkDsmvmO/KVssQoUfvl2jH
bMx7s7SwYjKJpyJ3BrHXBrc0NsLsuibbuIzQhAtdA9W7g4Zc8XOJinPgZG2V/kSweb7T6FLNdodY
kkRtLUoRa+olcFejulDttRChqQ5ic9LV+W6x0oy40JhkakpTczV23axgRjYRIKGnmZzX6ERZm8zU
CXuxLjjj5Jy/Ij6OZO0clFClifGGfktJVdi1o4I0Fz5eNYUrAW2wX/i4fyTeelW+5Me2fnlpD0/l
fy7/9PlfdiT/+z/f/d//v44mC8ji3xua2C911v14eqffyj/4rYSjqyjX4OMLRHdp9OqLIsJvJRz+
Cp1PCFO0Z1Vq88tf/ZZvVeS/QKcC1YdcAvMdPNR/K+HwV7SMVVrwi6Yj+Fz5nwjh6Ku+I44p4JcN
clksTUAfrhlMFTI4OoLHtTdKyT7Ukm1Ja3MAi6RyvskQubRbwNxun0yXgZnssr7d8lDUcXvHCqVD
bCTbQlDtanro58SRGlS5RpyesTrM2mbnA702BeEMW0zXUn6o7SONYmTpuh2I2C+YW953Xe75xMEU
eXYSrIR8oKlUeGM5uy3GrwJKiEHcbjFa+BJAShxRv58L0gT2ps+lJugKJm/KBRLZirWr8U+2TX1w
LDp4Nrt4aQzHd1Biv/pWfzsjQjlEwiax2nNcjBWEoNssIdjkbBnqE+3jVb/6w8SuwB+0lXucPZra
a6virJwSe9CvVYx++0rz3iy361/N2n8v8wk6Z/UJV/33sioRki/5hJZ8LcjfeukEMWyRK37bI2aA
hXWmS8ClieUhib3vEVcGvQeog7VnBodIjLEmPqIwlyzegVxw4l0gF45V4jNTJZdleK4UmYc8lxvH
V6CanXrp1ZWJXafhWSNort5/6egsi9LDyMIJC5+6oY8I4mDHLfJj/K62mi64pWy9DWxDuREmhDFp
E8WccRywm6ksNg3lR7TS6Rdx7gkJbBmk2pG0K7Qz8PInoGyv8hlvmuS/JgBMInsEfJksLxP0pkkO
cMSAatrXHiU7njjajs9xICKI/aUr+l1CKNxmtmpwOWEEmTMpqex7Po/3+Yf+43d48xirXn2GJIc+
0RDyEP63kWG1KSsRgxBmavKJNbUCP3x44wUI9+aNi1LtrTAYORYooUB+sH0tthHrP/FGr3C1jzOr
A5B/VeBYwx6ssMYrJ2FmG/kuLLV9LPp2CpcYxdMt6pa1dYEWJkHfGbWd21m4LIp+Q0Qp0yuZKf3n
pYhmBlHa96XB8vlsr5Cov6fg70db4T9UYPl9E3e1BwuIVMdwKaIAJVhK9MGGEti21wFr4sL0+bB/
/sh/D8vJ/3bmLYEydtnzkSs9dTWsHgvMgJqy91L/FERz2befTf7qiMq1iNJNx1DTSASMM06QPX7+
MqdGWJ0cYVeLiVUzwjA91sZd0504mv48WciMaEyYgjTE+8kC7UpUZnDIdtJVOz13Bqsj0FAyfP78
Pf64HWAHLhZjOnfuajsgJWiNWcM4mFCgcbglYRfn4+dj/GItfPgeJoAcbYFAK9JqfzdaAFEwY8Vl
dcIJB4pv4qaLzL08i26bUGc2fRQSCSazwYv080YTCfpINg3lYSR9JP77KWvRVTR0izojzijCeN/T
QMVTuUZ4MeJH0YgFJ9vvBFRDs/E+TkDkp7lHFRkoQXglpBD/u2QD+Xcrlj+CdvBE6oSdNV+2xrNY
/RBU/r1RngmleCaRDlLOwbIe8M7g4C42zPT1fzTqvVQ4c71vNTIlNXFR3Nxjj+TmBru7YtcIkIqi
3Atm3xuymCO83Pvj6ISI8PikSPX8UAnSmdLHOxr2u3bYliVJRJNeyvmLeBZJxfeoNn5qav+AVeuR
rPe2NbatfInA7k2XGj9jTAsxF6eQXG/8WDyCrKFiFJ63TFwTkqkXNYIJeLV0Fg1+kSTQcPXhuk4D
Wxge6wT3MlXZaoO2JQlE6B115OASZ7ENS+Q6a5PLpJEvkupHRwgx74ybtnpOkA7iblxeAe8wz0fC
dxKA7Dzl+nMwP3bqlzqxuJyeNCSZfBxk9alz1dFykwEbRxwYQOptWsvaTHDihiY+zMgpd+NCsb0f
qsqj0nqmW/SYTZt8EDhafIinwZPb4mJZLkL0o4oybxTjraGGt3weF0Mip+OmyCay1kK7mEL5h9mN
nmr6R1A51OBFg5q4lFwg83Io0C3Cixll4H44lqDAOqPZjtXRD1Pbms4zuXHLKtp0WJDIon6O6jRC
34tX7g4bMntYrgdy5BiMjlGATpY1m14ATX2BtfFdyGJ8SjjHUXevfoz8UJTldp1Prvm9tYSNHlDt
A4SFZPbeCM4h81E6Cfdx/KRgZCsNosecY5Tr9u1BFX9FBKnuxEK3gxzg1GSNiyJuViqbjDpU21sg
va4WD0niEGtq3Iawr+2+L2VJSr2WfFl03iBei3Do5kpw4ia8pQviIbKBEUzm0tP/SrWJ208lf2KX
JZlbgIdBwcOT4QL4ncV5LB+ssHdxTfe0IsUhVn1KxPgxUuerXC8ui3m4bQbzIiOURUMa8/gz6AVU
dvGP65471bKzvH5QhNT1jfseR5sixBK7+N5OL4MaOiIoN3WMd+goEQhNDnZ6R3nOUZXFNJkGcnjd
RTV1ix+Sr9pKy30oSdDuXRoWDoHTVh105qHcSlSXaL9gMyY4UrLYtmPMNLkxrck0nC/KNNnRyz/P
KrohcnkYg/yx5Ld1srwxiyv0ankC1JORSwnaqyJpmIdhY4Kwg2zv0Y+Fpf2QauQOVbbrhIwFqXlJ
+QhE8Br9p02oq14xgKENSqdt44NpHgdciX1RcwTR2OL6Rk9D3jRCbS/BJGhsPUhvaqz6hoFG6qTs
k2DcRHXuIXftaKL/oKj1To91Fy09b4a+l4fUp6ONWo0X1mRAGMeLm0a6VmYlUA6WZdbsLSyyhCnb
zQtxnS7v8oaJ2R71Ztz28iN6/5s4P2pABfk45XDZFPk1/dx9mGePZi3cRG19hu8OyGNKWgFCKsIF
Rq9YYod2Mz/GcuICHbE1jut2qim64FPgH9uy8CQGksrSU7Nhr/qpVzfqTvG7/RhZbOHeUzsLGFlg
J4W1McVrAk1XQRd90NHbFij8ZvEuEFxQQBcgCzZQ1LZ+glNWHXyxOKCEpL3I5J8iTt2NeB1aFD9x
9BN0lHIDUIzBjYGRm1I9anJwW3fjvu8PpYmPDhAkusL2JOdenaZ0ZPb5Ij6WJluF426Ix0vgYQ81
LlExgjC13l9JRnaYk2TXaaA/tWiDs9o+alC06U/A2F/5U+8uQZLahQ8K8xXxWIRt3l/pAsW+EGHq
2tOi4iymIaejsqVRtC5Mi4Zl6mU5KaEMvRdPSPCBLiJOG9UMz5NePCB7Qy2qvxbCh2QwTjzah4Bw
9WSr69lAmQWPe55MzwBv1f6ViJ+iHM+21jzQrfesJvOwHHQ/Dws+hB6rUVehh0JfrZ5AlnqYJTuW
+oDR0RaX6FPB7hLrfZh2IMgczOABoSy8n/bQaBb2YMLLIUagd/pOE4i2u/a6E5GWFgyXMtJGGoar
JQCIQ3o2Mi3luTuntvg14FNgm1HKldNPiWN05zKNeo0K3ZKjh4Nmq6wrtVPv1UohaaSzqU3o9Rtu
Jf7QQiw2J30/6A/tbRvdQVJE6jtwkkayERnpdwopYQ+Q2K8dDVokRn0bSf1a+htFJToJGjppKp1E
kIehtgU1c1kr7bVqzJ6pvERJcI0+9PWy53Spf6Cl+RXYmwsH5Dql54bc2sHvc88Khgfs5zamNdw0
pfw4ZJNjhEc9AM1DE9jLpvnYCCIYiW6XT/7DNOhfU+qAM6mJKNdbgXImzTm7NOKfQMdABcM5R2YJ
m0O3wSsm4iLBSsyZwlOE2zXVmMIRu+XvL7dmBHEE+jUGF8uyvBQ5E8P6qAreUsYxZ/OiZ47nh+6s
awr6V0ffOhEZf6gfwTr5VYyCugrTYFm+bxLFpjJHja5v7QF4aqLOK/fhZUQxGPH2X0v0H1Ub74qM
P5+WGQ/RMyo1xc/205/avhSXT7Sh1j/0roCJc/Pvp1sUsN/9z4YWUDvddC/1dAsUOW1fi53BS7H8
5P/0L3/bQN1N5ct//a9nxCzZyejMRkX+tpi4UCD/ffXxsqjb8KXO/+PwVEcYK//Hvkmf8h/N+jf8
KkeyTP4SdRC5VHRe9WQ4TX5VIyV1qUZSB0TK6Fel8r+LkbL4F0UmA29lVMwQGluyn99WUpL6lySB
+KMyYkCeWUpD/5qI34WrX+7XTMzv/39byHq/luA8LAVIiHwSJjKm/IHVLQlJXozgEK4TeOmuKEiP
RlJB1EIy1q7ynCZPjV/Cm9n6w5jvM9RlzMVnyZJMIMVYWK35pmVjGrmSS8P13HfEMyLQQCKZbP/5
KNJCy/v7eH0dZnGjRzdEgX/Nf++3iVTG6ZDJUn9dSyFAhZhQJIThmc4qWkoCncKwkYMDANX9mJtH
PS2D7Ykn+DC5dHHgtWrYZyNbgXjr+ycozL6b5nmqr82i7XdqmVjeUGqah5grHR9gEmeApWTXD4PI
yapeBotPtKgUVkqBi+6DhqHJOQiH5CDRQjwP+jL4rqCqe2KmVpZQzBR0L8y8cRSCYq1DCnz/nOIc
IqtEt+w6VvLQ03MQg1oeCNshz7QdXBXqPBZMIMdSqstIgO8tzuU33F4pS6rzjzYKwudcbpVL+lLV
GT2s8RD6sbWjP9sBdFGUbRmYkPlNJHZUsbse9Gn4CrbEtNEyxR+pwVYwacX8UY/H44lP8GERsLQX
93IVQjU+5WtZ8TybhKlX1PRaA/x4VuXS6BizFl2IQ9A4tPREp6NTf6n62aJkMolejlTDiXBiCRfe
LcTldtcVFUkDtCnQQ34/vXic0FamwXo95K18nqbalziQgUMNeucRPVtzAJBBr08ptX7cABolZGhU
iDpJCH68SsO8uSdaOOq9nmfB9WCQCILh/ZLSsoVZqmG5HTcWeJnwaCxVxiwgyRBqnJE+n/6VAiYr
C88tykToLHDOIT6z2oO5ZC1YqNy6osHQbI1AUF36c/AX84iMxjfSrTQd1SC+apD8w2sCkxDQCJ60
+D8XUVWcJ0qF0EufTjdJbe7CKNvKcMPw0Za+Ao0lu7Vr0LYnOFofDih44RzIgN/pzyxuBe8/WNKq
5YBFtIXMmWUcJ20A7DVV/olCrPSeB8bk8NtNiI8c4Utbaa0zII9FERSGOV/h3bsfg07Y0hBSz0xQ
c12ixSQy9fgEZeN71BkcW/pkZx3StCc+0R+egqER2uX7wI5cqzoKSQ36v5jlq1zxReyY+wtxHtNv
fWuZ1y3OP+ANUV66kLOYYkUs9t81rdJDCEMG7ukZJZJvmnYIG2ugiZCIVgcQsJb3uUb1yzdi6AVh
Wy13iVo/zl19SqvhtUD3bnPRRqM1Z8kSqiHAAVa5S1DAL6XKI14BKbuohSj41iisrdjA9c0BOAtb
pO+AY2OdXByMSKUcNuKvtYd+IiqeGtICV0E6P2qD3hywb/Rbu1em4JBDezp1H7wvnS4fXFY0ALUQ
XhXUwFSijLeBGyjIJGvyvr1S4qy6lTWt3Q6VD2A9SCRPEAIScsgo5znUp3s4FExgJhWTHfUmRy3g
xcZJ1JwaY5nF7RUWoxXItdzq/y+Cvv9ZRPdpI/r/xbCOk/nfh3VOUSR/DOX4V787y5Jm/IWYA4oE
r4L6mFL+K5YTOOP+gi+NBBu3KHjjRb7jX8ag5l9IciNaBlKQRtbSQP7vaE6Qpb+sRbHbUpFtQ0se
Ted/EM4tV8nfuwGDlSWeI9qgk8JFw2p7v8IAa2idXvvKbSMgV0gmVgO+LKjTajapXMDyhguA6NF8
spL+cWAyIjTNFg0Rg1r6+4EzHNahH9QAzXO/cAsjhEVgzKcileW3vHs9ImViX5mQbpH61ZT3o2h5
H3dZ14o3QPcO0BZefDzdgf6PZ8nwI1Dj/MyAJfRmEVz/+u1vI+T3m5YpXY25usKogNflGIviTRNS
1w0DY7sgpb1SDK7Nsj4x2PuI8ddgKhAmWOqaytWwmsZCyHwOXgZDWU10raRTN1WagLeEK3PMxCH0
Pn+51R30OiBSIQgFyQqKdx9cDHosKmq/NeSbOkhuIRhANvCrfZ4k+0AY7mp1EvaR3J1V6s7vLrV2
PqW+Li0rcvVJKcHS5qYHg0bYuvZUKOVUWzCLbxhKuehU+TICBbatBGpJQ9FRTwRtiDJNIYMjy9tj
4qFPAK2yzOMvUZTvhT2qke0JqYAP31yWMSdkVkyRpIgY5v06C7glpTKNjOtZpQIdNcCpW0oXtoHs
885E+f7EZ/84CwyIdpdBsLG4Lqy/e41VoA6NSb/ONcowkxkdawnXMmziPPjHAwR8eb5LsZ22Q0rn
2gCBcxiAapRTuZe5a9HlKY5BZ5yKDj6cJzyXoRu0+VCgQJhktR5FeUyGzJqN60KsNn2q7dXWf8zi
rtoQeErbUBcvsB6PdxOiSSf6jH+cEwvwg06LHfmVtXo6jSGj6XrGNoLmIqPIYxHJ30vB6PG04xfD
6q7C1s63M8WQDWoqwd6S+m1hKKRQ/QScYfTlE5H8n9YFNs4aEpSsVlNcnT+QP0ctqGQ+U1kn16Jp
UW0KupdEUL/ljXlKZHk9+ThlsRrwkRFxyFim//0qHCLfV8metFvT6p6Q69vXpeD1QnU3jvJjOLf3
I1KpbT6fDEzfx7+8GdcbrVCqAeSEOOauvvoQhWXpt7N0q1rHCIBughaWivNyACv0shcuqnbT44qn
Zeg7q7BysDftv504mNZH/eszQOiTuUsQSF6LBhZBrajzIEu3cG/NA4DEUPmuyl6nXyIvzFr4aejQ
OCEJolDllDRS9v5M4/NEAvNhEa4fY1kRb3KotI6mNOASvw1+0lWpnyUsH0K37h3BONORAYaUVDnp
ExApQzpThRPrbRXd/v4Sb2ZhtQTaIsh8cWL4IXUjaRfIux48JKQ342oQdsG9KtlAc+v5Ps1dMNTp
dRPa4cuJT/E+h/74EKvlgCJRTmYnIoagZ45Wfesh+nUmser4nIs35YLgtiYHkbZTqcn6NnydfLTJ
uPQRVACB937ye7GOgilK5VvYXUnoqCIUfrsDoU8Hab71USLRlB1XAyzjA0xlux4e5+IyV88oyQ7p
nRHAtVZ2vXIMOzcrzyJ1T1c50A/yKc2917jq7S32+qTsF5SwqKVwar1/0lQTurpIFOmWav5obeER
XiF3YY4OxM0WklZBi9P1k01+JIivnvufzR7KFAkfcVnqlfm26tBXQ/vMRo8e/0hPe2gKtwudDlNN
CdTTDgLw55/1Nf1fPzOkaQ6ZBXcDyuL9M5eh6Wc0XeXbJN+iaDc91fJF0NtC/s1QN3DEaO4au0jl
4TdVjBwdLbGbebgfhU2fu5R4Tty56p+W2dvnWX3tUSrCvBA6nmdy4syZgJ9fmv0hSDZzRItkMwYI
fh2aYA+SLaQ9UN3Hyk4C5Wd2V8FjxkGU3mTiuSbu0K8Q6IiKX6IBcgH0sTPD2PS1el6pOGJvdeoH
XzH9Tf2dXtvibXbK7f1PZ9fbN1linjeHhiW2bSe0zGw0P7YWKkNemm1986mbHhTl+vPP+CGCQ0Xb
VHWuSfILqhXrEosqhEBoclW6tWhC3yhetiu2/s46WI/GWXXKX+vDzbAabPVm0J1VI0Q/6rYbUDrg
j93Wm0inr25sjAIarG3lZzR01eS87x3FdwTiJ+g/0bArpjMlvuq7y1baiHAwLiqayFjd34gXc7IZ
B7sxnYEuDsDQY3QEh44ITvOVTraEvcUhDhGnKbDEGO4wVZv7QxhvYtg804USQBS2o+fFqFu4lU8J
kn68AV5fGcl5wkB0XNd3PtGmKqj5JN1OW6uAf+1kmic9K18X9Q/Z86Mt9XE6PlF4USUOvPnPP6/2
YVcswy+yd5Q5UL5fR4YCTBorLplxK9jGCnhNmFPucgJrIDO5dDZTfJmDmaHk4Y3aLkyd8QeFmsF0
W8nOi8NAkQDED8R3OX4QSkdIbd+nsHCT967KXksv5ubBLGz1KO8i6N7Jpn6B+iBnX63iNgC/UHhh
Zfvm3Sydi+UOGkAB9/bUSf++CMUV8/qWhIwKFqGW8eqT8GbHNGUDXCBgktNw28xOMrryE5r6xcMC
/iydTjpUgSePZ7nvlJddD5fOXkQMGg9Qgthgy35i2o0/T/vfD7S6eP0WikczjtKtia5G5QjyQ6xe
DIkLXCt2+vRQtVd9dNXrZ118LulntDA6mO1HmIHhbEuwPxEa4PwM3AaCfE7qAozaHoD7XZnwdAqn
+948GM/o7d+GN9qT7tvGkdXlz3tPx04mtQtId7em53/VZVt5kKDZ6Lb6k6vFBPjzkF0SA1hX1jWd
8Crzht6RBQcfGJIkYGI/Pl+C6odrePk41G/J0AAjU6d4f5wBPVrckQfpVjhaV9pz/MOCHvI9k89B
DomSpwtex3F9UZ9pL/UMdNyurnj37IlA3PqKkEDxJEhudtne0q5+yO6qvfazvmTJQczNv3YIT3Pp
PEe3+YV/TgFYuGkumn1xKptYh+6vKwyNZJm4lrdZq9XLuMi0o8VLMLkIYvQKvW0bylLp1vUW0QUp
wcvLNl6wcK9ysgoUZj+fRvlDOM80LkkeCqc0/CkDvp/GoYHRooehfBv+wHW9uUdwFZs2FBIAmAxo
NgHC9VILYrmjxY74Vbbh297lt3zQbp+Vbk6/n4Z2f4BhDAFqdo1TArQLw+FdLr7MEe3kpV1FwkUW
9f4JrcyoS91kjgDgTrYIa+CO+1+72cSR01y395b7+ZScHHAVWdZp1gmwZKTbvCaVsPWXvHSBF0+1
W0/2fAAphtRmnZ84bU4Ou3ypN6dNnuS+iSqBdOvfz88tZnyX3Yt5J93ET/2T9ZCeiJ//+N3/ntV1
C0qAkvBrtOAB5q+gOOaTDALD6WcnOiVp9+dF9mawVSsvmFsd+TRSt2l2xHGvdLixXxVFQ1yJlEHx
NTQAV4AaJZ4qIPqLHvDA0vTgF47+XWfsCvnamnelfylCBtDqBzU/qCy3nsxLu/KrY4Gyy4lF8Kez
/82q01fHC4RKoVMijtoKIBbYtvu82IEVHSJbofb9THsKmaYTYy5xyrvY9/1KXzsyIh6R6kHImD7f
QYK+uxEsL2+OxJgCIJd7YDL5bYw8Ezioa7/cnhj+j68M3AoUP3Vf+pLvFyCQT/zr50y+9X+KT8F0
5n+zpE3+vTyXwFe1V9Ep6cs1m+L1fqWQ868B151oOejzxioq+VZHTcHEKsrRLAA2d9i/T1oFy4CZ
bre5fG4QZyWi7iEI8/k7/+kSefsEq4XZ11ajKgav3N+BeictQr9g0ZlL7j4f50PsvYQPBBQidhZU
NF/jqTd7OwzqATS/LwK3JWesbYybJvQ2Mh8lNtmOrG+fD7fGzhnIv74bb/1eSZcbdcR4ybRJzV2X
bdp+m1ZIojmz6KQAY/E9qG5SuAwkz/f9DZpw+iZKTmRPp157tYkGWoz+0PMYpnRmmo4/OFlzJgXf
ohzq0D8/ZVYvvUodUeeaTT9kNBjN0FwrlB0bL0S3UEPvAyGPTa9fZYcFP4Z207gXv+WpraDUjGNV
6Ca+zZ9A9Cakhwqn1tEcpqRJGR+VNO/zz/NaJHy30VdPqr7faRq4ezSBeNIUcZfWCUoUKzYz6jNU
Ci/DZh8U5+A+pspZRB3rbc6GGHsZWOlzpV6iHEGwDNYffPNCp1Lrw2CezdVlAuC0c7EbRt2Oc/Qi
nDt66NtOXIRl7FlHXit19KpzuslNhV0BNB/xILsyjln/4/M3XGPRfi3AxfdCoVhN22dVetAElKIj
mTfs86vH0oITAO9Y39cGqvzflGRvkdrP1+nooJh3YugPQfIyuW+GXscLZmSJocjQoboxrG08MAlO
17pW6DRsBRk1y1NDfjg5V0OuIoYc3MDv75leFOJedMb+rLc8Uf9hAHEQD4q1AUP/+Xu+6tyuFxEK
xXC9FhVwgAHvF1GIVpMuxpN0pArXVntVRGcM4jTFGQ+8JeY5JK3Tg8DJablydBYnnoEeL5U4uAKq
3bfcmvsMcna3VIHAL8eC4xsb8LRoDmq3wzfrIJp7X30WHlGBYi1iUMwsQgIgP1Zlu7+t6VT7WzFz
rIOJsKfggtMkJyBQjXI7NC+sEpk/9YtZbRGEMWsHSmZxyjvr9U78OAuw8egVgSZZo4RSK+7kAEvT
YwQ9Y5Gfc4KL/qfu5LNn+FeW6og5RPut6vTh9w4Jnchl+9RfxrPRoUBg3gm3gJtSkwk4EOChASSa
O6XxOnMXfQvukkPGvrRH9Afwue63IcinBo1FWy/toIMMdg9noVN/dsIZoB2lcIbOA2kewTTfUipC
IFT9EqIJGbz4+R4dz56q8Ckf5w+RHItPXviIv2dgdciiLoM4Z8x6b+SbtiSN2EbCTt8/VRBEJGH/
+apbqMjvY5TVaKtDNhTMSch15psiy75+NvjUSOAMFfFjEXCSOWZoCy9gySuEHfOtTNB8Ro5JXvVc
P6KpyEXjf09OVYD+9FDLUYMx3uLms5oCsG5ilMyxdAQtqDTIYjnkJZ+/+MdgZXlxDSY2v56B1hWX
vErQGqlH6WiEdo1jqmWTGrc/0u+BbMe+g7/rXCMKa+fBLvjy+dgrwBJxw2rs1X2hjIoVqhljQ6xR
H4wviDKAzS5t7UuPDCqOTOCmbcRukRhOnEZygi8+NZVdwlwHtngCh/SnS/3tRKyqbYElFrCrBunY
Zs6cOcUNcrRiA6/DOdVq+pgSrd57dYvk1jwJWT1Lx2bKd4h4UPSdexfZBhM5P251gcTFE8TD1J24
oU+OvLpEkmxCNc/nJevKpcBVjTbEpGFwGjIUsDmlW5nQmVxEbT//1CeX2eoqyRIMNcF2SUf9sXuo
v7HGUDk1bahxwoPwEqI4WLnpaBOZnBh42bgfDtI363sV/WtNFuN+yFxrCrp8rtpjjbwVLwkglavp
SX3pxm2p8KXnE8tphfP81+Je2u2gzWjqrmJVKzVamGaiRD/EiWtXQdh98mp/q1mtOz3qJooq4V1d
fM2h7qjxcxQcp/u5PKuVb5Uk2Zl0PSR0YOjF0gr0FTuTHV2ebAXVMAWqWlZuPp+oPy//vx93ddaE
SFj2LSMffYoAqlNyzzR7X3qg/dhVJ3ynPpbRlw2wFLfAwAHVVFaroV1ssku1lI55u6l0yR7K0ZFU
egVADS5ChH78yCvDs5OlT2VZ3x9Ww5uBV6sBfx+z7LSCtyRsT23uQNpGFda5kMF0R0TnCD/M3p2/
0AhJZK/FH6hzk8TNwa/OiEluOsltOsCrbpjsp/FcphnebtXYU/QL3bjp1WMQeXG/74czrYPhuPX/
IWv715n59xu8NnbepFxmHklCg44xYaDTUpmuWR9UQ6f4WzuCuSbeSdzPV8bHkuTr1wIzghuZIatr
gEYq4QgztERkobFXZs2u44tG6sg/cldN9zJqqYgfddtKdGp1N0ESGskBJXgwmQdvIs0ftOyQpgeK
bnLrQt8d54MpO73gKmhQl/tqOCx2A0bxpRa/Rd2h6Tdz+jVV93W+l81dalZ2Ao8vQ1ctrTZ5TL0c
epAu3Yb+BRStEy/7YR/QAEDMDjQQIH0FSRNW0Jv5xZ8xCnUEe49WeSgI7VSzc7uWMrO5zR5qa2+0
N3F5xW7NsvMg2xuxN6e0ZW+0xi51xLKcvHSGyLVeWstRfkrTBqu4RHY7YjWCMIIHhJs2CBuHOXnb
ebstU6fyUuRakQgw9sNX+VyE/UWbDRCMa+Y3n7/eaxf33QZYvd7qAhA0bDd7iD5HdUTIjAzRQdGk
eDId4QwKc+IF6JuE6IDdUEU2EJ6fNwFCvBoFKU+tPUpqCJATfZqaK8kbP3Cs4WcsuLW8QUmsU7bQ
D1Enxa2rhJg5bRACHXdqfqxROE2dodm1SOJiKImJ2WVmOBJCWbJbm66GntDs6clT1m1a+UCJvUEj
T0acBW0xu1Ns6mkR1htM3+NY2eUj6SvquCmkKx0lF9OrtS+ldcqQeQk/PswVZBJVFE3qRmvqRC1F
EkibgNBIhQ3miXCz5vY6D0q7BRKkbgvVabrroDqbl9h7PNPblxNf68QDLHfbm7VY9/LQ6oh6Hc14
Z1b3ZXtp6GjbnQ/+iS3+Ma9dlsWbV11HYqWmgIki2Bb9TUtqOU1fJf1GNvYV0vfFmeXvEjTTI7co
3KbYff6Wr9S7z+Z5FXmhGlqN/rImq8mhHY0shMViGM/EhRRx0fR7LfRQPvf9s6jeSvFlUG/12rFy
e+RaPFU6WwH5ubdXU7E6AOZazSU/DqVjlp+3xs6kO9Ft1GPxA9xeBXygORWTfYhQVgOutiSIHrWe
kd4+AnDMpx9Vv1+457ryRcxuIZBXzU2XfWXWCV38sfnHiQ9oChlTOs3CuVYF/bJaYw3ybfmsJscM
NDrBN2LAaptFMPVnpMxQ2Zzh8JBcdo9BZUFCXdIv5MgHtzHIhnJN07ZT7V8ONQYi6jT9NGVA1JIk
vNTYUBDzTVslm57DwMOTzThwY93NTV2fCLY+7FReYnEQxE0b/QrTWgUvS6veUCIpOdb5Aqr4P+yd
WW8cSZKt/0qj36MQ+wLcnodcmVwyuYgUSy8BrbHve/z6+YKqLjE9czKupt8ubqFQgoqCLNzd3N3c
7Ng5ZtGve66t7YyjnuRDeIwqJplT8BuU597Cmnf7sbZ6+B092iYL2/yzz5JxjZAMAN8MLZsqcqG+
VPRbh1MNeBqV04aiutbOjfU0lH77CuCjhkECCv2e4xVDzTvzPHegebOnlBlVHqxrUA6mTWXudGgW
UGy/onmaFhsTybErSbqtQvXJKpTnpgvGGe+ddsO7vQvMHpD1pJ+IaJFK84sQyRV9X9QwDnpP0Fir
sPfFT5BmWgu59n50ZTnb4iLslcmcgU7WVDOTDcCigjk6lA15dDLG3mq3JpKoG0WDYLqo1WcXbos4
14OrWtXgC0yTz5BYgmGQM+mmksfXDF3cRd5a0kI3oV314uQrBVCvaYyrAl7/RdIjrhJwsCgGXWq+
acQzUa+IAZo+fioK0CUHcAlOLuFFgHADLWEgHx7VntLHWJA+LJVU3zhutHPr+M6QLGR6PARnCinx
V7aXSBuvpIaUFygmWmb2MmTQKASyulNz29vCEWz6g7QKrT6E7rOhL1+bW1/1dIHfYFaoN1LPhblF
iJi7wW1c5DTkp95U9j50410BTWNnB9UNpIUfpCCSHlQ4ham691CP+nm6hkxL3oZ2t4cUsb7pe5KF
wEtvEc4ddo2mLHPXuAvAdS8GWfbvXca5hAWQKMA02r0vNx19bzCNZEk4Li/vYDHNwxLQdq85Jphi
+Jj493jv1GYTOoEhV09t6BTb0Gf2kYgJCC5Sa22UAUCs8NUylWajVsRGrgeQxkoiUHAZMVuZNv21
JHVko6gsp1Hl7sOAFJw3mhsIYJe0shYPtToJDikDvfJtbi8yaWKs7HldXx6KWAsBKg1YlIYv9h/y
e6CZj4cid73TOknuPIZ5md1IQfesEmomprU3cKRlZubVMg6aK2MkV4rqTLdPfAAtCNlG17ESrSE+
Da+1GNZsq84gr1PClapx3b995l9tw/c/j4KfPbB/8yIKv/2v/zf7W6Zz93/ub9l8//a9/Fx///aP
p5pfqn9kP/7xNg/p9yr4/L55efp7/mpeNrU/ZPDO1NI41ycx3H83vCia9YcOPBiNXIv1hmXx734X
Rf6D/gUNGYM3HVs6Nv5ud1H4CdciXgKkWQG19lvdLtPW+HXST70uUJghU8mBr9M58La13l1+wUSA
DKFydCdXUH7Y9dpDa6NFOD1OIPN1Prybrb/c5n0jyPGN/pc1Ws1MBfIrDsvpWHpnbQwGRRrCNrrL
pPaqhGdFl2fC+xML9GjS0A/g3uQe1UVCiL4tirxJE/2OTjwVNt+OhD/s/zMnzsmskVzlvqb3WqEu
rIn3Y2JbUmvYcX2XGzE4vMagxwS6zW3X5PDyjxmJ5ULRZ8IhIb/C7JFd4T+TLCeWKSAcz14dpEEO
nQiCAnDU38Kl/SO3hngFCYvNq3piq1FA8Bt0Iq+GkZ4QyrXkQdLWnC1eHj+n//oS3A8xSLo8ZUe4
PsC8d5JTa+VdnQb2JhsBGLpaqbxKKChcuV3trZ1Y1Td6oLmr0ZGQoEgo53R2m0GdgZQd4jbReog1
iNMN14KCSdUIkov8yuvb1yzVwe1mXbVKi8beKonRcpSbentjKqX76FKt8xe0ZNXLwrXNW9nNzJn3
tPB2+ff4gCqSK2BjvOVO3vlpbIeD5KVjdVcgerPRjO5jBsMAzeQqjCJe7W3CPtcemmywF4lr+XsD
j6DBpnAPbqhNj+hgWFvq8AGtvOy1LPTh3k2iekVoR1RDyDIT7h/f5tPn0jPmEDkS7E/qsMJyJOkw
NAknzJ1iGea2syiq9SDCl6XWOdx/2hwO63SToUOLmiUS20BmiZmPHdGInTQaIz24Q216iS7Tguhm
dfmkEC7CaUzHNoSYUKvNbuD9GtxVa6B6kEVuuPhW3lpa4hcLur3XKnA5NHcWc959OpuWwsuD1mUe
jUhLTqN/t/i5LJleT4P7XVBv6L+7DVJrgU4CDO3lz2sU/uDzzBEap/jx6csgnUlnniCb80pEpqq1
H5XRoAZ39cbcBo/hB+eQ3prX+LvyGt4iY7FNb/uDurU2+aZ69r4DSX7Y5/tsp8IbCDPN0vgBRb57
CGZmf3KYo1tB+C7BoaCvSIMiGoM7rbsZiCryFKWrsgZkN25CFGX8xIZNZwZ/ceJVMAabhHFA6Qmj
eQYdz7s+SoXqNkF/VxfpDz0atoYLRd9ltzpZ2zcblkZHP92PhD/HNpSmQkNGg12BBAzJP6h56A5o
9fs+mknynB7WgqVp6d95URiiqGaWWIJqbwWs+ypcfTWW5bI65DOX0cliYemt29HkJqeqPL2u3llC
hUWOzYkxItQL8OL0bZBxUYbP7fgxIOsaTxUha6aGeXIBvNnk0UYoAt+VIyR3dFRW4R/K+zsnThcQ
idGnbq8t/852nqoYKEoxc63P2RMDB6nWnFbBHq9SUJXZHRrlG0/5YdbuDkGIOzWaMXjOGafcGYkB
wi1+OZ5UWW2tvjCz/g4hiH7XQcSytGK0Mi+748nSwWlBtC8Di4fJhoj/2Apy4U3cGVWxt1ooM/2K
p7a9csA3Zj68mLTpQFK5g891xmNOZvPNLJEfMR/4OfGRMcapBkdfUewlJ3iQpWhTu5zjVrVGxGzS
vFt4IDp/e6QkXCl304SIjrmIUISMWdHdaaTwh6yzxN2h3r6pDGszyiWqdMlDY6TXlbO7bPVkuzsm
lGwIfxMzsTHELrwE7Yi6y+HWQtdxNaBB6pZbi1R2mKdfL1t6c4j3RybthdQEgXXQh8uDWrwT7Swu
dV8btTv9Tjro190+ujYRA/ngclkhsLDN1+ka6bgG4IUxs5xiNPrT9GQUkh7D0YXTus+0QXXI3lGZ
MpFeGVYGQjsDsOOKjp4Si5eHetYclz+Iddq1OHGOnRbinUBDglW782wZeZV7mnG3cTfcBBrFtYJX
0t/vq/+LF8Pb2N4ZE8IAE0VUK8jfjN3Y0ifFffzdv18nvJv+YZND4SEMRrVyZKNlE1VWdIeQmhvN
SYjGnvH+6Tg8dg4dqnw00DQ672lAEVZIV6g6qEnm7dFJbDdpUX2CtTC+CodA2/z2eLBCAM7jkXNF
xFlBhyonoz8G+7oKgztfT+1V62tz9XdxX3HqmyqiunTVTA/Qt57L91eOMoyBIQ3pwZc0cxv7tvZh
bHPlS+DTXlHI8Qwfs3heYQ6QnAM5Cd6tqGJEppdt6I+whx5CiGchTTp0dNLKg7IaKvWpyxXquzPb
+cwAeaa+LRfvciK0Yx/PCx/53aKtDpoWA5xRup3hjTLYPOumaK0ZHzzxDoZHnDmRTdCl7eiCj1dZ
RnrQLSsEkYMHUrwDTbjWdeIYMw0c4p3GNE5toLTGT8ldru7jQblRjr6qVlWHJs7Qvr1JZGf7m94n
WBB201CjhUXRpzoUlg2U8GAj23vZwpm5QuGUgwevo7ghwr7zrIUc1KurAxJmS7Qj1WonBflM+CsU
zmCMnMbxy4qI9U6UakSkDiv6c36wINL9iGCcBIXXQ/AVWFj8nVodNMWXhzZNztEhIRgVYlOrj4cs
yTAKQW5N+6WydrUV8Gtj7r44s53Yu3CoUAznP+KtSBNNUaEPVB0ysJRmn90j74SMQeTTXVWupVop
Ft0cxlaMdKYZtcDLcFwTdahv5Y93J4bvKRDBO2N5oBlMJe2918KrSlvkHngZ6q0zp+DJA34yZ8sw
BlLf5eAQ+63M0R0ixzBKFtC4yu+9cUFX0M14E91523Eb7bRr53r8JH3r7EX+Pft4eSHP7bP3xoXD
Qy+TrhxbjMvAe7TsPkIQ97KFcytIwQFhB9WZiPmEEyNxs65tEyxwn6x82qCjRF9pnhFwcox7d0Ag
LQ1mDuEzmwKOVZVwn2WE0EN8O5HQs9VWk7pDryhwabX3pqMCGalWCiVzitqkDmnvjz71crQ2M2fR
QaAKkPTyyE/3P7xPMlkZuLYAc8jT3L/zI6lMW/SFg/GgIF9hkYSv+53hfLts5NxQuXFoKrHB5NC3
px5bKUq7D5j64aCoNJcvHGWpawv1q/3a77tF8aV9KZ+h871s9PTKYWTvbApeg6Bdkbqdx8hSbwlx
dIJqdYKgkmHcXzYkwAWn082gR5T0CpEqziO2OxdjQEYzV8ZDwkFDdbhYwAysfrM+tZR+k1V1qz2P
1vqy0dM9cWxzWtd36+bC3+RF8jAefOB6cv8xp0nwsoW3d+7x+XlsQrjeNCVo/ViXx4NGqki7Ke6Q
F1y3S96LN9JOWgU72Jy2UOQFSCTvym3yw986H+x0ZmvODVS4Aqsq93gk9OPB8YNrtb+yzHzmafoW
YJ8MdEqRWMQMEB0JF8WoWlGj9dV4GK5pMDS32Yv/rS13foZ8wqLbxk/2015ZSw/yV7g1pAfpIdyX
L9GHYuWswTLdzKlZnKQ63vzJUXVqt7AhQcV8vLYjWVirMBL5EL2QdSA1l68VutCfNGlh/Tn3pDu7
N8EC/G1NWGb0ktXakidrP9pvhrYziq1TLSpg/hO5wcIANXeVBRt35iEiNLH/tWve2RUWVvNtvdE6
7CY/gkdjg9r6KtqZ99CaPwW3/s1YLOSP/cxWPT3ncWnHgbiG0Hdqnz+eWZms+eAh1XyQf+jWbdRe
JbtYe+KynqVAOA0+eDVwtDOtE0eRI5w+TWFk3FrmcOhf603w2fowfnVuskcEI4Mb+ZlmA1r0S5wN
NPNrc3V5557bMtSD0POirgHLkLCihuQ6KF+5w2FUzUUvLVUkuS5bOBMPTMP7ZUJYPEuPcwuIwXCQ
r41Vu+o3w4/8Nr1Vt9V1ugt3+ja6KvS1tk/DXQA2asb83ACF63pAdE9NSn88xGMsLfJe2hQNOhCX
x3jWCFSlU9hK1kPsPLZjCLfSshmhOmc7ADOuio+XLZy7e2Ey+tuCMAwJQUYpjzl3qvJlDKKbeLCu
ikSe8YYz9yCZIoibiG7IMurC6RYEzVgP0zHeOHsHVeruY5mulb8q2P9j6v2Mv6OIAzUZFREbnjjB
30e7QLd4cMe95+n7wds04XPq1w/DeIvQ9czddxr7TtESxILUCicaWcG/7ZG+p9BJjb0aOkul9Z97
ZycHNw5ydX4CLrtOV2M7l3I4c05O3KjELqyYRilLWK1iiJAGLhpIcRrlKh/H3QCJimtLtP/sBqte
J7W5jtN005ZfWvpZYf/lpdNuLrvM6WJSQrMMvmECE0H5dXyAmb6W22Uk9/vApYKiDtaG3H8BHUT1
obKlubLFaWRDSw3VdPQXNAgcyYcdm8v9qJK6XvUOLk/RRV/raAB4uzqmnSl2tz75qsENP8mqv7O9
x7Zs1rnjzYQhJ5uEio5iU7bnxKa2bwuho9vS2Jl5urMPCps9qOdUTgyYN/TIC2YKwmdNOZPMHSEd
z2FhhbW06LuAYH3vGqOxjmMQnnLl0n6RVdHvujAvbTJKFgAt8hMU/44nNu5rOWg8eTh0I4B5KkG9
j8T482iEt3LSAniCR26mxHCyayaT0zuf5ZwqZMKRrReaWgIkGA5VUS/IDl/1jrIKdO2eDMpyUOvd
UKH23TWryx47TdpRcDVl/SETVqbMFrh8Yf2yILdiSC7KQ6sWCB9IbXvjxO647qGdWIShvA+ATO1a
c8hmtsoZ552wuiSQ2bK68cZ++j5EpuJVeHZcVFhGnTKwrowUrgOFZ7ln+F8o7Ky9UN603grH27au
rSzM1pzx3jOjZ065PqDo42Up9o3FVdkPvlWUh2iU5BYQiI6oVuXkS+rJ1TdQWMCl6ly5b+FWn7m/
BCAdPmzBxk8KDDAmFLC8Mo99zGgBiaHGXh5KQ0I8xTGlGCrCCL4UK0vv4LMebizHH2+GckiWeVOG
iw6CvRXjIGlhOSiSD/7HQQq11VgO9OW4rQ4uyhw3QRbS3TgpyUSl2S+sPCm2l53m5O6dPn064mBJ
p6AivqjcMR19RBRLNMxgb0YbLFj1kunM7AgBxPxzhkjcTQIzbERdRPXqRT72qUOGKAwdwqRaydem
0bxGUajcIDUSrPRxfEAvnu7VULPXoV0Wv1mjndZo6t8F/kIV5+QqG4PU9aHTqw5mmze7sUSDre/s
eGY6T7c+CdFpEwBgnhKVgifoDpAF29WqQ1WZOj2uY/K5c1NnaQ5D9xTFUYPISRNcwWne7bNCjx8v
r+a5TcA+hEyfY2cqChw7Yql3Rd0kZnXoQpSLzLTQVmHWQsFPMU7Ju3CD4Dz5OV0aZrbA9BcLZw/H
OUIWMMfQQyXmuW0koH036sx9VFPBadAK2KoVelIufr9Eslq7gqb76+XBntikBxW+VLrQuTBN9t/x
YBOqWopveRq77osk3QWdu1RkeaXEL53XzZwuJxeWYGvaRu+SAD1iCFKTu+rBAZIZ2foNkgg3EB3P
mDk/pKnSqHBnaaYQb2WjB1g60tWDbsCH45FtBLt+13y8PHHnB/PLyvQV7wZjOm1dyyFRU1v0V1lm
LYP22vfGmZz9iS9OLcKciOBDgMKTQj22wtsogkU9Ug+oUZrj1aBd9yU7f61k93U/434nwRpJS5n6
ACk+wlRuv2NbUj3Ecmz1jOg1MZdGvO5fPG13edZOtvZkA5ZkCrIgGIFEHttQos6paibu4OvoVrhV
9BwB4LbBlIx6tXQVJNCqAe770pu510+v12PLIryE5FCjjE4h8z6CUK/JgivipKU0fi2T4DFD1K0a
K3T3ENwbPzmNjECcNgMVn+bvaHtPXwA7FIgfBeycGNFwu9uowuXKATXpjSV5a9/5OCCf2CQPtafN
bILT+H+yNp3SQAWJ/8X3YElwChNNoRziXll1lrlFzGVd+eqqq8MXvX91Y/XVz56MLl91KCKOTbkb
4DO6vNznXGpqv2a4yNSAZj1e7jRRsij0VeUAXnlVVZ+0BCqQ6ptczYkdn/MrcBpEUJMiDo+VY0Nj
5NhhWZbKQXsK201TfiqCm+xb7D4W+gGIz++PCqiswnuGW5jS5LGxQFaGKooU7ZC29qM1yjddH93V
ZfJaRtbMfjlzyoDR+GVK2JN9GKC516satRr10TPhkKp7wPfdzO4455rTowWQ8iSJJKbwiqRs9FBB
wcJB+HTphc6r2zbBotabFy3qrgoTworLc3iakuFtSpQHC4KJd57wdedJ2gSRAgmgHCT2azwoqEaU
yXitqf6w9JKk3HEcfo/lCFrMSM/WHQ1brd/eGrkBy5/MVeUGCarqQXE3xKN/l0fV10yJg21gVO3H
mY89XYbpkQU1DF1dE/RRWHEjgkaZZo6aW5KOAN1O/yycOl+jSWQsvZIjWScUvWlVR1r4ci2vYytv
10MBpw20UVDQ+h1NbYjWo1bozBH0nK4dhHi8zhCqUYgaRHK0kuuho4+WaKm1oaaqw9uw9PVVa/R0
MpnSje2Gc23lQvMwU0HVcCJbB20KgJFn0vEOcHy17oIJ79q5g/XJsxv/WxfV8dPQNZKHZG/bfeoT
zUFOd0ySP7Mm0EzaKyf1xob6zVNf2MHehhO0Qvqcwv5iQO3oOYpD6VNeyErCs8cCFywNTvCJDrAx
X3Q4iUPLvKo+hH4N7aHsq+N1F9bGg56rEnrtXowakqPG6HzITuR+sHX0uBZDj/rokh6Uap9KOelM
RQmiP8meDyGc3JL1SQ/V7iGCAzda1HnTfRkqk8pum4TJB+g1CvC6sYler64kX5D2hPYwLRLv0HeU
M2Z2xDRn768HSrIAKriA6RaaqOyF6EjOvQrkiFkcOLpXqIcOqEhqfr1Uuu1lbxadWTQ0/fxd5NJJ
cldpBYYaG4FmqV3a8cGBIOCylelzLw1HcJGUPE/WplgxZDC0MNUifzdzaokzRoKA3B13nAk0nnBZ
SPfotqTUqRK2hzihf9RPdm3ghAunDGmRi8iu/d6AKLWCdJzkoOiXAp4sTFuYAmHL47Y9BD6ZnUGm
E6eywftftnJykZFeJcHC+4p+RLoBhWlrTbNvFSkApOG367KaiANr67Euug20/IuhHSlH2ulyCKLf
9AreWRiGnFcFRQ7qUXgI2J3Z11mR8LiE+zaDYM4qgkVrzwxvmqT3XvFmheo86Q2mk+vz2Pd4zwFi
01KSHFK7UpuDrQTw0Ci/6XuiFXGpAhdiAzPjmRrG6Tpx3I/UHrrN5ZUSWjY5BKcZm56IjIcnlJhD
boyxk3075J1Yu6s4tA5FNi7q+jt13GU05uvQ1K9gE+PsQvMDDvqFpqEWHo3dVS7NbYVTtyH2oXpM
+Y3volx0PK9DEjdZr7v+/USbljrmdZTlqzECIqXWSN/qm6J+qFRnZkucXD00v0Bpi7oF3QCwoKvH
VvXB0QdKR8G9SeHN2QT9tTEuPTjiP16eavEsodsJqAqJZIpgU4JXWE89KStFTaXgPlZqaSOPJqVx
A4qKy1ZO8iu8sHj+qG/9SW+Yw+PheGZsBbGncpNqTr/QI1UB5dMN0F7oC7mzYEorbJ30TvW5Gnix
BFk+B6wTB8oXvBU+iPhkMmC6MNC0C4oGAj2YkYFeL7Mh6SAnSLKZoHLOinDGoFgJvjmT6wOCtQcj
AeBv0ZEz4xvnjCDy8Tan5IzfaKLe3TJ9l8RxTw73oHkm12Ykp/mzNCryzC6cvvX9gTLNGJclSmPw
OSC8KLigRdBjZ8HbJrTSTdEF5SrxpZLmTDvYFFVRrC87ycmwCLFUkBpAqDmoqOoc+whacqGRakpx
8EwokOsfhfF82cC0xEcDejMAWhlH4DwWdzKxuZnJrVEcYstbOAFxDCUi/+U/MyLcnH2Z4gEKRgLY
eMLiYzc+FVb5ux4gjERYmjQySg/av+KgZJ86YJTBOMyc8+KpRyQzqev8PVfCnZUUvpn3vlYcsmIJ
PyB8Y2zUkCr1wq3X3Vwxa25lJtd459GZ29sxIKvikGgflAjl8e6GBMbMpIlHqjik6SPeGVFybUjD
afnzr4xn3BX6ord4oc+YOe/Gv2ZOOALsBPUZWpKKw9B+gX1qEcw9EeYmaxrnu3FoAf2rUq8XB5tc
vpTcW8YHxf7xn3mxsBfjWEqCMMaGN4AHtj9ryQv8TP+ZjckF340jyExE2FpcLKRLvlGAZsUf49ly
9MxyiIDTbqzCKncYSQsXrA5pdwEF6eWBnByUx3tFhO/FFYPIC7U4WEp4VVgdbQmHTs3XWv7lsqGz
Hkx7AMSDNHyQSTyeMbl2fcCPbHueFmubWo3RfbIGDXrTR9eYKYmc9bJ3toTdYge0X6bZ9JQpHbhE
b5X22YRk4fKA5owIe6WEuzTu1Okca3ME469kG02H/83zj96AX9MmbJi6i5yyerOi+svcgE5XgrhR
DpZN+vsuDYCS8gaJSIrlmjAeU1JhkpZkDn8zX+rwkPJehiV+xsqZs5lkEmgiHrRvenzHblA0Vejm
ZVUc0JeXARoiQ5csVFjhNKqqS3vuuXlmkTBHRA4mjqTESQmu0Fzq8R3uXfw5krqKNBSWrM1lTzhJ
qr49nd9ZEf2tN9AejrBSJOvp5bLP76OHEKL/fFG1i+LreOc/zDL2nh2aAYSC6JSKhtiNHNWBKql+
w3o58cp1u+8mfHZ6PCfTctbMu/yDcF1bNhlyKhEEHuHnHqxXLO2j5tvlCTxzCB3lOIQLW9WVqDZg
8jmEaDbJ+kOpPFd1sB2hgbts6PxKvRuNsJ20KuzauuK46yA2UCnnLUa7vys79TWLvZUGt6/ZNlsK
0o+GlS9h5r1uLW3bqt7vH7tHIxbuKCuLSKt20wkV1vBwqiuYbRagHrZ2/pt0nFSKhAyScFfBAZIp
tKgUhwoS7XKVuov6Q/VoXUXQ6Cy1ZEUdLIMDdeMmM7N95vp6P0iRSzBSpDjqJsNKCL0zMhTt8DCz
ntMDVgiLj0yIEWuDrCN5i+IA2YHz2kDd9wX6nKim52zleJvEmBnSjKeK5FOegmywAxTiAMnKKhru
1CACXppCHvm/Orl+eaoIvQyMiGRTgKVALdZ6cF1E7UaJXi7P38zmdoRLOUkar6zeVijtr4zmRoO4
XQ5njsczN//RGgmnoytVqp5prJGcdFulLaFx99Zq0y2kaF8q3vbykM5eMO/mbVrBd5GZkpeBZEzz
1ipE//DhV9k2HyG90Z+tmj1Pp3CD0OFlo3NuIRwr7fhvo+DYOVYOfvds9x/HaqbZQiz7/tzJ1Mxo
7J46rIWxQaCcpk1NeF6n2SYy5AWp6IUJyNly8g15un0zfrw8sPMWLSK2KWoDf3k8mwg7h0USj9yf
uYO0fXibp8MyRZRJNuzHyHFg45oDG50Ax3+O8pdN4TaovcDpTJ+3dIqESqe99jDu21q7HLtgk2UQ
L6g7xVlr1bU228R6so50e4JMhDKKyhOpJWG4CDqbcaVKxr7O/9TQmqjpys2MbAW2fv2bEytYEgbp
OKGtd4ln7kv53i3knVYxwJCnah081zmq9ObcO1Vg4OYeEEwKm10bzM5UXEzq25V6Xb2o45KaWQ+L
SrUASIImobdOllRkXozrwXyEDz+8CVZz9YyTCt/bZwDgoYVGUegZEnKShZSOcTvyGcFL9bn7Abn6
rnosn7wH6zFfx5+bXfOU3WOcEtpqtvx9doHfGRfui6HvRtdUMW7eIYnnwB+iLLRwqVXL9gai5ft+
Gz9nkE1+n6MPOfXqafYn7C3AGkJOEZYZaYlmV45v7vty1bYLBz2eelVK66Beuyi+rtQ7c8bFTs5d
waJw78vxMGhRhsVicB7U9IMyBkg9tqvSfRmhN73szyc3ybExsdwoO6lf+NXkz3SB2eXatopV78gz
h/ucFWH5YmlM3TJiSKiieGHJDeItMuXr5aGcnHnCUIRDoAOZrCXm5KB+slVrJOVS50or+3WZQNZT
lEiElTMP1rNuCeIcx4D0hdrp8TGLQHVJXcw19rGNFDqSIka0kuJrf67J6/z8/bIjHAFBHKvtONrG
PvBoe9L2ubxFw/Py9M2NZfqGdxdwl8WjUmUOZ2j2ARmylQYLo02DVWpsLhs6qbS8nSTvZm36kneW
RlfWsop6GaoxC/nB+Vo/pfIiuFV38Zfma/cKeYYNofBcVDs3h8Jd3xl9L5fUwfdpBXdyB23yJBL4
fHlsc0aE94FWKF6YG1xEuuSs7QCe8eQ7pJvry1b+h0Pplz8IR4QkA8NxVPyugqFaP6Bi6Xy2v/Hy
MT9K8qpBHXZOoeuyd6iycPpnFQhungLGvsi2mnMTWx8qGg6iORzJnBnhoBiHXPdjj0UyvHwJpSUo
4NcU7UunnJnCk3Dz7bD49wye1Lpk2rBCbWCh4MpG15fzaGoM38JZIkuTHOXlBZsblnBO1LIkZ5HN
7NX6V9fUr/PiC6//ZYdmyGVDpw9lUExoOZJ6MukbOunMTvTUSquqN/Y9/Xthu0we4c4nWf/NaVfm
4gnNnc+XLU5Hz9FLbjI49e/TD0KhW2z30gdg5CW14b2jrQdUAWT27mULZ/YUFqY6ITcwlIuCsztg
xTVJwoLsFy4Zu7jaDBmkfFZkzF29M6bEGAc5ylb3aTLaJxNZb7EOVZQcgh//0XhEnINtx3JQgGHZ
yypC3VW5Mqt8idLkjIfPjUW4DtUQXJPWMhbLQgKLwoMcfM7auQaZ8w4H0IWS7tRoKKazTGdM0rqQ
jT1k3Hv3pehhiuA1r6/Q/aL5riwWar2AKud/M4e/rArnbDYOcqb1WM0maNKH2ng152j4zsXd+N0v
G4LfTQ1Qo5WNxh6k2q2B8gpi5dYerfuneGOvqlX7I/xsbLVlslG/yPXC+TP7Mke7fn4N//4EEeWq
u8ArlGIw9oPS8D51VjxN4+z58lye38G/jAhnbqYULvqfjLOTXgb/81j/+Xt/P2zfIBEBr4KtAAdj
ToN8d91HhezWgVc091U4xiuaBb9LvTzXZ3jSbzIdDhPuEC64iXdahKLYAAaVuFLa+0hK5Ulp3pU+
2XbZvkbD2Pypq2mBIJbZlB/DOCEd2vh6wMPBRUgkarz+JegUoOVDrHafFDM3+iUQDJT7crpZP2p5
UITLnmT1sEgg2EoXiVTVEt32RT0Tw4qx/zQKkL4qSk8ElPDIHM+V02h57elxfe+r8fihTYt2EZZF
QiYTguZUSXYTjefMXhLj5jebEIdwXzhw9olXuxY3SVY4Wn3PWd5+V7qwW4KADRZpN8ka59r4ZyS3
z71m7C77xZmxwok8MV2CjwBvIgS1oaPUVPvl7h5CoIfOD9KNn4SAmxtqClCY+Vs1sb7/vklmFi+E
nZEXneDqQwymshuNDkJrWEd9t/0usal0Tf5Qa+Od28Ttb178zO20lH8bFA7h0ICIt9Cs7p76ib/u
YumDk5jdQh1ox6oq9zefI1ib0gVwg4ISR9FICDMUOzdDT+67e8f1VWQayvDRdLuXLLbcb1XZzvGW
iFHNZA6OIxDa2ANFITgrF4xqxl7a3RsWzEDagESfBxEchPaRi5BlYc+8Ik/CXtrogNKBVAXVRnlI
3OOeYVQ5KnDafWz9CDTv0YDDM8r1q0gmdnMnKRL7Ru2Su7DIb/VwLiF/sk9A0cHPAIsIGBW4n4Vz
zCltQwrptLvXhvBTr1febpC9etml9YuTa8UCtmBrEeZzLEwnrQ6M+sjutAzvzs/ONbt46DVGHSof
+0Hf+IZ200kqPan5YszqRQUct6zcXdgpwGB7jWacdOaMEO8IY+JNoQsdRNrEoSriZMrYlqVgtMx7
I5LtVaYZ6aKrht/FZL5ZwWlIWSKrTlvF8UgVVrec2tTuY8kttmmixQR59HBcPgROyP0mYl2qfnSD
gkQzZLELx7IzrckaKXjoe7N5VhMbdUS3c+WDM7pphn58an5Ow4rmhjjIfGTI49qGEd9K8w8eLJkP
chn023Cod16VRZvRk1GXCaXw51Xw/1nZ/0nl892KrT7Xn//xPa2Deth/Tr7/658fIEjjEfLzf+2+
/evnn/9Jvw5SXPsD6CCHG8zIE9c5u6H7XtX/+ic/cv4gL0mDPKhrEzA7GziFzt+ffmb8Mf1p2A4I
QXhJTN06Vda8/UzV/6AleWKUgB/IolPK+ed//Z8j6oGfZPnnWYCF7AaUKZM2FX2G0M3xBmPrHjux
FQWh4Qe98dzbmXOr11m1c8JEWqWhyYkV9+2VCnruA2zaFUmwyEE0JlX73VBK5RI67XJSslLQnlLK
ccbxj89rvgyQG20PBBZTcwFPqeMvS/pc9rxAqp9d2S9Xbt02C3Djyn1hIipVSvpcu9DxofGXvYlh
QqFvj98KOQO/1bt2HLz22avo9kBNrkUuEqHWd85x//Op+Z6FXsB5/jSj0EerMyIUf8XtjCpeBHu6
3z7nFjzkqeRkGhA7W9q6vtM92qhWLP3Qrm8TajOrGojhUirK5v7yV0xz9+sZzEfQ/ELPMFIvxhsb
m3A5BGgnVq5jZy8STIpXlapKr0MBnbuN2PTHoZTrdWYnzb1aZPJDqUMFd9n86SSAJ+DugY+NwIb+
EcG+pBvVqGRK/5LWSJa4GapeDaDJe02ulX1mWO2qMUL1Riuqfh/2+msT0XF9+RtOlhtqUFqZua4m
elaO8GP3SutIGqvYq19KFdCEk6CAWNPzP2NlGsjxRGOF/YvIHXUewo5jK30fdoXi9/VLYWrljjou
NAkgHbZlKM11ngpv22lRJ6TyxBJEUEULsRAujnnbwYY2DC+DUhk0cTThhueN8iRHtnPdqgZKflnu
K69OLb2a8O1s41SqrwIpDT66NLcgVKLF5kya9jhq/vlNwLR548iUJYi6jsevW0kRJk3ZvZia9KmB
ZXNduulV2BsPPWw0fpBrMyHs6YRPLDFTG54x8aeJ7KCqPeqtmcfDS9aH6ExStl95ajexhgfWjBef
mII8WVFwX0A/U6u44EF1YQyVEWftC0+SfJEEuoXeQOuvCbbUmVEdB3NMI6bIQ9sa9iD3EFue0rwI
c9/t/pu989qRG0nT9q0s9pwDMuhPmbZsZpVKpZJOCFmSQe/N1f8Pa/7ZVTILmejzBRpoDQatYIb9
zGva11bJMEO0XeXWbzEW8ivTfM4pam00u4KzlKf65vIx+ehH6uTDNCshn9nLUEo2bVgYcTW8plTv
9lrTKhSAoGoa5niNfXJ24fMjoWsStxHtgLdfzOcQhFnkTmJ49Q3/3q7jN60jpx3sSPfCWv9x+Xed
bUwG4/0kOKYJS3VfnG5MuxA2dBq/fY2HwqUNaGNQG0u73hdjWtxPkZLetZlzjSnxwajYdsA85u7l
jVmq8VTTFI+ZHaqvU5xi7txnP8G/RjsdkNVeaWsdlIyi/7n8S+dpO7mCCDDIryzsvfixZyUvvsLo
OrjHr10QdLgrYig58Rfs//EoyAsTkBhEFEh4LF7PrOtpVjT+9GrVobsJzbrxHH3wt5dHWQTD7weB
eYOIQbSCNu7S8Mofc70rzM56lYXzkLYSEU91pTbFEV+i+67aaPrXBr9jV+7D5HVQg41Ux/2AX4EV
ED4Mr5c/54PDMUcKJoeSUI4Y7nQTlTrGskmeWq9OpXs1IJ0pp/qPOvzlYT781eTKPJUQpyGCLW72
Mbb7qRsb6zUMMai/oaes30UPzqce2bAnJkHcgP4bveAXDob+NZ7NRz/y78EXJyXX7MSFA2O9Zu6D
0d7bNmy3K0ID50PMRQCeCTwDSbmXdI1OzzI1UWTzhSJpskumKt2msU0xCbzjP96nbFIOPnElgnP8
6XTJlD4F4Ry37mvZWz34LXvwrJLy/OUVey/NnB46zBBmgursHgjHePHuabasIowT3FcH35nYC5O8
+R30CeQsX9oyX/u5qCvPyqfytk+SdFc0TfinzBIqs4E2SMy2SsP4qrapm3iab4XxOleM7FdqZgWl
rkabUs83wjJYDU4cNbvQpGiC/1uc9CtHb8Y7oyi7Y9Va2eg5VrOOxgpfG/ixuboPopK9UhuNr+Il
GLp/oLBc9bw8v3RmMwiCTOwfab8tcdgmgqLBpPf2a1Yn+aZIfQxhirrfXJ7mszAWdULubvIEJB2Q
hV2cC2ieohLgHV5Hn7sTu0QkS/0mt8WtcKP+JsT8prlve3U6Sj+Oy41WJ+kVHSzr7HYFb0GvZ+bl
wMlZZimT4tj1ECnBq9kLF2+hFh0HNY73Sp+jjBvG/zhLmbmZlAMp36LjcNbAyo2pTLWqiV/VKojX
9mSomCJjJ/1PJ3aurpKyzkockLsXZ14Mmj9IUcevIS914AV6YW7lWOLZ2ncmfrVddRdkmX+Dzarw
xiAorlwI5ws7M1BJS4FHkQIvIWjVaOLyQZnuFZ2e6LFouq9KmYm7KCfIsVLFXfezB6Cn58pbGcKL
uPzrF5W7+ZWZh6daSM0Vpd+lDteQ9I4ShpZ8TULD6zGN5XnFrJbSyWbQx+JFhkHkWci53bc6cYNV
Tsm+HK+abp0foplTpqMsAYNtdjs4vauEXxhmobAKMMGm3RA1tSfavN5d/rUfjqJjAkKMw3219NPq
p8AtS5sdlZdNuqmTYbgtVCmuCMd+OAr3LZ1e5M1hGJ7+lqRP7cx04vjVahRw+H1YrGVqXzMXea/C
n967cyynzX0BCNpnpkat3zV+16nydVRiBGnjvH5QaPh6dVCbqzZKj1NY9MJzR8P9kvdl+JCkbgpt
o1d/qi5g7dz3h42e+X9se+j+2GqrlN7QA3z0AAWNf7RYETtj0Ccop001bpIoNr/VfqytfICg13Qi
PzgF/BgEDOdfM6frp3MmhsB1dL+Vr+lUJrsWScnV4FNsqRUN24FRGOiM5T/STDwV3XiVkDrvrrOp
nCWaCRxZtWXqlqd1EhXk3a9oepkb5k56jVJoN5WqNdu40ORu1PHn7MtW3ZZmT3Oz88fnwVejbRD7
4ZV79qP9g3oNbTl0otBUX8yFReXH7dNMvrqJat/UapRv+9DIrpyF89uc7UNs8D7OXDs+nfHOtYeq
6abodXIQMfXjIdxGLp7sUZpON1NuDlfGW1TL55uGvofGFAN7xSp5GTZDbq7YrlX96vbd18I2Ky8P
hen1mjXeTINuvdF1euuo3q+7vJc3WkvvYFC7+k6v8mtg0bOqDHUYpHIoLCI7hjj/UiMojFI7kSMN
ggChudKjEVrfkiilm8Ctwx27vv7CxGVbKzDSAIO/4BWNH9W7fB2dVSTnr+AtR9Gd6gz57mKlS4V1
jnW7mUsGzqpNyuYL4Wlw06s58nZqi2J4Fig7lO6z7WjGyY+m1XG7U8TvzE2P+dg8j2blXimYvQsA
/nUaeAvm+goWNwjLY6m7xM5pee9kqeN3bzav/X3QFvLNquum93yMnYVX2bAavRqqeOaN/WjiT5OU
b1Y5Go2nyckKadbqCQZErf8t1Bq1JuNMzAfLDvXa6/quNrzUSiw6JEGnvaTGMDYokIT5obEm2KuE
4OqbCNx2gJLdZy+lm2uqp+hmcqz7Wnui3JZK6jeR8SLqQh883SxBBlV5UH4LoiT8mfOigpPLZz+u
qc6kN5CmzdShSTaeMP3yueuV7FuWVtrr6LiD6ZltHkaeoftommiWDL8LtZnkygljtJkHK3uo8K/9
2aXoKfAXiPyHPo35S66F+q/GVnQdwkIqfuhwCtEMswbjh+YG5ZMxqQ3ekJkZqF5RqASzE3vpPmr0
8Gfh2sjOZz3BuW622O6Vrlu9KHU+DlRiCxcgcTgpIf5UhfyqZqn/79Tg/1oY/z0rUv2P8dFZB2Nb
/c5+hv91ZLufW8nyX/6nl6Eb/yK5nx0t0Aaw39vR/+llmMa/ZjIESC6Vw/EuHPKfXob9L+R68Gri
pqPaCxabVOh/ehn2v3ikiV6o8Ov8G7jyP+hlvN9Pf5/Rua2L7QaSGFTLiP3n9/Sv1mMjB62J0Ex4
6KPW35ZgLO6aXqLz0dFhjKu+e2iHpt9oWuN4+IVMt21GkE64nqz7yik9aRbDGsAWqv1GqG4Vy4i8
dkrS29JSCQPCqH2JUgt37Gx6rYb2czlG33s5tC9+3Bo71QS5pigoLv21GPOkB3l2qWMAAQPtCQBr
VMvn1sTyUerLwM1p5w0PSTE5N5g4qd8KUKf4fCi79w9VgUwFdRQeDSsaQevl18T53hkJJzPLF1Db
4W0gLka7epHOWpHlSr3Q1Icp7LZvTjlmRwSAZb7vYmWTOdWw1Xj4wzUPR/Cm+TIsVp3jN19UqvxP
ss9yCOvWaPRek7vTPo0JvD3K8tlbm5vyJ02S9CD1uL3t9drWvEw15c2gE6cp4SRv0E8y7quqzHMv
yd1aeE0rh9ora5ymNZG4pocwBylzfNUib/kWUbemikzzHjFgmtqouZ7uqKoM21Erq+EhpY/yTLeg
nDwSFqX1cqMu/2hRKCyvS5J+S/cW5vTQ+8btYKJILErX0/qphkY/pvKrDX6zu/ZSzrN+uiqcJ44j
byUhC/a8p18n6d25Sa+JB0l56nuWhEniUTf1dybvzle008xxE1d6cJBBMdwmnauUK0PAIQPCN+Ap
BLaP/nEf+1fYt4tYjVmjDIgkEiHNrDq+xIHVUe1acVX3D1UkvzUzf6dzrkt8zBnD6a+3EV8COjrD
LCjCcVP9fdo73wwQ6y2nBxUE1aqqevAchsLZNcNPcVk2tzQYp99aKJRNOKkIZqSJUm3Toklf0iQP
IgzYm8RiLjrpTerod2vCTswkU518r5k6QDZZiQqWa8tHC0Ozta6NDT6TmfOUanjBrPCI+j6aOSre
Qzii/FBrkfHJGJz0m51W3yIT+smGmCpukJoM10aTVes+gXHnoRAkxbq2ewaOrfIXGy9eEx4m1zAg
H+xfrg2uXkLm997QvFJ/3YjV1ItchoP6AISgeRPxaDieOWaEmbWmKyslj+qtDwfIqGVhreyptT9Z
YZmiHW6nEVn2S7bSK5n8unKjzRvzdOkw7mV3zDkNJaKl4kBN4BT3hTs+ZAX+koo/iYd4tNK1L/T2
hlxsWilK3xNwd/3rNOXldpSmvR+TOH278iXnRwhFY9PCRQRRFbpFc2XyrwnSJiOQWaGoD8qQQ8Ty
EzNAyFhnkWRttGsXsMpWBrnEnzxXx28A0irh5TUTGA9mXmxii7NELjZY68tftshEZj1nkLtonhto
VSD5srhxGz1pgoRc9smOs++FYJocM4xXlGwAzAzi5vJoyxPLaOg2kfxzjSBntgQLKYM5oDxsqU/1
oJdfjSEJt6mssiu112WCMRetCBHQqKauA5BlyZNXFGHGbRloT6OK/1ZXJ8qmLlP8S3xgOmMHMU1N
9W+F7cdejS3HN5n21zK8hZUKfTq8xzgRBPEUDgllnNMVn1weZBr841M7uMPOrrNi2xtqvbEFuzC0
nUeSwAentuTeRvAPZanOf7Cd+DHl7/Vy34ULqerdtKJJdS3fX2aDfBtoJXqJYB9AU5KILb5N1mYr
Ej95cjOtX1mNwaWTzry5Eb7/JEtqfXFJOTVszOeortJVoLXmJk7Q3e9A+FzZgovyw7+/hv3gELbh
V7bsXRtBNgypqidPWqolOyJ22g5Dra2d9SOoT+uTSZqyMvG6v5YUL6+H92n4a+BFBgj6tdWFVJMn
dJwqTy9qdTOoupyhTuVnv8SjMMoKzRvtUt20BflFpGdbR7rBtf16dghxHGOfUlghOEWTf3E7DLFm
DNmghE92UaGiRlS8Loas2futnj9lMsvXQYgIT6b42Sprv+Zm87WGgDRUVvO5ryf7KBGffLCmYaJY
kVwDNJ4fp9kQbd7MlIHnLtTi/W8VYLC+LaMnPWjD9eDb1VOvT3tzsII7TfZc8pXaPkrZuHfoDUBC
DIprysbzjvz7Jhd8AoJ6ZMe0hnG8WyyVE2Uy1PMeJ1/DhwFoqs9GMOYbcEb+Td1QpspbSkFOaRdX
EvKPlgYOLXWT2eGDpOP0qNAnM4N08hm4NOut3rI9wjSOVq5ih1twntf6m2L5Urz/UgxAee9x9aMu
fTrgmMi0MSopn0w3gcfpy/6mtHzTC8rUuomacvSKuhKbtE0Cb5YzXFWTE+16NZs8iojK7aD230op
2+1YldnG7PpsZQDiXqsyN9Z94Y/f6jC11iZYEasqtG1g6cGVGtqHc0a4SDFDgCw7i5gi1EyrqI2e
RNtGGyXWp3WUyDep4Sen0RdbXX5U5hk52xsW4Bowt1wm1mLGnEH1W2VK5FMZ2i+IVXW7InVCFPTC
H7l073OXOsXlEc8vd8AvgAjo7REQo8m5yADNOJqSUMXJVJoVSEhfvFFb8296ZKDQhKE/G9kNNoH5
s+s8umb+GPVRc5837Q4QkLURVFaZ+cvfdD7poP7ICeYSLn86g24EdhcqOXeIVg/OysjtVyG6p6kJ
tfXk59W1GfhoOOq1dDiBAoGfW5wLnHDjph2b6ClTJjNZVdgIYEdhBkL1qmGqfhmZdqTStZ2UWVMi
EWhtRoCU65Vah9OuixQ6kMLcd8FofoYClnxnus1rXgPvX3G6NWYrXZorUCDmitoiuiHwTsuonyR6
Nal+6AZt+tx0fXgTuklbrjJQ/KlnJHmiey38I6pVfRRvcpuztqYWpX/qza591Nwk+ekEiBZSL+1Q
3amt1liLOtMfMuQL7gNLGZ+yxBRvl1f0ve+y+Hqq0A6LSV0DCNW8Bn8Fjbbj58T6WfCUZOPk+aVT
bhIIEPsM9MoqajV9TSgvVmkbiXUQxzt/7PW7sR7HN8vX3P3YCwMN+HhflQN8o1aGa0rq6C5BBLFC
2/aEE/e3QulRllCaVV1r0yriPnUH318bleV6eWcaK1Lf38DZlVuzenasLP6Ez2GxNox4WJeJ8mmI
G/EYZtWw0oG4UKZPnW2ZWclqbFxxIxLZ7JyWDOTK3JydeXSQZmAfVZj3/uTp1ChjrAb2MCnHsQBw
IdK6WGfmFF1Blb0/K8sVIKGhUgw4lAh58fK5QT2jB9PgqbbLcU2XzL4RWZ6sY96idYVSmlfEZbOh
UTJ9wrpCx48sag9IZr6EfjY9oH6Y3yZugpCLUXwXdvq5jV17zTv7Yo3DV79Pw80UpBu1LvtdKRp/
5wOF9IyOJSmrtLwSaJ1F36gUYGhCrgyQbIbjnk6ao7ZjxY5SjnodK95UieToTuH/R2ifQH8v1pG4
wtA7B4WIbjF45OXl6CsFVSbVSo9RxMHyO5ugNhjIjvXsYNQNskihvcXrpAAGqj6YlXmtV/4Ovjtd
Nr6AHwi2GbYnEe7pD1Ub9BqG0UyPZWe/RMUOup/ij579QxrhpmzsTW3Hd9q0cdE9rcbhXi/dXT+0
D0X4JxDRapDulUrFQiaCbGCeEyhM+J7M/vUzPvvvo0xfzVfgoNAXDBp9r8Ng87QxEttJGhBe4yy9
Ax2hvnRlmXLp1NkuoyC/Uv0uX6tOM270Ie7WfT7JXwoEmdsxVVIvCEzMvaBWE3DFzj/eK/NjQvIC
uoKe0fLmhB1plFpspMcO9YfN2Nf9KnJhpl8+xgtAzvu0UMql7sUwKEIvEpFERUh+NPX06IRdvYvb
Plglml6v/bF1rgx1/mDR1ZvDa6CYOn9c7Imwiyw17115nKI0WAtQTiit0weIbCFXsa5eW/EPftr/
jgcsdfFACkPKqrOi+CgT5yZyOu4AvbmrY3cfGtqm0MOHzCluE71Ywa/1ImVfdtmu18HRdOVtMGwv
T/RZjiUopM+vCOV0h0qZON1/Qdo0uF5VybGgZeoVJlUlQ4a7Pu/CvbBiYsTIaTzCfHMllcHfXB79
g+2PldOM86DOAARgWdc1qy5LSnOQx8gwpp1lV9UnfyztB1vvb0NMf3AaEvpDbygthFKtRaBi7B/T
TAnus66GTq9E2Xg7xpW2D9Ta9TIf01mlGIMHt5HRfaP5L5c/+DzdsIFrO5QQEH+m5LpYvLywfF2n
iHasp5EOU+KgJNNJc52BY1kFSTZta1s55E5+TRn1g1yL0gXIhdlwgNrBEi5uJxntZg2Nawp447bH
tqVzjOlz14lfqhNMXxoNjIBeqfpKupGPcbOZXgmnzzcuXzDvFG0O7cA/nm4VAdTGovAQHt26fs6K
ShyRbMScIMuyK7O8RJJz/BmKGeZE8pZjAHQ61ChBrRf0/47ukO+ljdK04sT6A/Cx+s5O68cCke/H
sGvXBV5UmCqtgwp9AAr2j+2IGdE/XnNNBQdDJqGRey3BgYC3rYkOb3TUJxwu/CauHx0rNp+Aer9F
Vb2vrCz9pKaJvCKDdf4qE8T8W0uHEA+U1+kkwE4BFiNqedR809wpgFFXrujcK/f5+fXHas7lBapi
QAXfM5q/YkmUKvwp1rPwKKuhg3oT9HQ542IzWcanWhuvoHA+2EM8eAZ8QOqdFJjm//+v0YzSintU
veRRKd2XJKvi7ThRv6SQ0N9cXrXz5I80GSAB8T39QAK105EqUfZDjanGEVLCr7xBglXzRfVKW/xn
MjbqL8jR12y+P/pxDIpDmIZLAvLfp0PmZZSKXiLUrkldubf0+jXAx2+fWOrvy7/tgzWjok5DE4Vs
EpglOi3Mh26qeZsPZSS6bZE01t6KEHMSfXE3wri+cgA+yJbm4jR7gxBlJjYujqNWJD61JqEdpjCz
H4A/VVsnjKZHuksUPMwIaUfZ7cPYnu7pkjm3Jb2iN7ct1lVU2jdV6It9FZgTvYzKDn62TTPs2mL4
o4dD/Az5tF6lUxxdIfd+sP5cVfMmI4RwWZXTxRAhJnoWgnyHqrKNddEV8knJjfvGJtjMKqVGtgkH
rMvr8uFEATGjSU25cibInQ46+lGRNW0pDmac7aC73jb1S9z+0cGGEFDtmxBXydH3DOhGauc2ngTG
Z+e3hr+rs9SLze6zMykud4y1MnxtL/v2yp1yPitkjVREZhIyAJslRSf1sXTAyyM4ilw9tq37XPeq
/lgK595Qq/S5z8prrKDzW2zOUzkOc3JBTXWxd4qinpSy9IMjhTTp5W7mYNaqtbvLM79ETPJinAyz
LDtkRPx9btnB0Sq3omrWsZvcdqYrV9iMvFnJ9DY5zS4NlPvKGH7AlrrWLrn6AYv9Zo5RoEedGxzZ
HVulh2NsRq7qkRRu20JsOzd+UBL3LfVvfXQhU3e65rN9fikQlrDbEZ7m7sLN5HTv9X4ZG52ec/uU
OrYbuFilY/tHC8Bdp/WXy9P9Xmw8TaSY8ZlwgE01bpHLOChpdBlFQg2OeimfVY0gLCmwRx2zVCAT
pedbY5TVHzKX4G4uRn/V1NK5awwr2xs1V3GswQUjzHHv6zFQ/8imsBIvSxQLPoVT/i5qnxp7O5Wv
1Bf6GiBSsFPsGFMkwxjSO8UNwaP72EytMUqSmygQeN4MyfggndDdCnOMH4WTFFu/S60fulImq6YY
/TdsUfx7h0W6ctV8tPacKGC6NPLwQF2GK75etm5cRNGxhUt6a6XTb7jv5a0vlK3eifYWPiEF+Cmi
smUH+YbGsfa50Iv95UU5j03pZpJWk2IDS4ekcroBGtWg4Ftp4dFkG2KCGv9xpzLadVUf35PllGvI
U7/SpFH//ONxCSDA3thQOUkM5zvnrzddYLUVZHUXHIPCGj1JoP+Ut1hM+6M4qgRxNwN2ovtMNvYV
kPYH1VbaeIbKDrQIKeihno6cK21blvQUjqqgdYcQwp/GT+U61UVSrMoAPbEi6f1bt1Be1aFxn0Yx
ih36LQASmjDcmHUEDqcwDtKxny7PyQcRLHVF7ldKoZjkgc4//TRIjdVcI3IP0hXfC2ohq+KLoA2P
8E450kCNP1lNfN9aZJu9SG9bO/5dYwj3MMbBNQroBzfwXHGh1AnjBPzqIpfOkb6tLFO6h6iKh+9u
DnZYtaf4yi44D37oG/K0EPxQ+9aWvaA8iSj6Tr5zSPP20CXhcF9Lt9r1XWVFVzL2Dx4xE74F1FHY
FzCI9dO5FdmkR5bo/QMwzXwTu53cBmWQeaVtdetSz7tVUoirvOkPRmWLQUV8j5TPOEJZKSKrQkcO
fV/shTyjMsxVneP9kxvRV8RDbC/trHCXtCPXr8yEv0aE80mfnHDvGmWJw1plu6u6KZRbTbXblVM4
6p+6NV6v7Lz5nl9czUDkqM1wEnFjPyOE9ErZTWrqHILeSve5KC2kTQBONpVov3CBfM80vbiHkqbe
8lXOjVOq1Uq24c8r3zE/7KffMXtoGzRDiB1pBczv1V/XghsjQtaUfnFsp6z4YqEdf0MCKQnFqn49
0ttdWyRre2H5nxVj7Dcdcfy6G4dVoQzZOi3GjRiked8rmNU1UxJthyLMvWwclLskCa9Zgsxfc/K1
VB+IFpG4cHQ64MuCrmZSNc+5TI5qObQrdaio/DfysztN7mqYIGhenp2zzcRwmPNyTxOMEVgvJicm
VUBCQw9IoVsJXHCCVKs45dqpsmRrhVm95tFNrtyXZxfBPCh6DVwCIIlB1Z+uSMUWtnGYCo49lZgV
tekEP/N0vPIMvbflF1P5zuunUIBzL47yp8OQt+LhoxbuIa7ljjIJZe0M5Qbpte2NCwnaCfR1Guz6
9nfS3eXKzRCrh677LPKcPktxpwzxOsBNYIj6XV7KrVl89rFoMKKOfxtXPvYMoETowpkm6uXyssAC
LdPEzFYhNOXKoaFxsLHTDkvTSu7mPOgFvFq8h9eprMfKfbYhW992KS6OWeLTu1IHNaPUr9r7CA2c
K9nreaVaZyWoiwFX4asokZ1OIhl53A/jGBxbuunboPKjfUCSdFMhLK6GVrw3CrrBpAzBo6NKucMH
vl8bfdjuGvBKgdc4TosZIJPWjNHvgG7kE7CraXd5G5+dGoP3jSt/BijOBZt5x/11xo2gqBot1MTz
SGt+m2Y/guap1qcMJZg+XV8e6/xJJaci0OCA0vyaheYWg8VTTLRIHlcojnWocuNgR0PvlbIjbAwK
+za0anE3x7tG7sg7tLVVlFHVHzrUEdgzSrS9/EHn2R7WWzx0grxYzOS/xRo5U+sSggj32Bq1u4N5
N6F2rAYUKcEOPbcIeT9UnfsVKrHY9Yirbey8FMoaMh9rWA7pDvM4+JhmWb84IIJ+FqVCNRjWQ1Vu
9DbwvdF1/oAO1port8/ZsvHhlBDpwRDFI/yyOKFGXEyTpvoGZKR+Mw2RvVJE/kSDjueCBtDlafpo
sFnkYlYOIFZbRkLAsVBoq0zjCEtwvLfMLFv5Gd3GBubfHqlocWW8s1uOH0fxxTBNcFYGe+V0mzQZ
GzDtW35cFjZeIbANsTtI2Jd/1YejsAuhA7ETwcedjpKmVlE6lWUc0WYYVl1RAsBx9fJKQeG9SnVy
l3IDwD7kGYUfR+Cx2GLgkiVGT4N9TDXR3atK037O46Bft3VvPjs6rGWsLcgwpD0pXl3H/aoB22hv
egVkzKbVWg3fWMPqjjnBSeBN4QizrBntN2es/U99W2EWE2SqBdmDgHWVhJRvyOLUPvO6oXI2ws6D
RztO488Aq8H4RENdV95ASr8fg8GkVCgUQHNjHnceUUl6IyvMbQKF/70CMll8d8NuX6iUcVeuXyEP
OgUiLDwkdDRlJbtErGmQ+DyAYB3jwuKEaEqzKeJB2/pGAsi8CKIh8Do7QSKNZyvYXl7Gs83JS4Vw
IIBA0nLbWcbGZC1T2BauejSiLNrUAG7x6qkNviqJgb6BS7k83rv66smCAmAXAOoJjQiWkcE53TdN
asZdkwwTdkrqrWN/1Tr9W9M691GYgAeuvEDels63PByf+yT2NADVpUz2+hDNvHoKphuhN3vRtyvF
/l23fxLjN01hesWCvnDkFWWybegqR76yTsSTTo8C6eO7gkZSRtEuVT470PhxBNae2srd5lq2gfe+
bvor/fGzZGD+lbP6O5hwCodLIkRL8N6rfTEd2rEj0xdVfT8EZfIrmrqXyxP64UhwEv7dGKG1ezqf
faCHnRMa06GT9viFJvcdOzu7mZom2Vwe6Tzb5EdRUCbJheUBFUKcDgUiECK8W04HaHigH42fdZI8
ORZAwLyr91GHjhJ07z9R5UOHr71EJseeRzkO+3XhUMBXyyubaSnL4CCJQgkdgi6TTcy61EaJhYjU
UQ2nQ1jbzSpuhXGTiy707MbwAw+4XLGpxGDt0kRz7mWX0quxbusUeoA+KNna1qiWIFbjPNp6IdZ5
n1RXAF9ntyTEOA2CIaE138i9fDpluUryZ+e2dlAmV96YTkkEGNfHKwszJ7CnZwoUHgeZlaFPgozi
6Shd7zawHYR6iMn7tpro+5inMzFvemJRrwl952ubu0c9d8XeSqJh5U8qGDmYIDsrClG2bIrWfuhC
/1cfzoioKApZyliLvU4x0ivb6F1FZvG1dA7hdfAkAkd2FmEMyleFZoRKe7AtXsHOldHONiJzm2KV
VJJ51MmtiyjWQ4Snt1cYtbojg8faNsMH0w/06phgNrFL9crilgJLpw0ZctxVhZG4VrXjKixQ5Z60
Nl11NNi9PLKDXdfaiu3pQcZPyg3KZmqCn5+RpztXn7ZultY/Y1Eb7Bm19W9K0w/WWTM2u8xNMvqu
Pbyb0Y62lBHEDfu834SNrNbDKKJbmo+/0zFqd12hN5+isXe2ShQ+OaPmshELLfrWD6p7aIo839LQ
HzZ+Zz7yat/XunR3rYLJ6+XtsKRgcyqge83yLO/JJxHa6XaAMhypsd4MBysXPG+u2QRPQRN7feBP
IOxLdY0B+mutSf+R7rt9iAxjvAM+GB2rqXQOekHW2aZ2tCvDod5NGLnfIUIEd6IOhscCfMnd6Mf2
b0zR9TUFf9UrlaLeu1Rfr2zsswyaHzIH//wD8odyx+kP6awhRuQo7A+V2WubEPWMNdu321WZpv5m
d/0smwg3q2bs4EMPlXYNqTCfm8VONQDlYyenEZOSw5+On5b0OGo17Q5CSvtVU2pwz/bg3A49ESkB
yLjTZFR+bs2g/lYrZCktph+15vde0DrR+vKyvpeUF18DAwrIFboeM/B2vgX+yjXGQBddWzT2Abqc
vFGtEpyrM5n2vTWMz5PTqh1f1+DkIjudUrusv6fIVv7U2mR8puFQv+idb3kpweGDrFT3qQTJfjfq
mf2o1Gl6CA033kLFSj2nUFNEbi25hW/abawhILVxR/Qtizqkq54alYmSWmN9AwAefsqKonCv7OGz
sGRGa4JCJzqnlnbW+s31gJJn5bQHHaMnTBFqeQBzI3cggLVVVfbVlcrAeRrs4nfKY+2CpgZ3M3Mk
/57cHmx9gcm0c9DwsdraRTZ9I4EIHiK3wIw9rtS1rLR2y+7vkB+YSoxAje5XG9r5d1B41YYbVazE
CDvt8qqfPSAUEDQ8inhtZ+mxZaYydro0soDaZYEDE2S/3LopRH9NlX1+hk62Fl2TOdmeufds9yWm
SdcyqYpocg+uaB66XCivjehvIQ1qPy7/nI8HIlM0SFDgoy5OlEzRyelCyz3gQJtBvi7zle2H9a6o
hbySmp9np/wowHxzt/29SD5P7V/nBQd6fXRE4hyUbkx/ZZnUn8hB1a9Whc29K6fwPhmjN13B/2ko
8zlATN1PgToiXjWl9TdFUSTI3MLaj+mY8rQoEM5zpdv3JOGdp1NSRNfbdH9fnqGzt/ydiUtrG12X
WX5l8dVjmzgy7xrngGP2/+PsvHbcxrI1/EQEmMMtqVSqQJWzfUPYbje5mXN6+vlY58aiCiL6ADPT
g/F0b3HHFf6AQZGsNK4pNHVhNvbDU2JPDnoa+fQZqaEt+bebmhxDL5DthcIEi3fNsO8LIyLRSxwf
Dcx4Lw8frNGSdwNWNXULfz6Zgq3q03sfi5gONQ3qrsitrq602giFliSS7XM6k93cS+auL/PwhWXt
KIFlSfRk01tqXTMatypMt6kln0sNHaoyKBuZX3G9P8Y6diLkSWy/FZPyUc7xeNEiNKnn2i6ek75T
DgKJzsNk17iXhrY974xUKbwcHVa87ivChrDqnwajplVXTfIPbL2gyQhzRhd+7jLSyCpi6maoh13S
yk+zIdWuEUf9Tkl5taJgwqjciDClmGFMntCfQskGRkK4ZxO07hBN6aFv6smX2tELKeY0XhNLbY+G
ZI2NSybpbonP8uyCkhSnWhbiHM1z6RkzNF3dDh6CvCof4rBvn2MnCRC0GnTNpcAhvMweJ8/sZO3T
/c37prd2fZFAPn+TSrHhDHP8ruc0riNFpF2i+QXSCO4gekiDVdY8i2y2NBRb1MRrmdpHYvrPVZsq
XtyaYod+fv9ArPhRtGq8jxCRgjDagRMIsqF5tgJd7GVF3QIr3N5F/FYwCos6H5CNtROF0pud1IiU
7hc+AD8DO99rM+TpcBYf7s/K7WNGE2IR4FzaQ/zX1S4fZ1GC+2k1X5kvBKuAVAfLOrVq+WkylY2Q
6fa9YIAFOMqbCVhtfcFaxVhEWmpoPmi5/kVpWsPL+lHa/ecv4nFmkSilA8FZA33MUdXpIkiaX00q
8Vffyfs0i35Fel+6VgDy4P5w73wUWHZa+1zlIHDW7oSVknWVrdOnnKWBPqfVBbTUEOPcWKdbiCFF
Wr4LxR2bxwmJlevdOxX10JnkBz66xz+MLgJAPwUQ/xq5jV3ZLB/FNMaHeUzrPXLf+qsaJR/vf+lb
nLE6QLREgIkQwYNrklcHKB3beVCqWfPbGXFiLUuH05wL+9IawStwiuk7jDyeBKMu0i9KaVaeSdV+
dKBYd/GkPddq9FUY0/AMg6F7rKZhPEitbB81zGEPThk0l1ApEItGo/UhSAcKdyjZTKnutmENIbpR
S8/us8c4gZqTAtgu9hY4GreGKryrQxGd41wptmKv5aJdfTP67fQheKfJltdJch1NVe04ne6LrMOo
17LGpxRdPmgTqeqHll19rSXnQkWKG49OAbAGxeq/35/4m1SDaAD+HqEWSTTk1NW8G1FIUTrTNN+G
nPTQGUZHXTrTHwv0mHc41vxsjTY/gFb2kZTRjvcHf+cmQqJm6bstKkT0zK/3XaGosRisUvPTyHhS
+1ZN3SJXnju9BpJ8f6h3jhKZN5rmCEkgE7AuRiuWmCYpLmy/GCbxK3TyH1UfyRu7+L2DxDISR/LA
Upiwlhvxr9BLMktZknBZ9rXJhGCTDhIIR16/xZaJFlITP1lSXyDXk1tHIwv+VAm8nfsfehtaLB4h
8ClQsyTUNFaRZhJLmt1pmePjTPyk6tOLOmXZq0nV2puqIntyYp7ErOz394d9Z34hMSz1HuLpRYnl
+svnthE61UbHL7JEOZROqOzDUtqK198dBTdu7no2Kxjh61EyJeujugscX4J4ivKq/KQpY/p6/1Pe
yYmgh3G+Fx780i9ZTaHRoTrVjabtl6l2oUsYugoEnjOaq+VTaerVBw2x62fd6r/E4Si/GlFmHILG
ag6png8PiRW2585oNx6424OqUlKFCYzmxGIvv5ylv7ZWpUz0jMBl+b0+/ZD6pn2MK+iDgVP0sRfL
LcYiJjLyXswVdJYC3d54i273Fa+rw/Doc7G+azZhjRCWkihkFXrQTuchH4pd01bC1ZLXqsHoM893
FC23oE3Lgl5fkXAECKyWfgtqBOuXKY2EbE+VYvnWXHxLkx64GcIRCJJ9oHX7U5P6fuNKumXCU6Un
F6bxihQjfYHV4id9ooRNLc0+sVl3nGpDHBGAwuJiCupnxQwPll0rj3osih1chWxv4x6/G8AxeDTu
u61KzDvf/ybCB0Vl8XRbZ0WyVA4kqFzPHcpVeznmkXJtEWc/Ejorj00+lX6b28o/shNKyBd03jQn
O2ccgRpBINe+6DJaNmowZ/tKl6NLqWmUkjTe9f98vaLQDb+X7hueEujOX+/OWGS1XKnElIouzIvp
5M9p10UbR+CtgLfaDQSSXODLowX+ebU2gI67WKFb5odFNqduFOH4Hot2PGRT+xglWb4z2nna552s
Hhyt+9jMZUclNXD+3bgh3lkWnksZuB29I8LBVdUkkPDwUUtJ8YdJSR7CeC4eSt0gAaKEFGN+K5X6
jyCasBLMu+SYNtZ0EVr10EEf/N6ECEg7JYox5Hxo/tF1q7KHUM2ys9NtZdW3twahhQzHjAo5GJB1
rG/S8G2kWDH9WZXmP2GDUFHRK7s80N1Js07RGH9OlWb+UaAxtbEl3oon16vF2NQP6bMtDec1skbq
Zi0enNH0MYN2qYk8tZVWuomDdJV0nuffdfZP1Y+/i9h2Aag95GZ3tilIuPlMnAedBcv7MX620B7t
7cfYRFSgjdzGwIvK2bLYug1E2LuILQChReyKusn19o2iAmxgGOkvka3/m/eifMnSsNw5eh893N86
tznRkj3AgF/CHXiXq4Mih3EjZeWANa2CQ1GFa/JhSK1i3wC42C+J+0Y4cNu8YiwkpMDeEGU6MAeu
P82QWxoibaq91ANiHbac6UcpFXB6RWr+VnPHOJtVHrnDEu8bic1/BNGekgiifWYk/Qjt2DrUfYVA
aWxuBQ036l7UeiCKU4tggyyQodWjJnG7F5PWmn4YvAAKKOtyX0zR70j/JmXKDgFMt0/Mxz7Pnwoc
YTyEb9xE/dUa86sZNo+NdDJttIU+SdLHUCpH15FfavVZ2K9mD+I2SknEtV2Nz8cit4SKLdqDp7Y4
9pK1tdnfifz4EqJo5CtVQoa33sRfzzPJ/Zyb/IsCW/Qlqhd/47mu3TbuytcwsJNdg1bHt85UGg8F
qPLYlNIGw+b2TiKTQI+KhsFbrrjaWahtqU4Ym6pvDkJ5KlPpNdOcfTfoz0pfgfYTw+f7W/ktN1gf
cHYVwGfAfugLrKLdUGnNOhpDsmEjO+tGve9pVETYySdNs0+6DzZof10Cko4w6zzlXhcBjTSLh6wq
voSy6VXzh9EuPdk4R8FToQduLJX+NO7bJPLsVj2lmgeX3FPy9sP9X/7OQ8JcwZviGlHBSq7FTyu5
sPIo0VSftHp8iTBi+xD2Y+xbZaN4vGU88FYf7g1dko9Noxv7QKhi18wA0e//Ev2dC5oCD8eAA0ru
u37SRlXkdh9lOrptM7gD/TG2Ja/M1Esihr2TfFDiV8wGdrYUnSqctDhEIAWmvWRUe2pGFyc6qJF0
6csvo3QGOWnUX2LpWBtow9m/hfxioF9XXrBJ/2SG1aly8tNgqV9E/mDKEv+X0LfiBqeCl66mOpfT
WAkjgBBt8jtQjWOlzq9w6j+meUUBr6UPMkvoqnfO86IcQOqyxeFfi9fzUmjkwW+aLlRYIBtfX1Zm
sSSrZS/7NdpMusS1PweumXyVxsHrCH2EdZniTxT8GpqNmGFrwu+Vp2j8d9a+jprihb1PNW0cokMZ
wpqHSV3k8kNnaz/QwjNdK09f0XPw8Ulo288FskKycbq/oO8kD4hLwIwgxeRqw4Hr+hPQjUG9re5m
X4+M+SmSVCQPyBYvWRlkBzGr6TFuiuG5K4L4KEt1ABg9ySakW5tuJxly+mj1afcQhb29RVa4TZ4A
MBDVctMiXGeuTXuHPkFBHESwP7biHDetcIU5GCfFTm131iyJ4m7W/iAQnQ4Ecf3vNp/FwZhj2XUc
9FWDbPzW183GJfLexUnTF24tKAYaF28H5K+LcxjVQI9TKG3EQsq50dXvhLcRHn2F89pnkTiaZi3t
tVoFo0al+WxF2pac4e3rT+kD6cCFiczUmKvXv5ec2Cg08B2hlpwUZALACMDYepyjaCvQuOU9L2UW
inrkNLgz3jBGjADZPpTCJ7+xp/6M2tbTrFfp2YC29hwmKNFVAzSZOpej7yFg2hYUUMaG7aP5kVc4
wx0t5VUsNdE9O72q/HSk0DqpdWi+ytNsPWsikDfeldu2OqUEtjTYJa55FdG86x3dKYmwq8oZ/U7O
ztAqRl8gx402mKxSDxSGm3JDu+Zo6a+NPEWPsqBxHjhiPLd9Ep4RIhSuakfTS1Nno69ksf0yGBb6
WVb7VCdRtSeDOoZhg35BXiWXrpV+hSbCLBtX7XuRF2oXiDaBD7ABjFx/RtbNOiC2TnuJ62yHSEKw
A8bj97PWeU6pbwx2e9aIusiT6WMBebLWgQ3QPTsyqkp7GaVO8SpJs3ZVU/+5f9fc7ltYP7SLuVPI
enjQrr8oiae4BIqa+hhy5H5lNx8m4RjPc1L+59x/GYgWKXUtzIPlVZ0O5nvQ62qT+lYo5Sen6v+p
U+ccDyL2BiV5yon93TrJ/rOME3D1RaMc8gpQWXbf9ff1RZA4sZwVvrCc8Is2G9/VKfqklwlgFsfu
TklUbNn83K7bMuRiSghrhnxg9QAFsLKtbG4LXwpt8wnZH/WpNbbAUbeR2oIAJH8l24AvaqnX3yUP
Wp+h8kGsA/RjH7eTTc21iPeWmanuqKqjK6V9snGMbwONxckXhRzoaiSDa8CjZedhgDNp6eeTMRx5
gqUPTal3L3Vs/3Rq/Yn2uEINWpueioASx8Z5uOUGsJZ/D7/8vL+ueWHF0hwnTenPcu322WuQPkug
sobe2WtDt6Oo+AmP6ZMO3L3ofhV2TzEN7aA6/1jFLY2yzxWxe9Ie5+qptySXsvoPu6wvTigKr1M+
RM6WXON7O4F8CzU3mvYQqJY//+sHO3Kel/YkKgrGSDW3gaPubQdDnftH+L2tQMeF/IcnkMt1dbJk
GYq0EcklMjhJ+JCKiMlJ8i+TnaHmHnf1BZ+VrTjgnTGRLoI9znVu83GrpVCryWxm08j8pb1vgn7V
jeaDIWU7oU37uAq8GhHlrv+FuMRLXH7MHPtD0Usej/cZ0+CLrkXHfNg6E7e3M7iEBW3E1gTIt67s
jnMxdfhT5n5cDF9b0yqoiMjmAxrtqGpU5WZafDsJIPC4nQmH6MFwsV0vb6nWleCbOz/t9fxrkqbh
oa7s+YuYVCBXqoCbnurx8JI0avDQ6s6HnAP9OV9cBxwLncEaHyV4FmaofcjaXDzEpTX/zBwj+nR/
g7yTqiwAei7eN6OhG0eYQuCeONQlWuIEL6fGUoOndtDMxtPN5NvotJcgbw51QYnPVSQz/1zNRuUV
5Bsbb8DtApHY8nIS0YJJoxZ5PWGxreAi1YBelGvESTVpkA5d41THojToFirFllLbbb2Z8Qg6lquS
HvW6MQXisIoLKFm+6MMEPa+q3ButHT9ntX5o7VF5KvCPcTsxxruNGV/imeu0FgwKDVEweEsHRV+d
SdWaNcnurc5PhGzsRd6ox34y8D1sYHhk7SC9RuEIZahskUiD0vtd8KdgJIThz0HZ7IbM2ZLLeWe3
kh8ChAIUhYLWW97012WUaPUoZzRt/KxVzRORbHA2jCrf0aUrvgO2dfZ9On6/Pw+3FyBvBZiYpfBs
IJm1en3bKRyqQow9hXBSUltJLG9W0Dy7P8ptDANS6Y0kgtwp/cflz//6srjCK7xO68pHLKMBP5g1
R1sp5dc5csRGv/W9D1r4Q7BzAQiwxtdDlW1aTbYdlP4oiBsCMC3UhOp54519a0lcb5+F+gu8gsuV
eVsrWMEHJZ3J5eAlbuhCm1OaPxBAPeWZYXoqLvf7sjB+lZM+PvboyP1xWijtmkWGndYJzA26CHsp
zRrPNOafI5HRYVAD4UKh19ASSJGDLs1sP0m9/vu/rgT7irQEwjDYT2qG19NTm601AaAIXvqoo06T
wNsrzLw5DjXl2/tDvZP0EYQsAaXM2nPlr5aiyVDzBQ5T+VA9frZkeR9E3Qf7IQnDQyZsx025uU+a
LNG8t+dFi7FtNjbeMsTfy6ThCUvoZVK1W1yh1p/bjp1V50bbvlDvlA6DLcK9cCb7S2+n4jQkhTj1
RtP4faQ9FX0abomP3fD8NJSclhsGfWPOlr5GYYlJWKK0B+ulQ/L5cbDV6kFU4WEMFqk3Od7nMac6
0vSZ3Dz5LjozeJB66H8t+caHUupVL0mr6DBF6rcxyIdTIZRuf3+Z1rcOYqag4Wi7LdUMHuXlQP11
Nh1cO6d20sUFE89/omEwqLnY9YNsJIWv1QBmNZF33+6PedN/WwalkEqMSsDJX1aDhjmi53DK40um
6eHHIXTgFxkxCjIpLU97hHuNnGp0kjS19cZGyp/QKs+8xJxLw42McishWD97bz8HH8H/i07Itq7n
oANKACTPFpdBcn7Favst04xjanMi86roN/bk8m1Xe3L59r8GWx1BcmZBud4SF70T9mOQtAFIAbRy
70/x7SdBXFxauQS3BOU3Lyvmtuo09uKitk72yU4DchBW2avH0TwpZJQbp319xVPmwOEN9jyWEW+O
9NdTqFLPEUHOVw2h8Ws29OTBSNrSiyZp65l8d6Slf0OKysu1vuELXSJ/60ZxwaXDNtwc7S4XI3lt
dkkeY+/+NN5c9G/fRdQLqnd5UtZW4kMCk5MrHvaA0nqlFh80e+leCSQEMQmcvTnoPpQJqCPK4TBx
rL0RTic5mw9lljxPOGHqCkXxlASGwMZFVuUQahgShdpZhMlG0L+OppbfuhDO9QWQx3u+emaR0bOC
2HTEJSonFQJIbn+YWzXflz06FIUshh0+TcFeL8etvPO9NaHRZSDlSDZLH/B69XPM8Op8YGSRGbqr
dDEGsmkQuKGs5/+RdLR8JJ3h5TtBovDEXw8lzeZk1AIZrkhYmTdgjeBh6TVsrPvtIV1OKZA8thlR
4rqtGUSJ1MZ9GF9KeI00CxLCMJiEh/u7671DytNAesbWQsBk+fO/7l4TkUMoioO4BE7wkoZB79fU
ZM+VNIwvAh21h//PcAtPF6ULHFRWDzLAHdxFSs4oNA+ESE1cCINq70j2LzVVx/39wW7fFWaQ+jh9
MhwHiMSuvw25VbWMR5lrbuwNd4yjP5VcIdXVxcMxzexLrDa/7494uwk1pBaYyLcKM6jX6xH7WS2j
Th9og+smuOJ0rA9If3Zur1XDxu16U+kgQMN9VqfYwQW7wKyvx0p6A0JVrhpANrSD2gSHkSrobrQb
6MhDe5aGVtrZkf3LKD6qoXoaxXOqX4rxc5RdmhrIoX5WwDCrEeXQdD4IaVS92so/KwsvXBnag51q
KElt+YPf5Jn8bOp71CoXmT4APsu2/2vDDaUwR4f00k9wpHHjTBt26JQTu0axvUsqo/waoxjomm1r
vihy3597BZWX2HLajZ3/zlqR5EDLJfUwCAVWa2XUbW3i4AYSVLTK49KaP42SgNMKeHtjrW6PsrU4
CABT4HIiDVlV+5DxNyonk0Y/j0IUm1ANPIxynX+9v/luj/L1KKsPKsKyNOsgnChj2mDTNRUDB1s5
JhpNrSAsj/dHe+sYXgcRvLW8c1DTsZkGlX69kIqE8I5dN5Mf5spBaoJPpa0GXtJAKozwBDhXw3cp
Dp865SmPL+ZwjqsPIv4yxb4RPKnj79D2jfiiJrmbTV5X9V5pXoDJ+Wn5s0l+NfU5G/4J29CbZQR4
Dqr6jz3/mjuk7PEYcPaUXNwu+D4gLz45Z8dGz6VF/PtbW17C8Uk4vwZHw6SghnF9iqXYc5SPmvEq
zZ9keU9mKw2vrYNeWHw0qn+d/mFQviCb31OOxHzDtaJ/JccrjAzPkZO56Az9ysOvg5S4efybfnoS
QWFpflriT57/m8GQtwOdMOM8NWdF/Vo6L3YHAkrd5UgJS+C3rfQB2xP3/vzf5DYEy6DGOEf0tCiu
ravWiCGIMSKXAj3Y0aLsHOULMvzG79YZw8dKjULk4TPlAbqE/lQA63PR3bW2DF3ewuTVLljcmkEL
Ermj8L2csr+Oc5aMNmSuYPDbGmtHIZ/j8jQZ7U8sJCgURekfmoDpbk6N34ode7LyM56o9OVuBxCn
wrNOO/difkqbb/b4z6z8cZRTasPnkF46/acEsqKYy+ekeBzbQ1xYX/VCfTWyn9ZI9xhlDI+y3cat
cBvAABEmN6XZwZN7Q/U15CiyBjPVfFXAv9aiTxKVU09A0jnouZE/otnvak5lbAx7087V3tp04EEX
FzZADquQXKlyJM6McfI7nUWKraY6jjPil6kRtEc9BpGH9nCvfBNacGyzPP2YdJrxLIq0vCRFrz+3
XRd4JtDY//xgU5bBlw+9UTDNN8DIIkmMKI1D2W8QpC0Qrz7ofW571MzcagGi3d/UtxclJi/cJZT9
NGdBgF7vJtnOQnkSBaMheXuYyi6HADtugSFumqNMNq80V/8ioYng8erqsqDnqkqpQmvPpIeAG7l9
AMrspunHPsvYg31EK83Ae0gKvTgEnTkrv+Ig/20WpebmdfMRrdFjnaReP8K512ar3ohcbq/yhVnH
q07dgsRpnQ2KmD9uJ+QNytIYkPjSpE+GIwkvwMvoIy0W7d/78377FvIPZOqRMgWJDKz7et4R3qhM
SuOyr0ows1snag59WOATbW7Fzu+cL1j6PFQGjcSF3nI90pzpcySFwBYs5M52oQDWCO23c4Nofgqj
I0W14PdgdJ/vf99tFYQVJ+YARQTYGgDYMuF/XVNaVoAtitLZH2CHf8kAKT7S+ioQ3FcmP6eg7Ud5
NWB6Q46vS9LvopXQrhJT6bVaCJSCPO/Yw0h9MGHAu3Ja99hFDcmP+z/zNmC1eU+5CaiFLLj+VZwg
cPeIp8ZEu0MLCohdjfKaV435Uuqz8AZhxHut77a6n++sPUUQEMjgrslm1tqSOVJudTAorAgZ8zwq
NtVu/CCAAvQbu+wGI8i5g2kOAhLqDenTWshxkiZgWrYDZkWNzZ3Sy+YlrefPaZnMIC6dVv8zNWh0
OWX6SgfANfGl/F46eFLr6Cp+r8fkkxb29aFvNe0/R2jwUkxyOX4eUc2aQqamWR01Y1n7tDZCtJEM
yS3HMtu43t7bhkun7+1tWdZ5tQ3TqgQ4Y1S1L5oZVFEaTY82An6uAnXwudUk/RCP1V5WW3EgEDF3
whqQAs9rH60IbQ8oKz8Unfwd2tnspYsDy5SM49aPvL2EFwUs2gBwLDihayy41apIcxt16UfQwD7r
xlC+zHb8LRuF882oo+Q5Nq2fipO1HySr118aS3QAPJv+FXHqr7Go6VFUcrr1NNyoc2mLch4lBZqY
LBDlwusjbLcd0HCzwzC6+ybQITurQV2f9dQYvuU5SJ48dOBmBpPxNOMRdGkxhdnLWRl96+ThjLH6
f07PF0EfIIlMFPn5+qnqWsxvuoaOahpG5SfRFNGhz5N5f/9GeG8tyF2p+0DFgDusXn90B4a7rYDZ
+7hvR0/dLFD9Nacty41l210HcSDDFm4WjdpF5mV176QpKAe5KiqI+ORDkCmrfWUb886UIkD2Y/wf
GyTLSjIWtWgCRw0g6/VHDYZdzmOpFj7uYu2j3MkEgIO10Ue8vda4Z2jyErcsVizro6a2ckjmbZaI
dIQhxPLmtRiV9LeDAuP9JXpvY1J2WlpYnJdF9uz6c1RljqxUchqfhwwRj04JTqoVH824mY4FmhD/
lLV6Em07/ejHSXjAXDuvU7UEpWjtU2zlW/pkN3hZ5ne5Y/EeZZ7hMazCm7IFgxFj4Oo30XDqdMO1
4xKZLkx9A8jMWSJ7RTZoHyNOzK5w5L3cDs5ulrvuK76LC/NTdwqa9cXgOhG6NQ7qu0/8vbabZG2/
jwcEcXkbjf6HncWdi7Tk9KlvHfmhKXAqlNO2nt1IE8Dn0kz7dX+yl/DgaqfSzSE8WeDc9ExZ3Ou5
LrtxRu1zkn25Ab6iR7NACrBwzp2CTkiW2eKhB42JSXspHoQszRuH/natuReRS6NRri/Et3VRzk6j
2pnjVPHTMUs+BbZzKuN5PAWpdgBpCdq9b4Ijcl8/8jJOPKPozZ2FnYM6Y5c3zUO+0QS82eT8nIWx
RJsdK4IbF5tQMVuaS5ni07xPz6kaRk8T9L+fVRZs5Zs3N9EyFP1GSHfsL+Rvrmc+6KJ2MpxCobpQ
zBfJsBpvVOmR31/fm/CQUWxcWqnJwJSASXI9CtSCNELeXvYXcrCXqm120gplQG9sGn2OVv2xMox+
XyG4vvHs3XAEePIo6pLBUleDJrAuXQMWr3rbaRsf62Rs5bKk+SbhErIbs0F9rFplOlmR8TWXASLG
RQh2Eqs/f+oi++NkYSlLM7nHOiQMPqaIjZ/KHl/doq5+gFm/kKXLrpI47XlyxsyXooZ3nLLMv3q6
8E0QSFRPJbJZB23ElXUopUMJQmKX5ob0nbaJepiwbN3YyjexJp9LFRayKv8GE7QKxNNCOD3u0nQe
qxpZVOpXO2vG7zOeFIwCNKdD18pKtopGy9V+fX4ZdWnRACXEFejGTdOa7STr9cZH5e8IqsNqvhhU
AKWyByK974itKz3x1OKY1Z/QxXGH4dxCxpDyb2EMNjx7DZtmt1yzpa5T63wNBgQj1HLRPztJMV5W
zs9yUA9JG+/S4qWNJBwQDsg3Rx3dDyU7lYGGlSVCO6L1bD3ZhyrTH6F7+AznPEwMT2qLXdQPh9iK
DzDxTlY67OHh7lDDy4AnRDWSn3l0GvV838TpbgkUU0QRU/62AKPa8dTqIYBP4Crgi+29ZtSH3MZ4
mr+Gg4zdsn3QU7ELpAfQ28fUUrwk/CXza0b92KnqsQmmY0aNBAGpuo9iHkao8ffP2G36S4ED5wqL
vHKpG69b0rnZyPSqatkPutktpbl3E0wG0W5zniRtCv2J2TqOoJl2qpnWcF+aGQHKpDpPpvWvpFXF
Q2rk1i6gReFhDB3uJRgHu6a2tWfSty1R4RvNC9DkyH5R6mLPcPWvjTacxA4UKVUpMRltccpLUT2h
0qpQNBykR30OlZdIToUbAelWBlvfy3Ub7JtUUx7xmP4OxMHPLVrki5hM5c1JPBwCzckvWjZvvby3
dyQYA1r8lHnpOtCHvL69zFlvtWYCK1VSLdhN2RgeJtWqXu+v33ujLKQFmjUEnrSur0dxStnoIQZ2
UP1srMQKhHBNGYW2+6O889QRzYBYQxppKYmtg8K6y6NA1prugg2SdaYT9l3FC8GtM/XPKMPn0/QM
38f+SF3OS+oGARsrnh03CxPxyPwqu43fs0ze9dUBHIw2OUkaKF2kG64/u8hqow6lpLzUTq55WpEM
vp2j2p2L0DiIKvqJR3G/HwD4eXlB6IWBveWJpP14/3fczv4C42A+ELmGfr6eFkOEY4zvS36ZHeun
o8c4qoVysfEM3gyiA4XH/QIZJ3rMN02S3GlCzD5iyZ8R3XyCj0j1rxmLjdv4JphaRkHWkM0PQYkE
4HpGY8E21ZRJ8iW9mPdt2pf7ziz6k1OCg7DtKD50YjAfpMm2juADpY0I/U0L4WpF8SwDGLrIk1Oe
oe55Pb6mzrkWG4PxYgwCMXbsWV1lxK2mKqJwR4qnw9CiTug6ggq+PaGeJrJ/JqfXXJGkF61BqqxR
k8lDEOdr3PcAiUKpx16xttTL6MTWyabt/Jg0/eBOGL7v72+EmweU7A9OF8JeeM4sOsDXv74Ys6xt
WyPxk6xSdlSfcvhUMQWjoT3WingwRSdvncmb5xPBGd7qRUuWJWPlrses9bFmGmnxZLgoeS12Jpch
RjrEGgv9tyU08TAW1KaVeTae8cPA5zIwy4dmFvZxQt7Ruz8DN9EntUkOAT+GqJD+8aqa4aCxH5Ri
LuFa2LitGEL7WiEo/K80SfrG6b89EDTOVGx0adSBlVyfumg09CCRgCtUUp4cKDsAV0JGcWOUm+iT
WQOlCwtlWVXaKtfT28FvmKhdxH5gdfkhjvBBTZAvOyBzHn6pskF8TYogOtS0vTZGvm2LIgiGcSiu
W/AclyzyeuhkHAK9M9vS74bW2I2R3D3jwBDjPxgfCn1MDiG8TrdOo+LBwuOgR6zRi3O9/3V/SW+v
hEXciAcXAA1F+DVaLLAGnV5Nk/mGAU4ESZH22BqWp8TT8FrG04QMOg2eQh+QWA4adWMWbo8USRUS
+YAn30Q+VjHpoOISMctD5kOtidwcwtRR74x+xwn8EPeJvc+VeMtT7bYmB/iB+8eWyWqosawr0sih
zoh82eoLD5e+J0At90R6ZbZrEz38HkpydorkGYJ/geSpS9kncouxQ449NJPnvExUr2jnkuajJv8w
yo5Dn5SJ9qilsvNfz9vCrEYSA3Y1DVdg5dd7JJ7z3i7HUX7RJfUzXfKeipOOdk/Qbzw/N+sAPoMk
CHgLZVo43ctp/KtaLmXgJcqCgWbJt7Lsu4XtZF4gPVHXyZcgC7Z6ycs/7+ohWMaj87AUoN5qj9fj
zbWe17T65Reop60bWaPwzDBNN77q5rpaRkEymlyH8jPV1+tR8iQNEIsb5BdJytDBxhvuQeXGdimz
zxsVrtvgibF0qCxvXDYuktXVWI5CybK5kV8iU/2oLcBazF0STwcR9Ufvxv7YN/JzUKofhdm4Kjj7
yk3q0DmGGd3SfLT/uX+s31Sq1zOsg3MgpKC5QOh4/e1aZ9didCr5xQ7LaZebUbBHCiQ+K4XWuakc
OMdYjpLTHMjxv6WJM6YLJzn64aizhnJ7mzl7DLWaYx1arYv1eH4IaFUcTTutTihN/jOaaXQCPikd
5cT4EyRJuatqdeKakrRHY0iyFzEX0c/KDKZvNdrtp7RQjcdO6KZf5a3icZ9jv6r31RMPmfNJybtN
d53l7r6eAZqYgHOIN2Cw4R9/PQOWVcRxp5awC5XO3JkD1PGhV16TWPWcYjBgJfM/N0ONbp9mh//j
7rx660ayPP5VGv1OL3NY7AywDDcoJ8uyXwjZVjPnzE+/P6q7d3R5Bd31vu2i0QN41FaRxapTp875
B6eqhepEwnDcK6esgFcTWRfIoKXcevgIvm7EcpDDBZFz4UzRhItOCRqvqo3xPEOr76wJ0+dh7uPz
XERDEIPJEt5BrOC1kWTRRZoyoUowS1ucafs/9DZVXb+pMWhOod/HZbCrSXK2MUe2V5H9eIM0iheN
mZVnVaS0jiggve/ME4zKeVL0y9yPVNssMuFCUqQKv8WcWG+g2RTlNx+vvndCLMIg1MkXPR9E29fx
pBqFMu6qBIbNpAgbFSV6X1cahDYiqSJcRm13kQlW7dbJvEuH+b6tUjdVsL4V+0bbZzE9WJLA1r+n
/2m5FDWuO3NQTkTX46DHQ8IB4VpFjsFBcPh1zAAcVW02AlhxtTprphDJxBTmUmyCUYnqeLSbXhFP
nHjHkY9KLU0nSl4WB99aeS/Giqhc+BjXVRDM92iG1ZdiGJ9q8S1r+2DtL+QjBUzmogeCANrqXEW/
ueIlEFAQWf/ypA5eMQ6J1w5xBaD0pAfBcfSjqEDziDSK+j6QhuWt35wfpk6k1dJJuo6TEn3vstGp
iXRj81QMquBVfo0zgRJdTY0k72Ml1JykQDdeFsbGleN0vAf2diq1O/q6yyMh5kVuQWCjoXL4SHmD
BogxoaSD/NwT/2ZOmpXZj6wAphKoYvR58k8JsR9929chQbQj3sM951U/980sYBA96lPhS9dTpAVO
i+ypG4/F8KslYFSQ6FkuIq80iSiKH76YKCJbndAQvVZrKdiYc2o+dUi37zKhUO4/3sdHySGZGcPQ
iWICYYqtdkhcDjGyw8joiXXSXUXJeWfVGAFalpA6iAspokOL3ZNRez+DJHxi8GOEDCZfr+KRVINo
t6wxEXOCn1mkt9n1gPzdFulFf5doRk1BQpIgbmJvJXpDJT6IZlh6fZNKuBQUvZdRFLfLQfOdINCn
EyH9OG1fHgrYMfOyUArXnHUz6QUO9jC7jhS12VPUFt2iKKxtEtSandA02veifBdqo5OIMapNUbLz
5fRUWfUYC8ZjUB1Z5G24RnCROFwECpBKDH6G9DqvpMtJjIJLtDYVjywbIJNUFW4Kp8O1OjFxxxxz
7zTJTyRXx/uLrIKrA5cHqglHNhnZHCQcLT0c8U69V1Uh2LcxqllCWLYuWl5eqlSntvQ7bw1OC4A0
HB0Rkxx1SfjebLAUuc62yYr0eirzGhnW0vpWhwJudG1C6XIwReAdVA5iKmYs0qbymtGiSPDxpjje
5YcPscorMmpESV136bWQRMKm0oXYS4s4+PzLo0Dup8dDgxYS/hoelrWWJCRZHF7LQwjGTpQEd8gh
MX08yisb9fCgoAxDyxDaNiKA1FwPZzSaRLVqpzy8DqzB5TC3s+QxVSIXrtJm1J4s+SbWzlrlUR1y
x4hVGxCtbaWdOwlYDXdXhj+hxxzhUyjabfQsz8mVkp9p6ksXqBjG38vhZ3/EVSIBetkNjtkANanS
HZn5xsyHzxChLsygfyzrbwUeaV5dfkft+Ne/FwRAzkBABBwEa1YypJ8u6CI5uMZT5dzMBBmviOZk
xnNUrASkYAIiREpwIQms8200ZkcylCq8ThCu35XaZDg+DL3dZBWbUDACD4uO2hnM2HIMsHS7PJUl
G4BDc+KLvrM6F9YX+Gaws1zmVqdDg6iH1aEvcj30sUJzA7NBcamQfrxujjc/3DLWzRIBkKtdR8Gy
s/ogMvLgOp/rh0GcrfuqMdoHgUCFC0pkcMVhAd/98qCk08BByOsBb60T+rABRBWaSAvNYpPuZ4wi
zgGW47/ij5s0EXqXTPSU0+nxi3IlZiK5qmKnDbn9cH806hjSFW5zVFXAB2p6rD2K5ty6Zj5KLsso
OI+qLN1+/KKvNhyHu5JRAScBNAGPg0rF4ahWRh+tmur8urWu58J3pBB/Qy1FcSyzCxgG87Dp4Gjn
DyMYXHF4SAVuc6rnD/vS35XUqvTkqu32CLfYhnnbR9/UynL0adol005ScKeB/gU3Kys2yhDasXIv
ZZdKeGVYlIEDrbnVZ2kziWDWmxSNx8aOOFatKNv4bbZtkMrspdZtkcs0muQ5A/jsTSmYWbMGsBi2
uAUN9bD7eEqWm9LbGaEkQYUOt1ljQd4AkDycEWNmb4tDNNzlHA67SsQXrcIMcicUokJvDg2F1ugN
L+vUUyHyNWs7GBqtW4RWSNoXPwdKCYdDm1YWzhxK6R1CmbLdIkB736XaTS23wR7/FlpoAXPtm5nv
KTHbW+8GdRe3IMkzfUIuq89kXHn16Az9H9UhCE2bipBpYN56P2fYbo3+48eTddTvQ1qCm7+5yA6y
io6sHscxSEK11oVbrt47RFTKs8IQousyTBtPKLV6J3SNm2pi6QoDCcw0iqbnq4J0E5uRtRtbHI47
Sur6JGM33kvK/WT2tdsWQXKTybF8YrkfJXoLYgdCPuYkRFCaH6tNVghW1Rl9rdz6UsBFQVabDUSC
4gmE+TfB71AhQ8TAEWW/uAxmU7Mr3eqcJOo712yMZIOlUu/gHh7/4hEMbI/O3nKNXRgcVIoPP3xS
zEJhFaN86xdB6MW60LhdEPonKkfrgP06ChQZ7M3g4NOlPRxlLNMwH+bFSmOKyg32e2y7qmr3Hy+J
VxWWt6sYgB/AK6DdIPxI6dfnQp9JqdSmgnYbS1a10Wt1ckqUXuFDi88oA5wNiZJ4iZk+6ItGx9R0
Xt7HpTeNiP5aZlt7RTYmOyu3pDPEVr7UuPjYXXgfhlGIVLL5OdbE0e2VvDijzq4THbgBoaxSOXIg
hV6uGtWF5WfaLgzL3JFmIdlQnNUcVcwMlDtbVN/wqXbySlUfzERPHTUxKvTjzPTEyXW0nZkIZoGO
AsGVPPR1Mb7JIaNymK0Wm8Bbch1P26D37kxOv488yvzno1Nchi4Uv+vyW/sS3fsnjrBlyay+woKu
B7izlCO5JR5+bISWWzmsW/kWwOcOFqdaG66ubiWuCx9/7yOy2OtrgrpAkAoiOkjvw5GwXjQzdr98
W16YW32bXI2bci9tYFrbgSfZ4iZzlG352HvGrbY1zkQ33wZuaAubj59jfX6uH0M+fIxR77qoFyv5
FpVgW0MKLtW+KeW2lnXgmyfW+HonkSuDa1lyLzITpERWr6wqSzUlRG1tlHLt0jCDxya3rBO37/cH
ATtNWY+Dea17S0JV1X6aAZ6OcFMsojjyMJCLTrzKcsAfrBN0SYBA0OtfpOs4fg6nTRtCpFznMr/W
uwD3ZrjWyEEXwcLM913EMr7RGshuKjBzjpDMpxbP8TsuWMI/qzmUtdeMPYrDEzxURq/ERIc9ORXL
DeuUceVqFMBeC8oA/92lvU4JTzl8xyyl8pMhPHFNBTfr7BnY8S7lQn378QpcgyP/HIcaOBog1MLY
84fjoDHisxvU7HoU43Ef5uNAp7ZwiiIxOM6lFnPRtqyd2tdq10zQdAUMPz80muhvpR5PujbrC5uV
UHiSUvfnUziF9pxA/a7qTt8G5bjvwl3SR98HvP6cVqrPzTK5hxYebwu5/DHpfnKij75Khv58I/pC
9LAWBPRaPmGCNe63uZJdV1ZwO6mUe2u+kwYR1EbFJ7LVAI3KUhLNX9vMr+OqdIiI4GRUtGcPZ3IC
CGmgYU5BppG0z2mWRmdlx5WuVbPATivjS1OesoN+Z5GASAGhTEGN110jFhKVg2SoovS6NdRw50+z
6aQK1KjXNfJvP8Z/D16Kmz93VvPP/+DPP4pyonkbtqs//vO6fMnv2/rlpb18Lv9j+av//Z/+8/CP
/M2/frP73D4f/MHL4Y5Ot91LPd29NJgKvY7JMyz/5f/0h7+9vP6Wh6l8+cfvP4oub5ffht5Y/vtf
P9r//Mfvi6nHv7399X/97Oo5469t6pf8R/jbfdG14Uud//ac//ztPzHVqH+00Y/fLvhjs/5lL89N
+4/fDeMTXSNSXfJHZh5Q0++/DS/LTxTr01IDXKLrQuR+bRLmRd2G//ide90nahVsY/4egffVUKZZ
xuZnqvUJzABcMjr5tOJ+//uZDz7Lvz7Tb3mX3RRR3jY8DAvsX2Fx0RXj0FxYaZC4iE9rRFCMW0xb
zEHoKFrYPCSKkeDqIunPvaj6m1TpgfZhuu69mbi/HuLtoK/ouINRadxQ5uLIZniiyCoPpEjtp1wx
YidNOrfqriTtIjW+19bFHN+pce709W0j31Vt7GWL3a6VulL8UOX3apS4/fC10wa7MMR9Vn+nw7PB
pthO+h3iX6kx7jOaDnp3C5li0/uIHqqBE8UXsvVQSTS/m8QmEbYtWAZqMzpTl2/7ULJLkdSo3Mr4
97bUQz9+3RX6jkleve7q7FFqrNtQwIgd4968jK4qu7Mze3aFTeHU16Wn3KaPdWpLjmxbJ069w7h2
PPLqpjVgAi364HhoFnWdDVz22q+fAin2qjz6oxu1vdr8ceJll2/30bddDuI32WCh6aB6FIYENONt
Km/TujRm7XSjbf1dscfdcXP/8ZBHa/hwetdUxKkoBtoIjBiSc6bXs6NuhhNXineHIGlf+BYUENb3
KanrZ6mVKYSOxo/ZJEHRboIK7bbiMYu/fvw2K0jXX9/szVir1ZJqtVH1S9E1uMpp/Pw0t9Xnejee
F1tYOlfBS3AmX6scSef5bbgNWlt5GGN7+PLxU6yq8q9PsZiOQReiMrLkZoefUU2bro7jNHEaFH0l
F7ElzmjD7iev1O0wsCPJlk/hJd9ZOgdjrlZrJtW6iP0aY3Jz6rGrzVv8BYKRTlORzJsTb3g8GikG
NS+NIi2Z2dqVmvKTkAno4TpGIahOIKfjbWDBUU6mUHfzQlF2XNraTT6X2aWKxaYL/MJ8xgeq2zWV
UmHY3XTXXMPlayEyk5cp0dVfW3WER1IRWn8ES7R8Uag9/AaSJkjEvwgJTS1cmtki/Qcr8s8VYQLM
5wtgoOmRnAgZh/kBco6LyyEgYThF/AOE5XBQUcqsVJIzHQl4rbEzM6g35D3R7uPZX6LAmygBbp13
oqRKlWI5GdeVgHSimBqZzQQyGlsO0Op6R/lbz7WHWoQQNhaTcU5XCsx/UutGRMVVP3VzXLVYOfeW
JJk+NbkXiGMMHg/fVCqBQcoxdHmZtpinSalFKZCUWUXaCROvrMCyvfwW6nXuRJVVn8ch5YQkkibH
Elr/rO+oCX48K6sw84ogRUiDPJAOKwDd1dzPhdXmAaYjm1bRZ3Brc3Uel1W1V2vzRYHIuAPFGp84
jFcqXkv9gvHE5VoE5Yl/VtNQKEXcCnnIoNOY3ZdZJ26izko+G3Kc7EJFqTP8GabZVfFGICfGwm20
I6AHk2NCElRtRKdPMZxXbanlmcAnsxa5EgJkk9YSo70shsVQzdUmRCIJ4Z4pOfeNXqFCWfsb0Td/
JgNFlIJLhxRg3dJalX7iknM8LQDa6PObEFkxNKZKebg6tNmv4H9VyAKyREKHdo3Eqkh7sQBdVYR3
uR7LA5APNZ22pHjikx/W1bOBBrKOWfcwEyXHyv/+8QJZ0X+ZmFc2HgQQhEP4Z32NVYOhEfpK7vHv
VpAspIg738VAuHc5iMM7Q2ujyhbVvqSUHkzjD4wANNNNDWVCMLiu4xszyzLJHmRDwDavmufPkawE
kXviKVehdTkmUW80Fw0ragdIERzOHUp1rTEYub4jBvgXeBFmT9KQ+DYiiug89ZO0SRQcAk0joIQB
zW5PKxpfFbO1HERdO0fFE8uZWw11qDIBJdh2J+57R193eUJqd9A3SKJBTq+uysmkNEZHx2CX+5OR
2mquS55UQdKQ6lK2aT0NZ4XkK0j1QVPHkjfz4sCUnFCFwgcIYjhxGC0b+004fJ0wPi5cQ0rjSFat
FltZKW0LBl7fxZT1OP7CzEv8cmBvSafUDN8ZasGlEty5AlIeXdV0xFbroqxFiR5O4otY03kZlJo6
P8WFU3nvMomHbwXflpojHEoEVo7kNaWmqsZKS/zdVMc/JiuKkd2QQppKWNxHaa4+UMKtnjulKWy9
TWpcwevaQUvWdIYRXxEDUdMTu3pVq1xEs2h4wHtcEBjY9OirCDsoBDE4aP7Ob9v455gq6q3VaXsx
SAUnxntjS5AvztOwtTa5UMufpQnpqSGe2804RGjR+0J33ui9DlOjN1uvHtr8LJmbbNuCjburOI49
qZ/r/ccb6vib8dSggLjscW8S183BlOPLRI/U33W9MV9EEeIvY1eJu9QXp1N7d/n+q49GDQRZx8Xu
EUTAkh+8yd+1JLD0MdKsXVGq3YNZxwHUr8UtbsHoa3ZntfiOmlnzEiKVupFjKdkVE4W1TZ3H2int
53UyvHyvJXhi4LWIKhP3Dp9mQNDWMnrZ37VdXQHu8pNbdaSfVoajkrgpaHMc5TUsvpwWRs/PnK0F
M00tVW82RVzScYfHPUQrNXPfDwKKMHEVjggaKilO8n3bKxddX8fPmRZrxc7IaOBAm5O4AtaQUk+c
7ken2vIycA/Ax1FfXHhHhy/Too+BQDIv48ML3GTd0tEe/HYHsK/ztCzNN1lpxF5Db86DAZy6gWx0
219eSly4gelBBAKjsN4AehMDz27YANZo9JuoTOet36f6eSYnp9CAS3q6WkmL/A/FrSXQokVz+Lqx
2OvokovCLkx9ze2UPnQpNeBhM42mO6Ilgtoi/h1tYZTOxy+5hMujkZGQY2BAk4CID0dOQUJMcVIJ
u3zKm50gRs8FPj0OviFE+aTMXSHLRS+r4ApgVF2ciHvv7NYle0OlgvIoHiWrNRvVZZqYcxzsyyLQ
LvxuEm9y1p4tQAM58aLrhJEVdTDUKpyNbZiJJkq8e7asSRMXE5RO1NPNRFbn9prfuYWUJidCxLvv
B81iYee9elgdzm6m9BwfHRr4bWD2XtsIXwy2PqZgQ3lipHdfD3DnohJhcQ2SD0fqQ1luzULi9biV
uPBXbKB10Vdj7v0zJfPVe02cv328dI5fjtAH4AhDI1CHylrKBR35dAqY0n2SWuXGSK1604hdsBnE
zDpxBzreH8tQ7EH8BOBNr+nggkJTX2lZJ00cF5kt6gXX/WhG9mPQlNwzayysMhM+YAGM/OO3PJ5Y
ZB0Xj90FR60x9uHEjnMaW4TzYK+EZr4XTCBCqdyPV7WxZI5R6bviOGenkq7jo4UNgTjVktYD1z0q
NsZmKkmTGeyLEA4GI8pgn+Yavye7modsD/WbwoZZBnW/RwhPOksnS6io/eXB12IMT1UAVnT1JRmg
6IoXGnk+mDugPYezQIge8zmxrF1lItI4qA00lZr0Uw8rNPuJIE6T15or0+TdW008nSUhdzM9EPBy
NcQKIELq32YJYhBtKBWQzpvurIqH6SkzYmTzcrHxslHRzyM/Lm+wu+/2Rp4k+zSfRqjVcbtHuD27
kUZfuWwnJT0TlQgMydBXABto00Zma5xIJI6/O+EQ5s9ypaIFoK1C06BGRQ30AkRCF7q1fDXXNGy0
p7y6ivpTTN53xlqSFZJa7gG0D1fhf4TUWmc1PckoMsLLqrOeaHWI52iiI4pRpg/NfJJP+M4JCz4L
wDQWUTq50rpiEqF2MAcASvD5RDNEUoKd3oYjzuGYYqPO0ezQ1kWx3LIS12wV48IvJv/EFB/ffXgE
Ij8XNeg/5FCHi6qIMEGZZcCbiYl7tKRbz0JXBa4+zbKnD8kpaePjeIV0BZNLDxyANFiew+HyHAJo
iR/m3syn7kwSoupyHuX+Ip2m9oQw8fGpunQLdFp+5M6WsZbWQl+8m4YwD/ejqZ8FhV+jsZcZrqrC
1W+YTfJ3378HVKS7lTrEJ65I64oku3UpSxG2AOBwZ9NWEwvxSRH6WYg4ViFh5FNk7qtACb3CUmqH
9T7vmikTvjd9KnkmJhvXeSF8QYjXsE6c78cLG+wKgZv7GmRqZP0Op9xMYy0b8TzY5ygf6Gk1ulIm
zF+7dFAu61AReyeeTvmeLRvzMKNZxkTPQweGSDli+TZvsnK/jgeMYAwosUoaeb4Uh5ekrMOJtXu8
mJD5legfg8uiO7iG23doGAl5hQLMkCMlkcqVvFNqNP1hFLYnapvvLKZlBhemCDbkRIjDF7JqZVAH
I433adEgUOtrD6moJ+cIwIg7iWuUo/ZFehGXIprXORbeH59/x5uUFyU3lLkKUu98vXa8mc5SKrrE
N8t4DyU89Ua/KjaVr1X2WCj7uTeaEztn1TFfThrGY4XCmlIZcx2X1LYdUHlACjoWldAddGP0enUK
vMkPg12cm8KV30XNmRjU8YbTKnEksw13YYvlcNXVWCCKHUK/XRR9F7t6gsxUGLup1XyXlNYHpajF
59Lcq04HSYj/OA62tOjHS38W8Kui/vqs9e2tojft54/n8Z2Ay4sRZ+lTvspErfZCkEhh0+VNvKft
Gdudid+FiWuRHfp5gOJwfV6FjXg2jC3IspEfjuCjTySJ704u3hCca9wUETZbZfuNMHQSUK9kP/pS
5Y1Ut91SHhXTLhrpERhqfC1UcJKpxxXqDsRMeyHnmvkkSf20FXsz3MlF9bUbstlrQqSbGl0f4E5q
2s4UFLCIKu7CBvn1WS5x2ewrjQakIKg5icrwrPB7M0PJt0gOnnLzey/OgIEmxyfakG6vQnuVlVEc
YvuMtK4ab9pSyr25mkIsRwLFRa0aH5Iyn54//qLvhQDgMUQ1OI7w45efv9kZqhQLPVYb8b7SO80W
i7GgzDsorlVrxYnLyzubkOr7QsilymsAVzwcKgqaTorbmrUjFBLyRGJw3gVgZGVlHLdojJwCqr0T
Q5G+YPNx6Kps+3VVsqgXNR3WqtRIuquoNYInCAmeWI7HWb3KEJxRiJhQQV6HFmHGbEgI5njvD3q/
oyQSOgB7B6dJuW+3Ym5dCfJQuOwb/0R+/e77LSQ4loxOT381n20Q92Usm/G+kUyo75JQPOLMWd98
vEDe+2r0ol41ZpdYtkrrJoROKW4IhLLRkrwiEP3LaeqFnWAIya3uN6fkkd8fD5gAtxXKJ9oqwqBi
ktVDx3z2UeyByCk2MhAuh8YY1Mv2VAvyva9HkkHDk5RqMeA7XJMJkM/AMhjNaKTsHIWAxIWqO+/G
ZHZqabrUq/EpEILC+19MKl0wdjl9qSMsqUW/p/ZzLd6HpQz/NDaqTSClnR34k3BpRKJ2+78YDw7Y
MhxGVev2W1vlqpX1IfYepQQgfU7zCz/m0w0Wpcy+GE7R7t857YGlLajf5dAlPz6cViVPCzOquPtQ
5xScAWuJ3diQNrbQS/aCCBLMwpeMGqsV7gZRCE8kG+8ENfLxhYm/lHyPNN5QEtI5fvVkX/Jutt9p
49UY199G1CJ2H0/s+yOxdBaVEZLy1e4I6VxbSRWme4BuvhdEVr2rI3rlaHqcwqy9d/a+GgAsWh7I
8q7PBxCFo9RQd96HYht+Bz9X7aepMsDCxxgU6V25D8bcvByK2XdIhponrW9OKbi800gBuYTYNlkj
lVjYyYdftoRvkfvSFO9FAX6gqKMaRJ4OcD+zZurGPbQ1I5N2rH10oPOwcAJdCVkGfrlDzr/ffjz9
aJkw3mGiDMOSvi5SdHDoADcePo8qwASWq1nYRXElSXZrhMUfWatK10ZhhPMWWNOk7toyUX+mdepX
W131h4uxGrSvTVuOFJd16V7Px/qyHWvIHlI3yl9iRFrPtKFXHuH9JqI94U92M5tjFNhisoAX5T6g
YpF87dv8jqJGh5/E3JkbGpzZix/lw+jBmte+4r/emISR2OXiiLJ7Od/JnZRe5S0sAlD5wl2mquWN
oIRxbOdD1k52oolTiqAbialb+XoS2lGAjyuC2Xnr9jhCxhdqGOC2MAhwZzY17dnU9jEQ2HZxVZLz
aFDe7CRuTAbV2vRHgVbuY5ZFnLjZ2A3fzXJKL00kA7+omLKE6O+ENJ31QfHtrjNozSNklskudr/6
hVhL5eVYySjDKfGYPckN0bCugxHQ5kTHBomgoEvsSQ0bD2MM67maiuYxm1E6dCUtw0AkalrhvuWx
0SpOgkxy5yiTvmZiHtx3YxGh9d/qiWFXYhvdC1pRIoZgTOZozx34y1SKtYvBLF8ws30MDMHQvDHN
paeqjfJxJ0/0XK8osA/fK0DuXiJCkLcpDseSG8SGslvm27hGgreZ7AFpxHOTuk7uZB05mBONqtF4
CnLVXyCkJt+NUO5bT+ek+aoWxhDgjaBPXy2p1Y0zGt4qsnV9ZFyV8xQ+a0nkW/taMKS9UNdKjiNH
313hTNugu5QNeWZjYFn721wrMHpfUP/IFhcAfAS98y+tUa/v/WSgt1IDe5C8UfBn04663OCoE9AS
dIXImu8zNaJl2vmFCasAag7qxWGff86UElEr8J7tTg2L4m4AuLqfYcu66CKKl3gEl3d4xFLk9ruK
hoPR9/1tmc9V7NSNlbR2OnfSg+gTTXZ12sUXs1iLN2gEZ6qd+CO8fV0QktGe9EEMt2UkBrtOr5TJ
8bOpM12p0S+LSR9/5BUCT06rGn5vB0PVVm4hiykyiFom/gxnPwGxNM+i6coI8j7JQ9l/D5oktoDe
wd6zm1osvypaVLxYatreK9rcPc9iJI0s5lFxVZTceZJgiK/jNpg0p5k07bvWDrXo+GMlltj1mcLA
MgyB/o1afY9Wgkkt0QeF6OSdpj83TThlcKzD4jmJkyH2BMDoT3KCzGxE8VGxFTMqMyeIlt+TxinO
CICD1L04FNJ3jWJpsvWH0byhuRTIdp4UauwkXGlcqBbqY4Ti2lleTTE6hpGEj4AQ5D2u7bKaf7MG
aqvIREQYWJTRFESeImMME3J8FHR4q0lhgSSK5qmcyk/GlIWhHVolO0mNaFE5nRjWwabLu2ny0jDq
cOWY5pS+V6ynWK/lzQ1k2Sm3ldEIXMJA/aNoxuyLoMTqPissObbFEEznYn7Q7K1hVB7nJO9/onoF
yDiKgj5wpCjxG6dJJDPCC0sQAJSFafe1HkQrcdChbb4FMWKLtjzMZrVBtACF+bhrH4cp1ScHclml
2oGSYl7Cc4eZGwI2VSkkq1O1t7q4hTcQZlfpUPmZbVb1CKgza7W7WJwVLt0l9BG7yuvxJkQVCSHo
cuCDdizdTbdo5YX1rP0UfS4/KFYF000dw1EGRxC3OZKJvcZSj8rohgAe9M6sKagxqvMUPA+U22aH
pQevqejb5KKPk/F77+fhd2OSBtkWezAmNloKFgJJyWzdTQ2mJ25T0EA6XwTfHtIOJR17GgIq5IPe
iJLHzhvh401d4tCsT28zsWp/aGV83s7RF3HW1G5TIhQBxc+HsrtPjLoU3VJABTUDdTq4Pii3wU77
saxd1kIR3pShCnlEqox8V8hzH5w1QmgYLh0r4babFT32oniu75qoC+8ss8eYhcl8wH7zItOsL1wd
49jVOw4bhPaJHEmfdxdIWMw4BLOAv5ZdX0ZIp7K2xDRAz1cP0K9wsjzzZ89MOjnyuiSKHuJUCb4m
UhU+8utxN6IaxXeak8k/mwPEU+1IYLPYlHSKPwrVlztbaoXscwYe8nPXpFXDS6WjbksTWiWuJQh5
YPs5uYgdNtqEK+CsaHfmhC5minL1RVolkMy6UcAjJu9aofbMwaoDLDF8n8UUJuhRImyDoaVFc2TA
ejPxIHCWLaQX8qs5a3rDHquwDal6ZKjtQDRApkA0R2vfNoX0te8DHDGDoTdtXSozySkCYThnMUPX
NJTS6DGXGcrS1Yt2NOxUKVoYnhYA4SnXi69ZVTXXJQli58iKNeJsGFJwdmQo5KI9lNgMenLVS09C
qJmXiHFbf7k8/b9G0KMC9iZfWxD6BxD63ctz/fO3fZMu2Pnl38sfbpE/p3//f81bAP3r7/oLQa98
ok3DvQjNZIBh6ID8jaA35E9YYdDQoMRGURiswO+//Y2g1+RPJMbcNgxyULB0i17J3wh6TflEhw8i
EOU48lakAH8FRH90aVzqBti1czmlnQaa/zDn1EFl+bieCHtB67KNlcW6pxf+1wr7dgQjfHSttenz
UHSf30zezZ9J7QGM/qiftii5whxYdGkwt1z4C29rNVaL0Fph+fFZnzT1TSk2Fp6Gg198IV/PntM8
FO5Q8S683gDtgjP2OPUO7TCSOtxJvTAvejTKS+k8JgUKHEqY0nkU5qm0qVOxeMI6LQhdQyHhUrpO
hcNYjvHlBPvsj5Bk4GGaw+oPIe62ajqPneNL3RJwku5SL6XgR15nn2tVKjuHACGY+BrJwtMk5NFN
akXbPO8QHdcVWEq9PCBYpokV6kCh4IvXBo6if87UL+2ly+hHXTTFH+0h9eSQwvJ/jrMCdejNojna
cedRHX1/bqODjbX8lT83lgA0j42wUIEkQFrL1vp7Z1Ej+0StbKHM8b9sP670f+0s9RPME/7m2033
98aCtkJpbdmLqBnQQNX0X9lYq9slQ8DaR0YRFCElNaQKViVQLUpAGAZtf8PFS/aCQk843qaffRoN
P6sqMfZShdQj3sfghEW1cWOpgWragcSWq07y3kzdO/tt7SK6gBqX9iJ5GQXZxafgcL9JY5RmoT8n
N0NaznYtKGfw7NLHUQtlm+Ou3mVSnrsdunWb0ppbrwylyI0kayfM+TclHnS7bczMrTKzeRiVtN72
tVrtuWuJ3Db98SLvracxEk5VJNfaYa/PTTlrgeFQqMeq8vC5EdttO6MX4huxbOg+i2y/Fu6N1Igu
ITe5Leo+2Juz2Z61cm/d5PjHb3w5SbcD1knn8NHqH13WN49l6l9p41kmSS8nZnZ5gn/d2pfvrC9O
p4um4AJ/XLfUaPWoCHTyhJCqxTsV+/Q/8KHFEa7WNY9WpHaORgTmaGJFa6RrBLeaoanrUmgDckjd
sGnwp87U4TYPiuYKrcVim1gRibIw/Bd759EcOXKG6b+i2Dsm4M1xgXL0ZJFNNnlBNJvd8EDCJcyv
3wfslcQqzrJibhsbqwhdNCNmAcj88jOvwWdBLcrNmMh8V7m4cNVdH116ozoxjl0AzaN3ioD+7lH5
8XEIje9CpPCEdWQujiHVSc/kI1OwwskMe8ACT20M0596y9y4iBpg2RTjJ2jF8761lFC7kJ36WlP5
YmmjiS5I5ETC1uGZ5OQiXUVKi/N1B1/UD6u+CepZKD+LVHHRmSPOBwNaFcpooabsxP2vcmpJ+GOq
xwdh3RvS86nB3cu6TrrtjNeb6tddgwluiFV1oIgcX7jJAMvgCiN/sp3aJd9S5LWRzvrTnI7mA4kd
sryVoVCrtSIuX0JmqytN737xvWrNzzv6YBDXXe968SovqYcS8d3sxmEdRjLsz6mHmhP75bDTzYgH
7C6wGeoKjj/z76OwgEBi3UZtUt3PGsDmkuJm07nCPIXXW/7Mh8/4aZmjZp5pUKO4VVzdk9qLrZLO
8TafG4/eRYXBJ3yNK6HFgCG9OKACKx7LUC0fPKN/KCbl+9cn5B3xfvBb0OhAtpf+JZwQBJuWXODj
XMYZxtSYbLGfC0BsPXJV19VMX8V2KxeDSK0ICOLNdhipjCw5aL+RyVEu6XbkF1kzz34JyOrcrD07
sKh9cGEc5CqZnO4mp4pqA6U23kZkD7e6OeyKaOCsNHZ7oRWZtrPNDn6M4VbYNDeoC8IIfIpVOV5F
4yRuGpf+jBMjwGOJVr318kHb819IA3VaP1LguCdarEdAAL4+Uz6GoMCWAKoyiDhKt8bJNgBQjuEe
nRQf7OlVynvASQCfS/Djg31uCxlEXbpJhuq+hsny9ac4Ftdgfb4DHqx0PJGw+KQvIfSkszszM/fh
jMqhFSoOb3c4t3MbHBMSRXSww+Q+URYp9cR2fTMbkXkC6bXif0exSMvyyyybhhND5k+HYvlZoDKg
uTO8Z6h+uEOSztKBUo8GOd/0ZHe6dm0lsXn29cMfBeo/z85FvBB43nPxw0WmOAvDhEpuT5/E2Nr6
4I921Zz1TXfi8B2OfZaPbKESAkELKM0CNFxy7g/7XcetsTUBZO/ntIgCpariFnp4Fq9a0FOPeNGd
Mpg9TOKXBQnUiyXOO+UD4OrhgsgcyD7XjG4fme1aldPN2GpBV9hvEtJpA/YbbEax+vpt/s1Wpm/P
qJVUCWQcI4PDRYE3ZIy8pNiPHv2FubmPJ4gPTb8txvbVoXOJQv66r42Vmsa/db040S7//MxIEy+y
VkxDgTseu1gkdmG2tFzG/aAgFy9Le7rLaDzSJOyGm7bTX/lJ+jnANXnqDB9tVpSiwQtAvkChn+IN
isDhg5tl39LgMpobeDXztSqSoFC06nxwdCv1GczjJNkm81qEVbWZsyJ8osstN9aU1bu6d/sfXEfV
bRrWJ5VzDidVi2kNxhPsPbIQPBvwsTn8YagOcLLJiG/sbp7uelda50U96EFRtOH9PLS+PeYhck+Z
scmFd+G02OeiPP5G15jehVMmu56kZRNXjMtnILGrQmUf1ZbN9SDEKQjj0QyInwuNg0yUX2sg5MV8
6/DnKnoOfSZDY5piDt5I6Suyv9SsK8+YVnpZbaJO3wyKgnLcfOITHu0d0GZU4xi3gxWg+MRR4nDl
MCrLFPrDdDOVHYPYyd7pjEz9fFBGX+SatamYQ+28+pSUxlEEel8XsXKm65Se4HOPnljLGXGbcTzf
GEOSrNq2QoAJ1azAQVNn8/XxXB7hw52LOhm6b+AXoSkyTmIzHD4iaDetc9Ccvp1yVbl2BuWynBXo
sIDdgwp3qHgyx+evlzwmeJEII0NhLYQOrhfYAkf7r6DPkWCaM+9Vx5t9o6hcOpPtXPiK0WhY6czF
moZtcWbUvXOG0eXPUKU5XDmldq7OjeaPgyI3YZG6W1TXk1NKje/oxf++kgXA5JGh6yrXDNhv8xM7
ZIzTkvtr2hclvAoNGn3UNwkMqcmDSWFYiBNNia/Ssv6OtsBwGUZJe530PeSeJB8uqO1hVY5mijeF
sNeuPeWBDVyh8eOyjZ9N2SIoPpeBmyZwIxJbXKOONV81mVn73Wh+71101DKjH8+NVqanovFhUPrz
cOD6QFKiUsVGOwpKSYsUjhrJeU/73w48I+kvDHrIazFjmebXsYnYTqG156n72heQxkAxI4rZF3ds
om/6FLZGEBdz//PrLXF40PhVS/0L5XxRWzHYFkcHDYSRzPpwQr6/y4w3y+3LHUQSJ6iLtlzHmM4/
u4AhNlqonsp0Pr0PVl6uRReqGJjt41ioOqNZWWWl7ZPQyTf03KNgnDztxE1/eKCX53MIXEhJQjcn
lT9+vrCL7EGr3WZPiJPbxrCe6rZ2VohVnNLHOTzPf1ZaXibODAul4FjlBYzFAtqpmr0F6v67hRnB
2iq9C11jkDuMdOxjj7bU11/vKFtcFoXYtwChSRnJ3Y9Zxm4tRslt0O+BAlUb7CD1W7sukXOslO4+
Jfis42kaHnt9cRFsJZ5a8eLkCv8YiNIY7RgfpyBrnfZUpDm86f79w5YzDPwdi8Pl63/IsOZhLI1W
IJkFiYUEJNG1F8ZV/UUYGvNZNYnwIsxw6uZOAyGiivKcqyWldZDhyk6zIqYK2+SmFW2tOdXP87Z7
rSL3l1kqWdCV0yk/hXcv9oPIs+RIvENkh9A3Ykce/ly9hDipGKLZN/pgbeZ6GFFutNVo69Ry4zYC
0PzcF1vTwVAPHOu4l9JFqXbQ5/jFjsFB8jfbMw2nycvQaKNrqqzu1arRX7QWTn0RieqXXibFOewD
I8jqKLlA9HYCp9npQSYs7zLW3XJt9om4bir1Rc2y+pHAAAwJMRfnGidarrt5aK7jIfT2shPuJk7R
L+g1qz0XtVkzFSvtIOkxWj2xx/7mUxIeuK+W2MwWO7o0olExisyJ672jpg8egtno+tTm+VC5CBNW
oruJ8ljZyaG/tap5fgoL13vGd+p7BrF1Q+Dt1hkdYF+3IHVPXjZd4z4Tn2NS4O1dMf5DRNdyIrhF
IJ1QwANYP4YYpj36/ThYi30+md3Om3LBiFEXWILk1qqbrVMGsJ+PPesxAecFkd0DQjrcOWmXW8A5
Q+bguq5+h47lAxnPgibxaMVMnX3mWdAgvv4kn4MapRixmiEhgDyMkQ/XLByXhk0T1XscU22/0RN9
FXcoBHKkT+FfDyul93MMIhzdezQD2ASfunuKlLbZspRbuNj8ofR/XTHgDpI4K8/zPjxF//q8nodU
tke4pp/IEPDolnQKO47JQ6q923rKwyAAi0VhPPmTKuRaU1JxAqv96f5bQL2AB9CihQpKdXv4Ktu2
65pEJnQ+BjTZZwjavpvEEier1vaFHQKMFkV11qiyP1HpHxOEuPzoNJjI97yXhVQsh0ujtWeL1OZR
E08Znsc6GV+FJubHrrSu9doytrRuVSQhVP1aqRNrk0E0PcPfdFgLDfNtpdSrlcs49numI+Uy2q3h
4949YsSwtfmzq3F8UTQuntBtm11pGkpQm33z1Ocyeuqdyc9LVG04z8nGqLsSOIGcBtwduv6imqsT
MnyfduzyrA4N/yXbWCyFD59VNOFUDJJtFKFpypA+TDYFIZQkN592Xx+OTwfyaKmjFB5GZDnjRygI
LuoYKHn7HUBKQungPXVx/V2fulPOd+/Nj4Pbg0qJqRcNWSqHz2YyptTSCtPnfM9WVc9H01WwRs29
CldjnMeGPsEOz4lLCN36bd3MElNfo7pGzCEOmqaI133hchcq7qyeIfiwVgqRbxWlazZeOicbgfvM
vmoT4O7GWPqTBXNvVrpfS2mxtiWSuv7YzKLy52pOL2p3XtWjW513xWmLv6VjcPigzFy4ARYtD8TH
P7UxlGmhx/TZHk/KdUc0vGQejxwnsJ5NWSjjyhvN+1gaHdCTnOG6OT5+/XE/hYfFIcZkQsTP4DY6
7inkg6Q/nzXZHhxTTCdasc1fxWAOGxL27tuEd/L26wWPmigEQFZ08U5jKMOwiHL4cOeqJUMggPL5
3khq+9yV4cag2rUWgHA5aM0uUirzupRNtBImshxJjfOZFY+nWmOfMz1+xzJSXgzdUPD2jgJV3wAc
bvQo3zfplGx7z4u3mYlnDigkTKP79peO3edOj0akgfE4XiU0VFsh+UxhZt3JsHF/xOmpz/H5WDPJ
o4xlYEWXBbjv4cvpW2zlEdou9xpKIE/QIfPVPNjJ2soU7e7rD3E0H3v/EHTkKQ4Xzp9LtD5cCxUI
+lnUDHuBp6BfuTGOmrj1qosCNm6/Mimi894wy42GcsyqrhR9AzegP4dVBnhKE2mAY5JBN6FMs62G
LuKCkwOH2Op04iDEnzlLwhf0GdyMMPSq+MSl/aneYcoIdHe5r/GQozN3+PtNTQmFGdNzNN0CuNRY
Jht6ne7q69d0rDu07Nd3OPuiwUFIOqbBEg0sVx9ktZdK9CuRzm5I3KdqwdRZaPzu8MPt/CpOwjsD
Np+PXLO2BdQ8fcto9AS5CunsxA9a0sOjmOEu4IWFhgFA+zhmADeMVDQlqj3jeScoYD6vs0lPzxNh
P+CsM1+V002btsoFijEPejH0O3mqGDkKWzRy2KY27Zyl/0oReJRURIrW6/gGD3cavYN13839yszU
34WFHkLhYHQcgWLfGKXs1wXtrKKQJ7rnRyk0PwBEmoFOHH19gF3HfjtGGmUAPNRmLzppB2Ie8nXV
po9lqv6IWqEEbRqbq9Suac8amjyRaBxtvD+LL3wbxBDhwh03ffB7t1LbFu0+GpM3XZnMSxrixcPX
n9n69I6X3Hd5xzzkYuB21Gy2rUbOYrD7Pe1Vd2uYQ7SZmUz7fA5UFie04smk7OpC06Nq0yWgEM1k
GNZKHIcPtpizfVa58w87rbLr0k3HraFl4ffJEzj8tWqyNTUj3ujx2G9KY+o3btdZeEbr8yYpMAha
mja7bqAgKTA5CMOB3mmPfcS4OGQ7Wvxd2nmxBcLordUpbq7tbGqpMwdlPaWTdzHPIzrSY40ea+Sk
D3J0DF9t9XwT66Bsw1qafhxXL3W9qaYLOSXtVjpmfXlSuv4odeHcwq2BFsKnojPCbXMYIgqpZa0x
GvO+9pKfxuQOge4p6nleeHiaV4sdMnW9CwQ40YdtGE3iJYrb56ynZ9zkWfIqqqK7kqIRd26MxXKE
I9xGEXHly9S1L0QJpNYqqgEz+skLPGmVQMVxlPT7atKvDBnqAB6jfDfXs7r5ent82oNoaNPLpRkA
aZnRztHuMArFKQY3VvfUDp3fpqNyB0w7vP16Ff1vXuC7pxV0LyrsT0pHdqIO3hg22r7Px1U1Juto
ctZAvSHdNxtX6+5j194pOHknhL1sKH1ZlrdasS2jxwgX6rJIfGO6cgesPrxyHXW7vOkesmTw3SEJ
Jqf3OWy+MIZHixv/RKD8mx9PZxbfJAOHII7Rsb/ZAA4Uxa3O3fdOVaycCn31xq1I7U19BJJodAlf
eUK/V5OVBS2AUaHfRGl1ZdatCaCS7o6cIISJdJiDWg7nc+z+BFoptlZveec1I+07qTJkcBU1f8u8
Jt5wC4H0hWCwsiKLUaeuD7sq9fITd/f7PO3DHcDGXvI1akgoEy6uEEfJi5aaQx7HmrIfM2PC3bvq
GA9Ht/ksx9t5luKqUWLvsbWnbmUMPZ4kzmRdDzUw9AowaZSYyaZW1alGyUGPDJ+QkjJBGu0VMOz8
xA16lNPwW1HM4KJeJjU0D9/NGj50rhzYr+B0e31fKYpGs7kCfS/mJMgUXTlRqvztUvQMYZbisczZ
ODzvEaSCPIJ8uteLNKT+qvOtByBinbG99l8fjeP88c9j8VzgSfnPJ+7QaHXaMHfC2AO+6Hc4p2qr
YookbSP1gvrXj5sqOcvRJtlOmvfYeZO+A4hd4wwQzStd43SoafXPsvn33wQ/2qUzC06MuHD4/Gbl
McCbG2OfxMNvcmlR6ltph3e5MTgnvupR4fBnKS5hPiiNIcZah0vBdAFhCw5hP2rFN8VTIb+UCTaT
ihr5ThXJE2zJv9nxRCCAk2AJHOY7x/PyyKzY8XPp7b3eqF5txfMQE3SzVZmYMvddkA/fR4Ty2hWY
SFw9XeXNtaQ7+5BN5gzBshTkNhRuEzjXk6I64dmcJBgC0ABl9Fal04kT+jlw0vtgskQXdBlUH/c/
BzkW9BTn9H42YgSMZn34aWjC2IETMhi46f1ZUybWiazouLbio3DLgRij50pWz6z48KNIIWdPk0V9
3/YYDKQV46eitMUGpYXppulAgpT9aPwgLItVBtn0Zoa9sDZBv/35XP8fwvk/EGP/ECg+QTjBuMGK
Kn60/xs4fQjl5P/6B8rJ0PAvcHALCR/QM7AUItUflfHln9DPQdOBeTu16UeMtKb+hagGaS/6Q0gB
MdP7L0aaf7b8LQQ3UMBkG/AX/4HQ+Lu42YcLhrPGLuL3ccugCQhu53AneQb2dnjoaLtatMY5Bn7N
4NdK4cQrIYBwJl4NSCksEiZZqVFvTAARWqPihiSN4bJouGd9rVVfUycVZ7Ed3UKmQ4hV6nsvN+FS
yS5trusYnW8ZhfNPWY9aALmVYSTqEeWZGbZXlRz+t2DrP9qV/7Nvu+ZHnvwo/+X3za8f/b+q3/+6
70DdtijDt8dw4+Vv/0cH//8O4XvQil/tQOazvw523fKv/xtADEyYKxgg1PsWeQfg/9l2ChnSX3Rt
l66DiigDElf/QRArmvsXPqrMxRbTg8WoiN36Hwix99eizQFAZCnDGNM5/2jf8ds+FLcLpoZfRp5A
bkuByxjgcN/NVu5EuaeIb6oiisyXsdrE69EwznOoTMIPZ6e+7gCb6n6hT9DdemlDvmx0bYsE2jz4
UzJi8Zrgzng5YNUpIXsWw9tEZweF11R8i9V6wOvCFe0V+Lf4dZ6L7E8H/B/tsv9H4etLP+r/7Llw
/Wv418uvHwtf5GADLv+vf29Ax2a70Lggc2CvgH37T9yzrb9c/PQ0piKUayBx/7v/dO8vsixaBoS8
hTixYAj/vf/gjRCjgFfQCndpBSH2/g/i3jGEnaoKxru3AAo4JoyAj/afrkLqlGXaPWNO4G6sKJqe
BvqYSHfQVVDA6X23244+sJ3n8gpwnbMHfh7/GICeJr7lZf3zhzd4+yfifmSNLHH2v3GYk7pozi0D
aXjSDt5gR02uZI5DbWgT81krpHsBhqY+p3DJgzHTT7mLLo92sBT2gDQEkXJmCMZ6y9H8kKfTUpow
oxrTFxFu3QLKlusjnOG7fQ1TeD02FVzJUyIff7vmUp2xsA1q4ShhZ2Q54f3Omq3f+tUWOmOQrqFF
br5+i0eJ0dJv5tk+rHOUrVqOZJwaTekLyrCrchOdR+v67IfqK6tTYpbveNZPr/HDUkvl/uE11kz/
MBBlKcdXeCg7ABrjq6sk+FmvdoNv+Pb61JdbIvrBp6OVDtQHgWCwHzQsj4d8OTkDmlOp/ooLgNrC
3Hd1NNUaE7pcaev21lEbEa0cON2IUQlFBLVdVUAItQUbpUfodAT2iAxKIIyqhwCtlyIMpNUgnFs6
wigCr1URHI30odA3YTvkdZDGDnIesZJlN4ZToi42M79+dbshKmmTj6NF4a8VJZTxSKn9Rlj2c1hI
JoKOKku/Gz04GSN6/1uAg0zwew5Q7eOimM1bBfc1fZ2PjvZTVC122qnRdm9tldiUrvlsNOvRTcNs
IU+lD2JUMYjs0YHErpz48gDgWMNGfihRDmBOlbkoF9qF8I3BSrxtAlzCCwoRioz2WV8wDUVcyvNd
r22zldaVaXth1OD6AXNp6WXrMRYOOsWk0yPhjo7BXEbC8gs7mZkPtbR5IObyyFw7RXUxF6HeBrQO
G9Rg+67YT8gbndKQWzbQxw3Gx14ipEnNRUgErn+4wbwYVwGraObXWJu7baOV86XsJ2X79ZE5Djw2
kDEw8YwJFsoaOiCHq0yG02VCDdVX4cCz5h5mnkkpH3hN3fpfL/XpdL6vRYxbqH2Q/95Nej8cGbLK
lKw6115VEKUqiwkDppnU4AnVLYaA686ui/tkjJMHu/PCX/AsgAD0npu9oBComeuvf8/fPDo12wJc
IR3icjm6A1o0EgjJE49eRvYGHMuwCbVO7JrJmU+UtYfxb8mnuAT5jOiXLtiKTwIkbphGOgiLZ6Jj
zmi6VYI+dbNgmpIIXXUccdCygl+rVt5lG6rFt3/ypMvyy8LMH2kmApM9Nsmbp6ZvNa0wnqMUwv7g
geyrRpr2VmbFJ0Lw4a59XwrjAkYpoLkgQh5PttyBTlrKAPK5hhJ/O2Qz7BpZn8IAkAh8OBt/Vlm2
LNfXgloxj65L5lY6LAlhP1d1nAaJYzdXWIWF8GeSCYCQqTx9/QI/PRUj+IVixg9Xly+5/J4PO5c+
dz118+Q9J7k9rBct2nWVa29fL/Lpod4X4VORtUMIe59QfVgky+25KXipz2NPf0O6Bs48VgONQ0cW
JO3T8cT+X17SfwMML5H1CDKL4QcYHJwBDh9qdJKuoz8bPs9eO/uVOQi/GxL1ipZTuQml/hi7ybRR
xvkUXhUs/eelAXEvnYvFYB64yuHSoLCwxKss4wfyUdlroTHr2ioWwCw/6RpZXtLrgdofIsXh+rBS
owzh8LTUAwjewoNaFBv1trBryOiV5hTNRg5O9arXimL4CMCnyE9aGjpKPcKjZAIoDb0ywtCy1SDS
WvoFbhlvVt5MUP9cPPOuzFCJz4bWJBWKNO6fLVlp+jZHddgjJxDViEo6IH238cTEbz3JrnsJkxQd
U9finl2jtw+8ejaG8VGEeVpvEy9mOmA3SnjdwDnOFn3zzN3MKBN4DwUzkCu9zs3KR9a9xcCntIc0
80dDGQRNml57SxGSESRnhSPPSkNWHXSxsbsZqlSgftsMltgO6mSpG6+n6bhCGNR4HE3hfqviiH85
7fUcK8MC1CzCPiLfSW9WYCvkhjbuLCdK0mBCCMa8qpDx8NCuiWxtF1e6M1/1bgg+3CjJmW9RZomy
Xa4Vqr0JE0vecLBljmkV4tW72mzi87FImHsa2LrG26Q1CouI0gIcc7U4VwNDqE24GlUxWFsRtUi8
enrEpKDS0Ye59cqkR38jrcNm66AtAeTEGKHAzZFJA7/gu0wruINDtI6xuPzdLn19n7qSHMastWbt
xWqExzg7nCRFhQ2AZoyrDr6u6B1dcisbcyRPiKdZaEaPsx25+ywrCuSPSt2NfKuPjNSPiJwPsxUN
cFeQ9AlKp7FgK3qLs0TlgSauBitHqTZ0zCc5t5WFF7aXriaUH5CGRpilXjkjM/FV3vT1xqhlk99p
iGEYQWmHDrTO2EvlanbyklGI4RX9NrWL+LGvvfoJ/lf0M5u8yDivjbS+GEYzC9dZjs7FWvaD8ibH
ReilNtAFWatJ5X0DxxD/Hos0TtdhbfCWvLE12M7voyqsdeNHgeqJ5ltjHzm+g3j8reKYaCX0IMc3
IByVbt2DxthGRjs/2mYH3ETrFr9NUxvBdwtVTzZ9ZyRhMJlOgsR1bNvtJpPtKM9yfurdELb6+UhX
XgbCqZjtKAQXge7LoN2KEt+KtWGRUrZ2Y5sbo0LP5iGPwda/kJi6yVtGHuled3kU30R9qXyz2lYj
A1CnbLgsdT1NL1WvHbuLxBrAY2FElOZ+OXnqRaQ0CPY4oz5mm8JzBrmeuxBkAhqXw0Nk52q69kCi
XxWD6n7zwtZ7FkpKMghlJPteNR67NDPQPUJULVT2eFlUpIKdmt8kk6a1IGNLF8PgwfqF6KP320g7
7aktQrjvltVEOipCmADxWoWd7qLBzXHxVbx0P2e5lfsNYN47jT+JH1ZUjuu+rOCRGjA0SV0BWtRr
S3cQSvIGU9xYUdNeASAuM15g3ZNr53n95hTJYK1T18ofFLX3Jt9opb0mmsk7o+nRLHDDAghA2Oh3
Fpqaj7Iuepj+RjUCBI7kXkFI6iXuBotHiT2cMR27iu8lHwtlKpyPOZHoLq0sK9NmGK+OvHKxzA2h
Rw8KOioy41X1TOYQgJFm+1MOmHv5iJqoNlJalvMqsqkECVoDQPUlCtG5D6y+/e04cljVHVokK+Sk
8qvaBjxNn95kloaX1G2I0EnL1A0lgoDRTHkb97GOJEjq8CVQNGjvjGqKsRQxsgThcStHr6ZUZPQ2
WXlaERBLx6MR21OGRF2k1uzj3LitLeIaaq2K+j2CqJUgMcJgUikyu6dcVs0cCaaxmK6dqNb6nYaV
Z+gjVA9mrwgjfWcBhZouPahcJPy6lg6rLHO84ZyQpRur0mHqvgaPko9BWKdCrFFPQXKzHCv7yWYY
ZPlDFCo3uNb3ybpAKkHgTJvPiPQlZf6cZbr5DQG0eA5ahdHyps41TJrqpPSeuzBBUMyD2jWCW/Ak
grGM/ZlSRq5XB+aoALaroqK6qYHh9kHbjtEQoJgNOTipoy73kdWK5QrGeDeuIi1k5scMvy19ZxaO
Fph9CuM1G2N1WOmzNpxDTBXlehB6+m2CB1utS8NR3nKtIk9CnbXoArsvdCwPo6FnH4Ei6Fam3mkN
789OsHus7L4N4tkrKh+udmEF0u57Y407hXppiK5+HktlnnzXmoqzoZ9QwA2NptE3eewI98yoCknQ
9NK489VRY1OXNFQ63xQ4vWxG3bEFRmkLpGcEo5X6qWJ7YWDLyd6bShb9LMqRAjIUcXehpyLZl9mY
PCzjKMFcM2wuaREJC6vIfslo5wK6TUqiOfpm09boDcUZA1+EusK7XlrtjQFonhl1qzm/af3MaqCY
ofOiZ0qLEAcgph8yMrt5MxTTeJ9akfzmjlIoTHybqUe3to7wQTbtt5I0AvxTRK9/1dSFdpfFkH3a
OZx/F1g7bVwFktA6t+taoI61UBP1qKMujmJ3fFCLIdK2fVRTwlqtBzOtHSbRrtGmy4ezqFam3axL
92WqUipbU82GhzypE3XNU1hqQBSh5seUeb4lVTN/RvRWQ6itJZXzlA/ta4oz3k1XVhBeFZkg4z5U
Mnwda/jAQWShxxWYTom+TjnV0NlBLLwpTt694UaVxz6JYvabemC6iPLUXHfVXWnmah5UdeiWm5aC
7qkdFKYD+uyk1rbTnRFqr1QyUtPKdq6sAmjK2nKjuPZTItNl79J89RU04tAF6Fye2cgs+7UqUVPz
E7d3dllrhzWobxPptzIZo5fMLJNvQwwYcVU4U7tvAQah5x+qjL25MeMXvFqy55RJLzsys4sfJEvp
z0LqOMNQ3o9oinV9eousUS3WNUjwbFPNNI15/dJ70lK1uzWKcUSr1zFTE3U5YzEmbYfLWU8ePauu
bqoySlDFQqDGH6pubjZO1TjoDYaG+VLnZSaDOqo85v/q0O+nEtOi1UjWGaLap4CK0MJFDyHinMS+
po2jh8U947jASNPkCuksr/ALUxuKdT1CZSCoEaYSLQltHw2G/BpMalufm22tT2s62yN9q1Gk3Zpd
O3a7WFH1XTGlfcBODK9m9BYBM6Siu9dhrqC5MFpEwcQc0CeNS3/WrPRFVrLnktaK0US5So5wJHN7
fDI5pyiI6TU4PnUkAuvplF7ivqPeZ3OnuavITmFXCitPOr8eI9Sh7bGL6vMUmMsmbNoZ8mSXF+GN
XmXFD6GCAPQ5Mag7x17uIuE1h7wCKBf1+Jqju0UXpxj0ESsNr09KjBo0o5BrvXdSg4xBEUR/2XtP
MKiqW9f0uqsM9k8XmK7E69nLFKm/RFHrMpBCB/qyNEsn6HO1jjfhqA/DA1x6gUN4hXyfD20tv0Ee
mshKPyfdLXElJyUWKa8ILFu5DTHQfEhlvfSnoANU216vCR8qSoVtkIvGGoIwZui/UZXJeS2nKb/t
egPWHhyJ6gxbSSTkDFVT7+x5bMdztZHutzC0uuhsgv0lVv3MsPpCR6yxmNaRSEWYroTT1+0dQsMZ
1pnCNKONolR0xbKiWoApgwh/JlmvJAj2mMZNMZtZFyBZmbY7vUP4PG8yvTsDz6I7fmSqNKLKWpSM
xs1Jn9eT0sTxKp5tUM56N7W3NPqkunFCNbto2kn7XlSF91MVhAOG6ZVarBtQYo3fq+QgQdTCaUSv
ojC0jQMFWPhtksmrKLa4FsI2AUij23OCCbeDTW84l8NmLLFTgBHdiAmpA5oLPvAo5abr1Hnc1Mtk
iZvElW9uimAdCQAFGP23Tul3DOiRevVym8JGtFntA4DkO4gJRT6t6eMfYaSKM4sazt7Usk73btTP
uZ/NCeGyo365raVchBjlZCSwSyfnl9eFpgCUX6ZPVH7hDWnMInqpi2aHa7GJtCGu6Ahi6A5xODLU
V6+Kpt0kAENDadPX1oiyvw/x0N6zKdxXpC4v5yReqeXeHNllPhgw9xtVbI684tDI4YLLuP+hl3qf
+9YUyhu3Udret8MY788c8Y5HnZCGADMI4iQJTKmg2hjGQxStYDctiCktaS6lKJJobcjlwUY7b+Pz
ou/1GzfEx/BisiyZBCiNy2eF5iVYugUNymuw4vNIsdlkBKDqDR0+gr8QiQUiVQ4JbugMNUAmjZEH
tC22JJIQnvaqIxlC+kwNa/lm31vnSRJPT2wEREkytNfMrdSr8qHU6MWt4jgtxiBODd5qlLV4qXh1
BdSwxn8G83nnovWiHBG5rinu5kTN76lKixfVHFTHD+1cefpfnJ3XbtzKtq5faBNgDrdkB0VHWbb6
ptCWbeZcJIt8+v1R8wDH3RLU8L6ZwJxr2dUkq0aN8IdKrziHMs67R4rz5BGuU3Vw4FD8nPRiehyF
tNBIpzq+w5KpqT+NMNljXqWLsSO9anP4CMtwebDHsfw5c3Am/G1d52kERyZ3gUjcjs8vEQAUfhD3
P2PVV8+z8ALch0xT6Le6ZlpTJNFDmqI6yPIf/IjuO7K27tdMNeqLE88EIs/Nx7vc0mqydG8OZNgk
LiMQT8z15xI0IV+lTPxuY3ZG6l4nXprsS7TqqG3knId+PWG4GdjL/FyP6P/HHP+NwLL9dqBzT25Q
QScYMqJJWPkpxcwsLcBmc78437pmoDed1nGwkwbOSajjeUmAI4DpVZsmKRGIjetZZ/CeTzE1fmL1
P3oaXsxMpri27900cY29zM1E3tl+7DVbpDPpI04qUN/RVB20b+hulhUK4I1XbPoZJ7zbxHSh9rb8
UG/rD934xVNdQ9ZfulN/PZbWaH6PlwS3ANRWYzf0/KlyceWqkPypRsveZXoN8DrRYF5Hc9IvOEkD
/Z+uHWELOpi0qkNmEvU322eu9inmpV05cdV018F6vKK58VFIXLrBu9VSnAG2SddVN07dDMaVXtUT
HyFOx3yXtG41QMhQoiFT8hsvomjm8rPMDH5hbWZOujMWW8mbGLxntp1ay6pIaZRe3cStHeSHBa+M
LspKG5k3zY279Dr1WzVco2tbtrcBZij5VxoQFeqgs8OMgReympQsjjftCm394mLBbD1qMzP5JCU0
70gFrWZESi/Hh8Y0rB/UR6oLW2cpHhNMY0nydEmuLxpKnCAj8YnGkn7rJofleV8o1I35O/u23HuJ
KoxNEM+MYAqyvjWzqOuveSKz7yPbKosG18sYJuVOzlFo0rq/QvmAOlt0E4mV0Q52u+dunL9VjsE4
A0vA8XPGGLYKGaS3343CRoVdFGyKW9hba31p5aVzaxaisRD3rZwfvt1VUzSNTv1QFjOGIkxHQGr8
z4v9MJKN1tPguvXvJkjnIkz11PrnLqcJkH7VwyeirtLjp60/xAns1JU5AqyerPYrq/5W41aMunIR
Gycf5Of3u6qvWrdEZzjKDP4ZmwFgO2s1Oq1hDIAKMgRfUZpWue9Fet63F3qp668+6aWerAK/7PSp
vNqZ5tiyqMJLrb41ayK0m8gusmFUXpBNf/1Aq6A3Mg8+Kmz0is/AXxris1rvxdVB1uhIlQzpPs5O
NTy8/9peP5Bng7BkYID1DAOis89Ex0IKDMmqg74CpxPKGgqa5OdA4zB6f6W3nufvlc5660q1YJ30
qjpofiyvLdpMGyto/ry/yKve+oo5wKCHGQyKEWhBnH6flr6Qno5TdSimON91SMl+jGOzfZrb3vow
+Yt2/f5657BRWupw58FT8Z1gfennBgl93gGBXtr+gIeu9hRrTVVGqI85X8sO5K10s+aqUvGDKKT6
pPex2mmdBY4esT/38+JKN3TE1P5QttQvjKLe+LDIEaEcCMyC4PQypPtrymDMMKkbDtzB4Zzve4Ox
04Dg2fXSXJJIeOPDIgbCycPRm2LknCLa0WYnwKv2gCB0iZ+7mW9oQ4sLU8W3ngedfU448Gh6qOuv
+Ot5Cmk0zWSX8pAVgUm7ovy1FFqJQDr12IVvuqIUTg85TCwGQZCIMSjiAJ4upSgyEB3v+0OhjWKL
uq15RTe4+kh6bFxprZiu2mJJ7iHajY9F14EekVNzvxi9+dsZ4/hCHHixHz77ORSiKyCASQ6Rbf25
fz25gjc34C82HRK7yowIK27S7CDJ3H3BdWaHsPVzcyvM1rtKEV/vN27fN8Eu45x9guhk/3CFbM0I
1WBE5KYxUMM2oEgVdNmDGRutzO6i3K1gSs/FEF81rVXea14V/yqgJXz0nalZNgsmEt80q6r9EFy8
WUeztdifR8L/Ry0XxnIhVrwaWQH9WW2NALAYnGPz7JGRpB4CMXmMX5okjVz6XNFAFrKTWbtsEt9J
flitkkeGLpc0fV5t5nU4h/X0+vVB4p9HXVHmNWu4/lNapsZdnSnjO0vlu/e32BubGew80g42ZwY1
l7Mw5dUthIDEGA6gidsD+Vh7P+KyubNbp9/881IINqCmpMMkgvZ/di96llH6+SLkoXCQWceN1Y1K
r/qetRhbvb/Sq2Ef6IJ1ixoW/D3T0M+OTaPBkTCwazlMOFovmutvydTUNjem326WZlf5kF44qa9e
IzBGELKQqjikmFicgRrSYbKX2rfkIZaUOU5hfCUP1GGBJP3X95/trZU4gv76cKAoXhA7f53B0Te1
qmjj8eAPtEBEmk+7YbaNyDc9ceGDnWHWmNfyVOsM2mMGTfw+lwbxkHQaROMPB1sgtAQvT3wyekdF
RWnC91jGZNu02podyydFIfZDK4bhSksTZ6Onyn18/8HP+ZIvv2bVKEODCbAo3MzT6DMXZaNraTMe
MkqhcAw890qNwbhjxsdgUxn+F5HNIgyMzv3ijY2+pTB1Hruy1OkQBPvM7PWn93/SW99ixclYaCqS
XepnNwF6UxN9bWs8DIOe3tllrm+TwWlvaMFe2mAvgeYk9oK+R4PXZkcDRkQ24/TpAdtP42QOKAV4
LirqjKJHbAQqFCxAC3nzR4jglAj+YKpHPxiobq3CCfa4dTGyLmQ5fdC8Ti1hb860vj2sntFI9/rq
j528tNyoem/oPlGOdbyon0gnVo8GimGPRZboD++/tvW1vHqUFZ5OJABMcb6FTTWKpUgtdZiWqtrP
2VhsOl9UF26rFyT5+TJ8G9DusPVIB86iQMEs0ZjLaj5g2NZttdZzPyzN0uxaqym/JPD6oraUXpjg
6fDBy9Lu0zLYvLFZye3c+/HOk+VwC8gNs7imVFfvv4N1s776cd5ajZgMHiCtn35Ow+xymS7ZfFAG
dhBkSOU2aeOnFlXVT8k4XfJYe+uVo9wE8dsG+A8Q43S5gOb7OvieD3TYmdAJlW2bWDUX4u4bDwU8
hpYMNybcyPM33llS6KnZLAfN1dcmIfTLekZ+t9YX7R5ZuP/DU5EdwZSCsYs01Qti8q9YaA4akIig
ng+Tq2s3mlkzXfbNfPv+p3rj3QXI+Ppc/vD9rHNOctnEaanF3Xxo54WPU4zaz7KuzQuJxgtb7XRH
ILIdgFUFQcBa56x55ZiT3waZcRCoBt8MraMefDcXNCFtBh8lfaa97IYSqWuXOXlvi0NNny9ETKS4
S52qpT9DXjLT3rnHwsSKcHMm2Q+M2yFnQId6VHVhC79+LyTBXgB2GHU8boiz8+WWTlMJNI8OTR6j
fdGW2KEM9j96dq1MFXB7IKf/c2J7YTP/9Y07zbcGxF2MQ1YFYp+NermZO9hugZysCw/0evsCmiPK
2tCiYSucNwoy3cJmwmycg+/Qk55R4o1Gr3PvA7tVN0yQrc37G+tVmsKeZSnd5cAQCs759rORDABw
9OCwOtDtvdyBb2ZCAEeqekGNxBzSeY/WdvPj/WXfuEghQFBNgCvjMoESdBoMTKeg+dpJ7QCAyLwi
KkjtQ9O6StzW7O4P2pjHmPnkzfAZX4EeFqqTOD+EWeIVtMCPO/Q289vIEAEdw/d/2usttf6ytVGD
KzWl1Vk2mkxugFGNIw6IwRVfOdrJt9JL8wurvPHeUY2kmYFcAu3jl7Tnry0l4OMKTWbaIUeDd6vj
b7txY6NljJV0OGC7abq3piq+cMDfWJWtxZfk+gameI57NVoLrcyWgQMVjHYdo0/zO88z8ykrZLI3
hsrZ5kGRX1Dzeb2lAUW6SHNSuyCMds7m7ud2CYpgKY8dye91kCmwzEVHT7mv8RfU5+Hxnz9gsBIE
YXQD9udDnm6t1tT0MWtVdWSPkSJyr92ngNAuXO2vt0nABbP2OjzEJ+Hjnq7CgKw1O+k2R9dZfgUZ
gv96X166zM6TO+p72EomhxN0JFoJZ4swZzEbkD/OsRHePXRd9xbjODyQndrZ/9tLw6KOuAMyCI4K
ee255kRlUds15KnHUvrtLVQmO1JxLC5wOF84un9fMOsy7D4KPcIcHcr1gf/a9p6hAaMa2AtLOpVg
CKfAnK4bc8zSu9bTnLvZjbN7uunBGE6FheJ84wP22ATO6HShRs8aJD4ysktlWFpIiVNZAESSYK8C
I2v2Var3MkQogtkjPq7j52Dxg8dO1xDn18uuMCnX9eoSKeJ8f788E/ua0wIh/zXAe8zrgfKZVzcZ
W20q6i3qVe2NXOyPTNMvuYKe77uz1V60Cf96g4AIA1EFrDZIo9hYcvWc8ER+IVC82njrd1qvIXIO
m1BxtvHINaRR2l55bLNcQ53KwlQlaLsdkkq/3994r1ci81zx4SvHCdzcWXMDy+Z4WeY2OcbINoaT
5lLQNZTlC2SDC3fdG0uhfgr9CoYp3Yzzu66sWjCchYI9qSvztqgnZi54dtwQ3d0L4f1V2UoiCIcB
5go3+apKfPYCp4yqe6zs/FhJrYYhYstNDaYfOKzEg8uxU43SB82xEEao+D1aldpYHexSLBzrEckO
O7+QWLzeN6c/aP3f/9o3Wty7ee9BYgWLwgALm/irGJO0f9+eTBjXWEXTGQ2Pc1mKDq2YsWus/Jh2
sb7pglL/5FtT/fP9TbNmB6dhBJMOe72g1+SB2vf0YRAfAFY1yfqoj6i2OYU+3NEVUbdA4tFtKy1q
TCtItsvcLNsB6a8L05XXJ570mCYAgRI1BugSp8t7NqhSoGz1kWmRd1ebtXedla4TDWlWM7aHEnxh
O73x8U4WPMuWhJkg1Cb9+ihzdEXxHmz3yIFfVEJfN+XZa6WnCuGQZyKeuWev1XEVOHBRN8ckb5If
tSYESC4cEZ0ZedqmADiUGPbqQZfUwz52NTfKXAejJ8APC2Z39Ew1jvj2/W/9xstGlJfb6T925Lk8
e9YDTxpM0R2RU3XuCqw2H30AbEDtCuN+kLFzIfS9sd7qWGDDSmRzGa+0H7DZSzPKxiO4veUjmkDT
p7b1VBj7lX7f2Gmwe//5zqXKULPA4RxlR5L9VY7GOwsVVtPWngVw8ii8Dq3yrCwdM4TQDYBHYgn/
rOWT/xgsuvZL5mpkhL60V7jMFFDwJlF+6BQ7ddNyZ15jDZkhKudOgb5p4WnpaPXkeNpBP/J2XVNN
NRp7vvcHPflUv/Da3tiiDH9oCHL6YVmejwls5WiFIfv+GBSDAWbD729rQ4gLL+v1KtSmwMJWIyj4
Is5ZB2pIJ0YcySKPTtmrbayl+lXdttU/PwuroG6xOgPQIPLPjhvq4K60QZ8d3aUvIsPP8w2oXOtf
DzUMYQS2SO6Yl63c8NMo0hPu0xSrx2NJqbfT00VsgXimF47Pq1BpcZK57wiYa5W3cpL/jvsr96DT
EZM+Mr7R+m2S2LAuLKT6scSR3X1mKf0aUNmqMQYNBpZhUFzIlF8dKH4BmEXYUWt+xAY//QXlMlPn
WPp4lIlm387jNAPYRUTILBUQhBWL/f6BOi1yuHOZD2HNh3ALffC1r3W6nlENQ5+77cIQsvkOLLFu
QndYVJgVjnXloBCNUvlcXyJnndkf/LcsMYM2LIzC1900wBtyaBxjOcjZqr+UXi0tqBgjONJ8FTaP
Fs9Lbzwv1kCkWsmoX7uQsMngsqq4NLY5TXRefoqDqjjkbMwQVveI0zdgpkChKpseGK58mPGM1YKr
Ko2wRgXDPw1WX5biWSnjYbOisXl+ICXQ0qLqXLgOcD72NdwMsCuJuAIQeakwPwuUL2tRHbCbqSZR
RXTOUhhLaGXRqUI/BE0ae5GzzDl2swLsJ2n5mG4nM+4exgxk1oZcL3AAxo6xFc150WJCugh7U4PH
ugLvBsPCihvdutVk1X6snEBon4I4j29A2mgPmsHQH60O03/wUcv69v72PD2Q/z0FcQUWPup+pIhn
wWVO3Q6zd53t6Rq9B+FAGh9to5dRq6b5y6Im/Q6WR/sTN93xfs686kIN9sbmWKEha3+U6MO87XRz
pHOv4Xa4LIfRcPtNrwHISkmW4Cp09YVo/eZSXG4GjUs+23luP6pKSk22+sFOYWsPvrZcB6IAHdXD
ZXj/ra6H+v+nLv+91ZfzDqlvpT+dvVX8fmerQlr+gDxLvknBBf3uRW5Gve53VZjT1JCtFtwkepL9
U3vj/60Mj3j1ByLAvojN/JVY103mjTUUiIMq2u454+bY8v+21y5ocr0UfXZpIv/WW6WrgX4iSRqL
nn1AMIuJUywaRw5GIG7ouX/To1q6SRyju3C6T0P3+mwrbZdL3UeqgbHP2VLpiLH9mLbWwS4JqVFu
p9nOCtr2B6RziD6oUSXf3/+OZ3Tp/5ZEOYPGChm+h77h6faEFSnFmC76wc+60duNvt20W9hByZcp
6KdDpRpwwGme5p9H22ruiLnVnefEWdTyN164SV5vKpPrCjMb5l6UcOc3NOjDkXxv7fsC4UjpRWQk
ZssMHdD08xTaYFY8pJ0Cilg15vP7L+I003l5D2u7jLtzVcl4BXhatHqJXWlZh9hHb6xYRIFBIgja
91d5vZdA6jDQoxHJMUXm5vRtI76xoO4YBwdTQ05UVwHa8N14RIo+v7CVXq8E8IY9S/QmnWeKeLqS
qfpJEuuyI1NeY4PGX7lzOm3Y+Foqr95/qDMY0vruSHl1A2UnACsrD/R0rYSpfDsEMj82cVA95YqR
GuBCTDtjwLEYTNb3BiytLaRT+1GbXJuwLzFvLytgkBAxIm8AKptq7aVM6I13YIPIwq8MFreDGMDp
71q0tkHs2yuOk49PdtCnA4qFfbw3U6ai77+D19uH08MSnF8DVa1zcxyguCpxnLg8Vviv7/Wlqrd1
YhvX76/yOtVyAHytgvg4C6L3dXZYpegRN6j65jiqwrrr6PEw19UnGCROClReeU/AHOSFUP/Go3kU
aBRplmOvck+nb7GRZqHgqTTkzaMZSduurucq+/ccatVrWiUMOP/88+zRvETXlJqzlhqgEBgYtAAK
NFSiq1xkFxLkl0Hr6eWF3ai7upDpJMnEvtMncgFyDd0y0LHWvRhaUCDdZz/WkltL5OojO71l2O46
EpKR4SCgUADCSUN/9jw3QifVvaIMdnOoCQXuxrToLMbtzQJDkuwXPknlFUY4WUv/YKqky3d65ho3
TqpbWeRqE2qOBmwLKxyUx66kEaz/qaAE+KHCBOObouXQhC2xB17TWg+F0rMgHQCV/VGLcngqG4ff
CBxiiDrDCx7g14+/hiGnV2vlWYX9usnY4RpwqPZz0cvGDsumsXe6jsB/RDthhFWL+hWOyTqPmYIB
KkNQ0dOCyKQ0b3sPhjVTA5H98sbWhEJSWerTNFX0zmrR1Wrj9wYkQnxe0A9WWedotxIejR6Vda4n
UFv0WGwy2LdaZObSfI7pzX2RcaL+1A5kYGYvAjq48or26Cw+dPtO6v7PyhoKmNF4Rt67la+MsJR5
SU/ck1m1GYsMjma1WCUkNLU4bmQC5oclBipEbkt/VfiAouY/jqorL3Uxz1qLgJa4FUng0MXF+nCd
TZ7uliZHoaCKZfULLfVwiP+Upb+DQ7r4D1WNhElFr7u6rrOfefrFgPvy/ol/FVvPVz+r5oyqQcvK
G6pfkxPez3Ben+uv9r384X52RNQYUTrsG28j9+8ve540n696duYrnL9jW2PVwmIGsjjPcOtuNK3D
ywC2rrN1EX4d+vFCeDu//89XPUsqcxfkvZATzwpDxPN4v49AnAteu4RjKuwLMfs82zpd7hWcGoKm
rueCh3SVuSmKMpr1P5qXQ+ZKtu+/zjdKKQInjilctvyT8fnpHiqUORJaqu7owjNMwga0zi1iu7+R
xW8+NcFK5cbN6yo1BvA8Zq+xne3mobOdAUOjLtm0hsx38+DU1zY5xPXSJ/62r+hbxbpUNzQRoKQi
BHqN3oR9IZF4I/wzktDRf0X0CqvMsw2YwLVUZjp3x2rqGor6DtUQt75ksP3GVU1jDsg+MmkAZM61
OsaindxZ9cWxHSD3zsEUbOZlhA8Rz86Fj/HWUmRhuF8iEAea4ew8x7Y1wcq3yAqCxbsq3djdGIUM
rlGxmi+c3jfua+Tf8OXh5enrHXr62YUFSXJ0ivKI9ReMXsZjZCBxV92O2tImYSdF8EU2av7y/nZ7
6wlfKvZV/5CuxPmyRYaklSeq44C70Qb925o5mbCiJfWTCwnt+Rki9WPyi8IeeHd0/M+f0LCqLFBu
UB1ry0KgfYFQliRJfjXZgxZaU5ft3n+0N9o+KEYatMwBAAEuPzdD1pqhmOyiYBTBlHjbtkxU8mzC
DdIcabyixftdK/Jk25FY3jA5Sbc2SIYLgeM8OlJaI2MFfHY1jMVxxTz9rNYwK0EvlM+awdWSTEXv
LUeKD/iYph8RxBS7kp+I1c+cb9vZumRX+2pX0frhDVDis4EBNKyf/68K2PayGNWU0mAaY/Q/2MS/
Dduud7CXsusGSOBVMPWXLIJePzL5EnpwjKyp0egIn65ZIZackUuZOCIs9U0LnboNG71Emayq+095
MaEf0A/lvdd2/dZf+kuY5VdRiGcm/+TFs/qK8Dtdf3KLBEqKZR5t0cnN7NjqLlucS5XMC1vg78yQ
OgmoKYNRNjOclPOTMzFoIRMonSPd/N4I4yolw4MUHNzWTVygMN/PWrGxgVn+sHtofciixIjH6LR4
6iipc/kBuzn3SQYakg112cHPKq25NuFQjc4YdtOkf0Frxb8damu4HyshthKqUh+ZBaTbmon7yp8S
f7w5r59FtTABcfsy2xjsNivq2zlLNsgTGVcQ0Rs3BBCKnlJsjcuTZk5mAqNewHZXbbI8W6j0ALku
zKWNXATlvvmig2gjzKC4Qv3Mvzbmsdf3hjsi4FOR1MWh3gfzGOqiNpwQP5KxBXMG134r7cS5s9J4
nEKQts3Hui5NO+yqSv+gDQ6/XmXKuokdu3xWeWqjYsfGjcoqgdu71GUrQ8ha4wEz+WEfeDaSkEIh
In0pNLxKH0z0AwizJqhlrlpEi0/OhYohVbdK2celE2JGxmksozyvbZdk3nCvyWYBwBpTnX4SfR6M
15BlIde2GoVCJLukTDdzbKafLU3zHhuTPn44Kc/+Mk/p+MHgnQw3FWqyFwIoKHV+1smes+FA0Tx2
MLTXmdedXbAIJRhT3kD2tWCSQ3IesvGpq/IuCL3czzZZRYsN3u8q6GBabdBFgzD0h2TJ6qOdqcIP
GcrWYuN6sbD3hWz6Oxn38ieehNrXYNCc7kZVJsoYhjV0TpgGnbqVmpJLVNV66u3HYUS6pRB+9gwH
3sWtqIVSFFYrl3KUk/nTLSARhx0SIyJchKfEThVTDohqGmG7o+ODpF9tVqiJBcgv4c+4LFkaGUXf
PKNlpGH/WmvlgzuNat4Do7eN7RQId448rXEyNp3Ig68ovVWIvhc+Im4ikcVX9OmUE6XdVH+kbI/v
M4gEAyrQ9fIUCDXfmn5aiihp+vh+yCX6LMGMc0Sod/ny2UuHXNvEeaNdDZNbqy3SM9l9rA9KbJIA
V1OUIZBT2Rj5EGACNhhfU9kX+TaVs/+ziOvlvoSGae4QCdP6cGROc6w6W/+IMMv8RI8bUYVRd4h4
+Tx6v+18QDmNACw+V3npj+AH6zy4lUUdH+oeeaowMxd0jxAeoU7LkwlZF6vLQteWuJHWZRNEet/V
YD6LwXnOp6UVvPzaabZQajWkmdI0e2iLttbvS4lqxCYLTJXtm6AMls3U4tG6KUQ5aY+zBjR9k+hG
3G6yVqr5vmgXGP4LaJ6jaupm/hBg/ZR9hpItsoPbCEcDgdgOuPihD6H1XyxdFD5KDllcZ1fDMuJe
iiHT7Bb3U6KDrAHdq7lXHlADLaq7uP6WoRrXhw3uRBjkxLneg7ygsxXWZTHsAX2gMEJNiV0y3Orm
t+dK+d0fF/6IgcnJBOTI7B+EhfqT2+SdtVuE6O/w+El0WMmZSXnJIP6GhoCRh308CKQy55EMo2zN
IPswC2Uj1t/0xrSvZd6i0zVkw9Vk9Y2MprzDklBoflJG+qDN+W3p68VvWlXu3WxnOI0nwnSQ9ZkM
955ObPdsW73dRgyV3FtE5TJk6pSgvFMNKitIISEsBsIpVcgZ6bjSD/Pgq/2KHOa/AApKtghaY57K
5LfSbwY7m7UtrT7zDpdw3INKrUUB2B7AEF+jBYXTnhq16rqSZZPfjW4SpB+7yfJgkNAUuzaGvr6B
r1u1aZRpS/GMDY/3wRe+y8u2Jq2BQmXFXWg0pXfPc1rLTpsr4pUY3fYDqqvan0E24PrnFNvU0FSl
QG2iyMT9ZCO+cqNqI8ZddsmCKyMhR4rY9EUf6dKqzU2Ox4e5U5NKqw924xZp1BuiL3dGPaIFwSQb
bYWs9kvvuk2SwboC2ogAm9Bj6MbLxBmCJdIjNFHzw8PaV82zh24F+FaT6fHO5EP/wBeswuw2LkbE
7sw0/jLqslztQzTjCWiCcPCSVPm8zRMhriWSKl6IkE7xPBotFA8TB3Ade4yOsDXhrrg1A37Hpgmw
bXVSfh8ab0aehonXJs9Wn+LVuPYgWlD/jfs5zlFxu0Fhtb5lIIVaQufnMNqQJaHA1goNG5PCXrw1
UJrFN0/Qtwl7BLoeFq7ZP+2QdzKkXxAD4EcJKEC1bU4PovfRdYM3HTQw/BeFK/ZgxN9xiAWaYo5+
7xKfpGFGlijoIVWFtO8HHQXUsOuW1N60tLuaVQ4tcWjqoNm/c4eZOapESDcN0fiiehBoj8U0O8zl
AZBYAJNBtPJxtuvmj99X1oFYjlJXbcX29zyb258N/rYFFhppxpvF4LDez13jHfm4SxM10lNcenWS
P2hNapQb8osBp3s/HX/ZRe4Zm4SHJIuXhrG10g45XTtNsIN1ktRLQppNxRhytRjpphon2vQG4hLR
khW1vpVwUefQG4ICbd0SlAKuc761r2NqsqjtdPHNrN2+Yv6mZd/gvDvfZle2NX2uPjW3EqGmJzq3
sb8xVZB/xOuXF+EErXHXWZq8Q6/O/JpVlXv0RMqfQlZluPPdSsaRUWvpTwKHXUZ9gMJCaFl0ofae
WOwPWjmh+yDmGYkrMkkadNJvEHIEJx/QBUNLieaYqL0rbMnNeWMLPePOs/REQ0PMlX6IT6S9y4uG
Kr2qCbLh3JT6k50WwSOwgjKBJ9gODglY5l1JK3G4HRrD/JNkvVtEmBmkz3WqZIm6Qlbc2rJYBtSh
ah29F1VP5gbZLvXU9WMykUfXbbarK3TmkcZAdQtZjwFFsypPrc+kdsioNYEb/1i0tBhuchAV6G3U
bWyGcxcUdtgs2thsiTR0i0hxOFh9taDDplvJcGgrrXxuU22JrxBE0/fYFSJkCUV/vrHGMnVDVBYh
fJtlIR8dO5aHBs2WT8FkJO3VYA92zPXjmQ925TdfgNc1n6oyAazN9iUjLCi7d5Uwaz1EzCD/6Pra
s9tasmKSVRJRJ6UNGP0V6cjXzpRvbJUR4EsZ10agrplmLAhZINh8S2aC84uL9esvRApLdMdovcd7
MZgVlopZY1vfiN52hmYZZigRuZlL8Smt6pPH3MNCYmFe7H0/5wzNpmKYCBduav2uclmYH4vYEvep
1CeGS7ZCGhAHM/cbUZ1bRvWZjZSizI0vs4+xFxjYzPlG50P3blPfr/AmRK0F/3eTaPy1ItROEYIs
0/w0kfcPoaXQD9kPPQpJOwYC/cDMjrnyXi02V/40oy0yIdgp9yQcnKYaHZf5Bh9RXRxsupjLdZ4Y
Tf2z0jGfjXSsvobd4MfusfO1bA5dtSRfLLs10Wyaeqe4GqgAvzO9R7RawZLQbrA0TR6TIvDo2AZe
EOrJPLob21f1IUiNAmE3RNqmLbIeJiys2udPJBRCETPHrPysjDmZPhSia5w/fL9Bf8oFSDiERVNd
v2kJM/FWBp1Z3CUEDYS/pWl9KdtuKq80Jyu7G6tQSbybmly6j3ifD3cI4LsPqWEP1g4AifEHGYy5
27hlLPONZCv2m3KCo7brB2vIN6qo7YZB5NAusByt4RagGy6qmSTVGInKB+RnmmGj05FKN7BAZQ1h
orZpqgVa+zQai6lAzOqjujeNYvE+zfaYq329mJ3aeKk/xZHPAdY3TDxVRuAy5yGyZD79HrLZ0yLw
h/WhNITWXM9lRxLRucB/Q+aFFjQXuyyfLenO3BVzm+c7ey7y+A4dkvQ+q+iIbwxBJYfCBBpUO2+k
Nx+JoYZ7RkNc/wTYeyJT973+cZTJ1F5TxiBgxBOXv5pG9z4086hpOw15hznsO+lN0VgZqRk5BKJP
joNP3B7xvtHb9rF0rXDOu/43lbL+gF6RPBKitXpX65ByAnsqY/BprnmdGxq+02MxWt81oS09r5xi
Ytelg36HlZ8kYsxJLvAp7rw+5G/sPys9a6k5ylZr9sj7YMbXtbraKYOKbWNhk9GHSuS6uG1yo7kr
wfigdDHFhUQjYjHNrZEV5T2WeDQ59dY1f6qk5fYePWSZIjG2xjbuNZgQNTLvOztedDuUw5hWT2Rg
2dZXfR1BRUS4unEgAaERhdRZFMQtd5o5z9y5WbfEUT+C/gwTM+83cVvWHWibwGqjES05ygo3j3Os
i0tcwXyd3v0ekuTU7fXe1PdegcLRXVMTdPK0M/S7fDHMT2UwtE5kY9dWhsM6Jafa0TV3U/RDdlCO
rn7oBv4gKNkqMOB11wfdpu41TyFFp9GGd0ZP91DSWoa7weVfwjplKsmhsqfnvDftP4G/BF9mZzKy
60JzkQTUkiyjmivFD70dlo//y96Z9MatZG36rzS+PQuchwZ6k6NSUlKSZcvDhpAtm/MYnH99P3Rd
dCmZiSRU665aFHBVV6EIRpw4cc47pJGkh6uulo3XFilOfbJotfMd4RbL8CpKldrFpNmoXLXox1+G
V+bVbTV06MXjJovKNzLBvMe5cP50WmW22xZrRnldp5OOoWoP+nOS9ZHGrKABbDsxDMjlGwOGuCoK
yM69ja7YuGmbsus2XdelbtLAsEZHoePiU4Cw9eswi/LwxrSy4JtEwv7T8vyxXiNuKqOCgJwXp16T
aDRHahr8RhM41T7XPS0ouGqiO4K8Htobz6EztqcU2v8pUbgjMc164ycacE6xyZEuNzaF6TtI6U/K
YtEqAS79OUH6LVjnBQ1OohY+GawtL04mG1aveJ3jqCdFapjRwor7NwcVe1TLIowgto3U6A88GPHS
pvVl6Nw7uvUZFQUbPoyq+ggrUR2t1zSvET3K4eogFCx5kYsOqiUdkMxI0ZpEklO5rRTM2DaJ1lJw
16Sg+RJ2k1KlbqYWVHYvTndaBG5h6uvRqYNDCnfPN8JqbejIBN1ISptpW7Wj3Q/7PUWqEh3B8FEU
1bQGlaG89H1I/40LsXntg25wwSB0D2GUDt5BR9uiJOEqJBepa39Y61refoc91tKw63HGlOMhRXQO
TD/gpl7TfrVBKLxbZxxB7w6WMG/K1Cp/42KGWKMK9VdaNaMepBunS/PPCE5Wd4FGYWqVm2ijrZIy
qZ6RKW5gVdf1QCkTPzZxkxiRMB4QjLFQOO3ylLc4mJSbVu1JfEEE6HeQF1F/9TTsGtZpNaBdqTdy
dBxGRX/tK8vCPSdWuDqR4wr0tRrwilxZvSEwuDTb+vs45mhZ5JaV8pQMQvuuR3jGu1M1nbpHQ0aF
j3Zgis+T3ciXEZX/e0crumArcqwpNkZkWQ9eoJtuFBbjWyqkWl/zu8o/QRKbb11J2rxyWK8fCDgK
VH9DS32FihyrDBn00crLE+0bZTz/OW5Ru+J1HqrtqiXxFwjuOcVjiZ4ujMBcIrgUsBosQg+y8Nta
1nv5c8px0lFzRneTgkbjEUcKLmTyAZHdm8DiEW/EVkLsNbOqv1V9FP65Xhc/q32dNClpUZ/Wvjqp
6Ty1bbO3XmofKP/Sy9LWpo3BdI4KVL3DHOv6gPOC7Lx5Niu2FRlS5QL3mrcipgdOvy4LH6+PMO9i
zEeYlZyNrPAlBDqzN2oiq4m/Jv3q+oUxzmpv07KBxgEqC3AFdOBs2cLCoEGjZG/ZQez1jbWXDh9z
2PinffxuiNlC9aMwartXszdw5NsqfQuUJYDa3+L7SQVxNovZSkEhVNBRYha8WYiQ+FmJVfJSbqrt
eOs8+Y/jOthf/zbzdsDfb/NuUtPueNeCwO2tEajSZ2+B3ez1cF821Iv2ep7tE/8mk77C2lpdH/Hi
fns34qzpoVaDqKyYEU1oRF6188VSs27eyprPafr5uzlR9yOWU3V6kyV5p0v6wUS32PNuY7GAPznr
Yc1HmlV8sXxvQ6sZsjfYFAcQoevBqriNkk1THZGYXsuK2EXZ70pZFIy6GCZAaKFsMyGIjdl+p8g6
FjTysjfrGSDHbfoS3ub4EKzivf7MYzreREfk2p+H+2G1ZJt0ccu8G3p2DiioD2ao2tlb67w2/Rdy
d7+rNrb2JvuulAR7XftxfcdcjB/vBpydCoDNmFFXVvaWcuKc+gVS/1pGEPv6KJc/5rthZkcBzzf0
J5EvI4Qou0+PjwhFb5A0Whjm4vZ/N8ps+8PRCLSGMsdbauF5QDYShgvtk6WtMdv+6qBLQOhZrgKV
13rLo16Z9CnWPW5aS/yqi2H33WxmB0DSY2yVFMbK7bW1M35YPxD5TReWTDkbBeNKGnnsc8XBXMyc
fZlyzH1dHXvlTTX77hHQF9KqrelDaI/GzRBM2Nqy9o80kjRslrJkTU4V/4zQst80vQ5mPRJpv0od
U99UudSucfPUQYYW9sIfOmPpTrJIiE1hjTkZrhIZJ7e695FHU5tiUgv0foIYpWPNs6CP1xbmVsGa
UmQYbupSs/+k03NvVTQRkhdwEHD2aDVhPSm9oyG7aozZnTN4488YZgA98U7DyhtETV3c0qG3MBSx
HUqejRT4q3RqH69adbTh/mro2HoqNLeFczEdr7NLaUIFTGJWE0XjdFJWSScyna5vO7pBf9zIV+ar
+O5/cZ4o6h2C3MU/ZekmPPviJ1nQmVhZGqV1qGhkQakdkWL+GL2HgYUr6JH6Sz5pi8isWXwBh45Y
Ugp8KH0N3fA2frIP5iPYPYsX8T3GZz46z7/ThbvjYlB7B0ab7WlPaYVBe588b3gena9FsUZQ7fqX
uxio3w0x241DLqKUHiA3Lci6laQ8SexDqX6Mq/a7TpU3a16d4NffMf+/zeX/4P31bvnPLH4fX4vm
9X9NZpd7NMl/v554XU7/6j8Wv4bzL51il4JECaDOv0a+/1j86vK/QOBM3COc0Smw8jnRb6yD//M/
kowJpmFMgGHiAQQ7+BL/8bpUlH9NTXK0DCctl8nX/iNel9O++89pty3QyGCNgOzzC7mM5ioe6BSD
30WQ715AXkKXWaulP5miqzfvFufx37/wvYPl6d78O4wB7gU7uclV0pi3+FNvzCUay/a9VBfJF00m
kOtVnbuQLbOvPkSirwiAqwdk5+SvJb4yH8LCTcOTMzlwTpCGUJERmR15xNQrYWSGf8xk3PKU2E43
ad99uj7H86V0TMTOgJoCrEfHalqDd3loIFv0jhU/OCLV5q1pSOGVQXVsfX2U00Dy76lYoLfgB6AG
AJDqdBQ8NXzPGcLgKNPqW0kUBnG/GmkE2am8uT7UpQkBxpInBJyFTN8MuxM3Jdsa2fUj+v/NL4eq
8w51COBiHx8Ghji3PWAKYv/s49QoMw4I/wfHvk3rLbwCGbeXuF7Aa8wIM38XblLmRGMQKT7QX7Pw
GLYip6AjB0ekaoqjwH+Ippuc7HJP/d2JHl0zgfig1jT2roO4vWn7MefdZzof34sQvSZFH9T6Jizc
6Qds8eHzJNDox0Cg4xbYqYEngJUsJNHTLX16rtnlQBjhWZKh2HPmP4U0khFNDY5lLL91SLOsHLN4
MvBZQvy+Nz++U5AXYJ8QqoBhzaVkqDoqVeiYwTGk17RvsOpcwTsuF1KTC1sfqoEMg4ytz0merRyc
35anXRUdtbH3kDJJyg2Zyu9Opkv+wS2po1cAfRJU0mQBOSfGpHGlJHRy0mMNjQH4F5uHKqhQFiLG
2UfS2Qi8uWGnGZyyufGtV9spitMFEWMExGT6afxm+riOYr1jP/GsXSL/nR1oxrNBA08Cqey9+XiD
oomuEkF4xAkx3gQRbnCSZqfbjy4eUGAIqOivIUYJhed0g5f07UqbZu6xVw3lgPNYSx041hZGOT/P
k2AI+w2IEZekYc6iUz7BACvLS0Ha6dmq6nWZInbZv4VZ7uyC2lcfACI/aXYp/hRtlT9QZsuAOORL
8LXzRTWAN1rqRIGbotcsfIVGMuQKBL+jHugDmpLSmyeFS9DRC4MQh3n68vqHzzNnhSVCzZsy5IA5
AF22XlaBebPM8qPHmGz//SizqWA24olEG4JjrcZ4a6k6ag4dmvfX98fZMeZKmQ4XeQcyMzycTveH
M0DnlpU8PaaSqmMm06F0GEjNlmqfvVAmvDwURAtwixOwcPr5uytZzu3Ozi05PQ6pYj5r0Mm9lVp2
9Us8wf0X7rHThzgXjM4tRgSEvT89XOfw3rESWEdYRX5EQemxBzF3KHtdxQpjWCtyu05KJNjsrFtS
IznfGgxrsI6woogicy1xJNH7tvZpKNiKD3Q7Db0VDfT4wx+NUZB2Ro2KgMh2P11JO8iiAshHfqS1
axfrVsV55K4EMEQRrK5D/3B9j1xYS9QiOcIQFIEuzxmAOP+Mgkd9cYRwpdgYGuKmgPFYQ1vDHm3X
t0b7bZAa89gXSJAsfMjzsEwyQs4ta7D1ABbPdo2PZ1+u9VZ5zGsw4hu8Ii0fC5kq+h4EifYD90oE
ta/P92yjkvno0Eu51ibtRHu2vGqMWVDpp+Lo01lZIfxJ8deJwFx4irHAaz/bLwxFAqLoXGuTnMZs
dmg5R5ZZ5PXRUGX1j96FilvIAtDZh2dEfkPImmwcELyf3QJAJuggZUl7HBulvUNvN92ljfAPPmo5
364Pdfa9yDx4nZDSccYnG4fTvZk7caWDaWqOlQ0wIeEj3XYYb61HW6pvdKW2FzK4Cx8LwUNeXySs
CuI30wq/iyo+nEojcERzlFQmhGp6vckm2wzsY6yb61M7OwfT1GClWiQHBnFzNhRbr+rluGmOZEPK
Kw45gOT8Nr3vMSRxsxGBp1Xu4AZp0bc8Xh8aIR/mcZJDToOjasb5U6d7fLZTjELSE8Sd1IeyBaP7
1Fu9pG+F3Rn2E3xh0B/T6xSIfDkq4z22qKp+m1Zw60DOQo1Kd1FZpO0aZxXRbTHBk82armli51AO
PcphLuARMlFN72TpgFZBpW2MKgrA5ms+MA+jab0Xycwk8uNB05ObGL92dQO2Nxf7VIGNs/LKohTU
/EKl3+hyBwTWcfLI+FFFYzqsCy8dvyaZGsaPsGt5jalhIcy7DNcqaoR+j7vQsxI2NK5loJjGDl3f
JnrF3aqrd1qr6ujHNhhmPsSRIf4YolLayb9MCu7Rsy/0g5o52JE0iV+UG0xiU8wLS7xGbzTa99Tj
9UZ889PRsjYAWG3/3rYReIUqqqVAiIUWpKsgoc93D7qnuJflPnmpa6vSthFPAxzOByM8KDkh6rXX
QLa5OBYW4UMA+mjYhtlo/xDk818l/PaS/ejEdbATZpf7+zHuvOZrEpexdA+6P7IOvQ3nBa29AWHW
p6hTjBKYLzp8DyPeU90ONwjrlWYtvm5BmtnxIc/AsW28vrHHm9Iq6OHhpJxTuI5aqA4tjnz1odWj
MF1lVRfZO0+V+mepnRAWhVxG3yqwsQFObhamkgIgqr3WGg0bHFAp4WsRyFTYStnIgnXNE/og4QQF
TUIIMMgFqMNolcae+Ol1qvmp7npeZJzfNryXaz2fFO905zcoQHtc2yAZw3VYE6L3XuAN6WY0pUI/
SllrdLt4tIC+rRzBwdwGZIjWQwrOAfEQdM+tnwhDAEKTYqvxI3CCRmlvC2sEUJtLTv4TqAGq2jT5
cY0Du9DsdIEvyFNchTjMgkaV1R8976Dg94g1qHojhYad7xNPxsAT5HWBTLVvBs1uxLLX2FlGlMgH
T6VksBMGsOW17cR4gK54JcUjSQ+gqFt0ooR5iGvc7jTkGu1GB8YKiH+TUUEG9xTT4d6IsSuHtYix
pbszEwtTqhYfiebHMCil2Dldp4W7MMahaQsttuhuBeAqIVaDZvTZHYYMOD+WkjHhNFpwbneVyJL4
aODKqrzh3IunNB6zUVAcG+jMYPOE3QJbpbqtHmoUk8K9EXmF9Gq2KeXfAvmjdpOrcp7sWxE6wDH8
xHyifBOA7ABDrMgT9YE2mekEkJGtpMir/dh4dXEIY/7l1RDZYbIdqxpLoqIGp37rkAyYGxNKIQZt
XFPetsOD7tH0sw7LqY6q0oOoqjpG7atQ7W9448Zpu6LeU2Uvo9Ka3tuo1Jn/DRtutYPxmiCavclk
OQ2aQzHGJpZckt1r4rVISqP+FHPah3up4FrZx1ZKwaEutLr2VlGAv1S1GYMuf2uHuKwx8AoQS8x2
Vh82lcxe7DDLXcFWkFMXEVVt3ItAM5KvU/0/XhsodgatWJWVjTvbXY8N8z4ZWK9DZaYDEZsiW5c/
F1gmSriAYbH82KWRM95gE6UnT7pZGc5aKkNFuuVooURkJn4b3lRgc4y1WQU2TpSD12W/cGUe+8eh
yqyJc1+B2cbrOsy637it5u2fOBzU9pMT537tRpE+8lImk9H2RQWU53eqyumA+WphjOPnIRs9cCky
6oftbYk8e/UryXu5epTzNAs3Mpsg2goofM5tOjQaB0uVE4yFNXgoSTdqw16JmjTFT1dRoUeR1hk7
kJJ+/icFgd8o64DwHNmAv8lkm7Xe9dq951v6L4U2ifPqca79rSnAVG3NDELCKsdls0PfPg5r7SaC
CzpsYpBMgK2LwFCTdY+fCSgouze/tQkYinsCnuWt7CAK4o2k+rGbi96ptiSSNvAA0TovaZDaxGgk
8d4cBx0SLJ6lsb9zUgGeqscXFSRN39nGltQh1W8CpXXkVW2M8DycAGXjVa3KAcSDTNb/ZDWWR6su
NUpl1Whxnmy7JAp/cAtoNIQdA6W1QmqC2wD8KYDiUqMXpA7Y2u8QEJMfe3AxzhrOjM5Mm1zSPyOk
FPwq0y4eaXUSiO5LxcmInODP4o3d1Y3s1kYG097OwkxsWJdc3gx2rxdrS/jFW90JDxRO2ozFCuot
NaxeAlXzmPXpWN1AaAyVbN1LZVzvPHRgh33ljU5wX02GwP4KBI8GL68GprQNcis1N6k6NbHtntfZ
Wq40je5Ba1bYF9QlGPhVmvQOtKEoUoBjNTghA7xJDeOpBCGDcykKyZ8Kh7SMYA7M6SHAOKxHVMoQ
+qcms/3qsSqTiCMWoiuxibRuCFdEApG7DjQJDngFCHajG6VZQq3uFG/f4Seu3lpV0EpPKVClZJWW
cvGDi8RE5Z2aKOCJTjiryO9xXk5I3X7QRJfT2zKBQAtuDNfutyaQy3vgQC1ejyGGzuOe+GJE67qJ
43ZyoA2beu2NnpHt+1KtzXXeBlCz4pasZd22uayuiNlQzwjmOF6DEfKCGwn9nWAHSKUDd4hXA7IC
oqxN+Y4yVjesHIkyxq6y7OjP0KpReOD/Hj77uqhfRFX0FVilfrp+AuRx4rUNJQfDvD6H2B6HBrvG
0KtU+pRpZelsLSz7jOfS91rIY0KhobQWJlSquz5Lijdjyk0OQImsDF3UIKIo0vuFgd8zx7Tbl7mi
DUdF7v18V4wZMcuj0trs1bSNOBZZBMadPlycbqoOVs/BqaXgJbTSSl9peW49w2kMbYygyzKHJOE5
b2GoYBApKrXj49UeZeGqGP1XOsRldjOQBma7JJoIEJpfR9XHXxck+pRKJw1ODdms0xRcy7QCaDyx
prNjdkoofSujyTjCG/zd9TT4YrKPUOPkK4T0uzGr6uMi5LdabTVHp0iBG2pYJAg8cfA+UpYqSReH
4ok9MZOp2M6xYMhO9u0AGv04YsBE9ifL32RPHm9DoWfu9VnNxDFYOhaOpg/tGBvPJF6DpwsoVLPt
fKByeL2XWMKTpkXuKJnxLSwW/wjlTs1u+gm9uYpBSEJO8FP1NyTh7KFEnvwJ99BkyVXhwsPU5gmH
oiQCORQoZ39SIWNCTS0DMbcOaPDodfqt3obeQmXh0ijQ3tHeoKWB4Prse47hKNVjzShjm+BxXzb9
LqaSuL2+vheepLRm6HPRoaOWMNdyh3JTN4NqdEe1o1oSUsXYy1UEelxJym+NENGHn6Sk6YBH0VWk
IUhJ+fRzdoMTAJ2URyi8hrqO+FDcC1K5BiVdbD46NTaNTiEIVXdU1eaCP4OwsnxMdPkYyRUvT0zm
VQV2Gy2pjVR2lrdOoh4s1PVBz9/Bk4owtSD0f8AkqLO94VupV6qK7xz1pncGWKWGCPeIEiKSN2q2
V2xFW2ftY4LFTn5MJm2thT/gFKEwnRcK9erUQKQsRfVkVs5oAlUulSaUjjga27edVSgPQyrxEBUK
+gWR4IG8iYQX6gvjnm9XHuB0IRCyo8BnzUVB0UDwqK7kk6O3ZW9hF0PVzLl2ri/v+SjIEkxNqcn6
zwaDcrp9ZNUbejO3vaMX43M/6DDSrSnDuD7KWXxDJgRKJoWuySTEnEtAJC0FEtlprWOTJ8iI0bpa
k+qUiMQk6sL5O5vQbKhZSUgWSQt0fbCOVtcox1LO7AfKREuwlfNR4GixHWjw05OiLn+6bLZfpKWe
dc6xiCRolWgbQX9x6oWIdb5sFPypRLIF6WCr8wJvCzdMV5LKdwtYZusBDj9vQb2UsEXHg+bl+je6
MCXsEagL0iUCYDDf51ZrqUhnOxO0z5erh4yuPb5+jakvXKtn40y1JSIW+pqIjrL5TpduHFV4skLh
Aieh3pW6pvzItGBcuObOT+3pKLNtYJZh6TfYFh41OH+NnvUA6UPnBhdW73MUJR23TNQtdCnPxqQh
9X4Fp5+/qw6O5pg6gZQGbg2BdNVm0lYRvyUrb3CPNsYdwgxLok+XNggtKCrzOO8AMpnW+t2IcQ+P
fnpAuDBGkgb1ri69RbFADW86Y/gH8fOr/9/+7/wCkuPsw1GOpO3P+aWyi1fq9Me8G2xQu0iKfTlw
w9TCiwt9I4ssv1+yZL2wigBmpiiBBs+kG3M6jAj60FbCNnAzVOLdKC9yHo9K9oAnBuaa+NgPeJV3
S1LTF1ZygumQfIG0JT2YjUqhL67yoQlcK/OyQ2Vk4TYKoQyUORJa1w/aWYYwrSPeUaQIfLQzkV46
GIpS1GMAt1/AAZLk+DggVRyucDpGW03NwwUE2qUPR9qDqytyG9yjs8TH8jF6MHI1cPtUs775tqF8
jx09316f1sVRaJsj9gOqUpmrTsmYaRc9rGUXUl8poBcWpvfgDKMcfDSAsH5TDR4KwGTCNVffaE29
hThVh25paOVBxdR0qw1RtXCYL20ILkbsjXhpYP82W7SiFoEEsC50ARD5Nw6YEMicUXa0EnQEr6/c
pQ0xWUwRPkg1aASd7vgEXhjvtC50Dbn6VCcO78AsRj9Bb77Ta/92fbCL82LfwaL4q5ozu7miPLAq
2xhCNxOJ/iD7XflrFH0FQlld6pZc2hHkbcR7RF5Ih6c/5V3AyJIsybU64XmhaD5VlKr1xIvkWEH7
+fqcLg7E84kWLGGDfsnpQIkehpkGldP1vKym/Ij54osGTbzefnycCbjBZcyD0D7zFObZr2dSFLkI
JzZfrcHs8SwZi+SDnm2EITBr5GMcI/4HPODpfMYSRvbYsCFQF2g2fqCgr2bZwfNHZ0Ore1KARcZm
+kqzUUQdDJRLyti1q76/T8pWvk/NOFlAX53vN9JT0EjIM2F+gI/N6Vxo38hORfHEFX4SfR/DttwZ
TQ4YKYEbu3CQlsaa3hLvNlxkJzac7jF221Adn4Ajomcu5G5LvdhfCA/nWw4ZewrPID9kEAbKbKiG
foXnQwJ061TzXhLJU3APD62PPu7Aw09VAZ7FXIhnj5/ULDS9CtPIbeNQWFvF7JzmUwUQql078Whr
C/nmxUnxqUCFGkAZ5lmt7Cm+ZTQaMa/rKFBTv0YqrVnSjJ4i50lz0QYjREDgHE1gob/qSu++kjq9
L4yGsOAhzkJtEtRBSfZstDeVbOf3jd1F9wg6Si4KPb2AyJzaHzQHnw4Yqk7goVCNJg91Zl/PEFGZ
60MZuZag6UcFcfTCdZNH+VfFR5xvc/2gTb/tbMI4RE2vLK4TeZaL6r4O7VGqIhdSvdhRlKOoYkJW
1/U4ujWjpr7zM6HeVA4VpusjX/igNvRKnpDcx9N/Tg8Eagyhk6RB5EZDkmxQ5Ai3TacOC7v00ijw
HIBBAX8xzyAbht3TDinryA2By3015QiqKv8wXPLmO78nkbGjzjEtI4/y+cbxqLx7Rs86Slo3Ppu1
XjxHSGitTY8csaCD5Xw8nqCbR9JLJxyMqj6LkKk1dKOP/YZbCLCagy21u0SgkV9Tn1wIxtOXmO8R
UHO8KXnu4Zs3SzeyDCpbpHuhG/ui2XEmfGCHx6JV5Rf0SdpNNLZLBYYL0ZKaCv/lDkC+fn49d/QT
kxCxGddoFX2XkvfeWlIvoaFiiYVoeekEUD2ZRPqIujiOnO7DKqx5jPXEMbSuk2czQDe8rKX0tqsz
edMqRmSsKq9wbkVstQt39sVZTqQiJkp1fq4c3dPY03GviNxeMcUPzakjwOYCjzHao169VI27uEUx
CoUcRHwhwp1ONAjScrAZw7Ub9PS8Qis2wYjyWtYq2R2WFvr36wf84rZ5N95s26QYEsYybRg37dD3
jazkt99I8Srto+iW1nt6r8RJuvC0vrSimAsBPEO2b3LbPZ2jliVB50CqdlEuHO68KLC7VRs02Xcv
gKOyEDtnZD0SOkL1+9FmW4cuCP35SI1cpRKFvukx51wBX/Aeoybq91mUBaAi6EsOtd0gxWhp2VcY
B0uZxYyw+8+fAVnir98V+vyz96GDtbrThRY3cddRHssQDXsrY7TdJ7FvGoht7mN6kJnAHmjC591T
ZajeYxMW/k1aaNGhr/BaDszMKBZC/KUdgAsX6FCyEFWfa13btuhML5IRV1OaYBvnUSd2mRLTr6Ru
2sT7LrN+ctkXC2/Ki5sAZU9wUDwjkJQ93QSUQj2vaYDyNIZwxzzTXsbIk7dlYkoLsePS7cJLmSxr
QmYDyjsdqbSlyrNrYofWTxQ4L4s25tDKu+sH6VKE4ikO8ORvajKH2dY5Ip6iGSI3p1DvyugWPKNf
Ku5VtFk+jVbtoDSv1zcK6rULqLyLK4kZEd/O5oHuzFZSr2K5EJkSubETG1tHwDn31Va7nYx3FvbK
9KvmlwwFbGSZ4CziSDBbSi6wJiQNj92xr36nDlu1FuX4W5Sa+p1KxbAPAnv4ntt5+hvUhliAlV08
QxrpD6wjMMCGOm3ld4lfIvslP/Fit+JNsJckNP1vEcXEWUfti+o5LsL6q5Xi3LIqO+WtT43vQ9bq
u8JutGcsSsGvBEY3fv/4h4fAYDimSl8I35nTPyoehopOJimSnGuUeipFGXdegX+a2g0thYUk+0GT
W3ySUM9YWJBLew4WCF7sMrZjCCmdDt1pcevkMu03K/c6ax1EyASvUEgBclWlcpdtJCDU/UqRYyvf
oNDjNAtHaxrgbD84WKxpkMFAL8+2nqR5AY8BEbnqGCsPJeCwL1BToqPSS/5GyIGxd4JW+xhr/9+h
FPg3tAcKHtOZPp22U+KfIBtF5CY4cPkrI9dR4wRaIj201PUOWqYsEdkvHTGdyhdvKdJ+3LhOR/SH
oI8BWERupWEUse7SJnc2SY8Q0MoKEzQ+rm+pS8uqY7IEV4XKLJnH6XDt6MmpnThcWUFlM05X/hSx
D/LQCcJgh1yP8yfgpfVyfdRLqQdg90naiiqmqc5uKIgWDYppXAQNsq31avQTJF9UIED7iVvX7LRG
EV+uD3lpXXmZooHFowhdr9m69nWUDxHkQbfptezBCvx+2BSV3wagl/X46b8YDJ8RoL40sHm2na5q
6NtjPWQ1j3ujSl6Mhm7kLu/D5CciEygeXx/svEtO2sFgOFyakPYweTodrXcyUTo2qyly3jFSFHdr
pMz8LQChcW0q6MkmuvIUylgvW5EaIH1vUaz2hZWvJCxE/ovATceEGwLcJ8WG2Y6aug54bqYxUKAm
/u6lde3GeUAXjXzHdrW4Lx/wE/HMFYJ0xb1hU7Jc+AvOSTfTghCrAANzUxHDTxcEs46qNJC6cKtY
6GtHEXJ/P7bGgHBtOD4gPSyFa4Bzj7VS6/dSaCko2SmTdmCHiNv1j3MpboLIoGrNk4yO4nQS3t0j
rR8FJWKqsRvpgb2jD5FPrHu/vGsKe9g1TeD80vs0ORZ5bi7ti+m7z0PmRCjVaGRi0z3PA0XVDH6C
FLGbpXTDV0Qt/VuN/t03qTaiam0OAsWgtgns1dgVNSrNWdmjUlpCwl3IWC5FGV5TVDEgD7BRZ3si
6tIkjscmdpVmAKAcVlTD1wiTg4gaB+qTuzr2vT+SlMjjQu53aWRoyDiMcm2el0Fr5pVJxDMX+TjF
WvlFJgfbBv2mT6iQyZgkgJ9cN0gvL/V2L8UbyKhTg2bySJhbNum9kw96J3FzGHlyr/Rlt9blrPzU
qqG18O64NEfof2yxybbgzIwLVW1EMhENdGHHajuvRxGTopZ5AGcg3Yk0eImyVl5Y18vT+8+Ys/RM
GDbA5iKLXZnK2F03+J+AtmV32A2nh+sn6NJdQdWSDhtG82CApr/k3QnKASmXMuA318tLjHs7NR7G
fYktKIrMKmbCq66RqoVs5+KYkzclBRwAJPMA4jkajJahiN0uAx220usRvwlOOGSbWHO2eWstXfuX
4gQJ5ZRc2eyYeY0WId6mjDU1dvvQkLcexkrhWs288kZVY/Ous0J03QS35EZyqqVWwcX9Q0ZFWWXK
trXp5+9WOEBf0G9V9o/kV7e57Llm1AMiM5snKfTEZkiX6hwXH8pIDfy/EWcBOnPwsLL7KHYzFQaA
Tuq1EUXpbQGwVLeWqBFJtbLvKRK9e7Vux32IRO1CSLr0VEOlkoYFUC4g27NcmpqtIsAKx66aZsY+
dORiZZteu1BuvPhZMSsnzfk3+fJ0aRM8HccSc0U3yKx4Z1Dbx4HBtDe+1Ab3LRCZXVsPkw7GAHvg
+rm5eELfDT37qibaWSj1KTQz6GVJKwePiy+lHQL9la2JBnF9tIvLORHWp0NDu3P2Rf1QtJUuksQd
JFT8V9iZk1kVZYfF9fWBLk0L3DZwNYeeKp5BpyuKKiv9gHB6mNmFkq8i0+jrHeltSkGhkmH1/BfD
kY1P/DCT4vQs+hRqgeS3b7NTTToOqzBLyq/A+MUfyfSa5L/Yk7ztpkba1KnRZmlj0keBlI0Soa5J
io2AcbQe8z5Y2JMXV9AmurHraZ/M+dVwm0TuO2Hi1vQ0sC9GCV7da1lQP3fCssXC97oUSkkFIVGD
mcQMb5acSoKentNUiYsnSfxc65gcVBjUfkPRQ7fXghLCf1Fl4sE29d0BGvJWnSUbXqZkiCKMiWtY
kkWOnxb71qmBxieQa9Z5MOiPpSeGmw9vFAdaJI8ZCvA2F8fpvqwNzA20jGRLHzWvW9mWltA8BC6N
7KdQF94XlzJcOJF/H+P4s8PGPB2NiO2ZFTLElCcymGetKW5DTIEO5ZANe9PH5ApjhBQZ3pLlNSq5
3Ei6sL4lisgWdtOF7+vQtmEnGbD/zhzJTeFJCRE0caNW74tDU3kA3L1UhrpQhaP2uc4q8eP6Ul+4
r5CqmcrzoEjZVrMzWWVQrtqxI6ejzvpTyX1Yd1Uob1NILg9ATL0dFB4UQa+PeiHCUbacKI6cTRnA
7OmSi6BwsMWR+cDZOEibKrCwBBcd3rHb6wNdqj0R4aC/UuSZFFpmuRWgZ0vKsyp1+2rQ461SOTTg
TDVPvox1znMZUlI0+V6vo9aItqQN6SYofQi5CHYcvUSUN2bWS4/X/6pL33nqmk2WZuSYc4jnWDno
Ag9R6gLVULZ12YYJ6k15uYcKKB8Avxffrw94KUnAkGkq/uk8pM/A36rX1S0yy4lLBuSt66x21mOh
Dgf2RTfxwmRMrhutgcQHSUNmxT7LUpwtTPvSXiNUknrSj+ESmN1r9JcAMzgca8qq42cE4V9tKRlu
JL21ngsjNHdstyWK/rSTZu82B2Uz6uTYscK4nl1xfZzoUkfX2bVxd/rU+LI53hWU7yvsIFE2R9vm
K3wvXBDqrMFgFGEkbXy5vviXvjbpIKVscMw09WcxtOigxhk9pxrRdjwZiy7TjY3B8/C3VWVtfeeM
uAUu3BSXlhpDXYV3GuhbEDKnB6yqtMCMdTNxsTRvv6i4NB9SOdKP1tAWmzqRpZsA+PHu+kQvDkq5
nlIzjWekd04H7Xtj0KraT11LbfMtFFRpLw8hvIZELm8Uta+/d/+Xs/Najttow/QVoQo5nGISSYug
JVmyrROUbcnIOTaufp/mv7WrAaYGNT6SfcKebnT4whsy1MnuD7oSd3svK1LK5BRJECYQ9XXwmfdh
3itWEaDsXP1OsTeBv+RMX9ulmi6qgZWqmwgEf63FV8wwOtqIAR1o6dTPGGrHJ7etzEtVQz/e+V1y
idc7z9KlphchNyWc1ScIsbjgzoYvWLow2kal946AiCakzsEEHBQN5mpowHMcEzQiTb2jCYqxEojz
8FA1AssYDNl33tVbO5G0hEyaEAINk9VPEqmosR5rioA2szP58wj0ndUZJI06UVtemVGU2s5C3DqB
su0gs2n+XdcrNKxLQtvT4U2KWjtbbaM/e0BmnsHlNufZkvLWrmIfxgKnPh/2sdjbILe2pcVzSnOe
cGKTkuXJFJclXefANtEnOE4DfToEGQ1YbdCrlgsO6tYrmwublhrd+onCtw193OdSaQ+tkjUvadeK
f+MZDCyuqm71PeyjOvFVfcq/3980cq9e7xlOncxwoOnQZV2/xmjKtGYaAmhDZnIaDpD3tC8GRqGP
WTjLMwOzgD/vcDNS5Fx3ILJ0RoJD9tb6hqqd4H8tHsF6qF603IFw/fCs4DqDZpfbjsFW265ZBg/2
nA30MDdtDA/iqkGBOEqa6eGwgnUDTYGxtwwe17gNoy4Ls0zoiuNB3/hGWBVHyFx76mXymVp9JGxh
QfXQNSSoWLcMFd3omC3lBRrgVQL8y63dIzCSZPBLTJq/Fkop7Xw6wCo+7tDZ+Nf95dweKF4zFERl
akN4vMZvuMQVQMOSLABp5fzqQaRdTqU+qtEftdLW1CIRT/gHz4OEp6Xvu+40KZV4mB2D6AY1SEmE
0CRgUf7In+ocTUxHIlGmLHASkZ9Qbu8nmvBJlXFiNAHiqXE5LE2u/3l/8tsrjAcN8IGEfHJG1qGT
EyVRRahCWtfOenhASmuJTnPnFjjWFQx/jEcTD+37g25vEAaFkmGSc/HZ18iHEiXBWp/54q2ZL98p
By4HZ7TGi4nd+AcS8+SPxkMr+f6gN2YKVJcGHY0WqZ+0ChsUJbLrYaDoaZuTR52X8B0OYl4KDx6q
l8DMzVX3cH/MbTory7ucHEqDsAvWgNo0zuMiwxI0WFQEJY5DMWKynDdGY/huoQy/3R/t1gxpakg0
JReeuXYKbagGVKFbkFzak4HYQanqeHXPyhe36zG3UbJe2bkgbsyPDqQU8LW4XgF3Xe/aCiiFXXth
Hmh6r9rPS682WOzQfqm/wi9rH35uHRIqSE0QAym3rjv8i5kOltCNMjDypTqqcLqCsWhhS1PKuph0
Kb48vJ5gk1XyCaBy1KflNv7pTKKylZWum5dBmNr509IbBpLIuvhR4uwxH3qcHvauwhsHA9wEIGKJ
7sJzdhXxIQaupckylAEwcF051nP4FkIU9Au8uZ6scfB+8XJN24Pn3XglKQ9wAVOR4Clb92KoVcSA
Z5cy4ALSvyjwt//G4EE831/Nm6OgnIR2JJSvjRCP1kbmkMIjC6q5qk6x0Y0HV5n2wsQbZ4C1g2jA
+kk43mpHIvhZNmYzV0AzyIfPWLctnj8lVqqfF92N9XOnC9yu7k9tOyj4VwjqUIJJTEDOX28U/GYx
Fuq8Moj7xPrkxIv5GWvA8scSh9bnvBrsPQXm7VrCpyDjAyQqWUtrUkVaSglT1aiCwbaV01Cbwzkc
e2Wnj3JrWlJgF5KSQbSxRhuWkWmmse0ySuFAlNfzybcK/FadDgOTbtGN8/1lvDkrCeMAAiIDjtW3
S0Xo9C46J4GtTMZr3EPSNCqx8wxsjxh/35SvD3kV0HP1+lv1ikKXrc2aYMrL9KUMl/wURuPIO1vo
wG27ZP4jjNxQ29ki25tSDkvpBJFgKJzrXmuNm1g+G14dIAE1vllRqr3QGsd+xbY9LFsfXkhgRvDS
DdAwAENWC5kM5HA67vVBa4//DHUxXET0OK8W8UF2njxpHoTp9e5oUCoR3ji1QTo0peFT+m7+EB2V
v9P9ydzYhYTWHiqV4E63Al4iLM0op6AV4FyU+GPtRC+aq/+r53UZzEq9B/XeDscNTA1fB2YLmGx9
gYjKRDYoW6YgrqI/58Z1DorafbSt0T30udijLG1j3/f7/j0Goy68JnEWfVOqqPPMuCwrNni1EGdP
DBj77MTz7X0oxyL2UA5oiuY0ld6014bfHgYuSyjF9PZ4WKnoXB8GtwTaX2aN4ISjGVy67e+9tnyN
wFMdGmt6K2u1OT/4NXnUgDpKnAsFBhKz6xEHCwtwo/GU1xjjtWM7mydFT5CkKV3et0V7NGJ4H83h
2IFyYH1X76mGrfcI0Vx5TXJdfSJB6+FKJ/3yxINv137I/bAz4uacU3Am4HtPBHWaTasVTeZBrfKG
jBPpiMU+zpWiYHoV6s73Vo1na+dsbG5MRuPdlkkTkyOWvl5NmrAGKArJnhkx/TTnQfloDmIPcHhr
TsQGaGRysDj0chP/FAfNUxthJeQkwTQv0zFzhXZ0CwwUlbycHg0SmJCkhXHepZb6+lLJYystkdfF
iqya6xeQPPlJaLi93d+E8iNcZZyMgjajzOcIfDaEOm77cLRQkwsGyiu/4VmdIfuZpBQT+yIKy7+n
MsnU3MefRot+GYxwrjAkb3VvT0nj1sISx9LsYvmQBVktbKyoYZTNYOopOYbVCUPXqjuiOmSNr6ln
77kb3NoswDOJZ7lHKSvKX/PTZ/S60RocaySbLwFa66paYa9RlX2/8/rcmhUvggTQEYnRkrgeZ2pF
IcDZAKjJnRTB1iFxvye4kOEymyjmfxoM7AgFOFK7NX467EMNRgeDAQIdqRrgAHKC29x+WgosOHYe
8e0KcolgUgJc20QpZIO4VKO5iCMK7qOozVOCthQi+Iv3aNfqfe14uikqyTdhFaFMSeT19qTQAy0a
D0aX1fYJikhG+g9E2uRNt4v04VPH1+K5o09GBURbB15FjYIX9bEioFsheUCTUyrnvqhQMbx/8DaP
K1Oj0YosOEEDnGO5wD9twTEtw9hqqV22eT82SKdpheIjPFeJozPWSeRjRkyd4/6gm0eOQTljfC8S
Vaa5OmU2Nnxa0hRREFWmEiTS40pBJRBdnrZ4WuruTx3tuZ0o88ZE6TXp8hqjUr1pk6W0SNIE5G9g
pjP2jW1t/ll5zfSJlyM9KiFKMzuT3B46dqS0oaDhCgJ6rVZfu5U3zxMNimym9nH0Kqf7R1Ej8Vur
CMTK7q/odnb0QujAuED3gL87q0euqVQztsHNBcWsKNVB11u1Pk61UBok4ZwYc2KraPZsG7afEbI1
iBgJ8ybPWosbpZ6Z23bR54G3WFiTLfhB+7kw+0864aM0VY6QcxwSbeet2J55E5kNzjuNPiKkNfgJ
HcYBkUTaDt60gEn1UuCZs9M+HBbBzoRBRq4lO6trNS67BI63OHQw8Rf/geVj8m9elsNXFxdNwKi0
0D/f/4Kr7UKPmJQOr0SJAkYaZX3icXlH3Eiv5lfu1PCgyf6di9Af9lfOnjDzagHlUOxInfYVsFcH
hs31mVcBT6m1a4vXEkHvz21S2VRUl2Qn7ro1Co0Y7Ff4xZTbVoe8x7w7K3sxv6pmR72E9+eUmka+
s/HXgr5yMvJAUyUGmwIZdPWGWuE0t1VsiVfJ58kOhpY2+qn0WsRok4azcvTGzpkPTuOIf6Nerysf
qIv9ISI5NIIJZdk/tahyPlVq38ynriywV06MPEShMOkw32IOquJHIMJGv8PJaXieVBQvX8wqVfrX
buSEHKqpaPIz3WdzuujCqOKzmoeF/abMhrCP3qLWzxEmp/GpCSdSP1+YThR9SG2ni1+zGifrk1eL
djpEaquyUibJ25MK7EY8l15TfMmy2MGDuq2N+bE9/r52QPmJ+qlwcaRWn2jRtRrNQFd9bYayew7z
2jtpRZ6ekemW9pCN/hghSI5H0Rx4Dy0Zcv11VUYrMsVUikl7NabGPGhGbZ0kuBEPWCPd2xfs4Z8C
yv8NpRPu8GrTJF6HPHQmRhsHMu1VzfreHyJQD0sX7b2ecoHWowAap9vIFkTMarWAphPnyFfNxiuu
Fwoase0cnienw1lay5QDlt7/9qlmV2cxQqG7f1/cOF4spAywHMBLm7a/oUxjkcz5/NpYZXEslTL6
qOq5s7NDVlc8y0hZE8wVhTuaIZQir68KDoJqz8g0vHrm9JudoOk4u6rflPGPCBEMX4R7mc12WqbO
yaNFKAEUtHCvB1TKYbLbUtFeU7usn7q0/CLMeo8Sd3OQd+UpiiQyrLsexKu6oU/tRn+NeiD8Q6TF
Z+6L5Xj/C21vdGrjGLqiBIWUlrHWy+vzujcUeuevgCDC6jzWS2f5gKupj6OnvcsmvPGpKKJBikft
DGDuelKO0zehCEfzdY497c8BId1nA1r8C4iF6LWBmn+eM5HuvMU35ggelmHfXTzpS16vpGJpnUA3
1nwlKVa+m24bflkmHKkxqBbNY1E4exFQN6fNlEYvdKpW7SJrElrSpq75iqQRWoqKlR3NOoZdhiLt
MaQpt3PCVjHV/8aTDTippUBdRO6in0LjrLCnKKQg85qG2XScQ6s4OHOHpHE1Dj5Kx/PH+/tl+wFl
RPxuEUHrkcbj9XhJlUAcRCvjlVjYGQ+hMOr+2cHNs33WvM5pfung6QDWz4vM2olVt/eYhdgzzwBB
JBD2NeyyVwnxpkWzXpNGVIdwVsO/AUIDlgIndZnbSHwyYTMeZm3ckzy6scgSVQo0lwoALFHjetIp
He1IuIja0U+djnUa9ugbi9AHber6ZTnbD39Uqibc1BaNCPk6rDYRhOymhghLtcuJSh8KeXbJliQ+
GEmejX4zivHf+191e9cwHhqLJMIAaEkFricovCU286RXXll90+/7El0Qt9lrP6whnmxWhoFCJSdG
32MjqDcvZuZktvJqKVZQmtly7Mb6r8lS/7V6I8JjvP+cxG53dFTxNmnWk5vO884mWtVw/vcToK5w
SJkt9971TMGNA/gksgkG0x7io40F+/Q5q0gGUDL23D71a3QFigvuBHH4Y9A0RIwdFW3fnXt3e47I
7mjEkHOR1tJFv/4di6k3cZZkUeA1oeeLdqg1+vRd/ZddQ8CtU5iLZjw3e0WW7fSlSR7JF5VKkqK1
nOfoeDON0iIJKlvYT5ADOnEy66JW/S7WbYHYsmr/ZejCsvx6MfovpdaYPx7da7QyKKwashHFY726
jR2nVZ1kAp4WowX32mVaerLKZtrZ0dsjSy1Jlv5x5mHDrTFW6eyEWQ5eOCgVXfWndHqhd+T63qi8
gCPYqxVszw+jUR8DDoHnClHj9dfksuqbNOqLAPeV8s/MKM2T66XT0/2Ve89GriM5OQyLh6QXcpTr
unuMG4K56EoVJKm72LrfsHqZ37YURi/DoCU/qtJUl6NXTjVq2Aq2DtNLhCLGdHRLtPXsWh2dg11g
svMZUSrve0SXRPM1D/jxIe3UpjoKzYuMZ24cJ93hbtxaIqrNvL60DWTr4HqJinRwqnLwiiDVBvtA
8185OBWC8/eXaPvUA3CS5nsQjsAbb4qVM7KTwgvLwMHiCitI1z5OYW4famDQ5/tDbSZEUQ/0ltRN
ZnttGJlDuNh16YRV0GtecpjGWDm46JbvNFM39wSjcFbYU+RA9P9W91UVpkOp5VPNgS2ScwN49xC3
wlbwWUdB0wcMP54HW39Ql1YKREk9CyBc0LWZ5mpDG8aU2yiZNEFv98uhUwZYt6Y2nx5eQvIr8mEs
ValarkuWeTEnmcDGJZiw6T30XR+RdtbJzlW72RPMRd6ydAJ5T9Fpvt55+FNYSZNMzAVF+qdF2Olr
TmhzpPKz13TcDoVA0nusCU8X2ttq2eYF6enRW+pgmTr70g2mcxwjG9qiEj/8gBAAQT2BnkH1TiLg
rmdFJSYzEJtvgkGb9d/5NhkqKLjVndJGzInfTEOI7M2iPxrfymGxfMIC8B1JuJqh2qelHtdtE6S6
AaGuF+lpnMLlzzCLi7NX5MqDbCV2IgMCWiCUJtfaFM+TvpGViLIJVDevn1xQ2pc4y/rTkDkPtv3e
h2IxJfaTjjFVw+slnS1tMPNWY6hEq5/UFGHBLjGHU0Zt6JcU4cmPj25/NFUIhqjckeEhN309nunU
qaeERhMAT7ZPVWGV50JTHgSZ/m9WVAg5AkD+KaFcj2I1g5nko9cECCaqx8jVCj+f7OVs6aLeiVu3
VyITogxJmwznU8hs10M5WmZP/eI2wWJp4V8graZfu14sO3f89kq8HmX1mWh5RaGC9FIATcQ6JLbT
zwcj1VucfcC1fles6Z/BHtMv/+FjYZIi7yo+2Tqxa5zS0iB2t8ESudHLJA1ADCx5Hl9BtjsgFvJI
NBbWzr+W2YdK3NptMCBEylFOMYSKE/HwjUhEIqHNUnoM2uHqLQ7xhmlal43ehWl2MBG7DNwmml8c
bTB+vb9sN25EzKdpoEneMU/Eao8DXIwgri1NEI1e9DlvF/VZaPEvkUjGnejo5kjUFIDDSuztupSb
ULazyt5pEGNWh6PbuYmvxal7EAn9hfuTurHPpQY/9y5oGQnfvt7nhDG9MRZpG/RzpByKWi/PemR8
+g+DUImU1QS6r+sItlDtwe7isg00mdn3xTL5vdD2DtMmTn7fCYS+ki1CEXJ1n7cjti/1MLLhOKnP
TY3tTCMwYSJYa56jotwzLL71lXQJlJFRLKan8nD/VK9wEqpa3iCYVRLOKXGgGJRzqST92zBa1bCz
J259KJCDoNGkiAgFu+vRDKimYSGWFvq3UV+SSMWv1sK97P6Xuj2n/zfKGhsWelDT0Fhtgy5J2iNl
/vLQpLhrVXH04/5It+ZDB4EghsDMAANwPR84iP1CYbINWiUZn9NpMQ9RN4en/zAKGSIfie23gTxH
elkhROi1QY203bHVxD9agcnRfxhEiuXQDSFiX0fqSdtMSjRlXRDqMWa0Uz9dYmE9HqQTPPPy8XFA
CG6wvygPut7gVl0AYML9phmj5T2beDvql/8wGwiwkuPGW75OajHT6+0lLDqUYttl8b1sVm2/Lctm
Tzr15g4AVvvOKaMZIvfiT+en96weQlfCshVCHEkNHB+LxYfzWe5sCVkAZI84Fm/e9Sj5YM3JaCIt
h1ufcQrrDvs7ByjGw4tGjiZFdZCigsegr0YZwUZbrY2AXT5qhzRNlKNRD4/fcAQj4Emkm4f8dzVK
NKY2lkUWrAGckX7Vk0T9Byac8TFa+ux55hL66/6sZDx1laRTVmI+9Pkod1FVXz2ubjlWzuwCxl6c
Wh2eqrhvlM9TLIblNZxE1byWcxja58TB4PmJRnQfPRyiUzmkEoy2GSkI0OnrZZ0Klnw2xzrI2o4S
bRxF2o86x8XmADtM+QOBoWHvBty+ImQ9jCj1ktkz64DC9FLc/oTJMSOCGQ5lqZjFGRzDcsGdD9qy
oxfFXjl4OyYpI7uTV4SC1gaNpQ4QRVNgckEk1Ck+emre2L/nizFGXxSzVYy/6iyNdooY25v+ekz5
m346fVE3jTM13z7oB1X/kFEcO9px0f8hMmLQ+9toe9DldcJVT8dduvmuvqLrLp2poPEYwNhSjnML
ijpvonrngby1iGxVTEeolVHzWU0oGbV+VLtmCISRfS3MbvCXNP0wLPrzkFZ7we2t1ZPuWvS4oR/r
63S/qrQlo6Q7BFhldi8Iiv0Nsllc3AUv6/uLtxlJ3l7saDgItLV4Yq6/k2JQ+av7uQ/cqlaOKWqh
EJKMzk8W0e4MtflO3Fu8yKClpYf7hntRiKZKbKyBg7BE9StLveGY9vXeAbsxIaJAAODArCR6enUh
d808aolejiifJI3uR33yfc7CAo9sC8fqhxeP6rgNYIGzTKNztSdMTJabydVHQEh2BUu9hquKI5+n
1YcG7929qW3uy3dEPeg4shF5f6zuS+Imq+0Kcwp0d+IZGIAalge0/e32CXNMi7ax6LB1pFU3fm1I
+YadQGS7tASiUo2Td4hi1wY7KvAa4BOrgZ3nyWmk1HLotHC4TIu1p7ewyVypELMxIepxtum7roJt
wE1L3EyFAcoXm2SNOIvsxE3PWMGZgZ63zt+5ESaPdj9pmHE38yZJ6WdS5+uz4EZzQye3dYLBhRtx
oQMUWRc02TVsw0ZF7Ckvbc8DVVfkl9k7dMvogV4PN0/DmEV95UJuHtVDH2u2r+q7t+P2o0mLBprw
cOQ4e+u0RTHQN/OMdAnyGGr5sXV7dqfTd26Jdy3CYTuHXB6vqzcdYVj6VjTjoBRIsu71pGotlX47
wgiwPjSPcQXkyRZue9atWcXFrtEP3ZDQT6YI/NQ1+t5bsNk3iA6+62fTDOSWWcvb2DEYjmJwlgCR
tzY6u1PLEJ3R9fkvtLlaC2tkPHUxzsUd43z/MticToYGNAI2hdozaZRxPXNTi3EIDisNlXK3rs/p
aMTa2avjWD9xUsf5yLNruQcrnvPlVCud+aDYjkRMgaRj9cFdSwuzVcLY2ERRlTaaQbpghmplnvur
FhNLxVOnfcZNeq/JsvnUwM40yFEuUS99wvVN2w+FlyyLbcGRUtonXQkz+9mqrJw2JW/kKSsTfGSn
xgEaYfY6RpwmmbJxur/qm0Mkf4Q0MZRsLYfQ+HrVFVAShcgziwIDwjtcSfnLUlr6Tm9hc4igACAf
Tb5CjVUHlnk9StHVizu6iKNNsVa9TMLJjjV1/+Ng7dpe3hxKtluBznPJeqsDRKeEpEVzw8DyelOc
e8zOikOEE+5yMAf0YP1H10+aBgEZ5hV756Ffz8wxGqeYx94JZq+OfDtCarlJknon6dsET1LcjmQP
ZClVlI00dq17NJsy1wlG6nRvjtvq/zgAWZ7rCS9EryjVb/dntV1ENgXZMrhLFpIPdz2rfFSMpR9c
L4iFm0FDQQ7hQEM3/2gju/bojcfrRNFddusll3/tRdLqVo7rdBcGcOlLVNYV0R6Vuq1PamdauFdj
Ug5UUnEL/aQpsZ0jfm8uO+t7Y740n+h4Stl32by5nm9aWy79FDZNheb7U6UNwzEpKvc0OoPYKcW/
c8evbniD6JeaNa8zbWcw0ddj2UYu2RZT9taGWtP7MQ7u9SXlwxtvmdoM7clOuHCPuPvimdISKfRn
tW1b81KPQihP3Ig5uYAVdTAxJmlXnRpxKr6g8VK2ZyVNptDXy97OfmkXox3BbXrWv23XWJVfWaMm
JmjkxTj6dlMjQh1nnjF8bUViMgqC6O0xHfKhP4o8rRBoEpwm08+iFlolLK8y/C0zzXB6UrPKjfyW
C0XxJ83uLoICdXhAVsg0LpnZz29a0dvTx9Czw/A5HYDLfdAmpWlftahp22Pn1ehpzGViGs+lblUp
ptdmXwCgy83id/htYjm3ZhvOB5Euc/Hb4EDOvbSRGkWnVO+75aha5EW+m9vzX+i7lOlBNTgQp6Qo
EAisU4i7J7eIZtef3MVoPmadPmJU39qW8oSqcDgeOGdTdGZdVfO0ZMj1fBxKWnedrwkxeWcVQ9f2
9xj/dzf1c7IxAwmRpunNt1aZGowGVW38ko6tW3yb9WEoflWSljpwVEdZ+Nvc4Oc0HvCKj8MX10jK
4ddw1lXxyTOqToBJSbToeZlarfZr5KnqCwAni/iXyNP+CHDWrZ7un+ftLf9/jRgJzKhOrv2sRifh
gqmM+i1GFP7UYXrl13rUnR4dBaY9bD1qAWgKEJpd7+zC6oo6H/LpjUR8+FgX5nhKY32vy7QNUegu
kXMZUGSlJsRqlNAwOzEq8oK3c/2IlVH1W6uivnsqBwVfHbMrPYuicjr+8ejsqI2zdkhqsTeMNXEO
DYikxegofVOadJoPqZhMP3Ybu9zJErZ3PZ0F5FqRqKdTR4v3ehWbKjPVgVfrbcp6DtlY6fm/OYTg
r+x+cERtrln1zoeTf/L6SmJIZsT0KF2CTr8e0oh1rEYbI3tTsqXSz3rXhPmphBI8fkAXYnEf3o2k
OUhCskne8bqr1yWpKNK4KuIIBfLVp3wU2jksHuW8E87R5wclI0NK/sNbxRzlPEULbMcwyAyzv9Rg
Iz9VwzI+qWjenfCDBs/36AZhQD6YVAyRnYBV/KibqZniChMG0Ob0i5fiX4Eb1IOWcXJa0ClBafBa
vUtvXX+rghJUadtJ+uZNpvlmLLF9cJTI2flE201IM4jiP0QPkAwkP9ejAFbvMEIssjfyU+Pb1DTL
19jAlcWo3eKsqHW5kzq6mx1IuYuOOPuCZi6iwdfjlbO2oNw21m/VlFu/aIT44zHED+F3ulXxCzNV
X7kUxh/drM07lbZbQ8sWBHtFYtbXFZwsj4q5Hc3mrYSNOz7VZY6gLoIkC4ZFwnCqi0C0pH+ZNIh0
l4VO2Q4LYHs30xdFkglHKKAH0D2vp55H+kLVwJ7eTL0UL2hdh35BYWbng94aBXF7mV7JQdaQ1jCj
iG9b+fz2Du9sCiX5Mdf1sqcPsr1JqDlwlRAycgSQK7+eTAlkDEbQOL+lbflLHCrOIeujFOscSDX3
T9u7TfH1pSWh3WTkpC6gg9fVnCUxG6M1UvGG5+RSgsSP4k+NLYb+4OSLXh5HfVrcX+suatUT8YfV
/Dpndq/5E1SV6a+oUKifNdNSRn5qDYp7skJn+mBNkWJ992LMYB6+Y1Hmg9VjSwMFfu/q0lOcPNKI
esQbAZCsRObq06z1w5vrEM3cX5rt4UX/j/iSs8SuphFx/REiQx2HBVrdGxHt2PodvOGnMp7G7xXt
198Ue2q78/0Rb3x2jh+yovCvJWp7VW4ywqydMitd3sZsGF+gKxYHQX3x6C6OtrOONzayRxYpufnI
7ICguZ5c2GZKZPZZ8aYKVXvqoyU+QHjNdpZwG2QQYHDFonxPJZTU63oUJ1GNRYFM+zY04/Ckp2b9
FcakdVKoC/oeapbHfBjETjvl1tSAYEvJdOSKNqmrVISPZq9n0Boifp2UxUGnRrp3cG58LG4cKloI
p/DWrwOZqB2HVEnL8i2pKSd4NDIuYJHKw6Qa2a+mWOpvA0IAhQ9pbLqE7fQyq+b0zUyj/CXHp/EX
uuftKaqAudlmsadusVkDipVSXFliRiDjvcu7/tz38BKhC2fQ3saipEhguZ2vKo7+fH+/bkeRJXSg
oWCIqFmuTwhdOQhmEY7xsQCzuySZdnLB3e9s1bVSJUePEjpRquQjSSTqahel5LxVpvdDkOuFsH3P
JHD9gcTD0H2IFqtRX8uBlPaJlrSAkrc4bn3JFXdxX5qojPRDOKRpf8I3epn92Z5GyieLKPaE3Tbb
Qaoq8Yyyyyk6gv683uq2RpNwaNsh0BW98dPEAGeHqI+v6Jm+s/W2yy5pBpTYwP5TK17XUkERkIDB
4w7opLSH0Ymri5Fm3vHRjyuPLCPIQaSYzfWEcsSGcVluxmA2OzAmnh5fqJ4Wj0Z7kmEscTkgjSkX
vj9PP21U1cw6DSy9GiyKrb1UY1Yc1UEoO1toc5W/jwIbhDoh7pRrLHMDpw2cfMso5Dj+kFp/D8by
VDUYz9hhtGfYut0KFLHYCPQnZJNuXaazppTkMzc0at1emPhGBh3E6pqISndu/H7/K90cS/bKDQhT
2JqszkYVdlA4kbsMlDJFXbyNzUOl8G54NgXf+0Nttx3TkpY6qJYBY11Tz/HLywdEGLRg6iP7oKlR
eEyWZq9LvHky+FRgfyEQo0DCJb56dZcsn3p9YfHwlKuO01AK6jOD8rk3oO60RlWfNTvZI4HdnBqV
W1UmittkeLbduKN0qAWLEN3ZKKkJxtmwV6K7OQohBRwS8M2889cnShv6qIsrUwtiwy4OQ1c2vxhD
tGdscXsUIDSIk0vSxqrzaPezmBvwnPha9dYhTNPmWVG6PYbVzVHgeXMLQaDYoCszK0aiU7jsu9ZB
vz/lXm56ZQ8KcnMzwN+S1Bcy6jUYsRBZaY8kGwEuUstBL5I3Ww1/wyX9t7SqX8cyfMyqk5eGzff/
x1uX8WM1tfDH4Quldf+tjLA6GbyoPlrlsIcG33Qt5EjgBOh5kxhurHk65JMHUyhaYEyYcY66+5RE
5ZMTIwRiNMuXZqm+hUP4Eb+HBxUk3ufIasKEpXxAV1N+2Z9u3C5vrT5N2B8IIYQXfRgFGGOvfMpJ
GR+NZ5mkhFcBriG9oAB+PVTWsy2WhU0SD55+wCjb9SvPoBo59Xt5zK39yIULEJxnhIhkdQ+qFJw7
2rU6tp4eroReobzYsKgv96/AW7etTWYtYXBk82toUjKbgyVQYg7a0HFP2PD8CIFHHN0o22uyrw3V
+Ewggihs09cFUkLT4nrtIHN0dThUS1AaWYx+6Qz2SNT6Ia+c8jJhZ/E2LPH8OozaeK61PjxT76yf
yj6aKIM6e0pK2+UFJE4ciRwH0RgkretfU5SGsMzFXILZisShzD3EtpfSeDiwIREFgyUxO/Rv1yZA
9H7aCJlRPShZ1mPUj9+sudmTJ9hOhWuR/YjoDg2EjQomLd+MoowhgkiplbMWjfigub25s1M2EQfS
JWAxaHdLwjmP8/WChWE8aLEXO0HS2B+Ea72OUDn9GPku2s97m2UzJYtuC7LUMCTBBAHJuB7Mm5ET
HdPOCpDUMo9TYWJ7Uxh7kpu3RoFWKSGGdHf4RtejAPwdU28ercBqrca39dE7m9mwx4++OQpFW3ir
wBFAeFyP4rotYBx4AgE09wTSsGLgcB+Fn+8f5BujSG0K+UgiC0DD7HqUGtiFuUASDSKjWo4YwWun
sVfm4/1RNtcFLTm4MMj0Srz2JoSehdd3s5K6KGR1/ecmp2uUGFn/D7oow87RuTUU2k4QNPk8EqJ5
PSE3QdC55YcExTCWfrXo48UxaTImXto+2oVmVgCapAMqMRHZ7/VQlE1zlKQKOo1KFh/xX0V7REWf
vCuWPVjYjc+E4ZFkhdJfZ9uthkqqqi+UjqZmpGL4OoTa8Kq5vXj01ZcTgj0EL4BEh07t9YTamHpf
YiRMyDP/TLCFfjYGD9kBd360eiiFG0AmYSFHrInAwfVAZY+OSxIV0ZuB2tDJrfV/KkTpHs2oCCh4
/3g+pCjVJvUfmiihbqFRc57KTxgpxl8URO0+3d/Zmw/DAaE+pZG7OXSo1t1mOjtDMmZL+TaqNHHa
DhFjR1emnU0Np5AVuapOktTQcyANpTS5JZOpJWGhbg9uMLWtqI617ka/NljuzYeBtp8JYluvnDcW
pMmPscim6Gsiqtn96GB3qb9E6GdNv+eJmpUnUTboxNlEwvWBfqke1G02hr9r01Qvfmz09HIrTRkt
X09H23iuLcVtfTwPYN34vd3NeD8jn1xe8HDNumPhCZH7latGylHH7mc+ZDbB/Tns8872NT2dzFOl
zpNxLrypb86e1k3FJcLocX4ZRtduLp4TFucEZTRH+HSKZv2TKKpl+gPcHr1iu5ndlyiLzeYJPVkv
fp68rPo35zr5QSxuaOdlSt3og1fGZnKWWvlD78/moibHqQaa82meSUE+hpkZxxcxaS3lJiUR7Qd9
ci2cGygw43irlfnsG13ofauKgbNLrO2pqBdgZuEnVVl8tmOwrIe5NvXMr9A9Lj8QlcztuTHT5ZOa
d86fmTblFb82r+PjvCjmN9ekDnJyRbnon+3RsPqnBG9f/QCLTdF9hC4adJqdsLb1kw0Yo/7eFUP2
EdCLpqFoQhR5LnsL19+ixQzsLdWQbHsRbT1Nl/n/cHZmzZEia5r+K8fqntPsy1ifvgBikZRShJR7
3mDKjX11wIFfPw/Z3dMVERrFaG7KqixL6cJx3D9/v3cRJEdt8wyF+z7ioouXBR5v46NMtfGrAmAN
7Ydj3SoCL1Ei8xdIaqwG9jIV828y5xw9yEhV6YNqKhsRFHYWOU8L1aK3bUezGYOqHJdxZ2mVle17
25lwFijrWSr3nO5IM83OjI81U5R+9xwZ5RsVADDZtm5ufEmsyjQCdIpFs/FkXjqPaj4XCNfHKHmK
peIVQWOLRsFBSm3bcHQyqbIwhlEP5ZQkxKIiQzfv8nzMtdtSRnPKnXf2smOP4Hrem12VLz4vQ4FR
IJzWDUq8CuYA3kKW/F7muHcDL+7KH1Esqic7JkDNtygbRdDEMnsaZmNSPxTLYNzP6lQQ4sxK0zys
1Ww1C+bKUuqQZNh6uel7texJYADrebQWs8jCPjGV9KCZhZLtMq7J8Q7Ci51sFqV29c2c9AMEk/U1
fG4bTehbsA7dCtQsk812qrNG3UF3GfRAy52k9ende9OO9lA2+0laLN/wI7THNb2E78k328gswhTL
nG+jRvBSKKB3ND7+A5MeukarWWFDur216Xqh2r80rS3VIDE6PYdq4unH1lBT+6iptahzH3GZ+JLz
3WqBbeWxDhGu0PptLUz1x+tb4cXJa4Mora74SJXhip4DFppUpSyUujvEQFjb3mvSvZUq+qeux9L3
9aFe2HVXBhO8UDzjSco+q/NIHrESXYjuYDW9vU9GWQbGqBnh66NclK5rSbT2uNB5s+2ed9KqnrYX
AdjdoeUedAujvUNxyC0H6vkW4/Ofr492+UyQlsAwmTnqcSq+0zOxVbxILWQ2HLxazviR2bWvxmq7
eX2USwx5RXfw2ERtuBo+nLMSEZE5Q8yrOsxKWUlfUypCg9omRlwbZZo++LlruMlG5OVQ/tS8efWu
zJUIGlEua/GuKvJ62hYtYtn73CmswSfFOnpz5wLaB11p1KRcmlf26ulcYLgQ0YgZ+0Puja4VllKq
d9bkTW8MXEe7hQad/gBnOP1pwOrTcXRhTHODwg57TkSkTZ6MpQ81NPtIB8fcTPCgtrE9VPGVhXXR
IsZ1FGq/AVFzDVE617kUaTJFveRO1DpjdOM43zNNkt0WC6THeQVVIultX+8G5c3qKJiZiOBhFWAR
jQvS2fPGKmZVS2PbD1WjTTtzDavD8en960vs8umoh4EE/lyOLPiZp5PaGYtRrl5pD4YbKVtbMY27
jC5oaDWuuS1y/a5IsczxhDTeXFVSiXMpx++TeoYK83RgY2g5CI3ee5At8xfDdbsTRNFdqfovdgV8
6IA+uCut4XsXGYvc/tpW2or30A1R9ujlTrbVzEb53CcQoHBnWD6+Pp2X2yofLDA6x8nKnDjXaGoN
H1kSefLA7qty1HdZmFE/+skwXcuNfWEoLnh0l6j+2YfO265xzLwlkzocSmseQ3zp8o+4Zhp3Ta0M
V3qTLw4FwgxrkY4hUv/Td6Uk7ezJxBwOXRpPTsDnBqRjxfFAgaV2rb19fRLPYxw5KcDRac6tQTFc
Psz19/kb2Dc3Ra/qsyMPPTtaeUC6qRCPtRQWjpAu0W6BGPixm8rqHN2vjVFtP7ommb2wG5vMwf5b
S+M9ieh0TKSWpNewmIvynl8P0ja7EVvyGjd7+uu5Uul7ePnjwVG0NDBkRrFHG+1dqnu0nKwWeeak
XOswvHDiAEiiAkJyDrCmr7/U3+YkMXD5mGm8HtimhsQn8cY6RszJlbm/fNXrucaKWmWMlzfyucB3
My+X6aAPtIQDQ6mXAzGsXhoO82LGV0qDF0b7T9WLs9KNL+DCuUwXDexsOSCQnPdpOkBijdL0HVqg
76+vqct3tiolgVnX2zKmVGf7nFcTbFvO0XTg5FYe8WqMrRswcz2sStcot9jBtHNQ5LJLgjcPTLMd
FJlj/I+f7el7K5wYyglM1QPwQxMCqSt+oikyHFSvPmhtW+zlWgS/PujFtocFOOUQLpUcIPxz/fO/
LRZnwZS7HuP5UBWz95SOS3xXKZaHXV86vhNljqP86wO+8CIBJ7nVskWQ83runqqZg+A6VTEgk38f
OxmeJniCf4yiPt29PtTlh8CxAU7JiwTr9877lHYVacbilPNBqG5yp2c5LoRlei0p4aUZ5FxCL4yb
6SXUVptGrHGlmQ9mlMyfHCsVYaxZxU4dsigccMi+QgR7YQKJj8RDTOdLYKWeHYf9YgtsJCr1oBWe
TSZrM1C1EmaXddO14JwXJpChsLlZ/dRXRuHp4iCKZ6xT0aoHI5bRBktzc28a2ZsRUdAPvjagSnqG
7JVnD2SURZFUGF4fLNmbN7n05nsAkGs+Dy88Cx5/4K1sxDCDzru7shKC9nSnHYQDWyIv+gll6VSG
ry+5P0loJ4AOD7OiuxjAsvHTPDydMumkseI6kXoY6RkaYdQYkOdq0ApMBOtJ/a5MLpT2HlLy49wl
rbeF+i/iGKilUbz93Kl6HuiRN32anWlennVZFc6mUp3BCogHle6h0yu1CFQbyvRtHnXdDydK7f62
btPR/Qhg1qh4i6V0Kg0rSbLtnIzKG+PhOXTpXqwxzbDpmM5z5kSPO1sxVq12MMvUeeBug69/3qQr
K1HTPr8+oS98XavYkU+YeyFQ2NnimLqSTSRTtUNRq+i2NQvSrI+2zjgCFHdi0xWZbl8pBS+XCmci
jWUgpDWD7rxL6vbYl01TRW6Mkus73U3hMS2muLJU1t/8dKWAZiOjZhpXua5+9mS5ro1VjknDwbPr
8XthiXHLwjWeqgUwaJ46+7NJrveNNqvmFSrr5Q7C/QgiKRdtfCjYR07X6BAZUIYS1igmGs27opu1
T0MOYVfOIH+vv74XppKh6AMDpCJ/OqczcuD0iqgZKjIKeW+wVG5TfXBuXh/l8simIlh5kxScXC7P
faucHs9qYuCNA2hpF1aWtLblVLn3k97F7/PULn56ZMdvXx/08tFw5MZVDQ4ryk+kDKeziNNy0dWV
bhzowniB3eXpJ9dLrDcX1CsTireEJTxt9POEtLnJzLkmOupAqGP6jmRePnVX2vd261zj/l4uC2AX
SKdskhTV/PvpA5WT4zUKTdCDpybfu8Xrb9ShmbcyEdf6eS/skrjRIQChP4VdIRvm6VCJDSprtoZ1
gL2eK2QaI/DLNnmG8dONZpL3GKambFAfEaqk3drJsoiwtdv6oHqt2230dGrmz2k6eTiVjuba4ZpM
NdvHzpge2zmP53DulPYnmc9x+ujAE4n3OhYb5cau1DRBouQS+KwNZer5cFbaCPlTIeZrpc46Yadf
OB84Ojw84lgDgE2nT4k/exVJtzYOnUh/131rBI453DQRAiA9Fc/zmNzMeUemmXKlhH1haa6kfK6y
lCQrIex0YLsQiwQq1g+GV9vvFlNRngur0658AH94eGfPR6edQwBPFsY5h+tGHFm6xe2sA5IoNwA0
tx4K1x7COOv7R80R4qDi4rubraEOplk2R2IH0rC2+2s5cZcrd40t5kynqKQdqa37w9+KWC5xQ4oN
gXtwiJ3wQSuVoJvaGsh7yTdv/epX5d/6MXIArm5bp0P1dh2XEb20g6m46cYg3IJWAv2E10d54YGg
FHNnBMAisOOcezsvedMobmFREgEcl1Ya70Z9IRE7Ye28PtTlMeSsXXwK1xWXu+hHY+6We0MjrIMW
O0o4x0P/0dbyMYg7FxRQcxMUgZM2Z+FkFM0VOcflOmVsOnls3KxWYNnTyZSF2qSqzthZmnrhQoIE
lx09DV9/whcnkzwDhLf07fCqPh3FGQsSa8RoHdKlGXYxob3vEi5iW8Lor90FLr94HshZieBrVAPM
sdOh2k6ZiFRVrcMMJRPvUM6IJy8txeeEZRvmhlH+LLps+BKBtMV+HNveNQfTlx52Dehl1dAbvTgv
zNRMRtaOdWhQOryflGS8x2sx/myX1jXE7IXvnyMXsz4WKEzsi6ySujOxqoh0+4Chz+jso2VUHD9v
bQ91pJNlTlB7ifxUi7QrKV6nYtypnkjbe7vTSJxqIWRVV258L80/BTOnGDf4FRw6nX8znx0cQDv7
YMZiBmcvSnqV84dGtBuzti1fRNp34cVbrS7ebPQLVx4ZFLQRDRgKZv7p0AuRJ3JNqDlQOrvBmKoR
jPS426VdP1x5ypfe8eq7whnK9KMCOB1K0DgBpEycw1hNug+nidCU3sajJI/Mp9e/nUuaFo+FcQ0L
igoEtOdsrF6Syd7G0mE99aMSooyTv7KixaWxVMrlUWpinn1nGYrDLPN0ClHZRvm2r/vhSWSlPe2M
XE+uISXroKcHz3qlp/ACRQBCPOdRjVXci7ZO3INUO/OhHsvxfoJN9uH1Z39hFO44GDjih7pGRJ29
UTuNGzQkg3dw5DDBOalE/W207PnKBvzC21x1DAihuGXzss5oR3adOMOilC4nSplDO5rnJ2lpcqsl
tnnlidaC42ze2AbXKaNGxkj57Jx0MnNxhlF1D4Xbjx9HK4nuoNfR83QK1VfNaPj05hnEyAY6MPIR
KBnm2c5bKXWrg2m5B9uJCr/pC4R6bn8tEP2lCfzTzANKX8/lswkcRmHEnpt7h7yshk3kDkOg1U6J
Ia96Ld7qhSXxR7EGKWi1Fjv3XLWs2ImdtvAOYmrnUPZNE+B4d81m4KVR1rQFeHzMGl5Yp9930nXT
NID+HKye7JMec70wA+bZv/nl0O/A7nrlyNKHONsrJy2p6Fzm8ZFT0dpVtRx81YiuiVteeBbIVKwC
1hv7x3lpZuMnjM0GllCNNIpgSJ38JmeHvIaJXVQxfKd/TH5pG1OcnQekupnUnJJI3aNZusMSzmxa
y0ctFxW4WD8pLlFSZJ+F6LUbLWiFrqLttXuY3cXkmuIRF3N9eiI0E8YCwEBXBBTnpG+vNhNK5lts
c19TFdMVvyXD1guJe/L493yolH0RAVbdu66sYUGoTkVfJbWs8mOHkcmxZ29JCdy1e9X3BokNF+4K
c/G9JrGzu68dLBV8LY6Lp2VKLbKClLFvMp8+VETyUovBzF3TRRBpjFhJcVggz9Pzc93KfsicfNGn
NLP6et/ptW5tTJyN5N2Ep5XjqxpI8VfZqemCZ5U223eKmWrOIfWKur1JCVKIkKFInKUqffZo3S1i
mX3SMMbGV7Aozbswhi9oftd6snh+vXHhURohOKRFShMRJcTZtWg0OpjY3M8Oul72214gtihjWNNv
HMWBwPwHxmdrvXTxGik08CSZ3cNAmRHaRhmHfYlZ/eujXOyo6yjIh9DhrWXQecEnFEXTEV65B7ce
sqNNKJJfjrF5VxjTtIlkIb68Pt7F57Q6+1v0eYFvmMTzw8IzW6/mT7VDNqT1ttUxxk0603rzU62q
RkpZ0A0AdPtsA7KQhqjYW+iHLna6sHayZovuTbmzmkm5sfT2mlfD5SxyU109IeBgaxzt69f99/tb
piqD3QnjQMqTeSRlz0v8BEb4pzgylNhXB2KjX5/H9QlOTkJAN6jRq3fCSvc9h8Bm4fVNbowUil1Z
OqHlNO0vU85Js7MrNvldaymTtSXaYbKvADp/TAXPhkb8A28W9vQK4J8dihD91uQ7zzuUYhrmh2by
ih+5U+VfOkfm8dbJ9eEboUb0C4t8iid8JD08XAYvGn41fSmUG68goMo37ELxQtakC6XPgO/xMbFd
oe+4lnZLmKamg1Sznfrmq+GUMXZ1QzZbQZN3Q7qpwZS6cEitun/vRbb9O9JH5zMSVmP00xkfRF+F
JPg8ChrE29cn/s9pfPb40BXpq6EK4dJ37resKdo82FiPHPANaPyWrt4h86Rl+tnsWd+Ncf5UuWM4
497/o6tH8dXs7ObaaXH+8leYkMoRVAk6OfXj6XLrErhW2Dt4ByXL053sO62jO63HeTD3eX4FbL04
mVzqLdDB1YR+1Vufve5IGn0lOuEdvBiWoeRq5qOR/WZPpelXSrurKv0xdjlqXp/ni43CBQ6BCwQe
yuXevnjGzilVK0+zo0zr4YtU6sLHzVj/9PooF6XXOgqaCQ3qERv5ObxrtQuxXnmVHcWo5Dun1NR3
1bTkWyCua/eriz2CizsDARUAGQCnne8RnhQlNmsAL4VHmoQ9fZ3y2AkiJPn9MCZX9ofLB0PluoJb
nCA6pgtno8VJNdVx08THTo5NAIJAp7lojAetHN4cSQj8AT8bgJyHAlXST1djOU245JFhccymmiZP
25XbscA05vU3dbkeeApMFAEnQCO5NZ6OogDW1XrVckZ1URFQdyQ3dRZ7u9dHeWHa1hsThwd9bODq
M+CxTZzayWWSM225EYdN7TXf3AU5r5+JKlHD10e72MRpmnAG8kQOHsF0NE6fyYpSaZeSc1e14sW3
SpzVvFb50TXjnZKN9Q4a5jXfxRcekDMKqja2NOvZeDbkwF5hL3mfH6G5NzeR1dP6mnul4Ovqo/Hr
68/3wjvz1u4JB/GqRPxDHv/bsZg4U2yqcYNpVC3iew9z6g+ZWdabt49C81Xn/F1dXM5nEYwkUXrF
KY+LtkCTKxVlgztHfeVdvfQsa/sV30o+KzDp03eVxJlWYVxQHvXBjbboU+znOLGyb299FrxhTGhS
qxE5UPDZKIrX5HFmRcxYY8IlxhDPj8f2WhDm5ZbOKBYvBbEYdpbnX+ziqItei6o61oWx7EpUXRtv
zpcthlP9janok9/iH37Xt6V9jQZzueSN1Y+ADYkbySroOJ3GSGoNpOOkPNaaM8onvSvt7AFtjD4d
O66S1YdZb4bvdhNZ2ZuN3v8kMhi4qNA1BOFaf7W/rUbRFELLpKiPRWJLN6gbjyA6Qnbf/onRPacp
RNHCG8TA6HScIp0jZ3Hj+hiN+LVAsS8Dq8T8zCts582b4mq5wPnFyYVv63kVaGRlDW27r49Vswxb
0BH7WGd9faXiu8RJV2cHJFJY3VBXwLM5faJUZMagKEV9HLNc7u3czLeJo0Q77mLpRpeNHZYlvFTw
cTeYCJ7ajK40Hyr2vCvb8+UZimqfT52+9trBOF89M/6s4JROfWyI2tnJtrL9UibVxlC6KNRy+mhv
/hzx7uIVgkYj1T7H98vYtKamy5pj2411CPnwsSL74v/jobjTcl6vjiAXfdhKL8zCLYfmiCImDhbD
y4LKi5CU6lGzKRdV7F9/qBc+QVSC8Iq5P8BxPL+scKdYurlzmiNfihFwOhmblO721isgOboLyAI8
1fj59UEvt0/sIyh/uCNBvgDEO11CbNsRJourOVGke0GEGaYV6JSW7pU39sIKAdkCwUbERULTOd1C
gzY8WbPaHuu+Un+ndlU/lbldfRIE/G30Jn0zNRWlGBInjlIITfjmnZUlrt5Jy5Buc4Subtyultrb
Qk5uqNrXsMiL1gAjsa0AR7J7UbCe1eFd18L7jHkyUBhjI+KiHQOuIaiTWj3HxyQtSvWjPSPc9sak
v2HV1l9ef4cvLBzAZEReUNHYQM9hPTHo7bgsmTiyxdXGhu260zeGJofy1qu1pr3B2kB5qmrVqq/c
5//Il08uXSt1hgYpZ8daAZ47qCdJmsEJGqxj0ZKj4XA+WQ0mqpgfNPEt/p9teuM1EKPeJRicd78b
Z1qcnSrLTLyvnAXZmZ/X9mL/1mxRt3cktHvzrp/0VqyaHrW6eX2izhch0gCWAu9o5Vesd6fTxT5I
pAfjohXH0alEOC75baxEx8qMP9M7fitOtA4GAQcQZ72mXfis6lo9aM6SVcekFhqJr8VIBqv61tsL
o2DdzCa1Upm4Kp09kigavS+rvjuSXmgHlqV4O5baR8tr6gCmRH/lyDlf7OtwMPa4YHOxoEe3zvDf
zurGhLnpurM4po3i7HqTI6bwRm2DomoMpDsVOzFLd9N1dhzoc5tc2UXOdyuGR89GjUR1xDF+bnoz
jq2WL6Lpj8kYRcCtCB66SB23ry+Ty1H4jv84PbArsiWf7R22wP7XWOLhiEuNe98iFiv3U9nKawXy
n7bI378eHak7ARFkXqwtVfu8TLBFoVTeMMgjuA0pOrqRTe5OeIt6i9/sUm0Ld8m+mpbSao9Jh+HE
EiJfwj4WZkCPV5KrDqIFWtCR+BZNnH7IRkNddujasilwR4nFzDziNoPE0ssyf8htd9nFUWl/zx21
/JBGgAZ+2SUZSctu7H2Z8YJF5qMqHw1b2NkbayIeFtSAay+ErTV38KybYuRI/aa2mo61p3zTRzPZ
JXVmX/nCL+RK6yguuyAWAgzFZ366QI021t0ybWYg01HTNt1k9abfQnqbw0WpcH3ypgm4Spl6D7fe
eIqrY2Hw9e8yK3bFlpzrDEOWDpTPn/C2UUIaTYZ8481ozV5gJfPZ0tgFRDm77DWtK0HjluY4ei61
dqk5D0o50Lj/s47/7cf0v+JfNZcAyPaV+I9/579/1M2M8iHpz/7zPw7Nr+p93/361d8/N/++/uj/
+V9Pf/A/7lNwL1H/7s//r5Mf4u//r/HD5/755D82VZ/28+Pwq5uffomh6P8MwG+6/p//r3/4j19/
/pYPc/PrX3/9qAe2Lv62GNXsX//1Rzc///XXSuX9t7//9f/1Zw/PJT+2+1V3cUoh9J9/13//wK9n
0f/rL9P+J+gLexfMYM4rsIS//iF//fkT9Z8U0YiskM1gv8Lm/dc/qhq1IT9k/BM7cuybuD2QsfSH
Uynq4c8faf9kNQO3cpnGfwnb97/++xc7eUP/88b+UWHHXKdVL/71F78KC/R/9gTuXnSduYDBMeBk
XTGV0wWMFYvnjAY23Ivbt/mumDP2N+k09qfUErhkJ0DoImjj0bC3ttlNH/WxcJ/5jaebyK0z3R8X
O0n8PBmg+ev2og+3cIEypE24rnyxoiEt/L4vvTzAmTunPxfnsvOtZRwPk+6IFvKI3lR+GQv3G+0l
Y/CFp87WdiG++75yPdH7newTpN9OrdRBmTuN4eeI2d/1vWZEvquhWo0dbcRAeIyyfTqq3rveLrAN
0dv62bSy9nfdVJLOY6I+L8uMtqtL3fxr7eF86jtzISvfKRL1IU3z6Wvfjs5HryplukuiJMMEO0u8
0rfnOE39SJqOgJZVLnytcSme7bzVfiZVSbS7sqTlZ73nVfvqHBvSj/qlrGAcjSsrLwHz87W+y79Y
ib3c0f4iu1bRtXaXasVBNzu3DQbpdbdEtmFCVopKQfNnydr36iz7mWS5MvsUu/MtKDLab3XsHXuT
yFmgosbcV6N+72UREM80jqFlQE/x+6gyUh96l07eZWEY0Saqhqba2pXR3NdNGo9+owz6Nxyktcyv
7aJ7hJ0WKxtDqPWXrF9EHKq5WVgUlj187dywlaCIXZIFWiD/Dh07OrqNQibUZ6O2vO/FNOaqj69y
TOh5KbXnUdG0LoiT0o3CPJH97Zh0rr2nJyNV32iyMlmjWvqB/CWzdX0HcfvRFsCnfiWh2ZFSb2bC
jx228q0iK30/TrXUQ1uVBfd2bXE/IhFNy0CJMicmgyvPuLj0GqrsyqlSZTdMHlQw9CdOe4vr/MxA
lpoDulZ1WwaAemIIxmho9H3fFu12MtHM+NT37rjBEqYnAByTc7C4rNPfu7J3nqqpT24qBn5CvZO4
PsFByLttgzUWx+ksAriC48eJpLoxcJxs5p17Q2nfkh+SDcjaHfO5IFQLuxSQzbvWHdCtzrZLHpTu
RqLw2brp9wMAGmmQLIp77yy1TY6odFzMB5pI03zivW3Xz3FRXfYZ7suxb6adZe1rd62B5sqoXEJL
8iTdzEQXf6v6yfvaKLrSBmbvQhZyhYnxQeTNI/9eyHmLNaQHS7bnb2qHAeubuenuYXxqJMBqmYrS
ZMRDXWY1n61hT1L3saxzko2nTPPvfNLSr9A+2tR3xr43/CzrrPkmsb2UUDSVHcJf1Lb7rcVuYQRZ
rZh5qFm5FoeguDxNgdpq7aZH1menrKs8MMyJ0qGnP8hkmmb3SRAL8rsYpYIGHeapL7sm+gVfAfkx
X6AkPUVfsrBo1jvsIOpSC/Iua0s/p/k9+PTsk89QKnQZSKO1tcCZEjUO+j6BXJFjS0+iYJEVeKIs
sD6DAj6XGsxaVS9+vi6eAJMB4dxi1t/qvonIPgmMfJzggOCYi1mgpyxHF0poigiOqJhQdftSJSig
GTrfcZUqCqtEOOqNLVyZ7XrEkVHQFC6R6TXO43I7KzFbk50ttrGfvRyqXT33bIdGbHbFplu6ysQE
oymbYGmk0m2TJXPGbdROBZb9Y25+qS3ugwEOKJC2+9r7CUV9+MKRZyqhVFMx7rA3QVTP2dJ/8KYZ
l4isGHN7PzS9Dl4yDwIzciVz5Laa0aWx86hG9oNfZxpuUoLRp61qC/Pb5JkDKdhYBDwBlMXJpmyU
Ue47HMaNXVwsWv9kYp/a+YoyW/ZxmIYUAjTRJM8VLax8K6WQTejlRftTTWUfMHy0hVZVhm2TPppY
Z7AJtwOSnATGCyuz7Pd6PHu+FalW0C0pr5W7Fq/PoqUar6CgbZW7dKrNd0td3WdSp+wqoxuLV++m
1Z1bz0cMgzdezL041RCSl8NDHhshZImnshkPZqv+EIxNc2n00QLd0lDcGUOShhHBMInNLzCSDmu4
1Z2N0MXLysw3kO0JqikKueZOdNYXPLh+zqJ6P+UGH2mzHTX9WYuPY9/elxhL0IPcGyK5EX1208Te
Zka+vahVoMXFYUrnTdkmX7rRVcLeatu908kPA1IvEi7SaU9bdI37ewLHZmujtC4i975KDIzFWmuj
cul3hh+UnlUwAknBri38Qo13WSeBwiL3lgynz+TqJFuCMkY+yyIkuW2rLLZPR8MMsW8MhTHfQiXN
b01hKLdATx/i3Cx9C4VIQzDIXuZ7vS75UufuBio66RmVu+/iknvC+CS04Wa0vVuPQO/azeLAnL4v
o4pth3TmG37+c9TFn0VmCh/W//siT28xQL3DheNdPs6jr7r4i6jqvBvbSfUVlb+2ic1HuuU/LNx6
N+WYCC+AQMYt3+rEp0qN/Qrug+j6jWLq22SERjItd6DIt0Wl3UkaskFZEfRgmYchkawadhzk6jdx
JOzGd932S4eBRpnlv2rb27RqsR8yfa/O7icQg8m3l6QL5tLNPy2qiS6pOQg93WipYfiLW96zFxk+
zc4U5+2s3iSLzIOk0j7B06zQ8ayFTNH/SGv9qWtLNxj4GIMBT3VHKbZt3X4Y9ewL22mAQC25oU32
OML5ozKq2QNSi3O65cK9pfR53zr1HSLJZ71IPqPDdymjNe0Drj2BMPE/4CLp+WWiDb7iTvdCEsmc
eUkwWPX0OCb8nQ0f0KYeWpnyNermXTl0P1xTyYLaGbV7qWmz309fzKaoWNX2L4ZDZJ8/JGlXOWE/
WrCCrIgSrdTuM83cGEnU7lzKjVBvlJ8LQvmqkZulWKJbWBvNe7FCTzYRpiiAb5X8aGYy8SvjKVMb
XxTekPq1bs+YRYzm16Ebl3dLHod5KwO3aHFzqOZH3ZTbMktCrdI7v3J5h1llHsuq2XXk8cZjfENb
+KFa8gBjlZuuqDxmPv2+pMn9UmKPE3FsTPGDYls3/WwfnR6zFDY//HBUtK7Ge92q5iCRMtTteJOY
zrBJmgV2EqxIn5ShxFfbXg8x4UKQlZf7flB9Xcnv5y4GFbKPulY+VU7kCyffIG7axap35A4VWPgX
5pomsLvK9x6iCDQdOxQbiZv7RvEtyfWt0omPFBlfUlzXveRH1bjvzOIxnR+UoWM51++xfLm1I16/
NT5TBCrYgAl+ON3j8S6PQ/yJPJzA0bpt1PVbvK6Uun8329lm6KPoHoPIO7XPtkpRloE7R/6g/5Ka
ERSVqW3aJG99kUyNzxnT7MSiL37VDXsNF4CsGjH7X4cSafUt8uqj2cSqtotAIXwYkGHMDX47ktlj
jZzRnr0lr4idWV9+5O2cQr6wlhAuPn5iHcWIuvQ/IXFta5QuYbYMlMiVuffs8kFa4q6aOsIUC7YT
kX4BpYeRtVDX1nJlgFntM6X1uPfq50lXmjawcZ5Jfbsvk29Ozwu6iRfV+WkUPS5ZUZtwLeh7d7Mm
TghMily12tb50M37zi7zb55KiFmQ2QXJf10NJT0VvZqQKmdLGfQRedhljpWFL5ohfTBHGvHwm1Oz
ogtfmj86KyufNbOcxw2RbWDukD3tzo+wUJuCyCIO0jerihzqcSi0vWWPKhDrZHMiErrl+GYTQXJD
iF/7kOeNWy4wwy/mNh9vdDty0tAGAMlYlK79mMVl+bugzb34kdo1T53S4Xmtui0A5QRG8EktHMJI
lIny6mBHaX90AHNxPSlG8z1JNhr+nI2HCU8C+0KHcTI1P/m01MUnzrTDsmh0FoxrK0K0gBV4sLBx
etrlGkfDo5S6EIHW9/OhUJqx35RaR4TM1JeT3HP0qG44T/HQ+tLM+AXLigLpVm1sk2PR1dfC0it0
+7bOU+WzXGrlgcJkbu/y2c43pZidnxpiQNtvmoGEI1z1lu9vhxn+r+DBCeDwKhjxv6k7j+W4sW1N
v0pHz1EBb6Zw6ck0JEVqgiBl4L3H0/eXqnNvi8m6YtSs+0SdcmIJSOTG3mut3/0/OGaARvWnOcPx
NXvtf58y/Pr5v8cMqE+YM1xJo79YLOAr/zVmAK76CwLhL7yaxg9Lov8eM5h/MXQAQMPME0yUScD/
/l//mTLIf0EJYxiAW7wKPsQP/Jspw3WA+duMAYo/sBnTWyxsgLM/0OIGmdC9sjTmPRKSziXysbUj
lY6G1U2DXc2dXSmzp8bo2n57Pv8Zd/w+3rgOtt5fWOPSoE1I9K7BmzeTVbGihMT5rNnTtKb2oCc6
9g5ysZYmiqo/X+r9EBeEHuezKwMPPiOJSYy6389RhqwmiHosmn0Z4CKWdoPuT5oef/KB1OvU8uYT
EVqE5PWa8gO4db2N3wbicdiGPcGQ/d7EIc8WGzPyW1HLHo1ZH7ZdLI6+lmaS7HXNBJ9ITohvmHQ1
YkqgWuNrjAGpN9IA6u4i181KWOSgc3SprEpbXgz5vpqa0rBDVY+/V1Z6x3rre7vo5vlRGub2SzrU
4/chjoQXQ1BoV5fa0ux4Soa7gdqKM26K5nOSy/Ij7UL90oWSsQuj6U1rE/FEaDtH8DD1nLqBWBd2
oOTTV2uRhH/HGfv1XVyxCfA/4HfSda4A1m8PSZbaXMbuq9uno9H71kgRG/TTZ6HL19HuzVcBr5wX
ROL/iBFuvgo9ERHnjGa715boaahdpb+L6rFaKXrwmfr4lzrlw7XAvLHEukY73YbTt30IrZoDZo/l
nF/PoiOHtE6B4idYePTfwsSvZM22rk5yOBzPWuP3Qwc2IjIPwfa4Ocr9ayomm7guf4SCyuTIhO9x
r7STPcp3GpV2ml1rJMXV8ieTaOCePmpkijEqe6k5DvGWyr5qz4GY2JH4VY2/JMO2LSk1HAFDwsgQ
vTCVvURpHDPpfWFI7GRZSVHF6vvSBvdJOZ/StHOsYJ8snFLJadZ/BN3TvCS7MT7TnvqZtA0GpjJ4
iBuzM+q+YoaePNC466+Gkt3jwrku+nOTNO6f39xfRIwPDxc2wZWbBJvgNjyYfFmS5Vup3ZdRLK34
R183C9FP0uJHnJYzciQp3stRkvm5FZYr9EPRg5Smd3FRib4WRIKbR4G+K5uc3isQmfP1z5Ct/UH9
ASbQOBmEDDcfiuaUtGJ8DLBEd0jY3U1CnHldpCiO1E6xY47S96zSuk1qaMPOKgfjoKv0FZArJbfB
auSipHq1Sad45Fsq5pVcVNEneMYvSPLDs4CuwpwaRMMwb3g5KJfFKun1bq+1puJiyRD77EXzdqkW
zVELZfhpjRPbt5HRVA658oyTobwpFHq4cLR0xml6bTM3klwNaZcjgETZkjhY10FK7wRsNOspaPmd
+zT3VBV+/p+/zBta7t/vPu5eItFaV0eqWyan0Eca9ZjU7XMC65ykC2unDS191VWz6jGFKVaZOac7
sMPJrqT+C/Zw8ydEjn84dVChXLPloLvB4bpB6Cl+BzGV035Pg8YuZwnJjqA5bWVqwWdu6v94KY5V
+SqG4kPf7EGFGtV1u/T93qobXDvVWfJyORVfIpiknz3Zf7qWAewLRCnB3LpV0IlSZ7YaCtt9Vond
XW7mpgvxSDmNQzfueBiM5aPFdIyxSfeRJFZeLRO8hGnljF1+jZS0L3Vf7pKWyXYuf8JOlj7uxthr
cCoCLvBn8K73e35o4Mna4gG7D5tA9lqoXUxTxQjZTFuZOHCSbm6EJv6bnfIc1LHiYmIVrLViZPIl
LfpKz8ZlDblptMliE+9Cbf4sDeZjFQSD6BcqCaZ9tY1/f4dqEEY6vsLVvpw62ChFwxQhnbKtzpRv
ZcxRuklw2dxL8Kz/bW0CSQOzdiRSlAyYZVEB/n4e1vR2vREVxQ5fDNMz5rRyQ9iLf8N/VNT/jCVd
19q7rQM+D7p1iiAkUtQoNxVQNVgVs5yEgYPYMDbMAX4SoxD8P7/gH75nxiB4PwPKU9mxXd+8XHoo
6ks2D8sun6WVUjXNmikLfAfJqPFi/U8wwn8gxePft3+DYd784/8MVP5/3mvw/fzPmObhtWmj1yz7
X5s2ey2+t+/bDv7T/7QdhvQXliGotKETEAlwbS7+RjchQv11FeJfFwSwEdSF/247JPUvHT4/BfnV
yIgpLG/Cf6Gbf11BalhpRJFBLMIn/d/0He/XCq8YnhUS5G0IblwLFOz9uh+lPMsZBOXnZhIbR6ol
pq/mZRh1xY6m2vxk23//fv99NQj912Bx7WoJdr2b36pOPQnHiYY6Pxtxm/r5SV7C+1EBWVO6Q6lE
ICSqEa9/+1L+szx/b3D+4Zrs/Ngd8IjpcG49tPIkiOQ+n9LzMBuMlC1O125aVW3siUNprGI53cXW
Zz5X//BYf5H8aSYhun14rIM+WH0pZdlZXrRlPXTmBpDpSyeYOGfqn+XfcbS821d4rsSSgExDG7w+
V465m+dqAGklmaifLcZRPnarSuya6XdxsqUpJO3ve6wDGBbPfXiREvRkd2Z3rxRrDfgucMTQlTtn
kV6ZZFxtzKLvZvjdLB+nmrDjozhsuuGnom7M60jN7SI/Sx7U9l6PdiCMzNljxuyR0+Qrs31ZOkZ2
IRVt48gPfbNpI1fdJ6cy8mbl+1w+qMMlKoiSul+MFzLsl2plmqtAOysGdugnUT2bWmK3EjCbLKOf
OXWisMKXvzfW8WqS10IYuThuOcrZDDbKytgqyACi3MY23XpaXvWIsWzncF7EL+qX9E2unFQ4Ltq3
TMgPsV45gBR1eWTI5qj5D1N8mc2LZr7WICXzQA9XneT6Dbm725ZMPuUfQ/AVKyG7gFje+62yGcoC
3CEj1OY5WE5B4TLQE0cko/3AJ4bBMj+D6tuS8kWId8201fWFk7KyLWknVljT2u2xiHH8wurGKcPQ
CS2ftUAmT5Pu1MA1xpdecHR1hQ97XG7QdP35Rbip+/5eJZxsCACuHRkF4PtVUichyAQV6BlAmDGi
HqhEI8+Bi+vUlbQVqL7Zxsq+GIEqZ6F+KDv1MzuxD+8FL8OVtY8+GEHYBx7XbHSormZdPXfmazd3
kdON7eLo1WjZV4bIJ/XYP10N4cY1CxQNKqzk9x9YEwjaK1GknLPeegyiKrINvUfGPST7qYm6T672
YaOB0fEr6IviCsrKdbz0++YWjMYg9MqUPUzUvTbEKlftjEejCjbdmO+Aex/npviMwvVLVP1/Swq+
VK6KxAK6J6xDtK/XkvS3LRV0m4T11Egfmll76Yx1lOMNZ3X0WDA4ak+iYLKbSJ+wgx7XCIZZy1X0
EOfDSR/BwdveVDZ5l5YeZFHYkMn5z4vuF8/83f0xPlNR0LDicAVg6vP+/mJZw+pADq1LUR2MniG7
YyhOZ6412bXo6kB1xPWcriV/2oijVwU4yttR5Qk/ICEAboq9PaCiu3TrRHASPz80O2lbb7StAanO
7pHE1o510Hs+o8MPNuANqKxHt8Y/zgEAZwRDepIv2gngJyDad2Hfbsu1Vtn6XfsWXqKtvGu+ZtvQ
j1bYHnoyMmlIOoYtJW5w1l7+/DR+bcQfnwaiXUozfAVuD8CwgjE816l1MR/H2VG+0XrBDyp5BRrm
fU7w09iVj1lny8dsx4MgojAQ3YqUAsvuS7t5IgkYmkJ9qQ7jLvlRvvE5jAoCzid16q+k3D/d5814
qAnFkdFGZF1AZffqbCMCiTaNX+7KtbAu2EZ/MsNXntO7xQ9Ow7N0X+znbe8ZdkC4tryCkh8coo21
hukon5WNUjoMZeJybfVemblC7WaRS8zCku4ToPnpsYvcAuJCbU+drbUOJ9gAg4MZjG2sjV2wGY/S
aTrj2tUZdsXYpXYnpmqRW/erTLeV5V6ddovmt8EBpGbGg7t86bpzUTtKY6vP2V1gl766rlbJCV7P
Pb6L5aU5JKvPKu9fpfXtc2NIjH8KM86rK8/71Z7i8JCTkW5e4idxK91Lm+U+2bd3+R0w/Vr4oj61
dn4CN2igg6V2ONka4FzrED8ENJt0zvg1nzwmRmbptNOmGY9NQ/6nU0jkkjj8d1mz6mlPYp9eOaoJ
ZHfN0Yl7d05onZ2gsvsCcy5Pipx2n+y01C2+cu6Q7yVE27ripfOzr/VF2PYb80vyVf8iHYY7IO8j
B49C0ucJlmpu2lCP4gsQn6ZerGETaS7vQ12uwcSF0ic9YVxca/CgvIgdMKudfGIVpbxvk9jT2DOu
2U8YhcLfQxj0/inOCTUOoI15CQ7BIX7qt8omeoQV4mb7OnLEyRNEuyz9qHVwwoF6lh/0Te9nu2IX
r2rXOpWbyZN91RcLW/7C6Dw7lJ8UlfBWuYffv2mmF4wUaBjRuFk4B9/su5VakkwY1PMpM1dxviql
bWLZZuPrvI9hJrP/79IKRNTychC6cFvFm8w46cMpKTaitcW+oa1eVOvR7LYtpuPhQZsdUXHnAHzJ
qb9Vpg/5DH1S93O+jwIX4zzlVED0A3iVbPU7yKX1itPGT1n3+vIxnJ/N5l6aPH6dAWM220kEwuuY
vacZzjiSBwPc58byZSndtnbncVsmd4AJTeYG8SqLfLyxOwNWDQ9Y4rWzFFw4t4P4iNDXmZO7JT1U
9SpKrpss1V+cGPZS3HVq7PSG5crFo64Q4eryYg5o102/7lYMPJMz8R39G2R7Rb+k/S6BZpOeBmGl
z28ztaJeYFmB4F0HXzQUL8XCutEsO1P5iNyMWqJbYGgDJhjktsAeqWgOS7SIUlTrOPzCPNNcvQ3t
MZLsxtjn09mIjkN/aM3YH8yn2HjAXtbOE57WZ4E+t8UFPic6MyxedQUxEmre94s0yOWWQMBIPMN8
Il1nSjaBPiteHcits9TGJyfHh6sxsANtQhdE7gAA1k1xIeaJqpcx2UcMaL63DaWbkqYJsLyBfUL1
6ajo9g0EOmEIgkji2h5edY/vPxwoid4ibwkviZ7Xdi/V2AwUxTeghGudv40SVXRiY1MMg7IPiYFB
NuKqS9isrcrYNqXyWdzoLYn8qlCil6JRpbSCoX+rFBTGRI1FjO3Pkhl8acZI8ykcmbHq+1DpUeSG
wapTOFSFHD9/gaQ646TpZU43Ip6MGWfCPx/kt7Uet0NZQ/ADVReCNOumsmRvgtwqysuZMOyVSgIa
8fAd2UGkIwHWuEteBvZVVfbJufx+voiFKyxkBK8YZ1xxDiKX338tU6x0Bu4j4rmPq9YT01Z0BtgK
IOasvH/7Ca/KAKoUA/STNIab5S2EmRqFZCmdO7JQ7TLwuglMEhwnorP8qiiJ7qaS6v/5ohTnt9sq
/gWEQbPIeaoMRG8W3tTIldJUlXxOU8xPnTzZROp3C5pSWt4tkHeTdW/dGeErCUe2MlhAKGwK4p0p
HjQrtavyRasf1O4cVLChjtMEteIyV09z+1Z3rJLpEmX7sXuL9Z3a7amW02KHU7g5r4v6MC9rxBfQ
eRJSTCWltWM1d55xDIHe6SQbo16ncsnmR4dn3i9IFZZ1k9hTdTJi3vpj0R80fZ2LL2LNBq4Kd/Wy
VudDKvws6TkWooQgS9nEaRgcveqzHp5762yUT7VBJ7Q2uBHzXgh9WfmWlU/a7JXTHeziUV9zxg3G
KRM3lrZr8DUqflpGQj2w16170+BD566ABXk82ANx7LO9CBBPv5jJo7zcydGZDhtiUsBninmKwlZW
fwT9CjKNVJLHeYrrh4z2FlvpRFpFMBCHeZPwrAQO2gZq1j4GHatyBEQwlBXtQOhj/y0qBccsXiWJ
Z6p9JamRzCa70lcZ5MSWeC20nzQ76+ZqgbSpUBOqG/pn3XgY+oeIH4Xb7TTKpZ2dyXzqLV9SPFlZ
M6OIAxrn617dVp4C7vWZxe6HU5uyjPk8diTX6Svv0/sXqI6LMSQqVj1HcZjRsJNdXFVmB89IgQWk
CQ2E3uoz6fGHahpZCcG+0ATYSLnsba0QLeHVVU5Uzov+vRjQ9ywkjkJQDG2z3KX1z1a4Q4WmAnD1
4UnptiFRRcVKCg5q/dTlPhtKO70Ipp8Zh3w6EOcTy2SbaScY8bV2mqWvAdxC1a6YJ1A0NtsxA2q0
G30749ahJmAQPNl5W5f+YLnDVjb2qAmUR6q65YhoS7dO1tB7YmRfwc3QHxRfxjMKMp25JVjShj5Y
iNup/REWvqp5XeaV3wN9JfLsxK11GtLD3aIgQbiPkudy1mwtayCUYsfY40d7qozSNponQ9mGgxM3
95niQyUs4k+MvHEq/LB1IJXHo+QXrMTE76ZnMVsikCB3y+dY2YLwUi0M+2xDHoaXOePPgUy8wzLY
zbNquBI424ysAlqQbg/BSVy2U1nbgJeKMxmHKtpn6tv1H0KCyOP8CVAqH1zYgEvlygoe7w5Ra8Jl
viuXbWIcouJwDy1eSh2xL6ia1Q08e1uZf0xQh8hU6+F4GyV/AdfY5FLl471jZV+t+HVODhYzH2S+
5WqOLzCH5GktvFVHqT3Ay5fCXTi4hf4UzI9DPzhmSPDY/AoJVKkGGqWDuqwE/R65h0IdIEq5k49s
CM39PL+aIF6lSMN0FmLs3vr94Ja1E3RnUWBmVzrkwRSmjBDLDTUUKm6jryIFkclDq5Ve0L9JYKiJ
kMIsfSAd+/rIZvrBPl2LHAPNQaa5TujhYaKFTp1CDjXc+Una9/KhVlbyaOvinRqfm9eRiIQjuotq
6W1TOGS6aof1vRbcBcnoxqTUNd8V9rboIPfTOu6Iwhu1fdEcW+1JCoN1GtKOV/d1571qhAdr/Vs5
aXts6DeEn9jmVNvVRPiSmxs/RD2C4Aylcolw/VwVDdEvtW903/BXMvKAfd1XjPLaCgU4MS+k9jXs
melsC+pDXm2DeTOlbtUz1+v7Y6hgxqu/Vdl3TXmQ7WZwhWmlpWDf1Mzr5Bo0zVlAme+Xpv3Il7kq
vj7Jb0IFAX2VB74ouslZeOxFV/oO98Ckeal9ZGtWiRoFEdwhjVacB8Opu5sWWmAfx00EsHDPV1hF
J35grEoRYmju1el2ztzqsUt3jFV9/EcWb0JdU0GB34guZjWrkdwdkoy9sD3EUDcNX19bbuuxP0Qv
KYT5r+HO8su79FU41pGdS/Zwnrx+M64hmrT3PbNUfWMwdzlHX0MEOYItrutLnHB3s8pZ5sSbapd8
UW0xcOZTo7rql+KTnu8GnLyWNsSSXB0LrqYJdNA3c6KSWj5PCXM8Jw3y8yGuRHuCwU2DGNm6opI0
I6HREQuZF5S5Vpj1LvZoO7IPVZtc4jtsfh9bwdi3YvqJwPZDLcz8ECX1Lzk57KVbh21g4zwWIMec
kwi+eajJpZsWw2cBJh8qSj46SeYwcdA/6fiNvD+ZlC4OajOZxXOCAgKGdv8kRuJRFQea/OW1E5fj
mFif7JkYIt/umcwqGVrCx7o+eTCEm6vqhiAnySydc5j4iyMabi6uGUTFkBpDvy5c5t+Tgl3FupDv
EmEVsU6Xp4w9lil8tTF/SLH7xvZTddeRRZ/tDOkcJliAQ3+qa2ca7mKNPWM3Rz96/biMP6T82Wh3
YvY29EccisrkqRh+LqYPND4kDkwQY7FrwQZpSBOXIAxqTokpPMoHnzWQRGgwnGaGVOqVVFLJNm42
ULInWFO9Aw+YNwZON68uyEOUbaGByz6kjLW8Y6CxphA5Qe11Aod5ocvoaiX5s1N7g9964Z15Cr6W
P4PH9Gf1XHqaW+7AUfg5UCO/9nRveEm/5G/SS72TNvLX+STwV+04kksMhUgERrFHVAalW4TrRfLT
5TwI67nYKMZ+Gk/FylTWVf42pN/mnLCCHRJCYTiIyX03boS2sEmksuNqPWiXpN4jLsvdot7zgi+y
H9dbKd1ZDHHCDbznAg58uoKbwYENaRqVN38ezuJD/ZJWdv6CpMooUQbZgHmCyhZoE41qvMRvf67V
aXQ/Lh7YLwD21wnIx25k7iAymlm/nCPJVer1pK+TZK+qvjT5geVRVPLvVTjx8QYIzhYrh4WtfrVq
t1G9oXoojLe+vGMWby6HjsKa1ExpNcR2FSEd8CF8h7RviR1WTnvOXoTnKnfKu9ahuGZCkNn6pQu8
UXKT3JPvg8v8rMMpnP2ytLWT+jw8ST+jc/GUsxpO4b5ac0Pb+hD5Kb+B9TUbXdR55T64733D4x43
xVP1qj0NKzLNC1vQnPTCdv9TQ6PEgiO1QHdjye0rG41jtY7ujXVW2eIrngXGWt9Ujd1ID/hB+9U2
+lpA+lLtzGs33U8mgRyckt2+aIeUWzsoB82zHMHLV+lKd1s/3Os2h4kj+jgLpbbwmjCg4YVKHOUr
sxbxEuyDB3Fk3sHUR/wubxCwMONJIJHZ9aHcjnfKeljr31t2a6/05Tf5S7KbYcufMH1QH2r4Vs+8
U0XlJYubolKbtxozVMlbijW6IWH4XhmnedjMygXK/0qb9lbkJ63Dr+FCej0UkB2dxZfiS3rQX/rR
7vlKDvljXdv8YVQef+AoowtrvfRJKJU6u9WdKHXw5B+53Li2roG9O3M4lKPItO65nbf4ERjs72/D
2liZudMhJYu9MVrBORlOcOCkx/G79mM4yB0oht3wO5l2DkaZekyQhAEqOypLJxj8Kl212kru7tLs
IJq+obr8cJk6hWpHPyJc9wh3h1CeuObsir0faNvAcptkR+qwhqpL2UiSb5bbaDyljFjDtd7/VGPq
qYsCRDys43rVqgeix5X2fqQ1Sbyuc/mXvWGb1aos3W5kq7PhfaWBw2AbEHEEtQC+A4m0//y+fRyB
6OhWJLypid0G77n1FFG1JscaJl/OeW+Q2TnyhgcxOrt0AO/A6mfbpWep2etyfyxKD4ai7Ar8z8Ec
kBGvkn5yYn+YSHE7HBuEzuOnYQF4vT86GqVBadpH0ll6tgpr9kQNh2RETdee7pNzCqjvw1YDcYbK
wLqGtTMauJlGiFmgkCdcLefJzdf1tr+b9uMTZErf8sYjr0ZcEwHt5NG2nx6q1MFsRWJE/Cgf1Yc5
sc0jU/JkOOJknjAxF+hH6IT92LLbwpHjFfoW89vyCBXU0V4Riiga8gonM+yMmG7Tb1nbR9nw8u4+
a51x8Iz8ekD1iTeVbkNb1tniMfl5fdHv55d+WCvJQ6jeIZJQ2J6P87HayS/NOtzk+85btuEqXlnn
dCV43W4+qm66Yrb6hZ+7Z3t/Kl7HfXUn+yP7knIHNbBO7gyWZOC2iachhmi2c7zq0sPSHaf0kKvc
h6sep8Rh4qvW1+0wUIC/PME4SRw5kqMafDfOeBQer3vjQTxy++HXkjL8UTyCr4nPyk+BPTLbMSc2
Qjt4WRakDjYNEXuMflTOuqu7pSPZSM731Le+anPeurK//MT4QrRs4bF4w4qJKGruN30cee9Mu/7B
g75uNetlqz9H57a044fygVZI2FanrOYFHYrrqWl9t46j4KgSFDRkznb7NrBpASWlNBh2/7P0ikN9
Hz8zNtmad/3WWuvn5EfI+Txum332oH2bt/IhfcOjjG3XODIU5q/CtE0eEabJGKf2tNAI0HYaOjXN
gUCWDac22Jnt3Wi5gp+W22xYzxORO6e+O8bqIVT9GH6w7gqKW0l+bLLpsD24mbCy2pWluEK/XuIV
2d74fDDFUCtH/8rAWm/ZuN28dbSE1WKnX6zCvjILBFv35u5Y9QdZXs+9L89nWT2krRPpTsvnLvZC
f0DAI3Q4g2gHK37CqydobeMTCuA/vLMgFZCQrkaX2DDdACtmT4RlMHXLecGQ9V5QUIEOuTTZwTCp
Xt1p87/eIyBiYwUOExKshJf3/R6RlPqcjKOQnkl11Z0uNtkxm3pbiun32RQ+Y3pKHyYADHeoOWDY
SSSqsFm+v5yVVAo55mZ6Ttqgcpc5f9Pkoj8qRopssfsGBy6IZ7qkqCtx8YNxEU0F/OyCI5XAIafL
sfPjtNKtWVhhOxI5lQXr2grbb3/eym+/Bp4806DrdF282uPKN0POeurFpEvy+FwtVgm007NMdb1z
aXacZZT7zZ8v90vD8TtWdb0ellhgklcaBK6q759LWln5UrVZfDbjZdxl9byfksD00zZqcQ9evtWY
NHhzoqBbMheAlsg0fEbDhVOqWbMbGnpGPg/K5UQN1ti894z1KmNffWr8+ot6/O5OcRLFwRvOG3oc
epObJ9PmQo0hubJc5K8910NZN9jZg3CvrrRLsDK3uVeewEujS7gtfyhf2OoBReOvWeoIOfNa3Ah8
PTmqpY/jLuOaDAJEf5czcIl9IfbT1KUk0QJXZvQjxZz/l15F5ba2znmyC6VdEThavaPKqzMnQWg5
Azj56OWGxdPMAZ/qDbnhfUMR4QN9WiP1tVvnh0JmeHsSgvNIuZ94ce0xE6AQmXf8rSLY8VvpzSfk
ArWBlue6SzDJGNDKAqJQLlHLcR596dj94FgZTpw4UeI2FIGYOI+flRFXaOL2EaP7ANb55Syu3uwB
qS4ZjF8z8bJUzR5flNRVkIw7WcRBWQkTUrkSO+iC87NKqa5y8V6Vgp+JlZYbQJHjn5fm7Rurk4BK
vrSBvSZ+pKgL3q9MWuFI55UtLrIcS6A42b2qjsMqiL+RY07V+jgP5ToZJ8v583Vv58C/rovQis2J
BHWcf99fF3uP3NLbuLgMluB3EqSuakoWO9YDO5djmWGW3np/vuSHl56Peg3ioGEC4SCC6f0lBVXq
Wkmp80tSJoPXGLsZFQxNHtV8kqf+v77Y9UXCaB0snaiMm40XL3EtrjSN55rUz3FUUGAr5o9S6h/n
LP6sMr0tzvjtGSJAbaAcvB4rN5WgUisiw+1wvARLysitaKm1ZSCbP3+kX4fF+4WL3Q9zdKAhEVrs
L3rbb0ynBK+qVqr14ULYH8Ms/Cemh+gaoIC6ltefos8xaXrjtZkdNYJZRY84Kw1Ca/HYx5uy2CXR
WbDQb+0qzUuCVWlpjpb5mebJOS5eXj+5Y32nNA9V62J3IbWrSXAtdd2mbhcjYtl1kmfQKFq7UMU5
BOuJtRV4lgZE7Uo/aSdBrYkypXLUQzd+yB+kJ2NCJe/hVFLdUXvx69lTiq6/tOvIk2oHq3Z5cPrO
KYEMszuMArt4PeV3iUES37WJRzeE4JnsuKb2a8XDrD7ZdflaDFbpuBoOxar/5CHfTqH4Kq98OeKs
2B7MD2IJVRTyKM7E/iKmi2Ppwz0Yn71Y8uQMXfOMgP4ej6HPdqTrjvP+iyU2BJyZZXRdrLcZo4UR
kXyKEuGCaCGhDZzcOcc9BWcnuF1Dq7rY+jESGqZ1IXShV5fVZ/Dyx499dRlXoGjjgqYav46l35aW
GC4hdghTcckE9SmL89hp1ChwkrqovS6RZTcpf/YGvup/XtIftwS2YPiYWI8TMaOJ1636t8u2aI+b
eKiay0wiwrYzVwJcPC3SnFwKhdWfr/WB/clMkRoAPYAuQ62BZ/b+YkIn9sHYlFxsNC+1KK0JTEmA
BH5G47EUCsJAJPzOFwsIKavKTwrBf7g6zNOrjRYsQFrXW+1nyXmPIcHcXIRCtMAsFpdkp4PSa7Wr
xfFh3o91kgAChk8gc89//ugfHzNu/OgcySHA442t9/0nl9W4CgezaC5t3u4IhLna9FnsF71uT1b7
6T71YTVzNcZiWDdfWf23g2wLzwooflp7gVrRrRlkjd1mQgFo97L+pFwDshClzQDMqfnJcvrABYUC
zqfkK2aQCytFkd9/0IhPYwgVCFiez5DcGvEhgg9d9Je+E3ZFQ+7KIANJT50hIITEgRiGqImoeKNb
IRTMKhP9bhF9Y1T1SwvO/uev4UN5zu3hx6pw2gPskyF5c9gnVSZAxg3F81x3phPijRQNdevrZdXa
cgq6TzFgQF0HyrRQ/dBX00TX0ZculgG71Fz1O7MvvVyn3KuUM8a4vdfkMN6q5JNb/bBioKtih4gL
My8mlfrNnQ7k8upToVcXCxcMCHogJlZVS5jxpt+iGkbZn5/MhwP0yskmwYEFKmH8LN/sA9hftFKB
POtCELQCpRzeShb02SfvoPZhn8XUEgoNcxuAAJi4N8X1qDVK2cpZfKkhq8V2bskvijSd22jZRHVc
7nUVtlo4L4DAal3tdI37sIRMOUy9fh+IoXVEuE3gwwK9ZzK07aCn412lxcouJZEJd5hn1cyBdptE
v7ciAd7Q0kv+In8zIfIKUfBmhZGw4TaYljIUlrPpDtcept3EwztEE8M2wJ4h7dSrSUpQnq28cBOl
4wtYFnVVGWJ76pmO4vcynBbDy7BHPkMrmMlFOhp1N9918Sfl6cfOiUcGDRF9DMcTh9PNN9PGOA/2
bZZcli5PnJDsXmcQ69I1Mql0xIWRX5x0wbbv0yOb+QPin9HuROuH2IkHTKk9ZVKHLyQ3OkvDHKCR
rcZHL61+cmrLt5N4hEXQkGToNNRhOJDfvPi1XIS9ZRbxRRuFeKWMg3IvdaXghUMnk1nAcuqDEjYB
tlkA5FBPu37d1hELWu3K/8Peee3IjbRp+lYae7xs0AbJw0lbWd6pJPUJIUvvXZBXv0+UerYrWepK
1AADzAILCH3w99+KJBnxxWdes25oBNyGxee8ynI0OeLL3EXcPrX7PU657aWthRddYJhnb2/6V3cu
WxAmALIKSsCfs3YcrKy+aLTIGQeF6PL3FpviktnaKtSBrnsQ0leZJ/vN+9ckQGLBgdc3INLFmqOJ
rprpDc29mXTf5qz9kUfZxyxID8jvcQky99L06EQqbiw14fno5PssprB0vooox0+KFWhjCkzo74t4
YxUwlh9cH7tV+VQUq7DpV6Hxycmv4CF19XkuwOyAzYxXvBVq1BBjn3obxziIwueZ8rUOJyP22o1F
pdaiGeQG8ypEyaQyv7od8N+vAn+Z0rpoaPjB/TGHmwEvmsw+S4rVlN+b8noA3VOlZ8F022Ubd9oW
KbUmhdBTm9XrofqQG1/Hetsyvuudg+3v/OgnsN8sojMo9gEd9dz+IMoz72MhNmPxybIuRog2ygxr
3d463rafmIQB+GFMKraiXz8L3cqfWnWPbeYqrzeFhL99ZYsbt/kQ0L8TH+3M3nrpDdqvq+Yeh92h
ROkKX186sddTtZm8lfaZqMvAK3YOgbuDyMhxwikK7SrKZg+1x3pvVCfC8utbwKcA9SDK0HYnR1vE
ywwNRvyLMItrLQvkhKS5GcTXIbDachzSE1vzl8THURrMNlEnwec2QFlkSX6NnTzX49oe73t7N5p3
JRKEaKm1fDy9Xjvt1sloFDifXO+LX10FfMQyeIi6T1F/3lqfLfuHYf+QIy2u6jasfmTaVRRgubS1
049zj/ERs7aLQGcG88HwPkzoPNrJx3Aw1x16hvhC7WLGZAhgdQETDUAVA5iRMT0E/f0YXZXmPvQ+
9T4Qqeq72TYo79O/4Au1fbw2kCXu6or9/NEPzqcIWSzYPKNwUFqkr04nRbbdYYgQzRzxLV2PAOjs
EWkue6QpR2M5xb1jAB7BLM0v4TOgKNpN9CR1G3wwGsl5uNKsH4bzPdaqVWHc+p8kxVQD70sDyF/Q
LQg/1WW+H/jpE/3shn9rQmEaA53+6hOomJUe4xDbcpukDLiHz85fUAdGevHNKnkaACtliEveNdV9
kn63GR6neIlU8uBBjfbDRz+8i5vPpbjXQcxEn0qwO+KiRhlqhlAE0C1P7gN+jO0f/HLfV5+BTwFj
lpvMAj3Bju33CIJ54NLpRNcHz1zNTyV33jqIVr6/ps/CHK3/YP40HiQCX5AwbcBd6aUJU8FGIhPl
hG1f3Wl3TAWHr9YFIh305+N9WSBluh2JCN3KBsZBvwb0mrkpQfJxSeqb1Ps6mk+avy1DGO/8NZth
3PTpNrTWqICLfu8mZ7jy+tTGwXkMjHH8y29pSR5M91BPu6TZjYqNN6FiqiFJof5nOd10DSB0+HGt
/KhHE/O4z335WTLHBYU7Rhv3afw+Y38cb3tvD7mQAW1jPvrpOdJKhXkedp9C75DNf7nDl5md6UFe
8Ug31Ky6j7YpcUyJq+5wKyr7reVtPHkBHp5QyJ9iuGy0hxRkVHqgJpPmeZoBHLjM+21SXQuAIkX7
NVXzZLlKW0RI72x+vFZ9H4y7IXsI5EPCsLHFPlFeeM1BcKOX6YciuiqCa8vYm+E+ys/tcB8kl2l/
jqJT3avy3prPQEcW842BzqGxQWg1d+6n8SNEPmv40CN5cejLm8nbS3tXxY9NCjXw3uhvewb/wUeT
4zHLg+Nvfe8SIHvunKGugwwEGo31uWAgeUrD3Fa3/SKQuKDgqPHwPSPde5W9ll0Zd9NwPzMARF/R
zZJu5SJRs5sM/QGdw/Ew12K8sbvaRoU2xMcLI+4AI419pNNFqXuTvjDinhwEEHN1SvrrDla3dkUO
jiEPGKGsen949JLisQvU/NYst5mrg35QQLACsBbqZHJfy5AOzIAEyNByTWWIj62d6CP6AmgQunkN
WhZjBkoQUXfrOBPgPedynw5As96+91+Xn+REMA5VHYhdNBYUx1ewViGvY0Ra9mAG+ngromFTW8XG
tINhNQ/oBKKNvNW98KvsWySD9PCUjbPx6pvwAxQ/UHEfVfWtcvMXpb7TI9I4I5D2QPFmX4bVLd2A
aVd19s+4BTrYdYgIZQ3N4WaS47pI5++Qxpk5VWz0t9+F+vpHu0P9EjRyTMY/mNQZi5R2nLMIPdch
f5gz/XPozNzdExVXSaq7Fwjd+MT1t1d8nZ6qJQWqeED4Hcq/RQGOwGCGuJ5N67Mdu41XFkjNpe43
q/K929wOIU705kE0BbqkZYsGs93cNNJ8tLgMz2tvAtEn8g+h2fCfeVNDClQMa4SiV775w0U9bQ37
WZ54SwvRb+UnDstAiX6R9INJW6bU8RzE6RTXKTA49sdgFNF+kMirjkE/bIwx7rZVNswrM6RcEqB1
Ez8PbzsgFiHjxr7Ihp0d+sZ+0vV+b/b2yqnRAkoxDd0psc2dU5T+3nMVByZPAGO0XbtvjUqcTSWo
K0w8vk2F215ORr4fJ/OUm5rKXI73gDKfI0hAs4LGsXSIa6dKBqU9pw8mpIoVAk2Pk56cyO+f/Vze
WmTx1YPQSU0zDQDStDqDjtnNd7HRVOBo+Iftwfhzkd0VIqMVmyEDJlr/U93fFDKrdomLnzPel2sD
Z1LpwQ8aByBfTJ3WOlCGzYzdG0ksN4OEu5Qj+w123zur7BBaQqW5O3/D17VOpfKvT7Fqppt0sXB/
B7K4OMVV7Am0c2btXnQAmzCUmre1jv6j74XjIaooWgR5QR9eOlK1d8OwgVbrCQBao3digy59XtQG
ZXIhAEuqEQZV6nFE6Xw7mCiTtPu+zvZOZw37uuMtarN9KB0TkoJZTbsZVJ6d4h9kTNaNH3ckCfAk
tqFDEubkTFoS9xSQ8bc/DI9zpS5GXxORiuMfhvRpkWRNo93X/jSvu3C8t+b6QH6QIZo4Qv4tus9D
H2xkwDfEkO5Cp4+wdidQUgOykMjPRQ9lLj+9OwhRxRP1+HoOxJalKkrT4yMxhVX4gEpwcT1Tzwqr
3weZN17MRXAQgd9sqtQL19KW+trm/7UWbSUuHMfYJtqFLC8tpqS2jg102HY5uYL4WfjRtKunQl9L
eBHPP/j/66r8LyrhF99OWVEceUU8fMGI4Y+zH9mP4sv//uM/2m8/ihaziT/QWPnjsUGP9Evxx/cv
f6DNGX15qbny/Nf+0lzR7D/xB2P2RTkFRAn7dk7yL9EVDWkVBFQo/+mWYC3xUuxRc/8Utg4BCRo9
3VOTofv/lV3RbB3DCcb1zCoZkrCr3+EpschHwDJ5jqmmgNjEIbsCmOv4jMwyl3FeRud6Gg3ZrnWx
pM02BXzS4qwpjCH/wGSvKr8iNi0hkUaa1ZD6Y+NQknC7ETj9Fy/49ldQfqmRskhPmPbAK+Rc8NCQ
VFQf6fj3YHuByq8PvzTDiRL0Tt2Tuw9JlTcW2v1TGX/ThtZD/KN08gG4Qjs7fnsm29nSaIG5ZVBo
Wylmk5q18U+hVhYNFMHAwqf8xn5DOcj4nr34daGfZ88OHKuSYQxo+Srva5L/zo0yrJUmZBdWRcTE
BmSvAqIQdJzMq2+TIpP+DmNFBYUKQ08/gaZZdAeBJyhlAxBp9LN11SFQ18WLpM5k8lloIj5vCicr
p+2s97a81FK/Z3hcjxlSJZBwzJlCtkdlu34i+tnDITX82PXWxpAEwltbozbNoCz9Agk7W0xt8pgb
mfuRjBSziA1K/TF47GZw0AzG3WDS//ak/W+IM49lzp+lF82RxNO/is7+D5SSpdv+4pS8CkMfkXaK
2+eos+u7vjiONeq//TvW4LD4J+09k8HSQuBJA2vzJ25SKqioa/Bv6xrNsP40mcZxDTF1VFgs7u6/
1Z1UeFLTG+U6SNOQY268K9Coo/FPEuYwiELwBUCN4PTAzl1S6UPUPePY0LsPSZ/QTGmsPLuWReyi
si5lv1fTqlUiwzDdzpM5fOXcw8H29JZU2xLph6Du6utMWvk9O2/et67VbF+81N+EHt7b8geiA0WS
TUCmib2EiGEAKHQcT7oPdQJADtTHOShNjzw6r+3D20sdZ73P7wL9KEAf9POYsiw7zt3gjiSlc/dh
0ibICmMTbkM9Sk7QRZ7zm+NXjugTTguUDsTNV1Tlkdpaa6h/nwbwsXtDUGTnzFhlXepr+uk1A54e
WE/XBemjkU3e9VxrV2mTXTRRAPDUCIuD0afzFnK585B7vHHN8NNNMk3pzg3uU5fZTEpsPkvCygJ0
GQX7qK8dJBl8ff/2G1tMFNUrI4VDvQX/JSw3rSXudgpsq5nyNnpyXS367vaFdTtG4Dx9UyABGlc+
7S3jHJcbd9Pb+IwO2bwOp1Tf5HA2igZAedbmDSPIR8ceku2QhvGvj/rfEL7+X5O6ZlSOhCQ5K91g
ZpEwsSnl/12ODnpLVf1oOjKlX4J0L3Oj3/5d/xm/dP9P4EgqB/g7t/knV+JfQXyi1LAA99B45PT+
HcQM/U9l2ksLAaAIabWSOvk7hvGv6HSYtq7OgOpneO8KYc+b7MWBWr4Gb9HPAn8Z45ViJ4c+v4js
ZOUaP3JsQmzgeRrsBGO6pq1rjpsJ5735Qx2i+7ElmU+crQdhMDjPylUE+sZdd/a2TM/cb6lY2VAO
xX1d34rgevb3JFl2dubOH2FNJu53xY/E7GUVd99q+86wL4PwcQgOUbjBhh6ap+F8iaMHHCG0/tqt
zmvzosVOGOeC5HZoL1L+eaEFF3N800oUzsCYBhdK5daMr9GAhlEyr+fu2lVKX7A2069ucRYAHvSf
nPimRPmoKVbgEhsEjloMFApoDtlVDqxxOAhjNwQXEDRF8YgCDp4qJpqOyZnZHKLxizmgLFMC1gza
ddLf59NDZD3O+kFLPxrzX0N6cKOroD3Lu4OYLsJxj7ymGHeCSEIF6V8KI1jN2RNC9/TVO7kq0xs5
7UW8s52byL80RjyyLtrqTEbn1ng1DbcA5tuAZgUs4c9qRASNCVqTldyCLwisMxeixvwJRvEZYGz1
p9zN9sdI3vXpYzUixpRc5IAnnevGfqjbhyC7SqIzqDcJwj8YyDCrrFfpvOmS/STOG+0MZRUTqLyx
M6t9Hd08H5Z3xZHfJzj/E1MXBRX691BwT5fy2GyP8/lPviI8pOufVdi5Cmn+cHL/FqT0/1TFElUT
Z5pbUumT/n3cPeNPLk7OO5eBTlvM5nL9T0FKxPOpiWirUnERSGiVvaM0eqbg/3PaVawhSwEVrXDR
4LiXUtOBVUY6CkAzaFTUw2ml6bFYh33S9J+k3VUZXOWkSrtdWWdzc6vrmKzeB56XJGeYkPnTbWPI
ykpXkQVAPN+MVpoPZ0lO3FxlMNYgdASNfpeWfvkUhTGAwSbPkgneTho72zISgbizIycIdlqZaxFj
rQKLShttZq2U7a5NAaQwcknE2Gzr2uzvnXnQ8fsyNf0WiFH7zdc7DcaH5id4v0gDzxes4jDMKmOU
/fywhgMV2L3zyeitDthL4qNSro82I5BUcsydMYDAmMYxXOYRYRlrVfQFEFERu1G7S2InvddCG4kZ
PRmqbKebgyEOupHMmb0T7cSryjS/xh8GM82QKd+LbfSbZO04m/z1bUgDSJ6YZCtMxHHBU2vFYPLO
3GSFlH3SrKaxgWQ9zJV/kadGE5/qcam/73gvUIyy15Dl5Q+sp+P1ArT82XIdMT/BJMNmmh0ymkhE
aI9fdTM3m9XcxXV0URbllH2b/dZ4HKqx/TSNLVtgilt5Cj6tCvOjX4SWoOpr+YJKlAbq4he1oTYn
YVigW4dev2Cip5XmBpFBzYTzYY0zQ7Uxgnmd+S2sQrxVYa/kbnjqZ5jHWB7EkW1UY8H2ghcCPsjR
PH4zQhT9rGUBXM+IUTC9yDgozZu0SCE1pVE36js70ALUAsDRphcyFNYP3cjqDbYOFOlpWpnzFysc
Wv+JLe8x9KLYjDAcSL2+mr8bnRW493ZnjdHDGMxT8M0ZZAscXcdC0TklTHmcl6tn4aCji6x4KVh2
PjdLXpTReuJFU9w5TFNjGCJ/zQBy8q2ILOCJb2/f41pDLeSwCNKXCnaJ38Zi+zqFFbA7AiTL6HLg
/q0NXmZc2YjDgpKjI8Nw2snheL+96vLQsCpHBvos+A+FLl10CXJvBHcjIswDPcU7iFL6spYoA3iI
fnOi6f7qCRltUVhyXJg2oQ2p/v2LVxnSacrMNKOGC0QmK5rgoJDOuqkYvHNQd4550fWjZLL39iMe
z5R4sQIMPSMlsPzoEtEeO162CwbPyttQYP8T4nktjTa9zYME86rCD9onY0LlvMtF9eXtZV+9WZYF
zaZqW9PCnGBxGGczH6fStB2W1ee5Ji0b5VXveVW/io3S/vb2aupIvTz6yoPWYWwCyl0Hr7z0MXa7
1MTT3U1CFHbS/qxpKncf9Ja114LMv21dUweaaM2QSeUp43I6cK8WBz6LYg2w7Gey5eINB0Fam3Ft
sX/aQFZFuE59TEnv2wbPry8ZWL/WR4iD3733nBkgUJSGlJTMNbWMrl5aIVhIitt2AmnAMm3EdOvi
SVKQxVnQdfWiz8ybWmpC4a5SFOghQvVzOd+NZSvLfcAHzu/KucBiS4zGFEUrwMT1dF91OiK3ZiA0
cTcHQzz/tOK6csYzvRWpauiPrk5KHg/a8CPU6zmEHDgOHrpNk5ekV/YYmzYmEbpR3xV+LuQ6NMMS
xu6YWaF7kepMBRi5GaOH8MRIjw1JpNLOtxLdj2bahXNsor3VG0UM6xnjLzEcfDvMbXQQE9fPPkRz
hr9rJMPZkJvKjeAwJdYsZ6RYzDjbhINTIGeXVqHAzs7tI807VFk2ArIPdSu6bkANJ2jVlbl9xt8R
+vMu0mQZDOuUlZOvWRF1waWpjCjBOhk+oaPVheaV15GbeEl+YOe6aBNU0pH+ppsHwN2AJDQNJnjv
moGzzWozl9YtHLx6sn8WlijG5qyu8kyLN6UFrdbcFppdR+66t4LJBh43DWgKhHGueT98LfcBjjRj
isuoYDaGM1YZudVXDSquuYb2AYYrtmQbdVvfGLX2B5mN24H5mqPkh+9nWXGuWQE5CbaBSW1iplVU
Aj5VOEdAHA1djtvU7hKUKu2x7cu1mXhFBpxxNkYam0Y5npu9yP2zMRxzGkph1aEWWQyado1HWcjt
g5d61CL5HE/FLblL9TNPKs+/DxtthPnYV46RfsIcD1lnHMn0AVJ/Kif9iqwwNsGB+b51McipLXdW
b0742aYids69DsQ4dPzCCeUHnFjlWei7QbqrSnvidxlpBoWqyhPEoyK3aB5jPUc6pOyQu8WcVwt7
MX/1Ci2QZJh8MmRsMq+00/1otFbRXba1GRliXxXYDuPHOeLYMK28kCnQrHWgxcERzRej8AZrL9s8
zQ5jxb0ioQt3ce+F516oOW69dRPfTh5d18r7J7xt56lf102iRwdptVrE1vWMXO5S08oqQBi6znx0
1TmjVX80u97Wz8shHES+GsBmzTjEyswp4d7bhelaq37ssCcKbS0fge5NVMaWHCptrTxfUeORWqqb
t56YeLOYoNWz/dVsQgMRF1EjrWsHRkeDJmxS89xMHRJSxF5l8pc0Eyj0Dk6M/XVlYgh9OU+eMV2J
vMe8FZdHbajXqTnW7hnQqkFeTqVrRHuM043wynC8MH5yszhM+6shySuvhfsfld20ZnPY8lDFehd4
X7OG8fcH7NpSWFZzk2Ry4jIeO2SxPBn40Yd2sOP4DChyNfbnOa1DcRiQN7bCHU4hXWPeNFOm4b2o
551b3pXYuuIIn7UWkQKbQ8POPk/jaHYfey33UNSYNUN/yt1e7y9cPUd+SWusLrjSgqi7t+Vo29+m
znGzUxficbimgqK1S7ClfkHEjjxxkZ4FhROlmgdSsUZIe41rb3to8xLVWrdmBCvd9+lqq/VMiz4J
OjVqPgLA/vgCTuCcGf0w+bs0GKOzIirbs9KFZ+RZBOl5RjbzPXfh83oqJVcIEjYcqjjH62mBGIZu
9HwEGFDpYzfKnYyGeW13GDB5vWcgXBR4G01Y5YkcbjkMUo/KZFmprxI8TeZWx0v3JXlFZs4UaH3U
RucpoUKuJ0mLRdej+qMuELDLoAjDnWwQZQ+TfMx3SZ1A4xJlYZzo9r7KXUkqlWCt4eHjoEgfx7/G
CC0txrc4+BnhaH6e9IZ5cNz41HzueDuRX2EOoTuwdxxagooFd7xKoPUAHmTW/Ey5cKvVWGl6C2iC
vBKMldcUOx/BwfREUrcsdWjh0ZcXSmzStanDFt9YBFgmlngi/qw5ZQOSJkWR7htTT+SOGn1kkBWn
8NUBBM7Up8HUHbwg0adPb++0148OXttiHquIk84vHd4XGa10RB14VqQSnwhLcGtfyRDSB2pXdMav
aupDZGIYxIHQfXvh43RPSVAqrBaAMfQ21KBGffkXC0NFmkyzBlhiDTEYviCSU7f3zN64L4iO0b5E
J22FZeigiO2QIM7eXv44t1UnjOEidYqi6XsMKxa5rWaGored2N1NNIfPMsusz0NzjK6DgkTpxJf+
zVo0dmj0qj4OXeDFl87MbrYSytQdObZ/CcA5W0nHSW8rkcjtex+L06u2E3tZQRQXbzXr9WGcnFqD
4Bi6SIlKWophqQHX1WF6nBjQHpclz1GKC1ZZYgB2ote1qLwmmLxwYMNw3yaNd0iaFFdcG1kcs8J3
C9tqXazKRLNOhITfrIp2rsK/YOAChGDx5UKvJfm1bA1madbdlaY5HoSY+o0pdfOBoTDtY21wmhPf
cAkpAEag4IVUDtCVfNNekgm9wiUNMX2Awe6c6vs8wcSFen2CtYg9r9j5eqihE2nMGJJvs6zKkRif
dBepZ71JwlOUpldbitYI4y9FTKEMJYYcn56wH4KwEmRVGJZr47rqsyZ7Gnpk+SHHxd17X/lzoFJu
j8Dq+dKL6zZpIqMz+xYTZq8Zml3M8BDDd2Nc21Oabzw3b7/3Ivb+Hp3/q53TcWxifwHkpAAlKnEX
UZstlrWHupRRHbT7MZUAay1zvNeLdmS22PcadF8DSaq3j89xTH5eERtNNZSj2CYYLna0nhqa1ZP+
7cPR2JpNHt4UONPvC7OrPrKpP5l2UtznXSgvQ9K5u7cXX0ZEPiNNL44TLTmC05IlKysbW00RdPup
pOjEQ5N2UVy2j5kNP28sWmM3ahVibEkqT3zfhfaRem5gW8opCb8jVYCr7fYiGGNygffLIIf90Ifz
PvZQjPJl7n9r5kEephih3nns0rVvVPE2G/rxTKRC7FPEWDdujA6N2Q/Dpg9MRpdvv5NX+5xtBEWQ
T2nRihPOYp+XleBy6Jppr9VyWPtOX+21dv4y5MAV317p1dtnJQax6E3TvLdfUdGcuM77sp2nfRaD
0ZaFqZ/PEcyKNHG0z50WtZcIa4iV5obdKemC3z2kYvbTmmdxcLzHb7+0w6KxZ3/a01Ujx3OGTtl3
h1983u33t59yiamB3K8IlzrjRiA/zJ0XX9rW8HnEgNrY8wbaLTbS6Nx1DWqe2M4f6ky069KES2B6
dXgtfQzOuhbLWk9v9IdqnsRuzuqPdo71T0ihhtSmkV/laRr9AKhzKuocfxGli81olEeGx8bhpxF9
/Fq6PK9ZyEtgMDuWcZ5p0p7/wh9PIwCEQXrjVm57nw+6KJ21P436uzYEoR4UN3x1k91A85QwdLx8
ij/jkLnOvBtxrT8UWlXcOfXwJTWiYU8HIVu30eifF1rc7d7+RscX3N8LuyS7jHZdRVc8XtjJW5kK
GUEUto3ie6alY76J3EbHO8JyK/gsthieYsZFH95e9zjcqnVVQcW8yvfhyjKnOl7XMNMydJtJ3/Wx
Z+5pupubopQm7gVwYfx2zA7/hfX4xhxsiiu6fsfroakuafbQSncCNCvd2RuvtIQpTjMnXyND6ifC
6+8eT3HNmPYz+iJNOl5Os6om671a3wm79G8K2LrOuot6B+J4WdF2U35N739A4MM0NYnqCu5+vGLZ
WX5sKMb3aGMCpvu1uZ9oG26tAEeZXNrlCR03tSP/6aD++oB8N9jHwKGgfy7iSGYDIpSVyQu1FaEx
gqIy8r9sBjGdkoz73VLKBpjFSIW8pdA3KlGkz2Yw7+agwBR+mjQHyxAMn9NABtq7LoFfz0V0hCpI
+BL6MyLoxe3UGWM42V5s7JIRbeLWibxLUTeQ1ejW3b/9yV4/FxegOnrktVyE7mJP5iOmYmPi6Dtz
8N2tHyEZqTtB/SFt61Owy9fHHCEQ/BYo9HVKsGWu0flOXiWG0HcpOOitY/eIK4YJRkBw43e6E+HN
OUIHf//zUVGrL8cn+uV09+JV9iIa9cHrdFQZY9dfdYFdPkp7tLIDeVF+6mJbRnA2IwpA4FjUUIiA
tDhypt+nQzTESKy6Wl/fGKVbTyvQyR6EKdm0lvIpMgPYZDbEk0fwVhIhqbcf+DdvmThOR5PntRnG
Lz4oHAnwnwM8eXPWWsZzOfYmFQyImkYAwgau2Npzkr2rMFIbVqhKj2BjcXeBvDs++O6Mu6wzsmgt
MC9QLYBDyG2HbqhrbGtrcjZ5PzXvPv30MTj4NKi4NYGVHS/Ky+3RLELgIE7Ep0HPxp0xFfbayb32
F5bjX/Py371TlSgpwSU16ltUYFoby97SSqQULJJxs8j6A3UTOWKWzvtBg6JhwQjbvP0hf3MyEVjB
Ccb3gJa/ks6JwQ8kztxa3E5TtOlEma/7ek7PYFU727eXUm/qOI7yyXQGCg4YUtZb7JnYopGriQlh
wjw311GsWdejG4+XgdSi+8zM0xPr/ebR2KHkfQqOhpfB4n3mohwwYGE9swytjTF38taOcjyIZHf2
9pOp1GH5ZBx/pT8EIg324vEeYXY0pmk/zbsKsson1PRRUdSzIjlxs79ehs4DXTtkS8HgY+V9vIyP
oodsCrhYrR6hO8wt74GkKk3r49uP8zq+0FcBUUOSRBOJu+F4Hc/XpNYmtrHTM/hO0B79HdYw9Xc9
yit8wAfoQY4YdgkyGCeupNdbREF1QA+bDJ1pIi0KRc/u4jycpbGjLjG2gz1qu6K2fk5VJK+iTJzq
Ff5uOVqTTCiRoECfdhFQCgoHI2QktBvxTNpwyqtsi9CHgfxm2B/qeHLbzduvdrmiaq8rlUC6OrTo
yAiPX22AUGDJE3bMx3zI6L7xozfdcylA8jGHPmX2tDwBrMa9TmcM1Au4qGfK7YtrqTDyATMFH5Ew
bdAPNUnhXsPjJ1vlGSTYd6Zlz4uR6mLiDE2JHXr8aA61ahl1LFb1JiYBlQ+XG8YDKLsQPbGqFCcO
3XFTQbWWeTgCM4hzijvw4sfrebHOfHewu600OueAf+t01/tZ4GymHllE1muvgrkJDmYrHJxPm/qd
4UWtb5CksX/w/Hm1V9uU3GlMNEjDYSbXNFST3cSAFyWYZj6xa159RzAYNkeC7QggA1zG8aNKfwgA
QFjVdmzF9HlIsiq6req+Tc4BM6e3b2/R3y2G0Ag3Hi0wjuLi9FtA1iwjtsmTqiK5CLwUWGrJiLTz
2+r9z0W/UfUiHDant/yE0gp6uxZ2tZ2NqG5gWocD+MqgxBqtHOvir3c/mFIXJGUCTYP96CK4pL0I
QIJx9kJm6jvKJO8prf0Ec+DCfnh7qeVVTleF6wD0DPuCanuJBkzcts/qwO22edB156IVB2oLeyvI
b1b9hAx6Vc2nCPTPFOiXtxCL0rkk8aXFxnZZxpbYs5hQZyW2fJVf3GoO22QViQY1r5EBb5AaxoVr
9sEOCByOGPTqpm0sbTSooYbmd1lhM+3Lymg+ERd+8y4QuFUqah4ENALDcvOmXWG4DPMReCt2hZz9
bF3bEI9CADpnIkf8tIEBe0ql7tWy/HUoYZEfW6puU0Dvl723LrFDC6jIiJqQMwH2U9ohjWOtAW3N
B71r6DoY3YkL+tXRUWsqnCFfglJgKVQchFKTUVqOW3vK0p+xhUdUS8JwKCu9fe9mVkuBbPf56vR0
limHlfRl5EzxuB1tR1tlOcKVyZDVh2Jy0xN5qUorjvYVS1Hcc0ihwROE1FO/uEXiea4hh4hx29qa
jcpjU611PRjfe2TUKgwL0RmgRnylkxlncxTXjjtug9YK9tJM652M3WxHHUBJCkLtounMeffOc6oW
VTMPzigQJYUcfvloltP1Vl2F+G7WprXxHVwnamA7d1EVBxgjjWKX9TjrvL3ob3aJakmrxisxj8zj
eNE4SKVhJD2LCujYOoz2a+LQtDXMvH7/8zHOISZwCJjyLhMcuNRd0Xs0dUcTK3Pk/5BhSSz0gmUV
d4+lrct9QIH69f0PqACRIM9Uo+3VDDLSI3T2Ad7HDh7sOMpf9qBYaLPZ091/ZSXwkbpS4+IZj1+l
nRc0uB38iexYx79EaIQWv/U3OZP0E2FsmRQTUkF5/rPUIp64QaQFcDfGreelFWyLFO3JoYKyIFKr
AxgWRLfaECZrrSnHE5nOAkZHqqPWVqJjyppEHY/jx8RaKHarfh7xcUC9WScvPvhhGN1mrpTAi/N0
KLEma537Ugh/XgmU6271IZA3etugHWlqT2bWhmdDPOEzFVSMwqlpESd9+2P8Jk4ohjLEGcXd40Y/
/pUBVaRv027cGl330yiy6XFA9fFEmFC3xSIY0cOlDALEgfbyUj9gRkWR/g1fvB3c9LwiCu+8JrAu
vSGytoacjBM9h1dZJq+eAQk0RFUkIPp2/FBgq5CXywbWq21z13aMtq3ejneMAIyNUtlD8ksiKTWC
/M8qWezffqe/ucVYnjKWjIzew1JzvUftoscuY9zWQmZXRm0M+r4Vnrxyy2b2EB7J+pvO6Rz7hOri
b18zFeazoiSdnkXMn41slIPOjsssLKsobb2LtnPNjcizZjOk3qmpwG+2OMRk1PbVdQ1rS18cL2ja
ZjwLY9hWdZ3BHW9F8oOWp/MILQJXhyFr7B2SgOL7kIzDpmriEAaRbtc/yslIEb+JKqTFhiDrtoMu
4xJHblFidia9L29/kNfBWykNK5oJwA7atOrFvbgM23LIaUoPw9YcKEyrOcWThoqxRPODPktwIhd/
/RlUPsEQkY4QFqPu4jNw2CxRgXPbWqmOcyjJ2WeIGgSZoIt4Ws14dzwlqWBY6arElZHFotBAS3VG
HsYbtkzyTAiQtOTkj6ybZ4wz+ULl+5fDmIw6nx60BeZhcf12NlN1TAX6bYso/35mwvZRD8FbB2aY
JOu3P9zr6OQh6sEf0EhstaXKLCC66f9wdl67cSvZGn4iAszhlh0ULWer5RvC3oGZRRZzPf35qAEO
3FSjCe0BxjfCzOoqVli11h98aOjzIUn69h9zQBavyL3x+XqUt0k4qcufYVYz2NqjHN1UzYcBPNS+
9brkZEg9w82KHPnfxkLq9oNhCThrtBX6ZxCi1r4CgwvFr7VudBtx9yZtoy0JyTfLljzH4t3DXFMW
pzR6vmwLnnmWIEs4QrJLoLnyKhAJkpUzD87D9Sl4s2Yp7+MIx3uV8jRKL6sTM25iFeW5dI4ixS0N
bJl9wHQY26kZXepwzvFLfHdAQ4f0y4susDzq4edjS8a87xKE3o9+61SPiz/DD8uH2+MHifMh6T1t
2rjo3twJvMPprPEP1TikylbLlgdc0VUznk5TpIuPZhq7X3Qrt/6NbdgoYQk+lOKcThvlHn1Tvbxt
U23rUfUmG1mi+3A0aEgtjdzVMiPVC6wiH8xjXCXNS0Uz80mnRnDS207Mu3zK4n3b6y5kDbPZWOJv
lxJzubh6g29YtDdWORey572NZzhO9T0CXCbrHJFHy+nv4nK2g43F9Ob+Y5x4JyGjQfmDtthq3daW
Vzi2qs3jMGnVPgWE/IUZ/bec4xSGZo8U4Gi8f6/QOeC8RfqbOxfQ5vl6QiJO48XA3DrOmH/IZ60d
903RerDflImp/PXVe2ExAQdFteW1g/qmAD9ZgebYY2cdecSme9ucpwfV4LspDKv+atWjPOoxNmHD
QvordFP8cz38m2ORhQImFSoWvQ2SttXmiTMVqb4uEDx28/I+6r3oTgVZt/EZVzAvppEUgsXKZ6Rf
BLBtdSgAjrVLWQ32UZv06LmZqvEOleLo1JYF2lddH2k4giVtkRwK5Uz1TiDr8JPqs2dv/JIL43Xg
g2L8xUHIm2H1Q5Dyd9qaHtlxymPnRwPq7G4o2mbjyfz2DFwAR5wOUFgWf5DVrLpy8ruKd9mxkOm/
tgnJKMSNdsKKrSgfIx+E/Lu/Incoz0XqkWSr621i5W488DZByVEf/0ogvu8dzd/q3yw/+iz15sOR
EgQU0biJ6eOe74tW48ZQXWsf7RnfVoGhQcgDrL0NzC6/uT6eN/NHoQFmLmMB6kg+uBwLf2RZXSV5
2MFXPKYjmG0sj4EIuZVffTJa8TnK8mF/Pd6boRGPRYmGLTZtvLLW8Twz7TzV0XeYkui7Dj5uD/wf
aVdbSiva+FhvzjSCeQ7wwtfqKjDs88FpXmmLNssw8TSr+asKuvZ7WSjgyZZK7nmc0ZAXSm2kPxeC
LiVk5BjI71ATWx2kZa9JGA2MEJBn/VgjuvHgCs+54XhF7jjA/KRzoMZen9ZVUMp9PNGWfU81lIRx
jQ0RZlml0jfSU2EmrRmWtac+UyQzWT2TJZHK93KF43cqNqUCVwvoNTIII8pIdAfe0rEtlXX2pLzk
lBR69GvIwTb4Y47G7WAmP5s56uTG/K5W0P8CcsZxkC2lsnWCxfllRiKzENpFpsrcmRF42vu8dXBo
GfI2SzfeZ6v7fwlHjo4IFJ7DKJ2sC1eNb9Uo1hXpiUpL3j62dIwxHPVi6EZlqdr5CW13s0VDNUrR
g9DyuT5e/7QXxktDnjQIUjU311po0kLcXqhIpie8FM19bdbjzuwc/+/ZmMXX66EufEsObJbQAqxw
eHKc7xdjntsit8sMIn01TXtU9Y0aqX2FHKoBEjvfjUE1NxsnwoWlS7OV4uDCmF6qrOdB3Z5naNXa
6clpBgMRZJkE+yg2vH+DMnMeZFwUN5Gh6nljGS17/48z9n/flfclFwf/IZE+D+vF8GE0zu5nCL+L
4LmO0cpnumh5vIFNvTg+snNGuCA41kjn2Y1MN5ZT8MwdFpm7ovCSYIe5hhftoUS1xedWWKAWNVl1
xen935N9yYOPw2hB5Z6P0U7MptTnInhGfhL7hhrvXXSBuocRRO6+M7R54xS6NKcL75+bmNOITXMe
j0O/KTLV+c/OEBnjneHkuLd4dTFuIEVWcF8e6EuTYxHHW6pglOpWF6Rjd3R1AcM9VxTm7zKhJbtK
aePd7M3azprS/JtZ6k16E6NgIotR+xu4gPRp/HZuewuQWH4TkGCbo+itLabVpfPCpBIK2N7im+ur
OWhK1fdT3/rPsYue8X1T2Fl8a3rd2H/jNnU13Kvt/stihtPc2IZI47v3f3OAXxbqYBTSbGv1zb1h
gBSijOjZa0r/pkq4b+agjo7zhOJ6Qw66sY8uLW/euyQRnBwL5PT8m8vSSKB2E4/+i/1bx11GzOHo
jvm4T2ulpTil+uX4MMGEST9fH+ql5fY/+bLl5gE4cB4avivPGaPUnlH1axZd0KYfsNX0tuwYL8bh
jsMxB1o3b/dVHMsT+E2ZwbOl0uk2r6VX7Gz84bZ80i6d9GSy6O2CE+RdtIojEkMZwtGC567FL70U
VfkA5qY9Dr1Iv1+fusuhaBrAsSHxW/u/AZtBvmQJZWl5fjuU+u88kuP3uuUu/Q+ReLqDJjMhIa6P
d7MvXV7GafRcpgmm7RXy+LIe9EfWcLRxVV8aFEJWGIQtnwothfPv1OTOoEqXrWekkM6RJSuxjElr
XAbiOnhnF+31CCILAb4DZAB4xPJj/kickY5sKSnF2rObxHW6T/VRpdhdD6ra5XYh7gLl6Oo+sJTY
+HTLhlpfXNSoASfpvENok5wHtooyqp0OE6xUevIX+6P+irT6b7AgSDBliL2lkYvJwpTWzWMHRGIj
Hbmw36GeAYdbWnnAnlf7HYrQXHfxEJ+6Mqi+agCl5t08BFgYO0Px022C9KsM8s7YOGYupCa8m1+B
nzxhwaOcj5q2XTXHfp6cCs/HiYZ7euePLZoFrpbbX8gatsgsFwOyZJcjHM7Qet12kdcMtZOR18ZK
/GhUEn2a2virUfZYmXC2b4mgvz1kHPqxTOvCDF7cyM4H2KDRIMWg+88zmgJfICpzX5GEWb+ub8c3
nw8IDV9uqfwjMUuB9jyMlellpTlJfWpdWXwNKsOn5D95aKt4s9U96MKCFd2WzhbebCvu8vc/tgsk
CZ5bsSlORexwKUSe89kfR3FTagAHEJnGl2Oco/fehctgAfDS1OE4APB5HhTu+BAktlWfBr7mXqUK
M22JJ+zoJuaXoO7Fe8864lFFo5JG3Xc5w8/jGaPeUjWI65OLSd9wS3HJ0sOuc2vtYxqlafHerbiE
wyyAA4iaLGLG5+EQgRKmN+bNyRHYh9CtE2hCzNUtJWF5I2rb3dlB521cum8/JNufOgvnM+QOaqLn
QedJ1KXtTOLkO2l2N5nBQx6lbRK6I3YZZZNpYZaMcqPK8+ZkB/xFnYIrdQFn0Rc6DzpGAjsX0xMn
A0FSb584RvelmCET75tu8xV0MRh8Zj4liDPAA+fB8tqZh7It6lNDvvOjF6L+DFPH26lO07cK3G92
/TKwP2Itf/9jW1BrlAAGqvpUzK4zHTrcAV5FLvJ3UjmgmxJoqZSRqDGB61ekqepMOtNYn7y69j9T
yK+OdAFzBJFj8z6b/H4jRb+0TAwQrXDEeQwg33Q+sInbQMZWVJ06JCLxYCrRoPAonIV1wavOE632
GZrn4frh9ib3ZpB/Bl0tE1RBqqCxMnEqpVCPrAycqL10wrsDW4jqB0L48e/F3CJEaCXaOFgvrZrX
NgW34oJzMc8HbCEDN3kjsXurarHcKvxhPw2ah9+AbU3P1wd6adlAS4AGxCuLYu9qoJFf0OLLOnFy
tKb5nE/a7O0bgVH5/nqcixMKrM7FPwA5vPVmNzXL01TbVyc1Z2IXlEEXInLzD6i23xP6EfOuF06C
dVJdbXGr3mQ5y6f8/8h0Jc6ns1GDGUe9rE6S9fqj9pGdcVUJraWP69uiH4Jvyqon8EoozkTYF/Ta
t+tDX6bwLM1afgBYEN5RrF5gtuc/wO7HoK5TS5zs0Xkwzdp+MiWaJWbRI7oymVuQyQv7BQgdwC/O
VBBt6zJTHXBos/erE74bHdWIqVRh70sz5PDIv+F2sZgDoRfy7kHCXeMFQGyaPuuyYe7XXRX0fnUa
x857SHUR3RiJXt1HkzQTBAddRLOuR7ywchdWIBoV5sJDX7cnwO9LzBGC6lTVXX6YEmk2t7Jriy3u
5YXteBZndf4IZ6ymysiq04xS/QAGs5dwg4HJLP6RW5Y5FxYrj22+26KCwbt79fDoy5SEIBXlqbVq
PEmGPuiRaEbsMRIT3mN5ppVD2JLzmaHMZet/yWjOBDfXZ/bCguVH0Jsg++B2XiNhZd8YKcVfvmUV
zZSWoLLEKOrckpCoG9UV1cv1eBdnmOzKg2LiwvtYVvQfV1dvaE07DlZ1qnOzOWgdp1zY0nu/VSqo
tiQALw7Oo7AEIsmnQrkKZjpNFzlRLDiI0n43J0J90YdGv5NtYjzlcxG/D/S5XJf0X9Cso0XBDlkj
mA0vnvJRMTiRD/Jx6qEdh3U/JtVeS6dgyzfm0ua3Xxt2PluR1835VLq16ckCj4sTu2MKs6z0kSry
9M+G3/efuNTVIQLO8O/7vx+i3bToIC1QvFllj7GrV7mbzOwQ2/A/BLWhhxbMwZ+VV45310Nd+noL
6hwNHNRhOWjOx2cIK2vGOSlPXZdV02NpZal2L6Ye8Shy5Cn6qfeaDdjmetSLswqcD14GxUj+ex7V
EZJydROVp6zW9W/wXXzrptOn/LfRmP63Jso/CD3xtrieF65Mej8w9ShCUFtZl3u9zlaYYrTlSY/a
9HuQzU3Y9bDA9/6IYNgO5acAeckZiM9topV5slGCvTjoBVBE6xGTqjWAkV6PiAxNL09FgbBHFGEi
OAQo5IRaJ41DnygD9Nxg1Rull0tfGMgPk8xBwNmzHPt/HAZgRbqkThIOg1GWd5Hlqx13JMLRjYnE
Egj6/zBMQO6cBTSAaF2uzoOgqK0qqePqBAmheNFyo9mjGZd/Ujr8CacDmYYSWVxvIAgufVvWMKxB
XpOAwVc5nq/pkdX7bnGazAhrqbnS9qRB8bOht+hbjb126C27+yvvkvzr+9fyAgNhRQEsBbt3Pr+V
kthgtXZxaobO+9BWRodwldOUYV3X8x6hD5TonFq+D5K5nIKcLhAkl6hYQ6/uNTmgyKilMeMl2buF
jzt+GTGt2lfgcoZ92tbuGOZVz7WWBJHzJZGD9/v6uC+kC6xhEgaKXbAL1rBqlQ+GHjX8gspUfnaf
DmXykf6JPx2vx7lwmRFneafQtQAyvko3zQzpx8YT+amJPV/u+mLu+zupZC4OqUSe7fY/hHvVq1rI
VfRnzj8nNRiTcrybnfD/YCUJ0SXmI/z9SFVhKQqVb1WXLqxc1u0ikPW/gMvf/9ifagTOO2dufkJ4
xt63wQLV6iG6PteSR6AcWnFbTWn1O29G9en6WC8cDQu00qPHxiuCpvh5aE8KM8eTIj9ZcQeyxu17
Pz9Wyux/NMEY/J1npbOxaC6cgUREEQbEI63M9RE8+u7U2a2dn2Qjk48IdYJtSSdRoMk/yn8rbQjC
QrhDsnHfXMgCz8Ku5rgfmgr3Fi0/BbH8JZBGe6jsDm1M2LHNL1TFHwAxf3S6FpdYPRVbJLmL00w5
GhF20L0kSufT3FazGZkdX1hhvHuavPKhKeP5V6fb843deeO7S10chBSfAC0AhoH4ex7OnMdcy8a8
OLl997uVkIwiC59qbTCcLX7RxbW7cA5gGZn8uwpl9H1UBXpSnIJCv48QP723ZDT1YYtU503apSi3
l0nk39doHv2XUf4RevVJg8bP07FtCpCl2ZCHXrNoKmi289yRBm7EurRquSdBggPj4MRbXaEOqrfY
IdrZSZT9gD+DMrvh3myKoT1KzQv2uWY2UTg0hqNur+/QS4cfhS7Q/pB0kNZfLZ2qj4Ou0LyMy9Sb
HyYHDKUvZ+cvu2/7jTzhYihyQNLrhbiwbnFFqCX0+KxmJ6fS5J3fqPZuEJX3uWindyphvF5elCmp
IYDGpaW2bJg/jjxNzE4+Z0l+St0yu/EVEnJTjm1G6nGR/IcJRHzKwKxpIVWtJtADTo9MPXtPqmYY
wiGfEdtP7H44JoUntsSeL+0HkEX/H221ULoZMTE/QxnXTGoA+X2NdsQHIxpxpy/yIGy8qYRS1Zre
Te201UYKtMYX/m9aF1wqqE2I3IsD3p/TqoJI0+OB6GVPQhgCUi3afYuIXR0izON4oR5N5iNlOLyJ
0tbVd/h6tvdFrhXxRg54aS1BAOTIgyfAG2aVnZhNPxvodpancmzH45Dk3gONeXlwnXxT6/JirIU6
Cwp30VZZHQRu3tVeY2gFV0qchWmJat2uTlH7nTDA2tIMuzTHC5BzEYgF/kcD43yOC4CT2lyJ7ETf
tMN7woIgd8Bfqz/AzujtG+gS/bhrDeXO90ZniKfATbR6D+qr+Xx9ZV84lHgfcvbCukbKdc0bjoMs
mdqizU6pKLzHKh2tYOdpY+hEf0VlvnzzEnXV6zEv3GQ0v5HlWYT/wbKt5ppOmKvmGoBXM07db6c1
pHH0ZJl6L2Mmm2Dnp361pWBxMSaPJl6pi1KrtbpjOhODRV1N6cnHTeM+UpPoaZ6M0y0+2voTZGnt
nST+ZR+9Pk3xjMTHzV8fuk4R6cnkRtlJmzUvHEykxVstKz45ZEk7N4vHrYAXUmmeo3xIUgSEJNb1
GmvshO4NBMwMBNH6zsR6IkdIbYuVcGnJQELmAcyjmwtttXhbI3an2PCZykHLP5tZWzd3pbDHGPdu
X8Y3Te1TW4ymwdtSwHsTmR1Da2rBr1EmAtVwvm3SFLSEacTZqUJ3iHcvdXPE7GOrLnaFn8d4PZlz
IXdOUHl/X1+ybyOzbrjWeKItahPrV3c8zrpmdkF/ig3a4zvPyPKezrQLxRsp8snaGZXqjvNgbB0V
b84lFuxCAwSUwmVKdeV8yFnl+6mYyvHkiU5+EGKACNFhhIIk/fjz+hjfhlqqbzY39yLphu3YeSjc
L2TUBol3yu12fi6xsvySxlGyC4bZe+/JvuSvtIQ5cQA4UMA5D9XI0ZkGI/NOPa3P8SA08AAHK3Gm
h7Ky8/31cb3Z+suwqIKRNYO7ATd1HqzO4LWqDF1w30+SQ9zG6l97dOfnBF+e78s628pn3y4WBgfJ
dNFWshc1oPOAqsbtXHZ59TImTnmwZSuTUJVB+VAEtfo5WuN0V2V58B+GyTseWBo6bu4bfEEUdW41
BbJ8aQLp7qtK1/TQs/CBrgO3vK3brDP+U0T0LRaEDJDv1Zu6ZidmNMOLl7JWY4ibpP8BofX4QzJn
FWL8/rgR701exIckb17Q3ux/AObn8zpbbj1qk1++TG4fHeY+1Q6d7kzf6bb0R5nESROW8HV4OARR
sHFn2fx//9Et4sLgFW86FI3JDRbO0nnsssoSE5ea7Gtt4DlU4TDb315fpq+X/p8hmEhz6TFwLaJ2
TdJzHqJxZq13W8v4tXhBHIWsuxdKfT/NWekPE4/clxql+2Pu5913ygDtY9a3n4FDdd+u/45Xcazz
3wHcD+A1b3kAjpy357+jEh1IEV01PzERd7UaqSysgR5iK+m7h74PBOgOoVw7PTi0kuZjkGex1YZe
1GbjR1yolH0b977o/+o6VAYgyAX+Dy9y5W8vB9iVL2CUabjTUgGQAWxrMDxB82v/AavroNnf6W1o
2OXwZNVun/61MbTlXDkfGgwoyv6I3CxH3frc6dxuRI7ASH9OaGdmTyAdup/ZnDpTSNoLtn729PiQ
d5nv3KZWY1sLV1gvrEOVVoV6mPXaMD55qZYUocKzINnPVRbPO7NMFaqvs8ijJwNItbjLEJ137qzJ
y6K7ujRL43Oe80fPHSxnAzmxOt246wFOsOF9uEfosayRsgpAX+R5zfwLqLH4YvZB2oeBkeN1iPLS
0a2GjZKh9cpvOJtEeBYAJ4D6USAleVyfp+lYaYUltJ8OhpQOarczD7EQYHzj3qty8uJDM9hBvPOA
xRgfZO+3+8DFyeTgRALF4KVaUx5RnPZ/6kmiGfsomMssBP41+LsmdevkmGmJRMW4zfU8HIWKPzo9
VIxHx+8sPDIg7lc3id8Y1XNrR1H8IKPaVs1HNXV1033oyrm8sS16LF9UFoziNhd96dDCzrS6DKUt
ERGmGyPvdRTP21AWk5F+UkY8fqhcafohQoDZb7dNMIMStlTf7Mrz9H2rDezJwiuaIz6s03DblVoe
3YhswIptKmLxKIqiybJjXwdTfz/5SlKBG605cp8gOhd/5ZTFhhDPF9STMKSu0l+zPad+2OJWku2K
MsfEaDIKzc6ObjFG6Vd4IMVLMDNlDxWNcm/XYE2VfaibWpg9xQKb1nzYOY2jPVgI5Pz0SI+Sg9UE
xcdGqr4L5yjK3BunjLP40AZzYd9NSFTW+84EN3lQgxzrg8/C7sIOm+wvVdGaUEtHpw1QudfzKJyd
bg52U9xacp/X1twdvTzu0zukcfT7LMmU9qXlMotu0WBNyxD41ZR8C5qx9g+V4Sb+fuFNto+VrtdF
hR9VGQyH2Mj1dAcWd/IeBlsYHs2DNqp2TRNldqhmlIQsyqTugzebQfON15PdPznCQSfQNFSO34xt
VV/rhD37KCs5PemO7PuwcBJ8z8pGyfiuGUzMdqpKIrtnww8ub7Q+8LIPem7m7hNqHYhy25pUCjap
nyEx6Seg2EtVidvBnrSHtKchtxv0bKx+xnUS97uJa/6377bevGtcUX/i+FxmDV2c6WALM5kfrE4W
xZMnRvV3rNBsvYs64dV5mAkUhnLYhjLyzLAe0hGzDIg2802cRFP5pEZdM4rQyjlc671WJkn8wSYx
ib4ZmW8gnNbEAQZlutSqu6gUchI7q2+q8ltcllp8nIZmSn4Zg9tUH1vdKzqxb7siMg8jStd9HXpl
qmc/Ii3pEzPE3sYT5q4c09L5qgM9dB9KAcTqzmtEjOvTwOthx9bru2+6r5lVjCKlZdXxbkw1D33v
0rWj+xHtz5pdg82LjHfugPoZnvGNnwbPMjLzZG+6c0RlvW1ods5JrH9PYql/UTQH41ByLmR3qCvp
Bm5guvlP5AfywTbixNrj0zgvUgBSx7E00ebxF6xNCzjKoPfZ97EenCdbs5Lm0em5m0JOKJMmuB/r
8h41tgDjKMfsEFQIXMA5oylK/UvWlNk/PVBX5wmVnew0U9lzw0nLSrUTWebcKMNPjFCXnvvbVZX1
3GQyM1jeiSH37qwyZxfVFl4Igea1bSggUcY7E1J2Rg2mFW3I/948FnZZTwCOVGrs2ln1f/lGMpe7
NtfKTy3ARR/lKOFPtxXNFtST2hg5UcerRHnf5FPTHvWkS+6UVVjGXnbdrIXB3M0d4mda1usHkipR
7uNx9D8OmtKasEX6CZ/4yMGBwrIz08Yr1Sk09yiV3uR3A8ylFixCUQTOCzTV8q9osNnXRV/AVndl
MNgf/bTu+vtCmpH9WKMOMWCPoivbvU9llDw7uGG2+wLLmOToSNOudl4TO9+UaWTjXlOzN/ihMzqD
iMPG5x2NKVQuPsZ2HnWnIgC5tKNNZGZh3OjL6EQ9aHt6+2aNd7VrqkPdc0R9FoM53OpjZfJok3BJ
duWUlOoBDeeo/6haXIpEEeX6SdI8+pfrzY6/x9U8HyejrfS/Os+N8VtsFVAvJ4mL9sapVfVJD3Jc
X4Qrcf61Jruv4QW69rCr3caejhrNTRDceeXWcOdBPt4WdEmSfRXZ3nMFxmN+GDt/KPY+TL7+ru+C
+RNABBQwRtV11aPMwXwd0Huf3LvKGFnPRinwUqSPKOQX5AbS+gYs0+AeIr0Ck97WnmY8DgPMTGPf
jk5s/J7LvkifdK1RXhU6WF+Yj/FSSAUNEDOfAXdGv4t4zdTPfTbWIr1BgMHWvD0ydarcSGlX7Qwa
fzDAwJcissBNDmP5PM+jeR71wZyrX1nstMOtiLviW9MYcf8xwiaxDX2uESPktkHtV3SdVYclCkjv
pIgvv4IK38IiRtUMfu/qTW91+JfqiWv8iqwiTUMO/ZPRBXkFxaT453r69yZVIhRvdyrgi7QoPfzz
AUNeyJK4q81fnIrVqZ27+MFLUvmzQzcexXTDy5Pj9YirFwuDg0FsAgleDEgWCu55xDxLhpzENvkd
FDivIc1fj0/GUBqPnYY1bVw3eFmL2uLm74x64/OunvNLX5fqIsWK1zchfPHz2BW+XvYstex319UT
vl2zm76UlKT2yN8UW2+G9fOISjFzuvTkAArZmHGcB2tl7Dv0p7JfcdJpXzI4Ud0H7g4h9gZ8Bh+B
AQq5N5UzOMHHEopuc2j0rhkOMlYkZbmVwSyAU9bcRYDyv9mggQfKvF0w/IudFeZse2kUffpj1BJd
P8IzKfW7NJDt303lugXnpl+KBwXIcbgl16usDazrm4WDpQgi4jzN2Iw8dldrdMgmt62z2fmlyJYR
V9SlEX/KzUQ+jNogWbRNL+Th+tJ58/mIiaslLVUsiBac7fmMyr7yZ5OC76/l1upD+BFjet9rlE5C
gaRqv7Va1k8jJofSyFL3hwXL0lmNMR5VVaIbp/+aMuj1x7o2qv4T4rWjenB4yIyLNI+C1cPXc/aV
Wfg/QWcM5o7mDGypWSvSqQgzGJ3F16SxeKvfwCRV8smsq964LebYDb4o9ILrFCtfMr4qrC0rqf9J
5zpySM8H2Ak4jveRnn6vucniQ5Sj0vsU+EVZYpyui/xg9qbxoifOaISu3TRgJ2u6aDxy6qy9F2Wi
km+2rB35Ka5M0VehsqZe7EF56/FOc6Wm+TtpjVF2ByEdZSQsc82eLDcytYOHEV42YGQ2GN7RpE+v
st1kt16LG6JOapwdysEZJoHVb1fRRIuyemi/2Ior7DmI4rL67SXSwWLs+ipYrzy6QHS4eN7pKEtQ
u1odWWlfZykyOPML/YL4kKoKX/Uk9Z88Zf0WY6Ft9LnWV4IL+40HMlwuCqkw21fbuJPJZIxJp2Pm
zlvh6M55fJy13PykY2UU3+i+GvamX1gZChNWgyOXK/ItWYk3Q14e/csRTQmEdtta4H6MdS0ugsp8
QcXX2nl+nn+rRjztqeDbpBxQ2cLrc/ym8MKowf++oieANr3RhEV3qnewhzNfPJusIu183hMJWpqj
iKJQG111g+mosavS7oeW4llv9Ha88xuUPq7/kAsjZ+bZ9IhCUGhaS/DhDYq2QFNYL1GXpnc6zKuD
PcgZCcVEf+iRrd2qOL3Z82DpqfFwQWG3AmJ3tbrk7PWjM7r2C3br7d8eNtJPAe8e9wE6jaeHaZ/5
uJZ2uSpuBA8VnrhSk4feHGq1j0bwaUewFtFGQWNVPaVZwo/CcgAew6tU33Iw/tHWjTW6/lDd7Bdg
QAna7ZVz8HGk1EOFBOlPxKeUd1RISejP12d/3ZR7DUwHE7oNt+ZionUeGGd38G2cjC9J4kc/wJjI
ci/ttr5tEnwyDolIZrXPoyx5yQMhn+meZgeIt7rxzttmmQCIf4tWHZVpaoLnv8MOUpE5+Ei89O3g
f8qk6e3wxXQ7ksAGP0/DF3l/876xgxsCNoQAAjKA1K2BqJ/H7LQ68FSFkIbBs+6TYWpyZ6c8+0Ei
c14nmn4QpeKVY9ji2OvCuZeVvyXEtLrxXn8D6RIos4UIhIHZ+W/Qq5Fv79Yoh5SJQ34wDDhpqIK9
GG11A1fpymsolv0CB1tECdbV3LrXqMPgiHo0oyD/ME5z/KAyjIKvz+pqJf8visf5DXeZ/bLuAGpT
UFE04JhoRGIfkzTKdjlOZUdNT+2H2C3tB8CiW3YSl2bxVRKdIjIt1rXModt7agFAGMeJLw3OrSru
cUFJcV3DK/b6+Fbn1ev4fBiGCP2QviO9dP7B/KjUgxaFa5TQMn3faJa2M7yshRbepI9abDob8S7N
5wL3onr7Kvi62qAWlzJPI2oHUuTmR7MTpGKVER3GfAp2FlD8sHfzbONQvjifyIKAgmJfALw9H2Rp
zm7WYMF4HH2dd3+XyzAxteCg45G8EerCfCLGScqHfTv3fbDahNjiTdQ/EtSyCorJEKkQzOJBZAcv
aBnY+9jxtmh3F2aUiITDqHDpxK8iwtxWYxOhCQbqc9rHMlMY6IEr4SqSj+ac/JzhmG7cOhcmlGVJ
LMh1KCCtt3niNcrt+coIBMGxdQcKnqPnwy/Myvbm+gJdvs0fleplgTIuMnaUVEmf1jYgkGxsMw8i
/WhNjTzmvEf21RSLPQ1juThEq2Prq/oQReO75diXyMurga0IvGOdxMDtnau0h86UpxG3yKx3FG4E
8n2BvyW8fGnVgNVZ8CSAITHOOV+gsHs618oxBMrqGNecZlK7rB/Kj1BFmtDUuq2s4dL3oy9Epwok
IlflakPk+P/F/cwBEy8Lx50x6KBgW94m9vz39c93MRItP4jMXEz0Ns5HlmlN7ul5xaBgMZh/j1RP
3M8GT0AjnM1Yna5HezuPNPi5friAFk+QtayTUtK0ctjExxrQA8WiID+kCBLetHNa3OsFYvfX470d
ncG+o78MOgSa/1qfpsOpQlFltY99oju3doF3RmLSdXP9KPlyPdQ6tWEjLLEosbAWEVVak0N7163g
jPeA1iavdrqdO3pF0YZx6snmZpjaLD46Hf7oT3RA8rzcYStY0TiWlkBMHunWaEvE5O3BYyx6izw0
KRq85R2iotA1QstRHI6jyGlCbsQ8/j25cCv2sHPjks6Eh0WYN6S5cXd9Ni58aBQXkdAHQLLY5i1/
/yPBRGCiNqZocI5xjlEmV4hv3ld0d4/4zDd0raYt3PDbY+j1hF30WhbMzHrHFKkaSUGq4Ni3Ij/2
85CeIn+goN8l+iFrtPZDafHSGKNBbOTSbzVUF7QwDIqF7cTqXmvsJl5nUbSboFUmtR6FTszHHxos
prKyr3+pwVoQF5ifp07lPuoTlnbUX8SNUNP4zfaa6VAGytxYjW/nH/FUdHFRQuHYgn51Pv+DSoSV
uoK0yBbJg2O2/SGHvfuQCKGeasf//N7PDQQDgU9oK/xDQe48HOgarrkexWkNePbXxixyc5f5Q15T
uB3UAf2eoNi4d95ubWBKPKfY2nxxoFLnIfmYfm38H2nntRw5rqThJ2IEvbllOUkl267Uc8NoMwOC
3oPk0+9HzUZsF7tCFT17Ls5NTwgFEEgkMn+DHfievk7RhnlbzmXY0gbYD0YgrlmaGMstfX7NBRSn
gNGgIEZIXlf6ZlohmGBzo7atbLY2hKvQbXvzw9jNxdZth27rzDSEZZ7l34mer0HUetTbaV45pVte
mfuS9K1/DBFNJ2wj34T51vnc8xTvn95oTMS88+6QUURPN7gLx+WVgtXvu2gBSvBCYoEX+dbV5aC3
5jBkMdqpspjiT7nuyaObGTktrUELncz//v4uujAtkOkAQxdxZap8q6DRpm4hYhvvsnRkjWMkIR/9
uNSf3x/lwsZhNlwJi1YjjtWrvVr5naCPoZt0mhP7UzfGWR4GqVLHvqh7M3x/sN9jMFB0blVOIpgW
FvP8S011OiGvGKE+28bxt1gLnG8gX8R8i9iw1u64J0btIBs7/cPKNLcRMYmzAeuSmXLrng/cGV63
ZGvLk2jujw7MHBlqbV/TPtP0z+9P8sI2YaxFTgfsNpnuajv6BgKUo41aqkMH8i7mh20Tq7JDCgHx
Lqbi/2eP93/nttgL8Bk5/OtbvaVs4Peey02bztFNlvjZHZ1sARI+tbeQKv6wWvbveLzbyQC5TVFM
O19LUtrGbTrg6FaeuLvAxKMNGIq3SZeHGOCD7tqN8luw4b7mcJO4oLfyuxwYXdrY8mvf3tMd8pp9
VXTeR7gSNXYfUdPudL/1jDDxGmp1WtX28dbLABTMEz4DemE0G3A910LOb6eGn0RjZ8FSo9YEj+18
DWZ8zRpHq5x9wfPvyK+edsWIAUjmTX9YjyXMLq7mvJRwWEeWYX13xUkzS8i29h5Z/+pRVP14iEE9
7DpQsLvB8J0r2+m3sMN4KO1xa+Gtwqiro+LIKELHy7L3HeIEGro9mCiAkjA690ow+G0NiQK8keim
QnAACr66lBGFJDMcUvPA0Uz23WgnhylozB2R/PT+ifxtSvT5iDt8KIquDqH7/GuNvta6AkfBg4Vr
6kc2jXOHB2Z8pZL9+yj8aSQRlwBD12YtbCFnz0QDrXUORqlZ+U6miWkKQMmoevl/vHSERV7hC3IP
ROtaQJzWvd2NZecfIrxzf6Be7t5ExVRtQbpcxXj/Fs5AP+LDBMgbOgTuz6vHXuYZjVNatX+QqY04
ud5028jVrPsIaadM16IrZJDfV5E3LFBAWKLoaMJIOf9WQ9qnqdtU/sF2p3GHqu58jGpbu3l/R7xp
EP+aM1BrXVwzwZRRTsBueXWAB9fDaK4EvKI0ZbihZTRZ0dy2quzdbZBUpoBy02No9MAJYUlNbEOj
Ayr8sXWH9aWbhTSMzYA7pPWyUDVAmjZZioJcKMZ2avYGRo9/1b2T/w2juPmoqtl/wmLeenYilNzI
h7PpMwZt/TFKXfOjGvtODwX9N2NDV9eUoaJB/iOhddVvMJXXH0ZfH7/FyqSFW6M7fOwSanlbz5zA
pOeNGcx31LCIf6lddWZItyiyQtdr9Bex4FI2gYlB+KNeDt1wH1WeNQJ1SN2fgdXiYm/GdvwpQtLy
W27O4AwHj+LIvQDoVocEn7q7iZxOPJbtoLp9n3vasHedWs5bupZ5uaeDkdehSPXE27nKFMaz31Tt
T9WXeXHAP8DfRXNkGEDnx1n9tAR+3Vsxchp3yrakQnmhcdLc3jRZnGZb2rhjXt31hfJJ4tyu6UI7
7RHXOhhO0lsW0CnRRMXWDNI+fyraTICvboQT/W3ZY5/sSDwaSEu6tPJbmtCzv/HjvAYjL8Ff1Syh
3VM9IB2V9T63FPIzoe4jja3tgzZOxtuy6Mbx77yqnZrymwV8zGj6aTrRnrDSOfRADwUHkHkYE1/Z
kezrsw1JfWPBGcMxAA1PjfN83yOaPRtVPNBxE0l5SCq72+YYk2RhLOx536N8HYpylniuF+iPdn50
Zfz1MV8aYMDVAR3rmIhQWj0ff5jbcsLaPtlF7ljedV77LRoQdHJ9rd57ZnkN8vumP/HrfHn8E7m4
1KCeIyy0ZgE5ZhRjGuYld8LKkRJVgZk3+xmNGGdXFnAZt3Oco8MKkMh0bumJ+t2u7UsT0U+9Dw7e
iBDdwbMTOe/p4evRrq4b3QeOZ09TKEDZpX+VbezFIY57o/5Q9qALP0KZwZvXKkhtH6dR6HeqsywQ
3Ei91RxlO3/JScOHUyc8o9yZtTK7reullC0cKx29sGndTt84uTKip3woy3Y7CLMAMOoJMiHaGEXz
tYVO5e1lqsUo/uP0/KkyVZc+pZgl3htaVZfhcul+1wc52LsG+GbxiDyxYR1Up8fGjZmY6T+GnaRO
Eeo1T6yQqJEEz8ozqw9tMoivfKnc3RjDPD8kRiuHBw9y5U6pupMfVZun+pHfOsrvqQOm6ItINIFs
1TzhTxJZ0NEPCIl7+HkVKd72N26KuyEAp1Y9yxG5qcOkBWW2CdLReghKY5I/LZRXDrxnMTVJ6cIE
9s5Bbh1Fth6zg3gDMc5tqdckTTNtU9nk5mvdiXqsbpSM4+qGnuUMpChJhIEZkAi8LpS0N507k7ep
th2aoBbPFrJr40fXmo2fHWmdge6jYYgDWkwB0vsgH/NdBPtPbOzG9YfX9w/evy3m863o0YdaygIQ
Cqj0r7Y+uFtlEvLKOyDUBsy7mlqOB/5oOfCxVoJSCh2OfbP3vdz9lI3R+E8gCAvPVRFxtaclPnRh
25jAtjrKO/0NUCv5XfeL+FGUXOT08W30gtDeqiCNcyCEFTamjiV8l4wTyuoyNosn9rhKNgUYxSas
ptno+F56WT4PmlDVCy5+Wr53/DwqdzqIWbkp6sJq9I1Qui7vh8Yz0rCDzwfJTI8LTMLK0cYAQ8sT
KXcFur0DGoxjGfsne2rt+aurzb7zaqLt8d1vY8vb9LbRt7c+0gwi7BPdQoyceGBmj8EUDT6giQgq
yb5322R6BM9aGndTn/a7HNp9sg/iLGgalsmy5MbDdqr9i96et5myKkLbKq6C7i6ZYwfkTSycCaBv
VNconM5DOYdGnIhoT9cxfbTNMmgfZVEU0VfXzQc3LGysZ25l75XTPhGc7ocoExWeSmzGbhNJC2pd
22g0a0XutNOLgjXSh6a+9GwdiSNpCpLbfGmUKm6mIB7TDVZNvX6L0IYfHWEABC+ak8d+Cj95VC1X
pdkg+Bw3Xpd8TmG/vM5NHvXTRkHXFuWm1eq42eYZeKCtbklt2kZZlTpbr/QdbUNnIy7dTWty18Gx
LG2/DH1rymcsQYZqUKELuk9/0os48n6AqNDmm2SyynzXxU2v9BDwZpK9kLg4X8a6aNNPVJ7nrYbq
lH/nJL74AebX+FD1sGVvWf5FrNAbk9eO8yNuwHLwkRNIFrW2jZzZPFh6knjA2koLX/dRWK/YM0on
jKNebrk6kYuWbTFP3wo5BMYTXEFv+lYFKE7loWGO2eOYxpkEaxuNnyBYABo39U5tMaujMdsNWXEj
SrOEk6AqwT6OZAwqX/ejxAwz5RTZ50Kbor9sreqsJ9kZMx88UXq8B9qU3zhKm8xP3gwZ4r5VfkDd
qBpK+QlZojwxDyrzpHcLPFGoHuxvZzX1lvpPmu9mWxXTp9kYnb9t/hHvEXvGUC20pMGpD4Mk7dpD
IbjmbkRtxJG7myBE2Zskqebkmwdbwj6pKLI1knM3b8dj7GuJfQeUx/f2hZFa93DjW3UzVcDOHuKg
9qzjHGm5sc06IDi0peNUYLvqj8EOzI+Z/aSBNgRH/pZDsoqcS7XTvdo79O4ksmorZDxau0FoEgww
rKYA7HXbVn8NRm1lu7Z1zR96RCfgx4A4XLsFk9qJF623mi+2AUMnLNzRmg6TMm3k8oChH/t+TKeH
BmfekQIUt8suQ3j9lpqGRvI3DOTQIYjXoE/CSS/6vb6YZI5U4PP4VedElw+JyvvPdRGY2j/kYBYM
CZytqztLk8oIx0Q3fgo9Tq7JGK1TDAgjS8Of/jcuMpQrVy+JxAbGgcCXjvw/eMCDMUfTHKYw3XsE
quDkGjCcQEx9vBbfV5nVMiy1EVIai/oBIKPzzEbAmDHisXLuUtLF4sVv5iaAQTOp5odlxrH76DTD
HIWpBHSw0/omHw9VnBPNQOY783MwdhwZH+muf5xpmp1NWxZD14cRokvtYdai9rtS7ZCqsFNK90KJ
/u29HXi1uc2Hvh/SK8Xlt3b62XVFR2VpgVPTWl7Oa7M9mxdZiljQfOcbrcAd3Cr77NbsjaDZFk2b
kjaXrfyWFaX/2S7Q89nVuVd5z749WbwERrof91ohpL48bQy7Dks60NEHHlkJ1FIhTCskc8+tnYYd
sXFq4Sbd2SWCAB/hSdon3+mMLjQkUvm3btXn/hU1hzcgxPn0Fu9d6vTQwNAtXBusoi7rGpGwhjsF
KLDaZ3A5HnqXl3TVNcVTMulpsOvsPpFhIMYo3mp6+7WB2W5BjYq7O82fvtr0dv7GbSnDsSyfhs92
P/z0I2VeMzFf6gbrn4qOowl4hlubwub5zrLpuDZeO6k7uJ1TBR8RymMZCrTBTBNhCJm0EMsT/dHT
1VjuF6uVa5KWvx8p4NQkjKSlbxWB5d9/aSzZfUwfNHL1u46a52eaWN2uhvtjcYNz5YwiJ3d9/zi9
iVSeT1rHWHKxSVgazr/VHphqV/la4d4B9Eh04BcL5NYfeFwcvcpK/Efs/3J9Mwjp32kmpZApbCbT
mzdG76WRGaKaGHgv6dDOoHAhDQyfksT1E7zQnAKJcdVLc0MGmz1CxjOrxyajR3VlDusy9GKbsbz7
/y15UwU4X7U+E14KwtS/E62vbisSoifq8MF9U4/e332jtA3/AXDR91fu91Epwi4UXaTF2DHrcxvA
ogH8Sfm3gn7lHJqkCdRNqSA3PItsyuJPaWB1ON0guXit0fy2E88+Gl0voMRAWUhz4dCt9kmRWhq1
oSo/QnALMNPx23LfYX0rXiRt0WcUX9FdSGrLhgrZVo75FKd16+xtMUVFmDaRPtzw8eTjlCRDU4RT
3TjZYcxNZLwE8qVbK6nQ2uN9U/zTMkdrX6VRFVxhiy/3w/kkFrM8+pb4yICXW0OoRNvGvakX2p3n
9vspkOKbcrrpb+4S55m7UOwmI+6fytZx/p6cObpS3nvT41gND3YEwLJH5xxDj1X7xxyQ/Z/HOT0O
s1Ub2zgQ6j7rapdqDalHvsUiJMW61Irt+qNHubTm5nfaZ3PAEw1WT5p7Xy3hlGJneiS40QZjgSj/
7ue9fJi8yC/36cyTE3Ol0mvHEMlUpe0yYnQzhXbvm92zwhLxfjKlPYajbUfabtArTDRCVOvsn7aj
wXQFVwZ1QnSG2+1kbcXiSMcqMI/9ZCo/nNq00r5WHU/l5Na2lOtvKFmhgxQ6RoffvB5HrX54f9f/
BgSgbIinAXIfJFz0OtZBslBzQGFMT47KFeMcWnCN7ox2Vo9U0MsDdYDkGNAbD3VD/KxG37jDs7b7
9v6PWO8cLknkKQA+UMoE5bQu1wdlhayA2w/HoqETdJtB/OtDzriR3NHTo7ZpWYmrb22jUdZec0pd
Hm1Z6tfE1S/8DDriC8SUQLBIgpzHnXGeleFncXdMvamxdsr1xk1f6caIikScG2HsI1/tiFR7GMY8
C6chu6Ym/1ZW+XUTsxLIpSHPucB+AT2uQl8TxJTkZFwfVTQL/xB3QTeHgD4b/3buekOGEhWN+p4n
VvPdrjvf3MHBKx/TbuybOdSG2sN+Rgi1qYZOa/d9I4dm2xg1ajZhp5tTd+Mv7Lk9dvbtfTnD+fsG
ESsK7gZV+oiXRVDRNC+r7loUzRSPo6au3L3Tz9oh0lAQ373/4dc9BqZLF36Z6CKAxZzPV1zBlJmF
5pVHzXd/IHGkDVvkm05x3VX25v2hfuuJL2NRPwBgwPel77caK0k6P5O8746D0n6M+BrbYZTl0tkN
9SQPKL2Sw8gG45c9tkz5ZxXFMf4Bef+VitxwCyju6tlbZwcE+sUeha0P6oQUZVVLnyhoqmZKmqMG
9FVuum4QYVGkdbfRHUqYG7OV8zWndWv5o+c7jG4Bi2Cxvwke63SbcOLqY931R7lAB46ug67mzVCa
8L1U2plDaJd1PshjC+he+zjhSV091bYOznnKcKuaYwpUrwGFjicZB5rYFUHWHHnZmR6l0cbof9qF
qca9585ZdEio3nfh7ApPbos0TdyvA5Rl7iwLXSHnEQPVVL1gKsyly7u2e9XsEjj9vs5zs9wMA6Ga
wo09+nB6oRxe2XxvndDVUgC0WpQVaAyRRa92RKUizS7EUB7p8XWPU+wsVP+prbIbgw6lH3ZRaogt
HI56DgvYuD/m2h/9vZEkasKymU16B5lQ30oAH3JTJW78JatEOd2Ms6El22oyrdvBgal9JVNZ0xN0
Ng6qHjwzoIIsrTnz/Nh0BQAArB+ao+exg5/akpv9QcZUhw0c4rJjnS4E17lxooNmQoR+0gY7bTe9
5aaIlhap9E5/fLjAtFAtBsZD55mC8fkvMht9wqnFHgmdVnUc3QEMZT9az4ZRPvW1Hz8ruIXP5Pjm
beNArQj1aoQ+yF0wnkQDaPLKEl04Wsi1QhYBT7qg91afFuZopFSfWceWQjL1nhnZUg9FnoNd0++f
ddrQV0b87SIFbrngZumVEl0QkF6d5rIfMgOhtO5oqUE0G1V5xbixOpiFWz5mXhUoDSiz/WAk/EcQ
GCizbjVqRmBu0sxyrnyR3xeA6fMj0GnEg/a3X6M8OxJ65TZHp/VceZvNNMG2urAH97snlKy2bZnb
2u3722CVQi8GSURysFVQKQMCzKqRO/vSIXdFFK8t9YUpWwSbQKvFSxP59saa5tYL3XyKr6Qwq2fe
v6MSzEj5uLxpTZ7vvXzUBp8eEGKRnte9ZE7ifrSsQtN2ql8eK/MUZHs/c/WD1SRl9Wfr/O/ggGXo
+3EScQE9H9yrnbRNW4HidNtM0GGswn/x/Sq6jxZK223VNAr1uP+wzAhAoe3FlEDeno9p5FkD+UNH
IbfwM3TDKS385G0t6T0gBjjFhtoXyiDZfX/YC+sMbmxxHUcknU21tIZ/ecwOBTRpGovpq1uPH/II
9bnBT2uEUobByHcj4fqUYmYGf27hml+5vld952WdGdynpbfwC0gXzwefqAfJhIorbqd1fFuX5tjd
lWQq1zR3LmxhGG8LBQT5yKX7dT6O24BUZxgmqbk5NZYYMsHY00FVaui+qEAbD0XqqK/vL+0Sjn65
if6dHW9eOGcQnby1uYffj8UYFchxssnHMoyzLpoeNFlhbW+XXRVfKeJcXEyOC1sWASXE/s4nOZap
MwZalb529MS2gZE4p9iKp2uqV6sY9O+syCdoIJJNA30/H2YwZiQ+c6RUIWJAyzfKhNZbN06hl9gT
Dm010qD79xfy0ucDLceThqIi4Jrl33/Zo6QsltNIPX2VyjblB7rUqgk1Rpp2tGns8i+/FvoQajXN
iCsP0EuLCgaKAwJqYWHQnQ8t2iadyyFittVENzgZ4wqHJimGm/8wxV/GWe1QcKozNQgne7U8UW/G
rhYfU9XWu76a05s8lsY2LYX8/v6gFyeHdQBiVAtEcA37MCp/VpNlZa9eUHbDU5rW5vDixiDK/ss4
XNggwd/QH+eLSPvey8fMp27RT5a+Va0+iw9lE8zBlY1ycUKA+hcSPg+C9YTAUbpd3Rf5q4TIekgL
h/qEE/TeH5ugEbcMSpCAynnawYk/nxC1jyiir4VqfeaJz3kZxAa9MSvIQiNpPfOOHL01dq6XqGvW
kpdO3y8jryHHxLCBAgQjp22nPxleZmghoYeCxFTk/ve2S/6DLygPGXxaEfDDfG0tEwaJLZmJ0cVr
0lNJgLYdP3TNmL/oMUzlPCvl1u21Ib1yM1yKnaTDdCyWJw1qbOcrLGt7rlRbYKOTJvSjU32uvgOI
wfaq9JMf72/PS2v661irM446SzlqveRrSqv7EmhdXYXo2jg3oy68lyFv6w//vwFX24caFnDdISle
cz9rmJzmymKHbnT10WhN+2tdKB5T/2FIC/g01X3InGu4dmzGmVlJjiBscvuQ9o7TPSCKhNDNnPlO
vp29xK3/DNT4dlPwoEFlEskyB6GV828YBVmatk2fvVZybutNE1mu3FEe164s56Xr4Zdx1mfCKZKa
Vm2WvWpz/E1TJW1jK7ZegKM4/qciLZW8jWTkXUvYLm7R/5veOnnp9CaPB6/NXoe+io3NAhMIwqgu
y/SA5pP9h4TPt9Xk+qPr8SbesOZ/xV0yTLOU+Ws16tE+7SbnlsxQUOPJ5af3N8ulBQUYQc0c0AVg
xyXM/nLfck1VIo3xHkF2aPzBC7C9KyxzyMPMFwfXr2+GRPZXPuKlQ0h4AWvL/+garlJB+rgYSqJw
9KqsAhKDkwfVLb1S78iDTxT7rqivmWKs33b/rihVAFy1EcgB7Xs+zSl1y87V8OIY/S7+5mXjoRmG
W20ogVC0Zr5BAdZFrIeOWBc2GhZbe8yoev0/RDoLVY7FiWShyazStjnoGie3fPSDBf7AoW5n/VFg
QAeIzq+qa52ki5+W+rSNPdHiK7M6k06ieaagRvUaUR25nWEHOSHuYOYHN5/1TYXC12kE93wlwl66
l8EJcO3phCDKYucrbaedj7JutWTCsY5k8TQgNS5pEG/f37iXjiSJDBmwj8Ms0KLzcbIKkBldzPTV
RsX32I9R1e/HdK6NMMjr6Ep4uzyYw2n0gTmTDp8PNpSqL+JgQm0fod5vWoRKh14K9zN4p373/rwu
HQ6EAqgsLooJ4N/Ph+qsycUW3eKrAYJONnPA/41xPT23cKLHQ+AM9ZUvdmmf2EuZhXY0BZd136zO
Sx3EGqL7fdcgbBeXo/o+tTSOw94CT7bVmmZsDt08G9cy4UvLuojUQNji6Y1F6flc/TaquRDRpZdJ
J7rNJCtjNwNOVFuai96VtPutFr1+o9GXhPMNeWQRYjgfjRsRDHdKCdSRbbOpbFC5Jt2KfenV1kFL
MAYiCPT2BliJ+mj3vTtsZOz6z2Aj62Mw86c3/uSh75hGYv6SarV7+/6nX5cF36IUeeZShKGiTAp9
/gun1i+zPuIXTrOv7lXkejc5qoZ/IzEg/zFSI33SGsd6GYKpqUIaDV2/qXj3mfs4uGb/dekYv5UD
OVzIaKwdqxeohVEi7fealW1ehmWsCzxvlN5eY8hf3ANL3fF/B1p/lcQc6Zrh4gPgC1BbNYPoMQeg
z7c9ANPkyulaos96DwAEXuQwuPKw+z1fYb11wBhB3HnN6kGWm9lsNeR3GmrLm36s/OdStuKhHhMU
3UrtmvD3pcF9biCuvOV5u4bkLpQXtHqEf/IAgrthCwiweu5KkFIfq8SckkMd9U7y0LRF2n2Kvcz1
D+9vsAtrTXrP/qf2BGd4zSzqKxU3Lb/r5JidSLdBlvXujd05xRck4WJr8/5oF6ZL+EeugpuOssj6
PZ0NqWdQQgtOOpCEj/VolOBa6jqY9w5IQLn1itbXt4VQzb0GOD3+D/cfWra0SjA7ZH+tbwhzREYw
re3gZHQA/rZUTQmtmyyqg5fJCFAvpU8nPjiFrIsrd9OlUIOmPG0qasoLKGF1kKPE6Oqkb/yTO2BV
irkkhIwDQOHgucqRZ9yj2SiKD7PWBoS6QGknsmf7xdJVG+20CKTnFhE9Nd4Lm5rAZq6m3nqYxqJN
Xt//RJd/KL0TCp8Lv239VrAailmNNKNTMJrwd6jQJSnNq2F6Lmyu70Gb8jQ0Btr1G78bZ0RQ9aBU
h1jKUYVZRXPkIEDOIncHud47sBv8g5HpyRWF4ksbl2oQiiRcvw7kqfNj24i6U1Gl+yeFK+feRuXw
XtIo+WFFqr+mWXPhOsT0kDIQWQwxeF1bSzPUivQ8j07WUElUZO0ZjGBVK+OoDYWg81G3KrY3FYAw
eYWJt0xjFZ2W0wk9hxuRh/BqmnRSRzoNZnDy6iFzt30XZXcqQ1YptAs9a55aOvr/ZKQff7WVkX0Y
M81Ibt7fEZdm/8bhog3Aa27d0sxA/bp6HQUnMaTOKQVguq/dqrQ/99GcZaE5JP5fU6RS5/b9cS+k
PYuQP/QMkOIUAlZTN0XRN5lpRCdfJardmty5xSZJMz3fizmVh5zyeHFlrpcCFKQgmDvQ6Ok8rFKt
2U5lO1RRdErxzpV3FVJIIcKnZgCsOk13KMnS+YNwrURozfHw9f0ZX9rTQKNoArzRPJ3V6HR2CyM2
Bu2U5Bq6t24gM5WGpo8ZNqLFXTNdufqM5Q+udhctPlYZnh4BcS0/qAZ2T61pEaXi1mhhP/je7Ryl
pQGJYdQ/DHU5fUy6ad4Uk6xv6JSayQ1AtEqD9eFELE1R6jtA3fqVYvaltIeMhxIzKBIsedeXsu0V
nTZUlnZyRCC/iGYeHlLWRg8dabrJdmiH/LGcO9fbWsj2wVwh5j9n8ZBZB5kty/X+h7mwFbmIdWB/
VKCpzqxeFhCRXFdNlXbKIloGPAqdxP57RvIhLKhKNVsS99G8sv0vbEVe4VDIIKHyqlln/bmH5mIn
RXDqQUPflYWpV5sqArWEznqdVjtb5VF7oPghorBXMou+vD/nC+ke06WOSuUbsbQ1tgKR8rwCw+ad
MOTMv041ImhQtwd1jZN6aW3pWqBFSKuP5+Eq2zMyYdaWVwWnTOa5FxaTod978WBEB2xK2ju03Yfh
5f2pXYhoQDSQSaHBB31mTbwajSGAlaEFp0BU7THBqyM+dNJMwypfqAR5k0gdxxkwxleygItzfeud
LLoYv+U/Tj+4IBBVcGrjWd5Bwqq90ESg+QB8yPs8GKK5Rv+/OCKld8IZRWtw2efX5KCBRmllEZ2y
OAnuNGmKr5NlzEgGDam+rXo5XtM3vBDEuKl4gi99Ly7o1fds+rKI46gLTinBFFzckB1TU35Km7H/
/P5nvLRDySSJXBzJRdTnfG5uNMB7UpN/mhpbbnuPl/hGU9N8zRf80hrai9E5IYlEYx0lB4HkhJZr
0HjqtjvonV3HG19Z7gfA+3m2L0rNuAK7vLSGHAhcyN+asusr1x2NXpaUvk9tadfBFgi84260FFL9
Ha4LsvvzWgbaQQHLSH1xqUSdL+QYxzKJZEDxJ8nFNnHLedrkMdwYCjrNNUmPS1+NGx01JMzBgNKs
BkuMKgfBhJK8z2bcOTRp8g3Eubn5D2ft13FW9T0L0XzsbefgBClKfcjglKT70oJoDLHACaIN8M78
5/sb8sJnW7otiyYf+56c7XwdjQm9nwnTxJNmmt/sKA1OszWfmrR2X94f6FLxkpGA2XnoTZNqr3Kj
vBinRlq8JtBpTg951+gPs5LCCx2tKQ6F1g27zMFeOcTHxT85ykm2JiCov9//GRcOBgaXZJ9glpYs
dVWs6XjKAa4e2TeQ8HbgOY3PSnVovSsnfzSqQl2Z9oX15ZG8YOu4jSEBrIJZGVez7KNAO+F2QQI+
++IljWLjpc7N4JpU8oVtuuSdqEdh+4Ax1WqsIMVyvEAi+KTNhYv4WRBN9V5Hqvc/9PRwX/UR9ViE
S6hDnG8aU3qdoxJDO9l+2474X0DxC5vc0dob3OWK9jOK/LN55VlxIbkgZCzHHdsxEqzV7Lwgj0TT
zYKGkGsVH+NC+DvoZ4N366h2trbGNJjxA7YYMrvJx/raxrmU3zG+B+qDpjDCRav9O4NeBfkfiVcP
FuWAQGfRB3D6B4EvYBoFL4YjzFvKEhJyW9FjkzBmxVeQldlwiIMhjzZ/vJEBDJJmcXRhwaz9qV3Q
IWbhaeIVcqFFKWD0djRVMXEGXOdvEmc2Pr0/4Bv6f5V5U9sDVUc2wDVpL0frlyZLLLxqhvDIB4Dt
7d1SF3Fecx5B9c2kjBjfgBEzHfHs+cKKtnFVJfbrkA0DDCQUvPW9PlIcggrYxUET+rMhH/tirrpQ
0Q1r9ujUK7kzcltE7Wbm9lcnrKXMh8RvNePJb2XnhdwsevoZqKiyQzT+bG9XAekQ95gZdc3392d7
abdRykJ7BHUuJFVWcVGk1O1QAdBOpUsGm4ayq4PxKUfg4dM4YBubG15+O2audw+dxtq9P/iloLHo
xQA9IJOltnK+0nXrRYMMEvGaBEb7JZKyCU2vQLArpcp5Zazlb62/KjGZ1M6jwsXj5Xws2RujCX8w
OhWNxRMRRfKo2USD2VdQZdWD14m25AkDiwxyotJV2JMmJlc284Xslg4vUYvoZVKOX0Vly2z7ZuqW
R50dA/JHw8YSH6Mi1j8QyDO17a2se5g6Z8z/+fOV5k5fGjAsAOXE89kLL4cX7XXRKTKqcue2vhAh
kRlJoNiZD++PdekGxC0WlDmFe2chRZ0PVtdOUIMLoEwl4tkK0fmM7nXk00tIl8n4bJSyS/e+jznZ
zkbGAgdHO0q8fTM0Y3WlFHXpGY2CxKIqucgu/gaKKpIJkzS8P0+wquR9D1Pk2cSP7+BPRh6Cqis+
QlkDTqe7yVOcO9YXN0PrAgo15L8Ikm4o0Su9hgq/tA34GC5VA/qbJJLnC9QHFAz6wY9OlZn7/t61
sFS5KVMl9XCYEP4PdU8rNxP90f+w/xDlcSjIk8P+prAtvKA2KrvTThIrnXgDs6Z/0mNkVGZB+X4z
a6CtdqUqW//K6buQjqB9yEsArhJCWWusShzjvtJNVnBCKHXe+rOjhzpOLE+QUW/xKlBXPvvF4Xx8
ApdrVGey5wsM73+RRY3Z7kGTf3ZHCqAh9mPmZvTMub3j5pPDFaWeS/GFAErmTBMX4NbqaCOdqKog
6fmmg9ngWRC5UahraZw+VrTi0rCp7dzaWmmffUbTvNjbced/fP/gXQqnzBY+GLkKTtBL3vTLxYXT
1dQ2oxucEJOcb/6Hs/NYctvYwvAToQo5bAFmcrLCSBuUNJIRG7ERn/5+0N2I5NSwbC+8kewmgA6n
//OHniJJrkXn/OpIQSlXH4/13rmxHBcUCOAD1iXskmQg6fbI41pImnYuDhCEbPX9+Euo0Fi0JI+U
J3uWIR8bWrT5H7aYJRiRhIIlYQUO/PmjTkoZ923HyTE0oDtxXrTPdmSb6dqcXGGu7Wxg7cgpfJ0M
dxPFoociUMLt3H/8Ft554wCSkA9BJW0OsYuF3GoQFBrRKF9lGeFRoFdOvbUG+QNhN34O/2GsRasE
KRAMVL34uiKb407KKHqdRZPsM1cMZIPnOXIhyxxq/+PB3llAS5eBygOAD7R1+fO/plLXq+Re2Uny
ihwsfVooaHhUiPyuL6phpSvlrT76O6vnTyMVtoW5qFEvvmflku4S9XXy2mHf1eIEkozKZmgIdTvZ
EZleK8uZ7J+qmM2Dpc1xTB5nF3f/4Q0vYMyCWZDZoy9z/q+HdrG/z1pi9SAjL611yG/lpwHC56vZ
qsaNHepPP+uiHrH/Huxi6sjeMuDt6clrbObeWwInWd2KVOu2zYQvCKV2F8LcVc3BOlncwV9kiVF3
jR1Bk6Z+GmYY7eiYC/xwlXLWA83splu6l/cmN/2b5ZiCtIH93fnrMDKC/pSYXzip5jgfsiZ2za0w
ZCIwr1XmW2Hz7045uO6YqC5tSONiuDKpLYh2HsM1wibVTVebYjMKp+6CHKJPfDLt7kbx+/5HQAm2
FPqAjZc9BTRnUQQLJXotdA9mFYI0y36usgn7jlwmRFf2aq94ezl5pCgKz04xOnMyfJS6MBr3KrUL
sFadQUZSIHj/cjtz0G7wnN/7CmAxy8EJaAdQeP4VCp5fTHDkXuPM7pb8AmznShFWOwUnLvPGsn93
sKX/C7NzYSJdfIMoJq+utZXkFcdpGT20syLlZs57jGTnOi7++XiTWXasyyWwNBBQDdFEQrp//mh1
b01OPEbpq6iLOF9ZLXzFZ+FO883jYtk+rkZiEkMlwV2az30+Eqx0ayQ4KXu1asVJggyo+0dhDyaW
JXPp1gGMJzkQI5uXgM34noUouNfwWctgQD61w+eu33z87O/NdiwlMVb/I0C4bOXmsupiY1DTV/d7
mjT9wSqU+l4jWij0zdRsb+3n79XknJWQ2P4/3qWPRGu2kYEHefJqmqnW76cUwz981EZyRshwP9ag
LOEjEZAEAthSc3bcgLzEFzHJGf9hl7XhngLzw3Tj+59/i+UsoYLK01f8IcljVMM4Xc1Fb/yyaKAG
//4tA9WS4AU/mlrwYj7PcvBmKTLy6gsrVf12dERKLxhan68i3jUDSrNbEu93KiMAVE6RRZ+2bC3n
zzdqkqTGUiSvyDq94s4Lx0xutUGz7rpSi7JNUg/RtO0qMRkBOpRCv/Wt3ztLWcCgj3SF0eJdVKIV
IltKAmojpZULWiFQB2LGY5qBxGEpWakxP3s9Ajp+tkgNI2+3MP8DBRc9Gk8PDgoIaiwbzV9HKTEy
5Iixul+JKe6/DNX03ONyzjklevH68Td+b88CgqHetChFtctedEN1D5OwjV9jkhfSg92q2IqZmC6I
Ap+73ceDvYeOQY7hHoMCbXGbuXi5w1h1yK+ABPFisldVI7QfDQoqY4v5I6dGQW73IZZ5jCVc5iTe
z47qxV11qbeYxLU8xI064r19hPmNmJ9SDWDh4nhIjK5wSnxPX71OcQ7RTJXU1aaTrKsJW4sVfRjx
+PErWObv5V4KXMNqovJl6Is3YI2tSeo8Z6YIUVCv9FDvzYMXKlhYVooVBbWyRHjiJ5VEN3aO90em
Ofj/kS9tO1TiSEkhdKmAMZI31nR2rf65zloPCvuoOHfCExC1PAqiW8L5d0fGiZWyG44UzJbz6Wxi
wa1wuESvE0KmJxiH4cElksz80fNHfg/vxz04xL/+/vev+g/HcylQdOcymhPjnwWIlDHsXE1u+glq
X8I2vsNeLv7SV8MoyVFOs3n9H4alRch6QpWHH+z509aZa3VjBORaytl4CVvTfWlJjDzU6pDjvy4y
ovuiXGlv3XDeA2vYLDjlly0bmtPFrlEyMKdvonztVG2Yjm5B7IWmirYPIlU6z3NViyB3k8Y5QrHF
espxViS5um6gNd08bTy10j9LqNXRf6jB6OTQCmfeI5K+2NKNuaLUa5h4GMKjpCsme/iuo8//5WYy
/Pbxy39vQQMPGg5snmWTuRiL0DMI37YZvUb5oJlB2Ttjv6oJBgqcXutWeVrdQkbfm9wEVQHCklWB
EcfF5wb0Qrek5skr4eLlMyaxNOCSavxHF1lPIjiowkpVbvYa331Oc7E8XeIxrmQFI3CcTGUcv6bE
lr/Sz+lULF1qY34OoTWRotDifP0fyluqW/AggAuOxot3a+J8h+cM6R8y87DJSlu7BqF3q8AxBJmD
H3/IK5ehpaZd6vbFxZZe8SVGQSpzVA9GJY8FRqTGHYA/N7q5X7oAsKaT8LHKTKX1HcshXzPMZ/ut
GoZuOJHVEN97BD0nvwr4ZPEGmil57+ro5cqWgwmcuozFNBwrmqjfU71J83UyKcomnDKjuAFrXR54
mB9gqAWBm+JpqWeuCHZpzv1SceWxH/Ks/SRBEB/S3K5bH1TNJYcy5AMextHsH5qi7YonQw6EemqO
nsZf8PcpbqzFi+qGSYpeF4ccelMetL/LtWhGikdROmanjHfbcGUL52wO1ExrjZXtSMAqv4qc8oue
2MWwGibMGsg7nYVxo013/XkRGCC7pxhYTILB2853ydZCJjladnpKQ3PkklqUQzu8ltbCSCt6J8NW
enIaae6Slq3OL1pctil0NXkiS7uTx8FtpEUiOF841AKiWFw195XO0xotKA2hur/NJBp3sxOF5cmp
GvTCqRWVRQC5Ymp+fTxZL/YAFTE955qJ57JtgpVf4bMYAg8yCvWT17pd+1UttWSvV9iJQDnoq7QL
4moKrc3czLL4/PHQf2wK/ioo/oy9xA5qMIyo/S/3H7UnTbfoWvOITbA5FhDaRrYgNU6wKcJiWgzi
U1o5ccxvwb7V8o02y/sEavDQtK1fZ7ocA1VLQ3z5pR29NlqNsUjbR661SYw4NVa9JbOj6NTRfdbx
VA5UgbpI9QctF8pRhkX9TXe78lmRWGOvMoHu56SECFVLP9QnwYWsyYyXMZGihcY/EuUMH9l4kKNL
PEfeAVyd8IdsDm6MLe8ay27EEUavGdma4ySxX0XbTcVG5O54h/14wRUz6+toQ15MNX7WMcL8InuM
z1cSa+U3hTLCOZWtiXAtbUv3zU0E7nJCNP0vEU4GFAkkrLbPAWKIbQlRf9zajlId89LCVV0K3dy2
gEP1Dr/bXF85YVoIvG7TPnFPle20mMy0cLA39Dkm76hEpVJvh9rR9lnllQkPaPa3uIwXWz0feLGu
x5sF3HKxaFz+/K/LgBgWP6xujk/YEgIfwjruduZyC9mS9DLvZDZqXz+eU9eLkyEZkLs15/b1fC5E
43D1TONTXSZm98vrB/07yThuv+UWElXAKLMWB7IOC93xPQxzAuwtcdr20UJZAxY6Ba6tMekPsz9w
CYgOWQaFeUubxBpXZkokO6ap0B8npRqSeytyS2dH3d0YN3Y74wK5WBYHpB8wUeo/mPGX/VmhThZh
DUp80ptKpvtBpsXSH6KL1/gemdj7WB/C5OARgO2lPohFjD6uaZxxM8SOxFeoz8ITbXWpg2fIMm2x
ANfVr1ZSew/kLS+RLKaeA2ANeh5l98SETJ/qCkPAdeOZ+cYz2OUPmO5nL9mcaMWWJaNiMWTZzZyt
0IJgLzAqKY7agUaYc+zHrZlbfqhNjit9MgFSAgE+/rYX92veiMGJtMQDUCGBFi9v7K/ZRB93qiPp
eUdnEMPviqp9a88JxsSaGT6qCl/L742BG+2IIcqtz7EABud7FWFp+I1yGOIN6/35XH8N7jlTNJOd
4R5heIYcxBIheRu0drrET5dp9BlqUO7gF+tpPyLYI8nnFpMn+ydGLQkhX3hk9oGtgD5hzidl4xea
Mz3Qj6a2O2hpNqWfqQrdWkXQmffdGMRWpXxhkc44aVqhiO7DOlaTFTbhbjus5qYfNolZZ96XSIu9
BzecF/C8ZpNrfDvEfVLR4VPeEwlQZrt2bOqfozaW8Cg//iR/3vnFa6EPwnL7Y0dDd+L8m8xWymqs
VOs4gmsgPC/wrfbuNavu1qOY63ZjwJHfWiItkOBaikAGyF5Z+jj/13OFOWiber9rbFaSgwrjLYG7
q6TKN6+psfBNRcL+OdHUT/IgSjqADNPpQ/tlbNxaKusSe3gqEBhBovBxa+GwJRnYrLdm40WCnOTR
s79boki0F60e3fLOxSaiXTlt2i4tf3fCSh0NkblvDKWoX6gbC+Mxo4HfnyRiq9634nGugkFLJmtN
YEKZDL6odG2ldzA+tk2hhijQ8OW0l9/lPDUCZ697cOL0uQC+DTsII0jAsLCq6vBrmappxIE11cO0
xmjbpN0QGj1R3qwc5bNEX380ZDGmRG7UkbcLzY4fOxXeAkoXStX8kySZi+10lSjRl4+/4x9B9uV3
5JZrmZRYGteBC7wsyVULa7tOO+ZVC8xvZ437gyI1yt/mVi/yN81Ni9iXWjgTDm9OyXoitm9Y9w4L
AJanFkeN34RodO+mps+0hwZiWvyUNtL4HJGUtPgE0y1TvpeJ1TsvUZxx1FrqUBuc6nD2X6s2d+K3
Ou6bdTHjp+Wtvbo1sTWSKae/G83ji1cLLcF1OBWbKqb0vIExvLO78JuQdNrY/bj4S13MZKw3cld4
09FWQrc9WLbXPRqKaXR3rDldPZoN9OcHr++S9i6V6pwMN37AdSXGdQgnHNj1bF1cN89/wICRNshe
rx07W0Xdlkk1umvMTvaBlodqvJ5SgXEpiRdzs/n46y+36/OPTwG2AHYIahB3XJp4xXkJV6cr0xNm
4kO2nqVSPI16TqiwalXOjZ30ytiYogBqCMw6qN7Mt8uOn7TUxpBd6B61SPQNFyDoVNEuzJfuCvt3
Ub52NVFVOAYMVRZg86lYbISKom2EKnWgrbyb2uFYT+m4db3ONX28S9L+qaiKXN8zXQeR4weDCODG
a7r+QMwKnDNpVRKSxnFw/oFULXPTOOmVYz7CFtriN60K35krVzyXFvlaaHH7L1rHfnlj4He+D4xO
XhVoNv++hGUIrcMNg87oyY3pHH6ajc7UP6tdBJzuUwNbvfGvT9qFLAVWz6HFVesPXPPXYReNfVfH
aZKeZOqV5oaSbTBXPSV0+Eg17SYPrgqdyG9lG//syHhsnz6ekMtau5iQ2N/QEUZZvZgeXGCb3LCc
dLRa74hzTHoYw9mmVnMy9anTdOtOz8O5v/HElw1BigvIDIuC1uLmvjC8zz8ubdC8EpiLcNvVHOw/
xzTvn5JeNO1RAZWoX/NIJm2QoUAiuwGEVQZWYcXuoxZN4psdofggTAQNTP4i+gn/fV2dhH2LP/RO
eWsZoKDwW8BhMZi8wGBVZXAgMTXRqfZCakd/QjIwv/WD7O6VCcgFkmoyE2dSGI6f5XH1sLhXLCEZ
MtQe4qKSRbShWaTIky2hjPm2LmLl3ityOwmaqXTbnTIa1k8l1JQG+j7foNjAIeujG+jC9VqCH8au
AqzKroMS4vx1Qx+t5haSzKkcNe2QRmlD4BJGNsouiXNNtr5icCqu3dwrqlv+auaCa51PL8AZ+iTc
FAC/YEOdDy4MK82yMcXIIh+qR6LN+1fLLVqKiNou9MZ3qiFiC5ml6m7MVoahzdVlQM7AWilTGAnc
qPp0KqaXiegR7GJAP8SP2cxF8zmlJzB/odHUTetWSbzyW11Pxs6ysx5NkETZy3VeRhigrj0X2CYY
Z1Fkq5KwinbdLr5np1oTXfHW1EqVNA/xELdts44VzGkif6qyUvGCobcL5zSi0LE+9XMt9/j5Vuam
FbGn+2zcPMNMsGvr4x1f/GCpQrUbLLTxQZSNyvfBUKMx35hVvliEfrx0r1Aa1g7WRJTpQHzsVReb
pJM6VasnNViHPatDkLk6QWmNroivUYRKLahljGnnRqvyaDokpVP8SEvNVLr9xz/jnfkFa9vlnIFW
YLiXXc+MSJAFE4hOLjumWCley+3AjWdVw2zdHLZza7urrLEI6vjXA9NuZU6DbmJgcnnlRUnEdSQi
moxgzC6jjCdgq+njkp+gNIoP4pee4CTcuhv9IUlczGlvuZ/QUIdCcRU37MSCSrYP56NLIiQUKFJa
7GYz4Uqf+2Xu9r/VsUpDvyfaxzuEpjvfNbKAJha2g6n4dmcSe4Hzn3tM08ld91R6zgLraeFm9ojO
CWbVE4hPVNzTv4bYkuGW3IqpvaN41dxdCBwxHRfrDfvYT1Yvf+QTwVD3ioM56fNcm9mPfqxBTRR6
oHZghWSeDOvOJXLIXrVmFhb9CutQe/fxx/hzUJ2/lSU7gaKWc4ze8iWxR+pCcYxC9Y4WCxfCIY73
i2Y7K6bnuiiLL6xYygSRRt4n7gblN+Joendc1Xk6tw6QrRUj3ChS5ddY5agp/vWvYwtabAGRgC1e
yZdAYt8oVhy6+WnMuzks/SJF+b83tYR7hjdnrrONtLK9G+LODj/r1Sgosol0S2ryAbQu/uQJMNwV
DqQJ/aipapJbrJDrVQT+S7kDwW3hiV8uZumA7o6GqE49aogDPidhvWoaMJZob0omyjayhWi35tCl
RXOjTryuAZYrJX0QJDsQmC8bycMkZ4zVopK0sNb9h7TAwR/QwO+aDJzS1+wqMW+UWdeIN6HoQLoU
4ejXuAbo5+eC7qSVnoa6OFmjnVKH52Fi77xwcLdNUjxpZTf/gyag8Il3mD7ZzeDGfj145ZOKtXN1
YwO7ypdYXjlYHoWyh9fIFcqcRaNb6XkrT+mMvD8J9L5S+xVwmzsS52GNmvloYTz70JFeoAQkCVn5
UzejRMNdW0zKrGDHP7ox4Vpqm7gvdTn0pu3T45HK5zZXzPCJXUiJ9+2cz9VuSemIH+eiqe1bZbN9
9SXZhCEwkfSACfdSxZ6/1hxbPmHUSXuKCjdLv6eGERfPdty7pAGlnn4wnSkp/4ES1GWY3uMjveqr
PBm+NNEAaQJ/0JbVYGt1FihA4gVRGwBAAXuq8y1EpFC8qPlQPKvJxEaf53P4Pcx6J/LrkgNuVVbC
/Zw43G78WpvY7lPDDJ2tVuR5avtlVSdmjj2waQ4Hq8wSI8CJdDSMQE1dTZEriRhY7MIuFO5mHnQr
+m6Te9nT5c5Ua40ou8TOO4y53uJRQqKiZRWduI+s3PBWsvTM7+EiIzpIbBvaZyUf7aU2Q7qkx03p
BiPC5mQncdJsiBVFu7CHe+nUvjaYUvoVXi7eWoPLou9tLOfDXTxqGBtYuU5ph/O8YyTQ0ub5h53h
xoAeygyrqMInpdHtILdhimZ+O7i58tUmvYeImNhoSLP4eBe72iMw0FiucVTO1jsxz5YLkxB30+ik
2IXW/Yzh8gVqKAcCQodOWXldTNWBqfAtCck7CwTfhyXJnnh5gKfLGAwZV/RDXDs6TXM8OEFreONJ
8lIk+QGwvb7D00jaQwLv3dk1GBTDq2dD+YlhmP1tzuuMSE11zLzpm5qoKkntNAcWu5chKYtun9kk
Tx0iU1v05JJYkp8xB8mtyOprr3yavegSqRSwF6BbeFHO6/BXDKEX6clTgEG2Wjohnp8s894xGqQT
i67DdwkdBMzKhxwOZlXGATwuw3eyzCG7jMybGzDE9S7Ib6KGW1wluO0igTtfrhE3PNi3QpyY+XKC
kQtxLKi0snFObRQlSkCGHqc1OW/Gpo3q5mfhhN43UthITFcMLLi+fDzBrrcP6jiXjY3+H3fRS/f4
SDrUMui20HAYs+rX3SRWspbNQDqNgJDZhjcafJduK5x2pMSAKnIFxqQfBtn5G8gpG3LkUeRDZW4V
E+hQEy1JOJuarYHjTCMAwkwy6ioTg+g+mLqB17By88keTV9ESt0/YhxrF0dK7gjfeugcHtka2MhN
g++W0SziG6XE8k3O6hwk0Fjn4Mvh4RBG8X3+i/GEp2fXwRh2RrM4dFnpvLi5hBiMW0z3Ilrapr7o
FOWh6GPnxuu6vk6RUQxtmm4FJZbHeXUxOFmP6GU848SkcYtsr7Ra9UWaaknw4eBGpMlJx4gt+nvV
lAh9ja9XaoU+almSBx1Iia5PCgB+1py3qurHRLb9RCMxlXcVVhvNk6mm7bQt4V1oPv3CQg8aEiye
hrofAZyJdzGQfiteN+MF0mbJ9KKqium+ZVqT/TazIiGQU0+wQ9WEMcWBTk/9U1JNzuhPU2I569B0
unSF94D0joU6lnglD33rza1vRnQdg9JEPpZCqHIVbTWpahF907uyOQ1pXEe46xBUa3RBRCrX02jA
UroBsV/hZYsVN0b3EFgdeg9kNp2/XrqAQLO1WhzGpi8tv9Ilq0CbHXVrTUX37CYJCajWEoHJ1es4
WdA7h9Apd2pFsCibttzCftAOpha7z2mBd8lgk/mK/R7euB+v1MujAIiKf5YLyGIpCGXg/JfGsKrT
3hDNoZ5Va4f9Z/KrBOzeTdiZrCtdLR/yTLmxO7wzJswViw4jLF/GvxgTCKEcwlYZDjiFqbtkrPog
xFkcYoc17LDkIYjOcPobU/4SkGNvgAkICZD6DLT4kp5VpRWkbbfudoU5i0+Ws+gnY5oH0kcv0Ec3
ZsDlBvhnNPYiBGOgwmi6z1+rIz2Fjp7a7SoytMHBCtRiHRLKaoUoNmaCer1xK9fh6rXyhAtCAr+B
WYcu4nzMSO+Huibgb9flnvUVL+pmXlVulBX35phKkkmxAvskJNXWjTn03qvlNOSqBuMEKutFDT56
vReGltbtStk2K2ewynnjZm3S+jAqILV+PGOvXi1gLK3VJUxr6RVfEgsbu8Xnl3vvXphjvBozO117
lAGbsHV+NhWl/sfD/YEd/t6nIcbiFUkxzy0DOd4lZbUT3tB5xWzvGsJNcqIx6ynqusAsEpE+1qlm
DoHTzfb8YCdTdWgypbJPOfly1WMtGu7c9axF38te6MmqEYpCILs0II+kcECVFSY81jcXW68fNTva
uNYnE7TKHsr0U5GmWrbmwPO8XeIW+tMwxS02x4U+lqei8exhh6+RiD97kFateFPgi1/rayacGb4l
JMpqP2LawmwexKHIeQhqtZP5WwMENQm/hlpVrkRq1fEqpz+dk66ThDJAwNC96WGtJ0dVmUmHIKXP
ibBxcglNbMusWtXE2kZ7jAr6OjDMyWI/Z5fVTwO18LpALTgGTW30dqAPTl/WkB8MjUtQEevmoZgw
o4In0vfNJyf1svL3xx/rnbkBPIhicfHcxADq4lhTNJPrUJrH+6mMtPmTHqeaX2ZC/T2Mzdzd51Om
31joV3OftjaYLnbCQNE4/V7A3kgTqfWsHI0XbNd7p3O1ZgMrUf2uJDIp1x8/3mXJwFT8fxsD8waM
/P90BP/C+EVZSjCECbYPSepoddkEfDxAxpUbkj+vRE21Xoz/uHvhOXRrHbB7XCwDyEYmGSY6uydy
s/PdxUoGNxRpZ7HIxxAWhq4eIq0y7sxZ798+fsxLrJfHZIDFNwyvHazzlnf+12Pm5P9yX2vwT0RR
5dd6mZIah0/9LYH3O+O4SAFp3S2l45XcWPPaNIVy4u6iqFLMr8iHBusgSLnobu2QV1szZncO2IhG
xhaUhMtQoiTRySBD/7rrEjV8oBc7PKuRq8W+KBCc+n1O78wb+vxf9mRcME0sp7iR0kZYxj1/kdyH
Y8uqZm/nCNI1Ng7yamPj6dS6eUtobmDDaihv4HfXC0LnisMFcwFTebEXpxDdJ4z801DZIXBJ0cfj
eOfj9NPE95Povn88Ua7HYpIYNlgcA2Kxe3HwEDBT5whpPZg2avs2jCJcd7DeDD92JvXx346FnS4v
EioqtQsyu/N3KeBQu5EzxAc3tOB39CMR3gZkmmYlKzj0N1bb9UbGUgdC4zzFWQSlwfloS7fMhg4X
7qvcM3e5N7WPajrVq7nDblPXRfvvlAkAPBB1uDlBIwd5p3o9Hw8vQlWkZmzv6TX0PomUMWq6EmBC
1o23TdtFk/3x+3znCRnRXPi9YEzgqecjajrH99zN1r6orS+JW2uP6AXaA7vLEDTW0G8/Hm75POfb
Fw/I+0Q2SLvwKkU0I9seAFu12KeVeQU2ZfqKpZZro8s04hiUaZcIOa+izsu3oWeIzcfDX93QlxcM
E/aPpIt97bL8FAQDO4rM3f0AKehb7Nb5MSpG9ZsqTPHN7RW5s0pPzwi1LNyTMNVpG8KnPaChVW/8
lOtDhF+yUDfZ+pam6cWisQxRJzgrOPsCSs6K+MLpjZsTjg70vx5STeKaU8Ei2WW08n9//Bau1yub
Lew4fgBydOCB828+U4C3pLPYe4XD/yARj6yTWCQvTlnfOkPem15YJ/DW8YmCWHixDQkvzIhFYqiq
MKsNybzlqnYL11cgbW/tybtFIL/e4Rfl7VJ1wPwD+l0e/a8zC5y9sbJJYzprk2n4Q522R7fkZqO1
KimTU4j5K2/1luz3+jG5Qi32gmxOaOsvu/5d0XC5JSZh7ySw83utEb49dwTZGa0a0B/VVh9/wevH
pPSG3AjqDmaBdO78Mb05MW1i7cnuy80xkEOirzzMEZ7DsAgtvw6j/FHpdDQgHw97PXEYFnIorRee
FKXF+bBREarLrmuyHfbJVotqa4/JE4Y7hW7fODPfe8LFGGIh1yw66ovlkXZJ2PZSmPupbtR/2tBt
voYpsD+WFPY8+pxC8x1ayPKW6f7VuKAxfwRLOOtQ2V3mw9FUI8cePGNvx0V8V+vgQ0GheNZJikk7
KaNHWY3I/8ZpfTV/llFxt1mq5UXfevG0jihFK7re3YN7O4+QIEHD9GpIf5gmaKEvMtO9MeLVp6Te
V5msjMv+w8Z//inHyHVD/E+tfepMOvT4QsS7ZFJDgr0q9VYxQr3D/+5836cd9tfnNM6HE6WmQ/Vv
6ZTaxvAsrIK80qqxufBrgkaQPzYeuXAmXk3WfVmKSv0JQNnuazYnuVeLfgwh+CUWBWivD1zmjAkq
R6DPtHXhSepz7rdFKqZ1aXPNWBvGaD9GqYPNvqFO6icO77ENdPgmClTwaND2CTHK3aNqkJ+8nnH9
qL/qLZaopwE3eveRNIQoXzuxV1k7c6qLZjURO6u/VtCX+sB0mZeHWS+dfGP0nVqu+qaa+y8tFifG
C4ebBsNeQPz11YZwUr9A+/W5NItC3+LKpafrUtOiL0WpKSgBRdLdV0ZR0JvhYe/hsQqUxcNQPyvp
OOZ+kpDKtE56s37JKb5+OLpwXqQZkm9B/aDshiYy/tFhvf9Urb5VsMfSi9JXTCVJ/Sqn0ehLo2Kf
6KAzb+Kqy+o1rIGkO0RdS+TlLHT73rUF1XejienBSdToWWXSfysoFrkS8/p8B1LoIQ0trPCMGpgv
oBvlis+aVmS9P2SD+Up3uEHjpWlzvSbwWxpbtyvGY0fwIWwMM9fXg1Jb2mo2LDn4/HfdEe6XS39W
NJ5v9GVeHRNn8sLcjzOjv3N6r67RfiI6uHPDqkwDbnQK6h871u27OB14rTPEzpeubqJwK/osvmsG
eBu+6lbDWxZZ1kkrzL7jJhwpb6mDf5KP5Db/FuVLuA7ebE2tPil5BY/GykWeP2IkYCo/M6OeD62I
XO/n4GUi3YyxXotV3xOkEgx1NWI6WrXqSbPVIfTbaaqFH8lxBPywJq1+KJzFZELoVW5uNLvkdG1I
Gdhasad5DxGZRVbQ13h2BDA3o2w7QFEZg8SNEvWt0vq0usPLBDZLTfSR/U9LQDnug8ifyCQX0pjX
kSGsf+h009Bgz2hOTgvxwPCFbDXrIbTGKvNdey6zjQP8u+IWHnZfsNUeJy0wpWGeJEKDtvMhGNUD
nPxpVH4L7OqfTHQ184/OscqpWIuwEz8rQ03lN30KlR/VIFk9tdVofeNXIemtqCzkDFZRJ5Ve+FGJ
SapEf0OCwksdG06xyhSSp4/OVJTR6Ge2OmXs2EmmBmRsoD9R4yxTXliNffOc62V/GOiDws6L28Z5
y6SuOJti7p1mgyBITh6B8irBjakSxX42eTL2mczWmzpQxO1yibv+gLhrCS+N9BdpE66+G+l0P6ZN
pzmIm5WqDspkyn83NVFcK7evamVNCmbd89vaXH6llzXIQwR9l4x6GYMCTxZZ01FZDvWuILxyDjgM
h8qvYDZNxxzVQvvLSUDjf/WKWVWPcVaR9hNAc+2rnSut0gpM0TX7AvpuvS2wGZ58uDqQHhUPA4MV
nWSrOkG0MvOHbBhzmo2GMf2CrOCNqzxhy6b7OCWK37ewgta8Wb19hNVsuivaI9rXphmKx8RSbIx6
Gpc4xkkvrSTo9CxlYbRz91LY6vhE57P0Gj+u2i66axftDaCPpGemGU2s/2b6x+4xi1Tnzo1KtEB2
XybePm316HMB14iOnhPxFzxjaH38aCOXb81U2UDXyg+NWVfwrYFjjkJZGK9YJ+UiaFulydY50brp
apK1+gWBsdKsBtQ04MvJ2OV+7iRi7xqNYawkUjkCJOcZ3k3VLkIcuO2uearryP5eiNF9AAZAzNma
Xaf4U2726drpeQ8/G2zRIrrQXdQHY1+OtPnpScLXs8fQ8Bs4YdGmspouCsh0TOh4ISPQ/Toe0t8K
JMF/hjzyfo62GkNHMGorWO63pV9p3vir71J2H4MG55HUlvh5tkv4gr03sHGQ4uB9UZTeyPd6rKb/
o+zMluNUsij6RUSQzLwCNWuwZEuy/EJ4kJnnBBK+vle5X66rbkhxo4eX29GoIElOnrP32h38GXs9
5CzTNhBxE7+opOxKFPJj9k0Vrn7rdjUJzdrajrepUXhJmK7LOG28UVMH3x+ar6WGkDSYF6N1A09q
8jlBafy714zBDRtn6LpNXLXWSHqHm/1CWF5nQd+4jW8GE8oOekA1WoRdO1nrdm2F9HeqL8slkv2k
iVCNOg9pHWRxn6bKy0IqreXBQEifBstoj+W9nxbqWZpJ+ZBncbZuNXDczT3YHI24Bkvz8e5SMMfD
QaGi+y2Xs9UJ0k9XPJRqtU+LnF1S3bWl/tbGUr3qKXGzW53GqLFFi9DfpEBT3GAupXU3LIUjgnl0
iDCa+t5Odp1YnRu3FhpYJtXUX8oh0d6YwIjuoFZ3plnaDTwVC70jB2+S78NRpk4VEsnelNuuSTgl
x7IlxXiOEWztzYmbGxSogG5pnlqA1E2rukWC4xCW3uqIf+DsHZ2CD0Tk4MmvDn3czcPB5OQnN7nM
R33TN76GGycfiyIs86G7MbOp7MPCydIhyppSIsIaiJ8MnAzS6a2Nqv5+5tTbRbleD3qkD5UFU514
uJvST3y19ZraMW8spqK/8j4WfOIQb6EfnSuZB2NmDo/gt1wMy15W5hsO/uPbSBjzqzTp8W4IUpF7
TrTgO33kl04Qp3bxUGWkQQVLoZdTIEi9R9rg87B22TyNj4W34iei/BP3S9O61FgZR1y/MNz1vi4t
bw5wMTF3AQmKiFENlDB8ceqGMT9ODSIYCyFdtiFf/HStrJ4RWs7yVmpe/53giLm4MYnxeBMV/aRg
bVB/ftarMk94prX3YpJFPoRirqa3XBOqOIy4X+u9Ido4OfG/MP2w1YYUYqeRjveeyor85KXD/Mud
EtGFqdPZ8pkgFZDwydDrY8hA3RR7J/tj0FkXZpuZJaSxy1ZPPtrpmGf8QM6E0WDGhJpmcdzH9E+M
9m4ZW6c9pn0hYBBRA5tvqq1ltvNWIy6irnWmjd8A/Y2oGqe3ie8JUUmeQk42Jyqxbu1idhiqJmBN
fWuY+6BzOiOPWM+TH9oJQBPSIvQpPaimIttG0wlPCvpR77LTCAzUQmplxvW+LOZ0w5CVJJHSHczn
LO3WZiMxiuCmg0ckt76/Lp+R+ahulynKyI1h1A5NJ+o0xgaasklJ8v3iUcu02dwmDKa9sF1d71OO
IXJBoizEbeubTXIcRKepwFyEVezHIvHeUr+eRxrR/eRsK1VD56nAmXd8X5GXRkU78tShx9fySFhG
xYBAijp96dBW9UETj2Kn12uuR85CgRfRLj7/HpL7qNhbR1S3MfqfeNe1pIoHWRNn+YHoKIMXccYP
EdB1RKpD2AIQKPSEafNIR0TMx5RFrzNC6eIv7ppqzNq1BJ9+g5vyFzaX4lEom1LQdvnaHGcD6c84
l7wARREzDykdnlAR02wNqE7HcjP4iWYScqnYiaD4UdKVHaq6wFriAuO4O7LoIydTk35e1HmFKyRJ
NrXlpfrnTDWu+OSvohgCj/DBLtB9OZfIxNLiVKhVeZFah+LeaQzC7KvKkNGwsHFgX2gk7+/Qrkp+
seXoD5GXtvwF7mpXT3WF1fqL3op4hklZS14AA6AJeDatiSvsuKk4cLIfIQCqppXq3pg1qzgY9lL5
sGyzKmUDT9szb5507gBJO2ao83CPKts1EA0GPrPbl8YjuIwuhwdURExl3myRZbv+ZuhG7aHwm8r8
5qX8PwdtZvRnREHnaABYCEP4JFtLUBqwc7WR1wMxRx5iVM0tgoeBMqUqtccOPuMXr/fL7GR3oyyQ
CjB403rJ/u1RnKqw0GTd3BirYRQHy5p0MxB+w5NrxLyMd8zxXD/Ma9nOt9ZQUc7QZMw1kAUFpZed
dLX7GVuB9npmHcTf1rnr7yQqQbnThk73PqDCX53szwdrG30Kx17B6feieWEX9GFGmViHZBqO61TK
z4bojDAeNWurV8vvYdKM3fv9kj8NkctjLzpMgELYDuicnM/9/2hHzTbnOdyV5gEDqZvfmM2kzKii
gEeAlJMQxVSslXYg0r4zjnHKNhS082TsC7jnxhYDE9oLh5rkqUjSJN0kbOFuQC83+8WcgafgiCS9
0ft07CMjyZwvlj9a9Q3yR/GT5lq9NRbYG7euXfDw5IKkMRqnseKwrHHYfGzdPDNOhporddPPKOE2
i1VO3IyhyEOAEvW9N09sioGGKVB9K9oWpGGzetZv/C+xdRBV6j0hAYtJle+U/QIEyzSDmk/I74wd
xdz5TqxlW2mtWsnpy2uzE+9oJzk39B4aEezzSOmbsvcCCR/a22HIbeUxczE4HpY00+WW1tB6WpzZ
qLcC+6fYpItTPC2+N6ZPrRajZ+JIyCDMGgszD9ZFxh/MG64aF/jJzjYarCP0rK+GU/TTBnwjZnrU
/Np6nAdzvSmqzKiCeSViM/YT9+cim36XqvHL+4vnukMD4EMwO9JRVSHXO6/nf6wdQsMSzGxNfvSl
c/TcKn5DsOlvTTFn7Qd9vav2E1IFprUo6ejcnD1mf18Ky4rS7bpwDioTWbBg3jghHFhCUE3ulzgu
P7in/9KF53p0LhmLgeZkGvf39TC9t8wBYvvgwC7cG9maf9LW2VujsneWZ6PHduOyUE4GePw1mGKX
GnCcWuuoZ9r69v5tvnrADujE86CTMCp4x/bFb6csNHxZu/YBC/C079vR2OYKZ5xp+GXHSb7pvw2j
8SNP49iN/vulQfbwfHUGkoTm/X0bRJs0DAx15wBghbqO48uWUgHeOTMSSlUg8l9dbtPJLbSPUHr/
9ggYAaCIwW3BNPuSHGlanZdU8EEPjEPiyKg7XE9sDXGLVkUjdLHALxfOtFdEIKBX8u0dFLIHyVfz
Dl1LqT7Ynf9lCaIk4V+4Tpjj2xer3cSQMyWgsw7LOg27dq79LtKUph9HVbYZnbRcTZv/fPu5JAYX
6ETnpvbFGGTwEWaSp2wf0H0ZUTamyW62EYOkmZUeDbGoHUhrn7OGVT2+f+V/+RQR9IZWnnfbtNiv
/37wg1BoUBVTCl9Kb1vGSf6drusULKmvHUas6GdN9Fr99+XGfB0ezfnV46U7vwn/2FBMg5CEc/8M
3TppQd/L0jfT7WT4RTgb7txEtFOS0BpBYGzTZfU/ciX8y4t2Htki++JzztTr4vKLplbpjho/ulDD
tsZ/cfLUMn/qZoh74ZD28c8ka4Z9TRVfffAhvh47ohryGRcLMLXUVRff/lrRSqXBwVx1pNMQ5B2b
UshBHTu9PxAyEOTeWIUKzBbyocm5RTf0EVbxajt3eJONsyDtjy7mcs9rxsn0B+TVBwz0xraCx3Bo
0v6mcOv1A4nd9bvt4gs8x0ECv0D1Ji6qjsGdMZKt7CsjPd1pa9boVPhCejTOKsi53c1UlSRRnP13
7hbsfN49wOyR6XYtcu9mnsT00VjuyiOK9xeZIc+AjQ4RxqXywqnKWmA19g5p29k7o6eIDyyq/p1T
+usJdk2fA9VQ6ye37GR5GnXUqCerdrBGVatRReiV6FgUIus3WjV8yLy8eiEZ8J/JYWdKBRMW62JM
6Xtg0SCs5EcCH+nHOvm0ZSDaRSJxjbfVajYTEZD9B1/dqxeCizIyRJ16Zrle6WvWwRqYPxTF0YaN
mAa9kxh3vVt0JwC75XoYykyM9FCWPN0nep47/3U74PKMfmB7CJzrCKD/3g5svTP45lqYk2bpsLF7
Z1syQzfaS6Xo9jkQZyQjdjxttMSZPr+/A17/dvxbf4pxDFxEUF0sUZ78bKxMoQ/ktuA0MFqSBQyf
s2gyJPNR18bm0Dty7kLUcvrv9699LQt2mQ6zHbAnwKPWL3cDk2PRAko0O+gYUZ9AuJAxpAupOHlB
6ToQfum3N6ru0JcMaSXjZ9wrqBWgWMJAlQ64jsgCLV0n4Yobt/wuPNUaJ6xCib4rqt7cO2Ohvr7/
R199H89fC3TB55kdomb3YkJI+JBG789qKZniG4cmxdcFff3WsPtfk/Ktj4y+V7vV+XI294fTC/+5
lLiJSTGa7Zz2UCaIGS0aq7+xeBQk14vhI+7p9cvHtZgksRTxZ3PBvxci3CyUZU3XHhIrGx6LUeIb
0TXTwewrIOlsZm/Sv2TZMn1Qclzvk9xRlEQMXU2kS/Qh/77wiMqUnXESh96vJnWkq2pspFlPtxml
12uXcmztEVbWgeuXIK1y8pLf+mai4YyuIflA+nN1xz2EMWc2D18ImiCXd6FdNBotsjMPghyGl4Fx
6b1lJqZ/qHxr+ggId3XLISFQY9EBdPA9sKb+/uUIsGebrEv7QHPLWELYK73YZyw876AZyBWQZPdF
HC4d9p0P7OtXC5kkPY5U1LUQGc49yL8v3cmmywDiT4fVUaURGLw7t2bNbKoxpnundT+I3ry+rVwO
uQI4KPz6V3VuAvxB0VObDn3uzFErl/xTz2a6U3P5UX11fVPx5aOp4bCP4gW7wd+/zLb6CoJAPR2M
TM93lWXEm7xAS1QltDqxXxh3lUjkB17Pf7soQh6E5txP76puRgaCvt22poM/1rMXpbVTTuFU6kx6
GFxa5T5Zu+4t7ypVHt7fka62cPSF7J6Ew+FfQe1+8dq2dGtcr/DXA/Kx+MVaE+OBdq1hb8x40ofj
kuHLB6hE9GuY+XFmbN+//PUPP2O5KSbYpNBeX3qtRuhuGqcT64DR1e8CqbtpUFplc5RzYWyKoXrr
RCyD9y96vZrQObrsF1TPQCove0hAk7VzOI59aLK2OJbCnswQb6Pbhxr9pXj//tWuXpVzlhhV41nQ
jKryqnvkpwwEhNuf2q6dqwDAKBOsJIH9HcNpfKOzyx3+z5fEk3hW5xmkeKHY+HsNZzVeHq+c5Ql5
nmDSOZfM3sqcAsHxwc4f26STH/zK817zV4+MLIEzTuIsZyY1/rI0RH5exyyk8aSDsxG7VLpyPLSS
geHb+7/tytJOswix1NnoBVwbc/ZFldcz+nfyXFenvEMTdsi0gbT0jNZt9isZlPPZswe1+OFKY64I
hzrzXnXWb3XLPCX/xJR2zn42tUtiLFQZd/6gGrx+2PB7KUEJKqE8uUqO0AZ3UkYy6qe2ojkZGLgc
AgMdwYOH9W1fDcsHTZir1xeuAAonPBXcfqrei30YGywUZeUzvC2Vco+Du1p3uPV+AxVJd0nsiPEh
70x9n09zvnv/QVy9RT4gI+D4nEUJZ9AvRXqCYCN8C655wsI8OWNQmSYSZVvFTnWDby394M5eL7Dz
T0VQS4Pr7Fe5+KWrNPEixnVzMr2mt541t9FL0JLSbj9Yyde3lJP1mQHGrO2Mbjz/838csL3aZi7r
nLmSVDTZspFtM8FF1MfipbIXTx00RFf9Q+US8f7Tia3m9f37enl96CE0kegZYoq1AfKcl9g/rj9l
id7zKUxPgKirV7MwLHy7trHJjXEAFtU3+ffZiNedpU1lEr1/7cvt+M+1z90Fvn/kFFymtBWq04bY
4NoNX1cyQdLuyAiEiSLBgF/lXNXPKu3Vy/sXvXxnzhdlBXOoREp81n3+/YN52XNvKfvsRHKUxwAK
TdMjuT64faTCwJ0zX/8oceUPrP6f2xXXJOUHQz6+CD68lwEcyB0N4SdrfsIqn26GNo0Pc1fIT6ab
ychRTrnHm9mGI2AOEfYSsZo7Ov4Hd/tfnvS5l4AQHuMzK9v8+4fn6Fq6gWnVyUwT88VnTnevNao6
eaTpTjBCcnX0XW2ObB/p6/v3/M+H9fIGcBBBCEqxQ3rXxXd/QMEjVlPmp5RpYrkvmAArpqEMs4Ia
B8dTX6LnYvbWA1tY23U9tEuqxWGRaAzO5TxhiuqNZYsXOd+i2DcjVUEvaRFrnxgl5N+nIf3I98HR
hRty8UebjJI47lIs0HI7//N/vBpjzYHT6ev12M9+fueomZujzchWg8pPPYMIx9o82pha8xBZS6k+
5XmS/B5GE1pznRe1+9TzQflC8MTwhqxrfoLxmZR7LTccDacwH4sbH8Vi9tpUc6m2MVjY+KYyE0hG
E8PmG/Q2VfKcdlb6pjK98DcuUSrPppTTBILa6PcL41wU322i/U7bWInbjnF2ujCpydvungHFeIO/
q1/rgO5dnUfDMI7Dl4UZfbFVXdfaCXK/VTd2mAsswZPQ7ep71XRiw66qpd+6tVuGOzjLI+B/iRQm
BD5gfhpVPTVPjbQTuFGLGBPSz8zB1vfkGDVvqe6Ke5Gu47daCQfGE+bGp4TxUxoQiqF+y1m0GmpO
IoGx/ZucFH22vCmwLCiqWhfb1mYs3XnbxDadphWnzdYwUy8++j64VdgtIi4g1/lT+aVB9JLf90Lq
894c7f5uhjqGLMEdU3s/26tMd17DpCfMe+Vqm6zviuq2L4v4YOGgU4GfO934sDidEqFomGhTDSKH
2ybozZKoc0H4bLKEfkCU6dX8NEuS3u6tTBCw2NQrpl7dm5zTYtldHNrjSFPYz1YJ4HdoZLA0ajoR
I5ZNQYPL71sNb8PF/9GpIsqZeI5RAorgFTKFpQf5LIeF2XWqfowanv4gQzr25s1k0N1NhQnJSJaG
8egTPpXc1Vizl9uWfaIOGnIn3LBYFTqVapHmyckr/MrQAPthkzEj+Ob48fAwp2txBla4ywBbN3PT
kBl+aoLBNv2tO2ML2onYYokgu196lHBDsWX8P51zURfDCKFvePoWaHxf7efqzH2mssENKCCd/ZqW
pPup662dbyZm8uUny43b4mb1YkvstMnuBOEsnUlfZnS853W01/bgT0hd8HXN40O2lqa4oYtY/nRV
OurBugIUjnf51A6sNQ6En70Eo/Hb2KmkPbXSl2gCR7P6hrzDS36jekiLB3uuXPXbZtJXbGrM+3FU
rRAr9mbSkQlrj0WNQIHu1G7m5MEpVZnLp9EEebqxyNiQh8UnhHuTJysq0Yp3oI0KqxsI9ogVdj0A
0ZN1UNZEmx3VgS4eeXE1MhtUiXzDnUCphqU5Wz8Zx85llExnxRNQRMsI1rGU8gkhlPHipWx7n4Y5
l5uhKXXxJUtHtGax8Ig4WVx2lq/5Es8cpSGXO/7RSFbrF0QL1gNqH70P3WKtHtY1c56qEqhnNKa6
/UQrThVPBue38qm2XDUEJZ3P4dAkmblsp0Qrey30rGYWuGXQwk1RMa9+/Z3tevjOnHD9Votc/6Vn
FSO0KUV6800ORd8wPxm8HS5JH1i3GcOVjcUcj0gTsP5HykZ9jWFh4n9o+TLpj2KgFwN3dNAfy0Kd
24NK2jezXmFcI//S7qKhr+L61GFjXUNrSmA4rIMJftvVAcGAtBnv1dDR2u70fq1eNSYpCEFxrPJ+
2FMnQ96Hvr1hhhqPG71zYzvUlUPvzQDkf8Q3ydfE5MPwHdpQm8Bw9SG/QOT1T2K0VL9Zm9m1t3Hd
2rCfxFwoiLZr/HXIlrkPaWwCqUUK13ydrKXtwimb+6+L3/LSxpxnX8ws8V/zkSCSW9dI/HO6jz0e
tT6Od35jaXo4JcNY7ekYNWUekKrmHtvVyIodClOqm6rVWkOFOadTJJ+yzR9FWi/WscHdnh4MJx4P
nb2OzUPLCLs1ArBPgNiRUma3vlWMy3Hkw37U6LaLqO7j2tmc9fDPfokeM6JUm70gHsSssSM35mta
iS7ZkZM5VDtObLkbeYhT9DBVQPLvHTFoMXQ7NB16EfhT3Xz2Kz5vL1ZWGvWndhzc4dh7PTIhEE1t
dd+x72ikc7XJWzyQC2ig6TYmayMrYanInCXy4wUpJKZo5vDeVz8x/BcoBBmBAUtVuTByQI1EyHAd
mEEJAvoDcnZvhj5omVhghSbRT+UjvZ/7Rcq4uRvA4c8nWl8rGurq7EPOgyarB/k662mbHWbfGG5K
zy+Km2rq1bHS01J/nHxlgZK1ahFknaGN0eJIKN4rGVQHUwDZjDjfG9WhnSaZhzNWdD+yObd8Vknv
P1kA1K193yxu+hJTks6fzmKyVzaQ5oc0U+12zTKzPKaLMPqvNl2OeZOWK5uRFmuVIH8T7toX1Fui
O45enO46QKnZRidMQHzn6KDBFjK6BixTrB+0scJZDUO5mXpUha1howHKVhfyvZut7Q6+89ryJiur
kDersSTuHYkAc/82Oqn7BkK2abZ0wSy511cpfy1Dgh64aVsAk7zkOaNgwQC4ic46CkRNnCx2q131
/Q86pXMbOV5pvfmERsShv6hUbNGICytSTmKLn23qiPrGX/0uRnePKLt8iTvW6QG/sEh/Q2cyLNLI
4/pFlVje9km29knoldW0FzxD72Bqmf1cCnqT46ZadHoCdIDTk2svCtx53WvmftHczgrnDCb6CZ7R
/D1zM6BAua3pGqEzTpmcrNEtk9BPMsu9iSdP32U4VsttA2Zff9KV7u8WxjpNgOhEr7ZgFZr6B874
LiEhorPQWrmLG5P8JU1nV/I9Fdvz43RCNQCUB6YqtV1jIZPDa0HX644dKgE5mSTNJp0kHblKW9ai
JQJkkARQCU1vd4nlVc+amaPKbLXRiom+MvngdwDstqhqjDkystpId+6qlnxLjUgiWJJJ1u4kkna5
rRe00qE2J/24EUmZjJEjpf2i/HlJQiBcSBZIVXDzzdz45Y9u6TKxLf0J4aLMSnfrWelEGeM1MRWa
36HaNTWfZIPFHX64eZNpBTW1Pv52GxepWCNzrIlQPukfTqnh5eCNV2HIgNyb/Lao29I+QI/PojIm
yWyjrcrsIQrVzgIQyx1s+DGtGW8ogRfUb27hgHon+yr7BoGlpNZNZ3Vf0EIdQhtZ5BhltTd5d/Rj
hvS+cut8/LxMWr2roPJQ0jHR8neaHIgdj5omWZDOdcOZOBC0frFoMkDJ6X7Cy1O0t+Df3PmRDlL+
3NJHqffK7yXVVmsbXTSb7fJVayY07kHrlJURTozMiWkc9MmN+qy0tQ1eNNT7nY1MbaptNYUzlAWF
NxZZWR2UXarNP42sASfjto1pbVjciNQ8o1poTNLLBmdiVs63orCKfhN3+VywU9Hai5ThDs6+I/Lk
lEhtIIRrNofbzHQG585t8Z/5QK46uz01oFGIx9XQBYcpdRnEGi0XqK1Ly2RSMXt+fYvSvO1pvMZa
l4cNxXF1M7swJFizpYbIAqn1ueKmyf/QIRWyKR4tYhXPmt+OnRkW4IKIuh++qL62i0g0Xp1sMhei
28ZU9XjvrLm2/JxXrYGuWuXzodOLHrVdRcINKTnlOg+hyZfA+NT68/Cw6slY3GCv8El7GQYfyhhO
okbXb9ZKpN8c4In9IR79hX2LzojxSFhNsQbYLag9caEOhIEA+k6nIIGBBkG46dANlERrmVu+qGMV
eTkzkUgOZZ1EdTKXeycmjuE21Sf7B0L8lvE6sZ/pTiN3ZJ8BGGuDvC+KIpDnFPSbeZ01M0Trn/UR
WCRRbauMei1UyGy+cOnKAcm/rA0Qst6Zdyyizsa+lCs9jAffLO6XkqDNnT2Iio5hm3ahManJv4Mx
TrlkpWktnqv1rBktlzotjmncL+mTKsYBVCxo7r2TlJm+EYXigCdQBZMaVSC+jOym0Zk0MwoiziSw
O4j77GSdX4eTlrsVpYgs5h+eRkFC3Klnq01CCr0eYS6z28DGtLYcqEcMuV/PZuq18x1iBejSxyhg
mSUGfKmkz1IYamMzkN8a2gV07NvaT6x1w13Gm5zqPScN2a7OF1JdqT7PPpTkROb60OE2cvA2jVJh
+ykrlbFZNclmLr01/WJNQ7z1qfITyPKz3z+7sTHlR3Jysi+Q+N1lUy74YsFy5VjeA6Md82ajsrpU
4dSPfbkfCHi0GczTMIT7KbSKYqdH1o+4drTT8BzL6IRV5tiv8bqg84yNVfM2aEOpnEEqtaoKJrlK
m0OklokwLdgjyF8z7bK4UZnjDreaYxAmYKjK2CeD51m8yfg5QdT4iQRTmSqd51YtRThNffzV8ZD/
BA7+s2gtORUGDuqSLmxnVRPcl6Ks2hRqmr4to0WgzWQaathQgcTcfQTXzjOklhZ9rDNPxZFPurfR
TLXWkYAv+NazgxQxKghH9j9l0eSvXaVb6plAUyx5eoy/sJ4z8yc+kG65dQfUrLtZ1Mm31Fyn5aiT
Qk80ldYU8mGIe3msQEU1UTpX5rwvpGFsweL76DyXtMuOVeMmjY5gf63z3bT6qR0l9tLwITOzES0E
3UDN+6IDse+PM+ev792aiN9t5uAlKT2rt3YmtDaifbWl2vjK1teoHk1tcoLWzLouDWBCYwOiPkcG
aQz4/IIEufeDgJOnbxGEluuxpsMst+7atCriUGPPIVqQ5mmpOkSjaCscf9lUXcFOqtur9eKC2VGb
ZYKBvBEIz0XUmZkRjgzkq5em4Edsq9TQnM8G2uXhqdNk50TZWlVWlKx2akHQzTw3sDIydkIDC9r6
LR4cpe74CM8yYueu7MNEc5qTr62jMOsKTSk2zNwlvwILQ3G0JH8+XhF2sSQEVO+MuwIG5BDkOdru
YEVnklpBVxVVfTfXiZgpEp1Vbjjo6E1AIWjNt2PRDw/4RIZ854Cotndnn8FxdhBcBYQZYduxybXp
dqsADoXqo9bb24KX53ufsVFEpk8kyDbvgFZjIoBdl21iE2Lwne900n3mQyvcpyQTlPvk+3X9dxHb
Q/6pwygsbryBnmsIcaRbbzE+CfTfy3L2p7qd/4Odle9Y3ai0Ba5CNRno3YJUux9wxWzKUeuyrcoT
/WVAsqmH/ZgioI7h/aB2XebkzUlyqXOOczSZBBZJMlr9QZfxuqdr2hDCaGajG7MYn/7dNOvFWrDG
9P4kSqOc7nNHJGyWXommHz9lu+td+hGPFSt32L/fZLy+MioHuEE2smj0S5d+esfMBy8vmvJkNnq9
7buajUjT8IAGbpbL3dB05XTMrd75CN9/pQlg3IYFmbhM/hupmLjobkri/MrE4MqoQijhOGmXGn2v
1mAmniQ6jiy3+pGoAgOHAcEhcHrDCUeaLL/ElFQfDK//9a9hCIhsDmUkY9yLtuXgKpsgKI0kLg/5
BZ/7dT3SMiRlyx7b9qlDfyxPS9EztML58S13ochFyFew0QlcGO8/lKumM5sH/6Yyp+aywQ/8vRw0
tZRA0mVyk012+WyUa34YyCeD5YifIpiKVu0N6WKsaMyPeM9XjX4TjRQqTSaTZ0ziJaoOdhd7FCqU
o1s01Vdj7OMt+SI4PyxzOmG+/AhJdPVTWfggQtGjQFPDqnUxKRTgCdfaXIrjTG5emM6zfW93jbhd
+RtZAude1CxfeBnTj574eWTxV6OaK59ZLAKUMh7fSx6LAqo29JZfHgeFon1TLF6fP5j2uCgcmH9k
DGPihs6CJib0UlWn0bRQ4WzdGmLKovf4g5xlXPxNX0y1/5JrSl93BbuTtbWdMk93I/R461B6oqij
GJ/RRwOSi1eXsRNsKsbjAkkbUsfLadvQcuqjhem8tln2O5+t5kQXZUUFwVQ2IpdTcpoUxgfDzIv1
8f+LIiKyLAu9I+Flfy/NSeAM1avReZ3UTO9ax2mJQH9Vj64wLSz/IKE/GJRfPKf/X5Fh3xnacB55
XbyZPkVXObW1/Vr3w0ryztKvJ8c5eyHhXMd3fM+xXJj0uuawdd0mJLll+UBJc7FI//wJ/FT0QnCz
UE5dLNLR7KReDvxoHePtTpbYWlCFNiHK+STSCz6cVWbWEQf1+oOdwDjfz3+s0j+XBi0LbZ/RPRPk
i0njaC6Th9HLe81UXMy3OSw68zEtLXsNPCaOJFjVqujvYOCb4eKMZ1w1U6A5zGeR3hEHZ6QHDjHa
fqJXtv7mdGKMaLylU2fbYXCF+qkscjkYvchUPK58jfG7zWT8zVU+tJv3t7XrtfN/xjYCIUQISGb/
Xjtd33ASbkpuY0sGZ26PuLpSZZVYnmlJ3YkRbvb7V7xeO1zRJSeGTvuZiXExvXMgAwoM4PbrNCO1
Xy1NfiWkZtniPK+OfmmI/QC2gpafbu9KbGAf6N7OS/Pvh8crqpOOjBT3/L5cXF5vNGnN4I9ffTrE
O8NrZJSk+FQTIru27//Syw8YCwVBP6+kg8cBybl7ca20tTgnYBV8deae2HSOweog/bONrekcS0aT
N5YhgE5x6/pN7e8lr9vGmGnmQYdtm2T3/t9zvTnx52DjQXZPLqB3uW5JHrYmjkDOa7cY00PqxN0m
bZdy66bn1iLwi51bWh/Bgf7lfv+54WebievSsP57gSlPw5DcSuc1NkZ353C+/JG7wHtD4G/Wf0Ox
/f9+g+KH/I+jwbqUICyxYw59XjivojHy53mB/8GIiQ9109QfPNvr7ef8bFEbIKg5x3Vc7Lmdb9f/
4+y8lttG1nZ9RV2FHE5BUhJJeWTLcjxBSbKMnDOu/n9a62CbIIso7Zk1c7BcNU10/MIbBK581q/U
6uE7w4ql7qPVQA6KfWQirB/M6OlqVOJW9u/lgTExNFhKysaLAxvqda+Rvli/xNC4WxRZ8jsbPweU
M10qUB1g7aF+hiuZrdy3SxA7k0swwKBAVNGMBrpyupAmxQXTCKv0tyw1lk89njGqpwNa+qaTFMF6
NGP8UycSQOMG7F1lb9lbibSDBb51xJ20ZcMPJSWLpudt10ULfOz6Br9w4MC5AAUkhLVBEZmLdykq
2oIQadR/h2X7G+pWcmP2MbotKb6msN4n9FoEXoANDoJVMKabZgwQliubNXT5+abHgkFDmgq4hESw
LR6nNlKaLsSo4BeO2OFBbXuaZVUvnicoNtnKR5+faiD7xKaw84DsEsCfrsuk4z9l0XD/leRpe/RV
ndpWSCffnxTxfUZKzcPGce1Unz8bwD84aQaQFxMAymLQeA5s7Kf76Het6eKxiRP3V4eYcQM/3+jg
2Hbjn+tLe2lAsGEQAaX2FqC50690smIIkUSPf/eNOf3QfK3ZuYASqLCp08+uVV6uD/cOiTh9JmDn
vkO0DIBTEEBOx0M8iCqobQe/q8gpra9FhlD6hqZaoxxT/DQ9gevrTqTan4ai3bHWM+TeJ7tVbxEV
8Xe9BYn0FgfPLr0xcWDFpzBv5pUpubDwJKawishRCZWXERB93glP8Mb55ddGucVJzv8PJQ56tmUy
vCLA4ng1NLYPMnm4BsiFUbNDmYx/wDKfToxo0mrWJ4tR9TnaZ0Wi3c+UZH4qIl7Fxp/fdewtYjt0
PIGUgfVZjJUiuU69Kf6tkPhuqqbob/FVQyW4soOjFSrdI6CNEm+qZly53s8PMKMpDuJZik72ZS+X
vw1hvnZh+nueC5tKMyCYzdDkIbz9zAhXKg0XNhujgSgCyYuUhbHUCRQUfYA5NslvECqKtsnbaiw3
pYHC22fKrpgtQbgwp20AV07dIajg2M9jn4wPpVHD/jU1X/mrdDUQoqnsKzxCU1RPn5K2YZ9ePxZn
04JmIpgnAJPv5YFlehORLNqt34YvlFPdbFNQNd0SJU/+DnuY9un6YGerLyMV8B0wcsHoK0sxuhky
Ce5BbviSSQxRbyXprZNlJr2XavT6QujfaqAXetPXK0/s2V2DPqQCXor4FOo98PLTbRfmI4YEQMCe
Y96H55xc/9j35filTKvxObYSe+UGvzwedSa8bpDfW4K54d/q9O8S7dnHSu5OS13xo6dzsss7BMtA
aSjpCmz+0oBSFheuBTkRQu2nH2jjCRJFCDY+T0rpPM89enF5WmSIt0T5Vu+NtVLae93o5DblepIs
a/CZQOahmZ0OOKu4nXemJl6drO6sLQX9loxHCyMUaNwoPwIQS/uXFA9oU+yl22DxGDV0FL9ShsD4
PKLmXNV3GUbOzcpaE48z9slvgwgMXpW3TAcgexbXNAoeggAm+1czS0PgKxpERSKpJm0ibCjG3DH9
e6dtk9tAOOn8QDXeVDz+lOROxEib/VcGUPSM2sntLazWbPivLTsHQ2KIds1dTQMw3yM9FdZemo+5
ciBDVs27uYkMPKkmVelvBqXPxM8W0Sh9E3UllR0HoZ9XnVgh9Iidic6HXo3yR5xSGivcoG+XT/HO
KvUapaY8deJvDkJv008X+Pgv3SQx/qQakfGL/CTGiBeESreLUUoKN1iv4UjTtjhVlrnt/BClGza3
blAFlAz6cQo/V1pNqaItwSmkG1MhGfG3TpOmAzAcy4weKYx3j3Q3/fFO5H721Qh0gHpitrA5nGJw
T1uRjOVx0lrtaXabVv09ZdBp0Xqgc/fQ9/F4tOxgirwZDHG6A2VkZd8aY1SUvTOCTgIy3EjwZkMZ
9N4tR985GIGjd54doL2xy9IaAxUtKt1275h0F96azFfIJiq1HrcWuoSPMaggw8N8OUnvnQkSB8vn
+t9Mu2vym0YtJsvDVdH4MTkDkhBRUSbNrT8F4h60++huosEu6iermkIFpznwkEm+k+09O7wrEKJw
bsYuVn/OIlaM1yTsY/y0M+CnUEmF/tfA/71A/rRw3K5AQh9M5RpU/uxaBCMPY0sGe1IvcwnmBH4L
wKlUpleuiPY2BL2GoTdmdDKrhkap21tq59VWiYZkJQU4Gxn5EAiL8Hzgxzk8A6enuLD0rs6m3vhj
gYWqb7SuQcORWqn6pXXBUdYQa2cpsZYW7m0bBkm3ZoNwVjog8EAOTGEGpIbJ8hqZaPiZWfYuxAXA
44sOW+MnrZmZQCyrHwaQofFxrvx6F4dd9o3XaVp5qc9CLpeAQNInSTBJwZZzn86IOZG4JC+E9yow
jswItmU+5aiRCfs/OGylszEbt3Q/+EJQTXRknIduBH9BkDud+dSp2rGkV/cyCWHdVPNU7UsURW5T
Ix8fXbNCYej622ssLkX458ARabDjSUkheMnXpkwK6NEe6dOUkT2jZQgpQ8g3+mO8PxidzOU7XxtC
kWUs3XMVIcqZV9Z9oVIUeeiU9k9mEWRvNGdN9cOTiLK8jCeJXjTUSOWr+A8KGlcLf4q0wX9RimK+
i5u5PdCCVjaET9OmAv63Mt4SLP/+cbJpYEtLQAQ0z1YtwsnGLdwXNzXDL8hm9Q++U05btLaAaSoR
XnPob9SbrC6NvV6Vz1pbirvrC3mWEssZJoyljUJNn7d+Ea/XvVoCTUjdFxqdaF751oxKGBHet7Cl
jztMjrELrTh5HcbAf9PCeXgACoVUo5lhYnv9tyzvj//9FJoEkgYP73Q5H3mnoILQuy8lCjYWyNke
maq+m50APade4y5R0R8tsiL+onZT8OX66OdbWk7E/xt9MRHmWABznFX/pRryCKSaA1IJOPbqsi+D
q/evpLfNDSlrEEtq0aQjKeS2DROO3d5Xw63VG7qydF7HcDhakbsmeHBpPEum4Qgs6fSJFklS0TuI
HbmT8zIOpv6kZWh2udM0gNjARbCt6mhlWy9zAPl9KKcTGbtIcKuGnOd/jlFfWaOCo6j7guqt+Vkb
6+AXvLlxPxsxyL3ra3bp2+D+UWpwSI+IHk/HSmoiwlqLGCvs7fG26Kz0WOiRg+ZiiiTRbZ6a+rfr
Q17YJuiSqDQ/KdugS7uYTkOFSCrAxUkrayDN9Ozr4EZJeMpXvu3CaWAguWgm2lzQkE+/rcwoZBjl
7L80Silh+L77POul2FnI/txpuD1vqsKvn+K4bm6vf+KFFZRZhgktmBYV1ZvTkTVoORH6xu6LqtMt
vZ2VOU48PNXnnTL22bwSNSzfTPYL5BASeJOaLBnHImqwIq0VqRqIlxQGfyMLshhZN5oVvvqlSIki
WkSEARr8vP6RF7YOlzxiAVTGZM1C/vk/23QMwfP5hcn0+nWArC5+m6SKsNDGSOzMpPsgd1Re9hqw
NZQ+SOEYU8Yu/4xHMxDhCGUSL8KqxUGMvbrtC/gNO+FE8b3BLCgrG+jSMkLlpK8ge7W816cj0naK
sbxSxUtQzWGwdSw46wIvJ/zyMO1YGezSsZAqTVxommxyLlYxNdFqLsPef8HJoNN2TmFUP1V1RIj7
+rJd2i3EHeT7aBKwXRYn3u3rSk9m238BbdbtZ22AfZAm0aHqFP/eruZ0X0/zGtX40qC4acrkz6BT
Yy6O4lj4hZugEvwKENAFF1QPSPjm1l0YIgXSlZ3xqdSiNR7o+aCWChWUPjGBnbxNT5dvgCce+YoV
vHZIq+qbzEQVEORuh+zbGFT3+Mm7pRdqvrG9PsPnK8m4MgKiroXqwpKoT8W6HoPQ5kwkrY6qJwtB
SELJ6O/1cc63JxcoTwXT6bJzlnVpqwPX2RRd+DoOtnuvT2A848G2HhG+cXcfHwpxA8AyNrkBP/h0
KrMAGVUFhBBDDdn9JLT4Kcx6lJXHIv3wtQL/0eBiQRGZEGYZGAdVEzZ4fvFVrp5/ykQj9oC7OAp9
eI+Qa3Fz/csubBKNGwVRMB4jh2FPvwxfXjsD1Bm9NkpjbiN7bH/i+JoiixFHR0CkmtdkxRrJcZlm
MYl0UFSp4gBjEH7p6aDgm+scQdwIKtQw3OpYW28REsbqa0r0/6gwt7tCjNp3YKbjzk0Ua+WqubRx
CC1kKYxtQxHudHgfTLBdgaB8pToHeL2RrEQ7Tx/tuY/216f3/JHg3qaSDbKGs8BuPR0KmfPenK0q
e23GVK92ShYVyWenzYX2jQpV+wXkk4VZ98cHpRbGQSOZJLRZrGlWguIDoVe8qogc3irQer5QF9Lv
J/AsdzD4x7sPj0edgMQZwTtSuWWgkSMiWRukN696DbzVVDRc4suhabfDNBh/Y8rEKy/++QLKV1Ay
wakxyvTxdFaRe0IsG+jqqzJpmDAWgf2tj3Rz06j9rK1M5oWxyOnwQAZRIF/7xViEEQUApTJ5FT6d
gifQYKT/vovwBgJjVvF0fSrPRpN5HG61FuEh7d/lVDq1FpSDHrWv6OYqv7F37jwUKshcHLzi/j/G
IjMDISFLHRTDTmdRoW9qKXPUvcIHMUEJWKm/403Ut0MjorUWxNk9QxJObVZmZnwZeeLpYBCnp7ry
tfHVHZvmXse/foPqhvkw9vG+dyGPavjzXp9L+fv/rbuid0H7CjVaCgBSB2zxfUXp+HkaxNqrkiiE
L8jgVcpOo1a4kvedrxnlfJpIXNY4Qdv6IhB0k77pydO015YexeCNmhUcoNL2LSKvSKdc/yg5T6cf
JVNsCGwoiPAa6drpPKqNKUIV+64/qdnpyOXnsBoVO0ZVA9bLJKJ8o0++K6Vs8z/XRz6rNiAohHw9
tQaeW075MkLTR0vHdKGv/1IytZ6jOithndnTY4VG9SGFmfSnVDrxFBvqeMCZ2/kOSWRYmeulyAgV
KtNGYtCgkC6Vs5bomigXCIjPZvuGZk+t7mYr9mvPjLqgoi42dc0B3oH6U7jISn4TBgjqrT2hb54N
sKipGWfac5tofryHU1qseY6dIRiItsjrwG9y5/KsLH+cHmGZ1aam9lY5if7YG77+LEBa/aTiXWeb
VLXSzUj1aFeRiR7R0O7tjWsKaAyQDGQwYfTf6zkZf6Dl1Y27leWTO+PfnSN/HEcCGRQZVkCuXOyc
Gt/tHl7dm1K37ifU0IOfiEMjwqo1jv4wxLMYPLetXNwEKNdnHt2JEPhjXQ53rREO4TY0qtBcWc/l
+yh/FIkwkQBZjfR0P/1R0IHtoMe24G2e0vHNrNTir5lSVTVYtUctQTN5ZRZkaHE6CxxQatR41OHy
qS5FakbHRPwbgdC3uKiV0AuGvDWlXTuqybAZHoqmzJV7O8SWx0jjztkWPNWPPl43HhaM2Z98Ip65
CbU2i7fXf9n5TFD6lck6CRDeasu8BNg3qOBO9f8knfksEgtxpSnvh3vfzsu7LK7frg+3vI+p9NJb
14kRaHsDs1xcWr7bwTkptOAt4BGA9pnQEBGVONZl0+4HVNoOxuB80AxelpcRCecvFMLR8loGm+7U
hiUy4MFbMQNZhShq3NLycje4RamfO7dUb0coR/smiKaVrO/C7HJHU9em0A1UaomXGWZ8M8xOBG+T
Gg+/ytaBShJHOsxJNAZGJ7z74OyCb8donFua1w4RrUUERqSkRFEcx28cHOTeUezIX0e9m5qN22eD
R11LHz1kxdbyzOVT5DKuKU16SVbM84Kwqs4qmhpR8oZ0g7WrcqvYBm4t2d8wGddUUs7mlMFobSqg
V1hOQojTs1vWttY7eYeVvatFk1elbSF2qU71I4+g8A7II3zQnpcqHSeX9wxYMYyJs8KSbmfY3JR9
9mYGQX5XI2WLfmnu73FMWHO3vzCVDAUAl4fGkRfG6dfNeLqXiVJmMIi1aIezrJBmVfgx2QkFgpVX
/cJUIhdK1EeGCS59qbRDFTJW4Sfmb5Idt4mSUb/raEbdTvBCP2fFqpf5xfGgGYB8oQYC/+H045QW
VFOsRsVbBOW68aB2VvjAaaN5DOoci5KyNPQV6OQycHlfOk6DvG7Ahy5rgklIT14kdvaGRtj4xY+r
EiuY2PLqLgFwo6BMcF8ZeNtEhIVrQdOFteR50RW5d2Tit/jcCanGOPCV/C3ssMHxwLAUd001xBGd
7sz6fP3sX5hbBiMt4R4nlncX72ye61GW6k3xNueJvisQ7tkBKRxve18PNvgQrZ35i+PxctI6NSh+
Lic207QuLLOxeOvQYLyjIJFsZ8RHPvNw5XcNz/yK/vH5ZBoUd6nrgo9GVW65d6oxs4MhU5M3HISU
xyroUKtQyukzhfw17Ph5yEkQpVF6JE+XkefSSlUtwXcSLKVvgVOVjpfPWnoDhdP64TZa/MWBwbqt
YqUCOdXrD9Ygwpumn6uVFuL5BPMjuHqkbCiCgcsWIlXJCVfigsNpz/GtCZVxg92g/gfRm+SucYuP
onUYCdE4cHCSjoOG6uJe9fWuL1sx52/NZDw3HYqAgc7DhSPNFoWR+Ob6dj1fTqBhdGIpS2LCrCyF
UTutx9vBF92bnhj+f5Eyi5skdqO9ofdvHx8JJCFhB8192tuLWC9yIce2SOW8+YOGNonmhruhDyJo
jlV9e32oRXQDrAtJFtCxQBiwISfqOL3fprlJ7Vhk2t8gL4zbUm20HVW14HsZNNY+c8xg64dKs0Za
uTiqhJTx6iO8Z8iN9E+FfgCoObRhq/6F8GAg+eFU2vfWaLtbEDoQXUst/dHVkmV3/WMX+1N+LMUQ
Wjwk8zz/y/yTziyIaLXV/k7apPqelfv6Y6Dn4ZcQKW/Vi5O6X4lV5RX2TxD9vxHxKKL1LO+AZTnU
GnUUeIJc/xtCWtsEXTF/12JbrFR5Ln6X/CpiDKi5S3he1lKYzHNV/9uC49lDFAQmOYi4h0qei3AD
DVvtPoZb48Peq/M8UaSYxNuLh8IZuxFxHEP/i4jHMO7kv7PbakJ6Log6QFIzAcf1xVscv/+NyO0N
d4EqIbnt6Z4pMekB3p0af4EgRrsGna09Ukf9jegNsbs+1Pl8kmzRB6BNxt9ntiDd4EZSajbE7yiY
6gmE2Bxtzabwt2Q1GdQJvXv58IgO9R6FdwnoBv+cfhy6Nfg/gJyBQBs3LlIv7peYrNfdxih50frM
umRlZ54fQRwnmEeeeR58OAynI2JAXSDk3aNL2Km5Ij51EFE2WiXwH0pHZ2eKKHjWQcPlz9e/VAb0
pyeC8XgXKfUCXoJLejqum5ih5aY1RE1Qn8qnYOzCvTkJx9OrMvgRZIn6uddGG/ZaYxytSbHXLADO
95EDuJMYhz0ELWEZrrYaMmGtUmATl5gG4BPX8B+Y5ciLUSdY2bNnx58yhnTskWNR9tIXH1vmxSCk
oGpAvwXBExDbo7vtyywoP7qaDATJhv0DjYrzKFf7nwvVHqpxqntlZMf62Zzs4EMb2jZFwbz8knMl
4uqC6ENw6LShLFZun3cQ7smSMjhxnKwc0qfgnjsd3K+scChnna3kQ1+acG+A93gM0zL4HOEUOCIc
YKNoFCSADbeTqBT3oPp+BH0WDYBNFQdS0S8vptbTkgH/aW9UiVUgWoPuNz4XmYiKTVzFrYGn3mgV
O6QT/ejZjLtCfLHqMswPmHn1ild0EWhDSLQTcbE65nVVIgyhS38wFMydF9S38p8hzhMJ6ES71rud
P9eOXmwpAs3whWo9jX5e3+1np4zHBml3ukb0ahGrXFxaVJQrPR11NfAsN2v2eeNnn3SjyjZhWOa/
SQTHn4hP1GvMgEUKQdcI8wjuME446TVpxOmK9GaR+hidaYEXQiFqEAYtpnoz9I2uHnGWsNMDXKnh
GMRZme0qmiBrecTZDQoFhpor+RKbUSWZOf0BFjQv6D2DHnotqt3IUxg9gh0VWH6Y627evVhGYK7c
2mcfzZjouLsugrdA2UxZ1vvnDIAUH9WmF4xpmNj39XXwkPeOS+N2QPZuHI1bE3T/jTXO1soJuPC1
RN2GPEcohfC/05FJjxITV0vaU1Md3dltUCV3gabNwWOLwSCK8kTB2Uqsfbaz6JFTjKK4zTRzkcnf
9M/XqoHRxR2FQlQ2IsNAzSax2o1am/hXZENQbkQpXESPsG1auWre62snx52MRiq8S+AlxduzkNHu
CxelZCgmrYKo1WEknWzqTdnpavqjrVI62YXRqe2dMyZG1G5sB/jOvSSUd5/sfOAJvyGjnrWbOnGS
h66b8RxRaw0YeiayDhNAtzVuIfjjj9OXWAiDl44yBB+g8gb2nzBJ0YUyCI+Vva2TrGJMTc/OP7ot
p1nzRG5jHZYgpDTvjCxTov+shCLLNjWbutymgBzXiObLBwU4FO1Kdh3/AgS8xOImxM8KeY/2Y3C7
ral9c1PsbaavH7tIloMs4vSkG7DdVkPth/4V8Q3hjZMXPbgre2q5j5eDLIpxONriqCUC7Qepm4eI
YiAOdbR3mpUS4yIEgPMLgkkmiJJNQht0cVwUhJlbt6IV0ihadeP7k7ql2FsgLapzCzfQFTm2+W2n
o9Yb9220ck8svvJ9eO5HGtoqAm3KEvsY+2kzFKD3Dpqe5LdFDrAkUTOkaBwn/NHX4RokYnFSJeRC
cjvIziUql1bU6UkFV2bXuZjTw4R+j4Va0KBZj7gaO4pUJLab14wKVojWHW3GlQrEpaHhIoI4lRVs
QGbLoafEL9ogRS4/U/5DLyKLNjrUjW+CZni8oVj/N1DCaWWCl0DX9y+WbUR0IxCyBcFwOmxG1yur
nSlDQVGZdE8fkuLWmfL4kdJWjrhSZZW3Vm1HBNWt5vyXZD2aNqUwrFerRsb6+sm5+Guopml0HAl0
OaGnv8bUcGxyZis9tI0I8RgZM1iBXao/GUC0NA9TP02KV7nzd2r7sebhr97EQJGrOX6g8N6uHLLF
M/U+OURLUFxk7kvd6/TnQMHteiVTskObDW+R1fS7Oa+Rtyp8zNa7AP9TW0P0khCKFun1qVjcVHJo
mIJMAhUTkptlNppinKfUqMEdRGhWd1YIAcOrBvvFaIrg2/Wh3jXe/3kl3scyqevxMPJeUD89/Uz0
nvKOgklxaOww2+t6KsxtDpHnyxQmRfEEEbb4FSg2hShkXUG2b8pWDX6KFmG/o5FCedhicVGYXuTW
1dtg9fa3Tg8T9UZRB2Xtcr00L7T1AWJp+D5w9E9/KzTKto+SpgSDrU5PTRV8j6e6+6T7lr9y9V0c
iWqyJNNRdFm2O8zJqhyRB+UhEIp2M1uBjdJsWJe7rAyG5Ob6GlzYaVw5fBUHHxTksizgNqQbvq6W
B9zddWTv7GwY91hoBP8NolaRp+717OtE3bvE+D5zhpWNfuFbacAjziqLcxL3eTqruhLPYWcl5aGt
oBt1IfXjZm6GX6oy6Hcf/VIGUiWKgfoOEcniihVF3RsNTcBDQNVim7RYdoochz/4U+kneBrhJ6Wd
v3VasIYclBfoyS43aJFxqKjwSvz1suxagR6yfdQ4D6J2ovusYz97EKeNlak8u8dx0KMZR7WF6xTA
4GIqWycCu6vU3WG2U3U3ttjU50E93ypiEpu2rps7cIo/rs/p2StN48igQwach/IO5/h0+azGTuzS
MssD3O4Iy+Y2rXZFZBlPyoiFInphhf25KGsTeWY/IDxL6rT9c/0nXPhsdI/InOiFSq+xxU9o0K8M
0XB09wFYC0hvgIs8VZvnYwyfO9kUgKy8tMv7ld10vqhkTgBvKE/QAYE2cvrlSp7EYGyD4FBgG09s
2ovki96i3n79684fJvYO4aLkUAHi53I+HUdEJYK8OGYfQhc3mG9DEeJSPSNbXABucNXRm6IYaqLn
RqrYJ46WtzcDsmCB5zhpXrR3ZYdN7uP1H3W+6tK7CQYQZCNYqbacm3/Sirqc3B4Zvf6Qdtboaa1Z
4dltJOOeWwZule+OyZsf+8MOi5hyr7e4elz/AeeTzw+gkECnlGmhRnX6AwSVTK0z0+GgKoH+R58E
fEORGvOHTxQsLlR2aCSCIwANfzpMag311JR2f+hRlfyV6ul3FD6cnQbdG44iRjcD7+RqJCI37Ol1
Ae8WXDP4EtwytKVYEwRSdFYtbTxM7NrP+OaV5Ua24sCuVVLsUcA9f4rsVkfvrx0tAkTVr25yoL3T
1jf1QPNGtmv0nxmJ8JADm5m8EZMIc6NDzya0S5rG3sLNJctGbBTRwxojaoT/ZxophF0Nxpu2Xcdf
lSQW6DNlrXpsVSX36Q2PTp954eynD1ndh+XXxIHK4lUoxc4bu2+7p8C1cv5TyHuVX1HrrREqhbps
PBlIdHcPHCjnLgeWqv5Wa/T43uZebZLNKKi477qoH6x7hWtU9erRqi2vVysYKhHCAdkOmUtKO6Uo
2h+tH5Tf/RKAw6EyC/0ZuFozoSaZI5PjSRGWfEsl0zI3ZYUHIO5KXXpbjmWb/yDmFG858tAu3GQR
okPJtBSe77TKj6bPxr9hMbr3Rg6lhFKM2jqIl9uze9srHUpqgan29+4YabWH9Uf9zYin5Cnp7XjE
HNx30frvG7NHs71OoL7gmfsk6EcxX/gWGLBkKWLuGkycwh+zNvrabdwZ8fiWxFFY7cZR6Sn9xzAU
9wYGTs9pYw6I59e2Lj6hmd1/jWl6VL+iwe0/+/iV+9vaMFFr7+05mB9Kp9QqT9dqe/islWEiPFzB
oq8+mm/JJrAQVtlBjK2cvQoxkQWLM+zlmmgIcUEBwVP/ZZLAe1dlHuabLnZ8RNEz2/ntp2m3SrM7
v7C5NWQdhHiD2sCyEjijfWsRW9YHRx+U76GDVzw1O+RHvThr9J8a2vATVO3MaD/pqT1q/saCxMkG
KzsFshtoqg0qr92I8yfFj5us5ev3cTjrUexZpDAoNbt6Oa9dxLIytDiW8tfCpUViAB/qxfOaOFHQ
QwJsDjZ84i1Yeb/HcDsuUKfvum8+WO9H9O8KLKjq7L+Gmt4duvvqoU1q57eZiXmNj3QWOUmODj0j
+QAZhDSLd6+HS5q1kAPoA2CxHvsG+o6TGMytG6jTymO37BwjkkfMC7Zbfj+P0Dsp/58bnz4Psvh2
3hw43iwU7884UMBp3Fd4C/3nTEXPvXZIkm10CR7DsQpv/JTm2ub6vX/hm2m/US3n4idHWaaqLoli
1/sNfn3NZN1irdB/QmAkAiZTfJB9CvaUy5c+EvBD4nAQdad3v4ZwJSHHYByyWqu+pEmOZlMfTNwM
aRFW6qYvw/Ln9a87Oxh0xMkrmGQdxNr5cwPDHxNZrToYKsjAIs6KfabE4pNWZPObEAGa9Em51uI5
DzDoJGGeRwwOpB4w8eItjftcy912Mo4I4eDNgLq69XvGSBeRWStuX7W8aoIbM6IytiG4nV6GGHHX
7TS3IpKmIcrKm3tWeKECbtAMhQXG6YVMeDrvc9o2RFW2eWyCWd/PJCw3LUy0rap1YqON/RogXR7b
k2NNIZiuC3+zymzyxefPvWXXRh0ax7o3zR3vwfAapxok0Bm7xGKnOE38JQijMv6UZ4m+RhQ/W3I5
OgZoNGR5/CCqnH6tMaFdoWJXc/RNDnEH2AZv43o41qaJqjnatdlnwy3EGrT2wiSD9CcpeVdMOSNQ
mdWoO33naEcsJ9xNpjpR/T0lUHxNwyBXvsdA8D4aMgIeAN5CH18DyAec4PRDpxAMpHB99WhHk/bd
Kc38BnSddttMtv6KP6SLMw5+OigmG9qtQWmvXCm/X1hnF3w3F5ikA1D7P/0BAXI9VBJpbdRRUPzM
xo4aaZ0KlDMKcZdko7JPraD6VCpFW3301sL8ifXF9o3mPjW2RRgpGZP8n656TKZ2ajy8R+cnrXZR
2A5M/FWuXyLnVzWjGTQvpc0cjbblTCM9NqCk4KhHDqvUvBXFLqmUVvNCYtxtzr12J9wyf4Obp3zF
t1Ib9qM2xh+e7tNfsfhmo48afx4U9VjVfvDDLCyuzNKedcxf/HH+pWqlsaHFGdRe4OZBsfJenb0T
zAG2arLeLhs9yzmYMjTt85EZH1E521To5uPlognlTlbm1wjW5zsLJobEP5MIkQQvOQRBZmWKBazq
iABJoh87xcEapMiCPT6CVoRzg9G++iKZo0+pX3Rr5sjnR5ka3Tt7gcUG2bEoS+lxOBUYfFpHMfvY
LQVokNM/7aLpwS7taBuWmrlSL744Iq4mkvZJJ3lpnuiYQ+cW1EqPep6VuxRn8cZTlFz9Urq1hRGX
pn18NcnvKTHxIlOTXzIlaBP5ypAO9rFSU/eoz4Oe7TKR+ApORG21MtiF1YSVT5ODEI+izVJG3BKK
iY28rR0TaKAPo55YX5F3nw8aSDgvUfKh9FozibZF6dsrqd/ZriW0ApyDTglMOQqN8qf9E2QNvdFq
dTYXx7gIjAYS+wikPkrmstjaWoU5yPWb4mwd3+kLaAGifMgGthc3ooK5E6GNUvGlSbnFnyjag+xM
jlGlh/sUI4+PzixEG65B+J7oAIMeX4xn1bGNv11SH0068TdlxcksXVp/IUiFnVok6o9EhNE3Ne31
L9e/9HxiaYBS+QMUBPjxjNLu9sLsTW2qj23cal8Ua9YfEpEl4AVscw1Tffai85UAnAE5kGmyi+Sf
/7OIYcbN7kZGfeyAYuzNoE0ONa/5xqz63JtVckFPi6u1Ku6FtXSBjKtSXRDF2CW0I4jwZMmDUTs2
Ge6Im2aIxFNdme7XHt+CHZ5H3crmOX9mgMbiZkqvhKsA2tviQZ/DyLGEUNuj8I30EbMFv361lNhW
2bJWTpnPsyIj/u6bZvYLyae43tMg9UOXulRU0Mn56AoDjAKdCIrA0qXiz+msY+bE0Qqd6VhrhX2D
uDYWo8H0Sti2dt+ex8ugJWjIUEvm3mWyF9u4AEcX1rY6HwNqCNleQ1bza9wrfnWrDQDpvHykSr4d
9cDeVbMl6idlJpzBnaUwpsnDi7WMv13/+LMri1+EnSzEPFAcyP0tynGlkfbA0KL5WI5t4GwiS23S
jR+RIh2x3tLyTSjVejZBCJHgNifzdp6u/4DzPc9Fya1F2xKWBLbYp7M/ZWiz0CwbjwbWF99HR+/y
DV2M1Lqbq0gzbiLsm4ffZguMZm0bLrJyFRycSQOBj+eAc1/rp0NzYbUm+ULwgM9TNR9TmyWwj0nX
YHJAm9/g3txkQxEkz2OXJ90uCOYifsQCK3G/qnHtdO62NE1EtOWn2erKjb7cLCwJWD2idsOUru+U
5U9/3iiHgJcyPATt5BrN/ZgLEkcvCtvGvnMKMTwALARsRGl+DCwIeD4F3tSbcYws9gL0a+e13Bnz
2vFdbBlmiy1DgMSNQdAAe+v0d/lz7gqMR3G/pJCHzC4l7OYuTDs84WrLHo79ZE6fgImY9U3Zw/Nb
K6bIQ/JP1iXHp7j5nsUTjoMKOx2/oZuqMi/afeXo5W3GMlg8BmKcX/vcDm61sh/TGxc94iTzUnXI
y33txsq0Bb8xblS99NfAUPKMLH8Q2Qk0R55DmN6LfZSnCYRkEev3KS5vd5LcOnkhBl5rz4Nc8NNx
UP+QQD9wqDa7YnF7pK07WU1a2vd2KrAMxGpuTLzeTGx7k+aYQ+8AUxbWJsfONfOm2fKjTTU2dvax
+5L552fI3gUVhwsu4x2N7EovhHOfmOYEGEjwo726iprec3MTU53rF8T5dmM4ehfoV9BiBGx2utzo
aUkBQtTIOkMbb5xkUou9IXzcWIsw2VRpNG5toVpbpUGEeeWKuDS2xOdKTgcx67KIH3VVVo596twL
Mv14n1O6og8FaH4fJnUg7mLyPvBf0ZR/hSRlrZlzLO5GOdOSpUOLCm0EECqLG8DAyrefSEjvRZOZ
SCP2+ZYby7yZhdps6mkSd00YrYUDF74ZbJ/1f6Sdx27cSLuGr4gAc9iSHZRaybIke0M4jJlzMV79
eUr/Rs02umEcDDAYzAxcXcUKX3gD5RPaM8QEq+OlceFbmSq8O9LxtNnkONZXPo2keYPsY3obdSMu
Q9gHPxntqOkXDvffZky2C2zXJQeEP3f8sfEdxk+AYtMdx7TeIqOWX81paBxsVXtDkneAnN5ekirT
Ts4VjHB4NIQjsnHO1z4eFLudaFqWeT6oWWSkmzk1O/enoYbaS2WZRU6mPXiFn2jDYL+UajZH71Nb
06GkD5M8Fm5ufcHcIc+fl2UwpyC3IlhO/jw5ZfQm7D6EeofsktYHHtycPU4kS37hiMgb9/PFIDvT
3AiUHakAgtCVF9SnuLEdXKVyhWbc4VhXbWcv1dLA8Frv0KvJrFwYbP2JKMTQauG51MgYeWFW178K
bV8vKYndRtgqbrUuxfdcq8YbOx2W/Uh9+7kfrEtlkNNPBFFF5jWSAki9enX1TfGS16YS24ceO4HI
1+GROC/0brVeDZzUKOoXURiqoCkVTjS78jEWGOh1vWEMF3xr1seDScPpJM/igLDoa+2nykMHKaLO
f5jx98MO21OWZVNX2jjYO0WZx33dOGN3NSOAV3yX2qU4xZ2/ED8a40efGxkojxq25LOq1ChW+9XU
4ZWMXaPeeTiERRs+ch1dIa1oGn7aN46yCaMlu01nVY2uqdtqX9ux5Jr0ZxDU1utYjXA8gsyjo3ff
hlwBDf0vCFVBpzaITPlenEz9VRk2evlQNHRpAwa0u5c6imN7m2tQaAPqR7HxVITjYu2naZjerVrD
8MIJe1UN0q7th31koVazjczYiAOhq9FDR4gf7/DpEPyL3GsL3zWWvGv9Mhx0taFBV7iQ3PtS+OQP
irlD44DFQ7R2eqnJOEXt01DMso1idQ6OmAPI725rjmOuPeVqNF23kRdND5rR6e0W93XD3Izo6Tjf
UgxyXtQYpJqvxUVmXp3/HicHAhVv7umPFIpqrCPzq0+nDxtOJ4ZnFd9FOFJrO0sfmocIUZv7Dn/C
DSKmUBwJJi9VRVdpG6ePu0puQcluBIwtN+qnYY0F6l9n1d6dazRLANeiu+5K1K38cp7spwwnwn/s
oDAiAZ9UJpXVflKF1XNUeqmhZHrq3fWl5W5gw2tPvbDGDREnrr/nF/Uk+mUw6BMaNxovpxTOO55e
NtEeA1AbH8C5LdpVZiWg12B0qYa/0NqcqcmplQvncBbSdtLBvtoRs5ptEiuOb+Upzi+c/NMF5xeB
dKKNLNdgrRPfhS7t72iMDqXbWj9nPOO/kqLTau+kdZYmMPM7vwYn17pcAq49RLtpGtprGCvR3pRA
rYkO6BGIW51hd7Q0kxt7nKwL7+7JUAjBIJfgAYORdd/1ldKj9kaeZet3LRjG+15PpntFykmKprtE
j1lf5Tq0G0o5QI0Ap6AruYqWh7mNegBN9m3uJY2yFV3jbQcRWrY/2xxv3BaEdz0qOBS1Zjx988rZ
eTy/rut4nVxPIqrh6IICgZu42lrT2PZ10+b9QY0daPl5Z3j5XdSgWvbj/EAfWgZHNzUjuTxYUtGS
muBa9walbbvJRq0lHaqGMugWw7mbxtgIN3URGo9zNQ+j38xaHZPEYawaRKNeKDveXWrgyH7ktvKi
9XbdHgodVfArkfcjBolmpVu+m1r06P1S2N6rIF8vfQNAy2sYeQZiJucncrL1mQf6IKhiUKYG2bwK
MLS27SnNRt2B6oi46TtHe2izRLuR5Jc/fatcwuj8ZTweNzYj8jawjdYRmTZ0WqvZcXfoBwg8uRkW
P3ip9Bnf3uKxqCv7whV+sv2pROsgVgEXOOh9rEn/HeLuA+GoOLhLM6MUbIe8NXa2/CAV7V/Or+XJ
cyHH4rkA0cfZpnN6fLGBg/FSt3PFQW1a/aClk7LDwiG81aJG33W9Nf3R4XJe+IAng9KOhv8H1Idr
mzFXSdTo4FuPtTF0OGdZAq+3sq2tj9le62vwdUB8nGDIquyC0MDJQZOjErUhLUdpieb08VTDudIx
0hbqodYWEIWKlczfQBnG1+dX9OTrgZyiC8puAU8ITW01uZoemWkoFs5arYs1rF6axS3xq/2kj462
PT/Wyc5kLLkhOc3Mihre8ZRMlfgywfH3MCVmecMZ0HeptJy1Ek+x/NAu69fzA/5tcrJmiDgYKDIS
s+MBazWhDpYOGE7Pnaf67F6cuBeAVtcdEcClffKBDz66sUjpeQmkZRoGXrwEx8PNbtlkzmxl90sY
mS7sUMrDm8lLe9q90sxsaRrD873Ual+r2s7eAQDhBBQtjW35laeme4VqIzrb0SSeDZBKdVDYyfSg
Nkk++tTZHOX7QKW3882wqvNf3VSwFefWyYfvBG5hUe7yvsb4eMj74nXMRve5nQxiRLWYwfvjcZ3U
b4BiFdg959dZP11oGF1sC8kbYbXXgX3YxhN4hkg72Jmtdriyja27jIFNujZvMT5wk1tr9MwHam0R
ppNRZD6mEMmbTWoS+9MhhUN70056rV9nyeRSakotZ/KLAlGNrdNRvg5goevZazUWRVxuW7ro412R
Y+TYBTOMrjZGPUuv+ueqY/m+EQlrySbsxHRJJ3x1GZDYs3Nlf/N/fKL1ZWBTNiJ/jSXVJ7pyntUv
8/Ulos/qkT8ZYpWvVZEFwCyHsqQ7QXynCV+hfPArehFf9efz322Vj52MpB9v2AaHRUdtGUl7yG5s
PI631iG+cdt/u0BPhlnd2jpWGHiTs2bhodykG7rf19qFsOTSZ1kdvWQ0RYgVu/4GjzEwN6Efb5UL
m/yDCvTpeJ9MQx6CT0lDooeJUTdMo/nR3Df7XbK1M7//CjLT/p0ofvIOFHqjXIvGty5VL9dWmidj
r26yIlGaTIzML432rXnVgdooHtVO+K1i3WjAL3Pr3nI5ateaofBYNH6jXivq7dLt+M2b0dq69gth
fof/3vk9tDr6J79sdamreFvgAM4eip2fxfjUld/69sv5If56IGBTUjWHGw4/5njh9bjXx6RiiDDz
X4ob7bv3PdpEu0vghb/uoU/DrE4DzbHEizOGqf5kV9Wv+V25nvfnZ3JpiNVJUOxaGFxg+hsNka3c
prP/r2Tzjwvq0yxWJ0EYuC0uuRzipr6LbvTr5vpSlXOdX/7vm38aY3USQG3VgLcYQ3soPX+4A8I6
N377s279nurIb/Xn/2/ZVru/izxVEQW7v/qz3Cqvxg3MwAtR7Fr08GROq33sZFpcKylzCr/Xd/q+
+m4/jtBab4Z2J17jr+bii/dLPs6XtsOqDCGyamrjhDFngLdvdrNR6sB7sb/+/1ZPHq9P91ZZ4zjv
5azeuJ2u/rfpjAtRpPwAJ1cjmkISuSkZTat9bepQlDos7t6c9qZSvrjmF2tcoBZ+Oz+TS8Os9rZa
RWGeLgxTx1vP2qfZDRD9xLxwSE+2NwoYuPFQCvwo5J9wUIWDLWObq8s3r3Pj0tco6T2FqH8PuCji
27iryirDS9vNkitl6vJyk1WR+JNkrQkrF0jdhUx4PWsw81BTpcY7HCpJhDv+fvM4tfQRQu2bmxEH
ZupUPrQQyDeW3hg+Kg3TBSSoXMXPH1PqoxJnkqsiqUtOsDrdy5LyczIv/k4V0jP9ME3yPnBC5x+J
feA1pCYA9WBJsQHZuEo9+ilMo9TUw29Dp7tNHCAF3as36EYsrgbovOqa7b9tHwZkKDI40g90zT4e
2U8HIUfNPYnavP5uNIUVcO5K3NFh9PiOtQi/TkXdXhhxfcCRleDJklRSChn051dHTyDjgjSxkfzo
dCW5XeIseQDoFB4sb3EflmqpaHuG3j/qmjAobyQVblI6zM5PCL5Grk7K0kY/QqBO2wZRjn2Upnpw
fjHlLjjaJRRlCIJZUTBiEr98vCuV2nXGGPz5j1ZpvDqYp6H64rVWZO5RYC125wc72ZIMRpVWVoLY
e4jTHA/m1lCR3EIvftTg4O9az9WfSlA2FxZOfo2jKYGN4v6SXHBJGrRXt5gS4uRtAj/7msTVsKsV
2zoMTqJdpRHplDvYV8qSQscEfTMESz+MF6Cba2gPFSJ09ujXYqhIrwbZluNZWmqeNUocuV+bmGcB
J7jJbX849GTMQwnZwfY1t00SrAgWTO5eKPaXugfzIsqU/7Kc/+3Con/oj6/Wg5oHCAr68vzDGkTB
cwg5PjejV6EoaY9TbtY55d7qxRA9FTjbOretKE1tQ2ew7YLItAkGVJPd96XFjLT+z1S6fg6DTiRJ
BiwJv0K78b28s7ubQqf8vkENQgwFCRzaL1ez2aW0AM9vnJO7k3SNhFwi7j4676uN0+ReNZdjZn6d
B1u5h2iRzGAs9PCtdQtt2OERXTWXekwnh96lQotyC0eQTiy6wMefsWUDUw4u3K+0degl6noI9spw
bpQyMa7DxW4OZuU01+cnerp3OfO0uZkt0BLsKo4HDfVxyJe6C7/GXYwuXEsfNt8mbWdgodgL19nn
o6HN10kxqCXGGTpEJn3E4u/Ceq8zSjRGwf2CvUEGGdbKus4PkjJUTBwIv9pL1C33vVCjdjO2mBRe
x6Lxms3Sjk21pbhXkwimRWh9Pb8OJ9cSSynF1gCUwMmlyHS8Dmpam1ai6tXrks3JiGZWOk07qwln
AGI9LKULZ+RkONaaWjybi5orevCrI+tGrZNGhpO95kueQ1TpSgwilRTXRT9j3V/OT+5kdaXfCy8m
0D/eZupax5MbMzyWrLhXvlKImp/y3uiDOjfKfZ2BHAEZ3G/mPJ02EJRc//zIp3fTh34O9Sf5F0rX
q02NiIuFfXLevhpxq9y3hQdfb0i9+2rurYBJm7dGVuhPWmjG99Bo/uiaKC7EZSfn6oOJC+UX7VNg
yWtDLc+i/ahEDdE4jw2aDImRbWsKsb/H0SpvzCb6loBP2J6f+HrJDShYPKYYSXKmqTqvPrBljjKi
6K3Xtq7Kxw6RwKexGM3haS765c+oO8LeFNbSpPch/MxL/Z6T0elS02OR47PsSFQdf/DSrptscMfp
FaS5exfmqPT87Grdy4PESFtEtRC7LfazKcZ9NecXfaVPvvqHOhTPIUgx/n4iAhsOEcpAdjK/jiRH
WhCnuntTZm6f3RhDPiEmjrXDfdnp9Ze06WxIr3Py06jCybpwu62vcfk7ZPuE1ilC3yg5Ha8D9enR
m/tGfYUlC62WIKFu96Mu8vZaeFGE8G5fXJJnOR0TCQiYIwyLPAtXyvGYtM/VVjH1+tVLI3cjzMF7
WBoPZ95M2SCCewkZuN7dEAptcCFgEuhxoMCz2miZJRa96+r2NV3Q24gHMR6WLll2iudFOgxRndAf
Jczf57f3OrCiX6PxQsEJZXfx1q+OdZRZRg3mznoFOoplxjxZ6ZtlzsalN/Fv48g2GOALjTmuZZiK
foTqlHgG9+SgJDdLqNA1AbLdmhcuqvWFzITgOXEXI5wq8QTyv3+K8TvgngbkWe01yqbOz7Sw2o4u
/ORYDbN/vRrkUET1+GWgBG+uHSO9HmexsEu1V6s0qjtjaZ3bfjRDlAvZoph1pBsRV8vPHADUhVf2
dGsC6NN5ZqG+8M3WiB6t85y863X1NeoiZwd80VFvGiIO128IX1/gFIsL3ai/jIhOkQSswnpFPWi1
rGMGdqsb1OjVibNuF9qO2Hla6W1d3H9hrWNHeX5fnpwG1F4wNnL4iqhQEw8ff0bIcEMBDGh5TSs9
37czZaUS9ftA5YxcwzW2t3XVv58f82SP6ryukDJN+ZzTyF/lo9qQ4c/YlstrVnnKQ5YboGgguF/Y
NX8dBYAebXRJOVn77YWRk8FbFssrGhJiMze56XdZPF24MPnprNDn4B2yNIkMAuXoohObuKtkxhrK
pYfqmXwNlVYRt2E7KzVKXlWT/ZxsAKeqH2eYh1g+zN7GS30DPnz5vsDGLFDbVDAY+I0MaTdf2WPu
RgF3bVyEflpOdRfkaBJ7P2mFOHPmA+oS4bvhpVBXA2BmY+v5+BH0Ck/0ZNtLAHEoLB46o+px2yun
Tth7sCk9ha5UQgqDcW5jK9uEjWjmKZgcpy5uozosLCTOF4PK777r2CRxkIrFsKm2uyAgruelx+rC
x7owd9FGbQvZ7TZysx6sqz53KsXZ0EJtNLpLGAhkDpXJPrH8YcTD5M5LR2+6x+LEaMcNfttTk22t
pnOzW0eEcfWepHpVfSkbJ07SazcTJmaBo62GCdjgcpohzteaHkI6iHF6bhRf1+vcCkLNqAbyHEXY
yOWNVtOgH+Rq6duS6i2C7XGIoavuL2Md2z2ZEvWKq0K15uVBdDiF78nq3OwPMsieVgdm1AzKQ2jN
PWXPtmvTXTtpSfILy6Gy3CZ5q5OYeqhp8ydNfMObkRckBN462umfahKZumswvR4D4PmD/WrgLY5S
gZXpxW5KqkV9dIGXiTs9yq2k8Tuj7rPIz424FFszFTBTfQeiUn4vNMQIIn/qszm9wmHQUa6iyBDD
s4lMbPEtmbjvt94E1Pgxa3vhfQM8FMWyg1fgUhtg6mMaLZukrKJrTVeq//K6AYlfNfqUbMPcGK2d
FYED3XteqaibWe+m7ks9Kl25nwl1431NXX6+ju06Hzb1ZITpZijjqNs4rhKZwRjCULvtI6M19yqG
0mPQNoaoNmY41O1Nyqvropah9O77HM5eu6BZB25oOyl5FQUJjGprj7cxCm8RBNZhRzyGpYfldjpg
VLBSgz/zZyebQUO+NQu8JIXw4ZtIpTmzr9ujm7Vs9kwFP97YjVL7HoIU86MSK8pyQ0cqEg/jACTo
26B3prUfQ9cRX5chN4rbJsrh8hc5Luw/olQzi20k6r4oCeo6msgYC3ud+hKbDe4CAC9i292aTg3I
pxKVaexse3KKAzrkpvR9swd8jf2oszq1xPJlhnHruz0u676Rh137wk9w4ZuSteZXaTN46rY3jal4
rlBor/9rSPOz654/13qcUROw1CBxrRmlaFAAia+z/RCmaBZzroI6c6y5DNRca7tvc0pUXGz4dEbi
+GJxqvq+NmPAZH6ehEP4veEnFRGW2HMSWqCFTDxqx6YMpx/mME0hzjVGJOZdUXIRHNIshL2J+xkU
p6CqIY1NfBYYji9uEafWFgAKrFlUTqJ0ATXvWD0vq1ZGinY1DDg+/C7RFk3EFTg71mOjQwPqfwMe
dpNtiUGP9/P8e3HyJgKs06EjATEj5QX3ffxGMZk0SZBOe9HyrkQiWQVJEeRtOx3sPOHCUcs6ufAs
ymf286UOPxEoyAdDn7I0OcnxkIjgop7bKsW3NHYaAVZV99pdryTG9MueoBr+OT/DdfphyrgQDBFB
NzKmYPmPhytTKSTSZi3DjZ4X9GHdxv/h6lG6t1k7cOfoWepArxPLIrp9rFuT9u38LziZsOS5gZb2
0KHH2HEt3grNqK65ePK3WjOyNw887O8JaYAn3WwAkf/zWB/G15KcryKBLb/3p9DR6IQ3AkxO3/o8
da6q2pr0DXVpMfhx0biXUNknawuOj1yasjdQ/VOYlm7Oij1x6b5pI7joAE1o73mMLfE4JkWxN5RS
/0aYm+mbGmmPt/MzPelwwAf90J4zkAYALLrOpxLTQsuPKPFtjsfwpbZTyhe7LprqevET2Fv9NpdM
rUDhCf1VtXMEltjAnqN3An0xJ+1pcEJlulB+/WgsHO1uuEnIj1Mul2A5ovfjD9AVCQZiUau+JmM2
GMk+xmA9xKXXJTJ55M6a4CYJvAFMCjrp4lBLTOPWfY9Kp0Cpuhvyrgq6UAWuHXhN6UZXUHFKO9p0
jrxjjHpU8389j+TEUpSQ+xeyLCzA41/sKdUcGWGpv0+dVtn7wmky/WqsPSIhIqT4UsZxko8Tm8Ia
g2YJLgwY+1oLJ2nYiclsqe9FupjGPeV3fdqAre3qXTI1hVb4Y8T1sNd1RaSa73AFRY9RbY3GrrWc
1N6f30cnexgRUYJltMURtpI/6Xj6U6PqkTCd5L3rQqjEeTahKF0NeyvVuo2+xMMuXKAzTEpWXuhR
ndwLkvGPQDwYVEJfFv94ZD4+Am28Cu+kZcSbxhLH4W0deubkDyCDi3+j3ktyJWG0tBeB5UrXapWc
F2LsloLQ991ZnOxaNbXk2u485Rk+YXpt93r+j3AWxgO8LOnoXEOUPVYLWypaK0IUQd81UYXptrCH
4lUkRdhuRFOhg9UtFswYowjNCz2I03UlBaK6RymTdeUoHq/rSBtXXvVwEmATpTdN6inlIU7KJd04
ZbpcMuH5y4aWTxpYfCisoLTXLK2SBlkxDmP7rgDhU1+StCNu7xq3rG7VOTJTONwmqlTVZBFmIJIv
pk0svCEJ3CqBonh+O68fdFI/5CtImyjAUEVeQy6LrHDjbBjjd9JDbTNbdnjdGfetYwQRNa2r84Od
rjTZBTxuKsfELYx4vNLA+9D96Wbv3Z3b5isOHdpjWtt9TmSFNPn5sdYsLfYvnVZiV+iPUI5RbDwe
DGil8Gywxu+FKCPyKsdSnC4Jurzz6IQCJizmp4rYvrjD8V1VgqbBm/O1bmjn3dUGCkiC5o/uVsJ3
rXYMv6ppMyl0qMxKc69aAeT4kM11nN8UQNfm994joP8aT+745fxEThYNlhYBAdVQqMd0qVdPtIiK
ZnFK+Gw0cpz4hr3RfHNJCmMsPDNb2fzraJJKR31Mgt7pZaxWzShatbNRRn0zlcx6ixMPWJmtWNum
rt0LF4w8V0dPnzSVRXkK2V8oaLRxjj8QrF9TBaVtSYl2TWZj0SZplu6qQP52QyvF9FM+6zXPbrqN
FkSC/32mkhVFKEsZEhmF4+F7C9RQljTuW0g+ktAx8spsl0ciJhOPVE8Jzg93ctDApnPDoXMsSSr0
41fDGYqg5KMqv1yrF4E5LEaQ9kh6sgQdjgdl+m/sE5qXqJfACKWLTN2MQY/Hy5LQm71R1X8iLfbo
SlHPNrP7l7Eq3siIhgtv03p2QEfwPqb+goj0hxT/8Wh1N4qMnsL0yxEqvfelVUW7cSov2etOndTb
uXLHSxXBdbWHMW0ZpXvSv0V2H4/HzAfRjn22qL88LywfIceXt33qNBcOxF9mRnVaMnnki0/KczxK
lLtJabqV+kvpw+EVbY9pK7wu31Szmea+rjT/nd8n6+OOOpgKZJwCPDV/8CKr8fol9QhJw+zX3Niq
33hxvh0GkMxD2lySHD2dGl0WPhrHnfLxCWVKyjp5ZMHiVznZ7V6tl3FPUnKoCSAPGI4PF56ak5np
trRoIHCU3KETGg1BbIrc/DL/nMYx8xFNELvIjPLAruxL8i8nQxHkU5+WZ4CrE0rN8UebUolpcLCs
7py+2sdusVwnmJfexdCzX89/r5NF5ENBeoYRzCNK1CLjxU8ZVFjr9mwsVv9rFl7+7mJj7EZOAoXX
EPFVG9kXnjUZBX2+NJF84pGmukk9mod0vektVYr3YyDzK0Jy6d1KVYsa2qSOEW6MzlRu0S8C8iqh
R9E/3pc0IZGzoS3GkZN6M6sLxRxrdV7csvgFj35yfaK40F/IgoNpAF5/Ya+crqoUCsRiS8okyM15
vKqt3Qzm3Foz94ntXUVVNvxxMOZ4c3O6531UXbq/TsDGuMNIohnmqyBSwC6tZkeJK87xAFJ+4v/s
Tj/RTSiXa8VJk1DDCKENUURyljmr9e3Sdvl4XU/JVAdlk1Tx9RwiYaj6Q8Jm9OveFcUG+fYUXiqy
zWUqblPeBd3X1ERVEEEtjbDQfCR7UnQY0hwiiK8C3qeBgktzPbz82/6UWBAMGHkBaGFD9l49c2qn
FQVkr+jPHGrzc0UF8yr3ZlRgdTv7ZmnzJfmF9dGDdELJgoCaPqLUIliF8WpfK6HetMZ3vL7TAFzI
5Cs4Y+8zul+Xkmd5F34+DNLPnKdb4sy4USA3H++SKuEMmKTCP/XQHOz/atVL596P5qhX8k0fUUTY
wTShjKynFq9hMCSAICc/aXiq48ATw1TmAW5OKSz+DkyXebd4Ztv7XL9ufmlLnxQgYOVIBgWJvvSq
A251/Gt5OeMhDyGx9KYnxv90BJalf9uQjTHRT4tpnBF3avbfECmG8CdhiugpUgWiMpFbJjj4pHTA
YI6e3x+rC4ViDHElMRALaEINX8cJPZnRoiiqeHYqAhHdGLwddA/qbKobbTOcxPddXRXb84Ouc6CP
UfF48xwkK2AJr4sIRdSmoY1SxzM0JrA56Rhf5aXX3FQ6xY/WGodbAohhZ3JrB5B1jYcKV5b9+R+x
umPkbwCsJPmJuIrr3DXH36N3l7YKTa95rsesTgOBK5AbYH3i7p22c+9FlMSXlF/+sthU9aRJKFA3
sq7VkOB4x3qqtOY562fjsRyneq8M2fQeR57YuC5XzhKiSXl+nn8dFFSkFHtDWmUd6CoJACGsPdrn
Is3K65hexV7VmuSgJAjp4vU1+EqVjhe+8Ooa+FhchDksNhUVLqBRx4vbWG5N9UV0zzg+YsWUtlxy
BhBmrMYu0ZPWB+t/Y6HCyGtIrYgjfDxWniotXQ69xc1FscvrngKC6pd5ZYa3y9KhKAvBjwYfxwCx
iVZLzXkThzoWJ6ar6MLXWqiU//ZYovzG5Uc0ILGEIKTWsMYFH6iJrkj1jMCFcc3py6+Ep9JMCafs
wgFeXYL/G0oGA4xIfWytzYzrtNBHtayekzyJDoqnDdu+ii8F26tk7WMUJHy4bHn/CQBWz4jQEnIN
NLufp2qOD33V/VoKZfoC1i1G08Jqt0bfiH0dp0hRp+H38zt4vZnkalI3RsKIj3sqZJQqkZMOkZk8
K4uXPvFKK4FXLQMkSqK780P9ZTUlmlAGAmROoICO9xINqAljmKJ6VobeoLk0iQc997If50f5y2pK
VAi1CRCvsDRXQWNeICjZJUr9nGmYWeWx2iKqHdobw4ud7dCbzdUwI5JkNK7DA1U79oXTub76pFkw
dk48SCB/ZVpzPMsckjlE5ZFLH3btgxrWdKlVI1HzzWzo9XdUmcJLb7U88J/eajaQhIeS8qP8CtBh
jZIE1VFncaP3zwMOlLdth1rQRi+Xgn4ynm3RJqd3el+itf7La0RxA4pF/Oq9uPilJd30M2ceyYUY
c1XJ5Xyi0EuLRRoDygrzqu4Hwbnj4kf1ZuaHfTFTu1H9TFG1q8aLFnilDTjOq9CRonYt3fdld34P
rDa1HJ50GXQJuwzMprfaaTQ83YjuUniAtF9hG6L34RgMUoUZdSHEsc+PdjpZ9F8IAsn4KOlSGjj+
4o3mSN30Sj/UVVIGc5/HW8eMi52npMmV5WbVtQeYc0NPtL1wFa7feiYKvJtcHY9qhqaYfzy03c9A
CONFP9giSm/bqUmu9Ty2A5ESK4FUGItNXQv9IBrVuLJnV/goBWMsf34BVlte3sZ8a/6CnQCT1Zb7
81OeVsZqikHhYN6FiCE/dPS7nsKEeyvMqjnQMXi45O28enZlDg/8GvEf9jwqb+sbc8BdfMBCNDl4
Rbb8RxT6bZQOa9kkwqDIhRmkS+penZ/kyZ4iPZNZjIQjU1hen+tEgA+IuzA9jBXci6if7J9eb39P
PK/4t/ISs4MEISeGoDhLu37gZiOkeDeq2WHBVB2TPC2EcmmU42xDSo7677NqifLCJ/zb7OT9L4HA
sg0t//unT9jXQ9dGYZgd8lSU1wtRPnLtY7VgqqFEL/++kkyNnBeZBxKo1Q05xG7XxamdHaYQiQA3
0rQfhjKWP40yGS61uP42L1jk1HblC8c5PZ5XxehFZGoZZ7OGKd5aBv0ttb9ONSW9cA2fnAI+myRc
yOCTJst6WmY88MRS8OTSqeW279VDMqYp3SuEsbdppIlL3nunx4ARuXEYEwkEbV2KMYiEHPS5s0NS
5umrlaTuqxu6XYivSSo4/dUykrHVCPSc/4Cn146cKl6keNtAoiVsOV7VWc3znAiNL+gN8Y/Syswt
3VKMfXE+Ebt6np3vNtFSEhSpuXwH9zS96rgTbs//jNVL/3FOZKcbWK0nca6ry6/PLWuYl4QF79Xp
UWXlrbj5nUXToF63btX6mQ7Ca4NYOXgz9V+1eknAmaKsOpN5gutd19gXB1N0Nx/nB1Pk1XCLGpYp
tg1mMI2FvBeoJW78wQrdzflZr3njjEtuzvkB3Ev9gQLj8eILkTRmWyftgyNL7LZfNkr2xTAaBNmD
pq0HMGNpHKOtLZxZe9akp8ZtFVoF1UClsLVgDt30N6ZAdF+GoRo9y0ceyBlvnMLK5zsH1rtJPO9c
cj3/IG1+ilL43dSSCc2kfBLd7XU2PBKkRMbQ9PfA6iNqvHOPxG08VH4Vl4YbVB0eN06nhLexpylf
ElCT+9TTaxGMjdqogWpW8YsIRXRhF62Zuhqq2UBe6RdKlqJUDD9ez8USXlgpw3A/JHOPx1KZ53GQ
C8V+iOpEiC0klPYrohNxB1J8wqJJ1LbZbaauddNAS+p6esosjK4DNdG99EGbUkW7cGOe7HTktrmY
EeGh0EGasIppk6o3K1Wk2b06T7UbxIaOMFFvpfdFh+nfhhSzM3de2LtYbbph2+3t2KoukQdObhuK
k7LQBQoa4RrQM8fr5FrV2KR5K+7tAlHVPtaTn1baqN0W/1btZaaOuClNZ3k7v91Ppw4EW2YL9M0I
ddakMWH1bTsotrgHtNjvpiYcru05nWxfILjqJHpQWUW6UebafaptZ7hwp/9ldNq3sAUQVie40VeR
TRWi79WrXn8PZRyJMTHCikPZZ9T3CU236MdQxeIRpbY6CiBMTR5S5GigPZ1fgpOHhViWbivVHOru
sFblh/n0NleR9FvUPHGvK3a4c5UYpIrmzr/dTguDRlfab/88nnQiwLmMJIo6+OpAtE6/5LZhpg9d
WKlANefWTAI6ePWjVuTVf3Y419n+/JCnlwMvNAAMqTElfWzW8cfsphXKn335EBHmuv5chXOk+ASV
CvoTJQVcJQCz2HLs6sJUt8Wk2P2O0Bcajd9jAPBq6ZE+3BlZbyQYYFHtVacLF8VJKAH5FvlXCCOS
3H8aliE54unNmDzo3VwU91M3R+CPKS6/ZuE0N7vzK3K685DhZpV5WNh/dDaPPzrDp9Y0NvWD55Qz
roAKlUwvsd6itGy/NML9hhgdbrvxYN/MTaKqF+LBD7/Qo9uaQB6+m6T9yiLmmvjQpkWL5vUYP1T4
cT1kw2QYgY2RXPI42WETHuLJnPvXmMZkuXH6LK3v4/8j7cya2za6MP2LUIV9uSVBUhIlUbLl9Qbl
OA72tbH/+nlaczEmyCJK3yQV3ySVJoDu02d5lz41s01NcP8hmnQK7mBTuF8JaE247ebAC7GzoBzb
Z2pOBSKmydL83q2Ao1ZjUukbyyn18eCmevnCsxdkoTNzhY1QS8N8LtjnT+DDk9fcaxRa/HFcvLbu
rHuHGiMLBqJjPI9APVLQzEFpZKBEK0PgcJRVmvXNFoHyOSljPXmNQqf9J0CreH6zDXCymzD02Dmz
ZgFKQRZFf8sUJ/hKv98zHux5nJKdkzlB9ifsOlEdU22qjC9FrLbTFmpIY/hWZIaBL2a0Jh/y1syG
fZrKwkfB/7XaT6gqjegKNL3zYOSieEZCqYq31ujM4l7Btc247xMcaE9soVLbjwyvQV2V0lfcUULh
fMoGtYrWxGeu7C7KVdD8gBNlh1/++79Dioo7UVQk8clq2+FhasrxTcdt5TFw047TZ4r6j5LW1oTo
lAZI3Ygy58NXGp1hsIqUcPwCGhjnvwA+S8fpJotBU6r71ChZ9BZFees3jprB8c0YCsWKaj6bcRXs
UYtSV9KoyzfAKWbwzLCAXUSH73x9OC4zQpV68BxYUdzsk9Kb9Y3nDla21d10bsYNfU/b/J64Xf3U
QWnOfOQb5nTlNSxBimQfFFzEWH4HoQ+o0OJ3WPY0l54enwBFzc4GD6lY/ew2hngchl64G03P80fu
Zed7gVXXQ1GU2XeI3KH7CWzVaH/LkqpK3rQgL+0fVtZieJJkQrGUtXjAzzgPB5ij8jcVjmy/6otw
JOp6pr5ATVVDBf9h0pOg2UY5V9NGiRiqbLi2yt+3I+Cy9yxfjdT2lfhELoaLNeEWF47n9cWpF7M2
7BR1KN5iVxTNruxzRGczAJ1aASlLxMmXOfKMfKsXyvA0aEmNQZFiQEf7cfs3vV/4Z+9Bpom8A+YL
NJkuaHXWXNg6egTaS1M2mfdcBVHXvkwU8fpjqCZi8HsRefYmK0wvep2s0VKenLRictaqZR8BfU+i
7A1/mHLYqm2PNrReK22665upSL8iUDxUhzafBu8NLO8U7kqEMJ8bbVLHT1M35+O+CoxQXUlylgNa
2duGka/R5Qaqo9JOOt+DRt3BwSxM4yXpzPkeoNz82+3Kwvjs6EF4MCBaJ9/iuuZcetEQew+AvER2
b7Zd+82w6zLzI0xnHm0zM81vTRbVj85Au+IA/KFTHrUi7fMvnhXH06fc6XVl2wCw/ZYFerzm5ftO
WD77Oi6VCqImNLUtbsjl6AuyUJE4edadVOEIHV1loxx9Wy3LkNaogHqQz4oX3eWxNWCnmXX1BsJp
8HkGK2Hs0iBJ+a9Hu13TULqINfwWiLcSYE+jjhvv/P3GUdJ3Rd6PpyIvHe1OiYzweY7r8iFA9X2b
Fln+ow4MaDO8n/Fthtu4krrID7h4L/QIaIhSQ9AoWAaZPoD2NjjeeDI77HM2qGWb/+Z2E1vbAYj0
Z7WNhpXwetkiAHAlm2US+kj2vjQ/NyKPtBHx+pMKsfofdegfpjlM9lI7eiOJV95mdNOg3mpOUL4I
Ct0nWifZ/vZxvayV5a8AySRbhchSLhFG46jD3qEoOaU6pKlNV9dm6yvFqD8w7sjCba8U2niv9kgH
ltbUF0djdJN43vR1bowwL+1J+4b4iZE8WXbbm74yiLj2NS9Lhs1gCWfYQGtZM+a6DHz8atIvFEMk
+opPdr5fNBHQq+8nWqmiwtIp0/t/uD/yeVd2+vwctPNvwBNz6gNtcHaKUMZxi63sq1LaytpU9XLn
gBDREWKi+KPVsHTqNGMz7KDo8AIr09lHifuvWbb6m4rZ23OaicpbuWcueun4z7wrPxpyvEdn5/zR
4Sqro96604lwjp1tJOaXSrjmwY318HPUwdOZR4/z4XSN9f32Zrmob5FAIAjigs4IWSIJz5emZY/K
Rdfbp1n07dcedZIYKZFQc3ZBrCkvhsj+i0uv+3p71Ssv2ARkBzKGZEz6d56vitHS6FXCck6um+eM
i+Mo3feOPf/IW5E8dXX83+31LqqY95GuFC8BZ09dvegeCadvxIBt72meLSIhtLm3rm06eGzFmoHE
ZdiTMID/t9Ti0WY7bRS3TKyTXeT4n7hRA8JCtcrWj+po2AeeEx9SL892ozEmp8Sw1pzRLpMrRmO0
CenbY/xNArNoWYRlBhkz8NTTaII9ujfzqhJ3TQBmBv3TurkD+2FGOxu75t9FO0BeVSjE5/usrc3n
nsnRP8bcJ681vgHdFpmeeF+k0bQ2Pbncd4hC4KlCiMJJ9wKErPRaNZKE6qdKGUAqqGPnq3YzvA3B
NHZPujJnhyAUevnRKQNuA6B76CK61HkXU2fbM8YmIUM/4U6nbiESVlsRmc5rSaf1jkZDeH974737
nZ9fQiBYaSXKyCYHlfIk/FVzeCIezarqndNEXNUOKWkFHvNpZmubSg0z5yFq1bbjBdjjvdYN9rRv
Q0gR3MhxiySyURfKNomBgx1S7toTVdQ4QJPvFIwHgDv/qeAkTgenLdq7TlMRCgod2Mmb2h2dMt8G
OgT6UjcybzdTTFuHrtXwStDjtIfYEptuutHzAmZ/HmDF7QtdsdJXq7PMQ4C7VPS9UJXhMw3Bpvg5
aUL/ahqzQmRgjuOCTqsG9Gj6KXhokF37nkNJfI070QWPA2VyiaomU8dpUwyt9ef2W708zuBmQfPR
HmTwwMz5/KVaQpRd2WjOqWVeFvmwnANlV+BRwNSz64I1la6lhhM7hvVAg4E3lRP2JWOoDQ1F6YVq
nbQOB66tUZpkf0za9U2jWurBqR0xH7Qp7nJIplZf7gA9ufF9BTHjLoodvf0JSpoUJCkhwGzk7Nfv
MLfQNrGHsci+QTeRtp7Iydtuv6hrv5zkVqa6aJ9wsSzeVF41xRgOaXsKsCXmh+Z6BKdImCeHjqn1
FprSlzgbFf2/PO3SXcr4yn3R6raoN3i9G9ounpoUpjnNgq2idmWfopKqO90vxSvhielukX3mjYfz
2nj5MowyWqZJzajXw55tKTMXpnFn12gwnzgSM35wZQQV1DEeRFlWm8ZTPL8Y659er6Z77pAPj1qp
StlcSOQA0ia3XpxaZPLdIh269jRxc75qXhD9xGzY2Q0xQonz1DVfG9H3a0jHyzSAQQG9AWpNbmQO
0fm2VtpMmXvHKU9iHMrAx1st8J3KNe6qUQQ+OmaivSc85nd5WOJFcXurXF7JlBCMBLgcaTi7y8Vh
oVjQlbPmlBeZfqfWYxlvVTcgb6UN+b0I1TXIypUbAAV6Lil0viUvabE1Eawo7XxK+lNZG6L3x6Ac
tfu8yyFtVNGAeEsVUirk6Zfbz3nlJdP3kGaDsFFA6smf9VdAbtN6nt2oG06oMxrZd34ABkuOg0+L
P4SiEv829F2sp2K2ivKzE0ztSuy6uj6sNAT/CPh87vP14Q8VpGFldwIqJlKAINjjdcYUWweY9UHG
jrMnFbVq4caHUrHUtcnPtdcuISp8YUaZ3L7n6xv4z1aZlvanRE+1emO2SezuTbcPXo1C7zdAjBS6
3xCTVhobV/aXTDLpIhCMUHNcfG4GXV5fTR7PPdfDPVrEdoieTKkCtY2JpkPgraUYV4IfJtJACuTM
VIp4LF41ghVGze4dTqPrxONDAef6P2J8ZvipY6fiCHc3/TeVI8QD3rzB76FxesVv6rEPtrrS28hx
DXqqHJSiwYd6CnGapT/moJ5h2jTuD63pJl/QzIjX0FTvWcF51sAvl40gOuEUsMs+3aBL6YypmE+J
Fg+vOgInhl+JLGSWbwTVIyoKyUsU0p7eziYEzp1ik+D6cw+D5SiiKC4ZhsKl3ZSjqqR+jRVVvZk8
ZsJIEtSVd1dVeSk2g9NUxrHQSj39XnV2OmzLbHT+U+dW+zZbI+cPhRMGkkY5lOlmmEO8/W4fxstN
gZkN2m/cThB/MUQ534xj5miV4Sjtia2a3DVcSl9Cqs+nPNFjn1PRr6Rjl2NP2ljSoAH+P3iFC4B3
C71W8dSmP2lunYLI7ooxYRRsQ3zeGG6Xd/eEQTPFi8KdzZ9RFw9HzlLk7aywiBLwZRZuVGh9GN/0
UuviV82e7X8++k6kCwDxkOaf7JMuDiiqMEkyCnM+wX3W0KZFYQSvAi9+6KmP92miYsBye8XLkMCK
NKaZB3M+iYnnX6EZK28elAEFFRMM62Bm+kM4Km+BWxGgSvRkfxdEosPtRS8/PY0SwLx0Ful3kpGf
L1q6fe42baueSr2c/KJIzQ3KfNF3N1PvhtFp3m4vJ8/6+Yk6X24RftAkgBkYDOoJ6lO0Qe2n/WlE
FhTwSf9ye6XLzAUkETZcUv2Yqn6ZnKYu1P6sqdRTlU9i7/RD4OzpPVnZPwIOPQ4yuhiZahmmwLBi
Tt10G4/p6H1QiIGclUYCAn+ANKSQ47LE7uLcc6YosE6ONjXzhlm9Dg4wVHcoFLQrx+rKt5SZOKEd
aB4hdxFozcity2IoKU/QzzwAqZjMjWll8FUQrbyn5sm1/e2XfG1FLlAHYAAbiCLgfPdEyCjibzdq
J61Wik8JclAHbzTHbBvmXejPg1jLVq7sH9makowsIEAgAc4XbEKhCeBa+qno53HembnVuy9qZnqo
lOmwRVbqVBn4FtsVrhmpESUyk9flZBgrDt3rG087lTEBJldQhjrAgGv0lS74ZTYi0YRMNyT7i6Cz
OIVKVM2AhlL9NLRlt9WEySAos4Z9jqXflqpKvUe9JPHxxaKP/OFPyAmhoEITBUDX0qu+Dw1jrGnN
IhJWpw9RHwf3RgDyBMvTzi+QtVuDjcpnWb5TePIID5DEsFkXnzCuaS7iLqPjjVeY2zFKxkPpie6x
QGrpES6ht/Vwl3tto0p/UoLak8pG0y5DFWvN8PtKwAUPLmmZgFtgRssQ8lcOSpFdF0YyaCeu5Ozz
3Gjpvzi7ZncmYXfYFFpuzr6m6K6yck6vbWK60yhfyL7bRZ+xG6opVutaOzH1NQ4ecszxRpERyDYC
Z+Uau7qW5dHSlTwqRq7nz0gDykxL/v3JKuv+Zw2lAstqC0B0r+HxfnsrXV1L4iiodSXYfpFGlEoS
RvrIc1VGPv7bB/jUopeh9+avsoObvnJmrn09Kc4reShcXMtuLXQPb27opJ6SFiohOo+QUJJC7FGa
mn8w7J83dTPHXz7+iCBEwAO9b+El+LeszK7rmlk7xYZN2hGm6kOu11m+ZfDCBPV/WExOMWDn0jBd
7s9WuNUUMOg4lSkS1EcVxZ+d4SrYLMVKZq28ziuhnM4M+DiId+CsLgrPwe2g7yaEcttKPD/FU06l
0Pb0n3U9KH7Xx320sl+ufUEpNEOODTOT/sL53pwjTMtLJTNOjuLWfuyUBoJhjpv4WsJUV2sMZ8+W
1lYC0JVdKmUXgEi9Q1uWA7EJR4Shm03iT1zpP7i2M+0XvRRxxyVnmq+3P+GVt4oSCJexBVAWqIP8
MX+FGJfqwJsnm/5q3GT3Q9H/gVJv+W1Gh5z9mRrTyp658k5ZEAKIPBIksIvoCusOBis9rZNtVGr3
uxe9N9zRg7S6A3s6oP2tYyvltxYm9it6K9eWJvdw8F4D4H+hoBNnVtLZZmKcFEepXkBv5enBMaYc
3p01pD+pkIZiO+fD/5L32Ki8oAlG04SO++Il22HaFhEx/DQrduo3OJ13Oy2eg6c5dOuT2mVl49/+
rNf2EEkdpYtKZQCS4/yzhgioqYYw9BNtY+UlNnCU8OuyT9J9as95uvJir8zkbEQ86eaC1gCpsRyE
jVql0ixU85e5oRp0Iy+3fSfHnMkskOYjQYv3vZYWm6HN2wfFcML4GY3j8IF+ivbp9pNfguWkdjHw
I/7hjwuVG9fIwlRoSfYSh2hensq+NUxk7Mb4U9nM45Fbpb0XyVQ9dZM9BFvHGnvfrsbmX3CT9KyT
TCkhJ9rJiujIZQZFj5nGBmUTqRoh7PyLaA1gOMdqm5cALki6iYOKtAKw1iMIIPrB+qB8TsFWbeIJ
f8+VOPYeG89TGjYf1ayk/HDqLjRsPS+NYmG2bPrqj6bggKNHlvVYo9R3iLQ0/1Q0Rb9r9djc2F3Y
PAxW0q8EmsvD58IEBf5Pdsyfy+KR1jiWc4U7vpDQJN12jMHA4ZbRvbaanXgbV8+Njahxcl+JN5cB
jv1IcxY4EyMu2Afn772o2gzp9Gp4mQKj/zO7XnsPJ0goX4DvcwVbZuiEH76pQJhK1AipGxL9y46l
OeVNmLeRe8pD7RA1qa5vBO4kO8vI3U/5XAe/bm/5y8Muy0gkbVDS4A54P51/xfBojocWP2vnRJ1c
/un73qI/agffBjwgP99e6vJ04WsOwIf8CU1EbtrFlWjmIZdtkTbPVoe2RWeO0F7r0kl33pAHD2YW
DKc+6tRd1KZGs62HUP9iIUhRbnJLi79HxlT+jlOtbFd2+EUdBOMC7Cn6EHxnYtDiVtEbBG2BvDTP
eafXf0bk6+A6MctYc6662E0ekhvUkbCa4a5DrzjfTa2HJosWdNMzrA53OJhFxIkxW0p0S4TFn3C2
7f3tN7624uKFB4ndmlM1Ts8dTA2xVVwzu0PpVDzG4GEOcbxG2l5uJs6nnAABMABUzi5e3FW1LRRI
TXH+VBVmes+1bDyVRnDScCVfm90sQ+L7UvjLwIDnD9qY5y8zq1GdDqs8f4qdgBmXmZcYKwRZ+R0Q
LRaTbmv/0sqymLapFhorZ2YZjuTajE6kwid1LS2t87U7geDk0LnZ0zgyk4qz2oYGiJNDaHdatcMW
0/hTtLn742Mf831VGf7YpMh9LoNRWtSmh6Fl9jS1s3rUS/ebZooIoM38OORVunJYrz4jg0QG2FQD
zEHPnzFNFOQ5rDZ/stUBTlzItEjfTKADg12lhc1WVKH5MNe20a1kH5cLU/FQOZISuBARlz38OsI8
ITXH/CkJoukhTMovXYfAFjPkQLuL0zE+YUW7pvG2PCicfVr45MwYZrB3vcUXxWulCqwiLJ5CVxqw
lpnhiX0Wm+PgF1ZgwEwYRLlyuVx7UMlCpCtCXglW9vwN93UY6IkaF08IIGh7A4W3O9jMOUK7cfKC
1TUCc8qwtujlCXWkcJ7UM+fQMPM8XzSM+ol5e1U81ZMhdn08a+YuDLv5KWngt30wsJKykixjHgZG
FSDwUqNQ1DH6F6Hl7UKtGAw51A2STZar40db/CyEHAcrEb65NJcC/7WBflCfC28XBdwmwWSan+BJ
9xsJQD61blt+TDiMeSLryZYSQyZSo+VRHBJdU4bK8XZJWTl7UbAzi5L6dTCGcUsfbWW55Ud7X06W
HVJaS4renn80jbGWGym6t8vcqv4ZK229q1AuP0RZUq9k48u78H0pj+cCqUV7YTkU0oSFNVFjAuXI
S8svQ73dFnqbryQ5y+AtNwR66nRTgKxIKYHzB7LqIQmMYvR2I+TqTWiW9s6MgHvoWpHvbYVKo/SG
+UCCsOa5fvl8rEw7DFQuTQv25/nKMClyPbB7b9cnhre3taGDX4Btx+1QvbbKovemh17Y1V3r7Yhj
GobKmr2PbFAQt1dZBq33t8jbYwoAg4o+3/mzpINmVIXReDu61JIIMpjIX0bT3rXabhe3uDvfXu/a
U9GOwoDcwwDlohAgqasbEzj/TsxOso9n2FL6kK1ZVF97KsmWxgiBm47WyflTqYFaNW0eurtmdu27
lG5ctGn0wtnNpTHtbKZowUefC3gixu0yJ5VI/OWUSHWwAxpbLd3PvVs+tfZUP0UK6vW3397FIQYh
DFAHaSBCFVt+8bXCVLNbIwWoW896vVVt7tCxKRKMOepiZakLtLZEIxNuuc2g0FK1LfYf7rWKInTw
jiKsky8ZWMKD5XXKvM1BrP80c5D1xP94Z2CbGW3a0gpOrS3sP2EuOpCStIXNlb26vOzkLyInZPzK
O2bgvHj6as6AQgRDuvcikd/nhigexioqfFVXmXfbs/YwMX9cCWbXXvnfiy5yxDQOy6aCHr2n0445
rNYEfqBAe+0T+MQf/7o0oSXwgEyC5OV811oNb1eJWArHgZicEFIWnOF2Ku56Nymq/2E1EDzv+DT4
i8s+WBeknWJ0GbAkgdwTx4OjsiWfEvYe2Y56rUVzcSQluJ30SI7Rwbgvy+8eONTU5giN1gg0PKtU
MVt1hkaU5FG5zxNnWNks174bBrU8GS0hrlgZiP6qSUMLhxJT5xaYzFqndTqMO1wLCr8Oycpuf7eL
m4gOFxob/CVLfLCs50vpkamHhdcHO7Nw8HPsNSqJOyuNyubezJjvb9F2DnScOzSEeLGOGMBJ3/4F
Vx4W+yrUvMApM9RdVoWq1hoIBXXKTg8G69+gsRPNH3OjegmsuCxXIsOVLym9cmkPS284ZuPnj6uG
88C9pJJJ4GiMck8RAwdsnSoCN0iH3KOQaubqo7e9y8GgxUcC48lO36KUKLK0pfEtsv005MjS53Pr
V4Pe7WfGyy/s2c5vwybazilaurff7fLrUo3+31NCQcrscTkmbwMbFOtsdMcc4Ml8kIgXZEUM8Yxv
RT/5cHKEt7X1vDkmabQqB7n8srIWhgrHxIgGLsyZxd5qEid0AmhMRxXDp2YLQab+DeLKQCtJM1aO
jPx//d2ke1+LDiEMcgpvSFHnHzaOPZGiCN4fQ9Hr0a7pc+w+02Cq7zMj1lvfq9Mk+eTa4XDfoprh
PJIyeOHh9uteBnl+BBgLBgkEQCkcvLi6jUjJ0hTHnmOvOuVd4OnhK9qG7qekEt7rPCrt3kJs/9Pt
RZdbmpWgJFG/yc2Fw5f8Cn8Fi5ZfMzuVGI9RrY7NH8ytvUzde5lmtDsl0eb2V0EYiV7+/1aVv+qv
Vd0UpQCmSMNxaNDH+6rNTmb5w0Rr4Jtpw17ZUlYPb7fXvNxPTDoBWVBQSTmk5TdWldLCnCabjoUi
ZneHk0vf++C2U23jxmJYA3dcebGwvcj23kHQVPvnj9hXyBLgkT0dwYfbh95qwy+pyb2NK2tUbTvM
ftZSpMv9A2oSIxOaOniYAU89X1FBgrp2o3g+ajORYmNp7VBtMBLU7tVQVey7nuvgudVtb2VodjGC
YA+RkCFvSNFDj3tJyQbP0VhBPA3HNtSUL24TdN0mzmNH85sZkWa3du60HrzYSyACG38nM9Jw67Kc
7D4xw3aNLnMZtaTyFGNYKfDFy1jUKB6yGGXRR+OxRmv7B8Dt8CEt1T8d8kifOVTOiYlM8onrql65
ii6DiEwZGchymECGLFVQ56TLRa3UwzEYi3Gvx0boh8jDfK2sVnssoih5HXq6XmYwi5Oi2Xmzsv7V
B2fSwbBBoji9xUUR9L3WWA6fgb5WD2TB9jBQqPtk3IR9gz8Zjk7Z19qosz/2JMqvt0/Xlc0HkQ3B
GzJ0kIBLPcaIVl4XjDx8Fs3KDnBc+tR4o44d2dS3/mC1ApKC2qyU9ldXhQUm53tQbpeZ+sgkgHmS
MxyjMop3k+lMRwewhK+radVsXKPFxjnX1/DJFzMdNjyzRDl3Q2yI9tLipKWaGlktLI+jG4AnmLxR
9XFqicutZkfeSx6M2GSVY7i3UuukyMxPAyZ/+B9eOHMOrixqcgqj89PO3IWoyVz+qERB/8tLjJ9R
pEbJxm5y5VMQxfWnVom8/e1FZep4fk/y4ChWyTpEogIXi6pT3M5a645c+I19UEC4VZuijYJ/by9z
7bOSVmJCwhiV17t4v55myKFYxsRQjA3RS9rvuaqiVttRj51wa4hUO03wH6uVPODKHSHbiVjQUvgx
Tl08nzllY5DGObvYqap9kLfBCz5Ub4XI14xdrh1W1kFThEwdnIN803/dgJSIaqeLfjxKdNebqKfp
i16m7p0SZvqwd5ypO4V641F7AUJdCdhXnpK7HtIEZDtC5fIrBjP8G3q201FnXLzhAA1HvU/K5sGY
NW2N+3wlKtKdJSCgrUnPyllc9Sg0uHMYi+moNb1ODVIZfmS2+j0ldnfo4/xfnY7rf/aYvJlGUv3+
8EZ6b4Iz9ASWg0jQ+Vu2KeLnXnPmo9kHU7Anp+wKdRNXdRBuxwmpyceijzvVd4Z4rj4ejtFXBgCA
85SE7i4yq85IROKmI9cxCDplA8w9mh/NeYqPbuvSW2gSSLFqq4D7TuK+WBNGeEd0Ls4qYRFSFFU1
DKzli+/MFMvARuEre27PSoVnKX5oWL14KvR4xuhRmbIyQqhHd5Cbnp1QvS9mLal8GhC2jkRaEtU7
U07Gf6pFFtfHNM5Kv9MHR12zCbgSV6B/SqF59r2ETpx/p7l2PdjY+nhEX3D67pqBuXXUOlkTE7yS
k+FIilC51PIhD1xshx4dCkuL8ulIayHByGlW851pdF63Cew8KQ6j1a1pGFzZ/i7jNXIyoLA0AhbZ
SJuGVZLo03xEO0yHNNKg5zUnjvqMPnF5alstxMcQ1lR9n0b28CtuVDBOtw/BleMOWNqDjUfzSHaN
z1+umRcePiSJyk/oxR618S5+CyAs1JvI6rPsg10jVpKRk7xXKqhQTZ2vlkxe6zZqrh4zu5yeKqOD
0zpBa9LuizDPnY8nANRrZL3/d7UlrBnASJwFcaEeXSMcDgnA7k8xGI+vqtGpd6OLdXfnpdNK9XLt
mzpQDAncVE9UFeePyI2JnnceqccEPM9WNJ75IKop2miVnu9GOwLZqCvQ3t24OgVGHa5cwlduRxeG
o8TlvjevF8tHg4OuaaBpR5qQzm/s2Z1HJkPRA4JCWrklw45K354kDuj2Prp2ekg1ODw0Iy4bva6i
R2Ha9NrRrowhwBWpmLPuueGmFvscOU7kTfXKiYP/bi975aZExZYGD6Uobn5LiMVoqEWsKxzMSEkN
XzMi47M7IZ6s4cHrA8lIds3IdNHIxmwFN3Qtz2P0JoVeQEADrVrsZUtl2oGE3XzsaV/F204eHUFf
AF7rGwLRXbJJemgzP9ouH6LHUCudrZqOurbJjUD7MDhanmEGgYx8wM/iEbnoPpmFyQHqq/kYFQ1c
nxSEdB2gvjWp1eBPQ4OGLsILh2EwvfsuaXI/KE0Vl4EoWtkI1wo+DyAKyBfZj4b9dH4AwAWgp2nx
Swqlr39NnV39gh+hbNFdj+/iaTR8R7FLBWfWhi76HE/lg9fSRtEGNDBXrtkrp4FhIoU2Sjw41i1R
txE3YOIOOt8on9o7i87cjmgzD75i9NWznqol5LAiWpNBu7IrPY0rC+Cdq8ts6vwVoGVcYs9aTsfJ
U4S61Zpy6rcpnR20cWwX5dFtISBbuMFY+Ymp0TVcee4rUZ0epMTb0LMCRbH4AYZCf7ubqPajSTWR
35nrDbJoxXc3d7SVIHv1WQmz9E5ks3dJ9DXLsekZ/XGHQTw8TiIZjy4nstoMBLwnXUCz2ogpSfPX
qkPv83D7/F89hWAKOIYSFoMQwfmrVorSFEh084VxzN3iEWM9axpKZij0Yjw7KmXtQ+qvTlZuUmKP
9NY3Vl0Ga+X1tRcuWV/Ue9ACwPOd/4xMLWvNEnLTmxoMgGKK/bCCl18MsbLyyFfSIVo5NFMYj0vj
CP18KQOUXCfVEY4UW/prbWeYdKDF/3r7xV65xs5WWcSTsG6AZbSs0tqZ9q0ds+B7geLeXmvcdhdg
J/zZKYLs3rHrxjcADH27vfzy4AI9YovyP4TZxm22RGWSCcbW6M4TFruB94Toff09rcfkmzrlMfJT
le4Vm04gsXd72eVTA74FjMhkhLLCBH+wGDXlzHwa3YicoxHlmNWEIHXw1Yzr6ZDmbdX5kx1XNFqr
+nPdun3jYw/rrVGHlltJ/gaZfoLno5q+iFmeNghvSjXniLxk7/pyZmr6WpOA8shS4aQroeLyTTPN
RCESTvW7lIzcbn/Vmpmnj0mNkMYxJOP/kucJrq0iyI/27A2vE6yznRO72kopvcwW5DPK3jLvWqpq
LONy6HZJZRbSQRn80dar3MnatG3rfC5NIIwzpFOxu/1lrzwm4H1JG5WDrwtF1roSfLqoco84oKdb
tWu712hUm6OFEkfsN4ooP2veUKxp+l9dlrAkvfe4gJbNirSzSsvMIvcYJrp1rxkdlF9yUO+1izrd
R7rDQdnYGdfC0TJG8H4l2EqOhRkQcfmdf1SUJG21jz32EG6a6SZxIs/zc9sEyHf7tV7ZrCzEeAC5
T+DdyzoWbyS0jbHEO+YODZgi9bp9HVj6fQ554dv/sBTgCKnrCXfHXJxNUdb4pg+Je7TmLnoSjaUj
yVVX20FHqPzjS3GfvUuT0LheXp8CFqGT1JF3rDqrftJU1DGBQVnfht5Zg59fOQk8i5z/SnwEA57z
L0VR6M0KXM9jp4T9qcHTd8scJzgOQRi9iGr07m8/2rWdAbgSuCzdZYkCOV9v1MoiSZxGOyZx2n4X
7Zz+xoS1X3mB17Y9MEppNGaQBy2zUY0mTo6DkX50nRK685Sjnb9pnNa6Rw5DDQ6GFRQH3K3dNXjG
lQCOjyDdJPAm722688dzAtGHepcax0pvtXkDuWN6MMFh3wlLQXcYAKJ+yG11euygESvbwMqjtYC6
TIjk2WNax/0BHJlXsOgjoEDoJF5o68ehq02xmU2nRFO9zPZNPvbd1rWziiwhibPNrGfMl25/32tv
HmUkTDXo/VKeyBf0VzgfCAe1iTDg0YkEHIaxau56qeQfK1HzeYoVdyNgKfq3F722qWRklQ8NfXh5
XsDeKLSzIu1oGFjdxYzt/onbsv5xe5WLXI83Cx6Z1rK0jWGUtYhqWBq5kY3S+7EovOShYEizs1sB
2ltp9R0zdgdom1I91yEM8axFodQXsed+vf0rrrxgmBqIHQCyIwws0Ta6Vbj6nHvacbTM3gx3cHuF
uW1SONLbHE2wFO115lchGt99wRlZuTmv7C7oy/SFGX6jvLWsrmKjR+xNqOaxG8LwKc5d7S0sW0Tu
yi5rt9M85n8Mp1B8F23MlUz/SqiipyCb+2Aq5Ic431rcJ6WY0to8xrEhyjusljprK1Ld+26I0cLK
q0ZpXF/TO7lywyAvwTcHG8Oy7iLsB2HtqYPemscRkuousGbxCYEXF0C6Yd/d/rRXggd1DLUMzFpb
Nt/PH9CZs7Aaqko/KkZSlPu20Qfb75uwMpGYAARbbCMKCus0mEoRf65hqd4XQ+WtCW9eOU1wtfi4
vGo+9PI95y4i1hUGavA2vczbtLGZ7RA6M+eVrXTle8Lw4ktCyaKJsjxO7jTorjBj49jGXvhfSUOq
2eBUL3ahcAek8nuxMlq4cnRIRWh4Ql8gH1rGphl/vazUC+PYD+r8KxtSxoBi/j+cXcmS1Lq2/SJH
uJXtqZvMrJaCgqJg4qCVZFuWZFuSpa9/K+/oHCAucd+ECQXOcqrZe+3VvOVWVWewi909om7FX+C4
P/2S2C8w9ARI9DvfKU+tgWKRZXfzBrFv5WwOvhE4sUlh8h6N8d9I4H98Hga8WEFowIF//HsNjfmM
6tWu2R0fc96VQ360PF6XVmdiPqOAMTf/fc3+4TwAuAFvuqtRK/yIrp/nH+f9hJtgNEGRu3mw8Jxp
gBnXxyfGfGV6KGKTg16GrcawFzmTLDpODkbmfyN5/uFgBuoPflUNr9JrwMr1i//Hh9inUiq2z+Su
0nmlVJuIhKkPTpgSJcbKdXxfjKO1ab/X4zK+B3HEGxj3wTjENDMC8P5W/v7+UtA2IccRwDpwZniB
/fvzwJuynLzU5G4Bwj73VG7mdhoL29Isn95O5bS/rbapfqmy5f9x/ePZoHdjoAREBIT5X55tAkSK
WFx3bg72aHGXwKSPGjmVMGCTyt67aue2BfyW0GYD1/3Hf18Qv5+XWOzXvIsrJRZsll9O6ZDuMuHR
kN9Bdy3zJizCna0IZGx0nM1/ufh/PzGvD6shpwMRFnyK64f55xc/prgJ86W4Kxfu+2pky2nSrLxk
bntGATK81AWknkvGlnMwdlz+coL98fF4x4A74YoAqO3fj+eGq4Ka7erztPl7MNIwSYOX4DvHEt9B
Ag97fwM6bOfKWR1NDru79C/l1h/fNlw+rm8BJ/Wvs6kaIRNlGUpcx4UQ7xEx9G5Lnbzhx/G3jf6n
JxV4COh+GHqSX+cKa5CjJqzK7yKNaFRKhm+U5/Eptwf7yz3/p92DNguqRWCX1zzUf79VXLcwrczW
AlSVelNP8L9YShifMi6OJ8EMdayDdrJ+BZ8zpnfhMOLlf1/CKDLQT8JfBJSjX7/WbBrnQpPibgou
u1vn7XgXM22QDYXww//+qN/v2uvAD4xuzEyuITXXv//HAp78lMEUsS7ukFpAdCtR0POekmz5+N+f
8/u1kONNom/E/Xf9Cn/dlVG+q1zp8g79Mjsl1fHWbgOs1RH7mDVyCH8Dsv60Wq5xKP8BAAC2/LIx
qcJdqA2ehxxkfzTbBofYZnfLciF2UX9ZMNfv45/DZBCKIHK9DkKSApfQr5PTSKtSo80p72Q1kxdC
a7fe1YEY8d1XR75+SV0222Yddpnf/O+vFQcMEtCvg/TfQmaq3bgingZyt8YYmTdVEVWtkkXRRmIe
pyaR09f/xwMBqWP/Xb0lf53YrplOK0krcgdrXrVfqhlhGvDgm+kbu4ra9ZBL/Q0r+9PbBbHmGhIM
LQUUbf9eolbbKrM+Iqj4lX7SdrEXVmryplBmvgROY+SFVnz539tYUMWgI4Z3KqoKiOP//VicmxOE
llhB5ZqrdgcrEg3rOs33I1cw2ih273s3ROH5MPHfdPF/2C0JTlScqfCjQCH1S82fyjTKOOPV3TJE
pmVhjnouGD85HQ8tmPTLX5bRH3YL5BMwNaxhWIpN88uJZ9JYIn4UzwOoW9yAoFfdWyPFZ4eIhL8Y
Q/3pVwPR/ypWxpv9Dd0tDzSxufZA5ojK+tjOcQ/CTd6GObFQF5V/Exb98XlAHlGeXYOwfuUNjwgY
J+UAAHLZrb45XFQ/BiLU1xD77VFM9m+08D+9SmDJMK6GOSXW7PXz/ONA5aWFZhghMiBYLkuHtFzc
xogt/HBkPvobvf+3USPKO9xRuPsxdL5KeH9Zo+MiYKpY0/pusLo47YJH70U1hn5btD+Nxbq2eZRN
OGVLb7tkBibVlEORfAQom/2lt/n90sRHuU78sHxwaf5KLCUcNTbmIDWuq4gjLGJkHxdfIHo58H2+
IYnPXvJcU3lah2n58t8Ppd/E/9f3gHHQFei9ckyzX26xdK0ofCq2+m4OaQyJ7bJczSHr7csWczs3
Ry7sTV7D3CRCZpxpCgSRYgxWI/an87mtPl5jda5eOn/bxzimfll/aXxlU6M1ue6tq0P9L1uLaqUm
2GnYXiYpCEKymKasBTy27y2bKLwliBiQMmyRvvgWMe/p3uwr4uIaZ2S0nW3k1qUrotp8KPECst4w
8ADaOjPoq7JZFmtHkjW/HaZsKPpr2EvWHkc+fGTRDpQLuhMfXq5znkuiZoREu2IYM9+O+5geezuO
NTF5K/J0TuB8MRhLDWwyRTKGFv43fHgcQ7xMHzHtWu0XGqcaXuoENcIF+pWRbQ1ioIrhJTLpuqfN
ILLycG01R55y5ESsq/th5fUlI8MWGcekGRC67t7niJbiDweHb9KJBVxqnwAtSA+jH7nwm0zlUf1a
OFZWlwGhJso3G66AxDa1tsN2hp8cW6HmDLQWtwpZjaYpR0roDYlVTtvNIrT+qag0GK+TMla1jNOD
wE8Duiz1ioAxvKEwIX/W8NjPpklyOETd+DWFdqv21crPG3Va3PtK2fwNo7BBu/Ng7PJzmm9z1dZT
KkpETfhFXOBEGs83CxSnxwdQMw7RLnBOHPq09iR/3abVTxd4Eg9Ln5mh8M1O0a6donUbqn4XWSJa
jH+o7lZC0+2tM0kavg8AlLIHWJ0nxwNkwLPjTV3AuOMxgp09sh9hPjA/GUJY+F5E68RP1Thy9rDD
LzE6HUhr3t+WdIGL4YSgJNlByn9VUyUCIoI7sNssPW5Afw11u87zUb3uksrjB8baR0Ku3rnTfjuT
XSDMfMBoWXVud7D27R301nkLY/YaOyvJgp7npmILZTAMz3Rm0hb5DjGtGi6h2fqQmn3ATAfX4y4f
6tmroaMMbd/eINeSRmNTRyyv7gOBm10fyWN3lxSiIfxYmLlE0BYmQoTxhyHs5frAI0jQ5lYRn81J
x/WShMuBedac4JfAvn+kSFZEP53tE6GsVU4Q/dHDjXm+hXVOPpyWbAbhr4fp/EgvxSFhd9CjlkZI
VguYtdpdk3jtmINGOIBZ14kVm1Q0yzYocrvUJcTEAUMSeQOL8a1+ShTPRtImJpn5I8za6PadDmHi
7RGP45b0jAizba0LG0g/ea3J9EoiWBGKpnYOrxhudRnjrk0kw7yuM0VIlr4Yr7aMSwRGanOYqC6/
RAKiP/ATE/mwWj/KZkimvW6uciPxMiE/xPS7Upt6qNHnAuAWq5pegMnAdY+KYVenoDHcS9ssZSR9
LDHiDN1gtzy9NwXRxY2vSrRS3SxBIDmnfhD68yAwJLhdBKnCs5utPhjy0DaTNKMLE/0OKy7EfwE/
GniNenbUcYhhNByT7Qz5/QLWU1TKSDYhhHjAWVUZqi5jrEtzA2nYCE+LeEv901b4DZlLmtKhvjtW
WoRGyLHMv08y3Who4tHZseFZHV3pqLaMh+9DLiL/JVNSrS8JZYe6XaedTe8opzq+SnFo9LkE6pQD
dxdAv3Ud8vppWGMT3zIoKsPdGJEtTW8YbNAH1WwSw4MupfDfn06iIOBL6FkJ8pllOqLfuLFrAYYQ
Rpc9S81ozpNSsT6lxqb0Fl/uqr4pWE2sD+QoIthdk3yKsRcQLMXcV0OXKZwgDavGuUlMYe2FOhhS
4Jqp9uQb8P2Y0maFGYx/Fw0rfiir+DBd1tST8jQBraNv1KaNfUyYjuxNrDZxvGCBlKSFCYA2LVnz
TZ0tSQ59YamN2cXv6rrcl/WwX70syzHcrTvF6InYORlv4L/jhjvuubI4pFSEgVBKV558sSAwbDdj
pRfEdO7w5fmyKFwobQUy0j43RFa7DX1G1/GAFYhCBvRLqGVe7O2gcyg3Ysry+DNkoaq4XZj3fj/N
h6D2Nc1W2D+4CpdCcsK1I8y5VgShKQ2QZyiuGQQXCIhQYRxlOw7OqQvuQK3fwxhDbq9gysVe9sQM
m/58eCwfXBbHtpRocsBfUm/ShBf+ZqpAQXssCQO2Cfn9MFww9z2WumU7JfJGxIZHN3h2SZ6D845/
YBS7+ga27uVxUVHKQTEvCul5AydUfm93MuzoTLdq/lKQiLg7gzkIkkrzffLFCyYAExzXZ+VI2uEi
gFMUrGLhGoRLE9Ze50kX3jjECEOxeDag/OzvgDHnskPFLoFNrqpQRDWgqaFbqTWIgk8euPbSL8gy
gUmnKIREdpyTvHwaFaroBz2KIPrJVlG2N2AsU94JSK6jdokqsiGfDH4wcWNgLCIvDLb+uCw06Lst
vtsUFhyC5+RCkb4Fo+gJtNS7eokl66fIS/apILL2txk51tz1RyYQJgzie1V/MpuN+Dv476WmJ1Bt
r9llXcsB2U/bDkVRA08aheilGPt0eSxzxz6YGIzhe3gDDtHZhoVz1oMxzEvVBEN4+DJtTs0/t1XH
+IQSSHf95Omqw4scWT6NrULHHFqfiwG14wFLd/eYmQ3JV2GvM3+aN3iqItYF6QI6b3FPHsPzANuC
UxCR3kEvgyHxeYEuMX2k3DN5h9kZBK4dNB9IsKmT6xuZwaD8jlNpOfpdirmDrwFEmT4N69ogw2/W
T6OO8FV5Ny/wkMWLQq6MqoufM5v4c7muzOLmzmAbY4zdUJ8h9/RuOvzwTfMNU/hIoWzoPYODX5ti
fvepGKuKPyq1VNN53qp1OZtlQgEewwMDOmea6hOEnYU4GTUgnGLQisHAFZfK8ujWoSjxNNCdz15u
8CBSdrffeWVM0VQV5Z/hok5f1szHoDXS0iYnLsyMOGkKv+RjDm7sQQIxcNWZkGBXnyF2yaeT8aU2
98cEF7BLEhkwNzXHNXor5sU9H1k2HE9aV1H9aVimhDfQDJN3OQDk6F0E9zj3TQtBnhOZWGSKFsPw
5EOBr/PILBxK41iY7xMEcFM75yp/3naZPa1JCHlTL2mt7zws2Dt/FQLdxHA4HBtVHvvYiWQnqIR1
XqC0S+EIj/Amn8gzTltaXFS6HYj6VNn2rDAF4LgU8Jp+rDLXawtf6OC7igwwTJa5Ys+DxYJskzIS
z1xq9X2qqn04p7WR/nMQZTZ/9wFpZa0vJ4LVzFQSIzkOachDzxwml59RYJr6LSI0pXvZ063Ywdyl
iKsIsM1Z2lhEo7hHnaSAZG8TipkVlznC6ODxVb7F9cbjW4fhZN7Vlc9Ns65HFZ84lmtAFicdy58D
uFtozmq0h2cK7oo6I5o58q1DcO4EToDNzVO6YoR4D68n517zCGOrRknjlp7QitaXCRaUEkVUoPQ8
GkKzokMkCsHyKbKj7Peclbf54Qmq5QTH4L21JubnJKcR4SjvaoLcXVvE7+ZpPn6MMeLtugKf5P2U
RfXe4wrL04ZU1vo3YfBJjS4qR5kAf8Tga94hVglQSDFrPXWTt5bdYrwsWDdqhDnCAYyW6iKhL68/
4foURT/ilorOGKYdYWhCHK9R5yQEYZhVV2I5TxlS7x/hQ5fRj1O5lkvvVLxl59HlsWw9K4r1BNca
7h42vxpMlNSyyS9ATczcR+WEK45mOM4+6THI9ObKAeQQKbijvlCkRMiPWW7JWQ9qBfVHZB5mhmI6
JgZHOMLdEzqL0nWoGStYxiuNAKlUQTiKbhEhYtNwF8tqpNjW2Vje4gS5JgYVa7WSdpw0QoxB5Yc9
o6uFwhtNd8y+0wNxJ/k8u7KF1I7pc4BQa2/yik7io1zjzMKVOlOhK81hfDdVcrCNr2GIf3MEdPd9
Ctf1uRsVnDDbbCqoR6ggglVfjZoRTLtIGJLH2EIosegFfZU/9vcBKCqIFGBo1w7U3i3ZhWmikdCZ
3xXDUSb6KbIZrlrkkSzoQAHME8wjZlvFt+U+J3k3aL1VB1piJOyigIXs/F4Hm8CPC0cRb5f8UD84
PPM0BIOp9w9EIAz6Eb3zkn9l+EZFZ46KYb3ZZEcPR3M8aqsX0EyTw5BnP4B92o2I2Fn6A/ZbrxVI
8th7a5S9+jzjCI3Sw4xhTcpcdpNQs6+3CiHJpGWVhzEnj7f6mZS8+DBlxH8uUMvGzYFgnR350ogP
hzYl8XOPXQxXv4l4Wn2ZlzIe28hg5gJFKjISEHg3ZTdZmPO3Av0WgJItqfWNXyItzzpBnEkD4xBf
dWqV297wI6J1N1TID+uiwx8IuVfSvjFTAppQwg4wG+ZxSPe7SeYe5wEkYs0IfHLsfJKtrEGeX1xc
Dj7RrGXwPX4F4lHzk+TVnsHeXS26hXv2qvoxKHC4soqVeXPACHNplkoQf04jgWsOSUvHaduWmDQ5
svV+1najnxaWIjQaoXfkZ7zW9CsJZRCtG2FFldWrQiZWPviHIroyE+K5sCVqjnqMelXndG4QeF68
OgyEf7LDCotEeqN9S2orPk/lnKN14jgGOpDGJbofNS7DTRhjo9tKgkGcZjMvwPgEotLtOUe1X9Y0
T5oMXgtfCxh/6wbZguRoNBwu3pMVzUnD04OM/THNZQSGXDlPrYN6FJpbZxCRGEX7FuEsLc3bxYm1
bgegGPeRPYDRWGGSrde5p4iURpEZNdnmDeKVcz+YVsLU/JoLapak5WhOWOvkWpfNHB3szXLEyKoi
2hzhbNGDvCETu1LOBziqniCuN7CGGfh+n5Qj1LdHbsIrhMDo+9ygA9ABfaxwioZNyHuTjkiJcmU+
fUN7JqESjla/Xo7r3ru3eh2TNtGc22awNZTEtd+SpyoLE+wR4to+RXk+mY57Tww2UlXdO7jRPEA2
Mau2xgHpcPhu6me6jSTuh9XMMPjbI3neBc7oDmypcWvLaY5xWR4Do81M0RY30VFjchrqBfEEGxz1
f0Z8QYhussFGpcUqm9fWTnJ/l+OTJT24XpT1e+yP0DHuYak3AbQoG+RTifdqSQ9YGx4KtwPbUNB3
lPDkm8hieM8amSRjNwJ4xGehI3JD4Ioonwxi/3AukIh9kem+TJD1TnHUoKEF270ws0P0G1qPU0Bz
8gCqFVDQyo0FGroDioce5lXEdhmbIBmpyp18dBJN9l4h2gF9L9lfMCdfiiYrQpbidA7ZAa+8GPxK
N4IaOBwbrMrqbb+GkW0VCpwqMPQESTaaAe/4WsGlBxJHOrmT7whmgURVpJ636VTqH8p57Js4eZnY
Vl072+Kr4mPy+Zgq19Wrh61OPCzjo7EAW3CaDNV7Tf3KT2tGcOEyMH50g8xXAgxEhux1H+pkhpSi
QKCmAHZwwTZbMhyUOhHN5rYja8ZM52W3pMFT/N9O9DBnUlD5Z3Cqa0BcQoRrglyaGW8H10SzHUky
QAcn4MRbLZ6gBkWeVnEl1BPXDHqy0KHSxOqmVGNKYSAoheiSpYofCd/2GJdznCL6zOs6RVbuWH/P
M4mIWoaD75WnrOANGRC215SrlW9R/+zIbcsE8pg9kRB5pqgG3FuQFwcQBDw+lsbO1UBWsnnpxO4j
FD1KadeWfD7yN2QAoxdvJElPUPcD4UpEXAxdwRf+FRVDCuWNNtF3J7ep6I95Jc8LLmXRSsMU+uu4
Yj/jcZd7D/jJfxYpUvE6YdC1NTuDMq0NiDbbnkFcpuINK/dje5Rxpm9LS/gzH5Hw10iWIG8Tl/Ry
ChVovrdIgcSHXEyZSEwXzKB6ihzLn6F0+9iOh5oLFPcZJo/wo7eXCWBi2U6IlZ8QiV2TocHaQkKe
ACDBTqCzzfKUA3fyJ+CHaFokmeNG6S3gXpd2YG2eR9Pe0gIa3h7FxTrezcCZeR9jolK/j20YgGsS
N6NRFOOrdxGveg2/S/T8ahdTn5p4fEt4lMc3KXaMayGMXcy3OYrBjJbzmpv7RAPivxkMNAiXgYdx
vqlRC6huQFX0rLIwAnaBSxNIFkuqgQqjS95b7bcSPbpK8wePaXrSHAs8HsC1JkV6psdGfOetYfiR
vczpDWqRI24rEYWjiTM4ZLQYmGLWlCx+ZIhvg0NcW/Fij/HF5Pjb2TirTnPmvHiIorDsnc1z7ODU
iDG+xCNIgHxVZDrLeB9HjEHAOWoheYzrFh05UhswYGfbWWizoP2qV1e8lsVY2lO5AQ9qEUE9igZw
6L5/Q2BkgYFChN6zHWlVim5BzBuSiANyQCssgFgmVzj4P0WTCe8DeprpbRVS9wL6GlJAlCJ41LLv
bHtgI9D180JN9LwD4U0bvYqVYwJlZSlbG6IEYiw5kJ95qnDBLXB/EY3mNVrgxcD/vUlA7Yl6h67o
aEO6pTeq3rU+L6BdvFBwLkVrKeTcGuFw4TQUZn1Zp3raG4+VNnYz+j0B7xEMdHrc9IAMM7mxss9L
Ub4RUQm8pmBuj2GGPuO0w3Gv+rLm0dRitODfIXW8eo1pVI23FQ0meUq1FqhvUhRvPdTJ29rgVtHZ
wxW11V3KfQg3JQhZ7zg0G1vnNgTd9JPApjwlwQ6kxZY2Dvng6H1vIEIZnnS8U90bVSTvcOfWFNmU
8fK6OVPoJlxtW+54bIq8X3KN1qd2WfZuBlrKG5Us0depXPTSgJtbDBBQGwU4giMJER0cS7MWHvf6
Jh+hsG9pLsxPfPfRD2PqRTUT6oGf8LtEc7PIMcxNvOYHZhGa8qtvFGYIp3qc6djvk61pPyKsp2rn
cpu/ySyorVdwPMH9G7x9lHuRfc2vjU+zBbQPZzQDgmJQPMvbpUKv3fmKpUPnlDWfuJDkC8E88OeQ
cPmF1hEcAYchWpMmRtLB0eNyQVU1bgJg2CZgyHI/FcL3QtlNdhPwAPzO6OoaVUz+zWy3VbT76Iu3
+G5Lj82cLy+5LuUExxN2dbZltngRaHaStlLB5ChfSWlafDYhT3RCNs8pIDgZkaAw6UCmQx7Y0Ruc
0A/XXfkBBljD2lZQm4l+wCgjnBAHnj7ro7y6JBTuw1od/Oj4BDPvi08P8wwey8K6fN3Dk95ww/XV
Ik244wCFfY82C18Xh4FD3QobYRSEYNWF4rXbfGwJnBDWdh905loFiGTpVyR2701twCRrimNmaNWq
KeA9s4XwNux5uNpcg+4lUPsiiNuNtQZUsPGyK1dddeNsYbpDYMB4ApaQ0lMeb8e3BHc66akX9MbC
JmxCMCaGIxjMbfDEcQMD+jHmkp1MvuANLvCtlY3UnD0bSYCpY+0urzI5DtRKjripFTB5VM1u5PIU
NNe602k0fsCoPeYtptzhx2DRGHV0nteiVROvng+pdXnWMED/XCNW49ZF627uKcnZDS/YRlDeJ+7D
WLg9bUcwKw6MlvbFd9AVje68Iyn+Zgq6rE/VgNDttsDkKEJnt7NbYC1ubxDMVN/qHBzxJl3D6lob
b+wOpJJpbWeSDqqbcNHcohvWcBwo12zvxKaEblcPwkmrV8WuqFstY2gIgGsCQrUSo9yJGmhqdaAf
Nhg16b7A3An1GCqxsZtotD+jnpa2sZlFoJ5jE+IRDSTnP7OhgkR4SmV4wC8e2ENRRMzdcm/R6qei
oF8q+DBFzWoBQrc5ltRDJcFNbU2dyk/KV0DQK34MVTPq2byG1UdD40Wlh9YAm/AnCvHcS3xA4xlj
KvdpYCT6kNN4+IJcow1e1nICVu1DDaEu4FfEOgsn49s1o9K1acKKuww1qW2z3C8fwkqHnwdOYN+g
iZ7e5NCRZg1wf2maA0arSUvjJPo0HtG09FONFrAFjTqMfVRnC+Z7mTyu8cBLNbfCRFeC3pQCfppU
DY8jS7AQO2ehIuzzPXCUel4VpCFGwZ1H1rREjF8ozdYhowTDRLTG2B/HuDpMRqJiQZJijblk59YC
vUC8Mp/dFkZHSWvNBoRI5XZ5KjN3Vdweu64a2IgJBDrUCzhJgzheS6scPfmijmwHvMgONxFdl/Qx
Anl0PlECsBfXNS/vYYztUkA4gr8mBh6GKHxTKYAWXBN55aG9PSU5cjFb2F/hplQ2wd4otdeoO/3B
P2YKy+9UMobwCxkW9qPSVQiYeO0c/y0tWd5FGJfi34vUVReOjqY6mYIBQTsSjrClnM3sHM0YLpxX
tSj7uENNWjbp4gACYu5h0SevqGR7KId01aKaHTn6N5zRJ/C+BncZkt1o1CFp8n48ShbOwK5RyG6C
uakr4V1zvOEQBGPnzNfg8etCfwel07r0dnZrgkuCsnnGhtcsAhKIyD8HV3Ti1JnvW9ojEkfvJ6lM
rltvKjU1QBDq+ELyufiIMxWLswIQgNU3O6TYZcQUES54FCWQpa/+Tk3rDoTSRbtvIiBWvNkx5QNO
T8djhIvgXtWtiwnXbToy1I81muW5GZYapnsSyPTHFLsVKbdrSq5fiKnHBksPf2qaTLdi3OrngBRC
0oLyBvTRIqAVAq78GL94jHBQ1SygLfSM+jS5jMnqA6q6YviSiRqmtNkxm9DFZcRuS7jvfNwZA4s5
qVb0CWCX1HM/ErcrlPWgXIDnFsOAe7KWI3u7QmUCce5oW9gXTKEzJs1fF00PmNvorHqAQSMK9zhx
6z3mF5KeMTRMxG1VFsP0ECECkL6HykxHF5BNcOUnIbcY/KvEf6q50ZiJCVgu3BWaj/tHrIgNmdLF
DuOMEZUDsPkhdWO7VMRi4JeJbOw5UyWO+5Lb6kTdgCFXVGTvEB3L0v44lgg/PREewxqaShToMdSo
D1eCnX90AGDEC7YhE1Mz1C71D/OSjOLZ4c5/GWgq/DPsA/HKYYlViT6D18PXfM02ccLHOhhEefBb
f7PtUPR9mo5k1w8DaN3m7FK29ZVFdX+Ri8CVqAJy6Zt8zcnnQ2Y7bKQFNt1FwnE9u8ROLfFzDvpC
6LwX+dZvFVlxKMM3xuMY3MPbmAvhL+ACYW7UhGRlxXkBcJU0esFA594rIA9NjpJ1fyvFgT8nIN8B
TTlsn4qbFBP18nUuQUiBYqm2x5M6dnyhh67SHXjpWMjncWORaINFQOydHdHRnFQWlfVTsMRGp51I
q3q4KAp5x6o4rE2GiD+Yj4Ylthg1Z3xv5ZI7ec/4DNXr9SW5u6UOBXnvYFV/PCZYYRS1DIZ5xXMo
NpcUPaiPqx77nKMxRjEZEJAwHcp/W7zAvWVx7VzWKh1eHHAnSI/sgVkYJu9V2WizrrYbJrp+NRZj
vx6zselzAEGI9cjgmevOEr9Ab7yz+dEWxIsbGhnTAg6yrY7ZWzTUK8606Q3um5eBVENbk3X9Ojuz
IsJdF6/8GmDfDcrxzwGau+gxcTma3Q0KAOyY6ssEo9yX0hUfJ7h0wHpsVh+orThiZtHSZ8hclHOH
vLflzFc6vyT7kZNTrOYdUAE7Ppf5Ude4q+bBfJ+zZHok8Qowb0IFYppc6xDdmppXSFY3ObDQcV1h
XLPbov4RzI5RBdTk/EJ1UT+CbQHgahho+U1nOc1PuP3r/J0svUpPDNXa0YmRTrBejCfSFIjmTS+0
SMMZQ/PsDngXcL1cincpqKgn4BvV0kSc2W95CnfzDdQInDf5uPdrpUZ7covcj1OGLDIk8Qr4BrEC
FiE9Jv5LHxcMlmyQjxVdha4Eg5xyLL6MCwMMUJnr8UKpH75ijK2+VKN/A6J5vXQTQqyAeK81AtZt
CnldsyF1hTWRTst+pTvA0Y0P3iDCcrfnLR/ztSV7LPZzOuOOapgpedxh6dSI+P0/js5rOW5diaJf
hCrm8MrJoywrWH5h2T4yEwgmgCD59XfNfTtVp2yPRiTQ3Xvt3VEzSgpJWgu9bLPDaxvQLLBwwrzM
uZ0uU4XDl6YpbX5RILSPkK4OLVg0hueRZ9KnGzM+bGZfNMlRyqr8R1pXdFu93cVfbPpJXdqzZP3b
FZCeO5v31Xdc8ksJw63UL/hN4wx8rikR34x6rMMllsd57kb/57Am6tv2S8Ow2dFMpmNdrp8k5xa0
B9ttABS6jrhv2nRMf64QQP5j7av5Z7mNRjFpbBdxzqWRNWDOyB6xTkGvZFsobLxvB8Hbn2gPvXCE
Jj75+Rbnx8GJq/FhENJGyH1l+F0mnfMfSGwxZbjxHed1pSrCvuNXtv6xSgfrZJvMybfYct6cfKmb
g1LLVJ5CG6O8jhRh9yBVzRXGyiXvpIDmCPhdCXSMZTrosOn6Vx5BGsC+XRr36GhnsrsqqofxYCl+
hz2mpE5/6740MyyOx2UjOP/ds4uPiZHmwJBt76OWzPfruAwu/9yQgo9zQRenqk78kuGw1SU1ugqn
Y8mKK1Y0owynaidBQJp9HrvsVJDpQgk/bhGfKsrp/mQMdnY06RrQa9Nz9DdT9cSC6LLpxc6t3f6T
Ldj89bYKDPkiw1Yn2WyKHLgh9ZmO+gRdpBQ3AZdBIsp4ykZYf2AwGzXVtRhd1tUufR9+Cz2r6XEV
M8VdsJESCYripBn7LaO/vjC6203BuOi92ArwGZsAre5XxaL7LF/r3lzltq3e8dYZMPxyeIoiy8Q9
49YN8oNeub2ydIkrhjP9NhyQHSA/Ul2nIEeBqSgcBYOUnTIRxEsNXUQjvQ5IGb2cyvEadeUWnWM8
f5rFc2OxXtghFpSHih8mPM4La88RfUJVZpGqw4dyqeVLXy7jJw1NTsMtHPVa5G544a7Rzj7dzEAn
uqnbqN5IcRnbrWgznNZdfcirUb2uyLh/6mVNH4Pe7y11zFj905SUDJxRYLtdYRD0GXRvs3eOV5/a
C7ztqXbW+dsRVTNnC/Ccn7VD2t7VXa0vA4NGEljQum6VqTtmTiu9b5r2FvDQ99q3Lm6bej8OLtJb
MxXSzaC4nHjnJnr5kmW7XLjvt7uYCT3aZlAWcs/p9FJsDv+FdGKxVAs32ctErsQw25IvPs4dcDa2
1NswQ/5Y04NOgvHq1dJ+BKTEh7suz7vlUNlVXheUue5K4qgMSOQWJsTUONTPXmGb+W429EuVAqPM
cOWTTeshgPnZGrjjx+p10XHC5QNN4JGseVRU1Legq6qmNRHDFDMyaXKZ6S2lGPeWqn8Pk7r95jwE
AGkKWT47iVMeblf9tk+Mn+TfCUjgMUlyhNbaDSW0yJCPHzkpGIixFMYJaft5KPdNqzgLuMkJKfRK
ACJeGhlwoS0rd8QSjNawtgF3LDBGYY8zzP59ui3cL0yr5bQj7XirDiAeyMaCXXTylRWW6itomVDs
bOC2/qVxpJb3cVe0qFqe6ft1X5VeiYgGX3lA+9HyNPFzgpzqMGwzpk1Kod/zGB/Csaz6vYyGAH3B
r2kalo0U7NNAG6EedWoce8kZFiGSDuY0DGv9OiGXNwddFrX8IfMGP1PNx6V2aPkRWU6EAFIU2LHO
usp1wy+CtMsru2jY2RVuTcB8UUAp3E8FrdKe+48dZxuxc3TboRUgC63ymPdFgv3cDdA9vf9KYs1O
e8TlZLqWyuxlrPV/S9MUOR86kfLAmB9c19D8/InirvT2SMRhuUul8J2ddPL4dxguhDEsCNf7pRgw
23dNWh7jNorvZWDHv3yr4tvp174/DDShztlXMauIYxBK1CkWZg0Pce2NBsKw7qY/INZ07ADk3kMX
b9vbxOvU7apczHcrtfhycFXt/CHX3N6v5G2VJyuc5NViNgkyT0ozniOzUc2GrW68HS9KLTHtkla4
89uZYCwNRcoka8g7CoWOmCYahDz+2MKVsY32Zp+FsH3e58+TDIrqsgJ0RLs4mG1LalXsm51oqtA7
VqJ3uACMa8x+2MjVRTWXqXNaowiNb3Tl9LgRFzSwISufOp5Q6Pwwy53YIheMaTqfgnxZ8rP1Rogn
dtDRQfQJBUlTJ7V/oQnCymZ428MdZyVbVKeK8d9xk7X/SG4ogIjr9ZW7d6aN4SrDWBNnRbg4PbW4
WsrPsqoS8WujgSpOHUMxueMJ7WY3Q31R9sIFGc57GFXmeQvoUby3ZQeRHZBNFR9NzMxzZ20Y2bMl
74cdtY23cWVDyRU80z3XSRe1zu8UqPW7DrUn+Qj5FJ5cmpD49ie5m+uV1/EHWipLBUeRJ/zJoeCk
BrRxXlkBaQGUsUDVWSDQVpZ4an/WOWzZA7G5RXn0rVo+m0aP1c5WdeQfA3ozZBqleF+MGReOgDRu
3MskuK9PTUXi7n3A7Esc6b9inXnIWfGJGospZs0QzznjYRFiP9h5vPO1YamDyjkHkqTh6xVi+G+W
UWROSaXzgAqkajYOHBGM99HCL2/XDtX8oltoTuZC4ehn6XjD7AWyrjqG+VYXT5v0dbqPjB+YY8Qd
Ef/z4j7+wBKbL8cFDTO+1mky/fF5r5l/tB4TuT5iOVbmMLAlJ68toFW2UbU7iqfxwe2d+q52p+DY
iNk+pH3pEi7AlfDYscngHURyig6bxNIAFJhM/gOALzKZGH3/pWetcLEbB7JLr/lgg7dwHNKnNhjW
Zo/W39qDO4fqByZAv70rwD9YM9mUDvpYkouzSQfGKtHSec4hRnKkpwnqj9UUentv6y5qzhs/8SOW
0IYgtwgg5sTq7f4ePxCoyzDjkLhxIvXAtY1Tl0s9KqI9lKctssDqgFp3C2mMY3/Cbi5Y3UcANaGX
KElprpmiEYW6IxS1+EdCZLqeYjxH675mb/NfqFhY4JLZtkbaCLajxYvN1tYyvxKHq/vD7C/V+zpF
PGs3NfN1XQv6dkTVGz5elNrZ6bmqvhbB2DeLuIcBXfNfsp3ie4Tq5QUUZf3vtnUYnwFjbiY0QK6k
l5RN293PVQD3ouwcHEwV1h+mdxnDWG7CvQN0u2Y9ys4rnIz5u8yQkzQGdfzsR+WcZ6okouw20+/v
TLEk16ns0rcOyfiRzTDye0oN3dRUBvpaD034XHnz/NSNrvnp9H5K0ZHO9mngwzHo70P5WQ8U9ZsO
zZLpfgy+2403FWyLrLemCNu7dtgc6i5sePuAvYsPQ+sgJXKXtGGsFtLX22j76xoG7/18g/N12P7U
Cd3PWkvqGonk5RWRsxuSYDncBseHykTDsVlUf9rcWH33i/QvOg+jy2Qc9T65k3tXBJNARg1oiULV
l/u0Q+oLJ+8BgNIc6KPtC+jpf6WaC74PPoyqSSYS0qWyIJkJkqXNt7Ms09/474j4qG/6Uz+cnLjX
T3Bw0fvthT41HpKeWPjYdguqs/ILfUpUcl/0DMC9YA0yonwRmMNBfgHypo9ov8c0lS9KJh7yJnft
rkuDYz2v011B1oNyDHuGk+/WWFAEtd51IIoZ/3dhjBUt91M/dW/5SHDmruohcex71QvaK9I+zU4n
/dztIeWi9+S2A+sQxpO/U/SaD2EZxTDivR7/i6LNi46NK+OHbZLDxU7RVDD6HQdI+KQDHqnmR3zr
PN3MDKC9E2Wm49bNnTmUdbMSZtO78S5KmvCn9jbxsmEA/RgTTCFlV4xPnVDFfxZenNKKFIffURs4
n4aG4pcYRfCmROs+oWZ3z84k2+tQCDvtnbLxjwV3xb3bze0hZRB9h6pPlWxWr/3HgskC0KZbyiwJ
+uhgIIfQ3730cdXhjTSa9YE5q/zlNrBRmUzd+irRi08JjDSCGWnrH5Fak9+aW//qIZf+S1uIo/jR
RScZYPkNM2vqnOEIKbE8kFqp3gtXU8Unw3DHqAzbelts/Q8v187vEOfJgTIA8XYemNelm/clxgBU
dGu8g5nG4D3hXTk3dq6QM2YGmVXzo+DefnZZO83LOMbenyq9mS6WsID3C9crZ65EPfTUBOqeVu4R
cS3+SIutvadE7nijodKf3SaQn1zOMdJd7l0dQegnEMSad+ykq5zTYhN55yjIbMAhoZBX3Hb54wei
fFkifDmyqsVjrJrldatHb8n8afCOc+9Vv8Sc+1+VHYcFw8W4XijWxIx1JMh/kB3Qfi3E+QANu0H1
PZa5z99f5BWjkWH2fjEQ0K8YknpolTXimVs6yd9TI5A/Q4CzRIAau0gvbhsIZpEpBiaOEUJr1qTA
NjBb3reiwx/Tq7Y62G7wH4Ap+zsNHnnnAXBkOlbb00JuWLkDz3PFPrQKEDIpOeokfeSBUWH3nPbN
iqLPBPE9L6bqpUH0Bi11xMK4ueiKX2bNlcFvBUKkN9H9V5qp2E+gcUkW6TClaQhZm5q5dbmym5pg
8oeUMvKxFxpbUoT/6y+6CgSiHyTbe6dSPP0pDi+MY9HNiXUthPD+UF61bNiCFtWXrQ/ym7CyeeVw
pihxgxdfO5V3pRtjUrSlQpjvrh2skzFjcz78cpgisHEc7V/5DAx/bobCtn9nE8TmpPEfNr8aubYO
DV+Sjwf6li3cJUY0b5CQoQROaZTbHuBMbL0fJtlvNFMqckki2voRW86yqSbs+OFs412xezTrhV5D
A/LdtnLi+WHYQILSgC2rx2nbC3YSj8Mq9buISni7HQp+tR2reMjjZ53kifdQtMDRhzAskguemO0/
4rGrdleurSnPJb1A96xaioYjXNCyOMdydNtke+xENMT9caLPqIvTFDOrq7JkmPsZM17ar9WPYYDL
nbn39JZ8KaSH6BBWVaffjN/ecA/p9+uKayGEW55O/gjVUeGi29gk2q1oDwdA2QSMQW/5gGtYgFI4
97KDYmTzHJIM3W3n1N7Uw3gjLg27BdRuKfa+jUr3UaE0JWevnXTO94mYM/zlkPMYptptcGd98XJW
dny20zaLEyhapU2WzLC8PgV8blib5SRTsk6sIqNndo5xUtnizbBb3n9NDLGTj2Axo2GmMflOw3JQ
LATvkSuNusw47WJEEeruawAykNLSLtbugsLLyT+XgJmHCuqvuS+DWOd7fu5qclDRvGT5yW+kBMOP
7PLbYLh13taRk/LXFDvtQn+w1oz+smIqWueLgGyP5JmNyrV5iYx2x8ceRde7YKXuvBMJGiOkfDAi
zvAkND3GqEW21WPUo+kBRU6OfwiQbuKT7HKl/0WRaiaUGgjkH7gacvXZ+cZFh7aex4TEXwbq1bnq
3epxaXHBMjhnx4y3qzAi5adtiRZUNpo0rg7fEZrCt4U+3RcJcUd3DuRGvuH3SPzqKDy/8n+WuorF
A4rnyq93nMS0PuZIXMkbzhYMBo4qO/Juty6tnyXoMMvTSf3Jz7gp4zwjXX7dLu2KQe9pSqspR+2P
ffqLTfCPlhnfVlKcRWLWZd1VzMoCdWSa21UvpPWE9RPbPDiQt8QBqVBRHzIDYoPZOD6JcmYUkhVi
aIp0p9EtwvDED5jGZ9eJG0hlnMlGXrCyG9TjeERKzyLbFQXBTnTQ4U9HJsb9HdSsOT40VuNZOeAs
7nMkT8xQt+igfEzNqSsogg49n9Bz91Kzv/3kr+zY9C+c7QlVtqlGZkXK633/V+8IHpF4aoQndjdi
nuJX4N0aZrKzcupXfDbhcp/PTG4zTjrR7XN+nbGB/rsNQ3a+UD08BiP53P2onc4fnkOIofopdxN0
8YEhxfgP5rMtrkHCX4NbqQTdznxmKMW115GdTzCMNv9NIrcd/41DF04X5TGwPUD5ljnPbLEOJxMb
296TtCDSU5wwuDgXcbexQkTleb53Y4DQXWoDP/iF6zSoD8ToW/tcwzOJ48REEE+rwoadrXHCiAw3
Mgp2qWjKmQYWw3YQhddHPKQeqTt7pymtt3drybN/TJh4F5/UjHpQ6N9i8Z1rmA6VsUeuFw8BYazi
StytooVx1ZUjRoTthpR1ro9IwbdT9CxW0tspM94FwZz2iK6TroP9EAdi1UxL9Or+EAvyAyoTTfmP
aMMnAnzr+vODaFYVn0KJJvRul5aNbRgb+P83eRiuYBnxfd1ZMKH5hiWv9Y4lgcPwhdu4tpeic/2Q
Uw5Xa0cyXVhjbkh7XR9WvhSznvOQHNsf3dAhL3h+F9R3Xd47cMJ+4aAAHBKmwsOTjuu6/tW7dcGr
Sq/vbXLfxVhl8yMFUOvpo6ndru8vCptRO54kX8naf0Saef2Xg3fFWxnS8to/d0k4yejdy338zVnJ
coZo71YmqeioikEmV9UX6t/MSZLuhJzr9BgWesbADJvvbKd88Rt7T0Q5VtiNjmp+jvGS4mwll+Yl
trNLQ+Q37bKzklgf3ozJ96Y/HcnrLm7FEJEhOlYdO0SeTNqNTbtjIirq+zhsRPAVbx27QFlyZNRR
9SELHbKeo7h0sKtjwbsMUZDm920cucwkJCv1gqvAey0PPuclBy1cY3q3IgB0F9AFg4A9eKp7GLy+
aa4x9yxijkXs6DIwApvyMG3WPUaKyexZ+gubFvHH+GPx6YuGHfTMKFPhnWd37X33fZw5b/+Wsd+V
n6ohycuHR8VBqzN0x22CZmJ3lcrmqYmgg2oNI7SwoaE8hDPzBY820k76Ovkpg6qDZZtTf6+0i+GG
jKQmnnYTGanVi0oQqlUmk6UDOkYSlNkqxir9PRIaOBUM50VZlYQHkpl9DMY6sN6BwP7In5+S0Kjt
gsO6V3/wRyB48FP44qXvmXreuwkwdbnvRUG/1trF5K8YtzULByxTizzDKwzg3Hnsxr7j+fIbJKOt
CAvMorlYTiMV7H/hFg36GuicMAoxRwbFJB7S/sfmlOn4sxRgBQHnWpP2VwQhLRhJIpB1I+6PIKfP
afieyn2ZWOROCp4h2i1F0jQnmvUeG4QMW/lXEiRWPkeEXrT/oCaH8p9vbzs9s0kTTw7hDsy2UqdV
zoBxawjxcOIh9PfCK9qQcWw1Fx94HGR9MWCq3VMEj1C+SBff1XGrg1hd7FprCqGNBCh58asupGWO
cRVi8Uy20EFCBrX7PSvNnUTUnqbwme3Ut/NR9lrUeMd1us6nMnTcotvXM1rBGRsnonx+29p255gm
UoehHd3vVUnZvIDph9MMo8q7d23hua61x6CUUh078M/OpEn+F0rdWJFJA1G9H6DC4mQf5X3c/3GW
Jt/W81oUsfkIFXkWKis9gp2ygtQSMl7QdBjkJ3PRhET5hgn91uItUbwf2mKejz3S6/DVjgzbcUc6
7vIJcjErzBbcP+6bD2LDzSSCqhv3KgA/e+y9NUH1Wl2nODmEg0HDBL0VzJLcJj9y+XOwzgzPUauS
QSAxzhr18yi9+gaOIZH6COrO4l1cbxnrU069ZM5dTLlfUwHWjfjaGHVAtlaVk34GpiPAYcd4MtdL
ZuKglv9R4heAu8TP0rWE6LH5/erreCClg2HrKxKQ8Xc17DYFFxqqei4AsNaPAgaMzArBdb3vEhEF
f7lfBudk8ZgRtZpXDLTnkkCAKvOHMB+OVVp5wyO2S1EdEr32wX957MTztAucNrDHmvSumpIEfnnh
AxbR+JvhFUuDA5Kv6p0rAiZCGc47vLhrKD0476IS5AmYBEVDOLMmWG5Sc88S6lxN4a1mLvp3Ec8L
0H1oqro96lHH5T+dc5xBjBaLtG/Yr5P1xBlPrjkN0FIQOE596N48ZBgbgQXpSzy399WfdVO5dfa9
nKklzDjzgkRqXuM3cu9tfQ9sg6u7nm98wBibqj1XnXFgUNi1QVqDnhp/fQt0Ogc3qSLq77AV01KJ
uF7rhRoSH9cvskXG8TSE+NDOOl1kp3mSe7H8IGICBe/YrxODmTWccRmdFFVPuWerqueuR2EhjE9N
UtDw8qu24akNTQRNCcjk+fjKpiUHkO/WAqOdzT0Z3vO9b+ujWUq/PwZ6ntM/eFI5sfZOojW7UYrK
W996tt9+QYMFX33gLtxiPXBRdV+bkGHgAcyUZIbQM25553pKYADjOa9H+BHNDGrP4iK53ety9KZP
qs9p+PQsdmx2BnNV2XtJ+VCcKcTicb8azOPywvOupmS/UlXhqp1jLlBBHzXr5M1p8Fokp0E0poAe
zeuNxVRSkRme9OkyHYdmWvUPz2+1tcCltlQB4kMPvcnOHlij6TzhEqs1sUWb6Z7cmDdbMeafNh7h
fqzL5QcMviifN9rn9VcDoSJ+hyTNLX+agoWNl46DtdogTR03/c3X2q2ndYzgoTBPLnWxd9peL+B2
Q0JL7czBuv0lvwyrE8XaHHi8qXEKI44YVlbCz0KtGQDwHA6zGDIyMAKRoj5CaXN7c+FGw/1GhPE0
Hhg3xp2Cb5jmyN8H5Ea09TmY/b5+Z7dCB1kO7RAu/6VbMa5/GQk4+i/CXeS9Ghys8b/SNNb7dpZh
mpsMUTSQ3oOEpLbTIXfUrE6DU02835NN5zjhkiqsDvfu0pEosYuHscfdIh1dyZNk3k8sg4en/Yza
XgWnZS5U8tIV5KLcEXE66NdG9Un4OA4iV68jEmv9c+hAu46l3dL+0UGNizJfBDU7eOjvq98hw//8
EoJPc49wi7r7mSXa1c4pA1YzukhAwfvG/D96dVZqVtJPfHX7G9C475d5TfzxhlCuLOwauUIQPDt/
Dtq7vHA2+RmGMkxf8bTh36dNbjy1d3tO5HOa15F7HphwBYe44wS60zwXw4nwJx/Sp3cIEU5K9lPs
1wXP+XWtBsfeQgY2epCQWIaFQ2kdAv8ZLmcLzpFL5FPFl+Ibo09jksLNIHvbDSdPuMbVdeYBi6I9
JoK4vSBLDd5GDnXAZMcUWyUOLeJNqLlzocmGPds7SvCvLkzE+Ie8mFaancU8STr/OogluOutqxax
39Cx/t+pLdiR4X1rfJi4gbewXjNoTV98W59ypGe3ZJQvJzBKWz2GA9Yb1lxvfnks5FSEZx0wuiqJ
oaC3uE7LhskLn3pnbnhqhBH7gd+as9IUu20PEmCLwbvgxFbBUW2i1RQf7UYIQIeDLXmgBlPu84xr
bh0P2PEJl/A4Wc2DrodIHcthMWEPSZI60W9K9ZJcMVzAtGRTGyn6TBgZ9GqoK/FFAxEuPNHAS8su
CEDbpz3oZUF6d4WRY67v06WsFL25arT/JZhVBS9Dw4F1KRckjjsFC4xJkDtrJqmkcd39pKKkZJZY
F6q+GpTSmsyijcOMYJaBGTdxMUN53PiD6ctcRut4moi8mt5GAJLb+db5cfTRrnTv3wQnJP27iZTE
zJV7S4z9TiGhfmCocUgyiWBpP+Yu9cfjQPvcfYEMrDkcHmkl1V/bO3P/AvgoKOSwKPIaQ19484tY
STJGR3PLbQ9uKduXpDU3hMUdXMr/MTE4JudIWhFnaTfkQ3RfdhK4fizAOo6brmdzWol5qQ4BoRch
GQ0j/MV9U8S4gNNgWdofXRD06VPfbKiPVht+VptQvbl7lroZ+9OWfL09tU/I2Xtqa8ZMV8lsvDmE
fPdpumuWIg1ORZyMX9MtDACPZ7qCksy+a38nRpPmeGXWh+BEL0eqC/U0SwTv4x4n4K88CSpm8/R4
PTW/h+5Qf2ykE1gqNuDZhsI+guiEW8sxEsJK9OJLkm2q35CmtHpHM0YfzTozlfYBEsFut3+YEWpn
U5wnntJMtCs3Vev45JZj0cSHNe1chtC59lkVAs6Kp2VWjo+nffD0+si92SFKCY2/A9yya6a5RGwv
A3qCugmnFn7YByOomWtVj3kaDGKHIVSPv5d12voz3HZX7YoqIgAhodyBNKoKSyAou2dMGCYZQwGJ
0DKkyTI+BKUv0/el71Ko3qBPnCDj+CoH+g+PrJ6M0dgS4oVJBj5ygst0X+GBS943hdMeq2WVc6wd
Krdmk9IYdho7eTfEAoNZWLhq23dOLpPgsXA9Ko9LEwzsbo6Gzlv7ZxgcU4avNFY+u6vZyhoHb3Xq
+PayjJIAaia2DKGLdk1j5kx15R8JyXO8F9mqSr+EKxPwd012gvvTSRBBjzlBJfIOLzF5rrMzd0me
RWWYR0QrxH3yaI1u2mtTTR0W0aIK2OpyKtfAskxx9Ener0F01xLStrttLEUb9+qW1j5Usta/utT0
fBml615tkorqCUdcTys4dpQye4UpRJ3E3CMQZ8CJmPz2hC4BAqDcleQUtFAYJSaPZoxpW7EV5ON2
QAFmhprA8NOHiSoKxgOZTnP6xGS3rc6cNihSzPuEl3x1PVXvz3UcPKaGfHtw/xgRmYjhAnaDdyNW
yuUMGztoF3GMDJeRhGKHj0zrVV9mzKfBvuaeGupdVSjmmTFLmLxXmUMq6V2s6mL70kRhEAzHjqgO
XgHoO+fR8gNl5kM6wJgCBpa16x0IC4Kaa505mZ43VCnm/0ArKQiaMORexmsBbE4yhazOXqV1Wz7c
Ym/Ggxy3FZJpog1TTw1DAae6mFtdVlFIYApUezPrDkYJdjMySXFlSEXv99jbFLsCxH2ozT86YdyS
O1SfG3mlolouP0brEgl2ZCO7q+7o+lfne5uGdPBZ5TeWnjh6wdIYFgaZjm9029Ag9vh18/VF9qXT
vhLwkkT2Em9+0MsrrhNdP2LQqY8dzXfzzRR9ThgQNUB4GhsqYSKea95cGxna117bvwsGMe7LYrOv
zCWS+OR0XfVfWcCjZtsSGj9m6upMos02ji//KEy6fQa8FP/lM5FNbBAiXiyjpfTvmmAZ7T/Ke/e5
CFSFoGnK1N2HBrsSBqjBe1omZlRHKfKyuYjEU8dWrqWPU3OZXmb3hnUALs/xL5eRakfSiCVSBnII
sNJiWK5/jCQOqseSW7j5M+PrdFy68rScGTp5k2/fOWfjxM+cqIvWj3FeqTAyWiVXHjtGczcs1TPb
49TjT8SxuI3zzh3dicYnmG8dQdCFbG/GDwRNWw7AS96CxxzuGmz+OHHFE40RF1P8wsXj/JGyhADH
9ONfbRiX3QnamcZ8JhrM4xnt6Gh3pvFwwJd4wHKGPRXSut+um7dHs1Pfs6fIwI/BpN4Ad3xAB2JQ
vZ9Tm7BmQ3ZwZ+fQ9ENzrRPlu6Sfp613UNNUm/sKknF4CVmJ5n8C4Orgs2gD4z3lCcOMO8GO0/Gu
AjogJUZGrTd+MsIMwgv5WPLaT8PCuD1SaQp7Q8zrKc1LgnT5YUVzqWWea6DUoov8P5B6anR2Y00w
3AUmJ66Ppb/h3YpcJxWPUyVnht3tSseTIfkm20fZhK19ACQiFML+Py2enO3yOQAVJXFC6nS7pq2I
9Jfgtkw05SJDTaYqquTfYP+Na0DeyNuaQVCQ6pAU5qHgCeRdeWkcZq0btYOuKsUQNm3j5cAvbklb
LBJQE8h7nWzTZhcGWwP+RRwbE1Iw3VzNnz4D0wD6LGF87zaTCO4ooyLnroDFM3cCO1QAJ9p0jfkM
wnAQVyeF0mf8Hi4eFFw6zePZY4Yf/hbpQBwcCxRCe9FNg+u0T7vmCeh0UVRcftwc3HCkYKCusZwq
id0iMl4IkWlg3qOUc6py+ZvpagCU63YJ+kMi1RIdZZ2SteMRgoiJsMbg2u/hRPRvmubF7hO6cAyl
tV1/LKKumaB61idsqQCVfPQGu3U3k0b0zCryeT7ItijsYUKCrJ9tblN/73Cjl4+rXG9mBFv/qvDr
PBagiTjyXPDnQyTD9XWoYazvfUEg193CEYmm1YzeVeJlokSm6GBUvsVYpl4Y0uHmJLHJ8U+Dh3Ma
8JyJ+fPoN/lFcuRhTTJQ8k/cPdWUJRxkyfmGvwQZcRO9y5OQYBwLTBRhcIorq5+AZxv/ryVfosA5
GrDuR0C2riOmrv9xdGbLcSJREP0iIqCgKHjtXa3WvljyCyFLNjsUxVp8/ZyetwlHeGa6m+XWzcyT
U9djOgaVlnWAioMKc4nZxpyxJTsxzdRLQUlfGDvvae+loCB1Oe7zZJwDoLTbwrjDBMnCcWLm69b7
x/O0wpzUEaKrm3OaY2YNjgTJsnHnsQ1b9/1i04C1pqj/RIsVut8uUdd+wvQkSJyrsY6uXYeDE3OR
ssEgLUbQVWNs1Nl0poSx4kdPBOiU4yobFUJybzOnPa2LW9knIB6kqThb9/bNZliMIdM0RWAf2rb0
/3W+3/4lE+rKYyyj9N5PGDH3RT4yVbkNZxSOyhwJsYf3NCyTCsuHD4mNdTqkDFs3Ks0hSA+JUwGg
WHOf/zeoCteddR0O5SHBw/KMLb4gvEWK+AJCsCU9jmfbO/A5/GeiXs2X54kyPxX8OPWhMkayU4DQ
aDeKIcU58y9fDoWj1vxFy+X/SBfj2DlxKYTdgTzAEcShlRuXvVKIWDFn334VTq+KJ9y3I4LIXvJu
UOZ+aN3ujU/UB59pXfbjH5mxAmKpPZTNycsn095klUEY7VqdJntEZPgoadyTS/AsYXhUkbbca2gT
WNCzvB6fBJZ2e3JYTYMy8aoyvXBpNX+oQ67Cw2ry5HlkFejvdMB0va8xRk1cBUQvWRfILNqBQ8Va
ndIwgpvF9K7bfNlykOmWi5upKOdo2O0FdQzln7KpgEqx2Er6ioB0I0Uhdq6DTLiJYnyVJM66agpP
oIlTABxRwVhImkBzI9k9TWOt3qLEdPVumdiR/3byQC83ogMZ8ui6aWKvlCgKVrFy60oBbeg8Bsy1
w9C6KdweBW4Tk7sr9mOZOzjQwMLJ+9Tth7/s6xz5M0I2/TC9lxcvyMA4QRRq8z36IODYaJ3FDVoZ
b/m0c61zYssZ/bB6qs6xA7GLVEaQ6X2glHrCIz4Uh7CfgbOQ//RgL4MHrgEIUCa9rQwYO0AthKnx
0ZLXePBJubIGTLoc+EC5OqT45KDFdkLq797IjppjwtLbMmKV4DWAFGr3PoGbU9y0scRgnPjpKs9d
zO2PDO9FD6k7Ne12WNBXzmwMp4qJSoPpm1oPm6PmRbMj5jloYAR2vhe4M6dtCwLMwzYVqZeZ45g+
GC6Yfw4w1SuJoLWcUfGmuoe4TOrkmPWRe1PrqgsurCzJV/blFfvC0Sp7LVn5wPzjtCC2QFijo0Vg
ZL0vK48EuEOF4V3XqO7BpSC52lIH1vzMXDhoshMl4iFbPIoj0NcdSktqhNuNlzdeyEYEM8iubFRJ
j/EU9+rEJIAwOs2li+UM+Yhuq3k1zzwNMPOuedYvO1hGK15LhGc/PtqhW+8bJfXjkMxBdQyvgniI
aKOO4aJ7iK0x2YD8tqWyK/APDT9UeUIGSTkkc9by9p3TS2XOkWbt4r172pFDtydcmGEFIGlS/57H
0CsuZU9898jUVg8UsIbJj0Vhu01GL9LHYS6g3fkEDz4yfOEIpZyZ30O4Hhz9GJ/oyAh5TzinBajw
8DVVRGmOTJprs0sLyaOQtTyR8LQMBbcYs3Nwm8IxdPcriy77BQoFTf+P7dqGKLWb1FkFcFAnLrWo
xHKjFI9EF926/E1Vv6K8ad40quORgT+EJ3j+5I22Rs70stxL8RK1WbJYi485Tev3qo/XU9t7Y/pR
uWsCVlEASJoOubGNIWmBU3c3ziFAil54nr8R/hTfQ9gdUZM6XCIHbLhoRo7jgBWKPO43XNiGNiUS
pyVhaV5fK/b6ZRg/cvC1C5Sgdil3PsCweI/uD7XXzAJ8DlfI2SWOaU4T3ZX3kc3VslO1nSiUyaYx
956pIpnKn6XrOhSEJNJAfIDNeP4vTFRUIOwFR6P2RhgFampo2vizQ3mJ96zk2ILnlRbjSdcDMfEo
ScczQTQZfUcW7MMHz3ibXYBOmN0S4xtHTRmXm5yvksVIHcGLxp6R/4gypHiat6i06A/d/MAZfmle
K5hz//qR/B+5ZF2BHxBy5THZN31Z77p8xlNMQsimlwArKOucYgb5IWpMOjcCqDzck7y21XEu40Ue
bGsq+5ILCkMRUuNInzu4phkuIZF0x8jUkqStZq27KVYsteyC4b+WrCRRNE56zhb8WBFwiRQrfXHA
r8NpU81L9RQiietdPohSH5ZMjABRqpJ3ZxrF83i36EKfNdc6WTO1OsdaX8v0xqZzn5KucKJ94cvx
snarhw985c6+rXCWkphuu/Gm8Ini71IxlgQAbI4tNEk8JNAN3V8ao+Gg+stCCJ0T1OqYS5N2ZOia
iYHt1Ti8GY9i4iCzUVYW8nc9kLjalCz8f3jFpo9RTwL/SHSseHJmJ4CDcBWL2DubxeBoQoN3NnA8
0KZmb5G/VXhNrHCtcHInZQhtpSNpurNelz0aAAX8/WlKf/WUyc07chVe9Zs9++hvMAau91CNhnTL
9kjhN2VzB5erkljIYyUCTL0DEaODRyBbbyM7Ob/D3hkWgoweR7ixAOlG7H74s9iJwNYV14AhKaTD
jQa56R6WPWdlj5bAt6VVAxAQz8dqBcV4/h2yWc0fqsJNRyLLDnBDHpm1GR5bYwShd3JHxTFzQ+bY
0ZmII1Ds1aAjrFSNmKUnRrDEgKSJ29X50bS+Hu86Jt3x1JVz+mcqeAizWXWX19ROs78f7QrOKUe9
63YshJhpoGm73baiEeYEOHxiW58V42uc5jI81P48j4e5mLvvLGbQvh6Kh+emcCSA6hFzHsSd0Ies
g412Jku8Br8qTP7VviytX26WrOAiDipe/BtO8vNHnGrV7Kqm8Ysd0IcJrUuL6NisbU4gUOeXOrXV
2wByApNk05S/MRqm1a2GhfvuCTg6t+CL/Cd0/uodxM6KmifS/hxF00jCHCMO5rfVzoQpk2X1q3vs
adFfFNVU3QRg3+YzJru2u49D2dyMvcZTCjAifiN4DVR9qohVY7wqtL0P6pSIfV4iwWXTVPh7RIVx
j6/Qkg/rxoqVDiVQ+ortSjD3AjKK/4bTVNv5EHCenw6FligPiYDHfdAUFiRbIBTxuUwwsuzIKZbz
qZz88AZA4nAEYTgQPpizGOf2zHByT7aydvd5ax1S3ZouC8JwmNIFdttj7mc05wxY7Tj5rbbk2VMq
NzwAJlvfvKQQzl3WIlZdEeiGTCKkAG7gBFz2POSf6K8ul6zVU6zuq7BInGekKdSjaJFmOLth5/c3
S5dW5pBjBHc2hRPHv5cuAUVRMfEB310EcaywX1L3RDqS02/cIIi8dmUkEd2dRckPwuZFxNujxzDh
llCbd/2ovKTFQm4LFkS+VeiGq2qaeqcTyNpAx9Nh/PREzHFjk/TZ8DbRCcbu1xvMbhwclT9XV7Pw
Zmhip3soDR1Sx6GirPCGSKhjj0PhKjBhU4dxZ+1KzrN9z+5iu+Kz4+BI35W5jFPUNN89xIOHeeDU
fUkMyFgsqPj0WcQEYMI3Q1+EzYUNP2AxOHdTh2vC5eE/WxKQu3Zdi6cyUNV3wmd86QsOO2T8+SJZ
Wk7TK3jQwbBwrFb0X2WB7sM8Rx7QEj+4rxvFKjzVZbPL1RrpU2jxbPFYK2PvbFSszktv/XcZ5fU9
9cWAdTwsbe+ZKyByBUpAKmWJubxYxif4LwTM+ztMk2jm6YKBk1D66LU7L3Ma9bXOtGWcaR+MsmPe
cybnlMlueKfh1xEidqAigkXhcVMMRDO2IoDtulHgcN7QbvmBC9skPBeyaRkOTJdVtCvl5AM2bp3i
o5fh/AbGnB2iBvn2jlciKS9U2zn9Z5gqyvLcKTMHdhaVew+AWd41PnIDSmVefFs3bS6ZqUzxtxe+
a+hoYS3NoB9BO6XkAdGKeRh45TTZAYVrDtbuYyYaR5Sl5nc7Yd0v3gZKE8q3YVi7uwj1t/6KZCC7
R/xQ878Bal+xrbzV+800pZszjGpT44WYyz9aOuVj3bslBr1QQJazpRtjXPcGO98J6ZIl4kTD5mSI
XWOe4kwiNip+7Yudivx79BPX+eMSlSWwqIxVBy6LhLMMx69q5wlFLgiJMDgtPauAG2g3U/CEDqfc
53plEuHhW7dyua3cTERPity8v8PRv5Rnr62Hn8mLXX0c57hqbymMrJBycok82cz4zjZd1C0Tyzvb
u7tZhGyXNoN01u6l0kEdP+K/FQv/ycb925Z5HJyFjIT7QZ51fG6HKpnPfV5PikiE5/XwXvHmPnI2
qZJXTT4h2U741pe9AQ/7vGAHbJEcxv4mLti5v7QAeuna8Ed5LJseHjjzPcQl4gkFzohPbGqhvIsg
7+abKcLvSasYpQunMsZ5SfKuiMtD70aYwmLkmW0AJ3oPdJxKzjEPHP/RzLQMXhIrBqxXXTkuW1Qw
1or1HC9PmU0p9WJ0H6at9XP5WS7Ga9Ntm3r1vKl1UuPPlnDv8Kh0GUkfhgKQiCbx/wYtK4M7F+fV
L4h7hXtMECYUFCExPMuZl9QuzFqxUi6ii+FHAkdD6ovZzMCm5cve1/zOmGv63GO1svat3OUFMvMl
61jsCVmPwYcautH/EzF93vQUJLAGpKWm/PYD6/dbBp2WmAF3BHaIZIjPrBo8jvVrrS/5QOXkjlhc
Ame15VS1zVz0rA3UPPPZBF6GXt8aKUkSq+5PXDZAIswamBxFasD8D853/XESnxMEWOjgZ61Ja9yl
82gRuaIyQQNoOdJ0/Sg4qnEUbjc0ejCuQeLFNTCZyuHU2kzQ6cBwKq6lKqj6B7pWWNgg3KZqK8vZ
QjLt6Xk0mM8NpKSSnhGOWe0VOogZ6oQdImEpNuKY8HL4e0hPOuy3dNc2HRscT7wxsYeQ+P0GslhZ
QmbxMzluBK+lf57FVA4d17TfFAaklFZwpOBRnLCn27hTMjyS+hx5e/OCzABHRvPrjM3kG+Q7tIY4
n2bL0cGFD0buGaeztHI5eQzHy4Y9DGnPDm7TU499Fa9gBUNl0+EY8ncwIcfPrFxhipZsrqhaCeqw
uMtXBTpDkVTA1iun9mPtEdyv9iIFXGqun6vVjkeuGIA8MA+cpw7PTMLAVnRnP45dYpXSEdCCyzH4
58cuaw3H96tDbkvnD/Z6XF7SxMXDuGgecgkoL832tzLvOC0AxKqCLjJ2oaLflvq6M/YIO1zjIvBD
d7G/iHctMvelr6e22SNI478ux1rwS0zT8sOipH6TBAElSC6kmo2o/ZEGHjYnZCcg79Vg4EJJTLVe
P9uyq/6socigiSLSUJZXB6TakmFI2NyVYcgGnd3qxvOj+jmbFS6kasZwy0ebwm8LU/XEjxbabQbF
oyMHl+fOwc1CTT+4vZpt6zLTj12tRUrAM2fhgNVtyLa+jQHx0hi7VluP49nr2ITdI6/OCkCh5IlO
nrGh2D7Edf1euzOe+SVr119jHWIC5M6ss62awugh9yYGBU7aI8FI4dhqM3oCkyikzRbeTkLI7pCQ
fIm2dDrXHieEgg043n/9PvVi/YIhUCgCm7inUwRD4PJyyv5dz8cg61d3eVGqlODcMFsxxvF9M7Ol
7D5tQ81H0I4OOTdLTtmlUeOhE2qBtQuvN9pc7ZZHameamIytIdxesA3JtwX38w18u6g72wo5eJPB
tSAvm0X4W2dyL5+zKGdM8CBgn6ZSoCtVTRJ9V4RpYZiEBH8PSofRu2drFucVM+wzO07+ESfrtcAm
77kxnWHUar+2CtZHD3Vv3YsoqZ7y1Mu+9HglD5K4cw4Nr51sa3TP1QUNJ7kPvZo8MdMDYiFfBG9j
m8QM0yqNl3a75NejSN00TEmVCNt0305+z9KvyDvMFHSHveEuRW0nCHONYtvY3Ewe1pDdgNHgr7M6
6V+agIxAyY/ETRLW66+J5+C4jftKfSyLYzJEpzx/Ixw8f1S1FBExsGB8iIAludvWn2HvTS5vrU3O
UfYl7r2EBW44wg5CwubQ7xdY1llEYEMkV1XKc6H69lds2WqdE768b2yEcESAyXHEX8tMnRU21vxQ
tdARMAEM474ZE/UQSuuM+17W2UXUC49kf0mKDFaH1A9T30TfNud2ORDIiJ0NHUqi3gOPRGCckCnY
Q6P+UkcQcg5d9YLoNMpl9ndSGiCriFHej5cpD0dfsMj+lI998lTWPliMCYN/tltgF7fbth1mqFQm
d4NqM/tCcLG4c3AmceZ8xayfYmbwpbznu0S37qmEvEH64hOQAkrHQ0ObE2esftG3bcG+exfFvuVP
WPW/+AliWrdB4vGYGQH1E3YnSE0+hQVQ7V38zEkAKWiYW78K3FHqEPXA+okCsTMxj5XBGruhUYm7
t1k7oBOozGl0m8o8+uMKg+nbb033b55wHlAR0s4DxZ8DYM/v1YOMEmxqT5vo/koHwI3GZdViemNF
7ePkx9HRiOMM23v8qMgAGMLINCwskIlwLtEvk+QnvNWaXQImhmmgCdZl1P1Q0rKjP1hOkfIELhVJ
E0UN/jBKNq+cLouWE3ozoat2MvZUUIzAbKjKjPKumEy2zPzuKzehifZR5lVAlrsw+6N5MH0RmaCy
qx3aOOOEnbG2W5qBxKphP/kTxzpck22ddWpoz6vx/eiGRbAmbxtjq+XrN9KMwWXiRVT/pZ7Hcqod
etFcK6HM9SgDxq3mSKHjMf6tPAxjO5ayqSRkhiRzFLrJLn6N7Xh7HeYg9lcLcTRLCIBEZ2X6Yrvm
7BzGKvPI/PvJ/IUmHWA98HSzXCyA8xh0vKBbni+3rWdsQzBbp+5ZkrLoQpI9iq6PnNGdIHPKjuZm
XI15K92Cv0cdhdUP+cJCZKMqJ/qKE6hWTGVkDDYNnuvycU7LnkaWMin/KFau8WlUQ/TmmGi2+A1D
4jR+3Y7/OhuQEauhR/LDOKB5aYnmVL+H0xeZY9x37Su2RSM3I2Mv2IpG1XTlpGZRbwMNh68z7G7M
BH7c25O3+HCtU0p17DEmWK33sm3cejeowb9H8xkHHgXsXaMNea2yu509kw9/UmRW96+DX13wlugr
eDsEv4+zv4SP6czG9ZfOZ2Tnwnf1fNOWUU0gHHRaW21ZZuXV14jeOfS7JiNvzExhU+K4G4/Un3Ph
cMPNhUta/UzjAAKQj+JUl7xZ/RgwSy+Rk5Oik7d9hAWTUqU8KTZDIDXVUlCdevEQJdcxUFMAsALk
zEKccH5ZFlhA5tlukd0y4FxYQ+plr90qMVC7RenPDzxasvqvROg2p4DFLcUfI1v9DRShtHkh397a
Z68I7bPFwsqqapkibvA2hF7ItZrPUOHXQrysbN8zXuPxlL3Bdo6XX1lfTO3F9QYh7jKqwHncFUUA
TIG8QHI74uWj3qgmDrdXIfEk0sfl/wJUYR7YJBQQj3RRmp2myptRVaKwbNi1J/1DNBprT13Vmlte
77xqyNvN0w8rMeqNJP4jTAc2wWA2NsK8pbZo1N1cylju3JH/41/VWLTBB6lSTz0p2K5821iSWbtC
ysI8RDPW+MBDvGW01rDp9mhFiXuYxzE9Mo3nalvNAqGdy29sNzVO3v4LTziLUDhHeB4TO7O8A9oD
RDKtlql7Iy0FCCONTDLeIwm0ct+O7Ng/x5V7pOI3g+N7wNNQ5U/wxlBIgnCs3jFNduFm6Oz8kPUz
hKNmnVYsovBc1cmvpF5uEXU78d72ep12jjTUQG7Qvcl0z4nrFf8QCxb/xpC5GB57CvD0e+uHXCbs
Ulh7SBzZXPQ/M7oufiJVY8dYvV5BEx3x2lOTOWPX4VDSUK8AjD4gOoN8pG85kXLsqnH6BE+0U5jo
zQfWRfIVK0byGYkwc59hG07gvzjlnoHSGHU/4kDpLxVy7ZHdR9Pgwse8cEO0BIjP6rGV/AOMU6Lm
YHwWzk0+OWHxysCIUR4wf2XcaVsXBFleI2Wa4JUQmA9OkD0cET6MkM62B2BBYJBIsgvrHIbAa44X
Ijwy7rsnrBFV9Ir4RyeXh68y3+nQise5zjN7ksAPLvOceq9JXBJAdEgL7Muxyc+ycdm9oVmk4FXy
mmEpHrj0t4s/VZeluyZKwhHt7Kl20NLPA/kbUr3ERcgaTBY6D7bCwblZ8URmpBhd2IQPfp/SHOmv
/WzvkZGwatLwnfu/Sw/V9pN7qpB7jJ5YPjipSF7hY4WH8zfN8RgvFSsFutwqZaaa0nrLxoIhV5GK
2KiAd/NZsOTq7poW9Z5kWDLcdbET4wh0gfApEmkx8VSDfE8CAax0FqMHD5il7nw/7l4xOTVfnGFV
8hXzMb9G1bPRLIUoUVLytflHzs1E7MsqgYa0LEuW3Sxtmj3hwl7T3QD+oN+OYF6hlyAf3LHtNQhz
/Ep5te1EcX0cSdJc286pxU4WQVc/J1b33iFYa86pw4J3FXzKvFr6v1z1IKNaRocyblgUyChDiWim
BZxHUnfxLkBU4qrL87ndTbyPnXfJSjf8GAbnLSVxQ5iidY6B4lURNHzDG4ohRHRHw8s6sbrxW17r
hoCRYGSNtVPct8GyEjIeyhx50nQoapFVy2UQ1FQzpoEyp4Qjrke9El+I2ru2cs2b7Yy+4txWz30s
2BY7dwZEevAIOb8MjiN3uzlGljvuvRWMV5vBgzcHdC6eymMxyPgzyyL1N8JCzECwxtNPWYc1ZQ/9
qEESAHR/MUNYU75J906DHadZ3jnX4umw+eRdggarFA1fc8Yw0hHVOiVsMEleU1eS3XhaAhfCIUGM
dM1pXzjmRDC+FMYF+3JlHNiHGNMpqNMOUXdf2zzNtyHOwuJYuV1O1WfdfVdx5bacsx2NcdKJZ/+U
Mqy1e4nJ/9LFyPo7NuvuzFJRixnEKmlvfM5l9TDZTqIgQUpx3yHiQKWDVs0RcFK1WC/LWgDr9fxY
j6c67HV3sC5Ld8w5nai2tL56zqkku80B3S9gdIkQh+eWakaXjaAi5bRLkMGeJHMkRFHYx32PeXXM
uQ6t09hfwf9tM0W35ERtBbVvd1jslxsmoSC7E6LVH5xM6/4ovFACRehHAO2pyPodMS1NKgeC2sEP
m/ngKEpCNnTp2uVQ97HJb+oczzskFC9m48lNw5YvnNVyTNCX6nuPCWG9lTKc5H5IlLj2fORT0Z6E
zILHZJwC/SlzaqQpD7H9eETNVe8JJWLQ2Cr0TlLZEVA2wPLUFeTCGWaOS0LAOFBMVEHYhYzbcZaG
+imwXnUThFXugLn1+/XgsRzTj+G09n9jfK9IGNZGXn3bt6ndjeLKwma7tO4mh2X9Ldta5A2nJeDw
OIHnp/iGwMVjJSKdHzwGjmuTSVsEHx2mecLnS+58eb5Lvg2lJ6j3uPFGP99OwCeqE/LD+ryKtIuX
oyCOFDBgE9EX/ByzjzLvr45zi6UJf0hdJ4yaaeigw8LUI/ZpyuLA48R5xMGovW07ELWOafcrw3of
hYGatk2GpIC72vicTMdm/G37qLyVC0atbczuPT6Gox920JNg+4SMkooJd2vr0PAGJw6gbjhMewve
/pAXwdyAK0YSWcEOrOiZYRbjfW3CpXR+ZXgQb81YqWUbwsuxB5oEKULtHHwDTJRMwoCN1uHXSiio
PmDFA5E8jCCK8A+3Tzzg3BcqQpL1yXSKAQ9ts22YlRYyZ5W+MpilrB1ACNXwQXEdpg4PHxGO2CZ5
S3DC/UZMFAW/4cICA3OU8E9tHdUPXhe0X21zpYesHczkLo6tfymcnpf/sIoFrlLRure19uz4p3bz
WD+5BBgPDMyaM72VYfPq6VqmZ4XQXZ1dFmXHIPcNloqlEe6TRj7E8+GF4ivwrldKHomZ3r9WtnBQ
/IiYpwV+OO9DqkkSJpPRY/nteanerTqF8k1RJOVBaAh+9mKXKQl2NXYItVv4Fcr9laUa8IinyvPA
Cco2vOkHUzwb607uMRgp4NzAwWDJgq4GSGMSLkEdduajkxwRk0OEwz5NlDwmkx6vYkjvr89BZpYf
mi7Cvx0j0QUqZIZBQdBefeyNmtY3zORMG9Jbkh8z6nS4M56TPPLAgZCFcXkAK+aDbt34A1P+zf8d
IR/ubHlB4oE3ifgeVEr3s9sRKNlDKufJWeuscb6cnmSvEKaMHsosl++EPVr3E3G1iZ7nhuckVkpe
hS5FyquWW0+66/DpL5ProBpdrQ+7LOuiBDcI0eXNzAkAh3ydaXOTA+ZVr3h0AtBYiKLOZ78GwS2o
K2sACBYecam4HKGQj9KHn+7yB+BUJWEdKFbNefZUOu8CRp4LVr8+veMnqj6JdJaUbvRaTdQ9tP3d
2IP0hHGrp+l28DJK5TaZX6fc0PzkzVfKXij8CHTfCw4OTUlFFytXvOqcifhZRn5fJjyQWgHPnpoe
7qgenAvhP7AxA0GW37AO4ohngJtMN8ZES3OqFH7dQ6B44J4zJjx5cn2Z3FWcJNfHQK+YPnq1LimF
IZlIbzgF48beuAiVybm7dnE/4ilY16ObS+0+jD4Q8hpYGlYAr4ZrZapuZEpt+LTkH8tYyKfGL835
GpJd9+1VIACW4T+GgKz+CssubTfhksItTK/4jgSgdyYWHCLCtVGa9q/lNPfT9+DUfTNg/DLKPrdR
Vjl7My/XC12IkKMDk9RrKkqaoTczF9IXipwjPq8OB38PDTHxH705H+ObWHNYu6trFZ5Xqi3kBXcl
W8GIW3z4xRJzrI5x5TvLNuvjARqMNf0OdEo17HuWFrxNo2sMdluFQbh82STp4RNz+S7Duo3VOr85
gLz9BwnWC/mZfmnW/TttHULw1zPbHa52092zSwz7Q8uhAhdGVnFwx9BYLl+DbUYWi0bP38WsE/so
p6UjvD1MMcU5PG+JtslZTk9sUjwP/93VX8UrJ7uHgalqNnAs1BDzKdXaCmnn5onCzr46ZhOC4nam
Q+Ts1kNI38U88BQt80K3O/B96uEayeW4RD9jsAkXr3YeGzrJ7Eb6PVUrQwd/8eDOxMEhgFEIv5ul
k77QASK8Mw5fxccY06k+GDACr0sHYH8LQV3Rn7JMGfLbMqlUHercc840KeFZEQVUnj1SKNOUHiKv
2xZUe5LCKbA2UdBRFF5toQinrtmtYHTCg8/W7Y8bFzZBjoj7e9ZBV3MmNNpdShp75dtY4PUR/GAC
mbMRPBgLi7o5sIBBYocyfiWfCXokt2qANe53ejE00fh63rHUbR/Tgjz2tkt6Tgo43A29CNeGYOsB
nNtGgzO5qHqD/Fa6Htu3geS3eEDydcW2C1MP6yfAwjt8h+Wtgba4bteCYBktaXUxnynaK/56oIHS
Qwr67NZXJk/hHvjd8tYUnYO9eYid24JWpfCSu/4an/NcthXArGD5Gws95r94lE1PdZyr9oxWS1Z2
oxDInorYW66kYndmkxhNeEh9Si0pMl80h4sZyZRFlMeY440DCVp6rId90mbtByHEtXrg12yaMxk6
itpsDg7tBg2RUAGXuW9/CkYe3hlj2Ndbcn2CpgLBCnvHiwZ93tHJTE13QyURA3VSSdpHSnztmvx9
tPFGslUR4FwXk23enitg0iB82IadVEcFBSxBllm7ES8UDegIps8rzkB1QiUMl7dqUIRQesgNJxOY
Mt1iZb92UFKE0z4PKf6dMJ5r5yVaiFbyeEPse2R9EDw5LXuBx5RviLr0LGHFExBgPSqnwKSqUby+
2prK4Y2ezYi3QAXL0bF1foduL4JjwRPkPLvLnGENAcZ5HwdypDmFB3Dhk32VUfNAcNY9hrTagKxs
G9MfbIah/wW5Mn2lSLXRp6aMnONcD7SRuF1kzmXEvvFpQe4svojJj3DuonDNf0zhUIgKF5QLH4HU
735NWDbOyulcOjMXUutT56T1ZV5J5W4WU/pwjhXB+m1E6lmf7QgdGxUsltVBjc4CacdS38CfzJB1
PD7nzqHjga3EhJpGr4pMHyYQeMsZkg9A9gza5z/ghyNeJnS9Z37/jM8XqVztSx8UAX6CoRp/VVXS
kqdWaIaCjmI2kOgtzZ7XoQmOA28dkjkUO3kbYytApEQtxkvdoFU9uoYUFLsL8sM0oubtfu4KuIMI
ICvjLxhfWi3nPln3yTyDzpWsZNQlgGb6mE102G11lpW/hjoq/ENE7XxOu/oqH2zjDcmenFInSSte
IdwrUs4TJhoEDna6PnaIwot/E0ICeANIZOjuW5biaoOvRv+GSZexeUqupMOCUQ5hbCJB44RVQWFf
wRFvIy2YhKd4dvESCrfQTy1TmXvioCB+yX70kIeLaD7RP9qsj4uLOwsPGl5s0tSre4vriOKxxego
fs5UHZn9KgrDWngQ/9iIzhzvuPJ+GKnnM0ZRHMguz2LQKJNx/13NzzRQUqvon7tQj08RPCO5dZwZ
+w/uNHKjluKvKx27o6NoLKsfr89xsG+Z7KIDyJYgeR2jPjt7IC6rv+SXfPhzxF8FTr687wASzmzm
Kez2F3c6jvAnlveAw6z7k3h+l58i/E4sBQkwg8z3mtcpkfhn1iBPyf+mHV2gO+SyabgFiBFBlidO
tF+h8RNVaAL70gMCYdKKMxt/0gWoIOwIwICQTZrsnpIFyy1tfcxHmaNEDrZyyWlizPGS3iZRXvzr
VYjHLAR/NrCU+Y+j81qOG9ei6BexCgRBkHztHBRsZemFJdke5hwA8uvv6vs2NTUeS90kcMLea4e5
i0nhlrWJeZ2iKJj75Nn263xnFpbF24ZQ2ngrxmohMhGj2aPkrhle/DqMm83QjXV2rGdHgYSIbPLA
So1fXPYT4Xq128hrNMIE3PTximfAoGDlnELs8kOFPSX8xYq5+6afyEA8BSW0j9M0ON2xUbj0j8QU
3CpDh0X7uau64mR7FP7bpQxWTH2J218By9of1D1VSYAEldbDkk0q3qVDE8IuntC/74Ah+thRNbAD
RPZEOJxEHy4JcQQqJpvPrYr4P8ZFHBmwQqZoR8fsfKOLpntMGwHKMVZqqt6KJV5ZM/lY15/p60Gn
OgEt4xaFBNoxmQfyRITetBz02uj2YsrUb+4o9Sz/oXT8/2DsjRCrBhkc4ygMCTjUFfrbBDt9dyZP
ENfcAmssZpTOB/YWjpn3AnY9ZEOs8VXBpUkkvI0coeCKC6M/Md1ox48kbINAXz3K5OWzXm3vnC1R
nPeDrrAiMWlUbxoRi95mgyJqC4bBSgiDcZoBCaBOW0SBZGECAhBRr4+8P6k6mqiA3Zcj2nkZeuLJ
TiDQU3h0fT7JW7SBgggrBgZ6LOpo2uVc0Bq60VQ4mB3sdLMNiXCv+m55BCUkFerYaLj1Xdip9zL3
4vkA44CcGBT4cLmbWYT9hnBZmKRcuNMdcZY3oBXqXHqTxTpAmrx83bFGmPpdZJb+fTZkOlHDIEjb
M8HCfRAGcnqFpTuSO0kb8Dn1DcvkFjExxzqkNYGQn9iqTUw7ExGxPIxPIK3IpqAndbCtCdle+sHo
/k7QDN9oi2Ngjq6ouwde03S9LsWsvnKnoGsnpWNY74p8Ed8DwUTtNl7b4HUwRU1XjpefZFJO0nSL
f7paWPDTDuxhOOpXmuOEHIXcczoSRkT0YAsxhvdDabigwWa4r6npogcm1UXGnZeWzMlrY+5q2RAO
BTdlPvQraLT7wmTZo3VNmGy7pidrz8mnOr1w8RSPFW0rUZBuEIX3ljErVm1v9P7LoW8c3WAp0OvD
kDwwBXH0BSKm5bCQcfqLy0yYDYts7e7NmqHBTBtgcxIlDI9T1zkf2Pnln7DsiNfEqdwdiQMq/7XS
aX7qkfA0REgxg3g62Tyvoc4m7i+f/EoIQ0o6SDHh69EMy4UpxXZwR3TosTuw1o29keTWhunt3UyY
m9zyUkOBGtsVOd8m4OFddsm6+NO2VVB7dq5xikPDIM/bVm3mqd9s0Ytpb4lyuq3g5z7eryuob9Sq
TtXeUzSQ+reZSTR85oGpST5kekkX5cXjmy4aSjGREyuF5TtCNerOvBT7OkSUvoN+gFN8wOX7T8k5
fC0oa0lntmn7A10StYi0ZpnuW9PI7t1j47cP+nLyGRk6LE5guI/vRHoAaNJoGR9Fm6JaJ6sZxQ5o
rfeKLKhoi/UCckTGae+zqZrHi1+FVuwK6bEgKchx/rUoht2nIR/teDZDFj6BNGBuoJhaRPzoE4nD
GZ85eUvgdDYEVNDl11FMhiKO0DQ8hZ0fIOWRuC7PRIUjRgZCJon6I0LyzaOHcH7QGMdwuUzf31vf
JMlvbw7QVDO3+0Dog+DH97FV7pk8pSzZk1LVw7vfxNF6plubZviiTQRaPYxXcer5pJl/kwYobtQk
v3wiiWN5XKaANiXFcHbG45ZUh5bEzOaBVVd4hcTr89BpTDsgFxq40yu5NeW1As3mHuP+/3x2G4bg
SRtg+CMZWftojVV/zBRYjy9U+vLRWIrCnUskxrSVPeQuqq8F2MYWAUhKWIk1bVD2mxbiQHHEJzhj
hPQdV3J5Kbckh8Bbf8/SC5j+Fmb4XcFvY2I8+ni43nxBLsB3BaJCXyM4s8DEoiCZ3PZXmCo01Tv+
tnpxuK4Ll9EFM0+PZSgXooGBFJZEH69wBniws5nZvou45hmkgmkOxprwN4WlavbjautrO5Ri3vmu
wrverBQkH7RFaXJkazAzCi/kcIk8qHk7ig0v2pejHl7rZaI9aFNhoA4tmX9qAmbOe9lL/ReT8MTh
OHF9bNq6lu/5LMMr6Mn8I2wIudgQ0TKRl9fr7rvpBR111xC3QBQuipmNz4KMDscd/V+IOWPS8oJm
CPdjP9QNpsemOHuIbKbT0jRWHRnPkBxECcni1hYorY8kNjSfKxmezocQC1nrDlS8kn4mnk+kl9pf
ESZfBBZOVzTfjoNMdxuBPaCG1Q1SQkL4HEYfaV95X7Bs1+I8EihwPwBYsRsZL+N/UC1yvVuVh112
1Ti6T+RQGL1netZUl9msN+sCACZkq6TARaz3MLKjdfOHP4Gb+D9p22H1Dp2xXLHXEf+czjVeCVyq
ZXpOa9f5jbu9x5QWIrm4I58hFlfq8xgp9CI74x8bQrSSMyG95a6aYuQaW8hHcXWKIoAkV+MtYGjg
ESBkUwy0t3Q0VXplc7v8jjMe0hN2zoW7WackfvY+VyiSPjg6Byp75HFrYDr/GVscsZ1VMqXeHvsR
NgKEqsaAxlAkMUFWo3PJBubnENG9Kc32wVhq0jPgFC321kLgLwFT0q8f0TwZ/+yIcsj+FEWBRdGp
ekn4Cjh+tHwb6seVyp4/B2fvwIa16N1djqHD2xMTRf6ebhQNbUU7twKCwB5IchT/4x3GKiT7ACLG
PdV+9G9CRjoiP+5YBDWKdmHj0/Yzx+nL5D3xakaaj5o1TPxMXhw+SyCNEcZNXhKEMNelHFrvH1XI
mh9mLqh/DVk4n+1IiPY5CjtoVoYFzYqwQbI14Qmsowv2iv5CKkESX9pucJ/HSFe8lmwr3EOJn8pc
yI6w/5HKLP7UTIHK2wtThnvMN5ol6Bi2664XELrREjrDA7g247zKGStUvGRMGZg3Fh6NcpIh2WI6
VkwvFYAZcR8nzLL/tgVxAccFSSKfKRgr9cEDiPliO0B6ik8pX7786fUo3POSoeZjvtVapzwFgScK
zKtS/UcT3SHgt3xFl9hqkmR3jqtG9JGKKdxfx88pwEPePcIS4qEXZwhYGIodpLzxyV14KC8xblcs
HRLxKCeShEYf+0K1AUmuyK23OmaUO+2khRYLOgXOCZs4z/G5xiaPS0jEqaPvW8DM8EYjip59EgFf
34Pd0PrJdTv2zthd5uwgZn7iB9TRiLPM4Pdn7TjaO6+BXzKTUxqr1gypy6OXcfzukHRB+cBzGpNw
NjOlB3pcAKAJxkrvM+hYio+UZbK9iBQRHjNiPwxeKzwOgOLKPvBYEDfTh8ha+d2hnYleBtyJgPFZ
EF4iM0yk7eo8eOKcd0g4WwyjVtgE9d3cKoI4u7VCqw/BJjoNLKnItXdH7zqBDbZHSkya7dYJQ6aL
+FqqnR9a5R+QGATlu5ez+jinhpL8JUpBmGymMUn1PVETiKDhSusMdUFe6fSZkaxP814wKNDHsYPi
zWi3uoEpIh8+K+j0gN3Nbk0cetZN0JFq+ozASlUPK5yq7MAkLf6pGyCleBaRox2qkYzMbeUaFlK0
SOT42aC1H8462480MNo5tX4bqHtmanj5kFIWux5Iyd96ahVyRp178FwH13U2Fd5ug7ZQM2ha0SoU
m2UWeObzabJmXxF8E5Frpdr6NDrkWO79PiTTVQBhcc6Nnvvpws3kzqfQo/t6wkkz37yFFa3umMBk
zyKW9ZsVpwGhZEoQtxOK2P+ieOBEGWoqsaNcGFhsYgQNSGtL4oyOVaSImcfgCepUjr75hfY6LF8D
xna3COFJXvkFFo+TEbnIrogjCJueB6M3Ktul/Iwwqi8QBtpsdp70UCNzySYgK7h80Wu8AezVoARx
7qC4N8gD9L6f8iG7xmQ6I8J1VFpcl9ao+nPV5PZ980P18Xfryy5wv+uB3ekJN3oSHRpv8B7GkP4F
y3eaONu5AGpx4b5ZoU9SAvJ3urp2nnJYVYxn1rZbx2fTiKZA/T1BHLhM8Mn0YfIZgV3YTEzLdyqL
+eNGMgU1Y9aZuWMcix2YhlQxsnGrJD3jog4cCMBtgAp0TGZxdXqhw60lfbC90+VMsmLECI4BcqaS
2hB+xtkJxgLyXLp1iz58uG1dUC3lWQVZcgLotUHYG1xzGSdkiEO0QfZOejg9MWIoAK+37qWZ1yA/
2rDK1Z70G14ePQB5gZzIg/DMnDmELbREnO3gSxyztQmaNbSukeIWa8Yk/oOFZY5+tz03711hV83n
o/mz0WOup2V4IQuvz39r9Dk3dc7kxlQN5OTgXmaZea7hXoHig8yHtz5fMg3RClPyIbCRpF2AXN8i
68vi+NjoFFj/xrV8TlgoMiiq666yXi8JCA9U/U6ja38L7dUuINoMHwIDMn0RLJIcmnhHIYwPCvlM
+vZKVpcpAXfssS5W4U5yrOKoydrmOOmuC15VlNFVsoxcD9iwcTl0MH9GZN9satg+Gbb4WSCDV45X
1OA4hzXvUx9MxCFC2voa5kD+TcHJoSviqIRDGjEuQmYhxHvK4JVIShSDRJOL1v+yWUFqNaUIyfB0
mQRNxi1BPLBNuC5/oQIiyctza++xW7RPohq0cerFZgg4xzZdDMEH23kP70EWUSb2C7KmW+iJ9sVx
BdD6wqKZPUqNpro4akYayMCS/0ciA+3DFTL1UlyUlVEOfV4TItBXVDIsCEcSSsfeqi9UKNBK2Jjh
MVxC5vKQVju/vEZV7x88hhTEunSltjtKR8nJShYdynKdW5Zu04TQi/OnhcuOO4LhM9dzvIWqkfzL
RtERuNjMoKWj1fs7ZaTwJWWc/dADgbVAg/gXeizZDi4e8bNXMSrbEECeOz+cw0j544GHcE+RSPRn
6bgBkrIS+uBd0yh4dMqbuvqUWVSxiOAAlT+ktNtfFbOqfBf0Qf4iWvVoJxuVj31u5V0QTIXdLr3v
kRGzBGAco8UR3qnTVoH6YB3ITBzsQ8YRgVbzmT591Ad2qytpButEmVOWS04lWg3UV1D+VlNjv6zo
H6EUIQCEYF8Xv4NWztn9JNfij7s2yt1XFdaGid/Moe3Z0r+vP8WChvBYrV5rt6hTid5OJnrCi8vo
b9jWgZu3G6fQDZKHuhLv/VyY987tgu5QhcaN9n3uOt61SaL4g2di7o5wTP3kfS4Bcm8DZ2BAHgSL
vq8WeopdiN6PmGjbJsQ8dbFcuGFj+RKFhnC6NhrX+a3vDAhOE/niriHhpNoBKiEZlMGXZ3eNq9K3
ehE4r7wCTAZWI/aL0c5G6O22wg5DdY+3pKGirWtUO4u7iKtYfMKqW5ynwDHCZBKo3fKK2u9F4PwT
TzMWrOxKQFpbfzE2H+FC9ylWqYUn0cblE51v8gF+j+EaVixmWlMQJ2rrJ8LBi5hUqH2r3UDMACK7
RsOR2/Zp44x3ax1M7Xah78meZ7/rOcRs4Ee7CIkZRsKZMR9YMzwpFplx38Wl4lCfBN64wZn4GW8a
E0wpDFhBQfGAz+6QHOtmwP3allUbwUyHzdSyxuiSnNlZ3uLf6VrDcLLO9ITQ1zihizwcGx5NRTl4
biOOKYEmZr3HdZyykO0c7Pb9L9lmnXug82qbt6UWK8ldnteO0aHI4gEfuU7xKA8aj/NT1aqJDxay
HNAJRMYTbkuW2dFy6VdkjAdLXE5134W11nd5NnI+Xt1ENSSroNQOZ3B2nHMK7kHrT0fW8tP0wx7K
+h8xG9L8rU8rtMxEoMBK2LoDoba7vG/X+k4wrEdNVjHBBRMWxiO4qC7AHT8zQi+Pbs0ff05L/E4g
1lhVINRtJ9+55BNz6uMqqjT71ZVoNTc0/B3/UWVMCsQuIS8Azfvc342uLe1nnjSSADZnUcQ0iLLe
Rq0armTRqPVZwJnzLu1cAody3GUOzhONsN1klKDEh5JHwYyh1gvlrurAMB0N64M/9D8Gb0ARuIjM
KCJRUnFJ11CAErBBdFLQQy89K9VpG0+eXOmPQWrvXAifkBC0MPVubNAQ7yLpTOWTyMn86zedJjz3
vl+4uJB7jQCb7lk/6Okpl95Q31NILcObb+h+mW0WSbLzHYtr0EOIC7tEN+Of0ffW9AHXvLyr3al/
QeYtqpPXSehgGjOIYGDQEGezeFSCZS2ZBTVuLdgEZd14l9sJDnJpYovWpJtvRLAGUNRnnaOOxQZU
hD8F75fZAxbVJZEslJybMQUkhhRVRBDQ+WJUcPS6CFV3BopXn5ZoHVi3kZhZblFsEYYKqhk3UkQZ
SIBsALSPVbsx7b1tJG163QGTJmrXoh0sCF2JzsWopvDDZWz73qD8RfOCCOc+LfNsfXDmWVRfIEb6
7FeN4RLSDpiYFTl4X0bB80Sf1u1gLZjvZnAo2RufyuSEHj7+QBvcnqGVobpHFyd46Wmn7uaqQ8U4
3go1Yh2ZOL2wcOiCK0BdfAUC8aW7NZ117WlCVyD3XeWO+lfKw4shrITw8eBMZDrsLNfeT9gjpz9K
7U8pDkiGi5veDXW+c+u2jC480aRTQPi75TOY9pPNSNnvfE0vAElkWC6W71tsjc9g+a5DV4BqA/bs
eO3bNlmnkz+tbvV39cPFufA3BNVz5nb2F8mvVtw5UvjvVIaqKklvtjm4TegMaEu2bT6E7rutlF2K
I99FkbCIxj7oM1kk4vSrTb0pPpRekL9lrFKJWSt4+bDt3QDqzywso5T1d1SPr3GeJD0We9ljogSF
V7oHnwqtvGf9HMdfvLyrBwyXhT7ahS5NxI4O8+bbHytDXDL+pj6owADIPP8eC4Cdt7OSDij3pbyx
Tgo/kDsZlgz2pjIe0FBOWaa6Z8M/lufC5xTmDGXyrF6adbSXNMpBMHTcLaTb5A0W5VbDjAcS7N8e
tSLX37RhanivMJZeeMIMKvo5xJklW00jSKK6gvKbACH+wYflq1MQ5mTUp5Dt2/eSzUlL4hTfOmb+
xUVo1oEYPEhU4u8+cfEPSBmICoR1NZgDSWNyRGQRt5ZRSFCNjKhC9QYiUhPZVs6O94pGXzVHg/DI
PRc3AhDlFBlGT9rHzzOZcS5PJfDzdJ/7bovvE3Hc1aRtEhGlhMti77k4/yhdnPgsWovHaFjz4oeX
vP8y2NyhyWrhfbA/IpdugYoYHVMtCW1mi9Z+1EHsEmE7D8nb2lXTLzBTTK4b3A7I2wiWxuHRqLn+
oSqLzL/C8bhfWp9YzF0y9Zm9YC6pnupoCv9LwY8YMtmlCRHDhpCx8nSsiy3ScLu+BVbJ87Dgldw6
HlvL7chEtmWFw1V0ZKEaIwWuJygpWe2r5ybslwK3FUSq3i1vFVPrVh6Li1ukOprz3DIuJGb0HI4z
spqqnavqkI1W9ztDZUYUJER2EoURGpP3a1vWxmmUNEhk+ozZJXhKxIzUZm5PQskkDxMx5c6+8H3/
XhbOhOZj9fJHrhc28XMkJSz5PvBZ3DdWd8E2czidDqSo2PAY2+DGBgeunY/vcXGjDZV9mPTodgRG
zCExw3fhZmDXQgBCGH5JQ5jxHwzMTaVXvdQIc3jPKeTUxmBUgRqLPVoOT2aKkANs0Nqv8n7GSvzf
moEK3/ZGOcW2WpjlQEQgC6eC6pY8u9LDWcUzv7yx2aOChgFIN84cYoBPmrkNEt7AOP+GvMuuqmqi
4tKsSZueHJ3U93VBcDamv26e5cZmq0d2t2Kqs5sxlH1aHHLJJdMQ+d6oHPLrJPo6v1loo+bekBwh
/iy+JHkKn24McseR/QePDVzuBJNCt2V+7IM30nny5rmYa45dJVFangF7V/ZzxhuAfNX6UXmcmJw9
QQgM/87I+NDhz5WrPk08TvaemB+iPNHHAmyGxd8QAjZiwt+EqWzZNLr1H1wW4T1RuQgYPFwez4GR
5A+jmVDiMXQYenVndxUr+00ALNND7fojuTGir9xf/moz7+hzG0VIwR1V9O1hmovSdIjQSU2YgIch
IKSCr/1QLNeIyi8ASeYGat5AhC4cmhVW+KwLOxH+xRUVKn4I8p9P6HHmgLhjpLmbKhsYP+BnNOBw
xLBgl87cAZB9vWgoUopuCcddhduFytPeRS3J3AdlRHiBLBH/zAFIzd1Uul77QR0552Tac1Z8SyAZ
b2BMJmJBkvpf0M/mWCvrvWHJCP6l3MhEXbh0BHjESeYi6PwhQltgdrKDhYcxxTb/0V/Py8mKHFxf
SwDIG5psDn0MddzGXSzYhASdZEqTGu3HVzDB6xeqlPUbW6b3BdaYX0aGrHWY4GGpOwRIiG5ROpju
MsJc1tM6UTJs8ZNgXYooBT+IiHZXPvkosieSOKabU5Dm/JG5ca5/oZ6qBTIXKq7u3s+kXu+gFTrL
DrdggJ+cCBXYf+6Nu9XXdEm82wFgwB5dVfXTtdoM5xZAE2yDwMvLawzPygHITCzKky/4U/kmRpXJ
MBitPccnyAj3HoBrga1w7oOntR1J2UCmn5FgPeFr420gETnjCn31WuH8xQjveqcAPpn4bdMx5vZG
TUBoCr60Ztd7VZU/3NTtr7wl5MkMeblsweDkklXsUpyk2xUgq4uYeK4/eFkQf46xVKeJWBQWpLmy
dzrKB3XOCeWEyUbND80eyxHpKlnE2r55c8q8ohHL6JrJssUQv/fmirAdNc1yhLuWmvbL9rIPdl7n
juuRxW2xXELmWuzeIS7Xf9ERR3wQOe9381lpQIJHfAWeOdzCgZY3v3DmcZsXN/YncAvSRFhrdXH0
5OW851SuSuMZw94PZCkEY9AXLWm1mxytykY0Dtm5SUI5ddFRNXSAeNGcx4fbdQ4MpiRJS6rxpm71
XPlSsy5L2YIuQ731CFqX25WAzvm5pJJPD3C0xFOTgN7ciNu3zGCzGrMj9p4iYsTRcKKWyWhQEplK
3AkRVidiJ8mqoEVauxPgHoQCOaX9Z74EmBkiTtrTjMqV3xf52S+ANDr+gT2W4Z1JdEfJE/fkAbJe
Wu7ZX5BcEae+A/ty9iF1hRy5r0YuiO4m5bIvtdrrITWOzrIX0uu8X+kyr9w2OPkRA6GffhlTueBE
XLPufhZcz5FsTXRIlctkioVsvaL0LRV5t2g++if6iR4TLz6if2HVed2VjAFDVoHNpjve+ypAlyva
F4QZBH+j56B/6Z3CxAAJlyndT43vP+bsCVf4mRhGs75bfxre94TuaoJrzFjed3FtsugDhALTNoaa
gPOVqILghOeGHTggGZh7He0fkisvkvnR49SpzwNd2LzvIS3X04HlSSb3fK8uZvfUhOyWyslb9x3z
nWjY9Q2bFn1E1TFyPooMJKX7JIucLq/rfcc5jo239EdfDnwKMmOXwKOYoA/JnUW8Tso3Jc2WgxKh
FcycdiLL4uCfhe8SkwJFagdCsw5wXg0HG42VsQOvGJPV8gnh4rI85C32Kp5lMLbNNLdcpiQl3LMM
nRiITpxuRwAJ/jdLDokQlr56PHY1yPkzkkkUVlkBUWHr49R4uRnBUu5np8MmUc/Dfe5Q4JLtuLDb
cawcmQ0nI1XjWErEfoQcJDiF0DOMF+NwYewwwXB0krdWJxdN/i2w+iFMHpmqwwAy+HTMPgjVal/n
fCQzhbIhBU+XkEr5ERaivI8SOAYkMuOcwbCNFHz01JZhKcd57HThj0JQAhGvQ8O7G5iXM2Ko0+n3
mgwknDB5CC8kb5C+2BZxcnULJ4zeOjFNp5IMkGKjwxlpBElgC2oyxvI3bYDpVyXqI8xOae7YvqbB
E/AjCL5M6cOHyhUEVTV40/6tpFyOOwSURm3FzaZw0lVqYRr5EV24g3TVoKvy1KlNFyiuk0/aAAVQ
HYYH6pfJPLakIu1LGvRgnwDi8O6GMOq7fU+QidrMEziCQ5FLKq6ZPLX8bMGi/esSi8IOOyKgTXIB
/+tX8uNOqQ7AekNsIVHlxPIpW8/dbAASZjkFO2+yIlgdTFafHEc2N6x0g44r+qFFTxJ4fBtDO5+K
Yhi+htyOPoom8p5vKd/gHLi3+2nI2ju8s104nzRpfMOlELJ00fFwnX64XYv7oDIwh5BkdRVfjZGW
zWaHZ3GL0B2AY08b890FbTGjOFi6ZUaYCd7lMxZlcwQnVok3hRi8eILfEfcPFhDWyrlPbWEszEV9
C0rNYmx2ktUzs8UV0gJ6NTzDm45BW/6sqwD1QUCudsjiPqUizqnd8SkVyaAf8EyQA8QG4MZoWQkX
WraNHNgyFMU83HwrVUGmXVYwUHQjX/9eMnIHTkEacmZtdMnsnCS7kagbVLoc/2zGy4XVbLxXZVjT
RvFUqjg/yJSQS/gsE7jhp6ISbnQDsDiDfYqQ6COz6Py2GjcFEZZLcqDBKFW3W5cm+vKdskh3neus
w2tLcluxK1EkP2A5s8+ZE+dmg9+VQY+liw+3A+Ti+5qB5FPVUyizmxzMxQs9VJo+xv2nxEkyuhlD
SPuB0Mz8HCCaXo4tpFr16dCt52S0oP7Jt7OTJ+D91qyESznMw/q5KoMQd8vLXQLSFdK0qGfhkP2M
2VTd8q8io7sHj/EW9yEDUDTsoV+UMetSJKXLuKniFj2LCDJ4bCplRPwwBchLriEUOTaCVYw+csdd
56sDGd1OSJoF8eTNAwdgrBB1Jj77R4z0gLW2PceSIl88SCDLAKaCBrqjf2smuZEsHCG3o2PLyj+h
hwqN05JzGR0+WVsA1AqiG5EkUgekzp3TWbncT3Xit38ZBlqmN7ErNOb1RmbusQZ/hEqvxNCOQR7y
8xqOe+T3RfLduGEk98qmNrlKUCsTyZauTeP1w3Jd/U1Rw1nKqEGUvwl3wY+wa1GIWIrdoXQf8iy6
eadoft/6Cp/eE3tHT3203ugA8ZBqdrO7Rqy9v7cWnMseuXAx/VP0ECpmqZrCxuhnLl//gb2tX6Fl
bGI4tlQ6XvoYEo/uomjK8h6zXbnM/QNuzrnYcw6W9SOAKIWWEMRdcpf5SDd+9S4N9k9sB7hPe3dQ
NmZ5jKwzxSvPkkb/8Skn5E36G5cfHjcbHo+JKdYlEjCXPxaseUjgq6EVGXu3hl2RMaz22p3EtB3t
KfJh3/B/BDf8Hdlp1cmLwt7AUpEVSxYcG1bL88+gQrfHmZu2zsE0vXaPYTdSM69gAVNIRAEZG7sB
RVhE+FUYG4FpuqLE2kqHDBX23GnQ3KECjxLC1bJVsXBB1TIn58HtfQG3q9Nm+WmIDQ6Os9KsSCHy
4kz+LHLqZoSXMk12s2raBXGliao7W3SyITc9pYOeYxggP67x4dgYRlEjwgcugfgR5ge3A549l1VW
lAqou3U7Yz8dMlCWwdwCdQHMHLbyuOZrbx9g0AaKiRuEHAQ/wkavlpFHuR+qaAmOEx6b4dCizc7t
tvLHisR7SDfimewgkjUZTsn+LLx2IFc4U0XJmYelxwNg0sQzg2dQk05AcrilN8NMscoMkCBiIDT5
EfUNNFx4DAeogl1dnCogD6rBgMFhSHraHLi8tUQH5WKzsBtvP4txHPWL7hDKkrfUa2KJTEDq5bbJ
TeoNWMnpaNkfMwmL2l2QYy3hX7Kt+Kmnpai3uO0Gs7FJLNRnEaZ9nl55bwIPW3SBLr/BSwAyf0Nc
CKc0I2FBhl8i+hhqmQYRtwnzTkPB7BV5DazDLIAneEV4C+iYW36Znov7wzL78O7YVxTin65R1iPF
tQ74YsTSKiRMomAaCrWYNHMtkM2DbQzUyWuTyUNiuLBSuFSaSevJqDC7uR2Fx6lOVAiZV5hn0OCN
zPy3PlKOr5I6bv6LvoGxHxFGMpxIQ+mgpCgILQNXnjHO00gIBl2VMjz0yu201vi/2avfB6DH1a/Q
g6AzwdQF6IQTtEmnp4nyq4suTLMHQHFbXJ8Z+J0au2+ZPQQQg0z+AJywMeGhAbLWdXt8v7ICsViL
QIRbsPn4pBeyDwzq9TBf50NR50H5GVMHzNeQJ288mronm6JKosywRq+H6DRbdzTHVrgk8DmDAlfE
2AKjq3GXhXSlG2X0zLh/nJEBp+g4+6GS4MFMGJKonkD72leTtueS3go1KB9StavQq7FIRq3AwCwv
syeUsh1zfn8uSDbqaBu2Cz6IdlfX1Pw7x0QjpRHzC7q1tCadDuW03AzeMqYnBjb+cgrY/IkdKy3x
InmAopMgVPmHU54hY5Vrddd4IyG2sl/fu1LIaS+qojbYwgfcWwqzCDMlP0ZFgNuAuWhr0/lMRFT8
b2g84pRbPw6Hf8hDfP+b1sZt+UpQwG01Mhb/RLhyZ36jniP2ZrIedIUmH6rgwFwPBnLRDc62IVqN
dZ83OzPLPE6kYdfi6TMYTdZQ/RShaa5oQ3KAesVKF+VStVMQlb7F5JFIzGwhSFIM412RXYehb6Ir
0IW5wc1comNLCLGXe1ZTlGpBkhBZEuQZD1bgNDnqzcb6K4ci5EakvGH64YxNtp4qkI0Dz7Zbx1dO
AWRS4xyOf1K2ji+iFJaVL44zlPJuQz1cK+QfzKaoExiK07BtwiJs/I3FLgdUYtG8Aw7IU+KVIh19
uUAC/F+LRyGyp7rRCFBoUNIL6TLB/IhUPM/OQ+SP4hrYcvH3JEOkr8OswhD1Lz3gPfzy7i0PEVd+
6zphKlf74LR2sc9e4NAWrvOVhH75b8RRXvNtuMPr5KwLlioy/6qtQen1AywGiz85vKwQ2viWvzlr
0T1hSa7keSW57U+Z6LYB5QRhHD1fu2YkBiZGsubLzXWAvvlvnNGAQSONovU3uVnpYwPxaTnGVeV3
Wza8t/CaRgTNPiDNmZCZPqhPqIxTtXPbJuqYgSJy/D1Kdk2HsSeW6nEdmew/s60ihYPPJ204bolH
2rAw8I+0SNDy0qF4A6Hg/ec3WX5CUg3mHuNW9qK6KekuufZAX5CzAxddh454WJIZ5y/RotXTLNTc
HCq9uCEJS5EiSg/UbbdROhueu9r+j7IzWZLb2LLtr1y744IVHHB3AGWvahB99i2z4QSWmWSi7xsH
8PVvQSORvEaaNNBAlIQIBOB+/Jy9185oTrMYHVLEzeXRT6roxpeMtk+jS7eL2J08wJY6EhW5t7pG
A4+ScWhvXI8G9E1cFkaDGh8k5oau92nIRKm11SLBgkAGgPTO6LFMZ54lcHoPxpMcE8oIcw8Z0M01
XF7idizt4TgViIcIqcUaQwxFoK1j2YakYmQoBTK6z7IlqqdNmEMTLGrdVv4ElBCuTepuEKVFqDJx
Oq2rNaa2Q6N5jd/CCCPbzgstdY/uCGj9UJrorins9Ju0UvuypE1OI+4vSJcVKGT72bKsCyLee0SJ
xdzDYO9TWmngeMtLBaYCfVjf2atOegoDMpDAmWUrtLC/gDXgITfrFnYbnRXmQwhqYI8kAygbXpWc
jUQRrH0m3H9IAUdJNpe1FP3O1nUzX6Btj+pLxGlYIqY0fqXqmzUhXnX0OOD1UOdGxSRe4WzInkur
r99TwuO/pVA2xfma5PxotUgut0wZy/OGr5TsYqzktGsEeRuPleiCp4h19F5NWZ2j/2LxtdHgt/Zj
AVK3PiONZzww9+Mu+6FHEKFbK7P1EJ93FDeAYyfgz+E7bSsXOQeUsvxoq9R1TnbjJx+LbS/ffIZL
JC4OS3oMINjiyrNy2z9R6s2MKQO+PQnVdoRVlVcn4JBrG29XIP4g2itS3WUPSFAyHedJoW9SKcid
MqNnRgLTcm6G0YO/hdD+CqlVH53xC7pAmwXa511pq4xBRx1wopusLATS3eeduOjxMCabwZ3wVbHz
ltdzm5gRe4IRUIkcUe7cBbrO5bK0zdPgZ8MLPkdwOoHlZ9nei6gjt0Mv1hNiEtVfG5pBME8Smmyv
pTV239rFxngf9IYwJMQiqfYvcqfU4zvOO9qzwIf1e2RmXsrBkc20Ybhnfyf2dP7OpLUcLpslRI65
0WUYfQgkPBmcuqVzT35C0vemArjDaooa3jkgI/fLq6HxVXnoONa5W9drVPsgi5BBOLF2wQF54EDG
B1Gu60vb9o8mgsKyZ4y6ogQRURCQRN1Oghr8F067aRm7OI4Qum1NLzFMRHHsvGrGweqyIw1seixx
TwO1ceOC2F5ES5idrRGsjxta4swfgpw4l6ylLNZ9qMoLZGVkhAKcqD5Sa6EbnVDYP/iVzF5wkkXv
IRw8sy9n9m7UHAEn0370cLYnsr0Ja6rEbRSPUNOrvo1eQWtjPwLbpBnNVWFDMyhiiIfoUQH2Qdc4
7JTnkoVFUFVebDOJy5+Ae28NJZSWvEf8w8BRJwQxT8Rz+7eF0O43gAEjoHPZum95jJ7khN2CE7Fb
IfYh7Gv29po4o/LGxTaSsX8ndnYtbIx61yZp1UpBhX+AicrHXb7Llb+cQV2fQBQWE8hEuwhqd5dM
Ar9LbbJOUs03A2hM9IX9qRmrCbAZNA1xFAEKQT5VQXhRD4pkF2Mrtje4O/zhzrQceTZ+i1X1vOpU
eioHTgkXcxM3AMJbOgCbhQOQ2sfWkHoH1u75jCOFRAxMlKu2ro3EhuGd7JBDzx6DqTs+0xaN7Zui
Zo7wia0Gn/Z+8Gpgo4cRMXUSXTH8I0T6yKDB7fp96uEp5fzhjCrlPmfRgzXZKgHGFIRDe1kOyv3C
Iu55exXHabedvTx67XBMdN+WGX+13NPL7cVWG7zbBHZLt3hr4lxfDD32AewlSAkKQqDQGO+yWQ7N
FUK8uTsMZq4QFCKJsaadohILedodCxdkE9K6u2fGiyNCwcptNtmcOwGMBs9pnzWc1+qIC7eurmec
oRa2yRDe8xYEVxnfkvyVOHS+F5o2qG5mxMMMTqE64C8nEQfqmM63mSUXc2FYGJPTwgKNzovYwAgP
MiKjM/QjPYdJ6Y1r0IAOWDSwvOXbRdnTl3gJWonbtyvaA7IiUewFisR7FWEy23kF+UG0U6z8S0pC
gHMV1prilYYEclM6+638Qldu+B7wAlMr+2okEnDSbMt4f7TNNJDg2i1Pzbr8e1VTHHWtRu9UC1rL
TLVA2JwY7jjRN+K9EEOCK5T6UNUxQm8Pg298IkFndhmcy9YuL1Q89MM3NngnuQIKwf1KMeytEJ1K
PjhrvX6PEiIKH6BMrRPFeZHACfKZx/qwOsbjg1lAfbHHRb5zkipCdEkVOzx7czwnxyjC9L9puglT
GSdyJOuc5W0aK7Hg8KIpGSHT6NwvtqlPzbstUSiJe8WhntlCQZR6ehP7GFTZAUBIZQtkZ4oiqI/A
G3xf+YCJ6vmWqschF8CHCnUF3FF97wB0zJe0MfzucRQ2oW/0xBsERJ7lnRUZkKQ7k1D6vtQ4JvTJ
jWgOIaEqDdbzeBk3c6Ss4TmOlV+dVwZB7ZbOam0Tb9W0wY1bTZ29p1FpszcQT1l9OoKR4AH5moJx
GpcxLVAXjucD+vYxPxtjQ8uMfkyA9ClC2invXASorwN+MPeqJbW4P4iQAgOGgoPdZ874uQ4jye0r
LaKdTLPF3BeToN22iE4+6JDg+yYlQF4iBpwEsHiiDJClWmEdP9aFP79RV8zjXRMQ4ExEkRHqiALO
wTJk1dIvNmjNy/oqisouvSCtwUuv64rhzy4AYMjIGq9HSXMHaLeLYRMbIAB+x4WuSgPch8OEHqtu
AqICcKt1lxXKl769mwoVpo9DNibo+/lZWLTmlGE820wQWreJFl7bPnLSMESPRiIqmEBZS08QRSPD
Xj/XGFQmIBYDnnX+xHeD594P5u5bGnCMPmGEGtRp9JVIntnyhHVLx9yE9zJKm+5EGUOyoJk8F8+4
K9hSCtXJ8nZCmx3v15mPONkKz9teJyi3OFMzzmbWZJNBEkrs5mGhKE4pczpiZiFdWC2iI3mgN22o
sB3CjPzzOsJws9cq6YoPgARwLabYS14aaaKzSWJjoaHkkIuFaGT84mg6HYjmGjOdiTHFEyYjoz9C
8ta7bUtjmvShzGIT9YLRuaYVThRJlvKs7tYdTK9dV/0cOKCFaHjDiWIAWIGlQSYEfLPsRHtaRntY
aVUNhio7QO7JyGbOaqACPijStvSX89DDykTPa4IZ2Yy+3QAINOTxdPSFom3WI1Bpc3/6apVJfjfH
QRxjnIoVik2k2JCbYeI9TzX7I5bINvpixzBf6M4b68rC5IBTqeOF2iLIo5pHtCbHNYI3eUJv3X8m
pkaNZCHBZ6JcJ4r/BEIGDXUrAVlOAfgN4zUWZIWaOGSGjNdvp8IBKyTyb6TJpVn850xnabVrkNu/
oOtnuJfoyZAzi8/wFU2NQ2AQWSpnWhFftx9pjD/1yzrj6Zxivm55SK9gGtLYzLPKH57BiuZvy+J0
K1LNhNY29gb3DlSQuTdO2L+SWVl+Op3M3kPyZs8dxwxAHGuE+ZuJzRybG9KiN5qjKK/auWnrfQuH
wdoHRZ6+BEMJAk+gf35N8Kk9WGjjY+TNyE92BsvidRETmLUJ2gr9FRC39qPLqFaYszvZHVZa9ymw
XeczS5K/0pqGwdsuftGizh50Y0O+FBnRgKiPmd5Fpdhp4bAuTkhPsx1T5OLCR5kJ+YiY42aDghGm
sgFXWrLoNfgXZ9mQXoQ9kkFGGrKukYrC4KjwNSYhR6ast0s6Y6NoYsRrG7+zORFw2rNyHH2y+mxl
3ektaZrtd+qsKtk7pvQSCpgSamdaOt5Fj+jQxkklmYT7Vc13bQi3SThWeEF+rt28x1jEejUQFoVw
1bfRqKBXTMPxyGJQfDdjI98tw3q7AsEL63yodfPhMeIL0PAVJcmvAQ35fWRBvtoPi2yue1f4D+w5
kT6RxEd8w4xuFhhGyX3aDKyrnN6sxGvPWlqg4P3GKH9om45QSof9mkTfiqHtXjBy+ZTdYD0aFMGn
pamdG5jKK10HLFPHzCyLEZywtW9NkDrFMQkjTGhznPsXbb4EX0ooGMN2gOOAurGqsI0kDkUKKhDs
vQETwVsL0UxzZgrfuR/HPr5rQsFeGEkCtIAORNO16MYSMAdScncTAye7wNS3vNsj1fk2dsm63uiJ
UzgTVoGjVo7T9GTsGU4mh1HmnsysW9TZbklPOA6KM4XYadwOrervGKs1j2k0V1dpSTzWBs0MjTPV
ed1dDvWRNk3kTZ8iS9GOMAnTRzfr8+rQ2+STHyyLBPotunMCLP1mWr5in2oe/HaMEJHYqze4H0VZ
HKibSDTnva/GrW1RTu1LlSxmaxIfvBViOntDjy+7TTM7fsf25NEjMpVKdngY0/uAg61H1RgWb4Nr
eR9B2o/pjieBjKyaI9l9AO2HjyHw8ewZIjQXwWpT2C5RYdFpW+rsSxvM6FQKy6jLqBalcwionJqN
16UsoFFLI4nYINbVTQCc7KWdJg/zseb3p2oIeTTY0BAIsTbAZh/qRNyShcg6BZBLvEXMiXioqkEe
u7nPX9Tg5C+AW8rXvncRVgp7lpcMHNLHsNSwoPuSdv3ZWKTFMZ+g/e0m5tqvyHA4IYVeg5TfLIig
qB1Syl7PqSBvOqjN4xOUB4bjHfbW8UyWHJ/9EME3eKeZOVfLywieqa4pBwi2QWQlPBuaMWdH8iSz
xfsgy701YMxU+1Jw2nxwtUXoMgYQHztQ497NuIWmvYUT62sex+ON8THpUV47iqJtLOSyCrHogoGU
y79YNkqvDdZRG01kFAVmR7enS/c2IiCEnB194E03BCt+nWkL3ZzKE08+7y8DdV1moMcNh91N1EZD
v6U5NNbMxVEC7BFOwHsm1zh7VgR/2ZslM8SaZ23ng5UbY5Ihmi7kCBaBDZOHgqXy2veW6AJhTD3t
4N+n0Wvaxe5ngtRJb9BwdbTX8x4TRhFXbwmohgs7MSv83wjoxJw6Ip9glbl8hvsr5huatS30DxRb
V/E0OcWZSCdIJkA7ClBFTgPZM+XgUp3KNl2FlzAo4D41rR3tLdDL4wWoSoaJskXhSbNCqOuxKazv
A2Lso1o/OrzWyGCdI9H0Q8+FQP0+rAJ2d1Sr5DVrYRIGad08ZFPhvQdtZ9hFWQPxqcIC2c+2I6Eq
0Qq9lIMEs8kBDVSPDzQtP5J6CDeOfbIxm9ZxionoAwByyEOxEcLRafIjicUVDqEmCuOTqitII76h
et/H8McUi7oyny4JRtFecBTqmWJ31mpKqLszrJziBcA6M9xJsxNtE/rVzHMtMOjASEevpOFhq3DD
jsZoBNgX04ch8YN7pGps3djWoitmwoyxbHvkbGcLUz7nhOOm0PWr8AmhPrbOMDLuse4ZXPLj4CcX
5BKumZmTv/qrS85uTl28tnlRxhcUEPKG379BFV6n8TsW5OpL4Re0n+tQRsV5BGGDxrxl0yFIGCV1
h3b0q4eQhBzK5yxSVxKXE/idSZvXKOrZpZlxyHYXCyfy9qMmx35jO0WNroeO9c4w6fI3Y4pDEqF+
1964HHzx5iureedNJw9D67D6nHD9kCeLxAKhqhzSNz/AQe0OnCQPpR3DgcKZ198FxA3Rakyr8gwB
ez3Sf/KIHVuLTpod3uQ850DmmYcwK169zMTQgKv0y7M8itf2f5ehFxwwCZNXwPyV3aiJUdu67sRT
SsBMeT0B3P6I4BQRdrM0SbON+yx66pCTTry4ZX/tV8VkMcTgZd042YB7JXfbnoSDIPzOA047B9Jw
SXM9tR9YGYuHaCnbcqf6bv4qsF7cMXDo1Zb2egPqGx7Wdbj06xNDZt2z583mjKRaaW+XLrBXHlUI
PENEYxYBJpmWF4HU+Qo3IMYKewCkwe2zabt5aqzR6RM2baCKxjAeuRmc9udJwO6yGaxStGSWqnZ5
YLlXggKMrJak8C9I/8aqxM/pVDu3dRkdzpNLMdYTMGlvLdM6zLCpTrACiSUw+zazdLtHpM3dZxny
nnKZ0LONEffQ92hq98Tzz1erC9E8a8fn+FZMI32MHsHz3VysVimKW39XgtdP10YPttiGkhbfUC45
lg2YBk4trhsCW5Jx/EKoYfnAwXt8n+I0w1bUEZNj0WqotyU9y2ITEylub6OlEEenJ+yQenU177Zu
mT0hWW+fOsh7KZvj6mRIrJmJdQDMGx5DSqCXOybeJ4uK7+3wnqT+3uS9eYuhYj0vNfPXjXbp4u6J
i0v0qfExlh0jatabzh84eqEOT9F+mTx5ciXuBVCcBNOfx51V3qMrjNHqYJDHpxWW02tcU2tt45JO
5Q5Wozhj5eJA3yFCyXcWcgFzwkoQXWPmYqrl0vmAypiw7ZBMVqh0i9dQB3jwk4g9gFE3kPSoMu9F
zsTngDOq2wuiA5gSNohtaHe2rbVjij/G9/SXI8qturJ2E05I+7qfUjHtgjJHZzb7jGnPehJGH/Hz
dieAgTbjwQW5I+NaRqyMsJ102KfDEoJe4JFwd5B43NfB6uFGtiRQ9mexj5n9sD4uitvLW7Rnmg1z
gwMotEp0gy2ZXJanm4OF7ZkDFHHgMyxBUsenqqG8yn0JG8KXhBsgUiL3lclqZ4NADCpz9IVphi3F
J1sHNuXm3iOrLDo0Qk9fu2RaiS+tg2GYkatEwYDcg9iufqje6LVKsAUONpSNhdz4SwrQBkqMIENv
05SIL3cyy2Dx2HaCOKSFqA2mLqnEW18Dmd6yhDs3C7whZDLKkB01otkiiLWXM8P8YMXKdnFmljMx
pUl3KAudP/vzHKtNDWULAQb1Qn7quzogRRonX3gkq4tjCN1DUKUtR5vPdEjxQDo9aq6zwvI6aIWU
MvQepZHhKaJVgrV9Iv8a3lB+tcyjtNheorF81B7xJztsE2FwnbI+fx1iEzMrqhpf7JoyNBxfyfN9
pzEAa2SYupqmErM89w42TN3u8Fumt0nWugZZA3+4w7C88F5gJSFz26fI2bnKil8WWaD6jhI3us3H
0u33pDvJ4+jZZCpNKhuuqPem5OhwpEw2ko3I5u0foOl0ViY+ADylb2KA9bJta6tsH+G0+3eFPTBZ
NIvT2kc1oAxFt9xyuGOGkMDvhkBFj8dp0jdsp+V3zOWi2uZ2iGeD6Emx7C2pYwtHF+4OlvXEoqfC
OQXSHsVdTOrluGPDbKlkIHu9jJkPqK8dev0m9eK3eGNcgRAzitd0aj2Mp3BQEiEkEXblwafi/e7S
gIx2KTpyCkxsLbfYhdhwVcXYDhNW/92nRdPSknA8YEq44sLjaOO6B0uhiicUQ4zu6q6XexoqKELo
6HGQyyEtPNJvqy8bmnJ4rPK2NI8FQENvgyCHaQvaHFKVkTE7tCVTL11x/USPRoVKTp2tCo+nuJiB
3tNuHb4tKKvSfdcisdgJ9BovGav7t5Ll6GEGQZtsS6WXvc+REz5+Faknd0jLC7sjyWQnK5cpuquq
r4XnIqOBIVXfAjaLbxbXlxgNhnz+pEs7fbexs7xSTtbnPv3WdFeD+INaJftin0MbfYr5ge8ZUqEU
ygZa+0lcAa5vglKiKS/WTltQD93EEKcgdgozT3bNGwbTiFp3NDXId6Kdh28UX/RQeSnrNL9DNBNr
NKp+NTq0IliedyKeBxYR21Fj8BDgRSsPfTxqb+OI2WTYbVrbC8dN4TOHHraLmOb+MsmcivkyQqvu
KzkA3CYvY8ZMg7tLbPcsgtM/MLqp5gblEW1l5uzl4tDx2gqrYAKc8HyuMRq9mxx74gInZt2zzZvS
iCjIJLseWtizFdPhkvregA/ps8Cdbh1kM3gpFCtYcxs6nsPwBraAJn8t1fkQPTla2IW/HfjNcYA2
qQL8DyMLjOVDSig0kHxTe8MF0XWBPMhhTtVRE2hYfuBpdTx4EU7dGRiMdaX3gB2AJJ67AWRW6v9I
DEDn41xoXLw0Paf+KvYHrytPfkDmkr7Ar88AYp/EfsINmdwa4s6+y3BHyD0owgmMSkxu3camv2+v
pwdO+Hj6Jkq1wFpuczj9xRHJN6M7EJ4skoXs2fDZoTrvPCU/0NpOoqxInUDsROAqRquVBWYAtaek
jy8Ac0gG3sYxlnWQCw7LD+6f+DkNIIxt0hZdKpVFUgo8tFq5nM+p9XaSyNJrhbSevPsWqUjesT5t
8F9bX1sabp9ayvaJXm7bbVNQAxRUBUEt2z4J1TNDbRJ8hsoRaPAUoee7pMJAs7MjP3e346jbz1Uy
TAaAkemKPWkVPnyk7GSdZy7IUQDkkuPYNH/6GqM1QdjFxEQIWT+VD5aGbI8Pyz4hKXQULYi6vaoH
S80baN/Bu5eb+QDpne48kRo9yqOhp4vmSRdVnBn65HVCov81Iigv2U+lW9J34rBG4hhzMXXiczB7
9zk0LCcMU1T5AIIpyuqpAeEeLWqQ/N3yr2RRA/7mXOchAlp6HIeTplrdQgAN2z3EIwLiK0WqSDKW
wQuddeQrWGELfa4Z4SOp7DIEkEFfWPe2lvRnlJs2nzFN2HlbLEoNF37aOg/UfCi3ooDCeLPYJIfu
jUTzslEKsJK0bTc9I/sEP0ldMlDZYn5EfZQ4PhnurrS85rxfH5Fdim3GOtpmWhIIUgLxbhimXrQl
wCwF+SEW/4vmRMswFR2FQ3be6GAEQ/tJlkiTkaZuZvRhE2MsajiHpk9dYwBneSD/jEMwAm9oBCXB
IUPc+vrUtWV/noZdpHfJ6Jhx66uQZgT4Ff5tuDpqk5ZV+I6SqHsOUIVSpGKy+K5E434DEDbymOiZ
J7t2emDxE9zaTdIDL91hbZPPgU3391DSpb5DMEZ/ie+WnQY09ncglqZ3Vbr1laMJtD0kzHDCPVE1
Mth3hLCxY7or2shtmVvvpIPxeKsafmDyGXSbb0nVoKsGyzWwN5C2YBb4YzgzLE3Tb2Veks1adqV1
DdQph/3m2e15mZXwlT3tN8ciIcDxLMByf2H3bfbixSzIZIQCEtzBO0CDiLoZ/ZLotfQ24ZIUz2g8
BD4/YFzvcZLNHwaCMedr1CbdRs1RkmxoDHP24TgMdJbbwc7f0RP9omPHvDpLX92Gih+K/mJJI6K0
4NYTIeaCy52N/ZYWqmRMPyT3mVg7rEnhziOQdZ/nTZI5h/1uomvDaQ8TAcUrhgAvMumbXQFtFVky
4lmwADnge1qS52AWnt7FaAmDQ82Aut5QEDApAKqsMOkJNmsA5yYGFEHAFs5f7HMkt3nmg8PfTExy
M/UX/I7YhlIRJuupi27cZmApAmZZO8pfmQreqwrkakteCmg0nL1K5HDkUdxwxJo4sVuJGk50Jttm
O2ihbsH4TG/4F9u3lBPLB7PcaODAt0wvOd7ie+af/QvY7vZhglEOZSgW4HWEq/nGQCC5Ef+F8w31
JZX+voFPWp8a24sBa7TBSAbXUDMIOk/Q9RNPpfEROPt//+u//+//fUz/E32vbqt8Zsz+r3Iobquk
7Lv//bf897+YKqz/9Ozb//7bc5VtSyUDVJUeDU80qPz5x9t9Ukb8y+K/YjuJu7Zj0Fy7RX81gsKv
w3i8/f1F1K8XwS7iO4SoCAcFm/vjRUZuHY+bJkhLz/Q5SbxYHlGI9ih6Appam398NZ+aXvjKdbXL
F/vxajwKmA19D+WbTT25x3MF9H12guHcZdzw+fuL/Xr/hGK64Hs6QJtHiuOPF8sA4TNGJ+gL8VmL
T4kgT9Yoy335/WV+vYNKoEu1qd4c6aHk+/EyNaoqYFCBhDOGq+wKQIeOnw1qfH2apR+GD7+/nFj/
f397LGQQeB6BXq7CtKUcWIw/Xm+mmziQqKfvSrjm+A4q2A+UctFAA3Azqa4xR0aziLsLMY4NiQ7O
TBkeDGH+bjGdcvbepGKWeZa+cWQEs3QLPKAyghEyypqFWadpA1EBpw879fEPn1788ul9GWheP0dK
j4z39Uf720M9E2WKiGzRd+AfCwIKXEBAM7mPBZ6G+GqpdPEVFuEaf5myXbB35cBGavNSSyftzn//
YX69kzxqgS9szrRaUU3/+FmGmZKagUB8X0ZeR0aVjDQF2yS+mjb2YFFhM7IZ81z8/qr6lzsQcC3+
4o0jz1Ktz9Pf7kCZwtsczDje+aYMvxHLVDyylDIYWb3iNIZGaebL319S/HrXuabvOFK4vAhCrX/+
92sWa8DsYNt3M79NcIbSd4YEShY3c/MyJKXI7JHn6iMbc0GvNph0Xr9a5N8uuzkwUQvDrYfh9YfV
IPj1TmhBDLMbuBqFhbJ//FT1gux4GjsoWuTi9l4O4YuH48w4qVRbRrQllELJSgSrt3RP8cxGvP3D
jVl/4r+9TCyxNgsDQl/0LDJQ7s9rhNdDlJlDcVdylOCoW4+JPnI+XqwXl+i/26UvTUl3f4Qt38Vz
FxMsZJvinPlmYGfnbpzhKuQgpwpAMSxHcvf7D6h+ekb5gCwUYBfY3oJA8EF/vEdt1YZehqX6LjKN
WNJzPWiYUDQ0YoJQDQYn61K28zidLbGPUZdp2+KJbdrqQN/ZvgngObcqY1JQAvDA1lESz/hALRl1
F/jGIbLT7jKfLRBnwlAbi3n+tptNAR0wBRjEYX1IwafO5E+FEwHRbf9AAGncNxglak6DxDBZfr9z
IkucSPtQ5jAJypIbworr7MBhloISXd843/mwjwwYqT7u97jOY7NPcxQp51WYoMRAUmke1QiSfE+y
JxPzbcz5ur8eWHnlXZ39NeLNrdToW4J0AVeWnBWXLUgiMs8cRGxHa8ls655Plb8IGkVrEz7ieKNy
k4wngyu0OB+a6XqxQLDdonHDw/uHx/nnt2z9rYS0A8YGZApqNu8ffytCaewSnqa4M3AsLwEkM8dY
szkIaYVKsS0lURw7jCm4DGh5hGAyTcMwKfYOKgHH8Pj7R2d9Mn58tB2eGnZbN1CSBfenlbavjIyA
ozT3/RLemG6KTwF+863JOznx0mefvizBeo5h9YfV5j9eWClHUFgE63ry422wjKwhG9XtPUCu+GSn
xNl7ZUfjrXaK2xT4zAuNIv5hi4b49PvvLNYl46cvzeLq8TYL5fmYyX+8NoIwnoVpju9rZFzBjoqY
dNypxruHzBlBBzLO3H1MRoEQgdCye4PG+zkPOOr8/oP8eg9c6di24willB346ybwtwUXmA5a2crC
v+LxpMtQOBuRF/NlAbT0aMsmeUttHW+hK1tPv7/yrwuG1GwrOuDWE8Hk/LSigSdYAI5W1h1mvik9
gPeO50uO0qncSenMO6GZbm8qdPp/XEz/+lY/3n2+K+ITW4AIxDz/0zZjJ/nUoXrN7zmKeoQejS7O
pMMEq03k4Gyg8jIMytnrkc6SehQHslwepkkN7aaf8RPFO0SRKYI1a3T0CY+fCe8clrvpc2rJLEq/
zwXA66t5DBvnaNLCxMc+cgJmohDkiBGth5jRf4wFd6NrQvBg/bTCuWsRfV0wuSUkMe94CxmqJPYV
gSQOJ2rbZo5E9hCiEnyNJLDRxx3bq3CJsQRhY6mAcEYtRAes79nQPVKYVbfYMpevIStgeKeqptHH
aRI0a0fcGMGhkXbaHTucowy1e835PNaD7X0seF4LBiQ4bM6VVhAgwJIY/ls3TvUt49DiskzNYB1n
2ECo+6CjoKxduGH9eQutjBAqUH7Dzhtdn/zmztG0tsj8aB5ii17xLen0fXGBzZSUG1osfhZtKjWG
5CtiYUiSy24qpuzgtZN/DygCdKoXh+0zbqgpxdoIHPdV6UJ9BdMGuYBpVEe8uFfq45Aw9kfnCpVt
GxsAM4fesc3JLxAvPRk5tycEwilaUs3hGX8jJd4Gv9Uc73UqMgysRAR2rYMJtJPpt5bBDmlh0IyD
8hjNjWy++iby9G3r4AK69dIO5bVbxYoQ5BkE+r6jIoL4ipgIQENjSvuKuZyXNofFLEhSWxJy/C02
IV7pqcIm+tpqYapLD2nChSBRXX83c+ED+yrMk1PNE7NvRetlF5EzRhZHUZs97lcHSRAWtlM2eRyS
tuic427LBG+2tna++OcxZur5qIxffSVHAA2OwTr2rG2Vg+K0NJxODaiCCKAlctr5qI1jpy+wXdPg
CGO1nvENN0iV28onHCL1VQyfZzaGeQ6a1SA/m90pt8/oeY/vTV5ENMUAjOO3lPCmvnRGL+7lgMnf
O8QO0l9wX/3oFUQ3p84aZCnHC+EVnnzoZwF9dyWhi2Qni0DPNzwIefHWYWcOr8PJqcyZhVwT9Lpl
pfXRY3qEw1OYrLgos6RXj0pG0Xi5NLbqNuMUOx8LFBJeLkPr48I4Bd7lLfyLBnNjDGVgjYSsj4WH
IvvRahZriQ6ag+sZAlpEGIe1qKGiKjz7y2TVfgxxWtdrqkuoqkPqd85UXAN4NbWFznpuXeSiWXeH
1zTNbx3CTkghzworvPmniyS2W4Z6FOFAuR37p0VyQjlSdjrp70MGS7tuqPx9Wsf25WxX8RfM9dk5
DV/5TzdkXjpKXRAYKLh8T/60N2XeTChXbYf3Wa6HA7Tz5NFP/eoDehNRjRXvs7jAtoFxtg9oDP3+
G/+6ISmFf5QTh6dsOug/1dqFb5PxiMbvjod5of86+NOAjpVWuMvcPtHyGKMUGa9dBphVvOsQ/cen
33+E/7A5K88RElIgBBC0Sj/dAN0VQGanJLmnH0hpBA4gu+kCcphk0aAywMV1UvDsTwBkvbspsLq9
hUr+DyfQn45fFGm8lLRT4P8G7M3BT0XahDsuDwRJZbkqQB0gGE3m6Mj7Nfn7yHBIOqNfpb0/1AP/
6ao0yamIaBJo5+cyntxpbMdkxt97th3fVSgQvvchLBeNUPQGh41w/3kxqm3Pt6mDBJuJ7/5U/o11
T1q5W1b3HcFL5cnCBTdhiICW1zZV5QFsjn3/em7ME0bD9DiizcUDSjWHeDuWf+gy/fr0advXmt4P
Dx9NmbVo+Vs5BCFwCWoh6nvTVvnXDsbxJSxYBdBvqS/QUyw4uiNWBTNZwx/eul/rIQoSraWireBi
/f3pVWccV1OWNNW9O3Tp9Ti49m4yanibPB/UYK442+IOu//9o/7rz43+jzEt3UIedWn/VAihXbfa
aq7T+3Foots6gTS+QUXGuGFKwIVxjrL/8ID99T1+qr1cSdmLloPl5ZcXnFwhqgXaoXdZwuyJhi8E
7G2sfbQPZGpmApkfCXMLUYnuoW9Iu2b9DuOA8F0hrPqy9pkUHqM+qppzZsZuutL02ZQBLC3QxguH
4BvBABpOSzW7wTdS7uHb41CZkopcGNwXiAySllruny5cDm+M47FIS34/9XPDCHhwhelsTB9Q9OfL
LuhUc2Kuq/4/Z+fR4zaShuFfRICpGK7K6mhJ3Xa3L4TbgTkX46/fhz6NqIYEL7Azh/HCpSpW+MIb
tlqBmZvthnm9sCkRqSs1w4Lv+necVSjYrFNNj1uLiMKe0orzfUtbEdpyXyQnUwQdAH6VLUOk9KD2
CWJ16CADaIuNZwM4yp0SRtrp+vB/S5RnH1XXplIZ/1ahFlLwOx+fGjHqOWyW41/l5KUSJdBScqcV
v3sXbzvqViYQDtWut1FpZS/IqkJkcLgYXgcvSxcS+bKv13/SxXHi7kKncKpGWNP7Od/ZMfx+JcEc
LYrD5GiktrJTHQNTMR3ph10Ut95DO2JQc33Ui/NEs5eji9AEnXed+uf5Ooyuga6cb5rH0lM8536A
t/vglWm+1vPSjfE4UZqf10ecVXX58rpjTcsLQF1zTW32TMA7A1wPf/kITC19qUscK20Qy1tUZI0b
m+xySQ1DEwapusXDrLuzm9oHE9dCmfVP8Jmqb3mnv4MwthCQNYB9N14Try2liP41SSeKNXmMdVVw
MVO4OF/RCssdXERhy4a14d+TszlLFWMkwjxPPCFdad+XGWHfgpPd3iiAXi4tI4Myt7kgKZLMb+RR
7/M+TprglFObwfzER9xXayv/GZ0WuLnXvyOKH8zk/AwZcNZciBMmp4i9ez7TnM1MDhXaR8KPsjpA
wehKoq0RAvMauXSz/g0o2GtfwFuowJp8LaXsSAhO6zpv+lZFHsEF919LqWUbSy+UX6hM4J5Wh2H6
pcP40dsYDQbXUJXAiFCAK/vgrnTi2sC4QbWx5KsbNJHxCpr0syUQwXDiLKTVvuvQ5flCNK41P4FW
uMlTLJxSJctCVql/ho6HBZ1UjAKxv67GYNogq/5apGH6iilkgINoGCK+M0LFxUilUcufGhdCvMqt
qPLBrdRGiw5JFj/VVeN4KwJrFQ+vIKt+I7YxoHHQ1IV8BBKpvEfCbJsnLe7rr0GVK29O1tQ/E3QL
o7Xf1+MXS6QeVoIt0MYH1WjE0ezT8WdHFe4UpBW+HHFLaRlwYU+bPtR1RA7pdAWPnaGHAGtVlOrv
ZBrlx8bTGrnPsnoUq5zOxLJA0sG5A8qPxxANeZAKJkrwKZDsfvR3tN9APzoQUL+ioQxAq/Hr4g/4
QMjLUGyqeps4ahecMjJ35TfgszL/MjRxtCKszPuNcCcjd48yywPaRNCDKezKP/xj6geCzO6na4FP
WpsSMwDgaWr7qnTwDL/lyIVi1se7cIdvpuGsw85rotUQaM07RMAyX0fVmNULCng1+EtKssaiACtF
4Mx/t1Y6LAU00fU4zy3MCn0am9hT6e4Xh2yp3zhqPlQPJrWL8FXUEfYZk51UD4PINyDs9sRqiwA/
LnspzFzsqjxDIZWKY54vGmgm5laEado8lgO1E0SkEAz9aosy9u4w2oQxiVOpFyLLS77lFt9TfUL6
Cvg1Xxt78OIVoLVm2+JYZ5zQTqpN+vYApzc4kAOcJz4dYGvoLgmqontjD0Yjd94o3rvWT2CRYAAk
su+vJY1zmNC4Ukb3An+SSa9FgzKQOk2a77PAC39g263A0vRDhVS+nUDEq7boop8+zxQWTU35PU0y
TF4UdKs2nRsgiByFvvMoqxFj2tLDfPqN8nderCjdDfbkOoTqhc3+R9ZxcIfwWwte7BeXv6wPDSzn
JwBsmC0UQUrToOFya+CXSrpiCMFrb0iFSvUL0iMWfXs7tKyj41H0f0gQl37oqtZVdySD3CLUBGJw
jvjmBuUAIicsw2foYn2/cSeg22ve9n8VlGwz6Bb81EEF1ZrSQoIco2TGpm87kJUeQtjtDqaEAlej
jcFT2nbNL6rRzBWPUVDJN1Bnzc8Ryc1ficbmBoQyiXnWrVt/h6rahw+4mEX5vh8yuC3jgFiOGUY9
chM1etR7tfeUlmgsC99Eg6PML69ypElJoEHMSG8i/Wdpyt7bxUWDXV+SEnmvOowmQiBc9AX3qOMl
WKTgDGkeAhcd1GVsVJ386dVAZO5akPbjKWoEJEPY15LqobCUeFuC7ofZIQvxtWc/CmAtvBa7eFB6
2ouYrwEJCdp4ExVhWCzVwu/RryMyR5OuB+i3UlvHM/fwHiP0hGzoiKwgImjoGaW6RwUvCbWV9Crz
yR57G4xwBKEm3BCuWhQKzaR4M10t7BaN8LocbJSNp977yN+PhxQ8001GACFepeE1zWPrUU5bppqT
Vds+taALmr5ufYUrCAvKM6vqsWFVG7EqJw/me6OAebHRW4oUC1PRonTTC2Rf0POmjRCbGZBypyKB
PbpWU3Ixu5jpWMsepHOxgsSjoEqUD+6av0Avt1Yu89/xEHa/wcdnrwbShM2udflAQEQAsO38UsXs
VQUARTHeFvWPojV08aQaIVaeOi5mGMoZhRHcDVKFXEipENXDVdnDfNgqGmiWA3o91Z8c8hYm4kmu
/Eb3zW/vm8YV5brEdDG4EaZol8EwSqiWMwWA9O7JZs8fUrsoZIFqGFQpZBTQvusyZx+UGglVPMY2
sl+iqK0/qPKEzxS7FOXONziNaPNWtJ/AYcFTjaMYu46QnbQWpZn+nuiz1IE7D8aGcJEd2UZh1T3Y
A0LAN37+ZZTlOHT6CFsRbdJ0d1YA8S27xh42qE6TSkLBe9W46z7B41yx1FYBFRy0K5z2UNq9HoBc
rhoBq+7aFOVpMl40hdxKVVg4WZwMsOw87XAl061sHDR0RiwLuHElZiOAwYburYsbCDAQqfz+xq+4
DKAJnXUxBdHEtEi4nX+7kkJsghBbfhox7PooGRcj2QCGThPkylLvR3V/fdqXy23Sbp5aYjR4yfhn
8aVpdCarORhH0AA+YhsiKlaq6cBeFkN9xIwY0Ss/b7p/nifD2hR3KLXZkz7i+TzHCiQwkqjGcaIX
g8JEEpgnxXmKkzF9sqz89O+zJBeiJOwIHOPmVTX4+0Nm6LVxVByr/g63fXJ6BWWEvxUl30lKbFeW
avKv1RR6+Jagu2PTsREQ4s4nmRcIk0ZtkJwwcUCU2XdLhCHztH3GuhXyrTKgXy3pri2EWzv5jXN0
uZ8dTdMNNjIUIecCfhKmakblrHWOTVcArbRMuirYOYUgvATiDk1sApEeKS4uC230vqHzDvL4+qp/
8hMMClEUWChmkobOcjMgA1WP4Ut2kn2MZWkXIyTVYVkFOB5TVlrkKLv6Ks6m8JgxyEli0T5d/wWX
x4mrkLYeyCwVdbR59kQlV0W1za5PpDnGpA3TTT5mmnkHcz871nqVvf7jgK5Kldrmo5s8YNyp55+8
VGvYCdhKnTS4c49lpw6rLjTFHZ2d8s6InPZGwn1Zq6VwCB5CUNSZSqbzgqWdW9D1YoF9Zo6PCh2k
v86/LsCRRaMoPr6ysJJfu9GxX0yrQccW/HD+DIvZFDfSxcsiyPRTmDeXCOdaNaer5j/FQ1sU0iij
1juZWdNtDAyTniDZF8uQnVjTVs3CDTpHyqrzVe890dFVDbXK+A5OXTsW6Dy6N7bfJz9IUMKdgGV8
C7rNs4wS33t0/rjfXpAHFngSlcF7A6cAHWgxZMESV7VwVYJkojymj8Od70NEXsXYCX8TeqF+yBZ5
quvb4+JEuILSmGZR2+dbUfA8XyLgs25ZaQESWSUMuQUKBs4PkMfddzMYxQOXxdsgEF3KG1XdxyEG
zTeWZH4eNO56nfjEmYYXXEzn47sInIukAXarlGER3MUesp1f7AKP6x2sbVTz7UIE1o1DOH9iGJRT
gQa8ISz6KvrsM2R+FqZR4jhfYoT5f0lJ1ryt+a/6Vld5A9ZWjyzNBkvHsrpx7c/L2dx/OoUh4He6
ToV+fgEBMQWyBuX4AIzF/cCFCk/TfNRgmehu567FGCnvEJQVXMgt8K376x/7AmcyATXBNqhASgEA
Au44X20Qe1DKhPAPeVb2P3pdsdY446bF0oDj8p74ttziNKIcMI+F8grTD4Hkdlw4BOC3alcX9wS/
heI6XQ0kUkGXmbOLSSk9swbrkBy0NBzuHKS1ILPr0Q45q/EeQR9QwI3r+nj38jRvPWeMv7bV6Bm7
G2syjfPfKg/DU6R1LZClLAu1+/M1gdFgNB3F4gPOo9m+Gob0yax6mzwQiNLPKna0H7bZ1ydg/cpv
CpT+Gob6jUv6cltY1LVUDiJVLfpLs7VwY0RSo6QVh6alxbm0MhiyK7IE9bVCoHxYBSbONYjOYjy4
gOXS3AIMXx4IHkPbpHAJ5odgSj9fgyYZJTqzan+QhpEeYq1PN6M9mUJ6sI8To1P2LNGtuHpa2POF
B0Fp8yJpQBkp6c1OIcqDRltgHX2o5Yh0i+VlGPV1iVD2VHaiG/fcxT3DMKwtwQ8AF47A7J4LQQ1U
GGhpB0zZ4IxZlHAXQVp7f0Ks7Da+YTr/GO1M8zKBdIAYM2g/6LMB67SvoZ0B6TLH0UWPY8werQBk
/BOwi3bPPo6/0skWa2q4SOA5YxI46+s7+7Mpc6sT6NiqIcT85TdzlEgrnCsPsMx8bLa8qh2efCS9
N14Wato+oYWX3GiPX2xkZi1QHaXCz5xJ+c43Ugi+JK3jQT0IvwGNL2BY7CitNMj2O61tPFBFgtaf
eh4ysrkX/Lo+42lNz3aUoU5vCVc6xRYC69kxsmTJmUGm6cCbhndPaQTVt8K01Q3yL6nc8XpF2yyg
StUHqY2Bk9feuGAvtvT0A2jcQcTiFIO1Pp8+zYZCHRQdjjj9H7kyMSg097ColEXlerg1XJ/u31Ro
Nl9yMi4unWnTmJ7Ntw4ynRqS6x6yyAWgVZYtdMEVovndA1AEiUlsHcOvTr0AeTbMJ4Bl5kiWKB+A
SQyDinXbGrsG7fE1qlRhvGkgqEL5aM0A8NKyROMmvYf2rhZI2eUi2NArg12VR4IsqbCRtCp0HFUQ
UBuHejFaIFqhu4QpaFyox5TEw6JoLZhjDia3vZiCfuma8jls+0jeivWMy29Pt42kkbuEXp8523l1
G+L0MXrWIRl6Sk5tfogMszcXOG+YKwysCecDxO3vG8xz1yiwdVsTc/Yf6KcPb66PSwvYUfXWj7p4
W9DCn5Ab0240dBo15/shMPVWBEY8HrSMYvcWHljlPkDew/QbvnSm4AOUFFQZW61014XUU2Xrc4uF
x0grMuXGdrm45PkxDkpSMKNV3dXn6Eqwb0E14vZw0PUswGQvD7xVOPRDu7S1QqydqToWxZ6xur5L
PxvWhb9DEYGYx5nHHEnh242p59oBnVdV7BEfsMCq5wFV67IsWuWhBha1qUspbzSqPjmMvGfcAtOL
RsY5/fl/ov++EnoArk89AEaL/1iVg0NBpSALGCG6V96Y5V+yxuwsgl5kQPJbIvv5a0bdKHPx8VAP
HpyRdx+MEBpI5GXIrpdJsAIpMEb3wPcxKkEsBzdHv6NhoWVRtdfAGD9Avx/aL2GrWm8tnEXI7coI
N7b3K3VVWTIa1l1BN+LUANAOljKoQnuVO3a5C0eBn20eF5m7MjucmnZD1U7Yd22Q6EcEhgtj7Pon
/eSWJ32ZGmMwAmhuzc6ahqVMU7W9cSgi119PuklLyyhx0gINXuwoMWPMMdLh/aNkgbm7Pvbf/ul8
oWmpT4tMDG/NcygT3Fxc155+0FyQJ1RN3dgrl7UzttV+AChtnJDu6LY40hvqI8XD7NGlgoUNFunq
vR+MzoAsm+wmhVBFpI/wErvnOM4c/caO+OT5pX41VRvo0dI0mr0Fmi9GbNQJAKrBVr9CbsfaK677
Zpki/ZutKqcKT9eX5vKzAJ2l3W+oAMVAdMxGTBE/0NKk0g+6pY7+c4PU/WugK8mw6u1WkyRXqvYO
1j7w94Zdm1+vj375+FJWoXjGv3l6oYycH7dBtgY4P96+ZqIK1eiW/LQ90SKOCzpLKXEvp7bj4rNF
fbxWsKa8PvzlcmtoQ1Bh5ugRb7nTNfSf084sTS7X0Tj4RSjXLcKXeKWkOuojcajRazDleCO+urxf
CFw1OvDuX4jHvD0MgLJByhHcjBf6UBxi26QJiImDvcTGVf9yfXqXtyiDQfshQ2GR8bw9n94woL1d
F5k4yCHAG6m3pfKHXgpUAMtQ+8dBjYOXVMp/D2ggkTga/7NJF535HFnSSEnZa/itKPGHojhU10G2
2HcYMeAq/e9znCAzQBk0hE/d2Q7SadUgFs1gBQIwqHP3inKwWk99BoHqF8uAVAg7eUxurg97mYmy
Z6cS9/QmWtZFgV8PQiBQuWceEBnBaX4wIblBX0ExR4S4hmdZWv+qacJSoVXCdTYKf01ypL//Pz/D
nlJRwyBg12afGKkrpIsU2zy0hqIBFDLijQUlAjAOkmv3eDjA846G4ucQhM5TXeceVZnw1mt9WSKg
o8Tlys3OMbWoHZ5vNEuUEvkRS+Mj1A1mlgPd8C0tJt9dc98CN22rwPoyxr2VERRiUAW1GPkULpQg
mbRyyuFwfV0+OdggqTTYOgBvAePNfhAKBVmCYLqJNn0c3qlVGGxgqOiTDHP8INHGvnFvXx5r8FIq
UTNIW95zZwo0/3ORBBHhbiwa78tY8jAv6iotvqkJ+jEZIqjVjTvk8tKcEL1MDJ6WI1C3OR/M9eIA
lnIRH7Qe+elnWSEsvCVzbFeo1QW4naJ2bq+yoCzfLWtM3ly1BQXyz+eOBJG+B5c3SMuLiq00BqHk
YsgPeVOnH/yeBqM7xFeWcZ4649bzfP0+RkDsRjx68WG5p9ntE86UXJES7fncNR6l1u9ogcQ9ut0b
FyIlhUdAtHJy65lcJv9xI5l0Woi4aC6RkgMmPR8vh/E2jKHuYUyBp9ReGk32YhZFnQAh8NH1js1+
vMETvZwiQ7KgjsmVRnNpNmQGRw7cguMeaiGLZp+7Itziy+OixCayvsMbEBX/G8t6UWTm+IqpxCi4
RCnsziPRwErw5c1T/5ig6IYy0qhm1dtknDK+9HVvRljOaG59p5du8mhTCRjWg+vDNYPQkvb7UpYY
47VovCs3DtbFXqfPD2FSRXUYj6rL5DgYREHy5R5SWzavcdWlbwAhHHrxdVibzy2+4z/KLmiSA2aL
2RrWfXgjH/vkc1DvRVpSpdpGaWQWILVaWqJ8PfjHNlK6O90P9XdMC3IIXpjpIo+W+OaNPXcRkjFn
Wk0TaB0qMhDb8z2HDwZW5SzHAeLRqNznRpLuk8JxOM09whUI2xfmCi8sFCPJLqCPXN/yF3eZSUmd
9gdkMpI/Gk/nw2M+KuMeFMoxKCWeeR2yWtsaKbFgK1rEz64PdjlXi2uTeVLKp7g+z8BbQ4ZIVpXx
MVIUuS8o+72MojS+k9G+ueCpNkBQsYimQU8H+/rQl0/49E1B2QK1pVt9kf0bOVh15LcZm4bxV/Dx
5lbDCGwvO6V6twKRg/MKw6X0lAqpsSz804PouHHYPzl4E3CelgIF1Alsap6vNt4WCtbbrX0w6h4u
z6IwpDyFva+IZwfHuHEBu4joJaTeDN8exLq3M5UM5SOt7CI04vRAf6gmMe4b2/5vP+MsZYLFCVVd
gGWHSXAR4GQy17PWiV2iOJ72tdQUUa5AqtntIqnUIYQ856B/VQS+ikaMVaOaCNW8Rias8v2dA6kZ
HAx+vBHeOw5SddiKpN/UwXGMOzgEigk8ZgA+HoGJ3TS22/8BXth+kdCvxiP65gUulZZaFuugkNHH
jS8/lVDmc6Oh6mrcr7iIWbNFj6J41GzZcsJom1Tr0DfsJaac/l5yzVBPDn14cppJi4Nu7H0y6MN2
tKv4wUZw+cZpu4jRWWZ+CBoFlklrw5qlIA3Pjm1RVURZ1hDpDr6o/xUXv8pe12rnT8pWDlqXPi7Y
p+uL8MnAPGo0lIHlkovMCbsIcDa5xxV0cEWlQWjWE/8tBMfXbuHT9EsKUO1L4AfKeOPYXV4vRGTQ
4AW9HIOJz8pbf7WC4M36RymFlkIe08olKOtSWwjk9G6Uli8j04meCsgZLDdJnjrP8JyiklkL8ebY
4Nv3O/DsOt6ijGzI5w7hOrEe6KNPjGlLkQ+pxD7vBOoIRWRDixHCq9VSuXGuPrt1SFem52zCRFNn
Oj/wCvKpZtlawTFEX/O14DV/anKVFo1mTDKHMiwXaRL3+zRF0x+Ub9svcCqS2+tf/y8EZ3YE/raP
aDkAUiL1P/8ZGCcAbMBP79ApTVbszVDBmBX+og6DHsjLuE7DvAV2hlIgSMPWFm++qEEGFpigN7s+
VzLv1cMdDrMpMxl+950BPdZxS/tZR2Piy6gFAT4trdqWS2/os9MA+VAsHVzE5RPwFYT+GjP1H0c/
SH7bDYEH/OLMeKhcQNAbPzai8OSoYRMsFavG5Q7u/sDgTgz/Ap6AZ91pKKuvReOH1QZbDNSDvDJy
tK3IpYJ5owO9SHjQ0yhsqZ67okOchz8jLSh3FaAGFH/RToyWNTo3SH+jC+Rs2LFoX7rOEGv3jdvh
vUh8m30ph6gdHiTM7Q6ReCUo7xCTUY0fhkjQZULsTx/WPRIWsEwDB3cfJyzHZ9QYje+Fm2nuAlWy
8PX6x/ub1c0/HkQRXg6wTkDbjfOPh+V5IhD49w7SzIZfQ9aV4zZwFAvfVrDFCJhDccS4aZDI3Ka1
kzYfOk/ZX4kjJLrjWlb4+7alfDJBMiOG6OTNTwCbZbjE970ublxxf2UtZj+XAoRDv3ZKGPjJ5z83
zPoW+TVXOQRjlrYrv8God5n73oD7B7Xu4L7V26R89mWtOluF5lgFh70jk6lTbL0WBRBikqqqM5Aj
V/pGNdds7WbXJHUEHh1Vx4/RU9kHRqIWP7Quik82lmQoGYWjijmdBKKzzkc9fRZFZwHdjC3BwHUa
4SLY4pTALm9jBIRdepj7pGS9FkXQDuVaIoV06/zrTHa+GOBcyBHRDJje/vPFUCnIIAXgeocwpSj3
g4cOXu4iBw/qLyo5FOZbhlg6jnndkKlPdiXdOzzwlPwOCLzaIeHeyuIup+pzK4e9DHQnFr8J8QmN
EriKs4vZkraJKpORHeMAZ5JnzHPG98is2vCpgri2o0dT33iHL0ekGkvZjcAe5SlrXrsJegN7odhN
j6Ff6yqMd52AJrXbauHXwwHnovjG2/PZgLTMue7AUVCLnv78P2k6bg+arXt1cUSm39nxAsJeHpok
/FV42L5t1dor6t31s3r5zNowkgTFTdp8l5XnxFdSd9Sa4gjppsZKObXf68QY8VjBtXlpINBXLip4
/DeGvcybiG/IWfkX0NmLsCLNMaIWoZ0dOxfnxSdc6Np8Gbl9+QsOP0h83XRGDIE7yP2LUSitFS0E
NILm3xecE0/2BqEOIJk721OtjY1DRQRzBDMDjxsx0zX3YfBumR7iDGVe3AinP/nABqVc+mb0qxx6
2OcfWPZ+pwB7qI45jPptmnvfXUwCH0Bj11tkfYLj9Y/7yWPO1OjgsG2A5V3oS2V06LthMMqjB3kP
O6cBgxLsELD7JEg2hk1FvBGsiXE0/R6oN+q4os0xY9V6RD9vpMqfzd2l6oWDB8I9SJCdzx1Lghha
ZVsdfc/rtr4+Fg9GrBkjIIn8Gcl5OnXXZ/+XD3h+ldlsa2JITjEwlHnRoI4i06U+nx2t0ERLygvw
G6ZA1ru7scBKHlXPSZxxqH2GVqHdh+BE/fxZBVOXIUxudBKPydKBVKJmigEBSsOC2gXeiW6PGZNi
l4ZZrGo/wzZKbUaMyhquESQencaAGJPH7SZAPRafXAeCxkqJMHf74va4Ol+f6CdnmP1Lhc81AX8B
UzxfWdeMFKO3ZHIsqyZ5UbFd2ySpkjKg0d0VxRjveff218f8JDGkHUL+NYWKlsMdcj5oqmPcWXmj
fTTBwB75nNUKRVnje9lV+tZS6uibHuB6FbgNK+37VnFXQq3VEUpE3ROZH23457NFl0iHy86bNQFN
Z/trcGVoYxhkH/1QizPce5DxS9Gp6NfIduoPRQzq68bCX27pqZysgv+3Ad/CqzhfgyDE9C9qY/uY
tHiRwkYC7MwiDK9hpMYaqqVVfyO0usxOGNFASGgq+E1g8vMRO/jFTiIZMfbG8R1XLnOZjGOIoXeZ
tevrn5iGPn/b2QGC+Emzf3r/uLaY5/lonohLgrzA5Za2x+ZHYMq6xUckSpLogzIMTr8bfwxQCC1z
GepI23QxBA7UnHzzlZOduG9gr5RaXXCisDwFo6tAOcTLI9mJ3Eqw1q1oKtMgjlpnlced4//AWwCR
LIHqp1hGCOBVuz7I/LteRbPnQXUk8Rbcox6+T9qZL740fPNp4izEi2Iyn2chtKjB7JE4TyMm0YuB
OB+UjpasEH5UhjuorPqj7qe1aJbAG1SoaqZodDLKwdVfFXI0HoIi6IGz4oGLYpCJWJVIDW8DhRzh
RKFWuC0reEd8s1ujfZoC+nhXWZHYQLoK5KpEUyFbdZzHhDa57yIFo6gghZcdAj/qa1MaUl3EhJze
suiq8eAopWuvE+G2H4GJEtTKETnOjbJTT1ovtAH7k8xsvX0U5YX3YAW48BHEa+KQOl6dAZ1LtG8i
i+thUeaa9yXK+85cpaNRVyscr/XfxKPC+JpxDPN75LYRNmvjsfxAwbP6UTWUz7aNqtX3nGdFWUS6
j49GHOND/lLlNFyNrknekFAqD6HplwNyqLF3RBRYwLEr4niZtpTpVniu1/fgj/NoGZa9fbRgu33F
AqR9ie3Y+9nGrpYsqL5nmObovv9WuKn7m9Kk5q0hfJT+Kctpcy7TmDwA/wm4mkvo7TJ5yrCV6Z4i
nIQ+bGmTRQ1aRPm3NBAtXygJRN1F0OhIVgzUC4tV6NaqhJWV1R+4u1TOfaAFEW6d+KyE2CuFLo50
GRr6j87oSfdgQ5iHwq+m1r2jD90r5U6sPWrTxdsU9qy7rNCrRWK1ClB4HcKhPFhjhosAADlfLqLI
KgqSs+kCwD6ztheq0rjfkV7IfzSF3sVPTCpYIY7vNOux84I7D3qZvjA7telOg4OH5Qr316FfV15c
/i48wKOEe2o34mVpN8lrQ/dQh1uIzerSbGvNfkHU0vvosEdRTg2FbRzb1RjrS7tovGAbpEi8UZAZ
2goN2XwY8YdPVVPimiDwEirotv2oJO0Q7IcQ+l5HKCpNx8tHOy8MJdYLDe12dGj6QCMXcwsoI7g6
Y2MRqSXUHEtvtbc2gyD4rhWlqT/7UDyak8Hyv1HBydsPM8B/Eottt9bzfeAn3YPaalX+HVu8vDnQ
ih1BdXQVGkNIctb2z6b2o+5PHYSm9VQDGB03qZlmw6JA5/8uV0O3XyCKWuC3pwLtFXHtPheYNoh7
DJDV/r5J2smGokKlconwMlnTyoNg+wQ2UKR3/B+TtYST2ltLoIiUJxNipYkhQayww/tPC7+mIg7Q
2FELuU/GEiOgUcoBjyTANwgb+zgM4D1llvYR0Jmf833j2llhEIQ1hKzK7rnCZFDbk/4oW6uNhIud
aoHNqET8CeJvM4TtJnMlYkJ6mQyg9X2n9vfW6A7jS2sWuB4xXy9/jaKoJ5tMKoBkWqlbX0wpfW1t
pjL9LRX41jeeyouAgVcbGMcEaqDtThP8/F43KJcUCDcOR9XXxcEDqYv5MPsPFWokm+/M0dTCrZd4
8S1Aw8XzRaPKAY1LL2eSm7GnP/9PgqOaru+0JHhHK8mUX6j/v0hKFuFKRzOjvhH+XTzOAjYQaSLd
vyl/mwsMqSaCBSIxnGOWYYeeF2OKG3xilAtvEOKoy2q4EeBeRts0JGhTTTMzwMbNWV4jlaXEKnX4
11Ai1iBp1aewz7NfTWBpT1pV93eqVRtbbRQtFmAIoGMP1Jpv11/teWZFkxvICrVLbvWpaTYty3+W
GNf6DossOz3pg5HrC6OgC6Y1efiB2ny0qdSIVGpE6KWHWdwBd6ywFLhRQ7hcedWFfE/t2qIwb881
edNci5CrVZOTVjSlt1Ejvf+t4PCCeRQWCvUdol36jXzyspA6AfEISJkxCS35zvm0EW1papNb4lgb
Yb5IBNzoCCO2x7IuiQ2Q2ymeOkQ4ndVQJ/VHkXuT9Z+JwDz2DxhlXv8GlwtABg9Hh1yHYNSd6x1G
WD+lvp71R4xOBdIDmlz2ipQmOv/SPrhS8W/APT45V/QAye/ACoEqmCujZKFqj0ljDEdRJOOiKwOx
S424+zrI3LtF+JlfHtMGo8FPOWSCXSL1fL7SVuQomCP6+akRle6vXEO6gC1L1KtcO5IPQVNVaHzn
6e/ra+rw1/43FmVYLDLpOgI+pTY9F8sOugKxyEovTg4EUe/ZyzL2Ewex/jYagb8t/Db3V2lGvvVo
wLr/dn30+QJPo0/MTQ428Dd6vvNJC2ylwCqeKAJBqUqz3D7Eid7urbqF0319sPn2QeCGEhcCL0Tk
8KmMWZBvjzHqA3Fsn/ROTo4HphsswC0iyUUfTf8wfSy+bwx50U6jlU9ajroOWE9YZfMaKNzsLg+w
hXvBIhyGxCJVB2EgGJDZEWFZmfo70JGd9jVXe2J14vnRXQGYMT5yX6f1WTk+3jV9HdsjNlyqivNl
HznRxmORHoThWTywBsZtCNk6/SMZdot//WQGspRo2/knHiR1WLQe3IlF0vS9dbq+pJeblunB1SZ1
oo/L8p5/vybywo5sRr5Iv0+PE1rxoSJDeIllPyyVvrbusecI/lwf9ALWyYD0kFA6Bv/FXXgBXmx8
pxidLH9BqLMqlmnlYWnZ2KF/74vGFvsA2csVak6pv0mHSth3DjJOu6JWKmMLQaUtFprVDMWWhLbf
YTud9Dsdm5/+eP13Ts/9+dGaoMRcVcS30Jbm5fpQAIlB21M/YRdbQCygWiK3Bm6LN67Fy0PEOC7L
ShZOsXGOHNdkjrIljf1TW9bRsMlG+5cAc4albqvS5vj3SXEdMp9JvYgX8fyLwzfEewyNoZOSKYg8
xH4W7G3kJYYbL89nk/rvOLMcuXG0KOlUuKhkAyUunC5IBGya68Gb7NCBkl2f1mfDQQVBNI484rLt
jcqBXfTOaJxC+t8EbUV4L0SY/FSxgb5VHb3cF5S+oTFONy9DzsEPYZRJOwh1cg0v7t4xFsfVpKWu
+fqvU6KuP9HFp/M5cbXOv1RZqnoV0UV+8fsSQy2tkSMPJ922yfNG/7g+2MUzQjWQZwtQh8ZWc+ec
KQsVaM1BsOjFyOMGg8g0cz9I/SDwOI05PIATC19EGBV/RtMxuxsH4OIWmgYHgmiSNSG4OUeeAhcw
xpiKxAt5ExI7rl6nxipD6wi/Zj/xtrKIs73mWeONYt1nk0ZskRgYOBwRwuz2Cx2semu7il4CWXk0
c6DIr7Gy919GFAdf8nhK7LtGtbB9EaX1z88ZEAYKKWDGTIAk/ITz72sjCoNqU5m8YCVK57qLsyWu
V8oPsy6LfRPUt6pyF0dkGo/gmk0LvFfMsxvQnV6QAix8gYngKHcB/qPFpsfxAfxMnA3ujafz4pRg
qjGBr5AwhWyIAvv59HSrsnWCLySzKl+m1E5S85c7Frc0Ky7IGLTjJ7zdxKWE7mfMg0o8rZDlLdPh
xQkpkHxHQ9OwV2OJb+wqqtrm0Uqope30xnK9tUHriiprZ5Vluc2EO9wldiiwjLK6etyhMS+tlRTF
4KyRqKu7gLx3qMa70iqT6sVxMHfJVbXSUONQGtyS2hFRskpXyOuxPianl1s9TkKKNEVmoRBbRT+C
sPZvkXsuPiS2KLwYNjH9BJOYd0sqYjlbekHzMlqKDR6jt980hJq2pdVUNzLiy6EEsSwbZorxLlEP
WP75nSAAeoGIIl+CIHZ1nK3rI1I4otlcv4IuY62/fC51Auf8j7Pz2m1badfwFRFgL6fqdpxqS3Jy
QqSsxU4Oe7n6/Yx/bCCiBBFeQHKyCkYznPKVt4Dvolh9uWNA3EYkj3r10k5IH+/9oU4PKAZ7uIr5
UVP9i3ET1qQgXCZrHxqteAbzP1E5nwbKHZpfZwXA3WkK841aO8rXUc1KrJXKegA20AUmKj1mMP2O
A2zB1ugu6f9axGsHugej2CmN1LiKlbAuP5fQGbMFRMvVVSPZoR5BK1kogfJV7kdHNsGgvX3RnLrD
QQduMfQv0X4Z9Ko4jzq24CYiknsE37WF2/UqbJZfT6OuAUxPsuBnB1HzMuyQUS96ESHVvLWG+Hu5
QpnNbNdVpJb1PguxZ1oY9OpKl6eR9iHUIQ4oUKnLb9mWLo8khlMvWqm1wx430BxUCr70xoZwrf+U
w8XeYWL27qeEcWkgIp9MNAAdZ/ZoVpWF65VRdS86qtp40qNm94iu7IMLQ+d7R4aMiqCtL9VUro6J
jA7RKqZhqzpEcLNgpwvR8W8sX3nJW6qauGkB5Fh5nZJmO793UrG9f1Kusnq6lg7wESlWCE2EE3O5
uqCNwLXlY3gcQat/iEqa0VrYx0/U+j5GVbG3zUj7jAF8/YlSnXVomfKnsurrhY98VdlBz4EJ8zOk
/iVP2Ox34BaSsd2T+FgH9bQ100jHoSespbMm6lz4z05h/TSKUvgrXG0HSvaARKAV2LW3sCRX+41f
AtgRfBoVJsLA2WPaRL2gYTDER4P3OoF356f7PprCvSam6tXrRmNL+L50PV51+8hEua6kmYcsbaE/
e/khalToumhw0iP23+JziWRlvBJqZjxUPb6gK18xlQiRvg53R7PBAaByhfPRBTgVrltRllu+Ie3V
hd1xdeBNKStAwQ0dbeot8/ch9j2tVwMhjgIX8QYfehc7gNpo8S2tTbdehWXrNEhGpk6wEflYlYcB
l4NkmyIQ9uIOZfynNBX3d6Y09HuNkFR8radhu6/7tF8o0LwB/y9yLP5v+Y6xi7iZ7Dcfq7/KciUm
5fVUhuMzmM8yx6uGWA1cTwSGDQxN3a+6KOBar/1UA3vUuxYCeJ6V/mt2SvbKt6nHD6MoihMGNPp7
O6c05TlfQDEQ0aAibMoI5+K3cdaN1hvQy3cwwkEj5pteY8IibU+zB6RSEG+8/+muvxwjyjamS9pJ
s3b2AuamV3e50g7PaeRnHvb2of+EXw9OpBn2cNFKDAaGEP9lTFgLxISmpJhfzrJNukzvnGF4jshP
vzm2izNtI/qzNqJHw6E3/70/3tVLyKpSc+B7E8AQvsi79K9VlQCQhu84PJuT9RjUeV2sIzsdj7pw
lJKyGRJ57OD6S1nZ4r2PMEODkKdUxj0j2buXQyP1ErngIsdnKp71oXUVa4Pvs/W7EGq9S1rLfFC7
wD1mudkc709aTmq+zUk0QOiDDZBFrNnImea7bs3IWjYlX81elBWdeE3bKIFuvDdmA2II4AEQEbmN
zb14OVYgSg932HF6TlqtftUGt/ngO0rTbvD+NpdqFzd2LIPBV7DBlHA2Z+88AXmXoMA1PgNioWre
uHWlgYFtW7Gq1Tb8WCWlt0QLvjkmBElJ4HP4OzslfdOhctU1TDCwfg+Vi3W2S3NS2RVJZep4ZSJY
u5DM3Ph+0quI3UNIQaVztqZaZGP+GVdMk0D0WejF57xOjFM6jr/ub5Trd4xT8ddAs9PoVlBaPHca
n7me8fA1IBJ71aivqzZzjj5IgENpxdbv+4NeLShMAcrkpOCArSWw73LHWCV2D2gfDy8WppvVygt7
vJ39BI3IXVSItF/bPrXKw/1B38paf58JOl6SsC9B5dx6IJIuRyXLnfDBdsQxHoBRYthJBRBIbkr0
EIkYQ8ySIukDMkH6oQy1Wtm5U6mpD7kOF3cfhEZdPk7a2bFFdYbq7XwxcetA40tMTyVSiWWDhqSD
yCrCu04IE3uwR3U/lgZicJNiUfsiUkSctgVDED4Hpj8cGj/ACdEOa5R3AhEH4ZqenfHFQLalP4B7
rU5dlMKE5dHpX2MvNPw/fTgE00/MccSfArHcp0HvDG8NMjSs96XQ3WRh0a4iP9kmhPlNjYRwHjHB
2acyRef4Y2mLY2UpSboLESzGVLsZB3+vke1mKyEspd3ExtT9Ghobd/PU6h28ry29OVToEL4Xm0l2
r6oEPlQSoeIgp3j5FVUhwtpx/eao5QA58NktgGT7Oe4zfjZNySarq37hMF5FXXJMUgqAoBTHAFLP
dk6AkVPZF0V37HOt7ZH5HTNojJ2Z4mOMcLe5dbSk++PFAr3yElvvjwG81WE3ic4EA69NRbXGmQD7
4IWndH5LyN+Fg6IUOuKqB1x3uRaD6Bvb8HtxdJou+xhMrX8gvcZEmwcNH/j752d+aBmMYuebpBuB
njtnIFV0T8G9KvUR1wHjl++37m8zMPpgUyMVijK0gz72wu6bX04MScOY9QY9iI7cG2D8r6e7NhoA
b07ZHuGJT+vKy8sTKa+6q+Fy/q64EYsPqd0V/ULfVG6hi4uChinVB94XQkR5AC6XNauRgi06U3kx
Yi+r93pjO5+N1q2/a06M6kvGpc91lTvFB3Q3iqWP+mbIdzk8G1u2K6mKss7zOl3lRzQLx855UVMp
XGwNbjp8n+IAf0Grsp3mWBsAY9yst9hyhX+knKJYhxFbY3Wtm03yM0Pi1tv3OLu4+xH5y2d3jBFq
SPRaq7eT2QGfbsbezDd00HWUOocKT/mpbt3qYGJ6rPTkDl7dD3u4GXiWb0E7t7gPJ1rfbgbhuO7O
aVXv6I6RGu8nP68oSgVavFXMLkz2ScFOkOZiZbvtAxwa98gnK83HYQi9/rNGC+Yf0jhX/NPH42g+
j/SqxFerHk3G7SqEhfHpphRafbR9GIF/3rmJ2b/Um+HiyyIBAcTlp43U1indKfBeEM3B89sxleAF
mFj2QeiRsLd0h1CKvz/k1SYGsQ4Fke1E2kpWMXvKS30qcJMsi+OQR6W9apCR+tyMedpus8DG4Vnz
jUH9pgW4gu3+w8icVXpfslmrz64H1KgnTfG7/Mir13NShLpSG7397OSaSkFkpMaf4q26MN83OO/f
+xfyK3G9RXMJ+INsWlyusQM2x3B5/Y4DAaG9q2rNOoNtd7zHknaMsyOxlhbr2JjvhlhRP9CbU4p1
65l1+AiOwo5wMcemZqUiu/QzU7piKbiafxHEaWWLnhNONs2vnZ1vvMlVoFyFcmwTuzKxgdTFTxoB
VbH1RxPpQmv0n8vRc5dIyvPr+m1cCqmEdBhuEdpdLkxYddTrhjw4KZYvjmDpjE1Wde7XqAuL7f1P
f1Up+d9YtBF5tJBXnlMYxl5zRakpyrEaRP2hqRvxE7WLbKtEOoolWomlaYbghrXGyE6NkSbU7IfG
cuolIb75XSp/BwUq8hApw0ed9XLOiTkqDnwC/4gbrGscJuCEr2kNBbuA0FKtzDowo3UetJP+lEU8
lQubcf5oUYekI0D5ilY65N25Ut6EzZxw/Co+Db6KzcTUq+26w1z2jJQKVquervgLK389YTmi1LVm
a7H6swkHUgdE8cLk5Jd9+2gmltjg8dd/ylJXaVeVweusBriaU8C36/39ry437sXJk/RFCAZQ4GlQ
oCd+udhRhuFdAyz5VAapCk2lV5+KtPV3rtlIDeiq77ZNbFifAQlWW9AP+UJ97nqDM2+J8SITxG52
Ho8kmCG7DTr9pwDd8A+KVjh7K0dhPWlNZemZvLXO7G2ZHBEF6u6sFIiRZRL5WpSehgmjBixAsu+1
Y/YIp1fJHi7n9J3KLSSuJk2WctDr+0NWe9FAUg2aiNb8E6OGjinH4CUnd7LTXVZ58bMatlLfPrMe
p9orz76ieQuX+Y2dTBsN9Tk4uJBJ5iXfYcjSVqmt9GQmmiZW3mBW2SrSTHrdURRLorc5aEvq+jdm
KhN7JAdRlSXKnN1YimbI173ITpkX2Y9NOzUv7CxkbByaC6Q8hv3aTMoSbOvGNpLdCxaWag2Q8Nn9
HDeeP7XGlJ9cPXt0Ihd92J7qylbvYfstHNcbR0YimajOSAm96y1LS4s81cpOhe93PzJ/8AAMIk8B
oUA8hG6pfxDUpb4DINE+pgK0zLtPLMPTc0e6l5R4Dvdh8QOlbGy+aosP6ocBIky+couKKm7WFs63
cuzaVaj5qrUJSVg3JS0pe+GOvPWRKWvAEYXkLY0vL2+NJhqoVvtJfvJrPTzxX9SbxKm8VYOVRoSh
xBisBgSE3lkb42amRwu7zoH0Qv1x9pHxS/GqXkT5CQuR4GBjvWtvQY3V+0LUdoBpalOu1dzrw3VJ
gnV/1W+dJVKnN0yKg5robFuTscbQtrP8hD+roq77Ih+CDQ7e//j4oKZwQMdy6Wq8SqSlNAz3IkeX
IgRZ5Gy+IeTZ0ImM+CwUHYOhoq/ieB/1TbhtLGyZVkWU9l8Q5VY+DR2Rwp4A2np0KteO12yfOF3I
ca4DBPl7gEKRNqrU7uedBB1f065qwug8+oGRPYii7/x9xFHhbjFhxIIQq6Nh6yUicrbq0OCUUAE0
b/GEULwlOdmrU8gtav0vUMG0gIL05RYc1ch3O90IiBPj5veYFc4TQEPf37fxMA57CL+0DfNKVNa6
tfU4fsjREl/YFDd/A9VgoMM84BiiXv4GY4Q8hBt2dK5qa9r0xI8HBZPGn0nS/ezVyTlGRoY/eO6H
0zook3DhJrg6hSwBHS2ebc4Eogez96zoRV9YaRycczVwtpyXMl7RR602XdN437VWKZ90ivLvLW0A
zqaXJGMGiEXAYWaljQJU7lTHlXIKqhCPLsha6hqx9GSf6l50zMzB2eZuiVx8qDZPZlXEh2ZMANQG
av+5Z2Mu1JJvfQQMSWSpnl/Ei3P5EQYSkgo8WnA2hk7rVmFuaJthLCZ1Z+Qw7Y1sdJ4CP6kOxegW
G87tkvDeVVjBesjehGwTkR/Ok2/NwrwhtqfwnNhR8JI3iXdSvNx8Sh0zPdoKQLZNFJXp72EC1vvO
W4mhwWvbHEtSoCuNm0kfYUdY7ABtqItDk5s1X6KkmFSiYW5BC93fH+/GjiMdpWdFTRQm6DxFMKZI
6zRbic5EWD08lrQhFdNVFE4sdTOhivAlDNgN9we9unohA+iU/aXsGhHF3MEhcUF6Dr0en73WsT+r
ONdtqlKzn0e1hsWhLOkG3Zrjm/Q60QSURFf++78qSCOpgV1TFjzHSuA+GaoyrXWqDlhwhZ23tgM1
2+Ez5i1crlcBDJPkLZdcV3BCV6+6InqI+4ObnHOMi3cwTwHZtpO619DNWCrL3Zoh+AMCUbi8Mqe9
nKHZ1jw2mVBOnQPraKBY/YzcvbXuptg51J2VkNTiCXD/K944JeCiZYtSwvdogl8OOoW2YqBxo5yU
VkFYPfDi5GygU7IJUqvbEK0b3TrPC/2DE9vOwj194yUlFqUKayMSS3F63tDLRa/qsWX7p6AAw7bS
YbJUqwZt0nAtas3/YZMCAPqw0mzlEb82awGuljLsMNLhbNJ+f38trj42FUJ68uS3fAQZoV+uRUjg
OIrGCE82TqwP9oiK0SqqgX5s0gbgwUKwdnV+5GjsKxIQua9t+WX+2tAVcutJjbPJyVUib+t3mbov
/eSxzfO2XIVi9J7vz25pvNmr6Ovl0KAAE57aIIn+mRwf7RNE5vtsPbb2L8yUmiVvzFsjSpErUjr+
UHC+nKGaxSKoajM8RaX4GSjtuOsaJ3lBw0NlgvjKvX+CsrdnWRKtRAxyORxNYQidSRCf1KaOvpmV
lz1mTlDtFNxLXCjktRs/3B/xesOQPqIFwAMnmyvWPEu3UWdudBGfbMjqq9LrNH0VIxazwrFAXVrN
q+tByhrBvYepIc2f5zVAF1ytRs01Prkxd50SK43/iIxYIzZDhbb6xnV840ELsWXZ3Z/l9WdkYC4/
GNnyqjBmL7k26olV21Z0CocGANoovFTZKGaUaNsudupjr2mTWFjZq2tJTpZ2ItwjDgi47MtvqQLd
mFysaU9N0xRHP2rh0Fqj531ylMF98ad0/OMbFa6VZhoiYHV/wtcRNVUuOrYUWk0KfIBQL0eHeg2v
OsF7geDG/5FVbvI1y0Ij2CuZb/3ChBDfOcrr+hfDCcnd67Eetnpelwu/48b2AhtlgbbnZQcvMQsk
sc9us7Z24hONqanbVrGVBFs16UeadIrzcn/SV/GanDPxqowg4RLMt1fFY1p7QklOvAe4AXj5UP+q
Ruq2LnWrXeRRMkCzphE/8jzwaRMkIjnd/wU39hm581vATmkVob7LVcd2c3KTiZoTksmt/lVMItwn
Aa2h9dj1wU6d0lR7b5Aqy5k8QTTGOVdXbTeNpsagGFZymsq2qjdwy6lf264onhEnLA5uVXu/gxEh
yj0UeAjKUe2HCzgmOauLSh8/gfdegq1I3GmGXs46HRIPgXElPZU+dWo4xU76sauU7rdKWdnb0ozo
3bOd9MXCqZa1++txSVJAYJDBzzuhCeYOCdj19JSZcVxv47zTx0OJRNfCV70xP1quZCaSOXK9r+zW
a+0swxzWwwn61Wrc7EGCyGFrdu4LyxF8HlJ7XHhbr/q81KnlPib9U7kxKUFdrmoJzz9AiTA7gVof
gp+Jb+KJ1QU6tnG9YgTPhJKVuVF51ttfamv2qC4mVV6tfa1rH+qhRAZcQW5xKSm6caKx4ZYoGzIT
m9bK5c+yC10LMs/PTpoB/3srBt1Z0RZxuw/IMFXDQoR+YzSIGZKFRhWXAefXmAnUoRV80SJEpPlr
kJaOs6Lm6SR/LF83o4U7+9ZwJP9EMlAZIe7Ozi89sapQKxB1dtPg0KoY5Fhr6l31vwrKZt/vXxY3
ti/rx94FxwMtdM571uo2UUa7LE5ZahloofltPjz6cZ4c749zc1KokZDMQ0ngmF5+MUxfi5iroTiN
IhHfNU9xVpFR0yUvtG7hBr7x5gHvpn4D+QE/8fnmwO+0hXJf5SfbndoO14ey+zChpX1Ip5Tcvba1
l17PEUidjHbBBOPG1cs7I8140Grj7+wSyvUMFxxjzE9qmdnqyrQr9n/iO/t6CqLnFleKha1541bg
tpO7hOiX5vxswGEEHGqkTnFyIMx/8wI73dRkYYdgSpOPoS/KYEs/Cijn/a95a56QFsGakN5zI8mv
/VfMrTVlE41GKU65PpZrJBSirTCSYmOMNWoWyrSUUVyNx/dElgucNU6W0MdnuweL8pqSS6qdTFrD
Hwq9qAG3mHTeVylVUlxwGm2pX3i1YRlFnnVKUBRt3DlbXTFdyuxw5k/BFMS7MB3rz0nYZPj7DDVg
6vvreR0pcdHStAEVCaTcA110uaCp0RTAvDX9FGtj/ezkZf/F7eGW7LIMCNK6T4RVHjpNi3daCkNU
s0vnAbTAe7H7RC1EL5xS8ES0GeZgAIO2Y8YrZJw6MreDN5nD2VLw7uJmzR/c2tojQxtXS5OXk7t4
QuWowEE5LzTljblhcY7j7Rgkpn4a3DY9x2EX7we3dr60Y42oZjAM5S8oRcNqUJvpnIsq3gzQNT+6
qo+o31TazQqljeGf+5/kesvx9BHTAHOS9aB53a1I4C2orWWclDyNfnV1lPobO+o9fUu0E2SHCgPk
dnN/zOs9x5iW5GzA0acrPtvmDck6Ijm2ccKR0fkZI0b5qeyTYYNF1JIH3dW9L192yRsAro8z4zyn
1Lt4kg+oeeoQ5WnWTRDk6abqlSUnuKsLinFkfYsrkeAQDfrLjR24rYpJQWCd1DQVT7T1zR9Bl1er
OtDqP5YVJumqNYylJ+DWx8PDGSwUgAZAWrOFtJVxKBJ+0alp1QRnQwtNI4LOquvorzuvQ+thPfv+
b0ePGVoYzjZSveRyolVT0sYIKvSMImE+KYFjlvu0H6p1WXRoxtwf7Prr0TFhYkQJXE6MdjlY0dA6
z+Din+Br6Qpal+DOtk1Vq/bv+wNdvaVkTYAz+IK0aswrewZg5ABmJss6RYYa+KCgZD6OBZD6LeQu
2+VuqNub3oDlMWDznG7vj369eRide1EqmfHGzbnxVA1FHra2dRKRNuxrRaSHqi/LQ5Gj6RbUAFZW
nj2Wu/ujXm+ey1H1y8VNkzJKU11hVHXsnsPJyx+K1jThZejWv3E5Tvv7491aY6JYrlvCdITyZh+z
arS41+zCPinDlG5TVw+3lBKjVWkH9UetR0Up9tF7rr1oie93a6bMleIAvgU8dnKb/fWMxx2SWkM7
2adAtdKtk5pqhIMwtqXbwmvrb+EY9EtYqNtDckLo+iF/My+xdwPCVpi326cyTcwDqqr+FtlJYPhA
Cm3wsYld/rq/vLc2EU1GlYiQ7h7n5nKSyghEMUFX5tQI2z131aBnO1T6W30dB3pjbbWsoKmLflzw
bqsP5HbobzIsqEksqebVl4EZldZoWifQ+CFiaX71JUywEtuimVo/KCHfPACj7x7uz1heNRfvqTTr
kpm4RUFaCtJezjgZRzePmzA7d2WgHix1sAdgbsU/Li21ZpWmmUXq2DsbW0MgPfPs9+5nQITUofHh
gFltXNWc2q5R7WFQxLmNAn01mnVz1iKt3fLPEJbrMuOoVaPxwcmqcGHkq08t+Q8OmFxaGyz4HG1j
FIMF7bQvzzH23rjs4vRb9l2BYkUUPZiTCB4jHLsWHu0bqy3lHeGU8qG5JGerXQrhQrqrq3OIfNi5
KoLyyfJj7Ac7msJeGmlb2wjFthrG8pvZN8rCbXUdOtI9l91BepVAuvjsl19b5IHl5YlRne2p1dtV
4yjePzao3OmzaiARtncIlpC1tC2lJnSJ8vygaE1iPySjryzc13KqlxuPji1CCbIib3CtzG4yMSQm
HyCpzzCm6nYVTMbKnMboZ6z11sILeEVVRhgY1xVUPtH5Aagyr6ZileVRejercxqHwlsHhLVIpTut
ts0Nr36qxlYJtgSz/rbJ4hBNJW2iXI5Buyw/hRHUSHNQIDMnNtJ3a+4+qCWTkgYRKpKK88UILcXf
jdVgh6sW0uy09toCg+wONfZm7WZl4qzDIpme07qKv94/v9fbmGsDzxTZ9pVl6tmNNaVFXza1X5/1
tLE2uNoUq8T2qk0UKtVD04pPxHXi4/0xr+5llhNJGBpY8Mlonc3CFyCRADGdoDmbKWatXtsOu2Gg
lzRNVb1VXfH+2rAcUCL1JWcBTPns2IAt8ioM65ozEpfmWdQ0H7n8lV3gqMojBUPALl1bxlstRvp8
Hbr4B6F+F3y7P+0bS82MaYPKZgBy/rNf0XW1XwyqaM/gmsLP/FIc4qNg30HO3qptpR/8Rl8Cc129
9y4FK0Ad3M9IW0PPvjywQxDDHRvM9pyWnh+tC840GBKrMlbtqJqPvZO5e0NP/AD9z+z1/nzfaG6z
I0q1h1yLPxg7WPPBdVEj792lZ6rT4bFP1OzgDlXrrEsc2aELl/W4K4IhTVZNFvZPg+ZVP8JGC/9V
KtF1D22ttfDmsF75g+Lr8Dn2/XTXWkVxsDWMng3xJSx2qqJ7hxhe3z5qgXqv7k/h+r6VQCnWTlKw
ycxnpwO7467K0ig9W8kYf2/gZj01qQhRr0TWeIsBULrRWhoLcILDVTkZ+sP98W+cFJgv9FQoSQAk
n7M+vMavi0AtsrNwjfBL2avhp1DRyodMbzyArMJZqCnpN/YLGuBk5JQEQbDOP1mbJmh4uFp+pole
PdW6kxyKLu9WkY0D6kqpzOIzzu3hS6k76O/73agq6xz5hq8JtNVPqe7Uz+NUDe2qR31hIyanPFGq
nzZg771NatnNBsCi8pUeZtKuijptk/UAV/9QGXr2jOB6unbGyUZ4y+B9i7LSfEoSpHUXPqsuH4fZ
zpTtP9JfqZR31cQeFA/hfKFnZw8csr0y/dHpN8KuinzVWHX/A7yi9+C1CbKh9OmMYFs1SNY8DHaU
G7sxDvG6yDoR/aonobwib2pWO4hpprUaBDUPCZTBOgN5QeMRuE4JhkwP7Y9CR+5xfX+DvDGm5zPh
M1FHkXgZOpuXB7ykx4MnRJ8Q9kQVjgx6bCCEiqDPWqdofBgdrxg3Uq3xE72MWL4vmvOQGYH/EljF
+LXuzf6nodI829g+hpqbOJvsna4q6boMs3/v/9gbFyDXAHkr+STv9lydsKM5AgSjEmc71ZTXsci6
T+BC0PjwCVNDv04OwvKz/xCzyMUhbIGxzzsuf9VficegJ7Q68Yk6c77Sh6E0lENnRO0HmQg9qUY+
nRJ6ERAtVetxCNJsHY1F/P3dM3+78rlBiJav4MPNkKlIybTVGfnLdkXfnQZw76bfKfUPnwwMWjbA
8vz3YjxR/aHK5yAeIYsuc1c8zUwpOpVIA3YISG/70R/4xsX4EIb6MRzb6cFCAWCVZ9hE35/t9a3F
gNz3SC2RBF3Jc3uFpcJFLvozi9s/NLURPPiDqmwHof7MhFsvXJLXdxbRsMwskVVjovO2gh7EdRPi
XnL2kL89OHaMw/LoDpvCCY1NYKTx1xr/7a+917oLE70Gw0jkMoMDP8G+6CqdVmNurCFqxrPAhfyx
nbJs4yimt47LVDuqvprsBB7KPBcoiCM3446bOuz1w6C8W5OEN1ai1oiF2eNU22b3QDhMZVb0zXD2
h1H/pwFzdrCMKj7XZWktzPoNDHl558BGJQEgXARHwdN+eaKSLlLsFM7Y2esGr1gb0TRxmXe0fdfJ
5LjhKhUpdyGOEhHOOpaYfrWUk+H8QkKpH8LCC4+VZnvZuvXj8rMhaCxjKD8YymOS9dkPy6JpjAa3
lps4kI5NgCqXbx3v79Hr9IFeBjPg91s02ubQNNcdS5OMfDizppA1R6EpBboTyAxS9q9+3B/s+kAg
tSadokH9urJhfLlgCIIUU8M7dHacyKeahdL1dsomSPpgQeAClToSqfv7Y16HLuiB8C6gPgAJjNEv
x7SCDqFno9XOGXTptW4o3UZrnGDEy0tFEbwKtX1eAgpoEn0K1vA0hi/3f8CNSVPSBmQoV5hu3Kzg
k0oqDvAd/dwH0tNVt4unLBvVVS9U+98I36p3h9cwrVwIOOx+OqfzrEL3q3IKKY6clcb1t7aToPDN
oFtbq7ydEohg44bgWf/DJIlxaWYQMdGiulxl2OMgwcxGPwte3z1q2ulD1mbNJ2tqxDZnOy2cvett
C1OCcgMUJ3YTlY/L8QAjK+lERHIOxjR5rae6wWkraLWv49BZ2kKYdGsLUSeUcNE343t58f71chLy
oVWf1MbZySstPIjWa7DdI5eqVtz7vtgWTdevArOPyy3YbedLFinOu0kwbyLZZJlokdDOne9j0nFB
WdSwz5VeIudkAlPdjwhhrK2gQCwVIXdyVGsxR716VBjWpSHzVpEmdJgla5kChsOySvOcT35LQt8h
kR/BAt/EsWKdHar7H5wax0EXYvnhnXsKyj9kH9mcknWludwTJ1pRELGyzsDt4h+wd+NHb/Sdr6bQ
820fwbf6D+NJQib9MFknnd0U7ji4I4+4dTZjM+fadgYRr4D5R5/crgj3FXoRCzO8CgSZIUEJyR9Q
B5jls11MvVBoPmf1jA94f5Ri8Z8NwNA7RavKTRrm3bHKcnspVr4xKmkc8DQau2Q3lryw/trOSTb1
KTx65TxGztELA39daFq7yXwbnbSyMf7JACEu+f1cHViuYJo0NL6B1XMfz/YR4KQUXraunN20y36K
xuYdNEpx7DrHOd7/jtdbVg4FDpYAm+h6LmDkJqpZYeKjnH07Uj+IPhR7YwjN18qAItebJkWOBqtS
YlR/Cbtzc2gw+7QSZVlynoUUnWi1IQqDV4Pm6vgtxfX3m2dliGWkau6XVMwUa4c0HcTLvNdQfL8/
86unhpYp4FEJWAIJzBJcftmxjOlk6FX4asai+NfNx/ZxGJzy66iNKm5eWG2/99qXA5pIgMmmnwPX
8nJAc/DwpRR6+IpvRBYiB0t5YxDNd7r1OTYNGLHdn+CNXSR79YwktVOduUFm2lRGNgWGdx4FLmzE
TQQTa6WF3opyO1fQwnreGg7+hZQYBwFG9eZyep0NL300HP9coyCytUrqWStV99WDXvVp+f61pBsk
ZYU4nbyhs7XEMxkRAn8KXgcAVtoBZ0lz16BD4K0tijvWxq5F+fDu5WRIEiNCMTSw5hhgkdiCADbC
gcVqM3RCw055xnpyGNZIBfy5P9aNvUmb3aR+BKKa9ZxFCCGiRoaD2u1rlXhiE2soxOdVir/p2MS7
TDf++Q/DsY4w+xAWg4B++ekUzKitkWv7tWwn0BN13JiPelw1u0CzJmUVTsOSFvPNCdJvh0pIZ4/+
/uWIdIZb3IbS8DXVi6RZ420QdY91nDv6ppryOIHMkkAeuj/NGzsUITmyHbi4PJPzPmaHR9CUlI5y
VuJUUT+WyAfkawiNY7MD3GMtPck3ng4uNw4f5SLo3fMaggAHGWZeFr6iDtKEazx0lHyHC6qyn+Kh
FB8pKX9MoFwslOOuZwlTkXhPnv03tubl0mpZFZE9Z9GrW+mAqcF7WeuiGniptXHpGN4ci7sbaQay
O5oCl2PphZZAqiqjVyTC9Qcrb4wd3g3tRwCBxcKJvz2UlINiMIn0vByqalxzNETFtIALFpuhUPUt
uHH7q6fiivXuncIaclX//2Dy6frr1Vd7qRSpuuGrwBOkXBVONyKSqNuxcnDj3F64qK83CqOhIijB
3wQ3b/XVv0arFK31FIOpCa8zxzXS91Q0MdfI0WRyi09T5Y4fcq6Ll/ceB3hOJD5EccQ1lIsvJ4nv
RAjcyY5eo7iLDlraeq/oPRRbNVQW7TlvfD2JCZb4TapKlBsuxxJ2o9t9qEevLdM6egJbptR3IK7G
Rbrk6XdzLCIZuIiyzTwX0iv1cciqfgpfx8wwn2DKKR/TBrmvfqyXMrlbQyGHSAv9jUc0h/15QP4o
jSrh6xTi4boq6xofKqvt62DNw+CEC9vy+taULQVY0CBq6L3NNwpeXqLV0VJ9rQBafrH74thD65Kd
De0l6tv22/0Nch2gXQ43exZGuwitIIjD17yfMKcDwZDx+PS998Ot7fKzFwi1eKl7YbmrhB+0vT/6
wmTnGY0SQRv2cLl6tbuoox6gdyuf6OmLgvMb8G1zya791niy0UfATXuLgvPlFs193+1N3r9XD7nA
D4kXK8+B63TQqUfrZzVk1rt5YcQuYM64rgBBgN3WLwcsGr3IeT6i1270/Gd10POPBepC6wbLrYfJ
7toFAsKtzwmIBxfgt/7aXMLPM1uj7BqLgJeCsrGq26hTP7ZjWPbbHL+06eC1pepgNThMMbJ21hIm
7NYC0x+SCDSgm6BNLufbKU6DyLS8wYXZYyMniJ9GpzxnuVr8YTWUhWv11uG0pQkDBD+GnSMI01SJ
jLD2o9dUVN23tG+pdRhmFD/YwYRQ6v3denMwCHB8U6rYmj2L2AbX65LBVcPXQvHr9nPVdOWDXohR
fBpSI14o0l+XkBHoAfOJKAGPBiWx2V4FxK31LRTO1wztRX8NNiDDMXGIrBUa1FOzGoIy/eFiPbjW
wx5vYifrcWXXteRpIBFbCIxvPF8WOxl0PkhrJL1nhco8z9Ou+z/SznNHbmNd11dEgDn8ZaeRRqNs
Ne0/hGxJzKGYyavfT+kcbExziCZGG1jwsi0D1cVKX3hDXnNwtMq2PhiRN7U4WYbeeQzZ2T5Mizh5
oLRW70EaX7I/+A5QKw0bPw8J6ZCr8uzlDLsiMfK+y4K0xPzyKMJu/su0QxQa2wylQZN7n79qKN/7
LTKVV+zUS2KHzvLez0Dvn+D0VYf7G0Eu9E2dW2onyaKTjCBkg+H2Jxl14Ug/uDQoC6uYD7ibomaN
/XZ0uT/OxmlC9cCRStYudeI1nDOagPpa8ZIHullPJOgqyNhlafPId+di+dmL1vl0f8SN+4NbkcSD
rhC2Lesyop7xvAOILYI8KsLHebaTCcWJBT3vUF9+JMJTPreh1vpJ5jo77OyNyZK/clsSZALmf5Eu
2HGZTQtgA2MoA9GqHRr1diLgLivlpzm2d+/mjVWk/UcZmiY68cpaH3tQ8ZDvB4+vmxb9eKqEx+YV
OK92O/fGxswAZ0nfNanqjFPD7XaZci0y1bgugjozVVze2gYR3iZxhV9YArkEu93T+t+6PIAmUGKy
MC9nlnKdnx2aHjmpJhdLETRJqJ+xarUxcl70n1QXo7edWSYPFN+6A9RL0zrIvtwhQ+PjnGrK/Nf9
HbVxc0iVZ+InsmqJlbr9JYPQI6Rk4jKIG91TKJUiZZtUnC3fBgSdqA6kcCNTT/dHXX9yqeYmQVlS
RPu3Y8XtqIApe4dq6XwVg1a/GSuzeZsmPXdnPQ4/ncyLXgsplQOiQkqPjTuKQGh1JSzNwFvETOmr
Ge7jlEbdm2oE8IBN5tC/0yYveWVkLwckk5f9E5kHWqsVLrosKiA06VcDNGH5EIOJ+6n34OuObbbs
dfbkIj2/8ORg9PWI/ihAA62Tn/vZdsqpDDYweNVruGR5eqSQWrSfFc+J4qMhynzZuYW2Vk/SzmSa
R8d4HXKHZSVVirXlGuetiy87ap75O3MC1+70nnuMMmPaEx+U67OeIW8tRR/gqjztq/UTQ6x5Uwm1
A/uYBZlM2hqNapWPI4oB8aFaSOFVbSz+pmyzXPpEGtze37HrcyI/MVgeys8ycCK+uP3EwqrreqhT
7apTlyp8vdeNz4VFM06JPPPfQenTj4Pp5V/uj7q+A//fqOSl0ISpj65PJ9q01rB0s3ZVhdBKvy7J
tXCytczj/XE2VlSaZMkslHjmRS0PIfLWTepEvS44ubQXq4MGcezBhyaXJNXVr4M+2q+F0DM32bwg
bOB4APNbxSxKVyCH41X6tdBBkuPbBtsE0x+Uk9K3fUiFz6csVyl/35/pCygsw/I9QRxAOeGbri1e
UFweqXyNxjVtl+pjrJrFUQ3rvgQ3I0b+Nj6Zo5l+1obZjAHkjstjrjf2TvS4cWBpjv8u98PjwQvt
djelBhC5DAIwdWEnb+Dn2uEbNQbC61u5vef/sQ4a5IxhXqOJS8KKUcLqQ0PQmgRKHMY1C+fFe6tq
CPjDhn3svKzRTpPlUbtpDad6h5P3XpFxYwNzQXBigHcgWbYucCR14dU0qs3rMBt9cQTTmJonr4uq
N/eXdWMD83bj6vkbDgvM+vaDlrkuyF4ME7CQ1XhAuFOcido4NINxXtK/6Y8J7+H+kJufFcIvAREF
AW8tqd1kCr3wJGRq4xjNlzaqMWPs3E4z/dAwlHfd4uXacZjMMMjHZQ/CsnEhSiE2IElSs+EFgT+a
lpKuw8T7gj3l9xrYVnNBkVfPzgCXx7fIEZfzGwCz42cL00jMGiysnF//imNcQMYhGQwwxOTiP3t2
4nCqh97KtCuY2zR7nBW9Jr3Tktr7UICL1d6VujvtpTqbE6dWhxI+cvS4QN8OmkS1cGqQCde6ifXs
vRJOxbFV0ek4GfkwOgeMhRYZAJcVws/8x8LHx1AL7q/91naj8fG/P2JVN1D0ZIwXrdavQtW6DwBW
ir8LyiMnu7RagN84y9wfb+P14ZYgfqENSn953dUWTrzgR+/pV10BicGrnA9Hup/617SjSXia82j+
UUyeHe68C1vj8pwQHUvCsrnu8XRz3rnakBnXuGra77HV6eFTXGAYfk4wH8c2aU7df3RcXT7fn+/W
9+WRJ5dHDlaqit8usjK2YVjUpnGlxNyelNTwzmGPbKmv20tyWqxpj1+1NVHIs9JZEbQ1iOvbAcGE
0qFrWvPqVlr7LvPG4alyqtRFeiRzUYApyzg6RJSt9oitmwMDbQdgCKOWDOR24AyJldJpKuOqjJV2
TqDW++OYNU+eOgqs5JMQFfxw1uP8D1YWkAIEHGoXyNmtjhESdYNmRo1xtSujfY9C4fR5KAb6PTqO
lrFPU3aKfTvt7D1bzq2nDxiMzCC5vQCU3k5YE3GVjIkKOMUA0omhte52F3UyMRFSF9gxfzJPYCbU
aejl09C/Hc7q8mgE7WNebezNr1mtLB8XuE+hX+pLzVltYuNUxdKN6/4O3pwmF7OUm0ILdg1uXPQs
Rpiw4nVwY00/avNC/ylJvHI8TjllnJ2Sx9Y2gmxPGMVLDn5T3prPruK8NOfJagrzqibme0VxEe9x
h/7MJ27PubEsHypDmf9+/RTJYik8IZhDWL4aU4uUJuwHIilPnZq/DEWgNwg+LT9TiGuLnXXc+p4k
qqBAyBgRwFuto6NiS14PDttGKM5PaHF6ji71AFLUnNVuOt+fmvzpq3RD5jdAwyg9gP9bnY4oRAVJ
s1v7WmpW+KjXfVUcq6l6Ek0TKHWaXzRuRfethrGhX4RhvTP8xmpyEyHhywtHGXxNdgc/BEPLqexr
O2MmfVGG0I6wQzGhjqHd2DzYSqNmR7NI5j39qY2Js2eRcwGIhzrFukkUpqNjD7nLyBb+sYuCEWCY
6gk+ZHX4iyDDxvgAy+zIH6cK0P1UJaa6s9Kbk7dlFRMAJNnIaluldZtWZqE618rGKGEoNGjYykRv
I/asBRk1roozbdR85wRtPDl0qgAjYzpAgrxGU2kujb6udp2rGA01OQnLyAZfE94vJY163a/t0dhZ
5a1vLdFb8uKHX2TKD/HszM7GorLMiXPtlTHq+0M+pfG/dZ8W8VEd+lBBvHNulYtnLhVSMo2jf234
N/VOYrs1byrZEigogYnrhwDpw1mdm9S5pk3R4KQ62j4OfXHjW2n4GcGXeE+CfGt9nw+4ip3gAWGa
NIf2Ve2VKj0hOqZ+Tib4Rg8haBMMxcGQ+VqKwvPp/qHeuEJI4CXXlsiZ3HFFCmp0LEbzUrDCZVzX
aAG12iPdpjI9mFHX73DlzJc3COBZWsrgPck21/gxQ5/y3jZD6xpljRn66Ockpl+6w54v3NakSLAA
jqF1BHxkdVOV5BgpcQvJnaOLpfJroxw+xVMNzSmZjLm5vv4bSuyG1HilEr3eLaaatxgGGda1muO+
f5vErtMewtqm8ZmK0t0hcG6kWLLUAhmCZw0A1frSN6NU5aq3rnZZeSjsJqCa9LFTv5Ro9v9leb36
Aef58nOqj9POLbQ5NGh7RLso+MCsuj2cdplTHxht8zrx5oJkN9T2jZmZZfpGB3DUvNXFgO3iEM/J
D4V/3hPP2VrW36oYPOUczTVwBZXvoc26zrkaMTQ7mFTpP+ogzMMsnGYH7/3yPAKmQuuQ7cNzQ0h4
O1M9nyATJZp+DdWoGQ9oltc/YgsnknOeG1Z/ctUkT31VlHRj72+ml1cPMnDMj0eWAil1kNuRXWXq
u5FE4lqWdnQUGpIpR9x3Tf1Li9XYw2J18fDr/pAvvytDIoPKqQTARUnvdkjNwGV3tAYwuqLo30Uo
KxYHQQ57UJUk3usuv7wDQGAjL+WSIBOarQMk1VuQPcwT+6oPVfKf5sxae45yT/SvfroYByFbBG1Z
RALd20lNeqfZkcs4lrs05TnLnGQ5prOjWBfbqJxjZiOru/N4bewa4C4UQ0FU8oit69tu79itlTXe
lY6rIc6tqGhKpQKZfZA6bfhYIzn3s3U0sVeqfPlqkgVTbiEdRs+KvXM7WT7iTE8XzGhYVZZ3mPCC
PCd0N5Oz20bG96J1lyM+LlglK9hLmMdi6rO9GsTGxn3+G9atKaG32N9FURKUlpp9iNouSU9ZjUbE
0e376oCrI3qh9zfuy/tIJv9g22XhHSGk1Rq7o9v1gwVSlydniR+R9BqMg0i8zPBthJceWwRgGz+d
i+5bmHb9zrW/PTosbGzFqLGtIdjJTOaMWXIU6KGlfZ0pBIQHwgn7a9OZYG6mMv1IiFp9SaLC2LmI
N04sp5UIieI/qdS6tW2I1s5z01auE9WYR1NBVb3IHOVLBx7ocv8bby0r9FKwkASybK7VTZhnbb6U
UxYFlTY2/liN0UcvDedjv+Rf9Mmzvt4fbuMI4YoJy5p8BleUtbMiOBi1GOZMueZljBTFovXTfCr4
+MnJRORpivxmBosWOZO908vduJhAodBIoaPBZaiuQrC2j/AXssM4oM4+2+cMyU/n0jmJ9QcflOIv
Ch9kwZRX5O94FuEORp1WIraSQEPS48IjM/mLBlUrd5ehvSSWQon9/jfdWkKeFHphdFcxYFkdk6YY
cIucjCToIC2O5wSAQHnx5saKH2AROM2borLFp/tjbq0jvSECePq5pC3yNz2bZZGFWhmaIIX1znDe
jYs6HQolVA9W1Xmf7N5qTq1Z7AmobB0Lar9Ux/i69OVXgyoL9BJduFGAZ6QzYV1YVW90vBY+tQ2U
xfsT3BwLzSqSfak89kICiPqcAqoI1Hw+io9qptaHcCxa71j1WJDu7JmtvUnYxerB+QA1b9x+zdLR
otzx4iTI9K74rmpZFV26PBHl8fWTAiVCjM7Xg30gr7xnq9bGiFYYWeFdsVQdzllVOeHB6LrIeGPN
S7un+Lv1CdkatApQ6yBsXu1Lw6qtBNMUj3LQqDon0Uq5EbNTy+TUpkb84/7ctr4hySwNdqYGIET+
+bO5TWHtxDmRxtWivf9e6CUQIEBRTXa6P87Ws8BD/BtwxbW5DpIlfcvN+jy80vWwigcvcpInGiXu
06IBY8VoyS0HkFB5k3zHDVRtdobfCgWojkj3EenXttYwUlVE04ZFKNds8dzCV4x2ONW6qB6rdoCY
PnnizCdOLkhZZO2pKNvyr/vz3zr5sAPAloMGpfqxikW0KM7qMOUGj/s6fArhtT1l5CzvSmvJaT7Y
dIWawtg5jRsdTB1MnbQ+omkqneNvV9csNaQlwsS7atHcZE9V1YR+i1KBccmp2uh4bIZF5PrpsOj6
I/2y4n1ooYITlOrS/rz/AX4rHN4WyiiRgSomfyAdpAx4+1siyq5D7VXhtchzrqGGz/0Aab4OD0Ou
dW/VwYsukZZ1aEjM1kUBE1wcSEs1NPjHccb6V2RHgdvZw/3ftfUM4HHAaUOzDGzW6hKJWt1CzTUN
oVRVhXmc2lyMb+pMTaB4z1H/oKB48eYPhuSISwE8mR6vVqXQlD7SK9O5Tt1iGmxG0T3x80b3ZJiT
QWgWF9a3+0O+8IyUrypgBAm9A75KLnX79WtE6Mpi7G1knWpXu8aqhzILO0PRzhSZm9aHY6GjzJkq
RXOI4yF65+SG+ne2TOGn0FOTDtvRuHzjiXAqA0PpR+t4/xduXBD8LElsI4eXxgu3PzBxKi80rCik
j1OnwsfxvPcOM3n0tRt0JR39WreKk2XkrvXRqltjL4vf2Ac8jRRwEW/g0KxDrGmZM7dFsCmYp9Z6
ovzeH228wg5mSuqAHPy8B4fcuJIAU0m6kEtc90Km1Gm1TtUnNbz24AaLf82yHgK9GsMHMQvVe0oh
DxWf4Z5Z9keNqoV3EEu097Jt3Ep0HEk3afcTxa5BIyV54hAui3IFURHGR1F6KjG6AL39Y8zA/B6y
0hahb81RU+/cyFt3EzAy7iVZPka7wrpdcEQ+U30A+xSk0zCc3D5KDzUSrOcqDhXvwbEy55eAkvS+
NcvmopZdnJ4Wu9nTGNv8As9+xWrbDW07tkMLD242qnZ8yA3gDr6XGEvzyU6S6ee4mClBWtqYe4xG
Ob/VfciDyBewOduA41c1xjwsYFdkhnLVZ6kfUc+m8amtqWZifw157PWnizuX7e3SfX/x/Fo4Dokm
GuNggMSuflb1Ulf8SYN0fBzMLHo0287NfiKjMF7Kumz1neG3DhcdPLrg/19j7XatncWq86oRURA2
UOK8ukg/LGUp/s68svkCvau0d26TrcOF2o3EG4OFeqFMQAfLi8bKiUBNju54XIiATgKTTuPYKa5i
XhZTcRDCTTFuPqCVXGe46WSK2MHwby0x6HIyUR5gj/Lk7bQXUfdahU5ggAJz+DAaXnhE0to6Crvc
Q+5sD0XHC/QXkgzrk6xYOeMvVhRo05h9a3SZL+neZPtaNzh7XOCtwaAFgFfEDpVNvMp+DY070u6g
WcPmnJ4UMqccFRRRo/GhJZa+U8/YHI0LWeqK0vpef8VO88YFve7wGotGU452ZsTzeVTaaDm17Gnn
fP+obO1VyONIWsjbGZT87aLpbTdFlcy1LUGXY3T07JghyvhxjlEvjcL59e1f4iGJOOVzUrdeVy0S
FS/ZQa2Vq9nboV97DiXUfIjKr54Z53tw4o1z4aqojWEnIh+f9StrNrRwFOhyV6ct4gPzXN5CyK/e
9Ev90M6D97U0EudsZApS+m6F4MTOudxYS4nTltauKC+8CEhrOIghfYAo6LQ5fWj7uXvs40LzhSnC
Pf7VC+g0UQSDIQsFUw/w1ZpvYDWG0xVdr/DCVk353okU5wcGR01y5L8Xp2JMm+SwZFIct18WtToI
1yvyU+kIZziKtn41aUn+IDqVNE2hQaDRK1fnWbIVRliQInzD1qq18ZI3joEMWkzLrp66/q3GN9gD
1W2tt7SOgbTP1fDiexdZojQt1r2BqQ+/EO5cimMom5qHlrvvwVmU5EPohPkpDA0Xhba94beWWxZf
pUzVb6GN2wlHemFqeRICzLdS45/cHYFUxIv5veTi/3H/2G4OBTSfsgP+gqR4t0PZTtS3htekQY+u
ZXgg44ORSbNurP1JzcVOWWwjWgWogcAF0jcyb1glM6Y+pVPXQLbLl95oPle1Vagf7dSux7+aJXG8
w+INQ/FfqGntpbHA/e4UkjYuKaTOyKNoN1GWWLOzakBPYZS7aVBHJvaxMe3uXybY3K+O0VrDubCn
eK/rvfmBIU66vy3pXuAzqYOCPca7MTBLe54O9mQ5ORHbkC8fwnTSdvSUtkZDJI36qgO24gX2J+zA
iCOrnMEfmUKk7iYRLc6HAkt1/d9kHM3XvzEkf7KIhIalLCDf7p68L+qYaksaVCakFX/kliyPXVst
D8Kp4te37HDxfjaaXN3n94DuhRXauWlgdEW2fJrF0oSPSeVZP9wunk+vPxi/mROUH/ia66lZabKY
gwLDvKyzsPs8pXnqHpYeivInJCZDa6fmsHUyKKaSxMk7B4+b27kVnaiUGYeqAIztUPhWTeKkl7ZW
IfgY2eklGl2vMny9GNoftIjH7g9OBpRQtgwyKVIA7Hb8GjWxKqodlJPaxvneOrNzQRA9O1VKa3xK
SprEOxPe2qmgb2RplaIumj63A3am3SeUV7Ng1Bp1OXqZUti+Tgo9HgpVOK+lLso35LfzAfUZysjr
N2So46GrQScEdmyMEOUabckOreoUh84dmx3wufxYqxwFCJX0ugcXjhDKKtCbw64tuzzNA68fXfGo
zsliPI5jm7y+LelJhxtDQipZvNV1iuNCNDQYRgdhMeH4riWmlU5+Mjbz2RLKsrytUFTeK0lu3KEc
dVYNGiiA83XgNRqxIwZJR+ynsKQINpmx5yv9NLbHrsoM+6zRIt0jHG7sFvi81H4ohsFqWPc5IsrZ
li7ULFCsJoafoiEADVJUiLBOjlZcomx4//hvzpK3SjLWiGbXvOVZb6ZoaasssMQ8/o1/3MMc6UZ9
qIVWdCdQXN1esreRUkNXQ50IKgHEn7V2oNZFbTonQxYsRVV+Nhdu28OULHZ/sAS37JOnZLZ2UdXe
KV7/KtNjpi8HZIen0Vud/WWy0YUL6zyghlSIs1V38wn98MJ4yrGoFYd40pEF9aM6VN1DoxSD++3+
x95aXc2kyCvR1yC15J8/u9gpHQ5qHtlFoBdZ9cMdPOXJHgw7PEyjmHZy6q2x9N8MNRmBgB24HctT
aN4mmDkHIhLWu0Qry79IjcIQq8vu+/1pbV0D0CVk+4OmMuHk7VCKiZuCB/wpKMNIm47FjMrgqXUI
re6PszklhDxoz9I74sq5HadqbH00O6cMoti1/u37xoVa2JfHKi1hRP/BWI7cKWRCDLjaK0Xe2cgz
eEXgtlb+kIKc+wi/33F8dtgeVHJzXtyedG9l/XudL+OCNPZ9aeaByOBAvMmysb1gP63bF62Jy6/3
J7Z1/AgvJA2WMjtKNrcfcVm0GBooHNVsSG3wn8hjuWqUf8jG0gQcOE0/G7TZ39wfdHOGlNFR0Cbe
p8R/O2jjZEvV52z8Jmvx8u7y/sdsNQO6xJ2C2fX9wbauNDJzlALI0xwkEm4HKyYTIq7Kzk/zMncu
DSbQs59ozVAe1EWPEIEo1X7P3GRrhiTpOObScISLtjoDHp13ZCDh4bqY6SU+qqiYzRmz+1hHjrVz
j22ORTABtFSjJmCuxqL8Z+vhEhaBZ41jifMl4MfKGiEXaEb8WiUNAgq4p1CvmJrE6q0GS0wnce3c
pqrftxZu3YPA1zmNUZpGnCh235IT7wn2bC3g8yFXu8UFKVFDzCmDolXs/l2SG8M/8BYacXCF2n8e
Rf96FjGTZKuo0nWIqsAqKk1FN7Rj3lWBrcLOaGNveh8qiZb6A6oeb2YtLb+8fo8CeCKskIoHqLPe
7lFrQTccNbwqiJ24uIwsp2+j2Xfoi6Z95Hladq6zzU/6bLzVKo5WVORmVFbBCP+0Y4YsIqVH8yex
d/k912p3p7YpD9k6NKRsT7UROBmc4tVdPbdsl6htqsBRi6Y4Nvak14e2csVOaLh1FogQJPQEvAT/
f/sha8y1elDVfMimF3/nGtrebVRUn7rZezUOF4FneUFLl3eY2KuRlg5wnlYOVQA7LNVPeVfG3wVS
lXsh4NZSSb0423AhtRAk3c4IYwSEN7k/gtRpok9FJcIv6dL2D9owfS5FY+xcJnvDrRZqtBQBNi+t
gsaVPKwBw2q/KqUW8oSEQH20nfYPUk7wsEDk5e6XThi3MyRu9jCPMUuUj5AjOzqpY5ztsGjEF6vR
M3fnOdjaib8FEmgigapZM89ipRRZFI8VECXL+ZgqfdL4maitnSduI7ElNJeeAnBUgU6uv+OE6Vs7
W2XQA4QKH/HVUvtLXtviUpO5vOsssIyHJowr9alc6r1W/tYqPh999eapTivDFZfQaDHUTxGG6i1m
jlrl+ZnjTerRq8Hh37/Ctr6r/KBga0ATolxyu4plY+d4xWsl/nZFOl50RRvFuRxU54/GIfODQwOz
YN0IFF1BQZ9UISi0Uqn/8xJtrD96lH+UnYE2vyFtBPrfyKiyZW4nlDrTjOdOz0kQSaFc4qJ5a04V
2OXSeR9XVVie7n/A7fFglElcG4o38s+fZQNNvYQKWWAVmFM4CD8fw+o4R0jtNqLr7UNsYcJzf8TN
PYrVI9BstBZo192OWAojw3JFqQJEd5u3brW0WHfoxq+FtuCF09p+gjSCQ4LOy3d/5K2o03o28urI
N105GmOe1cHSpu5Jmcb5IVfaAomUMr4s0BavXh0qO9PdHBSRYeTwZW17fc9UkV1HCEtUQUiDesK7
JHT9enQzPyWUOapc4/0BmbC9J2nzYEDVkPhasNprccM6G2s65REXjkvv5IJIq+OeltZUd56+zek9
G2e1mt6iUpFIbYKWUZxsMST/QSLTXDzQaMqfEpAqT1nUda9UpJTxIOAU3ifUm4mvV6Mm5tzX6iLz
h6VQpks69aV6FsZUG+8SNbXmnWt1633HSgLMJ28iKcvqUJI1tP3UeFlgWpmu/AuXoc+ecEqtbRTk
6Bbv+XRsLR6oOvizEvz5QpyoM/EZ8uKuDNy8oVCnaTkBoWg8e48nvHX66Q9QzGJu+FTL1X12+m0N
ASIkDPLAyark365CPeehsjkP59qtW/xmLKN/uH8IN4eUmR8qU1J/afVELfpsqLPXFQHEjCL+4Fm1
UfwaKq1r30YdcMIDirhGsxNfbAG7ZNcZLIYHuegFoZQeunDUBKHWtFki63u7xHp1JpoqtJ+aOVTL
EXHMXL8g0GSrH/Ix15z0oDWdYeW0/ca4951qcppLI9o4eTcT7P11/6ts7TDyUlSwJC2dIvjtQrSd
HaGvFbLD6mj5Us7eMvhzms9vosLzvtwfa+vISlQHkqcULakt3o5F9tuViaHkQV9Vc3NU47gev+id
mYa+SiX+4GXpP667FPbOuFu7WloiwL0HZEiX8XbcuKMoLFAzC4amz71vjmd2SnLQYNtOOyNt7TEZ
AsG2tIGdr0tc5dR0SlrPRdC6fRUe9SScf0G3Vx+7LCz/sVptvtz/pFtToyYMawUMABnO6mVx8sop
ujlhUytFN32Ku6XJL03llntu1Vv7RB4erESBKb/AjPCCWUtWkpV2WW6g+K01Sf/gqnPfntt4Ht2d
F3PzQ2LXxlEFpYIe0+2SFfWAKIidV0HZTdMl0Q310V0g5/hJlzjOIY2nKfyTT4k6hGy+U8paw8+b
DGCZqitloKUwYE5YAdINMfu8+nl/yTanBqdDBnTsyXVtDe3Aqcw7kl9b6RLaP30MBzdpzGQ86N0U
28e07Io9CpXcB+uEVH5MOjAImr8o5xeZUWXzaBCuOoBILTUtcS+zl/boLO6cHQY6cugphuFDkWb1
R7gT9b/3Z7119il8U4wlWSVTXS0o2HpudzoGgYqkSOKHnarV5yzton9EWgO3UltbpEdYvPa3+wNv
fW6k/pg4bk9cc6sTks4pzyTJf+BWinoiWNdN3x46zz7SDG7/akGwLTtBwuZcCbhgHKIKDlbmdvOq
dW3ga6MUQVc6Y3rOvM7x3ipK3TfflXSJgZA2HTwDv8D+bS/I3R6bm0Bi2bgRVt9Z5LU1alDKg8Wg
IhBZaeE8gkuV6Bw3L/+e3Lg1/MEASbfTDdu6IGgq0POXZjdgaVeTtufWnpWWijs60wNaEFk7Pbo2
F99nb8Eybq9EvQVgAdEFoRXgE8d27XdTtwgOuFlK3b0ZtW/WFL8xR52qu9pP0bvYabJ/mnSI36ZI
733TsxLMroXHntbP1qf7O+zlJ/+tdk10hooOkpmr50VLpspZAA0GyKUKVCIU59GVPqi+aNKw8bHG
AsfcelP78f64L3c24/5WheK5QWt7FdAMoC+SAbupwHCG+qLnZpieOLhWd8jxgpRLXWc78egGLlWO
iT20FMEyXgSk6jIpA2T+lEy7yxx/cJb8QacoOv4lZb8bn9aS7bydEq/Nz3OY/SBNaL0IN5Wp1nZC
q5dXGj+FBAB9B5oGL5iTjgPh3eqdJEgFmc2SlNNPTBuX5G0hwCqfwsmeuouCaAkZglK4B6vLTOdy
fwk2NiE/wqWZLkMnODDrfIDSQIk2ahI4KRGsrjRV919p9AgwZq19cpIkf4JjCWiNTTwHiT3yL9Ec
TY9kKe0S7byaL6MBhAshk0oaMNfO+uKp9aVr0MdHw3tybUEqVGvFmVoeAPH7894cCJza77YpZcHV
pVrNKrglaBuBiJUuh+KXJeM5R4JtD1ezM9D62Wj0xrZEKhjI8MRDQpEiPTmVldQ7C7l1lkDtAB6g
vklKIv/8WT7iNqqaZe6UBG2GXQqKeVTLL+aiOONZ2FZevs9yVexxf+XmuH2U2TXozKAzzH0JB+V2
UEGrVikjVLOjaqzixyU1pn89LY/eT1U55RdQFTFS5eMyXMpZ2NnOGm7uXSZCQCDN2V5oQeqJ1WuG
wPGgG/rqm2NgQTvEXWSdp4g8xs/b2DDfR1VqL6eUaq3pa9Mw4k3qhq72s6zV7rUWDJRmVHRwUPKg
88j/Vk9IZyJOE3qoL6ejVX7L1aWh1wIz6WQXnKPX72AdLgP8dQlsWkfqMWDyVlvSLOjGLpyekMLS
yzdL00zeXvFnawtDT5VVejiqL4GWyRBmXdwyq8i052MNcrb7lXdKvddVefkCI1wKmJollX6M2uou
SnO9FY6SAe7R8/fqFFd/K0P337zMzp/cM9BqaeHLg0Al5Hbj5qFC/w22f8DPGHP8Y7weQRn6Au0O
8mzrjkceTmo8SiHytXFgYYODLx2OZRLHzvzZq8Y8+d7oVpL6UPPq5H3mxkPo66Mq+sugdNEHdFdC
+3B/r2w98M9/xeqBV41B1YFMpEHXterD4ObufCkInI/d2JhvrdzSH0FW9Hs2olvDyssB10SS1xeA
jZQmrtXXcRo48VhmxyiKzDclxNmv4KzgJKFpGioYuLbLns391kYyUcaW1ZnfCve3y5v0I1ohQk+D
BHz8I2BK4hfdGWf7YE1EBuf7X3dzNMnJlyUI4LiriNWLZ9tKxykNBrhvJzFP3hcvqWdKeFOyk55v
bSdudzBbEp9Pf+l2Yjg5C9OqMZ3AaT4E4K3jWeXrBMPpIWojSz+0jgEIt86yPPGjBqduVYtN9/Pr
J2xJLJyUXpSmVre/otH6fhnMMg7c0Iroyk+JVn+qimR0fGOooD7fH27raUM5jd41ohakI6tJ6/DT
O1yrMICh0PNzsNRvY4+PSJp09l9gutOd4baW8/lw8jp89pJGwpw1BGghOdtG1pwmAeD3U70swCtI
bpO9V2zrkPwuKUnUuIx5bocr2s7VG62KArs3q/xdoWOhk1E0w9L50qSe8o8TitE6xUpj76mLbc6U
EgWADt6PF6UznsF5ghYFXN+yx88DplMw85Q6P7ql6v5BrG+hqiX5f5yTNfinm9H2NhrGioU2HtxI
sx5F3as+MP34GDuT8+oGtqRbIMlDKmehL7i64dFzmUs7U6JgMc1yOsaFHXlHZemjnQt+6xsSvFNO
pzDBe7IqCTpjB94e0eeg7UTyIW2aQhZdlAy7h05HHHpnWltngdKLlJpFAI+K5+1u8YqhCHtBuD7R
f5r9aTGt78pcGScXA9pvy4QG7M7bsTnB34BG/L6RelodByOjGIrVr/RQiIZzPsRefVCyqvtFSSbc
U/feHIzGsuyq8WCueeR1GEeVA8Q/iHWjKU72rFazrydK3vkVqt87AeTmxwRCRUeEPvYLtCa6NV3Y
JE4cjLQonhK3rZ80EJtHUDipdUjUhFjx9VcZ5UeQTdwwOlnv7fJpsHPmtCe/cSpRfsBj9peFlfCn
UuBroCFiePw/Dbd+mRrbVnqE+TBCsarxWC4TaZwdZSfy4+TXQjXh55+MJ7lwFhDtFw3KftKURTGw
YIozx/4BEO7Jmm0tOZS9PWMYZA1/cFVLXzAJtpXIrdXLIGzc/jQaC8Fgl9p8qNGE+YpaVuhdiPT3
pHe3kh2OgEXASG+J2szt2qFN3o4jFYsg14R60qn5PdTA7B/t+H84+5IlyXFsu19pqz1aJDjLXvcC
JH0MH2KOyA0tMjOSE0gQxMDh27TTj+l4vpZUld3WpadaVVqED0GCwL3nnsFBXkLsKbGHW2HCVknJ
x3/9ugL8hJAY9sqoW39ZNmJKuDNa0r4t2nvnZHYaFiKs++i7Mz3p0uGv//7z/tWZBKwTFxY7DLDW
Xz6vbTsV9GSGPCMK5SegVd1nnWj73MIkdodyNtklxUjX/N9/7L96+gF54T8wNqEI/OV2qqiDsi0y
IFKame7nCUBUOoYQMfXNQP7rPqJAf9Bm3JT6cCH8VaCrI1Gr0qk4WGpWvUEBjSckiKzJx8g3f2Yj
+i//MnBR0QmANAMK8R/XDnfqXjdIRX9rS0gllE66+5hwDIxUUP3/FBQ/KX+wowC7/1eFYzeX3WpH
t32biZHrLorb9SMcqv5aQ2PP9NJGK6O2pH+meP5XuykKwviWYYv9+1f8FBFrEWIuIM3QjRzffRHH
ZxSy63atvYnuOgDr0X+ul//2bf7v5ae4/ifSoP7+H/j3t5uVV11W+pd//v0yfPaPevz81KeP4T9u
L/0/v/rHF/79VH8bhRI/9K+/9YcX4f3/8fnZh/74wz/yXtd6uTef4/LwqQzXPz8A3/T2m/+vP/zL
5893eVqGz7/99k2YXt/eraxF/9s/frT//rffQPH43aNze/9//PD80eF1T//zf4xtvXz+00s+P5T+
22++/9cYJRak0VDUoqO+LYHp8/YTGvwVDCrM4fGEoVz5OSPqxagrvIj+FVxbYG9Q88FFDoYBv/1F
CXP7kRfg/VCjgr0DnQFmPv5v//tP/8NN+r837S+96a4Ci1r97bdf1gnm1nDl926fjrQsfOQv7RKo
5iA7YSKYtkPzbm6YDU+OnUQQ7jz92b4Z3t7sdwjVzw+7jRdhaQj3xn+CN1ujqO5lYCEDJ936CG80
dzio3kUYuNE4gxkdQJc5gazT/BghCIm3HYQ3NneViXeO6kjHUDoGPotdWGTdkxgegfsWQXzqSmUQ
97v+lie6uY0WyV4qKPOOFMlXchdGU3Tyai7Fpa00vQtUrcsz/L3qJZuScZbHCr4LcrP6lFeZRQTG
klG9BrC0JaBcwvd0XPNW0rXPYCp5e1FAZ6SnF7Cj3Wqj9RXtT+RurNf23sGgu29TeJp23Q6pFQWk
e9ReYHCCd9Jzb5s0HLrhPWlvqKpoV4+kyKSSPhtthUsBQo13bUQZw6ShnQL4fY9rMjCJN0gnCrny
JhGrgwwDp3Es04hWI6dpnp09qPfCZKOe4N6YgtDSym0fCre7g4960PsZN5DOs2YNC72nSd8UabeY
IGEIejVtGis3GbfVKmAr7E4Edlkw7nMpi50mQQAG3MlepgXChP0qrP/akAb5YbYkX8umy12X3A82
CDMM6wfWIxMxragliFcvXEbVCkKWTxTAx9s7YXadDSDyYEwYbRHOmPukd1PuKp2ZCvZqoQ7OyRA9
lGE1ZG6hXzALaNnilCJbR81IRd8qEz2FS/NAet3mI6EXrHF6UgONGbzi7k1UbmwBjlDnqCTF0t/L
JQ72SRcUDF54AVNrUqYtvgNranmoQ4NIeKdO7Uw3SPRpmevprehkl5KgTpuIXOw87axdp6ye/B1X
/ZihnrqnXnWsaVVnVUM2seZTCoLdlIEUF2c3QXtXF9+LSTN/TLrUdeVhcizahELtIA6mJzoHD35P
8bfR8qNS9ABo7TTEfMiA9kMVDVRs6/Zq48vgGluegR50izwmZ+uazRqPD4tbntt1ROmj9MGCZ1bA
2oOBv2hY24wnUsDVnAYnBRN7NvfLFqDLbl36i7viGwwivBOhvQa0+sQcKi1BQ38ajX30wAgP+uW8
eLxinSmePcA2jl/siN+suUn0hOtX7OdwLbKFaJB7bs70UZ2BE9MyJ1xv361OBUxEMYJeUBzN/R52
eTFDUtCYujEJmd9CZzriOcnA9X9F0DphJDEXGy8ixaxzZEgdypKqYj1JvrskEQzZeeeols22CtSn
miln5WJsFmNKBeApG/m6KeBvdZuUnDCneArhocMQL3Kc6HrXr/UVpKAFMRhRalfnDBVaybolmPBB
rb/pejj9FYOYN4UnOgZU/4UOCc/qWM8sWdU25oYFoX7DF71DekbMEu18g7gqhyu/uK519WPk6qHo
YqjMEgt+TXjsuXkLvXmnvVoyv0cjWgfqazUmFoHjntkYv4ZxLGgB2TJ6J5LQY7Tgj6a8S1gh1VfU
W5AcFuu+8Wt1B8oJDDTD5uoNwt8mA1ibXaHPmEmCV4/CAqbNMYPK7hOzgU0nYnFc2vJhcDWexDmc
crjhr8yXYoRl9Rinol/v/NIbU6T8rKnntT/KutVM2eRlbZGXAnfvY2SG9yKxRV70QTry4VPUiYus
XwLdDvLnA9/kyI0hzHY1LKbiJOPIOLlZXl3s6t1Mp+qjqpxhW5Nwg9TlKl0wXWQI0734yj1Ui7cv
i/boNPCVxkw7d2xxD0Kaj5IdTyiNuvumQOT2WAdTagOu09YLXsrYbfEzW6G9sIaJglabSIZf3MAe
adDG1wLst1wPPc0bET3NMoz2jZx2Mmj3Sk5zqku5g+Aijye5R9Chz7wxXFLa+jAmrdz1AUM9eKX6
3WmGjci2NU06ijbauTPCMbvo+wQhYdZPy5YAPMe8Eu1bVBkv9YqKZNgsvq0IlxnAA2V+Mg9p3xqd
l5JuMAGZ7xwlg9T3bbPvLTnM8YJvihpLpaVsnZeqK6qdicymKIfc96D7BJPpnkflOezGbzLA+haW
M1FXQZ7EsFRQQc2iGI6GkIo+odfJqALmF05INBgDILpUlWcl43xZxggzj2rOcUj0Z6x1kbvONLqn
ma/wW5oUuSDAVmWA3UvmwS6WeYPEfbXtBrFHhyghcz4WUC83iT0KyQ9y8FQ6JtEPb2qxG7hti3MR
/vN5Hbs6hgOM3Mc9Ocimd45BrAWr/aLdGTFXO9rX9yVHRUq9k+jcJ+3Bj6cTUBYBQYK1/Rq99on0
PlXTkXNPXXRwEz+BmHTqKzNABYSUNpiWwVVWfgUP+4kCyfpcOu5kAYJ3o9As9y2yh7cwm9zg8Pu6
RuJdDwJQWieXfUOcXQFr5Swohl1lesqafojzcRL7HuotBn+Gr8tc7iDsAJev8lLYqMUQrFXD1YKX
fXTDwctbzLJxRPbdU1ngxDSAhlMDU2ZcKNyk3pmf+6hxmbFVjiZ1ZjwcHmiwIBKhdk+r4D+6flWb
xMDsfF68c93igULSFySbdS9Tsnaa1X2AY3Y0F4OcX4qdbuyzsutfe9Rq6TCoGA9+i3ohMS9FUkC1
1Eac9VVAWN8VyyEahyNCUMe9g8I1Tbr6iFnKxPrScVgVNe+97s1+cIK3eBmS3BHrl3Lo7gm2pwJ2
Gmwak/FEu4BmXt36mAm0a0pnUzPrSwKGYbNbqxaM5/o+EOMpjvrHIK693F3K8Hb2TXlQUf9hheER
8zqHp+Xq8Mc4XN+D2VC2WH9biJtkBob+OwJD+cy1nbmXamiOPqDkQQ1JhinjO8I0sWm6jrkLk2bB
bh5GeTJ15Pvk8W8Q14mzO9cPQa1b3DiUPElMwNyIow3YZfXWHwRBBF34vvbdsAEjNtposCWZ2+G2
S7J4F2/UW7XOGgVLO+XWKfatBnbXgfpBzQW5uR+TP5+wwpGVjRSWLCz4xmDczghSUk234DlZYpG2
UOCxrnVRMkPSCJetrPTXowvbDWg/7Hfh8BymtkdeByPzkvYDytELVBsXSEqfButnrsNPYwUUoRz4
tzaRjMBugpXIWcjq1dmtdXAF3Hmv1267UP9tXjn+XFQXKOSqVMeYL8/c+dCI4GPCBC/4awWL5fzV
TvTZifTI6mg6dqP7lGAhAtEGE9+ENo35RDIzljWcHjosRXibp0LJ96FBorVZC3oW+DLzvhlLFGX+
sHCzjcd5qO7ruOlwrMSwdUptOPWf9YROc19V0tK0XXj3UDq0nU/Ql09uWrcBohPGNQiOQ905yM1w
i57A/Q4eTjuYizj9Rzuu7SvE2QLM/QXSagvr/8Q7KYMUC1OBpJA2Izx0Mj/qe3VxRq9I/gQK/AVj
QWeCSFrg7mjRbg4f9BdctUQkVi145aSiA/cLJo0UCaNYdHe9rYoyXeplHtMGfo1/QnP62f//sSWK
IPiAgAcLEFq5X3N3BsQhG9CfTOq7gtRogICVs6nRckh5HMNGmsgEHN4GyB1Nm7DDfe9RMyJ5dElU
BoVo+wj5k90Syb239nYcTr7bO8g11mW2tjrG/GAhwkFBuAbHysFR3Xlt1CD6oPcoc8bAeTIjXBzS
ktj5T8YM/3xV0dmGUGTcdElAzOgfgRbMWquI28ikuhv5CxhW/AWa7R3pKE5hArPjt1C28Z/pD39l
ItxuJuarwMGBDsY3huAfP7Ylq/ZKZ3LSsLG8zuD25z170kVAyTjPXcFGapeGgfaBJ6nrZnQZ8xKT
4La/cCS6Iq73T1bXL2Dlz9UFcOtGVf5JafvlC9kyCSyhIxSJWM3HLuqRddoqDM3QgF7JMJCThM+t
TclE/owu8E/9/U/QAUiCe8sn+yf9hFuR2CQeVIo8msqvtowHbBf9OpapRxvc9TFawz8TiQHQ+EOb
DzQdmBNgPKjYb3KR27L43cxuovMYRYVfZoavhy7a9YXJoQT6HcbyDyDj98BF8OvigpwA0dbweoOt
H6Y9v+KTweStConSXeY+JhuerftLF2Zbxb5+sYd+AyEQcxGAjKyYzKFpGu+w6W/+/VfAp/2KaEBr
AMICeD4QxQAm+vVLtA1avKgURaoreUxa8VQVKL+GFp0JohuLx7maxoyT4DBX7WXogv2gsfV2ca12
C4cwFWXe7VyG67AEhTUVUaIOc1T9wKhgX5SGt2mnGxRQwmvv6bhWmavA/vLG6lXDdwXbvD9s/ZBn
sGZOVxVuFECDYBGPggeHqA6vQzNloTtmIRFnPdKd5oNiyCnaC+khlaTRadFD0A3BAs5rz6vhzOH0
d3HY0hxNfMWmbroar3gbnSJPgu4RkN631euOMfKzMjQvZx4i/SiYQVvAVQ4W+1qY6Z2q+d2xw2vh
0UPj9UeC3TUDcTaPBrSUsyv3tiOSzSR5KieadSXuUeEgazTcCn/eO668JNaPjiqOvzWUQOAAJthU
ApVaYerPLG8e3ao7D364Weppq6L40HlxFs7ovRPny1TIx0qHH7Us7qa23IGp/ADHn9TAkBEPuXrv
XBSH3viKq/IkrEGkqRNvMGPYwkvj0JHgDRUauubyXHVLtlD8Mik1GwfzaiM0K9DpIXhJbkqfbIOK
fGtxvlK37nBI2k/hiyfs09AK6nU7IfMRjq5BiqczI6J47uPSY/Gg87VSaVtHD5VH34K2SifTvayJ
OBgIOFgIM282zGoTQeJbDSF8xNu9GGkGU9/3fg72ECYeu0ae6dK8TmV9q413rYWxemE/uimxzHji
waunRw4xhOy83FHuFxJGu1glqF9xY29WUkrxp6p0D50veQbRdgrzognHQyzEplx79DJN/x7WAHPK
BshDiDItjZzqEQXl86SVzIDIyZQ7WEUY/rr3hgBRmPRFe/1TaRZw3SQiLuGbwb/1ICJsRse9Kxqx
XWl/DDuTC2eCJ5vnwCeN1Hf+CqZnAr1I0eEeY8C05hI4xVrFMCheBOtbvR34erdAV5MaT90T4+lz
PxNUvro5e7E6ohG+EKmw5Jcu3pDKP8Al7IjW9JCseM7MEjUb2CI3zLVrtDUj93ICwtyu6trl0orh
zjbtFtSbFQBFA4tsZ2p2mLFuIgN1HfHWZe+P5NkHOrb3pSH3AGd+NNyuqdXkVXP9Rfg6QjzXsqZO
1+m9wdOW16J+14l+CrsCJstLOGcK18KJ1i32A50uiwhYhU2j78QdzDlTXbQXXNesF0KxCuOgNFxn
y+giLJNiDkHuR93nwFwQkOCY+7w+RarYcbHSl2VeG7yjeUow2cSPi6wLrHiNBxyGEjDb3TglRSpQ
JjIo13nG9RR7sK00RzXLHwUNDr0pJUAXUeUSZkcsGv1TUiUPkzKvRE0PE+jmJUza06jwmhRZgR2w
TTWjEfff/NGRByJh6Q+9CLCIIKVdchqaJQdp8AlOFjnHSDuLxEqQnYgkcxtcnNCeg7l8Vy1lxpXb
kc47twu2Q4FKWgUDK4A1rmI5I/jtUiTBhmKlwBPiQwz6wOFQS4nJLPAJhGNththN+6W9mKX+2vVI
JhPOrub+dQ6ddIzXo1rKgLmcb5xEbGXsvpv1w63cVxgyNoek0f649TtOqlc1Onarp0ixCJnZ6IdE
pnpDcjGNA9x8aIkvV8vcRBhtduFnSDASRMM/OBvuLhGrYQO2L4LeU3loBvIR9RTQHOwz03CE+QFH
osODgSEiIGFc9AR7Y0mHo0tsfy91PZwRejNvIZ1qAQu3Lz56Qyz+pX1JwNxiA+Ky0p7S5slNWnkF
iPxdE3e/WlIARnGzYCI/iAkDYIF2DrLQq/W0X9uiyKdRX6NBxKk7e86PeQVIcqi0AcBZcOBvc+yc
RItOIW4hWq+D8hbCHrOgWtcTMqifA2rdB8dpVAFcM3o2NTF5o3yVcj7Ra9+4PEkp/shjPAqUs/CD
/FqC/XpooGACFOnAnYuXbZH20UKzMtaXaeH9VnK1D5P6CK2znxJdgFoQr2u6Fuiulik81dbKfOLk
DlErVz1RPy3QHmWgtKi0KnC+l6Y59KXrM9QCLtAPlLZVO75o5b1JWHcxPbYtCyJFMbyU5ODF8qzm
6X6x+s5fegJFXKTFN7ro716np61bhG5qJQEI3MkC6JZbF/odMWginaOek68cDK6OLRqYp131yhYh
351pGA4WjiUuq2K05w9Ix6sBdXS8vgCr8j9dTB02ylWyyhvpu5YpRNICUWwruR6Xn165al0Mgmpi
j79A53UZ0TSQPbbWygKNSVyk6cKNmzPbF3OdloU/f6kr/5spEXu+S6LJPWOMaTZg6fdZRLpiUxIA
FlljVaU2tTMrxdp2qE7AT0KG6MkAFHfvfhmmcSOKm2J6nAahcjzLdS7sCuyUx1RckLlg3krJ5bkz
bllkMiYqa2jsACsX8VdluihvLR8e5qEr9rDZuwsKFDOeM59BpazJ3gYwOUlRdycPFvXFkybleBgp
rBzTRNfdfWsWLOTGzWbgVlk8FO0dFqNmwzhvfFVdFztH25iIFwtAe449zPZXCincLaKhmZcgtQgu
iSvSpqIm02sVjA9ugrCfasIGWINgfC9lx2HBGSVvRFceAC6EQ//oPc9/WrvRX3IE/qX+3Fw6WqRJ
E+X+AELB2IR4Rxm/SIHwZPBTlzQa+wHi1bnZJbSPCPBNwR9RinAWyTXeV1PAH5Kur56hYluWp0T4
pWWxLfew65xPUy391x7irBSNaLGBWWcJ65wEE5omabMAZKw0psV8bdwp2CI4Ydr5iWn1LvAXb4v2
QSIOr7HY0F2/rpmH53lnk0HmhQZGOpf2ro/n6Q1zsTCbV4OkLrMeoR4EBAEZFvCRNomfsO9fxmiS
B7A4hgrREzOQwlZO/gYldrONBfA+KOPaYPjApXmfq+TcGLrB7Gs/rsO2WeetW6ookzcZkjRt6QBP
H6NdjekmmIBVf1eU66aJ+gGoeuDM+9GMxbbEurydnnb1Nx61/AjzEiCjpEV2JiZiR8yIJKtUgdvV
WJH5k133sFy6L9pQ4crzMJVRMFxFtGzjolb3PZJbkFfg7iKb5KLmwx4jEYdNPhdHM60nPCFLmrhm
zImcAGmP7QdO/25nnClfKrDua9F+6BI3Rycc/tB0uqpuyKrYvU0EIlZO5rMMg4eQEoXWBZlyfXM3
0WlKgXhf2zj5JptkzUhj2AJsJrNI8maYwsAWqXR3yNrKRgi4wcrCAiTldHJ6xNA1U3JoyFBieqVP
Mo6vZUvSelXtzreJTGc7b2e/tvlcYqSHWQZOw3rclX2NQET45T7HbvHslyFNMbYzbOynJ170MvcC
gXO3572LsQNqCHjTxkwpQ79MKMJadqsovam5iaFLDAgb2D3kg/RXXOskqK9mwsxVrR5HNTBx1gbx
deSFd4oMbLsJuJ1vgCv1oVA89fsO1rk04bmWqF8Z5pNooSWH8A/wsEyjdQwiMN7hQJn4cklVH+2m
OV5Tblbn2zjeYg4YZkff60bxLQFccdG9d48Mqfnc9rH36EykRWRVfB0U7zZB5/dfwkmd7NxBQZxU
W/BP1nvZo1Itg/YZmqEXHdQLCwr4DpDVv0SFM6a9KyfWessBEcr1ppzGL3GokTHi6AQ2UnGkLsIs
9kffyiHDzvLeNDY6NIhDYcqxb31boFlY2/quK/EcFY5cdgHwgI0cF2TrKJSsSGSqM0VrKG4KEW86
z6yss+V1KZI1BSB2Fo7g36EIn+8pbaPMjYbc+4k2FGK/BnLbYs9DlY0xdKc3yO57QWD8vbAjLvew
KROThuXiAv9VcdpM7vBQqzWFLWSunFl3rAD5dgsmSfxVg8MAFLNIUM3dipJyCfcVTBhgbIhTr055
6JePnmf54+IH0wskiv2wLYHDmytoQ/DTGnRPslnzIl97lPNmAVYY+jjMnQwbPeakOCzpVJxBwcsh
J9+ivkb2n1ffY3zJKqEu4Sov84iENTI8GB+zasA6W0dgsjVGGKmMKvkxtvFgmO71qz8Rm05zlALG
c47jjBjVBYn0aSMGkhoYdWxU0xcpFUPPqpXmcKzqtiV01buwWVNsLR/WVQ1rHXoS1D+6RhyALH3D
KMPPsSHmdRn5OWJwCZsATrIwGiwjk1xZNY9X+A8djcIKELZ55L248zDp7GK6MigAWjYGfUoHzNGi
cjxLTcfr7CfHBJK/B58rhJv3qB2KiO+tnK4cVC92a70kRhGSmXY2aTc4r/WisUsipmgGu79C2Iub
jZTC04g+B6QIHjB5R0Hl6+k9chfKohoeGrpvS9zl7rXowAWCmeq7IFXMMKDw93W9PsFYX9wnZYVC
H0Z++RTEAoyhvtjg8dkHKhFpDVOhjQeXWQZatsTsFe40wBndc4TNHbLm6s0RKBcTC41sFDR33lJ0
uQlQY0/mhIOPMqxJEAz6IjzS0Hobilk4IhnofamSh4Lgssvox0hdlUZNcg/VbZnX8FpIZ2HKFL7+
R1DTzkm/UISHYRTPnSlden2t1uQYIONlX6O2YVWChqjxyvXAEeieN7ZsDnh2exAbdPLp1eTaoRI3
azCmMIX68FR4lEiBuLYC2ICNXjSOYLQU3n7EFHrPlXeAASM5uF4Z4+EdX+RCB6Yxu3nw4+baYs50
siUkej5iCVJvMneWmGCLxFdYzANGpalJ1ugopxF4dzUc4DDUMn8ZVpzKi0ohK+a70tBlV9jyEdMN
wnwNHB5FyAaRqrrcOA25r8dgb4i92cahUraNsOlCPPy9fZGNFSaZEA8y7dhHLUdwK0p15lzFT/Zm
TEDbtczAy6jzgTsuzgYExEpfvcxw59iZ2ISHpIVUS6il342BDdKqL3YUxhY+cvC+i8kXbEKcyGFu
16/OSONDIpDZUzXvUvqAgaLhvfPG6+oMfa7LkOyjDqqadqpU1rXDE1g3n0XdVmzFHpv3nfcRQEOd
DgiLSmeMxlU1RXnczBjpKZmuQ32olKSMzuWV10jljVvcJk3IBpk752iZbXpDHqhvH+PZXHCF6syG
3W62ZqcM5j1VEB49Wi1pUMh2K7EdA3i+NLaAYlkOyQVA7RdnWRFy7MfPi3F/YN5oGEFwGtRd18q1
/o624HkCB9yi/yV5bUaJaVjYpzNE8dtp4telbDB14Wu8S7oK59RP8YMjvw4KqLnWLWEo9ZFu4l+B
VMsU7swXJQfIwXxc/4AEX4OowUdEfrVfwxUeJcPw0FovTkEZ4plrnGPf2W3LYaBRoQI8VJPbf4eX
Ed1qvMSGcEKneDgRkHAHYn184sP82FbA2mWMrt2o4UxnH99krUF+p8OzlM7zkkTXspvZXMOiufHp
nBUBGVOYMzyB13oxAx5o4vB7jL2/BBq1UBI0x8Gbl3Ty5MJGUx/dWc8Immz5iAeGVtDTuBcIUr6X
Pp4c5PhlVQv3WRjdgooiHZCPag8gs01mtoy3NicOSLpM1kd9XuTLihNlGRON6PbJMl4sd2oZnmEn
8LhGoEfIhjwpy1+FX+1wFQOYbOB/Fn6dh/4NxS/yitDhovcAnDjObbaAxoE1ksyZ9EyXAkbDjEOT
PJDDo53GZ74A5iFK3jeIS2JiGI+NLE+eM+1MY8ddwRvBYPt1LQr3mND4FCfqoW/4wEYVvPiq0+lI
YNDYON1r7wRAWvkFavjnyMf4aqjtxhfLfi74hx/Pz03jbMMEpCxE8b2FI29eHGgIGBxkNxUuzB2m
BQqQXidYiFMbVvbNHax4FjjWVKCcjX6zB2P9m5yHJq0QquJp8DdNhM+1bwEKVNW0aDG6xmFlK1Iq
Q5ES6gNDA6I0B1uMzS9hCf6DUaDPlCXIUPOHHcVuIRaVRzOIzcQTi38CnBWD8wjj6RdZrZ94uJGt
KXiTYQrF87KQeatEAYQsvm+5fUSULBSemDVPkWs3sdU71zSXEAlrIC4hfiyYCfpAzBRQf2Gej8Z+
U431FY1hjY5o9VCxxNfFhzoiXLnYYGKadzps3xJkIDHpcZFN2IL8BSNGrpsw98JO5guJsZz65oOX
6g7kPbtFm7sZqFNlXT9VWT/bqwxlB8VncAaE8DDFwRvShfBrfsvwdGW6T7I17DZ8Br4narywSQDR
wdULpXOY7AQH42Lyx/FLMI/feJUEW3RYK3bFmaT+WgKS4R4taFb1gT5M2Ioz6s0tSn3nCiccoOqI
Q8UUtbgsAb9bHHuHkdeplICnvNF0YEjN8UMULM/TPI25x8171zot5mTe1gmLAzh9CFaGhzITLgr6
wkTM6eLqXK02ATkv/IgN6O1C4WO7YigQpzTdQ2FAmY7Avgq41Cn4Coc2mV4cUT4JhaY1kd1d6Hh1
Vjvtk7/4BRZEv+NdOGamKeDZDCLBSqdT6cjzMMXnofCOjiBeVvGag5Rnv2mFLaAy/LHqnS33MQdc
bYyCSdr95K8HiZRUWKdgBmwRKse4UH22CudF+zjVq5iiYqe1TqdFAiqnPLNTHTEStyQrB3QUoBl6
6IJLNgOhQV7ZDsJ8/r+4O5PlxpEtTb+KdtVl1oiLediUWRAkNSsUmiIyNjBKYgAgRmIG2tqsN/0Q
ve5VLXrXb5Bv0k/SHygxr0DpxkRYZdaVVV3LjFA6HA7342f4//9MQIF8lLukmdGqqTgXlfi6hf3E
ZemaR65EQKD4ccdSydrMMRvOVGijlbRAhKX4LK5JnKlJhEFTLl3LUydtHotXucpNNwlgkZy0jfNY
ZYAf6JAe3Te0ajs3ijS0S9GCfuGcgsRTSIDG7ZWEQOtkbZWnCdpRwJ2S1G5y0Tr1klChh5KQ2nXm
f8hXIukxRyPv6GNnWqO8yR1SCWFYCuAIU2kuZIJNfTf94LBbJ6qv69M2N+hB4Jkg+nJPSO9AyuY3
upPkl20oOpe1ICWzNIvL5szRgVBIUlAq+FllPWkKI/BOXdpGmljOw4KEKHF5NfctH9uDG5es7zVo
ZLZCve8MUqs1zxJFnVBypTOIUWXZGVz+K78RO3sdqQtaBbRHVWc6NGykzqOKn+PGeUBgTj9ea9pt
twZwChprPZHM8DGIXB/dDxJOgV7/1gUgPzpPvwwasZ1KcnkHrOGTbyHrtcKBmDwdmTT1UU6LHiM3
lWZSuf6Q6jgjorqSjyjIu4eS0BjTIkcKsGnlL6ErCZxWXl8viqPaa64ywVeO6ekgz3RFXlqBtLIr
WSLC9sJToeqw3yawK/qskVOT1p/WXoDTZyQz0TVPW0XuTlLBvVWJ4edADmfroItnVApBR0p47CVd
Pg7XG4gLebHcAYDsGApRhIDCY1jPO70iCK3AxoSWdBx5fKnAwDgqK39WktEBpYc/l+miOS2RcpvE
BqLWnnOhqrVrk5A1pmCmtItCKtJz6Os1C9NmEwD/rJl0kppr70IgDTZV3IwMt9JWoDKDOJBtQ8u4
G3ryQxy7OWiNdP1hXaP/jUgwhjcMhdWUuYXBPOvWOflWd53YyM9S35EKSY4OtcqP4lmWg1OeSFlf
SNIJyyPcHU0/yTVDsl1pDeqrz2B7Uk7EGqRHazm9iDvEgDVaJc66dQZ4L6TuUejKJUy9coLBOa5i
Y556OOAKjeXmVmyurUnl97rCKT6QREalQmN1YhAQTkuhnclRfUL58VMl6PcR4oQTvs7aThPrVl7n
bCvrWiB7Hrq35B8+WGUUXrSAbKdli1YCNj4AoqkeNbEkgslC8Ur21KR/mQA1TLnDDVxJDsknQQaD
uz4urJRsRvSbBv+HVDjpJi08j2GUTOjsqk0MoTiOOlBqFnR5T6tRmbJuMoU4Jejk34S6urPq+LxC
8GWmEyaRsGhLx25ZrwI4lPvJ8arPVd0RxpF6byJTpIOAdUtHluuafWukJf2h0z57a82amNPp4U66
+ZfIq0TKXLE6c2qDriMqYbZqtvbaSe4Aq8yKKj5uV855WYkPjSJfZY10liqOTIohd6ZWW7g2AsoX
Mfgiy+imtarMyjRLJloSXIVRns2CAnQlM/4KWPZCXHn5YehUH4O6lm0YkOK0oysRj4SZbClHbmee
OhngNA12NvnZaqFEHdaokqYKmFlnrVBwa0g8pdWl4n2JlLVnk5s5EWJrBmNlysw+UW++cfJl3RLw
EjN5QmSr2YO7Kri1LLm1Bd87Sgz1M5IQVwmdmBLRVaZcz6cuydMcij0B5RGqgF+krpsleTdLu5IU
UkHR1bwq1+jOGEVxHugiyE7vQ0NmgF1zTMhyqKX+F6PL04kMluQ4bIyjQpNAaTbHnqQeR4bnHVqe
cd014J5yOTktnDaer4FfET12wDL81TJ03K+08/kqrLtLR1M/4I9/CvzwVEppv2gIyh1sKnClhlOC
IlPx2iG0ETwHUn0GKRvwroazp8r17SpqP+J/Qb/2pDnBxinNpaYqLRBAQyeJPl/VusnCkPW1A7H7
IKt+eS6hdIaZqarf1rJOQFCW6yuNfgXX2Ciq00HtB3arSidBmlGZL4BX+6i+TdWVQJq/MbNpLECP
moVCoX/NQ9m9tdzMnQfdmgSdXBTw7MSoPnZEeohrcELlNr6V/a4DLysBk6Pcm5XgImrRSKdKtKqm
Mb0jp3LgxYeVTnu3Pnr3TYjljmM8OG69vk5iEqST0qPHgRJqNQknyShnVafN4A3wuqtUsXWvOy6y
CsA3baL82AYd09gGPW/tsE6rQ0UVv5AozTiN3pHJ3fqhMxRMRCpKh/h0DzlNnj+YCtKiKtUc0fEv
0JqIJ1yjOdA0czUXi3Lmeqp45buyNlVa/awDZgAKYtZS9SlU+t8paZZe+2sdFjxy3IWn1hMxAP6s
pMKjnPrmNNYBpls5MLVGS5MLL5V0XBHrEGj0odh01cyQOw9IrfaQESxdVK56YzjeR8fAicu6B5KY
2kxK1sKsUz2DN3ZJ/PXhj2K4jyUw9qmQG+5x60ELWLl3Rqseh1Z6nafaSZ2WdqAlvZkUo0VMW7Yu
yE/pDBoehtinCVh6f5KqGa1lQusB3wQCSO6TLBLNRzcUnPtVhy23Ynk9T9cK4qfrteADpdNRWGuV
mFyfmX9UQ9QIsfPxaR14R6EoBFMKVWeQH9YTFzy0kICwXTl6cOQVMEwSgkG7XJmfBUG47fT0g9ga
td3IVPmisqH4qGv0LG8kFsuYGb3el7qycrRXEfvSZCKMzvqIlzClslJOfE+5jkILxHRTTV0h/uTG
+cM6iHDXEkqDxlnUqRMHHS9bCjizanFZJqWMiJAhzPOwnIUdtzqJdxp3rPRsYmqUOvFDT1cpLA/F
bQ1bNiOudDU76YR65nXxXELwZFbIlHzTzurm+bo8bk0lmvHdT1bten2MiJHL+woXWbU6EVTlUxQD
FM0FS5z7uXvZKWV1LrSr3zK/uE1qoz0uctMhH7Fyba/U2gkSVFdGEM+t0EtsZGQau6SnGSUgdZ6l
gTHTyJZQ81O5Uh3wBmVF8xyp/NytkNQA3UsY6fB6U1MKM7tWo24SOyvjdFUI87SMUSVtXecajYey
59l8BkxTIngVXq5CaV4HiE9bgdo8inS2a/OSGZcaEFLKLJPWUQxiQ987ZDWy1cSkQ1ijiksvU4pr
tULK3IhzjHIgd5TkQYe0Db59zPqKaXSqrYA2K5FA392gu/Q9V7mS4QAUiPgiHCFQvrYzMPt2k/nW
pHDTO5DnZ1rXeyE5fndi3uVRVlImI1wNrIAq+pqbcU0Gg5pTW05Jdx6HiScD9lqf6EKH8D6t6adl
GdwYtfwxiPRo6lu9VCjdzidFHZAoAVvU493LOCS4zz0nI/GbisDoBPrKHoLGlKuJxzu5p3z7zpr7
qQGi2ZSy3PigeGuILHXrus6kXktte1qphtt3NqStymno9dkusQxK6NxF3tqQWjP5gxyKWnDe6gmP
gg8Na0Zw1cpO6Ung3zQorHazJoB9ckK13zJmkhYXtl8hksWhUaiRB9ChvCnuULswZKNNZkUipfpM
0omaZlpdrdgNrV7OOhMR7w9VIETLqsS3EdYp5ntdMOiZrxltPjM0nDuINgEHMrdwMwijVqul7jer
+C5uOOU0DwRbNC0kvyyXUYga/wRNDu2oldQu+5SRbqXlQXhHcpTVd8ui/1+3AHgZK23Qkn9GJ3cS
ryVBoRO3JSQ2ub9HtVRkqjgrPPMkp/zrVEkUnTWeWWUnFIb4MDQTt35zkW7J541edQwK1v1+LRWr
9qGWq8p8aACf3Hm1I/ozlZPAtFASPepcnNSrCvE+dSp3UXCuSPQmtaVVmBw2UC1adH+tUJ2auOvx
oV67ynoGIrhvkuiugWyYxEuBLWVhIF5rUlUcyo5RZvOq9MzVEbdnw7p3Yu3Mg0xvjUu0vSzrNOhE
s/wNr89P7Bx8Z2I7IaZzUltmLXxe5X4qTqANEbt6QaGLJBs8knBC3iUK3jM1YXqa6pAfwI0FIDZS
B+8sU7pDtw2B9Dt5Ld2ohmP5MwgeUndI10GhWE+qvPTPU90QvGNaZ+Vgh6ABRo/kZLzmEKUkmrFM
VjpqJROvLlOFbGwQV84JpfVgZTdhvc4+aPCmomsaZOg4V9SLGwRUqEyf5Cqo+2m4Rv/3xFUdXz6v
DXhy5EYoeDj0zjYnQaYIoi20YqPNGlQDHshixTUul5mK515l4NUjBrYiby0Gsngl6a32uXCzup0p
6xLEgpJTAP4oZwKqYCHSanPT1TMKol4uAadYS/K07LGjJ2KZexl4mLB1CPHKNCknplrJBjwPYg35
gwSivbrSw05Xadrg82UoFwN2LVMzMWgw7oIRAY2b2SylTOjfpG01FUDAmdS4wpXwAcW7TjgLZENn
rMxoTxMx7uRjTdAT46LTQy4RzDrgaEtKqvoo6HLgoyIa0gJFTdAAEz9xMB/ACL1rNehIw4iBnt7G
metplMzCLjlfi6l5ugLf8yi0KQJHXC/JEYWF+gzE/vlKpgA54RYEdVKhNfUxSqPcs5GaSKknam1x
2wmJirsQAGgj1ScA6HfzDioGueuTKo0qiHGOu5pHeRxSBu3LlmiwcSmGZJ6RiymozYKPiHGINHfl
V+xFKboHMSLd+ysuFvRyNnBMfCthqiqFpt6lWiVmcyI1Kz2XA1pJQLapwgyoPqtzGWHK+jRk+lWJ
8y4+jH1w3nYtNkDVVgB6lWMz1+VPAg1DKKh1BhwPr24A6rgI+q6OQZUSwK/kKATZhzKZdpSaPsyG
UheaK033bgK/AZzbyLXQ1hPZqeX0JNaj+qvLc4OLmLQJ6TYvJG7J1KRyCIspV8HOVG9y8h1rkFqB
VszktBU6yBF+RuZCU70Ho1mb+iRecbOUsWQuoiBML5vKyi81VSCr48kw/PscFjmmxm1vjVXDUbbQ
cpA/NCumY1PoCo+RWTKRl12pxUMiy2DOs6YM5fMKqN+RGkYQdTp46RDgtKg4wW0IqMjkIsZTbNzg
pPSyoMZlQ65livMs5DY4eeqvqi+zvgBIMJ0SuCp4DhvUu+4Dxm8jCZxCHjvUPrIe1N46TTklKbW+
gNuMiaS0clsUOawXRUYxMU/WATp/LfJ7tpU2PlhbsxBuNEhD7nSlKMqRo0TeWUHS9zIRoUDR0SYy
bAkQwnpeGJF0I7dWWTFZ0YemIoTHuVO316WXSJekNEiYp2uylXYmxtHUDP3UPU4khaNZkQVUyVSR
ZjvUyxjLtkaw5QPArOQzYFtMCJkllIWsTs3bI0XsvGLa1S72kTjKSe0oapUl7BPFmyoZPMHCD6Rq
Si8fwSJFAZy79CnnkfeJs3kq6slZ5ndmMbGsNjmOJL36rFcmMHaarHAPoUJXHSVJwoWLlDMmONHr
L5merCJbVyMzIRrRtHoCKy8/Rz5LvAfnhPefCgk5DNVzP4Cv4T9TsRKwXRoRrdkY/xhFUqcSv0bg
jm3Lh1puO7UEU9dc+aY6cTtymjPMS5PN/Rj62KSFVkm75dKq9Fka442ciGYkACHhNEwCLxcWYbeq
fstXDVBes24uoTqb5hRPP7yjZBi2s1rKQXuKAnBR6ryuehGUOjYc6W3VmaY0xPkq5mlxUVlQxnCA
UzBRORcnPbQL+oyuIvO3KmnSGyBQ5blPi+J7Wgqorg1Dgb0UySFkVd/N9es81gF8AgCExqe25sLp
fPUzCDt+N5bxIC5N4i1vSgekgMoLws5XFooVgBFyI7xxvPxMLcK8QCUqwlvPi+YmLlrvs5WvyXbR
PVIFaRJ4YbzIkXn92AiieK+FoA7CqozufV1ak7bToG0LgUQ4VXQp2R+6pl5RPQFtJwqpMgXZJCaT
IFWr47zM9K9+muJItbTLmsBAludk4cI7oKkePCQN0X2n7oDmRGIlKtNaarTrMlznwpFKqeWCLEw1
k+t0zRspXn1FvHtToEKHsVJrgMyF1q5u2syJl2UVLkpEWWY6mbhu1lVXuP3upcxt9NGkbhicrowM
cDiSJNC4PQsibqZn9prKKAiTnqlrrL3LtZeUZ0qSWNMgNFYGQCqhuOj8ENG/2pO8B9+1HHAjap7c
+qFPgNmB7bEp9QUQgCsYtiJNbz4CkzAfeW33o6o4AIwKNxHOtDQXbxFa8x8SECcCtLrSMucVZWHK
fGSl1Sn83vLYN0mb4w0I/txzye0CJxTZ2iu6OqW2rPSc3DBr9QgUS5ddrAgrslkHDro5DElvcKA2
pInOLKvyUFFaixRmJF3KOi2eoYQF7HupQfAKgGi0shUzpOTQ5pYrnwhFrH2lQC98kNxwRVJfrEh/
b/67yqcHuQ0hZD0FTdGdgu6yvpR+IT2IHZS0Kem59MrzSiuDIK9kJFHAHB0HgojN8JsICxPGCtvY
ASV6qDgKcBvk5+DjrtZcPgk3NJgjjV8T+/MU0r4KPKbcaseySHW/ziuSh+AdwV2hM0zv9QaH28td
RMF8cgWg3hNJA4qyWgX3GaCaqSattFNxrWN1KzW02olHYuwkXgsmXiuIrYemrZR8XpTIndoRnIEl
4YVzjpZ0NzX8pp2LrhFMV0g42LgNlAKNjpQj/aMDE1aO0PSBOD7zmjxpvDqMLLnKJznk3BgtaCW8
r2Oi9yl1BXhFrZMbcymBiz6zSHp/Bags6xPFlfS7moOMKZPoFnkYIxiY2gQKXnOd07eGEp4SZ+BJ
US2aWrVYyY+IpbBYRUHj7DuyKeEdB1gDjEgo4k6MsGhIvjqQsuJOKrk78Z/1zIwhKYasSCGR3OIf
TeccrLgwFWsTsSXLai4z0W9Xqwm4aFgIzA2ZgSBK4JVFKze2bnXTdQ9hmavXckLhtCkb7c7TFZzL
CK9LnKyI6D6rUhNDbFRNkEt64X308qa7AGElf6xRsqf9QRH3iHXYo/5HHZysM6Gl31qdWQLaypOs
9byPRkkLvBP6IHfzcp2ln0NqRneeZUAr8LPbLAGlnJnr4FHq1i63MShqMrz6OTUAPHYfSfUY1hhC
Q/NSh6q7hk8fzmM0FciViRXbJW5Dzk/nENtNkoSKIF3RkvJKitrsJM1U/4Iq54OE8kdpiy7dFGdu
herGXSIHrT6DtMEHDaOAeyTIClk9Ei1k9mZPt3/tl2CtoWRytHwA7tNUbZvLrqTng206GR+tIs9S
naouu3RiNRoRpbHhvVn9VXMe57QknkfslGyC4gBp5s0AZMI5EQnsXCAHqyRvLvW1i8ulWH3kppca
l1QtJ/yJ2jQc/CCw2JcQ5yXRbvTEEwobXJZ4H/R7BZQ9FEdNFNt5oXcr+VxHvy04L1qzceYdQsun
WolQPFSZigUKnDWDQPvkgqqLtgmOlCxcWzMURDRgGchxBudyUVfBUeo1/P6TFaAo4+gnJkoCLgFS
sG5sMKwBfM+NAYNmYLQamajKN22nqEHMlZ7qkCIJfZmHAZEFEJMkPJJuzkFXc+go4dC4Jy4TFS1S
iLssRJkLBSC0msxacNJpAbFEBbxOhJGoR61qw/4lu2+bG4cwx/iIt1HRBekpKQIlugSfZq3sogSR
aMOPlYO5qxkqIlWeXmSHkt7jIWsO6mHnIPsLiJJzAdI5DO6EyF/nNrlf1Ilz0D3sanCaSyvjPp00
YDlQCKkK3bDLAkdq0q6dTrRjj7jK9nWfL9mKaRifpW0jrY7KkGdPMiGIvakgJNkn9pBOYjNpNHfW
hE1JZsrJQKEo6MWqtqxa7nWRZ0j2WUXhnqQ+zUUmkp6L8Kz9ADbHWpbbkJIRuOhJ18UaXa1oxkGC
CmCgXNxqRCDmDLcIEmG51kFKGULvvq+MKrx7+oYZifh8HuZuUB5VcUC30DW/ndjEq9YDVcpKOSQT
RE1YVHIkbXwtLLEqZmHaoieKgFjKBmJQ6DmaOV/Rk2pa03kh/Ui84BiHeuOLkBPqKHpQdJKc2Py2
jWy5a0m5anUh3rhxpq6vG9A5zgmRPdtPzRrqMICigrtcsdjyPpkX1MWMwAE1tKrlD+AsnJA40UOY
g+RiSL/mPIDHb5VNbB3ljaR8wcs3Pwd0SVqZAhgqH3pNj+YVXPdKSNl7tRvfub7ccIWEF1WtQvRQ
CHtIRUysNnKv3BVVbJhmBWil4qucWb9BH8QiahqX9bwQm08b2t6zUNQzdXBHmWrnX//tJon4v13t
qYFe1T9UqBr81uEy6VWg8t2h+tk8vJDJep5dLx71PRmrF7862xW5enqPZ5WrjabTTfJrv7TVjOpn
9HqgHxTGUuFJ/+3VSBtRrm+NEC7Q7iof0c5SrHcIA3P8FQNvmR9U5sIkdp//WrCsdyJyCnC+yR/1
P08PfLFEr+f+Wg7s137nW2+w3HyYXhxM2ncJVOMdmgRIg/XyoS/eXVLfkamj9a7CldH/IHHIWv+F
Xt3c+9X1d/Q1MqlDDl9dfkfHAcXQTcj4Tz9/tVdXdxXhNlvsZza+/k6DJG2AyP/jFV9+fFF5h2wn
0pYciL/WV+/p3HudeV15h6KdYSBf/7SxkQV48eqo4lkyrUA0+ghsfv5y+/7ZCGHhXxrin/j4mvSO
F0RnAl2/zc9w+0viO7BNJvR5HNrNz19tD9Bmec9NIMvvFAQvdIm+RpsfNBNebALDeofRZxVU5WkT
PG26v5Dx05nwXsdAk9+ZKFTT2e35FYfHQDDeWX3nFYQF/qrnQOp7Quy1BqryTiO3iDK4+sdZf7EL
JPldL6yNIsuTuf0LfX5J5nPt9e4Klx/i68AwUAXZ/AxOgKT0G0DX9F4yhgf9ld6971O617vL5juZ
5iVwWJ9fHXnTF9/dVN7RgQodaeRjNj9/udNPr9Y9l0Cz3pFtoekVhn7zwzX3Ygm4A2gDZdEU6S/3
9Xut7b2+PpaPtkh0uTaePduh5ZOsd5KiqvLWLv71HF+mtucSqPo7U+x7doiUnvqfYdzD8VDo+UkH
g+fz8RMH4AcMxR9RpE2d4nETP/rL/IWW8nd/YRvzvR7gOWra6CYboin/IU68+dUblJafBn+KoPp/
/7eHl8LLG0P34i+3hu/lf/78iq8f/ua0tn945C+zRfbgtZsXbp8n+qThPFmGfrccKDgT3Px9Gq/U
of84AN8aFRIAWtFX/sNiO1a/LNoII8/Cg+tFWC0ek+zl0AYnad9JH5aLYhktwsGcLQz0vgMfJfEj
PSnz7Uib6LlvjbbvwBcscLZwy8GM0Vrff+TLRbyIhsNa3x32rd35x/39es8O0xU///fPy9evJuYE
hartfn95YohV/r7KHDjSFzF/8OqwDX8veVgu4u/8zuDwPqXBXjzpP+b0vv+a7ZwxOnLvfv3nV35h
uL91dN/HBbai2BmW3havDsJPjpv7g/0kb7od/n3FekPzcyPOkOdLB6ZLAsUh7ff6F70M/cH7aLm7
sEDazD3Hfl/mRbags9p2itu7Ys+lve718d+as0KQ+crM/Nwif+hPwnDGukIbNVPuey4ryPRDTOOS
3udDXpKJdZPdp+iqRoNshf8nHSbR+/3VU8q/dy3Atv7QxcSeWexsRN2E2iSblqxKMoGdrojEHcPX
+YUHTRYhZ+jguuBOGRj+vhMCzi0uMO9HbQWa9AiPO1/mSZoUi2j4qYAk0O3KlEkp4bgrqJm82sK/
8G7nC7Dky/vttPtdbCgKDR3YDgQvBs3RqJ1v/7r3dHa8iB/9WvYi8+/v2YAHF8vCW2bhIn4cLKap
KpbZd6JRENASZcnqdQi/8+3+vFuqt80/cke9+CT/Ge6g0MVYDmzaCH7e+9hNdjyxb3zZHzz9k6TI
azyb7UgbR+yV8X2x/D867jL2h41TCF7/4Tb80UFLAOeP/nagjZszwrC2t3h8OebrC/Pn3/9qmZb3
IeYu+XrAOT1ARd9NBg/51rH8wfWYLqPkIaOA9nDw/eeNsANtqpsZqJzBe4ywWVBSTrJkYMY01FX3
3S42A+BcHDy5hPEfa7Qdud8/37xqfvAz2It0eXC3zB4Hntc3L+cfHHm68u/xZAY7Xn/lzf787py5
bVq8XIa+J9S+yz1bEy0m2L3w4LAkpBjYFH2EbTKD9ZMNhzW+daf+4CLPCqjw6dBcGyOczhuO/eEC
lOZgIcxX3ufPf77Dxf3wEJojfL5Db+ca6Hsv77snXm8Eclz7D2v//n+L5cHjvxxXiZ8NTh24r/2H
P13G7eCjvRGY/fxXO/Pvd70CuFL7z/YMRxfO8nagzQ2ujrDLmO/OKqgjXLbni8eFu8jJ0gwnPMJn
O1+0SVEMt8M3vd8fNBDnJMBqfzBdbYT1ZdidQUc4xedcpA8Pw83QNzXc9yCfL0qsr18OLmmp7+o2
zsi7EbU0xjV3nnS9/V2Xwz3Rl2v3nfWFj4u/HWZz5Ma4MjajDu8LydC2j3kjbPzBHfxkhoWJn+eL
cjvcZtavkyE/b9iufv/3EljiwC0E0bB9zq9P+4rI5HFgiEFf7j/s9bJ98JZhOMxCyOIIM37OO73K
QQJiGWPe8dJdhNuB+u8n952D993L1xRDssXB2TKJBwdF7pEdew+eUD8YbmlZGsF6XpePi8GOI9Wx
/2xvkmGUJisjXNDXv//v5ACI6e//fsB+PrjMfv8/8YM/zNPKfbeXfdf6hmO4k8qTlREOzM0i7nYN
NPXK/Sd867464OoIG5q+dYEfLw7mi3xwE9L/dv85UyT0d3x6eZQyHnkYKjH+doab4z3GBfvlVQwi
6yNsti9+dL+4r4cWQx9htz3Z0Nfn2xjBakz87OAGZ25gRMnXbxf91++q9/ftcvDtDLnv4dT3czIs
lEQl8fvx1J+Xh30qE/0zZmLvdw3XGN86ptaeDRyTEXyHTS1seFP2gPJ9LwXgDK5fRtuBnryG7b/9
+n5Hcpby1OZCO1pm3dJNKkzudtzNU0Ywtkx+kQ2DDnmEe2dCaz4KKYPpKiNMd7qMo0UWvFwFXdr+
26+v9XHGMsSP24H6xR0jhpnlxW6JsW9qte+Gs7vlgzdc2zFiGJjhu4vQA+/2ne18kSXLg+P8dSFt
hA83zxbxw+CG7HkS+0750L8nrQ0mYTtUvyGsEb7cYbnM4nzZDsYdwQE+XGYoaA2HHWMdsuVyuLpj
BJ008cUPG5gG7u7tkvz6IT4qY2zOYBGkMaLC44dXxkEaIyo8LhbhcLY9xHvfvXuyzHY2GMjHEYal
IE76bzmICKUeLr3vhM8WRbWzG8YIUc78wit3XRNpjMrjdZhUi2B3yiOs8ZmPXS+WcV4sh6Vd6Moj
rHPZLCOKXZm7Hau3alJPhNv3E57TZoM12Q60GbfvP7r/uPFiN9U6whEhL1wMJztGuPYP4CLSGFEV
CLF6MbQVY1zN0Hd3vB6px5vv+9kuwbOVO3k0qefW7TvwFamuHciWPEa1qz/RwCkGewKs4P4Tvt5Y
zcyPh1mSMaKO63QxNBKgkUaYcLUI7xfZwBOW5RE8n+t6+Ti8PGR5hK12XftF9wTS2r58b302nIF9
d9ttkLHEA+cSvN72Mb/up9zGfrF8PDj1Y/cxGYaNY1Qr73q4CvvO9ouBxZBHqdSBl12SJM+GG3qM
qOZ6me1m/cYAHxB4LHuM0PkwmY0YlzxCouIJunu+eFg+7kZ6kA3H8OdO6fJbDVbbsiSU0az9N+Lv
/7M3/2+FZkgEIAQAFZBmoZpIivv7j/vzUmtPKOl/vtSaDVxkWJwboyJwSEz3Ks4f43I+XzYofW13
5cYH1Ec4YdfY4OLgsq+gLTfJsPO+3Ax57+WT5DGYLc92+TV8Wu6VN/a9Tf7Ayr0B899Qt/7xE/If
LEL/AV3eznbzEaC7oWvxrSv8afw/7wDDPpWkvVHKL+ffX84w317+0QwOQrEl3g2MxfZvtn/4LabK
ZOH1TsFggUdwu+w23UnCjgEpOVx0C9gAmZ8O5iuO4Ngek3cbDDpGxfk4zxbLQeFIGsOnZa7rwVzH
cDxPkmynPD6KP0HT1IVfDGY7Ru3sbEmVZmgyoelsH/PrruwH4rHtKE8WfwRL+RFqTjYY9TXZp/w7
DecHjeP1onz0D95ni10n85vUmx8dvN2pdci9YsG+V8bzhdTP+WAW+eDQdwA18gir/WmZFweTRTyo
qUDh2X/6vy2jnYhvjFLNRXLApvuX/GA3dYGfuv+cD/uMyMF1ef/ow5vzHwZHUZVpVrT/MwCR3L/l
dEsi16AxRgLm/X15cF7mg3zG8+gjrNF/u5pdz67uZtP/ftBvHioaB9e7+x8SmKhS9pdkU4Z5pqrq
dxfurcv6G1f4iEzeDdF0e/t/i8j7wur8ZyBJvcmq1b7vKv95X+It7uC+H+bl23zfL3z521vH8IVW
w2AyP/X3z7fBwCUfjPY8tyEpfED4frXnXk72+6/2JKE14LxvJ/Atl/d9Vt4PLcn+JhDCt4+EwCae
myyye6CG20H7BRrBSMHlK/1wyOaTRrjU+tkiBEHI9HS7b77nCDWJnstCcIEAwmDoMdwIe9FyY751
44xR+7F3dscYwP1pEoHTGwp5jFGi2Y77NlNNH2F7kF3ZTdqMcaEjE/JIzqMcQlrHgJYfEW74g83c
q+M87e1fjwtO2Mc7308aw1k9X2Q9gnOXbzAGl/GczHbew7QHLh+KYfuvxiWojyLppWkG6TF5DIf1
KT126tNnY2NNL5aVP7Qg4gj5iaennJUPuzWyMSwf5TH/cfG4mf5Nco8sw3bJN3fBGBiDG/DKT+tj
sy+T/C1jKI+Be3taqDsfUBJZyz673nOTn6wCtaThlxmD7YUcduHn3sGdn7n+m0YeT3y7nr9+oG+v
v/mEES7sSRIvdqiGtAXYf+Y26hsPi+GWMkYwcdeLoVckGyME49d9rnuGZAs1vB1Q5hgIv6fdiQtT
eL//e7iM2u3y9geNlmjbf/31fbJ5gfMFTxiG/r3A2mh26OkWOPgvT+C/f93Oun8JBUmO7xYdXrrN
Wx/+PybS3AgQbZ3uf6JI86sLt5mMyTAbOMIpe09x/37hr4YDj3Anv89ITg1vsxH2J3k0N8RVy72X
m3IM/N15S4fUYVq01/He11Gjif3uRxvBjE1QERlyNZQR5oo4xn3yOPxmYyAFrzP/4IwE6CAEHQOJ
wQEfAvbHgPEh7OcenPb/c/3+arsBNlHoGMzNY4gXuCnDRZaozu290xh5d9QR7MPJIh2aho1U8L6n
4rTN3LbbNWdwjfZfhifAyGmyI7NBE479x37idb0x9ghH+pRaIm3hdowFusn7T/tssZNOUUaIKoDk
LJJXR0QbYZUJFJGJ2tnLY/ATgaU++tUwRpDGSEow8KLdPdNjuGMXy3TIlpZ6sep9T9/lAo99Gb4V
o0nmKOMHr1wVaQx2xyUCvzTBexXnfVOX7kcrjKAFFylmY7u+m9h4jIzmjbfwd2tp8hi+xc1i5b9e
aUib21f49TDjZuGjXLAdZ7MUY1iiPk3Qu4W7Zk4ewyLddvfLN5ZjjBzsnb8s0M4drMcYpu4DNdCk
OjgukIVLD/52QEtv+seXzyfz5eMkTR4jz/T8wNOSdpweTOK/HWz/0X/roYY6Rlb4OiXpF7Zv2Rtk
M8fwfc79x0dQqLNFPkguPuGe/rG9JFv0QwKjz6t27fkBcpwxq/bHPz7R7l5+KUR1UeX8bjX2qVj0
rbrQ5lZZ8IEyP/x//+N/5cGiXZDpasEsMoMjFLTIAb+1qKDddGUM/aQbH1U7AXWmoSRR3+JBGSOL
fb0kKAi22z3/29Rf0E++4K0+opI4zClZBq0lxsgrTZPgMWEBbxYBYaQ/FMSmRwUKriN8vNNF6dNI
7+XGkFDH75skbv/s163z5UIIfeEBiqqQ5+V2vKcYZfOM72Zovr/7YFa4b4w8ijuaFt6OW/O0NN+9
uP7ExBKHytobQvmN2vOfJTZOLvSVfPUYzBzisK80C3/jVqFNkAxg1tLpCKX2DeG+r/335333J7Xt
f8KMYub2YcQwfTLGVTwhdNuhm47BA5lkC5pmvzRIY+ga2QQUA4d/jFvTTsJkVzNzDGdx9kCRetgh
Ywz8/5yK+oPXC57uqGeOwaucL8Kgj33edFNGuGYPS9K2g7wit+x2l/z6BXuNz4W/P9ga0jdl1n/Q
k+xDb3A57XaKmzu77we2d0y/zIaOwPeN6vd9gNus3J0svQ73n+wdDLcOjsngwyH4/r2R/7xr4K32
CP+El8ITdQa46SJKBh9njNLlBA2NXRzaCAnf697cJm9W5sfIJ9tJD2f4L6dLeirF7r++ZcjGgBls
0tY90pfaa2+I33rOGIx/O0m2PhnR75PV6Y2Q9l3f+/vmYu6v/JdjjpGrnMNq7nH5j89dNzZMU/8h
e11E+SYD6wfN8/Nd2HfdflWkGaMD0/P4mzpC/7H7m/GP3jx9jexx8FHGuBhAtg3yVmNQPY6WMNif
d+jmHc4fpqBLwu2fDV4CYbbtpvj1C/mUYPoezMZ2pM29OYbgpO1lZCMBhT6/zvABI8z8Ylkf2Ivw
DfryGJzuC39HGXgMRvfdIkYHf+hOjAG+uUCBeTjqGGe2X+AvSyowQ3kx6NXbb/nr2+7SLx4ATb15
udBVaIQHLFJQ2v0rvKEzP06qKNzVSx5hU3NJ5aRw3i4hvW4qVv4CmawHah0tQ9C+//XgfQ7aL0ef
eWNsbvoTSxb2/ws4DOpcmpeB0k4BXvZEeaSE5GcD26YoKRV4gSU1zAVOMcGMAZVgRtSYlA4pBR4p
guZYKqTMcGD0ZkKWdLqVlgDnC1AcTo1F6BiNTCNqDLw6g2YIQcuBYZkW2d2mwNVr5ubA26WAN5EC
B0pNTKlxyA/KtnYFX+BZNEUK/qXACQ9gexFrMw54WbwJ8K5YE1ML4CgY8L41wjeLDGDHB8uNbZR2
fJB9Ayqb8W8kR1btirzHnIob1LBdF0dfX0Ja16DxKPgNtjAH4Jsjck/NBy5LRsmb1JjBDyotRlvO
YESN+Z6Qw3uAx1pXpiJnSeDhIjAurnoaWwqgz3JSbPf6waIFHFfQ5ItnXJ/CPWXY/E7t7XLY7vkb
fr7Edq3gIPMlgciGlpPJOcDulx0AAAD//w==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9E75-4797-B7C8-92470F86911C}">
          <cx:dataId val="0"/>
          <cx:layoutPr>
            <cx:geography cultureLanguage="en-US" cultureRegion="US" attribution="Powered by Bing">
              <cx:geoCache provider="{E9337A44-BEBE-4D9F-B70C-5C5E7DAFC167}">
                <cx:binary>5Htrb922tu1fKfr5yhXf5MHZBziUtJaX7dhOnKRJvgiu7VAvSpREUY9ff6fzuslKdtyD3YNu4BoF
ikpLmuR8jDnmoPqfd8t/3DUPt8Mvi23a8T/uln/8Wnjv/uO338a74sHejie2vBu6sXvvT+46+1v3
/n159/Db/XA7l635DceI/nZX3A7+Yfn1v/4T3mYeuovu7taXXft8ehjWFw/j1PjxJ/d+eOuXu25q
/ePjBt70j19v5tJvD0Nz297/+stD60u/vlzdwz9+/eZ3v/7y2/HbvrP8SwOL89M9PEv5iYwRJipG
8Yc/8usvTdeaT7flCSax4pQz9fFPfDZ9eWvh8T+5pg8rur2/Hx7G8ZdP/z56+JtNHN0rxy756Iuk
e1x0cvphl7996+v/+s+jC7DvoytfhePYSU/dOo7Gob0vbz8741+PA8YnhGHJEfnkaPlNHIQ6IZwQ
GVPyMUxHcXhyNT+OwKfHjnz/6eqx1w+Xf7/Xd2X71+Y/JyeYciE4kx8di7/xO2YnCscKMf7xbow+
h/xj/v+J9fzY818ePPL9l+vH3t8d/n7v//c0+uGheTrv//fK7sMSnl7At8jwUwAUJ0yKWMQUSuor
5EP0BNFYSUnYx9AfRf5PLOTHkf/y4FHkv1w/jvx/v/z7I58UZfsXoh3hJ4wpIpCin+DuW9/H5EQw
QqiCbvSx030styeX8WOXf3rsyOGfrh67O/k3gLmsNX8G5v73ymw33LZ3D5+d/6+3N6AZHFMZK/xt
leETyiQRXIpPeaA+2/yEr0+u48cR/7z+o5B/vnwc892Lv7/E9g+DvW3Xz/v/133O0Al0LiUFj79w
t68BLj4BPiFjDr/5+PfZ9EfX/4n1/Nj3Xx48cv6X68feT7O/3/sH6Gt/KbFm+ERyhhQHAv3h71ti
EYkTJRRlCqLzw/7yJxb0Y/d/efDI/V+uH7v/8O/gfn/b/IWpT8kJw4yxWNIvzv069fEJ+jDQSPZt
zh+eWsY/cfnHx44d/vHqd+7+N2jnZ7futv289X8daaCdc0YRYwJ/gZKv3U0ek50zjo/c/eQyfuzu
T48dufvT1WN3n13//eBy+eBum7/O3RimcgaZ/YU8QdP8yt2SnCgquIJp8gvuf02inlzNj73+6bEj
r3+6euz1y38Lr8+/vCv/DKr/7/Goy26Yb/9CYGPqRCFCoKV8GldhKvkq9Cg+EUQqrkA9+CbkTy7j
n8T803PHQf90+buoX/39tXbd/ZmI//n5EPo4hmZBqPg0B37bx5E6QYRS/LnLHwsETy/nx57//NyR
5z9fPvb89cXf7/lXN//9Oev+gpaiTlhMmKBEfOzg3+qSkVInMZKgiX0GQfrZ9kf2+qot/cP9Lzf+
1j+Mn2/9aFk/dv/R40dROLp7HIxXN/8Gwfiz+/+fycXk//uw/PNe8UVlSm/9bfZBn/9KVP753Q9Z
COcGR4/+TOb/iO+H+3/8yqAJfBH9H9/wDfYnXdPZP/6fZPb5iYfb0f/j14jDAQCjDLFYMA5il4JC
mh8+3JLoRGCJFdQgkGn54VbbDb74x6+InUgJxacwjI8xkGx4auymx1sRPcFYwS0uEcyfJJb8y7EI
wNdquvaLLz799y/tZK+7svUjbAY4ovv4sw8rBRavhBQkFogLBZwnhvt3ty/g6AV+jf4PC3hYVdHZ
3ZhRf2Ffdy/8BXtjXqDdtsv3S7om266+RKVeLoaD3LvDlrrddNm/G14Mow7v65c91jY5C9mchmxN
X83pzYVLcKr2sXa60OOhTMo014uOO2233abXXX3/lct/sAsEDfgHu6Di4y6EetzlV7uYBeGim2EX
zZspc+lwGPeF1Eus8TWekuU131WZSYuDPacftYqPHexHpvmPTEvEKeGYC4YhVF+bHku1GkR7u8P7
bbe8rUjSvJHP7GuJ9vV5ndjDJpNGpFt72Z79fNc/sCwpQDgXcLjEVAwY/rXlUi5zI6fR7mIV71pZ
X8yL2KNiuWwCemKX35niMeIShFzMiYCsPPJvPhIyxTUrd0LW2hWRVk1m4uq0G2T28009uuubfDyy
9LiSryLJ57ik2wCWAnkx05tmefXz9yNQxI4MIAznQFBBFLgcJMy3BuRUld4OQ72jXVX0v69j4Hjn
W8ie32Ud2f5SSdSxHYu2vH9vnVz4DR+Zcod6bMbltWvmngsttm4dz52NfDjtlkmIhK6ehtdWtYRk
NAz59JHD/9NEe3Txt46BYxLJEAgaVMVcPJbAV46Jly5ybLXVrgyvVnvNK6lb95G3/FMb3zsfUIDA
IRloWgwSCyafr200CyltGMHGFKBq2BnrRv2E+x/x5GgbgIMcI4QlBWZ3ZGISvsLLlpe7nPl7h9qM
oErXPj+b8/BKxVTXK9I9zdOofSKHH9/8vWWhPlgm8rhQ44ELE2KwzJ+ZF+uz/NqfldfLfv79iR1+
XytQKuBCCrAugbgelSUbx7bqsCp3RL/rtbsgOk7mJKRdorJtb16q/ZC0yRNG8Y82J2IGUICx4Oio
QFsl8rFVTbWj++bQXbJTf5rvtrPqkp9GB3T4uTUMHfA7VyoGW6NAECVlR1uMopq1RJByNyd8T8+i
q+5yONBk0Q8+m3chC9mWLFmuSTLoImue2Cx5fP1xJBUoTDEnFMNBxlEOibwWOS5xuSsO/KyHzS7n
+YEfZOpPw2mU1c/EC/aCGT11SdBbEsmkeqgeontyLS/5pTiog0lVGp+LA3vCMx/8/JOlHbfT2Zl4
3kbwzGKyosgM5Pd46tFeNolrdBi07XTe6thpeyMqPVZP+eZH9aUApxHFnMYEPSbKVzAh2m6pSD6X
O6vNKdmpNNrJM5zMpzKrL6M30Zvy3F/lTsM/9Dq/ojt8Hh3idL7oXnbXwxk9XfX0RM1/jypCPp7w
UjiBV3AecRSuyXVOqGoqdn7s2uJZzOTwokKiWs5/npbf24EeiIBsIQHQguOjGuiiJi8wrwEhu2lp
0rXBU60B78ol+7mh76EYgIgxIqHzYiTV0YbmEfd2nnswZOgdt5NMAtRKMm2beCKc32GJiAmckSIB
p+gwJbPHZvZVNJmSUSvdGmWmj/bK8gyrs7asE9I+1eHxd4nzaAoGcQn/EkR9KLqvTBXIjrkfpyhj
un6xXvqr6A9/w86Hq/pMZfKqvm6z/mp7tSy6fRf/IZ/YKPoueHBEjAnhFAklMHCab3fqgJtGeG6i
zO/cYTjkZ0VSpAroE965S5u65P7nMTy2xzEAZYzhfAyYDUDJozu+2i7i5batj3XSlkM2lMnGovTn
Fo5jBxYIYXC+rTDDBLGjSiymArdTsZa7NekSed2cdqc/N/DdFkATxsBG4JgXPpKCZPx2CwYL0os1
qjOzNEIXbFOa+tk9kezHVgRDwDElcFsEBJfKRzD+ylFRzYdmWi1K12gzO9L3xXktS/8/3IuA8QcJ
mEOgdYL0ih47zldWqojMkJx1k+E+cs8qgfIXxjbd/n/mMWiMIHeAAfx4+E3IUUhUM4/Br53N1Lgh
PaF8Sno55E8E/juPgRUsJZMSlC0KAsu3e3H9FpbBtzZbchF16TBCfSfYx/FT6HCMQ4/bAaGSUYlB
/YcwfWvIz0qZHA82a0MnNMJ9m2zUzklpY/pUfcJICm/7urXBNzxwlPlIDBEGMMdHBFTUoRwbVdZp
npvmkphW4OKKj61fZZn21g1WE8GETUZHIR9ZbbYxXVhkIx35an7ZbKbe0sYOcbyrWbwJ3ZhiDMmg
iFkTJ2b+3q+OXAFFRQfWNj7emzCiP0jRiSKLVxNfV5y4Li2EsTJdZeF2Mhab1xVlwWjawyirm452
JvETloUuCzJ5XayBveRDgSZdDRKdGrvNzXm/Rcqnyk9syfi0VhZI6DTmmldlvJ0LS2KctkVlthQ3
cb+8rnqS88TWRC03hJsNKV2gYvJJRQpSadn4QiTM2mWChdTh+VhECKdb1VfXTc2nZY82qq62qZxf
ynqFhTqpYquLhcISlwDfJfaTGWI9ymaYkzrPxxd8MuxZn8d+zBphqUiCEyikfGpGtAdnFlaXvMmv
psmWjYbotS5tSEAu9VFYJ81iF+6JcURoFc/ikrsptFmYaVVp0Zb8eXDVRpOt2mK7YwUKjS620F22
sCiXwPkq/j3vyVCDHw3xOu/ivtTl4N28K5fBjvBrzkWCPCsBP0U5t2mo5vqi2zZ2LZ2c26RY/dbr
DWpx0Z7iqNHU9q07WxsH1ubNGK/tFDuScMdbpLma3buerLbEp2gV8aBN3Ij3mBWjS8RWgYQwicnH
SajGzmujqm1OLKLRmtTVEBlA8yi/rjef+6wQQ16Wh0YEZar9MLv+tsKrtbpF1peZiNTaJysmTmm0
rcszNXZyTOde+VFPMlQmnSrWiWyklYpSNYTlbVFvbaSrJW6GtFIEKJysulobMnVLVrhaLhrHEW1S
185+TaqyXXONrR1eGRdKpzGdyHYRVlqNep5yV54KvuQyY3NYmqxoIQN139dux1CH96ttZ6nlCNqD
bmg7uWRWremhmjbyu0Bt+xpR29xjadmt6GLh0s5PliSedTBTCcCe05mU6AZqemOnAycVyir49a3l
thqSSAh5N5VKdNqMIryH3Np60ClyivTWqbXUtvZz0CMe41GrhRXi4Fsqm50hJGJptTTK6gnSaU1X
MSLw1xz3bxXrFkhv5VRkk0KO8lWPGZRX75k1Se/quD3FvSt9Mk+Abjpe806mBQ7q3DX5anTgIZ6S
tXXD9oyE1l1VDFaq49k3y95Ey1AcFgOjsm5hQrkbK1uaLO6b6CYmnoHeVJRxlOJOsEXzrcobrbZC
kqTnfRMSr6qm2Zekql2Sd2uNdbQGVGZVJeO3Ne4wBr8s4hWey/DWscqZ1EQ0zqLI1iGxhjT7Nmqm
SynWmEGxWnbBLKumpGPev5oIDi+kbwMCP3I16d7Gy7jvaeXPx8g1mxbQLx7wMvVzMotRXFYOhv2U
RGqcEhP1y3JTLFNkeIpyw4pDX2BZJtVaVu9roL1xhms65ynkG3StHquwpiggO2RsYitOu8VYpIcy
H51eh45WqYqn3qW5tWeLx8sNa1H0HI9htmkofYSz0EXswUQtVQdX02I4lcpzoo0ZS58GoB1t1njc
LClvy5HqfLAYZL1+Q5d4LF2RqFa1QS/tOBe6Jn1b6MIvbtQoFi1Lp2aATI9ymQ870w39lsnOWbMH
xczg1FdDzpIxCkWrhyIH6kkLV00HUeT5fjSuRqnHZbMmpFDlu2ErVZ0pGm320oja3jRQUbUu5n7d
EjkP05xUofcApp0th0QGhwCVtnExSWW68dZME2XZYmlDzqe16PAp7dECLNMV8mHGMYVSq8ZhSquq
51Ui12EKCSP9YHah5NvvanQKJdGq+iIRtXMXzeAwSiYrG7Asm2bQEQr5/GwOeVln/YJccTkZiUJC
7RSidJLE5XqtVTnC1jF9Y9oJs4TMU/m+r6KCZ1DpudSTR6Y+0DZIk1ZyAGiftylqktXIkeg1xOOD
W/tl0320dZFm60Kum6KKnJ5zChWJZFxyXQG7vZ+kLXkCs0wYkoLOTKa8MBJrvEiA1racDLQ92rIN
illMgE9rHBW6GxtHE1Cf+y4ZrereclF5oguClqDX3FSljiaGnQ4NFucAKAESw1lP4bqsUV8b6BIq
vDUTWbqssnKFRsAqP6Uu73mdjN1Qvul8DcCTz6a7z6fNtNDWrENnxcLlluC+isUpEhxXCQwF9HkH
gtTLTQW/6A0GwPtKtdO5kr6udVRBRmnQLSMMncDOV0E6WyQOz+R+c/Xm9jMMp31S5asKKSqHvNCL
ncqXfYj7SkcDfCiZSjLOtSazobeWteJhFSpfwHQxCaAzZiFahQEIhCiWdd/1j5fniXV/KLFJrl38
SEtGtMZIEz+vgF7crZBadkQoazoo3dOl3SDGCeEheusF2nLtRlSTXaFc+y7qxNRrXFrsEsi46o2n
AyBvzHvgHHQZqndh6QB/+n4DZgU7cQ+BOwfOmGO/nfqGdkvSh36jGYtZ/J4HPPZazHTAyQgiqElo
vPm3gyV2SqNotETDAD29bvBWLomVZKMpq9BwU0GjRRmPq3CTL5OKs5zSZUv4BjgngC3e0jJ/LA4x
lhSKoSnX+ypeYqPHKHbcaCWb1l0OZVjkHrpvN+4m0Gluh8WiLSFQUodpqCaWALCy35uallPSeF88
671dVSIGtb1YhWmbRMyI37e+mO9KNuMhYbUf2sRXLH/RNUsO+Z3P4mXJ2ZrGhshyV6Ka+R0dyxaf
bvkQzKaLErTei14V07vQg0Oet1Ms3m+gCBTZSLjFaTN7O+3HEBDSXT6Tcb8BVpCsmwm9UH0PfBAP
MbOJK1i5ZTHICq+Ul27bk8iwN/XkYRyOu7Eodt3Ac6Yn3qyzJmaTq6ajWK6bQGWb1Jb2d2YdN5+6
aHFNyhaC3/fFaiAXh061GZ9zNui4qsLFhFiltFst6K9zwwDieqL8eQOGzyHZQ5kiXvWDDptTZDeb
2quMNaR6n0s38F0xtXnWld6tu4YCGYpDDiRmRat9zYmc0HW5VlFtTvN1Hvr3vi+j9RWo2GStEiBG
8dmkOmUzG/Vy3JXEsfrFRnyY0w3I/7yPMN+m075bRv4W5hzHL4u8d/Oz0MbSXRJr8vp58BP3p2Ph
8byv+RyIHvt8flOUIMlno4zg+MB3Q7vu+0ESn1Y1VGBSNX0MfGGuljqpy1qUz2U0AHdcmzaO4bgB
rUpXNq9tiokp7kDKlQ/LskFnMktXoH3U25q+9qLNXWIFjd9SWK45tKjd4mekh3nvDOT7ko7JqkwT
JTUeMWTA5PN+uSjzelEssdC0LzYQloCYN5UNKhOhjChPK8RqNACy5lJlNS/XPwJeFMk2P23v/GDo
awJyutvXMOgEjcq6j55VFeDtqfJzPiQA4AwZ3SHo9ksqpMcgspTRVO5pMKa8cG5F8yEaAUZqPZut
uoEOG4F41WyN2WO3WXMVQiDzaUQ3wGxg+sJmw8T4tmNLGeYzUcg+6Nq0fXtGx35o98LlBiCI5qoB
bM3VSy+nrXzTmnZ9E8H/LKP2+dyK7Wxpo/hOrVXZa1vF83zK80BNMjZsCKNmRTGzfbWZuDz0cHRT
7Ca7oS4b/bKi56B6BXGJ27pXWcARYEnsBxppIYNpUtE2iL6obOw6HcbcCquVpeMDNnW77IcB2M5Z
m+O8OavQhsq0baFFX9F6sXjfV/AF4k3PxHC5sGaRzyPkJpqqMWL1rF1d1+wggSfyt2UMsUm3mXCu
c6Ck/tkYTwDEPZlInA7zMpWpWKK43qt+9jgDdUDVuuZtz3cNbqm5Hpq1WGCU2qY5a6q4llpNzVJn
8dzmfVptODJZO3XEJBzxFSqKjF2TII6GETy71DlMf67Nk6Fa15B5cJV5R+KJKI3r1o0vNkm39oJJ
X8qzeNgsSriNOppy0oqbFq68CGqS18s0km5veTzcMSu26YwFEESedxWZf+/NpKI9gISatVdD1+h1
tB49m+IuxFkvlg0aIfNmfovnlZrTOuBuzlo79UYbmiP0wtdl+852uER7LHP1HpWba87oBmPT5RhD
7FIB8Y3PRI0t383DYNBVEEO9HYIdOiDbsRxrAX2WLatNI1eAs7xnrde8nWSXzsDUlgSoS/MeNWXU
nfUuLyho8Nvs5vNui8oo9SV1QBDjAN3XrKCRXHIy+EaTaITs811hTIZmWbCrrimROR+rYlt0U4IG
m9CpLJEE7bx7ZD5xjmzQ5Wan/IzgRtLXHY2hYzYuD3/QnAM3KYl8nUdrSdKy5+FVPDIRbqKqa22C
1zl6cDkM0rtN9eMdjmQEo3i7bmeNLKN6T8y03XQuuD6hVWEefEznIaWRbci9HbuQvx7myr5Z+6Io
020r3TNVbtgkrKtB1K+HGQYYCqrCvVz9Uh1s3Jbv8bj1UdIWjnVvcBeTKWXSiPa8s0P0NgKKpQ5L
37VOs83ZACNKOfHzdloMlDia6le09Uom9Yzn4RoEoeJVwxrTnaFaNPWhtb6KtI2D/L1vt/734HIf
djC59rn2LO7zVEpa1jqwCEcwU9Nl1jzMwEc5d705fYQse+UDh9aLBzejxA4Bhot1wctFYwFPdFE1
DM62oenA3sY6COD+HXpVWICIJIKX39SxAQpQ1Gz0zyhaeHuzjL4tr2M1tPis2jY/XoQIZpRBE94r
c+Ei2v0B3ykJEFm8CzyzLUwSqbFu67THYmt3HebFcwtjhNet6Fayo+VWsQQ0cVslgQ1RlPX9LHtQ
gsIKjabrKX5Wt8WKzksDM+wd0LZana69lCYZggv+YkWsvZ6aQobEmZrDgLfxidZ6Wof2bhwMv+Yc
23xf+UX2wEkweg9yzNpr6Ih+2FNZFYWu4HuAON0mxQBRoPt6QALSNtp5wuDQvydL8azrp+CyguR9
dOqBiRa64UBjtFnnUKVS5HGpOQyk1yvuhu2imYp4YDpElhdvRWHcy7UgUXUaTAQz1wqlyvS6sng8
E8bns14jZ2bd4JX7BEh8CFo6AzW44Nz1qajM3OnHk+t3o5eh1kMEdEMv9URez0W1veUNxm/m0PTm
IEWFKMhFKxRYZKpoPq1MYcrE+XprrtelpVABZJzSwDbagRZR8E3TujIqAaevTZpHHG+6ARkjPhgY
rohefC/vOkWgfk1vzTNcTqTWY96iNZt67KvTNdTsOh8i8S7fivwFr/I8P6dFVC9pDmcr+62IZjij
mmqovJrUUmoYccZ2P8BIf6YoXvzZWPviugx9UWsW2u2sMMpFacFbCBDMHjBFO/A11bYZQeVbpm14
WYa6A2rWt3EB9Hoc35l2ZDc0iO0mt/UGC0eLHBOsRrTAPDiHW0fd8gepLRvSAqTLoIMtxwPqG9ok
G4IiylDe9a+ciOK3JIfYZSNmI3wlERboyEFE8KJyDZ7vBgIOupBDM856cX01aCxXdE1E28s0qnpo
k+Pau5u57+TzwRT2amlB2teDj+s3aiXxAvm9tD0oysU46rjIxbUjVbvohQjzYuiFqNKuiNb7tuFj
o9vZ8Gf1FMMQINgGSp9oOb8sm9yzfeC2iHZjNUWjHi18cJEoPgzXMwvQ3Jc+hqPJbYnel8bCiCUL
YqKskyvGKRe0KTSqYwm6q4QDjkM+xJJlrPAtjP0F6AYwJRkQbEaH3JLAeKXmMyifbYUgIUCWsaWi
TECDohdsGoVJ67hxVsfD6gYteSmwHlpVwHjRm0ruMdCICmBKFfB9RjG/Q5agIunbzpzSreNFMg6Y
3nQ5F++mAF8BpUtFIbiSz/17YSIAvardWp9anIMWgb03D1Wg450a+sFldirK95x0K4jXaLavvFPL
276I7ZXqm8Xtopn5qwW3oXjsT+NDO5DobZjmvk7rrlob0LA5e97BUcAr5nwL8ySyYtIDnjYHnTqa
AB74zGJNm7lYz3m+dm88CLFxWqImPivrvC+T0OQwjuM8l3f9TAOIrGW5nfO+h49tVOnUWUNGFuke
aIHVvt1WmkHDBvaxkUm9AQEPBF2pxuYdH2n5ONK2aAF+MkiV0HqqUdKYobsb17pdEyBjCJBiyftV
lwwUMC047xHEcg1OiyW0fzRzpw6K0lAlXAJcJ6RZmjzb1rZ9vpaxHaC6O+DOAwzgZRrMDKQa6M5U
JDMCXD1TXbA3WICsMVUcGn4fF+JlZej8cpqwXfVgKpZNQDZRumwEhkfirYpAX27CfVFI+PSjFzOw
wc7cFiUGiRBYX3WDbI6zhvT0jA/G7HrSFpMuAxwcadOpnOgm5/PvAihdDpNvVV1ZKdVbD8LEe5fP
4ynGEZkyEJy9T3AsouRx5MxwsTOcTzwhys1XHQxqL7ciNFcgv+UXnq0t033RhHeYgpS0E9Alzzaz
iHsWl43I4Fsl0p3TygHIbF21vRykj89NK9GzaI6dT6Ko2e6jQkIRgXI7vjHbMr3tplmCZhZV662q
l/9L2ZltWYpb3fpV/hfQGSABgptzQbP7JvruhhGZkQkIARKt0NP/c7t8bFeW7Tp15yxn1A7Yataa
85ur1hI9JodJUnm+OKHLl6CsIDwXsc/kAnQhssOnC8Mbm5Yz8zOCmoF/m5jMs5lrBmAGjteUONaJ
vnnjjI2HfderxOCItKlVQ/fhkUraxF1yNscQL0oXB+DCH9mE3ha3mprODSltizWKYiJ2Zh5IFNeh
10OL6vRemqFFbT33zVfoaP4CcjgCJTCvzVPlDO0zHSFzpK5nmiHlq+Erii9B58TkQ1OmrTc6cEnq
Kr+Maz/4sacq1sWlbKOPqCxbDtEoh8zBrKsfGC/VtwL1k4ohg9zUCyLaH5b15pmvUf/mL6bFzvTK
H5AvccTlcF+7dI68/iQc235vYOu2sd81uYm91mV74c5CZ5Fuq2dRDpOTOB3lD14h0B5XNh87LD6g
bWnhhNLd+JzMXdwHC+dxGy5MZUq7PorfCjVCMinP+1oLOtqEq6j5slBBsFcXbmlSK1HgNg/LViR9
XzJspbwevnMvMBS/39ydufRd8IhQ90lqa1tMsaVu1W10XgHbITVeTia8qEWFU+MuJ4Gg2HMBne8W
7aIqqkfXxe7vm+ieo0N/to7SXoxNlH8zE+zGOEQhPMHt4hHaNuo515W1/rtHb0UZrrMpAG3iLn68
wH4dqImXEjhbZ0g4JiG6Nn2zzsoi1tNtzzIPEl/mulNus4V2oknNtFRO3EFewDPnld+kEi9xjKt2
EmsS1QNlMWvyOUhNsA4r1osqqwxWZD7tRpvTIQk9tCNnnP4B/RPC5JZ0+p03eeM7OaxwEFBR4Ia3
GOy/2scFTC/fbbTMFA8zU2+F8PdWXz1XHAbvOXDFlq7jBnZ/1nlhWkRRQvwhm9wjdLqLS9tUexcG
NRD2dOoX08af9zMkz94z+yY8W1L/iZ367yziCMY6c12oCREY3t/9vrOUUEAIjOiS+vqZwAG7yLaw
f/lTmAPD23MZjTg4rV84FR2OsxtNo8xsp/M3wCT84nFCNv/dVP+Vc+AQzJBPw8sPfApl5fbd/Kt1
P3CPutYXmT9K++Qs/XyGOsH3IQrMLKz95S9iPn/7PHTaCOLg2Zj/qw89QrdBnSUyxXqIBqtA6Qog
7k+W1L99KvCW+MlbsDr65Rua4PeCAPIESHQHSBklauf5KFs9qDQ7BR72T6CB2wr9V3cdPr7r4qGA
dWNheMEvXv6qrPR5zcK0uZ1rxvMuzhKggEfjgKabXNtSFn/yiL9uGnxkdFsXTohjyPOcXx5RVFSW
E3y9tOuqfNeRBvr2OPgpc9r2T57ujx+FdQju1sE1FWLezS9IBBnsGgRm8lNCozbxtILtX0DrMrP8
sy/u160VOjSiN1QFoSHqYY38fjni8ArWEY+bkryEGFf2YZD22kWT9N+X/b/7HA/0PZYjNgCnv7Ak
cmVdEeWVl9YLYzufo6zoDKd/wsX8cVkw7zbGARAYcCWw179/GrUO8MXBGaUwHtgDjnWO4o3QZlOX
Zf0xyRZuCZuM8ydL448Px0IPDg/yCS7yAX+jtf51T8vQzZcVGlUbdGoDjcbda1+Vm7/6CoHQgSbn
wDRAkga/vMJK4KrhtvbSMuzng195ACOX/q+eF38D2m5HIIuAyODI/f0r9E1dUhkJL53B7KCfd+ZE
it78CVr063mBTwF9GFCOtAeSGZT9/lOqEa3TNCqWBr01MExyd4NkQBtDrfbTxqn03V9+dxHeGnIb
mK9D+a/Ar79of4HyyVJXutOmJ9H8wDtjfvz3T/nj8kP45EYDRr5/u2Fv6+Rf1oHtAIND4WTQcgN6
rXzOtpOvh6e85eTO1nCgyjBEcfjfP/WPp8WNXMVRwYFQ44D/5V1Gk42KWZYMZ6Fr46iAOpt7YxW3
s1p/+6i/x4jufjthfwvEfO/U2ldF+fdRYf/44/89/7/5Y3+bZ/XPf34bNvbPP13nH/049T/+5/yp
hv/ZTO3X30aQ/fozt0/+xw/hg//+m9xyQ7/7wx8STP8ho/TbdLP/8H/+/wWYbrv3PweY/jEY55+J
p9sP/JZfcvn/QeCAo6C/MbVBgLv2t/QSgmoIM2F2Ga782+3o4GD6e3jJu2UHMZsBpN0/Yul/Dy9h
TgnDZr99uzgxMRWI/ZXsEg6K359TwJwxPs0NcEf7+LzbVf379YmaeyxDa0TiRHN+GKYmieSamYW/
wfzgG8b1IeqHrcO2TDm7ynhj5pkPjpMnmakMEum25VPkrxM0IVLWz4voMqKBBRW3+vhppZCWytLf
5gz0fgMHwK38AMWuqiC8mU1VPQ0r7GPXG/ezO2e9x+IAMnbsYrWGxbyfohAmwBtu1e7Eom99Px1W
in6izOsYvm6dwrBMu6JOK36oyyudIAIHIKMopee2pclYmwfU6knrvRJ3gKCwJpLwvW6sSKRjr15Q
y4SJ6pXmVCeLASXASUb680KiuLckbWpxcOT6btwFek1fb7WrNpqgSWkbOJT527ySHYWOFhsxZZWf
p33xgYgZuIqDqz7GEU5kFb4FdeahEJnYO/aFUm7cmtcZ4kYKgobteAScZKDQ94Lh0E/Os5bNFkjI
81R7320JJaSO6ufOHugapqA4ok1Yjyc5ODHUqy4hzByjmuz4jNLAjTYQY4sDTF+bRKLcecsDM4iH
lK154ZrBz37i0ZXrHs/ph+Av3MR05tqLkt0MzGkL9Te2gpf3WkBzK50dYXyraXNyzEc5i+heupHz
0qlQP7mkms5O3r2MI0Cgfvwo8KCD47y5o4qB/b1TTx3Guos7WOPlkDRDVcS2WGTclGORBoWHFrTv
drKjGY++2ZCc68EeASrNqTIqG+xywJ0dpvXK9jPAgznU1Us/DYlemsaie+szJwR3v+Yv4Kj0N6un
5UeoXvOpiWG0fPa1SIs8vJuEvOvpkkh978I7JDlgE5mnEUTOtGlUlzSK92C+GnuiVsZD7z1xLxpe
zNQ+r7IeQDy0za7qVrHRAvkDwKgS8Qh3a5ibgM7D+Q7YpX320T4t7rmy8p4GCnIVAfRku2QMvaQU
0SVHC5s3RTpM1a4R/r2K8peuwyuFPF7XB0/SeKglFJtgizTePm+g3BVnFexv1ABrQHuV3s4Aii3I
TSRrnkMsbp9/iaJJuu5Y8+YKzQBNuUpD/+jTabPO85GiEI6i4YmW0WMlv9viWKzimaoj/uo5YPWU
0Rl22vxhm2/RcB944sDKKTXddopUWkKALeojisbYTB1+f3c9LmT85uY8dow2iVfe51DYc9bE8NXh
4w09vuQWAvuQtLp61qtz11vxCgDn4lhvY6mMXQgWa+SC39SgIWAbtfIEDyjWkXrSQXGv+J4Zuef5
TNPGd3dwjYKkgKEQUwi9MZ3R/ytmdmQgP03Fq6Mfiju37mFVTz+Xqvpo+qmE5CbeusLybVnC5ZvZ
JaIwQiZS6bQV/vrdtbp4s0qF9wvGGGxlDp0TxTvNWuY+ld48HyzU7GtjI5QIuvVij7nYWj2wJ0Gg
QbVRf0ehf/ese6jD5VxH/VZI0f6s7eq/SL4soKQLL9Y0f/Kh37eQ6fCFqWp4qItq4w/loXCG3VyS
81TDbA1t3PPhw85hCXkNLpxPv7my30FyPvYreczHUCRcvN8gZVG0Y2ZgFG9aCfiNQArPiilcYLN5
0HcLRB4+waBA3Gt50s302rKfi27SRQTmbfJgKdpEqml+BUNQZHNQlF9LvpiY+S6hsUWqdd2Zes2c
HHo+4z2ctcY6H8tU85ML3Cwp27DLqmEcM1470XZosUx1CPG2htiaDvpai2FNoVtCocxHqDtMvzU0
fCrd3tkCCR1wU1jn+6wBF0ad9BIYfGsW+ByO1Cvl+k1A8onz/K1vDgRa6YOuvtQgsZ8lT2qIDSs2
GewdbA7UUW2QEn6tnIM3wjSNtiP73vXJWGBrKJyQ+rjKbt8U80cgIKqBqNvJgh3qASw1lqHqsGTZ
Z1Xi4L5ljioIvSGkwQXezOqgMfHOckGGN7dFzN1y66xv8BASysm7YwWsXyBUQ+PVW98CFpEcOPka
Lg8u2FSx9Cca2pNqxEPpB4/MdWANObKTiD+GF66qj8HATiwncwrxeECZ47l/rOgJreQU5AAyD9SB
Ehneh17x3lRVWoAMzqswnYaT5z1qnK+aOknpFB8AY1NaQ/0a620BpgmE+zUKoG53+6E/DcVbPuoP
MmBT68MMrtmXOp4gSM8uz6JGAg2HWUSKi57HLe/I2TfyveJmH+hnmIhvsA2henfrEU04sLqCrVnr
cLgOeSdiFUjQWOONkwY44d0sz7kHvDy6SzzAuCFLfU/x2XvPQtltisLuFNiohl/aYtnyMkpQfF4k
OMJuxre8Rl/eCuxRU3ivPdwr2PNJCfh0mqujEXo/0TIuwJZhxYIc7+Z5H7UD0DkJnlZ59XtHuicg
Gt88qY6m5wBDmjxtBCg3rGBig003dvPj1Lqbsg6/qKmDlBbe1xhEr6MbgQYsRvj7gFCLAeacbcAG
rdQlx5x4OdhZLJWoDRMA9LhK3k1AcOBBjs+aQcTeIt9cOPRwpAfsRQquOSRWxA0expmfNDztLorG
ZCTVBnmeTHBIs6x5Im5+7wJd2ehRbUqdR1CCNdh+K0G64KgqR7tBnGVTd1ECiPmoArPJzXZiIumA
N4tgehmDeQ/YHS9faUikFQxEh6IysV1Wh+6x69rrJPaIKECsW6iz1RxvB15G0NaHls87SNhoFpZj
1W5RHXQTq/a4xCDQDvlGSL61TZQGprp2PY0nh/yYWR+riKfwiu+hID4q1tyvZLrSwDyQEl4YPL13
BntYTsFjrcd3x/nZNGiDup/uyg7LcHSLz8KfkpK1+5vvb2Cfci23cHpxIpwUnJ2iPZfqPIcfOT04
84uLHZ23HmIa2aIO/voKhjbTzrqrxS4CyAFmKVnLOSXRC1trsK2fQwNGvDcbWl8q/OAMTwZfJ747
LzWO/wRnPgEXsVvcEtdF8yFuBd7otPS1l35KAdl2DHTrEiIkYNYdXcIbMMmPrgVoB7vJIdOjWMIg
q3rQn7n4CTE8Laf6WHjLqerCLub9fBHl3vX40cgVqkDjXIzRaTV53/tJJ5FxvAws/M4dycZhALJz
tVMSWg9VCIcAO8YWvg/qG45ovrVK74BEgfqdSQI190CrYC8LGXeONRs/6J5B4mZjqB/c4Ux7LIOS
3sNO4k6dWrfGaeschpIemG3vIpcCwWiQ9uhH5OL49KILF/XHmOVVDhyzz7PWXzaqil68ud8jHtBf
wC0qxFRyeJE1Dk7PJ/DXTY4g1dyYIA6QC0DcOr5BNSLsws3oTHEzHJh/nhpILbD7fwa5fe4WPALG
1yQFeNCHCLHLXbAuaCoEveu0CeEU3/uq/xaEDpIm8HuSwHTHSpCHm/dh1jED5HWlvXsd13q/dF9+
p1PEogHel153kM6CPsAkgy8eJ/sMUikGSJHQbtizOkpLC8Gdd+HZkcPB7fuX0bM7SA6vfrm81Jye
gdAccU8kC0Vd0zlHDWChouWZdt2OEhgArp2OZtA0Ud684Mw2MB14s2mptylLQXEQUxggojwCDMoU
AJzYBit8GcAh3fQkBruLSJ2i1XkCzx0TMOUDQiGIZLSnuaVhOoxSgjIZn8MGzI6YnDJbhN0KD128
A1VEifFzqNAFIAjwHaVr/x60OP9r4zqXokHoYa7mdlsNbEjmCSR6SgoapIELFA+QPl1jQvSR31IU
BQVMqFy2g0rj7yWiG9WYP8rAFnfSkDaZh14997bHiYtRFwu/ktXUV2MFIgKucjbe3DZp5KvYWiSn
GrXN4ZHeJGhg79GGI3ADpAMvo2zJqwm7/I5QNHszo7G0o9msOdvbnqkdn/wnQ8glDHWEBQ8+OVGd
CSHPwPf2nWCOaWt3XYjGr5unLOQleS0xwiERLc8/SBDdCYfACfZRsbu0vq6C2w1d6mEv6xHGXt3h
OPB4prruUEf5A+8ZLJlOXcqqU0nbtnf9nNfJjOHasFhlP8Kv9xTLdFWTRDTtJ8hRcVeJYvhyfTvs
QolcMiawJ0uF0k0zZpFKEGQbdmQ4jdxrE3AEqAyQ79HVFJ2CERdZXxD4xw4Bn+Y9IdJTpgw2cSLR
afkQjrmhnzMd2KZrJ72rPErSRS9RbIegifncsz3qn61yexx+SiSro9p4iDAkYx42qu2RAbLXUdf7
ivf3gxNdG5R/ZZUDOZi/OIDQxbNTDAs4he32g7X1qbXB9YZP+7fNQkFm0wbV4+gSdH8d8He7tOUV
dTxJKzS723HE15aD9EyU3wybtWc0cX34/6MzfKgeTEzvPjBFd+vAT53W2cjaq8HKPtbg9L3wvXem
3RLxn20l0rqtf/SzH1dD/okhrDvafA+jl2JxX5g7PPbSe/JNUwJ/KL8THnz6/fDRNcM7J9MD2FoB
bopem7KXWW+DT2THYc5VGeaxoGQ2436gKmWdBg7w1aCJP5ZBV6VhDpIULGgQ+4MfxCsyzl0t8HpR
SIjJvsLTLTYdqVC1g8wRoHIJIRY4xz1Vptwx+aHcCVSgA6ezAtzQgfsDPyxvlOhwJj7xEe2QTdKE
3SZCo2A752HA9QFz+ECNOjTV9K007YIImVU4ZAKTahnh0INqASanK4pX2ZaPXSsvuT9cFK1TX6KY
UvZrrqaY4eJNyt7NY12XqUYKIDYBirZ1ydbQSR0ptujKH5AP24y1V0PPWD8XMu8mO5ATD4ufFcoc
txBHqee71pm/kFfRKaIuaPp5gf3YvoWWb5ygvEXYYEnqNmv78K0XDV7QjVppVSRiCiae07QQ7kcl
xruqzHe+DWBg4iKhgc5kKGTGvVuzWqTA5A/Sw9wGuNehcQ8wlo/OMsWOnJ59Cuu+bPg2N3wzh25a
u0tagTrhFUt8lJJxhJOqDtZdj/ACL6AQISX0Cs58geMPecMd0GaruF/GfTkFKKU4IPtu14TDYapw
E45qD7IM+kyO9Fw01UCiI3kqUKKuc+7ewWy++NWSjIy84L9zMCcYE6Jx4yLPFJcoW3fFoKYT0DmA
DtrsZ7kO6FrFOL6iIpoAudPvHu66kdjUXVD6hSVmEjhz4V/mdTFgM5Rx9yVbq8vCb8UJYWWwxBZz
Ue75UsgiRbpiuRcDABmoGY9MK4H/wda3UdHDomqIUpj/Ho8I+SSTGL7pwM8i8yUMjJNmfCorcwGq
+aMDJoATc9GXgimiEt/r1+cCREcNQaqB0KRx83rZtDorgo0SoRwudLcTZHAedN4e8WsDMnCGxxa5
0Nhik2TjQm5klLnO3ZjN7ZB0Yyhj/OWrxDdPoiZZOn0unWpTN0G3dcawTWEuBamH/3zFfrIyDRed
FNWQlbJ8yf0ug4F9C7z5yHxBzLnM2BqgKlBkiPVNyXDfq9XbtMCvUx9EyCEYuod+qqvTtJo141W7
WUKXbpvRHCzDpVwbbmK/FRih1Ks+bRDtid2lrEHXIkmYQgqKq8Z8b7oh81013olp3fCbStFyD53I
bhl5ms/zBtR+sXHyotZZZbDsx7kA5iWK+jWkEPYEegGc1+/TOmImxIL6ZQyaLUbsAJKT43qZ/ME8
I3G5fhLpFD/rFnInBjw1ZFfp4jujY7VFhjSPp9pHjr1Es4XD9CABa9UkOMzyBWHFrOryBBlHsGKT
/zjxEiC42dVAi7Yz2w/G+8kqaB81Jhk0fnVvunbDhN3MeYGGLNL2XE7qlTBn35D+YcEmjkH1PQzI
LsRF7v8cS3CXqFGAUmW5cyrFkbhO2gVe4vnD1u3lU8i+I6WQyEpmo2QPCKWtKSjMM5+WL7po3KK6
2899fax4I3fU5g/C02dN3a1jIE2tM/7pPGLpy9t7KWX10DfOueGR2TgF8k1Es+pV5u+DMCc6PkTN
gw7aXbH4G8Cq7hXCVOAX0DnlVgnjI3yp3Q87rEMyCB+ZW0ekSsuLN5hzlX9T7LECPBLXFppcz95W
lfX+G4UuB03P2AbhNXGpDEksriUylgTDcPLM08OMWsS+QfQ4cO7sXBcSCPyuA+9w/YG1T42rH+ec
oIGr/HfiwNBt6wAxAlToAe6KsA4fKuXHYgw+VuOPuLijLOhphQxvw6Gs6KPwn4aCpz4OM+Qa0gli
Av5rJkfZuYcwgNpTQQEaMPipcNaEoNqjzQIZgXr7Am3PGlFkpuY1RiT81eQAHH3k2RbiAa7GbaPI
rON2fB/IdYAqDRo1VDQLcPOsvtmiAAeuKlKPW5xHNo8KJHsMYiPFfUM+OpD7CygYwouftw0WzCpx
Wr0lvfM2SpzFyG9Brl8vS/FoeHgYuL8PSgdQPOKT83aOXmusH5M791PTfdSgGJJ5zjOq5D4C6DEt
42OH4yJfn0SQp531kwXvXpjxPM/eVoNH6pdo25rvxpUfQ1SmNn8LIExM82ZZwx8CXQ6BAFpPTdrY
MglWZxvw6VCbcVMinz+BIECy8wdtPmX4tso5zsuvMWyOiBVn7kSToH4fqmeoGk5TbRVUaMezKXSF
C3IYm2FA2+C6Fy8iG/BhkNXa4dgUPxVQ1tptzj1op65wtuEU4QlWzNzRXuqATy11hBwfqHklwg0p
X3lQb9Do4s15xYGWHyVl+1Y2ezLfSRcqMoLqu77xdmDgQRsGd377GLJPOTEkA0tkRelDI9HUI+Kx
neg8xl5fX4eqPubo24BZsswNZGpYn7YWKrUm031gl2+NV3wh+gL4eFB3MqQQb7w7v3FOFqceyKy9
DG8h/qZsD71DX5VbxoF+1fOlhROSLy8uxumo4qeBn6DrpKev7XJdRh9hkpduNXi5A2B729xZcDSH
xWv3xDzUM+wIMwTbwIyZrMODV80npwcd2hXpzN4qO+4rhaEE9EMuayxm/jAP3lbAsQ1MifTtsQA7
VYW7Vs0Cvgt/RtwPzPUiT+0gtpWWxw5zdKKpe3KrEpoT2WmBGQydQacYpTx/rER+xJyTpDVky+i6
EX6R2RrRfkpx8YfJ2N5pjAywJMdF+LB4T+1k45DS5hxUWTF+TPSwQvAd92Qq0X+D8V5AvDsH+Dxu
f0Iv5bnHRp2tg1cHgbI81OF+qOyeFIcWFXIpshrFYpUhJi7tVQaI+DsfBNe4OKnuYAp+g7yT0jyB
8zwDjJLOikskx9o5RIrFVV2kodYpkPXNrTX0kCav7FfOTBoJc4+hiLE2r6G3JgXFHEA5nKExd8tN
erYX10cbubCN0xZ3oDUy6bKtYLvSqy69Pvs1XKyuNonwUCpBXavCOcXwoD3X/hWBlSh/xRUQ57xF
rvvot0dfngPnZSC7DgyX2SDTHnfqh2lf2ADjK6so7kDFH3SDv+p2Z8BpT4LKnZyDDbF1GTfkpXdF
NlYwO0BvY7wYwCS7XRXbdYtKQmBzXX/pKdZtsdXR8s7EPWZXrMj6Q2KJwXee2nYbIqwIiXhkOFgq
HFN040U29Yz7zbXhY8nbIu6buwglBMwKWCChH4OtOBJKNCINDYxArznPEtm+MuKv67ogZ4gsXY0W
DCVUVnd2D64lhluAKKnAcAUUmOVFGSTYkaHiQMWq+mkuEd+FzMTRr6MQAn2dS2SdnLDZe+uABk2e
lAvRVk6nwY7driXqOpb5J1iiD4aIMBJrrwCe9KuYZXuIaISy0K3VGXDle23erGMBlg/DdwRwTn1z
Y0tqqD1TUk0qC8t0dMJNQ651PsY3kTxa123PCU5hhGDXa+7gkdcP0mp0wl4y6a56BncEiWPneRPZ
IQpvKOYKrHBtb5LvU43+QtvBzxpRAcWGraZOq0bB32ZN9LK6L1pcGM1jlOixJTrrsD5XJjc5PTVs
vnOH7wsj+6rr9zT8jMbqQUCFpdUdZmbAlekzblfUMnrTQ0muu30p9+uUlfkbXY6t/wiV+4JILOpv
EJ3UpyBuHYhQgx4frRQItYwM0wyWVEbvSJOfVMDSSMFlA7EZcyD7CJrvhbRnZ2VfbfHNg3icTtAp
I2p0DDi/2mjeXqAXMGhRQOFrbz7NDn7JwamSdvF3DXIC1zbv63fwIsGmXukd9taYCfgkmS23IRSJ
iLyjz8Z24nCBhukdEygSjKHYMMnui6ZUQBarHznSvoOk5wix10Nl2mxEwFMPrIcwhyolJAqpdqxk
7UKdhhyakpXvEE2IYCzXcHh78q0j0aW18HGJ411kHYVHDPmZn2brfQYOdngbmQcX6pCJ+p/TqPer
yAnC7MUI2wuKfwR5MukxqYQYcx9FwvkcfRLsBjuF4LXLC8a0JNr/XGG1xxHCQZCKILEUiCHsebSe
h4npzOVIbLR5AXY9LPU9QdbXTug+Jr98jmjBEiiRKilzBVy3GYqdaFx237ibPEKgl1fXpcR8kpUs
S9xU7DMqbQUZtVjRchrvqnEexeG4LrsO1BhOLafKX9EYRlhCkT0Ktxi34RKRQ6Mn18+Ctag3HNJ7
6jX9TnHzWhh8G8DzTeb1r8sS7kjpf2Jk16YOPBjZHn0pHIsWjG4GucQ1tddg1ns4xJsC8SRENvaK
Oqcxci68RFBNkCDuKBKQmL4SqykqT6bunVRa4mwjrKQ7HqxHt0PMNQYZiiBr7cuNo/iKaBtGWLzS
SQFOpFBJtsPg0TJ1qOAT2iRGCc6T4qmqJ0VjPpQQL+sSn5uKVWyXQGaDYuMBEdAgg4uDYQiIeGcD
XAdotCOSTkkeVv4mz1W3HZz2wWe0fegwEiiO1pxfVUH1lrVivOVg6TMf1LleGpah1ewwBGZBSlah
t5mVY9Kmg1RhS2d8xFwGhgEp2r1bpFMWiUFoaccs4q3xZBrEbgJarfdIsMMjB5fmbhRFbwz6M4wR
93isc/V9Qna5viAvyiA2IKT9vjRc/5xvIm9B3SVRC5QmWev+p60AyEeFnX5gD864SNh0tV3PM1b3
UFcaATNYEX1u8HMgGdYZbZUl+FfAjfEQ33Ujk8HK/AJtNMSylPSuD/jLHEEi81S+E4A3bilr9g7L
HcZ0p6brRC2mVzguTo92cVNHOXLjY2DFG6b0oM6V4/IRhvRH2Wpv3LXB4p/0sLBPMJDdsQDv8EO1
Yvlf6s5syXEjy7ZfhDLMDn/lzGAwGPOQL7DMjAiMjskBx/D1vditslLLqqza+t6He016kJSZVJAE
HOecvfc6ajW3VPa2c6VaWAcZ96oCXtIyaQvT4dbn1j+Mtl/dhhZDpzo+8F3gv6bfuKna7guzb3MJ
ZErniBzJ83YS64ZHE7Mey/jUdaN9TC3qMluPw51TzsG7qa6MB0dr+W1nE65837bM3i27HWOPMdhm
eT1vUjqaPcxX5r5x2mqxStCz6IPLufzqfFE8kaFuHk01aQSUpd5kI5nouAJLq5byS+Z11m00wyKk
WNN4PI2zKn/QQ4Lxf6F0A2si+ZIJtnomKigMlLsmqet+OOAxLiQ93Y+evgY8SaDO7ri0e7cL3DtF
/0CF01BR1TMO5A10Gwe/DJ54BuAx+mcJbIL72qlv81wyHhxT8MXtlG1J5Hd8bx2CSlw04b6yz0U0
WyiJkx99NoFRWxRtu9uEuFsudl3JX2VnOaSgLbE1TRecYxHYO5v64IYJNUUUz9KLNtb0Jsw0E6B0
w3toEHoXlqZiWNkE4anrPHkXFZ7YmKbHCePRUniSfMhqakewO3FoCN4kQbfPLIueJS5tslNdZd90
OvJvZzdxHp0+IULdeKLeEgSGtqEQqGvCtoStoFetoDTpM5YQght1PSf3AwPg7eA75r4IJ95fH1mo
0o4Yd7jC03PgoAYnXpExnspo5Qq33xfYFZO11dhvhDKWbteqbDpAGYp+mKJPzNouFJAgnmLWo1tg
+4Ey9GnHamLMAG9EdT4w6ArRKcD5vs2wU1WMKGJ5JxOmJl0ph02fi4ivJQuOjg7uySEpnpoVCJ64
ARxSidChU6yF8+aXsXfPgEd2+Iqa0rkLi2KAvhTHiv6gcdYFJhLAPFHucM+69S2zDebfeWA2wg82
kVtbG6gG0YMgBbif4jE/2V1utvWIZSjB1HuIoHE/xuWUPTT0F60r1F1OIYnpY4y/s6abx1XcJtG5
qbP7STbzPi2qtVN19m4QgIDIRjAlblx3nZkmeR8L4d8Q+n8b64roQV9N9y5ZEY5r19vytlw+6zg+
METqT20RO+/Xo3AXSHoot6nml9E2fAlcE49J4Qb7uWv4s1PGVeR39tH36/mZoBJTF2Aa28jDRJMx
n3iwyZo9MKkiVmK6ORtXJGFluIGk0IEKsfwAKFivXlKUhDgip6RKNZ7iYu5volG33BGJtZkiJ/oi
OoZKQ0x9VzeovtxDiCqtz+XhUOZ/5uTXzgzkftUDirmOmr1cDEpyXzCOKaeluiOWQvuUa8r7niDV
Me0K+0D+hUt49PazxDmjZXQUombiH4l2DVDspqXPfmgqfzgjWvo7p53ms0d+ZGv1JfdY3lUbSRLg
cYqr8OxG43AB5zYdVN0Wr1GdM3FqJFgtbArTcOehkrSrOLNj6h1T3E/9BCT2Oo3t3fRxVp13mflu
BzLRlrdFThKHMp1eM/A9DwG8plvji/ittmabiVvx7jBdWCtLgxeYpvrQwReXxh93julgKlE1vshg
eJeuHW2b8TocredyeCU3lApyVkk4rdqwZ5y0iL45dO0E92QqXMgQPsp/Uts7yh90pBJVgrDVNe3D
eSMCB1uWYgqEknyacJff6Tbs1kTxfzDoYT5Tj9OvOPbstV9OeC/GcGCE7jrbqekWQ0xxgDTL3ehu
G1by0oXbMWqxghlgKgH3bCyrDQVDz0ODQqQqdLObB3NUTPPKVY+1meHLDxgNjs+BHWIakvQgGzJ2
xU+n4quLXYwFnpKEGovs6r9oJ4K6YYLnpG9V/FUlTnQ7M/Zr8dYQUbzCS/NyQ1BLrG17tG+4QIuD
dEfxSxUScyai5AUTB4ydphP7cklDVB7Hte5sN+V918UhxpjLBCaZwqM9QiljrJvQOs99fOFqoy/P
dFvidYqzRzAxjL1kZCAPNW5G9IgpEP/b6A1Ckz60OOvmVZQZvhbYTMJstHbTcMVYcLq4xdAzMsLF
difsktn6WE1HYlg5ls9hWNa+0PlbQ4+A56vN3E3jJNP3qNrs4pfkw+rQ0JIV6aSZWsjpBv8rik7K
62XUx4txbqOoae8Lf45/6Unw0dXhQEyrtNrPua+X76Is6xu52HOxJbmKUuCZqwI7JT9wYAQXi5N8
5zKAunGNyWrMMUH6YJHK3C6J059G0pWbMe2dwzIZ/dEnC9F2GVBNe2XzKIc2OzPDqrdqhDKUptNH
Sf/AnVhbDAx7TB7PQzwt32WRq7OMY7Ory0WqFbnJjGZP2OvBxvm3QHfbzjMjC7CnuGPLdF42gFrw
saox6i5TIg9TXoDM4ZF0DKPKuXExlmNFmqpzq5tqk4HJuEw1dp4uE48x+uRuEl7+QUqyDdcBbetp
sIZ6Y03hltD68qONp+ZZ9xJ7Vl4juYqpf7U1F9VqyuyOAV0vTmGEqpSPD6AZ35nAY0aw5+6ubHNv
31fucJnsGH0arox86cKhOdRhOe6NctqtVQ/6wbOuDwbSKDyFyGJuTL8seNkisqREV6K7pcJ0xT1j
3ULB8n91CR9m6rkJz8+kRWavGONFSEOrOFnGhyUnaeyZ0F4w+IR5tZ4ER0QBYemNw+TXgKp4RBYG
18poYTuO1gy3cMrP8ZxzjwDY4l4Yg2X8GcpZPkTJuYyRPtKTJDCvUnUTJkn3qSqPp1N82xbLnnk2
Md6eEqCLl51wrk/zxTq1CXNKf6gQXE4B6V6361cg3bDUsgeBDSebvpMB7WS8TNz0kQeYobdicaBA
CX6jSfgfPDniPV7FMkMsEcFv2Vrx66Cq9FAyyEA9R6KH0NHZFoV9Hm5Eg61/U5ZVvbL9tlu7UbpX
TndIiuwVEl4zrKPFSe4j70b43aGLGa833Yh4DAABUiPD+yzpNo3tn4pFZ+sBiLdVLLdxNLxaNb/i
EQUoXSb5wfxfSYc/7Pf/syDAc634+6+O/j8b+v+HWYH9V33dk6P/+lLXn+b/tXCAh6f/X6cDbn/W
+u/7fa4LQ5zrb/8jG2CLv7E0m7gxRLmQJpdIzH+FAxzb/huZf75q23dZVCIIePwRDmARd2DbHmxT
iTOHhBGO/T/CAY7H8q3rUuBrRIBsJMG+v8ce/tvXxx6XP/79z4tN/nsywHKxIl3/cv6SHWlQvqUf
KolL75L4G/yRf3r7/+R1iT9cE2T/iOr946X/ElcqcFaCGbTKYwOlZNW4gxLcNX50iKti2XZe6j7W
sgzuHGwLZyfP3VMPjeyzArKWHFS2ZOU6c4Tor6Mv6havcUoK/86j/aQk4kao2gVHcuDfzGlcfgH9
mmkjShQyjaj51scy2pJCMpcFgfI+Usn44rXL9EONYfeRt1n92jpp+hSR+/xaSMtvxobSF2et1zzk
Vi+fon6ZEdXU+N4TmriAIYWTsAzxRzua4RiBVuJInRM8JZPIim9tLe1jFloMXrTjPQXB0P7CZOnQ
cvSjXtUK40gmMxvzHTsPeqieprpZcCjO+zwNuqMaHYAI/hVtugTMFUonwPiCe7F86204ObbOOTJ4
lMgd8YTgvheLwBsmh620YntXD0PWHnOL1kCHs7q4AplD62D+RCIrNjysstMMffjky7rgM1oC/0Ce
LTy0lm7vQ19e56idf1Zunp/kUgUI+dQNX4lmqZyfLEACjZTdtirEdBeQcL26B/L4DtZhDLGNIHNt
YaWWfRufdUtP5WfCu4Dk08XaDefpNyie5GPI/Ond9PlyX0En26ZKBI9aDWLD1xd8ZE3mwvlPYeZA
QQUHhmZ/gUm4bGbZG7VeWpEcB8sms4LmgqBStVBpHKa5/EDIiLFLuoHP9mYaOZezEn8CQ7xef7vW
TEq709p5FrjfXmwnG/GWl7jnV3yDydMwBPE+dovwYApmN6Xtg/kXpjA7xQ3y7A0k+9azMt59Q9T7
zHzS4mr28noXQfp8KjJhrXhGZQfeQn7qvMK+HQadlpslKBWz3SYb73pQq5eAHgObRhMVaJUWjVOU
ELWOasdGsm1A+GQ6Kg5DlM5bLszxgTxmR12SBpuEwfIqHCNtr3PQry+sVCHDUl0bgDCo4JBN/iv2
0eS+HtzsB4wwWlbtRxd3HDCvBkYXh6kc3B0kO0YzAC3iF0Km0a9Ra4x5fYpc2AbMtpO5SL8N8cJN
zcBmgb1yBR57bS3u52GyjnNf4ageknYzZw6KbVyGUJ5IBQxdlV2aFEWuDiq5TyLV/tIi9U953sQQ
4wOetx2RDHMlCSsaUdLl1yiNKy0sJnUD9ZQwvnNwxhlTt8f7+6TO14jcGUb1DFtgu+rI9m2a3m40
hpoW8xej2SbbBksOI8irqqu/ucw385KNP+ZsSd7toYlvGzMHJ7916pfMbvu1iC11yaPe4pJV+q0H
a/Yi9Zzc5dky/DRY952DmUNaST6ZGwPN7SngerxvXeP9BOF2pU/MWXXsW4BFnGjeTQ1zdduCzX9C
1ff50Sbn4s8KH3pTDhTgQ9S3j1bf1LugHHD/R6B3VsaGmQdHCx7DagZhkSKtNO79WNXixKUQwVrl
/gpnb3pw7Ta9Ti2k9wEwxcWNGVUu/wejgF0HMZzIKOGWkoy/w9maXmLLGgirDNPzQIG285rUrJFC
cWtSmLNqpC3bvZ/N0RpAyXBnwFFu26Lw3m1rnN8Tv3D2WYeJC9WkC45QZ1jVFOK04K3rE+AKscOx
ERAbSssbDHDMorN8fJetBLa4NM5umEkQQ1ykI4Orm3E05oN5BGuAmDb1I6eccOynZbLt59kLPb25
AlbWfPcB5yQ84WOZCuo9crDTfc6c7lanHT9NEljJVzpb+bcXR1O/KRudb604LICIT5OzT1TePEzZ
glndXtiaEVVBsKHzSKjJcn3JHUs/FFKYY4+544CAWH3ybWSXSZngbMJF7kLLmLcBjshqXpJmfiD/
AZsIHg48bao+DCwJ+Qmo4lLH8c5whna4O0EWlglrO1ZRUOc/A8eFH+sUsdmME9borPMjwZgnd1ln
4oXzl5XV4T5mytLsl6wgJjwRsH1Y5NQd28kPnqZ8MgfjW9Fth43t3kZ/e/NbgxDNLKN8GQvb3AKW
4gIHl7JLegu+N+bqC2TRaV6NiBqIDO380HslSaY463Z8tSvazuKR4uNHliGUzqKYkWAXD5dqb4Lv
0MoxZqZTsXNyJQmsomPCYUbs4J9ONpQ91ksMHDON6fLfTZOOx57p7y7uc/WRzqV8cUfSbMmQ29M2
T6vlOS2K8T5tU300el5+eTq/Mn1reR6mCgtqZQcwOAZoONdH3sjsXgZ7H/A5B3AmuVkhkrbJ1O1k
F2VvDoXT1rRd+zQGJMdS1+Uw4XJKX0hhuBunxeCPXThKbtlXgHLdquXL+JpGyk7i5Zx0QhKuENbG
Zm/SRz151j4nCPYBzWPejpGtyDxltAAWw4Y9kKgRs3VgY18qQDrdRTESusyrmDJmbORdrZFzJdzt
286pvKNJ6ZGZrZqtq423G5rcufNs5meWTMMPpwxg3MkloStuYx7+9lyDhGOCS57HWyY4iyp6aCLY
6wEju6esARIVjZ179KyufBqbyTuHfu3fePTf60CBvCKXlNd7R6bE8OAHLLS/lROvay+2biuQWu+a
0dajB2mlvgKICYykVVWcHDSdeLUMjXwMejRb3zjVM2dzu+9jDCPrqc2YL2dM0jaxI2f3ircvMLfU
uKEhWctzQPb5RscSZ+GsGAVa/rylHsLFGpN8PMf0TmuRWWBzRFDHF5z0+U2g8/53R6LlkKGut8bp
CCaXRbKd5BC+pVNufs9IhedY+/7tQpX7w9Nlb1bKONhrSyeeDlAkNXMF9aVm2NFlPCCbFbghI/7I
oyxyg0BSxPWTbUXykUwjeJgUGkvRCPpGSOSXtlPiZtYR3KYu8MQ6y5Lwh59Eze0w0f83o2IEVITw
BWnDuzf8bfmujkL7xI277CsIzlRoc3rT59L5rh2vrmHmSMGkT8RizRyJSRip82QVEjL/qCY//2Ct
QkSAoqy3dTLTkZYiPojSn2nTtXeeHKmPfWpAV/iJyNfSH0dAz+Gcg83rALaVwVUuHq6SlEcZczP4
nfM6Sxndep0zPbb56B2LRvtvQZe6TAfc5gE4eHCQtbPofdDY1ptc/J6SwxqWfTj2cp9ydtwzH0se
lSwLRoXj1YMIsvMpSKH6AbPByAipI9kGkHKSdRUwhYobv28h1Jif/eig5ymDI2FO9pxg8RFkNp47
vXj+LlaWc+SIjt9wo4+vQG+iZ1vL5JmMWXZbNVH/o8SNvB3DKkCDH1S7Q0r4iiNGW5Ov39po3C4Q
MIlT2KwDALpGRKMQ4jGDDrcHOFzdoK+CH7K7QeLJsGOcOwPO8YDbYZuQD9wbHcRrSJTDS84chk8z
VeMz5vzgIfPi4ndQuMlPWysEj2Ip4lummcsDKEVCJWqK7iK3ksT4VIvrbtGYg+dSYeUOQnzkrmdh
5RMjT3uAPiq86XERcMEwMWK0Xo3zLkgm8+oaUb/a9VBy/rkFriH2YRMzi/Lmd2eF8bls5xyuYBdC
gNexS7CkT8P7pWqJ2kZRma4nM6lV3Wu2TiinrwBGWtWhyvA3r2M1e1sYn+1hGYZuM1R5dIerdzwl
U49jDWS1tU/dGJuwjFWzi4UZvLWH9/QZW705NVUQnZru+o7IrrGDgnEn0Ykp+SXtFD7mtQ1cT1P4
iRHCx3gV68OkRox5BdtErK1OavUAOTm7K3x2NhVxzuUUBcnrPCfcqh5g3GfqquJol8t0rlKXuWrp
Bfp2RHVl24oLl5zwu9lPYdnH+F1rGMUeJfHWjaoaPcXT9qdPem7d4nmzmc1UrAEaF3XbBAq7BKnz
m0z2eNCreAm3kq0Qz47MkqMWzXgfzPiWZebWD2h2/p0jo7zC88H8you7fu/A+W42ZtDtDVk8gQ7d
Z6c6EwGuBDSPQ9w5NctWrPkrp01jMUGe3EoLL79rLPcbLJve16HXvuMENJiYMLo0Rex+NrLnPgQG
j4Xuynfk2JyXrZkadSuKadzbMGgJK6QTj+qOEGnjinuSzM1TF3bZrR/0bboavWDaFH7u33MuJp9w
o7xXd3HybjPhzXPoQqZ010YGM4sqiUSIaMJz01YhdpIqllvdBdbZ0bObgRF1zSlCOjnjGpZ7v4Sv
ApMZlLyGDrFjNQctqGc7hGrwabw7DtOmyg9UtxYoJWtMjP6ui03x0dVO/Sr1VTkDDOitHL9GeQ8D
TMYUdSj9xo7WclHiCxjotI8au1hndVrdMVRdTp0RNt8yWe46d0e1UlFRPi84hrotfWuwXyIjvxuf
7Q/EhboO2Tny39wxRvazZEdSag6q587IERRALF9i6GNXdw/LQdooE8gEMNIYUpgU82MfDN9uODK+
noEL38/aFr9Zt0QgrHBKEJdUunduyBWzGsNG3ZdaHJHArvEKPjKslgswxGhS/aunsuhXMlh5d+rh
lQEYBKgPLj8Jf7p5UZ4S4bj3oMrEc9XncY55jFw+UVKjIChzpOsFZ3jmFsU51z2FhTWB/Ce7B8bT
StMjrSMO6AGH5cCzfFPkMrtbhjL8KAaT/3Tgs+/aIggf7RgH6ahk58LUSoKjx24bglHG3hexVX1G
jvLQ+SkzVlFl3oek2ShvGaBYd72Hga2aUeIyN36RddKew8UX58GqbRxR+AP0uIiLG1hcFUUnfVhn
Q7KeoYkyoLadlwWJFxElD0kYD/opzC37Vsbp9Naz9bNdQ6qWZwgDFbNpdSD+ROcM/7+08hLiLNdp
fgxqKAeYWuSXCHXxYy68RRGyYAVWR9P0HEutjzZ0zKdoVD59Jr7YLmA+v9h18YrTavmGJKn3fSLS
u3kk8ReKtl+NUaB+jH6Ab6el9l8RJ1WnkCc8sQ7sKtQD5W0RVcALxxSBVy4yOPG1LGidUvycaAIM
rTfRZoQaMu0uP8ren+xhJzPpvTJjwn6RJTit7Ol5ZGHXU4Tj4Cqf6F2Fbftccf5dH+rEwQlEXKGb
ojkaiTafUFZu58Uz64RE3d3AAtORX56TX1HefYgAOyjGF3f4SG2YLBmq0jvTBtrVqr9e+9E0bGbs
Tu/sUHpCITRb0TrzWZEeJL2jSWsCGKwPOrRGa21VghlK2M/puEoca/klRPGi7QL2hjeBGO/DwXqA
eWyd61o3b4YszVfOjpLPFG0C3yFxLmJwdoy/cJy3c0PCy7Yjs2qapd/NzbzQnMibydHpfqk5MqgK
ru/bVwZkQDhXPAtkeZjnkICwqCjYk0rGPCZdJiJuHbJqxIkvU4GLa0zplpTp1B53MGFe0AV3fRvi
rsiH4ayVKe+MbIdp4412yjoLu2bBMaKpxrk/EiyCl9jcaz/0QYqQ6DhQmTg39OMUXGGZqqfeKxK2
CtUMeNrebLipqsfSCPmJXowt3WU5yW3opmy36qDp/WIq52GzMmXEn29pv+ALiIsH1ntPjdfgrBTt
1m6cN+zZKVcvaotlenPy6ookc17rKdlN19gIj5PZvXFmn5KpqFkuQYFct4+eaoJ9FIP0XOHZh7Os
QQevnMmK1K5NvBZxH+Vw3tHlcBa6Po/DTU9i7KDJfvwiSDbt7UpwMOc06D6aoHtdD+X0D5PyI3k9
59iokIHgu6dzlSfZpdVv+HhVs3O6trvzeiu87UebHECnvWsgKB82FE1k6+F8KgzsTQaz26umEAwn
Mvh3kxXlm7/0SbvPksLq/3P3zVcopoThQtm0Z5Ao0b036AzWaNqr5VPEy3xvchHWOw4AR+DmY38P
UcMRT4gniEGztilIHgfhXGNCS5CxHyIno1Yutf+KIWw8At9H35j0wOYwRJe3JGa9kSMsgfu0UDdN
66WsZUgjIuWtNHdNm1Z7mfkW2uySBWZX8fxwsSzY6g0cMeNd124USZOg6ndVGwfEVwFuvng+R8R9
HJgFCSUPbpk4AP3vPRAJCiPxAxbnaT2Eo/70Fz2eyGjF+Cd0B65AAGbfhaEZX6ZgsNa0kf7LaIXW
J8JnvGdzSHcO2ZVSrCjA+udGZmIvfFVfehGPHxiiEklXB0VBzmp5QNIxD4FlEiz79IzU71F1VLmM
IGdUvnlskzr7Um7rbIsFevyKDRHOTjYL2LXCkvKYOUH4k2VtgdrWIhPtRkF23THw6Dhq4C6nje5x
aGZpitPNsr5bDjigx62sboghYFhX3Pksd7APxGSRxbHZ1Ss3S5dTbdfWXTHlzhHZs8aUoe3rmpxg
+RGRg7nXgmFfxBOMIrQqEu4mSYY1mKPlOKBjPU1WWX8Mvpt9MaIU7yG7GA59WXWfrNvxz3aRzz+W
ZPEhpTfxXtjjO4YZN1yb3GsxgQf+j9rV8yOSAExrweKtG1xC5Rt64bCPo6rYNCru11nuge2ktUn0
S8xmISA1ZVtfcja8/PbDgkfu5Lj9pdesaUCjTBjOmMzH3lnXHKFu9IqPBXsl3hKYPm5AlKSwTmyV
PBQ6ucTuwHykKHFNpgcHZQKr7zuBnewzryN/J8aIPS6h5e79VIDvYVcAQ65GlHA5NUA8m9DSG7Pz
hP09tkrx/0UtTPLJ1NE7Mb3l24zONRpUDTch7kfN/LTq9wnuMtp0HmpwHcaBtSE8QH4OXcKR4yt3
3LKLOOTKzP3yzJw0+E34lKIa6m280XFR4XLGXp97Qu7zcMLP5cz06GvF+8Cp3+f1OlHjsKXbG+01
IRZ0cCIhJazm+boBJSk5XzI5Qk5lT8WHHmr10YlkeXIZwzxKrjaGE1VyzlJZE1acvf3YW9YeDxby
aA6W/pPOiWamnUO5GtIpLYk1i+F5EHaOu5xIk6ZuZFxmMS3BvtXezLFRz8HC6ZckodnRXJBK9s2M
ZV6HF91O/cPsLfbatfGaCwPQuQJ4v+s5ZbZ4mMaHkGphm6QLka3E93aqc+h9YjPcqKKq70amom+5
3Q/Uw4NVHYscfZ4iNX2tEoZgqnJFt+trp9uFA3tXVuVc+z/ZbNMe2MExbwu/bz5kCjkSpAM4oQK3
KDeSg7TvQ7EkNF2qg7MYQ2Eew88Zs/IOb9y4GZOBpXyuH965SYdEqwkB8EDwb6fM4DKyZ/u1DIij
jlECYSPupgoXK3S+clIK/39vH8iqJfTC3rQtHLw4m8Szol/lTDcKfTrCXIRkm+/ZgdV/1Sjg556c
fL5xqz4ZNvCqq58jaOVxV1W58146JnquOozXN6AM6vmYpHVor8NSsMwrsKPwdRZivGULmzk66RXH
oX3WuJD/mv13TJcjmAEzgc/FCTZWR8ZK5mXBzHzO41A/GxsS+AqqBtbUpfHQuUzsKiIt4hrK7rhH
f2ZQH16ZVHZsRpvjW+xD3RtZoODcGT9lEo3WDtWgRtkXy4K3X3iRdjAYY2fbYawDik7H1LNvOcgI
mOmWkpnHjqU3kozbU86yUVY5OX1sbULdj89ZLJ27RS3Wj8r3WLrV9guDxrD1R4m+5tUHTuVh4Hxf
urduUgG+Lsfld2gzO/7enhh+wL9qiuca55Cz9jlpf/fxNULYT2GR0rjoOjgUgcEwHBLfm0H1+2R0
paxDrEUhrhfyobF8ALVel7u57jxz4CyL9zXu7wSoNY+6n7MPdvtHEM+sudd6Bnecp2wd463lrWR3
Z7YUsNbLMuy6baiup7U/BuonFlCvu0stVkPsUwkv6bFPe3QOUteCZLtwdL3CLzB9WZ3l5hs6ON1s
g4ik54pMhSePNSlBwGAFW4jWY6PH6dhnEasN25rzRTgiS3dRYulHFVGmbnnpGicbejBTzijpnH29
uCyxt9GR1kmFddO2uUkWi6XcYajm9JAPmi4FzlJ3iwnKKw/MC9VjnctuHZep9ZJlrnVxoJaNa0ru
+q1i0eNyGlXfPHZNmX8u3VDvy3zp7lv4PEiZidrnmUeuyxP03+SEBJYLy+3UpoIL/q1y9l6silj0
TIqH1PnQ0KMW0GosxVvZIVsnCNrU4iVIKiW23bQIG2B4iSN4WV5IMZTVqs0bAf2sGfIDLuuWEeWQ
DScodOY5A/QMPqfDHcWWMfJiCdksr6S4Ykkh9Xfa421nN+SZ5Y7uLefc8LaAm97l7jU9RF4pP+kk
bd9Yi7kcuW+ru0Yk6aHusMUhuCY3qWRvG/sdQv+5KSv/GyeQ+uhxfON/CQN4dx4jqfWAmwuTqdu6
Z5dli7u0nADTl9SpXz2nJCtKpWTx6kwyPoPfspWSu7FZoHMEZdA/KaHHNSt52R+kRDg8dfOAnSsn
YcTYt35008k5cVuZbROl6pyErVp7bDl5LkVjnua+CG81OavjxI6KE4IDyBe2V+zslOWipmmC7yAL
Anyo1YzWsXjob1mCVJEvUfs6h6YgVtQWN8aGDiAmlmHZfdG166yoxtc+U+TGWTSRH/M5QQVxqvBn
jvTgs/lHO5il+/Y+87DpbblTrDdc9ND14nZIyYEkidl5th53hpA6c4/Rf016YsEbPYf5JUbZPxPT
RR+04REhIIbtna16OohWsRGxEiVbX9g5mHir3gvQ9O1ourQADG9nFn2x0uHKkVAa9YDVe/bWjPjU
sCKkm4nx9EfBZiaFxQuCPVvjimiL/BPdOLxcR6hogNQ2Bc4cXrBwk8PCiOZ8dpVTbxwvXZ5FUhpr
+5/2if/bNpv/jww0PuaWf+2fobmtfv7ZQHP97X/4Zzz/byKEeusSCRMeWYa/+2eEh0nGwVrzdwfN
P+CaAb90XZUNWzNwSev4f/LPBH/zmQVG0sdhIzzXd/+P/TPC+yvNu1+MglEtk3t665FWqxCHml22
/4bw+k/dObz69b//iSeL6Yc6oreS+1jOGBh9IHJd3pX/xqPzr179L96fAmMwAHqHZfXdUlBMgXcZ
8Bce/vQF/hMH0L969b/YfxLhFmHQMGtqEJMwymXnduj+3Urvf/Xif4EUp4pJqsD7cwm0fAGJ+xJ6
vvhffuh/IWIzvwkzJFcf0kiKhl6fRham/W8+E1f+BU+NeWnE1uj5FwvlG48PwqCa9L95ceefGq6E
K7lB/ny1jHUoc2EspnvsxXtLCzkQEO6rH9Imnl5HHoibuqaerrQLq2CGY1eH+fl/986uZOQ/Xan/
wdm57batc137igRQlChSp7YTJ2kqpWnS3Ymw2q5qL4qSSG2u/h8uPvxIuOIYL09bgGYoTm4mx3zG
UOeRrxgP00FCiJhV7GYz9Jdb2yeW9Iu22yzux2zBB2HLnMKMYN5Jwgunr01jrDcvG8f10OuR4QtS
AMDAld3yFK+TnWPjp+n7oufcA8EVAmSasjX6BRvg56gJ/nUbFCt4J3/gnGcQgWyAe0JlNH/sZ0qd
VgaUHL/ut4TD7FpmeFmcqj68lr5HIBVDiadb163gJTCSy8Opomk8w7Z8zj8VwCS5NW3Fbo9zeYPX
xvahBRnjsGR5CAW4ji/Ay99edaiwwhcGMxGZAg8eX3MDjQllcnzQK0O60an3wgpgFihjuBmKh2qd
ChTmrnwXjP3z+43/lXT+R4/JqbBC1MNDPeNDkz/gZfeJ4qSD0rMWj6t4qVl3vtcBzQC59b+o6wDd
rGIohhVTdLUCBPQZHFJkW70e1XDvd+bcSFohDR0qijFwDEwzeI0MBUShtOvbW7fGrZCG0w4BL6RQ
6dRknzMTyhNf3m3TpMIK6ZzmcC6aepEyyL12TPU/l8L/nyw7/k8xiy9kxXQ3DZMCaLlPS1DEn1FK
tC8hbLjw/c8NuRXTMDP1mdcufdqVEYqUQiBDDhU8NWPHT2pFtQrmMGbQ1KS81uUdTsvAepgieHL7
plZgx6qEC9iSybSLKfgjEEwAVgps0vutn2bGG6Fh20YE82I2ZFh4Opt+BmAcqijACtkdG1DH8P5P
nBl+bsU2XA3xaLkuIkU1K2yikb2NA8dPy63IDuYiG6DZwL0Etm/HIK77/Ug7z2255laswkWSqsBf
UFzK6ccoa+5VXv9wGxQrUpHeiHGnrmQKynN0os/o9euQQZDk1vzpW7zYfsXcNGpQPp58/Ax67adl
4lfvt3xuwliRmoVlp6DNA4E4LMKrrI4jyD8g4UASyn9+/yfoaXzfmpRWwEae6LNgGEXacuh1m9gf
71Q+fe4nPu1h4Q2wG6qOO5TQz3vUeP0BIi04omhue16Dke7I2vt4Tu3x0FqZLroDdmXEhqjAFoLK
71M+jj/xlASwTi8ftSxvBd549z7kPreDaimeA0v65f0/5NzMtxYGqKjzAe8HXTrRDXlrlM0eOtJl
926tWwvDLFFMqugGtw1d/TLzfI93nk9OTUfWdm9m5IRyT8Up9+avQbQ8bBCMujVtrQZN17Wwz5Vx
qgmSOnjQSjNwHdxW4shaDvCCCy3XgsZzhkqvD7PfXtifTr17Y0ZG1kqQaUHFhEZTvDGShPUN0vSn
5218X3o1AQ/3991qLzw/TN8fpzNxFp3+/UUEB1Os2xxCvhQk9vVeZYAqxtuELOUEH6b3f+LM9LSd
pASqBBkMPGMgjhEcfdx85KZxuxVF1jIBHzrUNzZDnEZ4HX1aUMj2TWeDuXbrubVAwNYLh+gAuxYq
Ae8UlT96Wlz40ufG3YrZYB3aEPWOIh3gTp0wKFF38KGnAORqc2Fb+Wu989ZssiK3Lnotui0Qqakb
/r1e8ZDbR7BbLspyfJo6Jj9x+BzdtDCtFleF329HmCJ6VygXR8lm1fsPeODC66jkUK30VffLaVCZ
FfSMBF6b94SlS4BK2BCMdz/qv7q1bUV9XUYR9KcVzgBxDfZul+/7qhzcop5ZUd8FqEPIOF7YdD2A
tSTxPFeY+Jtbz63ID+u+DsqJ+OnMkeaCMjS6Ri6+unJr3YryDRTHFeX8ADtXQGr2A4m/GpFnbss4
OwX+yzUE9QMezUqaaiRfrvB8C14+yNmOw26FeFcslBs8VqV53Uy3gNM+N1C4uG1uzIrw6sQ6GRga
DzLzGLVQGJcDc5yMVogTFlZ4U0JuYumXD4BewiJD3bz/Pf/6nr0R2swKbWMYisxyFaUV0PgfBjED
9wTK5ecoQ71EpSsINv0onh7BrADVEGLMz3Ljv/DY0D51ZTjhOXQRXwu1qktWWWcWedvaUdR6WYKW
NSklFIVgJqDiU2nCyO07hVZgE7gXxCAGQGnOoiO29J+wSPfdJlhoxbWvwPFHiWaT5h2vrucRzPmQ
NItj61ZgZ1D5AQnCm7QEcPkjSDUgI4aj2/Z3yuW/jDy/8scox00fj/Lh55hHxyJv3XbtU17/ZdMe
IDE8m9A0DsL3sHqKfHb3/uQ9N1WsgK5D+NFskd+kMWl+wlDhevRrx2lihTMgFe048XVLPY/87KAY
2Q0QnDqOiBXPtRggKltpky4hSt3nio7HWUDt7jYqVkSPDYS8ASRTKeACcJyupNo3q7+69T2wNl2u
o5OopdxS4GTAQ2hqaAyB4r6wHJ0i5Y3V6PRw9HKukAJENpURkWYh+RdogunqZP/zqKB8vgn0jFfi
ctvcck+BFa1z75tw4VykeG7MP0iatyjyaUbH1q1ojYX0moa1oOBR3Ba8bHoi1XhhlM7M+8AKVp0T
iDtHJCg0Xs5vaRwW13rhxm0pCE6/+mITLozG8/Kc1amXNeOxBYKS5D65MCznPrAVspDzQf3Z6www
GAbDlxJYmY9Mz02IaoqZwKoenmynY1xRuUVDYAUyAWxCQyOCvwaiwXmnqT8dCqCN/jfT1P+fCAys
WEZ9LApvQlqlE8oT4W6jrtfc891OW4EVyp4v6jkEqDJd8x6cr6mA1mUCI+j9heLcKxS1YhmOZWMV
SJgzBfBAuCp5V+43uJAc2xEK5LYYpzuFAmAc6IMOGNE4/BdaLZz63v/1M5OYWqE+ZCjhzkIfgvCT
o6Cub4J4SNyatiK7Voooskx1msPtRRfhv6iS+erWtBXWrVcoeCCM8CdslLfTJd1r3Tqu3NSKa8jo
FqiSxioVPtylWJd3+5leCLxzw21FNcWno6gpzBJKwt9eg7uhVMzxQkOtqAbt3fTYy5aUzyB94QyZ
REsr9m5DbkUwFvxuIbKq8PZdQK4HNAb7Pq1sdmzeCmAByC/cVaMSJ5/iCEQDUI/y6NZzK3xhDlUD
shaWKeErgcI8CE5VOqXn1rxvhS/fYLa+AvWYlksPrjgwGBoMaLfw9K3w9IcKVBAI91LQCb9MUVPD
ghIly04D41sBCuTihvxAvqTbKMYrus7xroOc4eDWuhWjRY/JscGSHG4IVfgb0r1hpxojvri1bgVp
7LEVvHo4lDbF8K9PVRoDx/R+06cm3jj9/L2jvdh5adj5hvRmSot1BOp3APy9h+byeUDhwdP7P3Fm
GbAhMnETadjsqCkFML365AHlti/aNnRbHX0rVAdUt7Yr42Na4KYILmcvPuJWKS4sYafv99bwWJFa
5Gb0OFFjyosO7N4AuvJqrvrjmmf6qDRcIi5Mz9M0fOuHrLiNZrjFToMcUjWRCAr3gf/DW9l/WcSa
P06hAvBd6jC/sA2f+SQnv+GX5604DvpcoeQ5oYrBWRtFRKXjRYNYQRxUUQRI3KJSogGnDsDxAqrY
0AvDdK7jVhRX9SzgbuqLpJbqXvqffVW5XexO/KWXQxLJEFoDFYJOhmKkPUSyRxQrOCo9bB1Y2YnY
bLDITOoAtdNrzVsIz7Ph6BRgtg4s7LKG9UHgJZAIgy6EKtXOUZIEi+lXo9IFcFqbCeiBFYfP2QYw
GdncNkFiBW6pwaaWyKcmkDrvJNjBcV45DogVtZ6gfNbDhqZ195lIKDBMq93Ox395Vi8WTFLh2VoW
xDsJsgOogUH2mcDPdJrfvi0Ba2hQRkPNvKSUkJpWtefvSliBuswTqBtff0ym4yjkI+riAZUG5REq
7yysIqfPCRb/68aNQcW1XEMvkd787IHJntf5heeGt4Pej63QpHmVmRUn1UTBY5aE7Bbma9/dhsTa
WSM9+lEn0OuxA9tk+nKqeXJr+fTHvJgnxtcxMwAhJ4S09wbwX2BgHSeJFZRGMBSTZ4gcOoWfzBAd
BIfi2a3bVlT6RNcaRBYvWVAmvKAor+mjP25NW1GZ0wD0lXjy8DQoYLnJ9Hc2+k6rtx9b2yeL1dqa
Dm3LkIndNi8PIdXPTv22dV3NApDOPGL6QVL3qFtU8+cG3Dm3xq2YjFiAQnmyYAIqvtOM3KDGym0G
2oquKBuGmlZxnCwGtJZ1xV1Dh2a7duu4FZQ16FVKlzMmilxuAAA4IKft2HErKMd6CEovJFkywbRk
gFIFqp4Lx90zS4mtz8IORkcWo9eF6RKcH7ylv3BSPNeyFZQz0Cko8zZeAuwo25124VDANcdtsK2o
bA0gbB54RUmo1mdg+MDOB6jHcbituFQ5qqRkW6l0o9rb+Tp4htvjJWHT6Zv991wLtuXrZTCe8q4A
+mEAp08CDQ3bhZVvj1Dd/18tBBif/wOiEsVK1lF2HKYRSOUWP9CXKEOhDFUiEc5XTgNv67JY7+Nk
EkbQ3BUozKngvNshyePYuLVlwmgQlYQl7wGbA4+ly+H8AYSR26Zp67JqcRLABRt6zsCcKcDJug1B
sjq8Py6nKH/js56YpC93t4bQAAAWiCj9atE/WNzQvdx6fQPMBds1qE8kFybnmfnDrW0U7PoFuU4F
3WBwKu+tkMm9mrwgfooicDIdf8SK3cw020pQ25eOoCs+AGLD4ddS/ezKjV04kZ6W87fGyw7gHj7q
Gwoe8MiAYqQVVlbisOVhlVQwvHtUQ+PBZ4KJ66UjW+k4vay4LsUKU5oBBroyPCE2MlTSesOv97//
mdWOW2Fdwi9yFpnqUkoDeqNR0HYyGA3cdnNbWsUrAOW3LcOtI18AewPNWFWr2zMbSmdfT90eySVc
tfOTkr8oPvZhRh4B1dmcXjJ8W11FozzzMrD8keyonuCy+H3WrL0wTc8Mui2wQkFwA0MaoApbXp9K
JR9M1LtJ431bSjWDXUO6dhhTRlCa3dc9EGDbD6fJYmuopoHOoaraMSW5/pUR+uA3jWPTVuQCgZYr
A3RKisr1/D6k8FiDvkzfvN/xM4tPZEWtHA2g8J4waScMDMlGuPhelQTloMJMeDh6/0fOfVUrTCXA
xetwSmT3cJYCMCz84I/60a1tK0x936MTXdWaEp/fAUb+XUf6t1PTthLKw47C5qkVyTLCfGnU/n00
whPdrXErRhlATZEPVwG8sq/AgXb1I0p83KaMrYSaIF81BuA5qE/0Qw13Bj7R3u1bMutQvCjN82qB
+degpnjn0/ETA7PfcVCsPRflxKhR7tsY/uSYKODsDocybgLHrp+m54v7Kg4LwFOBSJFukQBxbr2H
4+iT29e0grTLwVbpYLGScom1JVxhxYBMp9uiaIugFBxaI6XiIS1Y/B1AiHwvkcdzu+QwKzaDkOGI
Fm0dFFaoSUautCouheaZE5QtgpL4mrVfYQclcwTDKj/f6yz6rqcxupHcMV/q28omFi8sylYPv8Lx
8gGr2muuw9ltm7Z1TZ0PcuQwZVUKZuF0E/tAo7Vtd+HEdJp3b5yYbGFT1ZgRuqkeT3A8CmDjBEhE
WzA3OQNO8K9nezsG8LcwRZXSgqP6EW/d+795QqcJbyubWinBg5NTiQf6+AkoSYDhiZuEBDXNr3ve
MwZ7IUqAJd7KI0jwvzZPzW5rQGgFKspzGpjeiDKlXfGpZNUfBjqKY9v0db9p7eNRjJsyhVE6/xiX
U/c9LALvwk59brZYgRq3ZeuREKMCON0jmPy/p84Yx55bmyiHJ68XlLJMperh16xBeRibMnSb57a4
aQwA3iwCUqSNIF8FC7/oZpRua6MtbdLRxFF9rvK0XiFen/PyJlRZ7ti4dXslI0wjDBB+aeeVGVCJ
OVh4Mv7iFEGBFZ/Q7tGqY+g5nPTgk85aA/voqHbsurWTNttUjEaYLIm1KfcDLLGulnp1zKfYYibw
3+UKcDzyblX8gwp9p/z2wW1YrAD18nFrZCWRByqjowqGJ96Ah+XWthWgxkSr6cdSJF7FyBWcU0H9
HbrKccitAA3Dsq39FR6xaxV/RQ7u0Jvo2a3jVnz2MFJQsNHiSd3OctfkK/j7teOI23olaAbiUC5e
lsjOG29gw3L01sbtGda39Uh92EG8NdZREvJF/FiqNfqzRMgyu31RakWo7Infz0UVJmuvxPUA78Ir
UGX+OI3637q0F+fFrACxfZ6WIMGb7DOMVD9svXE7oduaJLqh6C+aI5rkA3wQ5J5WkeMBnVq7px5J
5UEENideE3ZXxofpki7aa7chsaJzA6qLSAGb+XAGWi08bUSBWzaPWsGpgAoEUM+fE7aSOB22gKjr
Jgeq6cqt61Z4rkoICWnclIBBVeNtpgRJfRrdFnNqBShqtEB+VsGUBN4I4mGw/RuvxG0a2oIkWD9O
0B7TKfEkvVoKWMTxWjguibYgCXikAAgjf0rAqgJa23vU2aXj/5kDiy1HYpDBwPhomZJeAKbqb0G+
g0Tpyelr+tHrsxbwdeEyxM2U5B3IlW38LS4ARXNr29o7y9FMC6oRxySqwhbWPc01yrgdj1q2Gin2
A73VOR+TKQifa10/cNO6LSq2Cqmeh6GHF8eYsCqMc7hwah9eNYDiuw2LFaBVqSMoBsWp+eJ3S5Bs
jebYcfP0rejcoP6cTcnGBDDUZc9Ew09G75/dem5Fpw/IfoWEokwWkD72QhcMnrtgxzm1biuNQBTc
EP+VTLIYGEjdHOBZ5nZytpVGlSgmQKJLCa0E3CP1PxS3W7dOWxunjtuWTRNaHiMwftt86Q85Dxwb
t4ITJKpQTdUCL3vA+IFgnIG/1zX4xW5Lua010rEutNloB7r5mqlDRcNxPaLce3MT7vi23GiDxdQa
qKBLprH4YPSYdIJcKOg9syraciM8V4wGXl1d0gTVCAMNKDT5DmAK6TbXbc0RXfKg8ZhqE9PjPXIf
AMP5B9T/4NFt3lhx6sPtBEUws0xYY+QXr8/gcuS11O0MYCuPglaNceHDcCZux6eaqd86VF9dOg7r
idcbxqaA/Vv7Sidq/dGN5FcYcqdll9iaow22Gx5MUHUCh5A9gw1otxKnpQUOEa87jacyHQ5zCYMq
Au5jF8L4DE4+jo1bUVpFPJ9pl01JBlujX8iJwJ44lE77M+Bzr3sucpTJUzgcJaVAfX8erJ+jjTnp
EP5aQr7M48KRJC9FFoI6uar4qgWZ8wZ5+Uu1NG8HKNwlX/dcNbmBjdk2Jd3W3LFNB4cint1WRmJz
pVbiTXND/T4hGwxetqr+5OXx7/dn+Glo/5tOJLEVmt5crQPSZmibBeIum4Lg1+n6BUr5LN0O0cQW
IfXBJuoynIfEH6K+3GVmlltaSpgsfnv/jzgz+rYSKYPBIB2HbUiAa2U9TDMJu1phbXxhjM41b726
rAFk1HM+98kW5WljwLuH6YObHo7YaiSpYYvBq22Ei576SBcvLWH35jYsVqyKlrW62lqcvUz1FJvh
yNjgtObChvX1fGcN2LfNWGOPqzy+x8XxqY28n27dPn2GFzfoopqM6mipEpi5QVuyBbfLqNyec4gN
i9p0vhVekKukVjAIFBnd9mvV5xeOXqcl9o1oEvR11znbJrA+vD6ZOjiRH2JpxA9ZAv+9ayeu92zQ
zb5qo8btyEGEFb3buKisVK1KvMUPARXGY9WVgDB2OLz/Kc7QdIgtUxoqI0iYjUPS11zzfzZfEfNR
TFn3DW/XQj+3kTKiRt1szrsj+HfAyYBrQvovM+F0uAu5DFr40cKB5A5ZbnD9kZwDTX7qAccO5pNX
2RRXKG0UtfGeMlXnDUxByNMyDjCzmbOVtx9KD0YtR9MVK8zmcnhIKy/g0m07s1VSmnK59gvtE6Dr
j9B0f4N/45f3x+5MSR+xNVICNl1B4fUq6ZTeorsllkR8Z3AOrvbgJA8njtg6Pku51vNtrzuwjIds
BEVulmNw4cx7ZnW3EVeV6OZsEJtKwDfX8dUk9EIO8IcAsb3XnnBT1BBbU0Wk9GHEHqhEbOEh9jt+
qCOA8t4fxzOrry2pUh5ttaipSlbS60e/gflIofPxwgida/307y8WGxr54PrVk0p0VainroVbUOnp
2u38yK1jQcTnrQFYbEyCNYMLG3oNx0i3VwzE0+uuzwLlbOD5qwS+QMsOVhd3DffcjqfcXliMt250
WjHoTYZCldg0QH2PbjRAYqukSMQAre4WhVwJg4k8XJu4Jy8M+Zkpb2ukdDa1JjOZSrKtYXuCBM8t
/EDAd2uX7MKM/JvnemOZt6VStGlCAgIblt02bv+pu/GPabPuBoslyme3fIF7Jc0+eF4mD8sC5+qx
bvWNjsl47QPX/akNTHGYmh5viEvFx9sio+KuQG06fJXwXxcG4szMthVXEZ/amgS8TkxQftoCVRyY
gZbaKShtyVXLY6+aOcKGL82/Rb7ewoTG7TBnK66CAE5UsEYdkpDFVxo2qqAO/HbrtRXs3AM8mI1S
JVQKdY+5Ed/osZ0uTItzA24H++ZLJNKw2I7V/JFwmOp4Ttd/Yuut6iWSmdSxSmLlP3FdRKnHq9Xp
7k8iK9RR2bhAtJojXRQsOJyvotsDJfHkNuJWEi3TBcqFa2SM4k7We1GIBqbOmOfvt37muGVrrQq2
TIOX50NCNLKWXsvMx2ol3d3IWHMHSxf5BccI7SSRh6XB6+W2i3s4hPXYh/Ki/jM0DXwpsmU5vv+X
nJk7tvhqzOslGFFAldSw88br4k/wHtyWclt7lctCmBGY6WSr4Rgdy2sYm9y83+szay07/fuLzTOH
5fUgYQCWbI0HI10Nr6fVk9Dxnvwu3/+JcwNz+vcXP6E47HuHpe+T0PfucGk/DsPmdj1iVrwGRdv1
MPLExOeGfamRkPm0RP3k+EWt3TmEMXlRN5j5YPV6e1ki822kWy6T2PqrZqjLZfawkJXGk9fNDOQx
z8VPtyG3YhZp0rAsslbius5/hzl8x2HPWbqdt2zh1SzzbCU17l/R4C0HwEBKOO0xx/uQrbxCVY+n
aK1lQrzyw4bKdpR94rruNC628mojbaPnEQ8Cciu+9YjRsTFuC7wtu8pwkovrBT5/kfKmu1HGezyv
D27z3FZd5X22zKjfk4kIwgMw31/rrrlwxzkTnbboaivg+xoKNB1BLnYom/yX3GK3FzViq67UPKlM
1z3WRAL46RLlP8aNOt4qYGPxal0JwML35hJLF5yD6xsaeg8ik/O120yxtlT4V2VxG5AuMZpL2F2R
8lCWwvFzWuGZVz58ZupTktSbfvIi/9ApfmE9P/M5bc0VLApNsyxrn8RFAUcznQc7Knp+5zQqtuqq
9GbA6xY8wPg19ggYiN52qnfbnG2A1KrqOajyuUu8/tCEIUOBPUzb3fptpdFgSS5GEWGfIKb71RTj
bbkCk+PWtrWDjsUA7E6M1GIVrDtwePZD7nhEt+VWRWm2yGNYxvXIvzAKW9nM7YQeWBtnDQUkrMUN
pklE452CFzJM7tzGwwrLrJ/zri9hHicE2uynrIF/y4WD0JnTio2HEhOFmXkXYY7kcDrf8UovfwYN
7/h52uYnt/5bwRkvHDywgTcQok2wThNVurBZue2dtuYKefR4juOwSTpkzLwwu9XZ7HZZtBVXA3xz
VzgLyoSL+i5YYU3P1e/3h+TMsNtqq2HKUewIi4kETpXd7RR2al8hGXUb8s2x81aAVpLoRc0ZDizz
SK98JkJYQvZumBZiq67kOhAYwFGZDEJfh+1QQDnSlG4rrq278lfPx/E875MuZ8c6OnSFW90t6g5f
b3B68GDbXZdFAhkQgVXj+HmCE/37n/TMPmGrrk7W3AYVM33iqRWWYIqno++5bW/U2jtLGFqG/oAV
EZmnbwATfSyHwe20YuutxppyztamT+Cs/kWv4pEN5U+nEbHlVoERwSQHeXoimgzsD2Hlq9iFERH4
Ym9km2y1VdDXc932bZ8on8DhOyiCR+6T6igiGEEKBpPNJSPeXuXq0jPG3xXlrZ/krycP3IDbcuRC
Jo2a1m/rOKO2t2iz6krHvPzQlrAfEcYfdr03bXDRbeP6Md4Ijq+S91+rQSyPUTfpPRIsOq39rD3W
TbU+wWV1OuQlfwzgxrWXdb/txziu7yfUs+/quteHYezFsezh5znMs7iu1uyHHFvvSNaF5G5bjC0C
E0znoQc36CQgU7tDoZDeDd3guKH/xXa/uK/GfZkPZYSJMI248ZGNb7tqcAPaEFsGZmJonAnA7kmU
5+B9wjJqZXV9cJvC1oLRVF1OM153ybr6V3yFmXoWczdRPLFpVFIaeFaUS5P4LXCSHhMPcVD+69Zx
a8XglT+jyJG1Se6rbxGLb1bauxGQyd+3nRef0xAYZa/T2iYsij41cD/1M9+pIhZWe69jTKihrYVA
0PAq/5V77U86C7eDgq0AW1HvGWcao135bLqu+RXMlt3EvPAAfN3tkk9+ZkaegzRF5S0lsrn3TTxe
CM4za91/aFPcM7AfkW1SUb85rvPa3GwQC/QwJtrDndo7eGHHdrNhbuA+YqvCPHh2FwavNMlgqCmu
tEahHGt9rEVOk9MWhemCtz3puw6rDT0GHDUyXi/dZKHEloWtK48mGMvjnlmWz144jwdVbG62XcTW
hK1Z31GQkaskJEMAaytY8JbMrbqHECtmtw0PJIQWdaKQhd9lNW2A5+af3MbcOoRHYTBMTYushPTU
t3IJYTE/dU5ZiSi2JWGAHnsB9NQyKSqT4Vp/v4X9cmGynGLoP9su2j5FxYvVZoRYg9Ii76AczNbw
QEZd7lFNoPZqiOhtCPvGDzLvnI5D+LX/RHKt1xB1MpDll5+L9jaMyFeHD4CWrQN5jeduyDenNlnn
rt4FXTTDWKd9fL/xUyNvDdLpnvFikGBL0K0tp5D7rfF1EccHVokjiZvv/nZJFfC2yQb+gNPB98Vv
dCUrg2kL8QdMAnbYc1T+7lhXPngNCi89U/hP25xHH3JfTOGuNqS+D0B50LtWB+ohzGAlvOv9GX7z
flYsv8zow2T5/b/+bNesbRroBF8TSPCS0t9ghGx6bNRNnvX3ZQfmyL4NWkmuh5CWNz3uKceCD8F9
CEvFb91aBndc1euNNzfFR8l5dIAqTu3f79hpaN76LPT1kMU0L1ujvDbZ+MoODWlQbDQ6pV7xPazl
YiJbFFYhtngdxPE1m2mzh7O100M6WrfWC1A+4Q0uRwmOmilQxzTD9hrYNreBscVpaqBRoLseaQcf
Vd7TluvdMjrdOyL48r4eddj9BhOU9bj6kpnvIphHgK8aXFiOznxSW5rWZYVeI07aJNjmvWzIn4x6
TgYg6Li1RPhxhaRAi6xAM3JMlS6sdqC2XbgxvZlyQOPWEkFMP3iR7PD2ksN+cyvosu/WQHxYmtbp
VQ0/Ya0QTQf0XiijOmknIQ7D1N4ZGNdfmDLn+m/FOFhcMBtcTIvKPTHfCpBD97XyAwSz4i6nT/Tf
CtcSVuoxl1WbqIiNz81cPgTe1LlctNG4Fa41kE0tAag4wQOtD+lbDDNy6F+cFhpbkjZDHLB03Yye
nyonuLxvhPfg1LStBiuW0Awia72PyIJHu4pU2Y6L8ef7jZ/Z3G05WNMi+9AN+KhwMLvKmuGDGLsb
GYirElVaNCpcDj9RbEu+1n6IGckw9nWefYvz+D7uJietKtq2ghaWwnSG9dSpbfNvSIqbPGZP74/O
mV3dVnkZg8dSBg0cUkoKSeUi6LtbAsnMsat1/DUPRf35/R86Xa/e2Ke4FbgdqMWwwI6bJM4ZfFua
CJ4c8AnvjtNG5ttuVQsk84scdiIjNd74R+Mkg8bo2VFNMKHmCKPX+fRb2dQ/6t6JDIimrWheOg08
Yo3McMjb67pF+WY3hP+8P2BndgFbChavVEm5oe3NWz9VwRTs+lk6OQ+g49bWq/xtKeFcVid4KPuQ
5aw6iDKarp16bkvBkKWUBk81ODXoluxrPf2DFz+nzEAU2xowATDa0A6iSsqCQtoXmWkXlP2FDezM
mNvaLe1XRS3zvMYb3/pr9odpv821a8+tKIZgl3r+hIWomui1mbyfU2mcgM4YFWvnZUWh5mjB94yJ
CAFtkt/GnLlkndG2FbnGyLlv1Fon+UKC6yyL2B4Az/LoNlns6IypH/AKmYd1HLzPgNTfSd9sFxad
c9/Tis9+8de1Dec6CdetuJGxaG6R1b30QHlmZ7EVXHTrZjr6XZ0009KF+7yvyXXkB9UXqYCf0jxa
7xcdNFfvD9SZw0lkhWwTy0LhjFklBQnLKxYB4QtsWn611tIpzxnFtq4r4DzfDNd1EihAFJfmEQUM
bquZreLqWadHsZgSyfT+aRnqn6uWN+8PzJmPbGu4mqqdqZqHOhkXXlyZUeo9ykTyC8N+rnUraueu
lLDNwfycFx3tyjC+awjE9m5dt8IW1qcx7Ctwv6Kh/IBVukBkMSfCDb6mFbcE6ULaw1AoYSWeoWNS
7YjGFu/Wcyts4SEnjVpwU8crN7sXtIl3RHqXdFZnTiX/gWj5tcKRm9VABfs7z7CvUzYeyNA+V3E1
O/4F1mF5LcIGCeuwTjaUXg0lmOx1+d1tcKxQRcUGnVQfI46q7hlg3G5vGnKpNuTMhLSVXIxBIh7n
E25Aqup30AIvuyybnPKmUWwrubJ25AU1tE6yVbd7RYanseFux3xbyLXKohIVqBSJXgu5R+Im3k9s
crzZ2louiIC7aK2w1rchCT7PMV7EYPdzyRv374vJG+dXW80Vs64rkK1oIQLozcdlXskjn0LwF03e
XU+Tp3cQ9Mb7siuBsWe5t6ddVT5FHS/v281zUjjh81gx7Teht4wa4vLWDw9wZ31eaeg2aW3Zlwkl
paPA+EWb+Taq63bmbmu/rfmafSScW4AIk2pRt81cPdXNfKno9sy1IrSieFjEOBk6VGDPt0P7QfWc
P+dBVxxk1wFMSqoCLKgoGNmOdwX9uWidud3kQyvIReAtdKyWFqT0EOrqEaBn+Gj+cVpBbEWYCgNg
yeIAK0hE+RH5jvA4SaPdlj5bEdaquIFHzVInnkdvzJB1OxO7HnNtSVg0QRMSaoIzdG2Cp5rK8EBH
Yy4cF8+cgmwQV5QPjLGowFVYLfFNVKz5QwwB+p+xwZ6xdxt8a1cW4bgQLQ3+gqEZd51ukOHrFsex
tyIYHtvhEA64HPWs+LfNRDIDvOjYcWtTNjPewMthrPGUjOfNpT9WdeQEB49i20TQSLFFQ6nbZMi9
/opG9NrnoeMhy5aIzWbradniCDeIk3c3zR/+H2dnsiS3ym3hF7qKkBACNJUyq3OpXG5PM1H4nGOj
BvUNiKe/q/6RC1c6I5h44HBgErFpNt9ea+qt3/HQNRDk2660lgglncxQtYFSRPNt2oA6eE0WFw4b
6FHPtEEChaBSM1/Ylg5ZQ7j0nC8uIZawI1o6OnZPNaOfwlorpE5SLwVnlrqMGMchqJ5q3GDkGLU5
JUGfJXK69qh8IVZdSa5GiW3aXg7mBLXz95Vd7V3QdiRPWhLc+I2+E6rxSpLmUKt6Cmk1ZSushsLo
mhXGpe47kSoJIF+8BLbI8c+qz5aknc9Ta/oPdTXuV9jcC1dIlxarwlIBw5+R6g/teBa21fnWRxvO
0phAmvM/Nzl5eZLgY5PXbxbJoeFlHQN2T2XI3x+V6O5FTT3vji4/NkOVVqkOeZldjbdD843N5uz3
jZ2NdrdtUDGdNBBhSrbzTqPkNpjKL16N/wKQzTqBmwpu1eXKh5wRKU4mMj7V+ix1CTKUEuipM1gb
SkK6PORrfwri7U+/nr9MqZ/fSrtDpaK0zZOh7N9uPDRUu1IvXzP03Ln1htO6th1bkWVDIfmdouX6
QFXvl2VzWa0ZeDTtYef+NC6lzvY1/aeKF8/v6QQtGCqhCQ+bp02s6b2Bx8HpCCvjt9y4ol2Nmjmf
E2DGJDEfJ6KbM5yrPJ9DXVaLz6GdRYhbI8SX5EPF5u55qdLFs+vOQfmAY9W4hHg408vwnyDm3SCu
2SO8TIo3rkYurLXpgYVN3GCaT8SueGpN8RJuIzizwVp6ueuHiF05c/8vXfTGf+XCW7U1NgwYCKtD
KZWxWpZZy0Nxty/rdp/MEDlfpfkej+nS5VQFNOtCvmSoMV/uOtgDPc6csBtYSZHbcm5EHiVh9Ryz
jZ6OLdw+pFCQgixFGd1Bxp/dDGvY3JQb7kV5skCK/EQOq8+yLOMbnY7q3Kd7GWb1tNI7vmkUba9Q
0T5Te3ypgr67mRsz0JvIDKPJ8XxeTtlmNFQBpRrJ57YmcIc1a9DtJxCeQUFKC00/GCqcw/CldqqG
2N9ttzYwPdaV5SITVaLuazZGPbyTJlb+Sbeo+wTfHTwzRUiGfxVkOZ5RIEzuucBBBwjZ+AzJ1/7K
VvUSQW8NvfPkXVk2HF2LrRbiDU+E2FM/91eOaBd2Wpdt09B5YUE04xFqr5cbhqI9WM0pfk6CXd57
rZYu4EbiZTZtjTlKhEXFxxT+MYzrNX7o0tC8/K6fluKA04bjS+HczXmaWxMP51Z3o0+RGktdlK2b
IGgx4ar51EENN/sSUuJVqoKW3fuCsNBMOZDvXdojvuuGA1ZimJ1+txEXZIPDuBjggYoE2770uYAA
5FmLZTj7fVBnPZPz3ozxOAKTI0Ofx1vyfkHRvd8lzZU2SwLOG+TAcfQL5B1L+ypHvsXvRC9cki0i
CqnTboBAwLHcxM3+CIDHC7KGlrYTpOEOZj0Bm/x0yAPGnkEov6S7pJ9/P+b/2+d+XQOEi64B3E7w
QIzsYE0lfxfjXPwdabz4ZMDiZfYow69ttxz5OobDbYzF8KbXYVzlU3Sw+6bXpsa/xL+6MsHe3neE
i7uxqIx3igLfpy4I4BNOxEEgX4oXwtO0vrwxkwkeZV4zQvwikRZ3muEG0DyJqnwckupZmDDybNs5
s6Sx0uTFt+BJS9viPNThBjn0iVegCFcirUcqJsQdqUGpy2Iy1NRRYD/G621QuBJp1Wi2RHJeQ2sn
DqHoLrE5ddTryCJc+qyutF4VxwIypEOUlz3HRmf0tevQxcns3Cs4LJ1SNU94ZKDH8qluTHJ7gPY5
AxZeRDYj3/Z4wD6p6EwHl4BOqedezEuGcuFyzsdEbe/NrOMr+9PbW6BwaTVNOyHt9nJ9SsXfSwUF
UTn2AbKYZrmyjVyIFhdZ2/FMFqRVUkMmozvyEGWyoD1kj6oZkextXg2jH78mXH5Nmqg0NkmRk2X2
ccdPy2oVX/kVb2+1qEZ8tdX+fhm71IazXfNxYDPcJxHLTCPbpBscrtrNKx8ELaBXHfy/ZMOjfroB
34anDzunU3KceRt8+X3P39a2YsKVUWss0wbUZPMULZHOcUSEuke179A3gpUNoG613M3ppJrMcnpk
sFKci6CFwODv//tLA+dkEAjcCbptrLGUJORbI9tbLFxXTvaXmna28z4+xMoY7uGKbh/4Af9B+Ot5
uRhj1JxIV9OE4+SEb9IvBvpn6/rFDFfz3f9LFbyxKf5Cr+n9OMoAJ5HhCBV8E6eSfVoMCrayRtje
ZrpPhn8Vb5cyLzUyvqc6bsoxb2243kWjpbfJWgZf5d4iTmZVnkgZk4cDvBfQ/FVk8LKb/plLEnol
JYTLw2kykjnYjuaJ7dtn0fSQnTWKXtmSL3xGl4LrZJxUOM3gmb/Oa4NKtSQh19KJl9p+Hfr/x4+U
6gY3oqdNk+NsCNkh7CevRNalxp01QUTz2E4UlZpJ1/134B2nRNWR3/7uom84pphNQIDuiQZjlDEh
369h+MErJF24bdMUJNeAM9DRdPclVjUkn+WzX9tOuCcknW1jVP1U8lHm6RrlfNLac6Y4Ac8hZW/k
ltZPu1y+LaTZs1jG+9mv507AJypoQia6GoWRQ/NIS/LPMrf7la36wlRx8TaowmgO0Zr6CYqPN2Id
FDRgPIfcpdu4hTnWeFgJ8bCYZyk9RBZYr4ShcOG2GOCWrWJWYZ3acnUMX+gWeDbthOYIwHtVdVQ9
QfvMntZ1ah6RVfWSx2DChdvEoqeAK+RIqrSPn1eTrP+olrd+G7aLtwHiShaEPuDjhH2Sonse0umj
1zRk8euzQNv2pGfUoGnVj3kaD+K0xMJzzJ3oFKjlR7qaBUXadGNuutvRLKtfcLpkWzwmpIFiaFDs
qDTPo6CsMzqOh9966JJsFQ9bgwMYeq7W6DHBivu52fbV7yThQmzQeo3LZDcVEp3tuRpP6eKlocSE
y7C1NsZWXM3VExXT7TTou4Pqf7xmisuw0W6K5U50BR3rg58oWw9UmAvjd2h2pciGbrJdGKHjrcUF
hka4SM019ZIKw7A4Wye1MxKaCp9zq3T4qGkT5oKw0u/M6VJszYzq+2ZvgmLu6vIWRrDHaQN74zfs
ToBKLvgK15qyaOX4HPTbu31inrPcZdgqi2pF6Pkghtoe5yCFKpVgnD0nubN7ms0ShuLi6ilg5C6J
Bnk3mrS68xsVZ/cUo8SpsB7rJ35YdW7CWuRJf1xT8bywfbr8Whp3cJXTaH3R74/021r+8Oq1S67B
Zbeu5ghHz1iaO8a2Yqqv1fteuna55Nq48y5iUYCts13ohwQq2VlLUnmahla80zv7Idu+L6ay2p+C
bdvzbZ/83lWFi7WtOBVVoFyqJzMwC5lIu5+l6ZuT36A5sXuwPjLHwuRTgkFbqqPN2k36rTouqxZE
+MoTFVBCCesxjwP7YOJQenbciVzWS6VlQOWTmOvTSLec+vmUM+HiaummObJMEZouWZM1vf0rriav
p0/h4mrhBDnRoEXb7cwe03r6MfRQk/D7lk7YbppVLbTB5ROZZJ31oWnuNE7wfsckl0hrdBeYls5o
fdV7FqXs3Jfb4dd1F0hrW6Yk2Xr51DVLmFVNwPJthU2p18C4RBpMp+FpaTAwdu6+wlTsS7pWXsqH
TLg8mhzSDvifwhEPZQt3tOy/VJQrv4U4dqJTRP2su3DHbCExnhiDBw1uzG9MXlbnn56sBhyQyBgK
bKsGjw9laEmmxeb39CNcpbJE9hODqYh84sGR5KOOcYis5uRK7L/8/DcSLi6KBruSFvodaVA0QVRm
eDKcs0koc7KQL/IceWd/hYhBqtuIBMUKmy6Q4RIa8dozH+ASaSIYUrYqJZ+GPelzG9eflmjyO0i6
OBrZIrxfK5IWFQ4yR7PfiSj1C1KXRGtjOTYDnt8LDsk/FNOl293KNfVLS7koWleLXbfVkRaBGVXe
zRE/TeXxxWu2uyQaX2s64aETr+xiOZe1eTfz/sqovFxx35iMrkxZR1oIlY06KEAV9Dd0GfR9U8br
/c7W5E/c4psbv5/gBOxRay4sbmIF7L+2hwbOcXcoBzz7NR6/Xg2ETEUXjDgHl0cXntcJOnd7H8RX
huh/M+StMSKvm98sl7XaEE1I8DanMAyHh/ZoWK7b/ZvRM1aIkJgC8pp1psvtmdP5verD8nSkL/bp
qfxYacZuzdHtOV5OgVwM9tMQJyqfpiS83VT1h9qU/JTU0120zu+XBkovYQIQM+F79RhFXQP4Snz1
GytnadDmkHhHsWVR4QcRM8F9mU2f/dp2tnBGCBEiCkRx1GQ6VWX1DNblmmr3y0x54yu4qJttVF+b
7cBlh3aPwkAhq9/9LIwZLL9ff+Khn2AoEsZpUY78caXiBeD1C17XmnLtgyroWJMWao71kikTBmM+
0qXzq8ISLuyWprqZKxKlBVRY11xv6d94kfdbj13WLY62Odr4LgoqQ8lO617rOo/6gF85ZF/YC11p
smimeCzUWDbbVs55Cf2UO51szTlapfVbHFzojVSG1PPK0mJmYaGmHiis6DzP8S70diS1PXaFogxo
urAuQ40QFFRMOkrqlz9wvSqbdIQkRWnSwq5sguyc6m/6oBd+uWAXfeOk3BSF3F4hN/NxDsI/D5r4
ddxF3bTdsUbaERFFjlPXn8Ox8ttKXJkyOKF0pdznFFo08hSY44Cwl2edgHBZLmsh2RmPA6KV0psE
D90odIiuvf5eerN3MS6QEn27Nw2my741J1Nv4mYhdsm70owPZKjaE36Y+oY0ekgyNbPyXvMxOE88
VbeNwo/c4SV8JS7etiNhwtUwK1nENzbGZcHHcHkYRds/pBrJtqy2oTx3QtEJdxk5f531XHY5MPJ4
zxINGupEIlY/4DGwPrUxn7YMlefHQyftevPyvltnYVW3t1ELDXivjcVlyAwElGK5ibQIafAuXbbb
KFEf/Zp2zg44OoB/45hNkyVf+nmF7co++9W1i18Ysg6DZtWSFvFGP7ajvu/wXf367ezjO4vJTIcV
oVuK57Ij3/aU+K0KLj7GGrLES4SmF3I8NKX4ETTcq2nuwmNmrRJIDsWiiJO+zRO+QtgOCko+Q8Jd
eqyqp2XYlRBFynR7KjcgtWZqr4TL28cP7rJjNC47MyDjWhgBSihsO4uKeX5lEr69DXIXBUMSKNqq
eRJFv8b9uSRr/Gh7wz7DCIx7nc24S4B1FK4S7GXka0n/lWT8Nk3My8KGcVf3rGw6qLjOHc591UDz
cJiTbDfM6y7LXQBsMRYwztKKQg7kS4Ka8HwLx7/8Zgx5feyDqNcK6VjBC5BR7Fwpe4vytuXk17gT
oSm8H+MQFGkR2XK7LSFuh5JX+un3jb99b+Ou+BjdiTHAFQTum2y/1V0TZpSX9qS0xRdoovTKvfal
HOPXUzd3wS6oUKKslm4CV4UNqQQNq70KKvnReGIsbO/CdAe9WsF54vc/60KUuZSXCdLJHu3Ii2kM
/0775j2LIq8MIJ5GXn9rARUlUgUzL3o8OGYJ297bpH326/bLV/opHQUtK7ClsJwp5sR8Ghf5DZ7C
Xuco7oqSMV6tTDYEcbsM5V8bq+ovcAH28rVk3MW9GKGpNS06Lo5yP0F07o8p4X5gKKj916Nim52M
ZYnG28mK7DGlINV+P94v17K3ZqUTtzqmFalgKlxMTUzfxQ1tHuqm2W9jWH5mKp7qmzbagps+lOOV
eLs0MZ1gVnUqcPfceHGMbfI0BkuUq4D7kWncJbziF3Xpiu28sJwDR55exE1N4LfnuoCXbacN2FbD
kPhS6iQ3tZyX/Zqs5oVxcXGsZqjmmfGRFWBhHpVpb/u5/O/3H/lS007AJnW1t9DBZUUs6vRkm/R5
eHG89mvcidh2WyZLN5Ygm4BFFLfC6hMQKnnlneTCixv04V9P/QRSJWRtB0yXlIZD1lfJ8keVJvFT
apa/hmg6zkNr1zPm8JZNZl/f4WDrJ7fGXV5rE+FioLeWFKggkqe1j9sbShS9cg66sCG4xFZbrpUR
euJF3SdI6E91VnfyBzdxwfGEeSJq/+z3hZwY3/aByMPypIiOMsZJLqTvbTjE164UFzZQV59MkWqG
RS1nRTpXUIA5WHOCRjVuLOUcmg8WT0V+lwDuipWhSNaSBNevgkV0+ZiwxeQmUeOVDfpClLg4Vy2j
sGsayoqkSsV5hm6iCf1u2vwXnGuV0bHbNSn2fn6QY/yf3K7VYlzqthPcKqxRGYzy5yJcju2ckCO+
XxI9nrzmjusz2SK2NlQNvAy52fKBdvSUwBnYr3EntvcgZlPbUYyK1m2GtGFwH3fcerb+MmA/HSXk
3I/zHmG28GiAtW9roltkt//167qzI9d7jSL5JsWqF8A3eSAFXv38ane46za5pVbJtsKKurA2zEa7
3cxd5blcu0TXPK0oWh9sUsglCE+lKlFgAAdpz+ni5K2TyQxHzQzGXNc/+M50PkqU4XiNuQt0DSXq
VxTrMBdV3yx5uIIoZiVN/Ep7uIt1KWR+sTgqjPt+fAyRHMxWSj3Phy7YdfT7PERtnxR1GJT36zz+
Z6F7fGUreZnSb5ziXK5L2gQvT2Dxi3Q9lvtyF8MN5D+uVWVeat0JU07aeiWoXEeCJPo7pNGjmZYr
18aXJt7q+Mt/+VOMNsuKOlZhSUHblnzoTdjfj3M530nTNn7LuusyibOInkIojONdbgwgCMcz2M+z
3G9KOlsrRUlVlHQBLeIIsj8yGW6SJr4mNX5p3J2Tcjxb0YV6QuO1XjPogD6w3vrdsxInUAOCZFqQ
VC9zPYRrgUYyH46qfnkv7qJd4K/KCKrYSVEJiBZ1KgeR6tdxl+7akgRThg1JAcud73PT/NWSxO9m
4sJdZSWjeFboddyK99Y0t3t0zYv+wqf8Bd6yZdWPVU2KWA3JyehpzKYh8OMIuCtJpspK84aOpIBf
219RHZyWkP7wmuAuu0VMnyRTDc+VLYU7BzwM+myQ1J78Wnd20X0nFgTwQIs16v9IE4VZDsjN72Li
4lvjhgLYHdfbAs8BJmsbKbMaWJ1f5LsAVyLWEYohOy2ggD1msN/9x5ruT79hcYLTTlzOS6ppMXT8
B5nDH2JKvng17dJbcz2ItN5ZVIwzHEkzSIiqrz0Vu1/i2OW3ZiLYjLMLwS4XnljfhrmqKj+ujbv4
1rDqOixlHxdJqf6jeBZRym+W/wJvQSs0orCXLkJLn6H2+y6NUs/TnMtukV03pZx0VKwUohF8V0io
S1H65XRdk8l+Suv0oHNUtErl9IAwZuMnN8BddmsAcdDG0YSmafI9ldXHDioWfrPQ2TZ7gsc4APSk
YBDth2hF8H3cPLOTroSYmOe9jvVBiqhZw3M3iJs9rXwbdyIz6FLZTK2Mi6rvv8S2g1hos/7hNSgu
sTXG0MPZVxRSDotRmZnZ84hUsd9y5TJbx2CguyAUKfjA+n/iNqw+yaj67tdz5wpqJ8WPZthIMQeH
uYt1+2FYjedzkYtslWVIQ7lHUXFMwXETL1NwEtqvRoS70BaNj3hqIHhfrGP/eecTrHhWL8s1xl1r
ySOch12GaHuRQ5LRIXzXpqvfUeUXubCx7pBjWaNil+2cSzhNZjYC9+H3PZ3wlLbsmnXEpVa1ww8j
NaJz8BMj5q48GESeOmYbEhZ10yW3POjWPBaohvTruROfcpG1rKIxLDrbn1ZFHgPa/OPVtEtNVdCm
GUmvQqy0tqgS8XXvtFcRB3eZKT2TaTJJaYvWwBM3RxUh/bJupvz8+55fuGS53FS3Uvib6zAsNr1W
3Yk384BcaRkHf8tq6q9kWy7o4nIXngIou6veyrCIuzopcxqP6qMKOxhL2kHlAurHmaE91Mlw8Y4I
3B3gRWkCLNE2kMe/yVhVZ7+f+zIMP90pYZVQxVtaHsXYTGbKlxkyuVnURwIqw6Xo/STAuAtcjSZm
fAlTW/RHbyAYoVneeZ+MXdaqH8t1XBZMie7QPyDLVue0ra5sNBcSti5q1e9penAT2YKnIO1pQ9Rf
1SbJ+Qi75GGbhybxi0YXuQoxHrIm3CKRlRx/8TqZ8wgy/9eeBl7uwW8kD1zmarT7VIumtkUap/sZ
NSbN93oS7N8AFN8947rCZw+n+TzsNjqxBCrTlEcBLLtsE/sdZFw2S5K5WqBzGBaW/sexWmZzWHte
/106S0ZmHfCQEhZQDkvyDlbtcd3OVzr+P8/dNwbPxbN0EPERtde2OJZQQm8MAhgG+vCPa3UMp7IR
9W0yonZPm67PS2qjTKVNn7fRAB+tOm0ztpQDXuHJUmViDuIzlGbx3FntsEqi1XHcNmMYd6eynzu/
u6JLfIH9TNvlQEQEERxry+ZuwB9+E9UFuNLDrlWdDrbY6fH3pGoFsjHxS1i4xFVPmdAy6m0BC6Zv
+7Ntm39/v85dyCm4ol0rKhNmYRcsEX03QdefIXeZbTBH9Bxw8nodVaFVKP+tbEGhUPdO6HHM6bxd
szi+1HsnubWVez+O5WgLRleSweasPx9kuPasfal15xzQrhMZpgmtw068zFg1hdmetF7bNdCW1wMT
du2YTrSzhYCb9a0I2F/TJq7pWr/dc/AOrxvXezeQRbWmMPGynZcUhIUND7/LKPx+Xrc+1iN70c5A
672sMjAi+w2nQnvNGDjEvG49DOauDI0yL5AeKosPlVVC+h0cYWPxunFFQNsvVuhCt3iM7RVkTuFz
49nzl6/x05khQJHBUSl2FNMqk8/NEh3PbFkCr+UFmtmvWx8SQTsSiKPoq0Gd1YF61JSufjVz0PN9
3XrQKDr00bQXM43+IdHcnIY68tMihQDs68Zl24CNnAyKMrq9yRetyltwXfLKLvQ2fQLhQad1amPS
V6spItbyG1OqWJ3SOuSPqk2abwkn84PhEshCuq6ev8jlsEoR6xFqcVthKuwf04xa7/DwysZAYOj1
70GipJ7oIrcCUMR2X8ZRdJOgUPjKwfbC0uByVzHVipVQGS3IHMFmsub8NsIbtWfrTvDqMTrAibCl
aHt6p9ZPYO+9wCsIA7welSVOyWoHuhRLW/4X1j9q2Ir4RZZLXdHO8L3EzazoE3sDB7s5W3X4w2d/
RUnn624Hu0UpC1kXoNLveGvGDPBVfaXfL+vtr6cv5ro/Hv3cJCjRW4p0nOebZDzWM8iS+C6GufdD
v5fkG5f7tar1S/PGiWG1R7gUV/ghsRVRlnTp/sEsS/O33zA5MazSdTR2jWcU/Gz2Hnz7nsHbzI+K
AhH7+iMcbJAo8urmAi7h33UZFgnqpb067gJXcd9Gy8DpVKAU52sSmL/rNPA7fzBX/mpt93SPekz5
flmGoiFsPL0sO36h6tpADkkQl0Gwz0U6oBAuCcMsNbWfXAVzgau+qbbZoKqqwFrWvOMWKIkKRi9T
c8ZcpCpe2sDIVUONrrENFLk3FEKY9YPfF3UiFlTeYFP4phdju94EYacymP/4eWogn/d6JnLkEdiy
s6kwDQ/ulibtbg+1eMaoC1HFQSRLRuqp6HvyCZB23hnz7fejciEzA8Pg1z03qKHCp5ymIiYLuysN
v5v0jq1jyMt4eA6i5Dyn/C8mdfWgVtm8oz3gp8N0194oLuzyLlh1VAYpH22mQkTqGFHSoujtMgny
b19V5hHeeTLKtIr1t3qqGr+p4AJXMKeG059Ix6KPluVxGObx3Pd0/vz7Ib2woroKWhvGrRW4vRQh
KO7THqx/jMrvWsdc4irUWxMtah2Lpf9qkD3JhqXXV7adS/12dmI+JGRKezoUsGA9zdGKcpdrSaVL
Tb/8/U8n6MOYA3oWLYZEi083Ef7wG2onpueRi6NRGu2iIAIO821GA+pXCctc0mqMlyBNmBkLLHPT
DYcU6jmOaJn7dd3Zd9tkKP93OC82XkbZKLtsRgGrZ+NOULfQ49tUEA2Fzts+5Nly9J6bl8tZgVVY
cT6Jh2Kuwv6RTfP+SAa/Il7mQlYdmZZK1ElXLHV0b/f1S2f89PiYi1hBTrtrSm77omHib5TpyGzS
9Uevb+kSVi3rStAgx1BQQT7vgXlsEpzB/dp2onIA1RrWePMrAsoalXVjIx8hJFD7LYWucFZqNhoq
wlQhzDbltWqO3ISH57bo4lWVGI6yJ2lf0LT8FtSlzbZ18Yt9VzmLNKSqKxErzJUlOts4WE5tVD/7
jboTnUO5UhSFvYz6HN7hivJ1ruLb3zf98uHeON27cFUd07qJkkMVALzZn4MIklNi8QixwDP3Srn3
heXWJayg73PEZTlgJafBZ5hZQM02Dfzuay5iFfCYNIZZVVCzi1PAZwlEtPeTFGQuZRV2bItkJPtC
9PuR8256sLDOvRJKF0be5ayStWKmD4axgE7E8mGlRJ94KaZ3qkR5gNfHdWGrF+dKFIrWQ0Eswsku
a5OzaajOtQmtF7LIXOhqlLvVYm0QU2wo4KB9t1l2JeNyad4422k1hBY35LYrDOnqAt6t5bkxsbky
NpdaJ68PAU27mrE0y1h0UDpuxzLNgkR/9Rt3J15FHUNDKBi6ogo7ey91Ih7H0ZQnmIBfe3G5cCt3
nRw1FEbCPSm7IgrG8FOgtaqzuNXLu7oR4I2Dhp2PirArq8SFwXJRrHCWBJiXGIqFL+q8zo92In7K
68zlsAIFO2Fk7bGFDwPPumZ/iKLS867iclhrHe5TquOuWIcKSg3B3mZyCvxu5S6KJWDiE/WQbCmS
6MchAO7tNfPMw7ooVjvv40J0PRbtUSJTlJL2ftn25ErPXxJlb6z6Loq1Eh4vdTCpYgWpIh4oSaom
B4CoYYXAE/ldJaOflgVz0awZPNl+jL2Cnmx4y9f907j7+aCh9v11COtFkDYedF+0XfsNiak/xwBS
PV4h7KJZgwZrPA7Yz6u0UlOuWHN8bheJSsMGApN+B2NXVKvbVFtGEY47ZtF7LpSFXVx5TcHoQsy6
jBY2dVSUHEQVUUzTPGJbdx7FzK6Mz4X1x4W0aB0kabcu2BrTaXqnddnDrXaAPRRezZs9jwgfb49O
RVeQjQubpau0lSxDqO2093iZjAaYE2gCmg2Fh5Gqv//+g18arpdQ+elSSGUSKVS5YbcJ2kwQeEyQ
RPrpNjCX3RqWcoGJLxrXA6WPXbTdTqy5pudyaWxeftFPPe/1kpo1HBEGUF05p9X0X0fX+qElRF35
2JfGxtmJu5TDSmaJukIRnS8lXAKo6T77jbsTxGuqjzroFlXsTH6vgvHLEkx+ZxOX31qacZknyKAW
R3+8Z/U/i/UrGmD/IxV+GnIIFTEpzdgVs02+psHwIW6vmapcCCyX3drg/2PlobtiSvT6kQHh/GNC
WanM2jaZs6GeeviGCj9Ombk4197t5YznSsydpI5umZnqU1rSym99c2muXfSWIeGO9a1ZvtdkuYug
Eu13fnMZrp2ZZrTHqJCxrvqTqeL3rF37s9ekjF5C7afva3qFqjn4xhWKE3FK2cjPLdQoruy+F8LJ
xbG2Gm4nJN1UkZjmKcadJUvn9Ztfz51Q3SoaVSBkVDEYdj8srMpkKj3vQy6NVfc25EM5toWm4p0J
9UO3bn43f5e/2o6twXkqaop+qqCXNg0mi5bV7ybh0lcBSenWct0U8AvqcqBEQS4j63cFdbkqpOPM
utmoLua+/NrinmjVeqXpC2uBi1UFa1mPC8oTCxiUh8hG12N5T8d5fdDhED3LIIjgxq3av7ymjotZ
pVCo6ctjq4tBbOkdfCNljnxmeSVeL+xSLhNVLVKxpLV1sa3l8Lc+1vlGkuh4WOE76bfeu2hUUjaH
rM1aF31dojxnaWyupoj6bYIuHLWWSkDZVqL15LjfB1OdzcQWvwuWC0gdizbj0jGJepH9/Zhsd+Vi
/ZyEmKtHFTGzllTFsmiAU+ZKsjgL4KHst8aHzl23ReVsv/NDFjrd/mwrWIjy6pPfhHTyxnxTGyfA
CsF2J1/KZX7q4v5Pn6YTl4sqqRxXUSs0rcXdpoY/iAr+9WvaAStgKl3ui5xkUW8L9Hmoxb2T+UFR
yS9QVGymsRyC4JGr5aS75X6Pxv/n7Eya5MS5LvyHPiI0AtqSmTVBeWjbr9veEG67DQLELKZf/53q
VZfa6YzQphfuCJISGq7ufe45n/3e2wmAWbAS5NDw6JyyT+wI+6QK4Lfm93DnQB1wVi9hpYvnACm7
ywbaGZIL2g8rkq4UFerLttNMBZkk7Tsttufcxl6RgHR5qKJFR0SxsSCLdR+9nfcuelvY3OvQky4O
xexamLkvi2fb8eVtXIr1MqhYeOVdpctD7UG00r2TBXgo+tJ9riFCS+iNOOPXR5N0cahSY/0YjlfX
VgdlogIxvJXQcW4h98/me4uK9pmq4NZ1/Nd1WemSUKBpl5jaNcjqIdDytAWdPndFOP+Mmzm8Q7Kt
vdv7ITgdQpZeWzJUH1/HgDSAJ56OdJDth+1+BnEwn3ELyr26D6ULSNFtocU2WfxBtP82lcW7CMp1
XmvNsRv8vzLvpIEuMc6S8Cfk9buzZpLdOASvfQdnHQs+IRRpg+K5hVfTswn7/u6gc/3UNKgGNVzZ
xKCt/wm1Wr8EM/DD158hzK1q53kKsnbDLI4r+IHWvV9Tr3S5qVKoBbMXCUG69RdIdL7rx+JG7Pbr
IF+62FSuZl6BQ1SZXfZPZq3eHNXuFeegBeX1kJTLqoMW/RDPIt+jpF/3z3MuPSePc+aSdYe0XIsz
V5D9iUfhT6NGP5xRuoAUY9ukQ8hcZbadHps9NwmjlPidMC4iZQWElmWx5lldm8dmEl929MZ6LSiX
kJrKiM9LwYMMzOQP2q/9PaOzn1KIdAEpWA+aYTw2lc3E/CwpEPARSUCv4Ey6gJRoMLdZPuII6CHL
EDfL14hYv1qw/A8fpfpBj2ursr3av8Bo5v3Sr3/6jTh/PcPFPOt8IzLP9AHt14Mv3/ZRFje23n9q
sv/NfgPNff30ZpAiLHCQZBDbaZ93Gs13yxzbN0VliX3SuETcD2iZT+Dem99HhQzeYYtrH3f4XsI3
b7Trn1TNxTtGYWKUQNBInOZtVnHSL/X8Q6DH5mPU8fp7FR6iSFhZh+9t1UZF0poQeZxCcftTgw/8
kxMBtikY6gak48ouTRE3pzkm9lsZ98cdqiJoOF6NeVuWNLDJVs0rXF8RCCd9oGablJgyz10oDphm
M3YKi7iFnlJD1kSUJYrz6xilAC+qL1sclNBcjRd5x9ajzgoTNPcBxEYfw3Xt8Uqr8oPmIBv4emx7
UcIXgnP4TdeTTo5qQinfz/VOunDYLie0XowqzyRMXLo17BLLsIn8fsr9uiQiXfKrj9qyti8v3qOf
/ueIy94jPE//1pEp3hSsmx9+/zNXjgUX9pq2fpSDCPOMDuQ+j5sPK0L6G3/CtWe/xGr/ylrpsIH8
zTLGWU5QjAqa/SLF4GcaI13WqzFxeACZyLPQ8kzn8hOEEP0CVdcrMV+Qn2nUFGcNjfOEBx8CSm/1
9f067SBdp8S4izqCxaOyvEZ7/cz34t5Mlp7a6fBzT5auY2JolsmaARbrczi1SSj25wrmup7f1Nmr
1gNwbh2EcYakzCM9KnrqFlr5HQ+uwBZbwEFH9RFns1z284v11Wmou8Hv6uRaJhadnoMSYvDZMOU/
dEe/wwXzj9+voiu3Dxf7kscMgSoy51m5CHPWBVsuEYd5dxXDuke1wfF4QJn/xo9dWVYuBtYgLbNB
LT3Ptr5iSMK176SJvFLB0uXA0FwuxlJj19lnNZ0GtV2KNfJDBqULgi1STHErJ7x4Tpq7nvRviin3
U9uTroMiWlMYXJ7xdZc2FpA5iKuLDE18/v0HvjbmL//+r61Mmi2EagCiomkK81NAhypRB+v9FpUL
gk19BNvHSKpM9KhVwmBkSQ5RffJ7dWfFFhXVL97aKgtbC48X8kOL3G+jlM7hasttrHeDUYGa8UM8
PHTR4HdbcTGwvoB7XHBQlcHo6Rn9uxALkeN7rwFx+a8oGFsr1pe3DtG9TfL6FMWBXwuAdAGwuKZH
O1SHyjqY2pR9sCUCngZ+88TlvzDtCp63QmVbp960xo7nklTab4q7/Jfe+QRNgSLKNt3etxVfTlVc
ei59l/ya4qpsal2Emd50yk3+GG+eYb9LfG2lDrtQlmHG12JMWrres1F99ZsqTtzf05JC+b0Ks3r6
3yzat3W3+G3irsKWgY42iSodZo3GalcsfCSi9cIzpauvZbAz0XjvYY44B1mwfOX18cFvPJzb+JZT
0xL6MtZBSDIaVMHDNiLd5vV0l+pqDLzLxt2EGXJ5EqoD63aqY3oj0P2nYP2LW5bLdVnTbPDvAPoG
VWQs97215LRVYfEIjxiE71L9UEFUJnu8yZRIE37DWjYP+4S9p8wHrpOiJusl5LNEmTFAc0GBA+3t
1rOSokbd5Ke9GqjfxupiYjmbcFliPMKcrlP0LfKERZGfa7x0MbG1b5Us6R5mSB18D4n5YjGz/b6g
k45rYfsdUqZktrdkPWsyrndcHreSfVcOYZcSq8uqm2hRyGxYxAdZ91UC6scvp+JiYZuiML4BKJNp
o06I1b6rzc8zXrpYWGBhRy0DITOFiygkXRZkPurY88BxwTClCkQ5E9QnIE339xJDe01wP99c6fJg
R1NDJHwB5adFH0B8ZujQ936TmLjSXCVdIqxhfOyaBbPlhUJKlhdThyiEBVBCcVac2iLm74qcjR9J
DvPRUz6rUScwoFL37T6vJzoPu9+0deExDteAcFWNzDaavJwhk1edX7qUWFjYTlYNnkvCcIVsUEeS
trqRNbqyGP6j7TUNCwlUzl5c6N4ER5+hs8pLpEG6dJjWSC+MuxXZVPLM9F1G88Lz0U4cHevdhm0f
84wsAPQCGD7zubrFAF4bEue0xiBrYlvOsl7bMw+be3osfjdT5gTRcy/7CUQny1BIvWhZpuUmbzz6
SkbgP1SY0CgoKIx02PUtbFL3n3ySw/moWeN38XXpsIHptplFwDIE0o8HnZ68dwiXDuuqtSIQyWLZ
bDAmIXnfN8pvqrgoGEUgoLZlpxmPc5tEgU7pUfjlc10QjEjd9z2lO7bkoTqr0kYJdENav0qdi4IF
vGdoRypJ1m/sxz4OqIvoGy9+ZbK4IBizkdgjexyZLtWe9uZlks9LlSxKeEZhLg0mm+0obc+OrAsH
k6g8/9JX6tY9+kpW09XmGsex1UU8HKie9cvHVhTV+2Ydyi9y08WDGKrR81bgomEHko9CyX1DMUB9
QH8lANfZb+d10bCcGfCQq1yzeGn2h6DoulNkI78+EBiRvc40EIUiBu3wdMWj8xxPw12jifCbmS4b
Nkf7URfLhFGxZk2CWb0dkM67Eb5fmZsuHXY0th4PXCIzjc3mZGjbPEw6Lu6XsmY39sorO7yLhKF3
36q4Redz0YFlgWrYaezYrdv1tfd3gJOABA3rd7Jm0R7BdZv2JoOqin675KL3CwhcIiwv6wEmHNOa
8XIYHqYAMtYVMtlnr+jbJcIgLtNBIhujw4EjJA1jX3hk/eJjFwgbmq6C1VezodOmgqiBipIRtk03
Zs61z+qcrhWzwwh/oC0jslvuOKx27olB37LfsDhZKkMUjfs6XrIwbs+jHt+u7XRjO7724s5iXQau
8t7YJWuD/V3clPGJFXbymuzCZcKQrptm0ZMxa+bgbNvv8IXxKqoLVyiLCRkuzbFNmVAUbp9td1mX
2q+ALFwkbBnEvLE9GDMRdMVJFPH7oCr9fHSFK5M1RMLEFemmrFSfamIsrmq173i/7Av/yvEGaiHo
usCzrei+6GL6A92tXitTuEBYU/f10JTVBK4j0AnkPAc+N16LR7hEWGk40l+ymHArBh1RMnIKwiH2
OjCES4TtW2uKcXl58XI5Tn2XP4UzZxefhYm59nrAt7qDLghcfTK4mT3XJPq2q+qD36OdhXkMkEvd
0COY5ZB3SSo+v9PK7/wXLvtlB4tjNDZjZg35O1/Cj6RZvZBn4TJeyByP9Trj0fnUvMn3ezJPXldc
4fJdVuZlr+BBnZXUFuem1/QEz4Zbxepf74PCRbwaODYPPfxxswlVsGfe0vDuJYXvtxG6IlhI0nWN
LII+29X2kbX0uezrj17zxKW5BIGPc9MVfRbu4XHXGPIjOCK/Zhbh0lzH0Q91hdbFbC62vxjAFDvf
DLaujbhzZEa5Uu2x6y7bovU5HPvTvm5eSW/h4lyVLGto+m9tZmFxmKpQLY+EGj9NT+G6DPbgPawA
s5QhtNUntEyexQZHQK/P6RJdvNGaMiTqsxbKyJdedPYSxQN95/f0+PV+la8NVMk3NmT7rh6lzPgS
3ghRfl0/Fi7R1S6CVahhtJnK62C+DEsHsmcitvsewa34PV3K+CFam6P3W1Eu5BXVCpaedMY4iZBc
8siqUz2N3/yGyTlHmTQQCQ6jJovG4PvQRiaJh9z4nRku5JWj2ZUegTJZMXafKFyntaJewZxwTQXD
ghyDnjuTBZHlD3aS5yY/lFfkL1zGS+5asXyeTTZJMMlzgM7mmCDL6TfkzkmK/THuO1uZTBrSn7tl
RMsopP89n+4cpsvWlwaC3W12FNE30+1ZbqEW+Ps3/0d2/79lGeFyTuCPYoXO2TbD6NiHMO/LNhna
cT9bYcwbKHvpOznQ4924RvZ5rqb9YmhHH2UbVNj7ohl+YLox55fNUCWraPLpBCnGIc0ru9CLHEF9
scHsGG1IXZ8agXCgq4rlGY6zfrg/RIlf7wvEwrBp0Fi9fI9+LILeD3b3yjUIVy2rZFG1U7i3ZdOQ
J10PF09phV/pQLgIlRHHNtAKeaSG5XDgGt7mtafpvHAZKs3jhWMv29OlMw8NfHB/lmtX/vj9pLly
+LkQlTrqdbG0OtJALz/MpM4rU34shnDpKSvyAVnq+khLwiE7RSdoWqE7yc9yUriyWaTbAEnv5kih
UD+cNnRG3k+R8JNuEy5AFa55EKt83tPIbizNhakSqG5YLygDJ4Mzz80cx72RMt1sezxSXulTo4/d
7+x2GapK5SgsF3WUBnL5GCHxkpQqD/y2MJeZimBO1JeyCCFHwmWyItpLqkL6acPBNfH1wMwGlc4h
tHsK5nu4W6eyvltzP29VXM1fP3yUEEKbIsrTVUZfilbfian3a1oWLjRVEYvtVtY87SCluqtPbd75
nXeuchZS9XEYtjFLucL6jMqRn5D69bvMuLzUwicEATD1S4PKprmF/S+JPMF94SpnVW2Yt7hSsxTd
rft5UpE4V9wvjSZcYiqOI9WVw8TSY6DjaeuQBcghXHvjML2yL7rUVNyi15ou+ZZ2omz+NCxep4fy
ICXxywa45NS2MHgawHsqrWmhE+g3PjXxLYTyyru74FSxwjzjaALsWp3uk7WfHgayfPI6L1xuSi27
4BApZunAS3HXBiDSF4UbsN/TnQUar7yGkNu8pdW8s1PN5sc8mPyQWOGCU60+wsMWEUvDU7PzPgmL
0Q/PFi44ZSyP5JErlhabeIB4E7wbza1awLWvyV9vWmoforgewjBtrPq4zvkd+stuqYhde7Zz9V1M
H9VFu0YpLfk7tLd+kHvkd8K55FTP22asWrWlY1A0xWms2IvevNwhye83V5wjNKQ7pWMksIKgEYmq
8ufKNp+9Hu3SU91Wx1us8zAF3vgGHRprUnXV//ye7US4AZo1odrT8DQq0Xga68SQ2nMauqxTGXUB
LuoH9tuwHxO6Qqb0ReXW78WdtQl3xibc235LybpsSVdO0XlE9Oj3NV1RLNK0RahzHHJIx8ASYu5C
uFmG2u+q6+JOUOIEsgb3uVQyXIIKlI3e6W2zD34j46zQqmectx2ixC4YpyTq4zuIM//h92xnhRYN
1NKDybLUbktK5/VhPw7PD+rcdIdDhrvaF5ZCUHS7C4RFCTNeiWci0yWe1LwBgqUY834H4NHlvPoY
RzzwG3MXeBoOBRHvsN3SZo74XYxw+lKbrfHbvFyKiU7aQBNp2NO5pCJBnX1NWoJeLq9v6rJMkFSs
YAart9SEawXUg40PLYoDfjkjl2aaRTQ3a9nxlJDyjV2Xp32JfN/cyUepkXRsD4M1lQtRT6rcl4eQ
bsIvZc9eTql/VY3MAl8Y+M2taXXAAmyuy+ZTJEZ59ht1Z5VSJXoUwSqOMzo+hzm5wHLMq9VDuEjT
tEZa6MnsadWHQxIgr3OC5YyfrbpwqSbciMJh2vHiahzYo4p3c8mhFOG5kJxjlA9SVYXAoBNZ60eq
7Zjm5rilo/gyMX6RknKhpmhZS97gdohNoJjvKIn4j0aF5gPf7XjjD3g5f371E/HrWUPmsQkgKU7T
MWrjt0Wsx3MTjuFlM3GAM4T7AbnCBZ3UALPyYY1oGnXlFxEN7/Kc+wXVLuXUBEswDa2gQOFq8pbH
vE2KOQz9El8u6LQwgSujfnn6Gr0nKjCJHclfXovKJZxGLXsIXK1bCkfU+pNpyvXtGnHojP/+8S/f
8Fff1lmz0W5JBH57TU3Q7x96ClObBGam/aWpWXA+uBnf6bFA/4MpS+MXoLm40z7zbq9HgT1OLn8A
y/8WKe13rLi40xCWq+xbbPztGp9sN/1V9Ifn1uzCThWMugcYGS3IEjTlaekXpPNjP6sP4cJOMmoI
lPWHJWV1aB/hgbVcEGEOfrGfSztRIXoLWZclnUfoQLzUhmB857m2XM6JNxGyAkBg0kZ2PIkp/lNs
flPFFb6SLO+3YKB4cboG5+0FLhkj4ye/JFzCqSIRAC1S2NQUkKZZgyWxZN3e/35lXbn5uYDTuMEJ
o4FbcoprfPWgoyBP7D7EN4pwV/ZkF3HapgZ9J32zpgtkzj7ODAJwSVOhtErnEvJyc+WpPiRcBaxg
DvYczYlrqg/2ZZZzki9INfuNkRMgTwDY6rYNl3TRk0wgVFIDbR3+9Hu4c+72nWwA4q4LduWihSet
et7s5pXU4y7utGAtmXodbKqirbnAcKRDRjL64fPi3CWejO1Q21/smo6FmO6nfoshawH3Fr+nR69P
c3gErGHEhzUdiiI8kWMxCYnl6Pn0l/n6rwizy+GTjtrYkh56sEk9QY7dqO6Wqvmvgx3uegPayaqu
gWh9inytuCPYkbNCdPHDHua11wnCXfoJuHK5LkUxpWvA34DP/7nS0M/akLv0U0uLKhxqTHfWV/NF
WrInaDz2q3zCyeD10M9Gzfmc53MaiL17w/p2eahnGd0IAn+9nXGXf1KqJDikjjXdx75LNqY+VFp+
+P2UfJl6/w1C+H/0sDbcXaHkadOuofJ+D5An10FwR0C9fx7KcX830wGl0d//2JU/xCWiXqKDMJ+r
JV0FeazM16Xw68zhLhAVi5qFkrA17da9O+3zwZKD287zvZ11C9FKbuiKD8BJs1zIPuuzQL+cV6qC
u1AUrRcWDAq7PGF7lba2hBg+jIM83/1lPf9rV1gtp9G01Hg6JNPv9DGNpyGevK7j3MWiVK3qLSB6
SYeYfoLI5JvoIH6T3oWisJ5sW1cY846Z9lK1+buWBPud30R01qtoNZStCJ9TjSb6U0HG9jS0N559
ZaN0sSgjbQ1qQ9kU1obbyfRjc7/NU33Wa+WXk+MuGyWFKHUx6zmt8P/uJiS673UjPVepC0e1RUu2
4YjnNAbXkgXB8ZkubXcDKb4yOq7c1bFwXGkjsqXIiNb1A2T+mvc1GarHqWDhrR+5ss+4mFRkuxYm
vHROWTU/tFR83qPSK7SEkNjr5WR3I5oXg4+0oyNP5jEYk5rsNx7+6xshyiqvH64h3kxgB439UUv0
14+LuqybhWsraOYPdGbtifUFOQ05+g+9FoKLSaEji0GNelnSsR/ZyYakuZDi8JMK4C4pxVa5U0iF
jGmlp2yT8TtetTfSadfmkbOCtWh6RmakjcOWicdgHYC+W9afBwgJ3QhHrv2EEyGTGB1rTYSaQFyy
7e+OqOqyWqy6ZGzVrZjtyvHrSkPFkMPq2IxLsxoq+91WJbnYiXfnSu/0sQgn/iB30nhF5dxFqBSB
TGo89ktqePy56FedjAVaZb1mkgs3lQBNA7LJCbVT+Tfa0Z/Q1/PT79HO8dtVApm2+eWUAXLTJbxd
mr+Gqad+Zivc5ZvqUJe0V9GasoY1b4u8hDHn0nk1xHAXcGqrXkubT1Mab8l6tPrH2OTku9/AvOx/
/zrbI3h8LMaqERmk7rNh+v3YxYfn93SyUxxq/gAD9i61ep+SqZCPQ81uJO2u7HMu3FTOL/2gg+zS
IqfziZcpI61Olr6mSS3XtzrKjzvZ+NWBuQs75W2I7C/03VKAbPrEaSmTMG60X5ziwk6KKAOZ592m
lhfdVyRIyMNCIVrt9YVd2Invauloi68wwaj7bb7X+T1dtvL8+6e/HFq/CP5d2mkjwi6Bojadxc67
pFtjforgTFOgvIrDxkQs8JtNLvkk5BRDEJBM6fKiBdjB/Clh+d7eyLFd2ald9CkMTbDU3TGmJNzz
D7qFyn/Tt/RujqHSceM31JWxcs7moAtae8TFmqqtoac9Qs/SztrgeWW2OteqLO46JIeTeKUMCoy4
xXqOnLPG4c1O5jqc6JPc8v5ywNb6Emx+1Ah3AalxWdiwHQt9CoqSJ/khgRx7NntwF5BaG4Hqn8TD
m7JpEyjwdTL2OxFcPCocedhzikerEFoJ8dyaZAbd9ftVcSV6dOmodj+WpYvYkqpjxWnPoaWcDnW0
3ainXZmsLhy1ax0WkQB53CylzZNh6sqsaCOemi3mNwLJK3+CC0nVAevJZpAv30L9E+Wck54hmvH7
4fknof+LXcOlpEozwna7mMYU7EipMPAAjfeXWkIJQ9ALGvn6h7yox8d1r8xpLnpzRxaTX3hnzN+/
f4Vrf54ThEd1Y+yKr5RKAyHTOP4W5sM3v0c7y7xm2za3+7SkAd3gEfVHFfkJK3MXo6qGA76GYkYU
Y+p30OLgix8syIVzVK8SxGSrUMCQMniPXOg3UfiZ3PH/yE+1ZY62pxFrgeifYYR24Smu//Ibaie+
bpcctsv7MbwYoH+btvcsmD2XsOsy2DRra+e4pE9GGQR024UbdeMCe2XuufhUTvnWtHuBrceAPIj6
9STW9rPXiLjSU7WajlLkeHZhNSikqUWPQuiHfXCXnwosbnjNUdTpfnQ/2mqoLiFBTcfvzZ0ViYaP
itNO16lt2y/cyFRz4scIcpee4pYEfR4p8lTa/YMSwafI1jcC0SsBkItO6S5c23YOyFPBB/sQHAhL
RN/Hb4wl8gwVpuOj3/A4KxQ1urY7opw8QTUzyev8DdStP/k9mr2+A0zI81fw9aJPuWr/riZ9trCW
vbHVX5vrzgqtgm2X4RqTJ/TA/E2i6M99zG+pKFx7tlMiCvI+LNoCQ1K0/ZvBMHmGJ2548RoUF6DC
2sc8ZHjxwfTvdDzA+1NNfvJB3OWnRngCV0MuyZNax7cFtw9291Oh5i48BXk4ZeIaj443fYq5/FaE
5FYH1ZUBd9GpbhRLLyaB1+aoQ6vue4A7mN9EcZWgat7HhY45eQrj+mPb9P+Lu/ZGuHTttV/+/V93
XL0yKECNeG1+0MdFq/txkn6Xq39azf716BF+WpEeXkak/NaN+1PchjdSR9de2lmUxLRsaSjGg3X1
JZ5Pm9F3fjPbWZI8r4IBYfXLTlL/j9RHsvd+PWTclX9iOxRDR43hGKvibdvUieaN3yXZJaWK3ZYS
BmAmncjSJ7HZjvNRTrdMVq6MtqsAdYgoXG1dMVhHFh/LYIfm27F73lxdMqos2crJqNmTsvmXalFf
4nrzO+5dMsrGw7rx5WXVDPmbdtWnsCV+U9vFokxXqmlZMU1yi8viXGgohuXR2WsOulxUo4p6L9B0
nI661w9Q7+dnW/FbF+1rX9M5Kxt0GZDAUCx4Zb8szXjZeusnmsRd/CmOD1119VGDNuRxwo34q183
v8DQ5Z8qzcI8KAwFkhok82Lvj9V4Pto5K9tqy3W8BFXK4IckqmSbvnh9SRd9ilhnVL7hweijwQbb
nYyN/eISl3uS0MaEK7w9nha58KQKxw2dklAf8XtxJyW8BazOJVVVutjqmVbN9yEc/Igt7oJPszjq
SOdVm2IBgdYiQGl5Anmw2e9ruugTfC6WtSZTky51eTyEBTfncPHNF7ns01bUk5JT3aVV1X8def99
jFY/UX/ukk9NkJvGbO3xBCuSMNnZQhKmhV/M5sJOx9AtrIrM8WR4fxYm/8R5eStncWVPcc3+htiQ
EWh3mwa8/pIfaHufjPS8IxNndZIpjruus+zJztvWnORYRZDbrxY/Q2zmAk/5orFZ0bFJ80B+DaC3
UZHKL8JnLu+0NQEZaRG1qCTn0Hzsp+2Oa3WrVVf+MmfKXImndSIThMxUl+59331ba0H+GDurPxSL
4vc+GwFzhZ5iaISK+OBteqz716Yyz0wTL9AMasSvI8+RDSSnaGFOVWf0s+gj8ljLwd6Y7v/w8/9N
o8Eq5PXjo1lW27Y2bQplb3OONjPc8U7sd0Wz0xOTYjkVQ0fyhOp5/nSE8XG/Yg5/W4N1/hM1h+JP
hvM9P8OMPb+vlzL8to3In4R0LNt7aFTOJzjo0PzCiBzPhZ7Cu2OSrVcEwFyaipcWmoAY9ydUts4w
7KuTcauZ12WCuTDVzvUuxQrt1NgeSWX6+3q+1YL5j5byrwbdCZ+rQ8CwgnZdqgNswScN+OkMZUYb
PVTAZPrTDHcYeSLVAPU3uH49gK8N+lMQ5NtpUYW4TLVAylHOVXBmTUyrBC0d00feUJLmxaLvy2Ih
5xqyJvcRutT/tEMcvUEDPJrUtVLjOac7Pgx9iWpaLuj/VpuXdxDWHZ9HhvKy0dP2CLXCLs2H4VZx
5Nd7H3MJrwhOJrbtpw7BgyDvh2XeEjaryKu8yVykK590XQ0TPlZofoyrSon1s6dhLtKl52WZVYEn
wzzmTbj+WXtS08zVuFLwLcH9AN1JeVic0W/6JQ6kH6nOXJirq2EmmcugTodt/KDKHL5a+Y0d48qH
dOWt6ihgDZoIy7Sv1jqZ47G6h3uPXyM+c1Euw7ao7Zu+SY9g4M9b1G0QUPF0XWEuzQVMSaq8VDoN
q+hNSAhQk8YrhmX/MSwkGzcNxLhSQJh/5cH46aDCc3I7u0W/wP410FqnGPp3UYCMZmQ2P0tcJKNe
7/+m0p2Aj5FOC9xJkt2g9tYXlVcCgrkMF7B3GgVmDZ5EFXytZ2R80CfjuUG7DFcxm2Avjjl44rv+
zIouFY0f2QazgteDoptS1EWHq/w8TtXz1urHwfDwnVes4LJbU7A3YRkvJfji6Q1pzZJUU+9Xp2Uu
u2XzTYpI9EXasnI7276FhntxeF13mItp8bYQBfzLUEqlOr+gB3I/GdN65QqYS2m1HI50AbKxqWmC
7dKxPE7QDfbBb8ydTNgx9/GxYRU9IWs1P8r4OM5mZH71a+a69u1dvDa2pPHTfIjh2aDq80CM8sPX
mAtnmXKH0jRsxp5GsS2nrpI8seUSeGXymEtjtd1I6xUCkU8TVfVposd5G0o/ro+5NNZeRBONwj1+
CrouTioRfZX9PJ+8vqkrNjWN0AqCC3D8pANevskD/jUI58FvNrowVjzTZogJlBrCsvqQd3y9NPK4
1ep15ULiwlhx2YyQns7DJzRVirtI8PIJeNZw7nq+eH5WJ6wfehrUW0nCp3mz9EwHtn9U26j+9/uh
/6dd+BcBrCs7xY9j4KRsoqcxmlj0FZ2c0Ye1USQpD02fZlifnEIO0bhlyOt3oh1hzzTR/cNeiuX9
DKPZHzMMIZo7IaHumTcNv5PVtP4RsZy8FQhW72D6RT5Ro+r7JTzUyUIh+hH9B7DHPuBN+/s/4kog
4+JfENAGOJOH8kms+Z9D0H2giE79Hu2c2DTAN30JNp6Chu5PRzxspyJUt0Lpa9PHObLbWEFJbtjk
ExRLDPoyh/A4sXCkf1C9tH4nt0t8zUzC+mqzEtmEYv8S23i/RE15K2/2co7+Yvq4xFdHYD7Ywvjp
SaMi/kc9FNtjhd2tOA1WTfxE+hFKQ6FgfgKSzOW+ZLlQsQy1fJL8/zn7suZIda3ZX0QEIJDEK0NN
nt3d7vZ+Ibx7kIRAQmIUv/6mz9N39/3OORH3sd0uVxUIKVeuXJnD+AhfOvIwWQpjkP98u+m/+Tqf
P/8fHRw0P5fVHi6/bQUvaoywhLMkka7hIqNOBjDl539+n38JB/636/a5Iv7HG8XJoeduQ38o7Zdk
/WIz3vlq9Capee+HysKFvAwkt1/EkMdZjcTIFPN0iV2wQCaPtILis/Oe+jy7Ut1l31W+i69ah+IF
urLJlplbCZ7HIYYs5NjQ/kMC/SeofeFxL5+6ORJnuHttX3t42FwX4+VUxsLQO9AG344uE42VVp8H
DNT4vuRkTc5FMOHsSGS+9cRG97an81bmjHSl7dX0XaSI5PwvF+ff3IR/7HgGGcO9cu1xM4uBk2Ji
9oYp8l/I0n93h8n/feGJXz24C01vHTaNM4wIulM+ZLYZtB9fJxW6/9Kh+leyxP92h/8BVGSYOmeK
EUcD/Inj6zhsDoEfEGOUG2KTGgiozHdYFbifGI7IG53K30mqszIZQl8qNELOkwz8v8gS/s0G+f/I
2ybhYH/LkhvuJ/szMt6ePByT//7P9+t/V9+m/9S3LUuAK9eSZLe8L4o3Fs/7jXR0uM86ZptJCHva
Rh5uLOPb/x9J90/Jm4/XQFftslsHCvCW4XLVyPVr//9g/T/Fbol0QR7zkN1ckfmbMiYpvUqKL//5
av2be/FPtVuwlMQhJ+Rmjt2Y0lucimLj6bf//OcJ/3dE4D8DFUG6jr0CbXmzMZUiq2QHj1Jf2ZhE
WVoWMNuIX49tpdMvBS61MGV3dDtG69Nui2Boo3iat748NPaksUQknOnos0CDa+0rPyXLKpHNTTla
R4edQqKriJE+e5st7CWzct7RyvsjFleIvQSVvRyPHdW5+InpfQ16ZBcIL0jK8Rg685iqrW98KNKz
gJN31EyxxYa1r4u6DJhs5Y3E8OKPuXX+jFbyfapDhzg8g1DhdTR5XGWDzGvYE8IPLpE4Y4oZY1gX
F/H8vod33kui4jar40PJrVxaLU8w7f0jVHT8aj9tXvpl7koXF/P3lu3toxU9fR+KfXly0sQnyeDM
vR3t0P0JU/C27Hfat08eFg4/Bs7j6Cwxltw/sWXC8ignHEsDFrnqolKTxD0VSvt6GuKuhEMI7nHQ
K6/9kg+ot4i7V4mSSAN2Y6lp/2XUR3Zf4DvAtFjOe9VPSVvTSHeV7pbhhfkdEYGpd+w04nY+x7A5
WR+Lvt1t1eYmf4JPefsUtUxd+mVIonKBH3WlD7jSXg69p+MX6I2REy6H4kfUwcmNM0HTmgzpt0yo
+GebpX9o0PY2dsq/5QUXtsRITKwqaJh0DYlyXg/jNNU+m5dTx8UEGYKKWhCaDL5Zfp3Gt3HqU+RQ
9BJJm14W6XLZ5JHGT0W0Q2Uu181tl863O/nm7OhYE1mD1y8h3z+50MzoamV0uDhFkytugMWnNB3U
49dxEzAnGTcwEHOpEGnXvbWCb3C/mnQRZJO0znZzFZmem/uE46UlUXatDi/iZzWIOKt6TPWcWmEH
5LkuW7ZE9TxtVlxn3Sv5ZPbFnxTW+30fkBy4kHFCNBwbWW0mRcocwNjUph/8+MI07+NTPjkWn0yR
Enrq8r3wbT0OB+rSEkSuHZ8Mixb+kLvWyTfjHI2fLE+OmZYtwFFcGWm00/gkro/OILDSw1TKoJ1x
o5lZ+lMaps2fMMQpyMc6r+p4jlqDbBIFXfr4I12D3pBOZUm6uTIFa76WelxXc5+mcU/udzRH1E91
iETdJ2rCrw64JvkLklTiqAy4GflJqtzQE5l8wS+baT2vTNxC5FSOMZJcqnUKBX9oDSvEO4P4058g
5YY3DLd4QX0MNsIU/rZnc/uCHAJYSkHNTLeTdGOmfsNoakI/CQXCKp5GgoV45su60pu1Y4eksXFQ
qHlHsaDTOiPkdH3WfBFN56MWjUUn3MrKqdg2+r0nhIzvLiBy8YVnQ45TM+Z4PLMlGcnlMBnb/3Sp
jFZM/G3KwVR8j8SVDPAeqBPZdfI6UznOv0nhO/LA407P79oXO79AFKiib2LIRoAYO7GdQxXQkazi
bBvbN7zKLM+jy4+YlRuJuHlULJ6WM5wW6dJkwxSbrz3L9uWBJVjXsL0dIta4lIbxOzyelhzVTi+x
jhHVUJxHvRTu4SBilpei6wb3Iz54OjyEbJxEUq3exYsoERRF6JVh5t788m33OTBhMTZx7hKYcVz6
fQjiboTsL7lQWQA9Qqi898d1L4Z1E5XOc6vqOd6zz911SaL1uzmonU/j4kZyn2I3CnljlW27m1aY
Gfq+ZpTChYaagqalMVubiRKCTkhHeuwVw3XHd+pePIZrbNMW7ZRfMTSb9++mDRO7ScQznpSXeX/u
N/w+jLAP2zYwvePupU0Rk9SXXaJTe2HJGrahzs0a9xcMvandnI6Cw9Y79LgxjxHN0JFCyuky0DMO
Igjjk0Kp+brZZTO/GdIx6SW1GM8rFZwaRDl56n09TrpPfh1+jZbzkMBArSu9Z2soqcyjWkyJioYq
HqxbPmzK9vjZ9EYbxGdjWFfA6yiJnQBVQkFlTH3RxUd5JBYHVJEPqv0b06Rb9Mpckiw3Ayua/ZwN
PeP3iU5W/rOzaZJ8m2GrY04dJXP7gyR+Sx8Glrn5NeuwSP+sabSyq0QL0cXlGKVJ9jcMOWZ/IUcW
xXeTWXdT5pC0u99sXdcgS7IimPI7S9WUnCx8D/cHPcd0v98cAUAv+1Vw/bHMS1s88qSf5PuOB2GV
Zca2qf3Gg2qjU9duKT2lLOziXkEhH1WOhCSX9ZBmBPZv0RadtV9cfrehk6o+wF+kvcN4zpp0U92q
tECtH+MwiX8ijS1WNd5o0Lr+fDimULVwlg1bmZrUx6xJaZLre5UielpVBywo1l/H4Cb90Zm8mz/m
Q0UMJULowjduuZZfiYVS4ffSKxJs7XlEl/xEFQGn0czzmPB7uJgN/iXtoniSlwGebHyrMM84u8si
3U7EZSxaFX4P0GPjeFA5ydoG8uNiUCXv6ZjvJT0GlVMY/2LyFWgkHaP1PuVOtaUp2ozhtG3bCX6P
1M8+Txr0pimfaklMbrMzW9Z5eZ8UnGPy8wZXfrhwhgxqrb+6JXdzqOiyomE7hBaTTiUPRqy0pCaJ
+Io5F7Wf257bSZ9bzASKpFa04JG5gSJeyEu6wsBuq8heUPfRDWYZx5LoRKqblZ8uSlWmkn44yp5v
TGM4Zx0PWvN1NkxWBTpu8bkzEfJ84JhGuvwKo8OgLywyyfonj0fKzluqovEsURPzOj+o36qJDR0A
064mmatTYlkrejQGVmoa2q1HOPd00+l71EozNfvCsz/dwUzymw0r0ZdxR2jInGZp1c/KPKfRnscl
1UmXnREtKvhdIdJ4R5hYzvdwyY+E3DhcnQPO623Qp9ZHa/zNEC2OhhZRm3dnke46ug9TtCY/+ZDG
lyxLsu7Mke/aNXCYnvK1KlYkxT0oGSfpg90DzHEqMEUpFC1ua5/FIAwml4d1dVD4k3CNFm8asS1w
qR0XuOytmGM/F4BR/i80KSGewlcmE796XWyuKKXZC9ZwwqG+KQ9Y85vrBmSJXUN1aikLuDC+cOiA
jCuBqrbMnIOe0/Q1OeguohNhsdtvA7Wqe4mSCTZqsHFOAdfw6CbwiWDEFPJvERHnL1yxW8Ize5Up
HJWwwxb2fRsLGGK46dCq7lhI+TVPJs/xf5OJpjIC0aT+1qHFgMGxykjegKwp+TF7nFxPEJoN6Ws7
HrG+rjPHAqTokYNcn7t8Hs7Iw3b4JFxnx3LB/dv1y0FzZG5Og/qFxgcOw649LgIRf38Ym+Qyldtq
1vGZwHd6uWejDN0TwdxN/hR2EIxfAoEU9AKt3KBkufYyhwtrT0I4IRZgsr+LJInyUy/mmL9nC1u2
L/kCsfGXVgy+/dnhswLvaMYO+Vc7M8R2Q7R6SPp0DEVnMRvY93OMbxZTU8q4VxD4T1nA8+undU8q
sIYqlDbOmLhycKynbrdQ3cCwaFTnVK9swl6x6+6ppYuIgCj7GEmLaK2rYoBsoVk5R4BvTmPkDFax
Gnz0ZbFOjVsDcrzNx0vfd/25YBxH9cxaXsjKFyYiAGdHzn618BwjrqLruMWPdN1ydU33I7dlCjvX
8zFk3RfWDQLhxJqhjjvZzmaKl1u8xMNDxr0ZZak7PrjHtNW9TcqFIoAW53Pk0wk3LhLd8QDXTLnY
qhtDKPHzCAKfPpfLy4QDAtsfxJyt30sxKVOT4PfxV96G6IUeGar3AVZvdwYwfT6wo6X+AGeUReIr
Vi08OBmsFbfrxAGiS8xKhfgxmR1HQ7At8kLcUwTSZYAMq+VLgz/cXzSG6fevko3Ftj+4Ihnd82bb
wOp+6fv4BUBBxZgV1GEWp2iIKXtdCqCVk/F04S++GOV2nhbW3md8xlxskYszIJfQGH+IdTGcIQMm
ydMBGDg0Y4p1ZRuPIdrJXdfc5qMDov7kmGSyRg9q6dz6Z9q6mf29Ydz/baMp/43iFJvZqQgDzG7X
tN2XeoTd5a+AmKBKoZ11mif4nbSV563ITIXNh6yh6TYMkbhztoDNdFeBUGHXoMAvNK+zhQzbVzlK
sc01uoKzE3WUHZzA6X7x6fKcF9OWPiNQNXpXbuOQbAhUBrwiwSjN31AZw9Ni0SNy7JCChHxUVnWR
pxFskkDvZXktMzPDrWou5ge5k/hjItTJEeHvUZe2dbqOUcLKoYMa/YdLsmirI7KbRSOqe2vXB7dv
HUJD5hZIdkHLJe7TZtpFO/7F1ci3RuOJyF85vsRyKxzb8r5C22GuOzeGpcwmbvtyiOhnfJqBM2uK
cnfs1w9L8iQ5B/6ZClOxPfLRGzbZgXrUrpEOzSERzbGVhU/3LC/dCC+fM9Uylw9h94RcNiRhLgj8
hq2HLGcxgPKfDpDv+RckzGh/P8CaMS1ge7fgJG1jUjKvLY5HcAQ32n8mZ2YwA2r4tuS1IYKktdfx
/q42Hp1ZmmZPZglRVEc7/g16mfx2GBseT3PnugesFXqXcV2gETKHqJrXkVwHEtav3U7tl4Xlei9h
4FWgXAOZNpcJOhahjGFZY4uvNMt2MO1m/E26iWygdyF7cH4/yl0U9IWvKLEASeC7lqAsPCvstJBD
HRlm1Db9PBGPHX5vD3JTdvB3eLqmpLKIcwHZWhxXDXuHis7HDPS9rZc8ngFQdo+w6cCHCkpef+7G
VdRJfkyXieTtmYl2u3UKGxRPVluNg80fkgSETSLHDoAN4iyetR6m90fcsMknJUzodMVTslXI3bPn
dc3G92mdsGnBSqvuWpY08EOigAiGlYRv3/1caJRlGYDTjJL76Ke4kR32jCVlR6VnpINzizjNQEB4
IBD7jch1xpKD+BobRdtE4E9SXIOoPc069qiY7HwN0f4TAZEUqFGgYBsYPo+yeq+SfWpx/UWaTNWg
Z3eHVPgUVUC2/HGOJt/GHttHpqL1vbfTVrnM02dEiHXfOtK1VwT+tbeOO4P9xE0liRythi4RTVAE
DiIJHUQD5TJgkyxcdMEo7VIH1wHSIfBh/msJHS/HFhLeDlqFr5hcQkOFEnHiCM696BEgEOKv/ciq
PBpauNShbA7Qv5yhYKJ3UDzYscyxNZyFXSkyXgmZZbO3GR9goZTvf2fOAwCjuM2enbYK5T/bx98Q
8MWXKYvCa4bJxrMVbNWQ3R+4aELltehc3PTEjT/NuvG7hdLpi9jHFCs/VSD06ZaXEovh5HIB7+du
zC55J4YGhs1Y6H4wl175cFShmLfTEDkty9i18rfoB/XUFUT8sJumZbpGw9AQmdi33rR7OOmhm+hN
xVaf1DDTpU6y3nzJhRhfxqzPP9pkVH+QKRYh3ogCmBWcfztsFJEH5BXIp9Wb9rqlsojKHdYKNSav
gQGCXuxZoRHxMWMfdBd6gOaqOynac5e3SN3Lxj6W1aHacGmLRMjGxlG0lSzWXVKP1uYgt6Y1eFBH
3WJqjeOraY82JO/TsONcLlUf4rskY8f8luYznPaLfI1U06OOmRpU61lWTkchH8nBxANJqF4QIMp6
kEhD+BnHYXin6Hk/0AjuZrh3KBFRVq7gE3BORs3MuP8CJy+YWvoFUR5/WtXpsYqBoR5Fl+4UssYZ
cdZMH9OzSAAx56NbbmFJkTplEu7EIzoyo348AH9Fo+dMPGVpYYr6EMiRxacHvqg4jvoPSnd2hdbM
nlIa+T/tHPsDnOfW3qAvlaw0wKp5hdXRiaqPkaBVpRA+PxG24THa1s8wLZbkmHLvfbTlp3TPmS89
Kwo4oU5sHDBL2BF37RlOv2YYiPs0xh4VEOSQv8jUTfQh8jP/FTNlZEURr4QaD0G67/GYMaxidADi
BqIMwBSGu2qbnof5L2C86Tuix9rf1nnE1SQ8EmlFtwzQWC5mhSJ5R5VZhbVYFzwsU/xD2W15xKaQ
fHgnt98eraHnjWOArYxjjTUZbcf8sG0FvW1SyJ+0n/O/AdnYdxMPDDWZMGt0F+DA/Ue2wG9lOmah
qwVw0uN6TPKosp0Ud4mYUmzm85S+6hnorYyx/mV5rL24S4FAZOU6k06ndp8OcxJTttorTexwc8kn
BcLwZkWJP2Fm4M4BpEbvZF8RqPHZdyRFZ30t8gVi1xRC97xaNuTgPc55rGGOyUYMRT1PO8POxjPs
f8/HsbTRjx2o7pb7fW40DNZofcQ7GFf47+iigchg/gJfQDi5x9nOc0SttKJ4OdDvu4DxQG2GTTFu
QQzx3t67OY5dxUyIoA512C+kdTT9LsVYPB3pbr/aBM5W9cHm1lcZEm18Pbt2OhYcB/vkvvQ0O37O
M8zA9phPWROFwbwSRGH/FdmBna3ns7pbHAH8y12mp0vYlHqjhyJrHaOefdngHvm7O3SvL5B5HUvl
d1B7JzpgdBCi/H547yHJfcIAkHkcGSZHmja30jfgLOhaGdQg4ibAyi8XvKK4pZC5mDNhCe3qjHqL
+xQrJ6qdx35sKIXOtZIxk6g5oDuY69ln5KXYAm4o/rZ0JZPmeIoH6GdLi8MCGR5kx5Fl4Q5p7jbR
bR8qnyZfutCjn0Fdxs9x5mcQKCEAhGfTBiXsqvTGQM4KWUukAh+NIruwN3X0eFI1esjpFddN0CYn
c3dVBSRim5mT+Jri0n1EywbqvQcweSgI1PGnNh6ncGVa2+xqioz98Itd9TOjCjHgiz4MHgicbNRd
QR5I3XgGguxyRPtKq2wZ+F0r94DpBsSTgNam65o8AXuFGVXCOsuKr3usUMJ161a3jnyev2lri+Ii
ZqG/ZyqW40sxJzJ6YSFJQwWAbvdzNI3wCdeBJc/LaroPPR8opHMVQGfCs0Sjt5Jkyc9eMiAQwvNJ
NMk8Qggce0+WhyzO8hk17RrvtXKKPY1dtP7t50XBJUrbokGFB2IF4yVjj6Aj2X/ka0dqdixdiqUe
VlkbCmTgUZjZEy82efYY+WOlVnn081gZewAjwek5EBeun+GJ3U8y+vh19WJALeTb4X6Ml8E9M0ni
KyjIZ9lv5ClBIOIN7mS4sjZYzPf5tGUgG80gydlMO2STRi3ifSz60JVxQtbrQOcuq1K1i/ORwkX9
xwxT/CZ2kwfAt9v9mHUZqvRtN67O91zE54gl43c3TmlRA/V6C/20XcazC6vGkbygMCtHnfLGgqgs
ysEmCKlYMzk+pAnv5nICshzKjAzzqzRwNMDusg1nm/THL0mW4qh6CUfTxzFd/dwUBUZOb7nD1g+W
lwNd5MpMn6Y4EcBanDo4apRzrjJZ7/Swa4OE86K7aBpzWoEdJcMJfkPDVpuYqqLaBIbJ6bRR9DwC
DbakCoxNmcQbdlSSmeIx59FeRRlXP3ei9YoaQ8XrqYu9ZUgm3IF54iBONDVFV0YF8jhQOcAIrhTS
DvP1MGNwtbFB8rLvkaNXDw4yKtiIj/rKFkKfwFvnddcT8cjbDOskVeyNzin4Ko4yt4S3Qzu8iWiG
EbDeix5Qryv+FTuVdbrO0W78/CoQIpRbsQhXbgmZz8SYIy6HifTNnufDe7vI+ZRuC4p+OQ3os6yF
f128DX/l8ZJjuntAA6HaPCB3syiFnSDlyLh/lnA4/9ofh4bJVDvq10gjhenRcUSaoFjf4GRh0ZoI
Td5GO9hRyGTHs0XUL6nw4DFTTiMMS0u00sKrFS4sNTh9nAPpAv6vnMd4nK+x6NmHKKQ2fw4ybl2J
8hJsQTxaXCSDrNa71pMurYzJDDShrYyOZ0dFq8/eRqsDQp6Le+jF5+d2gTtYQ43ivFYQTs31zgp9
VL514nXHdMFaBcz5f0Vnzf8eExYQ3NEl3SXvk+6Mcx4nk3DDbQAvhkEbVI2fnYVVPqkNawpubKHP
76Tb5HQLitERDTXwDJdFFMPe9F3oPxzI7kbYVv3YMrq+w5Y0/AoobG4g4LHqSNi/wp4I82o9Bkb4
Sbcue1pQ2lzxaKmtDiRzfWU8hmZQ3fSMwJuHRNPXxGYzPdPB9uP1U6YdKjQHtkeTQRdwhwaWKf4K
+5GgG+eBvrFh+OH3OPrw0x8yFactXpOvnUB3TCiXXKFcoHfLlrQIuRzz6bwfrQJCRzPm90w9VoHg
ewIJBxkZGsPUoe5tkRaaUxB/KyYKvvJte0rbPKuHPNPrBQDBll0aJDCFm38Vdp/WByR+mrQxVBx3
GvGJV+6Iv5+3IT/LmCMAF7SczMH5IkSpRqzsfrW40SBI4eV6HdiEAw5oTk3lsGcetAPoUoQUQqx/
hsQ7/SUdmirlGqE5M6tu/bNiBkVhq191aYVq30LvdoblNTFbi8iv2Hg2Nz/k0a7+DFkBEJzD4jyH
n3+GLgsTansYZ+Psxc5cf9kjiSYnBpe+7TjacBhPhwKBuWdoBDtubu1QJK8hIvDpkFHcrGNqmyRG
r6zDHoONjgAZEi5ZgyFucTvGxZw2grdP4lmeJmXB+RUah8yAJk9pGJcn0MKjKDe2KlcvYNZetS5Q
icHqEa13H7cPo7KAvKve54+1065ufZ7jVIn6oRx5epxaBQs79KxEW9m1SC8bM+sb25elr2aks5eY
emAP28DGCwmtydDbUfQJFRj63WiaVabPPUiAVpD3qVfraR6EeIFygNczZVu9j/n2fYmmUKdoOb86
FvVPAyI7KtCc9iJZG73haYdkMYZpfAk2LDkvrY+bbQKBgLNQnHuyaDxBqkVZwpGDVg2DwnM5HAYQ
LmDmgG7yI0kcRgBzblG6qeXRDxCi8Ra4t0rQ2rqkEziA2Av1sBCTlqBEd5ScM9wAd5/5EilL8P0t
MlKHwb2uUIXUKcE4T76z/DLYdr9kCZqxxoRwj2IjnHY8Ec9rHqlLR/v82veWn+ZoOM5wvujv5z4v
GiS5/zQYp6rwUgwGjb5V5WI1QrmCVaG2xV486y6P3zZl0xqNyfgJpG7/OKoh+YnFTuojk7YiZG3b
ercxuhwiFaUlMi5bc7RNq9fugwhwhmSIxWVSiayZOCbs4lH0AclTC0JTfSSBDmfEgvLTyvfhc11k
vxjG3xbZHPACF3WHoOYXydR8AiONtmi77zXxbDmzObCoVO36N7zkQM10y3F1NvsFwP3biY2+YlQU
Ib0YbX/cO/SsNvD0X2MRszPavmmtor248sJHj9PmPuhox0Y7ie6KaAskWKK1hxKkw2nZsewrmIXp
DNJK32Lk1J8gfHM4yEP3O81mewEPSV96P3+dWK/e+pgijW0BBsCUzNTCf0zrO7h38tekV6w+PPiI
U0SLodTSF2lpbRjKMLO4bk3yE1NTE67nmtdH4QfoV2SgrDGYHPUVlCymLLZ83SoJ9YTEYQ/5fO00
ZE1un8XzHqn3tINN1ofcDNlhhcliQ7NGIMKsWuQhB3Le5gUHoaYR+jHPLnSxuB+WKSXRKVCM94CV
mmdx5HgAhnz9vh7Fbi6AbWH/Aiq1s2hWBZ8V3+S0Zj9zHax8iuXOXGMTHvwfFcgx63LfdD7WcpIu
fTgKWPp+cOVie8Plxsh0nkJJgDa3H+VTCm90cn/4QdeZWIf0eyDJ4W6pTga0G8m8SfdaYKzJ49hb
E5ySce+S7VuxeOl+82ijLpRmVImHYhX/AbQBR8ethAPyIqsl6wQ43ZAUfy1zDwydMS4e0f7USeNX
0/5rIq5rUjbPX+W2qKHcJu6jpl1dFyqQugzQMpshX8aJiBBV6BhHm8qP4HSGnlcbZbR/VKJ1bygo
R2CkHtvNUKn+CG8x/Kn9S6H4Jk9wbkriqujd+ABSJYWcQbd6/LNG7Wy+jl0ezGsCh3tfFQoH/464
i813pcLD2t3baXRDVSSwkETdiTZWVuJYNubJzPOBKy0OsLWlDiCsq35LPFoNJINk5lYUJAv3mDls
xY85soE/AW3F6i1s+TGWx4KM+zdlHBZTmqL1lDQkbOk7Gq88edYgWcQfCX+7PwuD2BgealDQqnrN
Y45q1oJhuFq/JKQC03REz4A+s2gmLqOvxYZVAoPXTEsXQ5igmG4R3ZznCHCO/g9H57UcqbJE0S8i
AleYV2iv7pY9Go1eCI3DQxWFKfj6u3Tf5sSYI6mhKjP32junsmOr2FgyNx7FTLpwGhXRZF7HAnFm
V2qoJysJe2BTeM5+NC2yr53Z0z9nkRB8e/S83hdX0xSsrNFBBvrAvT8Oe3bzWtNHLaxu+RszUopc
kuEGw7ZodyKs1KSKa52ZMtdTifinjcx/eJWFIk5GhRdZ51YWOmp3lQQ3uzQuyFGNGE+6/i1eReuc
4H2G9awHS7f9LtRt1Ny1GUx8DIsqkurMCqOcsoilstunP09tni62h2Mz7yaUpl3bEvP6X8Foy3s2
7ACQamd0OAUZgQ2sACcY1NnEnc0V8YRo7UJo2D4/oTkRGcCATCwrN1ftkHTcPtCT0u0mnUsa2B+x
CiH0wZuDcgP/KXpGFg+YS/N+OJhyZgY22XnQ3BR6WPMbAavbfmgOLPGvckYbYTIom6W0TzZWRL+l
Vghh5dC2ar733ei2ZeTsNyfoOnqnYrRGIjo3x2LacGz5MPPmzHlCA8eqtd7dPux8DuXO02NU1i+I
BevS3yPbDVt7RwKG2n4FTh6YryacihqFew2aX4aJwKQOpeflxUFGpVEy1a7Y1C3fELDJPA5wthrG
A+1x+/Zvv8iNfXcI8POoUvTQnM6IvEQbY2IFgp8QDej+Y95fh3veviaad9G4DjfI6Ka7OYLWrD9w
l4YRm20nQX+yepwT/KTbRv7iZa78mz26pUrU4i3+wanGgre/ZjNrOjs6IgNjjP/lhV1+zdQ/ZkTn
KkSkUxZmxm1+lH6+NS9ZoLmuN5tVShwmQXVG3GrFax2VU/a42M083iwJnXohLIENXpke2h3ctNiz
7VxQm8wq+lPEVR0nxqsUr2hOWUHJqEbrveXM7vd8/820L9vOafBwR97eCextumc+A50vkW+B/IT4
cv8oz2wRowUEVMbaS+RfBSI1PQfShnfMggHgyunj5iWSZcwWKxPYQbCbG9sdsLT7zUcBZDM9xrQX
a4owGqpb0bNh87B6vL97GSMCJ95kNumminXw4n3px8Xbx45tdEL/sD2ufb9sfTLjYdjSqmL++mRB
vYgDEjObSCpvFSsFiVEPylWTSbOsyYoTuWUFqmSxsiCGlwdHYe+aF5Vbi//DXgLbfNmsb3Z260RD
znB0Xt+N68wDxTG5hD9nJ+6P4wKx5uVBeI69kbGfgC1N3bpho03k2rxKDDIqXvQyZIIds8khjbnH
tl3fQwEkYitCYtx5ANy3rBZMiWRjNaSgV82T9iMVPGqqXYqWYpwMamHVXuq6DLdzgM/6rPst+C1i
Yxd7gA37ww3C+TXnkyVbb1EroaRtAA0a2sPLACMQ/gmYzf/KMt6Wk6m7pdvhxWcyGNqUgucQ9d2/
ACXMz37prwz52y5iu5Cw5/tSW1X9UNVFT7XhtdOXL2PP3G0Ty0+0PPOnzcK2TmOZFX7ST76Pqpfj
VbCgV9MlzuYoreaqaLk4WB3CmJFfTlTCSE18WHlSblZzk00U7Lu8nY8iCk1F3vnCGML+fpF7N0YN
WeXwWSzjhu8HOZ27YpZ5yCjUrd9dPfd/G4TCP0T89tvr5gv1uVqg788Vu3+yh2GoLUJ0V2uODxkK
+bAHnNzkLu50S2GyeEV3FyuRXGlXMkQ54DuqrJcAvgPD0VYPv5Dkvjnj73G9TozpJyb6ppBIdnVu
DxlKTF556VJOEHBi9eKenVWRV3OhCjt7ZICL3yiBd631P5Yp5c6+AGWh2LLjKa53nVhb52jJwXI/
7D7r1TtvVbh8M/gMuBbFEsvHmDH2kPDBteFfHcv6V+n0yuEZ2qbiQNCkDB5gyLiqS40hJYhrFaab
5bgnAKVK4+9jsDDqXj7PgasYbg6gCuVT7vZ+/sKgKnhhBFvnfwJNT2FP1fzRkx/4jM3RdKkTcD7g
Cpo0Z781NdZLztn17GcmD9MwnEW0D0xRg52GyvLLh6WRXvOj9mXHcZkXljgtNGDhKY4YGR3CgPHI
AcKrnHa5vYCotGuEf0TkCsYnbCp7fVX8rhkSdp74nEuh30Wr3pOAT+SDl+fKfWsNw11zbNx283Y1
5rGnfCTJfu9DJfFcbe3SpgWLUhnPLm4MuJKQfB72j8VaF9lnI5pKXBkIzVmUBjKL/IQh0qb2ngpC
cYtySuNHljEN57YvPR8RelCcS1MV68sYrcub1Jti4a1wdZHEqkV16JE4j+065eew5aQ/zeukFxYC
AvAhcHAOPchVs+QXfNSuX3tuJaD2zl/59nLJoPJDbFPv75dY+nwZ8zIPu2Ur+S6CkojPYMq619gs
4ZsdB/EPV/Ekp+wvs61/q5EFvxZd9tcdveEzsuewPxgUrDkpMmnyfbMxOk4tyrLgt8vZZxXJFJN0
8RItgdj2c1to9e7jLrcODfka2Z+OMiP8sUkxPw+52zxYlDovWkYKBqUe+LyaTKxoDNMUJrblV5rB
cbhqnvqp6VTx5KuusR9nBw712mSjdZUtRAs3Z7feJbuUXejsqq7vaizQVCA/Mf20RdPsRWgVeNGb
cROo5U7uvXVwc+feGYP8qWuHIl3oEhJJMz0niwji09DBd86dpT5YYaPjpMnd4lE6xL88CU7FYrdV
Y/+TziQHAFA+VVfPEKe71W0zsGSLrToN3FJdFakd+YZDrHNjokk843JGRcX2M1idPgVb1tM3Lu8+
NVrb+XM7V0P/GrFUsjoPRaO+a39elWRbPcZL6+yJFxOMJey1C+B3LKj+2zEJs3WDfWFW+UpHEvd7
Nbjz3Xc7cctlps4x9QKgRWy53gtEi/F3NFtav2+NC14ZLkHbvJUys7t9mRuIHQcNhongkun8brMC
6bF27E6gMNS6PuRL1kanTs6ivALxVQyIZzVm/5AUqvGnihvZv2XsKRYJhdTIJ7C1+pYxkPUPMPBj
xOhxnvhNPfbqOADKF1xEaEynuB/n5dxA9r5Uk1u7B+nKrNkhDa/5k7NlSN2FBYx5bxHDCDlpHXrz
xOtde3nZrInHXtb5OOKS4OYTNwRuvomudAEVK94q3NpCB0mXbaO6eWTCtye/3ooNgWWE5WRGvh11
b7WHBsbnrBaOiqTCbzGnFKrjXbN3+TJExMJ0fZ8/x6HuL+PssuE1tgJoIGuFnhrQWsResGHzlqN/
pf1ksTpSDZnnfVBRrEEaWn7vnf1NbP8qyVv0tmxNeWuMqz41lpOc3eKs9Epp15f1No5xAF/B1TGm
CLGQf3K1nephQh1a9q2y9HkhaY8vU/Xhk8i+41ityZvuayPLX0McyGNoRht/0ugZ+wTCL4ZDvGwh
CXcbRXLafU95LswyM+Y4WbEdfZZqzn+jWIgw9efF6dKpHLszGMLwonrLL6g3V3+Nd6Ln6krBwJbi
aZ42KATexJFWLbT/gU60aTv2br3nf6585AYVeA+esmR81q0aml1dtyx0y2p68N881dNnvq3jHs4L
O4IfZP2wl05Lb+83rTsf3FxLCkLLPAo1R4cqr+o1naeJWKrR4bDa9coej2rT/R8qrHo/i3q5Ct9p
D7j2pp2hvLtOOXPNHs/B5xL3FQ+krAnj2WS/8/XYPjlVJttjU671I9JIeyoc0z4qq/T2nGUumqNZ
58NALZRU8RafhKzWJ37K47SnJGwkNElgjykdLnSpJ/PDlKMXPEsum4EPkHXDr7ZhT40fy2kHUkGg
qMknYFV/iCG6+zocGAtuC/eF1j6aSD/cfLHlP4X0jftfNTij4x8XXETuxzBUJan61dJcXW2LV7cI
oh8Z5Fue4jHK5iSyEIlDDJQ6GdrK/Wugo7bEjuflVoh+OTVeDQTTbgi03fA9NiAe/IGE8CjnZz94
v72+DvoD4ireAeTtpk3njuz1c77BT7SOm8uTnYnYoyRwSU2yc//KJ0YZYIYMsKp2FNm6tn/P2L7L
6yV9azwI3DmPpljHG//IB9gW4RqY4bfXoAFnSetoqJ00Kyb7tAloo33e1FafDvByG8lA3BXRpvNz
vlgmkbRfJ/Bx/drXg5cxUwrm9SWMOgYNG+lwfVIPobXeAWbhwin6rP+C2UMOX4b5+67f+qPjimg8
InStZt9xJdp/bXv6XkMA6VSnDCZgDBfPa7bdSJ+7PjIXBlbjYFFC7q3NaRcSjx3uig1jT380dudb
O4U6WrwgLrG7Z7JiGosEcU9RWFZ2bMWXrCqyAdinoTuKIY7EQzhOKKQrF/SJYxAwa+xkRoO59PMT
/bz/FUsdYDny58KwvNjP3wPgtosdWupJkCjl7/1t6J075eaU7ZweRP6HXdYWY0HbivbhYqiWeWij
k+KZoG6jwC5SQfuILOaws2qHqWtakzYM+uFp65YiY5hnHMXkW+cZRAds7SuVyjzxd8scS0bTd29E
ZYbWZZF0fHsdO+o/3+/NjgMlf2NBAqUt4W4l5Xe5xQFrwpCkigROm4OAcSKnuI0IcCehjaILVX7e
8xk7XzaNyb6YfCEOXJWwCjnYEJpXTSWdDEsNebKsELa3mYI1SLlNjb6Stq6qgwMEsj45k9IOogn7
XQ7f5zCLXZAl7SgRDRRDipfEKfb5VgXB02LwJycykCZ4jFsRbo+AfMVyhov4jua3eatuFa9qe5lD
of3TmsuS3s82i3+M+8wp/rpYDsiss0pGHQWC65LYdRb9jPvID55YK6t9XmqrcHEa9U2+CwqbtWmT
yeogHTkUunSQIzaTRMG+qed15O7l6M8bIKyUxEC7SzUXCGLElI3QnOnqAdte40kNAoiWYbb1H392
9s/Gp1ifbC+6tkPfZzdn8Jpsv3Qmf/emrvjCHsa42y/EEu6GYRWMb2Pfj6Z31Fi/e2iXENGHMSXY
Jjirgsv2lD5Imw46mbFMucxVYQB2NXQ8wyKt/3Mx7chDq8PSPnZROP/NCxkfimDT8jR69AsJm0DX
Qwj1maPOTNNd9ePUHrZ5jYaXbptqC+ilzNmEkBVyKPZz3NW/LUR8fe+KPNJ734/XYxBay5osfVNY
SfXtMqBebvPDmpUl5hHb6tLABNEfODP/RWWyvBZ9iAIaFS6dbbSUwCbbNq6HgVLCpLhkbPmGbsuP
3spDmyk8kcNVkjezl52mXrbZ3bM2+9vtOXYeQLkNLXbzCcnrfvaLLh+7rgtXtuIG4k1I9m3So9tR
dXUFrsnbohEn/uZ1iM9r64rwdfjGuBDo0JAvPhPt9uBWYkOOssx240FyqKTrZTtpLbKnZgOtfG1p
2J98Ll0YAnx1u0xos13dqqzDQ4TM/UmxRa6b23GKlgmc8/bDHkU84AUcIK+j1ZsZ9U+ln9TuJnhw
evVTx6rbDSg/f4PcXilVyFQ7WfNS/CgW3b3xNiNcisw9Tai8v1UptldjRHB1O739WsuqOZDLU11D
OwxYGQHTgPoAYFgO1W+yHGSXNq5YMV0Lc7UA83Q6Dcqg+uXDR4uhgdZUTuG9xRnKDcHd6VhdizOx
ZkQeuqP8GZeBhZzWbO9AjOZxQ308s78d72CbxeW+Ik79wTJ9eXeamc54yyymX6EinoVWzA0hzPPp
oBx3PoKOjJ9wZdbjUpQo7JCYDxhLVbzH0Nb9AY2yUxwzTOv1Yr1FxTK89Ks0XyRDm6uDWeXJhOZS
8yAdqZXUqz0r7i47HKYj8Hl+ieZhOPeWC11t1dSYRFDZe0fMv5lL4MbRRXWFCsMF5hqH7SSx+Ak4
LEmSMfH3xdgC5bDutD9vubBP7tKtt5BTGOCk7X/0OVCtxSfyu5jL/l/XBJhZzGi9GaihFzz1y7We
zXT2gUCunlcNf+rVs84M+5Yz/xSdDWV1cYuCOr7m8zfRpzOngSR0sHkO1MXNLIcdJ1nE4NHpcsQw
e92jmaJCAmQLxmMG5iau0CZx0eOCyadAvpALZGYQsMhSCa1n++y6AI5isbq9O5bLRzu3jFwZbhXx
bp2H4qQLM9IWk5ueDhVN3+z55U6GrcuVagOdsolVk7simHCnecNickZewwQDGKr8pi0FijBkfZPa
tfOl69A6syQhu2SRCX8ay/cYykXihgYy/lorawLasKv3xQlRXabFvSKwLGdr3qYHjDDdLouHaJ8T
EniRk1XurIo938iihIFGtklGKt9v96Fz9GheycM0BwxSXyF87Wnc4vlEM+t9RUqOD3oT/TNDQ6av
nqbWJj0ttWQ4N8gtts+RV1pH2Ngaa4IdHwwmTEIls+335uA0qzCD/wjGbviV46B5RhrH8LwgVEqr
mY9sIRu5IXmMoI+HaccAy9Xp2oXbO88v0Irqo/8y9K165852/m+tO2uPEEDPimZ9d3jnEG+nzB6p
Su3uptdaOKnwfOc1t4QySPN2e1nzWtJIV8a90YXZF4ngyWVDJDAQM6oNwf8sWmfOLt6LdRjTWk15
mbBDC4t0tFBBuJve1e4EBMRUZX0drUlGB79emx9R4DOFZQS3px+ClQtnXT3BhDHVYVBgnVcZt6fe
QwNkDx3GIc7oLqHyr3d47qbfQReUH/gzNKJHuBB25dc3mRftS6zXoH9ufVwERSHbD92xKzWJVxJD
kmL0IxocfNE46hqIInes77L2QLgAy46NqKrL1GaMvVn1btAAzXoppW8/4NAejhbaS7un9q3fDEUh
/B8uN8wYVoPCyKYt4UrvR9vXn10UKHzH48RFOAUVyfQEdSBMBp6bOgtw9alaByDdYnJRoHFt76gq
5l3ATAF8aGqPfrWKLxco767xkuzcqOOm5WMNuEUWWqACbSKlKq5TnjLzbgOZTQnSGP67gLU3Z2Eb
YHKl6dALqysPCzQEvnb0hvCCH9J77pdgeM63bT0pp61n1OVigmpSzj/WwLYXLOo2PH9rwR3GPg0Y
UJaK/yomq3myflv/UsdjJarrT/WNFJYxfEDcrQTWfFrDE4j6Ct0EW1QlFDtdliyY0k6UgtFNFUO2
ZxgMTjJIL20Jqv+Frw0hGRJs3Ntajf9leDCdH0QZxM/GWQE1clVOTZUE3oIHEDPKdAjb0Tm3A6gO
ls/psM45nq9CtdmUzvYYXlSTkwzXx31nLg7ZBJRmo9MdR20cElptuT2JgKK9juU878Kg2X5kQZGl
bUE26LEmEuYz7wP9l6JCnFZaqsMmGnuPfaZ/c7fIedu82fkre9wrYooy7qUNyW/xmvyzGGa3AO9x
/WvRduOeRFIwY+Y5ok48nHsM4BYiSePSci4QFwtzyNH6HGPMeAyYw/o/tbT+uR1L64sRg9+dVhzQ
D5jLCCqt2/K82Gq4idzqgDzjXl1ra+bZYEnOvVj53mJBbcsbxUiKpNQCD5Ne4oTpl/nnB6Xe4zgQ
fE22eFtIfy8TJG90OejdV3KospsNvHLPPdkdGbdJ/EhqPYyMD/zEymdZ7ImA61/nXtGsVQ2jmKLy
+vtadv2vrrS6JysOrJMI1famoL/wfzKM2tIxnmSF16ViUhkE8cGd6uZ52xbvwKJnwfChj/8G+JMI
MNjsbxibZbUjSTqs5xzjJ2+Iymudrcv7NxJzd1H2/wtDf/5oCqoP/FTbn8HRwOLjTO+Q0MA2F0Zo
a+oNk75Y8P/P3yZDbC8WD0WqYnu+Gd1iphnd7Xdhe95LCGp9zryofarcbfrlDd7iYd4I6p7THqkB
0pcpK1FfNSIATZ3GAuFwEPrhlB18k813SD6C9oj26qrU1xXDbOCIADIqj/r/ohnP7J6bZn3Mx6nq
9pqFea+BzTVR42/9ZSYftMjECNF3Gy9W9VVmDjqTs0KJx8xO/tmQhnt/mJrtb0na1kGP/hQ9RrMD
VzRazXQdcnwXF7b32O9aM6baF8JWIICjDKtzkcOY9AyF87HeZbqCwSkr4tmOOK+j9pWoldjZ67Xo
b5DC1n+uZAh9iDtfFYc+RMFOa3jH/ICZSPyRRRb0x1XhlEmKiPubQB63td9rJwic48DyMTddGz4E
AjXmeRsCqL8OV7aZrOyi19nEKpVcA2SnrcLJ1pSGb1FXKLuVfXjxgJ2KcVI1Czw/xbTSg2KSPviT
5VXMA8BszGEYR3G2wlW5ny2CfDo2mTO/cAmG49uyRHlx3np38Z9JD9tMUiuLN5dmznsI1//j5Tpb
H0G/oubaZlZDYBmFdKXvQqvKsHAWGONAUgdIuBlKP9pZUs1Wf/BEoHZA6C6LXIbQlpI/mvfrZO/W
IrSXn8D533Ihna6F5Uj2EbEmhMRcGzLgvPcOPSl+Q5ute07Gpl5/yIIJbHmTgfZgGjq1OHu7Jc5u
Peptpd9Flq3FjbQUd0mZ7ijYyBgof34xY00bVAfAL21m+9KklfD1cENGiyLcJq0YcjiyEPouEXk3
bA9yir3uZRsg7x7twAb+TrEbbsOTF9G3QzkLEb/ZnT2MiZn9yVyZtq1foo+BQRJ8MtOhL9A542TI
wNkoqEMRzKxWwrxCaME47IAp+ucMAAfbEMvwPgMT4c9gQGi8FP2sfGmpUT7QCdWFj1C/xqLOGCNY
PmaNUPi/FHr3Z45p5TIpH0rfWYhw6LuWqVKMYvaL14XB+EBSDd3m8Fg4Y5myzbpORDSAoCxjgJsC
A9/Pzhs7+sS4ua2FjN64FeKjL0cuprLm7nUjfdzgVukRmIHv6Jj9n0FjexJfAxFfCSSDk1bDNxXD
2LFNm4hGa1cyM2F/QN8dggaUXeuqEcxNs8bfQSC5T3WTi4dxmPsLZFv/Akr/ixW3Jba9Sv+kbKwO
2g2q/ZrzasR+67zakRyf4rpu3sw0Z8+a4ACRQhHbt2AI8d/bWs/Za/09Pk8Da87nndosbhp0y/7g
TCuBB5vK6w8/ztTyvmRlKI8x64wNSSWc9sSCDTnXnu/4M5SmT/pDtMA377g1ZhZa9KYrjoXgJKYi
Lwd5CCrDxTpn8IokGESM2f8/GW0Xd3FOqPDRM59H1ew3Eznxva8ij2COEax/VzdR0f8pCPvIDiXJ
LcEdZqhdUzbEDO0t7ExZHdxiU+ooEK45GUxo3RrcK7BZWFc/g2nD66v68ku7YHB70Avvyc6Uob4M
ej4nhD0v/knMEqq0C2AjD6qeeJVNTErPOcjCbTyj3TF3WIZOfy2A9uUZa1VjYXAzLARy8NPGxN1U
sIohSF1z6QK5fKklnMEtQCV85hEqshNvsHG9YTse6tPcdhwLIBbafdrYRTM9BVFejcdBuGv4FkK7
Xd1xleV+XQkCOTE8mhHv9VSPKWjL2O5zkbvbvlndsn1xmSrQdAM4YaAA6ug/6pY14FfVYTXfzUU1
UUeL3nGSFgiQJodaQF7ZEUvJFNqIYvuaKUJqltbMT50d8lXWlbS6ncz6TRxkKGYJRlPrLcFA5tLc
VFPwz2tarhSumPB9cqU+jaasPyOmNeJ7TDdzagfx2eZuEVkC9xtMGFBrkd3CGWvFT2XHuHdsg3Dx
ooXtVteBhYp2sk54hFJgiFk/rQUKf9mWzqv2MbDtcDGvxxEL1QCg2kXfS2dhWhhu4Tvb98Zqw9Q1
eeeCEDPxODCksSJWN4RYPObcRgqGHjPVIy4U+Rmwcbo8zNKfKIXI2TPJQsADylk+cNLomSUKFAPz
9tZtVf5Z1XrheAw75owQQAEpOE4pcZ7j7DHXomrCj3UpfJHW7BUozxMx6vvKNZ119WVd6+P4nUBy
hLBsZEKYYG6ODqNP6y/h3HOV6jIfvvmcuMp/N7xsC3thZneFPncIB/2yRCxhV4nj6eqXNc5aXqVp
rIkbmDK/8P/MZaXaf2MbovAz2K+b80pwASVKZgjHKYammHexO3TAd1E04OjYiqbMH9ZCf684JsAr
5HYIOyFf4s4u/CL1aZ/mS+MvS3jEyTtpDEy9FkevXMLhRNxA94KSEr8MLO1+Gxdp3P3Ah9LuuI9N
e7PGdloemJlUzx1L1X5sc7A2KUual/LgBe2SHRqCak699OVD2dXMX2n7EVyIoHAuhucuLWoVvZfj
gOPEp2D9XbJdOLt4PdXFz4pAoABnBMmacHrr+rUyt1Xs6Vj0F7A3EWrzRIn5IIY4C48MnEW2V6Cq
t7x2yi+DGenVs1b/x0jtg0AO7sKhJIrSv0yEKqzJICebCCQq3egV9WBRr1XWp8AgjJta7lEZxQ8Z
2QL7qJpwt0XYMsyejDVofvCS8aVnfHtwx82+r4QS3BASBSSIlY9kCpJoRO4Zo5b/ABgqANU6zw7f
UBX8VwW6Q38myrSdxHSuMkdMybK4YEZ2033mzffwcpuj5YsxdPVaTKb5awyaZ8obBjE3UgTtOMDa
E6Ob7MBmy7rDX53J94k4suMcFsFDmxEg4ceudY9zrp1JMns+5s6ygNZaKHEt//I9HqPQPTbbqO+a
XCosmjoLryaAmqliV1f7IqO6TGu7rt/iyXI+urj1SJp1J+dMJ1vRrOeV2S8s0LZ3zOkF+hNIP1fE
ZlVQOwzYjn7miV0cOejpkuXLRHBgQkk22TqYodrRypBnh5IxHpvFk1oTTjCo0EY129azwHhICI7y
t2NG65GQfTt/qVAuWO3rMV7OU7yGh4Hy8yCGqnuEhyKIB8ylufQV+1ZQ+JZ709bflUJW3Lu+ygBq
Ru+/sLWc+lI1Ld7uCY3iHo0qPnpVbO0GET+vtu9cfDJ4kOeyOr7QC8s/I4rJKayMDp46lcX6hlj5
X077sq9Ct9+p1ZAtFVsFJxOCGa+12p75KsSNbdPzmcG9Jth0GYkKA1wgiqW94Fv1qU87cdY0euNj
Q8gMpjWicHOiCSI44Kws2r8WicEPvVH1BcPZkm4B66SDWue/QUfHj6jsBrg/TPrECWgiRYKIH68g
kC9xZobSSA0DnlZ28tRXnvfx2JDmsW+aSdMv4Bf97gy+BZxlGrB7BlDOu8z3BF+BDQGId+MHKRUi
DTz5p3Wlcx87gvU4YTAaF3N77OJNvE2lrX+zBXlA0Rjj81DW3msP20KEL01lzqvgwNhEIRhH5Mij
ZzEUYzCDLs/mDEWpgdsxSEg1WB88bRZqDiq3hHfM8RkX+v4IUNkNGUPBluGS7GuGr8FW3GBJo0s7
K8N/E5G4pXg5u3ejHLnPyG+5FtKPvmS96F89MUXXNfjOpAlWKCiE5BN2PgfgC3nkogOiQULXz+/+
0gQv3KzzrnWYrBKFIV7pUqxr0CzTVTlFM+58Pv3uAgDoXAKfLXC8/ESK9NhTvzGAKX7v4Oud1HAn
l1e/aeSXGgbnJIuIH6uAKdjn/lidWkJKH+psWr6t3ONymln2dkYPnnZZPrq/KA/WNztzkbojo/qB
UVWu9theg8OyrPgxqyo+uawUwg+VNZRcREj/1ELB7CvsQ4mAJD4yNeV1zOxQrnufZjU/RX2t3qLB
Wd7ZiJCDrHUWCXgSWsC4PJhgCnyAoDIymfVM+aMxC2+Ugi8kJYpr5Pyfk1hcRc1lcagi17oyaUe7
u1PKjXBngkFAtkGSN8WgTmuju5so4mw/+tn4YCqEdeje7OIry/6P/cckp6y2hXWh/86CS7Sy/0hF
e7c0eEGcwCleuNTrxyAo1C53A/lu11NzAlEIbgip+rC6hjNAMuc9VmqMd8zS6gsHG3JNUJTstAW1
mfdjuwWkVlJ1ZNB133IQ7yry80/bWcWPRU/WwTJ+daNrwiz9P+bOZDlyJLuivyKrPUpwwAE4ZKpe
RCBmksE5ydzAmEkm5nnG1+tEVUmdGd3VKcVKZrVhRRIBAnCH+3v3niu6dOWYyC+DQvXA2qAkvSdY
vr/Mp/l2cozkyF5NTJ6KsvFadAVezG5u4xWgCIH3pWCfBkkLZucA7z+CmCp3qQGCalq7YPpjIAsR
fO4vcVwY5VXMSy3EjTRYVUNeChL7dAE0jBXzotYcy7/RQxZtVM8Jf+nuEVlGMmZRXGbUPWNIOFAY
zdBVGVpPaGFon1AEZbc2+3QLjosftkysmV3OzQ1lb/YXbF3aLDnyHsbdvCjsFI3lNe11EirXM4iR
4GPKgB6v1Yza7V5DYlZ8/Gtm6l8hWc9gzG0wIMJxiLxlNXfjIqms8LNfdugzljGGEpEEUSj2yEbf
G1E7Cx9p7+qyg5+xjLXqd+RqbexlZ3/mUaUy+ROi+l9QkuUZvNjUggSLEZ5oGokjOi/wsboOq8KZ
pVrWOv7Wy/6CM7w6Mhc7At9p7DUtMZf4Jja5I/qfwLz/6rae0dVhaGTOMJXGngfztWrGfV7rP6FI
/8Whz0O7o0YKJ01zsceeih1v06Tthak855ndmkAZlLCF2Y/txLZ5theNPpSXPTHnmd2B5lN3qhNj
HzTdka3mJ5YdPwFe/9UlOUOnTz4vECSR3MpBwygfPGgJYvuLHpPzxG570NHpGFhUisz/Itvps8M0
c+Gxz0YoHR40RqbT7SEIpbwnxS7SLsyeMM8GqGliiTXoOOxD/AyeGRkm+B9VX3gzzwYp1gUVWzoY
CpbzGMySNcKzy0IDzLNxmVUlUIzIKvcQmRfFixlPP7napyn1n1DRzbMxWbN4CdkPl3sb3Yu2TNEg
Il1CABUB770wZ+U8rVs6FqaXouZLRPLNLLMjPmzvoifxPKt7pDDD+iov96mrPid1cUsV6dtlhz6L
Kgoqs00yJyE2Gni0Llf4iy9L+zlP6h6rrqaZF017HRC9Gm+tKbkMLG+cbvN3MQYA/yJc6sG0D8g0
9KQ4pauwsbvsAf89s+S7ozul0Cuj0UaGvTKPKFWqHWrX7sJbeTY4wwZdd6O6YW8P/aERwUYv4rvL
buXZyOROzhVvyX6fG+2K+KbXxmkvvOJnI1OZwBdb0fR7nyjMFSIna+VUk3HhFT8bnrDIIA0gnNqL
KfZv6pHyApEB0WVvzfPU7gRwRmWZ6ISbk0e/7OwP37cuO/PzzO7YRUMy1NB6rRDVhasVbNQymfxk
2vqLl5s4G5u1lpV+ZswtRE+nRQxPPc8PxWW39Dy2W7lNmECMzYiXcTBKBFe1LN4uehDPY7u1oFFJ
H9TVHgkL9oYUS3slgKlddvTT1fpufMpgtMB/Q41nAgfQoQVP8RgPl72Cfs/V+O7gJGnOhpV05d4X
4mQFdNhIJGCsLjv1sxGqBDKe2SmKfZDPCkhJf0NDpLhsVXue3J3Dn4pFxKljxEkWUFnWAoPxhQc/
G6Jd2kRZ1/Nyi/T0EbIOfbC8+1l8r/X7i/ifvKB198d7in1ON6fY4sLgT340tHhTyO6ZDi60upKc
RZhAxUks7uxKZ96PRb2cmny+spSbzWtYHsEzZtJkF1vk2Th+47LPrIvlaZNJi7x5t0bURcjnuhPt
v14iM7jzayoN8DFQ8mj4eusJPWiHwtOaDGtfTaD1h/6rM4KlxTm6oBCjbofcTY6pjnIU1eB4gxMm
2juAvBZhqO3STj5EtXuMSajqhv7TOIXjapwTCpRsseecry2dXBseVZ4n69bWgxWSJned1O6po13e
JVh7VmnQCbTYYb8TiDMt5CFw66fDODrBei6srnkifGFrpvVQLLDUae/glx2qNlaP+gQScg+QBgGV
uSnRN1zhAi4oAMZAfMPo6Fa+f4RFutKDpn+NJwN3aWt7E+GwK7wUB6Hql5lW+U526VHLexo/YaU9
OnUxvo0uKwNbP2R5AsXHL52t0IAh4WcFCKGiE2WZHRRQjbFH/Ko140KYOeIffNI55ii5oLxzFQUd
YtniIMp0R8EgfxiV728sDfC4jYXgBmwctsIJeWUPjVEat71l3vbKGtZswDMMu86Ikw4z/jL3tXZl
xkO3tGM3/RRHSNqiVtsI5Dm3CXAx+Hc3NApzLyvipznN1JLVWT6t51Lbwop5LLVpoCSFfZX1pufS
jZw82Na3EgfUEkEuoKl6nLYwG4gRSEJ1BRFzQOExXWn4XPEdWksR+P5ScfcrzbQcuAn2uPGhum5t
U2DwyJ012rfmmQovUpCebj55C1SKncx2IQWlKEiXBuCzJVAZfW0PmmEvcTXjA7SN+qBM0gEgCckK
ujU909ZsrF1ZTe2V77Y3BQ/jCQy8Ui6IxI2qWWXBMBqsZdZP2661r4YgfxraaSMS1eWrosdYJl07
vW9QSVxNln4dQwFdNZCal6HjYhcTYEt7GL8HnGXtsq30J4EaZ61DIOdBi91saaks2TszjXAHT4Ot
cFnLYENYAX3f5tRTV1zQsvvmJmryMgcvvEPhb9dhR/MqiTk1sFVGmsgMk7nTP2Y537UtsVO3buA0
IOSbGq6TGK+gDk6wtHOGsH2jDBRMNL3G64msNTg0UzXjTaVXh1Wz7c19QEbIi+w6HKi10h9AgthX
1lBg4oAbnH0aIO1wEeSwJPDKnR4AB11b1JSMJ7/oCJkodolp61cRON2Xpmr0dWe4t5UWl9t5oDPn
hB4IqZ1toqlwx37dnPr8WAvFqrLqRSepHSv0bxsVBbCJYEXAquCZXp5sVfiPxrsECtM6G6J9m5gH
GHJfnKBXNyI2IGe1NSN7msv5ZY7SFCRFFFkbYheMZTFQr+6rcJ/pJv3GrJnAe4AXJuHDRbxvW040
r6s+Mq8sw4kDz+hGfQ0r+9qKXEN5cN8RBUJCW6Fo8TUvn8rTyupzGBIoAmGGcPfYLj6En2s0LZLq
OYqQG4gmr1chXturfvaf08g+efPmPjtKym5rIyv26B8YG4CP3e5UPywkik0MCwuYRUwzvtzi8HjD
nCqeXY1NHHYBEmHpXFeeRnUZ/SXSZX7u9aMFZGQ1DpOGBqI8CcucWtNWCifSU4hTbaWa2vFUUsMp
coKaexFibJwiPb9qpvSIqMm/JjLjqDGFlznVV9PUEMajXyLHZQDvxnQgwLe/Crvc5km95QHTjgF2
qbXvhACnae6oEY1cUWcoM6wKghkmS4azX83vZY4oLWnM5AHxnIGScwhehOYOD7Eu7Zc677RrvUB1
uhy61nU/I0zovmqAj2uIRnn16NfdB6JB7QB3EJ3qxK1EXdztAw0c4MQd9arWme9ZVMzrNgvL2UN+
jfyCDuXXXtbsp3ubPDYN84+e4b6aZPqZpsREpGmfYFwsjZU715UXunUOLb++bQdMkElLkp8p2wCN
Tz1yZ2Rhu2DZ3c+Uc4Ot3lbRJ+QYbbHvNdlPyxb141U89K6zNN32tW7Q4JpA3Pd9NiBlTBo10USz
27cO7ckyd9sZSYy0Hl3zJORpMX/6NG080DK4+eBD47wB/yPAtiwbkFpbty/VZk6K4IqmFbhtUe/x
YIf42it5i7wl80xavTvN1Wn3GOXKtAB5L6csuKXmSzjULLthAKNkhrSzx2+0zm3noEFsrz47tNaW
yVgHG6t0QKm59WMfpuKTzi1FU5nhdAMFUsjSKp/gZs2dp6q6MD0VG85L2rt0OStdVzdVNm9hYU9b
aaG7Gone2FTxjMFYk8lbkIR25tHEyBH7md9Amqj7oqZb3abRu6nTJkXRKIqXbsr1Q0mo+kt/UidU
eKu9lAkZxkcROvGCNU26DKOuxXITwRyJU9EftQ4ve+dnkMGcVpk7gPqPuOPELkCpicXXCZ+cqpyO
WpzJzanFhBpbjmLlGhgAgf/R4QO0eIzbfr6V+szGw7T2TGgBuMoU+v+6bFInJkEEQc3SoYdeLTM9
rXllFSY6eFfQcMrKvDmg5AQVRihWdzdgOH0s4r65Uk6fP2FU61atZQbPSIJLFgh4Edo1iUzTFuXF
WOwTQQITFMTQIumroUXahTlzUJwWi6Fk86zNEvOMDDUP08Aq8ityDOzJ9IZCXg9AihfY1ZnVhvRJ
Nv5ATIR/V6GfFxjH6nRj8CZlXQcnyOz4huR3X09UPfksxJbo+PLbKYi5c5mjXRa5qZ9i5r5b+LcF
ckIwbXLfFrJKlrFRWbgKGhRMP9kq/kVxWz/bzGHzbQE8TCa8GFTXCwAVXHkDFBEgdwN49jQMl+3s
9LOaaBzCFghZ5ex5w7CK7Brss5RfgYtctIvRrR8vFejDPotLLG+NaczTrW+PKUKo1h8z97Kqrn62
xUuLxO1qPO37PCIa5VC7DIx9GQfG82V/wVkRJoFlZCK5NPeOdRJLV+4hLQn6+MmjdLoO/2wzc7bL
c1lvmHHQz/ugw4K0MzUEzKHvgjM0SiPqL9sG62clGRTjXWFZAc+TksWzXefjJ3S29fGyK3S233NE
zeNq69O+GxtkiKRJDgcMcHj8Ljm+cM82fGUcwjNC5LlPao1MkI79VUiDr0wueoKEezac6fGaZo+d
leoGEqcQiiFuuJQVxUVjQLhnoxmM3xDIgb4DjWAH2ZYJ+l6bCnRXl12fszEcAl4ATarGvT6DYauG
qL1y+8D9yVx0Gkf/+IQK92wEIxirUULSHzQzWPfLrHKgO0dsCS88+7PxS+61D9iiHvctwtoINnJQ
eFHoTMWFxz8bv4GjtTNCJX0vIM6zU8D3mHCTs5/lC//V9TkbwZLsHh9d8LxPdTT9mWqQFJHOOVxU
qBXu2dBtQGTqIiuGPUpVcWsMSeF7SDIddeHgOh+8Kb6vzoAHZaV+95YDsiCO0dLvL3o01dnQVUNT
ml0TDnvMsMjsiojzViprL+vOCnU2dA3DrN1s4OoQWeEWAJKEfg/2c/y47PTPRm5ambLGXjTu02xI
PWQ97HM6vrO97NlUZyO3t+y2lI057P1ZBQ9xb3bTKkkSK/tj3v/3r+N/BB/F7R/DtPnbf/Lz16Kc
ary37dmPf3ssMv77z9Pv/M+/+fE3/rb5KG7eso/m/B/98Dsc98/v9d7atx9+WOXICKe77qOe7j+a
Lm1/Pz5nePqX/9sP/+3j96M8TuXHb798Lbq8PR0tiIr8lz8/2r3/9supMv/v3x/+z89O5//bL4ui
bYa3nBL0Hwf779/4eGva334x3F9Nx1TK5TVKiIGjMyUMH6dPhPsrBlod1IMDkkDqBp+QQNSGv/2i
CedXx1EGdHCJOl+3TjerKbrfPzPsX9kK6LrLLyHTV5b7y3+f2w835+8369/yLrstorxt+FZTnh6s
v0+2Figh13WENCzTFhaneTYpDqoFHtVm5H3U89h7tUkY8hcIOExdMoWXsZR2EjQYISxTHbVJZwOH
oZhe0e0A5zUCUKGhMytEEBMcwEXQrzGcI+Sm84WasjeZ5ldYFbGsBJRD3L3eNqlCLdU37ZND/pu+
M8km/RR1BKZsbcge0AiHIH3TiZwDOtKDZiO5p1dv5umtQNxJd+tjX3pz2IStEho/L5FToNUcbFav
SZi8SvjiuWf52MzcgSi+MVKAHVKyFQM3evFHH+O/aHWPgGbzk5Zb6eeoSfOVrLr0tk6jfInkrF1J
fcy4AqfEbxPx4i2Edz8iegRb+GKyNY3Ck02ik+5QLeggtzzS76+ONdKkzEsroC/dSCoctlhrM9uU
ZR1Q2MsGEBBJkKRWsOPszRsxtE2/VNVov+tV8+qCn1lCM20XPt0baNYDWkxnwANQyDlfoSrAZik7
vJoz3dGeepgP4IGwhh4+QaGODXkEX0Sui4XvpI9WmYe7nBLFoxuUMLm0SgVb0x4UIvZIPUXY5nqY
HyhILeV/q1X5mtVJspy6GZJHiTO4geV14ij0C6RLGHBskW6I+UqesOWttaHwwkKijTYJV10XCPC9
0M7h3WHmO8AtyDbcMM2bgZU9EX8jjqEvrknGeYpMCxQL/n7XM7D2P89T7R+yoD3ViP0+e6/7EAsu
Pu+tMDN0alpDCYlKJAY3PBzkysWkFYecG4mWVFKOeCfGfQP8DbXiPAN/g1uxw8YO7E4a2oNrk9Hs
gqj3BMD1VZmzq3bDkEoVpJllN+nsUVMDU6zqp7WZGKu0j1y+D5lXAFqtM0PKZ8mpklyKXWMSA4aQ
8BqXjebhoQY+Wtk3VpWbBz0EpxLjZF2GTW1s2tQIrn1jKB/xMmQ3ftHG71QXbRgeTZftiBHsN6M5
RStE49WzDawKHAhcyMpV4demySqvmc14A3PS8jCkxzeVjWxt0owDjLnoNjJVAx/HYJWnzdU+n5Jo
XWfZFfJLiksBGlXADUjpgoFYk9hIAiimRslNyMDrK8NuqAFMuEdrXFjAQ5tHaSlxX2mnjNUTUNaI
picD9/BCMnGgYyzCiQpCjlsWniatgJJQKfF5MGW8azMzuPfJyZqgOaTWsijx7IJfG48K/sDKDM3Y
0zEtLiHabWZ4kcdWs9iVV7F5DdLUPTb0nW7AZwVkilnNYY4oHtBhcOV7EUhzOeFx2TUVScoVq7U1
URgvoiYKqagStZicKb8mGIn4LtN+Dgxlj4cgcFHQDaCd1Hrk1u8DXTNxZFRTuZsC+Zj7FTQgN6yd
td8FI/kIJ6hgNJFliYNsEUZ++lmNBmGLMb/W1nnNswMWpJgDxhZJkJ6vW0cVojKL0Od6eW0ESz/I
AWdqAHd2fk1x0cbf+WmwO3OP00seklFLloitzX0h/JXu1O/UzeDnlc4t/qRwnWlIzRswKaQn5EXz
PGYxmZROSFtjTYPJTXRCyLOtNqDNxzeXaEP3pRFJ2G9swYNaeTiADg7xxcKDnHvjdmiFyQ+2xLbt
x+ItkRPhOq10SR+Q9rXfA78ktEBH7R9Cl713GhdnYck1rJNV0jviarbwXS4Ms5FILDNu5N3YBKNa
iCBFkTqIwsv7dI2U9nrEC9MUeolfp4TDnRy1mUK3z+O3NYJJbEQGHS+ansugJ4OGDB2+40qPeoC2
zhcpy30soaI6ch23OnxNOW1JQ7gJjMxf9kX60OLMXhA1diqweDq9cj7dNEKngO3zM2nANsVeZ/oq
owfdZ55T1muFrWsE8wd2Z1P0xrUy6nWOMVWhZjYx52BpglIOn16mhz4zD0SHb4qMk57rzRyirIgJ
D23yGwV5CBvrklLaCnrbGiDYcTIBedLjccHjdFNvLDVc3wKs4aIkjwt5Ph7UEwlYmGQQJZp/b8Yj
k4OxTXgRdbl/NaQFxbzpllyfxdjq8pEJzhV4sHocxTZyc8r5UUgIDkGES/i50x2xdiYgVwpeRhbe
VUOek+mYHyvTvCqC+CEhYbTG3VmTZk54n25sLT2VNwSThu+aIed5T/6LuBM1L9tQSxoPqqb9VBlB
7a4SkTw5jhNuad4xCWJzpcppT/iamEzX9RDR73NT8qIwVizrgMqEBRrWyKts02fY1eZcEDUdfC1J
88L9e7KVhb5c9oCKdmhKvvhj3F77oY6fqavNHfhx/4hPK8cHaEL7Nov9qLBejeBFV4ZlW2s3lnum
xXBh4xlfRGUzeJSsARaF26B0j4VT4zZru9BD7IuiH/r6qvBhcw/qNJLb/t2fi2sRjTtHJd2XOTc9
IvCOGQ30rT+4NYOpeICH+WBpWbNk8fLWxnawyGr8RFZqA9/DmMQcyra8Wg+xdiNGfb5OHZyecTrc
nYgZrpXjXaJ9sUvH4FPck2M39s6+m5p94Dd3emBeVQSyz1qPBrozsTPUOj0fKI6AV/ph21ZJfl3l
k/M2SNdCPFXlG7/1oUS67ognhxoKDsdOvIbY6UtwAovGpEm5cjKXpRAV7G+NKI0rO8MsbFVR8hJi
A34dnPmaNwn72k4R0kI3Qn7gZ0Bbphs7HPT5ijlwgK9O0IRjy89+T6BLoHdAqGH1DsBQ03wzhOpV
jLQRNcd/GFIXhEXM7GebOuqRCdqpV9Rw5wZ5Ei9DeVjoXbuOTV5MBAR+8tkgLd06PcLCpLlo4XKf
G+ZAk6ZUbV71wxxTmKh3/aC9CtA8Sq+6ZaiadTgSnBE35p01Z8ZNFpvg2mHTZIbQNlo8M1MY2rem
HCS8ZPh9enLfYcJilSJ4fstDm9prrStgt7nJN9ohiGdnQrhBOhB5Fs2buHeLbUL0mReyTIX0NNGU
oFuwoKE4PTUR7JkkZSFWTgS0tcJ8VSL7hkXYWFdZrLZEyB/wxpM1k1Wf7Dgiq6wnH6+Onf5ULq/X
NkQJWLBSr/ibwrq8Lv0x3c/pKMgHGh4NgyWUnck3n0YigQoN+Yg9MUMYEknmFPdAuY9YGOCM+xWt
3Dp0mtvGcep1AouNoNEWToCv2VAKkuIdm2GdLjGiTU9Cx16zBIMSvFl0yRa9Ss2ZliexMRhUgO+O
Y3sHL2ZYuJGEU66N+jNZoZhA1WBC0zJm0gvxZ4OYwG66FeCbad8HMtmiv9e8tisAAgD2HvRFWvWU
PVNA9HQ2shAmRFjZEHvywrzLSan5TNwqX0hv9ugTIXDdWrKELT36N6Cw59u2BP+5zegtDcsyhXzZ
TDAM9XEI6bwGp0wTveNtRJe+Cgk0mujPL1gZqCuNJh+JRzPPtoMoepMp4lFZeDv70Ylf4qzt4cWL
WWwaRP0n3Zp8abCqswxL7UXUWhXuwKxZqTC6JcqzWFjj+GUcOrFN4nHMwbW2hMuBYFT9syBjM95A
2nKYtDV72M913YwbvY+Lm3rqpkOH2gPNhCC6CuhiU+QOcQkjEfTv4ynFUnOjEJ8Bpl6b9r6692WU
DVs3SgH9YLGun0J1sgFYbS7eercKn1PTB/empaN1VTqhNjgL2bfDBu19UL9TnbVtHAYaN5+QqxA3
NHANc6939J+vi6LI8wNzda1tmMYjEkJx7tEBiwr2FxM6ZuA8fatDRgPigpC8tmWsrw2SWSxixOzK
/ZSPlcIvEuI0X4ZjPWr3YxPXJSkbLrFoizE3IOMWtW1XqzFoNGc/d1FpvMDXFXJb2irSlrVFEhXN
qLz5PI6lgpEAv7v2yMTAkU+Ha0YqIeeWyXVGFkMkGJEC7NFmO+5Wsy1UyYCFMQ7Z0bK+SN3PHitD
q/udbTPTPFQnsgAefSSmUJzsZLgiVA2Bj+tMSdXzmq37t7wrckCyfiejuzBzs3JvAvoFnFRTct72
USrot/cRrKY+KWH9+Cy3Ednyd5lCQlKeKjQ04HG9+pQ4TTs9+pjyPtiZrUi+pCFhhuFs9HfIOqwd
6Bf7NswUvP9ujtbcH20ZOyTgovqCuKfhovXAiIS3o9FDSA2UlzoYXaXYKUubPXxgsMm1RvcSR3vK
U+1oZsAqoSjAoWjoECeORxJrceS1Qb8wZzcLm+QlThVGsq7CUJvx9NCAWDuNqO4JeWpBtRXuTQLW
96Uo1JvfNGor7f45H8lfyjSKp50sKOQBCHvwdfshzTjPusyeoDUTEISgAgvSHp67S5tsuG0j6Q1l
KdZmqh1EUvucrvnYGBjkJQJz0aTPg12W6ykaEzI5K6KkC3k3FeZrnbl7dgk0ql1DX2hlsTGS9qMt
7NVYTM8EHt4MU/zJ7yYMY7DPW+oH8TO3+hVPzW1YWGz3tOotpfrUJjsrb7/GerHN7OlqJrhs22Oq
txH0qBH9VDt7Evdebw8oN4gkiKuSaSjUno1cvz8pJULC5DqXeFiYbZAlhw/dxahZIsm9MbTmQabA
b+lg31Imv08A8IvKGJdND2VqLsGE+M3Bd4zbdtTIedHbb6Sn04hPgH2N0xUWHlahPYv5YkTEAIw7
qPq7uUhfJgTQ7M6HrZn4O7syp6Vjs0NiGNp6uTm9BPNom1XfYj9b2DYUN8WrzDRXKTEpTL79ctDt
zxCHD2GXjmBeeo+cd8QafryZ2W5gW//SEnyDTWpH4u3r5IYLMlSjV0zDoOSHaDfN/muq4q+ywG8t
9Pwz9Y/dBEgsYJL0MtRiK6PInsfA0Fed7DeYat+Iuk89OHZ0OOgyr3sdoigu9C0pm1yw9sYpZT8u
e2N+a8l9XkR5zHmj2RlyTNrdaDCWdXvZkXzqFQ2nbHAko8lfhQ5Wc2LjugC58V5H2rpoQ/z2TOho
3+LDmOp0czVyKARMiLlUYJ4EFi7dvB+c+ClPrLsm7tHwWPVd1Bvs+BVXWdk7x412BqtbNYOY5P8n
5HduVJs+lBp+d+KmkLJtCC990Fm6Q0S6iZMRp+HgP6Vdtkoj33OM+cZ0kycT+lLZqn3Y67ui1DbR
jBpjtrcgtlOvJpR8dNJVAPZuoxvDoW/9be2jRadfHjbJU2qAaVDpSshgBzfgwVBQqfwh3QtCakQv
oytXF3uIU/id5c5stJOsJ1+WXfQxSkIpE1g5G122e3/KT9ixe1Kdmm2I1564FRtfeyhXWKUIzKBC
kU71LaYAdezt6kgdZUfJ5gWN37vPwnDmFU30Q+LfQDzsrkgnFJDPitc6nMwDNvV8SzCFV4fMGHGf
wzYOp8GLa829HYYc92BMM7zUG3vFPup5HMk6kdhRF9EJBmr6bXZHCAlaEwNneM3rt27hKiV6ekwz
/cFuTqZrgIt2c60i/9FKrPU8uO59F4TULTSi9mCDLEdRUecAS4790qHKQ6KWBI0For5PVjJptS0F
Hh2FgLEypPVAVuFukgAmQVpASa0Oc4VyIJmoJ1H2uPPNbk9xi104FcotTSh2htqK2JytlWc5IkCH
mDwihbB5fyG86aXR3D3+mBX1JgZK5IilTPIb8mJPxq1dRcwf+6EWEZizP8XkKqJR47zcxcpdBSrd
ylHXCI+9qbHIZgOoQZI54XwllEWE8hLXXeYSVDneHh1+n1mOitUEqeP+1D/XAWz/KvjUFCZPbLNp
eGUX7BkdS94yX0OAga5uxR50SSy2jqldI/G9h827TnN7NbX3aensiJN80o3Z62e4Elxw6da7zmC3
BolPEyxJjQQlStchrMKc4hSmC9aDbLe8n4c1W3BkD0n1BkN8FUwQVwe24lEa22sB5WdB5BCcA73a
9oXxkcO1mMX8TdURqjS4dHFtp4xp//QFBbSxsX+MHKLhBKfeVKygMeGGdAgWKgbtSvDUWkPPA9Kp
eu+rfD8kw2eQ5tcQFNYtPvITcqsu01dSd6DKnmA6pU1hhrj4ThtuVWCucqs9THl1Td7RyumIRivk
M+l2YM1F9CnGDdkTmyi75pBX8iaKNefaypg7LPBti5osatDmwcqerFfCm46JVd/k+E4XwsD4iTy2
XdYQxFhIPIPqWeMUGskCe6WethtJ5/K7iIAhEtR2PgRF3SVGvEJ0tjA0toRjZzwFfuGRqwYulMMs
7GS8jmfI8/h0HpSevapEul6E3q0ZmmmBfTwjK8XaQ8QXa2EEJr7X7C0VgOmsnr4y0W5qR5gGpVUh
XyUQvCUuowGcOCVuwAv4bcEw7stMcllCcGKU97503AKPWCFnM9jNlvXga9JoiJBJn7XTyvdYkpYw
ZN27LE6fcr9zhxeXbRRL2Qgz1Nyu5zQd0oqjRoVvn7J5Km4m0LsAYNJD1oRZKlaaKsep05bQK0xz
2fUwXtazwlXuGWVSz+tBE/59E0IQXUeqiAriReYk3GBMlU9z9jtixkcJiFfdFo9ZmYagp2SqkQ/i
W863WTg9r05m2IYt1+C/F44PeipJWusbHQznvpj74b7SVULj1NVGxjmrJ/gPijRtAKyyo8JZanOz
soO6fAVqAIS1rCfwz7QIct502ZDcRHZJb8HtDdSioXuKQlWkA2CTn15GTNZsHAM4UCDlOrLQ4pB5
gnNU0ZMx+naCvLUxgWyZg2Mvg5GYt21SVdxGd4xznohSWnW1ycPZaXaxW6Ag5babYOmSpqOgnytt
M05F9tmIZXs3qHo+ijEJiBsikUb80Un9s+n1Qz/nfxpp58226+hrXTTFt/a8lfZD9+1YfuQPbf3x
0V6/lef/8v9h082hTfXXTTfibdO3/P37ntvpF/7ouZniV3ovAE9cxxaubZw6wX/03Az9V8syTFPX
haMrV0l6XX/23Bz9V53FqSulIUx++9T0+7PlZrm/OjZNMqUkaDhDx//3f+i4/ai+oXEH9t2kvgKu
iEKEK8/6sBBZo9DNLXJOx4gKrZWqAUZeED65hdnuvrsofz4d33f3Ti3pv7f2Tt/l2MoyXAh/ED0g
KfH5d+Kx2AKMThBZRLlZyS9dlzWQWjKbZT550kQraky+M3vrUzxmmlxf8OW2DYtJSmGb531FnVxX
VhdgtCupRQeWA+UGT4HpkQJaeHXGV7fKz/CbxeNPWtzipIP4h78bKooj8WdxBme9dJPlfKUVtAdL
FOjAXgTcJuaITVyUw804wGNdkGuRH4iLDTcTs8ACGrOxM0DZL7tsgH38ry+FOCkn/uGEaNsK3eBy
cGY/3ggNTUhCXlu4inO/v0plEe7n2Gq3PJKEf85V8S2DCERXVO8aryDgfM1SwL1Tui1+4noUp3bu
2ak4glGgADuarnHur5qJWsvmoohYEWnxdZzn6HEjqOE76IRU7TstzG61gZS7tSar4tVNu/kb2FoC
yLqalN+Fo0/1lR0K3UWDnvD6/cmlOolAzs8Pf4Au0N6fRtyZSAQCsoDnOsWrSg3RvdR5XczUDyhz
KQukSdhs0maqD3hN8nVTAeutgqL5iULxn90vB7oQpQ6p1Gmy+PF+KS20Qt9XsHVkPR4JBJMeTWpi
EBEt7py0cjz6NBCRp4BOBj1nKJSjnfdvcEWV968vyD/OF46DTtaQpxqrciTz0vdjmH5zB7E/SFZ5
ExvvdSqT9QhCa9MGtb/51191mnrOL/1/cXZePXIjSxb+RQSY9HytIqurjdRyIzMvhDRXoveev36/
7LvAdrG4RfQ8jDADAROVyczIMCfOeWXKXK0a5awgrM049TWa0QTvttI/AD8P/jbzef7QZ8I+3Ta4
cRbl7uKqLRtal/WYYizcRMkqGtD0l9Vjq6MfC8+8vuMF5W1fLYuLYqg22DoL174C7oBT1ghMVU7U
WEHcmkL+t5BIg26wEVVyzJ82kpk7X+1llvDaqAuGQ7ogsR7tTpRZQX99SnzkcsC65un8IYFqzs8z
qMeBGkQnE1GrExfAPfbOUsUImXOZxlS1P6R5qd2Jl7aE1rvmX8sw0Vy6vfXXxwoHYMtn0BSwClqr
TcFPZVDslpnflp12R9/Z8aYMqLmOPNGOqetj5aiGFMnQeQg0hPUuT3CJoxub0pBf2aTeWaG8EfDD
voR1NniLbYc72NCtpRm2AamPa7NGU/79q1cPFPgCfYyb+NDORaeitkyie3W6tyqkud6+iyYU2ayN
h5bA4dJUnzZ40TLMfIeJBehaq4waHjD4aZzs/4Z6BGn/D1Ln+hg7IIEM3SFA0SUR06Wt1JAiClHN
7Uxd+oK5ocwP8MdO5sHNGHJKxmpGn7gPQZWUzfzUo3z2LlQ6tAHawP1T56IHY2MwRhTP4/esZbih
VLrJ8o2cFvXtbdn6qZYqTPjwVXBx5uq5s0dNuGoQpH5QoV0AWSdk/n2YnXBvuqdanXrqCkhO/41R
NgjFZOBR9spR0hwPRAkMwo/bkhaVnqfOR5NLRTlrKf5Usx29TxnI+XXb6tZhs1Dl+l+rzspn1qh3
C1XtUz9yO+MRjikqJpl1VmDO3LlG184SL0YHlFMmXMytzhqUWKkI+MPXy8TgEXQNZEcWZwccvuG4
Ls2stnE0q7hh5BIQQFBnD0xaUkLUw/gsgD74jp7IkRHKAcfZ6ZVvlRlA+BhPE2zkNmK4D7Ag1R+V
Ceq7cuwrRt5m+8PtDd/yJpah8SZajsOk7gqkOjDZOg8RPJ8Dwe0ZTc7Qp5BnfUYBt/w2jlpwvm1v
I2BiQ2g8Q4rrgOTTV4cZXENn0eSm5M1A1q8OgNvveWB65ThMjNAex5Y0uyNN/lCMpvPRgad5uo8E
Gfchc9OlOkRaoP4cB+YLmTQzzHbnpdnaDxenIO8OkEFjdSzG0OWoQfLGKEw3fp6XUVEOZlkrX3G2
6WNhzeWbn1OHMNa2NFyrw/yzPKev3GuPPJg92lPuJ6FIkO4SvB+xZqffOpt/6+AeaFDaLNyPt7+D
PHeXD6ojKBzDyylYpljDe9MIbpE5Z5Yp5dChWjVDIzlp5UltnPLZFLFzWDRBY1QPp0PJ1O/OMdi4
55gnl3hxa0hoX65aq2kVwWSX+5Ka37NcFaq3CkQENO3TjiPbMgUglBMndJMDt3ovIYalbN6NPM12
qVDUGdrHpGttRqNGemm3d3XDU0tIKM8JZV2wpKuPCZu5VfZWmgHFYR7BKYRzSjND6rIjOiviYLrr
e+Z3bxvdWKBJ5msjzwRO3VobHXT4y1CQCP2o6aNPsFkGXjwuNFhTtTndNiU/y+rUgGplL4HSOpZl
rLxFCpmfGFGw8IM+YaBNGMh2ZTDmmlHUwRDmRNTsuvx+idI/bzcMofJL3KMxALdyoxzXMcCVK54G
OOs7vPzt9yLSIjCREXKGPfSCiePQSSD63UuhNjwCkYJqmzpJnmFcTSkZBpQZcRX6iuFGz1kd/lna
2Dr1M7ixpISU5vZKt8xhjaIG3oBQfrXFpNnkKDTraVK5EdXh2f4G/KP6WkdF9knAUb6zs5v2XFVT
hSDD562/vIm1BUmvBq2WV00dol48VofWILpksimCUH2PWub6BLl8R0dXMSa/p/w5r9xdwlT5EFEG
9RfUZmT22zE03UKNnan9nRI1H9JI/YxaR72zrS/kSZdHF8O2KWxXgx/Xlcjx14bjPC2m3kVYuWUu
G60QSByf6b4zzg+/qfux1GHxpzXPrabNpsR0w1plTh8r2wL6lBACwnKvRo9IFoX9oYnU5j9ZGcAJ
PsKg+hXwtPvMYGYFo6ZpjECaQ/qL6GkUqgna1VQ/zKNLa9EQWYFmPbjuv0UVJA7q17Pji0rqQ9w+
RhuBhyt1D3VcLOPhurva6MboTa1A49yvOzVDtgzaCWEblZdNCDGnjgAMuHQDvP5q5g1zAqSQYWTa
7kYGeT/NaCXN58dIEZav0FrecVkbFQF+G2fcRCDBxWOufh3qSegoulHsVwtCbZ25aJ9K0avHFHG3
syoicCFQvh+6TJabR0g9535CFiC13J2y2rXzdC3qeRSTLP1lquDyWOS6mCFXMGl0CFj9wykvjh24
1HtwYcbOm7f1SSxNVkNZsm5Sk7m01bpd1okBpC0yDuAjxKw3D4Ne2V6MVjCNRq1L/jLbSXUPdR0O
/yjIIHWHEa4Bz7IW5wGtVNqXSw4JgC2FxUMQcDun5vr9osBLNdU2LGS7hb26JMNCg6FiutzPEj5L
WWupB3q8eWLI2vE1hbFzBKv3YoFNo3JXiMbhm10T2YWtg5bTSK+JIUQ62L1SRedUdeP00CxF+n1E
vugIhebel79OAGQx+//Mrt5qS1FH4CUpTi4ZE+hNdImqgzzk9j3cWpwOYSNob15MErXLbx4aGhyv
rdRzL3ULcmfkmHogJijhMPAMf7PpT5Na7XxGIZ32ytlxnHVacShJcMPW1wtp3UyUBoP4BYrsWREi
bInkqWcBnfnkAuQ5OTK0TwsDX1BO4A5JkPeOuzws1z+C8jwjOwS26wFlpONJXOSPKONcfzaMKTzb
Yda8t7Ku+8inHb7ZsPM80DXN7ztgdvdlZpZPIzpbD5auae9Mc0ZE+vbnuA57XR4d1bAJuE3dXL+u
wiLDbGwKRwTild9OTfGouPZ4iifHPlRJ1T11CRw0SKw5fk9Z1rttfqOUjn2daq5u8AhSu748Dgzl
hIOCiCWkLEguDCTYJ1Co5pOLNsdxUbTpsZzRsjqGIkt+tY7FZMTSgjxaAjAMpVLpO6XZLfeHOgZx
hi4ENb2VSxJuVw8QNaPnFcbzWQz9eGLO5qsTQj9/e+mbOw/Y96UyqfMuXa6cDA/5G3R4fcrx5pmW
svFjoJJ2V7kzPEId09NHtR/1syhE9D4YJu3HbfsbgQddIkjXNZcFoxlxaR+5rcqKUNL1M4Pq31wH
v5m87b9Mzdif7QrJbw3ikuPYNOHP24a3/IypqfRObMcRpDyXhvMlmuxxYYsztRqZP3GzRzk3u3Oy
5PatLxu9OETfZJcOKZBLK4wryUJHG/l9Vag+HCrAEFtEXl0EiL7oTZHvFDa2/JopbxKFdCF4yy/t
0TIW8UCP219ijQnUpVEByaI0DsK6dgHoJE52glg1a3aO0ZZdJjAs+HpMk/LzajeZHFpU8GmxL8o5
vhs0+1fEEN2zNcZ/dLSez2it/bn9/bYODq+E4ZA9slhr5cEjoNtOSMjvN4Yae+5Sd8Sos917A92g
b8JCy63PM/dDmze7l2breloyYKYmqjvm+j1m5rZImVWJAQYh3tnn8JuUJWqPuu0aO55g6wC9NrV6
Dosim/IBNCyIBViLHKsxj3LY8Ajurzsx/W7tHNjND0kq4zI1ZtNeXn9IyMpjV9TMa2XEwQ2MU8C8
NSASU90d4xQ+nXzOxrvb33JrPzFFb4TQkyO0cr9G27ZjoLHIxQjpZDZKzIiUo4MTQUX4tqmta49b
xafqhiscc7WfaZ+gjUf1z+8osaGiTmdyRjnCv23lpaezvvc2cs2EbTg36gCX9xDsVA3JfJYwzRA3
D7PWBCc61zTQlLiuzpkDM4+aND+E7VSfIMICdlFX3Z+uXvo78E8I5Ah79PSBUZhUEfSntCBGiCYf
fVszqx0XvPXJ6QPSqbc1QR17FV3aC8KTHepsPpq78VGpC9OrGlP3GzV2jkNVLndGbumfd3ZoIxYC
GqDBt0bFi3u0SnDh2Skhh4KJKtfc4knT+m96Fy9f50BZjozaukfR19m5EVEKM1t3P1jauNMk3lg3
rWpAA4YO5IFG6OU3UhAoDhE2jnwtLno5CQvoFmm0s6srcorSju/UpZx2NnsrxaJIo1FhA6xgCU3+
qleZdqsj8BXJub5qcJq7qKIN5iGTYh8pv3Z0pwaASMLIgdh3w3tFFIwbLjVyUzGtWn3nMmzcO34L
svRUVfFl68ynN7R8ykMj9AuLKTID3/1sD6Hu6fo87LSr5IFfXQh6VAYlZkRVVG1d1w/DTHMzlGd8
0aXCeACWHf3QcyuHzI0ey10RRunvRGfWIIJtRoJv0Ra+feK2PjclQD4cIZ5hGGvPZgD2nfoy8mk9
GY9g6vV75hbj+ywUf2rF1JnoGvrTbZsb3puqGMsm0de0K4iGmEiPkyilWyPiFFGXcLiHudG5R2or
Q2A6jb7etrfxKLq8/qqjyZfRWVdT7MkIKsbCsQd+wQ8Zlz9ZnWBU12v/6StjekoXdY8We+MQ8VZw
gSiLEUSvyVhcU5kQuKGVwmPM3IwxmneZrjLgNZnpx9vLu9pOEhYEDU063KatkUZd3p2aPttCFp/6
iWL0MkNrIXDGWxaGwmxIoNY7j+H1ZeWo8jAJAkTX0DF5aVComZbXWcrMt9G399QiTD9QXDQAKzWt
P8epmO87yG0QwBrEKe2L8ksEW6PP8FC2c382lk4jW1N5Hg2NhuPKWUEvWTPJTpWqVJfqaAD99uvs
hLiiA43e6fY2X72RctWwmbk8xpSCnNVNSZhetYGsQh6moud8EFY+W0fGwwCg3ja0uSjwSy+GdGdd
bkJYi0KP2oGRZ8qR4lzApFhhIsEoBvcQzWBSb9u7fpbJcDiqHFKg6TblxsvvWaqiYxQ+CBhVaiqp
SFN5MEjH70DGRb/rlg5uAqARrqVp+gFuDNniaDJ+5GplnqBt1U524U4MDcThua6d4gdSd81TWirl
72Fo+p3DfnWX5W8lIKIdTicIUPjlb3Uh10Qwj6GnIJ6KB03Ro1/LoPY/EBcJEZ0ym+ZHOReV78DG
sLNPV1damtZVOo94a5Kk1bE383oA4UnDQu26+X5Iau0LCHPzhCjl3nu4cdZAGxKRaS5dIAo/l6uc
Fje1RkORndQ5fEANGfw67LZfb3/4LSt0s156ebbMGC6tLAHEd4WeKB76cOU9yUL/2FfVXm9+wwpN
Jhowmk7cp61ptRIRSLE42IsnAM2PoGmhnR3MvQLOlpWXqhVZu8rLvVoLZAUO34ahcDfsnHMBX+rJ
GYpmJ+/YOAKkVuTHLtk5y1lZUXqlp4bVyZ5VnN/DjqOfBtNhaqTqxY4XuDJFORz8ouxymCAa1pRD
VmU7OTUh0wvnqfEnQ4+/MUZWUIbLw39un4OrO2VRY+I+qVRRJRHMalWjwRRIFiIIFTaJeEBbKvAb
6A0JyIV1bKM2ep4D8wvSaJp32/DGGmGxIcEh3edSv9DTvIr6mq5PkRoFMDCmTvycFUHoGVXv+Iyn
OjtxzoYpiwDLJPvnZhHXX571KlRDJ2yF65nqBGAG9Wg5+znbj72Lqpl/e10bG0p/j8Yf0D3HxGtc
GhssC/KFaJQzgdAOwbrgTI9NAIYHPpPW/tkXbfUNQVtEoowszN7qpiygIqRyDhEinaN1TAmBflHl
Ig28pnP+jgOKlkwuoIQVgE95+zItk0oxrgrKlbUvhqHEgBNrBgw6aRbKYN00exTpok9Gv4TOMZ8i
48HI3eJbGFTJTsaw9T0tio0AvXRBsiL//tXRic1BSdzBcr0sJwHIG9v29aEzPV1Ee3i+K9fChgIm
c5lfINAAf3NpKgB4qhdZ4HrtCPEyjADDQ69Y7c6Crl592WICdqpTYUC+z1pZcSYRjjlgD49Av0Ce
FcqOadaL96C1tHOIqOHbj4lN0A+KWCXh19bIPBNEQVM2UDPnMSQxdgQSk265cnbLytx5Z7aWBuIe
lBxd4mukXDrGWqQqPeLa1JohM03yc0KzNjuUGjG7Z4xMcp9vH80XePtFZsV2SposPhtPKP9++dH6
guKYBAl6dkc56DAwlbEcspkhl3IOh0+5sEZknbN58eaaeWHEyBTnQXGhDknhHPZdq9R9q1Xjv27/
ro1jy89ygS6RFNDsXLkhRk31lvU7POxR8bfKEz94YTjMd4yoLR/ebAsMgNx3askaNi+3wCyNYJ6K
kNEkKUPOJJrt5QXjcdBcaqfbpjYcHkApgkcyED7ZWiUJ1oIgzLvA8Zp2yE9RIvoDPlyUR0ct0mOk
N8NXp18+town/r5teWNDscyrpeEEpK+9XGRfagnamiwSdi1xqIegPleAfg8mlPt7Z0pu2OpMOSrx
OJ+OhNlZrzJNHAO9YIsrmgOyrI2WeUwjH+/SkUFv2Ofz06zDXQyJDWxVdjKfQtco3v6OOaTNEgOB
V3LWANdkERFNT+YPJY8X9Pij8YD6mvDMYjC+397arY8KfIY6HXmeBVj7cmtD5LWRVK0dDzI65XmI
Z+fY030+BQb87iqkFeS2WnGAWCt9M0KZaqcJ0sxhfIVrsh6UgegVoJnbOF6QV7/zxR7vQh3LNFqW
nXLX1vkhlqfKClAI6Kh0/q/ekdqAGCrsO4fAw4Wg36LRiPj7L2sc3Z0vd+0FQQHAykqsQ+/DclZB
wQgwb6JR5nhJDoAQikp46sbGODhZaT1185Dt2LteGfYMG6wMubFLzfRyZb1VpnOFPqXXje3vJmCg
dejj56k2prvb52TLEIUVUPZgOBgrWbnaknzP7CrT8gRImLMa4lMLkBqQ/Ow9JJuWyL1eLrtKp+Fy
ScUM1fuYCQtAjNDgrjLNc1jnk6yLKf9iUbxZpPw24aK77r0mokpmkTUWOtoZyR4gfuCNzL/Hndu/
+SWmzUeCxEnnPaaIc7kqhrJkXbSyGLpOYDZqmUicFEWKxWuW/+ZPxVAB2ZhGMEw7bHUmKmgAhVgy
yzMRHpDchQGqt1pRPvezOf66bWvjvMuiGx19uSwgaZfL6tXAbJkRsrxqsL8DnZ2eh1D0HhQXBQ1t
3TzfNncdpYEOBevHumTr0lydjcwuQgY1R8tz7TbwExXSLrgC47cWnHD8fKr/IrO4WatFuaSwMyVo
+IVimpZ5G0jMSdPeB0lXnhmDoJdxe1lX9dmVwdWyGIlp+Y6cQ5HO0QHZX8enyFEfYBtmDnrUY791
i2pnL+WNvXzocLs8L0zn8LYyGnn56ZYpCKbGZS972LXfQUwFBZgxQ2g1RfEpo5h6rJfJvmcKybjP
i3n8envNWyeHQU3qHoQSkKOufDJpYF+jn2N5ChPgx1GkGdIJXX7K+apnML/irbAq9liHnoR+B9UQ
sqfL5Y7lwM3TZy6g2pg/kqBT4L6vR/PByR1o8W8vTp6Qq711GQS1mI1gqmt1gmoS1FRvWdxUZPR0
xnC6z+wS2rsAdozbprbODnfCpodmSfaVlWMu7H7Mo6W2vFGNO6aPdE0GDK2nogbxiQccSo+6/BfP
nBy/kQ8P7w7l0svN7EJlgLaHG1LPbXqmV9R5LiRC/NGI44DA89u9J9kfVRIaipRl1lGu4eCbtZhF
VvDYngbLrsE+Gsq9q5bRTr57XfjmoFDLgskXUTS6c6vLWMDORl2Ug2IZCpJPAzLUxrFBm+bBANL8
3kaO+a+pITBSgW2cJ9F0fhNbxt1MhrGz7C13x+Hh5wB+cwgqLreZfDWFxxFlj6qaEzq25uiVdqTv
REdbJwjtoRfcI2mLu7oZSt1GoCUGpMJtOI3IqNJDGunDwSjm4WQF5uC1cWHvPL3yEVrfEEonVC6I
tqnsr06QUTsNMH+LXL6a8jsj0UCoj5N1WhJ6Nt1cjV4In9u9G8FTcfvCbDkemUnYIO1AJa57vnPO
29jUuumZTpQ/pwlcE2SOMXUbusxDd7CoMr5NSFE6WFqeIJlpFiF3xX9cfsjSmOEiRPjBA3EUIpZe
Qr+QderOVNaW13ltZeV1ApDZcRMvlPgKtfdnpUXraUC8Og6HPXDPlinK8wAJCDQ0+nuXCxp1GByW
WJiUyXWwYCrknRG9Ab+ozNi//b2uoYPsFxPNZJ34N0ZT5Pl9Fb0vU5aFTqeaXmPBg+hNqNY4SBsF
zndI+YrkPkkj7S5HZgs6V4NqcAAD8rtqhC3Su/1Ltq4jjTDm7SVRACHC5Q+JC70vhaCEauqMTAxd
Z7+DLmz5dtvK1rssQ0Sap8CkCU0vrTR5EISuGlpe2VUw9WSDFTwyZjdGUEaOSnQ0oDX+NRV1VhyT
JWgfJrcitrv9G6SN9e0kLpBD/YzYu+sZbd7FrEqXFEkhVylguZoWKGKGEZZc+JjvWk3Ef0yr0PdE
qbeuJjih/1IagEdebbCOaFEXOpTDp2lR8bkNyk4RTHoHe9CnU6UFyh6TwJZFoGngilXeTyAgl5uN
As4UW3FveUWpWh9aVVEPY4kfD40+8LuY0c8d77N1hiSsmCkyE+fzcthfHWZFGYK+iZE/JM1NjrMR
lu9Hdwr+vv39tq6nIz0NlQxGxuyVv6kzCIURy7Q8QI36MTNCxx+yPD86CNx8uW1qawepWKL/JhgZ
InC+3EEd0jF9GHHkVhQwkWtCt2NV6Ls5FQj+ZsrnnTfxGrCKO3htcPVclVokZqbP4Myu0+FROLXr
6T1U4VbvZMe6rt2j4Y7pSRWt866u0r+dsbF8yw3QDuz6+O726rd+De8zhXiQNFQjrdVttRqlKRA4
tLylLuq/Y1CyzVFpKmU8xoqZ/y5HfclQtwtTRq5SkSuc4hihOB2FvMNSKNV0npcOOs/bP2vj+5ug
e4jqZQwK9//lRylbvRfORGw/M9roTx210K6xnuaptHe888Z5vrC0ukBwTWuB1WBJKOJb1aTF3QQz
606qsr0cQhTZDmZBq9dGzMGi6tlEQtaYUHY1M+FmFoxeG8Z7IdemKfCNGkPGZNFrEe7FhMW/72H4
XIoEXiq6LA9VWn9Z9KnaCbs2Lg4OntYK8hB4hHX+NUItxOQ8FQG7MbpTNmoIdwJ7OztOYSBLlyQ7
9jZ8OnAcWhz4OVrrxupL9QnET2i4kSjYDN3ErQ3vOlIC5yhx6uiI9FX6l61GIO9vH8XNZTI55lBi
YeRgXbsVo9shSko4bZaLA8GiNX+gPEFymS7Be6NBxvO2vY3nk3YjrXtZ0UGmc+X6knpuYKteSL1E
gtSqUi6+2fQQ8XAjiqODlMZdE87OuzE20CCF/WTH/uY2v7IvD9grB58MfVdBccU2G8Zy1lIl9VtU
xtFEA9QP97Y4mjOEp7cXvRFN09ZlqoLohLbDOmZwVGisjCmzvaRsq3Nk29oxLVXwBLULc3vQZve6
gAkOjsI96fSt5RITEcfjangA5N+/Wi406k1m41Y8hsOjO16i4KD3sX6M57J5v6R9fe7z+s24K/rX
hCcUzOh/8rFX7g0AR8ojzSVNHAqDJAu512VF8oQj3WMw2fIHlEgYGOEIa6Tzl+vLkQfRh5m652KF
TCAPZnec4e+BS9NR/dsfceumvDa18nIz8puDmdkEfgtb6dSJOGcCLZO5MvSDSSB0um3vevpLwgDY
rJfnlCroqgJkh5HSUrsjvQwC5Xc9WsaDm8IYb9cB1ZhgiXLI7pvW7o8JfL2Ppa4w9wVRY+gNydj4
Smw039LQNI96nyyf9VGxv9/+hRuPC8dK1akFU7BhTvFy8x19rjPoF2wvzIP+icj4nzGs6/vbRja+
MM8KT/hLFYqa/aUROL37yh572wtG5vsCE47oKa0QXIkh6L5t6ppqgELpa1urrDeeu8ntA9iFrLmx
kfZtFlt4ilXM/0Bj1/6O66kTzwwN2LkPxj79YY2tER6rsE6VI8KgIMVs2gu2n0+9c+gqxWre/NJK
HiKaQdSpeQDXjsR2FbUPQMV4VqJ0D6PSTMesiYUfjbWzk61ef1yyC14kRp6o6hDzX+670i+p6iSZ
6Q2Kqb0fE2u5r+AwfLNnpMpM1CCzfRmorMJTxeqg9FUSElWCtBNKreU90Rh1nTSbZsYeq+JLO0KW
rtFxeCuOiPSJDI7wi9YsrcTV9Wo65lTo5Jle0PEStAKGRbDx0wm699S7fbCuzzCmaJbh/snaSC4u
9zKog0xPstr0bLfI3qVRop6XoM+PZDBf/4UlMgo5suRIo5eWJB57gn+Fr+YihV5YvSRcQka7ktSy
t01dPy38/4mPiBmIWK4GCdSyBEaeBQbKVEVyDtv4B/6sO9lTkhDxpyOc9ehg37Ypfexl4nth01h9
s3pW4PRA/twbTWXwVCeMYaJG6DmequgUp2O+s8atS/BqjevjuUxuN9LLwR58dv5ia/UpjPQ9OdPN
VfFKy0o7eeeanW5p7EUvJGmsGMb0OLq1w/j1YB3KdJnOiuWEd/9iF6nVMNtGXMuE3eUhGcfMGqBl
MrxITaAImFvn5CCvfqhzKpih2e7VDa7DH74abUlqMsSYoLEv7fVdnsXUSTkpqZOfVLOFgCqap2dm
zGEF1XrnCN8/4r6Nnuw8Hls7K8c3ibnogF1lJlaDMnubuIZnpl14bpKJPFTpinMzqc29mJUftzd2
oxbG7Cotc55sPArJ0OVK62bQaiDmpqdFSnAP3KZ8CMxuQcQDTUHdzHo/gPMQlZtI+eXoxXeRqnul
v60lA1qVAzOWZD9b+W1e0rkR9kT+XdmpX5uJHR5iRzHvWwgo0JtI92A+W86N2jchHx11EoTVmvvK
RYa9hrOkb7n5iBtGh86qZr8Jyp+3t3dzaWww1SBJP7ROkZBWsfq6opYBsVjlq0NcHAYboq8epeHH
EpbfndOz0WvAGnm6Q2VTM+G7uPycutZMYwmNCn5bQrPCAc2j3EqopfbaQXNjBGiU0DqKeTSeITxr
73IXOQUdWbKdB0QaWvs9Xio6xsxCAdCSfupVGK8BDu3oNppE1HZAChryR6cKb6glwKdmqvvM9I7S
7ZjdPs+yuOuAmCIYXR2mLO2zNNR6vm3TuRSSm1b7NJp6dt9RJvlH7xXlP+YMz0Jmx8YHzQ76u2lU
YJK//d03TxjoBjkah0DiehLXilt9WsKKuqOb9ue8TKMfQdZ/DrNFnP6FJVleAEjlMM2w+uBMqFIN
CAhH8s7RPwVz7z71htLeI5qm7+zt1qII6uUNpdxIt/zyk9aqFc6KiiltRnArhk4AqamkQd0h23up
N01J7wtIlEB9PVcfVorRjjFeKSELO0ZMVn9f0jTxAmuI/7m9gfIgrg+qBKAQewB8ger3clVZ1kG4
bKL1x6xU81OD1PuTMKK9UdANRwCtDmhX4KASo7Tau2YRnejpyXvJKLm3+8b+4UzN8KRY2qeuD+ed
RW3sH3RQEsnLQBoV25U5LRunQSiG4WUzkgJwiiBByIzvT6XsYW65vYGbthgCAdCLyStCKAZORyMv
Yo4FcyDMLGs2HObGL91d0r9uW9p4lXmPSd9I0CUycfWpuoL+oW0TS2Xomhmn3tTDj5YIUyCa/dLo
cBQ7MbBFV3lgtnfcOf1bnsUAni2rsnxGmrmXB6U1EUNsZ2KCUbUTdL6M5l0bd4anOEr3JUszKBXs
pE0OIX7poUiGymcwPf12ewu2NlteCk4RvEmQrFz+iKkMUMGcpL6jYnQQzmsxWngOQyagEKp2x7ds
HVrJtfrf6h510ktjNKa1EY0dUp3UJcxK6C0cRnPsTk0/DKlnLui4/ovD9NrkKneeonlwurk1PRdl
o/tW5JPfiQiJKBHv0WNuniYm/OCvtQn21rhMfSpVBNtIF5GWg0yVdAvVCeaUfDNFauRAoTv9K5js
5ivKTmIn7NqyDZOBIxtE8sFeLZMOx1jWOAyvzGPxhOjsgKiHyFGSa2Dvn63R78P8ZxxW2c4n3To/
HB6eJvqsVNfcy086Ld0yUJ9F7aGx1Ts7jrLDkOnGXTnNi//2o8pgOaNhLyPJ1soHFQasJ4tFOdoq
u/8Udmp+yK2svWPwxdxZ1NY5NQTFdUJ1F+LYVY6lUNuGAa9ERAvn6g3tYHwYpoYpxlmVjDv2r9sL
2wqy4KWl0c+cN63bdYFnAjqcZBIh49RB9DPD7d1HdWI+ToFW/HIp1n6ZmdLzlJKBs1gZzY+I6UyQ
0MTtTld1o/zD9C3uUJb85eJX7iBGsKC3GuJLh2zhoDRIuFUl8PWlET+qaqkozVtooBoNqjMBoE5X
zVUOmVVR40xhCAszGqKmvodNlI5h9abiIplGYAgJcN16EC0oTbMPRp7vVIFtxWWE0FPRODy0ITHD
MDGcBgXlHgX3xkN+YXTlraoM2sOAGq+c1RmOpa21dwHI851nYOusSRSPLoC3gB+Sv+JVXJsHbhCP
Y2x5SJt97W2p1dyBEzDV5EkEavHx9lGT13G9kdQrZCUcg5R3Lq0hNTIyIicsTw1KcVBjlHWa3Brf
x2LIz6FaTX6YoLWnR9T+xiCPP9w2v+UtTJMDAGaIWY81GNh0k8EGPwMqK4bCMmjRS+qlcK0ZR8Xd
vzEFDALIOHHLOl9YYPpqEQ+ndFxG0xkydfRKi7p+TlBM2nljNj8hUyVUnNyXuczLTTWDtMrhHKWX
PaJuyayD9lz3o/Ag6oM+qir3sDqbu/jK3upgQt+IIikM9Z5bISGyMH1yJIVbfFdBAO/2Lm4ujc65
pF2i47jOfhwHpbWWgp4XQgLySJ0CaTD0zpDfzYp6eGca8ZupR+E6oJjGJB5uiJEZufhX98HKKdhF
HSV/ZrvtIxqc2qEOrOXgolt2ur24rQv+2pRc/CtTdevGPUsC6bCMSDWKvvfauhh2qshbV44CE913
qshURVYXvG0H0SRcKE9X3FbSzDs9Kj/CfUCcW70zIwLArHKDxzJeqp+aO7XLzjfc/AESDCnrvDCR
rl6zNgjmFnJ7y4NIxBkPSQrgQh8G93deGgpyENx3Sx+Uk6KEmSeceI8YYOu4IsFBM4ynFE6e1ZtS
GvAiE+BJD9cX88Gtqnw8OJGjf56WOAmOtz/q5mrlpBG7DZvFGhzJ6Ci6VOghelqLvBLSPv3zArWm
F3WQVlkxWsIaFYsnuxLWu8Wc9no1W4EYnQJK3fStKAitzhTtQFH0Ju5cuBE6SupY/OjVRPkszKA7
aSMfNx0qdKDytt1xeJv5BA1OwhbkGgAQr9zCZLe92kwghVzRL/8MqIWfKMSXZ6cc3HMNi9qTrZTN
QZY6wKYy8kE1pdrrZmzdKSlywJfmm1vrwSAdITU3mGkuU8N6rrMAfsww2Jcz2fJLtDzhfJWkFoyX
Xl7dLIErJFHBo5tq+8fIWnGKqio5TJnR+VQq9mbuN1f18pAAj6RXsz7CRYa6XAc6sjVQ4l4mOk/W
Mu+VXraOrowAqLUx2E0weLkoJWzddOpJfNFTnRAQ7pr5XZPBc3maIUOLD22roTTNRYdvlRRZhB6C
ydO/QDPyPIN3p0kDBRCUHpc/A1JgZE8ElbZALOF3VYqJDUj1PSilnXllONkIjfTVSXVK/WDkWXnW
qz7YwcJvfd/Xv2HtNNUEUekW9GY802lWlqh5Em2Ofnkv0oMKIP5822tsfWA8lM1IG3NKV9PKVj8Z
lh1SMjZKFDRLs9OQzZ3Hz7etbHlCSg1w+TJmg53VDUXZOgxoOJreiNrGP0FXG2i55RkCwu4QDHu4
li1X5BiyFs+UDaxGqz0Uvd3NxUL8quhJw5Sp6WoPVTxm0dGJdGSYOhEzVlBYXRIeOgik9yq2m6sl
boCeFGcAh+HlOTKacciUtqG0YI7Oqcrb+byAWWKcYRp38ha5ceuwlmMpx4ngxQBRdmkqHWerWOjd
eIupom8n0s492spceB1YTh+1QQaa5nxvhmLT6ktnWKO/cnVo6gLSolx2blMrK+9LK/1SMnV2p0LK
8KiM0AcWITf17UeIIhyF4BeAybr9XRokoy/Fsaic+ndNqC5/iSHuzkyc7mpGbV0KGdBSdtcFdbj1
B9QYcwttGMeyJilPJbQ670ZRhjtXb+uYyowNLJQkl12vaMgao4dQ2PSiUtP/mEVbjF4D+fzdHBcG
4o8ifujgXgMulI07kylbJxRXC8ief7h4q8fa6EMtMhl886Y+Gu7bKNMOAbvxEDbhHv3ItilGGIiA
4Nha64G5oga3F1IGhksu92e7+9lOwYAi4djtBEAblsgnkY2Cu5+XeO1kmnGS8tngPW2EF49wxQQP
w+iY2cGwev3uzacR3nW630wCUzxcu5g2FMOEFojldXMYe50hFEhanfldlJJd3ja18SJgCowTR4Q+
23oWF/HwoNMTaiRh2Su/E9QeDrr2P5yd2Y7USNe1r8iS5+HUTmfWRFHQQDecWC8N7dkOz8PVf08g
/b8qXVZagFqcIPXOCEfs2MNaa+vJt6FtHEC15RFAdecxpt0l/Seat4RV8ti+Sg4cbcpT1calaLVb
Ke+nUlE/iQiZNL+YOjE9ZKko3PPsMudzWFan8JV5Wv65veadC/hrNBKVcNAhZGDXv8EtYoNgmcrP
YNrZ59Eb1rCDpvnztpW9A0NhH3onhRVaCpv3vl3JXtFAJLjRIqbk9VP6bzMozAEmDDnIhfZMwROi
7kCujA/bbGpRex3DB2fz5HpJe2e4jf1SxUQ2tnqo7rZrihfBRT2XLta2krWoVJdnCGInZxRMnvWi
5D4foHIPTpweBCs7n0n2KTwk47kIoKeuP5NttwN0UuYKjUY6n5O0cC6pQ1Xj9mfauQAEY7h+OlhS
9WeTxpmDC6REvjakyH2o6YP42x2n8l9P6b67etp/v21uZ/+kJgd+Hy18FrX5VK3rFFFNaRVlk068
Z1YSOrzeMIW6Nh0FKnv7h+SIbGUxM0vbwpB4fHpLW2kupa2u3bnNOIRNnJsH+7dvxYSZ6xGTkI9e
f6WoyXtBC9ckEqirO0IS/cmFOXf3B9tG1w+IB5QD0sBrK7nXM22toZ8SM2XtrKTjSnY/qu9GJ/vf
71uC+IKT53lGHH+znkpt6x7VGSrvnWk+qwwavpuXJA2YQpwdbN2OL0TLB5IYfWFoh9tZhGVV0cvp
iCQrjbHXRiwMX4uU5E5JnH8MpUhMn3kq6l07zMgLWx3x7O8vFXVBCJb4Ytmavt5UYiyIVxXROTxg
9QKF83Nt1pQuE2Ndvtw2tXdKsMEIVohCVA83BVI1qvKyRDLgZDZtJ8XmF6QlGk8vDpa0t6Wv7ejX
S8qFPjUQ4bjNSzd8dRhveb8ubgPDMSvOjbP2l7EUVpgodeTPE1O3by9z73ZDaYQ5rsq689aZ9Jmw
p77D569TVTzpzLH4y1HXhUHW2qfft8QITRlGwj15I1c3rytdk1SnATfk+R2jcL2PSUeWjmiufbCn
O/E460EmhFhSQv/kt331ZM/e7NZFR68PxYnihzeY6oPVq/n/YgAND6iblc/WbIx/cOFpStC/9WhQ
WNsGWAdMosiQ0zwtWW74SU9TZKyi/s4DaXC6vZXS5W6yHPm+yMoKwo8c0c36DE20qwFTsulnkpk8
GvpLWtfFY2I40bntLfGCYrzyn6fmR2WdvceH143GEKAqqMcb062ui1FJEnqbuQ6VsabhUzlr7vNG
GGGnVu1BYLm3VMI8ahmShAa7+HqpSmr3i01wDmhft+5HlH18JmO3p8qIO9lb1P26r9owTfrh4Gbs
OQDIjXRBpE4b+rvXlkf4CM3K1Tthrwm8eU5KX/Wq5sB775khlpW1Ogpub9S8mtLM0lLIvntemv+r
ma9wEYW2HEQmezeCkEFqstKdYEXXi2kTiCRxhB7ZajYvdZlbF9GVysURSgVa2xJBFin1wYXYXRnP
EecUsZ43o7V6YXS6mbIyuoLFadJhn4+r9+P2VdhbGI8Rem9ovFOP236lWkk8OkmoyugqLZd66n1E
OruA+Lzz06IU/lCnw4F/2VmZfPwk2hfi/RsBX4Sv1VpdFOgP1jCMvpOp4rGd0/kAlb1vRsKJCflB
FG7WliYxo6ML6vXMJlB+isUqPmvCOeqm71qhawzuG3cCZuH6aCSlQVMih7nvCFu5s2NlyfxmGMyD
E7jzzqHjLaf1UVUDTrZZjFmOtZoNtOEsJzOfK035HqHli2y98VCAyHrft+M3dWa+gz66R/WZnUcO
TUd6SVK2HinCzRI1ASiijGIpvhZ7j1XXoChr5vbst9psOgeHY9cYcryS18UbtO2sNqhVt2Yq2zzl
4r2oUe+EulXSLlYHUc/h7eO/a4zd5OvB1CUCvP54YxfHCxhL51Q34ifOsfmL2aMMO1jTI3bR3jGB
zcp6CGgBCm0smZ1SEUdE9DPKpj2jSTKt/sLMrqOe5o5SnoEnRDlDFr+l4sL1kopJpXbX8LHUFsVK
sejJ0yiqLkwXZ7wravh7p2JajVNjp8xYnMdYfxkR6D+n1ObjoJ2KBjKkjYr36fZW7x5gsMQUUhj1
Qknh+ndpKP4r6wDDR+dp/Za3yfBAiiwGv5mH6Mx+uB7SNGjR+Y2h5mlg56VoDuLvvc9NiRGUjazk
Qne//g111kB3z1vgFiQC76D2D09Za8/ndtIPY+0dzwoOH90UcJnUxbaxtpZa0WBQ0KBqm7j3dV8r
l8Ua2sDmyP2NWuAc6HHa/cF5JkeXIDQi+TdaG2pmd45SAirMO3v5ok9MrvW0YvhWktD8wT2lHk0F
zmV2G1Cp671sATkXqEfjFHTUuf1Ij5z/cr0oq8vQtKp5vn169q4PAr0QWuUAHcAI19ZGRmZkcczp
SQBn5y+FK1CrNhtn+QOaBgknWgwAiDggW48wIP+ikEHBEVvFe6fV3H8b5H3+u70a+Ws3AShTzuAp
oT0o68+b1cS97bVRhI9TqQU/ImWvvUTQAYMk1QcGh8/pUZa0d/BN6oqy/kCtZqtzxfzm2AM0iPiB
19pnowRGl+X9cB6q6Eh+fNcUJRwCaxqg1AeuvxSt6VFjkgYMboWhY11v5Hft2Ixh7SZHaKY9l0KD
+v+b2lxnozWdum08RN0M+Am9TZ/CnvuvPdM0UXSePX9atTVMzLb3y8wRB72SvSMJWA8tNPCAONxN
Ml33maVbtLtOZmdaH3IYJ+dyKvuDKHBvO8nFCJUoXfIJpZt5nYsV5NBTBrYiX+L2bokWxq4DUXxC
Tnw63z6Vu08HpGJJovuV0m4+XRbXYOabGFRRo0XWfVuQxQa6OraeryDKiexqE+Of55jy8bO9xkxO
YbRG3fj2YmtfQfTPF71qph9Tbyr1wY/b22047YAB4DWRQW2+dQeJqdAMWfc3S/F5qcF4APL9A9AM
AzwooQF1kvmhcb3bcSIiN9dgzg+tFoWO2f2vVhvlLtbWP3GfkhJJ4AgCifL4tSUi8tmadKCR6A8z
ysIuWwQOClVjMGlODelAEWD3FFGq0zSEtcjK5L+/OkX6WM1Cy6XsnNUk3zzKhHdZoeqf8qiwD0rT
e++elDuhcoAAAdKq16ZUeBVJX0qUDEzSUCfjPVXuRH1aX2J/cqb5QbET5fPtoyv/p1uHKmWemAgi
h/1ta5LaUiUmRBruYtsnT7MlHB/XKiq/8Tr1JLrxCBW3a5BohMTpF0Rks6ERAxbcsp7RtGOYOgIg
mve9cSD2jJ2R/J3UxlGDaHdXfykfczKk3etdRSBH8RaVDlvMAMPnwuitz5pSDudxNQo0T5pUDXpE
746iyd1b98rsxiNYMFt7ZjbhYSdVD9q0EDTCxBGpb38zeZuAu9DU2Nb9S8NW9EQKOVQkGmSclsb8
WguN6QBqCyPOyA3RP799YvZuhFTL1n7lbHiU6w3N27wbQfnQskxM+7lbSiOMJ9N5l7tuehB17m0i
WFBoAQRK9GY3pmKVASMz7aeTNaR54pcqOC4frYTDPG3vkFDXYugS8StkoI2hhW5TpZXw27uxZspH
bffrOdKmRoSzXjFovfDc0Bua/p/bW7n3DDtgYAlpAEyRoV5v5QCmJ87JrU4JVJZL5vb9/9Y2A4uR
pMajZSj22QY3EaAp38J7Nb0Dh7OH+qbrjG+Dl0m95E0GXhfatILAocPYIGsHwaZ+sRJG9flMWdfa
U7uO01NvCqaim8ME8HICGj/5YnBNZELcpj7qUe99B0DouCMZ5DFm7npDUMrm4xYy2qoL4wk8d3wm
Zc5PXq9Wmb86jXZCFag+2Iddq2A3+IMHBGR6bRWW/TgNPUFlZqiyolgbP7N8zh4RcFyf65TyG/TK
I2nR3c3nXZFSd6okNm4+Pp0opkqhqXdKQHydUWnrgq5qkxfUX5wgATv81QOj91Tx2DEHQrWJFaL0
b7dDfuv2Kdy7ZZJ+xEkAcmVuAwTdSeyRKTts+phEF3IFJOpU4yiD3LcC9R4NYcqpW6aTMhdAdwfS
eHtas3tDn4onO7OUA+ck3er2OZOCNpwhGuZgOq4/5ZwphtHK/MCbio6qi21fsjmfL1Omr/f94NR+
HSF9b2dCvdzexR2VK9kih0RFbgJEb5u2OoOGEq3IXazmw4vuKmoQFeXyBT34aQgV2N7DJc8NXfij
5U5PTDbN0XCTH7ycrRez0bIj2O3uZtDxQORMRRpzK0BYRw2yDp3jELtEy3djVvUUsJfLhBZdIG37
YGoxGjitYT4hSXqkMbT3NJEHUhqlik1vf3OVmRSsGfEqZx1E5ZA9K6IrTkmlK+9jM2/Gr2oSm0fr
3bvHMqvQVSo4clzk9ccntkqtbmK9UxR51ju9d5wPOvMK1Q/63Ogv+dK3YWc1xkE6s7NSAP44LEC3
kqArT/6rEBH3uGRwylBOd7TsfaFzfbW1LH90rfL3ao3VgbmdR4NpBqSjzMfQpDLwtbklr/OGAhTn
bDDsl2JpGSgEsfSbHVXGEiyjZz6iWKN98io5I35VjvSl95ZLaeYX0YBjvtXpXIo2VvTCdGUrNhK+
MiJb4OcUUL+t7eDJkMpdfxzcLZkRbq412TcSF1LezHpzt9pyQXCl7Z3T3InkS9eM+sWZ8vgF9o39
I82H0l/sXtR+ainfjcXoT0jz6wducuc28RsA4yDmC7p72+3u7IzpCvNCxdOp1ktrC7QF4KPdRatT
+rYN9Q42ulOe87bMDrzaTshF+kZPH94MSdZWAWMoLRugNKaXMl0+Nr1wv8Bcde+11XP/O9hqeVrf
bDXYaToasl+zBciUBiWPBHGT0+iJ7JkwwPvpMHt1DrxEZ8RslGl6TTSQt8/OFCvCX9RK1c9pzO/z
KzXr6jClqYSgYlcmuLpWF0cfYv8XchIoHfBwbjvHtjIk5ZCnyPBGzlIw8qYvn6geG3e3d2LPDOUy
iQjhP2YVXN+zxqpLtU45c1qUJPVpSWvQck2xFn/dtrN3n9htEF6gC0gzN9GHNdRZ7xnokgH3yuNA
G7Lmk9rpkd+TrKDrEn+8bW93XVBbUHBgrDX+8npdmpFXi+sSVKfuUv0D2kD94djDEdZld1US+ATY
mDVt1a87UZnq4qDiVK7r9GzWGT0PJLhPjeL0H5CrOLoiO74fbQKTe0mZA9jExvfXLj2/LJudk5gG
pQhUNDeqs2ElfRwk61DGl1oDvB4yDDr5+/Z+7lqmTk0+68i/Ng+dLVxr8TpyB1fJs0+LGcWfeCs4
mLqwefdLjYphrSyn21b3XgH6PFI6hj7gm2Lh2BCEKxlBuxg9YwAYtXbvRK7H7yHwwbrVMkNpzmlq
JD+TNvWSgNbr8geVGGSpgR1IGV7wbZs9t1etQuibmrnZaQ3NJrWKv3pV7i2+OTdHrJq9A0UZCwgQ
SFmGKGyuSedZA0Ec4VVfJPmZeZu5H9lL81TF0feVhP5gf/e+KupeFJoJneg+bV5Z15gmnaauC8fV
eFojo72rBvW9tVTNxVsArbdDc4T33DdJroscAPnAlrgSFYpdUiBkdhDyYuCbpgY2fO8uqDSu3rfa
zspHJiRZBwjkPatSFQhIBdvKXb12B3rhMvYtUekuGZQnSiVRQsWK+/t4zbzvNtNMAuZCHYq67H3N
V1a3wbKNpDBiZnQllKVTXzwUwM5zqS7flsoUakDoM+n+MOjUMezUflb0wTw36DaetH5abYSZQDna
iWp8Zhu7v+KsXp4ZItC/3L5je54SbS056YhxgLz511tjKEvc1TQhTskcr5faq6LnbpjF5baVvccd
3W55mV2emm1i1C6Rmlv0gE5MQADBXFZmoOa2eiKG68+/bwo2BhVG2mvUxeVXeRWpaipTmryeSFXz
RoZJK5npZ1TALohPpQf3Z2/vgChIpCOCpm8mZ5Q2QVqVu0B6syI/M45KORe6Mx4c3r29kwSsX8BN
EATyV7xa0JzlDMQ2ZJWtXH4CyIvv9Hb9Ri34CFKyZ4h0kqhKlyOGt1P2hKoNomhAqyktjbMoN6bA
rNBzymOi/d/+SAwpgo1Ay460adviqtY8K0YJdawhhT6iiJ+HOrjzAKpiexDS7qyKGI/whi0kc9nq
GZh6bsJhBzy/pmmELv2Qn2tK699X9OP/wBQZOZg4mhC0CTZfKh5RDZgg8hLlOOJCYT8JnRRVgy7T
jiq+e90Y8j/Jw5HYFYRwrk8FeVCi5ZlwTkWm1hdNb5QgZbxkuIzx4FfUmIM5d5qwc8fFj5YYOl2p
NZdknSs/UYflvqus4gBRs+PvaHgxxVRKgNP83Twni1sVrV6xfHVIm1NvjzCwao34WLfTwJqGI8nZ
XXtogNAjtSFHb4NXnmwGpDXAM5JJUcCPatYaLu1sfFmMyLiLklY/iGL3jpJHjcFkmjks7e2AjKEz
kD0ciYKUSUw/s6yO7ycigXAqveYA0POrw7NJUSgimbIorMlMeLOZ+VREgPZ4shStHu2g7tnaZ0Vr
O1S46K1/YFy0/V+qd+1wUnCnkb8SWaP2gmZVA18wm0d/sUgYT8xLgXo8dY74SCysOWGytqXqd5a3
vogJjGMgVn38nMGCqPw1LmC4w9dJWr8glk+C0lSq56yQiiOqOvS6H8eMCflRa7Nq+Uy0H+xzQlAf
Q7htRmp6TdN+KFYx/NTntlD8XtjImC1LpTaB2vb1EhhJk3+Y1noQF6T0DDXMRKcrJ7st27+yTLf+
XZva/piUsfexTaJ2PXXIjR31FN5GlrKHxyQu5irQ996yocwB8RFLG4EnuLr4p2sWJuakVn9pLKu6
eA66nMIjuu2zSOM5VD/d9n5vD660zutECCSFVjZP1MDIo0jk8u52UfyOuQ1955OOWu9sa+zMYEp0
98cfWARZxBAw1It5ga+9Rb5wbjQH0rKLQ362QYEEi23UL5qTiLATvXvgCd8GXNRZSVRQj2WlFDWu
7dWelejLSJuvZ74bGiZJfzZ0tw9qZgOQQWvLOYM3dbCtb68nRukQoTAOvReYxrVRL8/i0sDrnezO
Lr70a6pTixyt5wjk8MGbLD359e3EFPo/FB4pJoP8vDYVZ4MyLRH5ZcJlDMpUid7HmWod1Oz3zslr
K/JXvHr508WY08qmei5WxXkommp4cnKjCJJRtTLfQP/oTz4bPSjgfBBteDavDUauVigTHp4Mtu/D
Wl+LAGD5fCmyFrwnLNf7jEmUvx0LsJcShCnBb7JHdG0U9qZhQemhL9Un3UfbTCN/iMbyZWoOySl7
JwQpMDgWSJJSjdgkc3Uz9J1ice0Hs0KtxBybAC1J20cd5kjVeO8GMClZCqOgpMRTfb0qMgspfAHA
K+6ZmVyNlhfQlIs+I9Eu3tnrZPm2Wx5R2/cOzC9WOVVTugPbsCpdG6NddbYyBTw4XWYtbT+MhauH
aAU0fdAYFXoEtz3L7jqligivIopcrvz3V2dURc+j71wAhU2T6vdMgB1PcBWbp3KB9GMwgOOCLkF9
+ROjpOSSoEutdHP9zN5N0UAC9tIVag15v/82eMTdiaL0gbLkU5BX2tFCt3sL61kSYwjtYHrjtjdn
B5EZGIp5voZUYqtTl8eML4+qJBClmE966a0HpbntE/XLHkErVAD8J7Hr9cZGeeepy5iu4ZT37QfZ
c7pk+TR8y6OleQA76F5EFqsfvKaOAl1r0Pi5vcd762XJvI5SceeNN3XEQCfDnlmvk3xzsnb+kEIr
921zui+NZPp529reainyMA8T/w2YeLO7gtR0TWguhXGkM+toaZKHTFRqdRbd0vylKgIunra0X6Nh
Lp762dW/3ba/u1p6xPBrocYRwV/vNqP/lLHtxjWkQOEiPWHlJzPpi3f2oGm+sgxHFM03MiLy8yII
iB4ZhTza8vIHvbo3E2MWx8iEM5n3lXa3TqvzQyZll27otdBcyumkCEUPh6VRH00tT/5KwKwdRAVb
d8hv4O44AAKQuQWGunkwZ7oaHR95Dc3CW04TMIogs7IiyOAohbf3d9cUJ4n8AIQWdfvr5a5TXOo1
TZMQbZTh2UwK9dxXqvg8ztURz3HHFNeFS0p+Scd5i2Zc+9Ryu45xH8Aa7Y+2UZIaTHn2WObKwf5t
fR/7R8UERSreEnBF27GxY5wpwDdiNdQLOzkp6or+37wo32PC+ucMqUnDr8yyO4gK9tZnk6QTmvKH
Z/N6Kw0qoHrFuLHQ6VQniFCh8SO6oPdNdjh3cO+UgijiXoCegJO4XWHUs0RLU9Zw9CTbY3bmhcJA
Zt+VND6+LkZe/Lu6i4MYr6WftVW4KmI4KDIe+KKdjZZ6qJKWC0bmDVeDyR+D2/aKGvb59EWJTeXB
ooaGKGu1nJN1pEHTw9k6MLqzz8SvsoiEECJ8FPnvr27oWlqFrhaxFpKeaBctjpVzYs3px5nM9+A9
2/F+JFP0EYAMUPvdUurKisq7ZudaGGmNG7r8dXE1RKfTUl/CxhDDk+cikcggjupUD3N+kLi/XakU
1oA1yERz6Qc2l9NQ6llVrEoLW2abnOYyTv6JvaI9LfG63t/2A2/9rGQ7k3TJqRLULTZuLy3brGWG
iBaWwJECpyyGh0HV1wchPOEbbdd/vm3v7c5qKgMKwITjDyRH5fojum4LmxCh9HCGB+a36jTedU7/
rzGI/MXSavGodJ72oPKl/VVUxem29Z2NlfKWRJtw8Sl3b141PSqiuDbHKUQZvnpU0uS/0mriF6fL
1fNtSzvrJDpBjYoqhyZbCNfrXOxhcRcXVzS3+hzWnp5/RHx/uY+tioL30nePdcxkS0XP6pOZTd5B
ueIXP+N1QkQDDF+LOAsnFczqFpMyNHTmu2pcQjvXE+Ni2FGu+mR8OqLldpy86yhGeAFjuvR/XaF1
01m2BLMgVfvsQ0HqVL5vmcaZ+YkeeyLorZR5PpJtsjz2xOricbDLnhoWYlXpfdFlUes3jUulK3eG
6FKUUyUOPt1bl0Nzgg4xbSzWRrfiekPpjjda3Nfc/sitL2brzqEmVLl51E2KWKR4w6i2f97+jPtW
uYG6lFN8M9CobAs0rVWspuWgX2DZTZd+GeZnb6n6/9qZtL0cq+R/t43unFKwxq7U/ERJm8LE9VLt
Sam8hWkKoVVEvc9ADePesao5nDvXPjimu6YcWmkusoMqlctrU+D7jNbuHTVMO2FeBAjoAB+sBOhI
lgcfUDqt7YkkeiYnwQ7YnI0phJbLqk5yNSxtNw+MNFsuduSmvqq49nsv8pTQTttH6vdt+PvbSTxH
dAfODnTBJqqamKK2CHB/oTpDJ7R1vqaWOAx106z44NrtvM/cNh5o+UTRv9nOYBB4dMAzGREIpJp7
4HVfl9Vrz2VFryNX5+aub/v2YTZAxftVmzUBeMv+YL07Lp0bT/YOJp68aOtiUye2oVG2HB+VGdfZ
UA4P6Zgl/7ZAwp7qBnGXg4d5x6BUUZFCvgCEAMlfHyLDjWPdaJolHMy5/hTXGRXuOK7uUybBhQop
6IG9t5dSMhtpKBG50CvdztrIbepxdN7V0LXT+FGp3AE4mxEhx5DY3bku5vHT0jn6p9vH6O35JdiR
w/Ic4h46l9Ljvwo/zKE33KRmWwcAR4EsbDGBXqm+JFVbPUIq+V7VEnhmKQcNwbdXFF9Al4nN5XOS
fl7bNXKCuqXlxdStzvuQ9zkN2jwtHtK8SA6u6M7GXpnaXNF4Hswsr/EGnpuVANpQqSxiy32vtsZ0
XiMhAs1Y+4MIZHd9wIxU2NpSUGwDDVFr5qEmgq+p1Wb2D8jr8odj8Z5MSekd3Iy3psgncXJSFw4u
8zZ6noQdW323tOFA3BcsFIrerXry0RSO8tt+FXwExwVkN9cQZcPrj4aARmp37Qr0L2qLoESZ81x3
ruk7qaJ8vH0u30YaEoqBr+HOS1mLzWshUiQR4a1hytGHezGNva84bXnW5oxiCOfRXyqG46GZA/l9
+f1Bq2gNqSaatVR+gMHAxrte6jSUa81I6y5U17S576vZ/pKMjuFTLNKea72vAoKk7q4qxPCBR3Q9
9xApTyNwgyKIZzoeB95h7yODbddkXCth3Rtv5CLs3EYopIelWCcEW0r1M80Rul6aezSU7e19cTXe
TVJanAIl083RtZkAXRprVIWxZVQBQpY/Jlt4D9nYd2E9GuvHZOmP0Opv3ZC0SWQp41cZX15vt1o4
UVMQ3IW5EsVyDLTu28q4vFvyYjilchJgsyz62euSo4myb908OhjI7PO1obbRwL22vIJxjMtKr8O6
SCwiV027F5k7X5SBWYgrgdKH2wd7b3dJL/H1hAwS53ptr8iqqO41sw6tcnLDVHXyACmwNHTXzrzL
2vxvqplHLfe9NVJUhFwuJTFxvNc2c4J2Qj61DqN61oPMaRJwRgmXSZ2zIK5d+7edHzfnlb2Nn5gs
p/PqVKvD2RSprzfCeVcvfXVRXWEfxCa7S6PIxYwGHk5yg+ul1Ureiaib6tBszNFH9JMiQiWU9zli
GagTe79fwWNppD+I8hKIQBe6trfUXZGQo7CVcx7fuXn9c8xrphC3SFO2g+Ud7OTevfiFKmAUBHHz
1uN2ut0auTtUIUJn1peYjn/gOWl6qpn9deoazXlndW0e5JlRHrwqciHXgS1NOjT6WQwCb7QWrhdq
wnMuCig7YRIl3Xu46cuTXY75QZXpDcAAP/vKDIiQazOxEMaiLVYV0tZPUXPu45Nhtt2TG8UfIkYT
PyROmYQJIOmgjeFlJRm7bU7D9MQcuZ6wfjYPaIp7J4r+EKEfvTek9TdfuHUFuXbvoDC/LlPYZH0T
rh3DzNVmnc5u0h/VLHfteYQIEKNlqXRzgrvBZpQppJyw1d38R6mOzj9C1yc1GJeuzP0krcd/b7ug
fYskLbzgsrC4cUF21vWk6XzauelMv6W2Fw5p1Jw1c4mBortHdPadtwuRIUuW1ZANIc29/sb9YoL/
tc0q1EpXPzEE2Q3c1avuhWj6g/O0511lmZTHhGYRfKtrU+5QzwiRuHw8N/HemdMynZqqdv6KunJ6
Qv4Ln7cMgN9ub+iOVXS3aEuhrCrFnDYbOlKMdObRqENUcrv7eh6Vu3IELlsT8AdDbWtBRrfqwKi8
gJsLKnUs0Cn81aHaKj1moHOz1SuasNeckYqGGb3LK/OHNRrDiTEq00Ni6fGvQTWP3aQVB7dkZ8kI
OVFw4jUho9+qWXaoEa2TgZSZNkVDUDXwBiYvRhBdH/NPjt1qQWrqR4Me3xC9eKVRIaIIZEgN2zcb
XVVU1mxDuCeAwsIO6aSsyAI3o/Wd2Ni8j3sjWsKS0XHvyxnc8OOS9dE/Xh2n4jTbinLw9mz3QP4a
6R2RlwICyCC368O2mLQ7y1x35YzJ5T7rhiFc2yYLrb7t6KehYhrV5REta+uXMUrszURUKjdAArby
IajBKlaSF9HJSZLqC7td/b20h8zw7eH6ZQUAEohdSqhvQHpa5FEDG8sIAZzSeNIVxfxael53iox4
uJ/bsTh3hrD8Pk3rx2p0DxzU1mFI61Q0ZY3YlLoDcuNfJaXGMFiMhje9UzyI9SmpjAcjVscHMVGs
vn1z9ywREVG3AYggCTHXlua2NiZEKcB+k/VMvlVRkvKhYzZf1WqtDuAcu8bA4kjy9C+S08ZY41nT
uurA26017wIzsttgojOaBYa+Lp9ur2zvnEj67f8ztnm/O28dFmUAUd72QgB5dtuLA0zm8gdWZDZI
c4SwaNtSqOzF0KJRIm5h1pz1tLPuErd3Pt62srtxAELoUPNOcP6vN86ZBPNVwc2fkDksP0RT/Bk8
3HBemMh7sJ43pS559KQ4JtgeEtA3rSiULhw9EwYEVlCqFESN4ltjVl7AIzI8ijbRgiZCNRsZ2u5i
tKP7QqD0u+j1X7/hF54DbBM1001EMImmTN0OfD56kenDrOear2qNfY+w9XLSYmV9UHpzOng5t0EB
Rom+IHwAYMelbwnUvZ2ZiZpmODNbDKdSbbspyCo8aRTp7UUhpT34qHsGCaFlc5HCKSoN1x8VWkuU
5qg+0YGO4Ds1UEvZbv3krrbyoGWHM0d3DhHWgFEhBEqotZVnGONCZIPpIRrca/WdI8rxITEX++wQ
tR/s5a4pXiiqP7gWJm9eL62KxsKrJtc9RfpUnTRDqH5DOfrcmLD8fvtqUA+Vgt2SZwZU89pUN9tk
AcXIqrJmuk9E/F1ABvigdSRCty3tPAkQm1G6QU0KtaBtkNNnyqgx+wUFgbawPyyj3v5NPziFzGZV
n0hj7ccqWuNAjaeImvcUH5jf21NGPPMeAWkEzb3xAVG7NMC2QaqWVNbOWtc2l8nNu1O7zN9vL3TH
c1JMowRL3QkN+y1IJGE2kTPP+DSvhN/cmIr3Vc89cfAY7B1/oGjcOSi9El10/eGEXdlWiyTLqW+n
8q++LZP7NM7GwOwG906jdRfcXtXe5wMFKrsU8KpR77i2NzBg1FktGq9FNw6XRcTKj3Kxiw+qVpkZ
E3yS7mKPbvUusofm78rp4qOxK29SPelhpD6m5LtyAd+UmtPJsyn0eico+Gp8nqw2CqJmKL4DLVc/
t4mozpkWT92pF7Y5M9Cm60OGHXp/0c4tmf7jpc6X1IvHPzhYDqk1gwNkPvRGKCGiwddXq4fm62qc
4c8svmugPNTQETy4rDsBoxT1glkndb/fgJ3MWHUzVCm809qgPYCnE96HJRlczbdia3gWWWeEQ2Md
HejdnQfuBM5Ztv5BdFx/e/ys4XaQrk9FnaSfs0ZP7hCtEu+bJLYvZEb15BuzLmelCzX2Y9WqPqc9
09pB/Y8r5V11qL+rVhkdYWh29oOLRlETfBCvz7a6UcRmMQxR453cVqv9nn27WzsMJguFTqH1deq3
THU9374JO54E38yEEVnglFWc692wRJPHOd38E6zKlWzB6MPJskYGCc/r6bapnUtH8QR0h82cGM6/
/CmvAtnJAq2ulbxxU6q0IWO2wT3YnYBcnfdBT5pwbxfVZ7Mpi7Bc0bK8bX3HkXHMoFHix0hMtx2s
Ou76zPYS7wRg0bhrmeFOrjglB45lbzsZ4onYh1SXIS+4XqM52qsR5byrUOf/V1lV/DnmDD4yJvWI
CLXjMgFcSZig1MAlULu21KRNPFcleziCXAvqBgWbGnXVwFk7Ocu7ye5u79+ePYjyPOCkmtBRN2+r
mjZlqxqdB1alL+Gq5586pt1flKauAlEUR63kXx2+1xk9B4Rxr7IDiEw/hafN+roxzvlIrXcaqqQ6
p0k6IsnsdEGj6+Jh6ZT1Lmnc0W8ZJ+nLMb9+imjuu8Lg2HpTZ98Nlv0DgT09mG2K6Mzemw42ZO9T
4z4c7g5fgL7M9QfQB7Cpnld40CpTg+Mc2x/a0ix8gItReHvvj0xt9qLg1ezKClNToZb3meaUNO2M
9MVCiuLgku5cE2J9Ql5og/R7t14oiZMhm1D+ODVmHl/MtaLluyr1wTXZOUzkSChHIj+AWtdWUSMG
8tsLBoSi8qrwXavVjX0n7rRQmBO8pd61/7u9g9vSsXQ34B9+FdxUoBCbBJDO6xrZNppVEZN2P2su
9SgnKt4pIl3+WSj/PSO20PvVmhYHK935dERplPl+IXSgFW1OSW2XujdZrFROMHDROvA9munPZtyU
B1Wo3TVKvSUMygGBctNf+ddkWSid6nF0GhHd+QkBA7W1RFGrBhXp/+Psy3rk1NWufxESM/gWihp6
TKcz36B0BhswGOMBw69/F/vTJ6UrpS7l6Ej7XOzsuAD78TOsQbZfloSGD9nk1adJ6mn/9vu9+Jgw
FN6ocUCZnJNdNnObKINGCJL8NvwkF+CMljypeUGEvUYkurQW4t4GvoD2MbC8r59TtFm0pC5FZMj7
sIATan7Tdt1NvoLe9O9PhcbLVglipoxU7fVKMGZwqDXHGjJojfQqtHsATTS2F6ZknW2WK1fUpXob
oIfNJwSKP5uC0+v1/KSBEXHO6t1sBdqVpE/01zRsDRy/cr/w1g6Unjr9tGrJYcbSx+UwqPHKhr0Q
APAbNsgFKOpbI/71b2A1jUEEG/DM8Mz5DOVn+VGivrjyqBeSHXT3MR5G8+4/bt/rVXBxeiIVGRp3
tvfbKu+ZALMODBtpgl0McaFk7wUq+FdfVIQBNE2wR9HSQMZ5rrroh6Lrmtivd2swJV8Tf04/tDP9
8M+75tUiZ1+RtGxYxwCLuEjVoJzgsIWC0X0v5/n320tdSmax1saxhXI7hA/Pwkun+rrLIlNDhHzp
bzrqyFSYTPOPYdit3wMvbW4Wz3UHOUftJxq2rgTEbmQ3Kp9EX2gfYHhrF3FtE22PeHZ5I1FA9wSN
YGDCz4cc3swiE69BvTMsaA9o4bo9TPI246VaFlxek1S5tJs2hTHUqNuk/rxqyZfAJrAYwHIhZXVX
TKAcmQJtstWeMDHL3zmLbtUDIBTqWp5yIRgBwIfEHecFnZu/pslD7AiYGt4ur2MAkyB9/9xILmGa
1S3xv2cc/83JISG+4U7OO3+el/F5jjTc2nkgStVJH+3gRlZz0DentzfWpQ+4jeT//1JnUSAAuT4X
avYgrdVHO+6I2UOe1O6JZ3Q5oEi7st6l15hA4Qw4E4hjAH/4Oh4ERNazTBYPcjgSk/I6iH+Gjfvc
Byb99PaTXTwyWysdorq49v/CmNuMUR2E+GILEcv3NYI+aBH503cjIU3swjR83sp2aPpyVkA4IztB
8yQupA90rEInCX3IWO7e/k2X3vYGeEUvLgJN9dw8PKq1xzPP93YqI6BwgXloHyXc2YoB+g4n0HbN
v3qzb4Ew2zA9qDZR758DPRY+Ss9fhIeGeKeRSWfqJTZ2rOCG9bCSpP8fQiK6HVAhQhMX3aSzz9uY
GgOFoMU7z4f+2PYGfjI5+C/N5n/99ru8tJMysHxwJoEi/mvoiZS86+YWERGk8fojb8UXAFjIPsjo
/7JngcEEOQJTOORbZ7E3IO3aN6nzdqsLsy+LZU9TPM27pgmvkZe3v+k8nAJdATA9UEHAnm7P/Edm
t2SsGxeC/dG5UO3GLlZF7blrb+7SLkQrGNQkvLj8L/14lJgrujw4g3G6TIdczfNnwAPrwuO629MO
hOm3v9TFp0JPGBQMgIaz84rc8zOzzJtUo+mEv3NZK5/M0gKQ/vYyf28IFDJAEwDSBDLXX30Vf4Va
4QBJoyphqfjMJwCIy3FYxFPH1lFdyZ4uLIasCUQoXEb4v/M94XToYLspaLUG/VpGmpCDn9RZabNw
vpLub8nn600BiTK4LwCcsemtn4NFRsgNgIER40zNUfYC9ho9DOPsqwK+kebEgOM9BjIxSbEmMXFF
HS3zlVP99wfEL9jIM+Cw/Mdqe70tYXkSslkSbxe4md863Qc37QDR/Le/39/bcltlo9hu3Pa/eO2R
1YtqJ06BvaEQoPKa/itkRXlbMTl6H7xgaMLd2yte/IjISyF/vGFCzhtV9TLClqnTFG2oiZzatamh
BSHjimHG8c9XOh7uj6W2h//jZJuFzoLEE60m0fGdTgZ9N9Yom0Ka1u/ffqqLXyuFZD02TYg84qyJ
AIuBMG+ZoZVyOYynA6WefUr6/+GBMFnaYv3WFDnnNRkZkyFlkHoVzUQOLBl/0J7afZPBEPrt57n0
ldBAxph1y33/Al1MdbRGkasp+JoNPaVB7b8fxqYXhd+ghfvvawHpv1FycWviDnv9mYK8aX2nPW8n
U9/sGEB1R7UoV6VA9v3zuAzKKlvRiW8EOYBzOci4j0a2eJptrZD+uNKIHqdAwm4qcddAM5d2BC5k
gHr/a1CcG8D46UwDYUJWgZKqK61csKnZyf2/v7tN3mDr8wMwfU5DjemQxXUjWTVPXQbaf6qLFJ4G
p0jSa9H3QqjYYKRoMaPHvDFFX38m6wibMeFvKoz76Z2Gq84+8uaskn3PD0Alpe/efrQLLxBEEHSy
MAQEF+McqAsAehekMmEAucTzI2x06AO8nKMrAfDv6mbjJsHSAlS6Dch11miMPY/KaCJNJYI6Ks0U
2TIFaBiE+9Z7F7a0qRqkz1dulwuv8tWiZ9GCdr2klmVNlU5CAFww2Hed66bbrF/nl3x0+gof8sKr
hL4yeBe4zjCOPvfuMHOowpAiqvdKRSW+JDlB3PGa5dGFDsumurdZd0CVDtv+bIe0YpOdgAZ3tfqr
V9UkV6XLproSiCZl2nrhyQ4DPWiwQ2/wweGaHXZz9fauuRC4QP5G7ZFBd3XzN329S8n/s8ejXbUk
I9vxVdhDrr0aE8eBfPn3pVBdIxbjfgac4ewrcoXxG/gBbVX7/XQandcUazCupZry/MouzfGrz9KR
zbILvU6wTDE53P79HzcZSH1hLxiHcYbNlxtsk+kJRiTdQeM2fZT+1nqwgjfI83qoJ7z9mBc2K9YG
OAj/g/HR+VeFeG4W0KTvKo96aRWtThSQlQ/KSOISD8f5mijopS/453rbif3jWSWt+yWJsR4Iw6rM
21mUOY2n29BE/EphfOHwo7uzwVAAbUQ6F75eKp977fOItFW4Mv+76zHkdzFvn2QTZ0PB0Qn8huqu
P7z9Qi8+IApEjAURdP4i0Rqc+aSF9EYlE2An8ef4EYCR4IZIw6484KWlED43zSJMnFFGvX5AX23F
iCT4dnMz72raNp9CD3iGCfLLV5a69C6R+4B1jeY4cFpbDPrjs4mp55PCtLGC0cMApqwUe+rDEoUt
Nn5c504cUpAVrqRdl/bmn4tuz//HoplOIg+OIDgXmT/epJoG5dhwcSOMaW5yq6+J4Gx3D/7K86OI
KSvo65vgJ7qsr5dUdla0qx2EjOE0YKMCkSiA08sIb5lCsaCHdEvt16ysI7eoEj0GIneGShHvPNeG
OwpnDFdEenVpIVtPPgfoTtRQdIykKOZ5jk89sHSyHMBSGYsMuN7fk5eC9TksMX1ZMiCOy4w40hdK
EAnjXwLF8mKMMw1TMvhbzeXSLHKAgAtrsE7D3HwEtHEYsdt09M3yTvYnZ+t83oXaRLo0I/4kFuqg
OMd64JaKeRq7o590vSr7kYZfGoh4Tjut2fIAhiltD4Ya71uyJOQ4pLRTReCaJj9QPHUVmgb4eS2c
CUvkpkxVMdEMXhDw39qNXqtAlVBTgAEiXuHJV4L2BXjPkEiaCRjUhYKGyL1qWPy7hQbbVOoWQs6A
4ttRngbYfLMil57XFrzx11vbMC8C575t/ZOHyRqmPxbxv1gECplDveT82dIAmkgNpdmhizXcv1Q+
kp9x6KkfGLl2W2mg+Y1pdRbfjjJvWDGHqZ3LOvbsqRsjGTzkS+rfdak/R7fMrfQTYkP4ZNdm/j70
Df8KAcvpOwZroy08lfsEvZeouyMCHa6qVgkGuHXipd+DDCGmnLJ8pnt/QrRRgb88AmU1jQe5NM2T
r8BHKrvaymMMVQpIVeom5aUNbS93VkK3svBBkGTF2k/eD+kNrYFt8FiHmPjP60mOEZ8KAqLjWHpQ
IHinI0waj+ta87nU3ERZ5aJsQD8A9loQN44dQAAKSgJ5AV69/hQwVT8ES6eb3TTG+kvLPLchYbqM
lrmz/F4iav0KWxIuRTMCM3i0AHu8+GZmXSmFi6L70NAWRhyUQ8YrybvB7IJG9J/hp1WLciGrvZkU
1eMODEVxstGQxoXn16DtjKsZPnJLIbOhZO10WWuJL0G5hG8JxijxL+S5HBNEMIumIjXUfU7hy17f
9FjsB1C1UV9CLRpjR9ycdVJgDre8zBB7uO0Gmf6E2AaAMB2p17Hqe2gOVR00FLoqyox4p0jkZYXy
yeQXNNVsr1D0ZkVbJ+Z3iBroJ/PJfDMndccPvreGH3TWw4DBE0Oq8E5qvxwFjFXgeALDXLxW2ixl
NnJCoYTrNWpPmXXTbu77oNkvvh0EBAjDri8heCKWp7Vp17TiM017iH+I9G7is8kLZKX+dzr7A7rt
ANuc5ijsRBGOXffDSjh2FUvfe7BvtvQFvO/lOdEhMqy4dUtQchT6d0phIFCCz9PEP/ysIdm7pYMW
0IiK3O7iTGoQ++LRyXKt16gdYM8sRrZfWugk4mvgAi4HajEQMyaFcyTGZuRrPHpB/FSHLoIouNLA
DBQ6m2d+smEwQs3HU5LpAtjV5HtvYOKwH7OUi98YIALoM4H26lejCMmjCVrjD2XMWR2X+BG1uKGQ
geyKJtNsfqBdsNoCM7L5Lps6L4bgogDgYPamqf2SeDHGLS4YhhlHyctOYNlPtjCBr1SZ8bpWH6yL
o+UgJmq6YvbW5Bfcv+g99HlSFkHqMVje0Q4SCaWclUeLfJwdlUXG++47AcR8KqAuadpHDVnsfCqE
zFjwvsuRGJRr2jYfRxN4pMjixnbw+wks5iDQGYC6wejNgEsop8WOUR5FRb6wpTmQyJrPSULrtMg6
modHt3pEFJ2cM7bvl8YF+3UF13a/QP02vFvA6u9/2TWg9XM0sUG9F7WIn1eA1SDzTGItHpI2DJt7
nUM56yf36mC4Bd2RsIfMdzz8AnmbML/P7dgFO+Tb3vtxZCNHQKBxCpiHgtZelLowKuOla5uD8tPu
F+GZuUvmbtZHGSDc7LMRinJHkgnZH2RjmIRwhRRrOaRtio/YeAo61+msDxGr53afdCP4qH2dmV8s
aPzofk77/reDlfMKwG2qJYLaYML7tl/5x9Fzur5JKZhPuzFt8veZ8YO+Qmetn/ZLbMTv1GRDinEs
Wz562lheGjp7zR3TjUv3BL8n2q2GwI0mXoKR3vhpbfPCcek1R+7FEN81Ofj7EGBQ6jaKm4R+X7QV
7W4aknXdxZyPY+Fr1YXvlWwG9g4bUHZlqiPuybL3sd0ess6mkKBtMgBP+cJDckjHLpVFO8WRBouJ
Ztl7TDk8X5apMn29F7rx3M5CFw6SJKqbFrXneBh5PyoKfIzfmE73JVitc1Q0k0lvUTzZ/kjsmpF9
4/ewxeWeM8ipa/jtxFVOZaN/NtFKv+ooaVVJB5lnlTBJ9JFn/jzdtTTMYZtJYOfwDMBX2u6GOIVw
PEQNTQQ0Yx4yszqIFxC1IjvJGW7Te5uNvQfgIRw4CYU0D3PkdxBx5j9yHvj2c1B7lFUtX8HQcmg+
JtE+Hfo1308qnfkGVUmnCkJtoMwqDaGobD/3wSK/+BRyX17BMJjs9p7yLAQ+hhjmswfdtt1YxEDf
tb/gagAlNNzPqHEl7HXkAa3pWX9IPX9aSjVKhqgIAbFgN2eDAGaOrR3uvGgxBEc+ENG+zU0mMbif
prEQmM7ORbZmo/+NNHkrik29IoLWqBsJqgaQzkpEr2EuIMfoxtJBHRnlKNwnstIPO0QA7cOhA/5k
RC93AMWCsL/Ymj0am/ZLxUy9sPvQjeJ28jhvd80k+V1AOq8/9lD69Mtg5vTFtviGEH3JOw6kHcaj
ZdvIsKk014YUgIMky46ZnrgbHSPIFWtI57V03KkvCwjOj3ZYCPBTU+bq0gyN8YsaqOaTo3SOIcnX
aAQ3G+rPxjJiIC6e0qhonV4eB6sT7wDmTkjLBSH1E5knuDVAZZ8/QgMVIbfHtJTtAoSCrkhMHDbv
oE3j+4j7sHwuOqobAqv1wCQSMUyHcTnF4drvtfJFt9PePIT7peYG7shQFOG7KFqWR+WGKSoDJNdN
IVjqYkifam5LVKBpiM24WvpAAZxlP1XfasdLYesOCDbk6EOZ8BwJcdBCaavAgcjbPRcuWe5gxaDi
k4pZFB75AF/0Y6ICPR6oV2v8dgya+gVC2lNP0g9yXFLZIQUyqiaArMmMFnGbDORexoLr+7FlscFv
G0F2KcJsXeK8WOLMk1+QrsrxcyZHUT/WPaGIgT7y+JkWXtKZ8dbO4YrCNnRaH4M67R8oBjl0l8mO
6VNc54pOO/zDa+CbTfsEdfCg7M5CYGqoUg9+TEXb5sjOEBz6uKBTgHY6KMKqKRbSQ9fHWZOLY4Se
rbeDEm80v4ehYvwxwN+2HlZMamjhvHCaqh7nYNyH/pJ/F+k61gX8OUV2lIpCsVhHDibKEalrezvH
RH3IVhQ9VZzNGTC1A4UOcpsoPT2Omnt+4dLsP+yehjJ9hgDBipYnCpHIg4bnvUP6DIEiXC12F0x1
8yNxWb7gvLTJt3CuE1nOGaFPCjlJuMNMJj56qQ9tkoUTtOFQ3jANDfKgDmF6Eqs77L/aO0QtOC0F
QbviUUVEuMOg8O+GnMXdrgOC6jeU0uFoNaJz+r6JZ/dVz337IHmEorHpwKS760YeI/+QNU0KQWYj
j8xXFNBSAZ5KWLPa7tKgi1gFjZKYV2S0wcekY9lU6HjBfBuUseERwt1glXg8nkgJOGP4TjrgHQvg
rok+oASTP9dV97fE5Pl4dD2fv0AziNy3C4G8vrFAtCF7CPBfpJYs6th02V51kfc4xINBCGZRfjJw
J/vZwd9teMpnEz5iY0YTCgfqPWP6kTGkeLy7wQCk/hj3Xq+KDtXE+7qrqb+Lm0l8wGPF7DZjA8Uy
Te4/Om8hQTl4gb4nqfNDJLxqrW9T4eLPykcWi0epF31sl1REOxUloO6iels/Qz8bJz4iZokPaoK5
1EnmkmeF6/F9drmop8d2kVNWdKal4FAKi7ft46679efQ/zHEtMM9C3WmFzh0hD89QSERtWjS3jst
cbPlxvpNwS3CT4WjEH9pYZs+VBJUOXji6iThZYOKJymWpgXiP871WgS0CU75FFJRhnNOIX8ScVUS
59uwjGJtsqqLbHAnGuxRiHAmdV+0iq99OdmsHo5kjuMBzEPoaFZJ2Ho3qCc8uk/FlP5gxsPUb7VT
36CeXnmHG2bEHbJGA1EPyMTgKk0HlQR7hRsAjDu0JH7pRTj4DlnIIhy6pKtf9Gpa1AqmjZIK6L00
LUSIwWWEOpcC98vCrZzy0uU5UnmAfBPU29sxVPi7MQP3OZQQhyEtu3Xhh9XUsyuGpo/a98YG/g9Y
NKWmpDLrhn2fOJz/CaV0i/MLWRPcC2nwo8sIpzuRBEjyuzodAhT0CWYrYhDElTrlId+18NfsigBQ
+rlgbrBxyQVQR0WmbAcb4nkGXM0bYoBypUq/W2YmV+HapgoXM5dBERBfxgcB5+auGpxsbWWSDGzo
RmhSeoOtF3xgqK8cWZuKtgimyeRlGlM2Pbiajw891DJ0AeY8ye9rFLtHy/voM0a0tSnErISCvjqJ
nlsGrFOVeM26Y3y7GyITwtXM9yek9WELJHLpTGbep7EKWWFSFrc3g0S7sQAVLP4Ajya1HNXYks+g
3UTwqKfBN1/xgd+tDbRIcKeucizngUdP4QD31HftkI7f29jjw35FVvvLrbiMS46f+FsAXotIAif6
+7lH/6lAlqib4xIKg/cZeY0oAHEKNbi8oiGFyjfiYtjEyFiGNf02Ds7SG64GmDqlcx7bEqj7BK2z
OOkzqDw4hW0KC1BcYani5MEM85KhnYN2yyPE3DpTAHionkLa1+t+9p341XcOJtZ54giyKVcn6AkF
MXvZKhJcbojY8x7lrv2JiyBoIH80NBCc4QYvJM1ds0+kg78o+gHrrqfCI7exZuEjoFDB8zASn5W+
XcwJ/U2GqinL2qchThZbjCFETYoUKpJxkSdcfQzquHkJoyn+pZ0m6FTXozg4DUWSEiUbSvEY1W+C
I0jkTZevVhV6yKGv1YiR14jnwfILsT8XsB4087dI+B7HuzcULWDd5Y/9pjSFwSrrf4h41vMBniVK
7vBOoY+e0jR8X68ihJm2W6O+8ARUYA8RRy5Q4B1P30e/HUzR2tS4AkMa8SHLhb5LAB8UxYCd8DiJ
ln9uIMzyq2FJfUQm683Qq+tb5B4qPXXzKr/MFrDRYpQETYIhkn1dUPiioY+baa9HwtgFN7rhTXOI
+pCitzatNW7/PnAQ1SAUYa6dp7k5pfAyHUuptqma0D4qAb8X4YPuswXy/8zYCQ8eB0e8jIFCzD+K
xwp/h32Gt02CG7aPZLejyyyw6wmbHNIAPb6g4ZL5yEWoe98ieR9gMgCtgqKdU/9ngkY3LdjY8hz4
Za5eeuDD02KcJtSsbnL5wzRNAspyfRs8R54ffCOczUHp9BT+0JyIpxYbfi0TGdobOJePWelpZCCn
1ECfEL3JRNzAsYbkpdfqeM8W1LWwgPOzueiC3KVVNtazhwRt7hcEp7H5Aj4//yxJ0H1RrY/Wg/IX
mux1Pc4vyjLxnrQwgy4USVW4S8Yk/VozB7NkiWbTijZz5L80cRfdzRiKz6XPPJhmrJmlP/NZIB80
qJ0QB8LE/5pGbERLi1qK1GmW6i6FmIuHQr1b7+DJuLLSkhVT2pCI9EOg2vgUdrb7MiSQ6KiYStJf
SLcWnEZPps8KLuPjjvlL9xmjjPYl4MligA0X9nsAzkuItsKKHCiFOy0DPNNg5gtfU/GyBMBrFVoT
9wlwjl6XYGqn2KVwFQgrOooA2VPdo3YblbOHvoazHjR8kvgos4b6Be/Egp5Ibjy26+ppi9hw1nuU
PHAUvbIk/+GYVL8scOKqGPIcKvCRnhqA5KFb8B6UloyXi5Lyh68QdStsq+TXgrD8CaAx8alJVIju
Q5Mgg6g9gQDKuRynMms6b67WKICXhMha/OpuUn6OJgRgo1AXItbbOZLK7SrMx9NoZ4SC2UTNI/Eo
lK3STM+7zkJHqrRxg0toRkH0K9BIosDxGJJTb3q4AKLMiT/pFmO8h6RDYVjiwtYZjofuoaeqGXeQ
coNe1clvGhe+G+IMe2i1sJ8q2Twnj0qvUKaIDGvy44RuL6o7kcbsJkKTkVeatfxmjJy1+973NCmC
3k9caVI7BmUOleyuGl2c2iJUafYdo5gJn2WpTYiWzQBRnAAt5gNpgzkqab060Oo71t1y2KV491GL
Kn9nI+KNRa4j9G0ITWLMProoQFZuc4GeuGrl82z9rtkZETtd6J4Y9ojePf2mQ2h3Ak/b6Xe6TwIM
1tchfeyHkdMTxy3/XghmgV1kSP4rEN2EKRQw7QrcNod0dQhEPJUQEw4OWpmWV3Kx/fOkM5SqxmVI
5mtkHRPmdim5F9DDhLqY1vMD4P3oExGwj9YiNCnutYQnmUTyHMHmuFezHIsA3cbncJg9diSqbb8i
H0Id6NVjBnlRgqYM+B69QkDCUPiJDpH42uRx/dEsbk63LjJkYjXmEnk5t6hoylWp5CYbutGWPZUG
OTX0M0XhkKD1B9cnuTsJdOq+wjUhfqJe1jWlxG1PCrD4Er7z5yAwcJeszT2NXAYtDDRfggIMZHTY
hjzxvjqUF49sTfQHaZfunehGJFdDLvIPOFb4SGNed7dirlHdAy+dh+994nnNCc54EdA6ehy2uiK1
+DOevVUU85Yl4CBuKh2jJoxRRLQWWdySoKrc1bnF/B6egWNbEt4mh5jaEJYPQxcLXJGpeEL0GN6J
gbsWtwLg1LupToIqSuQQoY9lg3ukbxZHCfDqJL+bRvRI7ybUbFAIgsDHMZmdfUrmYPlmBqObG6IV
wiA1KjyqPmVZOW9C6KWok/yXJ5PgkSLU4AiPVHcVzxz5CNp9gD5sM2Rfl1oCcjATnWOD1SZ77tQ0
tNCkToHXH/ppzIqGgL1e5N2YsUMzhybY+zn6AbjdJAX8YuB9jX5eQrsimjKjtjQ2P3CB9t3OtTL4
YOKYf0yoiR9gTrfAZ2Py0fkV1C1wL0djsICNQjtCG8wj0NkgjH2ZtKnVEegYCo18wn8sDSCShVwz
FERAFvr9Pp9q7lfpQJLHQRscDuZaDHFSGjs0NpFr+jubsvEpw1jsdxxK20KPEIkQIjv6rEVOe0NK
vtLkhce6fYGtjaQQLG7NkcLRqbsTg0GlGeIKQOmSZu4GrTfobk40U83TEG1w92SYxL9DTjbWOfgL
GZpRIIq8nu3pMBA9kzCdAtFnuEP1KD7IqG+uoD8uTkqBwgAoMwMZ5BzVHjP4gnQ14xXUPu/7fgYw
yLADMFzpoYbQcSlIfg2MdGlJYFzAyd1wJ4CEvn4wGy5+KsncVAski7aeFwl3Uif1DmLOyFkEcAyH
Zsr/nbAJt9cAAxq8VFC0zqEDGFtSDwMj9MMGZSo7wRneI5m+0yb5+e8zdSi5xIC4bMav2RmMx2sx
Wmhrv6mgvZ0cW7jhlo2LDIYznjr8D0tBwAUYKEAz/xJyCU2NChXpYcVxhz8mmEydEj9ZjouNrvGH
/8btAIQKbRoAuzYhhPTssxkcT9yfWVtB1WJ4B/0ccRdrDHfffqC/h+h4axGoAVDkiDfS9uvNAZF6
W5tNhRHdqR0Uxc0+zXE6qfBfMJmMrqy2oflez8/BOoUdM3CMSERgBvx6NRWsA2lGyDllA8N8YeX5
HgoBj4lBRZsxOx8V0RyzP10fothdY4H9fRBwwMHkgdXYptR6TulhZu5N4CAv2dUYFHJilxsY2ovn
mKDTWacS1Zkg09PbL/hvyACM7ULg5iFyBPucc7Zt3rVZPOREVcBR2rLrlELntvNw34OP8M9LQVEO
SEqsB5Gwc5ceVxNmPWL7CsqqxqJUpfAkpmrA0ClMs/aKLNXfsCSyEZB8oMwxMwPo4+xbbqP9dOpg
0ldH8maGdsUONRUaPhkGrn0+vO/rKDqB7X7lKS+ti4O3WYtDSRMF+Ot1hwmCsCi5eRW1fXZvfd4+
zuma7jApemZ9qA9DC7/rcMFW/vfXm4OyGBI49YARdrZw40/r5tzLKzpN8ymw3XoKM2OgapFz9Nbf
XuziU+ZAZ2dwygSmeDtJf4Bb0OuVqVGOVwp3MChPJlDo/PT+vjPLI0aI8sNAMKnFsOqagMaFDQti
+AbQBsoeF9XZd42dDcHh8ZB8Jz5AZb2NDhLpNRAYfn9lC11cCupuUJdD/MIROXvINkEUbdT2RvMI
dDoIUCbeRB9jOQ5XjuGl9wmFAvSzcLeDrHweeWSLdNATvOpyCK5Ci1QdRs8KSAyHwScbjeFhCROz
g66cvbJf/46wBEnFRr7C4jgnZzCs2peThHA49quJ0dIhzN+PvgpgYcmSDy1V7uPbO+cCEhMLxrCJ
yDcxTyicvX6rimtIG8DsA3adw/IQ1cqVnUJJRhW8u+qgw5gOzcpTz9W8Y54le9O31yScL0jo4UcA
gbnB4jd5t7PbC0m0hooA64Ehr6fbFbnnsyG6+9msY6YrqLejQ8UotLgLuzLUtWCVSbpLIPN3A90W
TH7ffikXdhr421Ci3Dgk0JU+fydLrICEWPvKp5CSA05pRsqfJrd0WNmVFOHvexuXNlj+Me5V9L3O
vzcDHEpySoaKcEsKw8b5FrgG/8rRuXCXbaxU6BPgHoX14rbr/ogPotdrlLseD6QmZP19xn+JVU4f
kjoFE3WFr93kSff8728RkIYkAMh38yLY3vIfi2ICPSPlyftqZXIuRe6iY0xEvVdMDFcQhRd38X8R
iOBFYgOdPaAHQ7QVCPqhihn9NBpAeSNrVQnsznAHI476GEIwcQ/RS/VJROtUch6Ka4qilz7ln7/h
bBPT0KPRrAme10E8CA0UPtwxj4f/Hps2L3aoNQNaCBGVswjhZ7BEXjD9qLAWBhHKb18wGYbp7Grj
F8Av0AD4P87OrCtyJEnbf6VP3atH+zJnui+kiGDfE7oyb3Qgk9K+uVzrr/8eB/rrIuAQU1MXxUkI
kORyNzc3s/exvBjT72yHhxDKnxknBlgR/Gj8DIj2/RtFFLliKfJ6W5f2cJ55HTWUSyqoI4TmJzVK
xr6eQZ9eDwyPS900eBVTmek/zaCsRZuvlQIKrV4uW3LzU+RohbsbHcpvBoXl/fp6n2hSOc7BpFG9
UT2MonrFf7ogCs1EX5yy3sZV2aYnxcKVosZ04vNlcvNLMVvytu8pyKnpbUPf5ok6MavQVjc07dHf
Jk3lnFZDYf7r6/v6dGZBNwPrCYzc3cfgDbVjZTGcyS0Nlosf2oCkXAP1fMCJ+HS0abJN9TZ7HlH4
9w+fDrMk5mviEK5E/bNAa64KY6IWjbjuhSCOcMDKfmKU6PSCoQXyREp4vyg+dbvOGQkCbmmKGpyY
wyB3FDI55Mlw1/RYOjerJ5rxrz4lPijyF6awA0fZ3EeVrl1h2MSp6m1ft/Gz5+TFA6Ko5bI15vVk
sRHkHnjMj7bp5YpoqumGhE+/rxpNK2AA2ZI2W8+ROSBex/5mlwHJMn/1oowa76gumd7LIknUGR5F
kxUVsF/PoA8OjboHiKkuB1+ONPsl11KMdp4vGhNb91xQVqt/WthK6TaSYa/LxNz5eutHeVcOfxUp
x5VRaDDkcB64gb1ZReGMJeO8h01O1+3jQXbJltLTPmyXid5Qo30IEf5hFqvrIdiiLT126oM/ww66
JMtaNfS+MfNHP3XbcuMROH1a4a12kbmKQ101Psxjrqikx6pFChXc+5CFuQoo+yFAg4xlpB+d5/ZX
Y0o5akYbnjOKGb1LKia9Aybhg4uiLkoZvAeXiSPyfj/ubBhrHxhcsx1avw6DYEUbSa0SLn55yEX5
7PnU9s1VVIXiR+i6ZtrURdTbzNPLLnS0qquOwYYZfmitujwiVFj8qBnco6/n7MvCeHf+5xlBChP9
YqGCDdqbOs1I6SgFwO1WQzJ2KwlckwUL6Ahe5pMFJA1e7QPZvXzbtYn/L0IJNfUlY5ycp1RfU4RA
Kfc25TR6l6ZG7IelSYnT/8GaIJVSPiIhng/iX0J+1pi6cbP126Y+1kifbQkZtEd+QLYnXZfx6usx
+Wx2k0ElTIY7p7bh9zY6CTpZ2cT1t+3ULZGzlOlu1lL7DGZdAfsqP6SLfZm8+++A3VAJ3nSgy/uU
vtatqH2qZLuNJ5tEsx6v1zgXyXwW08DqylvcVW7FklrfpWZ6l7leV9euOYo4rMRq37Q98aq/PuSQ
NjHf7FSEDPc3w1G23djXcbulC261DfqmPSbTkm4Bcxk7j/rGA/b7k5VmgN+gSQUNgVA17flb5Ces
OtEnhjy3suNByCdncZOtDzFn9/XL/bDN486hi+cABNiNKN7elVY7Tu3EpD4ix1nuQ1fPrGdIeYcA
hx/3AjV/oHDxSlVkYu90k0z0baH3V7ct6lbfUdMLXNqytFN/LUEuOlRkdrFnnXBiOESn+njOUxFe
ztVYEuRhYD/fT186oAeNN1nd1qL2iINtQRWm56UbCc9q3LaD7Z7IZhq2ZoqfY8ugvUq7of+dE9Kh
prsf3yrNES1iUYZjsJL2GdvFRPRepwITQIAfH2vzNP8REGy/nqTTDQdm7KfXwq/keE2KH8Lj+6em
ysgndMG1/E6XYTlbQHeNfA3nZSm2X0+hzy6FqDKgmbiB6Gifr1YPTtusvtNt9aW3N0yx8sSMq/vC
6PID1vnjZFWrEOklLGGAlfuWiOIIC2VLwKuci7UPyQMjAkn7pE0OjN6HKDBzBqa8wfDRDYz94P3o
oRbrJnvI6SQllodeut80Apebdcz7rePSf3q1SDh5qtqw07riwJL8bDx5RIISisHDhvv+4n2jW0u6
8pSTVgY7QU3GCeXH2XEh1vbApT5usy9dAelczvrHl9h7TgKGRks9rNh6uSN3Zau71wue01b34pZK
Ws5IDsU1gTiQYvp0TXpUyvz7unsRPNPtUr2gxSo149iEqRuTk6ryjZ1Zt/2uphvlBtChOKnyIGCH
keJutYX/WNOz+pBl/2SwOegRu8EnJBiyH/xe7QTgcFELWoAMboQGTT/1KqS5nQgOZbk+mb1MWaYv
3GaXV7s32BXNEVLO52K7UEa1IcknzxoS2j/+8mpU9AUlHOVCxF3ezx4YpAb7Yye29Oyqj9pxSbd0
rjPDuTbmA7vUR8cAcTEnGk5vJH8wse8v1UDOS/zOZJV0pdj6JT06k96qn2cWVejPEHIOLMtPL0gL
aJ1nIEGzT41J/dmgAtQT1JWAc5xQU2/KwvlF/SB6Q6coD6yOz+YGxhOqGPgYhEx7eyPdmFN6wDQ9
jITEirLa0UOwhnq0MKgHVsRnc8OhjStJQnYHGMDvhxKBlDeXAd0yBKN9Y0x0ANsEbk4+5uvZ8dl1
8Ko5N0BtcWGJvb8O/eHatCgSELzS97dBLC+Rfh7qm/bZuL10yWRZeeQG9y4ycKDVkngS2ykNwMVS
HrBLvGHdODXr/Ovn+cSA0cpL9azAteDB9gxJbzhyFHNLNzjbUm1/Qe3FWU9V65jNF7Dn3WjIxr+M
hmTakxIgvqgisN5+5zJabaXtmE/91qg4uQdiEscIU6/bpTcObHifjCR2QPdVK2X8p31cgEFCsJ6C
ut/6OW0/poIWdzmy4WjyKbP5eiQ/mRkMI2QgT7EJyAW+nxm9knzjP/XbkmYu19SdeKEtnfHAPP9k
BbOtGTgm4DsDZ7+3p1sD/ZpXm3leFss2T5v0uG5NQa8FCn0IJf8f3CByuYSDocpiDPeTx2bcW0a5
DHLbpCi+B1rEhl2NG5hX6fwadPivn/N/J8/N9esBpf/n//Dvn027kPdJ5d4//3mR/RRN3/wh/0f9
2v//2Ptf+udV+1zfSfH8LC8e2/1PvvtF/v7b9TeP8vHdP7a1zORyMzyL5fa5J/D4chHuVH3yf/vD
vz2//JVvS/v8j99+NkMt1V8jwVD/9vajk1//+A2kyp/mkvr7bz+8fKz4vfs6k8+//nYnH+Vz/+H3
nh97+Y/fNNf9O0JXsj2kfQGm2SrSNz2rH+HO/R1eFoAD4oDKC+HsUDdCpv/4zTP+TlslWgrhVWLu
f/tb3wzq+4b/d1jiONGQH8BEEzj97d9P/+49/ee9/a0equsmq2X/j99eVtF/zpvqioQ4AWTQ+xW9
KFmp91O/NHJRG1PhPPtGjDBqa7aoSctIb8dsfXAcepc/2ppw8Ey6pV/sjQJ9pTMi21h/Smph1xpx
kLnwTukAQUVnEWh1dzzRNKG/KJ2q1RbquGanfXIKmVPUyVgB6I2Q6dnGszc3y3BbphSmPQKbbuOf
HO879zJxMzTTIbrcnluxW0dUV6mhS9poJKUjkK0haKiqc2J3HbeM0tRYzsyKUqk/tH5s+J0/vdK3
QfvzIL03tBzZqDpXGULwHrw+vNP3Y+SBmRxSN/Wf46mpcxodg7u2j0t77IUHqx691kQVaFtmf5R6
nJnxga14LybA9SkboDkvSV9ML3z1vQ1yzRW4X3ezXzniGir8ZIN1TglCmVqX78Q8JUJuRCoh2IYa
oaO2vp6Q2vZmZNirO1mn0kWwWoTUnVnCuCTq0PGzr8fovXGjqgcrw1ELxAwcPTUt34/RnGZA0YSl
/XI1MerU3K1e4nW70rdxK+kHLV33R+EQZf5Lm+DLdVFNq24kZP455O5dtx2Wxms0y/+VLMw5Nxz1
tux/T+3YrBFX5tmQXdVxKiVlcGlD3dCBneP9YUldniIxNg7SM8RqWEPvHztxxkzT59T6BaPUI4vr
TJytHllImjxp1swrLzPNaIwLq+iWgQJCXV9TWBRZyaB8/QI+3glIdoXfI+tIldz+HpZ6aVzmiy5+
2S6V3DOyZVrAFDtHTENvbzMwre4PMTAEKPmpU3F/NPqC/n87Zo3eTgfeyvu9m2HBM4aJTV6QvPrH
sJl0M86HRR3/jIOVks6jpoN6vmy1uOqD5WjxBRKqzdfPv5dLUtdUdREvC5UjwAdcVILw2AlaqT2l
mfAq7XiWqVoQ1dykfRPBVrBXO8rA8ZptOJO3ZSCcTE+Hu6p1c1RtiEDru6BKK1FvOqcR5i2OVN0/
fX2b74NB1GuoExf1fhyFsOHW/gF3mGJf0ERyfprpls4k0IcCrdlWnyeLdsYzkCvtrjWLTi0aOTXq
S9bSbu3ru/gwWDBSKF3h0EfBlUpT7Jk0Ti49eEG3eapLhzxilGO91okSX10uzhmdT7D7fTKI4rFC
w4lFFW0lDOfY1ygNKKisxtoqy89hfeIO13I8Q//fHszxvvSD+dP+xHgxSB4FUIpARzZjb3+arQkt
Tb1aT5SCuFq1pXK8LYfrbpVZW0cEZTtuTvOqkZ8hXamaZeMj/NLupraNT/pAlHkSVeuqL2dEoGoZ
hzWh5Ri4ioNO5tZFb4qwjSz+jEk0tXwx6lOdoh7+akEOsDsEAN87/mOpqIwitkmlg3Kg2VXeWwxm
Zt2N9dj+8BxYQ07UEgtlKsbxEAQiMlZPw7THy6v1LFEHd+AqlDlpianzo3mSltvthsk6vIbsfStu
4m1QQQBimQAFa3dvWkA6A6ydNu0PsNHIqgkbFr59AdvFWs6sflgYjoC+VusDLuSCumpISYAjBNHN
yb1NujXWjukFka8PQht699LPaPipRbM9VmVwVAyOej0N4lOm0DJ6znjbirxYH1YEV1MR6qTleAsZ
o88LamqodhRO442uD341QycgWpoTown7VU8k4kGnt/qd61HCbUbFnGQ4GN3L5Wk1oC1T6Ddzzp9o
cB6480yrlW8gW4hZj3Pv1l27C0ZhjHe21azyHElcLJBwVMKs6HgdV/MxNdNT8r3269h+GPXRYJJ5
foKfAfWlwUX5elXuW01Gn9ZMHodtde7mnP9+atC2sk6MoC1/AFHtBapjemS3fTg1eVOeWEM3YSi+
vuK+NTI9bJEqxcArZe/ev2Iv9D6dKmv6bq2DmozTYCvzZ5L2ZvN2x85xf8S5tTIJJ3OQfXJBfsxj
nn59Gy/R3z+vcsUuUzxmGHgqcbmfeVphcXQawp6Hyq4raYUSnoL2THOXDmuUFn1tbEXsNdn12PsQ
DcI2dWDNJojjxyakqdNUjiEtILqzMvbdu9kSCNrDfjLc8Vb6mq5EEcDRzphEOjIwHS4j6IMYkhSL
HWnYeIvsFu/iJIaFpFb+SI0WXEPTI9RpISJBW/T1E+/bNQL8PmF59dQ8LXHxvSNn4cZpjajKu0cR
q+PEOkKYOLHjquYtcRLbPk6NaWbazkVg8SUBlaFMnduqKW2pbiXxXTy76ptml4EeOs5a01ImsluR
JO+6cmz77Gh1FkRQm3iqlE9tLH7F6vSMjmX09SO9tEz600sELe6T4jCxarxBgsh7phqpQrU2eW3e
+zK1WFuyTdQNSM0a1NJ9Wcemri/cG5o0tcSxlcqkiLZjo9FSAzfegDvAtwB/9MVjGVCee5xNpRqH
Dt2eexl3M5/KUks94pJUbr8rNE9Yu9YXo9VHC/sFj3vg0fZOADya4lwTdgOJQ6BlXxcg54JG2EOz
3Fuwdxh+KTqmFo3hs+an1P3CrOmx23TrA2wLtT9WWmPwQmYXDNKyXSvXkMkOnNEw3eOlCoZj8nKL
2UdMH2uCsDRgitlT2SrrNmA2jzP4fZg16puUFcxkrPMvzlgGQ1ElNkMhpZdqEg0SLYARIQdIseEz
vYyPMoXF49eDsGedKBkhoMr+RbUg4uQPrq4xrfCx3U77NlZeg3V4dW9NApNjEXGyTJP6kFnY247U
JQk00R6PbYn49P7BSwdbaZNy8L71AxiiR7lIyYRi72d87Ly1G4c0qUa359AtrYUBL8e4xmXB6DFK
k5hLeU1Yx49zhLy2jzFgQY63omz41FxpLHw512xUb68t6aaaoZxLv2atsIrU60iKWb0ILc8MvgQL
GfFbvSE0mh05dNVYHwqXtguHzpzAObH275YTjS0cyLFQLBFqfDhR4Q6CQdLn5Vua0qIvDuVQABCL
Jz3OL12TpMCy7VLhtghTyf/laSgEzbFOdYBisxMCH+i0M5FUmo0+PPWsqJuaOfmpZ6V+TLdm290U
sFzKXzZQGXFb0a9HPE6rUU5X9mjodJPycyRECEfxH/thN02OP16KLo2BTJKkroxzmgcYiOlqARkB
8slAErqZ/W4FXFGPwp6jZEbEWFBCKqalhKHh5Ha+I9s+2HduSUNw+kQS1J6GozaYqBjAf4sTeSJT
D8+Mfl4IVleOtUzF9mQukBaGHUp0qtECL7E2TgUJ/tvkNmb2QNSV9j+gC0wjWjifNgtyJ0nPriAz
pyJKnDI5JiUjN12jT+tZHNS6fmRMRmruEshwKeikoqns+8Wh+5Z2HzT6PH+bJdVnF1ova+2WHcMb
fjmABsS9UsvWTdg2DWC2m2AGcnAUZ0Q3dmtjEzIPg6KxzDRCxNx3/pNREV38lZptM84bpsrSPSNo
mOBDFOXUG/mxjOvOoXVnoTslMqOKgrtL2vJoRXE0ulANyvQ59WtLMsozoHxhX6wW8JZ8Ry+Xvk1v
LFeXwJ9qAD2tdzIEcZaW57UzF1T+5GMip/EcRlqSZbvYrqbBuY1r0+pOVKvXxN8xV1yrCNtxhbMW
lb1Pg8Yw0Wy3k5s0Fmu+nExJr6XZ0ZRV7DZRAf4BAzu22eD83gBEdPoTJsekxdFk4bYYl0OL1xWE
cqEE1r0qqfzji3z9ppZlJT+jNtnmcmvT293TOnQB6ujcFSANj42Zfh9etOSwX7yjuc6Nqgwde1T7
oo60kcdJLIdN5XGOwf8FUe6kgZNcLVM7td51Hmv5VO48iCBme0I5fuCPV25uOWgiuyBQMQlPSJpn
P3hJHGvrGQq8npHS4JMY1QVWu0udM82KhQdUKOsyo7zO8yn34+2UYwgU4JsIuYgwWeqWllErdZPC
ZZhi3UZvi1z4m1rqpLl+NxGTc70qL4PgfiBdBK6Lozcja/pDxg4SGW6q/gj3j8sSdh0MDnODCo2n
j9rUgKiwy9NJjZhFMwK+NBCrtbu68pTJt2kv73tRMMmGCbDW+BtHMhAVn2tfHzWVDsV90Cw9/mMv
6WOuVqYGh8zayNTrMVpwGs6/jHJW41zbQU4sSRuo8zePtZo8pf3cdRxouh0ZdTwtwu/G4gEf8FNn
0HiDsLQGVMj1kNWMl5auzRF8K9uYLyA9qVvOeNPteucys7iCxY+6J7o4qAnmCjRo4yn9T/heGcB+
kZtxNPgoW6zfTdzDWPdcNnp7HiEsq3si4JbyPQcElHtXOHYcQE2bAgJAIUJMg7F4mz3xCjNBbrxc
Uw8XS+rUGIyBWSOiNx83cFZH/csih3Zh6ZnQ7t6GGhCP+vi/B/n1c0QKzOLCM9uKGzBqLR2fisxt
M3GU1dbCQ3fmCrMmBGKUZPodB/CkCULn9UU166jK8Th5DyI5qY1gQehkFOm4uFdBhfR3vRtN6CCK
3UuMTUSEOWKq1Ask/rxu2Eako6PSg8b4FLyOYNOygrBrr8+UQshbOpR1tTtBQQBJya/pr6/2dXq4
wBIZH9fO+I2t45Xq4Wd3SZmniSHUZVI7dfkmJALdS+9XLbMHecqTWjxW+zqR1mEZuEseUv0VIxM9
v0dJG60WEP6m6tZfB1SDPsY/YIM3trfV6Cla5Ccryc0ZiJQKIunbKRsa1nSQJyryAYate8pGNKdP
Bvwmpk/v4LHy8GLE2b2CBqlurjFH9cUeE58vZa2r5VDR2ZYv9eAm6XQ/AKBMMgqHff5u2llGYh0X
/eIZ8gyGgJorWY6ezTt6G/Ighxilb+fMKvgj7AANF8/brGCfH40Oqfw9nlvujxtayMiajA0AOS7u
kMjhyCTLlthmScCAkA2vKR1OUCSr5Tywv/K9Yhnc3N8VOIvzcmoFfTk3x9Ju9IqmhoFdVmMYA7GS
J7SGHPh8KrueLziNTnlZdQP/X6qJuB3duwxCRR2x/PISEmRMUADCGFc30qQZH8gzzZwC4oUyCkmi
GFOe72aLXHUZ+gIKjL8tK7bYajtrdRz0J7RDFOv8XXfnHHuTIE8uiuO3cHIuy1TkuyEtOe/+RKdB
oukYlBfDcWS9rJmu8UsGrI+nIl4frNQHHHffWVM6ucfy9dFBeKCc3ljtvBY8UZFMvbN1Vx0NdySF
rYYPOoSaNcSr1BR/jZ9CMp0YAWMw1fOCgDT5IpjgfL7LiD5qYVauxJUpnS9qmG5ptrjVhdUCy6k3
7mKoM+zoDD3z6jXIshpOKeLdUHciNk+SuFv5G7AJVOgt5lhO1LBzbNrKHyHE4ehbgf+DEitLAhPO
WVW4aj2BvM8IwieFLzGVlhsv7Hl0RQgYZs56avBojKlCBeaAMry+zuEh8OvI1HnK73AegHGdTnEv
RHYZWLkKUjbwjjArRWy58gZUVrXENIPKtSXduTBCyn5D6MIABeMRBHJ/2AmF613IZhjw8lfYijwV
PEC1baC/U9NNmMJg8r2OZC4bItFWRoEbmdTVgQh5U6wDkjyBM01UYQXN4v7A3jK/tKldGYGcqmY1
jVD4Y/w5XqooFWxfFUAmv9NMLQDuJe2MJ3su3fLSdbt2iXe22fRS+2PKDJhjW3Y0q3TCviT+rUV+
SWHLAxHJqZDf9KTLkwQC72Kl8+3k4dt0v4IxGzvzew/JSujgIOg5CA3JXPviYbUHE0rAwO4wc9iH
OohPqbTNgzEwyymXMaORb2reGHoTmal58/Ykr++ya3MCxJHjWIt6rBdzU5ajsn/BkihrgvevFm/W
V+oT9MRkzOLcVN9zDF3jE1Q6qw/GFtGJasvJXeU2sjJuWcoJ3mJ8uUqgRtuchapWZVCpn7xNWXxK
LFGA8pwfvYbglTnVkkjMsIG90DCF7l8PqUdvlBDCLAF7e1njwDyZulqt8kRbVTiwJ0/EFxu3TJ50
q878tnXyD5fELdWdFxmZxh9vF3JEwJYGgpOX/XpiqwHbekWY15T/3RSvBqt4DTR2PrhWe6uB7FT3
KFxh27CNKmC6YYriUbsbMqflmeVEFm88zcxEuXGpPXMNbyzVbQ0vCw4iHPsIHA0AiLgypkozbupp
VnPSi1cTZZmT9nVVbcGMsBp3rwNCHFgZvcKn7AHz3htafpaaVun5BwJfewd6YjnYB2Yw7Uk9Wtjt
h5VT6eKcFq15lzYNXTmAciQzq2FqMLOdZqsVhOxHra4Rxjb3/vVZWsVR/3S2U5enlMelEIBCO66/
F2cV8G20qfcIVb2axpwYMHfBOYCV9PWl9vJCrCaoD9SdUh5MxxiCM++DipNfdH6MK/nvOaIXc9NE
NPe07SvqGtXsDsBB8GWAEMcksQXYRpgtL8bx63t5H0JAjcH8QY/Bw5MOZ56b7+8lHi1TldgldxQD
YcYyx1D+eN+j1duuDa7zoXH+eEEzCAgcoAVB0k5N8fsLFqnQjbLS49turtkoIKIH8sRbCszc28r+
+gH3tCfqCYnd6o5HDyxVNb4fyJzLHB62LN3bN4sxpasK2i+utTjObrZ7f9zlUEvEzTBZS76phlrZ
c0tgGrR+tdmIDtzR+5nOHXGUoiKO1KgSRpMdfD8Eqn3a5C1Wd4tkTy2qCb+ONT4PkO26XeaPGa8A
NOfCygwsNgdcCyrc+QItshvWaOw42e+cymqoAUNM4y4Rpr7j46yP2LjMFovzZDS95rPaVzP79UPs
v0ZeHHVv1A+jp6EWbT/Lyr7bSXPWxsu0h7WjOOvKEWp7px5uFs0f7AOVOp9dz0EHgYYHBZHr7o2Z
N+ONwCAZLt+2vTlJuzyEvpo5DRSnLPlLoTVHJ+SPXJ7nQ9KNNnjfHFhTTCR6zHK2G+UF4ySrt+EV
Jeui7ju1YXw9oO/tD/FZdCVMVFWU8lL+vheqnZZ1zsTqFMdg50XhRF5VedYPeAHpwSX48VK8OiQb
wBU46SOqez//FJKLzuBucvzqiowO0RHmkdlVfPn6qd5KMf5jWOmmYXIpCuJodIsJ8fftuq6Tl/Hg
Dh4JlJO0ODCdWVUjDBSYAbDu15ocetRQNT31QQgIkNNiCIVcGtUZuzUlOEkEAonIz7lpE3vQrytQ
UElzvOAbOM1lPGeFMS8RrPUeN6Xr6Ba0Fblp1922KlFrykhvdJduq75An1+eWzN0ZPc6eM3nwTYe
Nesqriujmy8KAPSgg3FyIKsRE8kp1TjmoOFRAlxqecureHNQPI1fS8Pi1a3AQ/fZLNwXM/Z61Cgm
HdM9AVjAdHM0VG7ANJoaDm2D7r28rJH7aXe4WO7gXVp9qZw57dW3aUmOstqRoxmIeAroYRBW614E
dbZxW6+kmcG/Qx4d22YavjkyL1OVzNrE+K5ATTESXjcSWeJsUbjmtvUbLgljUXkKwExjsGrlTJuj
7Ih4fpmX9xZub2BduuBM7fYkd3VNBQP6URBnhW6izmHBtPRWt0mLoSLsSgTGI8sQQrWEnAo7vYHE
T5cKlOWOeR10QetN26RDOdR9cxbUYc038g0qo4UPiLzrsoHzDa0uo9jbhiAM5c0OdqnoDCOPKgOn
84+Fo2fvnzruPJk/DGdepH9J2Cxub4DQ5oW5zeteAzHaYjhoh0ApF7l0qowX3u1mmpG7LaGuEZkA
vbzShNWPFnuJp/MCtUO/hqSjp4zTdOAL8qJZqvdHtl7K6cnVq2JJgVnicNewsOBL/V4TedGG0H9N
ub3Zoo58eOKe+xV2O9/VsCrNAS/6xc8i8K38xKWWatN5nRrlizdYeyV9Mo4EZcNDG45CdysDS5Y0
HrdhFgUowgLYwDeMeOPftTUSu12VOXB+U4DXd86SOTk9aqf4KLNH6xgW6HpSiXlEn5M0t55wTYiK
Dqz7TFIk3Nmj+BYzqY/txAFFyupLn3LRlr8nNKmDfWfQkcUvLXnEYZeQklk7Zz608Ia2YmE9te65
S9eOjWenKW9X18Qu92YbmU42XK15Sb8CvHJI6osOhKzo3epn2g53kFDaM2FryVk1wll3ekLQ1L4k
x2MzBJs0mPwbrwWZX2Rt9iujncWmTFFPLMBiN04MXNNfzQqydk0WuG4dmz/tL7RDoLfjbuJPnvic
x57E3AxH1D3Ev2jeUx4Vs1GuIWxiZ5eiQr9rgVusSOH0rg81q0nup3n1H0utRkxgDdW3yYdBrptS
P7X1gEYNjaZZkIOcdUfz5vq5z734huBhRr2StIJfUPRszjNGa9yOZp5mu3apta3RV+iiR5uAA6Zg
0y/zcKoUPuDEq8mPYi+IU//3bDSD5YQKhOEnsrDcQHDQSo45WZUuIVA2/9mXjldttFgTp1VAOcLG
NmR+M49WwTmpas6cXhpdFPtp86jnfXs+U/F81rs0ecB2OiqHmozT6Yw7e6FD5j8h+q2dZgCgzY2P
9ftlTJNVh+vq0xxGUlf4fWq76ZkuMXNkZsb62Pd5A5wcON5psK49MzctW3gqRiOGTbtOxXxKSxHw
Y7rRZpeL4WGIOVJF42SBfENSXbanYu7oM94O5hkNSOeQSO+DMy0/9SGOL22D5TP2g9wQWgSTnMBL
8TbO0lhwuWV92aa2+L60Mz6ZTno7oYdoQQ1EAcExcdpQGyz7kcw0AHuzrI8aAgWhqVfyhjYXxU2f
LrJQYMDkvktB7VOKXZlhNw9zFBuizcOc+yPj6hNzY+HNKW1AZn+6Dug6WEY1gprHvGrXkCRP9VA3
WRe27WjcBCQRTigL9qNB6PEpJDr7sffd+Twn3g89loArF6WhSTzQFWFJhuTc9bUG+aVRBI9Cw6nZ
UCGNv0J3gu7andxih6F33SjIVu9Ygiy+pk6H2o4pFfdmU7dH4zAbR3k7uo/Ciu8nzsn3a1et/lHX
2kuYd1XyTKtJ5yiV3jBscQMXKnwDJw6F3ZGxBVgf6uk4nrhBQccc/FAjBAYX3Ae1DJ6gCFjfchE3
T+M6rs8DE3wzeo15YVNYcKSzU2y6uZN3+Jda6Ez1eK6Jvvix6k0NhtaIqcwinHyZLrrNXjZjkZCR
0SZHOoV7DGkljtq+zuFGD+Ke2i6L+x/NU0OvaUrgWv134nLddVCn4tiAjn5XoZM8S2BLbmdgeeoY
XGV0RNDlqRjs6bruY/FNoJ//aRUjxsEEDXlpLxWLh5jWlWHJ4WwW3nSSTbPVELfx6yOQ9PaG4zEV
loQ9gpNVE/F5HKfiZjX99N4ndPK9W335jQ0/OWaxeReroUlqmNxsVwaxc06G27AiAJflxl+X2mK+
C/jJidZcF4Tgr5O5UcX2banvxJR331s52AmH63U9F4E9nFGoVBAdqJpvibXSfwoM/ry1vIJOuOT8
orFd7St/TCwi80L7BZGSGrTzxbHRk0VLNePrbryBkLZ/XjjWCAFGb0BHIZ0L2vh80trkmihLeanZ
S/1QSvHI7yQEejPjoQfKuckHL7+cg5zyS6c1oC42rfkD8OUwRcBw9QtKfYb7zBzH7ig1S8uO6M/i
ndlxI/xdoFd1cEqv+nZDHtdew5F898YPVpjO+SoD0MlWXF/CitONs0XrYMpuaPgkxXkXjCR6jFkY
0wktLaora7a1G08hzCJ3Fuj/06AVt/SJhLlFyndJz6qsaAA502+EIsQ4NrQjb+z79Zbu3ALOn3I9
dIDdc1M2BaPWTElxWnAmF2VkeHgukVMN8XhBtITGH9ZgJN8mb22WqNFL95xyvRiEKh23ijPJQVw+
OBmnP4EdEa1U/Sz0pKas6HiUrnfqmLNe599Wa4nNMVzmTg+GU9o0dfqJb5MROOrKpRa0XO2d4Q4s
bAGlEfJvIEJaVyRlEWk0N77LYKfCwkjt8qZZDG09mjho5pHudaZ+jkZoriNTEMe/8ErM6YYCuXXT
ENk6zU2ZRajri1OpLXOfX5Xw1MH5Mvy1Plcb4jQVNN9waU2nuoI8m/tys9BlpgR9P/QN68EnvRkN
xgLAwjaGMj1HGZK7IdrgeY1WOYO3taqFxA8c9+K4zmy02gmJwosiI0y6yVU7CSsBCrJBnJfS6MnN
hXGCPqclHQkMHcbkRPbblaa81Jxg9qIqj+kA7oEvJhRHzO7BaDXxawxwTSzRLuZR08SGtaV/p0mP
M1y4VGsicvOUotGPJHVvF81uPByzwV+y/8fcmTXHiWxr+w8d9sc83AJVpVmybNmSbgjLsoFkyIRk
/vXfQ/c+cdqywzr77kR0dHS0JVMFZOZa651IwADY4AekaZRL+Y1NqAv9A5k8RGTlnbVEh6pBL0Ig
rb1Iz7u2jMkfHwBzm+xMdKH7NZ+m520r8oe8UM95pHAFpU1oPs5wO/Diz/qTyeFhskn4PfBXsF3W
q13f9E45HqeC9APVqQ2za2iaKm4ar/nYt7Wf9r2/xiPxUOyv09B8G7DPPQayBrnKl+wahDEk4mTR
c5duHDbuXaQL52MAgahPy4lZD+8DL0wMH25+taSqPqiu1eFBB0F+pfGw/zh2ZMQcxiWfsnOmxnmA
1fYSnTdSdKnddvWx6jKPLpT0JGzk5GVFTNq1XS3upa0ALWWuAa8j2qLUtrPpa4uB/IkseLuOzYBD
ODWjqdMHZfnyBv7gDHWxnzEq17OJ+VGVi8T1Nc4AkdVkcEghRI7n2ufLHVaG3B+3rC9fM3Dv7iTA
19KeRTnH21r1N5zyHP6lj5FGKagv+AjZPadOeRxxDSWmRRWfRYlFPZO35QhpJzoh1GuOgQrEnSFM
LH1xgX1ENP9QC5hgOY3bMbAz8SRne8C31JHyyTGz/mK0nWyJs34RYVIyHL3IlM2XJkjv6JYLpvEI
lm4FbcnFNFvlt6pwgmfiI6zHynLmqwnkNvVUJ88dRsafGb7b1b6nLSp2hNld+1nmULeyOe4vofuN
3Bea4bVt9lN7sfWLnEIDF0u/BAhlmCz98xb3eZnovlzwxyc7lWFhMAtiiWr2kRgFkfCua6Xtl6Io
Bqz9az4DkSJBEZKX2xBa6Pu8E8WqcI/2RztIB9I6iKUzOL4vGiWHL4qurUgqhRrrmYN3JmPBCOfp
zBgqPx2UMM7KzrMfdt7A0dom/PTL1VC3nreIl3EKFccDnedRjhlsKBx2nSugu/5SrZBKcIelpLla
9KheKntYykQzZpzicqqXb8OACdmJRUmfNiqmmK8TqNUUg8hNh1ZMzgVD6hzKVEnG39lOG/3uQiHN
jk1QDJdYjPf0spQjQ0rqjOEdjK6B82tuk/d50HX9FKhp91hzdFqbRmfejHNgfQRdCyNYQdRwePHP
RX2aKaou2P3aGT1sUQhKuYjSExaHIW8cTN2NZMRLkdgCjLDVoVcTCgMYKbxEiVs0hXB3rd/kA6U0
VSIqijTkrrSxU5KtXWlTUztttj3it9pWt7a0ZqK5Jp2R0sjLKzeV9NaY1+vJIDS2dW/90cFEo7K6
0vlaQxs12mQywkWQadW31WJeV4X0ZZTQbS+uisetaPSYBBy4e7IR+FVYxyNsbkzD22nNmupyDTPb
MRM90oCpu3piOoSJPTTvaDz2IzLrR8zdCU1MZ5YKMApqHKft42nppD8QGVr57flYjEbzQ3fYrXsH
5JRlgytgB9b2MTNtsJcT/iDl0Kb96hqmuBOjqngOrgFdCi/GkVAG0Jul5+t/bzCcNbmPWrT4mqti
8R49UKbi49/DWkPtgAMe+vto1LayRV0ihdyhe/gCOw7COtyC19zNzMU/waveWG+dpaPyaVRzgY19
GzLoMuhsM7z8OSLYjofPY8FAIbwiSsRcbkwRmatLjpkeiewl4gILe9AKT0jx4oRjOzWpR17U2l46
I19vi1GP2Xi+Q3pxGoLgBk+V/sGHqFo6F+Y4dquEh1QO1Dj0Dnl3VCoU7McG4XMVLKRrUvxWSncV
sWOuuD7pIXRP5YAz+6qYwk5MUssEStVYz+4hbxe3rA9qhnETMTsgeutqo/QLD5lRE662m69Eaowt
t4vcQ7BujnsC92s+q3CsHwzYNUNsS8RnsTuydg6wTZpXkgupsmC/F311kL4miWrq4aks8WZ3gI+b
PyJOhGV/EZX5dId/7nTGHLi8kiYp3JXtj9fCWtfmoJwGstYUAQQro/4oomUOzjtKOEI3WrW6qK7n
qj31gwmLcQnV3CLOmapXtZlZxdbqkgLhc46O6eBs670ujXmhQDDqAxUoHWImlOedet8dmjRrwuXF
2LJlxWE9nwnrCauy8sjXbNtvvQmAHWsx0Rq0mzHRjfTCIi2thyB1NhZeNb2SIbFPXKioCR/bKqSy
6LSmzDjiORtCzrG7iDRQ05Xy4K6mPrO0DJ7qqXYt0gsxwpEJA8USP+Y1WPVNg5HhmKIyHodHqA/Q
JmKsyBtyhayomyiQLBteEcOtm5zOu4ndjjr8egFwW+LZqYJDUPn1hZFr4hsgXiOugFunGqgb9jpq
wsS8CEjKGIoTugUeTLDkRuzArTvrVN2JZGRg9rJBWODdyKIPo2FKvicOCb6lljuEzkvqkvcdHQTc
iu8G5CWGh0LlVwbbsH6muZyLDwQTEDuk4TGVZ1QwPj7egVe+sEWS0ujgX3UvZye7hiaZvxKaxZ0P
522BrpaNTEa2jQxbVZrzQ7h4493c1wVfARkb6DBJ1+ymAWFiS+VF9xbjwyAllwJbVoYWZTrDjfky
Oy46Qq/S7lmLVxb0xN77SLKUPA52az76vbaILYOHWPT1BkNfb2uM5Gi9QVNpl6k96glRF4GmeGGU
UzSd5yS2s823G3RQFNgLH5csDqgRdMOJaoPVPoIQgbOisCcVMccTmq3XQO9AXKYKoBc6OUGZZDKs
+toZ1XiVY2BE2J2Xq+AIEUJ9mpdggHU8EGESwwYInt2+CMlzowC/JYyJilfjAtjG1NRrGftVFkFH
qQhMTTnQBcwrxiV3W8MEIN58pfwDyZ9iTR2T1IqtW/id3INOB22kUcQjqB+zxmIRIe+S4JOyPgXs
FtPlMrS9SutuCu+11w8jl8Oek4agZArU2PLaqTP7MiSTPIAmlK1N3FtZdGkYhf2y1mV1sRhK38HV
EwkcMPsrqhisXVsdRGtCpIUgwGJ2yzUd51XouO7DITvsIRE1+2/v1JfCslcSR/zZ+2xkhVpumFxV
DsMASb5ErRrrqYxgPMQNRIwbgue1eQhmb6UpiGxUDV1mes2hsUTxqfKWnjTdivN5oj5PC6fvwv2+
+bezMzOGdmyZ3YQkGz12sCzyeBrrJ0c38rEfpIyLsmX2CKMSolSOaX9U90+5MZO3VenFSAwqj+t+
RN6jmbs8t/lonPeCRZ2SsR3cDuMgLwavQ+vRB9UVc4HgzMjM8DMT4zLgNcj9F0XO7GFxTX0/9at9
Xmk52ImYwnmv1swG6gzJR3GgdXimiUnz0y0yKJyaMiJdzbOn+h61LLG9DLfSnlfdTToMfw6UL9Zl
u0r8+MVsPRbZujziR2DFSo8m0kkScJuwzn5AKyaQzHOHh5By/2S5mfUiYaA/mvyKFxsLNw7K/yOa
m/B6AeQ/qWlg1YXjVwjKw50azTUjYUOaFutguyNKp6KisdzmxHnQt7QZ2knDAHIKv301d3b/RTDs
SMOFRoUUphbTnMKSnw2iL8mSctwmcZnqnyvVWkBhMC0rx/m2jkz/+0OlmAf1LxxQFbF1YOComB7p
aGWj7ntXS/yrBoE16XLQJKLDTeo79M+QBJZVEKSMsEE58tZdodKsp9lGq2GnjjSXoTg3R/Kvt3OI
3OvwkJXL7H3zWldWZzg3NYNLtFtvDkYaTp4792xeFWwWMC34ESKySiL2IN5ZG2VjaO7eqzhjm8s5
mRtMMWPfXrwjiWZz+Oy37cCm0qmqJpBsDrzC9FLqPHgKqYEJVQ6hxYVjBR2ZMh5W1YoWmkUDjd0l
YW0qlPxudsYa6BRAE6LeQat5rUju3cq8gi2k8mwnkfMO4lJ/ykW+md2HyQkHWpjSWfy+/yzDOZtE
ChAb0vchGSoXcSOE1KNM9UyQpnUwlTPq7gVbyslaY/4WRbLxTEgKJ+CmCnaGsww9syBs01j3b+Ji
sxnVJ2zEpqD7QljbZntxmYUVfwYXPvCXS2PQNMyXYtVZ7SeLGeG3dXwHntsNKf4HnAP8Q0CNUSA1
Jqg0XkZv0HgCKTGkIgP0mylQkfwb9bb9ygN+6h2ym8+mOZzaJjEbt7eDOOhrhEgx0dKcwoPTLsGD
+Avo+vPn+hnt5WPhZuEjV43AX2GB7xr8f5qQlt6KNCkvg1eSlndtU/M38aOpopoX0ZDAZe8AlT9j
8vsVfbyH9jQEcN9dD/rzFRkahoOJXuI7Znv7Fae/WTUOuRlA8/iduiMkuMkkdjIpSgFY+fej+I/8
Gj7Jhn/eWjD8ZN3wv7N0OH2XuxmCfvtX/R90c9jx4P/333YJv5g5nPff66/t6z9tHPZf+LeLg/cv
7O8CfDiwjoEwhOD7v10cDMv8F6pO3LIshwcbOhG/9W8bB8/7F9oXD/cNsj341d2VGRh5d3LwrH+5
O04d+Tshht/3/hMnh33x/M/ignYBtA47En8l+BE+QQo/v1MwabTWa49gw7af8NnZjhGh3gexNcbJ
a4F5/nFn7v7+i//piWD9/A7/fT0+OcY9CM6xP7N/vl5lh6TBFFxvD+QjrC3jnFUw3pFnEKE2+NNw
ijJLxoHjMcYsfO9ReB0hw1Bez5nYrxfDvHA6quqC+YoF5ZwgREG6n3hnrf28uv/6nJ5p8cg8DlUL
q6ufP2cUyQ2JFQloZdA/d3IuLgqni5ISldnFn2/Jr08AtiH72m7xgt/HW9Nv7Jksc9Pkf01R0Z3m
ha7UFmRDTyKUzwHw6Dvf7NcngEBol4tavF2W91aUVtp1iVRVwrWuZgBzgbwdN68ycYpqvcY8p48Z
D4fvPPfffEnf5z4iScLgE130z7cT2L7RNRmpSesAHRt1oyhaqirdSY5nQDg//nxP7f01+vm15t1y
uBDDaJwM30rABnSwDjVrl7hbS6GuMVR6YLgBrCjNVj8KjGKJXSP7/aMTQCFOoVb5H7s69F4DU9YR
7ZYSRBtRPRIGjGwUh1JjJH6K77AtaSZc/1NtTc63Ym7N5670SKWm6As/ikZa3dmfv8zv7h0vCCJf
QD+MOPdX9R9u133ZEXtXgOTASQmvWvTGp0Yv21WTV/JADrt/+PP1or+Orjd3D7wP7hfEO7iwb91d
NlAIp6tVRTptoC+yXEi8Jzt7vCtLE6O3yqIKkaNJcCpDIUIJgVUfCViPLmWXjxAZXGJTgb+oqwBj
RFvSgbVEkdkknV4YIvdXPGp9Hgvd8/rdaTrvEY9coznPCSq9LnQDorpUtkuaA9OGi0rnwjn0SOw/
j709IDXwwmI5FQQz1EmOodY1edZYjgXtYF8op88/CCx+6VEDvwSHDwsmWpJJUB6HqxT3y7ipW6Un
82sXri7Pzap7AjojZqSMJnV0P2w41B6coV23gy0HWSccqTaR9CT1fI4wzMGDT8FGJ8a1nI4dySIk
EPYKq+hNZJ135o7K+Ea16X1mT1OUu7bVPQKk6Ltq1B4kyqAMzgCW3Q+bMGdxmObcPNN4hoDoIQJ5
knIgpi8skWtktFEPJB4HZIUWRNDNjrMY0DyQJabL6C1QmOfM/Ib6wX6CbmLUd8TWOUFarHppUIBX
q0HK6qIJSiStU6IFKcsiLqhjvWRCR4n6z/KsGZRSWN3BguZAOidTsOugDeyHvlHAKUY5zdjxRLVV
Jl7r4EG1rjOR02vthdeGLUj0YawLEiPrPMR5dVJGkJZeVfYHV1B5M8EHx5ttBpxJAbbCzHEo3SfG
+vTAk8IBM1m1Yiy4gqM9NybyuKTMpWaDBxw8FKC+2XGDQkAmpG3pIiGnQN2oNtTcCbsVbhJ06OLo
vDbXPWpnGGbabtSwMcXonvylHK9IocGXTdKxnj/PiMFydIqCgHifkRomuDhm8N+u2X6J1I547ezn
p7olOZBkv3zGQRk0eU4i9GFXQzOOsGtMsXzp1exGRCZEeJE6qzk/zXhtEhwJgvY1UF6g4rkdurvC
06sPcDGokBFauOUFjUO33awF9e6B8pbtVowLlfaIvInMTYIRkmmgdkeOAPLnr9vqH5FuAyUqrwuG
xC21dWfXUV4yCxhEhA8EGcd7uz1fgwpXPyao+TlJt1P9pfa9+Q7ZxNiwgeAWm2Cxkt/ATBirZOW9
no95Jpsm9oauvoWL4DyYjEHHwxqihMOwA7Qb5GYkaHmOpmMEw4k2Ywj8F7qc7VOlXI+Nsh+1jlfA
htdgGunAc0sPT1VI6BwBwoscjg741ZT4pVf6jJ5R7jHz6Gim8q2LWJeLh2+1CI2FvqQwf3DLFYZF
eC5s6bbO1g+6odJMdpuT4UDGEpknW7D18uBVDrHMUAeMS8hdVpvObpaTkteapKc2RelFsT21rPLC
K90rciYmqNmE/OkUrSJx9kNTu8CROVGVabMOZp60njHnB7xLvJkxq1pfoIZA4CB4o7wbjHBYUNTq
edj5/uBLfij9RxvtNknkFREICC7s+RDUNHwJmoToFZnBHtCCz9GndqjWD82sAvM0KcRGyayaMwhh
2f2+nt2Tv7adDy1hmp4MV0VfNA19ydyylFbMLHkuGSlGE5Jx1UTfo3AokLmO5nyJdJus+SJcbRe3
og5+zTzb+/gCnOtjOYwTgMkooUk4q62vAOgZ9Bsj2DP84t7/oFtG/0DfbaWTntCPB3vYMIcUBG69
esM2PA9UC0zmgJSH84wlnVq5WSDBcaaI/OtgXRxgCzne+23ZqiQf2gXd74SiP67pBvNknokIPy9g
Tt1WbgkUOxEMbSVeUJjQEb19e7aKWZyKIENru9S588Vm/PYJXQi25bRZ43O0BR1eFsPcVQdrNtxH
fPoxZSqqxusPjU0CWZwXY3c9rH2AUT7Cj+84G0XXrET1DCwuv/nCJhnH09Ie2fGDuU5ru2EoNs3G
ekmVXNyaYVdXB9NvCdhlS/Ze4TT3IimNnZVQ9UWeFBqnYzF0DuwgJlVtYlHiX1tjiI1EQYFTHSef
CX8SrDB2fvA45/Z+HirPgp/HPDqtGqYUvFS5/SoA45n+8t6kCznUD9ow8O8oApPBpWEtVbLU82he
SPqDIamHIkLZyNDnMQzzKuME2bzbrd3DhFvF2PQsm8oQSQnWTFju7CYHHK39cqWAUZvEUpn3bQoj
EkuzlcUQV52f2Sm2D2S9zyHzdtY2cO7Ow+oZBYh92rOYq3HeTXsO7twtJGcwi3ZkUij8uuJMbO0V
vFNGdDQQYOIdvSebOem+W6y71jBOiG6q265CbJt2fVkbJK9n2cNKZaqTpe3IJg89p/7CocWcnpkg
vt0UiQWOQtn24letLg68oevHZjQ77kbTc3yvGMMTO+9LZ4mRZEPFHMF5ECI2vhygIGB/BMep8bt0
bYPyvMm0v8VBwzwzDLLK4QyYIQlk7sy2bhVM12KerX0lSVXtE2BVvgJVY/+5cztZpGUdVDgo7Mp1
uLErizLHRzIetNweHX9TrCe3hkbqroHzo5nwqErsQlUGFebGdjqSZY44Dm8gFNsy/GZhGlxcbXOg
nidrJMlzy1f33t34CojUHHFFbUW0NPCC9S3oAvO7b4AGY5iMMN7UU/Yjn0IZoG+FknuoG5l96RFV
kbHkOApEo6myqzIcnVdnm4dD3W7yuRlX7xbLDECBDe7DXV0Z9jW2B6LnqAPf9I3lLkR62yZeSWA5
wJg5HNhgKsaLPQeL6RTHKsjleSkFdLtAipk5ZAtQkiPg/i5VuT15XuF+MggIv7SDDqYuBlE97rnB
qJ9mvTZeguXTSAQrFP1r12ldfSY2b/6CYwD5pNw481ougb0mlgjHLxNF0tdljLR1XnRb9SkDNWNf
BXcok3mPlsnceuiuOi8Qj66XSRJOoSgc7Y40BcLNq5pB+ESdSwh7ycIyIdxc9CpQkLNHqvM03H8m
4dBdf2RjA+uusVD9MZiFtRYTOAuJAC8BBzOgdfsCeGkwOluADoRE5hb3FZgnhmCqQuA5EBZyv7gz
iv4pk8GnbmbeF0Pv9r0Szogni0RbuY6Oos0GYJVyy75CDuhfNem4n/DVgbtRWyOeYrhV6IemgCV8
hrbPe+SlDT4ViNIvOOfgWCBvXgyEjmEDHbnuuyglCNfHk7OG+5cGc8j81wSCK44gXyo7CKuG7BYV
dVlg6hCCbWpzKU8YcDkl+L5tPzJo5ED0GwO/6s7YqmCn6xRXdmE6fRx4lf3i2JYCHzT7MjqUaORe
OozuPcjpq0MNxYiOtrjpSkB0kzC7vq6je3PsfHi72paw30xPfxwyfjGJMGN6sDZPnI3mRFKtdkXz
tErPvoeGH72qxlw/Wczit3QSpbnErVlWlF8q2FaaDzN7yuppcmMOAiItnNqw87MymtsPupTk2NVB
AxgKJcO57QrtWnBOM4E52pyzv8Ncmx/K1h/JPS5W6rRBoD6ObQoBsnK9yLjrRU6J5nd2ez7JnC3J
ISHv1a1MCj4UeerDamXME2vLni4UTCEzDmAsQK3YbQFOC7nPlGmQvLHo38U0aRup7U4YGYrZUgfq
lRySgtbDgsOeYLELEqXyyToPc98/82WtT0sV2geXkwTamLX6Z3IYLZ7MOE53y4p1ZJxNWtGywnCr
UtPW663hz9OUrHYeGR8wi3MIMtmKGahm2qzvQIf4hxbgErHCJH2AZ7vnijOublr09HOlU2+WxXwm
q32a7g7lcvDrmmFMMHbjU98j+EnMyeSegvt338mkDtLJHS04pvhttYz8m9I4SBw2/aM/jUWQ5m3G
FIf4rpXJI3Ja3iU4m18niiF4SFmFG3PksDMnLXw7JNd9EVyLDtznGEzLwj5ARRj3gck4HCO9paIR
rx0BBmOaH9xyRyuCspMOqdsjI556xf4jhdYxXAfOuo1JjlHbBmwzxZXDeU9Vzk8DEnsQhzLDmb4T
X+yIXQJvtVTDDY9w6TccdiTIIxChkyEonALLjCd/Wj6JsJmvwl4CSy3U+ueVpSBHTzTK51078cJl
tXLvx2mZL/BZtb5MlgnyN7I0Har7bnnObLuJ7TY0kb521IOMV5R91F439DRwHNUHZbjLhywwApxZ
/Cr4tEKwgdkgQ0smKB+27GAxbNopg+w5CV4uUM1MMS33kCjZ2bbSte5yuXnfB2ugrO8yGCcMwZsf
kTNoCEV5uNwIvaknr8VgOS4CQZ46XxMGt+ykaj6MGlhs7NcygI1UuEaMCmxokxI7FgoqU7NyyInd
Y0o4c4u03ZlHaabV9kUjul4u7X5hWqfF4txYNVlBiekIduI6MLqzrQeFSRZeex/xbuBmB03Na3G+
Nc2RPAvILBifiAUIau0/GyuR9ikP37qtAYohukz9lNajFluqTALMGYj6bmKLCeI5GbPFVYTywErh
r8xUlSEbcjxbsgUPLFBRNNgtfetqK7peRDtcDfAwJ7wxen9LJD6FT3PQLx/mPDO+i7AT5MUbXlZd
APrMSAmaiXhRSeV6veX7njLD/bAO1El7o4KZXY2QVYUnuwv0UxS0tT4z17Y8Hxy9vEbRCvQdrv3o
pxoCVp5uQJhUPI6Xv7ijY/LAZNsmWPFvTrJ0YT0kE0yp6oCklRvaWUZAq0zOBZjm0HYJnymHhhyO
kZkyCTbEccB89axwuwwTHZTmXzdWsZeSrdlc1UbO3S6Kqbyx3cn9IaDQfNel3V+GZRBMZxRvdHDL
HJWf7S3wHjA4Zb/wsyaDAl204nalWIDPu+qaqNyuLc77oZR+DGnT/YGdlhhTSO9L/rS2nrukoW3Z
bjrp3rxgNuGFcS/zjZQ3HFA8hjb4vshuqVxaRt/0jpPo4N3LUosa5qxTk2Q1V3ivQXAtwwO29MYl
XBUodLRD+PuaJTyo2Ag5Linh1LfBLuAW4tk23+Bguz0vwzBcafhjzx38gucaLV4IO17anOpr1DoX
eddhdhRxcg6JMau+u6jEuOZHOkb1tcfGMdjX/2onapB5nUBeztHpWK35EXlzsB6AaBVjhqY3X+Ge
QMEYor1Nlk6R3ddaS6RIVh2McdVb4sEbZvdRs4iX82boXMju83bfAWTlpNS7haCbyn1S44XlDbH0
spD5S0cHEuPjbVxWbML870qGD0gYmwiFjGtJkMuRLQW7BWjhDFRr3k13narz2ZnCq6iFBMteXxTn
Tm/7VuK65HFS+ozOS+BDzIC34+r2nJxyb0oDXBIvdNWOit1XZjrGtylg0J8tZoDXTGRFx2Bm5AYH
RgynscZILxmFPzZp35jdDfPjwmDg2azeqRs2/TkLdH8LrYxIZbNSRcYEyG/dY9MxoUnaxu5fy5VC
M94o9gQGqub4oYGMXqR+XlWPMHbpTEvSEJ3znsXMGSNtk/EHVK/uohCaUjLeRcRZ7OFRj0aBw2aG
2Ydhwu0spPdSImTgJBpWg8OQNPkvdjG0kFU2tw9Sv8mIxcnz1UBqKdGRnywGfT/gIkB+orTXRKSX
zQtH3HKlLeic0GUUw4DWnD0IOJ3IvNTiX4ccO9E2dQfZRJAYrIzsN9/N7jqo4LQHwg67C+Yn4pKG
YoUHgjXumEBf8rcrAytUh6QDZgoxKgA9QL2PEDbFyxRBdFv4bu1xHg03saZAx/3g+DRH8MXcJCee
aj74qz29cP6SsBcFdnG9QA2FdylF0J7j5ehRAQU+5mVAgLyUkKrz21qK5fG/vKZFuTAYPFymiHdq
6rb7OcyHm/9qs2rd/GZmEF63dp2CiAdnfc2M5PjnofFvUAU2asfzGAt4+Om+SRVYq4xer2PgrvCu
uYC4MOOFWYtLCPBMkWDkH8agD95xetvBqbdzarxwTcxegcLw6/h5Mu40c6EslgBzPUrXEYrvEZ2D
f+q99qXLrDXVEIuTrArqd0bkb+xYd3gIFewOyDq7YhuB/M9XNo1sH6aIfa+2Z3Qr9QxnyA+Vd2kp
07ky8OC8tnyhIHj146VkFI28bUOtsMGleucuWL+7DXj6WNCQPAxv347rPd0wpO65Daip1D0kljq1
JyYJaMi+jxMuOY3h6ERvosL0Y5jOJ7evzyJ3jxAu9rJ1KtUR00Wkwxj03YHN2Odwkpn5Oq3/n78m
7BsOt8+zsXh+e9/8rtfZhpYcyMlwmSmN7RVKtjFFwFbddI2BN6Xw9TuI1++eFtYJrmcCB0GLD3aE
5R8ICkLZHLpq2cGgmJHf4IYoklnU/QnmCck9Rp2dY4yCqgbEIC3bxT5iP4KFn/Tcd3Cw/b1488Zi
ne/CZMA+OYIo+/MnMbxQSweRWAIH374ou9E6rRhqffTNYXvHwcH93aVgJyCFBDtAkfrzpeyxx1Pd
5Th0GfpeutB+8V8e1TuW0L+9Cjp74Kkdv3T2feEft1Zjx2F1CA0TJ7e2Qz1IdOiy6t/BSH+9Cv0K
8mwsNHl6nF4/X4URM8P6nlJ47DZ5bJ3MBkAGm3rPDfzXxxN6PBeLtY3gEvXvz9dBFpuhbxtksvBD
Z93+RWTuMkke1vI/fhNge2KbvMOwPJ+/3Pv/cePgCjMILqCPIvjuLglGCM5t1AWHvkMf8+e9+Td3
L8AlgF0Ku398+fY//8elIlzaQthvKuE0dGIiTcQZc8T3bDd/XWUQGSzq0V39TAaf+eaFw9bdsOue
y2DHtByEYjrMiRq+IAy1DiioevrEbEnbwtsOXi0pOQhBiwc789958385i0ImXxbBVLvFvuO99QvJ
AwziMI1WiTEhmAin/VRq0QrXCwRIXS5O6uSR9c5C+GUT5qIOjpkEGhAnQFjLzzc5mClOsIHbU2Jp
YB1qyBhZgZ24Q17F2vbz02RiPk3iU/nO4/3djbe93UCXRGSoaG/DH621wYmq5PsW5CIiAsxwNxSF
TQfc2Fe9kVvJjNfnDU6J9uU4SYp4EQCGZvbyzjv9uxvPO4Y+nZtu4T/68z2wxgzVB81WUjWlToxS
XjVixxs1qF3OyOJiM4nj+fPL/et9x/PFp9KHQUGAwdvEKZ9m22k7JnMc9eq0TnaHisz0LlqRR0ia
paatdrakwH3znSf+m/tO2OrOmcEeBduWv8ya/7GuhswAeSwwt5R+wKir6dUlAxza7TYvPy9DX6Vr
Ve+03qo4lJD0DvnoNikYdn768z34Zdti1yJbFlIQfCIoRm9WHmqjqumbUPKcYcr2iCXopSnTxRw2
75ylv+wlXMqxyGIjG4h9+K1bM051k438G8p0G1ZnXV1nB88x18Ofv9CvV+EtYjm5GNjuld2bL7Ra
BVy2ZW6pZ83+ZJdNeb8Ynf/O6/rrbfPZsdirItuFgPWW+zRY84ItuG4THFDDZCqa6lS4FfyFCfz/
z1/o15Xh2/uB7+INge1l8GZlZKKbitHhUkZfmONhVq5xHEqEg41AGhdt6EOTOtfV9Z8v++vi4Fym
BHBxrGIvDN8UPmXXG7rF7DzRGMMeV89wLpc6a1GazeuVHmwzbiCdoWR6bzf8zQPkwpQDe8QKnKb9
g/1jaeAHbGbhMMokgJD7qUbGnq6OWb2z9n93lZBbyp63p3j8coZmi1a+amTiNnZ4jYXL4yIM9eHP
9/C3Fwmwn2KpE9sXvCnZppFSwBxrxnNO5Z7NVlff4RDynrOY9ZuXER4pVFfSWGB4vu1lsPfrEdFm
LY9qdG+ceQJNpCa6YoBkxLiMYgkQ9ebR127xAVGRSDZNECTjbGGnhRDtGTaf5WUIg/1BelP49c83
4a/k8Z8K19CnMMBOjL7HNbGf//mB2tOC8oVJX6Ia74dZ5h1qqe7enzd5iT2UuKj1KpPNG5nxB3Mw
XqOFbw9WMM43fr7iVOguYIKWmL/8+XP97gWPIg4A2FGUH+abU7ePxtUFSJYJqoHmmMv/z96ZLNet
ZFn2ixAGR48pmtuRl60okZrASEpy9H3/9bmgl1kpUgqxYlhmNQiLwYt4IHAdjuPn7L02mJBuFDJw
Cys7rc34XeZlsROL++3v1/3Dr2VsS2LTaDLEc7Z//sv6pr0GR1OwKCDyM9AmneW6iRgoTmrx0S71
Hg5G2BaljLlJPU00v0hC3l6L0eWISQ0bZ5MVqIWw8wdFvuiQg5BF9Uum+qNM3KuqK+0rEwc8/vtV
+eDcpm2r/N3vb1BkEPCNdNBGGPb2j0DSTB+pZ+Y9Glrko7rUwpzCw7PVrqVnu6RHsczuiYHF/Fwr
vfaVaJQfbW8JCpCNUawp8XXmdGUYN419g+Z0nT2taKz7eGFAI+tWEagZ6lnzG3CUNOgT/GdWo34k
QP3DgjHRu5qI3ojTA+f39j6YFC5qLQa+LMIYvqPfdu4iGkOh2Zvl3WpHyheBeuA863Tu/r5ktp/p
3RME8LadYRBAmvr7aiEGFlGrjAr8giu/TE6k7lWEr3eUEepds7gfvRp/2Ldg1wEldkx0g5Smb++0
REoEy4pMkhwB4R1V9nC9lIb+wV394UWweZ46nR+Hz/X7fYEvTJIKF21RyQ97Dz6jYceSybWT1eKD
UHXxhzXI94SoCL6jOALMd2tw7kFPmENbgE8SsS8gC9NhW4YLuNSIM3qJGmVSBeNqlXeFIIR9OxWf
RRJd0o2KCMloPth8fn/CtmDLoQH086xobH/vL5sAnjqZgRrF3KKIdG90lJk14sUPXr3f1w01A1JM
jr1sA5Qrb6/ianLJdd4hX+Zz8qVsaVQSwDWBRtCVq6pkJPD3dfr7L8r1cFmw0egIz7V3W6qhQJQ3
NK5naGWy6wwm7MyYo11cdep/vHi4FCm4fO/wSlDEv721hGFf3sw11P5haI/mVh+tmTMfzcT5KB7+
D7/VViIjp98OaRTrby/lZmg17JwVM+ZJBZbQMvYxwTwf3NAffyvX4iOpUeQh6nl7FYBFcDInbihC
OsPPZLYXJZMOv58NhCdWNn5QAP3xt/rleu92Mxv+R+K0DXeFYe2+gRPnoSZPd/GMd/8/XxY63zo+
tLopbOvddtICgZ8Uwa2xV+MMNmzhd33eXiiDND44WP3prvjQkQtD+c/YcXvKv7xXUpvqWYxINdK6
N45jnxEDMxfiqtrMWn+/q5/mobe7Mhp4Osck1zMwAXr69lqFWaKJ6lHLlUITL41VcU6HWnJTW5qe
7qqqhQ9RGMNDpq0IuDpyULe27g1oyYgIgbopvLKJnKBHYM7Uv68bsFqt+OCV/H3xbn8ki0ogy8Zv
9G6jUXvqxnpgk7XmrA5mEUU7yfD0g43m98dOwjGOB0CIFNXW+0MX42haR6NNLhAKw30cFfmxaaw1
MDKz+eBSvx+HcLtsYeZ8h7dO27vFBJANIkw25SiP1jILEAvYn2cHYc0iSFaBPW8L+EPO8lEV+/v7
6dCY4hZN/psT37vrRi5KWoNi2h8X8qK9UsqOybXoD6OILnjw1R0/fndiqa9X2ohpdslsggli8htA
Gla9n9pj8jCL7EZFNvBJNNP6wU/9+49AK8ay+CtpqTJLffcXSrefa7VHUtcS9nCvqLI6DypdpVgC
cvj72v/9YUC35eOF54QNmFP226XfFBmOerBDfq647ldNyxyC/Gx9Dtp+qW6aJV4+eNl+X8YuZwiW
smCDVGmCv71gWqM/aGCqoEQwugdn0pc7p12tj2LBtr/77Su95RYTdaXaLDJSNd5epjYjs8KjSBOO
QeKJXAXE2Zh2+UzTad9U2OhjcAxOR4X5o+fmiL/+/mD/cJ+c9amUcb6rHIC3f/7L/pV1q3A1nMo+
ZbQbuuAqwyye5f3fr/KHlUIladN8opp0fjrEfr0Ke2SL2q7HAh/p412/jLd0ZotHM+dT8/cr/el+
IL86At8OH2nr3R65NHLjgI8IGVU32kV1Mb7Yqlt/+vtV/nACpnNFA5X+IT0fzX63PNaKhEYBI8uf
lXYIQU2hC8h6Zw7sJUqDBHRQaHX5Ehhaj4yCiOpwtqbX3uycfY12d4f4CyE8Vl9f0Of+4GX506Ji
WW0HMMfYDg9vf1NkmhFFF953JYm76w49sF9mzOvXjmAjBtkGR3ES6He1laMnp1X7wfV/+w14Lqwa
dmV8TfwS7/YFNsc2Gkw98tJ0zB5ixYX730XFB1f5/ZhPaU19RBdi6yRTcL69TTLM844PcgyP1tSI
Q+rjeJ9OEQr0MmdmbcGVO7hAvRD4I74Oi3h9NkQ87jN05qGSkBreKrn9EKMuCH4uj//Ie/p/Zyz9
fy8rnMX07+2lDxJzKR+6f3LH/wkX5//wj71UN//FLJF3hTxWmCq0wf7HXaq5/zJp1TAYN7amwTY0
/m9vqfEvjRYObWu6c5BvOFH9H2+pgrcUozUp4aYAR27oLID/8b3e/LPH/pPf/m9iwt+VV9jHHNyv
zAP4O0gXoIR6u56mHBYEi/qOQ/9aHtuEWEVPXYYYQwbk/PMiW6pWsvd8pcrhp9a1qZ3NSncxZOVV
/ASDvJ29wppUVG44eIgF1IbcRO0jbOkroCegY6RiQsNSSETqCtjYinbYOj2qeWUSQuWk5I06ksIH
LU8SfRr7fpxDrXFSB4FrXDyT/SFxnTDlQ1lMAFwc7fVY7acJhtI6RrcQRmnNcESZyk7sSOgqa+Yb
ltZygIjqWhPE1PTNcj8tMs4v5Kb/b0bQjrNnEl9GNmadFBYHnDS5bw1pQXdrNbRujOVH2HzoZeNw
ztZZ7mXSk4mqjgWa8qQQxSNSEVtH0UzQoy81oTh+DHPsh0qgxWND1vlVNiM85B9FNNjGBAAJ1Drs
gJ62Am3nDa7aZgdDd6asai0LUbBlc0bW8JyVYdHV6oE8m3IERJlmr5ByWyUgcUlu4rc+F7txUvWv
eqo1D/XAeCV2ZNXunDVq7LCSzN+8yajTPRosnkfjdLV7QdSdre0J0RSwlLQoezUjJP1BvjZr9yWZ
psl90lSlfkrnHOtnKjmpBUs85seC9DXwWX1hfimTfn225w3ViTIdpVZeJGLxVQNjrK9A2cuCCXBf
BHgtDeyiXCP41np22dpbVlMGgFJ4jd2s0ne0pnLDZnW7a1xauIlbVj3mRWVGgoUTY720nR4tG+y9
OTtgrEPdNjaC6L4yFhShVtfp8P+kEykee/KMn0yUGLhYXWLYZUVWmT4ZyFYU1O7IxowwbyVwq1nA
PONn6ujSleQoewQnTG4I2i3CVLN08XdRYJAAbbaWcN0E/WQfdIOV+s6krNJzpZnhPJom56qFWANP
wiVDhKI/7eMzaszsRdSluJnjIS8gYivJN6frJywrwEqTcOys8VNS2BrGEzuamHQyGdJqwj14AxiF
gSKjaQzjpYmekDG5+Q9iOshyBpporcNRJpLVgZdozujmDqblbO42vjVKnjmv0hkmwnvVGWcmGiQ+
tI4Yl+tcX3UrlOvSmmcFxJDqx9UwPraObp1dxML1Xl3rSe5KUSZmCHFr7P3SBr2xm5IlOWlAmr7B
iGQk2Qy9qX3GUZKKvQt0OT+UDBnN47p0sIXqtH+JiPn7FK/IyOh/F/mt7trj5ClWjsCocpQOhqat
DEm4DMp80DCWE2kzuEnqreZ85cwwAHdFVqcHI8/aaV8w/vk0TZ3xUwLv/lBrmV25RFgsZ1sh7T5o
GQrc91oyPamgF9m6GhrOYQuO6/OkZiBpYw2yqG8bTQhaA0+1iCH++LUa15dVmTbNBkNCN6ajpjRD
IJDock2J1LRrRv0J8kv6ZQPa636Rz3riZ8CBCKaNVOtmsjTWndkgbcvn2pRB55rZg3QhfV+ldQoz
CI9ifmqrxKn368Ly3eG2ag2K+STDT1Fv0ywBI+9HjYxn7i5NcIujtbP1rAL7FpVTcQc+E3wwCrvp
GThTdU2sF9I3accroW9rjOSBEU5xRkcsocPEHVseo9blWva4bAAJq1OzA2UDtYzwoC4CJ+6gvo/K
BHhpiQCyu8W0aSlhmxjL4K1O1IEFpszEfIeBND0IFUiXV/RZO36dW8a3Xjc6M1s9QbvTi+ukRr+j
AplfG/b5R50T8gsMRoHRLCaBsMvVPHSRc3Y3lVkbJRYevL8HtH8MUaw8cV9NdSrNoLLXbDo5/VQN
3iI7BrJxnuJ5IiMNk0NOxO9BgAUkSzeqeRwz/hhIQO1oWWGaDetXiFS8ErYbaytGQbgngWbRUPRc
ZkWUoIuuyJ3GVEaiDh/g/E2mG620E5T+Yh0yQZukUqfP2INnx8MY4Zz07RF4ptmifsAJArDq/1dK
/bIVPj/L3n9fKZ2e6+fy10Lp5//+n0KJYc2/aGvom3QIE0T/81/2r63aZW5IgUJL4H8LJPNfkANU
mtkOHS/157ADrfkG39BU4BvMAF2VMS7dMDp8/0l99C7BmhBnFAv2dujZxs/4Qd4drWCGjQPy3vKG
85d2AZCbAj+LDM/CDLOrZrH6NtwuHNMA09zpCtl6tOzbJ4M5Fy8rOOnqclCfOXPAUB2+1/PAusRz
0lknJBi7HVHDV7NefgW67EXJratFh2mxp0DDG4UETSkCGtZzgOY1YkxgYzgp4O3ZZvpspJbi2cT4
hZNsMblR5Hk1tFlkhHkCOCvWfbqcMskf1wUjaplq3yR4Pxw4rUW9dd3J/iJJiTle2edJxsqRBQM2
kvW9BuPeH2Jj9PvW1QN30r441fLK2dU4uJkdXyl5nIddhXUZxCPBbJ0YDsRL7rOb9IZzy6F35eVa
XEqjDZxMPbrrBXr5OyWHPG5PDVtPKxC6ZrMSrlI+Nip25L7m5Ste3SpmOnnS872tHTdLkIvMHt0k
321QAK9DVta7IjYNDHcYZGadcZcJtD6KQimPE1/tQLFTE6IoliLQkFWj+Jb2CjApxdos0KGQCofd
JOHrCeKzEny+csyidq//ADncXst1cAJ8Kcaj0irPhQ6FvLAzIzSgVPsUsOne1YtvadeR5iwjLexb
1IqLscq9RuStb0QjAA389TvM/K/jMDuYCLcaJ9l6VkuTB7PFBtQa5hTUDvYhFTvVuZi6KQTzVAau
aDWfCV3zicZteg3Fy96vW9lDhkN8mYxEkIo+e5QNiFFbyV/Gzd6YpTlsvTGKfW1Mh90K/vWRCbYI
S9JPGDqybIe6+ZrDCvXKpUwDMsKXSx3mXVhAb+f7LfxhsZ9K5A08RkQqZuMCmOGj5Nv9EO+03Lzn
x4NfiWH51Bv0GezGmg+kTN0uJiMB2P5EwhF56I8w+O+R80qcU+4Dk9lsZ6B9hflIOSqH0ggcvuan
dUqiG7WPnF2H8esC+7d80icYHj2Uv6AphSCBg0lpoBZD8kzuox0u47bIh8y4sJvSogGZb55/NQ0H
uVSnlNHqsUNhzjPocOU0js4XvNjcgItxGaWFA42Mg0qsqUjca4gC3ZTVhDQMEG6kPWJtb0hyaNtm
/MG0cTwXlj6BD1xtLcw4XZPMoE6eY+8SsaPuxrcisjUKNG2OrxV+yBA7I4J1BRQvBgBouwSmB5qr
2DtEkLyvAnk72lW0A9Akd0ZF1EYerYwdDOxLRGCDn4hFQ/2K0WNQ+26v2XTuRTe3oUWGGI3rZdBo
+21gYSroHc9B9UprhakZk1aSmlTxDrydY6xBMd3A1948RDLsZaUfcUIiaxkxUuIOxBQgdRzGY0pO
ihwfypnTQTLqny1lir1euAv5C+xi7Wx9ychd3s8VSR6JnfywCaYL+nEa/MnkdpRhuYZXqDBbA3JA
Oi0sf5s32cC+EpAtgud4hQ6BvEd4SWI5eyDQDhOXqjnn5IYecX4vgTnMvI1iJlNxjERI2tfgxVFO
kkpV8p7Ym3FOyjUkITPzBrytG3YRrLpcJP7I5HkCIO5ltIBPktv1MoX2v6O25UHDlngshvVp4zb6
qeHKQB1XKBMzdNQMsmeALrHaILX2YdRya9ekWHV/6QL892H7V5TS20n2P5+ObTjC2IJ8q58n/1/7
f0qJb2LS2/IGUeDFxtM3eRPU2glcpXiICLL2KxEd/37Nn4qa/+2tclFzUy0zIkCSoGuUXG/P8xnu
V7WZZ3FjYJdcYYpyVGSL+NZPPBm8i0V3r+qhY9/qvE86bMa/X/9tz5PLYxpyGEqi9+C77byXUZHS
6LIobP2mzdKvwKsfG90YvLnX93+/zttu28/roNJCwbjJXRDNvrvNSDBW5RTp3oxqBBrmVY0/mGX/
4UZ+vcD7XudSuJXWaFyg089pd5Uat2nxwbDj7Yzl5z0gCWSBoHPQBHKUtz/VxJhBAbTi3HBoQ/54
YZCLNBu3qvGjjl///rh+vxuByAyUFBLwTaSy/fNfGt4pv9c6yDG9ddx+NyrdvZssT+3kvPz9Mm8H
FtsdCZfbQelJcUbvm77Vr5ex3SFJCj1ObrX+Tl8/S9l7YniNOQv9/Trvb4e2/aYCJ43Ptpi7v++1
IpPrxOLI5IaBsa/lz0pyn30043yn6oHbwOzLYsDAJGSbRf3shv/yzPBgkAPsGPIGVLmnQpRZ1JvU
vSX8q1THU2EPvmOmfhp9/vu9/ZwV/voGM9mjf037j42D/7zXzDFZX5YVwdjNLGE79ONYnVudpkk7
4w3T1GgIC2QinMQqQpY5tfgjMvav2sB7RuzBI90j3atGMEZak5q3RVmMx0W1vpOwktwklVv4tks6
cokLIxQjRgdHYSPu4lVQ2BLNDdeIMoOhD2kNmaOHHGsjQkYE/AajW3fYuMxDpZnTB5Lw90tnkwej
NLDRjmw1/28zIeDqtDz5E6v0HOs/lOFHTzLE0msfLB0WpMYqfPuAmSSrKOXogWH7tt61PEmPSVVJ
4si1nWENy8tS+JqdJYceVNKhmmt48nyWH7UUUXTPu7tnqoABmfSFiGdHg6UUMjtTGcuxGcM5HSP4
Si4RTkn8SnfRunEjMj84wzIFtibtSSXYxh9miJHEGyfGsa3G6NKm3OR0MGlXapLOfjcUiw++uQlk
ZzoXkmT3Hqo6NJSjqeZTWGJHvRqrvvgUk4OyXyYoLH6syx8zRss9jap0Otl6HYetOVKlp85Mosyg
+kQbZYFU2ocV9SLRr0UnwXXzOSY2qFqnU7YaOSf1ouYDHBPc7tRPNUQ7+DfokmrV5d9Ae/IqoREb
EOGR+NVsYfZVeQM97JHRFz2mq5e6S7PHsRGfSXfgbKSP1bWDHvjOzlQIaKRUfLWyoVt8u45iYo3W
5sEgl+McG4V1si3Z0pwp3SArCX5JgC6/JPyqJ4cYyAA7fbY36Zx866J+8mcwXIGsJwK9OfX4iyNk
iEiGcBVix46K1Kdd6yyvBMKAMijHJ5SHBvNxxh5urll+vkDwa5PB8TQZ36la/SjjMvMwCVvEd5aY
jpx0JkZIKkHfjIDINZ0QqarJeVKRUZ/VTilDGIig3pwRdqnEh9vDhjhXubFeNckIIdEk7GHAoBrI
FnReI+t6PyRk7yQpbR3OasOhgsYVilqf/Ljs5eA1SsWpsFftc2NkzPRzjaOAkzu3qA24QDpr6WEt
+8+iJ+miUdIMiBaNEE1RGwyrDgHhpCRfMJkzLkU7qZetNZlelpvria+LuzeBG0EDAJW4zqpDee1i
WFa62jG+p4N5pjrEvV3Q1cnVrLrDzQfLACH8d5ua0whjpx2+dwX5BpCLj9DWp9OCleVyjboEu5a7
3jENaC6Gopx+yMF5GQtB3nfWWrvOZbPRAUnveNAKYTPLSi4xs334CvFBlG4WOtWsXzvWLPhNbf2a
E5J1TO1OR8uEySy1wUFYstGD0uT/5hbys0u4yW6hh+pX/RzvdNyLP5ijaF5tTkT9DeQEwoOxLqiA
nCPBWvkpU2Psm8VSH8sKyy8pWBpTM8PEIW+Mx5LlC3BuLhK8GZ1+244jjXkQYKCDTOQcsOR9zhF1
mK/mZvqk651nne11izn4QmrPLebksNRJ3SEIDSq9CmdBSIXMVSUt9hzW5XcClFtPx6LsmQ4kbTsb
omBNmmeHDMKwNNXbygLdgIm6P8ZyqK7APzfHjLCg0CFf/JC5jnukkFwu21VQqNZCPwqrlPyPASCL
qofA1VpgyZeBNpixLjlMALvw+XZNF24DQn8RQ7oTsiWyBqXnVNUcQYgKw6BaCI54tHg3f2wwRMsp
UugUPBfWA4eeK6oTgrwjXCIWX9vLTK85bRpltZP8gp5DVlJafnLwuSPmDeWMe3FoJlrcevaNb+c9
9tleYcesjK+anNvA7saHyVoA2JWROBpxle/izkmvVxA+B+w4AE26pTuZma2E1pTic6f1cgCkU+/z
BaLEsNSrn9OuDaac+a8Ha4RjSJ+Pt209vIK3hkAf9c4NhzjOmTiVg1rvId11ln5elDkFT1Wp4HgG
WCcoKsIpl5WnRnbsExMF18AyXbqoyVyHJpbqu7kCFUTGKTMw1cJzz04mekV9VkBIXazwVsKabXbf
xn2DPRgbchovvKdAQo+V1RRhjk9zpxWA72kqgmess+pG4PMJi0Snb26V1nkcwbkiy/y2Ysa6dFNF
ORHmziEhASdVico9DVX0iL7965KrTxPMIABtNXOxPEl2JjJqr5zLV6ykg79quOCm3mGzzPLsZV6K
7jCXRXWLBGb8vqpxFpNsZWi+ag3jp7FuUhyHQ3PsCSq5grBZX29mSjI10mRPgMWdGGyIT2tOXsOi
3JuTGA+IcWxiYMzkyJGPuJGt+zLEqbuP12EOFaLudgMpVVdrmxDOofBch0Zxn5KlhMeYyuK4uEt9
gOomn8Tc28RrMEeJtCGll644YUKgm68vs2AUIIerZRrh4dUA69Em43OX9NS9UqntTxNsNj/HL3/o
tO0zGLHf+SZ4bVrrRf8IqMLUPOZTpJRt3wdv6edXndHkLldb66AOenbvVilQMzNfwHOLSEWIPqtX
fX5TcZpMacjY02tX2OqnbOXY1qYN7DdGBY1arQwYl3EnYrI2YKJ9LytGUFNJ1FkLWXQja6hnYxgH
9jNoiqgoaKKl8Xesdixxa3U8MyrVA4MzLSiUYvT5kCY3hJ++gGCQ3zRgZ4HeRd21A7vmBUwI2VM0
6Mk20+b6yk51QvVAeuwLndjKJWa2CTIrvZgdlUc3UEcMVfo6zOA9w7bDDB4UpNfdxo618OymVO6z
cUk0jy95E6j9kOwJlpU3JKoSy1N26rqrqDGuKkoFYJ16joDQIZDIbe193lXpTi3iV47jBDbMjXZK
FePL1FbiXFXyReUmSL3uaEgtNKTIKIpadD1uSXhcH+nVPRGmMaLfnG94WeMvNiOrv4VDBeGyN9Ur
gQ//wlElVDHHXBzyM7D3q5A6BYCw3jgpsc2IZbaVm4pcPo81393O+dASCQFsskPcvHcc+DmouOWu
G1Ry3JjnhXY1Jo8TJe6x2LoxVRvzrza1r+rSywvVqhx/g6GFCQKKnaDw9kZ8/kEzDi2TuvRHakTt
c2yK79P2n4kZJQunP8Vd7w5+qzju2ZTTM0gGWKMx2Inc0fIDsp/8O/1pQV3h8LLq6quRxs8MmpRn
Uo603WA4aDEyVQMuE5EHaZZMX0h5a6/STKFVG41TkLs6mUhGwWCjdyY/cWPVJzsV8qYDMrRrtCrs
VCIPCFei3OjG5WbI1Wc4JsRRxLJ9gTz03TBLkP6DaAENAXTxVQZ32IvKJLQKGpWTNb7ouc09qxOb
B5RLDlOQOU50G3GFbJQqfeHju+AtKQOlrpy9O5LgIJcrnVZwrxpha3xu5aMjoVAJpK2oAaQ3jcYM
7Z/WQjTUP5Ri/d4qSk+DptvyPnULBFk8XVB5VLsCmQtHK0vzlmrCY56ppPRYyFgcqx19A2JPCEpM
OaecGIJmacoDdXF2rth5ruiIl9680FIZV5MQNWJsKrBEVvNEW1CltDJFuyfFdtqPbkTiMXEfAUFz
y25AsH1ELg/gMFO/liLLD0sKrmFIrOakZ/qwV+A3npreIgxCSB4bJhNPTxZnl8/mujdWYm5mYlF2
SW696mk/+LoKQtdJB+uiiiZzDxwjflDcklRPnQI+67PhmLUYLlV62Z61uu5lrNhXrZtDviHZ5jPp
UEY40In9nAgE1wQc2W7Dp5b2V1qm8WnAPkDHcbH40+b5JImZ9gFYOneLQydO05X5nOcEQlZG/1oS
PXU5Ea15TnLjeQuO2SFWIDWlAOXkJcT6HhInHzxKJcRRtVEH/WBn4VwO5kEWVv+yzGV0BXa0uSRV
bPI1jDt3mw0fmu5ANoUWH9O5umXFGYHauc51in/3Jse+71lz9TDHYGb0DkTjlCrtsWz1L7XTG2EU
E13ZRuU3YjD70HITlintgr2DFpzswy4egoqZ/3XeMGi3DdD8ap2MYTxFy5GQnRgZaNxonztDB4Bu
CM4ytGmZKDKQuYg11Hu8Z0O3y/SxDaaxjW4sUALnUZryzEa3HMYmVw6RmbY7o0EITGVY7QifHVi/
eQIvJo36M14JJsFtbR2zBWow8pMSXpbRu80dUgPztSDAPSxqA41CWQ+fgFUZfDWbcV/YtfOpYq2E
zNv5Ihkmg8sSWeCx6lTDVzgynXpXNfddx2uIsaU/Icz5VmrSCpuSmQ16jZhPTBwHeLHljirBDMuZ
qX+EfxqITOIGy6odgGDnfpJUBm6Yqj6jh+WNtYZwJLsoJ6N8ieKR7j2ghLlZXgCLxKjR6uUgK/nd
LJz17Has/b6K3SPk1fgKFQQARZIZiGSglkRcrOxiJBsb3Fn6Wo19ny51TCRpqq33c5I01xH4Q3CF
uGGCcTDUw9C48lVfZwCyek9K7LrRCusoPeTAIF+SUl/PllrJUMvUATdqudwQYb18hjmtnZp1RCyo
wE905dKcySs2j+1iNBf1MrqPudWkD4oiRnh9/TyB3VSyvcbha8/kzAZ7p9+Z8UKq2WzN5AhGZnan
i/rQUqLXtEvAW2CebNVqT+kWn0xHLz5DyqLE68rocaSbvWP/LPemDnaUeFjd10sSRjVwox52z8Yj
SSza1ep6z3GM9OoW1BlPjpiRiBLvACyTAV0ipueyK61wIGMI4CeUSx1t4zERnJdVIV9l494zoFHI
bik6jzhX64D73DyPdpPeWayloxU1EmsK3y8KVaDcMJyumtU0dkKfn5KO3n9JdRnGg7bsXautw3Wl
HzBiwPXJhKYgJELd683cOk0J1NzEojBVUQmf8eD8QAlfHCde472lrOSYJ3jwWvbMgMP6bULi1jF2
AP3k+dReWOqMo7FDMsnepl3aTPR8TsIxFharvYVNo58IiIYCbWHO0ipLBDmz+gOKJCL10rmHZZaM
JMxbw0rj2U5gmVTuUx0n35VK7byK1K9DoTjIgRT3aw+UCFST8cVi8nhollJ4auZ2F5pOqJIc3M8c
txjRjVRSI3DVUOuADLprA6l1LFG+RLoRaitVu2WM5jHVIOsY2sAm4YAeJf0Il7+RCKQFBqBuKdQt
qYDp4vpJSTTqMpNvtWzX6Zy6Ix2wznRPY2FaDwbk6b0pdXOfuCtogKaaDtGA0yzNOoCCrpaC81Pq
0BkU8wE5lBaUCUqmaRLfmBpmfo3YDkt9/rJEZnscs2X0ddLNrntSMPdqNn1H4+FeLbXSBCkCZfbI
aj7KjU4XY4XyYiUtLyrddg/Amki85332u8Wu91ATOU/FhnMaB9t4nBYQ4vg9zSfNHZwjbJ/ijgcH
x2CdQazNyNGtrPhqjPrMfqVf8Z5YlxWC/p2qgBDVetP0crCk3lBZetDCpvGIuCHbrtSwvxMvtxsc
DnKEkkWcS5M+3CweviSlibEPW4w2cYiee4Xhj73Ck4uG0SMY4ntUtbSJ6g2zprIeDEc6YUcK4UU0
DfKAOqsPBmmlIDumbOckaWDQGlYq0R3VptQOvBh+MhlHxnzmtZ5lxSfFWQEu9/XnzG2j0ChJbgY/
iyac9JQdWEjuQMD2Vc0KprPSGcc6FY8oPegYUMIRQpxtyTnkN+ZFTPoN4MhzbRiw02btMWtbJVTT
AveUqk97WsAEiakT+YKkWM972mGuZ1RlzEPltHxETrRtsArp1SIbGfgz/h0RG/oi3ypVfOlboUr8
9toxHZxU8yrpejZwpMe0B0sqf00qR7safuidCYq7HQhXQLIbdmJVvczBlpqNRnYHTEp6dtOV+3ha
mqMyLd2+qybsw0MlD1YzOrvRcIEqu2N/5hbKsJmN/GzEk7ico7l/TlPxxLAP7dfcp6FpEMIop0Ld
pcZA1RDbxj5tIMkBOF4OdLE4vScgClnGBfi+uP5UybS6xpb/oxIcnkSTDb41IlnoJ0bSLoisA3+n
6xcZUY0lLVTw+FV7pdWEDYC/6G4SYr4vJhyU0Jlstjc6KLmWZNecY8j8Hh15tVHIKIiUxTg2WQYu
RpncQ1Z31YWEyeBNPWKIOOJx512TnmytsB9dqWrPPanKYTvPSJU6MtW6RrcPdcqLmUJuZMO2ybqK
ZCT9ejbpqrExe0Y9Pjgi1TaA2Bh0ba8dJNjbo81TuqZTznvgpEg+00bc1r3DsHvtQN7CYyRyOa1C
+NEW+PXB3YEW7jzD1rmbxqj36ToMB0vm5AskzlOD5H1f0hfDlQGz000afTdrrN2ZAfp1aibjvooI
Y5di+1RxttvZSUvWMicITruWgcrJehzbtjpojNCJxuYyRbnEtxLk3JG0D+vMkLwLgN80RyJ5Laa9
Y47tD1mqFm/A5zrJjhHJcIBFnCwYQI0zhE2sgzQYIlTFUIPlprNQ9oXY1Qtth9Kp22+gUeN7xQaL
brFQPaZqfEiTrYnMcRFAWKvv1pgWx7QnFiDgY0bAa8fnYyh0pLEDye16rl3irCKI1hY0AQjCopqT
ZXlRmKq2kwPJuXGj+hLODCnKPeGyONKh6ikRSMSBHrbmouRkZHupqdp8smO92EcchbDzVPWl5vTE
AP4XZ+e1HDeQbdkvQgS8mUcUytMVvfSCEB08kPBAfv0sqO/EFUsMMXpeOtqDBZN58py9187Nclu1
deaD/aouZa6OQefYGaDbTLsBqFntxoh9XSrlu4yyYs9C22+qkoadLPr5QIArPd0OkqgTdfmWB0lW
d7ScFa3WCwQU8WcjH+BTOgpFqWFPBzQK1SFpFf2+jlmbQYKhY3Bj9JBF+0LzXKUDQwBp5Cx5cQWS
XF/qqbXBUQ8AScm0LVFp6aobQZ03ei5oDDePao70YuY8tZ7JevUVgCn7iGib23Em5BJ5LbxLgaaZ
CsrXTDGvCpfcPo6RHT0+ju85p+KnQupAww3lHh76sG6dUF2JaFTZH5AHRKpTUGe0NKZk/Wrm9A4Y
9TnrUa01v0xlc7P0+Fde67JN6878DkipoP0EvZT2JPHiSZ9Fu6zo86A2a+Up5MRwoTf0JhMA2QHl
tYrNTzU3Db262xSLVXnMUlN5cdHn+orZeggJM+6tJuwrGplABTQermko8yXRLtlGISxx23q9s58K
p7+3YlDOXqL2xylRzW1rRN0mnMphlTV1wy/Pl+FDN/sGXMIA9lS9GlqHt8Puk+NYOUowFEbkk/TS
PKOoNI9NrjV3fV2CVOlbd1qJPOsvcUkogZ5lxgpQq/7IGAbYvkMhCGyxjhgvIEAsDXIawwIRgbcY
WvL8ZlLap2ZYpgCjrIGwVQNPeGwuCPWqA+Jnm7cMTfF1qKU1ib8cZ51CH7euTB5TGXZHxDgNaRsl
rMyFTk6XHnhlAIvGWJc6pQ4G7OqBaDr9g5Bbt+NN8QC6hwrSCpe2W2dV6lU5eb9mTdrbOh01GlM5
ZaHaAAieZveojVIGOgveNoW+uhk52K9ou6p+q8zZxnDL7GJK9dfYzg20ZpYxLyF2BTIXmaOlt71I
XDd9Gf3os0q56i2qrG6S4D3DRgJZtUJSJLWJk3KundrUFvGqceiX0USIgiiGVuKak3XsEnu8QvnQ
bgh3kU8tr+51pwriQRXddVEYiacaDH/gao24Nxu6RgyDQ6HZzCvYbGA057/Qo+p7LYzHa5uCC8kn
DtwwlkpgtYn20/UK9YNj4g+4VOMV8zf154KnfUxtwgrZsgbvYBNp4uu6E9/W9OK2pETem1qCUtng
jAA1ZqN5rXHFi/dotETwBdrYF/dqL4RvEgm/bXspC2pTiVS7ZkQZVHMu3LUUglyVnnelSCva2o1j
XXPKfGNB7K9DI9FW5dTdMkOMdzk7Ac1dyoZBZyw7VLTHbKMzCNtI7cDrECU3qQm6uiV/sZZ2dpG3
+ps6JvmR4yXTnTocrhsVHblWC7p9cMBWYUxIvKjHF4ux6Tq2injbG9pAJFOuKRdorUF9o5gLWt6U
G8IaJV+GNXCWpgegmQk1VdoYF6C7h1+aZF/OzMh6cexQZfpQDNN1AnluLYxYP8A+o8GRK6jbiNdm
2FsRE1rAXd6A5FA/ZDFqq9jT81s9y9O7pI7rB9u0uktU63JLVTEEWut1PzoGxbpDsvlPshHkTkmB
GMZqbRBxMxHbmqRhzO6U9C+dlpt7eszjTa66vJZ4DL0DK1K+ypwmfvKSTBwMvFzHkf1xVaeyCtLY
VS6rub+ZWnygSHtRPTPvWnMYa2hOKSnZ6hXWikroxlEMglAiN+1WwlBz6v/M2RYlKRF9pM9T4OXj
/EAycKozOKNB2zix2KP+RICIhX5LMKbrVz0hF7Jq3HcyBdA3k3TKHs2ZS1/+gbR2ZeslFb/XYG4m
MvGTUAxtp+np2wQC98CE8Hny5KObVm+OotKq7mPX6MEK5+ib6Y5UD27v3VUVMP8tr2q+VRTEhePU
gXtUaRc81opmvqW1jrybJAr3IiSFnvKB/lWV2AWbfhZdtHllnOZcFsy3aufgEhUy9pekvqLlF1K5
5G+Sfj2lKCn1gnwGxXHBXmUoHluJNcPnyDMw8MfiQShSNs3bjke0tcNo+BGnZB3MtcC+0jKiwRRA
8kBh54HBjPCKLofErWBD61q7TCGDDAcBMztPeYLH76xoOKM2p4m10iPsKAkj5M2glcwRY4CXJvaA
tavE8TFEKHQgKzHaxVjxtz1Ro5xoHFC+o8bYBeveqmAeQm51POxEPXOQMYvslgMZurXaHDaTZ487
S6OKNkMdyKxpOpuiC6NNVQyS0TxrQJ9LEWAXZDY3V3JXYAJBf6hT9UcmjvzIzVbkBRl+TzBtAHhS
biYDD4bzFhanVPkx1GJmJ4/pvRl1ynHbaz4SxZPCTyPQC+QeqMzsl3oNnhiWkhyrXQ2YmCa32vH/
Nzd3Q1O6676PAHliQtrEWTdyciiAnBPTfdmFOQOoedQDxR3LjQMM9ehMzrQy7U6n/qNLPrXJG2dt
ndzQFOHaUqS1cMyCBGzO1mBGg6CMqZPazb8WtgEQXTlRdbDCwyEmU6Jcdf38MmokEzcNZtpkiO7Y
98zHcNEC03/Nnrjr2qtXFx3dkhrFQmYknNfSjIEmDSiW9tfcdrIbgynTupgIEc3gFd7OvWc94zKY
HpXW6upgmOjBelGug/dphV+IofXrjhYykdjPFkxN3yk5PXtwpINaH/SjLBUiQBPSNyzXYRjJgWig
0eNQpaeCKCGVgc4vZSaCfZNWiqMHnZqVwZRNP8dwCV+XadXtvdYeMPiPCw+eIuSqNwZUgBQO2L7o
IGp2syE/qSP/V3b8Af2wK6IxOqCONVc2CVrPc65Zqp/GJsWK54zXfU1WB9jf+GhHhvpTARPdraw2
hEhRgr7hnTOCydD7vcP55d7h+ITxu3CPc2+hOIAR/+SRS83hfp6D2SYapglV8nhUptl46tJDoQqd
wSPqWcm4dtUphrPpTPCLyghvkb9m2gINdze2GqpPTQk7mvgh85DOprjDtmXeRwWps2G6MMGiKOK4
jOVmansE5eSrZkIVAUrD4RiLttykGpE0656cCUWaPI9Up2hymFxX5A01VgeAes7viZJN35gMui8x
4UHUANPwIQQMDg7yOHDw0t+lc+hhBqmTlykjeobYiWFLw23kEFl0axmK7J6k+/6WISMj1UFBC+x7
xCpk6EzVa5xm7APqgKDWkMl8oh/OqFbFCef3YZJwoh85FgwN+vXeKagSZ3drWaLeeL2hrl16H/1a
U4z5SGuQGAo8MZukN+cN8TRXRloO1+Rek3bUGG+FU6pUivSvR6PsjoYs0j2Rbx1jqGoR3yjWKylb
tDcFEU+MnV7mTCHEOh4BpJN08R5T9/vjDKyGgGpnQ3CPL1XsKMO4RLna/lDoMafVCR1+B7oxqKIw
vYt5cW6zfEzf6Mz1/cYSMrlhqIjSls9lO/QVepk6j4KcVzxeeRq23cpo4ivCMiba8FLdE/FgPGnE
Gu642+2pBOFX+G6v3ySqwYBS2NcDZc/J4uBGMsaUYwns+VSljlCEIlhdQx6s9xV5Bmut2emKdYwS
bALZOPOhxIWYA9tQ27XMu4LmqKMBMFeZWVwkpc6KTQLMwejD6s10aKNPMww6m/CmH/GARX+O8pay
Y6neKFI2DAIY2DkRuUK94x06jZy7gVFTDNFz0WeT2S0alhPhCZqCRGiVffieEE9NK8XQr5lN6D8K
jl0W2dkU7+1EA4U5B9KBnNiPZmW74/woRNfuwDTRdLDVJNwWsUHLvtGUqyzpEWI5cbNeco2ZYCGV
ryqLewHumSiqpss/BuK0CWnR5SlNE/vRy0K6Vmmk0HcUTB5y53Y0UhOrXcpy+W/t3heaQbS8GHP5
Yk0GF+couprII7WzovomcXQi+pjfT8na6oujhSuLeJ2HLgp/qqgQKjGs/33tc0WsiUsFYgaZih7g
Zts6U5PmJKqNfa6H1yS+XGbkNnTKd0HPv83AfyrnLOgyiHuxPy3xpPzAz/rOrJ9nK7Kb+krXIo3G
jGIv/bhuPOZNh/bcJmEJQZlcR6Yz+jpj86tQVbNAlBw4lbTN30lnkZz5hlg9DFFv4Q6bkt1kYjLT
1ai/qdB6/GRHpY3uVJQA3zyeRRT8158PSQNh70KB/QuRpquNmJyivmIOR0DYdTtuE+x8nfuo8qZX
Ou9j3H4jiP7PTfl81UVIykkeUbbqGNby4P7QkapKFFm0SruryG4bNP4OHcdMoyBBoyDHF6ACBJ2a
JhkAKaMjPY2XO4R6y2fXpm8lKYGl8CbS6Qprl9DbXjag8TGE90w+AnL/Xl8asXnBUkQHYqNoUb6D
AW8xFki7Yo8cw95oiS4vZk5MK6ujAGLA2Aey0BjQeO0+55gZlLriwY6bHge9LwOcUCLgtyrIFxoH
z95M26+gj6BE9MrLpnwIJwfOFTgvv4pi3VyZGgIeKilWEPwx27CUiM5EGa7zPu6OTtJVm4Sor6sO
R+3d3PfNlUNcYVDK+h4wfXedaGp7LA3USu6eQDS0QVNU+yGimJ0QBCxBbXplO/b8Xq/bRwfcxb6M
JsLm0T4EqZq5e91tDlSZFL5xUo0HxczfeVfdUzyAQzDtQV46blHvHc0bnxMa+jRxB9vZzLMmeBs5
TkGeqXJ/SDFYOK73gTk8XyF3VoJRN/INnM4uqK22vQN9N22mbkivcqQSJ4Ep1dpMRSb3c8MhjRQH
Y21MdkEGzRxhIW605B6TkLU2Mb0CxrBfdbu293JRCc242Q5FqNmdP5UOTqdwMnAk5/ZlDAiPGgov
Op6SyeLe5vleUeb0tq0EuaKONqyNSiD1K9rw3bXzeD0211ptrt0EaX8UH2cQa6s0KbAdqWN1Q+aa
9q7bJQ3didmU8DObLmooUWy2re3s0brMFxjH601eYsIUuJrJVfPMFTsePQyXKvfo2f0bEm/j5KWO
2LeOpDbWlPRKk1W+l4bukPLiFVuOvWznc9ZiwwlVIk71Nj+lbTWv1bZmpuzWM+KSwQrNzezSu/Q1
q+iPgPZkgL8bbwv+Ijv3e3Int4MtXweFf6/k/cv8eMwYLTi6MDe9rCgpY0FshaXH/bMx2mw/uEm3
hNpUR6vsfjJ9SB6iaqBRkqESMh09uqo7dQpSEtQua4dUy1oZ1ECOnXEY44o0WCs1VN/N1eoklB9z
+9StEl2XW/SYmGGaOH5wDXGjNBVpblACiG66TGSPti7OMb4H1WMZt8ZPkquyuwhS+FYSK7eHfTke
SJqMr7xRuBdsvnTH+AskE4XcmqiyHfuYzJ0gbKqqnwiYlQ+QA+ZCtruGXCbGZ2mprRMU4UxbnOmk
OszDyHb60czTa9ga4kVpXIBX2jKNo9fnXimoMtBhWgQfyYjOA8NWsp3VfE+zdTyoTjwz+ek5N7ck
p24JjXC3Td2Hmq+3QQo7kgy6dNCf3AFxZmGysfrs86jKGwJ2pe8pFlM+LzQ2zEX0y3iYo0NkK28C
ku8WN9Z7hEInaHOUIfwJ4QdKFLGZCOhDGNb0AKzwKM5O/TEPnN1sYhXBTy+iThhwu1wILxgsfTzo
7DA86sRGXabp9wADMvb86ZdN+fOmNZF+iDInwTZXmpdK7ME6I9NxLQ2zvggJF1qLdvQuqnYJ0vTq
FuMvLqJZJ53EBYSwKkxBw7WTaXTx323FFggwlCtAtvlHcO5nW/GI5pxKttIvTTm414l05zV5J+HP
/+oqHkQ0htZwlBDOA77VF0X9H/vKRM5LLpq4vUusHF9TvdIa9/jvS5z5LOipwp9acI78FPTy55Dg
mH6Dgb21OTnDzBBoPaAHZ9X590XOlP9chMto7I7ULOA+zy8y1UWYqBDlTqo1rjumjoOKvu2xQOX1
7wv9dk78sRNzpWWIhw3GwaKCmvNsJy5FqbcZATgnOwcCQlbxobGQ2VsdKoiqL66XwTYH12PbojaX
05X0xkd0uN9EJZzZwqg8NId3wlJdDUUPcSBnz22c0IOYLuc5WHTg2I90IwL0mSvMiPuWxHBgTtE3
P/38msvDo2bDlcWDpDg9K9wSL2zD1DW0G0uGxy6OtpbZH/LBWaY5gAoY85Zs3P++3V9dE/CzuiBp
DRxaZ++nbMawiQBX3wBjcKY1Ej15rcIeuItM4bx0rt0+NC461xLbQ/LNtT8Xw79dTvipTEw85DYY
+jlMEr0YGLkhTtiqk34TTWN9lc7Dd1T3z2+uq0FKg0vuGCa0dYo758wb3mYajBa1ljfMeIk6lXMG
ZqkpNyrqhANRC99hvj7Xr8v1oIwCrsTft9j8zk1v2hiBGqvi4lTFT4jA5fjstbT+bvT2OUxK1Jff
ORjPzjN/XfHcBYdyJ41HvSwwpjfhimzIi4agTchzb9lIZvkk6BoxOD4oVXssRH/69xt0xu//f5fH
DOWyNMBQWtanP5a42QBa5Y4R3bi6OYRT/dwTKWgw7xqSJAmGIbQp4RCUz8I+2H16r9Dg+eZP+Oqe
LwgmKngHuNo5uT/JGkPraCaddMW4mpTucshTZjW6/HCJmWWdX9le/GuamstqsgIL2K5PG5SpVPor
Vexdky5iEY2IR3elEfmGMOeb5fPLP1DjYAEzynFhIny+R/0Q4d9A0XfKCxY2OTH68Dy/M5lsloiJ
7WoOGrsDH5R9szl8+XLQKNOWLUJbVrTPV25Fq2VmmhenDBl1O3NCLz3oHMm6sB6E9WwMP92WoKVv
ls+zVfw/L8Wflz1bV2Z6LHEjeClCc6I03dXDyzT+nKOTFXtBMj2HIU6W9pqJGX6Q+Bv+2u/Igf/d
Q/6++tntVgGYIzUvipOS0dPEpnLMndqiyYKi2S5eBhvzTBeVFBsxGkZmBK80Wd/zwb6ziIpzDXVT
S+dCIKa2hLWHApb4kybQLdavIwAbhgXqjUWRvwGBvRYj12hkceMuoxQORVu4DisWe3czD/1HVSBY
tsoImxyeCE504I+2ngIWpcQJtuiJ4wl2gZTPiE+Pbsbozx0F3oo2KKp4M3dlAJaG0DQ2n1Gfdn0o
OHAa+QPxY/d2qd6EmVjhGJt8BMCMEecAstHBrbW1Odd3o+1tPJJPObcAXRrhua/Ja8NMTo/MxM4D
babgDKClQV0BnbL196E2f6G5xoJCAnJTGKuGKj1BH8IACvFTFN3XSduv0lZ/0tro6LjvGc12znyP
trmIavphKySf+4gAYhWNGnPP4WKuzPtJGS+A+awrZA+rAa+VaKPbbxaCvxd7dFe4W6m3PPJjzr8z
1gGOOBxKTqrt3tDKhQ7gTYJ5onKYIn0bz2iVC3TGttwaqTxqU/gQJ+NKYzxA0+tX2SsnlKbfrZA6
39jn1xHJCeZh8p2WGI7zLcGoaAwnZiVOWf1msRPwnEzmSIr2UKcbj7GGMv/qhnujp/Bttt/cks87
/PItMH6kyQWrlcAw/tnnBUBlqj3Yc0blNijlkdjvfmMoerNOOlMiGJnUDyD804v0OkSYTiOuu1y+
MOSID1JT1bWSG/ahH73uuqlnxONJ1B1MWhgbdcz6t3//rcaCfzy/UYD23IVl65hMpT//rS66SJQS
VnVqvH0yvCXVkysxcRKBVHk3JhOjtL+M1J9oSPyqvjIc9aUBJGIRo95M1yG2WISvgeH+IuBxNZQf
08SLqTR8u9iZcnp8WDwj42JSE87W2Y2XfmOPXdbS8z+fzjCBVzxr7Ktna22SRoLOHInH0uyO4Zzd
ZEkNB47G6jcL3BerOoBBjboUMAMm2fMmGegUICTM7k9ljliKnk/8xgQt33WK8zaVU3GdeOZ0mdr0
45GGIfdLJnPz74f1xXu1hOTh74d/iMn77FnZTkJmc9+KU1I/zqN1WxYEfDGFRO7l5a+mmn+zyf+9
hfKT2T+p4Cz6c+7yn/9RZiwMX9XKuLlR6dmv5ihzZl+wNSKni3dWNekPRdaUaF80lIcdI4b/j58L
CNf2HBhCxLGcX75nel+X4sSIDUcVLVKC7crbpCsKeL/q3ozKoPfsb77e8xKZj9clB4y0iOWLgDD8
+aqtGoe0W5abHMMJajlCOtN/XyF8usbvj/KPG5s4oVDk0ImTqW8B7vrdbK6E9YicCGE7MD9vXWrJ
fu7Lb16gL74Wl99ETW4aHMXP60ZhaLifQpc7qnn3g6sx9R0eJLPwfz847e/rcIqzAXvSa+WQc34A
qBNUTnrpNKdWs67bsHxQCByfsABFHMvR2wa4/O/xve47s9lUo6SCbtbMmAdC48XtmP0PgvV1+j9f
4zyXBffzKvH571k+rD/udz6KYpau21CRXVstqxNvDrInX2mbzZjd//vX/70hLhcjaYQmB8XxOVNi
Iu1Lok9HGp4ke7VCZ9Z3e+kWO3Rv3xznvriUhtGeVsrSWFF/IxP++F1ACNNoZqJ86pP0zrYq70Tw
t7eJUv0jCmfnm+/xi6fK1djsIREYCzfr810Ev9Vr6dAtV6PYEu1GdcBx6t8sOn8vcpYGVGIBcqgM
bM5BvrGHXB90XnsSVrNui/6Xg5EPjjSrQLZOu/YCqeg3n8Xfn/xySYAHy0fPofXsk1fmxsknjUtm
ctRxtGrKUa2V8enf78WXV4FowqFJVd2/Dm3EyigF1p32ZIjyVA7mnWHE39y7Lw6GIMpN3WDeRUwn
cv3Pjwhxl4kcW7Ynt/hodMJExhlBz9vkcgQkwpVevlmeJNLt1Iu/eTu++nl/XvrsGzOQzEauuzy3
VuxqrWPqP6Di/fc9/OIVRHW08DCw0gP+PHsFIdg6NVIz68YZhhoQAqBOXGPFUSbw4v59qb+/LSo3
1eLguIRG/PW4lHTwWuCeyam3HMmLh7wqNqAXzHTDA1Fn8ptF82yNYhJtejw1SmlV1/9eNrJIs7W+
GubToEFmUsoCOiZxWeuMBPC1xxSQQ0VrfNOR/euiqHyIxMIQhVdv4at8fl/CXM/RHvfOCcRlvwk1
jwNPPGfHwRqdzcT9PWSj8l342e/AoD+WYwBIKr0a+sBQZD16+stT/mPZMmpaJ/mkKicdzdVebbRs
03VYMvtKw+DfRtq14iTjEwdK+AWUygeXgDnCcwbSuKWTYY/QY0luYT/mp0RgWC2QDt4AAKZSmar4
UDGR+K9eBv5i8kFJDmTbZmWnMvj8F5uwNjNvKpXT6Ll3qhDVnR2jaR6jWLlQ1cr4ZkH667FQbOlc
h6WCc5X7uxb94wap2TDkThU1J+aO63TRg/TExbtPir5M0b7r/5696Tpj+aUpiAlhmZOjFf/84wQl
GCiHtjlNRbvFNwFjZzVUz204n/59F8++3v+5EL0Ycp3IQfodk/THz0KFMqdamzYntcgCB4q0XV8X
zjfJgd9dZFmn/rgIqpjJhgLRnMhO3iBiv8sGJ8BI9U275avLkNPKK6gR4Od6yyP84zJh3oVyiCjh
7P5CyZ+n5qrTvikTz3bC37fL1AE6QSxzaSSdfSaul7vRAPT3hOPxXvfqC0V1rxhfA5yJDnkSw5Rb
zrX/fkZfXtS2mc9QBfPen60IsqAFo5sTX5Jr+ZNstq4G2dMFCo7JMNtZxt2/r3e2bfznR/7v9ayz
eIJWNHY+Z1wv72VQyLu51r45uX31ehNMyLZOLg/F79meAa6W5iJYtJOCPWHSsZS81ZbjO/t//5Av
b9wflzlbIoY6sqQDOPIUlktw7DZqtrW+nY00wDDvR1z439f7ao1gd1JNa0HA0oj9/ALWhV1ZZR6L
U1veZOFbEa4z5wJXev5dq/erJwQaDUYa2ykr99mFpjQhm9UqeCPAnNjxdtC/eQW+ekD/ewE6HJ9/
iYkB0h1sznmRLYjWQxJFZGBoNtCCzG9uGi3YL+8bIh0+LAZO1vmh1lEnew4LozqpWlEhlPTcqzwt
+mCqR89vcQPsR/anqwxH67E19V85fpe15iA0gGmdBgJYDl1s/gdwr9x9U2toA4t2kfLlSp7sTKOL
cFeZio/NzASyEZXuR6KV9q4anR/YtusgEfI9UxTnlCIaCtK5rq2gjx1ma4lhdXACdG9XFnl/A44x
W8eYBjbNCFOEmmNR08Yar7Hm+JE1djDC6xKv0EPO8HiGxxVglRNbFIavbkfSh6APs4rq5CeCgLcR
UfA6nepuTcgx7JoWuEUiR/sd6Q3dHT3DMsyMcFtkEKnIbNBBbqTxSU7zoZTFbmw7deXiLFbQDmP6
tVsdyHpcmqux7sV9ryJyvcRHnACfaZAloCvHP52YnZ/o2Pj1zPZ8T6vLwLGwU1PgeXAcwEtk+hTu
bCsVN3qVvxpFZK7R7jo/HJxkWwM6zLYk/v06UlQkfDpSEDPU8LiQdBC0bqGv24QyRc0y0AaJna4V
u7NuW2Noj6rAeVX2HBlAXIh9BoDW15Pa3GlaWP1wuqjdWmNfrx0du5NXoXd1Y8M5lFrvBeS7gf/G
QRY4pGYHIaDvlhCEVWn12kdo4hbXG2t8mGtbx8E4Tz3kG9gvs0lQt5SLGLQRIep3olfXydAngawj
DYrhPMItVyZrG9UQSTyv7B6qzjaDjARVKFhQdi7yMdYv9Kj4qDUV2z2JrfuB8GsfmaS9aWQK/6zE
hIroXPebmU9mJB3oZzJ4MD9wMK5VN7TXMyF7O9jijF4s0VwmmeseirHpdhZ5mDjM1JxHaWvHOKpf
eC+cTa7Pxo9I2mjY9RZFZx85+xpVnR91c75Om/lNH48jLNGhnO9rJwT/EtNlF3E8XIWhCLdWGpIE
4EkiMPv5De2ngvXN5Xm4ZR3YGKzzIM7BIwlkVFviCdM1oZrdvrURd4wivNaSiyE7JLUPkRX1d184
hLZo+hb9Y7Qr29HchVUPiAc3OtLY3MA4MZrZysj6j2ZUftazRY+occJt6DT6VWsWjAlaEbOYzM4z
EIjZ9tu8wNCXAEbOoK9v27whdNxoNQxvEX7qJFZuyrFyj7qouk1npZNf6giP+z6ZjiNkCnRb0K26
uI4uW8d8VzwVnarbWSutxlgx5Lgmzcz5SeIBQy0Ox6sS2eYmV0LY8p027bWkmKivjeSyyeJh34Za
eBtGMtm3BEz51VRX196MB86TYO3wG0FSK4G5Kjq+WNMEnUAERER6aqJhjDPcq6SLofYih9+6sfVq
g7zDXIP4JqvdF6BnC7zVNFduRloFDGAaEpVojvhEqZLV6HLEm74vQ5cBDRYueqbxjasOUxBXbvkY
FbbjG/zLjWH2VjBBm9oMqXRwfFSSeYaCySYNMUAoo74Ri0nOEqUI6p4MicTDS5noi89oQtdf5AuA
qqCTjbovurD5l6ukBWYS91UCI6kRr5GChQ5iD1w001HoZvY1kSCWg3zWLv2oXcC/rhtDbo7yldG5
RJOn2YRu14YP57qwioeI9JROtRHNd+3RDhPTR3s0UKHX/V1ER33TLZa5XsjqELuUNUOJX9uuZI1d
VjIKJFfC578R3mhkNGBbJuyjT4xVNkc4v9vE5E9uaBgZUHAwmXfQnzS2+RgGROqB2QbfS45DgnZI
ggbaFAphFUyqzJcinNRVjfFhldTOzwb3Fmle2RuZLO8CZT7DyPRtsJQnQ/SA0ybjtQyLEF4UP3RA
heHzfF4tiyavo4dipfU9rEUjTQMJUhRNmYjvaEMR0eiAgyg75b4htcNXapsMQi1G3lSoEpkczJ2o
K/huigYDllsaWxv7tz8SpQa+0owY0gIrKYcZ3QH+4/aB/yJfYp5MmPKShkYCK8ZD4rSI/q06f3SK
4sFGJfbU90pxHPHaHGZZRceIQ1SNnw0mTL/o65zFII2fRHk1I9cjVwTvER4hBGdehK7MU/Ah0B8M
tNizD2XkvJvkqvHbsuqidTyQQWNLdgXTQYZm7YQ5lJ5Q1AyIVGwiXPTRNNdDWmB05zvZYHG2b9Ne
G7dIE9pLqEXdlRBmemgK1t7lBHzB0ZrQvokUn6GyPliERDBA0Wa5gyg/2B3CysxNN2Lw5i1MhmkT
c5rh1R57us1YPHB84MMyjXnFXisP+tCPgWxb/U6ksT0gkex7eKjw5rYJglDE/V76aIYtu7pOtfaq
CGgEPoQe3Bhmw81Ux+iUTgtPUx+w2nhMxb3K/eWlZecDtMO870nEwnmVwSMBlO3rmKBg+pnZBQTg
Z6e1flh9/zhb4BwaI09ugdJlkCgonKyBksG2Z88HjtEc816JbqwEs7CHM2/VtQY9vClDtD6G08LS
aAo8BIlmGrswT3kIc2Q1h1KYDGsRXOHciKJrnafGcNKLN05WwpmnLtx0OZ6BcsFulORa+DRmQj9n
DL1ynB50QVzmfg6+/DA55rTRGyPdt5hqrobMRJsQmaAkQ/O9qBmPt7iJDmrXdetRy93nEGQMYKyi
2uUW41P0ycbGxSodIOfRn1soSCBLUKEglpfWvZxdDIu9mSJ8j7ThtgAswjuvlpeaiWB6VPIP3L+Q
zlNENa1qN4ASleRaVkg9C2vIdoxS5bVA7sR/bLTRhWmPiETxbh3nZc4COCYK2PHCO8JDzW1ktea2
U2H35DhLsRH04rGs6XD3Re1iHTC0jYJEZtuVWJ9WldI1UFUH7xoTKe/xXHuvbrMkpizp0QCWvBsA
mO7aJJiEmq3ja80pnqCtxjjUxKNeKt0vG9sQpoqM7GorlAWnM1Wy2OtZj/XYHNWTVtfhfUiGMStr
PW2zUguDyCvntU1UzsorJaty6AJSt5Si38puju5VAAS3zYTbYTQELQbiRFZxETp7EQ3hmv6TuDcX
bxXAW3fdKaxAEFWQEUxEjCKDdLeJq6ZBWg8Y9TwGYmnv3tllCy6GyJRVTFZhRRZD/W4g/wefl48n
Xm9eCM1+V01m5nVJSds2yAJU9uDIz4esegGvaG0Yfau+qiCETVJJ2sMsm2u1G9A9ph4/GFVpVSy5
Td09GSu/7FZtKYH6N8g90eU8Gc3l0OhqkKna22QtT26iIW8LHd/L6MKXx5uOE3+Od9PEEZoJNgpu
l7Vd1LF2FTPB9ZWSFdXtErkRjcVIEYPbxpy16S6cZlK/Yr7IOM8fRrS3eOXT7v9ydB7LzSJhFH0i
qmigG9gKUJYt57Ch/DuQc+bp52i2UzMeW4juL9x7rl82QgVGuUuK7Tc5Os86oi4YpQzz0MEvu6kB
wD9hIN/o8zTsUICi8E8Xwt4Z/G0hLM0BDKcccXKYB6Re4vnoIlASDsXvaZGCviHN+2OS5M2jbAih
aWZlehBkpgvQ2f6LD3vZGWOGD2UClByk9v9jtabjz57zE9EFhDmqLHzGE4pFFW/RrnQkfrLIgShJ
7SFQMsftyUjF8NZXDjxGXKe+W5fOBQ1ttJUrNZNZq/4K2oYmQAeK/NmlNBzbrF2mhxrXeUuVOjYf
QPrP8ywJ4Zom8ye1zEk8y6ZPTIRAZpXvE9hK4VbqbfWJPe72ZWTihVzbNDGlyjFoVH+D2ZfS9fJh
hjJoOfM4v3bwTC5q4loeFclHBZ7cg+xxexWE3Fyz0lKB69TVPlsTtZFC+8i7PtsUTeJuV9KKvrJG
0Lc4RZzgY8L+5kVJeTP2kP2D3l9PNtgC+k2YQ3r28t7MDgwXl2As0vgqaoIBECW39lOcuFDpWutp
nG5xgjGrcs5656oShP+hDdyvaRscHyB/7f5DSGNYNixHnWNN5XcwRy3ZNljCD2mOTkejpPZzs6v9
ZJx+oAhIb4k7dMRdBonHghrIXLKA00rNo6vMxZpWm4e0tt/IROMtcVr++qnFGMdpRv5X+JGHfelZ
mUUA2WKkfjbdzkGMYJtapTEdE2MdOrr4UvQ26DzDDou7ArhM6ruQoqjqHY3fVOTUMJAGOC5lulxg
N8BbEqlcL46or1mTfwzAl/aTwkS1GUzsUVruthifwWbYs976MQbiAMp0sYU/x9UAIhMnE99O/G/x
K2UAk2aIgj+KNL1vWw/H64K4Z88PmMFc9PEdUDW0tdEqBcRWeww5EET13hdYzIzSMQGVzPbeWGNz
o4Vgeig5xoORDPZ9Fra85OWNlDYC64bJ0xR+S7ZxUBOzec+gG+iR7D4i2/7VcjYUBh3IcSYk5Q1p
sbZrF636cpcQdzZrb9+yzJqIdnzrWhH3eJdCDZ2EieOLA8GTWqPtMeYwLEcdsNGhSPtNGLVnNSHJ
1k3iNhymT5uapt7YpBU1HtwxbWdNE5EYChbTVe9mZ8Oc0ghECBBERum6KTJQZYScMBc37ZXJL5Wc
G5e/bgQBoK5g/ooysoiqsiI/sdDJp3Gy+DEWA7+RmuVX7rBeDbkYhzWB1AZna7lEZqboMdyaWXvb
7ixZR+e2k7hlC+lA7EqG+6yQA0EuxvAJ4dg5qTnV7ib8UzypZNwW8LnfY46ZE75iUvDmDLojXyfj
SlGLbb4i9awhM/YJRNPvOLXtIe5Hck27fD0b8dNwyznFcE7rw6MwMvFB8TpyvlDz1JrsvWnoEJX0
tR3E/P98IzLkRvQ1LR8Ot8xP4jjz9cVx361K4SmVmKL/raH9hZtjeomMsjr0UoPirRdLlRzYgQIY
kY0AM+3EvfqLMzkfsnY2/XBO8yDXkaTUdYjASmBNC4qlq+663vhRpqkd4WPNm3wdDYTAOIl4rxJM
xiPv/Vpjgs9m9Vkqu9+bZD0+rLYlKP1anKEklvlDmbLNx1L46urLm40JgrpqgdLV1VR3Wq7t7IH8
nKxgJDiVVKsIN2GZZBUeAhDjvHdQEXDsdXib1wdGFyNKaLRlaFPUvTni9ElslAFpA+w7KfR4n1hh
tHeasn2MDcd+4o8yyf3ja5k4yAy76ROWED4hC3+lTgG1YemDw78fh2DKCuttSGpi5/rc/Oxjw7hz
08xINk0XOX9rn5Nswml6Gi1EennfwfzQwzdMK8ipYnKdc45Rn+QbWCF5a+w7d4x8jMP/1jYbA5gV
2DAdk3MTxfg2de0QJ079bwbo88JoCQYFeSVbNnpgliwe8bIs1mNpxy9rOpHtpOnAVUynwk66FH6B
sB+30vA7kQHj1SKr9/HQWhw8PD0dDNyhWmT3KMdSOwETsE8AUOM728pXgvOcLFjBljLkrPkzxK3j
1z7cyqzuM3umSu3LlqGexdgiIg+xlN/cKr8A/sHWoJryrAW3a6/NGF0m6frqpi2MksTm8gQHTQ4o
EXSJhoWqxE5dYvzn91Mx4HujCSLd/UJp0my1oZxpDGX3tY5MHxHdU1Z109awquKOinB8m0uQN2Yb
xhsaxgoImWx3YTFkN64ADcFaq+yD6BICCctR+MYii4BWBtq4vuBFrfs83fcVcOTINv7w6CPHrdfV
qxsJgcpy/upabwCm5tmRs1ZeEBuWvtVPKCijyGwfm2KY6d3zHudQawGrnCJIStgRPQ3y7rbGTbUx
0+IfW6uY17b9iWcwEXiThXlUJd/+YRXfNz/uJtZrZnMQYCmlAbf/ZuRae1UnxX2BHzeAfcsgzhpN
f+hvFMDUOdsrNE8Tsf/RdTgUmGgNZFhkDsZyHOnIZSDxaLH2mi+d/jCaIn5oO7O8uJljv2PPYjJF
R7rhwwXXvOJQhvUg95bdLT5ePTMA5lwElgLJphtUalo0kGSYVV3x0fcqPIERa/cxQUP7UHTxFcpa
55dEDu1mHos3pJNxMkceTaQiDnG9kQHBmERxhum6q1LXOBn4lgFwCTxtJuxm1xXV7v8QgDbqtmu5
fmnxYDNwrWd16Ccr3iJWBxtDxbYVHdbqrtamPWt7gDhOzOPIJyIHEksdptnaO3Xy3Chc1nHVDUFu
9TRjepwe0NE0dy4c46PBaPa0QizkSmmF9cfysP5QTv8e1nl8IsCz2GUdKJM5SX+ibp749Rn4Wust
NyjsBzx6SRcCf1Czj0qCEVVTQ5m1M/0eYjTvt8SmvESuHhSV2e95Oc0tKQUW5iOjPmrtXD4R72q/
z6vzzy5nvi865w3utX5b2fBbZq10DpZsKs6SpnzuNKfzDYuCQi9J6RCZlnyMht2fCQPLPZlo0E0p
+jxtJfMqrXN8UIVWv6xJDyudiQTUZ9WH4RMPQ9Dx5bVLABe2alvUkFQVWmHRKfmxrHI8suwcgI3N
BiDXVp9euOqs20TXOKAA0+/jmqEEJdC4X0b7xl/jigQKizzCAt1Q1NT9kln7T4oUztgwj6O4jiO4
CeWQF3+MXFGQOi0n8jLM6uKQAfJIBd76pszU62zJ8TGFP0DCUki8ABFxW40zkQfPN/u+nbWcyMq5
Ym7Rt54TLjOs/X6Ul0ExhVsNWGSElL3jhkNGNDe/mLymPQEd4BHmqUdPpWOG2LKYgNsx1eXWFGZ8
MdpqAvRogzR1YSS3jWG9qcV6Z9uuU6jVnzIjBZwfR88PfKI/WA3KcI3QOCMMhx+zcAUBtJQ/zHz7
uj86LkSZ8kZi6/W+fTcKA6RFW3T+iAfUKN9vLK6pezIqi6uhL+Wfw6F/JnjyA4l3fSSEA342MyZG
lx9JgUthjsjlYGTQewRv0EmS8RAAM+X8pe79SG0QN0aBq3Lo7fRpFFXLaqBhrNCW9jZMy3g/1cJg
7YB4jGSF4tgpFBm8cpIE4nxQFcyjwT3Vrqg/5Fq3IcjkztguVvIyuDHtiTl9xPUN32vx+XncANaT
w5QA+OmQJz6uphVsbVEQ4GkWZOPqafhYx9N0ickNSwPm0E33kmC9GLZp3/YvWKsGT++SW35uB7a8
iU39CHzQOcwwHN/CVu98XlskC6oLD9HCsNhw41c2CLpXOhEpBgKDYYhTeU9jEx6wWglfphGpiRWx
HoQT9Z4WdfkuHSYmd+5Y3XiV0m+c+l+hl/+yqhAe7ECMwNJmsnYaaSTbIA+Ha+6AkRscgLUEMKR0
S7ERNPBaGOtm/wbBsTjWRX5LSGSJog92+NboS0URPbvNHi594KafzM2q8FyWg21egM/e8t3GnjDr
Fs3I3YqrEIWklezQ4BKtCC+DGLKWAVchQH4rTf0QYHrDkJg9ruPqO8yj2zTytX0r0pNqtuLp9gdg
kfCraqvUyYJ7BLQbPI4148/mFtmkLPCbBut8FZLfIMxG7JQAatmzRIIdA223KGu81BbHxFIP/dHG
+7JGIzHcafaC0ew2aGvFNs0d+UjezL/FEKcly55XXvidjvqZeAJm8TlcaDKALta0CDJFOjD+evIL
YRXnm32yx2uBa0lCpmPIaRSKkr3Iw/eVauxiFOx3PHvR4r/amobnVDndp4Ak5bsLpm5cp2LlfndS
K0iLfnywdXM9Okby6Zjda1TrAJ5zrO69GJl+2RrY5rlqecBl4rlgGp/NCtf7xgI0dT/U+nSyKnBL
jISnTZVocEg1BtFlwjhiKKuIqW/fEg1JUwpDhfWICYTPHAFZY0YncrwkCCQXTPSZE+VsNjiFFz4t
z5qAw4y1McIzH5ItZB1MDV1BkMLCOrswmdAQGcCtZtnDc0d8N9SQ2D7l6fLBeW7sbFYdHseefg9P
mZRr1HReiWlB8eJjSqW/ZscU05N/WdgzWRAat7kPd88mL8but7BpkszMqYKqo1bD9k2IzBT9zvYc
B0TprGXAeuO94fzxWKyAognnL8jq4MOYDLGE0SlJILpuDc2iJUzqWf8RWted6h4jfkp0xiZidrNp
R1L3GDwBaWZQ8GAuVf+YJjH2kFEX5qNtFCWl8Vo33lJOnybHlJ+DCvaAmnyRccq+1VDNwox2sCDm
ptaXETniwr6mukiOEn4R+a+iFT6lkVpAREqLhYmLh6MTMVZCwUa2CDM68/xDj6IG+nbqHhk5/+vj
gWGv49w2lCGWMnQy4eLn/dg/NdBaQdtkLYAiMHRJTnyjtKP4eayj4b4s2i8I1kZgNS5a5ZSrmjqO
aDtwlCPATbtdWL4Mb1YB5RyKXnHRhraoT4WRFRedDRIJ0qKf4XOO6TYbieLRcElztcfleQzn8KFm
hg+Fq6RW1If+ZRLk1JupNgOarm/4d+O1shjpLQa+4kHK9LjabnZU+q3cbnkWLFLpnY2o2TZRFvut
2/fbdrTbPYsaYnCaMt5Sc+Dgr1yDk6/UNy5jdT9M5bso81f0oA4vdRcHaxIae+J55N6dDeq3kFzi
LSvK5XE0kYT29mQeMO7PwdR1xbmaW7h9nbP6qO4W8IJgmDIzckk5UijmLTVftNV1TnbEf0FG4WfV
AUybM8EeQDfIe+1ach1ITfXoezkzQV8+xKKNW18PVetuWj2LLi1sZHYytrFhjQ5MtwuvHCYW8Tah
OCqRZ/uxt5L9Dd5Jc0OSmEhdGgQiBIJsBj2Leab2poUJFhQYdN8SgQHWnpYNIIk2Mm4+LCHKTXIL
h5mZ4m77iJn4mAJ5dqlTNmNWF0eDwojtRpR5s2i604wl7qTLxPjKiLHhX8HfMrXgiCAqVnvHGvMH
QX22i9LhISP6bpeqBmy9lYtLn95cHpY5+gAS1xN+C+uolKwPFrHXfuWEJBG1SfsZJ0kdMJ3LPYtK
lBDawuB64R6AYZ+RaqGPT+bIQgaQRXcCT46IKOy7QJbrTRoj8IEISX5Tvfb8pQuhL262rnvXjVQw
jla8m/KJFfP6tjZjuydgoApw9Q+PHNYL6yKM1mkz5HtThMm5Ntr6BKgCEJw5Ng+1TB22WstAkbey
jW2i9L5rpyeLwnOvzSZDsV6zyAW7bact/Uu6bXdZLLxYpd2rQ7cYy1M9DkybKDA8m6KmBGdkxmlx
38aK18KdfhKACe/RVBJTu9xs9SrjXKin6KcYF7XNnCSke54ylto6/8F4o5iVk/VAQxF99dIsdyRT
EZfSZyx1I4Ios9Qe7zAbQOXWG537LGwQfUbukSwa98iVbByiLK0xCBTwQeoMijnX8tply478qNan
xm+IlaynSymKbM8hMtzKRM0j4oNSedCWvdDqEkmDoj5eKlC40xJvVCpf8npwd6x42mOtulskVKPT
/Y64tlQP8C90IVlUoacl03xXz1EFsfeGDDbdiowR90/LxXdLT8J++luaJK8oR8vfJtPKHsZlmTy9
jYYA07V1T1SgFWQjq11DRuUxdTN5hBSV7NIie0ktO6cRFfqpk8bMB0AQfVdmwCzY2LBuQgSrJjS4
bK+WgyHD6C2Llp+ybz7w4MWeoALwiqpjYjZSCrATpPXTWrm5scZRtNj6fRTicXDtrNtWcjU25FgY
fsJJdCnzLt5ky8KCXM0vY5UjgLzFUFfsTu8mFRZgdIX2SgjNAen23VKJZMsm4I5YPGe7jvJzNPrY
lws3rSP4isOqis8uT3VHnybuXBBkD4jdM8+aodeQA+luCax3fijYBEBCu2JflIFu0Zz2sHRQPsxF
fsJmqfcI0pGTuCF02GE2NyW98TYmCZBXwfx0UhZ8tWwbGJS33qzR31drSs5uGRKwVztYoFiGJxv8
ZxOyLaYDCSYdT5A179d1aj6Q85RdRA0BcI1xFK5x3AQiqQl7q1pxb9xWB25Jd2ghp91IRURaPlrF
g4qUg4t7emso2X14ci2igFuKiujkfg1d1u9Ks/5CMAO3FwGhiZ2+glIcvdXWfqTSbXh49Yc7Q9aI
p2G4ZJzc+1Tjr4lMBkB1Z72iI4hvJsZ1vxLx6Km1eHCmtX9T/GY+wykeuG6EJ430Nj/r4w8UPFBc
LRSSY2L7IoqnZ6eybf4I0KMyY7YEBKc/1L29bjuQKU4/vlYhu8R0ItdFtEMCwMN1fdYeoee0YxG4
segPxpD310EP+12XJeUzaCbTJxbD8EQkiUuD91V6YTOpT2no3X50FvM9Ekv/otVOBKOvIguNrYmD
fzSX1LZIpTpaq8CJmRUuza0iahVQ6VoND61Zro/jOGJIZBYFMf2GwxTZxVRN90WsUXlmLGWx4rfD
Z1g1vLrNBO8uKr2JloHdJlswms9W/846h44Hq+W/tQ/JThbOup/j1N6ascl0kc1jpVle5SLOakqo
eulvX01vsRY9kx0EXP+mz5lzxoEwUxw0aGp6dSL+D5DVqqDpWCDSHg2+RQj9vUyn9p/eN+MrgKLR
S+l2N3k1Q3fTAduInlu2czT9jmYxgu892N6QTVAts2LyXXsQQeQiPpjDMgKUpIxnMZi/unRT/EDE
cM6GmXpCNOGDi01y08lKEDSLj7pXLDAAwJPAYVD1IFaHy8q6Yi/MmmW+Nqb3ZjjxhUupTrqiTYfN
CKr5HRmUsU1G+8XplPFoWrWxp/NCnaOyhgO+5mZxZEgkdrNul6lICXsInxJwgydWhcVLL5FVlIuT
n4U6oooiECXT0jfA/rZXVza5hBXdj+UgJmNBoT+a2SfSesY5DyCcKAc8IrQ9neFzAhUmY+k/vabF
ViAnYn94acrvUaR34UoWcX8lSRW0iG6cGNOQWErdEv1AkeaqZPSbQ+i67fQdYt9eEDJupWr3lnom
moKYIV5K+VSLk5Rnu7yP4qOT7KG/JqyQdOiYrrOXDVXeGfZ9SBqBW5ABHVubInm3SHAxNT7e/Zrv
VfHj2g+0XZtEp3PozgwixUorpJ96Rp/lECQtlwpsGZ7WV2k/VPqLSU9V3sfJrrMpYuVhqcj1yH+L
aZ8zhOo0z+hYUFXnhalSchDztWfINLBhzEeCupF8ZVxtbf8HvIga4bfTfDi/7XCei58B07QR3q3R
tyha8mxIwnBRq8TtNqqeIzLpm7Oo04NkUa2sB7txt9x65yq8qWuqoOaTB+3qkyZ40oft3P0szC9k
hoyRvkqfXhcmU10UTCPyAhojsyWIzyP6Yy/So7WcnJhdq5X70trr+UNZP5e8Oi2N9sXpGfRD9hv7
3K9N4m8dz+kdvxp/bk9NxX80mcQGgkJYQecH0rmv2jed8zKqs2Nm7CZxIs7jUOQwDmmiORkG/TuN
CYlDhCoAri6Qx6anMMLrOED2nH84gTYFhLmBWZxVH9uJewdudgYYRS9fK3VQTCKIvNsk4bRpzGOM
0ohvDPeIz2+dxdtGXDWCMK2PqLrm4tDHPzcoNG5Eb5J8gBfNIBHm4ha37dcHM5bJfnCJOOokwb7f
lnhe5lc8kxvWHJ11CZ1dzRoLP4yGGKffpehnChn04idHpVhwq0IoTlaNSKJLFd4lFuE3aLWyi8M9
rgifsTq92Va0u4Cz0X4VldaywR2tl3iU5YHp7peRGdkdbL/AXumusstE0KtDqhbFV9/OSKGsqyM1
rzCJXc3J3uTQAYOszqHRnGLoeiLf5wTNTyQqwcMCwU4gBxgSxLksl24uhPlikhNjceS5L2PDyeuy
V8sZpIYba3wBMezDMvEaqsE025HXTg/FT6WaXKIE3/PTTHBPcVFkYsw0+LJ7TwH+xseW/a5jXjLY
Km4GS6q/l/OL7j424S5FgLnWf8wnd1r7qq+PhvuCWHzN/ybQ8SywqkbcOBV7fUxRo+1uoQSGBDe9
fCTNS0I826jvw2g+qEn3MqQbTYXF3oWuzdCeYoENwmFBdWMhf3OBjrflUydeO5PyUttT2x4q40bC
h/qf/FqDy8a+gO6NjZeQv3osN4X6N0NdK9LzytMaErQgjHSW0ENuzjxJuyIq8gHtzTgRXPeHlC2u
36utfhD/eVEMNtuGW8bAfTV2g8XnxnG7sJM/3FSQ7CaL+OIugoqEA5HvAE2Tr+VlkHTa64j8DP7m
xgkfMnmd42yfmZ8GSvClhB/K8DWqP6sRW8f4DNLtdhXOtxGAhepdQwlQb1wSJNKcirQQSFOeCZXU
6RTBz5fLxSIQzsRLNYdv0kWZEYfHECqqHW76BCI1SQhmoKWnhtwf58YIHK8CMtrYsglnYUTJyrnf
+FO1nloicBYyzWLpR+ZrWZFkzCcy0/AgCKgUzOgtS08e2LOKOuzRd9BFLbz+kfPZGzcZ6nyXLb1f
aOG/bqz9LGbJUF7UctCKt2H6lvp+KXYihXcHUtD9quQVcoCXAAPNTLCM6tjSJ5ZyVxLxMhGzkwlw
AQ/cqwmEN+nlk+bN9vfKmTs13232bMsz7cVG1h/R8IGULJCoBlAwILm8W1M07PtJuzjzHhRF7/A+
XAdCdYp3rfpgauXXFj2u/aV1TxFvSp9si2JnpK/d+G2X9W5BYovYAH3bk0VKRoO+sNQGwkpTjmwQ
SsUXSeF2B8WxOrCfAf/x1NVvi3MqYLL/jzcgloP2jx+MinH8V8vrLf7M1fZSPebzH8uPqvtBX7sH
Nkz/XGx046dYyHpzd0tzThsuT07xHpatjUzRTHdr8TwwR0nWeyWv3G5b6mkPGEr41zAy+YNESljo
b6/tyug1HR/05b1AJSL6k0aRFdluv78Ji5FnJJxICoRqinApIKqmP+ZErux4+j1Ux4oAZ1PFp8bM
rxN2Sh58vKV+8dT0ME4oBwdmhMWdcJlApphXX5OJJD/5bc+/HQKUFCCwnGG4rtEt7CXgy+At6a/G
3sEhkaVHWz3Flo+CdJHajuEiAQNvSMoCFa53hIbs1lndh8TrstcORAbUApVTroaPRZjbLjoUzjv7
AlrpfFvItzj8VXe9S4Jqse++nEPT36uaf3CiV96Mxa5nI4ed6TDFBzUiMITEGq/nm55nXF5MTtWs
4My4HRDWT8E9Fc6kGMZXu8BMSk5U9ejA268zHvIHh5hLVBghU2WW+4rcVc4WR2DXWz8i+dQN59T9
hY+ej8doPpM5tlH95famsZHmJTq4VNzGXVI/hgYLeWkHZCfx036rPFio8piVTN0/l4kYSxSuntZr
IxC2yVeaXWq0B3BSVhUMeOXknWHcL+LQdrSy+t6a7e3ItWE6R6Gxj+i2Vnqn2JFM6wPiVHTpd0v7
uExftuAb85Enn1pMWrSDoJ6kj1q7DI3P9j+AYOjp48dkn9bqCtmvYjFYx+cpITHvi9mPVhKWnh+K
5lk3UV1+6fZJWY/h9EL2SBUdVrlt41NRPJITAIrAs4o7l8FsNd3n6dVCaZv0n3nS8yU4SedllLuZ
WyyJMKq8SOM5Sq/DeNYjoqZRSfXvqTrCkBlWh3olSHC08w0FX/noGiQVPtRM1UfJ+/i+int3CGjk
fNl/cx+x6/ZNLjMV/s6KYIzy7BBtKnMI6XoetIAq6fOt/iHOgCsacFdTayP0rWqwyKCLCrmc9VuS
0KUgRSeqDoP9mOrTeTQ+oyHc5YbLqJq4ofaOjsZTdkvfQ7w6G4xZ3+FCJmKtDijTKZiZXdMBaEon
RJW2JL4jlGBjcwE75SOIBMSnL2TnctqlxxnKdd59J6imCyLJl/JQiN94tDeN8ZZyABh6imE89ZhJ
FxTwM9vEaPodltjXkgXP/3KfdgXYIKa4DNUK/nzRvRIF1dXTYXCvt6RvAji2KwFLCxXHbAc2BM5a
PRmK+PWpexwiaN+rxSkT+W34MUtE+9NLWF/yUHpaQ3wPo6pV/o1d4a/x01R/kepeQ6uvU86DihFm
q/mJft+58rq62bmviTS0uLGiYhNqCKX50CcSRF0DXaLixBuMF5K/g6HKAVFH35bJxir9bUai2SWS
feQ03IgESA/HERcsq23OXBjdDJxLfmSJtiUkwNNmeJS2T+P4Tj6T6u8hWiO+4MQOt235Y7Jgh13J
yvOvcgI1WDsRhlBsUzrx5hDbw3YUP03TgpwlVuwG9hqK9lAzAtXx5UAzRs+rvWvpfKjK4YDUhOnq
HP214c5x9gJ1m0YQyTJzkcXPiwHHtGoDBn/nHl7Bzl4lcvq/2iGDr33tlflqZM3Xqisy1zvPMn+a
4i+W9kmCuI9g9RT5+9QmdOjo3dgCsmteR7K/rrXGxRu/Ju5LbIhgaNH0rv9mdCHhc7n8uQ35Qbht
xMcAonPgN4731noo8bksdIm5+oxIY2z9dNX3oz2eB/U8NVuVUKvAq0q1jWAlTMejtz/k0A3NlzQf
GqJ8WbfF86mptrm4H2yArAdpC5j0Pi6MAPWE11MjqjLZDYTpTaj6DP2hb0+DdWpZi6v4pzClNzNC
7rWDwaa0ZpCbihfbvoya2CH83Oj0UiBpgNXy5HGroAzwkltHxuBmeJ1NaPcD0Yr5w+z8kBX0bwWM
bxUWCM+7ynxGqLpJqpm5zy9nvBXetdpJ2Ici3Q0ZYX/8bqzN5froyr+BtFa2AHm7LeK3yQ69deI0
woZ01PgWsTEgr+DM/tmUv2VUoxR9Zl2SoHPDuALZKc3/9PmiN88SrWp5FilfzpQvtH6namRf+/aW
euCc6o7eR57H4s9Uyo9IJ2iZVyXPamDbBBi+bq6heskm6Y3LXd+ErPspy94Eyq8FkJDNoJ2mjy9A
F15s6LZV+VSMr1rz5LSP07IbMUyXjsf0lxn6Ueb8C/W17T4MOhjLPXWJfqiYZmQLFRCpPkX+SrLm
/Zzc1doJRyDZyo+5fSrUewr2el16z1bkNpLBEwOGJQhrFezlsd+ZDFcLWuqYuk5P/0a4+PWwj+pL
SuJdUtHmcnuX5Y8LH5/k410iduShmQY5zxCBo8VvUlLZono/JK8jFHycbSyvv5Ppy+35C1EdaOZ7
afxr2nEXm4tv6gdQ72i6+B6vzvAwaESGwm9UFYIN8MZ9i2kbqvlKBohq8F9YJN1k0z8LYd+iZyDZ
hjOuriPjhnCDle+VrABv5aRGS50dQ5fZvubcYRj01qw859XCvhyXI/MeUhySJTDG7tjB+uPzsBE3
ONktOae9mtChBqFhh2uCIgQF0lheFul/ToskyZgD2MQfboR5iFlsSS70WJQ7hBVHu1/2PcES+k3X
RDIQ2vgeMnZm6Iik128RGvctOnR4zLRg7s7selKUbxEAo9+U1r5ZeNntZTo4VfQ+zNW7ZWl7dx0D
R+nnqiJAsV49xmEbteRX5pmBOc5HZvwfkgJRueNxMtMHos/8aVq2SU3ysGFXkOBU4IT6oXe0c5FF
p9jUtiXb/w3bjN9WU9uhmB+jRWeRz8JqMrxVdoeOtyZx0c0X5gfKF2oJIiq4jdtNkmkeeK8ny0YB
FqtDaTafc+YgEK9AjLi5exRcuOi9PXLXN41mBitIaQ8QL/a+v6V46LsnZY2UyGu5MdxbN5e/sx66
Tkm2FTNWAXs5rmu0Rw13zV3NS0x3V7bknqM/7kR3KQvWeyVL+qHdz2F4NZIRSBOIxmHt7oa1OJXa
SFxv6Yc6ISoMl8k7PTkc0JtoDa8oCi8z5K8ykm9G3W9GLs0+M3D6ocsxohP2JH9Y0hcBR2821pdu
7QKXf0dHHTkskefOaWBxcDQEsa3LikCHgI3IRV+x7jQpzl1V7M2O9xRJ5UQCZevYAavLj0Zz9lk1
XVoxexX+yo5gK7aaZK8SrPuKmn+v2vmRceTbNA5HKwt9c4XuKUj4BKhE23Pra6eK2q5jLE+eh7NU
SHite334GUK5cw1tn3CfxLokQdu8pVgxK9K3KNofNMkVrHh7+2U9xfl/JJ3ZcuM4FkS/iBFcQJB8
FbVa8r7XC8N2ubiCOwmQXz9HPS8TExMTXe6yBFzkzTzJ9F6SgRul8+DZ807+V8AC41MMW9xlcZb1
x24YKZwZD5NtKByhhYoNH+WUp8BttpL4n1devz/87FzM+Jl/I9qrtBPcDM66Be12JxsmttnVzzMi
0hi0+9RCk7NRfoxvthUiPNLUr71ET5Sbt7E/04PMDPfbN/y+Q7Vrfa4oLLadi+nMY4SkgpUyXpEs
O99gIq3wfuixOJW62kZ9dbLtmnRncehM/clWuaLEOEv5t7H2fc8q5uo5dGtQ55RtbANtQIcme9bG
VHCD6ciKFNR4Q91Rwm0geZe6Mj+XoaZJJD0ks6GyOLIwFXW7yrTnJuUsD9dXgfN1HhmIO7DpFFSx
/pqvRaURaqBt92f8RadygbxPlC+JMh4k9FQ36wnn0MSzjgJN6T1TgbWlZ+aejpcKPPh6UH363vHh
hVEPKmt6rL0ArqdQLZT/4tkb38qZV95AjtyRJAP56+TI6Npnfyw/i0XiBaRu2q+PRqWw+pmsppax
jkAoBsga05naGpZKiVNderZh7ciRzPTDx6Pg/uim9n7BNTlkfCmcOg5xQWBgJbSNBXzllE9yWor4
JrQdAwYPHL/Pbupk3BRJu60bdtukG6iUwhLZxn3DRQQLEds14ny7y/rw6CKwwnfdFbPZlWOwcUvv
AKJ/6/r1HWPmDSlfXloMxaMVp4D2Qpfoei/JCpG0DAhB5jV6mKAdkAUBZoOioXmKQNbY3UR0GjbX
N1tGh6lyhqNg6u0n9Q9+P/VS3vrhaNZt83I78zJckWXbANdzCOYap3E4gvOtOTEl2aF6KlH2XFJ+
gIxv3SjEZ9uhrjTngQfh0FSxY+k9J8Pp6jxfhn7r4s2LdPXWTsXNZAo7xi97v2YJZUxCPTU+NkVc
FLwMSa4Vov4YHIErhABN4uGJLRz7tpsRy0N+0Ar/FHcJ61lGsms7bnYglrXTBZvfld8iwijRpG2S
mBhW4d5Lgs0kQ9wEFKpVkggZrZ0aa3iAJF+2HpoJeVR+nwsWp1wXeoPRi1/OtYN5TXYtPL9q1SqW
lo+uUaitJJnc9jbXLqGhLNzi2IpTc32vd7FX1xc7JGXscLI0Q41ZyaWZV/71iJbESyniTGAAsEOc
01ylNpVelSSsPwy/DYN4y89rrZpfaHs2st8lq73zkPdax7t1kP472o836QxmOO3dcy3WF6/wjri7
D5RePAMAfmQrTJ0viWQjD5O1M1GDJlroY0axbDrKA0GpLTmyXRIVj/bIqMoeMiQZCLXnMVDWZ6vx
iIZs/hx75cFBDENmbI6jLR2asWCGyybrKfJ4vun6NDKxU2RHiZxvYGdTPT30RJ3d4BCZb8HtNVOT
OBCOHPDoUvs7q+0oCTvwvzp08eQjo7BIV7zv4meB6ofh/ovPHgcs2WGB+3gMxo8Kp6NXFfcagW40
1C4uNdmu9Jz33YEcPyueMZamvBeiOTkTcbhmPriyeCL7jR7KdpbF/cmW7skR0b9O5hR2loRvsvq5
AUZ8XbF7doQmw5fCRONpYl2uEvHQOOOW+Dw/5aBoGsRt6HEg+cHHYiHEj0Nwx+zxqbES0g04I/Jg
yiqv/8DaZbEUvZdtclknkml6xFWZpS9RbW7HaiI5iPnfb2GMTwt/Rd7cHJCYWWvkxARpnswLVgxc
DoJgIsbr60LF2tEiTo+pbiiCXD7dgk7bcMbU4wfwNkluu3FeTYzQo31D1QKrgKSFxODj5+7ZsO6y
0VAGhHEt4ZHqRuvxat1cguGWptkDtLNzMC3TkRXb39B4ez8vLgaVUQl316by3U7n/ZT04k7rBvkw
BGLRRLxpwm3ATjmRdK7MIHSDLtym16ejWnjLk0m1eU7IfrjrqoQXuHPx2vxf44W/Ubje9iCBW+qs
hBiYC+sb3UO7CD1AgdTS09VydcMw826XEEPaVQRCU5IIMY7bo5mYdeP5KW2DCPCNxY1Ng/qIQJle
L0OLtE3Oc1X0C+YjunK7MmOUo0+rkJAyVJfuMDXsjUtxb0tjHGv7/VyxeB0Ik9emb04iE7ELTaEz
PkO3QF4Bl7B6aOLjfAiqGo/lhOW8qIXaTWBTnqyFbH5Bmu6uaSX44aLkYPbsx4gvaFupnvLK8Lom
mt1HJ2zacE9J4XhQeUacc67Cn2IIv+3eju5sv2MH4cAsfFs91liufxmGIuhfG3wf7yB7qoNeuA20
P2GNlriFPDDIxySgB2TTNSVF115130hsYPALwFMfkiytL2KCHUqSweK1439Ms+jOtHb8rOUwHYgY
5gTGa0kari8pJcuS+9BxiHama2b4BmUuhjyEPBdShR2+tW3vfjhLGj64YlFlPJnePQg07Zge++zg
1CgO5ZwUN7Pr37QRNAzRE6ZeXe38V213JOeibjs4IIdhFWTciF0e2cSOu64M8CwNmPaMJFI8EonE
PESGiXDacKvcX1pqcNkW9HN4YeB+0ReIa2vGE5+2I7u+Ik1uhpxHvSonQww1clk9EaJ+wpmWnYqe
jAEaSd6hxnbFy1RO/aMafMz82GvNfR6hHzuRB8LFJa7zWIDhCMGXpPpBt3nwI5UPpWSZkD1DeiYh
S/n3ji8SqmAGCy+2Xp5Z/e/TlLK8YAlAPAx0xYyuxzK7mLX6CZ113U8Fvz27At9BOulrMpZO8UYN
iDszsAFilNuC7hPWimahqXtessdgHZt/5Tryxs2bmleocGWEETsANEJe2F1eSswSOz3Zz8rov63d
Fze179wqvwLMkQXMg0VdPs36et+OISFjH7jKQ5S3wcF3RuKRvXY+WD9HLziUzRuUF+ofqObgS7HM
537o531Ks8zZjuT0Og4uq+BIrSfekeR6sGU98lkRDzUUgl1ju91fG8PkoVvNfKxZncJRlTnflSJh
vdOnHiO69qy/gayrk1MSwp1y3hXECv772NfwKDjWyqIjtNzZ/Hmt/iltWChXAtvRW7znPOxc2C04
SJhd2tK6waxiI04PCNZ+qjikHERh9MDqjQzt1fy51v4ey1x+wRbjbulPmW7aGngKa9HRnGZXYfuQ
0/Q6m5lkRhSiAdpR80olGePpbHFGl0Rb7E1VCLJzBaF3nIyDwBLij4fmuuZpdRR8R3lf7a4BMFgA
c0cisQSWLAfGsqr1DUJGykSdZ2Hs0JiIYMvxU4O5e+aP4Hhy2YA3tpruXGA6HKDmuouWKSk7hIXD
MOe/0Opz7M0aWaguI8IKHfuvDBYU646WFriq4adxvCEEGE3lYaUWrtwB0sOS4boNkUOLYlruLUqm
cgT0mynXFEzRLS9yAP1FwGQRRO2xbcofL1lfVGnIsdzOuXwIM6iRRDLBcURmwemHteaY9g1Huds+
F8xRVMZkHKUqFPreT/z6sTReyIVEvQgvUpGc6Du8MiUc/9UyE6omLYR7/1pnXyYR2ZBBLg9joGhP
auYQ0y4Sw9a41I1GPGEn5t+PcnEagpbufNKv0AOyec+P3p/yYe34+qO/MhFOzVZRwUS3ZJX+9aL0
D/PJeuuYuvmoEIbE8ppWLYI3NetANRJ4BiTL05jIKQecSpJ/PZ2ET/YUJr/jIp2UpXiSn4IkvE+4
A5+1Fv1ZWNgKlUWTE0TIiPPkel5Uq7MzPj3wCdAvRloRkkCt+mE+wXdjs5/SNbxl6in82M505ABo
n+S0G/oKjgFh1/boESiKgWcjsS7pwoak6OyeBC5Sa2FcvI4IV/SepdmeX2t6smgdprCHi9krHD6A
q+X4Zw3OAdsTL4VL1X+o/mNPfmSrYZLddgIvsct8toZUvuM2R2aSxqbY22Jolt36Ya2su4W2PD4T
/p/F8GkZ3Xw3g1DCGcujBbp7gpRvoaFpw6AHvp91cTPEXS+Sw2D1AuGn6PbTMgAO6cKEcUM7irEb
z9WYOyRXVMVYR36CAZ1sH1UENryqLJHkcHH78K23yz3+WL4/kyJJxJ5707s5FxGVmLiiaXydUps3
jGJCTq3gayX1sK3siRLgkroaJjjG1DISqIVjMsRtvsAnsolXJBHhW3x2XTxkfYpxQT6mpEbSOGvx
S0z9SFSkrItmZ1dJ0m/ntb1t9fhrw/GenyQTGRaEpHjotVedhl6wJCKpJFDRszsMboL3hOXqf4pr
HNKX535TJfcXCSvatVrxtGLSL+MoYesXpfPNHHz7ocRboDqQjrblWjhrYZZzm6v3uvPdR/IN0weJ
IzvWkBJwHbh/xrEpvF1eaYehbwQ4lsIyO7EwGE/hittGQHN+6K6mx8JFoAp41+yCsVT7KuUGJphF
QFkM0UNXuRgYB+dclWa4JyXQYq3MOwQbaZGxaauPcK1g8oTtF6/WCU9SWrZ87ZlKArghIo6qgdM4
LLLyFk4B84ddYXHwxXLfrvJfMuXXudY3P3h7/7YL5ifTBfeRtMxtkiUEep2IV1Jgd/O4A/4mUnAM
cuCzcW2GiQpEfWPkdVseWfbRawrnCx86VXQyhTS/ROqBDKV/URO8ho2OdMb+0zX+m8IDu/OdqwBG
e6l162b4HkNNZS4kIdbDpCXiwgZXcGmkLKLHPI3YVQua55ZUIvDTDf4s4bGkJvrsRuyasCkwYfv5
fYqq3U1OnLofycgzApElaTJWAyZyf2kkfAIF9tSJCXGwnR88bV3qvuzeksQvsDx0CALT7L14OK7Z
gAzzX+UONjtj8apHSmvrQL1RR5LdiiydXn3eH7zhDUKtRzidgtnHpW2eiFa9VCH5KUFmkuubU3Sz
dt37CO3yThVMfkJaYIxyiDqlaPRn5+FK/SGO87ISEVT3dlu9dek1JrYErLNqbTkBvnfqm0Ekqbib
VhYDITdFiDKxUfP4r6oVkI6iRozCHiR9VtAdACq+K0U6zXHrWTAYbD6mycHJk2lHQabA0O8xaOuR
+PTMPBp3nVUfZD798aGVHOBnROdlTK/dKxHmBVEAbOszhMOF11EMpQtk2uC5x8lrsO/nc9Q4W1Mo
z2HHKhw6NorhH9XAaleVM4yGFcN1tQY/OUrcvm7yz7atSZQsPHzaylo3BWyWeFqCDvFgZdcRQrzY
1Uumflplqy/4aFcTd4kquRM9G7MgDbDhS9FyXruUnG+8KWifqDB3eNXbWbcCVytekDN4cXJ7YUcY
aPrMm2zujpaO/GU/9aWgdjE0zolmOs23P3FwGfZLAkgnxSD+xttDnvq2BSxB6TvDa2PqnSPn7ICf
1gZ8SFHog5Pq6afiq13urNB614v8ViWbXqBx9R78PqioYPZ/Z6+amrh29b2eh/nNdyJcz3LAH3Wl
g6oSJDPPw+GF9e2LTUZyWyVWQCDJHfddxRqfkTsj5GC/eRndRUeMI4LixfB3DrkceOgEu1nxct53
wJhOnr+SAK7CRd0PC9pbF0QD/yefl5PHXpwGreI2K4fHtSfexwznMpCVnXhUIAJZty42e1Jmpk1Z
TwAACGSwfuJ3QkWe2ubDGKCfdK+L1OGjRV/Rfs5mdU7k5O4YaDp0TromQp9WjU0gsmjfJVH/W16h
bNhOGBTnwHqY4En9BYxlLqMQ89lzh/5kpgA1OAnrbylWsbWUPfIEsacL364mrgQfM3BY+ijxI93O
kexOeZiHp6qn7DIUBcFVPTaoZY5gv2Hq+15zqqgZXQ2F0rtqxcSNekgkqHgWvs7rmQHeaf6AX0Ml
eDD5d03tdp+lPQw3XR+Vj4MpklvXm4t3O6Az1NXWFOsyX/bzUrJuAmV1E7DGYB6kY530Sb/cCN/+
WTGnWVDfNnZD04IqIus0EzU/itSddj6iWFwEXntEGcGn4Nqc5CE/WpJ57o2uc/k12ZBVFz/XWxfM
wda2itfy/44unIGEFsjt0Y4z7UxuIa1FTrJ3Zud3ncYPuRC4twt7+ROi2Jw9Q3KbBXxzQxtG+bza
WOnsypgLDm45xiRRWDcP6mX185HTBGlSWLjHLFl8t4LidcGstRmiUfwLRp+vI9NzTJHx8kSAy40N
+6kNITNnww4faVXd5NFyJQZZbWxKGlsLvJWc+6vOdsPEkUuVT09DJrmhIW2dfWgiZ2vbbFSnYWlh
IyBd+dhZlD/u+OID+Uja4NwHjvtPu4SbBzPxHBpza93njN1/SxhMDwvI322TdUz9UHsuk3EeKlv8
AimjLj4bWUwx2kbMC6UEsXZl2ZggFWwfOuu5DUp/W0pDOibxasr6tCvDLzm12RszRvRBuPBPToEG
/mrt6fdeieLQEKAh5UeMGP2na96zbhxY0JVlPMAh3U+zI//l8kk05TGRvn7sKkCRe5WyFGyjlFvC
XfqbzrMKoAC2ReCSGRuSWvUhdAckoiErgay45O/UeS08OwhC0qo7UUW9ot5Aa3bP0qrRUDJcTUzZ
PLHRSW5qq/4ErFduqSl9qQbr3YkoX8JEPV/gU/WveJ6HOxbQHtHDFMXKKZNzRJSPwGCX/iDZ0EQN
6pkEe9L/dAsMEZci3M3EY/GzaVYbwUqjq6y9f+Hj1YK08H6rrvdjZjV1zJRY3bPvps341wSWzHdN
EQ6XKUgd1HU3P/cYtm6ggOiDmqXGw1TUL2okRBpU1IH2xYK+ZC/uzIxLbCmJI57W3rEGNkvAW5W4
N1BV5mrfK87XnS9MeJcOhUaIdrxzJ4g8LipZjisO+GfBhhSj/VDtKUSj1YmYwcUpV5aYhWy2bmQ5
FKJEUE7hMu+qtbW2axDoAD3JxuTeL623CUIJlam0fey1S/g+5ijvpeul5bb21jdv9VgYwYzykEeT
FJ/ngv2opUL+ODrOV5lxMS3twqZh6JaVRWfR9h8rvd/Y590Gq4AymRu77QSyKXC8h9DpZ0R2V9xl
9LY+JjbwJTNjiTETuzcAXutOZUN/KHR6/ROi12Csxm/XQV8bBmIALh6zLQsCFY+TiHZqLau/9Jr2
l7ItKA6vk0rLePDY+/WBdO5X0YaEuXt/345FuKt4rt2oNhvZ9LGAGmTNZJA5/h2VWtFjZ/vTNpIj
tRgW+pzGnLfkQE/NWq2vUHab49po58HxLBlHYTE+kM2u9627qngZHHNE8S/jVorku5qZNtAlmRVW
zz6QfcWsMXDE51Scx7rGH5dALjxUYeNQhoCSTmYcf1YYOrR6+Qxsg/7SxdDeF7XyfwAHAGvzke4V
UMeVH5nN3mo665ANQRZLxoUtuf15K42jbtd2wajglXyc4BdSGzyDlCnptdjXi5MTXk+T7RjI9NUr
2L5xaVjem91biuD6aF3CkMlfczUckOiagxlstc9N7TzwLbhum1AxVYYCCuiMwpJZRZCCpj/U24cb
i6TZAfm22jl2nr2bYLFvlD31L2riE4LDQmGnlNQZWxY70UrYFm7NrAV4Ct04BGsCVZYFWFn3f5ws
7/7qRZlntPeJGm16N7tUtXf1bH5sKdM7pgjF5woHc9R3HaGotT5GstUPa1vLM0lgAHmsHLdy9EHL
eGlNWpBA3BxyrLc9+41m7ujaTdnFRTkaVz7Suls1A2mcDuAvFr5V4z+GjQx3mNbZetksoBz26cCX
zUGi3zq9zUhZptcPMAfZsqBdjIRq1o8yncTrkDGo0REXxPU8SuiOYbSvfKGONkLVpsiXd8ZO9G8e
wrA4pI1OQYnSNhBu+2pMyc3EmMLyB/ILAXpzEEAS/2XYxoiz6ORoK5KjvsJzN8P1QPTnPePk9GoI
WWrE7ijfswnzDpPOGDD5Vd5fz61NQMZyU3Pd7mr6VAgeN6Cppv7PYuPEzf3kLpHE2JOlLrY9YCmc
Ktm/nFF1Ix3zscyYifs+8Y6Zrl6ZksY4tK3nymNg2ygtuvdJVlh8HO1cprL/FVTxwEggXn8buARk
w8VSd65H6HPMjX8fUGXx0bUVqrTwMMW1DqutLP9Va8hCmC7Jt5YbZOvSk3OyF2Gd0kTwdGbbuutt
ASgvCNQNfD5MI9mautd7jQvLN6H9zdMV9cizcKaY0XN3Fp+POJMMbJ1w5CFseABrz5nf0qJO7sJh
6i9NXs87HkS4+LTKn1lkkBzvcQPnQIqzzUoKarP2+Xek8uY8N311xobBjw46iSd/ii26mUbnUpUt
sko4Qo7yUnCFjASieoY45h2ntXYe2fzg5x5q3GczwQQcOtffQ+oUTB/r6A/Iq533x9d2fcdnDtRC
lv3CzsColnvgfBIPK0Te0GeZ56O3HTykUkQO4HojQRq/tdwNpfJM5rCjk1B5O0MA+zB3lMylXc9e
NWgQ0926YzN07ROcBg8Oo+ueVxtHjZfhNcavifVrbIhYYEfaGOBZB3cdnyrkE9QQ9Wwm8VBNabuz
m1QfgHraX8HVQA7eK7p+e5gbhd9jyPXtWzlb306l+30+CNMBdW37XVE48w3YEU1VRvFFwDqJlbJx
7rohqd20s/dR1C3nbBXICjOsIthy876bXJvXFijcYMq+oNqofYqdArhZaS5N3fCwGCMMTBaj/zYT
LXO8jXMikq465OsQ7NKl6sc9NjSW0WtkYk9aPBpd/Fphb1hdmvEckYhdLuFSA/JKRJRdj/7yIUPj
/waj/4pARdxrYHI6t03j0qRZjWDLWZdi5ocIOBxdIGa/zjBmj7kMw4ckwznc07h2T23iFUlFhp77
qCxQxYulabCp49ElbUSKJrsayUe8HX/ZEvt3SW2yeyckAVijHwMxAcHlttWvnbFRRawmwscem5V4
SqhSreKto/3xmEEsORCEJdUvUxveCA3QugV9KtOVNxST+cFySf8MDlItXlm5FV76pXmjH8Xc6scM
PNK26MlBWFOXx5pTOS5NJM9zTW1cYOr3lC7mfRoR66WzXZMMysLd6CzeS9+sxOA0w5VjjdXeXfTV
esmvVYnms0hDTMChxed55ivlOcNfXrMsUVeXDE2xEieFUPLszmPEd9u+hhDw3fP9gFOkh5nMBmOP
LxCLqwS4qRq9EZSHP0QnHw0dl6gKYDml7EFePDLx825Y8+WDHMcQRwOxZjiK8yaRV0q5szDr9SEe
Cq9lyNFVyew46uIm8swSi3p6rjsEp6liYg20xeYXTtTRDebwogUZgI1oOnZvXTPwoSlS17DQ7m25
nFXugoidTfGStOovBzD08lpe10BN8TQtiXn21dRwKtGcEocBjnCZuR8LwLWLMEvJYI+3J2JahzGZ
5a91V8DfX/FuJIHJ9pmNeC9kYuPpWL3mgPeAyT6MftNAfY28LvlLcfLD2jnNuTUdraY6YM5re0Cy
GdQ7rr4cMwAao/2aAqLAqoal1waUjVS6plvPSCfcFOwUtmm35mjIljcioHbKiW2Pv7JxDdxngpzO
k6cKjB4e/5wi/4NWEPGKVvO2okCaPlnSPihDyXElQoDHF8ecaVHsrIT9RjGzwrUTDuwqt45q6rM/
lSXZEqCOHV3L9DcRBTNb/BX4pmsgjjeVckauVWs0/GoYaQEWlhd6fXGkzIO/5y+JYlQ/+qWjG+N3
l0bnyut5Y/OdgRjerjy5cwvRNqp6rv0EFniaEExFuZ6XczV3oPPzJj04PLz2yzIjV5r0ygAxtMEl
suhgcafDTnhDcyjCwn/WnqyelzwFphC0xZVR4W38gWBlqtnsTEwogcvLPuvdz5nqzPsFfCzYbIeE
cSK4tzyx1+KUuL8alXprz5OEtidT5zk12fDmhCUOTAI8aOXDiGQ08G81WFge7HHqb3phFS8iZEZ2
R0+ikEzTrq+xk1leUf0mVlE+NmMKqpP7+yvMCaiWM09D6OAmRhknliUGF3zuAss6xNZXz9I7oP0z
GPdQI4H6GHZ9hXkEFe3cWNIfv5LO969IMdM/zA4sECssh9ip2r9IC97vPDkc52zbdtIteDOHgBpW
q8SuQVaA5IuQm6TjcexMmfqSVentJm3Gj3riUQGAhBlbhz8OZEd6dBNvzwiBoyX0e2T5wUyPWRfk
52ZCJXWwphlvvkZYPJ1x6jjlZ8gCnwc73oRx6ayHLgvVfRXK7tFFwEJBvSrAjiDRI1dcl2aRmOHL
nLIFSPnEPnRQ70OPxx+rtomiCh1sM9td7yKfUYJ0IPpOCt6kEZxWUwebAcDV5KLuFeYXN3l9DK0x
2BMeXg6AB/vj3NEdYOPG+qpcrVeM1mI4NpwYW7EOnKfClJdF4/lYbIdu7gIOfdJRw1dVaJcebo5b
XstQ6jWJG4hUnH6N88vow5DmV9druO9vBouBYqVtcgcmkkJdBwrFU1GnvO2CNntwiJXD4AfTdpq8
IjxMgVbE1WV3SLp1BLcRLF89LRB7MvGcF3AAOf6JrrIdGN+qbAGdJZRE/b9mSRgPjg5rpRczYhW3
tb3emm6kL5iC5AOQVxDANtevdlzrjhqnec/Tyz3qfsy+22Qdjr4zqXhtzPfs08M5Nir/V8PZw99o
hr1T6Hav6aPe+yhc8KtSb++smHOVYMBVgP/3gu4NXKh40LLGGcShWpAXi9w9GAjcm8UjjT2nPoiF
Ihl3qzcE+Ekpx2jGWX70rUaaux62Cxm+0+xZyU1o0Lw3uen/lJYI/4ilZ3PYyLY5wfrtt9L1+X1A
CkjTTzVd4cmdrHesHZJjUJCxSahD2dV2U0CDCKxjmaXFLk8ni8M1rXfegg25c8N/o7AAQF3RX6g7
4HqyEmqJU3Czrx0aIXQN/ivSApvNwXpK7Uacr3XgT26nsh3E9XJD0ARfwuQ7p6RkX6elGz6yyaF2
JpSfTBbuBe6/dZagBBlSYErFHiDlLcHgX7ZxV7sUVWFxbgewloaGlo6ynGA+llFxqnzc2hXMNBmd
MVoSbKuK6iOoLdCLTdLS/kfSJgPycrbKtn33JzAzkoDZbuLjdO8xAt0UZP7jXuJAqYoivQ3YQF00
H30uqVHjc8D9X5c0Js0NqMDM/2Yf5D0QMv/B3IceR9/5YdZy3HapJw8Rz78b2iacc+guw577tz1U
K4df0dcR+U6lMSmLfJ+XQ/TJ9s1seEfaG1rBMI5KCioo7hrivEcy4QMYQytDL1F4J1v4IBtWLsU3
YisMJEz/t4yIZcxrnJSZxWrQNA0eS2tGyA9rcZ3kghdAACQh4ASBmoN4SIglu4bQl+yQSU25a0G3
WiGtHy75XIAT42DSxSr2RRKkF1yt+P5WtFFOY4y0TiP2rq3eEbzSXYeQGC+zazFwWvkZ5S7bLVbA
wKRa+9+aRa89EZdXWVl8pRIA04/BZOxbssT9PqpyZiqibQTnPWq6gRRv1gD/Hm2E4bZfMdFkyvjH
1MVKkgJO6CF5BOxb7zxwCe9OCieaV8l8dm0+HWuzttusWKF4ZaQDazt9gjtyXKnRJKHVsZ+jNJgZ
bKkQv8grulZdHUpFkprRgEzAYNm7oYL+mwW2jhu7tk8IvEAoqrw92wHnUBxde3U8vQT3lo0DaEQR
AvxFYKdsgoM2g3MH2DLcpCr7VW0F94e93QXe9hrnDjpBJPPmGLHCOOKvBWjgMNfslQshwOT121Cz
H+fkzU4e/MQAZ//C9NxCtNyYcAy2mk6anVd3+buoF5o/UA0xaqLh34SW773ja/L3w3W8mOe5PYwu
6jOSmDiv5MePBSCuvTKYZ/N8hrOhcQwboZq3Mg/qJ8snaMvbecGohfpdVu1LtBh3z3EBA47Ny3Es
7eCxyqxmj30jeMPJCcCjCtlE4Uhg1dk45FVZ0JhqgiIPdnlPpx5qqWFPug2vWyG5Rt4KxLXEs1w7
HdaOIUJ0DkcuCRyk14JT23oVpQJSUWX9q6UMaCx2hHcAovm7Hlv1CL4dGIcAHzms7bBNfN0CALfR
38u+uiRVu740TGIXCuofNJCKbVFPv5wuvJWjdGIwBAuf0GQCSIRx18fes5FMjDRkIDPDXkOcoClj
rOZTCyHwkijkm75DnOQvE6ex8Rzsw6N9AKn9kYXcD5t6ygAdY/xKqrm1t4Ff/gP42VzyNpyYh8r+
MAy4dsFxOI8m1V+kSf4MYC1Oes2WtxGxfMs+dt4vKeC6vB4jRoNM3rJRaw5DMvNGIR4NSYF+nJTW
o/+cWMSiAbJFiBcxLJloU5YsFVUrm9gbZAdjmLuoNyr8KUE/XrowZ3c4M9ja9prd8rjreKZgdntq
w1IdwjkS22RBJ9IOjI929opn7H061pxvTM24fOYmNGA50TOHOscC3iTBxbgtAdnysnaPgw3mBGK/
/em3k/+du1d2VkAWSMJZiQtQp7dOooNYTuWyr9dE7kM76t8LPaApBDyRaW6HB+9n5oLD3PnhFCBk
OtiGHWFtPoGmi1vAjVyobjoQzWH9XNWRuuAXVUxXDRNI11o/HMVMXaBHSGXY0SEDgH5mwVfuXONB
S+pTeFEJikpRJvne6fKZntYr6LKccUBjdoNm7SFpze30lmPnercZ3PDdEi4NZlSrTZRQPlS0U/bK
LjhhNK/KJ02LyGMEgh5n/TJ+YOt29+DWeJhIgc2G/yjedOCJo48j4tRNiJZxiWKD9b2q8L/mVd9d
urLu0E06dfofaWfW27aS7fuvctHPlwCHIot8OC+yZMmzLcVOnBciI+d55qe/P+YAZ1uUrojs09ho
NHYaWapi1aqqtf4DKWt81Y1cudXp22/joiHPcGPRGq5PAGF4IoYSop2rfkOb5jOYgJcG7XYk/Cky
xc5r3r1mkuKeRiXnqeilfecBML9qasBzdF19lkqW/Qi1Pt5EXpThnS4nxjhOoHtnzNQbPWnwTqBg
uzX0KPikTxQwVWr+PUWz6Fdi0IRWAY09qhng0lJr+o1T9/EdD47seewTca3gbnaNIAt+BFb0FihG
kV1VuzDDyAWdOIdarU2JHReUtemhnLxL7I0BwFHc+MkDfFWESBqX1khe63A6QooRNgo/kyRK/Ra0
k6yGjbRp2SWgScB20goAutcbwYiqfpltyCTBpk6BT8LTMK9ZC5jHYsN7nZZGCbY+c8cfbhYLlsAE
6EiD4tarvBBoq4Iyu8q/QxlZvJjjaNCU7bO1I2pnaxt8LqtEgUB1kfJC1+eNGrP6DRcjc2eF2d7t
x/JaEZrxBy8HOXtEFFXrHUyNov7d7uz8AV6T/4Mjrn8ACgJQBzHQhFolFKoGZ4A1LjbJM4Xh4XOb
kQvovma7LpavRdGXq1Lyl7Sa+8MYNb3A4YY3HnrTgAfE8HngLb4yjT54UejLbEdDR7YgrlktbLS7
sGEakIPHYQXiScP2EIgYTpYqlKLyOw/8/CqwuGc5tb9pUCRO4cpyafenf4HCjuN3V7V8biO/eM0E
8jto8frendNH4hbwXr62hoG2p2oMD0WY2Bzgtf2opdTK8OuLt17jsGBa6YACou9OLxCfjcEp7wsq
z880NQLkYNPv8FS8DVrR3rPlF9qub9GLC+keAiXSk1vb8+DbJnq2bQ3U5Nym9J76wvqBIn16q2Ut
ZF6jsxHWd8fVwNPtETsp0jL4cfIFL3atz9y9ZQGJ9GROZSVFzDGijUktpKR7xLvnuZfwCQKN+oPR
ITpUh7n9WLYVx6cjpnsaPI+wVyMqh3y1QYWwFEVYJ7DYlQ02isEusEFT8XzTJ4nndNewHZG3JVl1
tYOJcQDzBK2Mam8ONk5THJYPiofXEthFBeoNKpk8XANOUjv/7k036LQo2l+23jY/EqvxrmPsvRCT
Q33FV9x2SwEzPajt4OH+ImoaXGjNhiHQHGmoAyVrpAZdwCV3tYRjjcMwPhI6YgJiYJB6Wd9VEm6A
6YjhrZKFToHRFbfAcOCCW9q7jX5EGFJyQuCwNpFrq300un1nawKVeESyK4CEBYYDL7tujWlXA+oi
p5wWgx1WYE9rLoQyO84xUkjdHp0nVHtqJ1axQdTEbQ4C/9oyWuemSMZ8q2iAZ5pRKXdsPG7VFcX2
OpTB2tMT+y4GALvmekc2qpsvOSjCXQVgZl/YI2afDd6IqCaE19Sjuxs0PtmusuLePqj2q6upexmb
3TrMBnE/SvOL3pooyMecqnVKkwKApb1vINDdR3UCdrtmfRQmaOxYafwd3ZUQkQacMQZHQH8tcvTd
koJNQtWUO5diIFlL3+kBdyt/3UUGbBs0tnnbwMCuhmog31fZnebADDAa+KEIaTbIPaTpDg0tFaR3
E9IWNYtvXFy55QA+Rf8lihtSoFDrGzS1WLjoASlAlXjDJt+FKOmptkl7nTtl/si6Mm4wZBsRjhol
xEG/wosvS39yBYIRK+v8XUYtTOFWaeRK44UKQlGHWlIC/aCuxytdGhq5EohRH5XwjyKIMgp4873B
5iIFamJtjbBUWlFCqwrc6nNZltWLWuHh6BV2tPWGXlsjrmauAeR+o/NPWxCdzfuMc2dj1R5C63mF
2gKM7CvwPHIXhwgHGI1Dsh/0r00vi/uK1j2kIlpAlQZSOQbBvWoxJ1p3WvcNfzR1C7vevrYT0fzC
mMi61ZyQ7pGj/pCtkVyXSK3unc755ksbMFtJBYEG2k/wvNqG7g0P1SCuqCWh6WbnHVgQ0WCZ1VrU
/tRsawqUozR43wjTmO61HGAACpy61sJT4Mk7uG9lvZ6x43Mj2TWK4T3rZp3sBe9GQOJ1T+GeEvUt
i+pHUdOnyJOMB4TtcxC5rbrpdBUEaaWpKymVdN1D2l2JIUWPkOvbVT9CwgQJmG0aj5Ovduk44cbn
Q4cL+m2v+DqkHwoyVHOGGmssRA8dU9a3ITYXaz4FT3FfHTZ2nP7WsUtco+kUf68HCt2mbJRvBYZe
FBuMGsah2BdcLB9psKE5pbr9V25776DLLIquUGBwNu3XZUPhqGvBKoRh9pPBsaWzHlrH5DGShXSj
7NyvbvtYiFVVFuWLT9rZ+TmimOD86FDQV9VTKOtAcHBRoZGhQ3+LzPDRxCl+rSUQZkXAC0r2OKWs
dHdwb3QMTbhgyQEUMWeaOiI10+D0AUgKJFMly/HWcVr0jX07+ly7VK5tnaZDFXE0mGqHCyuCiVdx
EIJspgyMgm5Zgcvp3vGWpLQcxRIxERXpflgjfZ/taNMoV1EE3bHVjGEDdNqGPgJxQu3wFxpTmJIO
Dk/ruq2NrR5VsNHLAUMEeo13cE2ewiiyX4EBhVdFWsgt2BaknFDxuKLc70MTaDj6wdVDkFHBF0ul
ujdrq6DpAMCGNoHgfdEMubexW/nbc5rWo0Pa99NzX0G2CnYUjBlznXWDoPjrgkxGBheNudAamlsL
XLrHBdBs6hI/K48sd2XZ3Cdpj2qfgRt9Lu6xiaQuZWDaUyEHDmzBMVtarSaai8pU8QucKnrvmhpJ
UEtB3xzBQrBqnnlb5R4VFQAbP62ub357FiqFAm1fJc5/2RRmt2Bv8i1+b8P065LflZaIdWvQzPd1
djeiECgHTjqlKgn4KrAR7U58NH7UTwVCmauspENpx6JbF5YabUtguDeCSxVuiNzaVhXHLRw3Ge1K
rJ2QMEXQLLDhqDSOjiBwZJX3NLHGNwsvhAP/X8wKal/ZJE2gbETjD9D2ACCBQFR/Kg3ISwpyxc/I
MgJeCREeAn3B1BiT1oFoYe1bhs05L+gGwp2PPlf40oYc696EFq4gr9zwMm3hFoTVTdRQ70FK3t7o
9O8QCzEkyiCheatrUYAXaH9tFHCQc1ql6NW3raK/0c+GEyl0KpSWtG6Fy82S4wJCE9fDTZ4M5QPq
4eamHJMCZQjsAWQZwGcj5yW9gSSQyV/illWBxeck/EG1GgxaEFyJskGzxjLBcXqmsrW1NtgCpaGj
AMedzo/RvldCNJ909LlQU6XM9FIYIMwyzIauxtxFctlgLZbBAFwgKN9suuLX0n1yIDFwx5ssSdQR
iGuhAKdBB5neHYYvGw9aGKjPqW2aNuKrx13hS5HSHRvbWL3v/NR89hMqswpY+72a57DTeseBWg+k
FTBkSXHepMFLExzOFYBvaWrandVBlUSk/H1sJrikjg6tGkAj5yHZbOo6eBcci6u4pVhBjV1sWfxU
5kQnUKABsBagA75FyA60hIoW26THqijcQULVoe+qwTfiLuc8mFiQgI3pyzdewdq2hRMOC9p23dtC
09g3IW5zrhb2O50DDCSs0j9Kytzqri/AIGMxFsn8Jeuh77pgqshHFMt0neqOHceoPuQ2ny3BuCdw
TATwzTT5DJ78TdYWKadNsDEOsBC2HMACiPSCfOL1W6Eea0XrMRmQEsOAeOUUMGIHn2yu9OiT1fzQ
q7BQzP0IQApQXlB+xhpG39p53B0i37Q4VVh2lU5DlU7aSE8ZCRk70MWdroNm5+zWQK0YDa1VSlpi
EkMIqjTbjrVh/8jCGmtNNHtXngty6rI7+qlpuWnohqObBm0aU1dnpu8NO4on8ZC9wE/+5I35VaYN
Xy+HOLUtJ4TpcJk2dMsU6swXnUKYbMKizV608X6w3yCvWRHkYTiJl+OcGpYzCE06utDI1bhN/+f/
5D++7QNu7P/1H+3/Bn45mkPipC95+ERhQeTe2iSLNsF7AffvcqzpN2eILmbpzc//+o+tq+ZxrMnk
/kOsEsZRMPkWvgz9e+r9dpDzdmhPa9TH4wRg2B0QrssRNeM0pFCltAx2gQPid/qSH0J6GEqK6Ury
knUoBwBkb8YXGKFg834Beb1qFKqo1O67n45z6COKhtXCmM98Rza1bUjBo5gWyew7xj2FEBrN6cv3
OPvawiBLHU639eVhnvmIkG50iisacEp8FY9HSUfcSNCmSV8kktig/6Lc2Xi8juPs4Dp3l2OZpzN6
FGu29kPX0UcD54oXm3pSB/tNIC+hDV8uR9HPhnEMxzKZO4ctcDwk0JayU2vCcITjBPGCjNi19dvE
MeHqUyE+mYa7aZtX37zB1op2EOVMAXnlyckeSFiBy4PqKUaSq7/B6+7yTzvZ/FJXpco864ZmTv8c
/7I+LmpF8R19b7bVl1J/BYb7+3IE7WTRTCFAhegW54HFKX0cotVA8WNXZOx5vYAmQEpCdxEJacGX
Nt0PRQef41Uveh9/1SjI92ZxoHrx7IXxFl8mSiz4tq24VG0v/6yT7Su5XGjC0qRUNSAn06/+sJeK
zA/5zUV1iOimX/cpVQcbJhk+D6P67ETNoapM1JZglXPnTbg8/314NpFKwtUsYc9XBHUoH8CfXvLq
p7JZjqjZWVhjPua6rJ/CHHNBdQxCWg6qeVOxH+4vh5/m/Ch5MXrBfyQHpkr2n312E6r2QL++PPTa
WzkeCmTc8KGBgOfYzUbxbi5HO1n+UzTE9CGW6pwBf/Lah7m26ZhQbrVLjA1h/1GyKcxfRp4sTOlJ
3pii2KZUce6zuIXOk1OdglXNzPIA8tZtA4zYf3UdJprNhhvq5QGd7hrLMU1KnjbnmWPI2TlD/bEo
7K4vDwAZ96Xl3Xam8XA5xLk5M7FmNVQdSII2n7MyDfrRDkucTCDB7ZF70Z8jrUY0JkQo/HKoc4tB
6jrDYZ9qqpglQY+XlBoaWX2gJ40HsfEFXMyusyBU1/QtY6k9IT2+uRxTOzeFkpRAThDCObkSAH5t
6EsTNKHsyK3duvapEsS/EYW59ojfNu3nLmyeO4BSrYMGRrDD7fG6qOX+8i85N9Effog2O27qoit9
7sn1oUanwmpfhgzKZPH5cpBz2eZjkNkUI4NTAQYv60ODJabyFA23pqSIBulEPWDnVylfLsc7O7vG
tN8c8q4mpkF/2HFYHJlRPjAoldp7Wb+Ernv1v4swy5+Yu7aaAJ19oMvmcYuGUNq7C9vsz9zP0xSr
n0K9bUv8C2f7zJGO2glzqA6V8kxVPKOUH2jPTvGuGelOuDvkC8CwZwuJ5OzH+hB12i8fJs+VVZJi
/Fwd4h6sQ3uTijcXVbsRcShe6U28KigQX55NbVoAJyM1DamSJU3LmJ/DLqgHZJ78+oDNxlrVbhK8
19zn3N0iv5H4N21AB0v5BXZiYaxnF8qHuNOffxirFyALlXsBcX3xROnks4u93MLYTq6tJGZOWaTH
pSpsNCGOY0AoA+PEdkcouaXmgHiM82JVz3pzrznySqt+Z/K75j0p7aufPyb+9eXw57KbrWr0dAWp
mhR3HJ1iahRHQJkPzcCt2UVrZF0ID/kPqdVXydQf9OPBPygjL9fLkc/N7cfIs3UkfHQzYpstkqHZ
POL5kGQLB+vp1cpyGBgcNcNR0eybHXnaAGQzQT7rgBeBY73ZFec3grE/L4/jdD9IFT0jvh5tF87x
WTLBU4XbQm6yH4ovPLFI1nhO0CmO75NqNxSPtrZ0Okzf5Hg3cClTIcMITag2L8fjbxaGtJDB87Aq
0UkJEStvJO8MU1/piMeX5dJl7MzuO4pnzc6AHkS3B5y3Pvje3uVDBcqtmntIMaxrG0uqEimGu6K/
7bWFQ/70+x3H1Y/H2ZpNSYuDNE1+68N3L7z3yz0L9PL3O12HRJlexTqyTYZhzQ6fLBOZCkG2PiAZ
eeVnj2O1sEDODoM2hK3ZKq+J+QWCHokx0OcsDxKmYzq+ldxmuR1tGuCOl4dydmEAe7MdLiz6ybnW
2GqhgC6qDlpHxcfyrjULXkypowhbN/TW4vHvjyAmz2FYFLh0NtlsKUY1bLvQEmgCxxh1iA7J5Bbx
qa0hbyOJx8KkNQUoW1mIe3ZKeeNzNbJUky1wvDIk5WhkHHgfdBE6LaCgRfuYJu+2eXN5Qk9vP+xq
nmWOgQMqt4VZdvSQqRhgnPEMiriZCHeD6cpN1IuFMOeWoC51Sj829hSOPluCim02dMSM+mBBc0BR
p9vGwej8i8XxMchsN+XAHGsFM6lDwSOmATtNU7Iq3jNab+XC7ee0FMOB9jHW7EwrZUE/O5TESp99
9xPIaXpW15P3taIeVHnPdRX5/yFWYb+76yBZSBzn59OhzDW9QCxz9tmgS1ANLLX6YFI0HavmAWTV
++WVcW4FggHXVdsUgtw//fmHm4GPX5KoRNIcpOFfxaj7KsWjbBDy316Oc24FUqmzdcEJY588DuNC
2rScsuaAUBOGyR5AYzQGm+76cpjTawBwecchcZAEIffPPljb9YbnwVE8ZCK/ssCFjtpNhw158Kjj
IJrfXo7252Y6O8E0RmU5OkA9oaqztQjFUMZKOxIOxTnDew3BqqXmXolehHzUvWsz8yeG+SoP5RVS
6GuQT1eC4jQkYeTmqVVf/j1nPqZmCDE9KDkFuFIff0xwWoYMg2g4BOad5Svoo9Kddm7F0lPyzMek
aMfrm+KdwbecrUu159Ha1vp4MC1U7n8M8EbCcKFmN/0d86k1JbML0cjkeTwby0C7N+2DXD2IanLL
PHg4JYbhTsrboO0XVs2ZF4jULJDjwuKtCtxylv5L0MGZx9Fw8ATMKGYvjTQV/KGBhAAEdFzNFb36
DlrndgzDhUV0bjK5sZqcrHw0ytnHHw34tlEDKhiQYg03kGjdUMEk8e8PGm7k/wSZzWY86EivpOVw
cNjfWg5cUH+pTQRzjYXPdiZlEch24As7pi3mbQYD0+yii9oBF3u43XqFi/b6rxc51xtpUi3hKnxy
VKNV2UuwPN1B1RF+ztQHA/2kuDc31GoW8u+5/K+zoYRBLZ4y0Px8ThAZB7ledIferXAtd4CGZRlt
XpHaEKf1JLhCvRBbKgV6XyFy56Wp+uKTbqHK1nORBXet9u3fb/Kj3zT7lIOJkSymKB1nUnBVJz9b
ZV/oj7b67fI0n9sTR3Fmmxxb+aRQtbI7GDTC+uhFDWFvBas+fy7sl1bZdPWrQMxhIeqUMWfbXueY
4Bpr85Az1Wm3fDiPTI3ba4kL6yFC+w4J41gvIaeu6ZPl/VZ68WoM6UGnn5CEKY18IfqZnKMbgBR0
qOYqP2K2FRUn7hzFls1Bc76FCCBRKAaDkGZ3rrmw6aePdDJMWjs858hvpLnjYVYAmanSp+1h1H/H
IJOmIlEOuibMF0rAZ7KLTrkUcgFF6NNzVxoIiGd93x0aVD45PLajhkGMsfREPbtTYHdw7lCalZS7
jwdEH3YErTU0h7g8aObGa2+M8NXJt61+T/d6U+tbD4sb1E06GlqhfLu8bM4c+9MmZbnQ2KSyMsvf
uWekGaJoxUGH0u20oDARfi36Q+8D+4F7OEabywHPrBTOWD4dNFRYYvOSlUWzmj9w8oOWgJBwd8J/
UEpQ1shOAG1YWJbTr58tlqNg0+g/7InCNlxwwnaOnxSAgfS2ba6V6sWLf0b+q4wg1vTG1eXhnZvP
j8ObzWfMNmyAReYHN42/4Ju9anz9uq6GW2yigSCgxDh2h8shz+wIQVKnSYLOgIps3fEgDdAZOKJr
+aEF4fo2SHQwt076ejnIuRLAUZT5vusc2HkGUYZh18HeEMHnCkuSxvldUpqGDq/0WxdvB7SpLkc+
M6M03lgveM5pOmvmeHhj3Y5KPcbFIQamtCoVcZvhiBzCw0D5cF2CLouUpT7umbP4KOb05x/WTWSb
jgMTvzgUCRRNZT0JOlwe1VKEWbZONPDpeseo8gGxwASL23QhwrljCFSBNTVh2Gz6vE+MtkiBMBxL
saxu6goWivIaAwdzrGfhPiUt4iDPpr60/s+Oiws9h4Fl04affa1IV4q4sQWLsa2/FEZ27+bh7l9M
3YcQs+O1yRAVSD1WYi6KnvaVh7FnHVYLiVE7k/8BMPwzktlOzkzK7kaCIKmDckqAJlE3ot6BNfNa
NwIcqG0334w4b7pqdGMrzQqV389xoO5gqsGug4+Kou375ZFr01ae5bMPv0mb3xHHIgnUOGJ2XXD2
UK7RSnBzr1lHVdCt/Dwe4dSZ+4jp2aDahpR3AL+lceB9ejRvtwu/ZvqWp79GCtKOQGfRnGVXJ8+1
0U4sJFuNci8BrQQC/Baw/aLSNkIHRy6c67Y3bzt+hY7QGifotizUl8u/40z+Y1L++RmzDzWq0cib
h3WeNfeyhYmKQFJfgyACrnA50vkt9U+oeaqN3KhL3ZTzpMjgV2mvVvZYJI+B+iByaBbbzvs++MPC
gXl+Hf7P8KxZLvJ0u87jdjrDnHujekxsjpLny+NamMF5sx0zBwsxV0IA/95gY/1iWt5kuntddvL6
cqj/zxL+ZzjTb/mQWkd8b/q+MPOD7z/W2C+KVynfJhUCFedEJ//R6q/O8DU2t8JZ+nxnZxJZGtrF
Ns2yeW7K9STsgb3nB6PcuW0LOXfrgSW7PMCzc/khyGx8VRehRjZtUa16QU1a+u+6t5WoKF0Oc+Ya
ZRqmpCxENYG6xZQpPkwjkPGa5j33NhtzpO53lG5NhA90+RWU+kKo8yP6J9QspbeQYILO9IqDF+4G
8bluvzS02Sq5cLFfGtH09T6MSEfqOkotLoZdDbMPSXwsG2AaVzZGS/8mY1iQ0YXGf06KukmXK1il
TdsYzQ3PuLfTh6x4sJoF3MDZdEFVzuRSxnue/sLxkNCKd+LQ7XKeEPdR8r3JtjEOKEG7r+WLWQH1
j9GiXAh67mt9jDmbxqS2wrKKK05Hxz0kNeSAoryONUjRUTr8i7whKBpSx6MPxaX+eHxaofYYKxuM
z7LuzTzfo0+6RUp6A9Zl6fF+7mLxIZYzm8vGC5BoDTn18VdYqcW3CuTs5S11fub+ZzTObOaaBGlj
y5tGo+6U5s2Knsv8e+A/XY5y9l7xcSCzUxMplah1XAbSRBHubVCCojef8kCa3ynJs+iTa6pRK1t+
Fz2eBw++88tAZcP8N8mQh58hedwiFzhveqkg0SAzleT8pKVCMdlYl9/dXF9IHmc/24cws8+WBZo+
WAbLsSqfy+Czay7VPZYCzLJTMCAS7seMowOtLutfVvbl8gc7uywAWKignTWaGtOff8xL0J8w7By5
RiP/1WubznzPyE2xXLo6LwWa3WudNg2QIGSqYC8iQPpJpJ9acHVD93Z5QGdnjO0qAOjyjzPbtUNX
R3IMWecjAr5wlHh+LKEmzi9y/m7bERRQWGDHk4ZS85DEUcFrEeZ8ATjD6u4C67Hz0T8JnBUSLph3
7mX9fTRvIxcyEYRs554KxcLyOznybY57+mq6NGm7yvmRj2eF3rVDlb1GuRLs/Myz7vxOypt8sJyF
9KFNYzq6Dv+JZTqcxxJYw3xH9REogTgbs9ek0q/CkKpnj6dUtUZ/tKnuG/RgMoDs8Mmusjrag1cN
4P1pAXYqUY4Uh35VBRGlbHVhCk7OVX6WxQ7nzWpMLaTZBinjZhyUvC1evQqWmlVjTP4po6qkwYWx
F2pmJ0t4Fmtaeh/2StyWdiETtJdt+7OPCC2UzSs/xD8HDsTlRXzuw34c1SxZD6oVFUXRFa+W5yLG
C6mxSzbdYlX17OTZVP85sUAHzAEkdt8nZpMVxaua/lIxgUm0p8DzVsOo4L62BOw+2ZjMHvpKLFOL
/3VSCSyki1SOMeSvQG7fzDq4g568sEiXQszSMSBHSyiyy1/dOvseQWht8HO8/GVOb/g2wF3YEsAQ
DBqk8wofUvhxEMmIYYxPJhR7yKJId5Exy2o9Zjc4Y11jsbw2Yn/bwM6KyoXew5lvNlUQbbAx1DNB
iB4vQmw/NBOhoEmR0922oY6CRTfCF1V4GlYIlmZVtHB1PTOrjqXCqBA2EAhjXnqHsmmKEM2t16b+
ijvKpnWWYAhTTp7lFiI4mqRSbJ0iSNAghUaXqdlrAF1DoJBpBT9Ss7qrYyx5Uc/V7E2/hMo/s5mP
Ys7WStTXRgz4gtwJZ7IWe1hvAcQls99eXjBn42DSS33PkhwZ059/SBoJuhT0RJvs1aCS0iE5sPHC
3N90uWwRilp8zpzJHA79KEsYgAMEVffjcH7VxHExxNHriFi35cSbjipKgc7v5VGdWxNgD0wNRB1f
bv5A06G7NwCxw9c8LpF6N0V+i0nR0tvsdDAmBzm8JF6zFuXRWfMA0rOu0JjxX+vOR44xRdNNbEqt
XUgbp0ebxYFGa0mA5QbtM5uz0ugzS8Kufo1Ru8UhcIi+SozVTEycrtP4++WZO92/Focn0H862BR9
59WIVqKx02E/Sh0AZZTuLYvvEV1AZ/ir7N4vhzr9SIRi8oBeQvA6qQh4BvJ2FdXK1zBxsUZSLNQN
kJX/6yDgo6YDWAVBBOTheMFVFOIQ+R39V9ft9MeyT5ONaQf5wrvidCXYvMA4qWAsaJY5r/YGUafC
IbST13TANhtNMmNA+1lfCnPaB2CeiCTIdtN1eP7mSx2hu5bd6QekYTdDZ94lbXGFJMwz8v4bC/yX
orjXYsABnlqzqoj15ck8vVn+iW9ym6EtZ4o5sictRi+0i0Q/9Mg/5Ka2Roc9HgZouPiio8PgP7TD
PcLQsJS2LgCSPthZ9R6b1cu/4yRp/fkZAMJQh6BrP88iceGTjcNWP8gMzxkgb5Ufr2XTwsrdXY50
fsYnup6NVYA8qVaYhVLZNj4+BxOFezwTV9mkdBtscInNYFpr69zCg0XikPHXb8RpkB8iz27x7ogA
RDwK/VCpt+X40Hl3drBQijlZthPqkqOacVHI0q0pGXxI/tCIDT8wUnFQyu4GF6T7wEBKphivL0/i
yfk5hYHRY6sQzIDLz/ZgVPpqramlOJjZeyNuTON3TaXYdZ4q3DWxdMfa/G/zP3Q2nj5SdUj/OCnO
ItpY4cSZEXiflC7dm3V/G4G4+N/FmO/5lLafV3XEGCj1d0gwy2xh3k4SP+83XbL0sA+hFWLOzmZD
D1KffGMf8LnvdPSXE/XKaB7rSdMOyTCvXLgLnOR+4k2oJR5Q0rDUeYPDHfvKG7EtPegjrt0DUnHY
yeJM7j7Cu/7rpcc9lWc993ro1IzweOnhIRWj5VS7h9hUf6J0tkNnbjfE8a/LS+90hU/nM6cmOCmw
xfNnYZuB+PFwGDjEXvoYifheNxqERpyFO+hpQjoOM7v1mqaP1q/uiEM6YpUUIJuIEKSHuUG91ME/
OyCaIHwnmyvH/Hyu6cOGWYiurheO39XIeahGnGjDJQLimTCsAwPoPvAh7RSZkMW5rtaBdfDc/kaR
LsyIYqW3Cwv8tEbLC0GH6Cgm0BXdsRm0PdNkPI6gbw8QGzcqEvvpnVo8olQSaNGVNNYqZ4id/f3H
Ykwar6MJwcIwj5feYKiKP4L7OMgIaGpTPiB5sqnaBMl9e+H2cTqNbCWK2YA6KfeA/zoOZUeahzR/
nX/KnPwbDmzYG02VBvH18io/TRSQCjWuONPtEMfqWbprnMT2RjUMP/XZJxt/hhrZQ+QIV6UtN0Of
rjrlr8flcA2x2Luge3XqLcfjKnP0g00rUz91qqbcZipKF6xFm8O4Luslpsp8c2kAVKXNexJEGw/0
OQbB0oZuDPNi/GRjt/JU+z2lbiWutlahAm6P0YNYGN1pQI3Dg4oNuIepJjBbIMg4V/aAu9W+bvuv
RV7hB6sg7y6vk0We/vzL0UX+GGq+AcAhBCVFm2bflx0uBcqKai1snArd3t9acVMH3sKpNc/xU8CJ
68rw4K+cvFkGK6/GxivDfe5J96tm96C3/HySyovd4a4Pi+E21rp4EQ8x3wnEnSqSYJ3+u18xW6JK
HtoO1gvhHj8u8aSVg+WuRgc/YKvrSvpZzm889Bokka3iPm8zpMBSpcY+oUdl81opG+TY3RBD9ciG
C12iL7NwpTzBRPMDedvDZhA8q0HSzZa0ExdJHCIgt0eyucAYOkaby6o1C3vZDt0+fbJisVHtiou+
2RU2lYBY06B4SPfdABn0q41HkD8Ktjupa6urMMYhrEPs69flrX5mHo9+pn688zQeGYhg8zOrwX9s
RPpLEcjEt/Lmr8PYUF9VHrgUVnh2HofBbyfPptrtXlTVTdyAjHNgYY9ydznMmZ0G40KFfErtBiro
LP+HRTnUmWqW+9TcjQFOiOU+MMsrJ/x+Oc6fZt/HEg5flws8AHOHewAwptmWTg0XySStTvf8Gozi
atzJtdTCyDOL9WtfCZyrXOJ9F7M87lBcQN067hFyoUIR/uT6Wh6k378bLipF4xCET+Aruk+YNaGu
13r2U4Ft7nUVsm1VRGH0VV8acmkHnfnwoIanigaPERLi7CjpFFxDPDuN923T3QiQ0bsClsoab5kv
l+fqXCCesSZpd4LJz7kIiPcm0sEga1/lafs8pql6h/7W8DJq+dLD4PTz0xpAZwDQ9ZQd5gUUhLOE
NVQ4pZjqI74qOxvdlV4iyF4215cHdZpnoTrARaHvogL1nLci8EMBXdFG7T4Uv7LhvfJ/5uX3WP2a
9L9NbenAOheMGjKnlUV256l+vHn6XMVSkyrrXkqM0INd6ZQ37ViiFQ9LPLjO7PfLgzv9YhM9frrk
mn9eWLNdpNoFgnSaU8EONJ9KxV33+fDaIsp9Oczp0aFThOLcUB3WIUvjeFhipKCgeG65V8v7yrfW
3fDc2PdW/lQX9cLnOjci2GUU7rhbnOKM01y4jafr1Z6CrrEZRaav/IkgO6kjLozqzBq0VYDGE3pz
ggDP9hUG1xnQ/K7Zd9SjvqQ46W40/3PmdsZaL7ylfuaZOeRGqMIOpLrGXM6iWR2UmsTivFcKrp3B
qlFubX3nY36wRPKZV9c0DrGJZ0DNkNQK+fH4a/mh9AUK29wsvE1cY7mCRO7l9TB97+OcqpO1Ufqx
NN6npydmiI5gpqTdvvYSyGTRSob9o9qGu3ZwniKZPVgGGpWqp/794vjD9iVx8Kgy5pxpHUv1EYhZ
u0fkaCWbLx1icd6gLYzudP54Gug8unljmZOk0PH8TW9yO0+dYN+20V0gvTvcFhfQIqer/DjE7Cxv
ssp2KzICxX2w3hkCp4p8ALay0BfUp/1//KGmVw4JXdep8vC5jofSFL0YjLgK9jHyoaCI4HaMLmY4
cmwepZPdCO2LV1TrSkdEEL2Qe4yRhm9eEKbfbTAK1040CZ13mtiWlvCmsh8aFFkq1k1qe4jti78l
xU/CM7TIKTKyMVG/mebtQ1kKO5lODKMX7IMw2XqivLK1bToON63d31j6xqGXdHkln9Q1/0TkMQjM
gPV08qpu2iJ26LiEe5S9tSsBhyLT71frelKjV/NugyNbh7C/Y6xD2xpWmWf8KAvR44QStZsObY6F
pHRSdvzzg2zqFVJAsDopmY1VwXWVIsI+DF8HFCd5oRbRXYYpR/fg46ATa+qmLr871t9ymKfAXDKQ
ROAtaZ1UzvxR78ZCRtHepFk35v3niHv4yu/sEn954yU1FsUlTk9Lgzug4GL23wovs6+t63mehKkW
7m04AUN1N+YRena71jfXov/c2NdCefAqNH/125gWc6p9wewMG+tJ3xtnAT35cnkxnNmVHKbAah3o
PHQlZomzSENcY9Fo3NfFS4TMTNUUuMcu9Y7OpJejKLPDNI9MJ6J8GO29wNzkxTdtEXpw0grmU06v
POQeGc2prl1nYgBiKSLaB8Nth60lVotINfHfUuzSJFpHiLI3L2L80rt/f1UwaB5NJSryjeTLHu/g
1NR7E9npaK8792Z0HWD4KTnm1CfX8f76NCAUz3QudmDegZceh6K5lPGwMMM9NkyYtr1J/OO6m8tL
4vSOQPkfm0O6ljwQIb0fx0hLuOOjVqX70Xk1EVQMuKd6/bCaPCcuRzohJPHRHG73JqhuiPNIgB2H
ypPEDaTtZfsw9quV7MT7/yPtSnsjhZXtL0LCZv8K9JadTibJzBeU2QCz2WYz/Pp3GOndl6ZbjXKf
RopGipTCW7lcdeqcInWB6AALKq9eRFfvbWQJciPdVbz1WwHeXINtGideqeNfOAUg/kXogFaCmbVq
8R15rkAwDWmYIy34A4/jX7nXHkqVrVyBF2YW4Z2LPYqTBh6IpZnegCqjQDrCE/tGbdr+HiJGoazt
lXm94GQ8gO3w72KDtYRUATQJGTva7R1T6aECG+EA7CnUkUh5dFd7ny7aQ0kdxWdEYPqyUNb0KDlD
QYAdoVIE2j7zxsnfqHqC3E7MDxSCXNe3zaXVAunEjFtBrvbsECRE70vVF+w4ljys3Numiib6fN3G
paUCp9F8P+pIkSwTJE3DTZnWsMEdcOgDABr3L0iVge1WWykzno8GPenoB0diAAE5KvinZwDc4B7c
I440hc4Jrb51lKAJ6O/14Zw74FMji4zAaEOfAhJn2BG2CgrjxYTgx3ULa8NYXCSxirXGVLBQ9AOA
hI+eB208vhIpXDRio39wrjpbiPNP54qMydRAXpEdHW07TcQfkDH36Pv1kVycq09G6KkRBfVKvJ1g
ZGDQA/ot45UI9fIgcGMAKzhTNC8uw4mZFtDMiHY0mgcSnZYuMO5Yn5UFOSs3gM0N0Nr/2LEWk2XR
fspAAs7AyQpe0lkYWBz68k5Db27i7GqyLVDgzduVg3Np9myk5VHDAw4STvV09kbZOklba+zYDuDO
jB9I+uvLyzO/UNw5gMXV4S3e/2WJfC2EnJNjQqDklN46k727buF8gdAaDwoWHcwJHkCWiwUSAJsz
UdbFM3M/wHHjW9A68rI1eMG5h4EVB0gapAJxZ7uLcbC+ULVTpMVz7jr97xHo2KMpgC6wGh5vUEda
o885d9Jzw78BKgiQzKAEbpwujDItTZuQp322oO0CZw0R6F1t/WnAFlcZ73Ja69M+3wh40eiACsEY
9sHy8Z+DqpMBYlw8S+0ja9Bh0T5dX6bz7IJnIYE5v5uQwcP/Tgc0cS7NKgfPcw0xB1Cs//EcdoOq
VAgvBEUmFl43N6/66btybgWfizJgL0FydR7vp3eaxea9WNj9saojQ0/kQWXyAfTwf1CJ/QuNmZvO
bNMbL/3qeUJmcq7KELTEWqBsW/jVlIIXnyjRHAGhhAJaF46pNwYrQ5td2snY5vwJQFcgC0EO1Fri
4lBidTMobE5HSJNPB03nfEsbWoRx0yfQGoVmRdq4O9Pt3mmhDb8FnRgU0odZMC7PKTmCTbwKTDMn
5gYUHSmqCi46rJqGHVgK7nNOZfWQNmn2m2ulp/zc1AdtSwdvCjtnsG/cyem3fUqrHc42Kv9jXfxQ
khaPWTWABiMdp/bBUV4DzT4HwjPugMZDgzbtDQR9IVgiwtYYhRVAJN0tQ6eCVmDcQNeBjYkWQW3C
gFovSXdATRYh1we0m0MJPN+mSZb8pCodolhZP7QGAt4Wnr4+0/tu2kAjEHkqCqVLKD3tJ09ODGou
jNyhVV3zWzlB6xIdws5bCnWHjZlm6a3MWQuF8qKJeD1OvxPT6G/rdMDbA4KdgZuRNHC1Rt/KWPIA
WRDxXLog2ZGQlQcwnvRbVprQki8p5LuAHN+WtW0elcGnwSeJFQfjWNuPNvQXf0FyXLEA0ugiwp7R
k9CBTIHla3HsPQ1Msa1wkp8QYEEbwfWdcua0ZteBzArQmg7So8unTgLYATdyazqCpSUgcptrDxaN
KrUGaTxjKgYoD/EkwE5zR9N82Z+eNgUhyzS3WXxUZEo+oLEcR6XrQDtVM97KPs2D3KgpujAQNPll
p03bOf3ne4zexikUPake9EL7Iy3AO0b35auTAAeAt+ZcXJl5jM4iNqUlRFnmcbL+FK7hz4qc0B/z
W2fzXxgCIwxqz/DXZw/L3iSNKGJhHnP3eVA7I/42ju8uZSuLenbfzZVR3NkuQXlixhKdzrXdz4q0
uICONQKFVN4wpFyY/HZ9LGfeejbiALKHhkUU0Zc7R+SAvUipjOOkjHCCIk+tHoR5IN03qKJdN/Wv
knLqzsA5D9QDmiNmrOoyBoE6WEYISFGPXYGu7fFvLoadCSK8NL/x3N+0uWHibtCTQIPsO4eEY/sN
6XBf2HIzVUdSQRnooRKQCtuJ1Zass1sE0/CPPAG725vrGKdzresdGHHw5XBgeuDMqo+0gOLAC2H7
omgCOhah0O4ddwtVkLAftgV30cbyJ0bNLql/1CDslvtVUujzU00xVcDdooqDzMLyo9I5GE7AugcG
+xq9+uNzyzkYudofEn0I19fmkin3n7H5hYotdzr+DhddnHW1jWrx8ACFo10jjRQqK9AWpsnKljvf
12BV+WRrvvU+3diyTiCaVcBWp70ZWGCACsVauHvJBmA9CHWxaCj4L85OlbKygCanFaWmQl8xCGLi
YYMFuz5rF63MBwegLrArLEMdm5lNbLUTrHQFwDt6mLPmpdPUyuKcJ2LBzIqg6j92Fqvj0N5F+ke3
osydVaaRxyrJxhDPECyTxabvuwDKbX5Tvhvu65dHCJUBoL5nkmQw5i3CHC2xBbT1ej3yDGDK+g0D
Pz00Y64bOQuBCSrJn4wsAnu0x2qtDiGSKJtADhj/hNJG4NhPRGxZtm/WiKYvLNpna8tFk9LpiV4r
PRoy8ehU9oc7QGVWpiuDOnesJ4PyFms2SmQvhhGDmqBrH++y5qhn9xTavS5kjK/P30VTM+SKuHiB
gVHn9EBNVCOJARHbyM7/juXbRMtwUP0uS47QNd9ft3XBUQCWiUcysjAouC1TckiINwB9VHqE0nNY
Qatz9pHwFOTjv7GDS9wCXB4xzWLjOaVbcd1u9ahIdsSBEBPbpOazwX5fN3NxM4Ah+H/NLLbeaI60
o22jR1AqC0ota6BcqfkDSVaGc17+wh5H5havY2Qz0XSyeBWZhS0F7QSJ2qa6FdDDbTsEsYYzvDui
39suiglTtYtV+1Z2TsigXQf3ttEzKHDZ+SY3WwgzVh5a6VSYGoism2yWD1xJgVxaXJAIgUrcBbLu
rIsJKsbFKKuEzqf9MIGGerR33YBGnKFfebVdOvKotqBsi9o68HSL6aBdYxlJo2MbjezgeOWGVDN3
rBsMBEQqo0Itwl3jML44uk82F8fEKtHGCzVePTKI7WveYapuqSF8R/75+p76PLbF/cZiuxwLKG1F
Y/WKcq1l/UiSNfKHtbEs7reeNK0YY9hA3HLfDeN9R2LQnuAxGGcrS3VeDZi37qd5M0/dS5l3Tjz2
ox7pKgND52Od34FSLrO90B1BgAMlxsSWoOd8r9Ur1+Gwn6/P56W9YqHvDRHaPzTLwhWYNWRGtAz2
h/Q+Z4+yvdf6lyZ9QeF/ozdv142dQ/Aw2s/WFh6BCSMG5RusoQxzY03eJgOQQJkigNvbEJ0fhNXv
64yHrpSB7k4/lCrCViR73SBo9J2+J9INWuiyrXzXfCJOg+eT71o6EIjrtSnk6PXIyWvfAyVAfMid
aBRosSn2ae75OmGbeFihpLy0zz7NxvJqSV2aZbHAmaHmGPLUfLUHDZKZDRr01mDKF13kZ1uLPT1A
UEAYLmKNWMvvIeS8jdGMBeHJOyJjf0yAyEqQ6M/Go1UV27aonhpl34wiB+it3LJE7iUknVmahwao
DhlTMhBlsl9ZhtlJnC0DMnVwk8A6nz0yh4x7DfPmzVjc1PXegXIjMQ+dvBsl86syvoO8XFBC7H6m
z7tu++I5mNFP8xMczMoL/2UjO6Lh8sU5LP56uBLLEkwioG1Q7Q9DfaToOr1u7/xNhO5EsCzi7YmC
FVBQp+c+LXI0NaalHkl7/CvdCWqNkLNys6Mb6+gr68sQ6cqt0sbtdbuzP1lMMezi2sdJRGJ02TeJ
MBus7ybsom8mIOKti9cYetYsLHZapvfSyUuGswQcBersQJJ8lawE70mgc/Bzph6YK4unk0eTJClK
ViAmYzTsp03G1jjrL4QuuKWBFcHPuWl2/v2nZ1TbW2mXe8YUVcL8kQ9FqPX6n2o10XnRzMyQgxcb
nu/LlxSTKWtL0EVEmgdd7B00FP0JBYrrS37pjvEAzkaoBwZTQPoXg2G60eC4jWPEKN3HOgQ98+6x
Q2qxZ84G+hTPaEPZlU33tzWaW4eZQS/LoIUO5vXvuODu8BlI6iCIRkOIsbjqUmL2yFA7Y2QiZV1s
uPmzAT95KVeaPy496IB8R30BFXZjrsicrp1rNy21PW2Eq+uDwmF7YZRB7dzmhrZFpcYfyYMdg7Xf
etKdX18fItL+BBc6BFyQWDo1TQso546dYUbu8DjFH3b3WBAkTtla9uoc+YFNY6NQi0wPnq5gCDo1
lA0pQDy1bkY1LfRdY3WQxYDEto9KfHlnJH26iYEw2gm7/qDNQHwEADxokAnxvbTvVjbYhV0MaTls
4bkPCy3Zi4Xt2jZBQoNbUFXhH4WZ3LleDUistbJ/LjiWOVBCzR23/TmtlM362O6zFJPrDiHEyu+o
Mx6+vn6fTSy8sjOA+lCDcmhUp7V7i8bmBrJoaLRtgCbwuVmt8XtfOhL/WhhRgcB+1Re+Evmuxu70
CvZaM0Tfg29AaRp9KWHDVrofLq0Ryvo6NgBeBEARn24YDUCPBCV9MzIgmjuCKoYQpOJ216fvwiWK
DBf6P+b364yMODUClInZVgYzIzCt9FBXLVFITKyf1Hjl7lPerZEfXZw9dLGT+RkLvrrFIaiZKz1g
ZswIKBfUZF7tXguzgaGjZGXnzX9ocWliXP9naDF5UGm0CkFhaET97aZh6hECysDopMVribs9dIWx
dsIvbfZ/oojAzuPPLxW0uikBUJNSGuUAz/gZMabAa8Vah+ulgc3wn1lfAdDIZX1Uz7hhqCajEXBX
m2yyD17hhcaowf2ncms4X+67wrGd1bSwWmDRxuP0dINQKb1pJDmNnDGJX0FlY2xkLWeR+dHUAs8a
rP31HXlp2wOoD4AapF9n0NWpQal7vGpLnUYFKUORPsXpH8LWoEeX9iEyybPL19HEtqwlSKejAEnb
GBW3oEZuh0asb8380WhW3imXDCFwQ3gMwTpgqRajaXrbG90MKYSuJ0UAjbVvdKCNTwkShwbk+YKv
T96MjwTD7VyXWoIpCLx6bngaifru3Rl+xNNWrqHDLoTBSH4i7gZXGsAtyw3BuQYZSA0bohTteNDt
wnpmeuOEVlySg6U8xPpCDHaIIInpkOFUTnh9jBenFGCEuYsD4KploCdcN49Tt6QRSbp7IfOfqoG6
uWrRntbH/9WE4uKeXxizDMH8MZ+iyiKH0EipMxohaPEb+ltW+9F7uT6gSzsevAn/sbE4YuXIpsYD
LU/UoNs7UNb0JqgCRVTdv/3/DC2cYg9iYEZs7A4k5nZ2Cu1arQ+zNaTYvKWXrvfzcBZXikgVU1DW
IRFOeObLxtmDIHblWF2cMkA2UD2b/y3R84VXJWAPgA1a3FTx99rMfH1YY6ReM7JIXPGWFqQ1Yhwm
61GXHiibNmZmr5zY892MxyR67dFGBpGVM3yNgP6JbBXCQoOPyV0ykG+g3UKKsaiPnsxWfOv50iBL
AxYB+HILkK4lpgu6YR4XwMFEpFTkhWfe8ENTqbli5cLrBdEeSqgA1eAn0gKnh8ar0GjTtiOJNAXx
dQS6AOB8KOXgfL4KywSxYrmT2U2jHkfQoE38d9GtxE4XZhXkGahr/OO5O1OEnuopQSYwJdFIxm3S
NBsFunsqtU0cr2SEzqcUfFoIbwFn/qdntji8SRoXPYdwX1Swb3HKgqb9e/3Qng8FBvCwdfCoBVJ2
yavidBZqdo7WR0ZRb7ElAlGHjbYt3JWBrNmZf//J03GrbEkOivQogaeTGlhk+Da29uVq+e78WM0D
QvMOchmIX5Z3b0ugGq9q2qNkUoWy1X/13UzDtwbAWzMzL9yn8dBc5aPFSB9Vrbk1ZH4oeP3TNYqP
ry/PDO+amYbApbLsuicVbuKJd13EWOSAX6iuS59ZY9jIr9cIZrmBGYkH/LcJWarTAaGw2totFNHA
Rb2rrKfe29tJ67v5y5B8jOz9+rAuzZ6FAHoOJgBtWZIkQOCIFp3Iuyhlps/14/wodvnm60Zmzngw
YuLCOFP01VOtT9Eq3UcFf2nxZqv0R3PtFXVpW7vIoszQEcipL10ekx1EkRxnQLY8v3G4+eDV1pb3
MuSWe7g+nHkBTi8+PKgdC//mYOEsVAbFH0fUVKjInTrfKQ9DtgH9VWgML2xVnuvS+ny2tbjKY+m1
A5KRKjIHNCK8AkQAUtGX6+O5PHXzDpi5ztDRsdhwJEEHUIupM6FkQZL+X6XNoQ9683Td0CUfiicT
ciJzXeUMbTIknZdKo1ER3kvoghN+scbMf3G6PllYTJeluJczT6pIGr9UfRMzlC3WJDIuXHtoZQd5
CUgeAWlGivh0vqq4lW4xVjCi3tLxtaQ3U26DlKpAtp75Xfnelu9JXQUavZH0TnZid30aL6TR8AH/
9FZnHhCgME8/wE3clPUOHaLG5u+9Y9yghes55+Jxco2NMdnBKIxbaw7LbZQTJlt+/68+wJ2ZpeCk
zp4fHJiQfqDYMS7YA+hf0vehLLdCO+jdm8s2Hd+35M40VoLBS/sUbU3/sbqI06D4OjalDaujxX3R
R5oIx+xnssY4uWZmkfmBMm9nsdEeIuG+29V3Xm95frMqB3DJiaAbFDg35C9Q1Fh4eVlOdcLGAWso
GQ901YTJVOw0z91kevIdwNK362s27/yl00Iq8J8DBnR3+ZoyYuGMKXjNohgoWSoOswhRpw5kAIMF
qmhFveLzz8c3d+/OXKQOmObPlF+n0pqG1BiqKHVGv8yIn/ffoSdDvLBG0PHVsYHUEu8qtE4iowCk
wel5kL3l5Gk/1JGe5SHpbprp3XI4rsxuk1VbTV/jBrs0tk/2jEUam9md4qpo6kjQ3ieF59dW9myW
HvF1Xu4TUB9/OY2LGJsCLoAbDK+hJf8EmO09qzL1KmJ6hlYmBgfKgrHwttfn8dx7wgzuaNxsePgD
6H06j1o/lm45aFXkUtf3BucPqQCsVvGwVoi64EJnS4gNiY1NiVGdWjIULdIpZTV2f+G3/KCJA5qM
fd1WG0Pb2/ahKV+mjuAjap+qx+KrMtIENZfP9pf3hJl1XTXBvp3zD2mSuzJmrY9s1TaR1ZNZrXGU
XZhZB4dgruvNZpd1njgmTtKVjEdel25tXW5y+7Ff25bn1yt4KDCjuJiQgQJ92OmkFgNvBAJ7HrHk
owWBSqtW+hLXDMy//xRq631j9dSFAWq/CfOvR56v779zz3s6gHkWP/191vTpYLUDj8Yy9ntrp+LQ
A9Mqf79u5sLxBTcz0o6oIM7qFIt5qoeyr4FerKNSl6DJlCbY1ao0AnPNW9y771rSHq8bvLj6LpLU
6KjDhl/6J5Sj6qJ1SR1ZPdRzPAVwtkicW82TX+VexL6e4VaoJsz9E3iUn86gF+dFiSZ5HiWc8Bs1
lupYd+kaD96lffDZyryOn9apSsceWH7sg1rXbvLBvOfdmjjguQkbLNYuAO0oi4CuYzEQ0yicQSB7
G3ngCDKgHA401Uru4HxV5jIk2l/n9gFQ4Cx80JilrV52A4ncFiwd9oY5+ray1+Ad53saVmzoAGCz
Id22rBYIKHW5sSZoJJzBr52DNm74GOlrLHQXzcBrAzkN/ekznjbQ+zujB6X6qCbVXrfgS6ekeEAU
gzKu+/VyMV5zIIzCw94E0YmxWJzea0AeVickqoDJGeoW5RZoHfAy0NZglxfWCJh5d+YPmpMJSyi4
YJ0F4Wc2ReBS6ewnM/+h2OtXD+dc9ECUgioEwQQuBvNPIUCrJbJ/zAUXmgic8cZUK6HrxXHg5Ovg
wkKdfdnDl5qQ6rILBhgkTfxcRQqyD07/8l+MBCgCbGh06J5Rd3DD7TQmYz3i5SN6QeIelOVrCbeL
A8HjA6UvvH4AkDs9+h1rcGtaSLjZ9CbJW9+aHge61m5zHqvCOYNblc59enNEd2okLRi6iAqAbdH1
arJXrTl45cEYQQJnCb9aK3RccDXwlKA7Qu31wmtqSHIPZJSArMS9tXEG723s1pb/wosNZdC5jgI4
yYyDXURWcY9mQFFKPaL6+FMOdNOVVoonMN8XeMuklti7ytzYtb2hqE5JqAF/OYKEMu6cupxpzIA+
XTwZBRpqwCDlTZHUvlnjvZEeiv5wfftdmkekXhA7zkharN3pqrXQ/tQAop0A/XHujL59iL3+7bqJ
C15u7geYbzc4VfQenJogMbETWcwmxE9aorvBA7/maPn/RTYJ04WaOBJJIGM/o2BtsQoWF0Cx53o9
+bxyTF8fVWhnRhZwrr7uggAA+kczj0IHAB+nw3KzClehsPWoqbPA6plfZM9xlobXJ+887JlhRv9n
ZfF8dutMs0CmoUelZt2Xdee3VQdrH1rW7mz923Vj537i3y2EhDZa0hDVLfxEK2UiM5VOEetAfiJJ
QMxyQ7WVSO6iFYpc+XzvQQ1geaxSu3LLArglEmsJ8DPT0zRUADnXyYr/Pu9eR489wqr/tbRELtV6
NnJUOmGJUL8sn2PnzSv/WtlLA2iI3qEWmhrBxL8cOKJeBMLQ2QmiqrwkJImprVCTVNjvmUSybPSl
fPLYr+tLdX5uT40szq3ViYbLcgTSrdNvJjncWas8Q+cmkDJHnmiOSAl0PBYb3Oizgdd6K5FevuPj
rZjWmJMuGUAj6AwEmfuhlzcGTZEaSidLHNMxD8Hx5qfNSrR47nqglgC0x6zcjPrM8s1vd7wWOlfl
cTRuuPuRZi+oF6Potb++GOc7Gk/EmdV3djvQOJw/41NoXbABROCmqI5zPt7NMiAvauiXf/2dADOI
qnFq/gG25hv4kxlZ9M4kXL06xp6OzuliU7A19eILR2a2MdP4ziTwZ+2iOoWMeMNIdXR1zSfd3nLj
MOF/GGObEnLQKULTges+X23qO3d0M+0LsDNo2EWGYQndRPNzl5QDqGXs0gtIbfxwknw3WdVvV1Df
S74OHZjBdcB9AMEFoMlyZ5gta+qmictjb9q+wWtfE+hS+zJVIoEVNPyDZAZt8QgkT1dMJYXG0DJT
Hbvy1oqhOCtKvxkeQIK/u74DL8we7jxsdggJgRbUXCS3BmpWSA2N6bEt1XtfkRBVKhAJaiDk7Tdq
cN6um7sQGuEyRzsxXuKAMp21Vif1BIPS40dm/0ycoFRgS2jLIO+3rb5LPPTOs01dPcRQM7pu+cKJ
PjG8OGrSdprJMWJ+VNpw39pD6Cjjri7jA6AAwXVTF0Ch8yDBqDOXj4HzW0S0Opryheno/GgACpSw
B5fem/0949/LztvY7oftvRjorYjtNujWKtfn0fQcLYGVAs8b+MglmSKqYgmR0Pw8cvN3K2894w6i
EBsHIiFinwzT2lAvuGIkYxGdIYuIV8jyqSOFp3iiBn4spicH/IEcEsg6pN+SHKzN1h872ZsCnFnQ
g08B3BRPnrGpve8r831hEyPUgcbRHO8aaOM8PS0ZB42eSQd5hIT6IwGfqY/nVxin2ZYmxgvErbdd
Y7xDsBo1vNIvDX3Ta802GeOncmxLREZVSDKA36RRf1z/tLPVANB7Jlf18L7Bw3N5U1kVHckk7f4Z
Shx59Qy6fV3uBg30sbZfmSuH62wtKADyMzJjVok29WUWRWuGokd0CwX56ntbNUFHzO1XhzOXwMDs
jJgcuenlatcWnzSSpfI59e6Vgme37wbzt+HcjtNea9aurbMjC3cEN4F8CpLTaMxdHCMNpMWDWzP5
PKS2T8oWHSdby/kWayuJzrPtM9sBGdEMrgNgffmU4aYHopC4k89664aqTh6FKANCSjQ+VaB6WGNw
OLv0ISoEqUgAhNBPPYuAnO7WwmvAUjSp4RkpL58MfxIH/UYrZG847ee7Af3nKFwiMQhu2jMwlZDd
FA+xbTw3qoVaRoIGKpWZYItwYnpE/rt+jBlaT2jsGDsJ8dL6MCCb7HtTqcrAU/oIcUfPFjtllcWd
aNufjetABsOJQUtaeO2GlInzMZE0+zaBJ0/6TloWMjCNOD6Yg/HLNlX1pEphHMBO4YApy1MsZFLj
m6GrtJ0nbXVMVaeO2ujZHzPloPC7AtRaLeEE0KLkLxfptnNY5mcZHklCQFQSaUoZ9ImDIMlT5JDF
7CfT8nTLWzTteGZebA2Sij+5It2dkmN6W4F/3BeSZj/SKpUd2FxAL79JW6x1kZjbSaJwFYjU+iHL
FpKtqZO9S9Haua8l9TNxh9diaGowRkz5WwnVmbDLwJSC4RtbXoIspifxtM/QQuS7Hck3PNZwDtr8
G6rSyV0zavrG6LSfE1o+pd+3E019J3HLv9qoUr8Dhn4DSUz7gY/kGxrD828SMMw94ZIGrtU5RZAU
kw0+Nhsl+k3ns7lLKG+99wEhb7Nx0dqzI7z7yEX/RjxIrpF6pLeuh0n3Kw8ME7Ll6jvjtYPFqa1J
+HFZfht5PavUa158GA2jCUrKzCcnG8zad2VVFmFVGW5kdnTwWy0tg1iUeO/kRCZPjlGPv9BW9Af4
9WYLtYYfFWhLkdAwQEnim3pqgS21d18HXryqxn2j0wTiL6Sl9aiFTqKPjBjAstqYhPoEcXm/7BMg
yWxP1TLoNK36bbt43RdJnAR9E1fHDBHS3vTkC5K3PyyioqRiKQ0HsBdmjf6nJYP049pWj14zDW3Y
uJ1V3zda3e0GWf0Fs60Tb0VLJBq3e+vFznrRBTFH8TAEABC4wqR3oboNXYbseaDje2W3VWjVmq38
kQ7HXGY/iEDzIWt542useh8I/6VSoYFvJTWD2FMoJ1TdEMRm5vgZT91tw2158LTOBog749Wm4NA5
CHXkz2/bKc2Ezw3xzZzFl309i/uNbbNsV7MpQf2j5SFBfeovzxU/5Hn5rRhV4ut1bm4gwfnWNZrx
ale0Poxj81vYbdP7Nk+qGxDxaEHXWj+6xJicUHOg9LYvs4n87q0s9vMG8qxdmbUbCmyojCA/D7CZ
AC6nHCDvCwrYelNnGRqtE9yZY2u/llBSoXvQnCbpYQRxivkY66DpnRo5+cJq6xBk0Hmges8OnSL7
azNRhU7DIItWu1bhW5A4LLau6idsJYv6dNDv2GjolQ9yRiEOzViaPvBvJLAZlAmrRABWVdTmnUOK
fK8nPAlQV2lDfcwjmqJ83ZrqZ1YaYmcXZRIMsWkFHhUG3UJll+hBM7q/jUlryrsBEps5UOz31VBB
jDWu5Tdalncj06LCqbm2m3pelei+0XtgFrOXWBXficvgeIYMrKOhlQ3vHACc4QYSyOzO6iXcWgfe
YeJr3HhtFMXUIYQ0H7mhD0aQe/nwrdLLZDi0lpbsB4snzyMq4FooScdxlViVn2uJsXOnODmItqyy
DdOcLt5hpz7mUt+1MRSxO5q/OzrKrmiBgxwCPiBoHD4zxmhd5ycJBaWCq9InCfbYcOj7HoJ01nA7
6AKHr8q4DiJKpdxftHXdrUpj/VcswTq17WWcb0A5gf2fqeRRMUjaIadgJ37V6u6DzGiZhXltyTdX
GuNLm4qfQBLrt2XbP1UFFkODGvo70h0uOKCyJg283BFgpTZRcExT8PVOA2Q5IT1s3yWWW2yhL6U+
ulbGO6OHQJ+uqW9Txb4T1vODS4V1RwsbRKAC2wOnWQt6q4995Hkgm6rpWYh3Suxnqhq34J4f77Q8
1qpbw+5BjVWU00/AUJi2M/DWo79F47hAGrYQ5MgHNYQdnL1fpKYdUiSnws4WILND/njSg8KuPX8Y
TIgxu8WvXhhDUGg9fGuFEspB8ZSU9zliN/2uKyVUqL3SaUJZaGa9rysr9TZ1mYJdiaIZNKNg59Za
FYkpg5Jx3OyNbvxej4Ub2iUqsJxO5W0ygbJ/SEEYC5JQkEcXPz03hY/k6WPrTDRsemlsoGLlftMH
OFZr6MEra3LtO+6Nv6OZZXrQ1nUXuhQkBf7UAznoV53OOYYeZ2Tn4PrLw6koVL4bx6rENk2T2jen
1oASUZcVflp50WhDpVUfBee+M7N+GG2sQqWLPXO0YCpQxyNV5WcJPlE3QFA8FIOxqzWDbrIU0kxZ
57J7Q+WlX3TFjoOfOiZYl7bHh+Gm7p5RGNCfqEyqAAVInFGzF4BgMCD7fVG01WtlkWLLR51urCyP
sWnj5tlWCsjQmItoADptbwBRfofMa7Ir1ATCkHb4O2IqA1y4PHCRBHmyRyiIzY+dsPSMYZP0LMZ5
1NrvgoMCP6Px8F0UJNuiJ/ypJiLeVBprv8MfDt+LfBxDuOr6pnbT5uiiwRpOwkGDe+wM+UNLY7IB
eq9rAiBIq7aGJhpU7O61jgw/utKkkEeRRoBMLU5hS+LvUpa/SGNbWxueAgJMGQ16ReOAa11+sCG1
uvOc7rdptEd9IK+UmyJsPM19djkztm6X2jLIVCECQ8Tg1TbteE8MyATHPK0hXqZngYneprsxtRlo
BqrmAN9c+RVz602eSecFF5x4GIy8u7FysMfkFGemozWUz0rEmbshN7tdTPPh1oN8nO+myqWbXG8n
NDJX4t6Oifnd6NlbS930dWhZ7VvKFbcFPItPGUMhtEE0xR2B86QQ4j25k/D4RuuV4SfMqH43re6g
MR68rRCpKUp/jPXfSdHmVdhz/cVsVaP2mt3n7WNvgnOzAbGd3xvyRno0as0yuxPTWJQHs2N57hNz
6iVI+OWdnjlHMN6DAxJwTt+25PfEbZ84E/Ve88osoHm6QxDnWgqIYrVlabyTTdcfcnBth0RT9gHA
vDZArUP4Uu8hmpbVwMRJMjHANHGPG2MJWqsKxfHOKh+SyUg2sZnK/+HsO3bkxgFtv0gARVGBW4VK
naqz7Q3h0KZI5UBS0tffU/MeLsZtw425G2/GHpUkiuHEYvEQrD+SKefyK6wMTWYQtVlgvEBCFAW5
6nuY13iy7bEG/wxW/5vrHfqHZAtqCqBFxfdMJ/kgwh8yaEm6VQLcGEhsxGyoSzlDg/OeKpEI53AT
UT+jYO1CN0PrfUm8xxTqyrdx1PVu6Su4f+n0GlSDymoafd7WUJ2qObxzAS3zOOl/Nl2b3GpJzA90
qpNrpCOZpy0RYu/XSIMMPaefW6SeFo0g60H2kePFymqib+ALGVJkHsorMvAN2vI1ukpi1/Gcjiac
U1g3sSurIGUouFsBbCdY6cLWdF+A1KEiKGRN86lfsQymZAjKR0bmZc08NQRfjYvHz7SavkDC/tXJ
6BLYhBDtxurPZeKexNotD8M4Y0NYYuq5JtNse0S5RDVBY7xDaEGCxerHkmzJfkm0/YrdxJjjuBem
DVPAfvQ8DkUpvaEIRb0WvKL6itNyvKONI+dpjtRuiPoQryKqqkxLdDukvVrFczX3EBIJOtXx9Wzi
jqYS4XxbLmOP7jxKfopytnc1oo7HKGoKTMk4SxA1HNBRJOqs7fwEFdqNRGpoO2PzOkYjns7Ey32H
qSpzfh1/Yd7YXeE8AbPj5pWLu25ZM9Cnuo/a9gCFtep3ETa9WW2F3lX1gAxGVT4Nc/Cjq7D960Kd
BaFZMRcaHDT49pNzO2N6DzHjxPj1FV5/0VRJ9Vqj6P5666kuFg12Bbku8+McbdjadwhIUzScnzzm
3Q2jRZYbR1i0lavJSGjwKWiBo0+PWssnvM1k3vurVhqt4K2V3hVdm7aE9drCVItdKwCQ2QwD9pLo
/ZKOXMo+vOizxQv6LGoeyptwBmIRT9IdiFo6duytfwtM0UL0aoMua5ghh1qHgSnKZMS5Vq7AfEAL
sdshUkmuy/o71SH2udB13vpcOQibXXmyEkB76uMA/uKZTh5VIKTLewrhjNdGkNqBYuxOHIVhTYpJ
v3xdIpmkXlzjOQCg39X49+A2/aArQMd/jcKtImC5sDdmS3Lu56lHw1E5ZHTaVFZJ/UT8FfEZY/vY
kPm5A7VwYrzH1k9uM9Z+2IxF2TR3HWnabNnE+NpG7XnrL/UxxMQZPML4qhG6efQp1MzKRxaNpDPF
xxwkOYiV9gStLBkfEPhH04SJob2RrhyaW+hyHuaIfIErcTLXQs4suReEQA+3EVOnYqi/N6F5IkH9
TIcxxHhl9rUkYf+coHCoTz26bq89M8utHcbrpJFRjkUUUs6eJ1+s2l5Z8q0tW2Rl9B45yCj0vuhW
kxQZ+xxrZTzQcqdi1zwISNNeI4lfz7ou/mY3g2WQBfdwuYTFuvYvnTYqazW+C0QJvU0WVYNN1b0y
tyCnAv1AabkMXRqjlRCu9rrNpgBEulk4ecKe+LlMmHqFRyf+GoRledpQ+YRldIrrtF5Edys6upis
q3G4rUHvFrWt12sDeSDZIWpTPHRJy9sc3qm2P2zMPExoDnPXqrpInusI572SQ1JhnHjz7fpWzebK
DsicmKLm6xpvj11EmwpnqR4Vk6ZMvgeiZWkzwANYIOENixJKFE2XRgkoliRuB2w7IE4E4jx3eOHw
F9Ejn7sYlDwbjmFHvpEl/Ma40VnXYoIMG/KNTlDBUExF6abwMBBK3wC6Xko8s0HMLxtolmxNkFMU
m9r+HNiG3kR06GXrGG+IeRxLeT231pxQk2WCtHL9tdikl6kpBFOiqUXTcyWj16UHBeir9bzUUZzj
1I9ToEMQSQSf4kjEq9crL43Dmu03hUbodQuQE+uSctdpYfDT1HAfuRbF8rS/UJhCj1+gv0Kfwobd
d1v1mLDLtbtdkgD34KCFqbYaIfNuq79WsOp+ghantQfAROOdji+AAZYem7mYPW5CJ88D3LeH2I1K
Z7Qk1TXUqeFzXyHUNrURCgSHCRbSFHvJ4HMfBey4UfQ+5aLz4mHXdk20t2bYhX1LXnFWdnkDDuzW
QopdTE038X0T+F/rDi2eBysrkeJcBZO3xEyBVZCnfCYIKkr4tu+X5BMevUixKwEpm2ATu27kqauZ
O1QKwEBsDzgk7ria+YmMsct0jQTI23muRnbNO0TtmlDRk5qSMQM6PubMzS8xgIxD5NHPvEQZydLx
59LixhA9m0ZleC00eXQCkelbJb/HU/8ZG7O42MqAH92IsyEHubDElXvsZTnPxTiSOhuJG+vMI6TN
Eb2k8jHBWWdexbfYWJGFXt1kAasPTU0PdIgOnbc2I+IOKYK7oq0YsL3iUX0Ixk9JcJgjZBGv4Rtd
5Libht6/CkoE2KQmFG8hQJGvZTzjaN4SadCtd/Ep1O0djqEvdJIIWbOItBH9pHeOx1Namam+Zo49
qnUgn1dP9VdNE8fI1hP9V97Owcmv7VSM5RbdCsbcvRulwHHTRDmJ9VMzb9+17MK9hZVoTaegxLmZ
AOaxZQ9jfj2Fy1NS8+fWI3UJWjACGlcri0KZzcuq2efHofaaXEMq2aUCC8t3gVXkGeyR9Q+b1t97
bBGu5BKQGyWjIV8Q+ZcSTDJXW9LTu9lvGHCcxiOpZQIGiMT7xKk7M+Tz78eWuaLTs7p2FE4NAXFH
qkz7Mykv2bwdEjgSjWJahC732DDniSLfhGghjhd2ycWm4qMMkSpwWmDbf2EbsDDfePzTYsaoyi0C
sJIslP58x0a9QX8X9tgHoDAJiGoTp8a3/SGYdP+sWnkJ+4hfLac2t3XiPzgX9G/KDLZJBWbOLcUO
5VOP5WA/Bzju7hYcD5FHRC+1iFHff5+CiqZuGh5Gf6ZweMANgtLZ0s2ZT9untoqWE1ZZIP4rr5dr
W6t4t9j+2yIrTEaRdebeTHT4NEBaB5n82BRy9Pht2Q7I8pSmzjXkSnE6imYBfMi/ABxApfLcTK8b
CNC7aEHOT5YkYsNtYatyiuigCIL6RLxzYnUZMRpePJq8rNOo3jiQ0DMko68REp4OG12DDMjwhsmj
XFmxiejVB5RXb5hUI1jfoPouq+9mpCi95HpCFhazWuVyMsEXvxPRy7oCRFLCYQLkMvgy4xB65W3J
8EOYyxsn7IzfPeXLKNY5GwCc5ZQbWwjkbD0JlEqmvuUP1JYis6yLUxp0+BDbxqU1UyxbMOHsZtbJ
r1qQ4aGJh/nBn6ZtR7f5xkYuOIPw1SZ1VF2OF17FMJKCZcEUi9PxYEf0ZakNWIh2IfIOewBVpy2I
lj0jzXqGCCe5YQ5m7LUJETCOieJhHi/R45q0SVpzz6JvSgrgK/OGjC3QWFE2+EH1AW/zO5MCPwG6
91B0A4L8N0ve0GHPVpZdjK88vKmWPGz2DPD3iJ3k3wmi37kNKGuhzEkCdCRQKAJ+5TbmyA9s03NM
kGxT12vYPgJwCe96Y9kHV/rDLQVw5F1MjLCD/EYOyRIAPK0S8uj7bwDmMrcIYJIKYoOPGsL+cCWw
ahdC90JY/2YAdApiPSgeEEy8UsxpgxvtFVgTijgqhaNUmYgPjHPBRZv1i3uHQs95aZCDSxMixffy
vTGIMRV2bfDoc5wEpBfWWaPqBFTqON1szSYXiJJ6BGkAWZK5t/ioKQXanc6bP1xtflIdgXOqBx9U
RiqxSO+xk41v8X2s10GzEm+/RkhE8gEF3wbLl7W7VnaODpUfzruaSHSDj5CiKNKjWVWEerojWyyL
JSQegqIq/0FrjO+/j5s/PGP4BKFQQRgJiOT3fiUOtxKJtjF4TAAm8fpppah23fY4K/z9Or9T83i0
l5gmwIogZvFefx2gS4UgJ6NY8AhwPA3c2UBJhq3zOmEXDLhdLtfG7GlzxFqDw+wHGoTfKTloj0HJ
I94CmkYwjb9ePF6JqyPRq6ehc7et35wC/wMq8/croNoV+QmXrndo3aPLyPqX0gc9UmKZdNs+gYBE
med6ErX54FW9V/pA1gpEACIyiJYug/M9zWx9hmYNeNef5hhhgLRAr+/JMy8x7LHGHDe+5gD/sDKV
H4il/pEu/OuzuBCm+Abx8qDMwlf/PpYfTcmBL8USPK0L8AUoCiqWShyCn/m2BnvVAtcaRfei5tC9
iYaaN9dF/KrtnfjZ8KhBpARB/hHrdg0VPPUCRAinoQU8GXh49fMwiRJ7pTJ5KJF0mXFDy7tkmlyT
Kj6DKDvZIItd7gaJs+jy7CWIcW77qeBq5HuchPu9bwIAlECljxMAC/hMqgX0ZcOr+hr0Q/ngePgE
RQLJ/z6og3dfz+XBgPqHyoAhiAyusXcinsApFfTIPnqCGQ2iZlFVtzL2+2d/7uSZhEN18sINDp5O
6FzEiDMIqz68wZ5Yhql1MVrXAxOeelpFD83UzXtMKPRn5NyNAGp3INQlmFo9nQ/a6498m/y9Rp/L
wY8NOHl/ApiXTP3OzsB1LIjQvc/KJVsV2PsM540p7StDfgwDnoURl/KkdQmuAI58pLt+t/hcHgPA
YAgnUWyE3oL3oql+FglvEhE8gcZNGY4my3ICifT3h/1P58m7UYi49Ys0C+EACKt59xE3WzwvFZfs
KV7jvKv3YvrE9xaTL/sCwA6MUdDl1duFHENazvoj8u+j+ItFJYlnP5KpXlRgv/0UeIyg3ILfDJ/8
r1875ZOATLRjT9R0N+NQF46VZ3RHAwaCkarcbpF/lIWozAw6v6DdR9mMfxh2F4Xn/17+3WQD9MEY
rXB5OwFurUCGnr3+SrKPYoDfi8Zg8EcqFoQ9cA8iYxJ6o1/vc5sMR3mwz26xFN+hyBrEJ75111e7
oB504XR1NyTq0+IV/lSdCfsoHPh9aOslYeD/qeMuaWoMwqpff0DlEJcLSFXeUYNtYWe4n1GPAFXs
+qdmIPUN1JfdsdQVu6zG9IixMwPNxSdSITAgJAeT1DKTlv/cZh3mGhFwABUXiMFG6w6gxT4q1Xlv
ufznF6MoGBKTiywT1Nmvv5iMtlqgXy/vptkLC7X4w4MalzW38MvvLJb/27X3W+RZtHGqyyjJReB2
PaBx0tsfqjXVB3PU+7FyCTrBfh/PLvAD9J2++2oCTeqxbmp17yRtj72r5pvYV2FWGxAWqAr7yIL5
biHEB4HrwfCHK2IPxZJ3Y1PTft0602kouH9wYHv8o4Sf95PN+wu8e8AjGrSmVuECowBrGT/79mG0
xQdzzfsP/HKRAELky26QoCDj3VPrJr8coeyQ98qtV5XqbpkX7GMPgDyySe4WcOB+KHKhxDn2QSO2
yfPff8CfbhLGn5iiUu0yx7y7yXlOFFACIu/r0uRSBfspvuvXT3+/yJ+Gxr8vcnmV/9qzxFDwBD5E
B/d0RQWs0hDpALH07pF//fcL/fFu4DGCywh5ssgp/PVCJnQc+DYv7wFQfytV9yOKoGPg9oMV4p3m
75+hh+/9kuYHo+Fv6nS/XVyn2qC810o1qSntYTJAwJT/2NcOp6/g5+B/NEP96ZpQZGDjjIySyxb3
11vD6+lggdXlPY++8fCg1VOjTih3TAeky7r4P1pCL7eYQFsKrwIclbAev3tlEtKX1kmLcVG3e9BI
X+Ox+m872f9/CYj/IoYGJnRU/3pHlgjbwLIp76N13QMtuxqhE/n7eECZ2eWH/nsFRT4mbgWnYnhC
caX3JmrbA54ApbqdvW1Wuwlt3ODgm1jiaO6PQMeqMROo9WpA3t5uVTvknq7rvAv5nFXYlEFnamy2
9NOSzpFAb5flUHFIYEtbCwIXIBA6SWsYtQ8WPHZaB615lCYA/GHq8aAamhTSTeyWrQ7xbYsJ8hkC
qptuSeyh9uVL0E/utWHB8qMKG34IpfJeqpX98GKI+Kkd9UNUVk0xLQPLYzsBoA9RfIhWiW9gwQBx
BGTrm9x0pkWxwtIIVIn1zQ6W5+44qCU6SDbadDbRlkMR3Vxxta7FQCAdiCdIXdigGfQAAUKqmiVE
AVkTgMlfg0NX9v2N2Tq+37Bm76baxCdhAVL6XduD+A5ZBk0lgWaToNB7uJzp7Az+jQoPC6cv14dY
afXgYMi+4wzAOmPyZ5cQoJ3hWN/VSzijCqOMMkEQxCyrDocMMCo3TQAxFIw5PF+C0OUDsMzCjPNX
HYBSY2HjA1dd/Rzxhl3alYgpj2VEbhvakoepYYhhC449EN+1XcD6iKZQ6FuHXGKUR2QurYBXqxts
Q/wd7LWYYXXyIwybLVcavnFEBMm81ooUmoR4pE57BTdT9Qk0YHe9hC3B/IhDesqiJfavZ6Ue4NsP
ID9ZBEKk+Legq9xhrWxv8egRDIh8ypYfPGZK6FTKz3wdQatDSP3J31TioAFh0mTjuH1G5Ho4ZQhf
a+68xEPgLjJ3vsElNLHcJZR/UYkkn+k8T4XnRk9n3hrHz3Sl7TeBAp0ncFrdNZzPMKFT/jaSdn7d
Augt8GgeMTDWQjTzG+LAvEdRie26kWv1JWk6lhwDBb4gjM0S5SxU4BInRyGU6PTP0m7Rg5uAPyrJ
gd4nqzy0bWQzaOyiPVaM8qElOoGYFDTCC0ee+zfVK5sRr8QUP1L3VUy8ucfRw8uFG0qZ6biEHmip
45tgcI8x4uuuRmW39g6Ul9yD09rwcCYFgaaVx6VpxlvVz6zwZ71m5WWQrCHUmWg0OPess3jO6nsV
rPpLKxNzVwbol2zxMJ419pfRUXR1swMEGz2uAs8+jWgp72OoNG49v5VP9dB/oXHfvE49/VyJKESj
LBTtlm2AMx2E4yBtPm3eEu7wkpY7PFv+Gqwzzdqk8nOQQnMOlKXbVUOT5F1FPoebF4aQ1k007ZRB
/HPY448RB0toKPgLAx0KaLxpcyKDqYgXMqFLg6Gmj8eNvGHDbHCjCZIzELe8rN9i/c3SMpOihcbi
TdbhBoKkQhSKQ1T+QHv8xRCUYjTFGo3LesoSx22+RaLLw5nr3Qx1QNYCjM4aovxdYMfhGHScAQsu
4+eJaXKyChrMWq4ya6eAZSvGXOo2ZHVD60+ybZgGhLzE0HcY54FSiUCngdcEzaFgUGFVMLxOlnnf
gO/adGOAc5u4txlVtXcVlcrttzppsgYAPaSUlmQq1E1GJ9OifUmx6TGuIUylQiV7SIq7bDTx8hNy
EnI1Ikvtm+lUfYQ4IgQR1EFMQStIw9dRrgdMPCSDX9nlNbH+C5QrU5fx2pnrRg3lt9CDyDxVo+RZ
oMftokG2p0AP4b53XoxwRt++UlPhULskvY+kebDycnXJoUdYXz50GjJ+KKNSXY3VE21mtR8Vzns2
suWVBU5yvwjTYxr3wNZwtLxo35BbU+lwV3ve9AAuAcnv9WRyMycA5loE1Jqk6s7Wm6OT5yf8MKNM
sICEo/oEpr056HX1gVBDRTjXBCJ71XWnaALqLaoZbIsZtu5tgqgkhQZN5x5BiJwPllYLfi89X+RU
Tz9qAWODcijXY3X9iu0kyu+kBwAR7pPcQm2xIx50RB5vt9vKoYDHSyDzqYYBCwNI85tpACkOjblN
aY2sx26G2Hlkoi2g2YT7qQRveRoHesmEreZrq2ezU3NlbjYKHo90yVgEfdwUUIWtGVu9Li/DlR2k
JP5OtJIXS8CbbJC++YLVty7WUqtiW5o6jb0e8LzydNFXGNO2Y9FxZCGgiIgBhfEgASsXn98M1tRZ
NKI2aOLsZ82j7XFM5PjQ677ZTwEuG5sx3KHOoYUdrFpe2rmO88FBHXWR/d1CEAJtoNHkWHEx73tv
6osSs96Jz8oVdWOj3QgeB/0bJDyOFdS03lhFRwZs59EgUQJFfmjawSZ5yOMeY2eqYlrEpY3yrQEW
4q3ol8hcD/hkCSaZyxmaZ+iF2HW9Jt4BELZ3CEUM0rgEvcs7GEwbh0lj9arxBG20X0BfWz2gjkPu
A7B9D2NX98dm3MzzgEbD3F8Tdj9CIlBgIUNNmmfnr5W56K6TdUi5DxBTh7Pbt2hiGnONh5VSLtsi
rEFaVLBUH2sqghza7uGqvzDiwcpRuIZBjE9azY9sYeo7MpB0jjoJe6BIF4W8xkMc4mZ+dDCPpoAB
dUp9DLOl6vwrfLICqQo+3V2k1vsY1GG6zsl2AOKDj0wkMtfgFTPI1Lc02Gp2nFvPokAIB/8TDoKr
S0sN4UwwRY+Vlsg1AVcMhp5gzEZbmdei64rekOjUy8DuhiaM08TS5ga0i8yiqYcGugsb4H7YXZUx
EJBggZhWyPZz1ZItFWxD8yO9aMOR4LNzCUO5DKmTdG2jCZ4lOJjXPuRFv0B/0g7R92Sz38d4iT9b
C6uYQE1Ppg0l+9F2OoU+CEUGqheHeezZFZquJSTopdpDrNe9VJsnMhqaeV/VbZA1E1ROg0T9MWnK
eBeSbty3wNiusSvAGFxtly4GUoixs7wAunPp6+Jh6scU2jCoQvZKdIAr0cyKLLTLYqNnRB7qi5sA
mBR7WFgHlXXlkTHzOQhWZlWdIbXKwWpWLYWYJnVop9KcN9Dgh24y022zAa7yxjm6xXe0QmYk5V03
VeR2bDu0c1nq7bTvuX3nAB6sAADjtIG2LKfU73e6msWcGxObx5XKtzrsUO8e3g0XNRqag91rhNyY
Nes2b/wSxOt09gdT/WD9XH3iWySLUIMJc6T8XvkVRFuegz1AbAGUFDzIJoutLEXzyKELLd9BVkwK
tJGUIN0uudRbshSQuy6ZaMaxsBAl77QXzek2OHbgPtTotYca65oh3Mq33ee1Q2BXufDmLmGbzoO2
BIrLkJwioz5JF0KDQrLOK0oIhIoolCWB2Kun4Z6hscfuRgdLXWsXkbJSvsqNlamc5xHcf1+GBWtg
jyiZttchYM76pLm+KG9D5kGbOZtcszE4hSOfbrmMf7ixcmnfYdAzCEB3MMFgU+pkchDcYdlBr06m
0BxZrNrOx5hQ8+g6v9zFSBn8HFAI2wD/z0/x7NWnaeq2c+RJFUHoj3r6q1FuISKtWzFkGjSmn8GK
qO+mBRNCSZFDbRABiiUFqFm9VlDs12F1ngC7w0rdQgkn+npXIgnzul1s8gxVpugz7XpzWkAm63QW
xMFcghbNt9q25sy8uHmsIUi+mgcLa7G2UqUuqRbE1kc9qhRdvBfd7CHhdsX0ECJnediglNqo7w51
N5SHjrspZ1X8ZcZYuBF9P99oJ5qXZYj0tS2hCqgaEWbbatVzqc26W4IINhxEH6bBMJCnhPbqTKUH
dVeoShyHBrMP1jYpqLTds60HdJpv0PbwvrpseqDhkjbkp3LeWrRF96/eNE5Fq6PmukV2wRVV0XyD
E4/Emh8Md2E9Lo9xNMgjGTWGCoh4REzqn/hXOi9dgHBTim8zRETSnkO5dMRxazgP/YCd/egnwCiZ
E0VZSXtG3aOXei7WRUDnGjJHHDGaUrrnQIR0F40hueP4sJ9mEnVFWYomb7Urc0Uai7bawV4hU6bd
rZFdHxRr5gdWIWQ52BjU4c5Mu7ESWaKTI5S8L5VgXm40QEpJHdSRTWtv6YKz0oTpMCOsnXaU1mx3
YRezYCJuX4bWzyFpeRPVCJlOZIdTNyr/tqNQAtTQyS4RgZxvcxZwcjJfw2U1f61bsPWQTgY30NGB
zI7hHq7cEGGpXqpTCecKRARln1cb2ZeXoFneQse20e3kWJQUs9DDCfJDuQtC6LrlhiAuHliagSSE
DHkem6sgERwltKipTqBtuvZ7XeW95hwApsKyPnbTE/PbH1rNyR0JMM1FvMe2xcGio7ygPq5SJV/p
6DfAzoTJ6TzOd1HTsiu/5fMpNuQtijtM0Gb0T3oJlnSCRyIF0l7vtlDYXQnsIYMIhqXh2K1FZKCM
Q0h9VHjL4u+h24bcrk70T0YNzVwgocSMKn1SnWl2FWSUsPOHZTE5yC4whXsFpIhqr8IJSgAyYxOK
tKtTwpMR6vUQxjHYxNKy6pMcwYZQx/CyPoKlDK+Wi4EA/aEoQ1ey/zwPei2Qiy6gqrJNtpF6O3G6
Vl+B+Ee7ZPSXa+Q6/Fx1VT+zwMOzDKsXx5Eu3Rnx3SDC4nEMdH+eawESbaH03NHYptiOysIii2aP
jfiledxHpVNPHbSbXZDCEySPRkFoTaPBOxmJQLAUyAm5JTwQ8B/BgFWjvbj0nX8UqGgoJF+9O4Yi
SPh8WHfVir67sUy7+0bBGAKh0uM2N2AQe9LwR8HZHQpYvWePIzwS32qn0kHz8lxWDjKscrnpAt5l
momfvK3MFTIvlxO1Q3tkWLIyBRVu2gFMRypH4ur7lkL33eHheLi8IfExushKK60h2WgRwNkqkkBQ
M8pMqLC/Cgaf7G1LkmzoE7trSlFlQxC+wDCfHKCva39WFs60bYXoywZoXK9C5OYu6zjcQcAChxLl
W5h2vb89RCAqjpHxdYYdL9lDSfVzrCt+sBQy4EWizWBRU3CFEntUrHv+ddm7JktkT84DQnTwCFGl
M3OP5yqovjZNpfY1Dl87PdYGoAJ8V3CUXDx6kDIDdR7DE+DT5blbIhTJbQQnykU3nyrPG1/FoqIT
/GXzfu7h/esGbu887KdQOiVkngwD4C3b+IfOie0WS+qQWtVE94MCiYGTq7hCzzstmn7xDmyOIa9D
w0WJ3UVc7ogcoQ6t6xlq04YX7YRNpjTDWwJNU1rjE4d8v4e4GiqjNF6Qz771fX+PDfOWeqAl0oFg
REkeOoS3L/5NYpb6umxG9fJ3fO8P4B4S1tGmEiOhCMKXdyilGN3sjTYiZ2+kXyhO3wAYPsgJ+cMl
/sHmkXeBQm1c5VeUssMmpeqnPjwL0twhh1WnMK38/Ptt/I6Pc04CCl0Nspzg8L7893/h44Z1TEek
C88G88NE48ewtsAn6y8x6rvTv1/rdxwZ10IMHy4YQajwHkdeAbIMW48c8rleDlVjT5sw93AZP0E7
+J2sBlDMR6ztb3oCYLAQLTAgyUhbgSjj3TMMe87rFvKPc2tj6HSpCAGmjqdQAErqShhgIINb26cl
8ArXQrj69zv+nSmDuxxuduglLpIl/j6tRm90JDMswucNeK40+6Y9t6NL4/609dCoQgXnIeGZCLZH
Dt4eHdgZW97+/ht+G0X4CT7IzeRStngxbP/6hkdvEaO3Tuzcj2WOtm1sWT4Yp3+6S4RH0wCxlpca
mffxh6GVgIdFv53L2uQNDmy63OPMkHrq1A4rTCC3an105LMMi1EcxPABmv87hQu+AG53sKgoOA3p
+w/Fwn48wgi0nf0Q4nial5dN3XK14cAJ8cTdOObgRuXxPz/XAAwMFmwfbA99n7osWoe1iZHlXNMf
fqBgGfrgxb2XE+FrJLjCpfoNxCa+7wvl9K9vk0poL+XgFrw5lEPNDjqtDGyjm++87QwT/OdQR0W4
ANqdPirp/I3Nulz6kjCSXNJ2QGv9emmkznYEDa3LOTD8xa7tp2qNHgGS5f/9GVIcvpMIoS2glt6R
Zs3qlxVSntbzNBCbC6PGY13VHwkUL/+XX3gY3AzGBYM8CheCBuvXm1EcpZ9We+v5Hz363F0x8kaA
7YYE4ND68Pdb+n3GuVwNPe8XVjVG/9W7q/kj2DvuheuZ8MekhnI/qvdm+Nz7DuA0ik1XcCjTjkwf
dHH88SbBaMXofbtk872b6CxMZBX0K+u5NBMWChs9LdCBVRHAidDs0cH4wUf3h2kFqluIpggYZORL
vRshFRlCHN34eo4BClZlc70F0//lEoi4RXsNgkihwPn1vfU4f+D8HPwPZ+e1G7myZNEvIkBvXlle
aqkoqdXuhWhL7z2/fhZ7MHNULKIINXCBc4EGFJXJzMgwO/YenK7K/4ile4ek+eH217p6/qaP9cbE
7ACKzLd5MQQVTlR/l1LJTtJznzLlqu1v21naLQI6aAYVOEdoC14uxceRhMwSDM7f4pSnJnZP4XDl
fV06emhhTvxuOCVCk9k3YSSXGfgEiHpZMU5oDwqonaJnxiwNrQpddgRumaPK4vuhl4PXjNmpPbTq
P24vdeEgApGahEhBjHERZj8iESBSYDwF10FWbuihbcL2IINsVqRq00Zr+J1Fc1iR4JmCJn6OuQwr
qm3TmIcDHc5OyUDQV3ZMVblqPqvZiujohMSZORJm4njMNdi3r19zo1R0Q8r6zul78ZOseXvG/Eo4
CRhhJ5kLmbdOt4Ee/5TGNerfRcswaPGA0xUX506lU5W8dCUJSClQqK4x4NiA4iA9ucoHqX2qoFqB
GHh3+0NehWsgXMD2GJxZOF6IoGZntkWis5VMBh7kDLqFIXnUk3zjZ8U2M2vdHohgdoksryGil8xq
6Foh8ATKlGN0aVatKgYhSqt3NBS6GOZBPpMRfplMS4KO75DlKx914alDRIu7SbcebzA/r3Q4mEqF
TNtJycJMy4e/gEpjvRYKLngAFQzlRFwIuAFM9+WyOKH05+Wqd0bV2Pajdpai8nT7gy2bwL0Ak9eJ
guZOBv5hIyrb3onyrHkaTEqPetV7L7etLH0fg3zHAPWv8bzNrCSWW2qakPUOJ4ae2VFj5KOI7/Km
2TTasW+/3ja34KGhYfzP3PRz3gRBjGm1A/rpvSP59Pz736b8EU6f/bhGXTnt//xuG7IMHonERLqS
mGrE3PI9Le0daiHPmpvjIwf4bdRPRiXZSLhvrNZ4TIClbG6vb9Fpc9yB2EJENeFsLxeYMaUILDgc
nCBjiMkVKB0wmKxVlHZ+FdZrRoLiKT9UZeWwLB17+L0VitzkflcxsyBYWl0FUu/o4yvzphSh/uTC
r5W1Tb5+tqka0FEIojgsMLnN1qaLAQ0vaCgdTzxrOEi5CiD2PjeuzjAyg2awkaZHxq98+Y/QnUBQ
3La/cCEgyp78JfRtrHH69zdnR+2yMlYCUXaKFOEQqoResIYbX9hGVFVlrgJ3jlxv5iSDVqXWHkij
Y5WkNsXQSK8FUAao7CVtxVEtpTkg46egSwbkKP/99zfLGbIqHaVMHJ2apqIUfEUVZxSCvZ99Uv1f
sCpQ2If8GfSNupLgLVz5C8Py5T6GWqR4vdaMThl6L4Ju7HzkDTqnlqvtGBybeCXuW7oS2EPMBjwu
rGlzZCLczwqhSzU6uez90CPxRy7nO8rt1Ed9dM3D9AC5w09Un+CGpin/7kOD9AWuAGF4eOKtGd69
TaNg8OHWdojyKWztavPPPxggTKMwQFZCVeByN70qqEKzawYn8YRPTQ/3C7xd2kosOP2R2c0DUfn/
RuZMonUrhqLVFaQDLgZI5p7TiFkGwfrV+xRNRfEr3ABMWJhrwzZLF2KqNKjQsQDInb9zmT7UUe3/
jahJ6WLT/xbL1aNUrumEr9jRZp/JhCNIHSHicTRisV6uHz26I7bmv1NobErCkY0g7gLABzfhX8T+
m0tneaXhFfBCO8wy2tN4thYebp+HhReON4cCjUpMOc3WXJ4HgV5XVoU6OQgPQNoxm8T8q5vfdXL5
D0d7KvVREVIh754/NUYrwLhf9SMULPRbxRpSHVN7ff9qyKjAVU5yu1fhgRm7buBJnuhABrKzwvIY
ukzGWtLODN+fU02AfR4YMh6Ll/ty30ACEboKA9SgpdkepFhOIDYwxJU5iKWvw2ZJmkgF7Rpbrid0
YtxRG51BAaXiFZvYMHZNdtTrFfe+dKD/DpeYhCDXvP5ylWqq37m9Q//AbqPvKe3ENDne/jorRua3
BrBTpTT5ZCTzNnnxmalV21wLdReN8OROhSvoIecRYmSN0IDAq0PeXm4S4Q+27KJ+ub2ShbfdYKMo
+E1Z9VWFSiYVC6kI9o4JIumuGnP54HrNiqteSC4vjMyOGEJnMHcifOckMOnExdeUDkeufOXLWNm/
mKKbMI3/kFjNA4lObRNrNMAYhsyf2bJY3v/V5M7GhzzUX0sAV/+wf+g4kPNQE0ZW9fL25HGpllGh
UqbSkDeTTl2urHgbafEc0FKQVJH5Gt7SSxOIhtBxV1kSKj8VT8FDp0OkFlefEV6o792moKFGDYl0
PUEqqWFOBQ13xU6gmzs0cAhmfsv0eLI2Y7gUzTDfh7468RoOV7n8WW0WS3DfUYvJk/JHIgUPWt74
G8Gog00Nxsq2ErE9FGmyUhdZOrBvzc7O0uDlHdGGPzil1m1AJ+zWS4+LJqZaMV+UKuPfuOrNW2VY
AaqYwG1ZGVPfaU2/Oh2gEOnbSr8XB6m6F9rAegQAB+IyoE3Wp0KyC5OoOBVWkcM2kxUboVHDr7fP
2tJBYCqJSjKjnUzozHYc+rMW/nkOggRSJIKu1BVes6pbOW9LnpqRUdTYGNyGo3pmpTCBe7UWvi3u
pW061nck2FUNKNJYia3WDM2+pGemaQ1dHKniQPtPzGCqLM590jNgYqmfb2/d0mFlJo3Ig4ifbvcs
zOkCb8TPUQNNBeFB7gYIroWDGqAXKFFKi7vwsygG327bXGo88FBOYsuIPDIiMTMqWkMolwNxQgSp
XgaMt6Kfa/UwdUWfjPheyQj9uSfhXRuLp7yWt7ftLx1jPDti4zwgVLNnHzKI+iLQG5keRynDQQQd
nTkAjrhtZGljeWcB/in0VmVz5v/MMDAyVK4AOMHYeVAEYfygFJ67cZWaXCOKjV2odtFLBZPNyvIW
LfM6Ek8w8WfOa3lKDG6cPSebqo4TM0VJYWOUPwYQalu6IxkrAczC5WNUiFeYxoBKSjP7mGqtQ0MB
D58DvG4zlr/A29X+p9ubuZBt0F4k6lPxPJDPT7/hjeOpxTauXLWVHTWOjG2DxJIL4ZPQNfdKrx1L
rY42EzEFgOzoy23LC3eRQSFGOA0LZYirLpwSuVJo9L7oxGIT2AysniDucDe+Nb7qSvL+SJ26Lxzw
FE7UaUsvl6l2FoOZdJOdptKfGU99mZDGtpCE58Fc6yMtnJILW9O/v9lSoQL5LvcRcXT7LY6/SSXC
LVuq9vTjEsaubu/idZwzSRBPFPsaBdArhgRJhhjHL0PjrAXgP7w7z/oSgM+HRXPbh85tWwvdYgr1
NEOmKSzS+/kuWvmgA4aHhBDUk18yVjOeGw/eLYRktVMOIade/5ImSLlwL4G3lfqPt3/A9YW4tD/b
WYuhZlCFEIcI1msB5LsM7ppEWtnRRSPUladKAkX0eQO1tbq0GCMWKQXPRQNqNbEj4+n2Qv6iBy6T
/KnxBmSNpgC8K3N0QTZSUgzxo2fy12Jftgnkvr2naC9+E4Sf2WVQwVnybA1V/anJZQVvlge+LcSS
C09rznxCbVX3vWyUj11IBQ2IZhh8boTGPMCL3Nyrge85SDslJ5TzkoPmldEhV+iziAN1NfDzco1E
bVNBypAO/V1PPf/oEXjZFVW/09DW8fe2CLynRFZ6qBlN6XM09sJnb9DEPaQcudP6DC02Jdxlrh77
cOiN0HWGUrQxEubfu6iR0gP3DUblbMwfQyCgoDZU5bUPrZc6q/8EnSDbgi/GAAnHoB73ROz+qRwG
D+Zcc7wvB7M5wSEbUNFvC/1PT0PjdyzDoXz7SyzdH1IQkx69ZaHqM3MMWcbv6BtPP4tiB4/PcSx+
5wkisO6dB7Txtq3r13GK7/6zNTu+fVGrsVdia2jhB6STrcsrT+O1T1V0RuIB606Fj2tFXVMVct+z
9LME2/cTNI1Mu2iF8HGMle5Ra8V4pXUty/iyy3OsMkk94TdobtFrmr3FbtN47RiXKTXionjq8uEk
mQCKd/Cdjgz7mdCPSelXU8yjXTdG1aNRM3IIEYlvo58ugmjMqrvKrKyXjKNr7kw9LvZDqaYUmE1j
o8A98V2jnfE0TQpsMjjc3+1RVJ38hq7gNJSrzz8/tIGCCjYxPBtisRkp4Vc6LKPayiG7/vCTFeIy
np8FJ52WfiaHaBachfZesvxNN64d42unhQXLQHeIOtc1QMv3vKFHGjo6KzC+aQYYdkCoXf/nvQcY
RiXa+cAoCe+udov8Fq6afkzOcho/GGB7wSnctnD9djLUa/HGUPhHN3x+ngLUAgJLgVtIkqvwoRVN
/6MotP5dpOnlB9Vtu5MiiIbd+90axO36G02WQSzoukx5V5tdTmjlGW8Iy+oMH8lGr0+t5b37+pNE
ilTFSXQYM58/LIonqUj8ZdV5KB8FyG+V1SVMAeHlbdRkncBYRAIdYdZ5MCdBTRN5pgcBHrZ2Xtpp
G7dk2mwjxolhHb2xCT52Bk1S3UpVSKqZVd5YdVvIIPiHAC65XhO+Z65VbmrRLTfZoL2y5RLqDR4w
/tTXm71A6eYpamVzC92puS+sWADsPkAWFzMu1ivyi9fV2qPpasIxhAzXsxl7H197iLIQa8lk71iB
MsiZlIVfRkTj4L6Ti+41gQTV7nS4X+20EiAjr0px2KZlbqx1KBZOGJ0lJv3xlJQQ5tCsMKkZU05L
6VyKUXInhipgvqZtn5h7k3atHisM0FUJSntan4lHgJz6XQhx577KPJnAZtA+aKNV78tQUkjHh3LH
YKH30dONYJ8XNfKkty/EtUcnTgDZTrIhKhRNZxlVGg6F10LzedaUdtjWSqE8ymowHLgZ6QeEUgpl
xeDCPaCnCTiIoEQF8TJLCCIiAc8baUTlvvIkDfXzKKQrr9RCO4ycZkrgJNLEhSH+Ua/dAhbos58z
pRqLav8TolXt0IWIUU4B5r0GidoR0AuTtirCHBqSNVsKk8XaL7l+vyhsqEwLcRAYvJ77myLuhjKX
jPbsw9u/LxW3eFXiGgpkK8ujZyXy5Y9jrv8cBjfbtwnofj9H05S5kESwM8tdU09d2hleUkrjBpEC
H2G2+2JtCDSRhe4cqlGzZZwt3qVmS92lZPif8IhLIVugQU3fal7A8NBzrivN9lwe1vcfBHoncHop
vIx4+9nTHqKlODCS1J+H9HECBAntj9tH+/rNmlCt/2/AmL7NmzxJH/jpcpT2Z1P8lgSO7h/S7Pm2
ievsdsJfA/wxrOkLz12u79ajJTFUcS5h/1eZa0xgP0gaMf1V6Jb3U6/gby1za9z0UIKPkEMN788m
JgoJbi+gqglaONtFZex8P6gVWFk68DYWY3TSxLk30lq5vdSFowOQFwmUKfabCmmzB4xmfZ2NSlCf
LfmTNO40/77qX2WksfyDGVXbQj8E9V2cJCt2r/3FpdnZAoVBb5JKw2yoaOMp8XXtbkggfLu9ums3
qEtwyhERA1qE/HD69zdnJfHKfiyZkT4PkVBsolxoN0GbJq9CEnX7yGXg87a9hVURsPHVAJ9DcPM3
7n1jLyjzrqr06SUdXhL1s6p9v/33r9OOKSD87+/P3HrdSmGaqIJ07uJAdLqyrh4kmmFwg4itwkyF
LwcwAYrFSnh1feWmiiSoepNmBW5vZtaMUyFTinQ8RyI8EWkcnVIZrnEkFl5vr2/REHyDlAtUQKZz
1GQkx4IVRsN4NsuceST5vvUYBA6HVUnrhY0kjSBzAzxF7Dt/HxuNcMItK1YU9DtzfK0oIclB+qAy
GwWR1u1VXccOtHshC6DVS8ZAuHh5Cn3Xr7pp4MjRQcp7yh/NferrL3pzChgXg9Dk3VfrwpwmX5rr
4fsF+OlmjqCdOhMa5f7H7fVcn/JLA7PjEOpSUcsS2fzQhoeq3jML/+57S8xC9AKAm07S1TlgEo0p
ryQLwBp3ImwcPiP+Smd7ubF3Vcj7372eC2szF6iiZlNBWxE4gQ7BjBk++tpqFH99skFeTcmPgrAs
vIqzgkGTgnIsYBJ0REMEJHtX5kjnrdGiLRqZciCcHjDnOcuRCF8dorlt4JC1AgccHqVMeKQ6Wqxs
2MKBnpALE0gbUeOrCnMaDBWgWCkAonfow3svPqEOgDYV5ZdtuVbOXjM2Q0v4Ras0RiXy0qtfqeGJ
UOAjikHpSNyo2m8XIanbp2F5E/9b3Oz65MwQo9rG4iJIF1z45OhIwkyzUqRfuENsIe+uwutLUjc7
Dwl0Kh6+PnBivYxeEakp7wz0gl5vr2XJCoR1Fk15EQ3gOaB+VNxJJSwInUQWn+Tkax3Ln25buHak
gLZA/kwEaLAZzp8Gow2KPmnZrbL+WKf3kIUyjCzbOpJWAHv/4dy9NTZ9ujfPKzRsRgdFa+C4wkuP
qkXYIwSZ2kkeblGOZEp3pU61dBQIqMEb0DC6fiUMJLsgq4l9Z4QjQKEvhPSEPSpreKClPSROIf7S
ATjQKLpcVjd4ZN+t7zuhebCsO0l8VqTuIMiwWoS/bn+uhctE8spkGsW+Be7LLOw731UGz0lzzfbd
bg/T0J3YV69SjtiMIp6SqFzjKb7exQllPanQT9ANJNwvlyf3gSnoqtA4uaSjhNkXsL+3Hz05Wfla
18EeduhnABGRRPlqGAJ5Ib2jst06GSJEj3Rn2y0pEzqVfWagSdp2K/YWUIuTQRJB2oog3+askNoo
tmLZM40fUNRykb7wAT3VPwO0gvJz6fU7oR43tfTuGJMQAqi8SD0CtN28BxA3jLuqCL05qTEeyyw9
I9ewu31KFpKCyQYTVDzBDFDNEYuoxRnBEPTwDKSt7TH/DvORlB8zCBTQN9s0kDsEKOf0KFWqibDi
gP9WTy/rURO5PP8jyaZDNZ9DsEy1LhBirx2mDh76wN9GpbmV9HSPcuudDjmhbTExXCjKbkjhcfHK
prb1RED+FGRlnv/OA/S8dHFbFO3K9Vk6ytCOkh1OxaCr8TUBtcls1IoaeLMibBIt1O5936T94Zbv
1GynOM4m4A0Y5CRyvCr7haYSV/TTKidUtpkf2Q2SW9K2XaPLvH4hJjMTaGuqqjDGc3k5fbOJIUWS
KyfR+xNAmWdJiFeeuim8nX9OylA8ECIO+koQGSIpidKZ3DiuBi26/7tHu2MMvmeqcSjEJyl2IFha
eSiWVvXW5Cyig1XZQmFGahwll8BLSB8TpfmHa/jGhD7rsuduo7p6yKq89Hei/Mzlf/n7QDY5aeC1
CBUuP0zNAaxUMWqdFv6+MI626Rof7PVbABJsasKAH4J7ev7sSFVpqH6hNKQlwTFRRbsuGyK69kMS
u6++En6PJGW74liuS83YBPaqMzQMl+m8shJ4qu6jrobN6GD1X2L/EbwfYjwq8CRvF9Rfo6I8quXh
ttmla8tkkQoUlnyP52G2lxN/mjJyHOTyE5otaNv0dj6swDkXn4O3VmaBo2kqjTRIIufcHOLvaH6q
p8T1tI9FUQqP2SiBwoa+0Q5G/2tgVf5ZRk9w5TcsPYGTW2KUlwYxkx6XCzW0KJAEa2gcOCDh29sl
ZnTQ5ZNSrgCGlo6OqegixNATPewcpKTAN/G/R0c0k7umiw+VbJ31iD5xPjx6mnz2mzV/OP30mReh
N0F/EpgSwzNXJc4xc8sYRhYnMuBSap/C8tSg/ys2Luyoa+XzhQMzcbJThSCQwMvO9rHKYWZEZLRw
rEzddXl7EOX+Q5qr73dT1GqBzlMeoLgyDyAKs2zcvBkKp4XuAc3KsD/ePvhLZ5JAAfIFa2IjuMJ5
VL43aRzlhSOFzzF4ZroTaHI+IleObu1D4ccIEHxF93XlnstTCWD+tdCjx9mDBZ2iiMuD6EbmoMRW
WTlBS8VbTm0dsFzhhju//1y696N3kNwvrf7NRRpTROsYYiApfDHb1xGZRImEK66MTaf+6eMe9dLS
zosHtV3BpSx95De/cc4U4cdKkusgJZ0m/kypQSlCuxJfb3+ANRszn2DQlPZLpa4YVn2Ss2+JUqNZ
uPJSLFxGCgsM7hP5qgyYTP/+JisSGERtmyKsHGjgukekIoUzonsK6kowoKG8p2yRW3gdYNL7l9P1
1vLsK8uIcml6HVSOkcBQox7V/BF+o50fy/YkA1/vo9wZ/S+3t3TBx03MHjQYwMxr1NUul9uhacez
K+cO5JeboPhWKbrdC/s2+HXbztK2kk5IxoSSYoBi9ukEUD5l5eJw4NO3NenZRGMbmp7yk5+dgrVv
uOTd3hqbLUodAtTuGoxJ+ZOVfB2Ko1f9qmAPULWVaGz6S7ObifMk/cMhADqcg7EgtxINWK+Y0As+
F9CjIwR5e9+khXhPgSiHYA9wgUmEcfmBTAmW4qTSycNQNtgHavlSuNVnxS8e+9bYGEFrV035wR0E
mPSCe5Srfg3kT8gi2bR8j2FkbZAwuAuS8leu6g4QoKfbP3BpByDvnl4RklIyt8vfB/0Q2tEI0ToG
9IMTOLmOVrZg4WvC48FMB+AghkvnQTWKwygul0LLqCWceYNWvJhNcizQTzJg5NoOVb+9vaSFOzER
h1BhBNA3aRVcLqmSQVZYbdA5bskoUdWMPzqzMDZBGZ36qvvzfmMMy4G4hlhtwgxdGlOUvDYTdPwc
+GTPhp88NSEotDF+7rO1RHRpXcSKBtQGDAJwli5NhZVgVvqYtE6ohl/QSd/WYfzR7E2obZV/cGao
I9DVZdifGHGucWExPAo9UdcxlQUNnth0D71YPEiKdyyAJp14OfetFD1qIaqQcbJyJhfeCYbnJnJ6
og1mM6YT9caHA4IQy6QbOqeCAjjzv4vq2Q1XMAxLm8n7ANoHFjiyy5lDy0emUCxgMUTB4Qm2NKgp
ou9d1H60qKPdPiJLBQQcNKdkosq6JmmAm1YE4FWIzmgUyZfOStxtrBrewYPgz0ZKPN2RlQ139Rjp
246xkW2SlsVT2VvSys1YuOyTRhYtegA0dAFnG5vCJgICFmi5NBB/W7WdlLuVtS48FBcmZv7OhzzN
AP08Oq1Xberhs5goewMsyyQ16u+ZYAUR8wwj/H4iwisUOPCrDRrXtqgdvLY/pLGTifrKj1r41oDp
8fAIKpggRWfLNsw0U5Fc4+LI2YfEyI61/qWA4rvq40+3l7+welrV4DKgHwD3YUwf4M3JBQCgh30s
4Ho8OHNrpqXKjRI8mNk9ujTbqF9pRS48LjSOGV+CMdDSKG1fmqvh1WNGAXYAr5cEeH0U4xj5KAvL
I/zOAFME0K5D4t17I5SnY1T4K5fo+qICV+TxYIgA0BTYj0v7gqrVXdJmrQPX9Ye+ZbyFk44cgrlK
ZHZ9cgEfQDZFUx5gljTvELSwXZaNpdROCG3ZoD3l2se4+qN1X5LhKMIy7NUFTMjRJoc3sxnK7eCW
u/j9VQh6pNQGaFNwfa5qqoT3qTDxSpyForNNs9jo2sqo+cKGMvXNoIL+95PO8zq4XKq+aWrjLOeQ
sDblLs3kZy1O3+0HSFN5iRlQJjG+aviKXWOpeVwY50TTNlLCVGdfrzi965sALRI4XTJHBj0Yxr48
GnDlI5nj+tYZYP3DoAoRouQoM+iC/jMwm2NpCSegfCtGF07JhdHZ9aMULGZVGVnnvgASLYhobR9u
X/BrV8K0IIVYeeryAHmaPfdmIIhuCu3i2U/T0k49bZtkqVPVykQBvBKcLtqCY/GvtNPktC+3UNKD
WFWqTjhr1o+q+aopL638VQhWCvcLezZRJv2flfnAv8xcTFclWBkRY9Hhyhbz0+09W7LAwAitHIpd
RMHToX/jFKu4ziulzd1z7GdIkYsPXiZ9vG1i8uCXcTwwROBeJvB6Wnv67MND3FzIqW9Z5yKi34Ck
5ibRpZ2GioohezAkV8lKWX7p2xhgaSyOFAJLc88LHQQ0pRJrkgR1U3VInsMfqqRO4a98nsWV/Wfo
b03jzeaNSR83bY8hIXiWuyc/q7aMaMF2bJ0Fdw1UuGCM/jXQIPwCDar5Q9m4aIkJ0GOfFfM1LI4F
AD3f/xKiAaJl779IE8geN4QuKaCu+aEoTMEL/87cKAh7JD+TNLuDbMmC+vb20Vio+kxYaFpS1l8+
v3koKxu1Ept5p597aI6g4g3vIz+9a3R960f9j77rRIamlFcZ1ZtOT3f/YH0qPpKkTyRLc4ZRrYOA
zHSZLSrldBf1Bw09P9ERh7usyFHXzu22ObpriJGF78j44H9GJ+f85tCQ8vYCZLrGuW+GjRg1m5pX
2c+RvJZU/v/K5Vu43wDNyW5hrYJ86SrB00vXl6Dc44iedeFbEawhLJaWAzhgmvOBwZPuzOVy0rQ3
M7prAqg83c7dV83rbE3r91Kc7qOo2N/+ZNNfm/kSDuR/1qar/2bzotA1YVY2hbMnS0xne0jveNF9
ab1/bIJKigx9Dq1uGTqU2VOSpHCTxEC8z3k5npq8+hDQU4/itYh84esAgpn62/Rnr7EV4lgghJSZ
5hlk46nM8l2S+CtRy3UYCgEFqABmGqZ2xvyGjRLMw61fu2dLFTaW+prrT5m+VyzHjb+51WM1rnW0
Fg4EcpX4eoSj6f3OM2GeXYSaa8lz+hLph6Y27cLvj6grCko+NTTGlRO+cCQmdMo0szH9d46yHdwE
6iv0BKAWQ3NBH/Jt4LY7sVarlWdlYfaYCjvHAtpT8CNXEb08IutgVKAfst7bV0b+gen0Y4MWSWLK
H+LUQKwl0bZU65EKIBr2JRReANCvAmGn8Gx2Cd7+jvmzg1RFo4yt6zlw6VdnuPk1hEEU+cmyIHvP
UTbYEcXm92rPY2HW2pfY0+v7ETCynZeD/EsszBVHunTG3mzM3xz7za0spuE4A6F1B0jMXoTato4/
AvH2PBQKwD4hu9SNK0/vQu1uaneQtMGgDPJu3vjIChUJTz3xHcusBZAT3+gx2YZUvPQ0im01b6uD
0WX5RjILb99EVm7LWcCUcdO0dlEm/Vas8mIbeE2wJWRRt2EYxPdkKuXeUt9fCJ5+K1MxSJLC0TiP
t2t00IYcnLSTmd2TFnfPTASePS3aWla+Epcu3oY3piaP8+ZTSK2nR0Id+k5hKPjG7z4ZPqzut73w
QoDF/A2T/xPBzcTBeGlERxJITEzJPXf6fRUPTGS6myh8itW1hvySL6H/ClyKogicGLPVpC5aRrLp
umfNfRCsUyeFW3SWmdU+u+oaueOiLRZEMZQkAvzw5aICpRfTtlQFFuU/WD613/wprwcGJdAQXpvS
WdzBCZE4lT3AfM92MC9i0eKmCmdwTrs8THa56n72M+FX5xWHf/hYPP0myGhwW/MIP2gLVBBV0T0n
MNwp3ge5GhAJ+RDTd7ltaOnoTaTwAKgoWF+FGrlad6rVdu55FPxTnoQPDNMeq8FbqWssVOzgInxj
Z/ahuobapGs17tnorY9+FHzvAkrjjWztlGR8EAJ5kzF6lVXKvhbFQ60kX26vc+mgsJ8Gw53s6hX3
vacJccqAAi9qBIlJ3tlCDvGp8BqjXZm+3LZlXsMQWOwbY7PFZnpfZ/Kgu2cvZTgtRjASD2/8QqSx
uVPcNjgUea1vlCIQN4IiIb6DqiMybGUSIgdZDbbc1qixUCDaGYOc/Qp847OALojp6jjqsfrg6ojB
W0Msf9CkOt6WZBn7OhbQRxfpbWbUuzcCz4etjbW1TXhWmDFJvWc9itxTXpXWfYJ81MZCasWm62dt
0qhyj6XoNryFqvvoQ++7cQfJure85Hse9eX92NT1dqzH8ND1iMVFfdSdilTNHtF4qXZuiqCgmeju
QxnFf/om2DdB06BX3yXlRgz19lGoq3xTRoNh08p3Yciv6pPckBpTwlQHxLLi+3C0WngWBmWTufAl
e3roIaTpJceoDb4MQu1vGWXlB+vjD17QEk0/JDtcyK3246hadlt1/kEdk1zaKH33B+WXbnv7s15d
FZpOVObAGOI+rwswisumNTVGTcHp2m8gwZJm5eRMrvEiSJhMMH02dQqmB2zmYeqQUT7FcoWzGPiN
PaIwKZjlig3pyo39NTLN/kBOiiubrsqb12Z0K5kCQkgk0jN3xIB7uidddu9MiHr2o9f539m72Dbr
Ot9kSTjsU1EuD4yhhhtNyoOfYl5LWyVAS0Mbo2iwhcJa43G/uq2znzhPt9pUTssq9pzWKn7Se653
RTM8GYL0MBblBsXvlQd4ed//25LZvuti745SFHiOEfg71fQ3Qffz9uFZXJFGak7WrF1z0Mg5el+5
LwhnXf88WOKmTu41yduO+TM4pdumFhcDocjUsJ8Gk2aL8To1SBCW8Rw3HF7jRH1hcm9/28TiVfjP
xLxMDRWkojU66YLmf7DST4K+iYN/2bA3JmbJHBS9ZdhlIkfABPNd/WoQ9TZAjAZfAtV47yM4HTfC
B2htiFuu0i2j1iF5qSsPaSOAIumdPPyp3T+3t2zxALyxMX21N7cupz2iKVkD/0UvbJOhtaXuR1bm
dtXeow/8LwuauowkPDiSeSYsG3FgGowAOEwGbz35W5fI+0J0/8GKRGJF5ggSRzaVyyWNsN+qk8s6
lwmiV6L6owr672Lvn27v3NJh4xQzcTLNBREQXZppiY7lvKdY0eZtuBmE5ij1aPjk2tquLTlGCGIh
b8IFA4ycOca8Q5IvaLij7WA9og1yRET+DvLWrdipm39YE2M6PCgTw9E8wcdLAA1ydRy99FX3f7nG
EdWofzBBbX3qj8oqQzuX21YUktoDDhLOVR76p4FZxYOOJOAhrYq11GJyx7NnSwZKyivB60jKNjsI
sckYaZ3Rrpea4SWyEs1uMu/LmAYv+Inf5Uhc3pvS2lzVolXQ8XSQQIFcZfaI2YmjFtXSGbq9nSce
wrS3teJT6O6K8X4E03x7PxcuMMORUE9TEqeJPs9dNdP1hDazxLOb/fFSwy4D1+5gFVSM+wLc5W1j
05m+2lHAHVM/iQHw+Zl3xYEJ1jCVzlHaufeGQhYwBG28LyVgZCoys0NqTEqOemCrIWLft60v3DiK
q1M+xb5el5JBUJdd5IXSuZXqjSh/Kctn1xdWlnhdRiYfIBrn1SXDpso1O6BemPtWUEnS2ZSf/FG2
m+5OzkTba/ehsfVclHSPVvTj9sr+nvrZxoLypKNM5MM8jDIt/Y0brl1i/zgutLOaRcWOAWtmRhTB
3wVFLR4TsVK2cDe9RmNStrZRjtWhret0M4519dsszX6rB5n0aOV+aVu50diRqNcHufTLr61S1S8p
Gui2UgzRQ1fUnh2pgvwsF0ghSh7xnDgkHNSiD57KQf/aD0Vy7I1e3ohi0+6J2pONAW4o3mZxkO30
UvT3wogSalUMClRkFlTxPVnH2R0F1NBLiC0KKV/r+ywcPHovk9wHeB8YvGbPVF34I+P9rXmOEY4n
e5CU3yhU98U5z6E8L74CU7v9Ra4LdFALvLU4+yKxLAhZlSGK6MYWckTmxghpNLnBrrYy203u5WGv
kLPJ0o8+2TX6+x8X4BvTdBSx8DW3bF8YXi4LsXkuJu3CQr93g+pjZwYrN2rpsKuQdwFNB9QMFGd2
2P1yQIxOoNMdFah8I29bVBBN4bCEzNb973J0l6qaDaTh9u4u3OQLszPPHIyBEDRjYZ4TL/upDNGP
tg92ffIPARQ5EQ6XBcKSPHdXRkBzOh9k4wxmx87l5zb4GJtrcOaF55luJ3ATcG8LNI4it8zwe3ow
aqvs0gFJylHe5Mn3Ktjd3jR10RLTQYBPeYivGOW0TGnSUPSMM33cet+HkD7l49i+KokFVkIPyi+G
Ggh7V4KMq+6Dbq8xyHkMUQI+DBA8ejYLAJojCMpdF6TFCZrffNMoyKnmmh/doY+Y3umIvFOAUOXN
CFL/q6Zn/UYvcoQSay5c01f6PixMLSSn71LPzrSwfK7bUf8dIkV732uxibqsFu0rxIQdYj0NXJ5r
fvADAfY0Myj3YWb0j9IYBqfBQnWyr5rgsUb5mHROyv6HtPPajRwJtu0XEaA3r2RZ2ZLUTv1CtJHo
vefXn8W+uDMlFk8RPQcY9EsPOiqZkZGRETv2tvNKF+7DsjFXHG7hUiao/vvppr8/i6/qWAqjILBJ
RfeZQQu1uit1sMLVTT4+dcnu+kYt7hPcZTgdkFPKNx+NZVHf6YRd/bENmRhLDkn2gwXanfR83c4U
9GaXBuAEKn7cxdTI5uk0HYwyDCtVfxwRjfal79bf81UQBCe1O6qm/HdB+NbJAUcLXcvHgjk/PXrw
hDWat4X0hUFCRnVhnkfPa57ctiXK51Rr3UemI528bX8TDI9ZZdqKz+1S5vXK3qzZmzlC3SZiUyEo
/CjEzYNSqvvUaw6eTAEJeu2srtdaC1Mkm+/R+fpmr4TStTxFKAf30a3z0hl5Gz+5vvGGSjYasUNp
7YIyhihY8rKNaJTvrZC+MoHhHUZjgDkSZsrP131mKfIaRHuiB0ERt/nom6EYVlrf08LTrMdOeGsb
4Fx/n+GDwfvXxOS2Z2fNR4XOSERM1Na9Ij3H9XNmrkz8LHn+VDGdagn0bOZeo4aBqVtF4D4GffE9
FCCYMI3gcP1LLRWk4F0CJMHEP99qPpDJ4Hc1prrlPrZQAzLxyaDrwWE83oeTL0SbOrupYnw1CPcu
VI75YB11od42hvs1jtX99R+zuGDqNH/etCBmZ27UpYrYKllMZdGXYP0K468VqrzXbSy5xoRsZgSW
LtgFjYtQl4WnpjJHQ5vguAh3Fo3a2yMSXP/BEEAhHulUvHmezRyk7nMTtWEcxEjuG0nZSVH8oI/+
ylGHeXvh8DF7+Y+hWXZjqKLkddVIdb1VgtsChvmdbAbxPu7cr7zdx51IWTYUSuUeYdRiNw6Ke6yb
Nt+OrqbvUr8qt9Boof4itYXd5JFkM4P8S6HyvI+hGrtJR6PZ1C5Vb0F2ky04GOamkj7bo3SCWBpg
eGzluvWqdZnBVLGVbPwqo2xNPrGPDTHY5gPyeGUdl5tCDionLiQG+2NK4anVtrdx0AdHq7b6zC5N
tbANN9M3xjCWThsM2i7Ns/Sm9hRrpwYjqu5FH4Ml1FJb6GM42MAe7qOMiO2FVXcQ/dCwacKNn83B
4OJGdHffl4F2CCVoUpEmN+yuqsVn1aCaMVJe1auIuWJxeBBdj2E6bfyc8H89VK2VbkdjHPdVor4a
evxzjFRjJ/eCDiVGeKeKCXLLUbsVCiV5DFKz2HddHztK0aV2nysMXI5eexcMoQBcNR6c2GQO0my8
4VksyD1yWD+dMg/djW6M/AUVkS3ELs0Gvr7ss5b65aZBHWjT6Fm8L5tMdWDp6R0gJfWDECj6npl7
fduYzFcBXu83QalZ6ETmn6zIhJ1vxPG3WV8miI3XDfpMbkEbosqp3niBd29EebApgn60e4AjdqyM
b8VgjE7ZSOK2y+QCaEpZ22lE+kSjsXlo00zcqj2cfsMkai0nantbdYEELq1p+ZHud5QV5M9u2Eo3
Vml0lgMpU/ujTj1J26QIrG805k6tOoLFkwRzx5Toe9K2vQ1aP3n3GuGH3JXp/RiTvtVWGjw3g8DE
VtN1Dr1Mw8nUWnTAJ0ffULj2pZvOfelT0zr5AiJyo1a7/NbBuEWOuNl4KLw4nkXTZJM1o3YXpUFy
n/ji6LRNbiGvmtcbOU3yz75sFKfRRIt8cqX02HNqbLHrRR4+AUmaFOa2gSA0XQ/khndiIAJVKKNX
Na7fjbJMHsymURzqWfK7WnjmTk08b490VndnhYq5aUo13/Vqlm/iGsUqIPLVY1zUIafIy3dpUbU3
AXRLDLuPVbrVEcrbGKQGt5UGvyBFRBbaJ8EmFuO3rnSbfdv5wZMQIl4G34z3WdY7aaJtb6lne3Ax
Ho0sGvZJXhY2tJL+jRQK1kEWa80xRt9nWlUy91kl9ZtM6tptkZcqDWgEhMe084+BUuX7dnxvUaf3
8duKsuNGAVS7UnZYykuoIkJlR7bD8McswItda3R6lrmPmZ5N3B5NYVepD1O6+J659R2y7L+vB+Gl
2Di1wQGUM4NxMRHVg/soPUa9HoveOigFgJOsrw5Z6RIV5DWYydL1hc4VsBrg1Cpp3seI35ShnIYB
Tf5EbbZyKT1VTF+ufMEFG39opkBs00lEGfCjDUGUxjwxx/AUJJXdGVRChk/XP9nCHsGPpwGBgtmD
7v4sd8q9EvXrgKHJXLNuAusLqMJw7J3aoCZT//oPtnhUQlkyMV7MO+29KZimPmThqY0N6DZ3/Ikc
wo48fJPmKxfl4rrObE2ucpawBami5x2x+6QAGYNZO/w2tiLdjVqPHTgHNTsP1a/Xl7eQa0xM9pQc
pkTjotAsiIOn1EMYnvw02Ivu3RBkN4H7et3Igosz7wPmg2M1UZbMrn/ZCpSQBDJkPgwWXIJ/Lf6S
3G7rWiuD4WuGZq5ntoFpxjmup0i/TfNbKqi2W37SspV24MI+fVjPzP8YFpLSIBXx8PF7Rgs7h5cn
YRZD854q+cd/+HaUzYHU0oK6AGBoQ6KnPiOTJzQiBkDvSeh/gh3Bfy6qAI4RJV8TWl7wCAQMdRLt
PxQjymyzxAbmYnh0w1Mnu8CmwofQFI9Ib628HNbMTFHkzNcllUXBBs83ZFApL2ipqneVtXKgloqH
LIZ4DsBv4iWbZbgZxNg1zKXhacilmHuNaU85oJgWa+Nw32RK63ANRgDWEzVxwiYRN2pvhZvEi7KV
XHvRZxB1I5JQzzTn6mFdFwly2LHevnpKonu5eXajkxIcIT1esbQQfwGG/mtpFkXKRNBHr6xDJCKZ
mHBVNXIi7vnrbjldFLPnNEboAUyMShaFvY/bN7RC41bwQZ6SmKyrd3zh59i42wnIVXmt3SS/qzX9
tQWPmToCfL5pP+m0fDQJ124tdbHgn3RXvYFp+aXveG9q5dpOLdqB757RtYmF1Zh9P1mJmaRR4XYV
q3JTmW81SfLahMaajclbzrw/CVsjHWNusLovbbWFoCDIedKuFD2mXzrbJEr1U+DQqNagVvLRimf4
qhe7SnDStJGOyXtUFztULkqwNte9YckQyhOwJtHnm9o1Hw3JpUFFFBpX4u7PNL7Jgl9luzHqNbDu
gmf/6XhxU3FVXdz7YlN6iTrC9tbJw8a1fDtL1hKkxZXAujvNUJlUNGY3yCjFpahHg38KQETZupgf
zDD9rBjCQcj/muaDISDUwv+xNbtG5KEIopJ74xS36A5ZkxpQPgjuRtbccXt9g5YCIeNzk741eSbM
WpNDnjmcEIderfmtj6ygubFIaINsfDMr4UZOs43m++9yJW57apu2a1jb1hXfItX9+3rUh98wO1hp
TekXWkj/1Eqt7pSpua2C9ImXyFoOv+gnZ4udna6xGkPTzUQihanfxTXPj7EyhZVPumiESjZFRa5n
FBI+flHJakpR9kr/lDDjDlAtuOs8a42MbNEdz4xMP+Js2xrGkqWua/yTWJwU5YevK3tZThxJfrnu
H0vxiM7MRAXJSMlFfZnHoJx7A0yNuR7aiSYx2rlNsm/XjSzcGajw/GtkFiUyMWZUHxLa6QrUqpMY
3AjCnZAfovhHU/ys25XO4dqaZm+dOioqL/Qwl4mfXPgZDWmvKStZzMqS5hE2EcbURDGbJWnSZhD6
A7R1h0Jstmbc3Fdq8lx26o6Sykq8nb7UPLCffck50XNegNao+gizwndPaezQPVnyKUy7fV8VNhiE
6xu38iX/0O2ceaHVDY0uoul18gZhnwmjDxRfdiFZaVYurDVDM3fvGrcnNmFIz367/pNuUjVZIyVa
tDGNwDFUzL0472CXRurVoS5wiaiqHfRPxfA1df/+gTCJk/1jY/oNZx/Mg7C87k0Xhlorc9L2bdQ+
Vc1OHG9j7/361iyklR8szWKqYlRep2UeaXS3rUeYikD5ylLrhJSQKn/cXbe2FI7O1zU7weAatFgS
zODUS3eh+9MMv0B2iXjsr/9ghplsEkto/EV9FlqLpjELY0QJTE6sU+dntxkyH4UwOmGk/rhuavH7
MeNOR3JSdpgXK7I2GeK6sYJT2SUj169c37U1hXaEDPLbtvQotwGVWzm+S1cHpSVDVqi8X1ZhoqxW
Q5HS+8n0RyghBqGz1dRYOUuLRpiXJvVjWAx1848+CHVVWg6RFpzU4mcI90La/rz+6RYP0pmBmTOA
hM70sIQON/CMwzTvFln6C7Ii2+tmFn1u0oViXAQQxpyIYNRaI2PYgefM+FvWBqdHi6nUv6ajuGJo
cT2QHoDzgKoPt/v4waxK8XLuxvBE3x9RWMqrkeRo3RpMfGk99B/AwdFvBQwxu5bypu/cKOmCUwXt
EIWQBBj/qG2aSravfzhpaUEKoy8iWtXAdeZaGEqYo2ffT77tt3vfTT8JFTixVggT+pxU1jNm9iM0
b1N/38UjMoqDXSTGfeT2eyax9sbaxNTSZUmlCTQezHYIXE+/9ywqWr6uR4FreqdRVB6Vphs2vjtA
EK90N3mtbqwmP3lu89q03eH6l1g65H/49oHNyxAjzQx3gogAkMT8FEdll3T9RsnkXS8bB1muX8pu
jXB/zdzMkUY56c08xZwP2CDv+l2kCxtdkR0tGR5puG2ur27JoeDIgLZn4pRijvHjZ43anNnIMfB5
FYWvhRLRSI6oTwq21vw1jQUfCPpmnkZAlHhZzny3jrQEbnqerUNxG1XffOvL9aUseSxlaVLQaX6C
x+THpUC2m3imFkSntOAaU/tbVXrOzbX+6lJknDjJoW8DVMGb9aMV9ocs14yik+b+TL1v/bC/voql
7Oz835/tv9dEYUIFN4Kl4q5jlL8I32IG4b3mlqdkLqzN5i7t/7m5WRyGDmSQ3HpajlrZYfXqI4g4
0vqMVjZn7bPNNl83Gr8MKpZl5u/lmAJufb3+3aQVC/MZ2FScej5ZHEGyaR3q9jaybgX3KLifs+B3
KPZOmz7X5S/FOjbSTpGEm3Zt5y79b6LungYwqGMg7zpbYjaEvFCNMT7l+Ws7PJfKjaz99SOYOx8O
rKl3wUUzh12HXtBZhSDEpyCu7FpIGUxCtyldewJf+iC610DiEfABb33xoNO9Qh8jzY8pGz8l7pZu
4VMcPPXgyJPqRq1P13du4bsBGyIqwDkHQn6+cYYhjEGuhvnJaG5K37KbxreDYSWpXjQCjBw+K56p
xLqPxzYzgkBAkjA7GWhFH6Igbl/VIGw+q11hba6v5/JIUSuhBAhPMG0LxlQ/mookiFOg9c9PmQdV
r34chlNGx3eNb2ZhRSopAFeTiPTRBT0qEF7DKHrkrVuB/m9BJViTynJjjVJ9vL6gRUsaZGhkUZOp
WUatiWGiKZBxnmQqPBFTonAfOh3Y0utmpu/y8V2K+tqZmemAn93wrhEwwq5gJsq/FGVPC8uyZe3R
FW8F4aQItdMNK0+Fy5CBRSgyEX6bxpbV2cKg2RCzZFTTU1D+9pRxU5tv15e04AqTjphBujKVnecY
QuYXe0OuW+FRtl7UkNlL/WdtFPbYba/bWVjIBzsz7wZwYiVNhR1V7+wsfi3yFQOXWQkvHGb1iTnQ
GV7UaFMP2ZQO4WMqBQUbYzo50oBVJTlUAG2lXCsJLyCasUenA7q06ZUzD3R1VqliIU+CvhKTtCXI
lmQnMeBd559745sRw86WfnLzNe6/xe9I3XY6v4TZP3fMmQuOcpNYhRUxFxbBzypPOJa/P0tcEPQ+
aJDBTDHvQxCEojAOGGuKExG+ess/Mt9SHaV0WGOVWTi1HFYQ4SyGJtb86YOQXearUchz22tf6zrb
Rop1yxdfCaxLn+zczCyBqJNOrccWM4Ugv7aB+jI0a7uy5HwyqSNjYGD5WczHwFA1SphliuajGjHN
p8ibMrQ2YXaT+cFRUl6uH6XFz/avsQsFejHLrTQzKJqO0db3tK9MWNttp779vRmIfXjBUVVnIGJ2
YuW+TsWsp8qs1s+WUe6BQjrgxFZC6tKXY5YMsh9yfFo5sy8XiEHbVhmbY8jgX0rGQt3kuRb7Y2gJ
W18I1xKHpY83CW9wVXB8LxCdWjPGaiMX+JyZhLbe+AdZyO9NbW0mbCmuUjyY+ixT8J7jX8fADI3B
7PGIUtiEnWs36lPT+RuQQCtfcNkSQc9gsuKSSXlUY+RlDURnvI4UUrTsgvp2VlV7s/9y3SMuWQxw
BfhxDBPiXZ738z5Y5mZDDYDKOw3E1pTntVLudGa07GAHS2K1CahhZf8hi8Ao0xWAOHWSvmlHzyKe
lAsM+WXM81rWfYDcalrc+uYaI9SSW5wbmTl7Kw56GNcYGYtPrYHKrns0hrX0YdEIOh1ox0pEO2X2
MINuUs4sJvlPjRI8Nv1wbNLu1DJIv7JN078zS1MQtYSiDO4sbsS5LqMwyIUJChw7uVDBZIlseuHu
FCE6jVrvDMP00lCdrG0g3mYww+02ehxur/+IpXN9/htmQddXtcAqFX4DwkBh9iqo6c4Y9Q1j9DZa
GNdtLX1XbkJIXYD6XRaCYI1EhiMckV2Skqeu1+8FiO0qOhTXzSzdI9y6xETmpaAfnH7GmSMWI/eG
RKmOpvZQ7SJ4Dt/lUoPk+7qZhSRTA1U+8V/p0wt++rJnZhiL74HTcZeUKgE3k/ZpfrQQdfEAhPtw
ymnZS6OtTTAtBZFzo7PtEmo5qWWUZE7mhDROfYpmr4XvOr74XzaLF+i0QGVCGc0CfpW4qZf5FeUc
M7v3BV6JVhY4gdX8feZMRvuPnTkNJcCBsVFaWosQAmygs934a7RFi+HQ0iYgBfxIbNbFTgm9K1ej
f+pF/TYf8xc3MR/TRrDF1juBDPzEhAUVVv0UIRsshMXKEVtye2rG1NkhEpOl+WteNNvBFSN32jP/
gef2CXqtvWsqa4SHi3YMmNiosvICnocTMGc9leMOpqx8cOr+va/fjHxNfG7BCF7NJBOTiKA353lA
FnqtiuopLSUZNiNNOI4VIm1Rf7x+uBb8HDM6VGhczJC9zbbMAzCcKDLfLOgNRg96YFm64wlPXvP7
uqHF9YDlATYCgPtikKLN/S7IalA2Ex241yr7WtIcudJXGrSLZgB+oTEMM/3FiIPs92EtD6RP6Mbb
xlAzn/Krlf9aL5kEjaX8Y2UGtEm7rvCCKKCmr1VcjZYt6ODQ07VLeOlNBe89c2CMmFOdmk+JCiX4
8J6X3ClsvlpCvCta14nVfAP9t90yKyJFL5JcoAj9dH2zFi6rD3ZnF7OHKKWm1T5AItrLfuaDp//s
Zsd0BJ7vr8X3hWuEYji52oRFuCwyD20/CkULPy4Vi+9xkjpV0H3++/UwTEf/lz/BpMy8vKmR6tPV
UXiU6m8lpM9i9ThYP2mXbIR4hTF84UChxMyOMSIFa/f8QBVGmZltWHin0CMNNGF1cbdjExyKcXSu
L2rB1acop1t0AYBvqrNFqZ7K+z5TAaQM1TYapUND/dIqtO11M3+I7WbZ0wc7s6sw1esmzzzFPwFW
uncFzYF5b9eL1T4onkF+7xUpdlS3cVraz1RnDpWZO3221t1ayAI+/IrZNVmHEKYw3MD1BRW0WmdO
ElFz7G+j8avldgzeA0Qcn68vfVrZlZVrMzRpWEnJKIVkHoZe2UHz4KEb1Df1fVPKey3rTnq98pJd
OAoGaYAI+lybEJ2zRXZpWNRpbvoEfWUT5dWmWnuyrFiYLwnhHqVVaotsI7ini2jr9dv1b7bolRSG
md9jpo0a3cdsLe8siKEUeHrcYespt0b8oq5x1S9Ep+kRzpeipE7JZxZ9C6EU4BNJSG91wzuYg/sl
79XPQavWdjfU6jEUvLWXypJJ8lyVBJRR2YsaUIdsTG70ZDGWlnoP5mB5G59zMQ2KFU7YjtbO6qLs
/e8/JTHLEiVKKJdEN2WlyhX8CxiFUicvf1J4++l6K/Fqab8gxIfBZELA8sfH/aokuBYYo/JAv/6s
LQFRsM8MIqyk8Etex1ZBlQYom1fdzK+NjH5/FqZkZuJrWN74xdo089IqJsLCiQxgGjmYGagBhjYp
jNePhQ66cMjphoI3v2s6d23aZSm+n1maF5uy0VdqL4OSbeqtj9VTm9QOLG12rK30WJa+GUAVtDgB
qwDCmS9pEF29HThIppdFqKIO5q2Pqt/KTb8U4s6szONBosVWk0xPRcOMX2Wlfcga7YCS04sXmQdu
U8eKfl/36qUPCCaQhzhUguj6zBxOH7OIzgh1YrkZbUl8SCSit1HZprT9e0NT+UedYD6XLEStEHdh
n2HI1fIbN/Nc21eFPfMBGy8b18poC6uiZktvZ+I6AOwx/f3ZI9WDWrE2W7TQM3+I7RrfyGTUp7z2
rax+XF/XUlZIk2pKMmACpRY584xkDKPG1St0qVv3ziyzN61oHJ8RWDAWKNePp7YMb6xc3dZZu5b5
Tv/27Eo8tz13fz3uA9XLsD1S2lL6u4SuTyfe1kK3TbXXooSdtFtx0YWzzYwULKt0mljxfPqrSjur
t9wSEIKhOUReW+20TWytFSgXzdAInuicCLnzagYDe30gRiMPLkW/kRoJ2Wj34KvWSvF94cARoiZF
g+mJQunro6MkRZtX7CmlpyhxtGLvtgcAvq1u2lmWA8Vdw54t3Fwmz0cSRRILCbWQj/aUpKjEKlUi
8qbMGcKIEi8QRflg+N6hNFaO3KJr6uqkIGNQoLwYL8tqtyxCq4hOYuZBqZo7fmzZfis5CEPaMiOs
VgM7wVuireUEf5C3c8ek3Dtl3ZCt8sfHdfJ8NfxKTqMT3SDjFur+2PbLUr2t474H1y8ivaHkJoW/
LHNcXqLMhzeR3WrdcGPqyR/B5zs3KEP02XwjfAYZWIFQ0q1tkZlvvjHkN02nQvNLD+rvn6zm1HiG
BBuYwAW3VyqbjWZWeURAjD5l6kBbRoUrKlvrySwl8ueG5rFej7IcBR82p9Ct3s7E4FgVwZ0R3YsZ
pHDtQVLzu7JLN1COb+DF2AlafKwgiLkevpbOGZ7PHQrtLkdh9mxRykKJcdbk1CTjTYm+GmA1T14p
di2dMohgZJX+Np2aeTgOClXx88hNTmVf7Jq42SJ21iHC079TvrrpSjGxh0RYQ2YtTF1APE0axkwM
pCqWOjtsPd3jwgytmMHHzFFgzfV0MMfRmxakdm3cQEVntTB+xjuj+B309YojLW4wQ7jMMfPKZWBm
+vRnlxCtQ9QQQy85KVZlq016gMzq6PoF+L9YPnYkrdFU21bNm1Fuv6aDfGv24T0klG/Xt3jpMjTN
qfGMv028ox9/Rw2BWpNEKVtcAFFSrTLfCl6dbwMwRbbvKdnfuxQyWdO0JD0s4uospgopQqeVhUxQ
3acOvTsnMJ6l9tNfL2qq+pjWRBdHwJjVRCwxTfqhJ3BXIc0r+oB2PSngwMqH5tJKZX3BfTEDZHJ6
BF4yiysNxJNaD5onVJ4DSdu6+V0dvxfxfZN8h9vJub6ySxr+iVnwX3PzO8JtyrL0XMyZ8hMyZ2Vx
lOBd8+N7TYTSrr8PBgZDf+RmYw/DS+09D32/SeFf63607nuq7wTr/fovWln/n3N27sgKHAilEMUA
ONG7GJ9qE46KpzZ79twvsfj9urEF3OzH5c/cx0ilqtWtAGsM5Q3jt9K7zYfvovCWm7eVW9uCextn
le1Cap2Fj3F9pMBjp+pKmrNwaNgE4BoUcyj5GtM3OVvzYOhwilVxfIq0BiZlYaeJ8SGy5Ef6nIfr
K14IwR9Mze7KBkYOTUwwJca3SVhBJXms69frNhbyDrJ7bYqCEGQjZvBxObQo8yDViEU5qle+/t3q
zM1wFzuVt2JoaTF0ugi5aOPwuJx9t9iqxjzL5AjElrqJvftsuvlXCbkWrXBD03MlZ7uAbqlNFWqF
2HFJewkDxKITt3eqvuICS/fHJIAHNw9jAkxWzj6aKMntkHpGBB7RvGuk4JiJLb14BhUYpOdB48iF
AIeaJ9lhkb6UeurAnr4y/LPkhyAVUUGduM0vEFaFiuBG1yUxDAGNuIPnQ9syzw/tegKZR623a+z4
0tJhp/JLF53kZ1Jb/+gpE7BDsfokOYWdcdclum16yUMc+dtUNW4ncKvoR5uUR4ZvjDdKLh/blIlF
tf2h1eFrLccPTZBvc0W/1wtzJeYvdbTwKACIYJqYGJkP/U0PLVkc3PiEpsgvvahrblLQdA1kFDde
JLbMwqgI74lDsE+l8E6vij1zdWsSwv/Lz8AhJtAbn2l2YH2iUK4UWnxShvBegMFMjKW94hObwjSH
Vcl/0Hv1uTSGxyhJP+tDe7x+mJe8n3YyJxkdZ7Bks5wtyJKiqNUoxX7hKPVDCqpQDHb/NyOzg1yp
sOSIcZCeWu1nWh+E9tcor9yrS0Fpmr9hopzK/EUZr6gGy/A8PTnJVCfF4m4QLEfU+4MQ3xSlvrKe
xV07tzbLGOq26tUiNZKT4X+nlgMkCYFtQ7RbBcxn6DteyfxWcqOq92AOV+70pUN1bnt2p+WFmouJ
jO2wgUZUfWkt32E4yNZx1yr8XEFUfH33lp5+NOf//bZTPevs/jJIsEW/NJMTpGy7vmKcRnyR+nTb
NE8m8kpDsZXU0Wa2deUzL/mmpsMHztEQLxXG2zLzjHjSF4573TGVmyH+ITVrcIAlx6HQgs/wauHC
nS2uy40qHzxiVDGWL6OGYkYq3dSQ/dpebxwDV91c/5pLi5o6jH9eMBQkZvZivbbqMaDB2GrPbXYU
qmc3XInzSx5CeJ/iyR/CjFmS7vaBnPktJlLPZ5xL2+SN8EQyD/ZlPCllu03G5Pn6qv4AemaPdIan
/7U5OxFh3BpAzWgCM5O5i1MEHXVj702kYlW0jRjD8niJN0m8AcC1ywo4U/Vgw7OVxyqZg4n6Yzw6
zOftzBqd4dq/A7R9TLV8w2ocv/Z/h2q0DeTmtnZzR0gKhIZqSC2tW8U1joWqb8VkXNmpxVM+KfLA
jY1nXIihy4DAvJZm8EnXTFtTjkM52Fod73ThKTa2VfVUC7/KuLZFc8304g6eWZ7toAKhAHgSet2N
wCxoYZfGJ68/5dXJzWrn7yVteSScr3O2d4nb6bInA0hI6valRkmvjaK14vpiKn5uZBa29J4WGDo0
lDb16JBWut2Wmh3ppR0E6lFPVERmxm+UpT+rcrELE/Mp1gBtaYrj94yIdPqX6w47HbMLfz37wrNj
2EYUhMyYn2MEd1pdUzha44RY20P9Y9TUa6SOjIavGmat46qfBtR/vPg4RO0uyn6hxfN/W9DsIq+i
WsuREgtOQnOrJB5p5MpjaqkOh5tQ/2OsZhrsmhZ8dg14UHT6I3x5Jw92xrb85oafyM1F96GXntL2
wdSehbFC/Otzm39N4sKOs60K55uKlnfc7rP4m5T9rHvI6FbqrgusopP//vvDZjlUMBiJVwz8sEh/
aDM0yABOeOVJHI5yNWxyBWhDdmrkn2P+W0x/tMXOd9/D6pi2K++V/8XH//8PueAoAqCcSkGcB6d4
lJxC0B96GnB2IKU7DQ2qsRaZkIS+RS03Ql/vYZp3VH7uEIUHyRVvNKH6fd0nJhe7cHKTHiAId0rf
8+SuHaDPyAeQudWAekF9BHBy6KAlqf5ae3uKIGeGZq4xIvo1Sj24KVUeblKKwlVa3jYwT1xfz9KR
opsJnhlCVTTip7v1zAP7UHB9P+ZiG/5obz9VeufkGuQusAd1gbeP3TXE8aJvnZucneJx8L1yLInE
cdU6QbOzzO89tYTaeorQ9OpF0DqRv+mrb32wA9TlyEK/1buHKiNjsdYk3BYzMchXJ6Jh+l9My3z8
AJIFu2U+QcfS8euQ7yG4spPu0OSPGiK1bf5Drb/10Uq3cvGjn9mcBZY0q1xpjLCpdTmKSaaT5q+W
LthjVW8k9aXx9tc3eSkhI3WZpFIoeF5M7tVVE/bGwCaXebBvi37TuRpFqu5en7A9kXy4bm4pH0OX
1OR40IliUvXjJ00jgRe4yJmVw8rW2r0GVjhId9eNLLvRmZXZ7YcrqE1DTf6Ut7kdD8+qfpsm0Z5B
kL58SdtnNXx05Tuo9eCH/ZRnPEar577eJcnKc28xRJ0vd+ZBVSPKcG3xQ3z/hxA/tdpvYkIQfIuG
HH7PL4V2qoe9Hn6HY7Y1cnvC/MIztfI1pvRlHpcQG+F30AQH6jH7GmOdjkLG5M1JSZ/E+rM4VE5Y
H8JQsyHzdCwXhhdDtXX9KfRXdnupkE6uP0G4wLFCCTYzbY75GHjjBK2Ku2Jbq5L5XLfD91DLExtZ
7zddL+Kt6EvuTtOhT5Xj8D0Y5PKlCdKfXVitva0WDxeuB55moqScj1YZXW8k1QTHK9VyW3jiyQ/M
jUDKHJTRLi6jTdOupeoLs7log57ZnHk8kaVE0QTooSFqD3TOtm0kb+MUYmZx2Al1u1GT8LFKqh99
6B7ELNhIrbvJ6+CuVeSVFHtt+bPd0M1WTrsp81ThSpYMwNH6MYJnVA/ibWcexPzrdc9bPOxnS59l
fZLQpkIrE1vEKjjkQNt1038fjPjHdTNry5odMrP1OzFsplysPKSKtYmbL3lNWHELxxNREcfXrhuc
MpyLA3W2rtktpaVFPSTTeFngpS9ukf5O+v7ou5mdDjWMJLnqNGm7pTa4cpwW7VK1EhWAxlzJs3eK
KShdXDPNe6r95l6Kq7tUzF8Z1t8mcXQrCukxiEa03P4DEtMCASyjWcTTDGf+GLMzQ88EKQXaLFvR
IRizY0ETuKYJlmtrSmGLHnNmatrqs5Qj86XMVX0OixIP21YSnqWx2bRhstLgW8rUmDWahlPBsEJ5
/tFM0teBWoiYidLaroLb/6eBU6617yb/vvCTMzMzP0mHRs4FCzOyW/+IBPUd6ZCVlSy7xL8rme+N
4rlJNxLRGEy99xX/Ts4RfEadDsVeEehjXH4do2GbDfB4XT8ES4ujT4CUC0R8EO7PgkndCaHUjgBY
QHA/BF75hIes3ONLizs3MdsmT8+QjdMarvHavbVcayLRhmZveEyGxpHU6I0Q/ijAtn59ZUveAb3V
VElnWvVC/yzzYAFNfQAsbkAFYqy3itJ8UWPvAaTGygovTckoJEL3TGV+YlGanegU+gmN1z+ETYCc
lDD4PpGIV67xlGWmvhL9FwosGGOSGRg8HAfyvCkioF5phRObCzwAKG/9hnHeHgfIXbN91X0Vpdx2
C97OerANhbXMfnGhyPLpJCHWxILy8cQZTT3K6qRL7+td7uSAMhyxy5U92UEp2Xpu5GsWL0MJq6UV
wkuJLrM8n6HpkQDycplHUoEaMWwBsK5FPJxXin+L65q4G6A7BS055wdwu9Et4L5gGnOAsazRym0s
qTdxY93Jw5q24eVxYEVntmbXqa4Lo6WVxOHICG9CTbiNEnmDpOIuL91NkCRbsS6eyqRdAbYuLpG4
P3nMxHg9O4VjpOc68xPotTfqpvwf0q5st3Fd2X6RAM0SXyXZTpzEiZ1OTy9Cj5oHUiP59XcxZ9g2
LVjIPdgvDQRbZU7FYtWqteoZCN1kCkjW7wsKsqfbZ29p1aB24YJIXiYC1Te0iOfWaWq0i5ntbwJm
6B4nHRyit41cuy7w7uI5994arF8B4UwWGzTt8FB3uJiRJKAFiJTX2GWWjJgSjCRJS7AHFc/smQOf
7B6XdeO/AjYWONUakn9prs4tKJflNDlF7Fnw/QLdYHWDghIijyy2Nrdna9FvgCUJkBAXhAToR7s8
u2bmJDpokZEHaPJgJlHHPleMRy5kY4YpmMxj3B/43AWG/em2ZTmAy/vTBALnH8PKFKKj2iiFhXg1
t9imrewg1b+lQCS3AtzuuApcSAHetrg8pf9YVKZU642EjQ4stpnzaajYjkI2MEfb64qdhRfq5dDk
WT8LdFKvA7KHw1BV7WjySc/rkDR3hvk3TX+ysoho+TDZn9EgGNjWvgKzhT2Acnu499LX2yNeOt1n
c6x2MzYeQ0etgUqCBx24QJ+ck1kP+4KV24Ga97dtrawnUS6BDEoaZLJkSpMcDP6IXCYBS3+MBI8r
vnlr+Oi1fUvMyznOujGxGwfvAkGei+yPbjJAF7Fh218DuKTiGm0vtURz/TLWkLarppXgKIOUm2lO
clZppDdf5nGbtX8m8jL6uG7jb5Z4Al1P4E7lylld2b9qec0AKLFINQyZgIZ2PLbG/Twcby+iPHQ3
DqWaFKPZfw4lQpbPhW3eg8r3Lk+NYB7KaPC0lZOy7Eb/eyKJ4nwEma3Y9jGTo/EXbCEBH7/eHs/S
rXp+ABQn46eakxMGajbNcgMIiQO36hvRmPXoikkfOs0/DHb/Mg3/D4yKdAF4WSE3g/GpkIiZNblW
SVp2y093BUSxhFHtunEMp7oJRbstzH2ZZFFfbXPrwZ9W0viLy4hOEij8IdC9ojgXhgEZtQoOiOiH
GVJFcRE2/NXVPnGAYm7P8OKxB1kAuqYlWlt1MbaX6XOeIecXo43J+Nw2YyD0Bpqcj6b912tOt60t
ZG0xr2fmFC9DnSovnFpy7ZHXsgY8AVznNsAc7V63fnfeU5XfTXTlGbboRc9sKq4maUBD0iDLAY4g
b0f9R5M6Qdc/OWQlFlubSnlazq4NO8djjJqww2a2GVoTmrjexhtJxIl2D9WbKGWoe/2PE6ocwZra
g55VSGI6QjzXkHBNaufYWdkezdpRhcdLq+s71LDujJlHt20vHk50wKEEhlj+qhG+BshcR487Dmfd
hV79mKBiXb8U6SvkqLZ+/LP5OFcaNg9y/lL9GhqAaq4UqCkzRV0dDLOJsW0q8mOq8ghJiT+3x7Xo
1ZAYlWh1sKXpyv3QGg0URxP46V6rvkBsM6jc5OdtE4tb5cyEslV8LYfIag0TjsMDKzv5wt8lUIFr
+qORf7bntZBm8Qic2ZNX09nWzAtPJB0Ull+oiVTAp3TSgols19lZl644vGHljSBbWXzlqEE9bEgL
7sOboFmHDD4qnu0OOf3bs7fkHoH7lnrNPpGArcvRiKH18r7WQHat14HJhg2fvmlJFwjbCotuJS5a
2g3nxpQrqMELJTc7GEP/xJZlz5o/bG4PZ9ECnjxSZxVFHpV6q6ctYaXv4hbNSVANaLNnK15iabuh
SxsShkhlADuv7Ghhjy6bOToTs+pPW7XhBDEzdDsHBbYCBCGsfKVOtrhAUm8HLxJgVtWEAkQfpsyb
YI9jVWL6vTXsMPe/Noa9gwb47dlb2troA5BZLpBwgeDpcjPQ2NLKssB70Z2cjdbPkbA9sNtkIZ1+
37a0NItgdkBAAHkLvFBVS6h9mIMOV2uOTthNObQdn+rmoWWTTGUf0rRYWTZz0SJewu8kT6DGVzot
SFPGcdXkxUvOBx3gshLFiQRqoTh/SGHPk4jaDG2syLB/MUBQ+H2s0fKROjHdlGLCMywZRTg5vbGD
RM+00dCgGgAG3qJniU/PGWS5ApGUiLaJ8dtueAPIb9tGoN/ogk4jMyoClh6V2uB/G9tYrOyRpV2P
9De06KBrDe4+xSW1eT84LvglXrQUbFw66PqwgB/Pg4KMA8ENKuQIcK4yW1ZNhhmy9QXacNxur1On
DcDDkK8U8Za2oO2jLVIS53lXSmA2Z3YCPAFajvR8r5daUI31BuDLQLRrcuBLDhYycIBgeSBOA+/h
5W73fMmMnzr5i263/G52ywYEBbEX6F67plD7/h5RHxOo94OfBbQcLgglLm1ZpecWpWYDI90D2ugI
7J5q9qxnx67BJZX6kx/4Vj2j7B4PG+igIskwd/5XTPU3nfd1qI92E3XoBbz3tNEOJmsUUBRpIfel
E3Ygts8iS9fQgNaz6WuZNcVDxhjfA1TPAmTNi61dAxBH/CbdxVwfY7REMvuZlv03feTpA5nHKsIz
wIYsRQb8tD34Tz5yiqFIfe+lgtMOIXH3Ff0084nptYBOxvAVz5UfXOfFyUiAvc5Rk33gvltseoAb
0ZaIsIkXP3VOk10vctkshhp1zQWeg+b8OqYsvxutwXycPScGzXnmBCCWO4Anxb2DBqsT9FNTBl5Z
ZUE/lt90wr+n6NEKUYoS27T4XM2ffHFsXqAZ2ns7NNLybcEGkKfVIkjjfIomlHpBZdqNaCfkYZM4
YdyA5Q906LsW+tsR7YC9thoLPQA2nsiNVTZhZ/b+3u8pPB5Sqtu8bejaMVradWCpR94dsR5a2pRd
182NPpQj0PKlG78kXvLk8nQzlGsFpqVzhBQqSlmAOuDOVa7aIW8SYyA9AOASyFIDH21HaeNsteHu
tid/z++pW/vcknS8Z/GQC+bY2JkGWHKT53yY9GDQzPsYhJ4Oz0LbzKNCEhhD2NbyxGYi/SE1rS9u
OocWb+/6soq0yYymac2TLF2c6IqQYFU0jqOv7/J31ZbBoSPMS7Cd/Oi714Q8m+02Lk4JGkxvT8Hi
kp5ZUmagTOwsNelUvjg2D0h1388SLh3eNrK8oBiNdIsAyykepBPQYyrrDi04eODF8xh6bRJk3j0S
WyuW5A68XtB/LMnb5mxBNVdnWdzAEuBXeohuGRbmmQDTdZxn29hiFTjVQJuatDgwOke67vZAl2aT
4PWMTQslyKt2z6EpxVCMeG0JNMqZsCbsL824cmMubY5zI8qSNUNpdmWSQrDG1EPwVX82S7IRFbgR
p2QLl7iyQxbwMZLWFDTOJiBIDtqqL+e07DHWvoTkXm72Y1Bn8fRCUq25b6Ba/tDA/4dGyueNp5nk
wRj09LWj8B5hq8/TExpI3K1F83I/43W665NyTaRoccrRgwqCMiRKrm5C14IIBCc0f5mJCEu9iTId
KOvi7fbCLu0r6LXA6eEShHKe/BVn+6qsY6iTMjxowBhWSuXc6ROi21+lLyCa3dvuc1IN485AIPPo
urWzsq0WVhzYHKnZi6YsNGQp56eK4xaMKZJzH5SNgTm6jyLO7+PauaM5xELsNfWvhR5JtJjiRY92
THQkoQX0crixRTJBxmRGzRhUn8X84KZfNGgw590BFTQNKuRd+pUSFnj072RPYabvW/bLt14R4QU4
nVAXyZ4Nf62pW+60y9ON6APkbe/ydZLq+/JnQT5FS5Mk5ofa+DIW7calX3lmodr8R3T2viWn24t+
Pe2YblvGPdhakpzk0txM3ULTbKiRt9lpqn7S6ltJsPZGEenGj9umrvfXhSlHifDB9MIalwt+KKoY
ZbstyTcFIDG+9zYkL5RHaOy+bXAh+41iNqjZkfPBa+mqgF42DsXTXeOHYX62e9DHmfca/8L8Q9Fv
O/ulsv+U05E7/Yo3ub4KQIYihQEllax1xfo8Zk6ZtjnQVEXPQps+ZJmEQ+809nllfO/BiLJZLiwp
bst1+YDgMQeKEFJBgYW0+9aZ9J9Wwvy3CrS9QSEa9yvzvfy+Klv7vrDdNhrQzf29jgX7CfJ6NBk4
+Hn67HXbXkq79dzi20rvPiP4dg6oX4pQZIW7AczIe0vi5HcxeM4QZsKJfwmic/CUzN3WL+nw1cq8
T/nQmGHbufUucezxU2XM+bxJcpI9s8Y0/2ZTMnZ3Lq6NB4AB6Zs2Mhq2YGXY+lPsP2ZVO59oVTE8
27T+mPra59QryHE2tWpDykbflXzGKy6pi/QwJS7bIaPrFAGYlayNV6HJMoSC8Hg/dgW4WtxUQ9Q+
oKJfmkkSjMCO7KyxANZs0EAqldjWtu3i4aFK5/Y+NxwWJHQUe/C3J/dQsWjCXPTpDrKRNsiA0GvS
ob9nO5bUjJLejF8MeH+klgDWNG0O79h3XWhaGRjzB0f3v051pT2nOeM0cCZn/Dn5U7nXxdZnw9+Y
sB82kDBTpt2J3IqghV2d0txlD50+HlOtt3f1TIf73G3mDZQMbHBYSLHgjvJwbO0+9NDF+RyPLTsM
yFd+c8xM+90AVrjN5nx8tYmmPQhCRcit3vtO3XwItayvnh3G2a5weY4VNgQPDe6k39lg+McGUcUB
/WS/hePE206Ueui7dratWtptTJJ6W5E5TUi8eNrHYw+SVquK76aUtHgNZN4GVSbU4htzDg2jyO8B
oHTxlWkM2Wz+HBq/RscOF5Fw/DRCrNmHWo0iTfimZ0ZYaHNx0nuvehMN80+F2eRPKdpmgwak9A+1
lxjPY1z6uyxmFcovoPtrjaT9Qqth2HG/9MISHEQ7r4ydJ8NKgCYELA1ERHiucRNKqQNYxNE94/WB
4ZQelINr64fOLe2v0SP6JDk6iKA+bN+zqhg2Y6PXu2zQMdlTBfIsf8o3g69rG583/dbTjDEynW64
d+PG2GvWwHZeUjbA+OFZo3GDhrSLx9DMc3Pn2hShWOU7K25tzb0oLtuOtdZjrMifAbPdmuQrzXYk
mSGn+uu2e/EWHDbyWQYQF6BGlUxIl3eDx7JkLuo5e56t1P1BHQ+6U9nsdPvYcgecAbz8Bzv2N57e
izvEii5EFUwStS5le88oSDBXhRZ143ekPEIHXGRPM8ur0By+tbYOdm2v3wwZGnAm0YuXtNKnn36H
HWO62bbrJzMEXZoZokfbfq5Tt9z5PSKwfAL4HzrPXURZ2Tz1cW+dkE+kO80U8XaMbRrNppheskHT
orYrv3DSsbvMwRNTs3MvGiFOFbnggdnlVTv8HPqy3lYu+cVrEL4mFEULT2QkbEhsPXGKdz4j/tZ0
hu6kc0hG+MSnwDcU7vgKoabyDs3P7oYV/d+qA7O/zdC4ZHF92I1uxXDJaSwNqxIbYnZ8B3USHY+r
2ILIfZf1f/vMsAM9H6dd3EGmNi1AUU3LLnuujKEN6y6lx6nm+kqcdZmLgh4yuh6RhQIloURCe67y
eihavR2MONYhNgloXpBnawHM5faEASBCka5GS4CH/BCe65e7hpZV7ukU7Gk12xl8jKb7di4jJL5u
786rcSBQtCUbiYv0ECJW89JMbNQIhDODvFBrP9VbYq4kuq6/b+hIA/gIi2AIbaKX3zdjkGJ2OdVe
NCOoReSsZbcuAy85TUD1SXlECDsDu6iSfbagODM0UTRHy4iqfkvSrZ7uLOSr11jTVEM2iJskPBJj
QD4X8mmXA0msWDQTg6dL26eyfB6HrQfHGIfdGseJOmMgAQYjKxbfwXpAyUUxlNZTOxeunb9Q5KT/
1KvQPfn//xPsANyJzYr1ANIIHAZShO5yIEXMNb+lHoBM+h2he9IcjLWml4UhSKIEF/4e+U1kUS9N
lA0Y3ScXYpz1o6OF7trT+frzyGYCpAryPyRqQXF++fmuyueUTHR4mRoR+J+85mMgBTlFlwaUTYtk
i1Ya0sCsBwgIISH6sUMH2g+cB9wIwE66svnucgAjoTr6KCAigMwj25E1mb/r+UFDGQiX0KUhAdFq
LSXNDKoRZ4yfAUJAnpWvcUmrrslB/VbCMMFhgswFnMblzy96kRqc1+YTY+mG5shqRnoWcfNjos94
OSt2lBt68MtGS3TYaes6SCHS80vTA21Yy1oow8Ei4H3hQqQHeUQE4o7iAsEhEVupXsavaJkFXTUI
CLi369d0DpRjh5YZEz0quC50dN4hEFD2VG2nWqyj/n3qzaiMI8eL+AddFExY4HlBXR2sxzqcurKt
TIoDn8YzPcU92LUsdH+nezbf5fjX5Kx1/iubTBpDjxmot0HKg84bVaPCokNp++3QnMzvYBBjbx86
IfLrsmYGnlxwvCJkUp7v2gQuXhHr1anS77VNrX/s1sPnQR6lIxiDRgmcrC8Hd5ajcZzZ1hCCaadx
IkF2rOt45e16vdqSRQOZFoRrSMyqeWmaTeVox4Zz2vLis55a96g7r0CVrxYAtIVQsEf3E4zgpCur
TfPKtscy644+Os42ebH54Aoon1f2a0ege6/Jz1vj1tula0j561/v4a0HoBLqRMBNqBXsorWdqqPz
eEruYm1XfwwSjLQxsgZw02ALQsIC7ly55AyNpv3EnPFk6uKH0zpfU/qxAPDdAtA5iApQJkdko+zQ
0uhoMoKi8FR48903DWQpH5t/5ChRNsbMIPEBx6EeZtAPQ7Y0R2DTNgFAQX78wd+vfl9ZX9tswf+Q
4ftleUSiLm53t3//5QlA/VlC9SEfCQkyA+wYapeRrsWFL+aZHCgegtNGL7f92ha9dNzSBFigUViX
YeU7t/zlKa6HKjZ4P5KDwBvpNxNR3G2GcXt7HGtGFFchqrKx8dYgB5uHJY0yI7Ky0Mmj/82Kcpih
WlTmEEMmB/SNiOkQm6FpBsWarLwyFqS8DRP4F1tWi1AOVttTWr00B9CdakeR/ih4NBTon30p+IdC
fh/kZvg+NAixJLIzV+0kKnTNoshh0SNu6kLGyCu+9dJ1XH9fWRHalZVBdUKP9HvfhvZal9La55Wl
aGfReJWGn2/zjVfumnhlqdUm2qv5kat0dvmYjubpCY/pkYgX/zMxjsn4OGUolCPLFo72Lm+2HQns
L0I73d5kayNT4rbeseemHWx61Jx7Y47aYWVka99Xwv62raYUzxosjNhAj81eawFa+74SDyLnLTRd
YGVqcbDtk77WLbDyfTWz7pGh95oe30+GBt0Ph1b7mE/898rLqAYKdqDLVAbQJf2MJK1Gj77/Spvd
bO+M7tftNVbcrmriPZd/trl8u0t7jpzlUQBN19xBj5F9kIPpyoQSLwNBQJCcgYnYCyEPZhqPwxqD
z/JK/HeiVByJkbPEqAlMuAnkx5AA+n+5kH++L+2fzVJsgGuk6PH9qbhj1WZ4/d8WQXEhhmZnRoGu
w6MowXoRVWMwrRVH1mZIcSJTUZVo8/bRIPbJnOEvotsjWPy8ZNsEkhw9ampaxe80yHy5jB2J96y5
NUBfK+GN9DX/ZCH+7cSReUJmC1pOaCO8XAFwHI821y0chZ2fhpMbgkLvXqxpBVxdePIqgqYbYlmQ
HaMB9NKKMwLvX7uYJdsAyfCD9Vf0kfv141MlcfeQL0YaCvQ1lzYqE+yHCBDYUfOeRn/blmuYvqW1
ODeguFXX6nsmXBggXTjQ7xldw3ouzRKI5JFQQVLiGkRTOSzBDIr2WP3opk0z7wyIPTcrDQpLo5BU
icD4goMGzZWX05S2w0gTrWmPjvcrMMnP24uwOISzryuLAAo6a6rGsj1yP3KT+ziLiBP1w8qTa9EK
IDZoewDZKcrrl2OooXOD8CChR75Js2c//WUXX4W54jwWJwrCT8igOUD3qi8jEH70Q9sa7dEt9u3W
cleis6ULAtCE/35e8d7C7yCeoentsU6GIDeP8E+gM729GmrPxvsVYePhLhPj8uQpDtDrK2H2Q9wc
mXfXt7uU3Dv+tsuCbAxQdqp+GmsZtcVRnRlUdleG4p4sFTTH3gzG/DnVw6pZ8VhL64J0mi6FI9F+
bCl1d88dJ+inpu3R/5s1j5a90gqyNAJHR2gOGh2JS1ZOue5UlQFyeXze2vruHUDdibUygkUTQNjj
nCDvgQLG5fbtbJaOPjWaYyNCmv9CiFatyvQuHRH0lP7HhvoslhXjGue/OQortO0v3I6ovYmtNS6n
xcWwfMBz8dLAU0Y57z4rS84y0hyrCXi/yP1yewNfj8KBfqeHzmWkiiAoIs2fxQc2kFkFzeb6aEAs
JINeyAHNZGJtEHJJL+9AMHHhGYbLSeaBVazOYLSMO5lWH9ET6lTBnG26r5zclebdKhD9er5gSrI0
AQ1m4EpXzkcSo/dlgBjQsdp7+maqV3bWwnxdfF5ZDmK1HbM4kgl6+5hRVON2WrJv3RU02/X+vRyE
ckRQNETSG3JSR1rtEygk2/eDvQKuUZmm4bkc1HnQ7wDOLnxNBfLkicPtzorrY/HDC/6MHrCHL365
73LAPff2cJiB1CCfb+82OTvKPpAWQSBDwMCrq+WSWng2+AexD0zyuasiMUXaSEA+YIa+WLknr/aB
Z+pgp8ABteBngNq53NhSlFnTUmKerOZYk5e/twey9nW5gGfHZmSo0qU5vs6MfjMVkUbI5raFq42m
/H759zMLLHYNSAzAgmc8Ai+QZICUPBTRbSPXw5DKSDrSkjibsjxwaaRo4hkoqDZ9HcgX133LV5oL
1z6vbGNbFH0xmfg8czdutV0jxVr4PFRmccbBxmaiNKpE1rTIWiudnfjkirth3gE39OHZkSq2BPGu
bChQU9tZzZIx1oz4lHkBJB78jz7NPIhSAaOJ8hhYkxG+X06+WVOj9fTOO7HuiQEzuhL+LM0O2gGR
MsdOkvH65ecL28oTg8/xaUj2fMvmj68tYgO4WSS3wXehXrFG2zhtrpXJq2s1oD9rgg+fMMQeoIwC
0huaOKi/XP58K7W7udQ87ZRpSZg0n+jHqs94l2H6zwxcKbUMrsFr5munhAd5squbj4Y5+D5K9qhP
ovIiKXkuBzAnSBtafZO8EoCOLIjNBHxNmHNpiVFTAEkMyjuYK/n3Mx8BZEYO4s5OO3XJb/JkrpJK
XPsgxGfQAJD9O8inqohXR+t7jbdOBrLfiCfbggaWuPsgcOJ9IS6sKOfA0DjrmWVlr1m96XlI64+f
s4vvK2+ZkgNv1Y34fs/u++xem/7H7yurgF+OeCCzs1f+2Uu3IES87YUWFgE8LKCxQcgMPSFfcaKZ
48e9mK3ytakjgIjLB1CyaFl428jVxYwtCgi1BQ1cPI1h6HIndcBGcQjnlq/6AE5J/y2uHzPIwCTb
dk0IUrqdixAAzQ4G9PHQpYXufcQAl5aqDA2qXj50r5V/QFtOoQU2WXm8KoOxEFy4EpOPkUgGdTX5
31V4+aHrO3suLe+pidMazBXmZ+4BAlKXuySNj7cnbwk2DLQMriFZ+oYwkHIRFTOt6lr30mc49ObR
zfr5keK23UzOYG5E7eT7BMByvAgbkzxbvUseBpFqe3Rsxh+c3n+N/eynKIepGBzRG6ObPkv22abq
9ohYT8KaVy4XZVP+2wywI2g09uB9FOdmDE7ujYWTPuNlEeI9GnTuG+VomZxOt+dWcXFXhpTdTwuq
8cqw02dEKDkYzktQPty2IL9wtiHfLaB2CoaH9zK26qeJIE2X69gtQgPg0xfQSqgDpmkBuv8iKHWF
5ppS3ZJFKIqAmR1kUQC/qUeAI72WdS0mr/S9B7CReI/C0cXGqCk5pK3rF4Fedumr6E1nZbBL0yk9
LuREAYe7QpobWVNqzmhgpwreQFYFRJ41/2B14X1GwcsLCCx+Ogr28kecXUtxlmsC2N302RyfYzsL
6mrt7SIPlLpm0DR0kDPCzYd/XFqogcpp0k5Ln6klDilP38phGu/SfPorsukYpw5aMM0nkOw9dun0
p6Xz2+098x4cKD8APAsYIIKfd9avyx8AIeDcHvIsPnii4VmQuhXZdaDXfnPMygooNEcjt+/KuzF3
eNQNHn1kVdltpnbqXsaZ5t9AUG08eZYTb0qI1YfCbZO3xvCqiIxYGGYk8xaYS3LHYl9sAU/+C8Ae
faKk7O6TPmkZqCyMcls4dDzVpXCPKZgGQ6Mr+eOUmuwVcSc2b+bNEXpU0XEpSDF/41iVY8xH7whF
puRvzPzmU6IDx397cpbc4fvr7h0sI3tzLien5GOh+7GwDqZB+S6fLPOtshz95Jmiuic0BowDrVrQ
snXbbZJj+6U0I1tTGMnf27/ElJkqZZkIgWoPrgHJEK1S/nDcqQavMvfQemURgy5W88A8n0EoGAyy
k0c3HqTo8Bj1fb6jWd9EaLlt91oMtomOJSffSAIgkaxtMXrNMdcMfTOigetHQWv+jWY4AYFJZU+k
4ayRUigHFWlXoP2QewV2BwnrK+CcX6NrOrYH4zAUc9Tk3SPg+F9uz448JGeTI004eDgBtoBGF8Tx
yjJxqzE44ZV38FNzCEivpcDvxBPg1OOwYmphNBISC4+HSjke5YopsLNqE7bpiIaBhFRBmdrDz0xD
m8SHR4SNB+JNB6BAYKmUW2k00QcMpPd4GECMVzVZOIxfUmMNEK3cfXLepOdEuuxdcEyNYDKKFgKn
5sAuzNamhBDFkG5c/bFHKfX2cBYNQSYTcHrEFFeyWAbr40kX/XQwjKG+b1uubVIGVYzOT78Z2LjR
bXMyxlP2A4FHRUOffNTBs14eW3OovQGgiukwTjSwM3fncxSfpyDPf3RI0hKbgdGhWHEWC5sQERNe
79gUFpJQyv3ugUt6rtkMozMLZvPFZRSAvo+l095XzJNNCaAQAUGAKhCXeN7QTWkxHtKObC3OA46Y
0Hb/3J6/paFIwVHgEU286dVSAANLdTI72XBI8zczcaNy/F6VXz9qQ3alIVLHfwBpqyw/7agXfs7c
4UD6Zt/23ZPbndC9f9uIXOjLjYCUyrvKEVymDdjr5UYwJl4MA3gMDjYIvUf374Amn1TsY3vclHa5
kkdYNIY3LCDCgJZdpaD8FPhEPanmAzHq+4o/EdAacD0L9N4J9G5lZGq5BjsBZBrIFElVQuQ8r3Iu
wqrLgmnzAR1XL5aJx07ntyEQXidQ7kEMhZE3uyhetTHZ99b0dnterzcI0tFI7MpnArajmpqmgHrG
WjVMcE9ZWOsHZn+3xRpa7/oUI8cOTCzghmBGQe7qcvF8MNQPZd7wQ8609gWdSHPImc7AvOCZ0z4F
JupLYdvJyXIr+mBDoHmNdWthlLgT0c+Bpg5ZtVCekvPIEnuwhuEwGObnstU/gZDoj9XFK47j+kpB
T8o/ZtQile0yAT6laThMlfdX52CLxgPr9npd+1+YQJ5c1vBxT15lRw069tB8HA6J+N5b/pZTAtba
LgJB74rrXbSEVysaR1AZA9T4ctGSDjAEAxjjQ2HxB4+OSTg6NEyZbUXl3K3Up98duXK+ZW84gOCo
vuHhL1fwPD4ncUstb+4ObTM1W1iaQr2i7DgZifdAJnPeDK4e2sUz6EnygPl1ss9dp0XXIiteOfTe
N6mZkaBtXbFpBtcO4nHs72/P/YJbuPiNcsbOfqMtGqOsx7E7sFLfFCm0ecqp3gvwMNtG/YVX7ea2
vaUVAFIQLy9wTEs9kUt7eDX7I5odu0NCTeQzE+3OpOMGBGdPfbnKZy0dqLoAqE3g5YDsNeJTxcGy
wakBkG+7g2H+EdOfTPvqWW8jfzEghlOjFWyvF9q9w/AOoL9nayUvuTSz58YVB8FMTSPpQLtDV3do
PjOnH9Sb3uZCJ6Go3TtrXKOMUytN0ukaHhJXSJGgQ0ZX6/xzIbV8ra47lHrdyTY+4w6wSSfCy4eh
MDvkD21p5c+DCXLTjDlJSBg67B1mDCHuwrWk6ZJ/wpNAwu3RFXQV5vToNyvHVPQHNoGmuWu152Is
/8zpGuvG0o46t6NENnMmSUx0NPDV9MkY8kgrtTAv07Cv6xXvseQKZZ4ZVIPyOay+hv2kbP04Zv1h
SLXkJ7iOu6Ao8vT37ROyOG9IqIF+BW1VV9UWd+zE7HKjPwBN9sJrfue18ybr0pXk3aIZdDvZeCiA
Y0G9PuCGOz+eEgzGre8Gj78y4oWTH69JYSwujwMuPrS7IfpQnaCGtk6P8KE/UJK2yMw1D2Bw2NZ4
zwU681ZURxcuZRkQQr3FlBgRtf5N8oJUYs77g1c5EboxnthUvySzUYWxj2wPWsu2eu3/Npu1xqKl
gAddm8BBIOZB0KhOZ2HETs9N0h1s8qprd+jdxxGro1grIl5HqfaFTQk8zkrArWS43k88gnmQ6qHy
hHeS4k2HgpYeUp7doTLaCO3nI8hlIHpVa06CMibZAXec7uZ4jRJ66SDInBqCYyBPr3LLBcnFpFGY
HeFY0sJ9RYj08/YpUIlf/jU0Kf6O0BhMIGp81bHeSkvTwoSKUWzIVIsNul+QNO81K6jd3o8S9LyH
idWWn8a6rDbc9gTK3MwA91brBNQ0QNpet/2+GvQPcgrJH4daAfrs8VhEe5casRipPfc8K7pD7ZkB
Mt+Blew1cz86X27PwsJEo1zgy0cbOhOQoLi8LTsHnc7ZCDuj/mWu/hhsrWaztG8vLJiXFjg4QPOp
rECtMm9bcPF5zRCMWQXaqVdmgGFt+oynI4jHRHh7ZAu344Vd5WquKjRiA2CF27H9TO0k9DswDN91
xSmPP3/ckgQi4j0K/3MdccR1TTp5DzvFD+ifpvNhrP9000EXp9uGlhbrzJAKVCJ6l+Z2DEMz2vFt
MqInfS1Tsbhc5zaU5UI2u6osTQYV7YEjNvSaOATL/7bqPwuzjrCUYWHkW+6tjG3htsBNIQvQuPmu
9XBMJ9YGMER00Keq+GZo7H4jWYYf0cTcruyMJVPgunakDweiTI3RMzSlk8aAcyGkePRS+y6NH5mz
EpytGVHmsa4mwAKSqTug5gcp3C+d9yMD49/tDbG0x89Houxx1+uIPvqIrVP/PpFlAPfONt8c65P9
QXD1uz86tySHexbFj5bQzFQXuAdi/qAnzskrrJ+3B7Nwj0Nx459lkX8/MzGXTgWWUwzGxUM+qX9m
lhGa4CxZ41deOkXgLkNqR4JNrionZk+9lJbY4UXOnX2Cbu1o1kSzuT2apaVBlz9aKkFTKrPTl6Op
CgQ6biafIWVFTiNDcpkVegOyCsuP+qym+34UbMWbL03huVFl06VTns5xjZ1tlI8ooaQWqgKPWv32
4aGhF9hDFIKiCbAKSkzA0sJPfDCCHTLeiKMp6Hynl41/74PFPhp93h9zMqyRhC29PSQLAOrBIDnF
nCp7fUT/UcMNbA+hHd3uB/PcB4YmPShMhyBu21F3jJz0/0i7sh1JcW37RUiMBl6BGDMiycyqyhpe
rBoBm8lgjOHr76Kke08mEYpQnXv6tNStlmqHjb1t772GM83ZmVKddPPh9qCv7Ge4B6J+C3QGkvy6
T9oMIXSTmOwee6eOxsyFWfir7dwJcmXRIAj+j9MEqPN1vwW+m6aoRNU95lZ4LDIoiLTdaQCjX5XH
Vt09mlfNt2VTQ5Lgr0QWVMDQ/ni/Rt1ilBXPWPfYVezZK6kZ2azbqZx/9/qsTBrOiyhT7qdKdVFH
8lhXgm1vT+uVzbiUlhapDVzgL/TtVJnTbqpC8diW7FsovhbjcE/W88oV9m2INUUK705o4/e+eOTW
vg3kmU0EXskf7JlFLZEvrnvnI15bKSCJLJ8QcDxrLYbhlFAuzVxXPBZ1+50M+pMCRsLQuPbcnror
mx17D38+rq+gra6/3qA9u5slEY8Wc/H4PlfDx0E+k+Lr7TBXhgNA8QKaWzyXL7yXIC7cmhNano9V
6R17o4/nAU7G/B5E78pXwj0cIDF0LbDH17MGkSZeizIz0T7Qv9vc/Upl+EsOwamqDBpNqHRFFv7T
navAZdSlZQblTjys/Eu8R+HLcNLtZD56cCFL5mEOEmEbEclcOIHyLJ4o1GohZXPn0/0dzfu60RIX
xEKUqQCLu7jJjTXOprY0H2HAU0Zw1WrjKacyGXT5mDWok1XubhjlT7tovuCW+73r5m1roK5kzXVs
lD1NZsvb6il4nAcjCnMbZgjuE6POngX6uVUh1oHdn8tZqMR0hk8wOvuosyy2s3bXBGpj2eIDr1sT
ArzQEc30hqJ0KCHh5QzktYNFIMoDoHc28rXuyJ6PXkwMJ7ak9cCV2uFUuNM7WPd3kYoWGQu89FDN
RBa4eFeD8cQIH83Hts15OvNgOI5Nb59rbal9ltvWSwEAgoo6bTcpwFU/DUN2H6aMhyQiw46S8/xt
zIe2TIwi4OeQkjohbfCzazuUeeUwbW7vCuj0IDm+/4TEXLwTcD9ADr0gi/uCT/nU9N65DkgViyLY
eGz60g9z7FjjBna3RWSJLBGUbEntbCFwefQ6B2Yqoj7A2uU7ZMiiXkuWwE8NPKzgoF22r+vugD8u
aWDMavImhuYz7g2TtGNoS3yqAz4kk8arqQuy1JSSH6FkCQ/d0v1tT8FD1th+NNvd09Bmp6oMn0XT
ZQ+66c5D3qASXYgNaaDpxoodc6bhT+YIqE1R1ifdUDRR69ckqum4023wuWaSobWuH3NdjxG3+o1h
lQ/2cvIV4EpHY+7yaAjn/iAKeI1XowsWS1COGx0WTlJwnti+8SdoWawhnRcUNST1mjiXhoh8Bf12
COoXEZ8KuaWoQYuI5uVXHZCTquXnwguTsQ4ObitSz+rPHmOJ4+QvUuYHTc2DK8MHWnhxwfojvLs+
Q9L5kLtkD20/uFYNydzPCR/LLRDT50r3e9aIjz7twNXLTnNebhvUu2b5tWmsZOy9jfKNM1x4kdnG
cOON7VOdTftm8j9ahL6UuVL7MezMhM/klHVg8BZi/A7R7s+NMyaowT6Syt6IMYT4XPlY8zE/VIZK
HBXojZ1jJQQ2mFfeD3hqH81MDnEdsiyu5zCL9FTm28YCIjw0isfZYahijuyl0H3iSPeHUXv+1oVP
c4KCUx6NY/3NyfzuKAq2IwNM3VGEIC2U+Zwp4ZA22XlZdXBBBE96mNvEkFBEeSig31mRd8eyC63E
F2YEbsqYQFvLjSAJmcdD1n7TEqYPhHp3oGXBCrSBTU0sXDGALFt0UVDwe3+/AESppYBPeWfS+TUQ
XxAOgvrEh7oXGyt34hBqa0448GQ253EbWoW9tVuwHTvT+Gn306Z1hoTyvNpkAxTIlULnKyTL5j8o
g7+A4vll0F0C/b3xMOuyxALN8hOTHNqHWopN20O4kc/ik25G50AMFnfU+GqK9nk0TMi3ji/V7Dwb
Uw3/BvdUjCM/a1tV8OOeXkhYb9Tg7mzsn6F1v1Befgur/HOZVV4E+TgrtroOSTHU32umvnmWPNlm
e55cKylUe/bL9pCNc8zz0IkC6J9PsviGKilSteedCvRbtlOWNRCntE8ytyLeux/NyUMqELGrnNjs
uq2bK7wd0a7PlfVAXXtfsPmDVTpeNLLwhGLEh9sZ7fLuiY+FFjHMuYH7uqg45WWAUmahyNmTKkMu
EG3UDtPLYBcvjWlElJA7h+DfiuUqg4Koi9IiHE5Qgftbinjz4MMbqJS9HryzGfbmI4aYwe5mtD9P
RlNPMcQ/kfk9J7HMLUVHY0pS1dkHs2Dmpqv+QGZjV8Pty4B7m/4tRCKREc7N0KOb7gjyWJkdhBFJ
UjuT2jSVmBPYUs6vnFn9icM6eXd79i4vEgvmED0gD20gaPeuXl4cwOFK8dk6h3MNBeU8D+hxqrX8
MPJQgPNRUIjd55M81/3U3LlDk+UPfz+R2K8EDAG8NK+gZQIb9Ud/oOM5h/fFSTid+ORXsjoMUkCd
Ac/cHbQP80/omRlPsCIlP0rgKI5WPsAmJzOdIwwbu6Nn9MErdFa9U1dIvg1kW7qR5+eAw2lRtBGU
EwGMrku94Zn3o+ns7MMwNS2P7bbPnjQz1ctCVNp4ZQYJctRQzVe7dcyfPYUVi6skUjI29ZPlzcDa
wOfkKzU9iN81fvgpoDaur5NR470vxpM/9/Tk9q16EEFenA2jEAlKUHI/WVCVUQOVkEa2ioeh1zC6
sLn/1Cs6faSUjJ9U3WIB4NLy27J76Npim8UFdE1pJHJiVNAXAD2fUdVtwJhxdnDpuleTubwXAI3g
QUIOLNJFtXv1qBpVwaUwLQwoHKtIcNeIrCH7bBL4v95ec5cPAERCbx7Ke3/RWKs1h8e51Y7L1PlO
EcFCflc6X+VSBfI+/XMggGq9pQWwyPqsjRFaSw+zbCx15p6vfhWVOe84PHrTgjn2xkJ1+V5L5zIX
BYB1LEwgvLfB/FpG/iYzmN7sThV2z1n1xD7MQzHv6rYVv6o81B8cabLY1yPQmreHefkWXVoO0Eda
JKPhcrL8qjdRHar5IIxSnT23E5tuMs2t8qd/FNTAoYgogLsGf5s4wNG9j+I53QCzmFadLUgzPgk9
cVzoM2szDc69duLf7swqMaDKiSrUUjYBAmJ1AHPTygCI5Oqcz4o9qsqFRghUv9OBiB6ikLPzk09y
Pvu+lz1282x8Zzkv9vBRGgGRqOqvcg6KI0Um2LQ0n+PeBma76oPsJVQhrnuNRfGSgH+mU89zRCrP
HuJMVuWmhOVgpMsc+shawoFLNGKrVRkkYzdnJySRIW5DaUbYjOM+1/1P2boKQCEDaWZoxGbSUBox
NW4zqoUuplPDQwV7P5qI3nQ5/ADGgBfIbDqLgFGJW+ZlW1d7KMyUfngoHImNN+d2YgvIxgw1XEUJ
c8vPQPT+trT0fod6JnHfSrmRrjUcbWukmyKXYsdqwVOzHtCkHFAI+j3TzDiXgbTLyLEYNKZJ14/P
ktGxvvMSvZI2YMUGX2o8RiF3uV4WbZXZswks4tmVJj2PTdN/45D2Plmyme48tpavvl4VC7rSge4e
JMfW4Mq5o2DbKT6ee2OotzMEvVJOIb0oDNi0Q4Te2VDZlCffLulvnJT5fzHSRYd2UT6FXti6yMV7
bgC01o3nwJp+dgNQ1oTBzjcr72nvXMmPeGEvZuN4XaJ0uJzZb/ZzQXMTcEFkYkLauNePfQEMTPsh
yPLN7cRxZUJxwUVNEpEWwapV4uDMHVGhCdTZ6eWXzobApKfiQDhJjVtu5YntPIJ6WDnJ7bBX7hzg
YYMZCP7Ngl9fltSb8QW9bwSFXYznBvDBofjTFJ9yeShzIBNAeGi877fDXZvOheuPlROiSLkeJfTI
RWiUjjqP8zMqr/D2eajdz5bx63aYa6PylsWJyjJc6deCQxOoiIH2qTqTxo9p5lZRNVVffM1/mtyV
i+r66wzt6Tu5/9rgFoHTgEDCAmCx1SfMyxHIZqbms8zR78rS2fuWWTyeq3vKKBeBAKfD9dDH8ked
C/fs9x8NaM+QiFGw1A1PsASl8kuN5pr/9fYkXosCwQxgw1C1wyyuloZFgQbnxCtSpb5oPgIIYYEM
5qNnfY9vdjWSi+cCRgOY4PpzMd66qNbRImWec7TKfOeqJhrK5liSYH97UBcpElMXAt+BCw+wuYDY
vZ+6yW5tWgHylHZGvRU+/zjh4U36+Q5u5W/h9F1+XOIsKnAL7gFo7dXk6dDE01HDBDF0qsRpYdCF
SsmHgp/p8AIwNZMfWgjMG3UZMf0C3fs7S/Hi8vM3PFC7C4bwElMWyIZX0pRFKkZ/KdF8aLXxbTD7
hNH2OAPD/V/MKrLT/4ZbbkVvsgjALG2Ze9Ae57YHrXweW1CevAdEvrharca0mlLT1WPlTapI67GP
fOcY9ncW/JW1gVzhQNoS+n0EX+79KLIcvSF3xChA5ojDyoor97VqDren6sqXQc/YBaIa+HOgLVdJ
AgvDFLjesLQ18RAxUFV+qDNXfQ9bQhJW+uwlhJfFnSx/dWRQjIQkKN7nANi/H9lYBdk8Wthg4MDE
diDiKTzkeXnnUL6yjX0TWJMFRIrUvu6JE08Yrc5mfCAnjwb3udavrF98Re5M4UV2x/GBKAuqBX9f
cNndKrfLwvN5Kv+iCAJtbmVLw8Qc3U8BMmM0wkE0dlnr7W5/uzWXCdAWRAaYCPreJp7L62uHIQQA
IYqVqSPyDeTOduhGbGEW+U3b/UE17e/O886czIkr6pM9/Lkd/nIDoArmYgQo9nv4aymVvdlltW1W
bkuKJkVt3nuRQtTfNbfVvc94LQx+999nE4Dj656QGsJSzF3dpi6D8hYb3S4x2/EexPbKXC461zDY
IaiAgwi0esM42ma8s7o2NcvykZo2jBfyTRO+OuxTzdxTMFtJbhHg0lDHldWdDXExRoizokmO/wEF
d0lKm0YSzIJZc9r3Kjz0zOi3YQ3fy9sfbEkY7w6BVZTlV7z5YMbi0lcFi9s03RUTukAzS6op2Ijq
0JQ7d5YRTobbIS/2IELiIQ9ECipJi9D6+5AC5sVeZddm6itNTzUeVWmlKUvscoR9pNOx5/8iHvQk
UHwDyRN1v/fxwrDuZ9bROdVdVcRj6238ujqFLfs5ANx4O9ZFFlvG9ibWajrDpnYcGuZmCk+dNHD6
neo01D7uyYlfD4P8D8krsFbXcDajzdBiwSZOSzHZ0dzJuNRBHYluvHNqXvlWoL8BAQrBY3Qt14ol
rhbg3cKWIHXs09x+5t2jI7/3LL8zbZeoB/CPTORkKNYDSAKA1Ptv5AjJBRqBRmo2EJBxdDRzYBXn
h9qDo3wF+z9l1UnXae8ErfZ+r9D+2ATKuFfUukjby89A1gY6B0JyF0R8Q08N2KdwNZoHKzKzTdZs
VEHBxv9QcxW19+y7rnxGhMMxC7Q5NPXXlJBQFIbn0sHAQfto8C822fX/3KX/O6L/hFgVz4KiwYLv
MLGKNxHwKqBNlpE9vt5e9tfmDacpoA14cKMUskqUrtlURmUENJXOzzwoYyt8GuXBMh7CCTYQ2T1r
0WUXrZLWUliCDj1OGki6rC4oNcttJwttmo7z1wJedaK752NhXVv4b0MsI36TFydDtYPNEKJF3e5E
KueVg84xMigIGGVb7ftJhxGXTddFnjM/2WHGIz1M3x3tJXAviil1XpqCwMY8GNo7u+XaskGxEEpu
wWIMs6ZldQ5r3YxSmpbzQwMqvkYzJ7xXVUBZ/cosI10uKRoamlC/ej8FKodGSI/+Q2rrwEqnEhW8
WsEOrR3R0+sD1Ioq3f5smR9uVeCMXxoimk2vHf+gUIlIcBX/arEBRmos+9XjrpBYPaitJlAqsSdC
lqjKU8cGIY42Wk17YdrDIauVgYKXQilL2r7aGWbf7KwK+yMDR3uIAnMgkQsy9gGebixBD6CIpgW3
w+GGACvXVsS2W5gR9YpvviLWRg+qRlHNI0mPpmBJ0Mvsh8BI3MIFaSYWFlDH5suIrk8wqSbOOp1H
7RzGlVnCLYxlRjRljR/JDpbWTI32owPvyIjbVh+1ltPC4V13p5FZ1cke/XFvgkWxYyFpToUMqxhw
KuNs1MUXUfu9HzWBrr70SqMkqIuySVAPnUDomzpjJ+ZWbpTDvI3kefsEJSRnD8qJ/7nKcmeHToyT
TEMhj2NHi2PdkBIUDUMejcBgkVkV00MPZaY0z3207FQLRAcEL3Zgj7/mBcw66ejTzWT79dGde7bn
odfthspsN2EOgGCOZ3PSO/D4hP5GmQIOS+OCemWM6xvmsyIyqQ2cMZQrZ9MRp96O4ANtpW/Anz2A
uZjW2XhqZO4eCwc1qGyw+F7btN2g0oy6NpSnI5CNQzj0aTuZQhc2Hq3WiQavKMq1P53aqRvwgYbx
RAMOuT13JDtzNoePgbHUSplP085ndDviwZ/2vl9EXgFd7hLFchB/0Y10TSPYuh59dKgsNz3lQHIB
RgBPU9P8dDvXXcsMqH3hHrHoJF3Aaku42ilJSZDCySL2c6BnRqtKANp5ZYP9+Xasa3kVDnC4yOOd
fonhLAKvxRGc0TTUdRBhkz64JT8btkZnPWiAGeWJVYZ36HZL9lxnV9TxFpsj8NIhDPt+36ORWYaz
p+FRU5XHzMl3pWBJHXpPkKlooORD9rcHeS3P4JKNNxnKpIA8ru5ngT+yWaEWnYZz9RtehpuOFXfo
LNeGhL4O2GtLvQ14wPdDmvCGHZQz0hS+t7F0zZPfwCvT+iU8ucmN8F8x0ThzwYKHIRXOQzyfV8cT
oKmUVY0Vwr4ORAoQt7jHtuV8D5tz7Rh4G2Z1RDE2KihXzGE6+2lhi8gYDzgz71Rprq3AN0H+Yh/e
nIPtwGatAgRxht3oP4/NC6lgW5g70dz+6b07Nak7Q1o/uGYija7oJ0RT4SfHYDtJpgeKDHN7xV3b
wjAvdhfFQhTo12FAwm3dYF6kjTIaK5NCUvkYNCwG/Op2oCuvK3TBoIKKWjJ8HdZENwq1k7r1Yfxt
AAAx/ilwMjnFsaObsMDpCfwbIAj/v4jL0N98L5i6sYHmiBj2Yts2oIq3z9r7BiP2aGz2uQ2/IUhI
3455dY28GeVqvZMRp383IaZwq5jXFQ6kVxICNtVW274U8ajdfy3jLDsML2NwBxdpizXhf0Kby8zy
nKY4s2Y4+WYecEP0Kyt+3h7Z1YUSooyxVDPgkrfaYpOSGUcpFsbtPUk0IGii/ZaF/ZbKOxiiy1ID
RgRgKNoryK8og62TrueWTqc0SUGhTmvh7qqAfBSjxiR6Lz2bNmg/l9FimQg5mHwXMufX7aFe2Xqo
66EhvLgi4T6xSpEGHzPPKiqSWhMkZyqVNfE0M0CohDFvboe6ko0RCshh4KYAmVrXFznvzaHB8zUl
xudZ77MRNyNO9gVsVP+dHgWsyjKqhWSH4uz6MCtJKPoi6Ajkxbw4p0ECk72d4dOTooAtlPwuV+Xq
PGIW0dNHAwT19fcb0LJkpuUsScqKICqN+aNrmGcden9uz+HVMEubAI0qtNnXKcxsJ4YCGSWp7Qoj
Miz7y2A7ctfYXrv/LyJBAhcNP4DXIcD7fkCjKXjfTDZJeyYjnzrbcPK3412l+2sDghbJ0lqE0ARa
U+/DwKerb5sgB/Bt6NPetFXkAF6+VW6e7W4PyPorxbm64WCrOfCeAlzg0gd+AeOZhTd6aRdAl3wy
/CFGy9+KiqwD5PTRUyqGS7OBsmUuuo0gBYrgYVNGRtf+rkzVfAbuU4vIlp21BycO+lle1QF3Z7nP
gmfjAy5qemuIpkgIq8Y4K8d2jlDTl7HnNl6CX/V74hYa01anPmSq0QlAtvVhFEN7KPKSRH3YkR1x
s/CUC4oKCNwSYuAfwI+EJrV4zIzQebJpDpBlVk0xZLOgsEhnb0dtmae0gZ3TNMpsAyXbLvGGRm0y
mDrEGYBLL5BiJwcB5FDUma5KWih/RcRr6nh2h/mcsfFHDf8KoPn87DgCRRf3OI8BjzPhhexqfgSp
w49bazG1zbpw1wrTOUvVw9laqI/ZaOqdbtACzjwWPASAJOxyKFzHAKbph6zkso3qDNg3lu1nd8vQ
sWss8eDhNV1EwEzWmwLUKDxXAv/YonK+R3NU7RgAAw9WO5vp5LvTc9WN4UfosdsPfeaZG8Mwa6jl
czNytWMeK6L93zXFgHjnzMccSIekhE3uEW7Hf9F24UfewSkdoNR+V9a03QaAgMS+aq0D/mmOHD5k
8dBCfL90ZA3MopNFSBhZ5AQ9QL0Z5MaZXFyq3cUu0McV3KdwdMHmqWOrYTKxgEb/M2gf3mm0ILHp
FMGxApP2rITnHiFcOT4SDbhBBk2Lk+hAM6YuM/ZcjdYrz02JheVoDUH+wPpUlx29c9Rcy76oGkKK
B5nxsp0+MjqUBSk9FLWbr2Skc0wbPUW0MF+9rscFhWV3rltX7gdohkASCsABgO/WXdrRC1q36gns
vPN5U5efjOG30rBA5OAVjz/a/i7h5wKQi6T/NuDqEuTknmsYgF4BSZl21Vft/KjpY5HvPecZBbGo
N+dY3UObXHnFQIQKm3CpagOCtLoEFWwArcuj8GSxZaKQk//Vtg1sVcAu8ZrAn4OCxUXvnmcwAtFY
3alyflkUbvAzFHrJPbrNX7HDdXL0iIV+x4L399ZfS9sDbinAtKS89owtHNibfddCeMIYmh96GNwH
GEc7n0uXsHiChl3sjWaXlB0DxIb7bYIR9M+sksG/Pw1wEQNHHBUpNGTWXfGWe2Wt+fKzhP8HEIfs
BO8atnGgZHvnculeW6+4XaLRCioQugarBkWGihbP5zlIYSoiknwEahsOKZ/NobRjs/B/AdpaJdSu
YP0HiSQgYBjfyZotfG9Iscyhmz2SAa4BqIRCKLFoim1nzcapwPUORWWo1aiJh9uq4jDQDJgT+aJD
IY+RBoWUUMdNUVmHpgU1BzUT8pCRnuzCQmcbgE/r1wKk/A0xjGHrZnuzkh5ot6g1JUPd4N/xikFx
hmtgtwArQ0lHozSi3Q0yGVB+Joj9LvDySD0K+b+HglnQged3+3y9M31rIhrRtjOV1ApSf/RApKaf
RwVzPmJnUUD8XTep2Kqh9Xo76LXrw6KTBdNp3IouUDuN0xAJ0gaCquk0tc0rEeRjxiDFcTvO1W3+
Js4y+DfvqzAzha5nQMlGPIOnoohcOBzeDnHl0QET3/8MZbX87LAEjQSXuxSMfrt86D2scvdDjivA
7Th3puwvV+nNUHyAhmu3w1Ay8QptcZyInxr1dDvG32vbRTb5z2DWzwoBOcsS950gbRtQgIr6Y0mM
yHb7x6EvfvGafMBoBXiK7p47xZkxM/IamUxee+fUuz5YJB806MBDW7+vjL6e8Ibrg1QZZWyA2FCB
DgQJlM2d8V47egDrWqDK0BpGye79+vB0XvPSGIPU5DShoD+XjRcpy927k/O189xfkoF0M48Hfy4O
t2NfGyIU3F0sHrB3L9S/7K6ZqyZsg5TUj+ZYYYQvdf/tdoxLNREcQjh/QIvGQQTU92r9e0bYdoGc
UHESj8z4WgUD2F17zz+Z/DGgmwGFoTHcjwO0o73z0J41l9Ew3nmrXqo3rH7FaouICmB5PaPuZVaP
pmYRy4PYcDe8ARE1iOv8t0XB773z5Lq29d8Mfa2/z7UNLAByaOpXTTqW5LUvgztb8vrAgGbDCYsX
ygWwQVS5q+yc+SnTPBVieghazmO3aVPQ5754RfkdDyXowtOfzA7uzOrfxvt6ry7vSUjhLXXY9R7J
fZP2ntXgCjM4wowlJGhjf6b9IRjcYU9EW8QkyOpPZTHRFGaGfAO8fA0pUVDobJpBtbw1fvYqwxfg
SiVFRvO9pWx/C7fZMSknv9q0of19mjqCXhAMSIaQMGjpmuarIh66rcBEbvkU6IjWTldFow3g2+31
61zdJCinA6WCPjPI/e/3Zx30aKnnvp/aHGlm+EN6oz6pkdh7326tbcMqHg8NCGNibnC9kh1s4yq7
wetoCrGejeoZMuLGrsoH9TyC9IgmxOyDbsULb8P6AbzhiVZhhHIz3We4XMTQJTWPWtNuZ+F9GANf
aMToGIojnlXuKYTWb8SgBPBE6dBsWkM4J+GhGVKSSbyG3Z3te3UJo2wGuZ2FCG+vRg9+XT93OBTT
AkIQjjdsyD8aWf29pKIc8X8Rll/w5lAppFtPnoVrsDkUScX7xKjAZ6vvtCiujgMKKnB3hiQdVuv7
KF6eQ30QTrdp0IqPdtUcZ9++E+L6VvxPjHX7sx0tu6sHz08b2AuVA0H1jcy/A2iYRpqr1LXYRmvj
WKt6M+f32OjX7gCwHfjfAYarapwr3bBi2Dqphshn5nzxyXODCgOEDW/vh2sTuejDAOmHa/WFzhe0
uoHg5U2QWh0FuzWEWJrB7xy9V2NA8xzrbem9rPHbRptnOVGOjwKSHZEG1END2fdILddetct5tFT7
lpv7akWYwgTPrsnDNDP3of0DEB34rh/dbt7z7M7KuJZC3oRa8/lyMJo5CsNhOmVny6+jfoik8+G/
+C4obAMltWypdTVMhGYTQLs4TH1zekKX4mmS/vPtEFdnDEY+AOwBc3nR5qOtNVqkoiBFCBCNeBli
eY2lmVhVY8ZdN9g734aUxO2gV+cOZmcoMqPGDejG+42rPJnVTrkwMSA2oLyHRj3o4M45/fdOuT7H
kBnQIcD8oWC5WguZlB54wj16IDXKZCL80U3Wl9kDUlY2L77kKM3SZzOQKSpyz5bRARjmQM13zmAL
NKM653ypTH6QDlORcMUpD/7kqgAS2rl33F/bGYBXLWrp6BHhPHo/G7hHTV3ryDBlzSx+hEKWW8EC
+3B7zq+9x95GWb7Jm5RcuUEDXAGmw8vdaJh98PSewnlfl1DUIBBVuLN0ryZOgJkAx7eWy8T6GjHi
hiKARMM9lNoCByegKQTCiUnu+SA9c0D0g7LvH2qQ6neWLYIDZrv7eHvM1xb329+w5Nc3Y0aBqw8K
NQSpJ1VssznHlwwXjwUwFe3n0hPJ7XjX1jU6fYDjQNQS1Zn1um6g7me0ZZC6ot/UDJLglCYdjJpu
h7k+t6hb4/4L71w8dt+PS5ookCiKODqrHzMPBu5m1zzI0Ckj5eRPQ+N/bxr9TVIvdvvqzqQuy3G9
r4I3wVedAFOCONmEBZAPc3BmHTuErLpzHl0DAqL7BN4cpCbQcVgnCC5co+YQPUo98ymsm2Smx1FD
fCnlDSrO1cYexg21w9gi2U5aWXx7fq8du7j52gsdAhlxPb1hIHu87xEdkKKtM1d//LDbzh7YgKW4
9zK+9lJ8G2s1m5wA6N4oMP27GXVllE93MnM/2vX8UUooJGS6ObTtsPW1uZul099ZSZcLFsos2J/w
QcM4L2pcqDihMqNH3G7aX7UcoXm094zf/zqbiIFrpg+c9oKXWb0VyWQ3EC5RJHVy42ttS0gVNyfD
7h8Eae/kuMv9vgjNmA5wUOgoXnBajX4Exdkd0FKs4JeE3T5/060TqfbBCe7t9ctt8D7WaliimQum
MnT47Hph8veJd89K8TJjv4+wOsByaHbqnGA0rH/O/aSWMu7x+kARlgy/79Ysro0HxQpIZOEgAnpz
lVPm0pe5rxlJFbNOgoa7ebyTOCD5f5E6QBiElDLyEzrcF2WRzMCrTrpT9kQacEq2PHDqfWW3QyJx
XPSx9gbvkDnBvKnssfs4+ipPGIBPh7YHFliF2fykDeEdTGghP9V1m2+zgLufWcE0XMbktMMWGj8D
1+e94HrB98qi5b51iIrmGWA2YfYs6QoA66DvYHsbEIbFhqMA9gGS0viGNHd3VEMeUUihoPVaqn1Z
22USENCTnD4PNnXvs60DMmk0mzw/cmjy5yBnD/wIW6mvXUf++Ij+0Ful+SRJB6qbzcMNsFlfZ2HK
XVcyleQdb0/G4M5bTbn7AAKwpyIqlBNJ1UxpqUmWelUPNh7QIbEIXWfr5eyHnnpglZrcirMWSiGu
oMZjONXjiYcF36AYo9Ab4+02HE03gZsQLHchRv7BARM4EiUEUho90Mgu8nwTUuZA0tJuX+iQVzHI
sf4rNUizpUxW4EN7xq6BItpDKxiBjo22D8J3v7QoaqFxGbgRdPCyZ1QJVGxkaGZaPVAsQWdVD9Cw
/ZGNVp7UvYFK5TD/Du+p9F+mZqwgwKoW3hP0Btb9lUEBp5l3kGBgVEaNiX5qkMVwL4v4v1NoIJmI
Kpq/qBqiELJGi4WQTJi0I7Mnm1n7kKGjmdOHNmgTNJ0ig5lJX43PHXG/c1mdaWn+c6fjffjVwTBk
w1Bo1PufyBR8nT371cvlblT2nRPgWsoEx3VBxIHVe+GH6UtSuC4U9J+o8rZhyR8AzgewFfykqd/V
lvrnVxPgHguxETxllA7XB7v0e8sbLS978vP8fzg7rx65kSVK/yIC9OaVZdtWU1K3pH4hNC2J3nv+
+v2o3b1TxSKK0AAXgwsIUlQyMyPDnDhnnzDZ6FbeQ2ysYZGW3rWJqgrsPsiuKwS/V4s6/J2696L2
UmNnqf/IbTp1jb6//bYtOU0UDoFlktMyezpzmm3oJwqcse4pM7MPVWMSv5bclWBoycY0GwnuiLDy
aua0rOVEbKxKOMkDNXOFqe54JTVfiCdBNf1r4s+fn8XJUpOo5aAxgdDquQ7ntdXaWRIdvdp6lYvG
0Utj21TDnd7jfYQ14qSlK42Az/RcQ8p8VeyMwtHUAiN3T70R78P4R05FMR5+hOPKd1y0Q4ED6Yhp
JHkenKNuqDRiMjL5nw70819RbLEb45Oafrt9JhZAXGBXRGgkDMS8KRXPsgAEoiyTnr9w4m7JfFIo
jlIBRmtG1bynRokgqUPrEYKcujqCqZe2adebRzr1wfb2L5EXIgjIhigcTAo14J9mvyRTy07pGUU6
DTXtQjnQx02mWe1GS6GDDGMp/jZ00PrD3Yu2mW7km7J1w0MeiBpO3vV/1rxy+z7ywA9WRQjeo4kP
Sj5+N0sPCBXd570WRQPMeYK3i/Pmd2BpD0Gr/WqiRn0aK7nZtmGQUO1EYvH20hYuOCubOisS6lwM
W11mQGpB8zBEre0kGDGgBWXnxYYjptnxtplrpj6SAB6cScaUYVHIvS7tdF4ed7HgCycXbsQUJdle
pQycKcZLMmobs07h5RHsEq5o6JAOqtG8tJr5MND88PT0TteajeCXB7PvniSzgugwOEpMn93+kQsu
HO0cRCr+UEvB/nD5G+NS64ZclITT0HxyRcAi8VYWCzrQ2j4ZPt22tXSiUFmi+cPkLFH99FvOPIUe
qYD+g9h7CXLXzooPwdS3fnRogsMgyBt9TU5l8fuTOehwmk6iF/NHmPQdDVy5E05dr0lIHSDw4msK
w555CNxnBPuQ1JbsjJRFH13DrJlVNOKtV7vfSBE8OC4Vd5dMArG6G7sffcxgRJ6ord0ZQr1XitZ4
gP3G+3z7Iy0dTiZzpjcBPg5Ity8/UsE7I3exhQMwXz0YmBSGZGBj2922suDPJBI3WEWm4dSrEd/a
1Aq9T1OG8ioYBAmtE5iWGch2y0QCkgCX2217S8eMhARfQq44va2XqxpjryP6y4STQLsmp5bSWb/j
6LkuGKEWV47Zsi1S/4lmnodhdsygP0ysKmNtwhSgNsgZJs02g8YmlwQbRkX79tKWTjUg8P+Zm/78
7FTHaibnWszSxlCzPelgMY9jWG+17ASlzAjJ319Y3AoI3yn1nnLvS3Ma9GQlE5XuCSGoo+AF762r
HDoh2JVVcMjjcSXmkqZ/77JiA5gYHA/xCaGsMcfyGLWoVNI0WjFU6k/Z2MLFNx60Fke/4976kQ0P
8Ubo9J2YWJ/lsHgXk9bWpBjHbbz1XfdY5PnRFYOV2sfCV59AzpAY4MMZfZwCn7Ovrg+9LAYZr9Po
7ltEbOPiXmgbO/L9Y+8lG+C6K9u8cKouDE739sygNIRtBHDRPZkCtFeRdZ+mrNvilRqG7ShIK9u8
gHrAHCWkP4qV/MOzfQYK6KYRbDinodUG2l/NkzKme7F611HFtouNMnQHxW2P+ageIjkJibz0FSex
+I2ZplUQwCEQmF+kQah9U0XWFqYI11aF56Y/tPler0+W9TVOV/ze4jljnoIqJ9iKq0iuzCGIA/zF
uRbTrRprO1N69PqfGVq6LtD8xNy4+kpQpy7u6aQgxNDQNKw78xRSixJjk5Xuydc/ZT1QQh1Sypq5
FFWyjdox+m9opAqqb/N3YdOz7BagYQ4/fSVlGyGtNtGfQRYiwvEpMsSt5XU2Hdrn0NQPWX+sy3ID
ceam0mS7d49CJ29CFamzh0AccIDg4epTFjPr4B5M7TkkQve65yD4oblHLbrT5R+C9XXQ7sbizqf5
fdtrSUuby/GCiYlKJR9gdp7RCCZwYzL55PXvVbtLhlMKPZnhj7Y0fuhDajfSUdbbF0F7TrsQdL1P
zjrsZKsHcYkKiRhCa7TGWyMv7cj0k+B6/sMZPHsnXDUedClh7kn3oBitt33z1TJdG4w9k4TKbhgZ
ppT2OVi3/F2RcbQQ6qrFdwE4pqaNOzX8x6sgBgUbNvZOizCNmkJfNrGK/nbDRytTt26xlgUvAAL4
vRpBDad2QtLPrmrtFkYThppFR6qx0zDf+RyZwvudduNWlu6F7i1Va4Lnr3X+lAH5i5RdS7Yn+wdF
3CdqSOqs2FXyrump7boPkhAfmBwdjS95e2jVU5U5lfXWqcexf2/r+E5PfyYFY5OBecz9u5VjIV+7
+ynxtQD3UrqAV/DSzZnmmNZ+5ap0PSS79Z+F6j6JHobSAdVB4PRWF7/U4I6qZbRK0jiduNlLA6Ke
WG3SY0VpZ3Yi1SpqoaUutFOoq09W7x80naIF9BG3l7iQEk/AfWBcU3XmSh3BAL1h5UWpnUw5hAr1
sZb+WseY9/Lcwuxt6r1mbKuqAR6tOp5W2aHy9fYSFu4udSx5QtiiBIA0x+UmWc2gtF5a6FCkqE9q
3wD1MV/DPv/CtPl2MLxjr1XJyoO0tDvkMbDQ6YCUr9JBo5M7qQ3ZnTascMuVUX7OWhClaauuDQxe
meLogb6ekk/eHmojl8sLdXKmoGhiB8LVMn3T2/3YrExzrpmYrsHZay7rmdC2eRE7fjq0d8y9UAZt
/PiUyeZam+TKpbEaEINTysP83hWsYPSyNPSQUXHEDo7zrj6IYWjYzHczn84IVuOlh9un4yq2nwxO
uHyqMlSw5hGb1BUaBCJ55ETBV1+HvPZHWcVQcR9vm1laF8MbE/8cFNhg+S4/oQcNY9I0VuTQhSqR
a0/2uVkBNus+iIaPWm38vm1vacuY7gG2TXhw3RMuRqXzXEuPnGrQa1v0oy+Vp55yWf3b2imfDxAI
CSMukF7o7PTFgLIlaxwjJ2b+sIR+Jf8o6q+313J1gWc2Zscv9AJfDV0xcojxf6JM+3VU9Hv6XLRq
UDLwsmfmnNcYL5Ztwq3BvCrlwPkrNVKnG7JejfDkgV35n/Uu39bKO4U7tX0wq7Vi++J2Qfnw/8zN
sU8Cc8UMrCiR07XeNhnh2m2Ljbd2KJbOOq1HVF1BvcHPM3uuOnNwJbgscieqDP+T6o3a17DwIXH+
Erj4wtu7tmgMMBNt3Yn2bl4EHLTUi8m8GPcqy22mUuPMgruJuhg+5pVHaskUcsnU3eCtlGnTX16u
WM2VAFX33Gkq3ET3NmTMnIwfRJG3l7R0KOjgKtwoXO5VrpxoWRMpipA5CIpIeyESvY0wanszlH7q
cviZgOZRrNX67z8knoNJPeh2eeet2QPZlL2SNmGZOkjCguKoPeHRiMrBtjJZ2HpDKK/Y+8OCfBFa
TFDFqXmoT5R3V5UnbZACXWj91EHmLqTh1IfCpqOnsaGzZxr5S+kLuzDroBe2XutE2CEZeYqjQYNl
ooq64kXWqHTmgRSiJSc3X7KRUbTGhLjBllsv/8xtl0Z7MGPlDju9reew5ORtIj7mihZs80IXd3ka
lLbOX7lzUwTm9aoJHjw/dDd92UUvVaHzb+VCmG5yARFrhjyKEN3Y0gc7mm1QWdnG5Pf6yPQTmUpr
x3EfE+561tEXxfGxbD3hjna1u+UbhieUtFJpr3TMnUlu6NmUmVxkWorkvTMb6SQW0ruZud/zQBiq
PZM29NWDSNx1gsGIhWFWsKEkhpoyyGX+llDHfVMEUbat3oMOhQD7i56jDhgzX+KIkm/F21BnjMEd
/fIulJTB9iVPuofF3v1hRbIMjpspio0QBfImVlPtPonRVdAr5mYl0LDPST8o2y6LOsSVEoPP05Ur
+7/gi4C70KCCDI1CjT7dgrPXHlmxeJLtSJ2o/JXk72737OZ/79EvTMwckRlJ8CnrmMiDH7oS3MXW
wYSLv7doR3v7xl+DmSxcXDAm8GnRIphICGYviJ+MZioLQeowjGDXIyDhClBk0m7L9pT7H0K4khgs
fUJiTtgvee2pqs1exdJDLA31m9DpumJnNp0jNQUAfuNw2x8tmdHAd1KyJSWn9nC5U35jyb3ldzy+
7ZgfzKyqKG6E7o4RSvE/HIpzU7MdK9w41PpiiBxW/GJ0PhOVd2P76fZ6Jk82dzwaDR2qddNX+1OB
ODt5eQ+hHDRTkcOc289RgCfSlbqVb7bwVqAFSccSgmOYnOZAX6020yTS1MTxIC0Pxncpegq6+5br
e3stC3tDOYpNATRGwW2edYTd2JQuenxOPPQ2epBMcdDZWykULxhhPg9AI6R+yGfPY//Wr5XEGJLE
SUYP0qX0xHjR0e3l979eC2bosQFgZ4pz3orgfYPvXA0Sx1cah/KZ3XXyMdeG/W0z0xmabT9p2hT5
TxRjVx1rD3xiooheyYB4Z8sWYPku3KkSJPMnnVF4t+1sN15JbRaOw4T6FTl1JIhXhBOF2khxGLu5
Y8XD5zbfDUFI81ow4cPb3V7dwuGmMogvmMgt4EefBSlqUySqDhuqUwXlb6XiXZTTlRLdwmJ4Oyex
FeIElZmkS38A21fj18y+O51f3UVC90qsh/5OcCRMX9mrhdWQN6kKNHo0p67wRUJQJj6Q7MxR9Yxy
J/0CwRrWZgwX1zOxPsFeD2n3PAhPjEbIdDdjPWqxG6vqvVLVfVMnOzdP/v4cQP+MRI3G4ZtaL5ef
TkaMIPIz1lOkbfDcV/IvIXCDlzrykIVSYCa/fRgWHiRiLBwdH5GG0vwwZNXQ9rAtZE4Xp9LTWBv+
Ro5aC0ryxthITe0zrB2Y77ESyGsdmAWfgWkCO6QR8RzzjK2k+mdZbpA7QvVN6OutkX2qGba/vb6l
43FuZHbYfWEEj6xhRFeYQmw/RasdhsVlyMYUoliTcufMgoF6Njx0Y+Y0rf6oDfk9/NaA6dYK7Ysb
dWZmWujZkxS1ROZwT2RUV1DLbA8jYXDfN5DUPavS98D//h++GxR/jEvAdEYIdmkuhR46EyVW1QX1
BhSHLVefb1tYXNCZhdl3czONLKISM0dKzaMF8Z4E0Qiwg954Uc3QDpJvt+0t7hOgHVA1lM9hNblc
EYwRoSeiJuaMcsjI1/h76ApA6q6wEnJNF3T2ePDU/mtnFnIFfZHlWtFkjiFnAwJYrb6TqqHYpH0D
LNWoBVS5uuTv319exalQNQkkXbUFtB7ESV2SEIbgINtfyI0Ga5zIi+s6MzH5yLMDmCdjIsDRljtZ
hu6X5gRwGer6Tz/6KYXb21u1ZGoqFZGtQ4PP/7k0lbpIQUF/kTqNb23kLH5yk2yL4EbFyB2CDImm
rniJpbNBmExFAvYePO9sz5RUEGN1MFJHziR0UgKySpTqorWpjzUzs0vV44sk32BdgvyTvNVWig9t
LURa/HZnS5ldK0o2Q1GqJjZg+6pg/dJiJ2gLu4bUVl/Ta196F8+/28wpCR5zx17Mgiz2Ri3fYMDf
tnLGs7gSUCy5cSRnmUFgfogBv1nUL8oJvCYQiDpyqj0ArHpUfH/FxNLmAKpQYPFA5P6qdmN4+kCB
jzMQWZmtDKdReGuslWBlzcb052d3SBt0NfUljc0JmB4bIb1uW3uV+XdpV6bhLhkBa2ib5hCwltJU
oet94ki9TB/0VNb5Vkk+srWR2iUPrk/CGFOYDC53Oopnq1H93uuNPMscAc1WPz8247tS3Ld+uzUU
b6tWa2/5n9hn7lrZoEk/iFaGMV8YEKwYwHWcOX2ojQ+GoI2bUCiVrdhLwiE0oRLQ2/bVFWGjzWVt
2MHYE+7arhHtMkOdWCr0YTMoSgkmWsg2gWxl9y7Diyvea2mT4X4EfDHlw1cAUchnu26oLZxJ+hbJ
uT3q3+Rmxd8vfvozG7NbPgID9xKL+1BZ+b0hdzBnj6+ZrNwXYb6VgQnZahitYEoW1wXBBgGbiqjh
vLgJSRgjowWRKfPRm6K989t/6ML8B088kZr9fyMzj9LDSG8MA8Va6BM3qhDYhVbaVfjl9gOzuBRL
E0m4GMS5QuMYgjRJJeh8vuwBlpfDKBPswgB128qSK+ZBpl0/VbFITi7vR5gXStMNRuZYLeNMwRc3
OyRWaQ/FFz/+edvU0oK470DWIW+16ABfmjJSLTYiV8mc2osfPVPeS513J/jmCnxn+vrzC0jKOCVa
cBZa8x6V4aKTqLdj6ohqDrhAFF4E0/zn9lIWku8py2Iqko4u/5t5FSsLBfQlBBpU+e/OPda6tbEE
qHbTuyD3t2AMimHlYC/4ywuL02U782NRRLwY8eGcHvKtSHkqPIArJJI6eI/ba1vYJob3Jl5QCxTf
1RWCPzgRg4jmWy3AdRzuS3SBE3PlIVtcDrTBU8NtQrjNjp2SJP5oICLnyN43LckPECyGFeRkWbf7
D6sBxQ1hBAhr1IQuv1tTkqJmjRE5qvDV0EGgmN/q4v22jaXFTAE7kx8TZ988u9IzdKfNUp2aymBv
oRRBeHIrRrndDCvnTl843HRFIYih9kNr6g934NkxEMK6HcumjB1LDaqXQm/ei8RNMzgbQnBaCDO9
QO97CuJgLzghBIVCrO0zHquN6+fCsR4lRLwkMdpZ9VjZRc4gTaSN6bfEHYJjN8rR71jxi70F+ywq
LKVy37becDBHodxpuVZtDejDjvD09Y5b5alddl1/iAQ13LLLrcMcUffUAhhEPLiTf2ZxLTzoICOB
9VWK9SHmjdpv5NRstkrTyNtxLLrftRqWGyUful/lKAavXqKFH16WWcfMDaR7Deb+rdnE7QGs9WvY
pgwAeKN3DAR9PIiZr+5r+D02rYAuopyheSW59M7iKEh/IeQ4ESMy7OrperSn+7umIXm97UyM8feo
wtGiZusvj5ZOfSpVK46WO2S/Rk3a1WX8tfOlxwQB8Nsn7HrwFJge9ZYJvEvufHXEEMkei1hqIieZ
NMIrv+LRoW29KTMQDF1972X9Q1+K74NrPsbReGAU9psYRitp49KKpyLtVPKZxA1mKYgYpaWYMHfv
gOl0+iA8ii0xtZZVRxNE+e0lX0cP04r/tSVffl2tz1waXDR5m7FEnrve6uNdNNb7vPxklgz4rjmK
65uFPZIraoIyfKxzl941paE2OX3zpHX3uSc9trJ+uL2kRRMkcBwbsAZXBWgpKq3a1FrQEyL3wPtV
ocl728LSBoEPYvyaURIClJlb9YRSzrSWVgoMMKcYiU4pjFw7MMIvpWmsvLOLtigBUq8H68cluNyg
TpQtVJXd0AkZ1r1LSkhFS6Pqt63Rp1vfKvKVKuDS15tIsckViIauGq16U+hhBjO6o/aesfeYE9w1
stutBK3X8RAaX7zdUJwxo0VsfLmqLJbUKGhSukSpDO74TSv+Mce9REXOAxpye7cWbRmwwdHG4V5r
M1tVXeq1VvsRBZGk/aKTFG80guaMaSrXPcA2Zvwzwmq/comnfbmMj1jhmdXZxbJ4LyQ3CXnf/f44
Of6NrjTSRjSVbGV9i5aYTQF5u0Rk66HJEVWhBywk+572gNW6T7K+UopesMExh87BZKCBuabZKRSH
TGTCpwidvEN9vBa/5kP8JHvNSvi15IDpsXEmaIlS2Zk7+35IqlFGP8MBVTY8xrLw2ZK0ZF/yYAEf
5b03+uyfUtC0J73tWjrpdQppe6w/5swtr8lXLlwFDg0IB2p4VAnnOWYqDIXZ9Wrg9IAa2h5l4c59
vX02F9wvqGxqkFOOeF3eGrpSKgbBCpxYedN1fxuL6sGvHovQ2kpo+uZrlDJL+0g4bU3kEWDL5jV+
P9fjNjUSvIlbfkq08hn5oSOcid9uL2vBaTFLLvI+UaBZKKIxO9vUAGCc0i2PXiu++5l7ZwHoDRr1
+21Ti5sEAxTCSUANqRJeepIiNqApy/mCMOdm20FQCNbD2Fq5Y2tWpgWfBYRJ3ZZZZRqBMxrIZIr9
i5Z5K45+ycTEGUj0SuHxKhEleQzrHt0Xpx2FfQsxGnNLK8C469lEBagQCAAcL2MJIPUvl1Hm1RAj
f+k7vlRss8TaRJW0ESCWz+L+pPsCw3xN/wvG+ydP7V/zfC2hW7rfdHgYDwCDsDDNylWN66EpPMeL
5JPWvuT1P6nQwHDZRXbNwHuoaIe0lnYIUO91T/ocSf9hJ89/wXzYtddEt1BTfkGlqy9i5r62gbXi
+pdXOWlnEksyODgfG9QDqIeYVvAcIbHS77IB9Wk/SO1RMGvhEe5G76BqRNGZ4QJisgjcfYhpQMKD
AIqUstzdviELd55olpro1NdD/WT2/nV5Jpdir/lOLb3EyTet+OVlK3nm9QixYjKvToYOWpBO8pzN
P4MQnUcoDRzuyE9KcB8+UuVR/asumj0EUw/okr8qkdzYfg1/+e31LVwcuMuYIEZsnuR9/maYUZPW
ldAGDrzl7iZSerTW42StL7BmZfrzMw9Qh6qS5h1WYGSzVarozeoYwsJjwEKm4UpKzjqJ56UJWDsz
y0CekAS3qOD+HoTgM6o45cM4+tFxyKXhZEEdvFWMfi3zWXDYAA3QbqOiQ+A3r98W6hhaMLsHjlA0
93pf38fm+EXu2ldvUP9WGGc6Kmempq9w9iHdnlZvWmGKBphrt42fP8twoW5MMfT/Pk7nVDCMQDNs
GhOefVA3YHbZasbAGZRDnPXPpvIoxc2mqNaIAJY+37mhWbCniKNaZiaGyvjVhR1bqD7VaQ+EbK3u
vXSXATZTTv6/oqCzj0dVJJfCIfedRpO8rTF6+Wvvad2jXgIgu32tFr0YsFxrgiDQB5kXefMhr8Ic
sVNnqAR0v1IacH2E+KPh1n0OsFCyfURIej3YEsq3Wy1EcSyPRP2X0jVrclSL655eLcRCaK3Pr0aU
hi2Ekqbn6L35IMUQbrbu1o9XMsfFbTQY95YJJ0gVrMuj6Sd56qNC5TtiVn+YYXYYRutXVFDRqauV
SHdxQZDTMYgBzgec/6WpiSpM68zQdyRA47uuGPJToxWICzI+vOIfl9zKlKpOUN0JaT179AcB3vIh
YB9hE+pPVUxXQCtetEoftl4vyU+lV6hbpSyGtWhjOvWzFIgJSPBFU1FwKuBcrtFCJQxWwd6nR5O+
5L4FQbxm1/FgDznAdepcsYG6hgEJ7AbNClRny707oKxw+xwvbSpdIojogJfDPDRr9uduabiyGSdO
3xyyjslWHTG54U7pwpULs2gILhW6HzhQiKgul0siOZSIEiVO7LeHqvgGN64t1W9QXt1e0NLRQSBl
IgiWuJ/azAd4ciQMLRp4jsKon0tdjv6+QDPhtpWl1cDHwf1H/20a5pmtps9KZGy7xEHVyS412P37
HyGkWqnw87ahxeWYqIZOTm3SAr405FLRLfWiip1GalAmLZPnTKnfGy1aiVGW7GCDKQPyS4Ks2TUI
g16xeoOZpHSsiL0Ur7AVKzuMSfV6e0GLjvPc0myDKP+2pSX1sSMpxR69AhuqisdOQCo01u6CQN/q
nrhHWuDzqGt2HgevaiZ9vv0blqKVKfviNFIFM+dVI68KK4YQx9iBFOEdcN4LrKj72yb+pL/z6w12
Wf7T05pqepcbJ0EJlQ5BmjhWoX1RixEOjGDbFSwvyjb4NuAGamUbXf+o0HOIeus+ycI7YGzb2z9k
cWOJlyYKHmpJc69thqOcWGD/nEwu6m0lFPA+mMy6+v+h0ELNkurw1FnjSZxd8CiJgqBpuOBdH4Vf
Ui3w9vBueIntNky43l7UdBqvPi4g3QkQR8V0jnspw0ZvU9kDEpyPP4383gLMmKT3yqjtuqre3Ta2
+AVNqlWEZrCdzAvOkuXVPRNTKaflBNzGRkQ0Ntaml65Z4//867ytPETwOswZWRmXQLA9qVKnVuHe
sbLxpLnmwQxCRCzavQqPWW4PNkK5qryVR+EJtjNkjPxjhSb0iquefMr862qAk6f+GyWeOSkhvHp5
B2YTVFEMnAjlzXrjK2O+l8zU3BpGm0CyXMAPlFqvYGfX6KmW9naakGYQCaLQq2JaApmMl0pF6phx
fbQG6XuRwakxENvtenRNmGJcIwtZ2mCqPST8NGvVqxQpFLs2ciuA34PwmOQVyoPfVPnH3x8icNKW
RTiD9o0+PShncT0Ch4IfI/7nQOdyKOrk0InS8xivsRotRTOMaSOqBoeYSd3s0kzgSkRMlgW8XPpu
QdHuer/EqrV941ujJ3YjrfVplzwp/MsktZT6GWmdPU9JYkLPqZqRYxTM/CA2nhfjymlcMTEvSVDr
GCPPpM2d+nVyN/RF/Cz7XrdiZTFHh9WfEhkFGC757AHkFg2lWNJW0oLE+D64fXAUAiGB1a/tjn3k
Roc28aU7CIhdGhqBuk+bIV5rnSydRIOcgjsnAVOdv8Jey1Rwrbe8wsIId2L6LUL8L437lcUuXXDK
nBNclcrtlX5RrGQMOSP45bTqowlOH7jzpqXyjkvxhUcrRLFIWnkPlwKmc5Oz8+8R4QSZRc+45kUw
s36TlHdyZtlKe7x90RYf3nNLs40c1ZrGWVLTCA+MY1pGx1TVd00S7ptAu+8YYbJjdNtMRlUsof6a
pvo2NYUvjRuuBPhL55biNaEO3IFUDpTLq2h4BgKRHRGV2sOnFncInI0ra10yAcSEGhrv7YKSSgEx
ZZ7QkAXt5X8x3cR9MA1Ulm9/0SWfgpb89NoC3QawdbmQNoM+fDAZGO6RSvK9VzWkTvCUaY815JyG
8Om2tSX3P0mzqPDU0uGY4xg8cfSqPqHDpujIpOatdUxi686P4icvUh6suF0L5ZfKvuCA/rU4feUz
12wJlabpId22Iaye2jzxN6lY3iMbDPIkaR7gWN0LrW4PzCDapqEicFevsZUsbiRjsCYDLZQH5yGG
1ioM00kFbtT7JMcfIwOSt7/qkmMBK/Q/A7N3QaujWghLvmqQQIiNluFdI8YfiroGvl+65gABaSci
DDSNa11+y7inEOgL9PU8UZBsbWw+SUgKKlH8Qw207X9YE+0TaO64Ylcpi5n6RiNChe2QBj4Zg/ol
UJOtoaQ/b5tZPJBnZqbrcXY8ot4cEr3i02m6a/uejEYkqD5P2EVRihzE/ra1xY06szZ7UCUxFXpN
ZVETV49f+3buw5Sur4CFbltBdvByTQ0eMIlhsXQERuOJ08tTZqz0RBe9xv8Wos0HOPMyKWtUgPBN
SvPY+xI6SMW2TDRHkdyT4XWfK3kN0b14+OA9ZPKWSe8rUlqUeRor8yGGaHOZ4oLb3nmiduwbwENl
end7nxZPxZmtmXcvfJMeb4Itw7VCu/D7bV2qj+1o3kV44XYY1yKtxcVptE0obmj8d+aFE7POB7EE
e+e39zEAkXzYlIZA3eE/FAKm4ZwJUMi805x4zIh0QD4+EV1p/RCFT0r+0YZvt7/dordjUB10H/wu
1C0vT1/mKXHrTUupE+8XUhq7TNA+bptYOH2k9hC3w7dP2XeeIIKbcEWBN30a473jd8joFNWlXXTa
p6o3n4xUeBtC1CxuW12Iqy6sTnt45ioy+ne64YE1oIH1DHbsnrO6UbUGDu3xt9wLPwTY6jN/DS6y
cJsh6KIzylQkso7z75nmWtfGZsSkr/lQ5pENa7BOx/D22hbOn0p6/2dCGgzYfDoWqCyaAiHtfnht
COA8Rib84xDwRhZrcOBFU+AcJKp4+jSRe/kZg6TPCxnxN8eYeKZSb1vJv8Xes3t5jclo6ZhMzJkm
9Vfi/jnZoBuFpZj6TUDDIHOUWD+KNSM7g8WMRi7s5DA4hF21cvqXdot9Z2mUnq6LT2OstJQA8sCR
w/ilt+SHripfu2HNXyyFNWBBQWeSCKLwMkc6J2ZXGAiT946g3UWats/V517eVKUJX+R9a33xym8j
dKuKuvIsL3hGaGVIo+mnku3O494ktfIujJQODFtsa91HrDwkwl2XHnNvxQcv7J4hw++JGyHJvCKy
NpJWSUXP68DZO0LzMIQw3I3vcvlSDF/FrNjcvgAL+4Y1mhLMueOC5wUaJUHTrRWU1kks/0kI9Zcq
1V6Dut3dNrPgHDkVwFeJoWAllmeRWl9ooya0devEcWsP/pu1hiJa+GoXBqZ1njmp0DUTzxg7kLLZ
F7GDvSOuOenPuhjvzPQhT9d4CBbOw4W9mVOs3drvNL1vHUsw7EEm/eJt5Bfso/qFCfvbX29hk8B6
Teg5EP7QocwW51moA5hF1jpK9yzVybYY3zx5rSKx4J9gG6dfBHO0ct1ukxNmfNRSbhxX37YZ0xeq
Zk81zsFcoz5YGOSBXJl+MHx1FFeuBuyHKE4kKZFrx1RboGvI/hXfUvcfV37r4teotN/8I6mJ8eL/
EsyNr+8BrGje8fY3vV4ubzU8NhNJJvVJabaBeWX5lD/92lH5DbF6F/q7sUZDZyVgvNo6nk5ojlgq
zWjIh6Zze3Yudbr7iWzVyPyVmbhHxiCz4bdTH3PS6xXHcXXHMDUR5AGvZEIO6vhLU4MX+6pX5MJL
YDT+rpHa7CFOhTWesqUFEYdC8wA0kOr77BlrkyhqOrJHx2x6B1jLg9EpB6mK//bIsxiTyQLm+icG
hrmZALXRpAtk94XQ7cVqu2fqmbaVaivu7+oUTGbgbdcmRJ581TPJ5dwQEkVwX5S+xFF0G60OngGm
b8YwXTlwS9vDtNEfdjciuCs6mzJW3TayPCdNU/FzLHrqq+ZaazOmi1aA40xjzpT85m+/SldZL6TS
c8KhN3dWa+jb0Uvd3V9eHj6bhW4MsjE67d75a2hJwRDVhuY5lvy7Gn4M+XsuvvfpP39tBToMMONg
Y2BJmWMxY/QJwtqMfQBG0/jBpq5B4WjZtg7XYrOr12OKNM8sTV/17JY2wRj1IlgUp0ILBjiO08pD
aGstSDUt2Iey8TnJ5Z+3V3fdMpyMUnwCFjdRzs97urk5SpVcGp5T9xEAH0ufoHB6vqtUQfscCHJn
V0MebgIpZc5RRBg5myi44xhG1SYOyvhvQ+Hp5zDLySAExGJX0A8rjNLEFyvPySxwt+knpjptRf2u
WL9vr3vBgQCboc0MVg788jzlk+pBlnrkAB1JdyFKDxLpAMeKt0nzoN7fNnWVuUxLOjM1c751bOpW
mw+eMw5Q4g5DusnGGEYtMEhxOW5G9FrHEYHatlxp1y+eJ5PCOw8qbADzk5uE+SB3qiC8RBpcw2OQ
/ybRmXKME6DzN+iL30164CsbuPhhKfRTp0J3i0z38hD3RZgmnZp7TqAUh6TLwdgXWxft3dsfdcFl
TtoDKmhS+AivoCV5piRqofueE4Pc3oxDJT1HA7JKTTEMUCsH5uG2vaVNnEofpIFAGqmfXi4rm5jM
9BFfg7oktLYQVoASHbLntnkS+l1Y7FKJYcSi6Ndq7kvfEybOP3R3MAPMQQopg46yH0ueo6TuwR+C
yC50yIpV7z980KmHPQGZ0RCYQ2YIBKgpRJ7vFEgfF95HZTxZGiJPX25/x4WXgcX8a2ZWaqmJ+YQ+
F/iOvoCSbRz9QNVq5Tld/GRT0Xn6XJTvZ/CA2BQ7pTWBbNVmvRuNp5LWddKsQfwWV3JmZZZMFEXc
NAMNbEfJyuElGsv4LjVpYd/+XmtrmZ27ypXGvB1c1uJBKTqgK9tmhIo1+fRtQ8vLoa2J66UCNk/B
VAYBSY+m/e8tpxP/D2lXtiSnDiy/iAgQm3gFepmdWT32i8Ie24hFIPbl62/iG/ecaVrRhM8NP06E
q4WkqlJVVqZ9MHiz4Y9Ua8EsKLo2QAODJ3q1lipz07kBUjaiyHh8oynEjg/TgzsSfeMEqBaDnil1
/qwFL8rT2wpFGcrBosCiPObPIJqKpphsOATlYjCfsUx6oY+/Xgzv4Ay0tmSRqCcvbKzp52BO8Q0G
wLZEKVWuDkmuu2DzF3br1ZXJFtQ4kZxFTZODu5/U9qGE9OQE5xo4OaUb4Uq1MIR5dLjRd0YUXu1S
Pea92dXwrPW4bwWkIZ1jj9f/5dOmMgLcDsaGIKEDqpNVTJyQbQM5F8ePXVaQQLCm2lmjM/p2V9Dd
/8/UKiC5k5bZrEziRx2Oxs0BgP+ll1eXbajOG6LsIoYCiRKgvE7Pm+xNW8zSwXCupwdplwTlluqz
6hB8trA6BE5cGyQeEcvnbD8ORpDMcgeVh8AcN/yAamdwP8FLsLwVzwLr0Nk9ZKttvEWkFrKZ3Oft
a5lsQXJUqQnmZoBowtMX2d7yKz6nulhCmyQFUpNCQvMDKnbOIXahrzNNWoMF8umQJ/0AzMNAxUbz
WLlCvBpABA245FlEzVJIvw51pkXSdYDNLHV2naeleRQNyzfukmrXFkKfhb8KqcOaER/6jbLo5axF
9miHg/5uOX2YZF9xXP7+PuEZTFGxw0MSw4arkEdmY8RMCKgWJsxda/MUsNl8KIefl4/5cshOwEsg
jP9sZRXyBoDn9cnSXGD6zDfhiX0JmcDEK/MgFgO4/YeNVSntgbYCvRIQSpwhYCodgO/aKWnEbLb3
OjCD95lfLGh9SGZfkRa1ocsLVNxj5Hcg4AErIYC762EE29XMgvOaRm46fJ88EepT9eWyCcXpg2fD
4Okyo4Ouwsq9VrhfLZ1LN3LZHeHP4Pjpqw08lOqzYYh2CUso3p7V+Bs2zFNapF7kaGXqF7lxr3FM
dXSW+GK7rMd7aovh9U+dan0yPptcPuyn+9wQswItR+JFQzcctLw5xHa544LeD2gEGRxd/pQeeNq+
dX3zoM/jbpD5kzPx25TkVza4fzFZsJEDnKOOcFox3mgAIQJ+Pxyg1W8a+WyCnQaebIifpZY8DiLb
pb24btkcjr38ZYBpAD2QITS5uXFTFP6N2Hh5wb+5iHDrrH2EKYZxUy8yATo6WA5rg5bk8sDrGFPN
AkLEEtqqmBbcoq45b00sq8b/DMwYrENX5HTVaZ5R6jDNiyC8ZN3OeKMfx0bodwlIS2/7yk6hLpPx
W/BoyycBRoFdi37KFUA9vy6f8/Py6vJDoDSBc4hiO7zf6Q8ZHTdpkzpjkZOANaPOGsuPZwnd2HQy
jomb9d9ElWe+M7DuoW54fVvUmD0twBv2whpSQiwKhNZMjtXBwDaOPq+16g7jc9n75R+q3KpPv3N1
ITtDAmyeMC9CPZqDQUpOfolY/tpOmOmSrcMPQ6PbocfLrb1SuYLPX2h1aYwK9PZVl7CoBYk15dc5
5iK0LLy8vOU/ObuZ2HLkJmDgBXrxdBsyF/KaA4+9qDatvQdd8THZeour1/GPiTUwZZBxVyBboNEw
Z28C7V8DSgvDsJk0qOyAKwl5PZhWUc9e/v7JyRQD1Ryn5V7Ux0/AmfvVaO3j7tfffy94Zgxeozt6
riWVks7KZwOerIDQn5ktNNxPly2oDhwIxHAr8NiCUM4qVrteUdh17lHMgLrg95B+6n0zup/Aku9w
yAI32V22p/xseKEAJwLpgbMpzNSzGEsH3Ytyatk7jGFLZAg1cF9umm/53OWyrE8bEHP/2FpdemhT
xrI2Bi8aLfrL5t4tJt7uLG+CdpFEc8N+HBpwnDPiD6V+XOQDp55Eo0v+Pu9aJi3gfwwoOOIZc3pS
et6AnH6asIlgial9KzftD4gEAIUpM/ExG+mWAPyfsH22cAyeI0FylhmcFeqniJM2S8GqFDWdO1wB
GfE2S2IEwLrmd32Wlzu9yaawrhz7FYqQ5lUOJktM0QHl2mPOP0p4XyyqTP2Rz6I7WBAZ2jdmtyim
ekPgtba1HzLOwrKvyC2cZemjhcaPlw+KKm9Y2m7gNlxGp9bZT9pqU1vPLosyMz2YztG2j7Ze7aAx
gKG3DbekyIwRl/+1tVyST3fZGCDSg+4Xi+LSlU/UyNmxm2L+k/KyDWRfbU01qOrcxAWNCV3wAYvQ
/KlB2owG8IcWi7Qknp6dss1uJxcUrwOCaWDW/Hs/M+dOm2w3om5Bf0yarse+0I3+EawFW1OvKh+A
9AxYIBBKot25CjozLdPWrrgWca38VjGofMli15YgywT7jl8L+TthW+ABpU0Uux1AnJaws4oEbk+K
Vrb45IN2y+uws77ISgRaj0z+e6X/NZMlwj8menWUgfHGAlXi6feWqOzELsNhMudoJh9pn/qU/Jfg
RtEDdKB3DClnuoqgmNuSiDUpi/ho/qaJ+4Aq3MZBVXnPzyaWv386qNUwpEzEMDEZD559HQ8Hq4su
37stE8u9/GQi7swkdd2YRej+XMcN+zYX+r2r0413rzI1pIvcOuZPFue4OgAdNh+UA5JFdVHcc0v6
FXjm+nF8RqRq/Yoi2HWz+NXNYxh3TZBLYyPyqRzMpx/grJzkKG0NSDH8AFHgXRJXN2Nh3w6F+ZzH
YwgR5K3iqSr3WQZAwUUIrPgZQ0fmAbBQQvgJGi3uPgeienK2FLpUlwoIJzwwFsYdvFRP924GiSek
UyhMJE6OjDY1X1FZI3vdbY3ruMvaI16badhXgJBdPjXLbq0jDgbCcMOQSgDbvLJs5m4qOEX2WPTp
O8pDj1ZqhnIEQicrd94kSKC5s180W9h7ledGWRVlDcyheWdTrU1rzqbbzaitZlN/zDUTTgtxDOPY
mh7UrKn/QyxHHoaRDRRSHBQMT7+w0cJzpwmecYn5Eie/uXefxy+1fL38NVVH04MqCrBO6HRAQOLU
itsbaZ4PhEZoCu4MOOKhfBjK17QSvmFsUFApLyIGUZAlYAQbZbDV1tWjayLULhmgHl+VmRGSpL0G
XO+1KbUn6g03hiWejKx3wrIl73qxNQamOjqf7a+ytLox8xbnikZ9K/2cvor54NWu3/f3EqLKfHgc
pp+XP+8fqo/1acUk9jJSiBchUuvT78uwgUlb5DTS9CqBAnANfE9czskTdEGsnx4R7MFIe7wHZcL4
XetO86GpWYoSSdZBnpa/99OQgYXOrB4cPF13vUznB8EZpiZy/qUES9MB6gg18sxh3ADPKI8GQH4L
KAlghnX9va88KHW7MY3srtqjAnYYGGRey4OFAT7A4v3LX0rlsxDKgLsH7TgIlFfxhpdmZfR5QaPK
M69Y3bxifuHjsgnVDf5sYvn7p3jTEGiQVW5CI4tBLCr/QDoYWOymHV8u21HFNQ+5FmRSHGep4J3a
iTsQmINZAHY0Nw1yx9YOdVqMO+lp+dVlU8o9AoYBDA3YIMBbTk2lZt9qKB/QiMjmTnZijwTrus/5
0zzlV/24RfR3PgiF7AZzgBjeAscHqKZW9myt1u2kreH2uyn7NaGqFpQupKL8UR+0g9F65HrGm3hG
JxWTDFULXc0iQyHYr1LMCfJGQq/XzPUNx6L84Gh7Akdm46fZK1eZa2Xj9A4KfzOx9uDK2DsyrLeG
iFTeCzh5DO2i7oJh0nWDSJYFaYzZQ55sjA92yn+amA1xcnCEJhpIhdECdUWzA/fQU1WYt+W8BbJU
FfbQOgBPBh7pYP1e60mRPhsrWTooQzvUd807M0+Dpn3GlDQapP2+sjFTW7iB7m5EXMW9ObG7cpsz
GWOp5eBZLN3ph1dO79KgxxHCgX5rplvcQoq9ROUMoA1M6QJHsZ6ZnGtnwlQCKvoyls82lJ0nW2/8
RhfHyzdHuSi8WyHsuDA7rHMyQCXGcnJR04dUn3PF06n2Zz6z0HKHN29MnY2LShQJE1A3OuaYFr6K
M76muCKd27kCTgG4xxfb5vFDTjrjyRWm8TuZvTZc6OS/tBUo0eeSkNoHVVZyhyIjtrdvjPpKdgm9
o4k5hGnixlcV17tAas3gy9rqgrjSR7+tMzfgTT3ccns2Hkerjv1etE3gesx7rwqkgnjZ5ficibG7
/D1V+7aIZKJ/AHLlM5SsZ86xcNqMRkkPhasKv36XuX/vWKEDhMlgNNPR7FnfwBKBllUYGI8o9HFi
b9yL6sFu6EYkUvjURW0IWI2lkH3GZlrrrIM4SUrxgqv9gVtHFlv3gErueZZovuFqGydR6VgWnN0i
r4A26jrQzjSxGjA7LoUx7VufmM9OIm/GTDxOM4HqhuDw7MzXa22XpNZT7hUbgV4ReqFK8K/95eh+
iotZwTI9ATdONLbddZ/FN63tbkwAqW4bQIQL/Q6g7mfkCkPczrWBUx6xpiDXmkfq57HsMLXuZPTK
5KO18U2VSwIK0wRMEsPxay+SkL63DI4+hKHf2xkQfPGW4LIil0RmDtwIMCMKHklCZ9KWFXLJXL8X
7I2AkAMEcxU0R6fyfZh/dFufUOVA0KLDvD86uAoiSc0r9VEgyBWp2ONhfks0cV0KOvpmDSWANmP2
TkO/5fK1Vn3Iz1aXv386G15dcNFoKKOPwniBLtV7J1GEu2xD+SlB/A12YmBN7TVdXsGsNBHAgETW
3AUZGyA/lPra/FW0j5311DVpOI0bqaDKWxFQM4AOYpEsXpfuq7YZgCnVaRSn6Q+vM55r3Zt9zra4
hFW+BKEaU/dQagG91fL3T5/PFoklMzTjoyGRH6Ytr4o+44FrOr+MFD0wJi39cPljKo/Jwsm3zKgt
Ra9TixLPEJzNHr1jl42AILdT6DGa7EyeikAHkewuRhYRTharNiKA4o6DmgPK6hhfWN46q9cdIOIm
yAZiN+r78QAKUn807F0xAmC74UwUmweQvotMDMVuZGMrf1WjxzrMKbEjyx6iysxeBq1+afOt4YFz
+hRguFE+wWQaOhbn4UaD1IaU8WBFxiz0+5HN3lda5I3fWlW/EJPz0B2c+pYWiHqmKHSAhQ3vAIWm
5EA7CmdQm8Wh8pzx1hs2R2BUHwFpP5AcwCstyPbTfUZLo9Jnt7WieKDPWqUfbbDLg8eebYH0FUcY
IjMLcA1DUctE+6khkeupZE5hRSYkdGHEt4HGqhHljeTgki31KdUhAn8EmveosaCJsTpEcw79QDEJ
KyJaROoiNDEVSK3XmTz/9TXBQwHFRLBtLdCH1cWktGgsKMzbEfGeuSt8ot/N+mtm3ZbaTad9vWxM
tVd4mEAjDDST58BMybPSqbzcjux46ANtQQbbSQfapsr9DwhAvM3+NbXK1SnTHYIhbDtKx2dLPkFe
d8NZK4/DQhi9FP7OPRpqcj0das+KhpwCvEanJMylPl2lrgG5n952bxcgyYZTUxr1lmQMM5XwLasz
6Ii8oyATw43XScjyeJdZu8Sit23xxNON0KBwoCBLQEwHhtu0ACI/Pe82XtJF1lA7Kkjx2+IyKNzi
qq+NN4u236eheGEV2VImVh0QpH6YMQPJJKyvTiPEJ6bBEziNGOQNKhEZ5Gi6RXj5FCpCOWppKIAj
BCC9XYNDCyaKeKhsC0OG97JPfGdLJ0wRx2EA44yotGNg/ozAzkhqd0b9NOrANTEJzdcSN+yb3717
3xfoM8UHb3y/vCaylM5X9TW8N/BYXPB0y6TX6W7JpGs6ASLVCNLI7cM89vw64ZlzsAxQLNoSBU3H
AYhiTmc9mHunualp19zX5UQCnqW/pCvHKMM0sMP3JXrSSBSZe5BDA7i5AIehDzw1Zrwv/2jlRiwc
K0thzTgrdVl9WqCpCR8XV6mfCpTSLCh5bBhRXZmlB7zU05A7rYeEiA5deLfqrGjWv0wEN9X1/L76
QWr03Y1+436qVoSOPui9ALvCHNfq/DY5F7FGEjvSZPJaQ5U817dAI6rA8NnEKuhzPuqt1jArymoy
+16v7bkDB4BEYBf3YuOqqEotwChg7B3z4iYAJKswZJpazmI84qO4iZ2gnPLQ1Nobnha7oTO/abl5
l4hqR4rkrZuLjX6VcqVwBUjUEHJxU1dHehaaMdQ6bJdtHdb12Ow0jHtFpWUMezufqg2Hp3I+eOXq
S8UFghd0tXnStto2l7OLErUB2XnzMEwE2Ixx44yooAIIGZj2RAUEtJNkZceYISljpfimubBzG4qF
qYiqeXIeoCxtpUsB3DxUmt5B9Ee33hump6HnCOYPLteCShf5AQLGfO9m7hBkwH2GFkjW3p26Th+n
bkTtq2TZdTlBYieugK01we78tcw5u7p8e1XbA2QbUiLkWGBuXjXzUiD6uJE3NPIq7ZEz55nZ8hgD
dpqSre7BlqnVKXRNpvFMSMAyRYnRMzucqYRaOR5I04//sCikJnAUSFLOqjdT0VdAMqKy0qX2dYWB
P93dda19N8baRvKuCq945P1jaVnzpxcRyItNfYRWUtS034vC8Hvvg1pjiBkM32x+pvnu8sJUnumz
udWho4yXSWGh/5I7BCRdi4M/XragvD7/LmjNdgsMZO9yDgvSex3tb3pi+W6+1R1RwThAFvnPZ1vX
fkVV07qZAAk2mxGRSr5a1vye0vq2B5OpTttni1a/JNMO0BbaQbzpriRbLALqhcLHI8wCZLSuvuWg
UGwpGV1UZr37tHIPsRd/lcNfK1Pj1YUZjH/MLDv66YDEGTctwJhQmAVNQeaRD8vw9mjub5xD5Wog
iPOnymeejeoa3igJ1To3SuIvZfJNxr/zZKMtoby+KNr+kU1F12R19lLuFg7v0UDj2p1dYqLEBhYk
fSH5y+UTqCogYpTgX0OriJHJrsXoIWrZbKrDqhkDSlnQ9A8VJBzJ9AWcpm3n+g0YuqYtYWfl/UKK
YS99LpyKlYsyc4xqx7GLz8jcrzLtv0DiZ+MKq5eHlsBixUbB3jw9EXbDpWHmxIli/Wsc89HXZNUG
0D7IfSdpAOQFh5Y7PYhSu+ohpDUCjXn5A6sSW7w9MHANBjngMVaLZFIvXIjBudFAdMgg6r380WpW
8aVs3eFJ8/TuezHHwy6dmtZPUjZvJATKQgQuxAJkhBzVWTUzR1WfpEK6kTE617zMDmjbhy3rAoPU
L57rHiY+fcg4/WmOzRXwx49p3l9T0WOQur8WHf19+XMs53adcwNJ4/0pri6QqtP9GIZ47vqSOdGs
dbGf8ra/jctERHraTE8N96xDTOR/6N3/kfHElBFczxlyDPPRRQ6cmxMRkB6BvUwC2GJ1flr0T3M/
67uJlPvY6I58/A/oHYhsAEYDcCAIwNdjlbFHE72eUddqi2+t9YFGq4OGuOMdJ3vDJ6nGCWAK9M54
PS3j4KvXjM7yec47w4ncXArpCy2hoTHVwCImjfw+8+oNISDzSaU3u4Hr+TWYBfPbwW7kYzf0/VWb
8ulYJaYMJm1ydlXuPF7eepXX/PQD18mPw1PNIR12YTLT67ZEqlY0vnT+fmASG2wsvXMHj9X1oy5v
LJ1xE74ZxDLfGotdM6d8Z6BeubwY1TmGT0H33APR5ZnEQY4ukqM5CGgeaA1EIwGCn+5rh30YxfBu
1nILM6XylZ/tkdN747ae3WqjgcR+1kOoqt+zaqv6q9wfID0RcwDGRT/s1EQ/mclkQ8I9khn1nfK7
Y1QBsQ6Xv5sqroF5AscTfIzQS1y5QysDK2icNHgwyKsS4jJjUR+rVAPv6ha8QbkczHJgPRhqPRuq
F3M7TMIe0Hk2xw85oRw4u88oCW8saMPMmmYcXG/pWNUwY1hTVFnJEY/cnelsxWnl/mMg5E/LaBES
ON2cpMjGOsGEdmSw8Vecl7cktzZaecojvfB1LGRg5zN+MR4KMV5EyOM9EWSz6YMdV3LAM2h8bWHM
5PJBUHw3REUTBSsI/aExtfyaT6kaWGIMQy65vMif82LwSY9n3RbubsvIKrnR46zr8xQldsLFwZoP
U4++r7eRxCu2BmBXPEpRY0TGvna8wikoaSSwHZ7ev4KrDUz6fIvJb8PG2neyGMOK9QwYxViw57id
bmk2v17eEEWigklpFxk00iWAI1cepoLMsDRE4US9LPdQnbvpm+FpLETYm8B40/k7oMhfMe+zEbcU
pw6eYMGkOPDbZ9iGxMCsdgPN3UgM+hVefpaPSaw7Y+r2Jm+P5iw3gMOqOLm4HnDCLRKJaDmdHryK
Z3qn0dKJmCBPFvki+Ud86+RzWLkOf2J6zK/bnAOt5nWYSxZGJES2Z5DZ3HEr1793mS6ugELb2mHV
UUWzFLcBlxxitqsLTuqukgTNmog4Nxr7OkI52+RbEHrlx4ZSow2lkAUBvsoReGqCEafFbL8BdMyC
pjrMev46F+4bduHabs2Nq6E6U0C9ouq+VBMxInT6rafK1lIkWHbU5KL1G4eGydx8BWxwV/zRg9R+
GTSzgaffygIUYQY577+GV1/TGzy8dcmEQjx4eIasC3obvGjkY6AsvHxtVDcTg8q4+ThKGLJaLdFp
SNtP3WBGllvToEEX82CDYmlDgEi1HrxsXfSd0Sc9+5AG7QYj70sSSTxYRtO9ooKAgFJrQni3raO4
eMVVjo5SDvCmi5zUEnFOdy1Ft3cE1pZEzWTGgCSAKtx0v1Rd+RVsnqafOxDKqvFquPwhVWdlofVG
uRkI33PmncyKRysbTbTV5U2lDzsqgVUw0+9gORwCKDy/m55m+l0OftvLllVbiF7eAudyUS1fewRA
tzKA3GMz0rvuhQvvJpvFhtdR3W68siHVu5BsQq389JMWCWQCOOVmVDRH0Bn5TAs7/vXyMlTbtjDl
oka66AWs4xDGFFCh9UoLNRY8qXxjEB8CWsQ+KZziNwFV1THHUGPIShCiXLasXB3cFs4L8Nlnsbwo
G9uUumZGRjP23yStxzcK7dJQkmGL61Bp6k+nCK0CzIKvPFg+OxNxtcqKWFbeJVQcM4NfszLdKL+o
zWCfgNKBLs/6Chip25SjU6MDUt9V03XHvlPj9T98NDAZItsG3AJYgdMjQbUiacrUM6O+rN9sazh6
CftZdfT/Z+ZPt+JTnjWjMsuG2jEjAenVsCRQFpqgJY2nId+SHVZFF7TK/m9Ff+qQn0w1RtYl+hQD
85A4FfHxnNCOwi2t3dR0WaALNCMGc9x63Ku2CigtEImgioX8Y/n7J6uymxJrFDq6/nP+PrDq3szF
zga71N9v12czq9eRY8SC26VpRZMmqpcssZLQFkL7OsxGt2VqeQStHTCQnni/wlVACHT1SBoNXZgm
j+0IVQ3L7xOr3zdp0gSVa+edn8RpeSvmadqXRVWGtGFOIKU2Bg1YCpHVTIAJZG12bEGQuBtjw+78
QdfzQ9ONZUBKvbmmYP3yU6cd/NntkmunrB5TgIMf9LTOwF9js2MMiNBex0xjOJWdLzKJOOAYcFu1
8+EkdIjRRmj1J0Q/aAMNQxcMHNrtmiDET0r9m63p2jsSPrLT+NTcNtOIRiWK3UBYW0CPoiBm+Jmt
m882iw0/TXgSWkXfXtV2mez1nm291lXhE3cZdRF0sO2z9nVZJWNjtQAeeLoXmibmUyANo00AlGdb
irWqS4CHOjpVfzQJ1144T705zV14jrJvbwFCimTJYhBQ2Q9FT6HSYm+NqKmiFx64qG8CYA4l7tX5
76w2bjrNMiO8tb677rTH6+PvKzcLMdQ/JlZn30ti1ve5iehlGOFk2E/eaBxrSGZevmKqALZMquO1
DnpSgLNOb/JcZqNWdK4ZgQrirTXk9VzPB0dYgBtwSBBiMszPsy3ggeLzgdEWPUVYRuaxLkiCqhLy
v440o8mhwUATv2bJRn6hOH1ILpbyM8iBIDm4us7lyDqtHKkZOdT7iEmrP3emkDshNWtnDYazkSsq
V4RqLxoUyOHOWLaGtunHrge6yzXTHSN2WPUb2YxyQZ8sLL/gk8sdoFXnDTksdJw9FbZ37DR+U3eQ
COqKv1YKQWREzgQUJCBXOBWrlmnmTEjhCXKLKWXfYwfN33GQX+iIC3z59C33ZOV00cTG2QPpL3Rl
1qAHkC4Ndc6YGQ2t/KUxg/t0NrkvSP2fLGGvcVlxZzEBefr5wInaWRCDtSKrad+sNNtRUaBxTjce
X3+kEdYrWiht0F0BtfAZGN0ic90mzkCidoSE26SL6QazV/aO0qaLkta2w6LsdN9rZvPJTJruxdbH
yTcRrSHBVKcgd3bcCg/hVqO30FBJjmmykI8krN8Tux3fczo6wZg29NaUNZoHVAODt0mywIiZfMb3
zG7EDI9hJY0dTGbFj23PMEEANUyxJ8wqbliGEqrvSkyeuNxyjtDoqB8wKJTfeDHj4ZQd57a7qoGb
pHFI8xAA30M85uEIMi8tGGMWFg69SePKukPUwEtWyDrUMZXxxEHXFpSaXt8YtLcfgfSPfyNQ0p3t
pc2+Tod5X0802Rd92QD+qA+BHBAeO6dKAiCF3N9T6SaQvUuJT2SnhZbVjDuT0XyPGlLy5GZafMyN
Nt+1vb4lo6S6XqjwLVPgoC8Dwvf0fIjYMhOJF2cEAlm/Np4ovRPFtyx7uXzgt8ysElA2VfNoTjDT
G7VvkyfTvR/hYo2Yb9wsRUj0AMdcSASAicPz53Q9mMcsXJ5IEqWgR5sqcSg74ygp5k7KufIlsw+X
F6ZygNAJBDs49POgW7+KiFDxTSq7MAlGpttwtJP7Jk03aqWqttqi1wlSd0i6ItKvbGBQrGm7qjGi
KXHsFzZ68c4tS/01H+shLKWTvUHgzwl1acmXXpviq0KSKUhJx0IhkALVPKlfi0r37jDdk7xe/gCq
D46xXA/ldSRZiDynH7yeezMe0tmIuJkdEk/QUCfdHWH16KdS3LT1ZslA9clBpAbmJgDqlinnU4tU
ANen1XjfOgWaxe4PnpHg79eEETooMEI7HhDLVRAVrtdaCbSBI22M0vKbEdNAomU6W9fdsEWGqoJw
QXHmX2OrTKQeinFC25ZAEACqW9oEcnmtIgwrswlw8ZO+t9uiOJbpJFHVAprLMKHjdnnBqk+KPtYy
PWcAermOR71jSRGT0gTYpfrdmf1DV27xNKjOCUBI4HLG/CMY/Ve7NlfCGCFRTvDOYMeJhlJ3j2Xx
OtWPmr4FzVB/U/Tj8JpGdRMMHqdHpOwnEOrkwowkaXdIkl8wurPH4OUBPcOj0fUPKfh5LUfEATrV
G65ONXsKs2jCg2sST3p7taFj22ROUiKDNaushuiIddNyeiAI8inolucms30jk0CeUu0rGW3H5158
wENr9MUyjXB5Z9WfAng2dD4wrnwmq0h41/EZoTVysusa3W5mww3GP4BCDRl41oiRhVzeJfqPy3ZV
Dt9CCRkzuBigB/XC6Q4YZeZZGrBMkZN2jj8kwjq0kwG+HF3DkC1tt6gkluOzzj/wZgCRo4WCFK7T
qb1KuHNdzISg6GWHHCobItaDPttdXpXKClDrYOlCx/d8Am6KpSAjE3bU8h/QUwpAdxUa80ZIWULU
einQMV0uCQGwe/3pXFnHHDBHO+LpK5c73uzAJZqlQ5CMYOWVbUiBZri8LtVuoXuoY6IBLvwsaiKC
JePo9ViXjtd3UqFmzs3jPKRfNSvfCGcqX/PJ1rqJCUxCOuGlbkeZboBNKdkBqn55NX9u2PoLggFj
qbOCywOvvNPD0IxulQs6ozg0FM5DW7iDPwKXa/tEmzsJYZ7uI+5lcZyZPvticuIgGdLrzL4bTAvc
AQM0GAKnEvY9lGsx2Uh6ZgV4h9SVX05GGtm9MB8a1CF3mA1EPSSZml3Wm3XrMwOZNkKu8zHpLr+a
eY+TOE1Zsp9Gx3mXOiahY+FNgW1N5a43K/Ik+7T3YyLrwXdLdu/BO8hOBnF80NpD7urdLw5+/0cy
Jz+JXcdvvDCKnd2PYKmXkC2l+ZTfIGnI/GEuhz0Z5973ELuOOkvzjTutOv0YXAc0H8kICuerOybS
zhsqMqIsNce2n5MxB4poCnWTb9wA1XFEEHJQwl5k5texQpNI1mxU6CMPg2dPZg51hX5g6fc5juOX
qp7/w8QBuioIFfiHkbT1oxmjy/ZkWJAQAcUF9KZbWu+GoS433kiqVYHzcWl3YEbprOSAHAq09IB4
RFqMgV3N4neYAjjocXeLan14+QoobaFCidQeoQj+9/QGmOMEthnUMCOtp3WAYoS4TgxWH+a8RyWO
gFDz8bJB1dkA9AsU2AaWcFYISHtjGAtrtAHto2HdaIAlOFcpCIMvm1lu7unNNlD0B6QLWfBCeL9a
l6GN7ZDnGEnIzdi98jo0aTjat9MM/HXe0vEmGYcurOVg7y4bVoD7YBltB1RW8APOXKTt5BVQ8KmN
gnN/KHUrGCrNZ7WLaNa0twLyNrgZug9OCS8w+uKHNv89aR4s44SgbOAuRb91SNVNrUsHx4r0Wl6Z
iK4+JOj2dSGeWfXXuu+YW19YkQlaPMDorPlRMZLMLcHR3xnNIVikz9PY2Hvzlubzeag7MeOtCi6J
0DHBNEsLyNO8dQ+VzQTYYI3ibeQFieKEZKgF521yNZdy+u0WI3/d2Nbzc4tfgEwamQrm0c4zX5FW
/zvyxshL175htAmwQIwA+U4sAjFNAdR//QSFgxTBtzf2ncP9+3SL11hxrIFWxmSDTYHatNejDWVl
gy7KBWdTgsiTmz/mo/YNHI5QnAJDSb/1RlasGbOYgJHgEIGwae3utLqwc5JVHuZ6WCjZoaByPzBt
46oux3F1VREsIE63vI0xALq6qrQtMJVKO/FIk/4KE8uBZURJ/ojsKtDn/cY2Lv/ZJWOrnNsYBksz
2lY8duUHvrTfAHJgVnfJFF87aNzFOapr/SSXCpLf9N7WsKHKOwD7hY8JMh3Ud9cqPaOVilK2kATS
q73NXgm9tStgqY8L5UzLr6S1s5M7a4t0XvmJl+I1QeENcXnZ6E+1UQgsmR2Bnstjqt31zhyw4gXk
9kcdtDJjvIGdURwaXA8gqEDLbp0jj+oa5eZkpNhAAJuNFqIdLWLY18v7qDKCcuiStYEWDi3s0wXJ
xK6nFFM3j4BShenwSjEHh7TtshHVV/tsZImdn75aRQUk7ScrB4tWF5TZz2b0kIB9JOnBoRvrUZ6L
z7ZWPlufPEitJbBF5wqNLn2noUaJ2XP/f0j7sh5Jca3bX4RkJgOvEGOORFZmZWW9oJoOs8EYM/jX
f4vSVXcEgQJlXx31UUulrh3G9vYe1l5rBL91Isdd68ofRsw3sTeGWoEG1f/fWmeRsAPcrWdltDiN
Ig1yyEQ07UPd7GN+sLKVO3gdcoCW3bJcB5ouuAbzJ6NIgTowerMAmwtKqOZT4wS9vrPpipnr9OHC
zPzJKAu90vHs44gkhu9l3G+NlQRl8RBC6g1U/WjKX6WSqaElZcINfLPhe2uCs8j9aZCVvsmCDYxU
YhJx6hNOZi7PoCl4hWnAojh1rA4csG8x9eolnwYWTDKa/xqZ3SbgVQkBFKM4VdVTnv4ejLtqrTuz
dMBhA6UO0NFBpmsOOm8K8PfmvMZ2IP2x5bcqumvje4bMRNKf1PloyUEjG5Jsb5/rhQcTzyUCMfRP
EN7OWQVat05FNILGGrmHMR4d6yj6H41Xb1Lge4VaSXwWwhRYmwLpSUkG+lKXu4VKqigLBx8SrO4H
nX23sq8eRofr7rfN3ovsjkX/5XicGZzt3DC6HZrkWXECBfW2rn8IcWRQNrz9DZfOIKqbNjq5UyBA
Z34w9+qpHdnlJ3t475IPrfrjtivNuzUTM/dDBSY2wfiXn5TYxp4Ovu5jm/6HcGbiEUFiNRFXofV5
uTsmHfUSWQk/MVfs9JFsaveeG+3K11pwb3BtoMQCr9M0WjM7A50W1QARiwZSrt3GtA45+jFN+htC
KLd3ZdGOB+5l1BAxpjyP8hOt50PFUBa1vMZvR893U7lh8egL7dttSwubg2EhODgg/TBPOQfhmnZb
ZpEkzYmzfFNnP1KUIltmrHy3hQIkZL7OzMw+HB+Y4SZtjwXp9SbJMhTNKqAJuyA2t/koDyBJ9Xtu
+uPnlTwuDc8u0dho0NkAk/qpUHnQ06fSMnxmHP/DR7SgxQO6wSkKm1zHWTDhcDumlcJ2Nd1w16X9
Xg1vUbPiyBfePGgtYooXFbpJ4WUWRUAy2fQGB2evz8ejZxcbNDhXwrs1E7ObCm9qytSDCSju/gI6
8reBytWnPxUqH1Pl1AA05mo8TqWGLN064acxKw6NKJ+Mke8sdy0o/psszXKBCzuzfS8KA7U6vOBQ
kc7HO7QKfzed44ChpTQfcifVjwo05IHZps52tPvIzyPHfWwt54/ZEfvEY2IfwI7dvak4r/xMYyB2
4Va27anzR6sziYHt0d40pO7uLVUWx8aK/2QSuYWytFfKuRUIE8oYYnC/pl0Hb+RYXxTJzL3GHe8A
bs3oVVXEeHTjpPhq6SwNqPBAuG+PqMiPBlTJJWeBw6PI1xuSBpkuvYB5qjoklDU7nkB/VsSudRhL
rtBTtocAtc34YABYspHMrjCqnCavVZaLoyoh3Zb0uvXVsyB1DTSZ81pIR+whsCPfO85kEFEqt3HS
ePhTjzwnmFm8d/Uac5muHr97JKboR4Pb1bfQF0KDb/rXOLOKbZVuk+oOtBP5HVD+NlC6HoRCKovd
5QUHjguz+v7gZMS3B0PbS2KLrdloMhiZATh4wQELlNaamNhCbH+x95PPO7uONGaZ8hj2nmd/WLyF
eo1PMFpU98fEW3t3FmIQ5EJ/+WVwM68qQrEjdMKzqD4ZwgjoeOLau6kyH9ilY+Y96Gsw0YUbisIa
GmdgUlpASteeBf0By6pOWeNsMj19yto13OGyCZQoAX1xgFCefb1SFSAhcfL61HPV7VIr03Yty9zN
bT+w8MKBlhrUNeDORHVpXhhIUl2TRGIUMBatvUmdCnqWLVQgqkh7QAqxYm3pRIDsA7gUoOTABD5b
k4Ubm0JgBdagtaSMQw6qyZacojILIA+44uKWjQF3jSIOBs7mAH0rZaYomqI+MX4sijcbUUjsoanL
G1+4q7P2U2Azd3SoBf5jbdrOs8OuuUMMxRVY6wEkSSLlx9qmdT9cforpF15+xCAk7coft3dv6dSj
wQbECHDzoIqblXX0pAdkp/eqk8VAwtAdG1n6kaUF7XBIh31Jm+C2vYUoBbU5aMBP799E/X25yDEy
HKWPETsJFW+18WEADb+x1pxeMTIHfrVx00ptgJFEkHsrzo69pj/ySH0enQeQxL+LmbMj6LwdKlB4
Vyen+ujyZ6EGnyM7WmMNtKaYan4ykLEgtkedfCIOnH20JI41PC/VqbSUc4gsKCty1PwDxkHsb5uD
tld2qm0MMK2iu8VTH3wJpT+kVL9radOesrZMD2Yr04cS7G2BTIi6H8CaulXg33hpSzMLhtq0gnQk
qLZDjnJjxG0RVFDxeBta29uztFe+wTmeAF7/qNv0TydZtu8HT2414pabmLtx0Hg23xAblEf1iNIu
ip8uaEQNFujIxXzd6E9W1I4+Y43ri7JLVubVF0iZJpAfyBwBvEfVYu7v6jwuY71w2AkIPGC+yjTZ
12MKquiUAq87RGP/pOeVu+WSfGRdXoKFm55IkhWbScDW1xnTjsDlJJuSuV+IZeUbU8bZRsM86H0X
yzenqNYKOgsEG5e/eZa16UYpbL202Qlonz2T2rvXJvcR1989Ld01ZhewZvQ9azgAJ/OQRYCZqbWY
d+mZOP9s89PlRbmAIgY7EfWhaXcmBLo/f+eRlICbEfnWNTiXem7Z1giNThVnG1s91uWLtD8/n4a/
+szI7ENWcnRdoETYqey/Z/IIIq6t5A9WUu2ALlpZ0AIm5NLY7JO5XkkMDzSLJ2v8LrR7UPEEufaV
DVOc9FZ5z8SudsL6Xwf2XgwfZfHu9gdd3DFgsvHmgoERk0+X/kCpyrWkS+HfnLe8+/CclQRl6d1D
5wIdVEwcoz88exS8pIjBX4K/v3afO3UfgXguq75CB2LoypVPufT+ADmP/hQidzBPzb6kJQ2TWTne
H2cq21bxZiCvcX8nxl9Veyjt7ysfbqGxgAkncDyCohSzgnNPylWaAz2LjSuitvNpXxtdkEEf7IDf
Bm2GAQCCxMbEiWIs2Q2mKzYIFXsIqw8UEwxacfA0V/dBR5Du3L5M7igEB3e57RYBcOlFoCW1lfiS
8PpV1Hb/Rad45bLMc54EmPlfiOCvGC/JwZTT/rTHQr6WReq8MgrJEqTVw3HQUydIbcE4KH3daiNj
r//VpFkbMMKj/UgjiHi3XeU3tWKvpdGLz0NHEANgHhm6HAhLUSW7PFroQdPW0CQ/wVSA6d2RvQnv
LbKqlX2/PsI4u4D2YNgMewEKwks7VYr3q6JFerKK/8Vl6XvxpzP5SwOzMzw4I228mKWnMX2n9f+6
pgnIGrBwYSB4MgIaB0wDAx41RzaM2ZjUGtcSBAAdMhM0pPIDp48ZO8rorURa2kI31fsukz+S/ta8
Pyw9JHKXN2LFIUxR02WAMGHBIdaCy+oigpzdot4tmGrB+nPqE7bjLfFzKB649g9pbaVzoiQsqpfb
N2lyp1cW0XVExxEssKjaXu6frADCFr0Ji+TOVei7+F0PIqhvn7aCbqNF8D9MDWFA8dIKsSKSI+9A
jNibgHTfe9kXpz+Ukq8E+tdeCPqdZ3Zmobduam7HJrWyQvuO8kygeSfDqzbUSxHwfDeqlUjl2r9e
mpslMYYbD4YXwxwxv5VZGCX7sfwACWxmjivX7DoSnuaKka9T4FGu8cx626QaYwOwxjHdydx+Acvt
QavWiBivFwQz6Axjkhlobbjxy32qM5solbc6JCLYISrbvdbUv3VQPffg2eNCrhz3xVWB9hH9dYCG
rxJbVQ9jOUKnKCy17s5OI99lxCfk1+3Dd30okH+DCQZz03BQV5fbNjlINRJcniYZ7jPevwinKfAy
qF99ZN8zpb64ydrLe32tYBP00tNeTQD02YFPks7DgEFBQlLWia/yErLIzm+T94fGzNfSl2sfDGMT
8yKqEKDRmN8uqBKN8dhIErLha1R+lECB3f6CS/t0bmB2rapUd2uVwoA77vtJi1sDFfiaKN2yEUSX
jgWuLnTrL8+e4Waloq1HwtFiG67aQGkvltj8h5WgXwCFBlRur3AltmNwE+S8JEzSlPqg96N7oAYw
FAuGi5XDvbgrU/QFzCjUVuYjHOhZGLHiLo4dqb8kWfXF1ou1V/6vitel+8bWA4yHqhBQHVftD5P0
fQ52T6yHZjHIU+DkEvLAuXjTwF/h6MoK4kb8wZBF7SdJeuhodUDHxBfox1Feb29/3aUlT1hmIAXg
6rGJl1tIxtHpZGTrYWYm5cEd7HLDa2eNB2kh15q42+EKUepAR2Zee0g0O4sTMyVhCmVu/Quj+T4B
LNd4MtLqYQJA2G206YohqNRz16+0oZdcJCBJkNEFSwr4XmYuEsXnqi50pcJ8gMCKj251E9haLr8O
cM+7ziDsaJtjt/LSLPkTMMrq0xwXAYfcrNzCUG0WUscN7BmYFzAGoB5tgZi3am15hxBfrlBoLdkD
DwNB1gBsJGLey51MR9AoNrEgodDpvmzdg2DHgu6y6PD5E3NuZ3bpR0yk2dXIp3VF31TeHECt/PW2
iaUNA4gUV9ua2AnmsR3PI6o8fVSAQFZ7O8kebRKBMrkbHgvDvsdUdL7yVi9+uzOD05+f1f+KRM8S
l8AgE9/s7g7c7Zt6fO2szzeK4ahQ6kOLdQLHzseM0zpNY1tNZ6KvAwwt1pjOzvKft7/eglc+NzJn
HQLKr3GyBEaqXh8wv21t69KRmBVbg1EuG5oUCx0AmQCCu/xqGR2ivJweMa89CO131N43/evttSxs
DMInUKggjAJV8fxQVzpUZDTNUBgeemzEN9C05IkNNOHLbTMLKwFAcyrxAc43ecPLlQgITIyCWio0
IbiXlv1jO0Rb3qwJsC+ZgZYXnrG/0t5z9iyqeXmcuBlygjrZaU0XlmCQBXR+5YYumoHToaC3wneb
T+6NvYOCtuzx0TpjP2rdLq/bb+BIX4FWLDl1amH4FsgHsJegInL51cCckzeUxbg1nhf5kaGNgVmk
R2TYu1yYrQ9uwgOL9SOtFSTvq1+N4QlfZvGX25u34C3wM7B7aBxh9nLuaAeajCinZCoswBPWF8mT
ZpdfZUbfzShBDjZ+u21uAaiDoXqwhOMZB3vFFfdVB3ByBPC3Cu0+M3aq1rPfsvG6Q4qu3ybhQ7cd
PVUEUAktvjUS44RVZPVoyjgYkrr9U5ZuByJ/9MvhUEDGOtuAGAzBRJt+yUSR2oCgZow8TEXkgZOF
ty0tYA+waGjF/8VNTyM7l3s92mgDi8JWoUEr+ZjE+XuuDZAGUblM9gUFLgr6qPSONJYIWkzsbqTm
rAkwLcQqaF0gOAN2EvS/89k6qInXTil1FQ4i2ZpufWrNNcmlxS96ZmL6CWcPAeszxoQJIWcElz4d
IOiubZo4B4f0WiFzIcWZsO8YFAIMZiIAurTkZYi6OiMdQ72oUQL7nhZky/UvZRxjQvpF7063N3DB
HDYQG4fhZILnYfrz84WZAvPZrEXMxcW+MRoM8HYbz3017A5sIzzojHhz2+LCbiGUBhJcnzgoEFRd
Wsy7GuILNjgjmfqdo2yQmmt150ULE7sioldkinMgkc5AeeiyyglV8SG0P179+Yhq0ub45++fHYaa
S50mHgPJstsFPdkKcLRAwrUeP40YQUI9qTsCDqVPCJjLL8UjaTDLBYUnad33pDQOTiR/3N6MhSfh
wsTstGWjQSAjqIGnznM+eJfvYtaN6MsMh0/bgTMCZQb+QYtxXlOmGI1morNxzGpUdzMeJM2D2b1+
1giIeYEmpehFw/3O3Z6i0CQCqbweCsA9UaLaVka+jxO6si3X7wrMgBYJ8p+AqgGveLktLorBVaNj
nHgcoOyk7ahzKvWHNt8b5O32gq69zqWl2UFLWkryqoElbfji8bvSwFxreqqKz9faLu3MnHhNM62s
Cs8IddoHlvkseeHXLSZTGEQnoKyx/fyyEO5M7g0IvCtYh+sB0FOAyDqE5Dv0OxJoST12ju4baiV8
u3YE6Jb8a2iOW6zGunDJZChyje0gvzcow95eytJZQDllGr+dOCjnoU4PwBCmqTDTUkPJSVl55htZ
/7Nu813a5T8N1X+7bW9hRRPu4S9MxcRIzexl1zi4e6Q+DKHTO78LWh6ls0aGcO0SJiIERO5I//Gy
z01E1ih0aVYoQcU/3YSh2rrp8v3tZSyEDSAxQboPJpgp7J27tqIwo0J2SKzq+nG0x12OLgphFFrM
x1g+xtVd0ZXHuvq0456oU8Clh8kccHO6s3OObqibDAayBpF7QaK6Xz23toRZ3zFOuBIYLX1FMPRh
5AhlsGtGCSjglDoETBBrewfW/en1Jy35evsjLpwF7NC/JibvcfZ0Z6DxQrGCI8xutU3ej49C5Csd
m0UTKEWh/ol+whXhOddKnedaipA266AfW7VPBulXbEzv/WXdC5sClh5oIyBdwKG7XAbAdqYaBJah
9R7ofIvnkrsBLbvvBWanQDDT+angK45h+jtnNlERn/gA0SgxILZ6abNGq9hobK0Noc4N5UwIdWR6
5bN2fOKZ8eTGnPq5bvkg21hp4y58UAzeAEWNjBITvlfNziFpqkQyCdcHjGESBeAruH0qFtIQ0Hya
aKliUgSg4Hk0XBENRS0tkaEJTJ6sdkTQR6IdmhZzWuqgt8kGBPr72FU7b1jr5S59VjhCioIhcr85
3nk0gfH0nEKGigK/MmE7C/753AbbhgWCLA+MC1eU41BKhgZ1jhyZl+6uxanUJT2asbtRxcohWfDt
aHAhiwK5Lhr68/wxBky1L0vWhb14mUQd8vpHrCH6j+JdWn/c3rUFdwEaC1QiUc+e4OIzv25ZJbVY
i00zEudAh7YKyqz6Dd6OFce7ZAdDdADk4MJNcpaXB7/P07JjQshQjkU4xOkp4s2L4671uJbuF1j0
DRuEhzpS7/lyqrTQ+zSSIWFhlf3P6t5j86jLh9oO3Oy7w3a3v950XefXGXuECgoifiAe5xGZZjYM
UGQJTeHMZwmIbX+VCiWFtXhsAWQykVr/a2i63mcu1+snOkIxGSqfTKjRWmx4UCo6mLR+46b0Sdw+
W3m1K4HdCazidwZsLzYhuL3chQILfgbYeSaVuwkXMJ3cs58hSO2qlsCLMAMzkG372KcM+T0JGpui
ndNu2rJ8JyR/EB2D1hsRh9Q1X2//iMVvjkuITA4o06vIp+51r6lkhhMrLb8sDm53chwMJ61hWf8e
/avNBU0Qbgfo7K/ikQ4kcYMW4WrYvYOhS3ZfjcNrDfVMkYPRgYx0U2bWJmXvbhv/HEB2Vtmlg1iS
BQ1xf2GiYGNUw5N04ydHz/e1WTw7pb4VZA0+sXS1Jq7eqXWHUef5OyZZjGJMig9S0EPFH3IgKNx8
rVC88H6AbgDlJRtHHY/y9CPOdl6BmDOyWT6GVZ4GHAE7Wgi393Xh6k6y6nhAMLAykYtfWsC8eFwT
3g+YlTQDB5DakZ/a8ZdpvybkZzTeu/zLbYOLSzozOHuL47ryICOBkJZrD5owfHdNmGjBjyNKwrAr
sGgI/ObUvLHRupXDSReaTfZNU96uVS3I4ID5zyuBoWU7WUl2F67GucG/we/ZJllWmrdpo3fQbsGA
+bAD/BMUJl/I52e/pvDvn4X9jQTO7AxVjomVAnZy13sko3vXJGC89prd7Q1aW45xeSIavTcY61UH
feHcl8YTbV5Z9zE429tmFu4PurgU+JWpoA+A/KWZClw4AO7KIbSgYS6MwS9Q8RIr7+zSYUP5254E
UWwKuolLI9Qa/99hY0Aei/ylqj5fHMCQJnqmYPpdgN4zt7U1N6n6kNqgibHSIKajnzsvREF6Q66s
ZumTgewL8Qmwc2Bane7y2QHowYhoUfBxhFJ91Dk4Gh9A9HB7V5bcwZmJ+TAwWqIY3na7PlQi3QPY
OLTAXARNdV/UD5SmmCtbOQZLp+3c4Cx0aJili1zBIO1+lMV9nz5U/KPQV+Lw5S+HvgCIrFBYm8uU
QlTOYgot91DD8MDI0ERMpqnWtZHGxa+HFi9yDGBDr6YVyjqF0Efc9CFvSH+PYSX+iCtdBBEEre+d
AUQNpSTdwRGjd0jy0V5xREurRJwAxW4I6QFgOX3rs/MhKuCC0IIhoV59jNC21b0vHlqYt0/IUi4/
0RWAu2BC/1wx4bhRP0a1kjry0ENscx80qEw+jMWvESp3Ff1hucx30rUi79LaMAZPwPWD/7/KpCoz
GWlhKBK2AGQGuNjF00Ct7lnVmraywr95yywEmZAZGDkBXBpgvum3nH9HDV0fMqAk4nbjTojnlJyQ
eu8qcAzbzabVVYCRFN/shd9gBEYjO4fcUQ3sXlsG1hxL/1n3EKj+RSTa7vmR8zU9Rn3pnGHiB99j
UtO8yvnc2htZY6LHr6x91DpBFenPJoizEJ8Crf5gpXsqNuhyAjD7w7aOOT/lURFYAzyseYJaGOXJ
pi7WmM8XdF49cMXheiEjXaDGFQ6LcrcgZAqXrfLBS10f0+pE609l9VNj2QmDcRzjdKXzMIBKpPqp
khLdlc6vVbOPTO9OgktMa+Ktmz33Mju5Qg9i0a/4guXtxeebCroYYponXyJnUcd0bC/H1Lmb+KN6
Iu2L4nynI4qsXSRj0baxjpH4ZbGH0ryrWZgMIBMuGNj9mm1T0MB2BgCyI19pWFV2un3FFs462kGI
x6YSCRoa06t2dv6ixu3Bieei+ySgqzdWRvwQM5NvKRvXarML1RgkFuj5I1NHCWGeWmRxp9mNwJbV
mqgfclGOuyHrxjt77EQAIiHx6uayfmk0TzveXuSi5b+Ic6S/KKVOZ/xskbaR23qGFlXYu8ZGUgJN
gycxPrEm3vWAf6pm5VZfPTTTsBMomHAyMbuOw39pb1Sa1ZNcRw2osjH+KfPERyNMBraK0gMA8GtT
s1ebOLM3d8ZgsxK917dhP5EdYwzPZyR5LJCorizsKt6dDE3VLSRmuH5zvHjhGsB99oMMdd7RQNDY
vUch2fRdLX0zOozTA9q71hNZWJyJVBCiOUhM8E1nmyeoWWB4XzWhoxIIYfPihdVKD0wv0r/dPiYL
2zaxZkGWBGEi9IlnYaJbUnTDUgZLEf3BBH3GUO0x6ottV8g10taFVVmAS6BhhYcS/dHZqliqdCfm
Ng9L61RJTDsfifN6ezkrJua5AhBGDoiNYELX7kQc+1x/6tcQYIs2QHQJXk3UcPGMXZ70EqXMJOVR
HYoUPI2dXXbbWi+KpzJSzufPHmrFQJphEhRfbb47ZVQjeaRZE3pdaZd+1eoD6OS5gUFrxHBVmxQH
KlW6Ute/Loj8dYvTfATKud6VJCgoyGVqxnUDqMddO4Z1dF87z47+JqpnC7Wu9luePkf8WK6xD1n4
cheBwWTXQFgAyBZO4zxnUbLoR82omhCTe/kx0xwVgOJCW0nJryMsW8dAw1/BV9ywq4kc7pTD0FNV
hbFsXwvdeO8MPQAr9CYq8g26HSCYlfVG5/YYeAlZyQCuT4/xl1MYNVd063HxLk+PHnVOPpC+hJJT
t8lJDBQq8Vu5cnCuv+SFlfk9sMyyAi8AlJo8Rt56ZJmRWptcn37o5WZdmphdg8SmGMPo9TKkJfjg
XyR46IEX3lvyUcbf6yR0Pt2gwVYBJIDwFLkZCNpmZckmqyxqankZDvqmMRxfJWv5xbWrv7QwfdWz
N7M0ug6turIMoYm8GwocijI51Jmz12n0MI7ly21ntbBJoCyc5grQ9UbMO/O9SSopxKHGMmwrMIqY
eZDra6XN6ZvMNglQYMQ6EMrBMNL88SJR5fbZMGBFeXQ/eOm3WJUPkS03eUnutRZT0LTYW7q8S3Rt
q6shGDiUo2i7EnFdBSPYuvOfMfuwpsOEV0EbMFR2lwdpOjzH1bgVVbt3MIgCpMGftFEft7/u9ejS
X6M2njcHjEtXSN0qsYSria4E/S2kIb3ikIj0AUN4u8bI7kHAubU7MJomo6+DhskUKsiHDJXdDJQS
JCBNvuXAl634noXbr4MmCbRL4DnFcNHs9kvpCaoMUoQQH/YtHmLIbQNF4hUrC1cTViY+HrCCgeZv
drBap9L60XGKkKUPo4vpxucke0kYmH+b3G/7l+bTOt7Tp0ZwBE6/CTc2b1AA9KKpssvKsGHPTidA
cboDd4ifJo/NxG1YE6Qd+eH2/i5+StwbgpFb4OXm8EtNq1SXtXAHJj/IYjvqYN6MVnKZFRtzxENc
FbJsKdaVTArzEC4d0++pWuPlWLCCBukkKwvow5TdXbodV6HgQUuHhTF7H/h7Xr7lxtunP9aFiekn
nHm2duKbJQ1MJMYDaOUPlv1Dy+SKt7mOJQGSPFvHLCSvOiPTMVLEwlZ/b0m5N0uQPCdjEOcrkwZ/
Xf3MrV1YmvzN2XKslJoqZzYLqZJBnv92itKv7cSPkh30JbdO8dPhSNKZFbg93zMKPftyz/ooUNUz
OHiDAm8+eSCl8qn2wBWoG6sPkBoGfef4npcfxhwKiwb3B/GnYEcDgixp+wpWh53ythhz9T3jD/RR
fJa/F2LEYCtD7rjhjr6JweYFxa69a/8m3dccVDx59jKSnwPyk7Yy0GN485JHoq+9XAtPCa4C7uBU
lkevYba/aTcYUVGyeqr6U6PaCjtbuW7LFqbpNwMx/FVLtbIhNUTtvA4NfYAUFFBt3vb2GV14JKa0
/B8LszUQasvBMmABrH33SLv8ONrjefShSK9p/daTP/+DPczmQm0BCQkEoS4PkZ6TQiOGUQGNUQZ1
XIDOPCR0V/fRxtDu408DNcFeDdcPfA6q8dCXncVLNhITq+2jKhyUeW+Jj6JcYyFf3CKU4THBBRJ5
AKguF9SOpAW/RoVDYH+zip9VvhKvLNxvG9NnUzICXq+r+qdZSAU1bwMbhBm0Sr6kxteCo5i0NjG/
Zme2MVaPmCWNdNjBxUoduefyPnKfVLaS50wHauZFsB4Qw2M78Br/lYg68yJ6mZpeXGE9oADf1aXa
gFvw2Al35TVeMzM710zVpZuC7CrUor1bQ6KLbdpM/QcjWMMUSeIpxBm43PtpLosIy6tDlzWbzsM4
fdvumyzd3b4z06effzJ0yDG4Z0AHDNQwl2ZA8hi5Vp7yMKK1n8tnNwHt310zgix5LZVfOgU2rGB+
D9Wzq1k2h0ZmHtkFD0cXQrsGmBgZmgpZ5x1B3rASny7dHMykIFC2wZpwBXkfacY7K8556LZvBP7d
Nv/Ddzs3MP2As6OmEqi0qSjjwNRrG7e717MPCzo5/E9t7j+/Qzamhic86DSsMTsIPOrGMh4THsYm
iuhtTw5pEW3AM4ZitnHvqeT1tr3FbXIg/4GSH+KXebVXo0lBqo5xyCn9YuSXTipksz/1+NdtM1eP
AwaGJikCQ0cRFbDn2SXiLaBFNmhbQ6W7Dw7TfQiLiaj40kdynxTafWa6K9EM+n7zww6biMlQkACD
L7oBs7iscOWoaqwvNDIMMOoN1YNKgEmzok65511Mt1rB4iCRETtGowM6obGp3t0y6u77rAetjlTe
HbTW0p1VxmrTIWwJWI7JDdMrsh34CltgKjr8qdcFdGDOxhLFex73UABKqIZhCLeD/KdmQrAiM750
tRNvhRIthnObfoupOX5X0EwFQ6t3vhxGHewZHfVVm7AHlGO1rZGm8qnNSuejwFO3zSCzObatESQ4
gHW+E6DzEG7rN8WXanjQ+/ylqZzje7JVCT26Dg+KF+2oFf2JasYx7YxiC811ta1VByiGTmrfAZ4r
kIZdBimpC1/Bk2zyBL93GEAqlAKxFLgFFFIHIUFHX4/ENwwk1UlZCR+zU+Y+w5B70Kn+zdS0dqNx
E+ATT9Q70SmJFcVGkLaNHXBg8/ZGFr/mTNFdqikX050Cikwy6gOix3+cthg2fGTFVqta5telqaET
mER+m0bNTuvArW4M+ANbatlGJGPlj2Zj+nUNmrOBAm1TEe8POJSYz8vR2mE6DWpWrpUc+wzBRxNH
1sbMTcPHCAEUZgt93Nd90eyINSZ+YqRGMNhJGpAO6hgaT20M66viUEsV+aaNFWYUkV9Oi2LD8JO/
2Y6d3Mmyg5qm9OQuNU3tGbAvZBeRq4AzSrPE11I67IXXNlsy0O7eE0mNq0VNP8uUdcjGRmxRmwRa
pSqyNBTc/DUONvlAu7w98gzSO0kPsckBWeJKGHiN2cKlgKN0UObHfb+q0XUcWkjGQPPQGfnRbe8N
9BPih7RKA1B/kIrtRPPNbt767KGU93RYK75eeeoJ0WeiQQ80HGQe5g0VlDPY0AmjDCMnlGbqdxjm
vu1prhzapYW/HFxnrnpwq7ZoTdQqYuMuAc8lTxI/JeamggDVbUtXgcHM0sxVi9HsBjPFWhJNYbiC
bi27QmqyBnJaXBAGusDcjVLulcIqQQoLQUZUAzIADIzqRzO8VOS3XBvuXNwZtCfhpF06IWkunzgr
ioVQ4G8PZfwlY09Y+8rG/OV4uQg+8N/oYKLBcBycMhAalxYUBtOiDlIlYSKaB3vgPvS6T3X3IWz6
YNu2n1XaqabmvZM91c4elKr7NmpfRr4nBLph6Gkg4PNLmsH5RI9l420yAZo5pI0sgdhznfpqzDc9
2AJySnx3+JDl714nfm8NgcLLxu7qLt5Kt/DBtRfnT3Fv420tfCt6jdGDjvizkdi+JfYpSDxry37R
B7Fy+67Cr+kLTEgbF2hniK4al1+AjQXqZNnAQlH/Nts2APp0G6mfMYYxVyX2lk7nua3ZfjptzOGV
elQl5IMhiT/CG4/Z2p5eP7EXC5o964lmQfWpghFhvzvFF+GsFAGXDuX5Iqa7cXaZSauneGHx92Ou
0pfpD294/fwdPjcwC4gLNtBGjjiT0omCuq3RhSQbof28beVaUfNy4/8iFs7Wwb1SYkAf8N+sIdY2
tzTw9eI64FV1za1LReejLgA9PoeUKGNqNnRe8UBXgPFugU/+wfPyl56430DKvLaDi8dkonsAIgEs
h3MIfmnVbu14+ABx9KTKU21+NMZnq3DT4uG6UGQEX9tVdF5WKpEWmK4wx4+CUlT7ltf6erUG1Vw8
KyAMwKuC9BnN+suz0nJL5o6WsTB1k209HE3KVkJKY8kVo8Lxj4nZ/RUyRgoiUxYinaEb0dDx6ArL
8hsDHSBQOCd7E3Rk/0falS23rSvbL2IV5+GVoiTbcRxblOMkL6hkZ2/OI0hw+Pq74HPuiQixhKJ3
nlKlMppAA41GD2sNpZLuurkePoMBuLizpoEGetqCc3lKXX/W4h9OhkLk2ULzX0NjgFHmEWB7EqBz
Tc2Y7OG22ntnQEXm6JIpcAaz9z0Xdo1oTvaRA3wxI8FHHkG7lEA66tIRWh7ol57KYn1rFgId9ojy
vgfyhQPmsCwfMxTOPqfWz24Cw3J1r+q5RDHrqv+fEDFdxoAZSpEhQ35CyzTEBMH4E5lMIuQ6rcr3
MXDRUSjJmQvFboEyq4ZmokrxnJHqU1KQIDPn/Wykp6LRAmvM92BwfciI6uz0edzHNt4BZrW/bUlW
j+vFNwib3DH6ric1WKvy5osdpwiZvw7ILN8WsrqcHtpyOF+4gda35UkiEcpLJrssny2C1w1uQ8Pa
TBPO1/JChGDYzTzTlYy15bMK534ELCVxHnB4JRNZXa0LKUIkCvgerKsZJgIewR2Iy3Ys8cCxfbi9
XKtW4UKKsMW9ue3Avl2VQKl6yzyUXpgPXnXOYsldKBEjJjNKt4BJAZ34M9AxnsZK9+co9U3912hI
4moS9YsFEtj5SjOYmE9rEKxWggi78tftJZMoxhIMaUJQl0FrzKXV6j3LrLu0TdC44EqwN9bFgBAW
VU0ITIudMAXEcAjKEhWfn+c5AoXkGR3Dt6eyrpY/MvhqXlztdjZ0Bpmb8pnptp92nxXF2UX5tDcH
WZ5pXS9/JAnHMunsqJ5izIbM31NVeetmvDlvT0Ymgk/2YjKR47WT0kNENc0Dkn71qasciRPMj8PV
M8D7Mw3hGVBqk5ebNmSAQ/c1ap8NZ9iP5ndEPVhi7rw03hmDpAx9TUeAEzLRx+GstFiTEhgcmY4d
nWlHUuW+njx55T7KZXBy63KQjUCXHJJ+4uu29obIs0sX7jDCPH1fID3PQOH6WCeSKpQ1PXHkmv8X
JKxhYypdb9U2LLT62Dp0V06yxsK1o3MhQXxGk1ZFn4MOCZ3zl6q/Gc2nlkk2Av9IcSNcihDuMj3R
ihrRLezn6sAKuMCN90jxxu2V78Az2DX97+2bm1e4I9rJi3dcYXPPeJEyB8G+Z8beLJBEm6Wk4XPt
eQdHB+2eaJBEL5hw3XisU4BuU1TPpQYgG+vI4p8xy4Le+1WCc+D2ZFYXD6Ah/EEN4AUxoIqnajN7
lV08g509IEa0y+vnsvw1oZFWGe6k3dWr2wH8jajwQn4C3ZJLw2D2IFpLLK94rpLJr6KTqpR+JcNH
lwkRdrWeuJ6CTleUIUztK2P0KZ+snQYS79tLt2aA4MMDFddEy8sVbhrRK1B0GEX5nE/pIUOUsPqN
UitUPFRgRi921Cr3U0YkQldNw4VQYfMBxbBtdZYh5e09x1MRTFFQA1DCMmT1rquLCAxGNAeiceSq
+7P1PEYY3xid9mRRBBaOSS+xPqtzAXIAglEegLNEMzeaXdXVKkrHSrxZiffYNp2fFF9c93xbUatW
DsW4KMBGRMoRs+JqNBE0KvbFc91oj6M5nRV3kvg6q6uF0m4kxIDucAVnCryIxKwUFBkx75eafh3A
ONO93Z7F2nZDISaAWlG1CFQ7wddRYjW33Qj33dSp9zYdUFDvBZ72dbL+qYbXuHmy+vQDm+1SpLE8
rYjjKV2KpprnJGoeGQBN7RkMna720I7p6+3ZrS0gLlakWbAZ0IvJZ3/pMQB7joFJFi52grB889Og
hq9sLofEawHVUMjmgzgMp1YQ4hp0smmFJXRJ9aLW9n3koknp9kSuEEdBXIgrG5YUtf4ohRfjB6Pi
TZ4xJN3nZtC+6HV0mEh01ozymGc/iwhQuulz7vGXuPagKF8t4zuyHIBSB46Y5EP4hri8F/mHoA4E
4RLAZQO4jC/5xZLmCa200XH7z6TxXgrV+9mVpPezhJh+n6VHoPHcj6Z5V6TR0WnUX0aMWn1rtnuJ
Yyvu2/fPQALSwL0Ink2x9tClXoPwIT5Di9gBVcZHRs046KbhdaxjhE0zRLJcAJ75xuzKii3e3xjL
NUBLognEX0A9eZxIYLkGEQBRwFbXt59npLOPQHkpHhxaggQWzflOQo6KrXwFa7v7uZ7oA0mtH63B
/jaj9rc29q8sQjQ18UiougnIYvRCfSIAmj60SA3sQbJxQnW+HqAnv0SCag6AQH0fW8DVH8dD5cwP
hjc/wVLsHEqCvE8QdxnLY293/D+dj57JT81cVX5SO3+DUO/RYloagMss3blRcphr65ggv8gyoCHT
JjqoqXrv6Tjlah8WuhPvFJQ3RVqfBbe3jWAs37ngsBZIriC2DiQP4YIpQZmigpO4DQ/N+C3byN33
PjqALHAGkb1F0atwAmMk7AalJjQ0pkNrf0btSyfDyVybAFBVgJOI7k2kiIRtHxWKNzdG2YXTGKj9
rpPBOsnGFxbITachiQArERrGLgceQS95ZFyPjzpVxPYRL3nnyxK8l7TDrKbUpKF2UAwWIBEU3Naw
YGqhAy6Ad/kBoffa5ZudCDx5DYOA8a0jwNdqfSaLB67KQE0NHAjYQWA3Ls+dOSBap8cRDYfyCBqI
XD8OsqJmwXv4zzRAHw0wKvQ3X7lfXjQSZioQUbmB3QVqFMzKPpPVGK5q40KKoO1CH422N5U2LMxv
qfHFK/bblQFWKhQzgMl0pdk4q4oZmVYaTkMdKMYByXSfyjzVNW1cCBHbjTVmjHTKHRrG9ZfZOnos
oNrp9jyEd8S7NtA2CmiDd0w98c1CgD43shSnIhkCpdtb7Q41CGYaDHGQ1JITsj6dP7KEE6KObpy3
bdGFLQrHdQCEHbZyvYnTEe+NlDQj/lU45NojCK8A12h6R2l7hmQituBf1Z2e9Cg968JYefC8ALUr
qMO4rZe1/XuhF1s4iKPdoBsDIMWhax6QUqYymjrZ+HyKF05G24/dTGiDKYxvI9mhxfED38/bJvEc
Buab2AukpDH6yRuDhkX6Fh/S+usHhkfqEeQeAIC7aiVvRzXt2aDR0Bx9o9npklOxujoXwwurb+qz
4c4jhld1ZZ/cK31x2P79SIqh25737V31UBtw8TKDFn04u6n/TJDEvj3+mpGFxwzoCNRbXDfxqhO4
AEAl2ocwwT6YNbxpp+s+TXqJnJWFQrYNEA9AXUBlqSf4BUo6Aqei6KbQjn6jHKr8uXkaqHFBaRqS
5bhbRR+0Te0JgCTOGKp5wIbDXNx385EpkkmsLBYvvcZTFqTEuL/V5VmoTBVQ5l0yhX1xrOY9YGoI
eUglwaHVlboQIni0amYybVDTKWzwdHmt5g/c3ItJ6MtJJIykmRWVU5jS+yHaoSnFyI8f0MbFFASz
N9VRZzGjwBTSv7i7+6hYu4RtjEFzE76YiHD20lGZ5saGNmJ6N6JogUreNTJtC5bP7EYtQtsUFgpt
U4idsc+z9+jJ8FvW1Y1dy5/9wH4XpFQ6I5MaV1OIQjcNGUFZJa9sfD7LC/uNviEtQTHVFGozaMDu
0lxiv1euOGjhz/cLAT+Su4XhaO0URvOeaIcGKAT14fZ2WhUBSijUcAMhCqXPyykYblTkKL4cQ2DC
GPV+SHxb298WsbpKFyKEVWqMdiwo6mnDon0CmOvcnP7d+MIqxa2RWfGAKXj9zmEBzsP28TkSg4Oa
cI/T1y6XSKM1qi2HTg214RNVlR0FHPFtCSv+H0qxUJiBlx02qrhPO8tCoVCcaqFH90N556YPevSQ
mweP7HUikbWmDTwice8BJg2Aj4LCi2SYwFkd6WFvqijW39ttGtyezdrZvpQg6BuQNYygzlYPhyGI
ntLDCOo2iUrWdq0DnEzgEwK9+epKGgCPM9uVqYVqEaBmqMzu0uju9izW1glQsHgfAckF5fPCOjmE
mONsxXNY6YpfZKUPDJMPSMB2eqfYQc/21bWt1PGMwpwQ4AF+3KX+7+3j4w3PIRBwoyLztty36P7A
06mrpxA1tMRA3fAHzvXl+MIKdfk0p40Ht8OIjp2K+l3JPlrRAJAEVRAm4I0KjG5hfdKczr2l9Swc
UH9c+PEs+X7+fRfhLX7HARsCj3nEkdCHIZ461ZjQ4G02Y5gUAZhvqXnSjPC2CmQihKPQtknmRD1E
gLYyAWKIhvoKyXmWiRCsH6rawXE2Q4ShHKbk00h9rZaIWFMEr5dEQhWGA++I5UaKi7maPEgJzWOq
Bq6y/RzAt/zf8GLhUKw7Za0aGH746ppPXbb9El0ML/h8pt0VI+kxvNXtU+VT6ezKQWIrVizeQoS+
XCC1ipiq4tUbRl/bzp8rpJ3R1/iB43C5TMZSyAzqRpSwt2PYOyiwBa15+vftzSpRswjpk2gxZQ4/
D+b4Q/mVl/98YHhHw7FDPJkTiS+/Pwa5r0urcQiRtcx76qfkA04rCtr/SOATvHDHdBNwDbSEhKTe
6fdGtv/IBPgVDTAZ/tRaDl9MOgDaYjqE9dzs1KTYyd6j/KheGSSAWv9XgCOcs8bNmWuiLyV0nacc
rCwIYAJqIFBGv3IljF8ruoavx0PUyHLgBhUORYK8gjeqWh2Wuj/9riRmTza6oAirHYGJM2L0ut/1
8Fs/YDEWX89t4oWiFUqbYm4wfjPvusKPZA/qFZsKhh4w1cAqQRmij0TignVMIyDVc78nzaMOGMvs
1+bNBBGA5kXxBYD6RearHAk7kNvmdZg/KjMKF7fb1MXwgn5VJzUSgG3UoTr5jH1jveylu6ZiHAGk
hHEfcHahpQr6QdVMRTGqcDKfPPpMWlty6awcBnTGILuNdCZgdsUevHKiBrNyvQ2Tqvo0JumhS6mf
WbUfUXev1zLEtRUTDnxMHD0H8As4D8I1iocWmj3jsQ2Ze1IqsgP5RNCrobOtGI77HACsgcfHcb44
dtpy2fJEqaMaxM1h8k/U+vQvQ6aXlWVDLQq61zmoEipFBL0UgwsE5KZowqwFhERy6ME43B5p5Tv2
2+0dvHJIOGA8sKcB8IcuScFaARfEGQcSNaE1hi4StsTvreNtESubDC038P/QqoFuODHhhZ5IO5sd
vQ5NNyDuUdo8JBlfDO0nnY4jgmbsMHc/m0ZAx79vf//Kprr8fk84hTED5K4dmSDo7Pj7XXeDLHss
mMTBkUkR7qUoZtUQJQakoG4mvjf1gHQ7IoNTk60V//3C5iIi1PxnLnUMZATkbCUWSzYL4WQkik3N
ysAsZvqQsL3SPESKP8s2rWwWwvEghHRqo0KKEx2LfKfXwW2Nrx6/PztWbK9qaT3brMD4GXiq1Edd
OSXqIU1BWSo5GreXC9F9QR2VRkha4gqsin1c7jr6mH3vZG+L9dVC6AMYo8AjFPNSWmx7zdB4dYgO
UEDIS0tK1lfrf+PbwiTK2BhsqyXQufl1jj8B7rKM76rokzTtvGqrMI3/TkR0dzyHtH3P7DpkepAB
Djbx0Rd7W/PrCvkjgs/14nw4NGI5mNjqkGpHsAqq3mtJ9tlGTuv3+wNpecQy0ccDpmFh/wIAHWhH
aGsJTRScJi9p3+8kO5ibbcEJRVTljwRhHi6x9LSIYBOt9t7r78xqZ9XnTDk08T7SPk2y1pTVLXYh
TkhHGqz1etsZcGBsf6p9tr3ggAeJ/kxHuKXqHNjxCSqvwiY7vnWT5BRKFkv04hBMy9RJw2LFWmDa
fotar79B2+tUj9HuI5G7y6kYwm2SOwlDnRCmYumxP4LtOX65vYVXT8mftTKEi6TJNZPa/VSHSn5A
A6qlfhnZ/W0REnWLuaQMvJdx2mPBqnbyTywdJV7j+vimAXYkNOjAZi1PoTVWHgjL+S3S3k3pM7pL
P/L9f8YXbimmFbQvK4w/WQcruS9kdRnrKvgzvnD6HA+PPjfj3x/tUwuoS360EUrlvyYEQFkoUeIA
nMISlY4WDw5QMUMafbOrnWJ/yrLD7VVan8UfEYKVmpoS/VvvrqHnA91mKFAO/QFFA9bTwtuV13qL
kBmjU1R1n444DCBOHY+qIymTWDPnl+Mby43UAKVjTFxWh7Z1KEufZAfd2Rft2+2F4uoUje2lFEEX
IGOLM62H9dOVt2Y6pgUyYYdEC2ZZXRc3o7cECRpxnN4qqg6CAG0dZzuSPaA7Th+DQX12ZThpsqUT
9rA2RghIMlqHqO+bEqR87ubxczZ+4CV1uXTCxVH2KjWmHBuAAnQK2IMTXjgfuNJRUvte+ogcvvg8
qHoSjRo3uO19dKeipBatfpK23DV7dSlCsOlKOc06eGLr0C2OWvfkmh+wV5fjC9t4HruxT2OM74TG
7Gvfb29f2dcL27dH8hLxNlwYRQU0930ps+ZrduTy64Vda8V2nwLmvg6j6rnIvqrJSZHh1MumIGzW
BBCPZTthG43TITJ2Q/jvVkhwPyqK2jUnwhbqgYDRoRC1lQhYP2z/v0cRnF/aqaiueyPid7auvYwm
iJ0PY/xFS7/+m2kg5baUQnBfzFUBKUALcYw7YyOt7Pud9EfRAHBcjq/ZCbBgargFeoP06j2IPD7w
/YbBudk5soZ4581uN3RshEkqxkCb0dz0EUvBwSTQisFhXa7cghTgRyhCDLVil7Z+bh8BBQvUn9uz
WD0OMESgKEZaD4G35SoB/DVPyIzjoHpwOP2ZvLUbi/z/o4gLEYKiC4eRHBF23BN/zYXf/X17AquH
7WJ0Qc2Ek72PE+IhXXRq/DSTnAXZ8MZyfVqlNRu9hPOkOMfSuJM64Ktn7eLzBXNHOkNvEweHubSP
7qH6/mLIHtwyDQv7KKpZ0dg8IGXluyl9QhynkhmM9UVC6TI48IA0Jj5Z1KlDONrCJBCTyoZdJnsH
r07B4iFBzkGL8PlSCcbQNTllNTxkgmabg02/TR8oYUANPGqgOOM1b/VbiihT0pUWGwrEarU7D4wX
JpVs1LVJXEoQNmpF5mL0elaEs/FPVD2Zzb2hypD8rxSBwkBEaAEGaRmoxniHK7kIGIBSqrEUwI2+
dhnQJ97ckm41SoIA4fbUi1TXlLSqX/WU+NnwgCkcxgHgq5vPHQoPAcYA9lqAciIULKgcdCkOq+Kh
ejXm8h6IYVmvSrzxlbUCdBxSCvDFkDUROx9dxY3ilMT1a6kABQzt9jLTenW0QfmMzgqUHaLBCUkx
wXR0GesqVHxUrxYuUPXFD7Rk6xUKCThwvHcT1Qx4my43rdJnpeIRL32NrfspqKr7jaYVuSrgsKKQ
AWVKqAUV/BhqF/1sR7R6ndCFDByUKJHspmsVgLMJDQ+4RV0kF8SEzzgkddfWTv1a2D4IqhpZzu1a
A4CoBPA1CgxcnAcRKFCJyxS9eV3/CjZYtT7Y7R2ogNx28yzAxslj8jh1qqeKEUcLpmluSQO0qbaz
Am+vtdQMtmpiKUJQtKvGyqChpO5sxadiDGXwVdd6WA4vmCaiZFPTRRi+fkzNws8zGbz6igD0z3gg
oEGI0QTtzXKjmiXIOMaucc+ENfvpKaLmfvMCLQQIdgk8vD0DA5l7ngEDRt3IHyX9pNdbCSfsYgbC
WWgNFCPaGWYwVjRAQMv/yyvQIztXmzXNjQUKrAAWDPwqEaNjGodqQgNw8aofm3gMTHVzBZSLCC8S
hXApAUWKC3WpCmPS1bkdvOwV1RS+e8dUWRTl6p57FwBnEg8HtHeKbGy2RUhm9Er2auVfkCZOtR9J
H97W9rUyOIoybjrb5kk80e6VVKuKzGXZazl1gWXtKnPXARrKk3VsXm/bpRzhXKQayScvghxieX79
M0k9//ZEZAIEZbhgtqzpBAH1SPbTaO60ZGswAD0CoN+AcdIcjp4lHIwsaoxJY/ZwRiFuXzWBO8tK
ca/0DQkA68Z24TYWvZ3LDVW4XjW6+TCezT7ooiBy9kN73LhMSxEiQg6cgbS0U4jQDob1xZNVc11t
J2F4wbqmHXEid8DwRHvo/wHwne/WD5UsjXelay4Fpg9Xtop+P7EaILcyQBxOkJI8KGruDyhXur1K
a9PgnhIevTAhV3UAI7CyaGLM7Dy9MPuekVcyvfXx5v2ko9AKfg2awpE8F4Ptzay1atxMemi9gdFR
tSSoYteLtBye/37hwM6Dhk7FGsMbw7hv1WPcNZv3EiSglMFQUXGFymvBkKOMoemrWNfDhPrM2WVz
sFULKL+BCmCdEHOAg7acAar2SFTDKwmnYt81d/kn2tyhOfi2kJVlQgyRE7uhUgZ5VHES3VyWXmlY
YZXEu1Z/GZvn2wKu9xK+3tQRfICHhnIlIRI6t047NiS2Qxq/DGz2qx8twu21db4tZmUeuCB4H5CJ
QnXtHVn0Qt2WMTtOlStWyLyDruwMySxkwwuzyHSvwWsFw1P1xVI7P5u3xoAAOAPgEp5CQ5fUFZVN
23hJqxJihXZb+b+drJAc6WvbiuJDBGU4zS4YTkU9Zx4BlFqf22E2vraAbe41LfCc7UfaQnM2di3Y
CLkmljvWK+asVqrRDgGU7HtAuo1+b9Yy4B3ghCPOwVF6uJoutDzpJfhhh8YJTe3Qx4Epa19aUTNe
D1h9FYAfKB4Tjlypq4MRD7UTFkiP43G/T/dbJ4A+OAA/IbkFIVeUNnbvNfmIJovQIAEtd02+2eot
xr+63wgsXu7YXqhqn7q/8+pw+/OvD7Ph8SgiP8c6+M2E9S+9gTqdrZFwKBIf5ElP3kifHPbDMTdv
16UgYSeZrRszW4egNNpXD8q4l+H+rc0EHHGGrttAeroqrx8Bs8CiJo/OplfugNVvm68R8zWqbrav
KBKEDHhOqBK8wvvqUJakpWYdnWdzV5JPsSlxYK93LB+fc8aCvRJ43cJC5fWoN7TvojOe1Bm7S2XF
49fjI5cIBx8UpzgP8MWXJ84rUk8pPc0NuwCZuU6m59XhXQ5CxMspQXy7HL6LkrpheuKFUeke7M47
SCwS//tFZhHPElyd/xufb4MLg2GD34uWYLQIpxlNwAHpP6vbLfdShHCDWlNeGFoGEWCUUzq/1rfG
TjAFAFEhtITadACL6sspjEmWt+OUKaFLT4g+eGUiOWsrOkCUEs0m6MTmbAiC00oc5ni1YpHQ/Zqi
VVONN3dooARXgwOAYmK8fEFcsZwBB1p1LKcjIX2oTA94qBs5eEGythTAZ3ih5bYYG9oSSkItzY5R
7zxU7GAVQasHtt7dEcOVmMG1FTNRigvwHTTgo854Ka8fm7JNCshL8xejerQlEYLV4T0cOsTMDLQB
CbcQWIQSxEZrgvbW76V3QEnVBzQO4hWObqaBaUPU+JBotLHdkoQtQ5T60OibnRkTfdIqUk4ceu7q
IZeY/dTb1LNCA0w12g60CLevobUFAj88j2sAJB18Vcv1H+O2GnoAToUtDdS/VFkNyurwNof7MhFm
v4pWsrrrnWbI7FBj3Y5WhyF3JBNYMUuwd2jf43Es0MALG6iutaRGeTIWaJ6Dpm7QMrMHQ9EHVulC
iGCYTLXIzYFBCMB0EMl6KZKtbRo4dpezEJziOi3dLIogoJ/AFwLc8e2v9aUA4SCotGrShC8TKsoD
77PjbXfHeB26jkOGsDTe0sL1o4Jbw4yJY4RGNd+DZno/15KHw4qmFxIETesm6wlHRwiJ8jZRMJ/f
SbbSymZFp6yJxwNoBVFNKGhZpwk6FFRih3X8aH4x2XZbZOGNjnZcVLgjOiNkdQubkpHppR0O6Vf3
i2K8bd6jeK4BSkjHS5pb8eVJjiutKoceGgbEs/EjmX7dHp6vrnD9O6BGxdvcgc96dfNEhlfkc60o
of3DtthOA+98Dc7fypNF7lfUDK5PjvruAT8WEdHlPGa9VZUmm71wiN4a29qbdX2XR5t9PXMhRFis
yFDnNOJCSutLdchlUMh8pwiLhR4TNIBwcDsb2E7LOWRDm81JT7yQQ5c53i/bPpH83viaapuzsMC+
hbZRsw3iJQNIrUtJqg3SH1hFuDRsOrbw+rTWOBRUP97W/vXRwJMXtwPcU6CGXb3mQJJgzRUrunNp
/C6OVv3X9uHRvcxjcECqQtfgchZ9FTnjWLr07I3PbrzTqn85vmD9SD1XRksxfuTunNfN8DiejR51
AMvw74fXJximwZvHeSRe9Dqp9611oJvvBvQsY+nxdgAXN5y/5eJ4BUE6zknaM7tz7GIP0Oj91tV/
91/gxpgaog1i5F7RJ4IwUNGcHR0c3nuVbH5JL8cXfIxOjWxigpwO1eXZ58JPykYi4No2ITGNWDdw
RbE8cDOWKxQD9EItWU7PdPiemcZuUsBuisB90cgCidfnAJI4mb2GWlQkL/nvF+6x17bxYNVdd47Z
sfH8RtYcIxtfuEUTypTE6DA+CNZHx09+b9X08vOFnTpabu/kA+3OShftrB+TJSvkW/l+5KY5mCQK
Nzir8nJ97IHWDXHV7lyUsd/ea8Bp2zwDNAnixYCcJbaqWBJSlSCGmyean9PiW7cv2ffNwzs4Bh4P
u0HBhrD+s+1OdlHX6bl3A4o2cokZvb7bgHp6Mbyw/kmk4GatMHyQWz+a+7L/l58v3AZ5QQ2iDBhf
R6n3z9qND7eXZ+37LQ93s82BMhAtWap3mjR9npUsPefx3pyOGtmPMv6alR3kGnhC26AxASSE2Dhp
sioH7micntVBBdfUfcvOt+dwLQCEnAgaIuiGdCXcvOUcBkpQd6dY5ZllL8Q3u81e6nJ4Lv7CQkxJ
lqKgCcODeupgjcDv1oDXDKrcfzcLYaPiANIKIazy3PhVGswytjW+EZcOzHIWwkadSTbAX8XwuTn5
lvlV2U/9N3Ddbj7NiJO4gGWDn4cWVrH3FylxFC0n+XhuKzAk5iD524oDBigLxIhR/4bQwnX6rcpt
x+r1sT/bgCB9yfVwsxaAlIEQOnDM4K6Kjx6qALmOFeoAoovHqvB2cVRu1zP3VJEYA6EP0gDCiU7K
uJ0m6k3nJHmIjrG3ObwAgIOL4QXHK07HKI4Yhtftt7442/tt64O4vI6iAFRhAMweHrHgupg5/Oyi
MeZzo90/59rd1tExMiCT3zMYyB8KTnzvOjPAnZPhFH+r3H3USGrRxDOAK34xvGDsYlQppWBKGU7G
BFCX7ptuBlp1iLcGJUUxgj3K1LjVIgtimLmrwVglYwoX7Z04vmCQ4LpGHk0wfukh0TB9ornEPxUv
BQhAzQd2J8pXVvg+NJLFKhsHdtKas+YFropj8LJZ05cixFxMZMRK1iICc9J0v212G7nAQVOBGcAS
gQQYGJfIyCxtduoZfZMZBTv16tEtH72toXk+PjJFiA/yVAzKAZbj90qrVV0SsxOCMOiTSv3ty4Mc
2HvFJPAb4Zkux9ejJHcN4ACcUlAEJF7mF3/dXn9uZS6vA0wAEVQ8+zhQMVLcwgJ1CaPgoxjpyarv
FYICU7Cv3uM2yJTzbUErmxV0xbzZC+7XNQw6KkpynGgQUSa2T6JAk1zOsuGFswBqNOAb1Rh+yN+U
4Ye5teb6fZ0uPl+4lbMpYeUwYHxV/a61p/R0e3VWThrqOxCcQpAOgZh3DuYL36IwCgNByAJk8s1B
Y7/BV1j1MmydFau3kCHspcoCnQX4lfuTFgcEtMz53mvAsCtxhFcUASwUbFkbpaZIKwknIk270Zt0
LJH+4mj7zbgx0AMILFxegYuMkie+Euaks+yx1dtTd1DI2aslelj7epc3nSJijiYJ0UeNda1oTNq0
p5ztrDywht1tPa+Nj4g2zCksBtwi4dIvBuaoDcvoyUw+pXd9cf/vhhcufZJSqzIohp+ss1W8NZJE
4crX85J6Hv5CQgR2b2mNpiJRukRR6ak1AjfdR47ktS8ZXwwQNlQpk5hg/CELTOIPEmO6cgCQSECa
FoXiwAoW46iGO+ZJUSvlKRvv+uw+qsGU9TLJ0LlXJsHTFRz0Bm8RRyx0n92yjgbQMZ3q5FFzD5ms
enjFVCzGF3TcMAX+cIXx0+ZF9z436ZObSRZKNgVBz0YDGnUjgQgVZOpf7Da4vUuv7xzgNeM2Qw09
TN4VgRRIXPW4s43xlJi+bn5HaFPV91H8a/59W871NCAHVxvshGHwZ+Fyu3ZzUjgWkJVPVXqX7LN2
s5OK9msg0qLgHeBPcJCWw1O9ScBaSufT2P8T37Vby3iAD4GyQg0mDsUL2EuCqRiZxTI18tiJAifA
eCs3p7T/IwCdK8iYw4u/stSMoYzVyofTQH/rzu+NZKKcIQw6xtKgGhbFTuLwLTBKi0aZ4MNHZJcd
0ccusaXXBwECsPp4BoIkDvmL5foPThYhK9+MJyuz/Kg9uWpIiq0lw5gFYGN5dgqwUrB4Qs4iR31h
6oDM/tQBQQwcJ53kGXttkwC7xJHFcRA4TKawR+c+j1GQV9gn65GqX90632detbe0t9tH4R2Bcenn
QQ7oZxBEhZeBu2e5WDMxSRc3iXNq45P2F1qVFfPQ/sOm32jFuYsqycNh5eRBGu/zQc7tOqkwlDFe
nxOk9TGauk8VaHpvz2dFACaDwDwCkg7i2oLu58hzK3Usu1Ou2f5nMOx8aHyEqxANA+eyeE8z4HO0
cdx1J5SD7PQ90Gckm5cbB0EfPJ2KiJuOinrULyz1MVaqk6AMujvZMcjXky9d8oVWn9xX0PFkMpTU
1cW6kCXssbJQYq8nkKVUeGMlO6XZWgyAU4J+DZQZoNsEiLsiZNnY5gVcvhbPoJ+dfYyc43Ztw52E
OfFQcoiOjeViRUMXK1Gacc/V7529TTf7Nfj8i/GFBaq0eLZ6kvancv4EzunckeSH37NcorZRvYP4
NjyDa8oZiynDDBTh/uQBRbY092p6R18m9CN26pud77z8vswf6l9Ns6un3UCCtAjb+TNcUNQb315K
jR/0W5/CDdLFS6OqPK/XFaM/TU7tN8oTU35MyY9UecpyjpJhdac5/qIn59tiV2w1djraR1BEAP/L
Ee7KyKiNtshinNdv9AfSH0hS3BawtseRX8TLAzX/fK8vpzWMadno9dyeQC2m1EdlaxEEdjg4IuFZ
IdwF30WswaMaSYp4croTqYg/OkHcbq0wgwR+z+PhhDoCXtW0nEE7doQZNV42yVft1/xz6/LwDDKw
s2DKUE4jFkBkBcqeZ8Kyk5MdaHQXyezxtX4X44vUD2Mx2ZE10ew0ubu2uh/1oyMLXF9rGCLQIMRr
/JCNFb33yBgdrWin7MR+p+7B0yQ2YHUGF8MLNoai58bL5wErpPms9Ad0IG0FdkRjJNpEoFqEXJC3
FFNQps5MPTUbzKAOIhIA0JOQu4z4Ndv8jloKEs54r1tNadYQZGovbv2Z3m/fTCCMQS0qOmwQBRZ8
onFoWaN3+ftm6rODDMeTH9WlhcLX2+D+QhYKkUdxr7ZDh4owq81OCgjGrKPyZPwEbEspg4ZZUzjM
ERxUwA0j1i+4EHZiNnVuOukJPGmOF+hgGGaH2wu1OpM/IkRY7LTSCp3ZdnqKyj20XekvbrJjZJ9L
jce1G4k1u5AkuHcpmcgAqL/05Gl+lx5ydpgAqtRL7rG1I3gpRTgjbU0bt2RueuoSfxh8sAPeXq/V
WaANHW29iNmCC3FpAjPVHRTVjrMTmXeG5tPRL4t7qzrdlrI2C/QLcZBYEPFdEaeZWtYbk1WXJ8dA
A+CBbQ/LY39yaC6cDZR4ih2ZSW5mrp3i9ayTfescXBkr6cr38xy8g1vIQMmzGNPWC4rEQkqLkx7/
9dNKf21encXoXPqFf5DMbYuSl7Y4xfpz5py2543wzRcfL9xyxogQUgtf4OTNb97ezl9vf/3KoUbf
CDp3AKCLwLkIgD4A2yOaOpqerB5W/KxY560lQTDiCwnCBGak3nXacAnmvjD3w9vtCawpF3tHtxCT
R+GLmMNOp6ywxjlOT216ID7iIreHv14f3t6EJyCvZ0IQVThhNqWlXUYwekZ7F9f3c/VJlTVerniY
kIEkP5wkVAcD3225g3D59Gh6hi3qvqU9+E2DsjmO3cE9DM6OviWJr2+PbC8lCnbJGIe5G0ZIZLx7
IainOwfEqjLgzmvVmEgGI5H0DgiMmrzlvBSzrfo4UXLcS7GvkWcSB7eVsyoAhOoGqtnBaSY2o89k
8FwTyM8npX4gnhK4ZX+8LeH6QsIUUOqKnYUAKGh6l1MYnUkHIYqdn/ouyP+PtOvskRtXtr9IgCQq
fpXUYYLtVvc4rL8IXq+tTOX469/hXNy3LUpoQr47a9jAACwxFSucOqVlrpW8lu3znMSuHe+fDICF
8NBZfgmwW06UHc7ouicN4bX4WJNDaQqe1o21Ak4FHesQXUAggLeWpaRKprKXoyttngq3THebOOgO
gKInpPZYzQ1fpEe1OVZkcLtfq+FHhooVgZLduIaL4dlDeKdkQUNURk2J4dPYDRLbTYzBM/aSxwCL
jKItYM91BDEQi2GH4U4IUk19YDV9cZM1r6ClN9HI05Nzq+62CpZyON9OG9MylzrIMevbUDrT8M/j
Q7veaguIbfbQgWkHIQBuHraRZ4gYp/Gt/WkYL3MrMAfWRgc8IxZGwlFlGE/uoHaJOcg9cqCIElt/
GfJ0TC5SVJ8MUv31eB7rTYcgmBuoQsOJBd/bcj/CKrWmOO+CayNdaHcM56Ox3zSAg4EKNxPRXMTX
+bmoBbHRVFoKb+F4KP8uRLiJjZ1YDM/pWY1qVaHaGF6qvlp/l60garjWTiigQ7zQAowePjyf26N1
Q9VabbIbKHYIARf6Nzu7GbEX7FcewDoDDsCi97gbGjcPHWkyc9Db/FaiKZFuSI65t20d7h4KAWCH
QJ0j6qNzF7zXSGx0mkVvn1Bv7Ywg9Hl8ljZ2YjE+dydKG61/szKgN20+aMOZDoKtEI3P3WmkEQcg
0/H96nhOx6MlMEM2hkfqB1YIAbgKsEPORADjJK1zpcxuku0UP/cyxGPxF6NzNzrVGqvIDZrdAPUE
R2qj7X4cMD7A/6wsSUWemFv8vhqw8nac3WbAbhJvEkGRNxTFYnxu8YkStGmmR9nN1A51f5xnNxdR
rYhEcHbgOEtDi1br2U1Fizq0KLZOyl62KZSHgy6B2X+sOTUU31LddV2UEbWssEq1b1RP1bDbAliO
z6Z497zp+hgW01hkt2A+g7RMGHReL9FyfO4KF2FSzZ2NMxrmXkm83v6Y7aVqxBJBObDHB+3LAHHn
DhIN9IFMgIVc4ewi9lqIeuytrxnGhy+NghXwG8GQWS6RGYVFHuahcVXrj+XZEMHD1i8nbGEgMFEf
jgIG3OTl8FmVdaPSBdM186K/y+jYU3eyvb2KDsAtBP5AlQ+HF3jApYwchb12o/fyNS0v43gg9m5F
uhyfe5QrsEGqmYTxI3It24tKBOOv1ghASVRVqUiHAv2EFpHL74+UHm1YI7W7yugOWGiOXkeObH4J
+38er9OmHMS9AQ8GD5TBN5yvSTdKlgxwTwxQT9N7eeWVWimCo63uBGaBkluV2RcoCOTN4mDszCpP
iu6a0hOCmJHpEVE309WZhQhwrSAuw/gAUAu9XLCktzLDGjRkCoJT3p6/PF6mjdGB6gEBHri+AM3g
q4atBhUA0pRP1+kZMbKwOvxPw/PMnFLf9002Y/jBelVOXbL3VWZww3+/nk/iJjQgRt1j+FY6hgdd
O/7J1yPAh4pqhmzglj7LSmQJDXW69q9Kce7Dp8fDbxwefP2/w3PPcqYaQR+YGH5KDxa69SQfYhGJ
78b2wtNhRdUwr5naWB4eQ4qnOCkq+Ro3gZM/T7YofbYxBwhA2R9uGhqF8OGZthjVcpgi+Ur1wAkl
4ow5usQMItdtax6QAgOD+baIgS/nodvwp3DX5GtueOXoWaL09tY07sdn8u/ezrGX7TIaMX4jf8rj
Cy2Oc3zevdsMvsKytQQ6iYe3q2oZVnIazIgVH+LhKSROlQvSHJuzQGEsaoUA1Ld4xzDSaaQp1Txf
Y3pSQ7dPz7v7siNXy+i9WD2SCS3O87nVgYEO46kxX5XaM/6ZRRxiG/uMmjaCaghAJRGT5q5EXKDH
WyzVQEhU7px5xt6aKnz+Ynzu9axGq8VGN+Y1zQ9oMouWI5rgfVvvAbInEIMIA04rKOmWJ6meM60t
+1i7Ei1yaHDU4kNg/Hx8lNartJTBn9ahq+oa+ZqrEnv2x6jarfYwPHOY4bChxJOvMbSQmy6K0SRX
Y5SeG7eoUkFqcfP7EQGDIYPKNrgmyzWStKKmbWho1xAvsqVeu+QPZoC0KJAFyO0ieswp7qaQh1bu
BuVKqrdRuvSnx+u/tcegnUFJFUJhjJ1k+f1z01kktDF8nFyq2Zly9Oj2H4vYWiIGFgIACgoPQPGl
iMwYkzwZahWIw7M8vcyXvcMDxYUCZKgKRhvLh15MY7aMBvESX05q10mFnLQGPm+RsgQPxv343Akt
lT5OmgTjT9XvgZgHTW0PU/Zktb3guq3XaSmIX6cqIFo5QBBBw+keRMrx7OxfKig6CyVfLJHCm3ip
PQxaEAe6X5mgJ2tbR/4TAUjxMVoV5Cx5XhhJGqc5RR2db9eRKzsSeDd2zwCjMsIQMOwDTMGpJFtJ
Il3pDdmvQjzRjq0Ibtv6OsD+vRuf2+wobEejGjG+1LnE9rTUjb8+nsHGcVpI4HbZjFM7DltIQNts
Bf1Leyf8mYgADxtHCU8P7GwVnomKaqvllevxtMlWN8i+aX7Kok/yH6wSSzYYrNIKUXRulSAxMcIq
VnzTOoeqV86O/fZ4lbb24V4Ct0ogvtXQ7zhS/NaMHZuemwCZnx+PZWwt0r0MtlN3hhJoH2f0qYeM
VHPMyctFyLPNOeD5BDQTkcKV5g4nmGGgvVX8WfuhZa82sGC9wBDbnAIqDpiFgfeNZ2DIw6Gw+4gq
fpn1Tn+2tP1GDPLcdwI4F1elcqrnbaP4g/61O7aNACG7+f14G9AWGhYSyOmXWzANc1zrpa34fXSw
Qi+P/kBdICP63/F5hG9I52oKUkPxY+WUxE/Vflsey4M4IcEDAaw173LCScjCPkBvl974bLVvnx8f
0C1VAcIZxj+HWDMgt8vVaWU6k6gisj/pTt6BrNcB01Mvqm7flKIgXq4issA6NnBSEDE3snSW/XY6
0uFSDl5RnYWtM7Z2GsX5wIqj9RsyV5ydYaVdbAyTLPt1c0ifE+nweKnYUnCPNCtHRkUAUqBwDrm7
nKa93Uh2IvsxujoWR/l3OZ4mctSVt1AUm9y41gjrQQxierCJed4NoxyiOsgj2e/Dk5F4euTubmXO
GDHuRbDFvNNMGZWGQZ0wmyC9Nei3KuKj29hyxsUIxWTiL8LzYUi0AlejTWbfMktHKloHTRFH5TWN
BbuytVT3ctjvF/MYaGKn2uxL2iFqXDs/FSLKbHZu+I1HhSY4PRCMhlPNGQQjrJyi1ezZD5WnaXxG
PUv/ZRBRKW/OA7lomJfME1o5o3VrRGYvz/6knOr6VNNTuT80xgrewKKMondUPfC+lmz3kqWBYNw3
3CRLXW0u9luXKGYBftYACAFgV24vgiYse9h/kz+3Loy/1Ht8ATeOFPBK77S3FruB3D50gZriqZCJ
3xjH1vpplhFiAkcRC/HGbiPqjc44INdD0puHD/YIMs1VqhA/yV7ztvbqKQaS7DctbHcIBZ7d1owQ
KIP/CN9rQ7fXqhZl2aj5VtIcNP0ZTbpJ52S7mfFx2VHk8P9y+Lhiw/hq0SJa8wfroxlXTre74osT
wBmDpdTCSyUQIKfPwGxkiWDrN24HDpWCQ8WqW2ESLm95rgekQFMN3S/a10o9V/RVaXcSHryvESJz
744LwDPc4R3SMJpbudT9WGsOijV44x8YOpjEvxK4BySPrTY2jEL3s+RtPIwiyomN9wm5CGAdQIXL
4LXc8LEyRzEtFc030GUheNHiZ9s4JukLyu6FDuvmftzJ4p7aqRm1Hhkpzaed6mSqa5VeZ/6BK7mY
ELfpXVdPSfMupHV/yftjvVCyYIZCSQisEnBRLI+UOZWjZJel5kvVuUzO58e6asMWQVEZsh0ASoE7
iw9IpMTI8lwJcSEyR/qRi5CuW+t/Pzy317TojCmuYs3vNTRzctv61dIEyQJmF3Ov3mIG3BZbYR4M
fY4ZhPSEAHJBvYicqXQAcKNwRmO/FY2LDdgfNoL9cLq9sJuhTMdU80fG83aIO4Gm3dwPUB8ySBYy
E7y3WqQjsIb6rPl6dCozxxax425tCJDHOFFgZkeOi9MeaGJQWVlZqj4Zjh09kspJRbTjW4/FvQhu
z7NoGDLkWFQ/QmHP7I3qcxG56e5SLGhymJwM4gk404pWdghCySiUUPX13I2+9qI3fGsfYEETgtS1
hVIebp2GWSoUjTQqHNZXs/yoiyjHt15vWM1wAYD0QmCZG7/VdSPJO3x+p/8VWZ+z/BigLqn/TOxv
jy/41m6wShhm6TCty7k0lYpY+NxLiE/UT7F9KOcnrXlSRGwIW5fwXgp3LRTaWEleYDqx7c7jMXwB
b/RgnuLAIb+D4A8eWQZJQRQVDuGqrjqskLCapAxbXx/qf2hyFgL0t3afJZnRCAhegc0Tned6Nhc2
O1y9fo3RF1jUAm1zUwBMfOdcwiXkdFbeT6TsEefGDLzwgyS79YdRBLrYuumMZ+O/MrhXyQTnoiTZ
OvPHv0fjsVXOXf/78dnaXCbgXhDQYT8Gt+tJV8U50QPFV6WLmTyj1cbe8dHsCcFyGNMwpVBFv3z6
gkZG2/VBhyFdZE79Y5BFt3A9AYB2wZQHhQvoBdpWLQXMsgp/X4INPb7MpeHQdjdQkZVAocqHQdAZ
wpYL6gTKNNZSqkOdJ/LBGlM3mgXP31qRoCYfIEKAIWEZror/wwDc1GmXa37VenP6F2q3kW2Ww++E
ePs3g6VeVJSTgKGS14hNPUVoS9JqfvBhNJ4D+vQnwyM6iOpGYCP5aPbYqk2vJ3j45PSlB8Vmc/uD
8WEzI8/J2uryQOqagndGipFRaCY360+t6j8ef33dsC5wvRl7EcNacmZaZGajldiRjnwCvNYz2H9S
kTG1cVoZ0wbzLFHTsOoBBIhNGeqaJPvHQJNPRbyXIheuHbMCwfsPEnDkCbnrrJdzLRUUGkNrpsPH
rhoPj5do4/sZix0UEhrboIUl9xQpGk2KeEiJL1l/9X5X7d9hmC8mdgGgVJiE3F0DjCBnXTmJD/7d
cvii7Y/DIx7x7/gr5zTMqGnUFvGH6PdUvCZj4djjaf8SQSExEligagE6WyqkWgcxjK4MxE9xgOLv
jSayX9fHFKECxFZgPOES4KwuBcjtCHLWMul9KTvmKNWLnTgUKIotESCFwasJqgeyiq40epuivlVq
/Wo+R6afpWciIhTeFGGizwl4hVESw6Plmi5Gh2lNa30lczW0M1Qc3RLMYv1EQ8e91xADdrGG2NRR
qo5BZQ5+OH5H9dyYPJeza+1PEoLWAQkR6G8kzAFVWW6HOhV6JE/G4NtgzI/K2Il2ZxUggLHMGrD4
YWlyd87OSYKkdjj65bck+KyJIAtru285PHde0eRbtfoCw8slsP6RZ4YAy6nOYKhOWzu53XuyJEDD
rDeGxf+hQFiefq1FSB3FiiGFhY8WuPagOlpyiEPilnu74MImx1uE4hhGOAxPgNsaIJNo12sK9QvH
AK7dFmLb1y83BofprwJiiPox3tUDWpKOyTxRP0KV98H4bU+OqhxEXazWV4VJec+6gbN/1WQKWZlo
jntISYHIdEgVOSJ/jy3E0gFfSODr4Iq0z3Rwt1MfLFCg8ElE/Deb44NDBLAVoKxASrC8I1FDmq5E
ftJHtWDuknD3ww0thXbHQHGx6Apv14xo6EH0KKW+NNzMxDfpQQhD25oBe7PfGe9YweByBhp6Y+Qd
eKb8YqbO0xSJDIOtPWa9jdBmDYViCh9RQ9PsxGqmsPGjzKVmfW6V6VztB99Aqd8J4XyWuUu7Jh4h
hMqeVDnBde/Lp7+3r0TiArsBM2q5Rs1Euj5o89rXnXg8aJL3B8ODTQFxFUS5VtZrZIOTOaBTiThX
CNzw1+KvPxif1fvCckVWgSfIrKUgGZMa4wfll/wkJ5/3Dw9fCLkEAFORE+E8oakoq4Siu5cfd970
Rgdn9/CIgsI2gxpCIwAe+aQZgYIOaGrry9/H5nmku2FJrBLz3+G5r58rrFcUY/jO8KLLLO82mjA8
TDOAecEwtfLiUACftCaYGvzwu9b9RUCd/3h1Nq4X2IuQjQIUHHBtfm+T0pKqaMo6X5ZqR4YTmhWe
KYqgbOgICAGMB3EaRJ14PLgZyxIKbvLOz/XSTQ9BLMrPb7yb7/StQLihWSEqe5YXrChA7NLpQetP
xstYPsfjy8R6uAnu2dZaASMB0wxcuhaCmEspdttUYSJhraY5d0L6q1F/qZKIYGRrre6EWJzV0SOu
URg91qrRv1VuRwV3eWMODALL/Aign0HiupzDiBRO3clK40vBKVHdet7/4izGZ/LvUsFKKVt5oWN8
1CRL9ttA3FnE77lhW8DoQ80WgmSsLRa3DWqU28popa3fYIdrZfI09VtDryO9ht3Xx7djYzNYHQM4
0PD8QLFy74Lc1Eo30rL2vym2n02CtVqPzsqfGXIIlYzoYM75Kx0ah7VqLGt+fSTNOWgFDNkbw+O1
QagPmU3CymO5rZhVvYzoSPywDJ26TpzdPBDMdwD2DJx6KFFa54JlyRwTfUJ4Jvz13Ef/7F17AzQT
GNwGnGSNGcr6qlWUpNf96UPWfAxKgUe9VhkorUUUFHUkELLqLZ1QvYk1qqh+UzuR7ta2F9RnvRMY
9Bt7AEpABqCD7YIHlFNMlhWCGjBoJN90aP01Cr48XqP1bUaSET6QDI5SkFevsOdDZFVKVVp+3Lef
O9AQ0ZoALCl9fixmaxb3YjgbL850bcrNCp3V1MJRZqcfd3ty2AiWeQJUH6eJ7wDdGS1KMRXstVb/
VNEeQ/D9bJWXVjyDbSP4wyxtOCWcUgpIohq0UHU/z36G7bH8Jhevo3qU52M8/t69VNhvBrcBLw0A
oJwoxUJD8bQiCJUd5PB5d5dStMbAXQNlAsoxDXRO4FDis06iuZclw6eqk5TnVuRRbez0YnxOJVmx
nEyyEpu+cquD1LHCTmBvbAhAcA/GDJDa8HBVbgJJKuXNVFay3zwn/SWYdgMIjMXw3Pf3KvroSWkj
+6ljBg6A4rt3dzE8dxFKgt7V+YjhY91LIjcWQUk3lBKaw1rQqnBnsUTc6UEhUpAEKQBhMv1dqK9B
9BRIR7sWXIeNPVhIYV9x90bLkwkalArINqL/KuRLGhwfr9J6FiZcWcQjMRM0l+CvW5dKspYB2OYP
GVAuh6oDDMmZRa4zW4vlpYYUhDzRcJhFSnidEQ9JN6MJyuSb9imfP0nTp05UNLFeKJYJByMhQiWg
euN9zzlVM6VJmuL6yao1B3pl92VAnR6+nQXumbLgzAtAGZEot6PiqgfUsZTU2Z+iQTQJ3KfgO4LF
CgaX5U6rtZ7kuRXTa5eBOuQY7T5Ii+F5uz4NKjyuJoaP1M+MCiN6e3yQttZfR7YYQT44iGhtt/z8
eKxjJbGU/ApqIEftFKfYjUhAv0RDf09hwQDjqZTUMM/qKczza+o0wbei2P2sIaYDPCEaxKEtMBy4
5ffPMi1Na5Srq0rBQNs4qO31Hq/Q+mWDBMY/CzsGTydvoFJtVFqlUCpwZbmR7BT2S6I4cv5KE3T5
3J2NQ+Qe+VzkOBBthcm0nE3XSnSW87m6eo390ba9rnMNRxl33wlIwXVgFT54Rnlihhycuk04oCmA
lsteMNtus7+gbimBs8lGK4NTPUJC1lF3iGVvqE6Pd2WtACEBCQ4GJ4RZr7JzfadgbVCWp4Utl9cq
fc4LhHDPTffciuAu69sBcwmb/87EhgQdp8bDqTHKGXfk2rQlSkwclLMKFPmWBGSF3gF/77XWy3mY
URKNdmhVVxJ/psVlNwclGPbAboSMDbLg8Bo59ScFxaxkcZxfp+AyJi7df7sxPkI+Jg4UzG8eD1Qi
G2TaWZChmzg4xXTitNJ590ajnTisGRR+sJ3gnHVFj2djahkXl3YspQ9G/QzAbVYJrI6N48Qin6gl
RoEmY9tfbkNgKFlmDT29Sk5a//qV2j9rwaXbUCOIAKGtC8PtQ9lyBzZF8HjUWyhySU9fk0H3pEHz
KpD6j7KTjE7VfHu8bhsHayGPm1EWVUFfJ5DXR9PB0NqDLEo+ra0DhL1xA2FowlRetYLs5WQe0xEE
jkF1tILI0Syn0gTXfGsWLJ1vgoeSQVE4azAE5zSlgVJcu+m7qv6aRQiOrTkg4IpOlrAJWcBmue9K
ZppdZqkgubyR1rHrlzjzH+/D1sliOgpYMDzUWLGlhCoF3rcG0ey1yA8avUjJDelGRXB8N5cJBO/Q
Iwh+I5+yFIKq79LK25ReK/tXfusSwVnaWiWWeMf53UKzWVkE0qlZz6/l/IvYn5Xqizr9frxMWyIQ
bfpPyaCyKgUpkqjPpirIr1X/apmnfvTUQGCJMF23tGaRoUGoCaqEoWr48l+7agmol2l2tXNfxhSS
z6VKnAl/5ODt8Ww29gO4JvRBwo6gAGV12cccD3mvQ2mZXw0UoAr2Y3N4NFpAhRHCNohvLbc7mOag
bmMwIGZvcecKOyCtFkpFLQ4S8AiK41+IDS2HD3Orj+ZArm7D+AkBJGdSjnV90KKTHO42zyHAZMxH
eM1ZsJHN9O4ZJ2M5dHXdlTeS5+6pDEUETltTwdvEXD1wya3Ywo1JmtTIajG+Al7hyQOhltf8bKof
UfH3zi1nS4X8ATxK3BRMajmTLE1aMlKtvhlAMB5yUePR1ZajIgA9ZZHmZ9XZq3INtZOGmhhFfaP1
WZKflb0pFsaRizwycMmsfwefTG7yNOi1LKpvNfkdHggV3O6tr0etNGB4Ouxa+JPLxZkHalipodY3
W/V+trvJifDx96OzQ3B3iMouNzozJvWtyn+4BhF4GCvNxI3OHva70bWkDXs0LKhv35PpKn0fui97
Dw4gKIiPojIRpXDI3izHRyjILvqwq29KfCjig4gmfL30y+G5GzbKctbQDMN3zWtcfs5EBCYb4wNh
idwWiq7wSvP9d4Y5TNMxT8bbYA6eXtSe+nX3+qAfG2wA1JKDGIrHZYVBk0VG3A23yHaa6EMk7R8f
KT7WvxHPzpo301CMarJQcHVrj41dIvYqisexw714d0DQBF2K5DpCHIADcxs852k2qWak3+z0u57c
YtRyyUcRJHh9ShGyBPkKLvEmPaceTKjzirVbcyVk9NomP0QiKviNrV7I4KyMvjVbmOiQEceqFw9f
KiLyG9ld4pcKGWQNISHmE/H+r1Z0XR4rkFBGXk4+QpscM/pLnp5Q9ZjK/dPjk7WxZrACQH+AvD4D
pbLf391sGWSsGQWN182a5XMqe+ApRFvw034hoDMBxSXrMgs5SyFlqSlBOEzkZvZfZ/PQk3Oxmwwb
+Vj4FHi0UXm8xoegqWNghnlKcAU9JTmHrfN4Chv7jhwUsrHA++E/3snTEaYmUUPJLZcOje4qu1k6
WdIASSjm0KP3KH/D81QO7LSxrVur/z38iJpM8P0b+3w/Ph/RNxoTfU8QSr1lZc96SWigQTRE5Nob
i7QQwhlNSh1OVkQhBJ2QK+MsCY7R1vB4N0EsA7sP4Ub2+7uzqibNDOylYcJ7eP4VWoKbsB4d8HV4
WaDbBbUPctfL0dEUlEgk7sitrV+kJys/Pz5Aaw24HJ5bm0JLNbWJMLxcvtrmUz8/DdPJTHfn9VHO
eD8LTj9l+TyUmdSSG51/zuNb/PfjWYgWidPjatmUIV4Hcivbc/6BEsEOby4S9BHC7dB9iJcu9wCA
BGrEpY6vl49W6kylo/0q7L0JaywR/ENAd9HeHA41p/KCUonSMsFjl4+aY0+FQyvBZdtaJWCE0QAT
oUW4i2yadwcVBD80jxNbv6GDixOD/H930zQ2hTsB5lKAkRRzUiKvf+tI7wyWF8jtXm+alcWCNgA+
OzIrkLWUIFU9QXxR1W5fSnSMNgJR0GFriZCVYEh8BK5XUV7Q16cxKTvjNhSZW7eOOUiCTWBrsHxH
YQegnSMcRMTe0ZptOYMu1SK8061564ePc+jZ+dNwqq823X8jFmI401jKkzS0LYgpY0/zwt2tEWEy
IcEFlDYiGgCbc/tgzcGEMuBWu0XNoekPrahQ+f3tXS4Tgj6oa8ONAPcOTtVymYhFbUotObgpnxpT
d1QaOoH+s9Q+23HhSqWrdE65t+E8XmjURiBdBEAnoJx8xCnojMIyxzK4RWF4CiTp6O/VUgwvwmok
kLYAKIK7f0Xe2g1QKfFbNzlte5AMQRRlfXgxPmxMZmsCUcOzj6S6EeUdSeO3BM2GQMe3/3JgfPSO
AG8k+5sPZdld2ckZcBY3Ra0dMz8Bl/cHC3QngDtVTTBq5VRBQCkfmzdZ3a08YMfAP0dU9L0ykxte
7lvU8JehdEO8Ly2BhxSkiNbrj/GxA0D6MYuSD86kSii1xRBIt9x8ocppEBXGro0ltAp9vxQMwrZS
HarUIoqm6OmbNT9R+y0xjnTa/QgtRXBqg46VLnctROiSh+hbHu5FKMDcZhFjECHhqVtxs4XAW6Y6
tdI3TX7KnwsRm8XGDgAioiHagzICOFWcNdMPUTbks5S80Z9R6+a7uevw9Xic8fqgxAZ0S9zqpFWu
5tVkp29on4L6hOLr3uO/HJ6LeKt9bbRmj+Fz+mJ1H2pTcP7XT89ifIszY0DpZ6W9hvGVzi3NHKwJ
Tlo4aVy7sZUJ7MqNswqHCkETZAHxZPOhkzExjCizc/pmGp+LrnfG8aTMgvmszTIGjvtXBjsNd/ZM
lTdI7peQIR3KAWSCByVMnOCwe1MWQjizzAILf5AFEFKgon5OXma6/0ogmIuHB81skPHlS22HJjBo
EGT07UszfRiTvRA8BHAxJmLBCnpSrIB+adbXY0gj85anf7eFS3a3TsH4QIei6gx7gXQQtwdZ0Wco
lwuM2yh78ZOw29PGhV4Mz61+KqGZJbovG7c+Ho9ZfCvSSXCINiUAHod0O558jbfHMjU25n4esEC1
6cRgmdAHgYSNq4BsAx4dVBsxUgBOKSUBWm/KlWXewIXYVwcjPQaiNn0bNwGlD7CL4aq/X7nlTShi
XVOLprduwEu6WvKxkF7KsHaz3dUEKlIPiMuAXxuk/kiOL+WUeZzFxOqsW5iUL8FzLjRhNlTUQgCn
YSM1iuqpH61b+rtuvMg+6rFrZp4pqsbkFgzQaQZIhUuNDARS5DzZR6jafQ6yK/IW6y/fTgV9Tb/t
Uhv/EYBaFyROkERZvURZ07Sgue/Im9yHnomuxb3q/W8S1OVeNHkL6EWEKaAyQjoFfzABFQUFcOhg
ysCe4R6jiMLRKhoFw2vSKU6i8z5jlS0QgtOMQxWOFpaIv9kJUimRMWpvRP1t/wjJl8erw28wencj
NA0yMxhM7OZxl86Wmy6vwyLxo8grFac2fJJ6AxEEZ7irjaoveIoorGFBRODweMRiU5DGCocqQuHw
k1K/JfWXkexcp3cR7HXAilkgH+OuXKoMFawyK/SD+mgpN5pcHi8Up//YFEwoP7BhoKyX3e3lMaLo
HD3ZcxhcqiR0FO1N3dly810ATG6gzJEkA6EgN4GM0k5SG82+5MNBPpr9Yf/3w2ZFQS/w5YwAe/n9
ilWakxLq9iXrP772+r7OYO8fj7w0Qlesl+sKzDnKhCpyYdpoqIWX4euQCzyejWMKenkEcNkRxUUj
y69PDCkhUzSEfqM7QfKTGK5qO3UosOq3paB7NYxWxDV4bz0PgZGaRzn0Q/WZoCuf7kb01Irc543L
wOBeiP8g/Y3EMX/lSF9WPdKkl6zWnYkAe/K0kwiAbQccOMB3oZVwlngye8UK2rlGKvbStq5Wn4Vt
tTYWCtUoCLPC6ICJzwdbczm20qmVcVYL0H0Njmw/l+CoHnbiczAP7DrgRgD4GVgoizu0Y2bpoVqH
9mX+2aafsi9dv/vcQgCj4yVgzAFUgNOuoW7RWg8t60LDVzDCGvusyvfvB2gGS8Wa8+Ffy2OrSA3C
GJlqXUzpOH3QE4FaXeskttEomkf5EaI/fJSvHgdDn21rvnTKk6G+zsVxr87ABoBpljVbR3MHwr1t
tAkbw6bjfGm7j2PyFIl48La+/258vpf4EJiSpcQY3/6UBe6406DE6uMHWUsQtrMqAt5kHU0Lsegx
mC8IUjpEfkbOckpE7Klbc7gXwh3RRs/1wQAR5SUFxZfk7IwlrebAbYE9x0aDfvHzxdRcrUAN1V/7
txj5KtTUWqi3QIZ3eUIns5qMtJTmS958vzTkx+PR16oOVUcMRMSoUhFu5r4eroRNYtrpF8X+pDSX
mr5M8dtjERvrzzgKUF+G5CEK5bgrJpcSWGe0Sr+gjZeTPUfhP4/HZ594F2BlG4CKWuRxoYLgnfBA
pUxNZ+DuA/Oi0n/m9pTHkwOOCgftyBxZ8WAdC+LeW/NhR9bCrKC8+SzZFLQtw/sbF+hXdxqeE0PU
GVgkgdvyvs7SaECt0yXEY51bTmO+PV6y9esAKD6CS9AcoChbNSMrLJtaJaJjlyLXD4Z9HLTYQcrG
Cbud9FgEjxAaz2G5gNwAVYXJvuQusjGhfx4dzI5cGmq70eRIjSiAvzrBTAKQ+agLgyu0SuyOumQF
WVypl6540X6pw4uys0Pi+xyASsT/eE8ZinM5B8noLTT5VrRLnjl9/pRbe5U4ckBYGQSX3rs98dHW
QZHgpgbqeDHogUovaXt7vNsbK0QQlwG4GfXh69R9lyWSlnfldJEztGT+oDXPUrTX9sYUULaAaDoE
MIzAcomMsMg0WobzBa10zyT3kG7/g0WC5cpQdibansmcFpfj1LKKQJ0uNAfRSRm7ibb3XjN7CclE
qBLGTM0nFTN7LIzaJOOFhLmT08L5g3MEaBFQiNCF6MfNs3hYbaXYrT6rFytv0KzqJIn4vbiYAzuo
CwHcLtQayTpw9agXVNs4CjlG3dNQhm6S/NWp+7Jy/xEFWDbAxiwqwPcblGfEC5KMkotp/DSCH+n+
3WY37b/Dq1yAd0zt2ZpohuGdUk2cOdv9agPHhMAJIzVCgQe4uJYHFs0kdfCdyNMFxWBB6aSCR3vj
yrHcADq3sPr2VR+juh5jxMqS+aI034zBMdoT2Un+xHZgIYI9IneaVWsMY+ybfL7Epqf9qJVDXp8b
EZP66iV6FwIaZFTOw6XmGeMaJVdJM0MImT19cune6NV/JvHv+FzoJ5gksESHJQzA8tjbp1A5Du1Z
HQWB6e3d+FcKp8Cb1po62kMKQTUvceJvRDSPTQmoYgSsDEyHK4BiQBsQCHfmdNGLD7R3x+YSi965
ra3AaUV0GiFLqEHucqetFU+TpMGM1Z3WKUR4hK0Z3A/PBzes1rDzHsNHnempv3q/R+nI43eIfeHC
UMNhQntSXAgECFgB9PLETg3gP1OCSlWU8cSlGz7No2vsbPv4fi001GyDIRDc+ataQ9mU0EQ6lnGi
mqN0GOfD/jkg+sMyZ8BHrRDYKYydBkGc6WKbp0Ty5uxDaJ0D0bXb2gxmDoAbFaYTAGvLldLnoIio
Fk+XZHiJvnWVJ0d/MA/W6Q51KYgbA7a+lBBWfRRY9TxfsuBToflWJjtD4koi1B17lfktvxPDU2Pk
qLYIJBW7QRUPpJb1/LVonhXdy1V0Xj0/3pqN1w+mICLgFrJP7IQtp1Rb8WB3ARwxXfKhS/LpWNYv
CEIZopjHxk1koS5E6dCyHPEu7iY2sjKlk9nJl2J+C+ajPjw9nsjm+MhJsFOMC8/bCWUR5ko/Vsql
sd1xcipR9l00Pvf9cj2HtCOZclHtxE1R+VntdrmRV2aYV8TDkbDDAV5uhdxGap5NRL7IUeqo3mzv
BEKyWw5QDWNhBXAejTm541tazZDnyIZcrA9TQhw0MhMYgxu6ivGwIgUFM2TNY9rRVKYS8+rnwhkG
1/gi2QdU7j3e6I1rjrIdxNwR6GPZG+5dIia1zNqEa99XsGlV8BFqstNHokapW/sNixPhA5C/gpuV
M6bUNNDMYG5wCUnr2nbj0r1BNOwGHDwWAUSBNwA1y+2uQ02ncmnAFAHpmv6SjCJ0+/YM/hXAnVhi
zAgktWS+aNXRGJ7bX/v3gaHz0RwVWXgEr5ffP9aD2U6BMl+Svyb52SKXQERstTkB1lgcFZgIuPB2
lG0O0ZzY3QzT/5+SOvr/kXZlPXbqSvcXITEPr7CnHtKbzpy8oOTkXDCjATOYX/8t99F3z8agjeir
qPulFRceqlyuWrUKBG/3p7AUYKDCHrBOwUUNyKWkcRVo4yyNcPtaaY/kiUS7d3g+vPT6AiOurU0l
hi+f3SrwtvrTLxUBZYtYlrfEBJLLkjo7ZWpWamFZV61G/7uTQy7N7uwKOMtuRMjIV6ONmjKhEOGd
uuy0t3QKBkngIFF9CS8TTHHyG16r4tKooetXrT/RoxVv3G1LcwQ7KoqrIQIGQ6ZIdWKAUbVYc6/a
+KnDhVZbLYpILuaWW7ByjAQNB1wb4DhEemKuCW1K4lrRevdK1J/9U+l+v39Kl/ssYjTobivKhUQW
cD58nGusV4qpuPaVr1q977SG32ykiJZTAJOIoIICNEtcE7IyV9wyM6PKr5wE1Ssnh/tTEJ8492jm
wwvxN8+uVGNDMlgYPrJ+TOSosOfjEL3W7Jyys7YT54xThSSXI6gaEF+BNyu5NKD6c1KXVe2V6odW
OVfVxrFarpUAB4vHBErGkSKXrEZiUr3NWd1e2Z8+93cSQr59PRwkkWwEynKRcvSyvK7TKWuvo68M
3E9RHnl/L5YeH8ogQdeCd9da8DpBvXsOunHtyqsmYInfeN2hio8tGoGqx/uiVlYKogRYFL/FzObb
3iK20k6GqV0N+yG3X7WdeBQxIlwlEWAUrasW1PKTR5SpRu3EVUfraVVHJ9OtlntL3cM5evPK4B4j
wiXpXtTy1mgiw7ia1mmij3w6cXLavUgQAZ8VOg4rLqdzJoIFzFvbuKb9uUoOfCvyvjIFcXdiD2DK
lxl+K4sLHY3Mx+vUPCjeKTaeja0Y3dLQvvGVgHAPvhICRJKvlE1prKklRKCSLoI/dnGmwBv2q50g
RfmvEEmtdQuFtiMqGq+KB24rP92qUVmuE3JpNnruosAaEF65HIxP02Rlkd5dFe2g0QPPT+NWmd5S
9XAKkZAVUL8V8L9lorZjAHnjFYrdZ0FZBIjgoPFCt7MuDIqBZmvIDQoaagRmZd9S1RJi9lrdXSOz
AmrxW7FFBb806LiS4Bnj3QikOVA2c812XUXLsoxBwJfoi1YELj+jn18ZGOW5GXa7UajABTEHXHGw
OS469ggiJGVyMv2K1mtpfU68jctpeXpFhS+C/eAyAW2djFWlQ1ZUDoz6dWif0/QECJ3WnvjvvVou
hOBwYclEjyZpwXSlT+yySPRroh9qw+/2a7lg9wWfFgoOwTYh84KiqVE8ldD/K1fBEP1U6AdnCyq0
oiC3ImQtb2O1ai0QCl8z5AjjgOjAC23cTVsipFXiQLWVXgERxviU/ezTh2ar/dNSAq4iCw4/skYw
7LJH23dkqoraq8Ju+mnnD1XVb7M4bcmQZgHm9zG3dKUKS+VDXl5MFEgb3+4fJ+FSzh0qHFhA6AVZ
BlxC+V7qu56QmDhJyItD5YZ9iz40QQcXt33l8Zf7spa3uIMEIfIvMClwTOQQkdknXWs2PQmZ8fDJ
inabdTTxFjw1wEMCaSWXsBLa6YlpRSS04KSPged8v//1K5sxG1/y1tTKGBHywPhx8aCmF6qeSbXb
QIkpoJcYIjeiFl4s4I1361oKbj+iklC1hwOv3ID/dX8OazsA6JaFzA7CNrg65gL0iGslbqYkjB75
j3y/vyzq3f4dXdjHm8/XVVYRAMWT0FBM/4XWW0q9vPXm40s7wKaCD5qHryedSJYf9epnpv7q4+v+
G3wuSCjNzUQmsyxcKgRdB+Uv96Tkv/63bZCcwVQpHZKaGL80/LoPthiFV06q6GKD0ka4rIifSbus
RaVa154Xh0p8UH677XnzQbxyjlCbBMuBV7FQZ8kwZYXLFDI1eahZ8ZfCeNAQY969RCL+jmpfvLtQ
cSCdJcNQBoWYVRxG5DF+9MYNTVsuEXxxpLMRqkYGEimd+Q4Dst2oqHJjoWIdNTRW6dsMnO3HvXOY
C5FWyU2cBrdQzkIvf+71D13wjuHFCxIJeTRlkmkpWVZEFcBzXahOHzTrsdxJ0wrfD5+PceEIQKcX
mNI8V63aRqQ9TJtXL4h2Fvm+DS+oaACNcMQ/KVIw2E6iqanahVZ+TX6NO2nBF8NLtjThlpZ23tSF
UX5I2a+s3YuMxOog1QFsIUw1IgSSDpslaAPZZHdhZvZ+frKA8ry/vWtH9EaAJx1Rt3cqJ87NLqzs
Q6ofdPdsNuf7IpZqPJuDjLRVnJio42h0ocnIUW+VA/37fxOgz9UMdz1JshpzYM5v63dkvGd49CoQ
IAKka2TcC7jvmDJZYxfGF03P/M7dIitZXSBE5BD9EXEOuXjBHoBYqTuogBq9kEeV7iv0fDujgoTa
QR8hoMFUaYs9YNobrfS60LsQEHR20/64NNw6DA5ADQowYO3m66/Wid5xxms4qQ9O+tmtN6J9K2cU
XNoiR6rBE4ZvNx+/daue2R1rQ9oeqXKonAvLjruPkOhXgzohYagXLkuS100Jhsg2NEuEmJ40+uf+
+MtHG1JZAmwOGApsqNzIkyGsO8SaQUPTPKm2X9jPxDtrZKP6Ym2hcCODGsgV9Hryq42iB2ZR1wMN
my5g9CGfjtH+1DsmAhgbSulF5l1Oo0SpmquT62Ei3KdakG1VPa8tFN60JoB+QP7j+p/vtdfgZRuh
HiY0kl9glw1KPBRS62A0u31UVC9aIPtCCFmcW8lw63Qc3WFs2zBiig/m662k+IpOI7WInQBLGV49
cqVhVqgmWremPOy/69oT2WJpWh0e2CndFnhLsIbNl0lwQYIKreJh/pzYPx3z2/3jujo8jJHgHUTl
tsw0NSL94WoT0IrgcgsUQCzaLS97VQLeUHiF4G5GJ+v5BJJY1RBjMPrQNJAmoNTfCpOsCUApLDKW
IN4QJdxzAbFOk6yzlQ7osoY/e9VuuBEwhOi7jVZUgtFIPj9GZNHUbN0unOixTE+DcjC70/5NAIAQ
+DJEYITtk2bQ8iLi6tSHLRpwHyl+7R8fiSaEpC08ynFK5+NnVT7godiNoam/2tbHnXzm4tpBQSFi
O4IhH3om3Qp905a8bpQ+jJl9+K00W9i4tQ1GHlQkgFAPhiDl/PMr2uXxNKUDoCC/+uyiJxtuy4ox
RfsvkZLDEUXKTzpAJNJG1W29PuTds948GeTata/7d+BGhKwEStI0Hs8govRS30wK391w3lesqSEo
j0W5MzC7cpit4oqmjMwGZC06ucUL11+G7qJuhETWFgoVyYhFIi6yLKqOM7sbR9bxsNNf0RmsJedm
f9QFqVeQGSDxAJpPPAXne601vEbVcMtDhXxRgm78dH8fxFbOw1OANoh4kSf6zSKuMx9+7NrBtUd9
Cuvm1DYBODci7TmDTer8Inse1MN9cSsn1wRjD+JgsE/g9JMiDEaLxGlhRvBXG3SmB5sv2cJSrGyJ
CasH0AmYK5bQ1MQzkDNzYJ1ixQ1q/UOuvKhNtX8awK+JchXRBWZR6zkYLcxjm/XgA/+V+1X/ffcq
zYaXNiUdSyd1coLGI0Cstecqf4eBAvEJOJthpwALkYtumrEfLVJ5LARoLT1pO0v1hf2bDS908ya8
46TcIDXF8DFKItRrb+2kvF0IkI5RTm3i0DxiIZlcn/+YNjuorJwihJ7xIEEgFRZWLuZVTfjEw5gM
oZ0Eo+un5RMb97v2b1TpeNwi22DJQSSOHmcDz+w+bCg5l8g0TMOxescDzsLjASoOANDy/cAJcYhF
4jGsUUrql+WGkV1R59nw0kUXMzPnk6cMoRYfqjJ4j5ohiARUiODdWOAp8h4oxEHPcE0zetDws3EJ
re2yKM0DvY0wFbLH7STVhDCkNYbANDP0pCyCydjvaeDpKSrPAZyBxy0+4UYV+mSMMmeYxhB5fP+I
d+T+8UFYgYsBgGA4w/KjpHdjs+ttNob6GHSo/ks2TunKNSoKF8XT1kEfBEf6frwYp7GNogGaFvxW
f7W9T7f6Ya8cIiRb0fxAUBujolc6RCA+6VVAgoeQ5aepOO/s/gJbgXcCXDEEIgVESnZXM08xolG4
2wP5W9X80doflZ8LkJao6BizgAKGP//K9adkfNh7GWB4FLaL97Ngr5SWp9S00WgzOHvOEPmT+U23
NrZ4qQVzAZI32fUoII2ALg7N5jT2xya9jjvb2v+zBwgfide5iCRJ9nogSe2yxu3DrH6Jlau1cR2v
zAAUGggjAbEuSMOkJWoa0MVZTduFhVodnYKcVfyMvDju3glQGaKCCl4xVEIu9vN4S0oz0VjIrvbo
HXV1/7MHDD03AqRlYqmulmZuQABYaAc38hNjY6+XugY3FYX5CJSgZBVvw7k5MiO3TSIvda+FTf2q
MIJc3QjErEkAug5nFQRuSNtKEgziDaoCPm6BnBC5wn4jsbA1vnRaHaWKLK9PvavJA5Yf2m+79xj+
0L+fb8wXiKhOP3CG4QcajEUJwq1pt8UGebsDJKWAF6BFnpjgzY1QxwwMq6iavzag60fbK7/b6kW9
ukQ3EiSD1DS8GmodEpLydfrqbFFtrGgb2uGIfDZuTvE+n0+AZXrDPSvzrlN+ilN0l3sg+2818G6K
dLkorAUXhnSIxiTN2hYhxStA9r6lVr73df82C2APoJqa6EUteaieUeGu6CLnOgTV+JnFG6+q5a2J
9bkZXlJkag2TpfcYvuQEnWkuiXWi9UPm7j9KqMcCrgf0nlgnGTZLYsPIB7OIrmoV6OTFKn/tXqXZ
+JIyoFW6qnVAeVwnI/Dqk7HffYTDI2pe3wCzC6iNWU5KPUxNdHXGj6lfpK/3P3/loM6Gl0xFGuOR
U/YYHlC3rvPd6bBFK7SiaTMJ0gLlaE9iTh0k1IHbHXPtdH8Cq8M7SDCg+YyIw0jvwB4P6bR0WHQt
LNV/MLP9lT6o8QLDBrqrIMu2MEWjWSjE6IboerCLLnDB1bL/+2/HlywFp4mlJm4fXVPwMMZPxvQO
S2dawjVCpReOktwYDzkZJevBEHMtlV9u8msLDL12gG6GX/AwtmYbDRnMkDY+5dbv2PqtKxsX8oql
EFQLYC16A/nKM9BtpeKmhiUy2NE+9pd8euLOn/3bgOsYcU5weKGKUwoh1VHcAR6L+wB1xvCwfTpt
EfSvHFQLSXLwv78x5ch5wqrL3Lgpe/vafXD1T1b34/4EVhYJdA7AFII9CukwOcsWl2j+QFjiXPux
fEzMS/LiVae42EnsLbxUlAritSnM6fI5iEyk2XQVxHTaOT523fn+LFZO02x46VKYWrtKowbDK1fb
++r67vD1vgAxwDyWh4cm4E1ClcF7IcP+as9AJ5HGVa46yf0odNkV3tfAfCSf9188yOUhMI8HCdwA
ubJLsYcsb03QLHCz9mMWZN7Gjq+slaCDEWoNRwkYibmP0Xm5Qyqz8K5xfrA8v+RHjW9sx8qZnYkQ
h+7GD3PKWrcILeFIvib2eUhP9zdjZXgELvDkB5gb+UjZzSPVNML4wnaz7y1YvXFaN/ZgZYk8pORF
1hmFUYv4UQwXg6qsTEIwCpnKBb1rFWPDjVmbA6IXKPhBAACEcCJ4fLNE/ZAO5WAYwAg9Ts6pKy/7
l+itXw+S/0Ahyc+2WhvbcfCKJBzcpzFI9f0PZ2TAUPGG/LyAcktOJKJHZDS7Jgkd5++Rpb73+f7n
r23A7fjS5V+VwGjVBcanJl4iQZEH7U4eY2GRkG3EwsNHRZRWZgdz+KTGQztF17bUAyu/VOXWKVrb
4lsJkhYo0WhFFNGXa9+FPT+m7oZN2hpfMnqsydIktzG++neRHqz+HUfo9vMlD4mrNnDIDYYvI3jx
gUn3X8/YA3heCPMjfiGzEgwWwLvGpEaoW3kkeunn7KGyWDA6G69mscyS6UbCAjRVgjUPvry0THWn
lmkKpp9r3/vm9HoKev3n/dO62AhknEUvBhgMIG0WKVXFxbOt1SblmudBNfk027sT0viSxTY5XEhi
YXzl0/hUhfc/fqFqAnKMnDzw8ohm470zN0QGJ27hZqZydTXlHI8PVnZGodHGhbAlRKzgjbVTSD9R
tbaUK3W/8AzV7y8F3WuSxDzQORGXpwjHy3kX08CTxDEbOADn0fpaaht7vDoDFCihKhD5yEVaKoEv
idL0Jg7N7ByhnYR+jOnx/k4sDiq6LqB0H2RkuBHglEn2ImaGmrQms66pZhxa7ZRUgV2kgbbVj25l
Knj0CNAQWk0KIMZ8M/LO9KqxQUWo5V4q7akqT+5WO8CVqcxESLaDAvVW5BVEKJpvACQ8PiZokvVn
93ohjwTahjd6KuzJfB7pRLNsIKg4dTO0HbqkdVBlvkd3F5WIwjFBDwb+cBHXkxSkQGFXkw2Ne3Wq
z31zTpPASzYCb2vLdStCUo+uaCtHi6mLio9vVX6pO89X1fNgbBywFTtlAv6EGCtwDSA9k2didWnK
u9i9JkGD2hsPDAv3d2TtZIFrGExSKGXA01r8/UbNi6hjJvhH3Gud+2Z2SLOLusV4trZUtyIkJTE8
EBqaQkSrvWax76hBlD7H3+/PY3WhkPEBkwb4ixa2xMpTbk6p6lwb66MShek79sGzgRJD2gHaLuOg
Km64FWJO0TVB7xs1oHQvigiEeQiBokxM1NgtqkmcMnMbryU2apTOKhKg6VHZIhpZ2emZCGkb+roD
LT2HiK46uaXu67Hil7s9ECg3elgAzSBYnwHnmh+n3IkqzUhIGnrIjD026YZjsLLLgmFVg2KjNh6M
HfPhe51y4GSsNCzcwD7Yu90/kfoBPTya96FEafFKKTQlsROukbCNgyZBEOu0+5DOxpeUbdQoa9GL
jYTOt9Q8jcr++xRvXQsPLQAmhY88Xx29ADOHN7UkHE/c/KSqH/d/PUBuBip+cUghZD585Bhc7Ucv
DU3vxUIbji2vb+WAAl4AlhfUkcA3c6XPV1wA9TJNT8OOhkZ07mlIhv1ODUwECOKhx2Cnklm3zSRh
pk4xhYx8Z+YxRR9z9dvuVUJiG291PHdRqieHl5zJiRp9atOwMY+TP5gbhkic8JlrjGTV7fDShRAl
fcuGmKVhO/lu9JOSU0JPUbRhTbekSPc04aDQ96I6DSfl0aLolfm5arFUwXuWCq24sFArZT1eUylx
lWhp6EQHgx+V3SySb2v17/jSWrEkwSPCUdNQxz4feHN4x+cDZmAiXS9cJ0mbEa/X2qnuoQ/K37z3
p935BvH5UAdkAvBeh07M9Y3qiRV7RZGBIt43rNfS3HhGrBhT4U6iqxdCSnhtSd9fVFNSTpmXheYZ
FddTtlGxsnaGRJBV9PbA9sqlnrRNam+M9TxsrF9mFQwnTz/ZW23RNRG2kPUBjrdoXoVoKLIC80XK
syHSaw4pIvbWfBrTg50+5fFBbQ8KPNmBTT5XAmZslcusLh7g3JDpieycFE4BxAUdrYYJctvn6PPQ
7DfloKMHphUhD0F0LO0N+urYaCw+5GEaA1V3IuT37rMLJmhAHLHx+Fb5bPHYYpNrEBJG3UfzR13v
rTQB2v12eGl1soyXQ+ph+IT6qUkOydjtVz7BMQwkFO4iaJ+k27SxyaBpKQnrGlZW+azuZkvBFFAQ
gNsUwDdQRUkHq2zzgk3MTEQJRRuwLUDuyvmZDS/+fuN3OzYfYzQIQnGpe9DgamzsrzgfklrglkZ9
icgGoWhMGr5KeGG1A0o+0RyVs3Pf6b6XOv7+QwTMJxYHeTM8uCQhDgGzNKszUWD9n2Q4xOqGBVmb
BBrRiHgrrtNFbcMA3tY2T12sUXms8oNXHVHI8o4p3IiQdjkpiylnOUR49TFGx5vDe4YXLGAwEcIv
m+9yWY3gRm7SNMzth8w5KxvDr5hYD5mN/w4vWQkn1rWm0RL4GvGRkEtNP3g1GARP75gEErsovgVU
Y1GJk8aE2M5YpaECHFGUpQe2FdASB0U+rYAe/FeCmOeNMmiKURa0Q48Yp6L+8KMpdhemQZlvBUjx
E5s3IJRWsjRE24ry0m8BHNa/H/htwVIIpZOG91JmG3GrkFBxLjZAdVuMaavjg88MxdWAvOFSna8P
yfOm5TE+Px1Oqufzcv9tAyX7d3wh/2b9GzKZFY9wTLOvQMY6u1GfYvUBXrHfWkotAGlt4jDStEUa
8uybyc6cvUeJb8aX7oIRPnfGFIrPn4K4f8U83qEAN+NLy6+PLbXdBN6wO6Dx7fE9VwEqz8R1hpcn
rrP56scxHeLShR/Jh8sPtpt+CIt/O7q0OEZZN30fjTj63w1+MLb6Aq/Z6NvhpbUxuUKbOOMpyvRO
ZXvgJVL3P+4v/5qVg5ONpsMIvQhW+Pn6gBu8GIYa6DkvM3362XnqimBs+MZlJuKbsg0CLBzKK9im
FjmHrFJHxsCTEEYxSnutF+ZckuwyVB+p54GSfHepr9iWG3FSuLWxm5EjGZSGGvlip77GPt5ftLV9
QShDoCnA7Ieg63zRiNIMFuvbJMzsQ1+fp/Tcbd0+GyLkWhyVgkCNOSLjV/7Qqq9t/Nfo/bk/izXD
JxhWUCkL2NuiA1RJldQqOJ5AAOPiwZs1+6O4KIz5d3zJ8OVAkEeGhfFb71MagXj5P6r6l51tBPe2
ZiEW8sa8InTvxiwpM7BUX/mzxf7HSUi3j8Jp7+gMkxi7YMj8Kvpo8fOmF7CmhTdL9fYQu5mE5pCJ
5WmehREN+HiIk0s8nbT4HTcRUosIdyMIJLqZz5cqyR1dGfQqCw3rbF4Lc2N4sRSykt8OL5naovWa
WncwfFH9Sq1T9neTHSPtTJIfe88t6I3emFkRC0VuS9K+hHt50U+IbGQVACe+p/Yb1mq5G2BBAYgf
mE1UJeLmnq8TTu3oJC7LQ6LDYyLfW3Zs1Mcx3yJkW+o4XA5wTtkiBgHnT1IQ06FsUAWHEviR/QrV
ubtpOUDCeytA0o3B5KVRlRCANuO+naNafTfCGI9ES/RGQ1AXzdfkpUo1t2dTUhThE6dfmuHz7p2G
V4ZME/LUoJuSKwaV0m6sxk3yMLtYL2QrkbW0HEjNoC4X71AUJoLFbL7No+4VYx0TGiro8TF+dNn+
MMZcgHQNVf3gDDaDADc9tM1h7I73l2flnM4mIClCqYyOOlGMX9Lvo/U4FAEqx1Lr034pgMKJfpDI
9yH2PV8mko4M1GhpHcKK00tvPDTxJaOX+0LW9gLOGVLuohB+QbpMGy3SPBTahdZftffV1L/cH158
49w0oa7uZnhpJ7qBqNWo2TSkeR9UbVB0Bzfaaj29NgcBkEZtCODkQNHOF6qgtWWlJKNhlT2FurKR
nVmbwu3o4jDcXBGFPeW2lWF0Zj02hKLHG/WbYQODsjIFhBrw8XhNizpg6YawFB45DrKvoam+0jLc
4tnbGl66IRRUoqJrFYaPsNE03NK3lSWCt/xGAC8wTHI+t27LksUg/AqzsfBHA6xrV6XYrw3CsdQA
gRdtDuU6PlexyywH9jHU6fM0fVTK7ky66qIO7cYltLZWt4Kk/XaK1FVQiASARUAy5pfj1i23slpA
rKGsH4AjRKkNaTN6EP6iix0H0EX/oTon8PiZW4GyFQOFvCvCoAhQw47Lxf0Vst9ZSSPlmmXfGuuD
Fx3b5FxuNUNZWSlcn7DgAsGBWhHpus7SOG0NdGcKOzsofoxb/Y2EbZBsx2x4Sa1bS808rwHSBUka
MApXZ4V8UxO/o8couG+lVieCukFon3iMyWFXw6mUMW8E9Kg5GVmQ0w0Tsjo+Nhu99tChHYmJuQkx
RlfrrAFB7+YvdTwTetj/+QIKjP4LCJoBtDMfPnKstulKBlLF6ok3l63GQGtfj6w00OsoDkWXTml4
gBO1KnfAbtmzx79TdcN5XR8d8B8wRiPUJOdr3JgarTYiIs3tQ9t/ULZC6mvaJqoR/398ae1LdF+t
QbuUoK3R55OSfLP3x4tFggbsd6gpQ0TUk47pUHrUcCKsPsyX/9IlW+n7pXcvxkcxFk6OKH2UnA21
UHOT1CL/zR7t/oOrHQzTj7wD+bP/FEEQSmgRrYGVFRt1c88pRmI0Y4150Oesd33S7a4Bxg6DAw8/
ImgGqq65gApd3jnVRtQLNsnRRSFEam7o8ZrZEw1A4ckI0yqnr+JWc1uX8Tj0tMBwCr/3MwCnN4mj
xYrLhgm0jQhCwAlHmZ80EQqKcH2cGMSg3YlxsYaTqT3naWh3gIcEUfMO63ErTj4Adp2kidPGoZEH
ND8ouzvdYF/g/yEODiA7kmfS+OjYMA6Zgwuvsn+w/iM3L/sPFkIOcC7BNoNQr7Rctk6stLLqJATf
uas+8X5/HBwPCVS9oO37W+8T6ULtRupQtPmFeWWXKXtwHnZ/P7QBXCYAmYMbXqaILDQTABfAf0LF
vcTJeeutuHLN4crB5QBIJ2LJMoUjzww64FqKQ6285jUY54+xdvCyz/VwHraacq3YEsiCFUfyFbA4
uQx/1JUkSzwrDif0GE1PefZBpRfz6rzDM5jJkTwDpdNiMxI+lOG9TjSgxe/7W7I1D8lW5cSoBGUL
dpwcHf3S2EFbBv3f3n7sEc4UTq1gzhGQamkeVgl2ITQdANVvinaXFvW3qvPWJgL3TEBFUByBrntz
m4jmSa3St3kSVr4zPhHvyawPafVt43WxdsRA9gRcON7cgtR2LoUOnjlMKoowevsPcY5xERjZwSt9
PQ/GrTr9lfscFhHPAFS+IMAiw7U6FA15HYuRYVYelaPrbijjynWOVvOC7hS0LVBIaUdqndUNt804
dNAmOWF+rAfGfgiJcHQEHQkai6BBiXSjx57dx3nhIXqj6UHsZ462cU+trNFMgPTE8BB0tHrVJeFg
qUE8Hqr+HbsACSAAANOgowKNPt/xicaRUsUmCZu09BW19P/cV8C1GeDYwl1DBniJ7MxhML04LwFU
ILFf8fOo7qYv8hDnFzB6OCTACsmbAGyvXSkCVWg4lxbMM1scUmszgKuMm08k+RGana+QXdZxTxWr
QH6KnYdEuST70bUCdPmvBH0uwRlpN3UOJOSV36pPnXnevwfA7OK5DUgNiJilY0rB1loYblSAf0H3
a+WQb3mEK7qGuwJBa1CrvfGfzifQ5X1pWZGDcCx9jhrvWBjxyW33ezcoAsSbXlQcgA9AUugpG60i
itws1IqT6fmbjJsr+4yhBQEA0FoI+Er7bHTG1COknIdjf5petX6/PZoNL8TfeM21hpLVSiV5qLSf
OuqjKdq0m8dAdNoQ3CdIFcFVkzOp2YgaN+Z6eYjKXupvtgZfcZpnw0vHNDEZa3T0iw7r9ELyg+p+
aFHrtvWIXDlL4D0RDepQtII7SFyEN+skatSZwfQspMlBzR+GBsUF7zhJojYCj0h0XQaT7lyECp5t
c9CcDCht4jzH+UZCau0gwU9DOaagq8bVMB9ecdMOQUYUDdW088eXDGDh+/q8thECcydq9QENkosW
etMrzYbmRUj6Z5MfS+vcJ9/h2rxDCq5PWD2QnqG/5XwamhpNOk0jnCaOqoWvE4g3JqX1W/PLe+Tg
rkYrNoCcZFbjPOHIScVWHnrjJ2P8GBu+2gR6tjGbFaQkrgaUrSKZI2oY5GuizTWlGgC0CbvmRGof
WIkJNUvumWQof/N7/TW3L+wdIUJk1JF8EX3UQIMnHQX0cuwGY6oAEVOC7Fzpx/tLt3bSEEwFnhvP
cTQMkkyWl5txq9t4KIOcwy/oh7rd/yITDZ6BxRS5HSS052eAVWxMXQMQN718Kvpvzm6iZlgsrAyc
A9zdS+YVt+dTPHoiJNI/dGBrqs7FfnAPRODOg93AtiNgMZ9Cr+Sp5RKKmFd3wLWh7G7/IKbw7/gy
DLoao151poKEWjv4PLpM7KOxm1QMMgACFCX2IljhSdtg60kOVghsg+WRC/WTKXnHPkP5gMgA3QGa
0UteoKH3aWfqgJMqDMU9F7Pf8EBW3hWi6tqFF/JW8ijZEsS9dCViNQn76bn4ik68feurxrFxn23n
tF8n8AoD4TQ6R9pw/Of7HSP63w8tEDlWkwUjUpJRvTGZNa0DizyOEtxaAEAlR2SgXar1pihjKR/Y
C03/x+GltfIaJSVEDK8UPzn5FW35y2sXLG5WkQ1GdShM03yBBrXMjU5roHPugVhB0QfJ1hSWIrD2
gjEYpA1ozyWnYGI9sgbewexN0WOtPJS2Pw4b9ly4AfPQGkQgrQ24IeA94OGez6KMU9r3tMPLyH6i
esAqNEM8J/bB2o/emwmSX/bcSNQEKDLot3Uc3K/1+Of+eV1dq38nIt9LMffcErQ+0G37kgDfCO4A
43BfhNjRxVqhLg2lgaDcWzBDjSkze7fMCfxCGgzeL7pVurQqACoBXkXwly6iRUnUI4c+AsWQdoFS
+ZG7oRKra3QzvuSwKSpLOUAkJOzcIB4+IjO5PzKIojF4gziyeArjGTA/Tm1SYO24gxkQ+1hFB4oC
iv2bIGLmoOoW5aZy6oiSnBU1OKjCz970JXW+3h9d3ADyFsN2Aw0DGwsidkkdIqenScwmlO75lXLh
Q+BYwbj1hFnbZpTi4h0P6h0LXQTni1TBl7HGckzCWvvOnjr+5/4c1oZHkhApT7jkcNOkOXTc7es6
QqigKg9o8rJVbrV2iACkQ2EmAI7wNqRLtBpzpQbnEWr5lUudpb6Llp3Dbg4w1EvcChFm6+b1wp2G
ZFEBISgudU/j1uNobYkA0ARSHMhG0d5tPjzNwXvAmI1OUPwbPMroy/0dWF7TOupX/zu87AbkWmJa
U4LhOXmsx8fIOjnWqadHg/xVko1Q49p2IM8JMIYAXmPb51NJdBV0WhFKfBrnL9P86XV/W7v74WCn
hd8NlcAbBjf1XISWK3qSWgmoG4xT2h+22HCXm4HhgU4CvxLuoIUfQHNucG7l00sDXqJK+48Rfbq/
HasCULAp+kGJrp2SV0YBS7dolk4v1RjY3sdE2Y+vQm0aEi0Ik4oyNdnq8dqjduV25ApaWV8BrVyy
1d5ieU1jWPS+Q+wJGRFwEsy3QI9imlV8Sq76cADrbmYdJxC/oD/yVvZ2Za0EAZJokgbQBzpdzQVp
LjeGuOPGC81BzlJUj91uFxmcLPBTgWtEZAIndi5Ar8ssi3nsvJTPmnUt841in7Xvvx1eUodiUEbS
Gor9wvrHPL+U44a/tFS3+efL1g8NTDRnwufr9FT2fxTvP+3uljiQIBhAEdLFBQee6/kKRXYPfOyU
2S+O8zF7aJqNFZJmACITBIQQpkZkC28glOLMh68rh026zYYXNNr2wbJ1GKf4aFp/duncmxS0GoUL
IFjSwTMzl2KiraLR2nR4MYnjT1+jVt8I3qxN41aApBE2rzuz1yFA/ZoACWMiJbzV0ERSusUcpKOK
QCzP8wki4osKJk3lTzBFCL7/vr9SksvxjxQkbjw8SPE8lbOdpcrcqOogZep9xTuPPrNP9tZqvdm4
G8fmTQoyLAg+gMEGEQhp123mNnWmFf1L2V5a90RQydpfhiTxnfwps86j95Xv5C9ciBS35M0dThRa
UCOu+hf+waiOw06is8Xw0h0+mF1a627Wv7TxK5uu2U6j/jY+Iqgi7IRkPUqP5p9PwdShJV3RvVCX
+Qk9dMbOqNY/EsS9Kjwd7L50hKfM4UAJZN1L6+euA54tZZ+x+keAyHPiasX1J0N92BC1he6o/Uuh
P0b9Q+adWHm+f3ole7sQIRmrrgHEKO20/oW1jz2/7CQ7xfBA0yHih5sCDtUCLTuWCtFKNo4vlD2m
5OROp72fD9w4jCDA70g2G5a8yYAyeNBw/hL/osbF3VnzKD4fbceA1wNx9Ep9dKcjJ5/zrn1p9OeI
PJONr18aKEQfAFUSBXGIydqSgaq51TOaD+3LlByIE+D8tFYQtx9Stq8QW8wDUVeBO0SVNEy6tMu9
1xDAPZr6JXpl1gd3K9Iv/vvcOKEl5Vt4FHNAfYCkCLzsBn1K6/qFKMehfur7X63jW8Nx717D6YCi
oRYbbseCyTMfp6FWylx9odrB/NJruzVB5GCBCITJgL7JTqBidmijnhf2B+5+b9zvWy3nl4ometqD
bQTZFoTBZdBQUVbagOY41gdT8X5qVfUt6TfWZ7kLqPOCDqCEEPQsi2gT0Vu3dzvOPxQTeFqvffGQ
Gk8m23A/lvOAFCQHcQlBhCq/V2qnr2nslvxDWr+izG/rolubBMA28C2RyAZqQXpbG6leOGNsjB+0
8ZOrn8rGB63gsN+w4ul+I0U6sMr/kfZlS3biTLdPRASI+Rb2VDN4anffELbbDUiIeX76f6lO9OmN
NrEJ6ou2yxcVrURDplKZK1dWCZsKlYwvavEPBc9S8aRuEcDc+jdLEZJuj8QZTUYggrlALIgUoTJs
JNhuzYcQgVoWRObe/YLlDdcyI9JaDhF2U3oWO3TJj6r1m9pDgfZ91VvZFTztBGYZCUlgGMSXXLkC
WVHURlcCTBmDU6NBdzUDUvKk9qNxi+NuZVJQcXicOAEEJVOSqE7LEt0EC+pLEnkRohPxwenDib71
+en+nFY2aCFI8j/A42XarT6PUJdLofxGbVaysykAzK5gVvl3LnDXl8sGCHMPLnHMJZ38mX4pq1O1
pY73Z4Fg1FJECRbosQQe+IXx49yfC+Uvdcu632i8ZiCDCxIjxKPwgpU3v+vNebAqi75N/Mk+lfPG
KV4ZHiOjjw4KUZB7kbHeCrOTTlccPL6zPyPr2xYb+s0CCSQDAoEoCAJ5Dm7Z5QKpk545nZoWb2rY
jD4q4+ItUuNVCVALxOzwKkNYcCmhpnGkJ1pcvI3jKf977H5bTrjzqMLvBxwDZDLAid2mT5lpKXih
tcpbmj1S55FEX7utCr+bXViKkGssMjjKplEPggn1NOQntpV3vrEgGB9wbNgpBKBgSqRFYnVmTM2k
onlF/DY/fIme9K138doMBHgIJ1WUVMuojzJLO9Zn4JYmfzmllx/vb8HW6JKjWevuXCgFRreKzCcU
wZtuQw9uDB9WSCBMhQeFcJTMK91yfcDtDUJ6jb8VwwNH4dT4XA4HsgUgujmvQhCiy4KLBP6CHIsC
8XZL7Gx036bZB50H0izKThgoXGa0lwRiFtk1xGdxPS1VAq1cmaKrkftW1qpHnGPaVXufRkC4Gch4
oYgGc0A3q6UEpcsUGje9+RZX//TxIW4PbvV795YvRMimtcxafXQhwnxunMxLx52km2KVACXAtYDS
I0Sb5bLOiM+x0ymm+YYbKO4PtemZ1t5LTgABLfRORqsD+GuyZ24OjGRjhJ4rpuMVau9XNjpBb/U2
XjlQgqwcjjkoBhBhlnS7VXO9R7jRwV74iuobqWd82r8VMODwzRHRFDRfy91Wo1bt7WgGrSfaP/Wn
dqvefMU6AbAsGD0BbYT6Sed1rqZo0jLTfqscv0dMpX0tqgPZek2uaLhoKIpezCJocENOajeJgtxL
7rx134q5PFiWb1egdMsP9CPLdSVITPfKXaOlafXdwJ232fAR9Rid/cZwMRFpO5Laavq0xfjfu6nw
prjw7m/32oECCBcMjeCNgzGUNE8z0JouZqJTUHNQ+af4e5t/YIXEWwwpF9H1W3abmqprcIto9lvT
55dZb0+udbg/h5ULQ9CWg2JSeE0w6ss9ICxJCWeu81bGxUlvfkSxs7FKqxLeq0fxXkV/DkmC21hT
rJlgUUZm3lNqbway+ANzuJJAlnNAysXO6njAHLjfpF71AeMEfRZXBJzLm06WCUBhjEez88bUh7H/
XacXshOj8m5iRZki7Czi5micvZyBZbUdNU3cdcp0Uo1g2vLM3tMdi9AHDKygGwYCA1CYG04mtQSZ
K0ka9y3nfq35A+iTjYdq8pnxGaH56k+1OJW616a+So7z7rAOhEM6CiQJYmD4Zzm7JImillDFekvG
p+ar3u4jLHlfvOvhpe1Xo6yeaYLhjYp5JxM/9h6v9yySoLRWoYmyVa8ns51sGw1ymEfNB7KzjAqf
j+HRvwkLhLbpN2gMqs+EVPFkvc1u69Es8djf+78fsRCgJNC+WfDrLJefRvBAJhPVc7aHjqYeAGUf
WKD3dnjvLQqQul0KKKesbNBROXqLsqPOXtjOOlixQgJk8B4UhBGUeQCAYEl71L9Ebx3/5Hg5/7R7
fQAMEz0PYcgB/pSO5zDPTZcTprz1zcF+MbdSebf2D1+Pl4RoZYoguYwvRhEEmQEYUt6A6fdEO+hq
I9V5ew1BAB52sEzvKGbJr0Hro4rGGloH9eWL5SC1HXvVtFvHgLBHYBDrg7DKTeiUdnnVoJRAeRun
V0ov1cYRvXVsMDxuH0TSEIaAlV2eIHNSQMSQon2Dqr1NnU//6oanTWI0CS7xfoxAWQHMEPwngSpe
CtEHzaVN2aDFUn6ukhfN8ZjrnQ0z8dSdzY+FKJxZ3NwIaAO9Is+nHpDSTpwxwtvFm9vXjn/ffWQX
40tTyeyG25OF8efCQ3KNb5Xor5xZlLQD1COQQ7eY+KaehrqPHePNisBv/VKGuz8fERTEaFDdjsJh
GRHfGFY+ji1eFKTnnmc3WxnVtc8X3PegasapsuViMj1Hr5YGJvGNN1574b8+8PVXowvpV25rXTeu
3rUYvay+5OTVAf36fQE3Cg3cApx7JOdhMm5DTb3CYtZldRZmwNXnox2aE8oth508jQhzoJYTGWGw
fyOpA6qQ5TwShTaqTZUibMmzpjy7wf1Z3GyCNLzk3Zcs7fK0isuw8gZ6sNvD/eHXFun662WXiRaN
QhDrCJ2/ior4tAfoZm86SpqBlFmmZp11lpjBnB6V5qT/jwsk2e2BGjUHeWgZdupFedW2+jaL/33h
8uHrAUOHb4F4Hzw+aYHUQUt61E6VYavM54I/jsOp5N9p8SkfLyY5g4b6fH9Hbow4blBkRHCSEN9C
sxxpPmM9F1HVjXmYuyf6GRf173zrRbey6WglCKo1GA0YWRnE0HCWU3BM5eFkcARJL3WGym2+oX4r
B1cX8SbkaoGKvkmBTaBw0a0+KcPJ9ODZHOypON5fqVUJKEPAu5GAbVx2iJXIGSw9qYrQjE6x8nuw
N8B6W+NLDhktDdbmY1GEBtM9Mv5m84byrQlA90AA6lAkA6dSMh0dul0XnarQ0NZ9xIOyLZd7bZ/F
IRItloFSlu/PlKmakjczDZGVAqJAUY6VvtdrwmlFD1YwlQGsAu2Q1CMtrVS10fwybOOji2Ayyo53
0lYIAwtnA/khgVQGFZdkAavecee6V1nY5EeqX2bLQ6lU9HP/WUJuDW3NUYYnbPnSioOwQstNjWYh
MZGFQn3AhlavbTXMBG4KEYdAe8rl+NTux0zHFY1LqHv+zRttr2epCwS6SGQLEZjCcvxE06NBLWse
8uQh+mxP+1UBFGji2Y59FoDD5fDFZM6NVilZaMdfBxZ5ermz6ZHYZcBnQMIKAMaKr+SWpZoqSZ6H
aeWb3Tdr2vs8WY4vk0yWPJ141GN8wz264FfZv7/Xny+3645dFpnqhOHtJ8TgWrphKYQaSbeQSMii
kkigh284VZopi+uElVk4W2CmL7sHXX+DRtRm+qAqu59aWKprYdJZdYYM7KhukYWT9uTknk4+39e1
lRsOkAUxFfBP48UojW8wPlogNsqEzShY43W08Lh2KE73xayonBAgaCCBXrhB1lMjx4ppRR2CWoXn
x7r4wP2DPDmC7UCD4djKjWW4TWvHLooq1Ms31fDMfGOdVjYdcCFRIQ8oCYyg9DxJC1dnrCVlaJID
//Rp/FaPh626qLVFgtVAgBoeDsKXkmLbuWZUdISMkZd+h7973yh4mqDOEYxJqEW8LZKZGixcrtI6
nJLMnw7j9JEJiO5HopLFAQeNdJhUBVbDHJM6fGF2dcjwd/8pQtYGNw9U4rb8I9MK1x54jQUCk0rX
Jidde7gvYUUd8Hr7T4Jkulu70moHbAvhHGdebJMD0stHpf9Z7A4hYy9Em23AVi2A0uUIVpLOUz2N
RhXGP6rk4pYf0Dc4lbg7QRgGrgJxnK8edLbSx+pkWVXYFN+myif2ljuzdlavBUhbTQdWdokOAQY/
a+o52ot1gveCEJCJGnkYWeQal9/vZOVMBmUoQ73zS9sbt6oCVj5/Mb6kavrYTJGWYPyp9tTB077e
P0Yrzt5ieCH+avmLbiZFreAY2fVFcbwI8YbdmDyxQui3DEA6yqGQQFuK0EA/bKXEKUPKnudLt0WZ
vTqDq+Gl/bXUKiGdZWH4BjRV6rHRjkPNNrRtdReuhEjPK83i/YgyozLM+cmBw3q5vwsbw8tMpfBh
hiqjdhlauc+K7cLrtfHxqEJ6FAbbvAkSj3XiIEpJy9Btj1Xhkd1YOWwxhkYYA89PIAekLU457zmP
nSLk6KH0Z9l4bMPRXttkvBMs9J5CEBHUBMszZPas6mNrLMJh4F517qLHuNtwVrdESOcorQqtVFqI
cFPFsx7jL7TcSdYnvFWkAgTxC/7DtSkpW60NSqT3Zh7y8VDWXqx5+48RtEy0f0elGJgOlqvURGkK
fgrGw0j5lJoP0RY/9sqdg0sAAQ3Ex5DJd6Rd0PnQuGlj8VCdz21Wel1SeHV2/vv+LNY2AtgWgj4O
eDfgkl7OwupKVdFUJQ9VEioVunRCIbZunS0Z0k5wjfTZgJ5EYf2d2681P/TV/qcVemUJT09wQCP7
sJwFBQWQZnUIkY3jt6F/1fcvEh7oGBhvH7xu5frSuojzSNFtFrL2V0aPlXZi9gdEoOcdcHfisX7T
1iomVhnPSZyF6AA6Kwc9eVOH3/e3WhwY6YECNDXK3UQLsNv0TEZ43riMsHCavtAeqBMvR7XpfRkr
hxa+i2A3RmrXAWHDciMaarAsTVrEGqqzqnivo+Lt5SEQio0kKwImokE1CGklxSjmzNarDDJ42Rxf
1bw+3p+DOI7LdUJu5r2xFQBZgsNkOQezQMF4j4bIYXSOOkRkdt9ugkoSlBmwraJdp+TD9ImSp+2g
03AGxuGx3goD3Cob0quwSMBiISNzk/9m/RS57kBZaJAzc+CkHq2tGo8VERhY8BsgCgNh0iYPo6NP
deKmYUpO2tyDh48cjK0W3iu7sBAifn/lK8UicEjRqy7kPwwHlIJ0d64VfM8oCgQPBMC0iJxIXgbi
HF2TZgQCvpHmq5J+3n2KkBYDHEBgEPC0lU6RQ/rWQrg+xfXAfOtCkIG7L2BtFwQ8SjDMYb9lVXOa
NDeL1ElDvKds9WAXr0Pj3xextgfXIsQnXO1BPdaxGlc2NppdiP5q7vfE4L+I4guEDk3Qtkpb0Jh6
H1U8whbkR14f6MbD9tbgOQDb4Q4VEZlbKo5YbwiYRhwF5DEXYj0R57ML/u3xydZ3P6sgSNwQwusG
ckJaJwAxWlfYvTD5UoC66+f+XbgeXbrcMhfNodHrLYE/6Rf5M1zu++OvHCTEbeEAiCeDaMmx3OXY
MqphqEkcqu7zqLxwBALcjZ1YFyE6EqJgAbebpMyJY1V2pltxmJqnhj/O+qMSbcxi5awCsIn4tggk
QSmkW6F1Esp05iSh06f++MecJhvKsDqHKwGSQiv1NBvocZCE5fyssee0hLO0+3mLGA8iJIjtISUA
r2+5E506RJralLAZc3UcWs3j1Zf7e726SqiGBjYKkdybQP1sFrpCcwNGozvnn1l72T88wBMi1SoQ
IHIEF+3MWpoXShJG2bkml2kfPx5ufqS58fKBhuFtiwtouT5TnDE+lxi+cV+Hr1H1gVMKNmxbJDGA
zZArE2hSOOUM+jpY1NJjeuLFf1YfMKmiAbUqXg0IrsoYGeJ0g8ZykoUqu9iGb+9sMvG+RIKgUFSj
gxRRvhXAKJwj0N3zsJ5OM/FT5wHcccZOor//J0WUz4GADcQ6sj73qpHnPFazkOoHu/Zb14uKH1M7
blxxa6cVJaqCyx2+xk3XATbXcWu1OQ+15uy+ttkHjtP18JJG88iOzG7Efvea5Q2Ag3Z/3FeHW28Y
yA/kDtH6Bjx1N3ir0prjth95HurOmbCjlpyIe9Z3st+8b4bouAuDIcyrnPgx9J4mYNLFKmV+Zv6D
ErcPbIO43MDQitzVbWapRzCmMlkWdtpDGj+Zu9EBIihsISWG0DAcbkmr7TlJtZmbWZhGkT+VsT9s
pSfXztG1BPH7Kz8GjM6pYqSQUOo+CgdG9gGzh7gtkGnIAKCqRhrfjBoHHKpIvc3OS3boxg9cC4A2
IP2MQh1AmKVrgfBpntOZI7uK4kv9kPDdwRjwdaJU29Rh9AD9lF4kYOaKeVZgfIQlyXBu/iYfsRei
xQruZlFHKuMarSQrHeqOyIa5XpmcWXFKLK/Zn+DDPBABEExN4PyXDxIgj4PiVMi5ucp3FjjFB7RZ
vDhh9wRIWq6hGfPW4dbUYJl0n4wXY/AG81jNu0MZmATosrBWonWZ7APEetFapOJZ6IwPWnrJNryY
NZMEo436fKwUOopIyhaVZdNlKYZvuT+bDzTzen6Z849IETS2yEbjVMlRJSVK3ZTZSNWzyS9QQT97
aL+bbNmlFY8MPIHo+oBKd0DKLbJU63iETnMHAY1KP8/zq+K+plt1tiuWw1BhOgQnr4ZSbmm5yrbL
cvQ0Z2GWodt4P22s09bwkuEAwV7JSITh5xRVG4/VfngMgnqovcP14KBgUc73tH0yZbnBadgCvTL5
+UaF3NrnXw8vXaAdIKbNaGH4mB8z+nW0dzb2EFcbMDcggNegb6gHkpZfI0XpGClNwxkZsflV37/8
gopEF88SQDTldFI/o0tj3pExJPXJ+TPd2f9YfD3UDO8qBBpE6FD6etdtyVT1XR/WhdcVJ2MLm7Ry
/hfjS6enQRDMNMT4Dv8ZK4dRPdrx3/c9mJUdhhePUBVqGRATk4nXUrcbMoTq0by5/myetf7L/eHF
AZFCbYvhpZun61Qj4jaGnzKPszNF0SDIW0wfvb6q3Uhi7AZYXkWDEsQMbyjqFIdRopZxFyZJ7qXG
r/nb/bmsLdXV+PJSlbnSG2OcdWEbNNqBbQGt1zb7enhpqQa95Cxu8fm6+ZDSp3l8bKoNP2DlbgCY
EW83dOSETy8HVptmVFsbxahhqj3y1M/0SwGKuv0vIFDPAMWPskH4ezdvRFdHwa4Suw323PaqovLS
3aXTyJtfS5CWClCJwq2EhKT0aAsW7cPenRaEaCKoRMBjhIt6ee8ouV0VKiVNmH4DT8FY/Lg//O1O
Y3iBA0AZi8jSS59PqqzuS5W2IaEXI/VR3rwf6oYwFcoQ8KQChx9uNSlY0tN2wtOnUgLr7Papx1Fi
eX8ON8ogBIA/UXAU4B0qO3xlFKto+sWiIHsuYp/s5hCQhhcn+cqhr6qcT72J4UFwiDCuR5W/Y3Nv
nF6SIa1R06UmayMaBVGne+Bs9gay9/qBBARiUIEKt1XQiC1n4epNrOhx5wbF9CNyjjzZqg64OUkQ
IEIxIsQtktHSScp1ZQSlV+EGhvaiqYVf4YU47A7KQAi40tEHHPUfCGxI2qDPGvrA90kSHozml978
un+QbmwSLh6EbgUQWtRGycnuIaUWQUYjDicS+yncVXCrqdNLam/VCKysFSaAmiuw1AJHJNPooH/H
AJ2AIGKezP617n62/cYzcU2EjqXCS4ggGiBnpGdDafWpSuIwQ5cQ6xVd01l/ur9cayIAMgU4QBCD
IFm5PFL6WDBr0lLMIjpaPyJ2Mn9/QAAqsBAFAJXbDTsqH3KTFJWiBIn2yrInGMFmS/HEgVk4Bdhy
pAT+vwjJq5yd+b1OMA656xfssexf3eyx0T0DLf1Q9b/1IloxVRAnnoyi+SHYRpdLluvOSDAhJeBe
UaH0e8z2XheYDyrMhWrAgcIrfimAREqNevYGAoq/tfLXtN/UItwtjhQepSCJlrxMk6lZq1mZEhii
dYRWeCbdOLdrKwQfFmZcYIpAK7CcQNMWs1NRTEBPjjboane2esIlhwW6Gl/agaafE1SHtErgxs92
49nV1/tnduv7ZaUoTaUt0KYs4MPB7UE86fx5X8B7N3H5yF7PQDqyddS4bSMkpI6vcU9LPfpN+aWH
yi/t/W+vHBTDq//RS29KvUi/bDHyii24+QCgN9AjDW76DUJBSUEzm0a9gsvqCBQnSKC0LXqmFUsM
/CxCUIh+IBQrX+ljMkRWNqZRwDPPJsfEORW9P9sb4Y81KUiY6qJ6WqRyxF5e3ezW3KgEDSVwJ86X
0rlU1k/+S9+izl8VAqQ/tgw4CCjOUgiltTG75gwhX2c98wrjR6p6W8WqK6dO1BUKtKLoaCtH+pWi
1ygYB6IA5UjaXyXbG7xGRlO8YqD0uHpN2Qk1lTLLiwbuicOerEBje4OyYnh0ukQqDZlBMMcsl6iN
o3yu6BBB5w+q6TPlcF9lVlfnveUlcrBoMibFbtTCUtLGdKJAbZlXJNzbjUQVGV8VsUsXdlf4P8sJ
5HRo9S7FcZ2Omv7gFBtvpbXvvx5eslm2y5K51DB886r2n+tkY/lX9Hnx9ZJBSaK8QR17HAVpfo70
Q9T5m82pV0WI9nog8Ab+S3YV3CbX87i3XXAwHBzl0juHxtjvQiOo8p8IaRZ529Zt00BEkpwH3U+3
IHhregw3B9qFSgXwTEn+LWcWHce+j4IBUOMYPsKpnv+qtujWVqUgfYPUrCjcluHrOuVubqtVFCid
n7xxw2s+8y1a1tXNEJyyFmiaIEr8/srsUdaMDFhAN2hTr5vOyuzryoafIIyadEWgAbZwPAFLvG2l
g5ydRhWqO7gifmYoESJeGfklaqqHauM6XNONa0nStpBYHax+gKSeHDTHr/c/mxYTkUwHG2pLaQGC
DqjzY6i+7w4KwnC47w9XKAZgQdKhVViGezaynGBgXowGXLsR2tL4wv292uq+VcCDoWB8Lf8e5dxL
6ZY/tXaY/psBEi5LCWBIiIehdJzAKl5162xGRzX6gGa/U7g4qAWD/yaOwNUk6qZAtGimTmB2jwOw
qdFp//WAOgjRMwTxOoRnl+OnkQGvuWdOwPgjZQ9sK4CwekSBw0PyGjyBAFAtx48VRc8SIBiC0X6o
6X6WZbHHqOEQnWdE/EPSAMWOaUObzA1sp/Ne23Jn60/hMWNbhTNuAT5102SIG21fqTU0TP0L5ZZ8
K7C8YvHw2ShEEYyyCF5Lq8+dzrCmyLADZ/Drgr8eC/ywtzolrewBwrEiPoGEGogIpUVSJ6prfaLZ
weCr8Xcn+2v3EUI+UzShEwEK0CMstzgre0OpsE2BPp6IdVT3+19oKoQVAjQBYB25C2EyjqObJ4it
9Bw081Pn/XP/899zG5K9RmJLFGWhcabo3bz8/klR6mJwRjcY8rMVP3b/2PmTZhxTx6un4/Azmo5l
4Wf2Qdmw3ivWA73WkIDEoxU0eDIucrDT3q4S0wmc/MlgZ6t+yLLj/bmtXEXIpSEkBZwTAkdyhDPK
qmgiowGY0PxQE39MDq15RhkJqPPvC1o7YiBAwX2H1g9ICEuO/ty3atSXdRISxx/AvWxuvFZWx0eV
gQE7pQN3LpmR3DGbOpsAzTOKJyU7uFs1DCuKCB5WQMFQU4UXl0xcgbui1qp+sIIIjaUKjT6o4/zQ
Gc/ZB2IUiGjDFcQaAZkkTyQ1K0Mt1NYMOmp5Zeu5oHPZvRWIQ6L0GbsO2yIHEUaDde2Mio2ADk+1
/kB2cxkgTyvKVRG6Q1gbP5fqklYa4O1jaga9fmDTuWg/3/9+YS4kdVyML201jVlJzBnjq8Ox+Is3
7NjU9Og4IHd2O29vU2Fh4YH0wOsLT1QwzMo4rpZYbAZkwggMeLaXnJ3vz2ZFyfFuFE3XBNH9DUys
AwpOH2PbCEpyACNaRbzU3bjCV5QcTHII3KLvDUozZd0zzF6v7WEwAmcECt1r9Ytr+4nt9cbh/lxW
lFBQ8UI9QBgJnIx0j5DM7mx1mI1And8c+2HcghmsjS/azQLYCIJQtDGWTlaR6xpYv+zAqoJIecnC
/Z8vKIJAzgASDvjny+HHSreTDNxEgTGdq0O+xaS5dm4FogQIdMQJbtKeJG6ImyaVEzTDkecH9YF/
V8BT0/gAW31gIv9JkvkNtJyMSkFrJ5jMQ1p6ylbUZu3MAqaE0k9Rko6823KhTDXikzvBJyzYZbJO
ZPgj21qs1a2+EiH55jGdaI2mAA4ihZ/s9qex1fB8dQqCBuW97e5NZy4r0VhXpqkT5NHLzB9Sw6e7
S1hhOEQvxX9FSKeVMM1KixYiABYz+3NSbYDR1q4kYEnguAGOdgvxRcGEA7eL2kFXeZV5sL5n8EKK
jaO0ZjvAIodqdPwB0FeahDKBF2VUGRxQ9MzSn1D/wRLfMC5zdtl/ZuHCATqJXAnS3tKtQeeosqpJ
sfDOOOsRwpmHj4wPF/29jzCgUMszmzCNKSjYxQXOcSUd9K0o15p2ixIHdMhAVPYmtwAHskX1oGPB
WfNpdGiq02AdUdRK6qfNqOnapqCaBacWBNJINIjDffXmq9ocgQVQvQRa7xHTd9hRUZ7r0S/JxlW7
dsQEWS6uPqS/bwMuhKp1E09OUBYXA32UnlJwvmyx4qwIQfwOmE0RI4SXK1kTKzXjzqih6lnyleTf
Wvtzm3/bXQSEpyU67SA/KtImoCRdLpli1R1FzskORiwZUIMburhirhwQy0HjgTu1UfawHD6OK3V2
+toKptHLp0NhbQQ519YI3poDLRTVITKnN9Bj41A7nRVYFPg0xdObk4byx61G68KqSq4V0HuaYFcS
fPFyvKKsnGKmJQ5xzB4dfnDApV8yn9r+5FAv7f163h+9wJsAZBGCURikedLec2xa2tojtN4+gApm
N5cxlux6eOkWGVtm56qK4c3u+/io2p922xRc6KLlmA4PEVziy1138qKvwShjBdx+covXTXD/6qm6
Gl/YgSs9H9KmnJoI42cPRDtVWz2W1oYHhlmwOIlCCDkvwvLBsLLOMWGyvlE1dM/7V+dqeLkEZah4
PpAKw1OV+XUKJqqNN9+aUqBuEDBmlFmIHMxyedokrue4VPSA8HM2n4bqQprLfs4UnCGB0wVfNRCu
UIqllGIqxrpMakNcHBV4CraQlSueiIDDCapnvMBvEoaJpXZzkjt6ULZ+AmLQ1Eo929q4xteE4BaH
LRfcb/A+l5OYmygTbyZ45vyoGJckfqFswwSuigCBHepQ8ZKBGVmKSOLEqNwhMYPY9TPrpS6OCTnt
P1F4wsAFd0F9jiD8UsSsxIT16agHFv+E7K3Z7X8AoEEUKLFFoysNPO7L8V0FvCBoZKgHdu9VtnKM
TG1jBmIEycCimMzBFojuvMA/LiWUePnPZMJmK99bejS+NRSC/I4eyvw4bxUgr+g33mGoh4RJB8mZ
Jk2HxQXX3HIkwUh8wHc8g5n7QwnXEoikG7xWbHTVUklg9p/H9qu5VcS+NgPUQQLqj6cGXuLSDBRO
2AS3EDMwH6tTu7Nhq3jawyUAegbF+O9kasvdmLjdlJYa4zwlPvJ8l4zvrkd5l4CwEWQAWCYbD6Us
pr5vqB5M5JHUv+O83FDstRUSge1/BUiORzZwvWUlBKjDIXq0po3zuqLUorAZCQYonbBPyxVSCm5q
lTaRgDtPZH6I28em33Bt1mZwLUKyG2WvlbM54JSqxdf2BS3od9uMxQykO3Tu8rLS3YEESfddt7/v
D2suRpf8F7MqtR7xGxKQb+bYHqxYP/xvny9pgG502YRyPmzAeAHnjwcT+IEThAaIgloT5G/IlEhb
zEjMYhvhtFI7Tod4iz1AbJ9s8ZC7A44EftJtd6N6KLOE5qMZVM2zmoRF8dTUl5Q7H7BEsHECwgla
xxsqHlZWmU1j3Qwy3bdGr1Qv9/dhTRFMBIUEOQtY2OTbra8ayqqhMQNevtrt13lG44INf2l1pUQP
F+TPEVQxpLNkVOgTacVYqQKFcZ+q+JDT48ZpWhWB8BnwzCLGrEm61kR1YgCdZAZWdLQ5AN+4RTn9
1Zc/PrBaV3KkqaDwUS8KQP0Cdzilhgfei/gD+EoUoyLthnJLkPLKcFSipRVKqGeImGPPKD6JyAHQ
XvfnsWab4NYLdnj4BTewXaJOLZlLBGct41RWn6MPPOvgx/w3Plnqnl0MIzPsyAiS6Rl/FMSXyclN
N3Z9axaS85cYs6G3Yhbc8vNPnb2xSGuqAfcYyVVBNIOQxHISIx5Ys2piEnPrjdaXNv+aVBsiVmfg
4DGBFqHYCvkpUTTW2PKpNgMz+mK+6MOfH9jmq+GlS1Q3W7V3RgyvaZ72RLb4QVa/HrEf2FhsNkBW
ywUy5sktTKMwAY55MOoL3Qo9rY+PyBZoER2kpqT9JVZewtWE4ZgeCyX26vj3B5YHec9/xxfyr56h
DZlyFRRhWH201H5xi41n3Or5uRpe/P5q+FZtyVAbGL7/w5k8Uz1n44ZlXZNg45WoosIMta8yyjCd
miaaZ5zQ0nkotbNesnNXlhtC1nbhWoi0yzSazNjUIcTKnyqfjRuexuockLZzBBwTOVRp+DK3I5B3
lGagO2+keG6IPxnH/fssLlAQwKBnO2QtNwJ8F8jbDY4Z1M6D5ZfFR2aARBTiWIBiojfJcvhImxs2
WaUVqPlhSr+mxeu8m4xXwKKBY0CCGZHYm2SannV2W5TMCmj76LiP+1tBivGRN0WdIjxuBK2WUwC/
qd6mJi4dtfI749Dv5meTxpdUYSY1i3OC8U3y3PevJgm7rdY/t+dIJM9w9wN8hkSUjLfJzNHRGIe7
N6teZAJGbtFjs7vuC/nrayHSOs0ZBxgkgxBanzn34612cbe6thxfWicnLbkeifHVf/r6M2s+71UE
AM7APIZnCYrwEd5bbvOQMj2jc6sHbfOQOpf99zGGx/sf9DsAI99QFTdcSWrKEbeKnIOaj37eTIcP
TOBKgnQl90qf9Hps60HyZULlOnn434aXLpyo/XcCdKbeWPpZvoVRECu8fDUsl0g6QEWpUVudLR2h
i8TPqpPWHEekIH7Y/f7nDySJ6B7iMthv+YVeTgVL8p4bgen+dB4SbTf2CcOL5o8iVYrTJB0ljiZY
VZ30ULdfuQHH6NP+nUCyTIAtQHmhynmB2K1SHnW5GYxqoNA/tK3g5JqiiUQy6E2B3kLaeqkJbGhs
2sCiB0P8kHtNsf8gYVhBnooLQdAHLIdXp9JQnBkIJ93rq8orh/3oQmRf8WDDfSYIqeV4WwWq/7Ir
FDD9V99+TVscTiu2VMQ7ReGpqPmR0XltivbGLJ/AKhN5pD/k+l9u/2X3Bi9ESJdmwTmNzQEizJPC
A73eaDezomcICItYKnYZ7rVkKEQVSYrmpzxUkiM4BBXuKz/s5KXV91tUZEZxJYurGfkGWQ3GaVJ4
3IDQCS2MPLvbmMbKMQUAENx7KPLA21mmr4Pr54yWyXmYDI/l0d5Naorkp4VnBxrBmXgHynQmdaFV
Jdq74xSNvtqpnpl0/v1tXjlJohwe71n4FgJmuFSETK37oU/1LEx6n2o+Sw/zlirfvv2BX7oSId2Z
rFJzXnGIiLIDWt4i5myiv9AWlHRVCvjMTGR0RWxVijDo3G1Rq6uBPTU5pLZP0xN6q2lb+62JwLJ0
P6D0Cbk3oRyQJE0mx2utNEpko8v2bNnPqutBBRvtlKS+7T459p8N3ThiQtFuJYI8Ctkg5Ptu8Alo
qmxHog9D02beTDwXZcijTyZv6I4tOUXGVuH2ykqi8yOMi7jHcTCkI8FMl2mAZrKQZIcm9aPhTGff
2k05iLwroIZIoiH7iqJhyQKjW1NdFVRhYLv9R1O/auCu3CrQWTnbCxGSjcmHAv2DC4go6lOX/qL8
qI6/dquPrRq4h2Dske2QM4GK1oNs1RnRhMN8yqNzb6hevlUPtzqNKxmSS8KzpmFtN+NkZ35eem1x
yNX9VgAIbMGSjWys6Ma2tAK5xlInAdomHJNPWY7U++dhK2y2dqqAshEwbNEaV2YUb4eJAJ+JFkSu
4nfpA6kuRf8Wjbvb4+JYIaMCvwQutOgAu5wJusn1CN71LDTRWLu/cHXD71nbjOvxpfsE1XyDOdCJ
hZZ9oN0rTw+bsJQVEYCKwDURmHiEfiXN4FZnxZHZVKHWPlbaxagepmR35ENADfEiFoBoJDal/Tba
FqQ6VluHxTdVxbUYRojJ3teMlZsRNXcA8ICvTIB4pIWidVqkpI+KsH6g8TN1N2awNbwUlZiaJC7H
FHTftfnj2c1/3v/4lcOKRQH7hiishIMlWY6xTK2S8bgI5+bIuZewl2Ty6e7WN8C1CZISPOzxCsDF
tTyrZg+VSzjo6btvJnhQ2IZSry2RDXAC0uJCkFxHW1Mna1NVy0PK/cnyk6233so5da/Hl1QtLcqi
yQyMbzg+nQ8T98lW25i1ffg/0r6sOXLeyPavTHzv9HBfJsZ+AFlV2lVSS729MNSSmgtIcAEIgvj1
97DH91rFqhBveWzHZ7fVQhJAIpHIPHnyo4jFCim7cSszddjDiAigc1GVVxVN9LiSCDwpBTXNqNgB
2PqopQjojdIO7PTsQVdxacdWu6MD8YLN5zp1crkA4QdGC1QZKKk53G0/RQZNDdhtXm8Aqom6bcNX
Al2nJhLitKFsw3WQZFkcazRS4nh4cLTaK+5dtXNirXZ9uQK3OFYrNLaeK4OQkAKH6TIza9oil0Zf
lA9NGCOuP8kVtT1ep8Px50l+iMoi6yFyxTC+7REdbiO1idjZxgMi8CjAUiGP4ywzj8orGTUikE7n
Ikg4qEvz80OO2GU8CoAoheOODPbhJGq/NYFKYcVDF14X5Y6xhNYrzGun1umjiMXZkJlB8Sapiwc5
xHYTU2+Tnf+IPZzFQp8mYNiEk2MWPt+KelOv8a+vTCFcmNmwa5F3qTD+0MXmtKucK/d8IzVPAcqK
sld3bjl/uBGRI3nKrDR/0HYy2NswT/w1z+bULAJUkYGqADcGyhwORRipHKdWgKEuHBPUWsr0S1/u
zrUd8Jo+iJjP5IczEfRSBpTmxUODhcouB3FhnP9KOxQxz/KDiDR3eW/0EFEE3y1gtdhF0MW+tzKR
U8bj40QW2zH3QsjwHsdapRs+XnTm9t9YKFBnzeXg8MiXNTMIkU8o03GQ7jcvu3LTst0qV/rJKXwQ
sdgLpwyF5JWdPwSCAJYXsovPp3By/LmgDE8KILWWL3JuWLQThZ8/ZD4xzJivuQXzEh++J7HRH8Zf
fH80x6VkjvGH6C6rScnuQiB71yCeJw/FBykLdWIIDRY9wvwPXrW1y2sKGxU+fL5QaxNZ6NI4Cb/v
a7CxB99DYNHDOCqv2LgiZG03FlYWPeusHOnh/EFN2zTYlGv2aW38hYmVDuBfvprHBy8x8GB05ZZY
GX+ZwDYKFoVFgPFBQMnfq7Vw+drwi7eKI8qg70soEwIT3Xd/xQ1fG31xP9hUOCEsX/4gxJXXbeVa
7/GTGjRT4CGGB/zA8pYWIw+DyZnyB9Amed2uLu6KgTDn2+d6enIWH6QsVEiNeTDaPWwSDWOvvkij
5PPxTx61D+MvVIiDZqzJAkCcuL6U+7K+VGt8BSck4BGEHAVeK7PjtNjlTlCg0VWWPYiGdKj2aHdK
rES5TiwS6kJB8Y4SANi8JVRhkqJw23wAqViakih460y1PXeZAKDCoxdoagQhwmXAKe26Wk80Nfee
f+FnccDuxLCyE8eTmEXAw3dR2Xzsf/tZ7jSjw6w9s+MgczciX3MEViQsk0Y6rEpe/5FQ/Ij8eFx7
QZwaH1y782MIvcfhGx96AdRxeq9scmsf8Uuh79s1BpKT4/vISAExdwKW6vnSsxAYsPbU/VIUrxWe
jp/v8kkBoBRFohyV80dHGm1MAIw0MAHX54lIp9hbq0E8NhpzFSU8SQSB5yTt4jDYxSDNQUlAj524
+2pYoHrdd2v9lU5NA6EfZJBwhx4ztdBozKTJTWtfALSTPUmQhJy/Th8FLGYRtqmUAHxY+6C8KdT1
+Yx0WKQP37+w3L3rZRTdUqy9TsmYJ2s87GvLs1DTTktPNiaGN4IL2V425orJPrnH4IwAVB4gbXQC
OTwGQ6sYrQfX2rdujDZmPLqPrBv7fGcYi/RBymKR0PcINYmoLN5HXQkO0yL5ff4eg1UDXZyBoAI3
wcIHa4QG70EX6n0YsqTIWHK2p4osCJi1AN1FJxnHXO6CbaTdCNTc3vbQlTiKTb3GeHxqn1FvCIuE
2Ay4Wuaff3iUOHpqCyuczH2FamKv3eXWWrThhAQcMDzcEO0Dx8IyBkeBSCkCgzr72v2eRe/Vmotx
fHUCFoTK7rnRzqxOizVCctlqwOOh9wWadIp7/zuAVJ/v8ikJIFGBlZjZH8FGfLhGrdW74RQW5l4b
t6bmcaDLuG9XIksnlmku4AdB1Ny2HjDnQyGNYtoRoOXcp82dOd1V75/P4dTw81lDCmIm0lhea7mO
VDpYld5HTpwpUq3lN06NP9eN4+JHeeFRlSQdNaoM9DSBZ0Zmd4G54rycMBcg7UIXc6SbZv7b4HB1
bB3kEUv7aX9tB9+2sZGdb47AYQekwnwbAEG1WP2hc7VgVEx7cZEB65/fafuuyLdn78HMbYZtRlt5
H0z7h5NAYEMFnZyAawYr2FPZP/87wwPJOR8EcH8s18jNBt+goBdh9U8G/vLofMj0XCcHNx7FnLNL
v7CmOQ3HySwqgAiBKMh29coJmNf48NmMxusos/ZBLAJzd9RHYZQ9470I9k1GCqjRAyuTz1doTcLC
jx+KzOYQgbL6dGNZG7NP+IoenZaAHBwycPj3EpTipI7XzExM+5xfwQFr6I29xgBx4ihgmf4lYv6E
DxbbYJ058WkK9kxFpDbmo+zSn+z586U6cZ4PpMxf8UGKV4W27jUmUpgXQbWz16IXszIebTb445C2
QoIMxNOH40d+w5SQVbD38he/uQrVri1e3B+9XouAnhYE04GnFUzQ8mQLruxCygYEWBaSxxdpnrh0
m/6Khs3nC3ZyW2Cf5pZjM9nZ4nDbkWdMeBb5e8P7VRkxD+8piCf+jV2BmUJyF7gtPIQWd51qsirk
E9gBjIZMXZKl5x8QsMGiFv0Pd+FRUV6no8JSkwTVabTz6svhLcjO92jQNA1PUOSB5nZIy2VyuRQj
2knvB9BNvxbFyi4cqy36c+FtMnfoAlnUcnh/xOXhqtLecxVPDonObgMGUIqHaxRgJMQO0RfnUG0t
p3F5WblqX3qP+dbNHz9XovnXD0/F3FEOXKq45mAEncXwouWtnWcYPvhGh5s+v63OLyg4lLA4d14w
1KpOHbVPKSWD+DKtmacTO2CBGAWA/Aj/dVT2b+ZhUDg2m/ZlMcWt8InMnMvzV+mjiIUZR1t29E3v
IMKB7RM6Ac9OUK2hnf70m17uBeAmmAwQz9jxxV5kzeTYclBqL/klWEuYQ1gHjrhdZsSBRbxpM/iJ
vxY6PrF6eEmY8GJhEkHbt7jDM9nXtBfC3Ef2GId8SMa1xTslAQEUHw4CkjZH06JGiSuWNXrviIx4
sUjfzt4cOLFwoeZuTjB4i1hc46M1qN+m074pbs2OEtWURBZnx1wBQENkAPcgGNNx0R4ewzFVIQV5
ybSv0Ma77HVcr5nzE8t0IGGhYxPXRiktSOjCOPwxrBGpHd8WeDLCzAGaOaPAlr6Ok/qTO0z5gK65
I/H4zWTs1EicaPP5ZpwUg5sPp2Uu+liaQ7B7orDeocOeFc+GpnE1XE0DIjYVJ58LOrVcYCTCvxBb
xL4vlguEdkVQttUI3vJvBiWBtbLh84YuDiMeF7g3QMUCOoglmFVzaY2DWw774ref8dv+1fkpxua2
e43Pnwe8kQDvYUAQj+ivRFPWldMqsacyEcTtVvbj1DLNfRhxMLDtuMgP9dbHS9geAT/aa5on75l1
dtMc9C8ELgtje7NqLcPtwIRFHvPptHfNW2btrJezVwd1vvBtZ+ZVgHIXx67JbdD5tLbaFw0n7Tdv
Oj9mhkJiMACCtxK5uSMuCzw5gC/OTLX33E0fJWqN8mq22Qs1cuE3zf14bLyxg8XtV3Weq3Tky32r
UnIX2s9duvKIObHD+G4gmma2SgRhF7eG7QMeMvBe7tHxR3s3KX86fwtwKSG/CAge4KOLCyLK296s
xn7cDzm0Hy28/nfDL3a4D52hbDQf951KdBDTtQNw7I3PjDr/+vyFnTALjiDHiPFDdzsKkrKdZV21
7WY83+0/ELSsnhj7xrdKF4IcnvQVqcKHaELjVtzhZ1eBQNCM6AQUBHWgS+LyTtK0QsgIgppEezhz
xXD5+Z6cUlpUvuPORngLILaFSnkThVOgkFZp0i+WeeWoRJ6fNIiQCUdwaP7PcQzNVx3za26bewZ4
dTKY59oNXD0oSMPLYu4Dgf4Wh2YP4NfSbctaoHPHtT1d//58fY4uuRlAOINPQHmKu3TJgdlE1VAD
qiD2lrrhrkUMNG5rnvka1vnoZC/ELI5GoAIhbQUxDvMS06Votfnj7InANgUzJhJ3A4rfD5fJzrop
Qo1jD59jo8NLT19weaGqX59LOZ4HmlRBZWEBEWRBI9dDKXnrgBi9sut97sRggCGGdTYwFWqEKwhZ
uhkRBEqiQwk6ajseCkhofvfX1bnguMXgi88vRchCOmFwal9PViLTx8+X51ibDj9+cUUDDKkoL6x6
b4RX3dPkX9RoENdefC7k6Ej/mUQ4Q5Aj/HNJm535kZF53Kn3ZXCV9TdTfu17Kx7TiW2ebyHEPOaC
RPASHW4CZxFD54a83pvAVBBZbj6fwYnh51QvCqPcmWZnWS5baDeg1uix/WBevKPh9uejn9iEg9EX
t1zX973CzNjeG0juJJlxAeLqeo2d8MQuzJF2wNfAZjxDtQ+XKFM4cE1QtPvGepLprlDfPOP8ZToQ
sdCmQaD3R9hX7d4Kf9n2Tc+SsxfqYPx5mz6E6aTozdakGH80b6txl4WXEwg51hpnnNhsON94RCBh
jXYBy+TBZDtZKbO23Q/ipgyICFdmMZvOA7dsbovtIy6OBx2QCcsUjlFy6pqp3+6pTwY/5vqCWaQt
vxlNrNcCUKdkYclA2IA6dfiBC9XC/5+3RcfAMuwRq03GegOIlgPoC3iNi5WsxZG3g3khAgJSlpmJ
Dzff4e50adqYqQlZ3hc6Jq2Ms2abDpdaPX2uBUf7M7+KUOiD3BGuD3DkHMoZqMpTLXUNhpwEj2Fx
tkFfjL+4mHTbpC6bML5ZykRrg1jNuQf+jwTEHUGQjvKSpVtbmmHnSR8GceDbTj5k3kWZkmqNKu/k
OqFEEWytMwfmMoEBtO0oaB1Ve/3dKGO5xmF9ZE8wCbyBUdgFlA3ewAvVMt3R6qNUsH0e7cZwM3Fk
GFbW6dQMELtBgQ3SSKhZXIjw85qn9qggAjUlmrRr+JojwztP4cP4C03yXOpmgRzZXvVJKB8bcA/3
T9y7+FxfTy7Uv6T8KQH8YLVapke/NiCFdjHvHmX3NXVXjt7KRP5E9z6IcIQ3+oGGiO63FRLa3BhD
Yq9xFawJWVwgYUAbr5qwG1VKCmdrFfdVH/vmr//dai3uEA3K/TwaBza3RvLK2G2IsRbsPL0hOBXg
jvoDhzk0IEhY2inLLbYf8zhsYkORxkw+n8VJzUUZH3rZIDZ4FBdWwpwMKiU0t0hoQTKL/Bvj/6Ea
RkkwzPriZLB+ELZqcga7Lsm9ibDa5+PPv39wR80n48P4i5NRpqkoW07ZvsXHs50Kt2kyDlfWyhvg
5DJ9ELMwtaaTjs2QYRpD/Sstb7zo9+fTODk+gqcIzuOqRVOvw522s8lL7byFZ6UTsJGOa/VEJzUJ
kQ/YJryH4d8ejj8NurV5hmUCDRmqAQq5W0MyrElYHLrM1AWfLMb2qPJRb3m/FWdTzWCr4RCiZgzE
jiAsX+yBmnw1jI3P9pF3pSZcQyvFMfMaL1VpbiKJnCRexKhVOlyjcbTQJt3DabOD65InXkGMl2zn
vNj2CnDl1GZ/FDT//KMRLMp2LG0IQgONHHQeenO+MiGDgMgyfA+EQeat+jA+giHUalg0PyVJmz0H
1dvn4586cx/Hn+3vh/Fp7YPRjqXwaxBMM2JWxyra0u6+pf/ORID9QMYQJZVH77HIL7NqaqZ63xrx
N7oWizqlsTNoFeR/PlZp+RQbi0BbXS5quB12/sWDD+2vbPSahIXxM+XUebqFBIqGvmDbGm7CswOb
86HAuUZsc25/uqzoAhtpkxrWWCOPfkXrl1ae+17F+ID5zwSPSLehoOtwr/1sGGiFKsE9Jbbeec72
c1U6dRQQhgO78FwffcR2KmppFwLuE7hgnrzh/mySeHz9bFERtJnhVcsYnayBoh/ANbPnFakVoWuQ
2FOf/3H8xUkwVFuVVQYFRbFHyIh/bh0akh0+yg1h69BMDaHlhVFlVm/x3B/FbW6g8Wz4C/UrK0ds
/sKPRm8pYWH0nBL0YxYyK7d0vDDbOz967m/QZvy8XcbyIwA4H2QX8Cro66ESRUOqnVBX/S3/WmdX
TvY/Zaz/+ar+K3tv9v/zufwf/40/vzbt1BdZLhZ//Mdt8do3vPkt/nv+tf/31w5/6R8/31lfsOVf
OfgNDPxPwcmLeDn4w4aJQkwPw3s/Pb7zoRJ/Rscnzn/z//eH//H+Z5SnqX3/+1+vzcDEPFpWNOyv
f/7o8u3vf82Bm//8OPw/f3b3UuPXdu99/cKm5S+8v3Dx978s729oHgJGFuRf7bn5K7Z8fJ9/4v1t
xonB5AHmjgsOl8Nf/8GaXuT4EX4JFQ6gK5n5xBE0xxbxZph/5AZ/wxN5jj4j2GDh972//u+HHWzN
v7bqP9iAIGLBBP/7X4d3BxhEQFACIA6EgPgWiJD5RH24O3SQ1i1yDWDXmNIsyAj32ZgR4aZmmRSg
JOxvgbtVr5Zi/PLDEv3zSz5KPrze/0jGqiB7iDQTghrLrrsBetuURga6Es7rOiVBbpq/Ol+gtilz
2mlIotGPxOUQCvrO66FuVhzVBYHKLB9o5JkOEecAoEZnAVcVLm/BfV02McD7jUk08CqofPJ5s2u4
ip7FZFXvLogf7cSg2ooL0eI5L7i51ofn8MT/+Q7kOIFSQqjFnZsuHe5AO7ajlgYvY1qnrnwKU/TA
9WhaGuAgsrEOsvHUWffgH5Hw1wAUnekgoZEL71aaTdWh00wZl6X2rk2H5t9dZxivhlwZa2jIYwUD
HypycAC8mnjQLKF+oFNUYjBLCgRKNRak5cqjl5WQUQ3+YANl4aqAnQs0P+89+D+TBDgE+wx6J7Av
z87AB83mzA8mu7VobAAR69/5qkxLZIWMqgeFNF8DDJ2Y5kzLD0phwEqBGFksaTugQmyiTg3aS9+7
lqWim0xaZlJl5VvdW9ElnZf68xN0eNv9mSEy1QihzFEapOIXGgzO2cGvnK6OW4BAfnlWg80rYS9W
xBwfVKRZkAme2z/g7XukLVNRD4r2VUyryrvmNX8r3UEMW60YcaRFt8ake1JWI2MrJuLQX5sniMD8
3O8lAMYHnXEWryTmcCDaW1XFowfzQAyac+RCB/2mWV73awZhPmj/unpnadg4iEF3GdheMJ8cKkyA
elfW2ahgl6Vbfg1kjeKs2jIH5F6LAex7re/SRFR5Tkk5OAZ4j4QQYTwFyth0DfNMUudsXAsqHq8B
ypRhJREOANjNXpJn0NDMGpQPNfGQd850PTcei5mI6HhbFAigfa5Rp4QBXT+j//CkQybycAn0ZLq5
ytBCK2pH71p0ZrHzMgd9mbk7tj8+l3WsvfPlhmQnWIGhVR5uuI/n04e1K6FIDRozDNHOKUdob922
2Vp/gGP1BZoVlGuow8Kuwvk8lAMqLoW7MWvifmTytpyMaqfH0Usq3Q0NQfg7e0UHm/qpTg259sw/
tu0zWzM6CSGGjtzqsk2VYDwTCmXO6DVo43YbCj3BbfeLLPbt0qa3Q2vj6jl7XWcaKBQBzM0ajw5N
h47LPkv9Os5trfaGrqqvsLxruYgjewe830zoiIcCcuH4n4erOgQgvtSYMWG9ZQCmUKa3aRe6V7QY
0li5YfvFwuFdiVYu+tDiiMIAIZeGZkkzlSTKAw6lNr0hDUeqIQ6rKI+uUycL0bJCtYTyXIcXRqWn
bIdWzdW4Yc0AhZoqP3srWM0uuCl1dFmaAXUu6FBaOv582f+cjQPzgY1GMBsE1Kh0OvZnnIZGYpLG
FGuvbXaoDCjlrvS9LCeWLUMSsKC8Forl6KKD/jBTqdklR7oIx1jT9yKIOhl7yuuaDcAla8T6f66f
xcfNjfLmlutYOiSdDxdOqgIdPJ0aSQ+rDL/1QtY/9cw6tPGnqnjQJTPM26IyoJjwE+EGWrpX9mbS
dkAYHMRvXjCyC3sIZJBEmbSvgiAdx43bD0GW8KpXU9LqFiaZ4m2vNn05yI4M0eiWBNvoq2RqGX1r
eihTLNHBRm8nFYpxO7LabuPWcOEAuuj0xImZKfN29FX4LmuLqQue+mW5BY61GretHeLv2RPwWxsb
6byrbIqGYpvNZ6s3y6wkba7wEdEgHlVvFXuECdkWzCQ0J+aoqtfAqqbYHMe6ikNV51nsYk0Qkzak
QiNHbSCLqhxgLzIwphDZSnhfQtch/VH6pborTEeJzedaszROcz0WTB+yUYAeWvjn4b6oCjmpWjYs
Nu4qua1Z7FQbF83T1pp0z7cFhvqgAi7qaFEnCoQuGCkAznYXdrBUQy+iPg+J7YLU4cWwjagngLE3
PLbNQjZE9zwnklnFRptlK5JSgJ+36DOSonExJ1z0zo2vMu/OZ1nLEmTn873melvR/AYNQAyCmh4f
nIBj6ca409JHTWvdJQ4OXr7Jay1izWrUSIy1TYI01T2gTcVPbUvDILVO25iPhb9p2rHaFKo1X0Y+
XTSqK7+b4ITuSZjS8UvhSpYRuFohQZWMyeO8tSVBoFOXid91IEMLvWLbIRF3kaZBi3pYO5Q3RUHL
uA0bv9+V6MKskJrNYfuzIXWuYA+CJGdur0gaBEzHVUFHc5OOYfAwtr13S6s8tqlh+tshN1ALk0ZG
1+4M2vq7HE3ptoj3gdLAGiz9zcmKS5AyOvoFm27FLkdQMOlyVfGdASSzSzhunn5rVLV8MlE1TFI9
8Ji3NADGfCofLNk6OQHuWE8bq/MN/yLSoXFl1qhnLIFGfUjBF/vYAVPwxbbz+t3lA69JlHc8IGAY
5FactaXapUN2PwBd4uz6KuxbYnIe/e5bq29w1AzveyqZmuLG0iEqiBwVxMLhzkD6QA17s0i7B8uT
1aUPPblhXepdGcLZ+n0UbntHOddYfPOOTW4fg7q23BXhwJ3YsDzRg/enc8UF4O7veTr9NMp8wlNy
GKPvKJEpH3PDa0kzDEA7N8XYkGq0nB/CBLPcGIWasCr96qFf2r43LU6ktt+sMmObsgjDkYQaQbUY
rYSmbdRXkUky8BTeTrVfXte15z22kTX2RA+ZLwDiQGtLCOt/qykAN1RjwCneyXCw6F2Vtq9B7n8p
Sg4C0N4ep51UtXaIqytdERTTf21HyjI0OrbtbVu25oNduhkpTU8lRtY6JCv0az9K+GNemcVcFkgv
Umd4DKpWbCoadbs0qjVN8JZqdm5ThrEPRRQJrBb3YjpgBUvD8DfcMMQVMv2gM2IpRQPcouiDJysr
n3I7FdkVHi3VJe1NJ09qVvCdHbVeudFiqr5xhYJa0lAEuWqWZbhGDLeKVdUM+1obc/eA0UwGy9W3
KHVTV3hm+zjcxQ8JCiWCrrhfUqcSRFQj6QZnm5v6a196X0u8UglW1SO9wS4nlarNiHucjDBcxM4B
PfSNmm6rbrC8jZaR92aXke7iuhEW+Dkdpu7BwyZTovNsIoo6RZx5o94UleqIpqrfSDdzH6SyjHu7
zxFBEG2c2pkTSy9/ZijsvQyi7Evbie5hmLriLZd+fcma6qYU/ClCj8zEr22oqffSKv1Cg74qCWdU
/oS38xa5uNyUIX/1qnO/l5MOoM+ue6m0TWMp60cVZffG1LBrs3ONb2Wq7z0VjDHNih+WfuuB/A6z
6C0fLRXrcLqazOwWRiojwSA3geC7DsFpNFXv2EZx90eWRRI4SfveMsBMKrx2WzL97ARIstSmus58
dcuytMJt2jxnhuXsAE/8PaAZcRvaPyKv/WXmxXPkgU3O9xsfuHzg53mmXlAxN5SEttMr/LtH5ein
0KTm1uCIf9gWIONe27K4AY8tKXl200LHqjwlsrceuzQL4xwX701TO6S30DndlsqP+6bMkty37it3
wg5pqeJ8JkK0aUXSqkGYp/XtZERx8F0t3JEM9VgRlGY6kGAis+PnJlLCo0PqunFJzoy4y5zmjllR
SYIuHYlw2gBvIefCAJkZWEvKp2z0d3B1NBwEr9sonJOhqExStdkX28EZQtvIezqZcSTGGp5w8R7m
uXsJ780Lk76zXU5Ky3ujcDxaApp49SYqT3z3hMWuUpyzG7fRbewyurXaAp+ujAg0VPKecsuIpWGr
L67RixhN2J/NSV5rMMMAJj0/MrIC9D9eB8Z2fQlv4haAeUqiDuE6DZBLNUbuBpC/a2nx74ymV7yv
ZrwTY8RwwXHrIliEUF8Ue54C2qov8k0rQ35XBdVzgIhiHaNEBhtTB08d4B8J48NzKayt4WUPFfwv
gigFaoq98YGW4Wvmg7EONja7MTpPbFojf+V2ViQS9KQXjAUTCfqsjpnBvSSyKfoVtu2rnfdXHSpM
ryLhNERV7HdoDOiY2NTFbzwP0Zi4Ss1NODX5m0g1u+4rr96ieL764nqiekaLYWyKnUfwbgy9MduZ
xnWw8oRmdKupuYPXvGtHcPpCJ97tOtLQOrz8Bz4Vt0XNwsu+nR5zy72wRvmlZu2NGNpH9MwovyvV
PRRZ4cVGHkyx3Yav1lRlmyavnEstexvBpanc+EVKidX1m7RSSLaJ4g4FJP5j38lH02tyEo1q5/sT
svfq1um6HPruPjcUj4swykjYZfuS5led4d1oJR/svIOhG+Sd7dI7GrRPgPfA40S85IKO8nejQROD
APZNnlmwG4zdSHvwyJjlDXEN87fPo3bCptjOdeGwBq7qeE3RaYc0tW3HdjXehDzbdXUDIlpbBpcp
Vw8Og/ZvLSwkqeYNr8WPIJM8CZS7M2Bw0J+M5fTOzEbApUyf2BFjz5GoX/GyyYnb89Eg1G6GpEcU
Drqo3YFkwXTX8elK9JHeOEP0Awbci9tC/0xlgXJ9K8Ml7vgl/BQju7EK27x1VdUSu/LiJtTDw1hD
KRG6qMlEq4nkRdoQJlNJei2MJG9QvcbSciujYtOZdJeHeey4E/6OKB6pHeEm90YTtfr1y2hEgLNr
9mYWhiCIBkTbuQVu6LKc1G7eEy6dewY/Oh7H9Mln3Y0PIhiS2n5D6qh9yUbrWmaRuqcpHS68zLWS
0uFdYkzGN9n6xW1VT+j22KZ3TVOjuhgBBrQcvDSrpxQ1lOk4JZNsN25nXRdmfhvk5cYMe9zGjA3x
mBomyEm7BnQqzkZW3Vsh81c/KC6zeW1zXz95Zs/IBNDl5ej1NOZ1j9+oEavq7cpC3+42JJ32d21e
7IyxKrdeb+9DC1pmfkHNQ7pVHd/5jvE1xattLEHbbbt7eBpbM9ISzSPbBBGNN7uSV7xorrVp7HrT
zokx0Ihwz9hmdNrKIESL4ubZrNO3krlbT3gbRI427lBsmib4Mnr1veYeGLRr+iPoddI543MTFjDd
uGF5Y21c8KFsBRqhbNFBZI/4abVVg2w2dg2u8s6pfMTAihQeJ7Yj8qykYSW/K8sRDruPBsI57Dvg
ERdgMmhIwZxd7smJZGP/pev4pjeMdhsinoaG7LPDY4B4V4Q+CZR5Uxnmo50F6OKLcJOvjGurQYvO
yqQCbRWdCioFiu+myq4Nt2C7xtNYIGGAEcbwo58Foj2blE79fBV4iYqm/TQBYh6yG+oreSdZ8xpM
HqoCx7K8aZDaj+FNfwvrbh+EI7sftJ9feHaBUxPi6q416W2juHCm1Hgu8Cp5ysLolz+0CBcFl9Ls
HkPfePJSI0bpMpwf3/1dBKHEM9TB0y0IfppR2aOTbFuTMegsMjj6tghtFgOkWcDFlj8Q634ZRBiQ
tA/ajc/CJ3+0bJJb9rZhld4prcqrsHaeaBZ+yXMjQFije0D+5iHIFMgnbK+PdaN/uqNx1YvWjnN/
yJPKCR5VJeE38DTd1Fm7N2hRxehhXCE2G1zCSdtNJXjnI3TbQtLDqxIEze+LVAYxb/xui3QLyBXL
X7QffPS5zu+btoK/JVSlSMi73y6Y5WtuwfgjjkRMv/3KQb4Zd1P71jjjg9VG7mUbTs6zYYma2KPw
4irNpniwuLqSo74XgScSw0Y7Oi8ra0o6NAElYd69lPVwY1ftbYEL7KrTRpo4ePUkuK8KkyAWSG+h
d/paFfKHYAAdsnqCnYM7omFCb4KoaNKktnyG4vHm1RBUXQkRiTjIi/tOpPeMF1ejHAbS1mW0axuB
W2dCi1nDHWls9e1IrDC344ZaJTFt3W9Kx09RtUgtEpX1107ziyBUMGewLMTsgs1UG+ym8kpNEPdI
0ObyuamNd+114d7MeH4LsCTagQWdva0LbLNqLGNT+WN268hua9L0Mh/tHRJDxg/JINivjF2EfqiE
hWO6Y5WxL0O2RR3510yKr01U8Hicsssg6HewZokpQBzBlXPTCP7QDHZF7Pb/MPdlTXbiWta/iBti
EKBXpjPlPDnTL0SmB0AMEkKAxK/vdVz3+7oyXe3s+9ZRFY4qO5xwDkLae017vPC3MmfU6rS1A8Xh
hSKn7eu7mUUPgpsgpRtsC4Q+2wFJPrO/n3viHlSMr8mJY5N185rzanoMNucR4/3ICePIb9e4ukN4
y10/Y1ZhuzUvZBl3/oD3bqPBxdIJk4rJOyrKjttmcoSZXhqi0Jagg8FRXdTaYI8SURHMarcakwPH
OHSbxqS3akLoIhWem4bxYC88RZd8XNgBI1Vu3WCo0iUyLRCT8sBkX/j9+tR3fZxVnZsbF02taWN0
yu5PLc353ZVuUpMozKMukizp4M4SiSo9gp5VLH6MHtVrRTbydQ0LZ1VqRljsyh7RMOp7Rsq6S0fi
tH0GHr/GrsJ5KbvEd8l2RTsU0Hdho3BMW826aU/bBdauCaH6phLjz0ks2PwcNaFkHP3Gv/I6JYBm
NTpwjqUB5gNVMfW+A8mhT86CWaIOqdcr7YeV3iFwxDzJkstr2cSkTInbOF3R0Nm7KaVT4rB2lzI8
CL/rck29Ns7wSsVjRiaMPpCz+wAdwOxezFRHD6HU9Q2cAFU2V/Z688oHFtvbs4vyzRgTZGP8iv1O
pty++Wq7XiPlJ83o8WNYWfhN3ZrzriCE6BeDLwgrbII/vxQhOt56uaVePxcR8CxnQrPA60uEOT8Y
uHm2AfdtTHdXonnutvnGqxiCO4chtWqd057Ra1N3gD6s4JeecdoyrcqpfKM1b69rLnPBI8y5FyQt
Nx5ndgzeRhVHee+V66EDSYy9XawB/tJGU+Jg7aZU4ZRRa3XcfF7lA8zm12JQp2VevrTNhJTHkcwP
KvJehlg+RVEDEK4bAIXLOnrjhjroOUo3AUG2nRqmUelH9Ze6pSPQR0WQmI+9JOkm+tTZuLvvZfWM
yHsPa04KmrT4TIEj/CzqtJ+g6hu3pBSDjgEcuGg8qxF+iHpRa9ZXCJCdloPjj3fN7F/rTTRZbbzy
BHr9TbRc7KrGmvtaOv1yMZt5eEVfVr2Ng4pvOtmOhWni7q6SHpDdxqSN1Q4Fl7DeAaDMbBUf6zXc
bswyQRCqKrsTM+zuLnfRSfGaX5Chovd4wV8nBUMoqvnrgSkukpiJNsdYWOcRjTAQ1xLEzr3Vajvg
WFSJwsH6IHv0eN228ZsIU6aP0ca+bGRwjsj0vql8/iXAcziJYMCg8YhtT07YYyGgaJvyaYrJYyfQ
0c91W+crZFWPbAOAEDY9vXerCh8hdOstAd13MHqEiZSG643cWP3tPAv+G0Ww2dPcIbSu08HT6JL4
VDd9d80rzFeMqeGXXVxi+lsMFj1pOEn4aEzCrHeKFXKgjaQ0iVdIu2sXJP5kvvFousRjAYO2qlfQ
zF2mqLxdR7G+yhroE96YojdsBNYWwOfj8SFXo+wPy6DnQyy6ft8spdwLSZdH39gS2VIsfPZc7eUj
iugUpZRbBKx3ISXw5rxlfZvDe5o3gIbgULbe3h/CGGp2Gy7pDI6d2O0+XJo6FZ7fHjcyLQVewDZp
KFuSiKKQUfH0vNr1J/eHAhPLy7xDrQhzuOflTe37WSfsxHd2GUNxXynSO1nvhepSyw2Ile8v5DGg
Jc4FTyI0rGL8BSCJBaASEpNCDIA5m40hOwbNVOo4GBJT6/nG+qikOxp2Bzgmh0zD3d8lozJLsRA5
7a2kUWZ6KOixvXfOQdiQXymkfB+bKnDWRNRWFCL0q9TGVXUfkZZeDny+wBzxPkMAefeCKP76ZZg4
NYk7rRaUW0RevbpVBXLJ/B8YEuaCJPDNksxVo14Z43VwwacyQBJz2dUJV5P7TZ6RZvRLiIsT5YxC
Be9OFaQYVcaxIC0sJYlFLYhy0VgZ+oXc5gUAUozZhB22tMCJkIvcDANL5gALcm9hZApTB6g13u+V
zmmlOXvdINgL0ZxsNUPFHVeyPLp1o8RhKXWNafEE2O7R1W4T/NB6XfD26lmVSdhvg/rK8TPXZ58p
nAUu8lurN+YNjbkgmw6bw9rPU5UT0ApPU69/sRIhdrt5wuuVcC+WJMUhAS7SourXqLWJuxtHxBYd
cFaEAi1QWDX3pA/Ct6qvwpsRDX+1j37RCWpsJ35AeWoDFBQYqj6TRsa33YIi7xiwJfKLUk/Qdwnd
6y8i7LCoYELDb5jF+Fwn1kBfACAkcvix9oxVGJkw+36dTjBWmuOqbNdf+SPyTzo7c1X4M/H39bKE
LFW0LtFfAXcEnq16S94w8YikfU9i8UN7zhRcI7cm6HNO+4CCKqOkysZqdUyhjJjHPWD5fklNHRIn
B3nZswQnlwOkZ5GsPUJnquOcA1XNlONlaLd37ubc2sAAkY3Htz6Kdr637tgq78zars+CA35m7jcH
CupeTNeqlcWiphC4sMR2w9xxvwBivt0At2bxVLsnPO2XGlVtvcw/Yk22vI3W7WXqmiyIgUbaKRYo
goDdoeMC3pDbFZ2PNmuYWQ7A5dzEI3FGyAit5ldVr6pKSeiANqowHAldfNkni4+Mh0p9b1i8X5z1
q1vp8EqEC0laZjCnuRqv8VeCe0Dm7YPPZvpEXMn3MzVvsQ5wdNdbtB9Rbedooeo56UYvOgrca8Lb
KMYjBkyZT8ofgNe1C2PdLiBahLdr18UY1sIW7AZGhXY3BUtcJ4O0Bq9IiNFUF3NEhrcqWCvMT+XN
EhzHCfPtgTWc6dbCXT2+7vnUoKEPaKvibKg1+gIR+WhP0DfOM9Cdju2EiG1w0YzcinyUiAdJayWb
IffXMYxOQ+NAfykGb+gLLJgYQ7CWxZBT1E8OvS5njETae6JxojxwIDEoh422l+5SkfC0SuKLAx5v
s+3dxfO2rDQa9x1FI2RjUKuAhYWao1oLMWqvvUXFbKoH3dnOv2gNpvcW4eLgV4tdKE4IEUxnvpxI
hQKmvFABfEGFGdhUFzUNJMHuEldxIlQr/Ive3ax/3/qrck9M06nbI2VtW/dxT1uJ0Xm/tokl5nP/
dQnDsbkJJp/3l+0IWicj6zxJnviymraEhT1xLlkovWaPn1wCwFB1d3J1TIFmqvG6ChQ6LC9q7ZGK
Hkdi0E7XWMObLtTiayf3IVRYn2Y2sNxXmNKSMKee9r2DNrDrAG/ctESqPXRk65nzeRr1BHtNKSeW
qRXsZYW682qrhuYALu4ni7YvOFLRZKEAP43Kt9fYvPWpCcLTsMTdvq9ZuINc4az8WM8ZO1Tvek9s
eb3VIp0cFaTuyFAbDcF6qCenTtSZfLcGvFZKw9n/PsfcKcCZl8/l4E3I5ZFB/dxPTb0W0wrlDrp8
xGfvAUGjtlyUtheDkjWKugZrARbc8dRFPoCgugvZVW+s2XtNPKHpYhzDMehQ5qVoLc+wllG594iP
ezjTKsUMqfSzUS3DMvfj4dvotEgEUvSiQrDSm6lce+sgk+V2mZq1gRusVWnkbNVhI+R+9gZofihp
CsgzQgA5XdQA85rK1I5sKpxq9o4NtojxaNCQ7by5Q2qmw7OWleO9pzx0NQDkAnwSu61o/9RXhod2
X4M++do2w5qRjiGadwiGtIto5yZEOPhObSNRzVrAW5siwX6b/OaIwQ0Im0KnehNh3aUItPgSDJvX
pGBqvbcOKAKIs0h7GRgO+9iCaH2qW1/ctm707K8Adla3j/PeLOVtWSLUNW9je9OrkmBnEF0aeYO8
jJWKANZrJKKxeS0B5eE5EYs5M/UwtctBMd3t4rBlbyuksDu5rOLCXYfpyi/JnERAKNF9Uy8J6/Nu
N9ZPLgbWnCI5v6nW63LICg9RU5oLa8YQ2QW+vmI68o+QF0kwTEq+Rk3blJk7ejZv1XDGSLm/nJ2Y
lZ93dCybjEJQ/DY7dTWnDhtGN5/aHiusXUP7OkYtXxNeOh7aft7cMBB3z3Vg9fPaxTgmfHLr4Cdd
+u4WXs8+mCEUGMN2JGCOGWb2bO3VilKkmJxh+R7Qcbodtnq6cdR85LAMOKBS1mgPQAGoFVU+gCKX
06BOW7H5L/W4xYm28Zj7wg5XU1CRvYqgA0hiKB03jN/j7a7npMtDCHUqbDxb/bUuw7hwanhPEw1e
GxSslNhXY4w37KUBTlx7Gpoz77TVwAxdFnqASXoETq2SEqD7K8xZi4pjDN6Ko3ufDGgHoN7EuF/K
QOrVpberOw89e+QggKtah63YAjJeVs6i3iLL/SveLj9mMrARvdJ2QE+DNHBR6ibze4cchl6Ywxii
EKUtoycXI39BGBO6C8a1cRKNcd63xovWF4k4NJaVy2gvYemkd0O1ovJQssu3bYivAOCcrX3lfkFU
Avq3ppjI3CaSmDtoQhyY9wd9q8CKoXxtRIH1D3kEI7wYu8b/Mrn03LmV1D9UFCsxMUZEd2UDBUAs
eHdgamF7yedyP/MICF3DMh4TccQre2iHenuBmg6odgXskfBQ3TpBOWU1yn50tBNv72d/dZ9X6lVX
tG0WnM1eDRwn9K49w57a8IyvuhgBupuR150RAW0B5Hh1ylDgo7ebvH3bbP6urJHetMm5Q5nRIbgd
FMcPfy2n7307/Oj4sKZqnOfXhXvR1SiCEbk8MxSo0QSPA1I9cpDdGGwJSjyNV69GYcO7o42mIu7c
BdEPtAhGZ2/KYTnQsNqAltKj561j6sMXnzJhXyaP8xxCkse+b79RDZkJZq4mLsa7JnQgF4KyMUC5
AL1g6WFkChnDlkMY1GtMHD3XN47TZZijKlPgKuaiRTc+JRuG4AEKH06GdHcLKucl7pswExPaCWcG
HYkkKHYUhmCxUouWueodZCRMamwKtizVCToPjQeBPZGtDAdwDwyrW7b7jawia7GJ5gsWcdohvb2E
Fy5HbNFDRPhbD71YAQ9KlYEQzFF7uY/abfeA2vmxZ/arnDCNOMZ388MROI8af22CNPTt4xbLFZb0
ZoVksJ82BB81Jq6PztazL2Vf9gAsI9vgb7gce+XSTzyLSzQG84qTLBnp4Jw6B221WFbnwUxSH715
tacKx3Oi6rndM6BpAOHNdD2NMQClCE5S0MT1KW6jIa0h1LyKOwkMHbCzhclyB0wRTQjarnSIfSj/
2EJSPvbyoSEO5ErYVPOh62khcAoWwebxHGNao0wCe7mskIhQCNIDEmzcKXUnDNbUg8IpiDn3d6SM
7MVm5/GRlmhieyCVz07oHDDn9SjsTLxs4UJcAMVOiVZfm5nCtj1Tdgp53xwxAMzdj8qZHss4cE9q
JPGFqMbxO8BjcmqcsTq57rAkpY9JEE7FyTVGpzpljv0MrANoMpA+1ZBSzfs9JjiThMXnmlFsDV5Q
v81tN7DC8xyKeK6W6ps5HBzMVwFtUaHxf5COjG9KKE7zzgUW5lWb2dLFduKOePI19qfhYupwHBaI
0RT7SIowbwLLU22sfmMaLH8HUXWC5g7bc++dQoPW69IC5r6r1hrM8NZXo5sugHqPzgKo8VwyggES
S16OyPMqSWR2wEzcY7R2TlKX+ASDggCLY2zBULQYNXkMjWEyUdbGR9Hq5kxyi68WO43Z461m90q0
SMnmsjdZHU2TBZPpiL01LvaAptO5hVxt30dW59Am4G1rqFJfyrP1HNhHzFS2kKWdEiB35GSUExwr
YCpe6s9j9BhUHvlZx5bttUJNttg6II+ShtPtGgTO49DM3qUaInXc9PaFj3F/adBi3fqcqmNfhuLO
6W1fw+3X+4cwGmcFGN3b+nQFOZb5w4LOnhh7CWi/yykaQ5IsgPHFoQsH7PLhUrnAryu1BJmjK5il
Q03mVFA5fLP+UM8587YSs7R1+9NvSwZOxcFZEMdgGrQmWDYTWziWPCYbI0RZNPzBk5YGCVRxXpw1
YqSogd3ppDHRE2GNG2q2jm7QgKFvXCH5jdxi0lsEPGGDkDMEwtzaWdw4NbqFh37F7hdaKOPS0vHj
6xGAHoeABuaopwCaChRPPKyO8TCUKTry0N97A4AGIvtGJ6aGFzwLzEJFUi/StakbzNUPovkCXjSC
TEvW7dHDZIk3f1rHo2Yb9gfqG7AY/nYhGTjAqluGS7E65Rdv294wow3jTCi475ZiH1ub5qJtI3Pl
Y4xoEUlnlaAGz11yIL4H8XrQRJbJyPiliOaXBoscaKJpvLQR9QJhEo3zETNn0dhI2ffnDMDhmkIx
VeUQoWHXQ7W9d0tnTBqvAbI0+3xMK68UO7fqxyYJbS/wmUInggQpDpIljL4BxmsKNWIEFKVrXs/D
dNnxRaWqaxHMOcGiAEl2mCDqCOtfUVbUVvUHD01D6pv4G4sqiBwgptz1o6u/cMetDkyU1ZR1elR7
wFEjXiAIIdDsOsi7NdUNvm/oiKDHO7WGG2hPV7EUG4w4RVtbgMcbHpJTa5ltYDGcEyNb/4DwXzJk
YQ//Gf5wuNwCF4H9TPpA5W3lbEfsq+BoI7DHqKAAeoEfDUAGJT0WX5ybRvPDVA2o0fFnJJ+wSYNA
7kcCxAwSFTQk1R7ZFb7KEAO25BWEJQXgP7j1hzW4W0EzFvAZgB+KAoiwDP26IJgJGRqogtIWgR57
dFj6eRuade/6skPhEA9rMkyOfPZnCkJViiB6VtSBVjBStr/UJeWnlRjcB4q+EpwX+uVqJkvmLNNt
7QPSnDoLDHRGzuehAQD7iRL7V27ke8klVDohOeeUxuh947Pc/m8WFAFDV7Ao8W85/RYra1LkGoYc
zsQBop4AJQL2rHPXqaPyYNdYv4Ksj0AE60nBIMPQBe/XskRwwmgGCFyxG5obBkYS1RjHbIhk0/7s
ZbLTtfOj1xbkTDuLfv3LF/AfOfoeRI9/P3r13pn7/nemv90PcbbNTR9/1P9B2x9az7/pec+2wne+
v5vX4bVHyNtfFsKzT/DXX/jL9+dE0b8g7oVjFAEC8M4gcPL/Gf+c2P8XgcGCIFkMGQxw90GM+2/n
H/sXwtloQGCNC0LEl5zHc/7b+YefB589pkMEcDMgEDUO/hPn34fVCdMdYsvgAsUvmNhwDll9vzoH
GrEpYCbIR13XBYNr996L7LrftnCE4st4V0B19WHZEGyUAjZgd0yG4SUlHb8AM9xm3jwhu1uTJT87
lXdao8iHrReSE8iyyS6s8XOqkMZpFJnPrEG/XEf//W79uvv4nNwFowME1Lj/93fvdg5lrGQoYJww
vumxAZ4YgDec/ZVt0NXTFwH9WgINAmwAETqRIyT3IwAgF8yECBq643E9AFVvig3MbG4C9ESj7tvj
NICLXsP561SLO+jZx2cMxwM4gwlmX8suIpnL4VbJPMMhugEUshv9ejnVjFj0DVpnPZvCXKOBviJL
3+yFcKaCR85StHPsFSOSfk+qR9H1t5UHMaStxPA/2ynP34cHJhS7zTlRE1m/H74Pqkgv5q7181j1
5qGTDbDQbUYZWTLoRGzjt88j2TwD1evy9udLf8iAPl/7nLoIixaMnJip9HF2ydANCJueMeBwXvHL
xhnsk7BiZJC1mAJNddFBrJlFM7T5gKmfQBu3R+vKb3++jfeWlPNdYDmDm4phmT2b1z9Yp0UtdbvA
VpCvi494Q4UKg6zdTyeKnwKv3w74Hj4zN773S/26JDKrYIpD/AJ85x9H6S6yLmc9RjqPVxKmkN4/
96O6m+Lhswu99wn8+0LIuT7bz1EMxB/MUoNcqoFuoc4DDiwViNsmdqWguoBjLchMpNpkUrF35Av/
zP73wTjw17UxWwfri+Jzog98/6aVeLKVlLPO21KLXS9Hmcfh0AKur6IzbvggB3TcELlnk7s9QWjW
fXKO/tOHh0WCIqoehqbfvuXJqcK2BCiZC1o+k1K8AsF65kg1T8ZVpysUlsMQPvx5MZ3dEO+3F7xG
IJAQO4K0rd9GYjfOupJhbqDLXCcMCWmqKQ3bWD7++Sq/rx8kG2IzR9WNiG7swe+/2tkE0zRETOVR
29SZZQHUa1aj32yD5jN/0nv/x/kx4lq/IjMxjxRC9g9Wkyhc13acqMJjDE7nHmeETt+pB542BKPX
N64gDrTdfoOa29PTlz9/0l+vwvsvNEbMJYgrHG84Cz8aZKdgQ7Kqj8vD1fwdeP4FMeprRPRXv5pR
UPeFkBWsOCbMeB3dQ2HwdeXIoqWbJ/G7dDdWrEnnuG3SNvrEifgPT+HdrX1Y4Hrq66WscGsRJDTe
wG5YoN/waD7Zof9hm8RXAOcL8XxsT9gv3z9tyOdjzFw4K5sCc3/WlMfCf+p8sP0xiJvJ4dDi15eQ
WtcJ9L7wl6Kj++RV+n1Z4xawQbvn9FTf++iobTiwWTFDi9/GcJpFgWTZKv3xk096Pmt+e9awwoEr
dj1oVT6cRUDpun4lC67Co8fKRiCA9NOA01aZKf/zuvp90z9HijDML6M4f6KPmz4PYAYZ6axyfwPh
slXRcwNWPvHmOtgt0F4mEP3ZT77Ef/p4iN/G5nA2dSJB4f1zZApOU8MnlQdyfqgYa4G5qzcdRMel
9r//+fP9w+6LDxjBxonAMeL9ZvIenRAaInDZeWd5l/UOxl7SGMrjyqIvqiVfd1KjCVt1/CyqNSWj
9D55mv+4bn0Y1OBujwOCvKf3nxdkhEPgyoCIPgwuGY74UzMuvNDllhk7/7B4LBeuy5vMNGKHuvWu
WdCIfvI9nL3eH9cUxCjY/zHaCofQh9O9ZVB5efWgcmrEs++TO+vCAOTqB+nKJ5R2Nzi7NkCIP6FZ
TnwjULb//0CPfyivfoVD/nZ9UMyRhxoL7s0P2yeQrH6upgoulmmxOV+cC9YSsUNQQw1N2FBMAdDU
tmmLcGROYpguAWv5tEbb6eRa+0EyWDdtA0AlJViwPbIxSKbE8FmA3O+Lk52NnqhLKW4S4S7vHxaJ
h6jeEHaLgyt4hOApPnIW76LYrpBJ/YeJeOdDBUdJeG4jEHsQwcz9/mrT6oWz5pADMjot39u2uae+
8H8uzmflrfd7EYCXHBcjSFlAkpb3YU+BFtBtTRuQHAQVrCLyefMxOcgO042pUFc2JVwrlbJDMfbD
0VQgRDCDYd3LvgPZ1fbJEMEwwWsDDKCNvmrM39jrFc4uCQvqXlMUE26N4cTLGcqCxhE6AmQ7Sm2z
xZ/PfkbzrdLDX0E573Jy/l6zf3xWGEnooQHDo/pVuX/cjRFWWIcS3FU+o4HKKe3js5gRwqktKLNm
HT7blz/u/n9dD6Ph0XmikTznzfwdj6h7oGzgpbdcoTo/CZjabqeqDLM/vyoft+TzVTDYBPbL8+AU
1Kzvr9IFiIVu4FnMvXLrsk3Wb5tpvkI4cTH1JAeB139ywY9LAxeEeRIpyyhqfDQg5xv6G8xi5Foj
LQvEMsTr1bMcWw8g2/jqKfeb27Uq6eGiSDh0cp9c1/2H53euif1zkYjhlh9TAikmsCNoOzZ5B7Ug
GCWVe8J/KHUE3cc6+UcPXgZO+WO8/azD+H4gzTV0thclKqBN9BCveYicZmBa//wAPtYz+D7QKGCP
Qm4eEnU/TkkGUKSnAe9CzhAwDoFGBUV4Cc853C7y8OdLfXC9U4prYTbLrwYIkV5+9GG7aa0za/jG
DfbAqkvVBs1w5csMPsItgfy0zTe4s7Nwc1/pWhaYyDal6PwcGHyCAssjhgu0efvzPf3DcogRz3++
HeRl+L/F/I5BjWu1JudTqAvMoepTf5xkjsGLr55vnzmEbWnVdJ/NLfztqD5HiCCQCf9gCz43De/X
ITAb7OeGr4i0bX924daeFTE99MzMDE3uxXy7WIdZnBDaAuCBtyqCOWXU3//88cMAl/n7SXW+Dc8F
a4SoY2yYHx/J3I3+Us3Okgfd6n+nsnxpl+Z6Jd68KyP9AzRz+LCgtkHYk8uqO8Wl3XfdBvaX1bdO
rA5tF8UX89KKvVFQpgZRVQ3J4Ah1guZMFYGzidvIUfW13Bx6aIH8HxiyanMBfe8L7Ue6F/5GvkIH
6e3KQLDdXAPWndUwFiM0RukEqUtvZZ9109JfiXXYjePgp55FlE24Dt7BBPxtAL4Gf2zgI2TLNXe6
F7jJOcgY90QxeN7TuPrmznbbAJ1pu+y9cKKgdil4Hkjir3vwF7saev68Hl2eoRjtyqxaV4NZYWNw
pWMOVCQkKj6Z1W0f20hwupOR9j8bTP/7HoGDEUO+gAFji0JS5vtFsY0c4qFOLTkkh/Q76Lvy0XPL
Yd9v5IkqZj6ph/9hEeLBo1pDiwWE8bc9ybEj7CWIXoAZ23+AAesRz/BNRPLrPGGUWbNWaKmm/Rj5
eWWdTxAYRI99XHr4sJgH5LouZoFh83//YfsGeoM67JZcRlX5NLvSS/omolkfkfJbs3hhk8EN7MBb
55i7cC3XL50Dv2jdqehURSL8ufAFC5HDe6T7ScJ3CQnCDO5ewGZdnnezllhzRyzzUghQ4LyN8IMI
nchO+sK9giH+s+iM33cT5DlRD3mIZ0AAeVLvPxJ8B5ZB7Y23SYFvjaRqbhRr4utYGqydsC4P8WKq
XHtR532yj6MQOK+O9+8yzhVMmIRwB/+BQ/v91WsXVvCyBAxR1nxoipYD8ke4A9ghEWvwizKUL6Jp
4VlcKhPBndlQ0Ie901+XtB++GzC+X6oBpvjVNM1hmBAltpVnUfLWzsGJS2Gf47D2D55cfnazca84
5IAnr3W7qxhuKJuM5QDecKljMKEzBEyF01hxY0b6MrjuFYk6d4/IpOAkY6FAQPWPG+tfQeFWeO+0
OPjT5H2Bmyv6agVD0ocQ3eVgzv4TuK72EgriG915EXQUhN0tNpBXa+BNEEmMc9/nsg/8g8M6ta9j
7j0IEgmBqS5+vuG83Q90li+1hjKXlyE0XGaOEn+Q45Ig+XZ6rnuxPgK3YXkbtB4cp1Y0qRwREwLB
BvCFXPoEX0TfK3HRTN10DRUZ/r8UiziVHJlsUIcs26vTzs4r6mz3YVp9+krNOI9QP7U4tZFwAyGt
duWL6RjPthGsfMtnRE/65XYg2mmuu/Js/lhKhErBSJI4kxcBJ+fczWrE3r7W3gyfgAOp+NndSjdY
BQcNV8OE5P0rVQFNRo4raFRYZ80llY7IaE2qseCy7hDZ5zheuLOlxncRrtNDr7XisLcS+bItnSwm
WFchk/IdduU2rrycZoxzahHI+DX2x/pE61oXnajOkS5nbdNSgroLI1j+wKyDL5eAdV9Qy0BTBuR0
TeqI8n231VE+xNWcW1+MR9tyDing2H4n1QL1uo3D1EKak2zuWl8hmocfbeA1u4hjVC2EpDyNCffT
ifRYatbneS3dy7okYP4dgWFfyIWD/t2fkHrhdjX9YbSFv6AKCQyZGzreKo81YK5dQ20MyYmnxh3E
CKN/sApNMZTvC7gKhGi1qN19WEuSOo7HPWGG5TAOOykGNDS7Niz9A4yHzS6IIRghNmyOsMQjSkhN
2x1xYLJOm4VhNFW1dva4Rba6jUIULRuV7KL1pxIYd3Pv8ta9GMHJ77RU5Ekxf4DiRtJcrLYsJkXc
PofIfT5C/zhmGB0EPRPEv4WBrwZykHDcb0NgxjTAlLPUtLb/0szQiAXOYGHrgU0f8g0YWkjPvONK
yzFttih3bTxnmwkdvGRuc8c9I4+BiNiTXRaWq5Kau/+i7sx240a2LPpFLHAKDq9kjkplapZsvxCy
LHOepyC/vhdVt29babeEQqOBbqBQL1V2ZnKIOHHO3ms3CvWFN5dOfUQpHmzKIfOrYULUYnTaqSvQ
icz0w46E660xvI6oKzQbP27j+DJ0tBXYxXjbAn3rvKYqHQuPiFAuummsT4JB+h2vydce29LKcqoM
fQKco67R7b3bpe6F6sTKbhZo2Gah2Pdx2tlrGQbuF2QZ8lbCpHqpMm7mECIxqlg0b1P6y8deBZFR
ZKlzmvLMOtp2MBybfra/6+wCL26hcOuCPPlSiRRV3XJPwUda6wwWwymICXz1OKqVB61yI7mzuzRd
4f3l6DfFQ3cMzJFpVQyM7F5jQnA7FU63Q9vjwtxQ64NTYdTCdrZ2jVYCFNflbSmN+BDIpNwMNPY3
uh1Ma8bH+AdH1/KlKpxDzWkYwm/yPFrS7b0OYCO+KCgImSVuSIliM6oad63HVnIdc0S9LsIUoTG9
RnWAAaZgxES5eBw7Owm9QispFpNUuBDJtDTOPdEbRysWQ+tZ2fhQKPXaKuf5Lh4T7WQnPL98xCJE
QEtuJalKoEXTGIb/tgt2XcG4Cx9WwIEk1stxHbDXfs1s/mzROtVXvW+SQ2tE1g8yEgqCMMbyYNhV
vM2d0V3nRa7FXtykauiPXIgvpWryHTU5FCdR9rumw8dQZ+2+ipzwaiC4ZVNUor4gTKk6xSkZYkpS
9KjZ+vq2d5z5G2Ch+MmazOmmcKM7tAjKqzXbJmsPuAB6aNrJmNTcRxNRYIvDu2YHbaTtFVz7SGSK
OPH6qk00ZFxJZV9VSdJou3konFuaKdUFPmp9Y00Of5g5nf0w2NCu1lJ1R31V9OEgd0XRhDcxcbTu
xu7cfsUVHgVHRA3FJl3aRK4co1K8scYatO2t0N5EqQyZBjLeRXtQD8Ai4ENsgqoobqrUGmrfwfPj
N0nzkEl1RFzfWFco4crXRFPkUxa5yEP7dhg3gyaDJ0MxIyQaSongoR3KLwndcdtfhPAYt6SYNq3b
ILvGpIW+zFZ/zH2JFWXoNl0qZs8Y6jr100Ac20QmT65aZNs4sBPMcbrj+Owy4zXN8eGbnSrpc6rm
8X1ZScxUyMRT35Wj3m10qbcxq7gyf1UgKNWEO3dOhWBmzncinFlv1GyPRDC7YT5a/pwLA02KsImX
4XqND5Y0JpjfUMxEOEq/MBHFe3pSGfhxknrD5LI/ILn/kqTVds5RAEmOJ8+EDHenAenOQxC41bwB
/BKdgtI0XlU1/l7BErsKO9H8UKqMOrHPBvGAjQOPR2kicqg0SVWTVo79MM8608NSqKeqStK9m6B4
QIcm7zkHYQOp0uzAlpp97WfVhfWCVhDwHhB06Bl4QO/UdDhw3lnENIrmu214yJrkxhJDQfBx7V4q
kpcVd4Oxp+voGGsr4ICzxdnOmLsaqUGFLG4nNdO3qjZ2aM0s55tM5jx+tNv56xSbkbphk4ZL1TdL
cWEO3KC25O2MIvdikvpFSB2+y2VTc+TgzLNtZnGdjfip8Jl1HGAivWaXA8LEEmwaDVs7tDh1uSaO
vAa0EKH3XKogl8iD7RBVYl8ObTp7Ms7rnSbjC4fveKRcaa9ZSCFTd/ZjLpY6BlbSgYSUzINGdzNq
Ybxh604OAIQOap+j77Rq5z6hmha52m7tnpJayQZtM0TZrh+7nAWUDG2Oea3X6/YTkHm8hMymesXG
ajjpPwOeqZ0QBXZjNRdrp8IyqvTWBgNvDLKrcDy3HL+gFVJ2WSv5ymPFB4o0euQKpbiTQBKlhWpv
UscOT7VbU1070FLFgJM519urDgrgvl+aRg0krSfLQjzZZiErUBNMj6qadYfS5lUp83I9ZihjtVEt
VzgOC0w2pe3bZODuVcPY1n0y+GjKynVV7uIKZJ0JbImXGbBpOJ/SChmZq8LMbyfjurMAYqS1Zt44
8CPpJUq13Msp7jcYV4qrdKyma32uWgw0+CROk8YKKhgY3jRJVG5nS1NP85Rcsbf1crkyVLAgjbZ5
Qzk6Wghv8VXkkIeD9kbInlkqGlRcdnF9Oxqhe+lo+Quas+mQZTSwVlZvOZdy+Q9q00HTMTG+EC4U
autIgSoWxa2zbkG07jgDoZ8aaokpVQr6YWH/wN+DJxdmxcC0benaa91zmD9Pdiw2akfgUslTe9Gn
ExWZEUTb2sxM6mRSNfReWKxYQDPcMKjXcZCfpCi0k2LybGKKRISs4/ZH9LmJWreAAuKa/PHxxbAU
MEkimk4Ror2VoBjcq2MKkyAo68usCKfbIdbivdGl6jUUtno7gKBjvtunirXSYPXlKwamkuVTmy7t
Wc+3dYOxwhrx4iVumdyaiYWso85NMq0HnexkFQDr0QgLkPJRbpvYm0jv82YObh5p9PWBGUkMLmOa
DMBQMfo+r5+1BKVege7MjeC4hwaBHP4I23eVKMb8aiVWhX3YcuEkzWEwUKfXnXU9BZHBo+M05bfE
zsK7ARLcvktQxW/CAKv+ipbFcNNWnHP9RJ3HE+yD8TSUutzUKL9TL5wClqmyQXKHXF25zKDws93P
eOISEAX0jOhhoq9Z9eZceYHg1uMzlLfYl8SzHPKfSlILc0Mny+CmA6TTYxWHAV2QqkWVMlXZdiQg
+JJWlHIR4s3ewLVNbuMMqKBWa+7XKLeKp3yA78JMON6Wy56vLVwnNYu5qHMzsfB2i8dv0KkETXbB
vdJWIaa4oqPEnuNdW+oFnVxRrWWm1CeZu34xCBdrvio9GjHONlFAmgzMgtCJTut8qquN5ipO4Ldd
GqzH2LB3QxR2a2vKqpeJx2ulhrbYBI5ibwRVI7N9iHg9589JuRYI/becEarLNzFNhztrnc75NHga
wuHnUpZkjDeOdhEkMMXCKXJAIleITaLO2bQzkKMEgXqCgWjVjoKizpCoyJNgfFYRdW4ynZuDIeGi
dqcToz3tca6UH3aRhI/DaMTfh05VN3Mf5i+9kiPvUNMy9c2uQLTYhxct3CKCqQfWdlOoq6iaDE+Y
ox56Y+Fqd64Z4hqvZgHMY/lKrUXnZcguna7RKk8YTeH37hD4oE3ry8HRt6NBTdd1lbKrcZ+vC93u
L1S611spXAywMyr2UEG6qRWBugqdipe1YeKkh8V46FmsgFs1nF+U1j3SoJ/hkswNOhGarjvRufh6
qRhs5iEYTdhf67C716fZijyr1MbRQ19fr9Mx2za0RI6uSoe2McQF5ptuOxsN5W1o9FxFozT3o+wb
LzQmgEmxMTyZejruq0qpdT9oM57fohFrOmzFQcld9rsGRXx0D7MCQ4CqIfiWEQVjkDmMbyr2U+wN
DdVdYXAQWBhicbBHoR7icXTgAUbTXdjG1sU0hM0qhga1QKLMfh8Y2rApjDz2wYGgsVJZklzQTIhP
VShhXLRyS2cADSa1+xpMTorY2rEDyE9Vzx6VtJp92aTdqZccF9l2/ME1hpeQSb1PBf3V1Vt5AiNL
MwrBHjSgoPDpjJgexl3LH4Lg0sXSsAg2x80cJPgBlXI/zxCbFFPB+oYo1opeCw3m6Gguh7ix1Fcd
7Nw1AJfWo1pwt+Bj9ng3IxBH9Xw/YMbyjCgB1io1dR8C5ExwXXqcVeANkrhdYg+lDTLNvLFuskZ+
rWBTmDf090NmjsuOkMTVtpYpBKuEjp9ulsIPnCCBWzHdTzhTV3Bw07WqWPZRM1Lhi7i6NIo0Xqd4
RjwRaRMQMZXRSQzILumwZ4agJVKn80SMJ1hWHfWu3OqW+sBNeO7C5JEL9TiJdDeazXaSWEX7vD5i
IarwvTRhVa/iwMG7V0vDpUSZJ1d4vT0VvmMq8tqAInWh6RRB0A7Ayul42WtTKA6Aymy6dsDR3phx
LSuvGgrlFvNr7dVhop8cTvSvsWsBpdCKp5kZJb61tB2h6dE8cVtFriezC/0gDvptIl3zhffJ9ZJl
2Z94WEgUNbB5VTSL/JCzJZ70Dt2edR1kVg1FbzCeBs24d2bdRLqbVyeBqM9D5fUU45Za2S5YktbR
5kPR1Nm64m7u4oWnEruASCx3aKmEwDZlWsh5Pjbcb3o7P2RtyFGSUzu7aEKjZUp+0JxI/dqNH3Sp
9Igxo8EHbfGjB9vFascjZ3K4pr2pXwt9gD+QuOoxsk0sB07vnOJIK1da1Sc7tHH5CeLgPuWUfFq6
3jgvMQyyP2TxYzBNJdt3Kk5d1OlHgHzZSa0b9JJ1uFFH44sTaqGPXUKsA0IUj5Zscl6u0dpZIjG/
2JqUO3K7/YFB+WmgNEDd18nv7qhUt/BtmBpYHF2CWZsv6HEzP7BwU4A1tquN1dftjtzj/KTUwKK7
KHO/2yV+BISVJUBPLgDdtAxBQeOHdaGwU0SqFT90NHks2jgy0F/EbLNBZZpVhcsB2TgNwC62QxiG
q0rto2ebnsih5p24sbkHh3Csi0OhGsAenNluX11rivi4KGEsMXXdrkim8Mq2q/Ek2JN/yCRR7qrG
SH8GVT5dyiysvra5kd5iqRg0z1bpaNk1A/tpJMCaoIqegX+rr1KaNRjcIh6eMhQro6kdXkW9+RLq
7XSvFXGzlW46PLSzWd5wdztE/30cAail8MHZk1zaTZitGdVXh6JMAmx7OqZuSh/rENggmbu6M33c
52PjG1E5r3Q++tgVMmaC1vR7yBsZfccE6VZrOpupsRJkgQP+ztSCV4p35boPlPwub4Zm18SCqsaB
9zet60QPmQlwPpK3MbDlYFO7Go32VIOxGc4xjQoUle4aWg63qadkSA56x/KiO3b2HeMfqjF7xFUt
hXDvaysS4Mnyyp+z3HwsJiN8Uiht7HJy1w7YNt2jOaesnLou8fFLtglopa5f4UJ9JPCcNpotwzvW
+Fs6ej7R0Tj/mOJp0V1K95FCTWxqq95Ko4EKZzv7MGYDcxzU/lqk4grkMend7FuX03xoS2kzhFCw
x6AqU6OKDjdUzHnuzTVt7V3EsMGXEChWihPS9HV45+q0e4ydes+r2780Pc2aBmfcqoTr5atIgasS
f0cYYOqvo1hcwCUgXHIS4hICermFwFKuZ5l1q2xIu31EF3sl2GRf1YAtuhO5jr1MiFf8SQAkwcCu
ego9a4goTEZ3OMRFWV0uAtA9/XrFV0JdEFI6lK1nDvhQIrfI/Ig/d2HUSCy4dHT6aMG2d72KN5r2
1XCsQhYKXQ20+7Tv3bXaG9Z6GkQRUeWGHIxaBx+B1aoKVtcasAbmkpuattbl24F7IrzggUg97dIw
wmFltpAoVECSOyfJBNvu6Bzi1rqAyg4FxNAhonT0rGq07Vu91Ps7zdTy7WBOYFQSqkJAdGWyNYbM
3ZljL9e60VVfk6a0n4skTr80Wtc+0ldbgNHxFCarRI/KQz7I9kfAlOBQMOXaS7yAp4mK5xJqX3Xt
hmmyLabwenKKBBfVFD1+PDrVl2HO+3HLIiFbwPI2tg10Ru/HLSPDqDRS9XqtmRhNlbZmv9PchyKl
J51VV0WgVXeCb/XAzOWV7YmiRc+xNHqjkYlnaymnx9CxtnbNUT9TswdtTMqLtpxDD8d5RH9NuJ98
5z9M4AXrPEISA34Lg9+z72zSYQpGI0W9iTn2YYolsAdpRBwCqtTPTIRa7bLi6H35IzJ4kVqGBock
b81j5WDnnXVEnxRHzSfKgN/nZsJGia3hfOE4qJ2nA2KHrsPZDuu1TssbkOwN86ibgAOmV9SRuTJh
HnvguzL/41v45lo4u4UIXPBILFNICxnE+1toi5knuovr9Vxq2QU+qdqb4A8mqyCy76vEeEae/jCh
J/adBs9ZFFGoCwYGXlc7JJTOuKZJHXym9ZAeGUQ6J7yt5d6uJ2M1K0zb8lkvkc+qy5AKxvw2lZpc
Mez42SC+9ehowzzDQd1xntFfgqY+EViCERhPahGN7haUNwI+xvOXLjT0F2XCNWBnqX5hASxiX5hL
jt2WdU87JtpDTh++Nqk2r5og77cEQBsr9EQZ1Uz+1cF6gA8r0ayXmXfH49UrD+YcTq8fX9Hf5H9L
LhTuAiKikPf/rtx1J3xMEqfWulLEtBqbCWie62LX1tNtVlp0g4CKRPe9o0BjGdIfsWapPk7I8bOM
nd+EDQgrdALPEfkwwoGZ//7WDvyXKu7Vct1BSbqxQLAxqzDG67ff+4+8Tv8zI9M7T9SfbVP/B71O
+mLb+Lck8jev093r9BK9Ztlr+6vf6e0P/e13EtZf+jKrVsnwJmACqeh/2p1M/ouKXNZVl+hynSLv
324nxfgL+xNCYZYI3jLHXXR9/7I7KZrKnzNtDesRPRD4odo/8Tu91yagBEKnhCpNQx/G0dV+E3P9
ohJjHNHogasHdFVNZTOVFA40bIxVB27pk0Xo/YP6r4+yrcUzwT/WeYwOFJY8N3UnoAE6RStbwcZc
wUT8RB7w+6eQG4fyUuWq2bZzLuivy3oa4pqdNnEM4F5Na+LbDJ3tL3f5D8LXP3yKICudN1qgQeAn
vX/pepXfEGRQlLhO8y7nuE0LBz/rx59yJq9dLhk2tEU7IogmxOJyJrNgC4EIklGqOPb0o+4vF0Gd
LEwYer2fcNpmL7mo8tArp+xS9MEKcOZKhOWq5JCqMvKfy2u9Uo/2HN19/M3eqxmXL+aaEO6JKMKk
QVlwpsDoohZZpqpjNAct52MQu6PI77DbR+OKJwnPV4u68OPPPNvT//5QUkxczCEaHymWm/LLszpQ
ijFQDEJELgl8Poz42JZ1pHPSbrfIPwDKWPVIVZ2MewbVsJs164SYFHg29vA9fufaY+jgfCIu0n9/
hzACEX29eIEwIp3LfRvI4C7awtjPCmXC3+VOy+lUV1Z20oOo7LWBiLdQm7TbOZN3ltSZHcRu+QR9
CCKGaSz9iKDZznYE8JCG/yuJM+gPMpi8HDCqMvzWMzY+OKY+3w7Q6ynPlwknFj5zHVC4MNAxYjDX
H1/u3x9xfhXbCcvCIuY8l3aPaB5GOqkRUV6z9A0jznCbmOPq409hIfultny7p1REiKJQZVOpnRdE
c0qjTMRQ3EAazZz+ScWZw9xaVaWxQA8T+5NF6E/3apGBLds3ZeWy6P76DJm0SyqbJrzvRJntj/Wg
ICWYwKRNnFs+/ml/uoAosylAWfZZLIz3H9VkdFKqGoydbTHNMlUNeGBCh/jjT3mLJf2v0u7tCmIe
wleCiYZbdS6l03rQqnTCIn823eIUY+2+smmj0rNyTDQYwIMAt8Kc6iGZLqi1qyAB5jxbI7PV4xCs
o8GmQZnedcDQvGgiBzjKXYieUM92tZ6ginHjVRnSfzG1APmyo7cHUUh1nSUGZJqwrhCucUBz3CD7
ZP17Xy3//dNgzLCc46NETnv2wgOiKCWJIZHfZYxeIVkTyjOnTD3djDak4VgrEgiOaUrYxMcX9Q+3
zkLEby22Cg4+57ZRvTGsNqztCImREe2IQpiZ6iTlJ8/+HxZRtl10+7TALeSJZwrtUcJpKfQg8mlw
kyvhYJqdJZb8ArkPxJ0p2gQsaJ986J+uqU3Rsbgh0COemzMrQduG7THy88jM/Vkm6aXiOuldNug1
fRAtfuqNCbGWDYbtH1/UxRGxlBrI4NHjvX8fUt6ReZzi2J96sJ5KoUivBQLyyfvwhxcchyIYnmWT
oIg6e8FBEWYuujkWY6EC7WeIsbNx8K0qYlU/eTzPlO6sWhRfPCKLoJRnBJPt+1+kTxEFSAfMKG20
bxXw1qiX5MGQ/0Nbn6Bl+hAhjraN4lTx9dQU9xEMIeZLzDMK8Lnbqjb6vQRNSGBBkfzDy/33l7Px
gHH44Wxw9nS5gVnjd+TLzb2IbsZ5zo9BC3n745uqn78q5x9zdldLi9Pm3KkYeSKXfKap13wIJgRe
zNP8PQVfvW9F0F6q5TDd14vGqexFvooRP9/EkuiXrgleJEmlXhwja2xcrd8oE+c4XXfWtjOGN4ML
QQ0GSr42xjTe4DjK11rvvn7yO843Impq6mB9Wat59XFNv7+XLMxT1sDM9bAurB03hjlkZe4jL26s
rmK7/97Beafe0fE3eaWdCB/L1wRJeKLOqtoo+1p1aHPgTWILZ7e3QaOkcHY8kJjaXQaRA9t9KbSa
wVYHVovuHbRmzRzikG4kOpwVCS8BDdxwCP16Rmn48Q98225+3Sf4gcspkfxDjqu8h8uL80v1VM9B
PtrtJLy6p29ZxuX4lZ+VgShBj0HVUa44xww+cl/0Uaoz3sYCvZNbWOsgV/y8FeYnK9Efrrit05tx
MWPoVE9n+2Oro89JzYmoAaeUj0CVfxL5sqBa5nBtmdn0ycedndiXtxWtFb8csx7uLHbl9xcg71Kz
LXiZPfTuvhw0EhjoYRLiqvg9JvxtSkHpzUTr+Y1Tp+syzU3PcOUnr+VZN235GrwSLPrUr6y+aHHe
f40JmuNyonDoFsIPR4MHCbS3CObh0b/sowL7oDaLI0jH8qDMHQMyt258lP7OupIEmxFmpj1XOplx
VQWXIW5ox2WK6d4zBKtXnTBfCa29/PjhOV9UOYai8jEXA5PFC++eveSaKI1qDjrFs5rJ2iA8fMlC
JLppUaaf3KU/fpIwncVCAwbEPTtYdXVdNUNNHIyiFD/zPK+3FfFnvhvBFvz4Ny3X+d37QONmOSpi
/NV5MN6q+l/eBxh0k4bVIPRjLN+7b3vJuGwDJGbEsKkVn7x9vz3r8ERwO/D4LZU0E+b3N12bsV65
Y0kl02L/gFkPqy8ztyXQANDTn3zY77+MTGLiXU3O9aS76mcvFhl3qHtGFqvAmgNypYayWWtLy0/N
RHNDDuh80CKSRj6+nmceCx5sXjBeMc7DWM6oe88eEmnOagefPfVl0a4ctb9nQnIsBxN6k3tA6cxs
wNwm0XhJXffJS/XbU8PrtLR6OZfS0KBL/f7yZpPoJ3ecCfCJBmNtBBArk9ZJqbxRqn38M3+7uHwU
PA/ikPlIWieLI/eXx4bwha62daqYLCQEfWjwOUcSfVdRtcqKHqn0RsLaNh9/qKbzt757WGG68Apy
gfHJY2E5W7sGvckFUA2KYA5liLYyRgOMLy7qcQy3ZaoTIgnvLDGqqyrszEtUYN2VFvbuvgnTh0++
y3vP8XKf+S64WDDS4r82zl8cJx7qWXIPfdkRPKLbhDGQFtarntWT4JABatpWwaBeVRZqSwpNtSBa
Uu2Pn3yN5Sl+d0kcCDcsRzTTbR7zc0qECnJObTMGa4zTrGuWkupo6VW5aThu0Q8Of6REMWyjZoxX
iFm1KwvQ8LYbtWlF50C8yNzYvn2j/4UW6VX1Wtx1zetrd3yu/h8An5am5X/fA900z8XL66/9z+X/
/7v96f7Fw4q9ixMOx6lFKfqf7U9F/MWNc+jn0N1igMf559/9T6H9pWLXxoqMxYfadTH4/Kv9aWp/
GeiAWUotFhmT7tg/6X6+X5YFyz4ZzUvj3Fo8ob/1ztNaBA36ZR7dCF3IDjX+/IgOwL0omrwFmNfD
wP/l0lz//Xx+YG5eIFYL5oK1g1WKS7MsL78sH8QhVF1btoOXFWicjEgwGEGPp6l+KZum2gg9nm8+
/sizvhm/i7XK0WBBABrhH3t5k375TLiGhBCp5ANJa0ZVlAwT8b6tDBJGv/pMglPI+kXZGBBrFWfh
F0D5iulNofmTqXL2fQSiXOJfNeQT+XoYFD7+eu8X1OXbkUG+tLoFhyhQRWcLqkEyCHYuA+xoOc1I
morWWpBRrXUltHJR3i0x3YUAHvpJAXBWEfPJb4sHYes6TxoNFJ7aX68LZhMbvyNFH+NgpfRLIA/b
MDNmhFdl1Kt7OJE9MR5ILa76sGoQUcQ9URyZ2aKYbkJgtRSrZDjeYrOmNvr4smjv97S3b0fXV1tm
BjoHuHNkgSlNihGrLL0qKKWOHUqzrhuzhWvfAMH3mhoP4U5pFKdYiaUs2+p2VP4sccAu6UpK+63H
b3KT98RPHqM2DpXVZC0998++5ltJ9l8LMUZly2BTIsGIY72ARHC2+eZObLnkpKReIgKgQGBp1/ya
5JCmmQrQoflRwulnduw2j1E4kqCDhLABJ2B3V8jgssspCcVXq0NAjZwBBqEibQPHA+M/r3ea2trX
Qyi+GNBfo1WFpmdatYPQnvvGJVEqGfHxuOmUItEN3SxaSUfp5utxcjO0UW6sfZ+JCTJ3lR70+Nhw
oxfp9cxpL0Q8XhrGTeIyu1wbTWfEhUeRneieHkcl9GkQozj7Mo0U5euIIbbchnZRAKoIOUisOha3
UHhDR5/0zm4EKU9VIJ3vttKrpLjEtdLu+0zpNsPEjBc/FiJ9nxLaBjKqoa7xRcIzR4FfNvsGJ4dO
BEURTHvEWjbajLJTSCxqiJTxLXtQmjWMe/kc2pGFi6xweRksUqziyykWM7EqM7o1Fhz+xpl0LdJ+
1cFEJlvl+k3TTiFMzFTkPvjk+GhiMmmOhOeiNdRVyb8VmdHJV1ICCoiDShfxS2NyKbHioMWpXYnS
rWTA+8YMSOR2UlT1Owg7nHEQV/kfQ5H39BYrkpkICaov8NWTsIWGP8ruB+YiBwdpJFaSNEqmq57G
FJDnJWREs030IG7oOj8ysmnHBWFOY0rrJYGxLj4ndWrIZLCrxAFjYWby2jI71uk5UMUBgK4E0KpE
uvBUp2VJw5alvjhNlKYbYGvBkZAEEw/Mov/Lw8Ew14ooHEQw7uzPyPiHtZzCfm/OxEdOid6rQLOI
Z/WCpI9uZsdwfnBG5iQyxRaRkW1hYVPStBuayl2DpjYdSUBJ0GPf9+aA1aoxSnIh88ghbxoX7rUI
JdOaWu+KJ4WVZdgFWIvuKlHBLxe4RnIiUcPxxgFqNXmYZUl00/DQinXRDOUeB90Sp91pF0bmPOd4
V5EQYwZ8nonu0l8qK2jQD6TJD3zNgnhNK2WpIiNBamvRF8jS0fscULCSTdHNP7SM8qzugSsxKBhe
yDZLjmqTqPd2B5LCNwiB4TvMstt1Y2OcYITm+9Dq2yfR9AzXOxJ/wV3nq1LClgc4WhLgOPD7sXFM
S1M5XBMtV+deqkBUxQWaJx4GWZ5ds4JDJvMOgUPrkKBV0DR5mUMH5lwXB/qTBhBeIGgqRsMvhwQl
lhB9T+a44WwwU79aaCjvlcR0f9Y0Byaf6hehUEvdh52H7pwH+i6+0BqpYLAkRsQsDJAGc1vdJaYC
Eq7uiuQpLRejW+MM4XoklIRlhtutIzBMQ3Wthkgu87Zl/aI7OV/YUy/uzDkR32lPFVeN1KVPhnpA
Lnph7+u4K5FbW5biVUSzHvDqsqqUtWUMftmlSbexkkIgnu7NajPVmvJawlQ+1rYEZ6JVFTahMogu
RnOKOJih7P9ZtnPsc0zjPDZFyuDCyFDSa9kQ7LiV2HtWbdzMt2paxcRnOeYhhQ/vw1lSoiOZW717
AH2NLWlYkOx9R15Qq9PAqca4RX2usnMh+CU7QbHZ1bpuRERv87AGVmgc9TayNy00xGsH1+Q2SVM1
9RRSeNYwovQb/B9gG9vW2NkttlKzL8Vj7cJNJu0rdjFOlQrq2kZHBRjjdt70mPp3SRQyZ+hHM77A
6TZt1ZqQYhjembk3CnXi/FeCLitgzfpRVvR37PzZd8eKjWOiNcMGAmQQ3HTaPEbU8IRmkUyq17c5
PYlmp8x9f4PIAV0bgezWQeCySw8DUMn1wBj2WgEz4Ql1RKznqBlrWdTWPk/x/M0IWxJli9K0NjPg
YHafsEQlukBhlRuSivpqH4/u7O7YkJVgP/Aq5CumXxEWprHl3U7NU2uTme2OFvk2ukqsKIkSy4Cq
XxFF3F7ITFwPcJShb9wTz6JfpsM0bUal2+roZ2tbe8mz+bZS3ddWq2610l1bqf59CsOrZl4Q6/E1
0bLmXjRtfYXZifTVrHV6z+hD1tSIBmJlHTuCYTctWCshsxGCPY1HkRqkXNoFUe0kDq413uaHYMQj
UjN1wIDoJrtharXVEqe1Z6eziWuPk9eg0iJibMIa2Fpvr1N07N8Hs5aHgY+w2X0gmzcO15GGRv0I
/hpRfacq2HVm2W7UxsFFIoyuiC8aQTcfZrNbHfpEG1KvUbMKgxm5IyiO+2ci6DaahPFytPK0H1e4
3dSNHY8NqX5c0CB8xqTV976Dx+GuYu65YX2Own2cWAwAMyPPBJLQUHWOxKBAoUYD3GJ5Z1HFaadx
hXGojnPdB7dFjanGDAl5BWhERhUBS0F4QdKUTq3biUsSleaN3cWy3VJq0FJqljEg2i95SoHqjWTP
9WNzaUwEkcTDopKH+pgMK7celpQGOrU7zWmgaVg15ftkmJXtE9drMSCVNo1gtZvn2yTgmrMMCgQB
ZpSLr3VvR/hd84j5HKRRzUuyUB82NKasB97Z+jJB6zT6heLYRFMNBaC/Ka+u0XuLDTEUUwFZK8x+
OGFnLNeIfM83WLnxBi4HAJHck40Bzrwb0a75k0FGxNZZuOdoggPMo276s9JC5aHuEQmt0ywu9m2E
NHg94wb3U9tufQSE+gOaZIJJdDPvL2qYBFhOu0Xh1cXkqHj1MI3biFywnblA2uWCay/iurkq87yI
duwm2ZWjuPJrT0sTFxK492kBvyPRLI6MoZ7IH2ov7NTUj6RFho/6NIJ4jvRO+yY4Bh4YxLlkcGTa
T7Rc9kPYgxRviFB74cqKr50WkMLUxTwx/LygWeUNFnA/ppn1ZNWlBmhOzgYJBT3O5qL5znxdojkF
eJ8afbVr9bSZsEwCxOfdpwpA6GKMu564zm/VQtB3COK50OrSrmiV8T3Tv2H75oDTOy0Jci0jAiIN
KS9wF2OFrcd0Nb4x+xd6f2JT+c2V5Vyob3B/u5Lcyd41EAEoAgO/xFd7CeL7ECPKB4OPIDeY/4O5
M1mOG8m69Lv0ulGGeVj0JiYEZ1KkxJQ2MI2YZzgcjqfvD7Kq+klUUrRCb3ojs1RmIhAI+HTvOd9x
+UOX3jelC8z/S5CAiBbXRhaHtj8r58jcJW9rw7qSivgBIgflvFexNWIvwe7fLkEF0hnQtCZOdVUO
RnurPNx38GPsgSMTMQe5rCv06oADZn260NCgfeFoSlxaAJAhYNUIfX3JTvBKe75LrApdK9w8WHFY
NVjRnPZHZdoR+VIjQQyd1n+0OKufM2W3pF0MyY0p65jU1vwqzvo7b46q60Yt+Q4cAC5jT7uolugH
dwmBoHJVf8RXKcOicB/0PA3ZxIG+T+o+JHG8xXiC9acTTo9BCYtKQtXnhClL3MxL6gRuHewcSxIF
eYfOqVjSKbLfORVLYoUlOaPXS4qFWvIszCXZIk1zI5SqufaW1IsgHgSqb5Iw5JKJgbuecnq75GQs
iRlWTuatJKSYuVaqK7XEazQjQRtsuYxD5xC+Mf7O4QgikPvU9rrs0CaJd1CdbX5ScUv8EMXxK1mR
nVQJ5xtJniX7ENEeZVCOx5L8Fnh41s/W7urgJHBo4Rm0o6tWw9ORYBGkc6bMO6IR6icj6aubstLd
iRUqhRGQWOymFZ3SWeSSpmwyXKnGQ6SN0OSce5pzaDShrkqbaKlkzn8F0ifdRQb5AYs3tnl0nP7O
S025SwX5vU2cFWEBg4PtflIFB7eqr8uk/KGiOjqx966ubHeumZgHlJ9Wa33JrUjtY2K9mHf6/hbl
hEbWNfLrGRcCidoZ/q6KnUc0c1IfXbiLRZqT4JbPD8IfzCfPTrLz1I7VqZAtbKGmaoMbkZE2Volu
3vdZy3uAdP2EH6H5HrAz/AkUGRviaLDORJF5UfaRdkPPLg8VOv6PgR1xdhqGQl6BuxOoF4pP/hwz
5wKK20UFKhwUkd0zId1AGKLscqgDHxCk5XK0Iq0NAXKLGZzkjfha68alGzboRzw083XUuMZJDjFZ
WMGEYyi1UMdGPWld8pMfOWTGqqnA7qrf94QA4GhikTbqSp2K0gsTtQTJpQP1SDoY2WF0a3VA3sf0
giPvVMmU6YjS+85gbXlK09Q6a2ylLnz2FxzoKut74eolrH/5AUm4o1gLguSZvPn7Ik7nE+rdn6CW
zUt+bePos7RcBGkaBo1QRxpAWLEmecVcwNFNYmpgvzafc5vmUWKarKVTuthWldpVpe0TUBHg0gja
QoWjVuOCDhbPHMP7TOkLHFlmfsaunoR0Sa3nMvOCGzR17KzQ/BPbMxO1K3Fl9WRu9YH/aI6NsScm
mEjKxqCjaRT1ycVMoDGAMNnY1jV5yNmPqijksyzJx9lN8TRd+LLbWWpGXAyKjAgQL/ceI9UQhDh4
pdiRRcemhtzGszPPf6VOMsOStASHMUr9OxawkkhmIplmVCAkoU7uZO9KIQZiEIeRn7AlA25ne5ya
aIOz5cfgvUSbVd+gNT8X0+T/aNWQXfE/lnfkHSXuBXAd58amu4bzvOvsv2JR25fuWI+3Grijr7lm
dPfSoAW3i6SCnuI4X+1Gp3Hn+l1zg9Hf/lrYekPMvZ5dtrZm36ABsO7tvrSJPeJ4IekkP3CgdC4j
P6/CphLNpWXYJJvEGmCHqivEpUbM9s2Q4uuqwT/dtmnAP5ay3gmhWY9DOWmUNmz5pbNH41spsaJD
1xBdSI8s93Z5nyvCgBa7b0/Fi1Qmr+cPTgK9hTCuZVv3sfFm/UekkT4VCF/9sHjDQ+n4JF16tTR2
ICaKqzKq+r2DszQkX50tSBBhVNlRTDUQcIM6JytjmlKMYBiBPsIvloKgO4dNJ8EZz/VckDXslbrz
c9R6MexxMreL9Tf7ZM180iFrRvEQeZoCAeNRCM3z7nvUTsE5Nwzrr7qW9SVY7x+E4VaXtgr6PdGI
3hPbdjQqTnrdZpxod641P0jUV88Jgb3wciZxpu+WfMttP//ZNHQFEtNlm9UNYV3o/eVYzsH10JHL
poa8efLH1n/Qva46Zrw05yDT9YPMcG5MDX74SgxmWBPv8cGU1QNhrcnBdsSDwD71Hb8+XjCMcTf5
KD+jEC3wVhs61tx60ppvtHBGPWRG6shsr2PACDQbSApLp+hcClI5CLhvyXjOtasYRMmwPPBmJ/T4
pjR670DcekWISpa5l/jNpLWb0Mw2O3axgAH9gvd9mMhDo1frnwfVqehDg8wsP49WMGgn/IBT2JjK
/elJdz62+Cywv9SPpRVN9XcSz4Ew7EYTt/pDXHqjoqpDjsuYFw7mY6eVxn6Cz3NpiI7IAk/MSDA6
Jhb7GGM5Sj4hiHKxHLmN/s0g9ECdokKKLwEbr/w0di2ZmAMEhF2ONf3KpSD9MOYd5SVf4ZcMFQlB
gUn3Gr9ojEMoy9OzBUgP+sdYsDsucZP6V047RnJvdrnyz0EVBcMFMZuBed2YuHtPNbpHE7u2Y2YH
cMPaAc4kpyxDFjHhqj6hcrUMSDyrqir/2g54ZXfwcCClLC+t85dMOArdJvlYuL+owOUYjz01Dorz
azYwecJVs0V0skq23Lvc7RrjznYJ2GFiGfvslLFr+YHtsXwyORAETlCID7DRpujKs2XxaSi74hOn
pxbjFNZ0+C65K8K0AmCFdbIG94TJLIFnKu1bwSjjeJ6ZkHDbiQhpAlvT+Sau1dRflNQSkY0MUX+P
NjuqLj0TZ9KSTJqid6vK66poNLVobcmS8upiqkL4cksg1hg/JE7kFWQ+USPm1Uon4o6qpvgVCGqu
B2PhNH4kToPMxDrtmNMTwyS9PTaBaLF1Mob22EvQGrihbau+NfSpKvg9O5cyPIXJ/Gy1Lh2EzjT5
76uZ5O+wLwP6J3PfTvf4Mhjebuza44ckNQfzbuoBDu3oISbVPqeU90R8kMkPNhIzvWtkL5EpzoMx
7Oc4sfF2Rh1lvAROcrqrlDbvRg3XxKmOl+pIZmrTjZv13ryPDU880/CQ5zFPCueDW2sB0VuORvSc
E7lEAyYMq0eHcM0bduUJEds0IPaWmMhJq1NaT3tSyxwdP7jeevssziW9YmFn887wsTqB38yooo/k
FEcwu/JZAOgb0mZPpGVyCOpUeg+zldoelMUodS+sMbUoajS4LtAXazyZClFGCeuy2rtEgRAPyKaN
ihPJ5k8kR3vskmfXjncuUc4DvlEA7xdzJaPhEJklc8ZUNz8SNMTlXnDg/iy7KLnvLav6MXiF+OSa
MqAG3vR3dq8bYL1rr0h3zgzHLKvKSYbCikjIcVxS7y/IJp38i7rrqNMmnV3L3Sid/rpvifZM2Fbd
01hXzl6MVfHJYv/+rMxpvg2w4ZbwLhqEWflQOx8dHdYL4eKTx9osEu8rXLcA7F1Ss0qTNYXnEHYN
sK6hQmjgl72X/kKDTcneSDwi6nqsumpH/Zl0XcowfXAds96GwEHBuKSo6acTd259HccAHbmlRT5v
vHLSo5g83j4rN+VlN83pX+Zcd09+TFCn0eVxSJ2BV0ZHD+EfSMWK4/MwOHN+NSO+lfu6iVP/UFsx
0KvURqa/w1FvmWE56WysNM3AONx6pXVFMFzREXjpmMWFZoInI+i69Vi4o3iKoOwMKLUTowyu0DZQ
qveVxsQ25KSeFmpwLolEsMpL3WWXeOSsxsstM/b7B9cR+pfUWbadsH/lo01Ct7VPauRGO7B9EWNO
lITjAUWydpK81a+2iniUNZos3pYhdY994gIpCiI8x+e5K/Pb3h8C846cJt2kIGGwtWqUi49eg+/B
0GRUjnuwbBwDzd/vu+7Hyc8pz0z3aHPMu10Q2dahAUxx6ffgUvbwCuovvSOtnuQIF6d41A/FI/Vc
/2tKltoXZYKYCeEaFZ9MNp04WePc+jTr1AIIiVqopTE8V6qL03jnM/yWHCdvejYUhvNDH1BcudDB
NnOwxtjGbFCaMMqSugBDn8VRhlnQivVbu6ucb9FI4bkcWgaoiAd+usRAgR560sEcT/CzscRSBUTK
WwAHqHQrqwGRU7N7zVqtvKaHqRpQI7Z9awctX00Uuh7KoSO0GX6Ri0HWiq0DEnBkCRwxouFCN81e
hpDGrCnUnRkraN+RK34Yq9EuYNYVoHnLsYGPU/B1JN7PuQBDVZrtXRUEzHkswuJAnWPxCSddWV2L
TMrrJdiBc6I3ePNfrl3W3xVC4P7AMm6qK4fz0fTQJ1XM9rSUZrtXpELKA7C+9qMcyBXcwyikz6G0
zB8//O5iqZK8zwt9RiRJ7mJifKt7GdyOGelZp34y/YrTuxnTtSXN9zHPRtMkxNtw4aPBJt1piQCz
h9Yu5TzqDx+QN9bGhd/Jqj6mQfyzD0jtteqYPV2d2sEFMeOkN8+DP3xynGieDp3oYMAiiXOoc2P3
6PAr2vI6as0At3tfBSFUAor8A1X+6jz2JisDyNO43sUVaGfDrKKr3A9K94fw+kTdZwHe+tvOHRi8
TjnNA8EXI+7QgUKJedXnXjaf63Gglcj52SouHMjx84FkyAZYXFd2v7paiwfaZ1r+qbHQ917JKTej
z+bszi3p7FNUQNk0uuGrnur5/MmEOMkhwJCef3Rwb3tHnxpF+2hHGclviZEfGwOo196tfWyYVIDS
Q+X21H0wXbNm0ERJkwvyddD9jLIR+bAvPVaKb/acpPPCb+pKcU9VPusfICiaH2csi96xbwNrOul1
Hzuw0Rzh3AkSTdnNxenBJ9AyrwzzA3m/+amjNPiM43H+Hqd6dEOQjcHx13GuujSenyGLpeyw+/6D
F8/1uVFkozmxSzdncP1zznbprjVTmDeNoTeHKpq9azZzfJLZ6OJAV9Z7RL88fEePGvP6BKkX6knS
3tPHLn4aCO5+9XM8pYwqFR3mYmw/pFmTBVdSlP6V2+CKPmi5lFCwzCDYyzhSz54+AbzJmuNgAkY8
5IS/f5kIKv/c617wUWPre4CZWZ29PGkPSK+dn2VakvyHNtu8GVU2XHhjpd8lUBS9c4J2AZpjpIxi
V9QNJJM6G85MBs6ZY9UCDZmz+luTNDj3MyG16aR0QEvAE5Kv1mxnZ62YqACA7LlyLXu6dFBv7F1D
Cy4VimuIV7l3mwAfOJLPSNYsGdxRfrAnx9ZohERGWBbJ/JikGgF9cV+hZY47Clzw5qdzQYXwqzn0
uMW9IL9jBDX4euCMwuNIevFdWkFB3ZBWFE3vMbsewB2bBBrwGtKWJhxrF3PSPY1BGyAp9crkbqbe
GmOG7WmtOrHCGWKQY7Qz26h8nJ0i+UUvm8nOQAV5TEpdz/aUlBtr35UJ1JoxGeRO2bl9ZF9bXcqh
sfpDS04OQeCi5mclNxGaJ7F5Aej/zPfFZzDj0P5b0V0TDBlfGHVBc8yInvHHVKw9TqRlewAhtQO/
U3bPShq//NTObhsxfsSUplgKa6JTqWhd0z9VdxNZlBOqqy79UA/SOXidL+odVc9s30W9czlMiCRc
SxNPibL9r6pYIrmRWNxTTOXFn+FPnHSn0w+T0/JuBIvLqYvQvey5tQBUVG1GFySK2eSrkc1wAjLq
Ik4u9Tb5Vlq9dknjbe+PXdPttQyMRDLLnkhqPhAAlYQAKDkd7/PJedQnv7xGSVLv6Fj7HqyhzD6b
PDO61Rz0722B7WfXOLK+maMmuOCAXHyi41AehlyYFNkwJ++dyE+tvQ0C6wqAY/1lgqTd7XBn1B+h
tnm36Zypz2guzSNRDURVUqB/rgxNUtEdWFLTuqNgYeV6mpyEpJC1g8B55Wis5Koy3fgU62Z3ABXy
S/PM8exUzVAcFonQ/n8n0lD81BG5sVpAXVTYg3nksXsEAKUde7Y4qi+zlKJUb8I/K3wS6/+s7nit
zUHa4VsYNRfLHUrtxcj0WiHTMV/qVZMw55IOjHHTspyrORLjd0lu672ml95dJk12ln/+2NeyrN8f
izmD/AdLN9i5OauPJWFqcmY10NCGd+7vykKR/FBQ82ZKLTFUE905+u98pvE75+GVjgU+PdYLHJcW
ykZ7CTl8KQfqehCvZUH3eRjtpZqZ1Tp9KJ3Ja4eCaOhOySTF0xQNNHEN9tQEKPjZmaY/J74xxwRx
TJSrf1MFMbMLTkrn8Io4snl2zMHRLlyNinlBYSarnW+0m9lDN46d/SpzMmxofhMRdQaWx/5AZcbw
HXAGLSBYc4HByhxUICmLunrIKGto+7aYwbyAtvnoc8qV+xISoPVQd66BDEjHEXZOAJOI45BJRW69
jLz2YAwO7bmMg1H7LVD2oiABvLa4VAoKxcS5GU9BKuigttmgXeiRyklTlxJ7l+fC+nSsyv0wWVnB
0OKs8E1OkrWO5BBqsGytTpbG5nKPQ9CyDxnBqGwLtRJaCCos3T10CRkBFz7wFAK9+kpduAWw6d2E
nZLZs2ubSyN3W/omnK+fK0AF1aFxIKKWlQ+grpomzwvpWKWf3aIynTDNRhLt7MhQ34FBpvpe6ybR
7kC29DopNBPCgJZ4+gPeHJh27N4mpgCqY9DcMku0F0U5gIFAu0vhOPC67iqYc5YZ/EmkCU1+h+AF
8LrKD00TdJzHtLQKY3K5LfhWlgXe2h0EsbgyKSgLGHnA9I1sBphZIbpL2yj04EQGIoDUQOnTBpnp
39vnXzns/9/M+v8fOvEp/r2YRf7DiX9R/Ui/vhSh/v7v/6lC9f6Bc8HDnWvhNUGIj6tA/uyH//O/
XJ/0UAf//SI2JRsEM/2/Ikct5x9Y4xGtLpLNABcV/6qvxZDwf/1jEW+iP/CQQhsYBc3/RoS6yAz/
Z97RFmgDIkjmnNfzDYDIqM6BdJ0T+vPOXT++k6Pz99dlR/b6umxSR7cvIP0MTgKUZp6VembWmG5f
PN6/UbK+dfmVzD/ztFwBSCZCAnJr94FCox4/xdNc//rz9V8vAv96LOiDV7dfzvBB88g9BqbTzw8N
p26dbkzmGDvk8aUJeJva2OnPH/bWl1mtND1zEyg4PE5TD+R22cdxVK8VLNs/X//1Qvo/X2YReb6Q
3npBS1M1ULR3ceLdGIa0y0epZ7p7DSiomkLNmylXLSDID3/+wLe+0PL3Lz6w8fVmBL/mHkEMedMl
OtZI7CGkJek7W4PlLfrPtxa2xesPQBQi9UFYzlHmvScvXWVF5r6B+JVcw6/NzBtD5AJoG7B+rF16
YRvtSa+o6Z3//AVXdpP/eaSrZbohK4VIc1rkIo4X5rRJjpdl/GpyWhxAqGI5oi1QnnYNEJBznTBr
zJU7EBBm+Y4r6q1nvFIsF7EqRxryPALfdPZWV//yHJm+8/3euvhqVqgZqVSyB+eoVO/9pdeKeswo
srs/P703rr5OTC38LHUBKjvH3ErTn5xM6+tKS3Pxjsr9rcuv5oZao1DTJo5zLAZv/GTI1t5NnEa3
zTz+amaAO5ZRPm6d44DybD7qE3jRgwsX6z1IwFu3v5oNzCk2fFVkzAbgG9HjuUtXsW0ZSodtj381
HZiZ0qq6bzSYeMpz7/u0T4ZPBFRov7Zdf/liL0Z/j+sKTDCgWeoH9BRiW4MXQhBK987vu9zn3wx+
fzX4gzq3C2GqKKw1fy5PEljrCP1fGemhTRP7PWLMWx+zGuKWjYJONtoSCiJMiIQugYDHuTKK6dhg
gHovRe+tn3s1jtsaSZg1lT4ts3x+QiWU3FWeGzz9+bd460usBrLMJ8pNbDtC+hbpseg7z7qOoVG1
z7njc4D+86e88R3WIBqyBprc9xo/7KCuXGjkJ90FsdG9Fzb81uXXAzpKlc7DcUPhtaRk62SCU0/A
trjt7lcjWoxejT3IdcOR0tfTUNDVt2khvmdSeOvuV+NZpNDwOFz5oQ0hlt9A+ZO263WFsHHb/S+/
/YvxhqzWQR7P0w+Msq0uGoM+/LHLvPmf+K03MxHf+gbL37/4AM9UVDG1yQ0DmnmfAGAQ7JjGiGb+
fP/Lg/ib8bx2BpUBvSCC3zwqYH0bffDw24pPVjsH+uWgJYH3QP665b5j1nzru6xGtQdhly6c4xFK
ZQ/peZgtinZJTibutqVzHRw5pap1B7PzwpxobvuiL02yGTJBxeSdD1je+r97XKshDZAxpovD+wR/
myplFlued19q8+hexkNU5scpNlX1F0GZ1hdRxbJ658m9tef5HYj14jUoyIrx6hkBV134RXOZaH3k
sbPPA7Z1VAAymj0V9ORxnyZuU57yicjfg2vDo34c9cEV73z/N37BNUWQ1hTlmFyLwhKXywHprBfC
PLXeeRlXRv1/7+zc1WzgYOhIWxMdgaXPHdhQclyGI+2HuTjTh/TUXdyX9S9aW7I801+pnNsJo1F1
Y2Lsy/7yc9Nx3rmVt77oauIAxoFNA8Rh2JBFYO3dOfjZTND+tk3aa+tqAV7GUFPmhfQzZBgPBmT+
2PLjH38e1W/d/fL3L94WAfPVz7LYDmPS2D47LKW34E3LbXO2u9oDtMQJZJrm0fEpOMnsheGXdOVS
+PjvvGVvjDJ3NU8Q96AcYmb9kHAlBIC+3XX6t6mhT0E8GCpk+l8C0RStnib+3pRzb278WVb7AUtW
BS9R54auD1hyR0kX3IISJDtufK1W88dMplUr3I7+YesYNCPG+DCjXThs+tmd1bnfjQjByRAyhj29
03CuyOxFw/LfYWX+PTjX9B6yOxJtYmkIMzMt90i3YYeq2tz2Ujmroc+pp/aNtJ5Dk3MjymBK6LH9
3q71jfGwLicjWCJRrIhn/HtquBEKN8KxaBME4tse/GoXkGSCLkyn5lCLyuDCHKf8EFnAt7ZdfTWa
LTr1zZBz9SFaaOuWt8RlobDbdvXVaPYrc/ZHj59VG9CGI5gfdy6chm0v/G8s7YuZaFFp6zLq57A1
0uJEGkq8Hx17Pv353pfn+zfLsbMar1WEKnSm0xKiqfzJsTMfTzbiPsyW0nM3foPVkLXIzaqyPJKh
xcD9EAx1hpO1zrcdx9fstgHJkC1BsYU1DAMIao7A/oEF8c/P5433fh3EbNDNiPw5E2HcF/ZVikz5
ppmKjbe+GrEs1FGeG9YQAliOsEM7gBi9ZCKtcNvNr5ZgJ4op1y9OCKLOpst8iIdrEUXFtkFlr4Ys
9VFtNAR2vU7Esn/EROAXdw6+pmTjs1+N2hyZdxuP5sSWUMz7vHE+q4AY9m3PZjVocQ4jc/Wj8dgW
CRZI8g92bUDc3rarm6+3D1aT2WaE8IQnr33uTPZ3VYAIatvFV2M2b+ZO03r3n7dum625c0YyeLZd
fT1aHT8SfmKMx0BSNDaXq/ebH4y1WmBzfWyioufqUxagH/IhKkC2eg/U9cZoXeNz0EAgZDJ1rm6b
P9vULk5xGm+sbK1Rg/lUFn4ac/FgFmVYeAGZO7n7HtvqrVtfjdUJL3yEDHk8OqQ67SZjEek20bBt
ibJWY7VMGrOqLV0cqxGOpkzSnyLDSLfpjbFW47QnBQjYAwL2Mk/sHRiTz1hT34ssfuu5rMYpAh4c
2Yk2HCEQVod+Sr/2AsTFtjtfDdMWkwrhx0LQjESQ72aEn8Fy/u9wyv/e7i3Nr5dnCM+i7Z1qOK28
QBg3IH6s+8iLi20tqjXXeBK2WcE0FeFsdIuZCP2oc9AGDcDnpofzG5r6YuNhYicoRROPyM5LXPia
1ZBjLs3h+7bLL0eXF5c3sK539QR8PibT6TIgLenQ55k6brv6amkVIGmsGKRVOATWFyMzH3C+PGy7
9Hqk9iorlcKVnCbaLdPjZ4UdbtsLueZCIQ0tPaPyhjCTiX8QifNU50Q8b7vx1Tit0I52AbmBoZYO
sLcy79ozW33jna/GKW1h2fSAQ45VMf1IlfFsOuXVtvtejVKfaHmN9VqFXBaV0myi592p3orfKQ29
McWYq3EKGUUkuY3LJQDc+Jc9MA/s+nQ2tu00fsMMX7zooi1MvYhqEZZE84F/8L4laRNte+xr9jO6
qtYjf1CEDiLaPTFS3Hr+Xuf1jQfzG63+4s7hVtpI9UrsP90Q3Ph9bNwUWtQ8b/pZ1xRdvA1DN3Qp
r2OC6tUq5V+e/9/xcv899a6R/OQhBVmU5CLsnNHCkDB9Llr/ftt9r9ZSW9oTKYNcm9SMJ+RvN47d
vwNme+uBr0YoQb8RJnXCC3US2FHmRdfprG+sD/xGOb34NQ3QGR4RJtoRxthdqbzP6J7fC0l568ZX
Q1RL2KeT7S7CIqke6rg+RWWybSb/Xel8cdt2I/GNU8A/1vN47qR5ZTvbVtDfleIXV8b+P7h1w9nO
LeNr+Klh1UXb2qz6apubFsOUCMFNN+XHeSRowPu06eVbkjVerpokkHXNnPMj2kn+rZuCB392t81T
+nrJbMd8UtIdMAlnxhPaQTPMBMrYbTe+WjWtKpqIZwqGsIe2tTOr/ByQ3b7t2qsRCZGhd+BYa0cn
ZXer6e5XO7A2Lmy/JY8v3hJe7LYtdJbkJMVSju9AO4CkG7etyfpq2fT70RtsZ9SOrfvY1QefKva2
Z7IakUmctHYLij4UPmIOjCnEdLXu07aLr1ZMSb9LqSrqiVBrzrKgt99a2bDxTVkdQDsh9FwruLgP
Dwb6xPfUVt2mp2L8h67LdpTe+qQkd6V173DtSRCvuuWhoId7PTQNmZIANhmUjU1LvxbkR2JhntxN
TwU98eurJz2+U/azvCjO7IIOyD4WbrJpg4Ve7/W1p0DYMg8Y+ZOFoXuv2xFiccTkxnthLDYX+s8q
I2rB1x/QyNKO6NUMYWw3XzU5PtN8+LjtqS8f+WJ4jpald2RBakchiEhsRY7RDYHypq0hPPzXV++S
0aMePXHj03Qvav0Sh822EWqstdJZiTzfS6w+9HPrpkBweCTJxtw0mcO9fn3jIia3JRDjEOpN8WAT
hpZ1yaZNCtjJ15fuHI2kPKvsQxPML9GlRgeCPfu16edci6sUHYXeL4GsYTD+HPfTZeo5j9suvRqf
UzcQM2tqZMgaJAgQktqeqhL3zbarr8Zn7ZDJjOa9C2khzYdqrm89q39PY/DG+PFXA1Q0ZMYlhuxC
LHaYcXrRabD7dPVh272vhifhhMyKtuAXHdUPPHUPU+9/23bp1fAcWHiwHAGpgYz4YWqaC70st72H
ayHVCAHCzQoygWcsssdRxuZBK6rv2+7bfP2Sp7Md9d2U92GQNFiR1C0Bi+9sO5en+jeT4RrWKjXq
wWPjYbopR+BGnedmN63bAL0GoKj22+5/NUidvJrIlnQ6WDLWlyKxn/EpPG269FouNaF4LFxs5oz/
scen2AFdHO1trTrDW43S2Ezw5VgmN24bS5Y83i6t+bTtzldjNJnIPe/0hKArM7XlcbaEInOD1NH3
CPxvjFNvNU5tqGCEJhe8kpP2QIzzU9puO4sb3mqMFqnTcmDm0pEKHgY9vYssd1MbCmDo63e98FVU
gifrQisqzVDzzeHBICR9k9IXB8Hrq5veqDtjypsY6bPaqa4NQVJvU6fhsHp9cUiH2jD1SRdWYwM+
bvROrYy3VYeNtRZq6GwhbPJLQ6bHq1GZV4UzbRxDq+EJOakQWRt3oRfF1c6b1VXQ4T/c9JqvlU4B
b4k+QWwLjXq8t+Djdfqw7b7X6iUynofIlVob9q7/nBrdQ5G3mw5xxlq5FE12mWMo7EKXJwMMP4aj
pkp/23wI8vzVNnGwMLdnEInp2yTtvjPzB6EFH7c979XQ1DFVqsrRidxOLaitkkLFUeiau/HBrIZn
lgWo0jLFuAlUufeF634oUn3e+IuuhueYgbhAa9eGMxjSvdHbpK/H27rnIOdeP3UBigmmUc3rUhMp
kzPXAjRIoESO+TuL6fIQ/mYxdVf7XLTAegAkmGcfJ9LbVxTPwojYpm19BEgpr7+BygX87DJqQl/r
83Yxrpe/RODJjYfGteDIKAkEkYHWhBAT+gMY1QwCVeKcNr2Za8GR5wHp0ke9CUWBo1p3EbGTqrxx
flwLjoYCBR7p6g2sOi8G5Dyb+ddcTWDBt939asxOaed2EiBUWCcZ0cdD+XEqjG1rnrMas4VZy1Lz
oHN1ld+cVa/3J1kQSb7tzldDdrRGUHyFbMIscuZnvY7iM8kJzX8XW/yv6rbhrMYsyfONYyp+VvBO
bX/yBHHZOyeq3Xbjk1+NW5px+MybkSdv9fKi6/yPSVtsq80DvHw9pLwc8Ic7dE3o2cNjGvcPMh8e
tz331WgFqkBcegGS16uCL9XCYksITNj2UNZCo5aSua+JsglhLfpfAPlPZ5GX47ZXZi00ggyM2dVy
6pCRGuxcpC87TcFc2fRg7NXOt1MaPfqCqzujAoZsNJd59Z6KyVue7t/MwfZqnLbphLzON+twdPM4
2tEtzphsvHTK93EJqeFcNko+irJfeCKW5oYD4AznCYub194TttF3j4FXuuecvmR9zvLKdnfQmCjG
x1Pr63IHnqLtPsId18ReVy1gsjpJAFW5bCzNg+FQaz96jZhATAHxVnuXLvV0IVrNz0h0mBL7Iqpx
ce8XMLPzl4ayF36WlcGKs7yJa8oiHeZT3Aa49PXChM5YmhCc4EOVVvVlAtoX3Q+2q2XfegPeAmg6
oudDkg1c3M3D7IBShdq1rzwTcoSrvFicY6hAwbXrV/jCdPjbj4RYg40y3e6iSftuDnWYmqCXy2K0
SUCyY+dIhqhNCbtIRnsfF01Zs58NArUH9G55xCqkpGfIKsqCi8IyBjucedqgFax8vJiBvN521ajb
B1uHvL0jCzeaHwsjq71tu5C12qucbAEf36pD10lqqj7azoytYOPQWs2XkIiIqmiLBt5N+TOy88fI
Szfe92quHOnEEM3AfZPtHPZBcRk5xrbioL2aJZ0RZYpBBSnEPzztIo0Yq6CA/bRtyK6myU6PLRea
YxPGZpbtprz95Wbdtk3fOm05w946Vp5eh0KJ5hY3WHquraHcNpWtNV6Jm+oCLEcfxjDfr232ryj/
xfB503NZa7w6YijGsRnrMIdH+omYwZlifuUP2x77WuXVVumATSSow4Ci8g5K4nUC12e/7d5XM6XO
ECa3r6lDVTcRURC6zMKp1dONp5y1zMuoUmPWLN5INy6d6Wj2lZh3EI7z9xJw39hur6VeQ9nKSEuG
OqRR9Us29qWjkQ+w7eGsRmojJKmFyquhpAfoyIbemwpiNTLz17brr4br/+XszJrkxLVo/YuIEAgE
vAKZWZk12+XxhbDdbgZJIISEQL/+ruwbceOY0z6Om689UKTQsPfW2utbksnTxUbqJKbcw9F5nCju
2MFqu02LEe71Xk4NAm6PDQIEON0XNnX9oeu6GwOEvd5Lpa7ufYMjHHc0uoSijJUqcOR00+DsxV6O
oFU66YYRXbVCXBgFvaJgk2a36fsBvP816Jv7oYGQacQ2PNj0Agc/8hU57XZbKXjPA03BcfDwlUeW
ttXrGc7g9pQSk1a3jc1u1UZUWJi94XTqO9mUs5saUELk/x8r/v8F83vJV6jD1cL8cTwBVEB/tlCb
//TSytuUn+E/7OH/uB+DT+HQtz1XJxgZL8GZ50MIR0bnkj/cHf6mr+6/SJnoba1rJrLhBM9iqt8U
vNrHsk6HCE7v8xi8oeHsKQhy0BYRxfEcYB8ko8c2SJLxxq+/W9hoCmZAACD+hKd0m5WBvLKxZAvP
1uNtE2B3FDNCPXKW685UA6RwL0EhSE8bzK//RLb7zba6l4h5YkElW6LhBPRpx2GF1zsgPzk4yLed
anuZGJsBrRsi/IHNRpAte/sJ6v0fN43OXiUmjNxg++fhxq1heb029G9vkltffJe4NJMPZ1gZyhNi
26OI+AVek7eVAPYaMRkEpHFwEDmZGCQdDlvgAo0k724blF19wcB5vAndMpxqq7MDOB3gZyXdjUfl
P7TC/1jULu3GYcAXPcHlPPgue0d/6ADHzW3vvjuI5z4G5WcI5Qmx1lO6eOCRmq+3PXq3VJsV94xM
j8MJfpvtJRQ6KxoQwm47xPZSMQef6mwBzedEYWjaXJ37pgucc4f2tghlLxiL83WkbCDylCZDX045
fCNj2EzfNDR7yZhWQ9PUOUyy8hh831nD8h7uj8vr/376dd79S46+143ljm+LC3G+Cx9PCPnJ3OQH
QWBZeGDI6obbYqy9hizbWJ0x2sBE0VKjijYx/XVpkXy87Swmu7NYBt08LXmHuZlE74GdeNeE9W3T
nuyWLJwsTEY03h3VtQSsM5Tyvf0jxfo3W/xeRjZgMgJFt7aHMNX1u2UL1PsB3JnbTqi9jAxIohC+
0zN45qhnvipJk5PpYCT+vyfP7959t2oVqgukloPAZTiqEiNs/wOgVW6c97vD1W5mAP6qE1AIwMKp
RPPh9MXDTm+58fm7miAMaWrwprU4eZ2Cm8kfZdp+umVcyF5NBkoBbqvRIYim1REOk9Nsl5+OTrdd
bpK9oKxD+ga033XYVVaj4DjDL5El9qbpDnbrrxE5gFN2hRm2ONVNi7JTGMG7j6+3nVBkLynLmU+3
BEbGp9AZ0EaHDnqEsgf6c7mp+PJfNPhscYAO9604hS1Yt1lDyMuIfr53t33Z60r4jwN2Yx0qXG4K
qiZsVhiEkpA8RZFK7B/e/p+M/L/3Y7IXlrGYRitjFlOH2UQ+T2E42LuOL5M+IhGz0THJ4fBeTYlY
x4dgQ1bwoFIYiH4BGDk+Whb5cwo6I0Co8BKFu8IWcP4sh2SNSjlNG3CITVv772O9dRYMO5y5pU36
9QeVcXwPjqq5bF27HGltHR4BDwzwNWQX+7c2RH/LK7/6VLwNXaZguG3T2OPfale2BMrPp161ga/w
X4OESqN6XG4KJMleEAdd4wSP66Q9NHXYPy05zx+iLmpuO2CBrvv1m44BT0ZUR/kpWslPFk2vedi8
3DZddnsMcs1NBszxEwU2sxBRfI7G+U9GGtej7V+myl4SB2qNbPy88tOk4NVx1jNozlW+QfVQOWQI
zZnlTLQ3VddItsvTwylPgJ5I+ClQ8HqPuRNHr0Tz4aZx2ruPtVttkSNSflrGuK2C2n8y4Hf8YaO/
ntP/Nk670CAkTWe5tvzEhO3eQ1UdP2dts35b+zD4Q2Xzd3/i+s//Y1sggD6B8zHxw7xSzqrWTHqC
y61GsR3wS3S0/SGp/t0n320/kCc0doH1+6HpDEi8NllDqMMCASStzyIYN9947QSv4l9/UdOidlJr
gUEbouDquf0JG9GNB1gW/frwAIYjKAQM/BTiOg7Y86Oh4R826N99id1iTim0nKAI5BVvQAg452JO
jsDE4t6fNYsgN6kLgIP49QckeDbrujSATQeMBNHr3nzOp/S21lZ4uv/69HnLp67bdH9K08QcobnO
iroNb0tWyF5It3QoRVIbtqcuBsJZAVhfZXl3Ux5H0l3wQJgKhUhFXYVLdyFggsQju23M9xq6jRIx
jwaP9j4+1Pl0lF10U34IU9pfB3yD6xqQvryueBfdp0lwDxLPHzaffw+RYX3966MhK8Qgsa6uwH+c
Lv08mxMApu9v2jb3EjqwB9plowEme9jMB6X0lVEh4ptyB7LX0JGc6zohQXdKu1ndQ/X6aWq228xh
yV5D17C0CZbIdiexRQIYQDPcAWd8mxSV/HMj/R/7cQBUdxJLDSxU30+VarMHMJrnw02jvpfRrT2Z
7Azb8MpIwIWOUeQ+KM35bUVFuKb/OmPaEfgOEQMgOSzTExfjqdfjbYf4Xkq3teCbygaBlDAWFCg7
kNID8XTbsOyOWUDXjUeHHxbRvICLmoNZyOAofNvDdyvUw6RnXozq0LUkt3Jo1DgVtR7y2wRphO2W
aS439FyA0IhGq9FHRSZqfQ9KTHdbHyTZG3tZNtRDOtG8kg5EE/4KFcAfRuaf2t6/hDd7LR1oGGjF
GJr2FG4BXe5JJxM0GDUwDn2DU9IIMlruaZFOi0wODNU1VwI8lCyw41TAzE02J9PBq7CJvsk0iZZT
ndEuvakCT/YqvDWYQvhumGu6BN/3cweyEiztZz4P1W3zYncQD10HSgsoWNWqW4YNauvtULYJC+lt
ucdeh6cBq/BLDRiqHVt1AGXFVSqPb6o0k70MDyFbQhWV9hBefb9ACUSndpzepK+G9+Ov+wiIYfFc
Gzx8sfBuFnM8gS4b3abxI3vfr7i16Ia3gz1EfahKysO+QEXi+01fdS/CG3kGjBytDWjwrSyyACje
aY3JbedaslvrDbSmBJhqcxihrAF3STdPIqXm423vvgucY6cUDdlkDkGOWw8gEppDtyU3Dkz06zft
tAMUF3SvAzwqoxfw6Ph3Rnx6Wxi0F+D5pHUT2AvzYRiYKOFcDUeYuL7N9YQku6UqckMBlE3mQ5eu
+pjUBv7iAb/tjp3sRXjURdSDJzQfqJMtFFfmDe3V6x/22OvM+Jctdq/Bs26CZVa6zYctBSWNE9Dd
U35jrLKX4CXcsoBOGHUvYdfizPY30YAU3TQb9xK8wCs51YLaQ4PumSp3gIFiP77t8p7stV8ebRB1
tyCwSlX0Hbza98Ao3dZeTeLdKm2Bzh5HFdtDRzQB4zGqD3UNGd3/HpffpInxbpWKkE8RH2l2ZLVI
lhcQXTp53Fgk9BFMLJyC//vP/G7i7NZrvdA6Dnv8iCTKggp02KYcVgCdbnv6LtdVbZ0aw/D0phkA
PYMMrMzH7a/bHr5brrzHdgA9oz6oVW1lJ6e+mmV928G3V4LlKiZGJok+LNwuR9lmoFTR3N928u2V
YJukjHkN/qlpvTiGM//gwz657ZPudWC+lbEfUes5qKxNSylA5oIk9TbZP9lDoYZ0A9Ywq9UBhG9d
9l4NBVXAJN70TfcysDoGxTLsmTp0ZmpLn4BsmcEmv7rt6bsVa8MNJWfdZMe+H/ybJ2r92JPhT771
v1lKdLdia+oc2MlGHRIdoh/lGnCoKPxTjfB3T98tVBBuUK7e8vwYByidL8GPUQxvtw3LbpXyMApr
8DPSI3y+atCsPNSJpl3nz7c9frdOQYSnoyc6PyZKDhDg9itrH1gohuy2tbpXgKk5s4jiVX7M57Do
8+gC7udtkdhe/AUjrslsER4tYxx/Vz3EcJsgkeyVX4BBdHWbTvnRX62PuAvjMm4zd9vOG+1y3Z6I
1vhtjCu4cN0NWr0Agn3bGt3LvhA3IUwCmLxikD/0Q/AQD93rTVPlvyRfsBFqNR3iKmJWhqdYCfRd
t07aD7c9f7dEBxVOPUCJ6TEewxUW6vEcX66ten/yE7xmLv8ShkW7RdoFXAFCWLOjVMF8Z+plkU9z
SprmgD7VtD430rv20fj6z8n1/yVG/dsf3S3fdIvqYekngbR1dcNahqITkTpwjlUnjm29clFMowSu
phjodIU1glI4pOdRKNbKIxLrnstCeL5s57begvobpcCjnwYCSSsvaL9550Aw1mp64CzM1OMy1y5k
5zWI04kX2osGxDxC8442hTapQiA0Mny6IrlyeL8p3UobFjFPO3mmnsPuudqQ0KdNtU2L0yXfaL++
h4WcW0Cy5kD8wOZ769Z5KMLcBgzg0A3W8PwuVJzB+l6iZmkkYLVaWLzgnI7DBxVJJDJ92md/SyXx
j7Wd4qVikPvSwmKEeLksDhx2v9kV1CVO6Dx8G1G0TW2x6pCErkgy1rRfhi7m+Q/ZWIB+0MgJ4rQs
4PbVb5+vIr075eW2FgNMo+YSVNQ55FWKxsn64HFlEx2CqF7nss4w0/JyYW4DTzJafELuw2xh+bFL
rJfoC5vG7Q6UgAF8PbWwx55YAI9JRx0I0SmbEIVlMqsyCQPcYp0aNg3Qb/Zj21xB10udlqiQrCDs
Gj0NOi2yiKXoG1m6Ux2nCBuxlzBpL/haY9sVOkNkV+SAwsrKyiH6Cogvq9zm1/SH7fxGj0qPCX/y
OsrYx3YCJvGJmprSB1+3mW0q4dGjEh9zZ0M4IniWWvGIDo0M30sBCo2XawjQpvZI4GqMaEyS0YNg
zOjqvk+Z7EBjHhcUg88pOpDytxC80HkrxRCDJNZkwdUGUlgxuABdLB6iLTjopBYIww3fchzPUYJC
WnRmHKj7gjOeH0FQHMqRrU5qVFO2YF6ukeUy3xM784PT2KOe2NjY/m1do2bIMB3GyB57msxrOYI3
D2CnazdRIa9psy+ZocN4n68eiV+bELuC8akMivlFniVphAjKGEppmSeU9q8hzzQ7wmCFr/dD5EJU
tYmBt5rHNbNZGvRukW1mYMC3DCZrRNjvkQjQM6OXNFbv00SGYFsDltp/R+6TCSwaGY9LNffJOD9x
Sxr2BnnWJI89iLMRkKhkTC4+CSL+ELaO+7+6QYwWHTM6GOOnCYu2PQDUuUVnJcN++tQGEnxwbG+8
YUmRyjhXT8QYHn6P+xos5KJuctmcnFuW5EJ0F4+fe8fAgYfnPUE3euNomMPaOWHiR23clVjLJ559
ByR0Up/QXe7bErdLOLvQ5zFuj1D1zRn+5zGIf4y9Bi9SRmrb3rgnYViqFivpRx9jmt81PPJPJifN
kURT1j9n2qYAc2edat9NvF39i0ODRxTgJhq+AVl1dSJm59mZYfib4+amve/ZRLfTOPaiPk1RHup7
O+VpVPZAT0ZfMhbF+V+h4/UTWsiDC66R/A+0tsiid0lTNTAICqq185m7gCGx+DuYB9HPIgf2ulIC
nY6v6daK4Sls6i48u7Gz2yGY2n69yzdN2CllKyefgHrn9bt2yhtVqs0E8ETsST6jiUYygPwWPyf6
cSbekDNVTIkPAHfU47NN8rQ9kpaPaWXWfsHe6ZJMt0fop0P9OOUL+yHgCTCUNUqG7rldicZW0o6r
O7BkNLqpCG6rlnvew+D4WDdWob0mSJfmrc3mPD5LpRQrTB1o9r1t816VzTBz0xfZENYEoKOYrudZ
yNlUxkUkAGl2iMJiEN6pL9SAUrxUCWlC2BmueIsuaGZd9GswD4fhaskD7i2276fJoTHtkCjtvkZk
cwx4tQbUzhIoCPaIcKn5WWMJp2Uv2kiWTLpk/LRN4DPC4EhKWJ4BiOt9d3YGXbJvG/h0ui7ayaQr
9nsPXudY9AbHtAM+lC/zD2cXmnwEgkPjQOBwq8nfCTzl+iGVsfqQ5Aw3nYfBRTIp0Ps5JCeRhyAu
L0tDxVY0ocn8vVvnBlWLFRir/A6AU8SI6GRr2/MMylpQeN11wXuWcB1VbcxsUM1kCfMq3bzvP4LQ
Tfu7xXiXn6wcg7qaXFRvDxSwnBcSzn33HpWjaONFJ4TJj3CNb8wl58hgnoBUHrMj8KU470xdJxN0
3nG7PsiG9LwcvQ5NGSudBuhb0HPdATOPGRS+M4RLNGMMsTEv3Yrbr7sRV8b90winO6Daly0GQAe+
4sXkdB6eQ5rP5jmZp2D4BgB7Jh6YoDPm2NCCcP0XFZnHTJCwbJsPY5N1yxG/bO0PieTx/IHxpa0v
c9P19IwmWiYerY4A+DpgOxKsApeJ1j89rJLhaT63fXI3j13TQNuMDizMkQw+Spe2N5u6U72k0AxH
0BCTw6xAPSwWA9jxe/zN7OMStmb9KmAaj570PGrHuJxgv9iUAfanulxrtb7vI2boXZYr9LokwwCx
qlx0FpSbsgZIOT26FQ0kSxqWuFDI2he8bpI8r25rurtgiGLcHHU1B4FaSj8OF0h3W9ClxeDXHzg1
5oHDI5WQ8PV6U0NJSdsp9Y+e5DEoy1r6rT5nPT49jGYZ6GYPDhvy9Az6xazPxLS5uVsNy5Pryb22
8ARoMIzzXJgcq5zAr67xtimnDuzdV5qvIi9ATcvYMY3By0VtjrpePxMTZtM3r2cV94Uwy5qct5iS
9SnG7G8/9/MKBA1+JB3rZ45ymHuXcQzixUe9XquB2sTc4fwPVIPBjeRycD5NXYPgyYweH1M3y3Fx
PJAf0nAz8mXBmC2XqYcs9BmA8LYr474d58+rAvr5i4zSLZMFHMLAe8ZIUdH8NcAzlbzAtT7Ov40x
y/nXSUw8Qn4FQ0Rayj7q0zuZmnlD/NaSDJjtKbAbjkKx4vhAtAfLWBYkS1rNMGkYN2j00uA7XOW3
uCQ41PuztxN/Sy3m94ETJ1jZrR41V5kO8ackgi6ipFtW9yVy0TgFEXFM7SkSAEYvBV2JnJ5UO7Vo
OQ5h33lUeS/GRyqVC0TB0IH1rR8nsx6TsIuX53AgGv67uGfN3+JscO1xESDlvExRSz9nMygv1RzX
KAVkXWAY2NyqTo9EA2/9jPsnOrwTPJ39fdgP04gNM8bagCweQrXsxGGiqh9rKXK1llkcNy8blC9B
ubJOLu9m7yY0RKPvNXIlbAxrXoK33alnPqPGVLSyEdOBbuirFUe0qIWHrKbDUGlSR/gSXSvCx9iq
K8mVzdfgJ4O0sm3KPFuSqJJ2IqEtuF+3T30m4JpUeImuxTeF5jb6sQH7/EEPFhFX2TZ9UIY9XOG2
Erv7UqSOUfMpsrA9uGuYUzjv05UgTKdo4FWm2GgcmHOHVyCvdhxMWkYJmyq+tXY48RVL/UtCtFuO
UcpFCDKJhuVZGHc0q6iAPLiYaeiPOQ4jZwqd1P38ZCGdyodSMpmKBz7X23O2XQGoXnt6P2cZJ4cM
BJsVxyhCjkr7GNu+E0vQnDkbEvNmRR0u7wZtwxJ3JFP0dRO1W8ratfEdwjVQMzm6aEZU2gu99u1d
axSMNWL0VeOwpaX3JlfFCBgS2NCaRHcN4oFPTqb0voGVkixY3k9z2YYAs8OzVUXFOMY9u2Su2f6K
0f3TP0ZYOvLk+9nnj1MQ6RfiYPGKFIiahwZ4cY/YKYz1yxIoyHbNmpYMbeSPuM9BszbgpRRu5GhD
ftx0Fn0YXdAceNQzXki5mvuFi/y5cXDQrzimcZms1pVRW3d3cRznD5Y126UJV/F1a5b+fU6FLjvC
XkWi5Yekz4e8aIiaITuxgvOpWEmXu7loEO1uxw2ouu2OLVHzkYWruph+y/IK05mV0lu/HgfdJ5cN
8sX4gwuy9H0jHIUte2SGNLirZbo4UdSYuRna5LeW/NWZejMfkoSxrVg6uWaQcoaL26ru6gdwFtvq
YZuS6XBTIOtO0xwhj+no2FcNW8LgsoQxurHRVurIRbdhnT/NwTqb44I+f/LRMxGxEqDyxdzbWCXN
V0SucjokJgqiO9WpLn7o10UA9toMiyhcqHT2kVqhyPNELVUH2DRsAywJZtaex2DJxZegBUu4L5Ot
S7qKzH1rCpt0CEVzY9Ou1AIxiitqGlAqii3ZbPdjzRI6PSzruPjvgFI5hEOtyRLMboG1laiiR8NQ
f4CLTh2ddCa6/nUNkfsfxiGm8mhS7DsVMpomPU9X+d1hSmVEn9FU0yf30M/SsArzNcnPIdqm1r87
iLHls51Npki55c3SXuZppoQVMBTJcD3q+0hsr0iN0whZMCSb/n6exYx9oR1SFz4qiSX5niNZdV94
wvNzPOKKjM7SpV/CmfLgq8QFK9LkdUxAXEQRui0xOxAsFbVdsLvP2q7VIhudfWLo6TcfM4e9/fM8
T3nUV0k6BTiv6iEJlvfM+X5tiiCKUloYU2tZ5jUV0dPss3X7O0a7v/hLd+hmO2Q9sIXvNtGuOQwH
klG/gPGc8PUwLHB3PeVdEI0vDKsMOyKhesqwPbVrimJhO6Ct+a6npHV3lLecyCr2GiFAIRhjDWzg
R+QfiPj6qdwWdY1FgHEx7rU3WjfuBMY71x/FHIzLcewDk5/nObcJvpjPna6mSKzLV54n6EViLc/n
r8bxaTmqhsigzLkN77upqVk54SLcPGx9Hzf4JGmHZsAZVfZSq2VCUDox2Ml8tD7OMzRIT/XD2ETT
ydVr9m6i0WYQHSTeq+dNCFFosEELNIU1loIvlvXjcXNZspUNcKr27OmMBK3NbVrMxo2BKow1bn5N
Q5e2fy9Am2QHzwlpK+au52rRzGBM3Hkmk+8bQHldX9AxyOsLcMwxi8tZ+D5APLqR4LR6zOATTvww
vRhs9v233HdthTM+rp/HaNaHLpi8xZ1qUAdnxLfUlAR1xLkIMjPVJeyV6Ae6GOjPFtc26py31xMD
o2VCuLuOY1fiRFLyY4ISPjn2bTuYSgVJ5w7LikYGJH0B+ut82obdU9Y7goS52/gTdOD2LOqODViR
tb2MBIWOxzxqTHS2tRFfMwQr7mngbr6YKR1EW2XbtpZJgo0DpZim/grbi76rGom9s+s1fzSGIIDz
8CFxZ5Fmban8Bi4Juj/IXZdqKh4nQ2fxqGs731ulxv5bpNeMH8aM6zcknfQgA4qeEbwPy86bTwEk
E2vsPiYwI/mpI0bAJYf9RodJjDijEC6VRwrqtC0nhPdjmeFicwEaL1tR3cW+OZfTpNdSWGSMCGxU
vpboeNmaImwxeaeNR6JUEMpAogt/kehxzAeD8ooJfC4vqVuS9vPqlsk/+Hjd+g+w+RijB8k6282l
oYvq7scMMhpYqK1rBbD5aIGOjp8jIAyrZUzXHn3jNVC9A8759DVsKZLXekZqVDCg7y6+r4MV8sJJ
+IrjyjFpitqgiehHPQDNcY44QueiRm9+9nM0KELgzELMDzTfSnDj7A22t8cgy0fzHpcTkX5waPsW
z9oBGfkUW7jxlFmmlXuWuDv6HvshgM1Nk5j2Uzs26C3iRikB2ZSM32SUm64ArbUtHAdSAhkz0HnY
+xb1qe2QI6IiNx/5bLewwB6x1l3hUblLKp6ythX3m0uRZhZoxwm/IsAeaDkiEV2eN9V490rUFKSf
XT0N9tkuXd5dsjZvZHeQtubdeWnaNWyx30bJ39whmvzKt8YhwPa5gqkwHyf/AXVWCa3QgoRcrsWK
s1zfrf3ssLKj6WNEW3pESTy8Ry86DpIsgSN0MThm0w9YD04c8ta0MErJwmF9cJkd+BcnkcAWWqPG
9hgGERt+ghuf84qPtY7egsjL5WkjyEqe6hFArNcMBajon7TbPqmZ0uHvZJjz9G4NG0HKOIav8AMO
sgaHdbMmkatqlq6ZKoEUgkqy9CG0Au8XmMCQC4OhDbnHxEr5xTIaKxDOyDo85grlqIIp6mALrVr9
kyS0a58iXw+QX9SED3fw5w6iF7SHpWwsAbvxDmXuYVNHYOqcPkLQo2SJ4nFivw9OzgE4cN5k50Ag
a/xMhJwQujPEd1Woc9Wj5w5xpnyyKJPwEjJyM9sClhNhdE9YlCCGTkww3HW4Tl6+u2jLZ/wqVpuT
a7rMVTpRih8EpdlURQBvGNDgtdzaI4Jekd/XMVymoDETVwoSoFBj1bddvl5qA/1xCTl8kycVGs7J
DPvoWuLaDjc+Y3Nhy0o9tmaj4jvskyMuJSccYQXKTSEv0Bfn+2qSgxXHeLXh9DPtEi4ChEhhbCiw
nvBqAJxeCrStcFwEmLlcJI7DuAyEzk8sUtG2nnmY0ewjrHGlebjOuVXhh3dxH5d9uNLxOUk7sX4K
8GvyoGhDQ0d7vJr2Iu5eMr/ET/aaKNzXwchXnDGQBcJHZ6ub5nmT4YyYTFvKyIKcDKl5WqKknCAo
J7PMhx/dhi0bEqYtleSnNkswHS08PBEXYpmjbA4ox6gvcz7a7Dlp+6XBiZj1/i/eouj6te/dyI9x
Ew+Bw+gqOgA5y3T3GiOqwdEQ5WmcHBW29ulnq+LEZYUJc5jSujS22VuIMkQHygXKnOZ7DtdK/lEF
dgxexgZ17dflGo+jMXvLRFSmywT7VnQHKS3OrUR5H5MkVvSoU8R37ABcnJ3u0ejUJK70KJWPCOg7
nXZpBXGYye6dQsH8AUFExh64jeP5/SB6ri9pQ914Diz4019x61KTkg0rQ+/CKANbiDRywcNIYMLz
GtjZdp8DD/xamSMAGA6blZl+6mYDPb9MSLq8eQHlVpmRGbXsjooBThq6CcyPjM2qfqNubstogI17
v/hL4EEp1siXxlacnWroViDM6FGsSFdj77ZxyOmdRjHRnQRnnnxE8SRJLh3HhUepiMQ95wFtk0Rn
1zPcI4W/Fg6C46SjyJaUyT4osOYemZq3GFcqCVwAjiSEgnQ6dkGIsjYbUMneCgGSVFZs06qSSrdp
Et+Z1eb+TsVrQAY4V0XO5ihdNEBCjTYP+4ck1PP8MZlhHv0zbWIrHwhKgOlRJK3N3zuHCnQlmqxv
0IQF3c1LNwyC3deNGPh7l2Fg7rco4/OFWJBDHhe8awRw8+aTl96msrmsvc75B8SzXb2UxLKtm6p+
zCSqczGsqDpSWixmFZSwOGCbqnDdkWb5kUP1dHVqTb/AqI3MYZnn8PmTB4mK92zPqXQaA2vSXumX
VWPQcDWEmQB2c5Tm23uKYUcPSZ603H9AkbhejwtW8jH3Pn1ArsCC+yioc9xsMQKTruh6W5FFJ9Iz
pk68T6fkwYsRDaZhtI3mi+tsjt58buGQcDTg8W5tETqWpLjKiaAtIdOcLSVD/jZ/lUucRS8jusvn
6Hh1tAyRuq0JGNaZ9vnSl7l0jleb1FdwlpnZU6LreDjHaFh0d9OgLK2aZVPDQzTDjgOVIIJrpXHT
qT12qFWGRTCHYXDEVYzpKpE1OaJrNc0qLRiVHf22poBl39e+6dd36DyPDUqMba39X3RIaPNd8ZGI
M6Ho6DoTFLemRzRHa/Mm4LzbfhiHJP4/1J3Zct5GtqVfpcLXDR8gMXecqgvgHzlTokRRNwhKogAk
ZmRifPr+ILn7WPSx3OXom46qcpQp6h+BzJ1rf2vt+cpyDLV8XTpXtlfLkhoKHWMWQUwFgziOjDYg
IedKwTR12rkezEpNsV6Yj3jueQlyN6xCFDEIsEdr0HE2inAMDiEA5005MgD1nTkVqbru9WrVFz7T
vagLeIcJSHeoFwZgK9+Rn1AzDHsn3cBoFZmUFGKxqrnaqz3ae4E4wEK6nWamrR4JjX6048UwrJ6b
Jeh6qPDW3T7BsOVUnkZm74a3yh9LA1d17udfhm1//OIPuMSxzLrpuWtCShGT9a58a/e90Nx7qVt1
OmoDhXmUkzTzcPzMzM2dLVwDisBOu+RGZL6eDiyjRL6NZZ2PL1rO7XzVrH7lPlIMeM4cyU4OF8vi
r/Nj4FfteMuundonRbkSVWR6dBEzT9JNE2znkT2XPs0dxXHoX6gMoPoGPbjC10vK+8oJvis4nLvM
53Nc/Yw/rwsi/BNi2s9eWyBO9F32hm6wle7GkdmzbyQAF/siowSIqAvHIAnf+y0GxTauTWT78Vgn
fdfoKMfW5ERNQLvUjmnx9cML5+UUjYpzqamfOZStuRF5moaxjFxWWY1UUjZA7RFZ3O2UHmZccMxA
qWfHy54wki5DHw0Tszq6Y8WRI5fx1BGTPF1wHp5da9fbGR3r3d8DA14xKt7i1FVTq3Jvhh+k8+CN
f48feZ1e4pb2iDbM49r5m4CjT+7+TV7/dXZJQzRcmOS+f2CzMjmxhqN5rVgz/2oO95+k45ivh1xx
7hYa/IXy2+Au6LIm15fVZDQErqm+5XQrRkkGuR924m5W6EQxs0MNM26MmaPHz7+WjVb5b9CG10En
KXrwnBu9f2gYnVjumG8/X0MqdTFVE70OhP/gL2zNf0JuWK/sG32nFuXYtnfAfdz5b/XSJMOuTak2
sapyIItNvOYlteG81H9hyfwTout1FIoERmFNF+7BCxgAoMm42HcIW3/xhv7s0V+hLi3jw5SfhS5t
6upT0Vvvp6BN/h4BZL3CXCiWu6pNE/ewMGMgyvrlnA+l/Tcf/BXOoi1L183guQcErz1dmzxKLGSO
n19Qf/apvLrPk3nMtRvm3iE1DcXOOiYcv9mD/9ajvw5CEUVrgyLwuXBgIwhUh4y0W5u3P3/wP7lC
X+egeL1VTe0suVwyPxRfVJ1XU2x6i2CISSCqNmoH0M8Tjgq3/VuzwPABclv+zqSWBenkExDhHpi9
6D46Xa9upIVI8/M39O3e+m/u7teJKL5cbG9cUudQBWGG3BXWy4SSy39eFkt77x3qX35SO1btHfNW
Psg1f7C40txTovIh48SQZntGwX2ZR5s5sZH2KYy+v7r/+Dz/z/Slufv+OtS//pN//9y0S5+nmX71
r/96aCr++5/b3/k/v/Pj3/jX8aW5ea5e1Otf+uHv8Li/Pe/uWT//8C97qmO93A8v/fLmRQ2l/vb4
vMLtN/9v//AfL98e5WFpX/75y2ekXb09GjFE9S+//dH5yz9/sba94j9+//i//eH2Bv75y1k/l8sf
fv/lWWn+avCrE/oEnuMPc3zP3axc08v2J96vnkUOG8c5M8TJ423bRc1wxeyfvzj+r4RcCBrUFg0b
l17hL/9QzbD9ke3+6gR2SMiG6YW2TTLEL//7df3wzfzXN/WPeqjumrzW6p+//Hhn+Kbl2S4zeiHx
TdMVvvNq5WgouejwgLlluZ4upW8+e+Fkge4I+0TjlM6Oa/3VKCHrezjif12+vonAzYnIcgikE8IS
rxlRQfp/71jajBh6rNZ37RTI+lwZQevvQkTwgVJKSe+KQIu2vZEyaPzbdUpQGArHqbtLCEq3v7CT
jey3xz6w94nyrTkezTVfz04CJd7y2X7B/2YlO7iCvoybPgubgyz9xXwKysa0T23Yd+2FqfKq2bnk
aNZ7vxvR84oisS8RIFQeyVa0jylY2xdjlHYXr8pEMS3MEKOir8YPY0F78DA5+SpiEWZTf4do3L71
pMR3PE7t6l0wgAvuzlVlYp/LNXQ+uMawpgze8LKFlzZPgwSYcnx7r0Kb98DcPIvp5IXH+cV2LcPO
IPmKScZzseTLzgK68C8zhKi+3Gm/7ItI9L0znTX1ZvVGheQS7Jp0DI+VNQz3MrOsW8GgEiwinmM+
VZV5a3T04HfGmk7XpBPXh6z3Ro8TzeR/qOpKES7eKKe5Sya/qQ4l0ojxFr1ssffM9xnKK3NNAKUw
JszkvWQWShxrzeNsGskewg/53KUZ+hS0AS37Opg+DcoBX3HdIkh2Sb7yRpspD+nUQmFWn5gvU017
p3N506WdZYA3pCcGsTYqYZ2YDcfPKVvDHcEYrRvlnVn40Yq+mMaJsN+OSeG7B7subZRZj1maacsR
aB2m0iZSuwi74S5flnF8q1gwt1+puie6KbBYHTPtYlvZTsGZ0V8vJHHUN4VShnMRNFX+4MO75geZ
qgnJQiXys1lpSv8579x8z8g64TFATbd93GFdN9toqWqGcKyjKGkQrcjKyW0vjXH6Etj9bNkXYdhB
0EdOCkN/sZgQMQftqKFC/s+luoP+a5/MUfJ/Cafjux+dzlEHDZeaAyyQAdfc8tRLJw99ktTF3vDD
pL8rlGUXd7TvdMGsmGpu61jMdSaPsHdcX5Zbmep+7noj5TyDODJMu0kIe7rD7lzLd1UrsvLK5bLn
KvSK7bdp9qqBeYq//TBgLtx4mmllFbstqlUeEwhIv9j1aELKjss2DdaVI3rijusuD+t0OLtF4nsf
ndRIl92SwncdWmRm45GTEp/amo1czXa+tk8jc9BsYDGIxGgBWZKMdIDYjNO2De5rNLcswrnWqafF
nZ0a7TJvdtwpjbubAl/P+2FJaY7XI67wyMBHYB4R7a3i3Vj23Com4oGMEdJL+d7XWV/cTR7y6oPO
m2qbCZizbmgVcEEiHOf5TnqMeM2dzsjPWE7lsusWO/A/C1rc/s6bB2UesfvWL1oZ+Vc8F+EbLZrW
fcrqAO1waCwNOWFdFIXVH4x0pbcqoWIPk6uch7TL/ZtmsMzrbilPWVpFBAHTbhYizrpegrsynEha
/pHj+FmOQn8cfGb0WN5Ade2+s5kVf3JTviqNvGh3ZRrrcfDvwrQp7xCjjRhRLTcjTozzJb7N5P24
BmBehTBy/94T9UNtV1+7JkHDbPLZPZqlts6YYGmAMxKdTz+3bzIW45KgO2d6W1sshGUumi+iQgYp
5q1n3lSngm7hwU/dx1FSqBFY5aA/WO/boHmp+J6v/U53oGDWyZgndSThKzn7NVK2rm5tnLJ7oads
x7jbtwY50dGk/GUXbl8MrDJdGwL8+oXpksb8bsr1sdVmdlCEFUGYTP5GUNN9Hsfjhr4ZS27t8S7k
kTcwfA3iyfmAqM5crSHNb0KZvQ8qe0/E0RqXqWAoe4OuX8i8/WCllh0XxfvaWS4DYXuxaaUXwxoc
PTPrLsDrdr1XOGfiOg5ln1ytIggi5C44vGG9TJFTD5W7SjSwMD+Y3YxkbutLW5csYoN8ww6Grg7n
FaVOdSFallG5BgeWKvdx9ZcHu/SQc6vaPGVKVFEi1v7smPY51aWK8ma9SpLxIxFstElr2kld5+hI
eIBCVjEhoIZ9H9EDPQ45UyFDsJFm2KXC/kLe/NmwyhMHUDtqVbU8JQWFBiAk31I20XcbzRps3bgS
Mn0gZvnAzr9Gfbgg0DArD7w1qDpnt+QyK+JpzaCSRzu478wQ64ytu2sn9S7Sog5vhsSlITQSD1Vx
MSXh8DiO/r0pMyMaVH6lQ/c0BrWKaCPf0BZg4WayfJw6kqS9Re7tQiznZSnvXNiCnaXE3vMcO70I
CWzq2CbZqIyizs9GG36SI3R+5Ohc1rEz4omNTNZHejj0pMKAlByLtWfvTuW91a8GlIQ2O2B6pcd4
Dpb6edIrS5MBQ2LsUHoI1FldzDoSumjfwqkdR6t2T1PtyXcLKblw3nMa8FH3U55Hjkf8y7Km3Bor
XRXDGvJ2lwH/XPTJ3D5A91jPYVelH5nn0nqx5yMk7CE3rlg5ltutibZrSjeAC60twNmifgZf7i18
ccsKUC4LvV9aPjMkn13quwVEUZFUUS+RBPZDJ4IH1Q7oZxnD4dsoWZkWoKaw2SfsF9dZWoA3DekK
3jqP6mnOtHVi2Jn/sSXrat80ZX5fUD2yTRTjePDmxbsdrPDZdPE8BKnBmIwubwgCsqy08T6BPWjr
KtT8tQh0PTWjimLBjIDV22PrjbS39eDF6WpkhJel81eybDbGugFIbDDlPLpBu8aFSCRt/w1N3A2W
q8yoSDqR752EM8tOeUmWRcIsF45glHSPpiz1Dem60xDXAmLiUJuFeZ9Wep52KOi8aUH8+C6Vyrip
1oxxJwnE53EY0RnV2Ge3lWGpYyIm/1NI0NdpNcFigqLwY3Kb7H2vtEZOz2QZezPxEmJGKES1LzuW
Xq+jwgjde791QRGWYbV3njKK7toSG8MI8tXhIVftwe2L7i0Ra+tJ8FNgtaSx0HJnsWuxILLrp+n4
2QJFONpoih+61rJLlsSyXIGo5qwDFB6yU9pI54MavHFfVIMWh3Q0mMtTdbn53oeOJYZLRpgx9Slx
+oqhiSad595gzWlU4sZuOtHilJ1/kYqqeRvM/mPO0K+dUqNVRiZj+YqhrW9I/jFjzbFPsS4e3VQU
AsHPsB4AZMWeLbaOuwRWce1mIA+K9vu8dOCkWEBPuhOSIIemPCQU7iyHOVQw2+El9Arj1gY7pNgp
x7PuNzYmL7z7kVr7fugJlKvTzrukx/J1Nufy3JbbIgyOktAHGvpmz+TTJozCJrWuJWDshYcsdZOJ
HFuFEcrcJP+tqj53gVLVXqqxPjMvqr5Z55BmUp8c/aKvi5gMY8WtbevCf6ONfkNwPJkcLWPVuwBI
5dNSquwD6PfmbAjb8uyD9iYnf6OR57YMotDAFrn2XnOpaNrFcztlL+ypmN8CraejP839xZJxqAg8
L4yxJToo3u50z9IDGssm5BJU34JDBFk/nFYGjxxHYx2CuFVYsLXtb5OccnqjZWEcpFj1O23bxhgX
0lhOUpnyUqdSM2lksp9CDjrNi9MknhkLsNjhcvRWvdGN0/uWMHnymyoPxo+uWDtGi5/ot8HYBdd2
D77rDOX4hhOliRULUONoJsQZZ8Fma1HlwGK9wNjAWplqfphMaxy5oYPsq1eZXNKyWsTH1LfcWPVe
WtCkCu24wxs9HQajtHImXpnhkWzaYIi8OQh2Y1cVcWePy6d2Eq08hEU2ZnHvifmWwXCBfVFAKPcn
T7sMWZ1l2viXanXvS71mLokoYdMf+7EnAt6yqwfbCZ04A6W/GAp7vqjp8EaqCeS+9OXnttNWt1u1
NV65TWhsJFHW3aO8TxfSrZMohD/Zi1zTGjKLFLMD0OABMxpwqD2yqDdbKkkk8kUu8ZCMqbOn95mk
GAIItMOY4gXxIjmmM+Qhw//kdFV+FIMvdvjKrJPtu88E3Cxvck+XxWGapCIUVvlQ5kzSuZ4AOs6a
lfpqyIYshoF4n3hZfsmqbl2C8Ls3I1QeILTnHMOgE4cRJgcItRO3NPv8Pc11gxogzd+5E74fv1uz
fbOI7HrkiI2HxXY+B8PaPrqeqa7mvhzvDWgB0vmDd9Iuu7O52MWV61b1u35mBNQKtLXXZqqOxFg3
p0RA1h5Yg9pdUQ9MLK5MD2krENN1oUFogdXMZt/kOYX+ytXMrAIWp25+s46zR0S/SaGRNx0JgxnY
xXDpcqDcZ9jMdjYW2jbK2fKPs+jGswl8pq/MLDEOm9pxEdSeLmJuGePUVVNzsPt6jgKaDS1PCicS
tWEL4GQPjfveU4ETJzXnbply1w5giWziq9pOlWABSckbLjQhjQlRmXhHhbguu9p/z5in9asMiXqK
tGmut5XZ33KAVGHcbWPDw5IBOiZt/RG/jUEjTBsD6IKkVjQ83ZiXQUB6sykDh2+rBVnM+/WNBtzc
aaaWhMdyMoo7z28IXwd0KvhVqJo5St0wJV/HtrKLoZwauCN/XveikzqekjL/0jXrAv7itIcly52e
0T4MyjiAhtpj3LhiuyA5Zl5OPmogdi9NrCdU6HnBbQ/5Vo5x23DLO8J0PnnL4L5dMJZdlErBtZqD
SsBDB2fZm4sUIko5YORIxsEIhdiYxW4Wdvpop0X35Japjuresd9Y9gDquaTJWQR+flG3JkB5j3Hl
YZiUFW79eWeJ16IJv7osRQ8oly9VOrPrYvjw4kwoWnp886EL6Z+IxyVlElEkZEvYuMlwBRv0i4pd
l5w/5wx//AgsdJkxBe6seowRRp91VVTQJN13nYk3IZe4MlKlmwPPnMVFbmHq00kaOZAVO8Md1COb
W4VRqbdvoGn1qTc25N3kmhExrszybSjhgCHr84fKA3lzlpn+KiOY+PSDS5+v5SKBWztgbpqtfcLA
IsUBqKdQ6M1CfimhPDdkPbc/L4NdPJeVAXqULv4nVMX5ogV+wYpbN2ezD3N374e9tCA3inxhL06n
e90nPh7PzK+YLjVa7tvVp39zamnbPEKZwbY1rGNXE5xyHnGazjkEUkxdFkuHh3TF0mLuGFBOAmmX
dXkM4Z7fS8GZaJ8UwvtYwh0NMZpNle3E2qpURgsWnpMvitU6lAxE+TS1wYR/lDakH4N9z/YZ70T9
XNZL9wyRvb6DR6SbO8MuEoswUZfy6WVGfz05DO2OxwIzzGVRLNOhkgHUGLaqjmK+MNdTT8X5leJM
caH6mEsjIzfya6xs6bCzgdTxblTWE+qUmcJhTumln9vJY1f5D+zfJjsH0x6+TINvQgnWYedyZS3q
uXBwkk8ZYfWcJzZ9yy1H/n9ltvVn9oUxO0+G4d8HtjW2O1bL/l1eDBIFK7NlFndILqc169Y+1nk7
XhjB2u0zy5wecs1sNCKweurH0MoehzYoLyQWNSsmzS591m2DsOAaicVJKRkNtIZ5au3yPNhB/Th6
mJwO2WqhrhnaRxmAyJ/TveUT3BeRYAMbOefQ7LuORR2ZItsgUF1Z+cfZKdlg8EGiRMDho0UFpKHM
sei3qWqJCnULO5/1n/nbFP3uSKlhFWX7pDMjuazBVyaODgzkKCCotpmvjPLj+Y2UtuyhbLE2RoRN
lntHVc67wFJrzM7Er3FP2ly84bhyDzFmtNp2LH5OKuj2RjftROSVfQ6C9AIjGam5oSTn5JyT7cfI
8GLq2a0jZn0OZhtX6A7rqVSC6DN8nGPb3FYplFQsLLmagLOrt1aXZThOvogY3obsZPutsR78qimM
qJmrVN1534CKJZzbp9phbNmutUMeYgoS/mnJSlSXaNZm884WtRIE/Tt2+Q6Sna+ffIdAn3Q2sAsZ
slx4gfPU2cW1ckPRfapqHwmmSlBYf5Ny0K/4kDYLj0TX6PPyKpNG7m4YZtLswwo70MmcDHOGAxnk
fD8nXftEACMPIFzJx/Rd27Fb6uVLw8hcxj1i0iz2Xpvy5nDY8jthM23Rrm5qecfFXTskr80TtjLm
jyEtsYYh5598TyivbVs3t4Zl8v0jtFnVJUmwlXoqfYufpG2yNu9MMZTzPctlKo8KX1RxbeB48Y4Z
x3VSyJfZkW68BHIobiyWnupqHIrhkcJf6fe1Nyf9Owv3Ixxg4+PvMscUSm8gvo7xtUHLo1Vq5YX2
U+OWNzhqeVVBEA7eGRmQ2Xh1pZeYLV3VN7JXrCgjr2G+hAcl0VB6NrIdSf2JE09GS7xX7uHlj2eG
bosI7GliGnnbp8d8cBv2DKe6MrwFB0o/O+9xxWEtBbk+Va51KGp/rR6cZMTB+D/IQ6+R2xw3ajSp
lRHm92Rls5OqvXWm2mrOQaPcp981Vn5rYPy+YfFjW9sXZhAKIkwDbnThcR9uXcrf9dckg99DLN9c
tcLubuvZzi30lNHDAWP6fX6wreEvp+l8S374XbuC5yKvVQjPtSgExR/SGymm6c1QPEWeb7RPqHej
GSdcDS89x7udGFb3wllU10XQnQxELYfaMA4LUku0sfH35cTcuBjagNmBoh7gNUxyieBgPnaMJJl2
RHRxNO5wz4ho0XiZOLjo4B0zCMe3fmdlh9DqrAvdwNvsQgKB/irGdAuffPX2wsD2QPACU9j0gn78
TFdDtBbbx4Jfysi5tpv+nGZMEVO2O9/1kzNdA6cS6N6k3cO/+W2Glm2bAKbICfbWivrxmTtutTGv
lzUapaCwLErvjGqcvWRuywEC/7r8q1Qry/7Dm6VoDUIfYMazLfN1vFVf52oYK2Qk0vCTm9UZa2Qn
I4SeWzGndEkYXFVF599iw2svQP3CCP1epQB1gTIOhv42ZzSzgQV//lH8GFrFhR0GFnIyPT+6hYF4
nYRbAyAWHRt6VCZivgvgqO5kxjBiihlJbfDzJ/uxl//9yRwoXWEHNN+4n3783EMC35tG4YMbw4rD
VVa29hCHc+r8BUnx+k1ZwqfP5luIpCbG8tdp5su4Ssk91XBz4miknjXyct832TjESBnsDT9/W68v
ZJ5OcB0Jmw4pfYDXUw7qxWI0hsMi1n7bePI5p/cAVbctf5DqGRakZROh2BhQlml8/9XQMOtbatzv
7yV6naCxviBw3CEa83WqHNggk1C3aSjU993wmOElMfYSLg84mC7MLTWHM+4NlbZ0CwjNfEqgH/Gt
pd2AoOdjmt4B/aGYaJqKN9ivmwTzEOOE91oUXhrZgQTrSrTtNLEzJyMim2b9iMkGzTljrGI9zbac
fA7E2cJoLpZogHqzEeapTVsj27mDZu3/3pZxR81GSyNhq0EdmxaTQJvuaQk4vYwrzGUfg3Rx8sua
Qlbc0Inw2p1Resty6ktt6rtymvkSQzVbzTvOFmyodG7oDnZyZtPVo8kDB7XJJ6/IE6kO+Ou2rXdK
+CdZA02xB9d3Lzvf9u/TkCEFUef6rhv1k03EiMOKZx0n0912YplRDYix4sXTQ8+P2mawLJ1TO31O
STNLDrm0gouqVwjBjvaHKxkU4VfTztgq+YxzaoCENsPFoL0keazDpKQyybLs/Qoaee8bi2YzFQ4v
AfMBXSmB/l5e5X3Lhl76I0WIDox5PWXusgwvbulQReOFH4y3s7QTfV6ake1eQeIjTrS2tHbNGpA/
R7AIj2PnKEl7sXb1EjkhJVW8kAeY7YotPBG+mBASY5Z8lgndnBVWA/75rKuZDboCwKCf960ecZmp
ll/MjWPMh9zWSKmqxk1y0lgCq8vZn2BoMLojXw/hgndu/PYIQ+7wJAMNGrlr1NT50ZzmeXiit/ft
Q/B50z5t8J6LpuHFrtT4oIPVmKk7PYftk1qlpnnTzglK87QFsoT+o7B7rhpp0udYmJ5xk2gNNZy0
pD+2iRE8k/RxzSRAegseVqoby3M4QJaKEKeL71XaPEmGxzH1yImMbsSlhrL5FWOyuF/SgpmKaQAI
v8MesZYXHJvqv9r2XrEPwvJYKiihQpZdPJevkazQK4CPrFpEucqp6RkP5t/zHlmnAiIvTKzH2Y0M
Br6Cn69Srxdfy/Mdtlmf5xeUE6+zoAVMZpkEE/3uMmR9Tw2k5V3D6fbu58/zulSyQlIcqJdcuAFI
7tex7bSislCgHkIDBfISa7G3cvNuXd+y7p/GNB+t3c+fESrlh0IClgEJzeKJA98yYTx+3FZQcjGf
yqaPHNvw32ehVb1IE3PiKZOhW0UCX2xOapJpBkDTVvNBcxt+/flL+MOOE4LaeE5oOvAzgAKvgJaJ
u2iumBYQrXhVbuclmdpdOtsvZJFwU//8uf5wAfFcLp9x4ML/+5a/lRq/q0UzfLRO7/hkP69N8cl1
EyImnKzkB+HYtJHfB/OX78TDv/+8nkeJ4NghpcK3Eud3z7uGizDqyqMdNgXzXbNwOELA8+8JpQM1
gaf7UqULV9bPn5Ub8tXXK0zhQCm5AbEKfMCvUxLZi2pPJYRToAiVt6ap1MXimBhLi6Ws270gaOVL
7hfzVzdvrC+uoccyFjJQzyqzc7Jz8Z9/EYTdiD0IiXtZ0Nhbdm0Slvd+Ndrv2tqvrsIZ0TEif0C+
D+kRPzMPwNS7JgkCTr+IbuyA44K+SILStBPpOD6XebCRNJszyeVmaHZiCpdnG5aT1BBpdPKKRZPO
T+c1nya89d1xtcR8Bpmog7vZ8tlFFvwm+QdmdFdax5nTBaEdeQbW86P/7dg7sF8bMWmlHMTNsSKV
TCNVDS+h0KwOink97QV5Vg65DV49Gic4GBbTzJF6IETJyBs6yNvxPexbfl5/03wMm3L/muyhNbhz
xoVHYAx4XhM61CRvCj9llFK0TtqssJgR6bNXgSZwoBqqiqOoUNgsnTprBPtZuN6lyl6hPQIHhmRt
eaaStt91N/ZVcMhXh/WlZqLIraJt/5aYmu3Fpf0albRSv0hdb8JXHpq3yq00bwR6Bil4Ye8OZTAf
cWc5XWzX4DZWPX4tgQlrYJExZT9eAlPFymcduiKbCSHZLRz8q307OKemrReER8NNHvOsxpS4VEN4
mtfU/qDaHFdowIa/CzD3txdGY7uXdZ86abxkMsAhGgbq2Mvt0tZAcie6yAFpFyDGEiHf0U4cYO3s
L1Wxwoy1TDj9vlS7iHY9N0ZiFFfftRrp5LV6arNp+6rCgK0aRpky6fvv06AJUvLVXT+4ynUfOFc+
SuKH2W3snR94c3vSyxp6uwJD9JNB2+TBgX5B1HHMZP0IrVJc1paBb2psjQ4xm+rz6C4wxNMSTvpQ
hnNSxeY6DMm1rNGFD32lVbcHzqiq63xSODDK2XOsnQt3Y8TQgFzM36mUtV94yXWNC+boVQFCcgn9
KVCl28yMiKAaKxpj25cr+xzHXcvcp/CyWeb5+PM7/4/3vUtVawUmfKBnwSz+uM7VYHIh4UtdlIaI
HxE6YmHcN7pd60/fnuj/NTh6nX/uG9V81f8/kKPbKJY/J0dvXtrn8gdydPv97+RoEPzKimujflnf
QM8t8vY7ORqYv3J4te1QbP9gOeZPfiNHbfNXx+EUFDgcbR2+Nb6s38hR4f26HYzMwKXwsAUdlH+H
HOWl/Lj//TbEeKtjfrweJK7KVBPJc/LJ0bhXVTfcZllSnTf5bI+FyLg3xYYShJpyPcrxr4dHQWF+
lKk/vEFTpHdjNt2e/IPklNMp2oecp79WVc595i7FJzjD8UT2De3tVMrxpaT/uie+EIpzGsTOTxsk
bRSbI5VA9rbbglKyZizYfOuuiB3LbuJN1boO8LC9XUkx2qerZb4U06aGOQsQDR0C/2Q3eXEfmlV+
0dD4fFhbSVCNzJPgTUG+JZO2dPAB0UacZVWWn1Z3lk/YGmYC8IyuO3iNTR6groJLTimSBDizCK5F
l+gYpqDYBb1RX0ygcmfHzyHKqsx/k7Av39jZ1D0S/IZWpicoGbzHOLZ3lnbsw9x1zQsnhfmelB1O
eMOQGU/+pEIk4T5pb7ocExm2VIQk5PA7HdAYaMz0UuWFdaNxmp+6ZFrejLItP1QEU6Ovd8TZCRni
dwtpJ5FxaK8fx0ZjTIGfYKMoq/xD4iM97E3HI5qndPTVkIv24+wSYekunvpKa8m4kU41fClWbV5J
FRLXmKduEBlzZpbRUIzWmaCk4BEPKC4jtdoXy8wqG4khSzl++lI4uy5z+sfESXH1Czew6PgScdeI
qj5zEG+/FG6LBAsxaUcrgCDrnrnsFDX0AUaz3/ejYvcJmPaqH9qU/blpUgdMtnmcS+vkLURmeOTN
RDnMSby2oFipWd+3Djkh7kPdSg9z27QlIk0MdC04JhlpuOMEcOgINjxhEL6xCR8e1hXixBfhmyZf
rFMiJ1pVzVfUeOuY2wwO2VxokUH0ei1XOnfqZIXV0bCKfue7vYzGYis/yAMenDeqdugLVSWnucLY
Y5jfg70+T1KasQzuxOK5X+GYrRhw2Z5xPzrml0kMya4OrK8tgNV7dEi17wJn63SmOJH5H9DTM/mQ
+Skss8cJK8ytsvvisqdVP6tPnuAs7vQj8GwI0uBTshC0Y4qP7v+i7kyW40a2LftF/gydw4FpIFpG
sG+lCYyiJPR9j6+vhXzVJIMq0nStJmV2B7qZSjoBOBzu5+y9ts6vlSTzxg/FIUrIoCLH4DuGIBwj
2Z1u9eU2F8ljQhM01R46XIVFFl6WILgOKcc5MGycM50KdEB/q2vsxKxsuBlI5aK23+2CJt1TCn7D
/kT3w8E5qvvP9BsPpqSrE0az7eVQaVatox1qrbpeFJYk9SKkLuQ3Jwp+Kj2+7mpUyFh5f0XKvkki
f1hh3SjXOqm4a4sN3wo1jbNSs++sh1QcRRucEAVRV0BtSUHhhrPOJqSxbWlQO/V68ZNn0d0cqtvM
V/VjhUqLnQTduLqjQK+b/pXsI2/U83Vml/G6xUY3KndYg9RcDSZu9VZR8y51ZiJF6HzdRtmzpuGK
NLNqW3SYYNJSgg+00nujyn936ePgzFSFZcWWz5yoGvJ+GimRU1GrWxtNb4uLMSE6R0zQ4hbpO+3F
5EH1hnMzzBoTZPxlz1N04Sj/UbRpftONSyXDGamoKwydIoOElx0S1W9Bw9Kj7Mz7vBIUQ4JbxLAl
7uRRu53qQP3OoeWCufM3FDrHNRIm84pQx1fll7B8/DJzXq2p5KRAc6COvDiU9tofrezWruvulUZF
6OljXl8PlkSn3pbxlWaUNPODcm6PJaiDdU/U2wXm1nhaiXnWH4teQxvHEnt0Q56vHMq3aZjNV0Gj
/m2mcfbLzDTzJqC3cIiqatj6LhrelO3quhjYCLai2RW2L/dS6E9pgYQBuyTTLUbP4kg0RpgS6gv6
9wgFprGoPBSa9m9nNI8k+Fpe3QQWkmvaS03Xfk8dBDnQyNaWmMcjwpNg6YarDSSS1tPb5oqSEcmz
mIcfaDV3t4YFkZTcHICB/WsX68lNTsIO3nkNUB38j2vEzNkbmCH1lmZ+NiEEzS0kpryqiW8ssBla
8zngsWncOCIubrG7xcuHa4Im0jyIoZ/ISddvs0B/m625BZYa6dT+bOMB5FW/zgrCDBdXNLKpJBlP
qeGERz+c1Us7oj3LtEGnR9v6r0Scwc7kROP18bAbg/gE8mWALaWTSWIE9DjBCPHNcRGCZsk4rcZs
oO7pmmuCxIi4icYGD+gUUgyhLmjXP0o7V3uZFsOx7a35kKfOcAUYIKfPH9cWk28eoBmyjKVri1gY
3OwD6dFr1MC3dX2pRy1FTb8/WEaqbTuyKTkuVAiQ8o7Ws3UyM6hwXfuSlnX2o6hL0yPjXsfAPfqb
UcvlprVz3u+shQ+F5oZHkfExzgcvFgo0RCyAR5Q8+mTaFKEhrulGkc+sIcNd6Yr8XcfMv4NEnPO1
Ri0O5cfgPqNeNXF/Q55ZVS76g9wRTu3VLqxBMycV1Wp7dz2XNckZ4U0gA6gDbnCZW77XYrPfhY3A
etJiNh+RnFYUj2enfqmTdj2M1m9HG9WKX1/fhByDuTv941AMfKTnSl1GxDRVK14lZ5vaAupLfVGa
ArYlm7GjY4NnmrLE8Oxmnrxa8uGYl58qsm9UTf1tYfwUqu03WeC+jorfE3bbAYQgz7AbftCPOGGB
IZjAxE85psOvnvY2HQwx4Ihoh40xsPr1ForyOe2NvSkogSPV9mw1oYgcaD0FeP91sbZgVDS2gcLJ
L5G5mQG6ealdkMC8DqP0kJf9EzX676NdIcGjEgAsbYqPhImPdInN3woQF6T7dJ2beIqFtXeTGFVf
vmrHJluVM/qM3NbeVEI+cjTN7YpqkRdJ/qAPZrVRZvN70uyrEfWYpAIF42C0Asi0pqguek1HNOCu
QlVlv9qWSnDgrFmLlpZ19Z1NDlSz1uU6yiRCZFXq69kcLrteJrdBd6T1KBBUjsAWw/KI0NpP6GvY
etN5dnXZIMt5ifpub4539AcBIfhvYeUbJ5q/m3Z01m3aYm8QyIyb9ioXoA415QVpv20Qe4R513pR
nj3pMvNmpR0m48aBOpO200FrbO0iroCB8Vho5IWvkZY5V5a1sECygPrufCuBbk1RcdWk6qZv+xyC
obVwUf09xMbnGZfK1hlbXBPNpRPZer+P2kBdWEj3KqsLD32GUYAdwIXKw6cmFdZ9Pju/DaQyaX0f
OiHd3zZ5KceZFTr031w1zxstOyUDIp0x7X/gCbg1B4Q3i0QLcfWw6qzsuzNEFEYQbsDFKlezPt+G
vrxSaaKjPTLXuTa+AHmPrjnI1wR92YSdxOnWziRScEtYV4l9X+GrcMb8IMWA5idK78xu/D3a+AWs
okBx3oj5MDhW/ZPe/RF9yz9M8UeiKh8gmWhkDDcn5iyQgzl7IawSdSE+MG8CuspbBiElKQY+eTM4
XDnfOHauY0yiwoAEKUfPmTgeHbxvyIAWNTB6UDr7uqSqqk+8aassF/5OZkCDphjJTZLHV0NenCDF
cP1jftcF9r5EIT8K58HsKBLquh3ed3qyR289ssfI1w2iOL6R6Amjn7EjbzpTA5xDECx9Qn0YIIdU
k3vSy3lHdWdt692NHaRHyGiXISm66FCgWrtRjmQoaZ1iHTDfpjkGfhoQAALsjIdhL4RWGWMVE9CB
x0Rt3f4t5q3aSlXOq8XKs5N2d0ADEHKumX6x8BMQfJzYix66abowAp091bzP2JtGfFYaA0aW1PGg
oQUTBBpp9qNIzAuNtspJK+F1Iz5cpfGdwU9b61a6T90KaJRzxIf+ULPlMSrzB4UjTgqtvO4bFtES
ZZgx69e+hEPQx8WJb9JJ84sn2iEVyUPORcAi7pBKV2j6PkxTDBtxe63p15FjHBob+l6MczjLbaBO
ncHLamCgUHN59JW4JzTG3TRN+F002SU92FUPk1W5LU3ZiHW6LlEcDVkFU8LNr8gBt78hv19J0hrW
VT/8YMLyHaaZsotS4EJh12z5gP6W0HpoWIeneIpabnZwJUYL5Lv2wmbKhwnqSEqGHRsfVxs2qs7v
gd5cFaCdWVaL5Km3JROTUjdrUsx0AFGzsgvjkPfTtshFdXDrn7XtD+tJ51FH4Xyv+LZ4vv8k9P5C
2am1z9IHE+UIKFvcHDowyzVMGc9P0n6FACxcD4FEJO4YzlueROP3znavInEBS3Vcm8A058w8GRq/
Ttv26MyXqCEVVGyAWovqXOwMW9XWOzcpHsVo7wfb+Jl06B8BoM0HMwGWVFm7vAwec8wLCJUqkj7a
FkWGBA5r+szuur3PBjPkFcPWJmNSyEGy3OaJGSOjba+LJnpTrbglHGvfK5kBXsKKOLkXem0Eu6rT
vMF22CyLAYFCGPVeDwISfOuVgQ4ewAUVQ6M4FXH7C3dddFW6dH8sI/8x8VdanJvrvvfrbSKMnXD1
l97Qcsq5enOnB9F4QCDB3244I0SpHS9Gvu+RaxubYgz6mwzF7a0TMqV0mDZ2LS12inO9UmV+A7/2
LkJC7bkZhcKyz0/QxOtDX3b1WuTiR9aFP+cqfFVW0nhioHYN0BpHlV2/qKKsX/JBgVsbozXnCBoH
8L09syQvWcf3qGhA2jKGUZ9Zzh19vodKpKi7fXyJlQSW5Ja/6hA9R6zVuLBMlXm+2RgrEq6CHcza
lSzHC3PQ7njy2Qb+crSRUeClDS0y9CVEGTSahDTrZ6D4KH0kMEaoZ2D1oom7tiPjkLZUj/vKIOPA
v2+scTvUpb4TAhFu3PbHys/2Nv4evc7K3VhhocJjpBEErG7xHl3QaHvDA04V7zoOHC/onLcA4C9l
mvhXDpJsZdTWhh4C4fBBvh9c4yZzB6+b2FID5URYXvCjCvayxSPtDR13iL4LUEGTDwKOP8w5stGC
9cYetO0wwGwKRAH+HAdTG2u8qIbalKiz47paQeXCLKhkt561Wt/PouZKFcfOKsXlNxWrCFLcZhL4
VPo+0k+lsH8jNjxivaJ53gfXllZs54b0gGqISDygd15Xz0BU5GHQZb8ObRs7UOl/Y6m9slz/HvIH
4o6Y2lHCB8OoKa4bWEgK33jJkVt01YA6bBiaE3jii7LUfkSD8wvZX4bXVEeFpolsy+b8VkcD6KnY
YbMh2WTyXd2Kvu1uSQl51ulhOIs01h7bXeWTidlhtNPZW7Vl4rVptnVHUH0t8YooXKn9tryk4UFE
0Y1lND/aLHmMMdRYcXFDtazzgsRpVnMePaRTelsb1W/fR+hXdP5EQbmAlhhHnghQGgmZn6ow+Q3M
r/ACU9yZIr7RypmZnukekElIyB0fnplvHxFpgJ/QJ4tZ/BgEa+08xTOrcSop5AzNW4OVEy6XtUUj
wX5UultttoAihZsqqLe+Ff6O8cUOrVxp+tg/BgBtEsFmtKS8suqQ4YP3r57MyPiRIor0+rLhbzZp
DMXUuM6QTuzKStMO6egb3UqzRHhrk5SxJuL4zuTgBJBpflkMumaf3WXga9vEwiGa1dd+WOYXJt3t
557mzkpHUILwLPrWOfMNoOtmU5v2fRFwE2djxMnGJsAI5RMMfA4ek1qnaNZEh50HuN0GQvALvq9x
l1HRr3V1mc/DZRz1HA6yy1Q+WnTB1kmWP0M1PCRi+oVW8dSI+jpsk03HR3RrOmLmfNHR1xLWt4wA
HkHoBeSyfodxxitZ6Dek0K0BEJFJWZDHIfZubGpMdNSO0sTCkmLKHQL/wiZkfkW1J8HQrcXP9bK4
EODiS4nRBz9an4RbhGeHJp9PjT1vaye66x2svpMfPiVduM10Ld52VnKsqv5K7/TtoFe3XdBdcoTF
1BwM13AuOXEMvlcicj9RF+C+5sfaQiLtJmpdzcNWS90bdPQpVu3BU4aoyeeLR8BDxVUnnGuYNTH7
5+Qa+Fe0i6dg7+f5NrUo1vJ9SrTwLp3zZws1wtbu9XItVUzBpR1WU0LAHyKQ24AzghnXracGf9iV
gqWHtAHtfmyeidLdR+aWJBXX62RQe8QyMCVGNJnZGwWxTRNr7aYLdXUzyGQCZyl35E3sYsN3tk7N
RoWpfujNa3eOj8JyTsotrjl4XmSt/OmX3SpM9AccgM1GS8VTWFDCagrFpn56xi+6N6TBHgDfvhLV
WhXPeE+ecPpjT6kncz+M9xpuVZppE7ZP0nAifdrGyPTRcOvfhdYcRRhuTOHXF1RPG68APjwuInf+
zw0us8Cbw+kBLP5137YXvFJEIOBR7l17hT/gKQfTAZEL4ulUHGXuXKEb2dk2Thd/LvXbqeigdIyT
h1jnyEuxjmj74N568jkTrCwh9qALbuKhfolLdm26qiG+225Io9Qvj0ZdHZOQMp+0riNp3muIhDEE
XeOxXSE4W49x+kt1FLkoRyaeTo0srTjakdTjWfV3jI2IGW3KssawI/1EM6YrOF+sAk1+ARxsXlcG
R+ga0ykIwRp+QlqtNTb6mCcFQMHoSpmc/VCwrDKghCEUonhIsI1YGE6RZ/ex/qaF4slsCa2uyrZY
a6b7KwJqiTWV+a31rHUgvqe7DorgRhRt+Uxt0YwJpIanijaa3TlUVpza8huayW/IzQG1QTw7+eDW
WSaJgXXcei+T4cKu5ngbGdl6qgu2Wf3sEV5g7ov6HrDXhR6lv+l8ho+2ZhMXKVW9n0EtUNF1+9t8
hh0NfYF6Z1PVG7t1cNABFFih5z2if8NrkiYn09f3uXpJOH5ADGiIy07forjbgDiOyLXpV+PY74TN
TqkuHx3pf0szl74fb3ikvbpp8KD14wnj3Dab70ijWlmVXGu98ztgpw6MYOUo8zvEi7dcK1GzRxsk
VptEimdZq4Nt2BtgZXsw9U+kRR3mPP458WwnyXalDe+FcSs457WWggya3mLDHFctxNPOCU5+XG5K
1exjzQ5BTYp4g/QWO1lMOTWCNkN3NLAuIzsavDrkKbgUpqan2KgMj4I1aoDKvSnm+GGu0xv6I2xv
HZoCPqWjmuPdto9hC4xD8ACOZ9lBsKZQMWK9k8m6soxdl4evrZawjfW3yk1N9NnWo+3XA30U/SYZ
AUoKC6bqKmwGsHzpjCuyAwBNSXNTTeDlnbexvKs7Cx5OxK+jJgidA2WfAJ8LNGGmrhEGV20rVolU
r0CjWq8d5FaBDR50iiOqYV/SeobIwp1jSdMLC+2KhBMqJUvCVn4tWSf417Z9kk5xQLO+gbJB2q1l
BCck/2pdj+J7B0G5jyh1i+gnW8onh4bUJimZMwn7t4OYdLWqRwJPE0O7wDtNDbQGUm769jrIqSLq
NAgi95exCB1UGO/HMLoFOoBQstfluhDa3qD6TZm4/o2IgVsiUHnT2j7mtFxGZMhgTIzbYo6iPSf+
8uhGbNEoRLPD5Xu5EoVbbnrDRU6Ow7XRNaTpIXjXjoQhTNdbEP83ZadRbWl86qtoykLfsLdx1WKZ
Mr6bHS/ObIp1WMZHWUnpIeXDTgNYlaQrYzECT7bQLnspmz15CtRz4tl+yCtMxR7ZQeUNUFYCO6jw
fAd6MwGRzotXyAgzfYExcLMVpMVu29lANtATwhVoFuQ37PsjJaLbYSK9Z90B0UHnPYz2A9D6vl0L
PysvAaikNAYxQmLA0q3qwLpD8YDkKiOKfpABT2iKbG7g14Zr3YbjMaWnQie5MYZ4DPYVerDVrPAQ
rhvHLq9mygU/ABfkN2MKilOmsXMbWD2F+w4Mi5c6lUWzP0jjXdmmPKvAqF9jrYe5lbEHNjwNMuUW
aDQUFj2fLzKhYsUBZmQDUtrVDmdieJ1PnXYfhqa1s6tJ2+ZzQVudAon7s9RjQeuGwnXdxs6xMINo
k3Lw2viqq7bjAuxmm6Fv5raLTgmK2yuc0866HLqWQrAkaxyLb/0LnEPhTbIGfID7c4UtUCPDDjnJ
XnKOuBjSILlSKtLuVNwrDP+OnA/+nHP0Y2fvRx5WKsNeBVHXHvrZ7n4EdpUebJVwaHarGbBbs/Fl
yeFfsKUsq5lpk03DiTvabmFWS2Mr4plcvZFnu2/Z5xjQWuo+ZsG2snE7KzsgNBfs9k6TUXY9maNz
8oVyWtAfev17DCqiJVTJK+MOKn6c+yYjfqXrqRZpulDPXVwNML/LYl8bE8frGbP7AThyf2xq9lZb
wNx8iWSYR6CvG0s/IY9l39RjDYDxm26Nzom+J3Mmfgos+zPmus7emrUeHHyyCLaS4XJ22mB+TGbs
azCO/DTSc6/Qpc9wW0wFdbFNjG8jetRbC+X+2u/detvyiiQrAsOAX9hteQwoBAHNyL451TA/6AhF
dqbLKYPvFWiJqRqvHPYzN9QwpkOMKhT7Qo0xKbWoMsjSOthmF96RfW1dh92YbLSEEhQeI0JL0P5Y
wzVnHdpyTpvXbN5xIs8HvWsDKuq8/T/qMFZXzdSNNxKH2J1jcmD3tNwWlya1HSKAo6nHnORG31og
HJckaabX5C5ZR31w628ueJnpImmkFu8J9gBWO5M/stJUJJpvKsEaO/cju8oCeP3vQJTmrgwE8Nfg
n/gBJwgQ6vpl3FMUCSbaj/kxhVOF1LwX0ToDAs3RauhKuuXGKG9YQGxqNEnlXBk2Uql9mrVlsFYl
3eyhL2xja1C/2EFB8O+0Utxhj+URCIdl0dfz7AKI1fg0i755dqjlbqpU7zxUu4BGS2SotVOYO8P5
njmV3NmNHrqrHqbyfUQo5+KmLDczunxSaNsovG2SHieHW7SYs8gxTCAOpLTuh9C8mVqcMzvedj84
WT2CIm8AplKsnGGwy9WY9+4hNf35WJmhTZmxqyvdsx0qMlunaW8MO/XBO3XhJRhzupaaENOmzyrl
mf8EP/DPcFvGGqU8qw8X6zRkcIocbgArPwb6zeQf2ocAValJT3aQTx2Hq+fKVsQyCIVTurO68USV
DelwIbUTUiD/O9o1SUmE+rlX5IjEHPj/lzWi2E1BrtIFlWp2EVgMXjOrS+5cwMD9svt2joGbWi/V
GEAfsjJCBvO8u61UZe1NZ5Y4gcbxqanCewcr+m0c9MFWR0Wnw5yHJIxgIBjgYtkWHUGUX1Zv59oN
xn3k0lM9qCtFuoaVVtqvjloxAtyBTp+06KAgBeC8VqPu9EgHcA/JaJf+DUxD+2E2w/kx46NkN+NS
c5se6Ve691gxF76JoCpcTkubb9JwM46sCmMeD/O6wQH+gmXKupuw0DxH1mRthpT0ROm0S5VqwY0R
Lj09c7uz02CBD1gJ4SdH3MaWlwL59nK7qhfDa3iaGtIdOWpZ5jeNYKRnHOCUma1sG+K/2wQ9eWU5
1bLnzs3ULRINTRH4wD1daWgkNtHYDg9ZPMiLHsXLJrELzjKdnDHCu1b8YC7JI25FzzbCIblWITc1
jmkPNVmL+koogLLAYLM1ihe+4Wjfr1NIsMcpSf3bxhiahykMqIambXbph5NGH89IONOO5VxQO0Ia
Y0tX50xFlNwm1nvnqiRBIWTiFmayKvNZ67057VxcssyXy9qq2xqiNjtt2M1ZfzNPMDwAn5XW5QTf
il0v9ME1ZIFZJ0ux5LSB4rrhsDCSNFMTURVU+S2lbTddpS7VV7czklVh+lQCm8k3WfvooKi6Gn74
gq2hCsf+upjwk9m+XV7Los89kUuZrlmZJ2cd6aV66IuULr2rbGhHKR+WVzJVVLExLfZGYJ2ot4og
JQuh0at8hSi+3Zp9FEVbIy2S5wk7TwAzP+kvpxrpqEx04xYfKX0rePIWXNh4eFloc7ySEidzQLDF
NbskEmaISLObveHC3TCZYru5RCNgCDe8Ug3kZIrE+cWEieq3TYNqhYtvvjEkbn5rNAMcxp21MSV2
qv/W5P6/Fsz9/0RatBCV/9/1cpevP1+D1+bttX4nmlv+o/8WzUn0b/iNbKU0DR06GWH/SzRnmf+l
c0SyEDEauubi5PvfojkEWv+1rADu/wY1Iqj7n6o5Ycj/sjWcfwjo6dPaIAv/Rjb3XkuJxUu5iO75
FWycVzamr/faOYCynaOHQJb6MB0Ps8PqZwVt/oUQ/70yj+RA5EKI0/mlbeICuOazUSyb4hzmC6+X
1THUqse+6587OW4KNy1XtUWQ7L+ewh9smeeXxVA2GRAW91uXUj93r+EWn/w4GCuoOrZ2HU6lv3PV
IP57ur/jiv7b/PlhFFiRimtCw8PT1c7F/YAcswHAB8w9DYLhpDXGzkId9oVvYnkE/8fCxc0zdD5/
Gm84dgapncvrY1qLqV6jqUiyEV0JakE6udvEik4k0jyMcfyGBvAr69qimXw/qOFai1MOb4i0zHMP
JqApJJWNaGj9V8Fa7+x2q8pJbEiwnYhSUOUXM+S9T2K5SJSjFiOZGmJRfCjvZ4iaIF45Nqc7YaoX
bNWKvRZ+MaqD7RcjfXxopqVJaToWkRw2GuL3I/mUW7Bxjq1HlsJ4Mc1W4hklGoK/nICY/gwgkaZl
o4r9h9f6by9GDyHTjqjGUmQKq+QinipfMBmrZvxioA+vlmFKg3dYs3lYIFPPxa8WYgokTa2XpmRW
dqT67HB7SMhQFDApahq/6bNl+8+v7g9PS+L0cGkKaSxG5tnT0tCkz0UHL6I1SNCwrXzc1rThAY6U
7l++Yy7nRVxDji5xz9j4c98/LrC0doc7H7XOgPOtKBzz4A+AyT6/oLO7yORjhWKua6yAoEb0M5tO
LROKsD2qnWTy76RsrZ0f9KeSZs6Yawc3QUz0+YBn79cyoMVrrUDwmrbzwRoqZ2I6R3aC+HinIzxR
yVMD+J+WRnEgRTn94oH9aTj84jazcfHynr/OVTNYTtXp+F9smzKd5uQUCPqwSo89ByDd66yU88vn
l7i8SP9aQrhEw6Zug+/cwayprLOZadLPaByAI9TXbXFA+nqfVFRjPh/k44UtmzilowU2cfmdP7hQ
D6pGNgWDQHg8BFpmHSAzxzRUKn1Dimn9xXP700Uty5OtWKk0PtDvpyPONRb9TGA1MWk7daqkq+IG
4j+4KmcZBKyyydRfjG3/clTlMGamUncWyG5B6TJHZlVQWVg0PA1EoETffH4X/3BVfMeYijwvuWw7
3o+nLBjAvNKJN/sZLFTHIoZJ5+Dzt6PwiNhk8L9lN+CcjeJORdoj4IbgVaKsb/umXlPYKbafj3K2
NjHtmGtsOGBY4/xT6myU1nabyJmnlD4ATQeDP26aAIEHALSv4Pl/GgqhiuGyVcOJcg5XxwgUqHlQ
qTfORN+GnTXewzYaVq4xxa9/f1XcOXrYvE0fmQjd3BOMObvpQhV+KDt/PPYRDcsSTO1fzwUT9je2
DL4pzL3zvRociTbqgpBTpgxUsurtjiBc7Hz/wQWxtku+ItJcLuv9lAvNQg0tPCjPRoxzOQtt1q+M
rvKDKy13y4vP797H+c0+d/nY87nHjnLuGBrivHJqZPaeloKB5O3qLzUCtA9/PYpj4wBwF4a5zmb6
/SVlQhvkxCvqIYOogQfO36wpVV9M7z9cCmgUU7KLZqZb8uxLhUk2Dn18lZ7ocgiiwLaug7YaLj+/
lD/M7HejnD0diAQJCkPyQFG+h3unTHFBwA+g9juo+78dCt67DfZBWygq7M3e3zWJRRa2m5l4iOWg
R/EpJDQPR/Zz6nTiiyf08bIsW2eBQ6hkc+gyz56QC0vdGGgCeY6MQVEplZ9asueAzCMM/fyyPj4n
qknLtwmSBlsX7ewODkixAVwzVMG6upH1RLvH0JsvRvn4+bNsabJum4bkJGeezYacnljq5JTMifIM
+kujK4oXiulOe+ydAAY5wOXU+WIGfhyTQ4jNiVGy/eMEefbABg5XxoAv3wMuaqId06j2JRL9fGOw
Yac28sU+4p+EnfcbCbmsRJjGYZJwHjkbsODp6CFSHCRCrt94+A3dYGeTboj40p2cJzHYLpoo1kPA
0T1x5pspLrVvRlM2L63u9KjC4y4wIIORpIl2P+yuLQpigujCZEx3FtR5QQ1N2McZ9O/3z+fBxykn
OW1Q++LoCwxMO/vl67ih9GzyORrmDJ1lSu8AGmE1+z9ESkbnF/PhT6NhxXZ1tZxtuGXvX6amTsux
LtnnDbFqp22WSOOxtqoW0Tle5PCL0f4wEyDWaHAPcNgvoJj3oxk+UL2OJHCeetKswOrZMVGqKRKx
ccwp5oP2qm8/v53LjzybCwBNHE2yWJBye+5x1wLyjkVip5QbtS2CyV/TjAsGucc6orSOr3m4/3zA
P10jb68ywDyxHaPa8m4rBvMKBj/tHwRSI+CpwHx2x+iySiPfS1IZfTHX//D8uJlUihQ+KsVq+H40
mLamErUFoJqzSrQSlJ8fxFQlB1zD5vXnV/ansZbPIXZHqiWc8d+P5ZSypo+Z5p50mhEPQSGOGSbq
C4io8+bzof7w1ID7LCdhw5Fs1s/W3TzMA9vxm5wYOYQ0VZWoR8NptE1hoaXhCAlzFSzOF9+wj08O
X7yyKZzwAi7v3vvrKxxAWFGk8S7YTXPZzJm/kZhXDki7EUIvXNu/vUiHqjGb9uVgvBhb348nDDB6
1OAx5Q0QjZ2+QLDTRXV3SiGeX8TwR26EgYbi81E/PkX0koAQpCFt/iDP3sGG9kGhOkatEQXvZnD5
XpVUmZe2OF4/H8rhAt6/e6xfJqQFtjiGoZ/fUDoTKu1zovgWaliPUM/Kbioq0CCY8zl/SuckvU8a
YLKYLbqu+GKx+TiHKDcwXzUudqkSnV1oGrEbisoEXG1dt5dFmklQwVQuwXIN8ZWgMf4Av1N+tcf/
8B1HWauB1OD91zhiOmdPleYbwRwF1O7Spf0zLvAc1wydL27tn0ZhDbVMznu09s6XtbmfDYQBEefz
TJaIQuuadFKn+2KGfpgrFL54EZY76MIIWQJ+/n2sbEEGI95g76jX6CeXDRnuBKwtUUg3+vO58seh
qKlwVrRdDbbN+6GQUNb4f7uMCxrsvWGjIre0ifjGWPwdDoDT0HJVOogX1jKWF3m2jsHFdBTAnMwb
S6GAe7LarP2aYMIvJuAfnhGzgCIR05+a1/k2ZDCgEAH/4WDUDCUOOT9Mv9sOMoz157fuw0RfrofS
CVfGqswu6/2tC8RYg4HE24PEMSpXjeP3gihyt/aSURcH8KoGLCtjKv+T62Pds6UDMAyu+PtxEdqT
+Z5PGX4wl+QLX8Q0pEwj+o+GcTilc7h0mYjvh4HzEdfKHjKPA0gnKfNGUJcA7Je7z2/jP6Wfd8sV
99Ek9FAxEs2SD9ejkqLAQJ2hHITdNG3sMHhIQyT2mUwP/wQuAX9Lcyw6TuV0O+XmxhcvwZ9mzL9+
A3W2drjp2KjO1jkQdovOzkFW+txZs7z7/Eq/GubsQ2cDep8aXi4sD+N4mbnOo5kV/RclqT8Psiwf
CvEeu//3j83o+1kM/rLXgoZVbx0N06rIhKt98dj+NPspPthIGpn+1FXej5MDb066ysg8GVcIUq1R
v2ssA6uDyY6PfFJV+Sc9xHz1H9xDndaDrtjtUXF+P+wEahRaLMNac4RhNJzj+TkNOvOL7euflkXT
pLxC0Z59kGm8Hwb1oqBiyf4O4JC7KukuIxxsKbNY2Nenv74mXmadF3mpoLNKmu8HM2B294PkmkSJ
v2AuQnjjZkQazF+/0YzDJpJD/ILx+HCCN0sd2QQLljk7WLKa3gp2cqyjL/ZzH+8dJ3dbdyEqMg3p
uL2/HFWMVmlAHWAmYGWO5wZUYKgQvepF9sUVLZP5/dLBlspg9tFBpIpond25dBp7kLM93Zsh87cx
LoJdWU/ZdWjrxT4hlOyL+tRZQisrveL0bgF9Ywe3lPjO1t5YlhKIVofUJDaS+LpMU1m8IrQza85W
bt3eYvLTnnPVkriSlCo1nhR+bnVgzyDK+89fhQ/3WTka+3QampRKaIac3ec6N/CsFoSLJKoibFpp
2U6jmHEbmuqrHSXT5OxOL2A2kHes0ZLvKiCv9w/Vr/LcbwnB9VJsbKyUUy5691qRHN28kIdMKMs6
cYaqI18Im6c/ICgn3+u67kOn3Vl8OmIvpQz7UCXQpF/jqalzlKfkIi2xnfIq5aR1J+ksygts4tAn
6nL4H9Sdx5LcSLZtv8jboMU0dERGpBZkTmCZFNDSAYcDX38XWP3sFbPZpNWd3UkZy8qKiAgA7sfP
2XttU2+nzrc/OWTeeFe6LdGktpg1Foy2buMnwf70YzqSjj39z5lyD/xi76gefbuuLRzdJfIhbk2o
0Rtfp5jJu/sIM02Pl23QmO5KzAvkOycOeUxxBj7i3QkRrpdbdqlgRH0z+1DCVphm7Qxrsuk39ntk
TaU/IVulyLibklzAWq5jYRLEZAZYS0mz7nxZXhFnw0Mw9GhHuxXKSdu+yBSBIfpuTybDtrUn4Z9L
lSMsXCjfpSY30HWrOcahMw/ZVw2YXJ8wlCD/yipg9V9AQpLdDaKuxcAN7QWLE6j8EdtZZcxl9mJr
GwoZWXNwWu99VYfhsYu6CpncMIb+rp08Wx57brC1JnU3NAFbOxPayNipMPRBucnavTMtjsJ8LmBw
jVLp5hzlbTvdjMi0xZOIS0teIZnt1GMwAd/amGjEToqsAbTCep6rb60V4TetB2Gd7WEsq3WQpJ5/
gtVZzBfPybPuaHXVOBzjuI66bQrk1P8URm3uIl9bpIZ+HMVfHYoq0gvmOHewEbROFV/ZI/hJtH34
mdMXgRkJhjaLco3OzOmmL9VkM9Nf2WaUZK+8bSQpAsWsoocoKgLyFN0m8Hcyt7T1GbplSqRUVXXe
m+5A0VS0QNKSEMGpt9oY168MCCVIOm3ck2FK/LcjOundVLmFfrScW4PvM1bh984KrW9dXcgRgaNX
xgd7MJKCghCG4nbM/Qg7FArpG8mBFKWURPaHa7iLSMqUjkuwwaTc7lubRsZn206kvwL8QT7VbDU9
G0GbVu2uy6vxbEze4k22RmN+6YQi7hxmNfJ40qcQVJolxQvwkjz9ZHVWUa5MWbvOSrpkPm0GmozD
WidxHW8LpzJ4tufctwnl0/YXU5VltXLDGQt7yHgsWVWhzgKewzq7kf1is7Bknm5qQHP2fiTR/DGM
gBsfXQPP1zYB46sB30lgGrms4IGURdO6O7gZ1jd0yTBYyFv21R4SGvIsac4a/fqY95/9rLSdSzwF
XHiaPS9ZIwQh4qyKxVRvu7w2H5vRSRR8yzocT37jcubqEoD4pyCajGkHKDz+MoISEVurtGzS/Eyv
f/XnzO2fUorhYd3FYuTEm3tUQTSA2wdZ1cZ08XNy3bD/JTqh94r+E2qsav38ukEKLneVC0lqVZRB
Aq5EqDK6EG8X2Gu46oHEsT+ADInTzH6cczEnL3PqVdyMjPCuFdpf5usZ2JYnFv7kpYHhds/abeXb
SmIsfBJEE7LcBC3G65E183tnOP1nV5XYPmkaZJ9DfNPl1WSMA8EmsvX0hhqcLCtjyMtvhhWZT4li
UI0SzcEgRVSTEnua6G28HnVUe/CZcMnf6bo05UvZTMa90Yn+xgTXWkFwD535inWowvTkDsWRXMyw
PrhRl89rekHtQ9NjmUGQLYLvaoK0cpx6PbR7iCVWem4IVPgsEjJf9g0GEbFHGRR/s0fTbFYQrsPx
WBLnMJCOkpFOllAxBgg72yw7xxVkkZMzGu6LlxhyMdM51ifEsO0E7h8/bsvLroP0NMVGcLW48Odz
MwD+20gX5tc2GGNE6SgIR7UOo2lRyI61tG8h/yfmJm9lqVBJzk6wLdHTDu8R43zQDSXskxUyaGVv
WUv8Ef0hNP01mN/5rphpqb12+GZfAy/C+ofkKTevQPV5zmFC0LxQJFxbrsPB7K21OeQi37OWKIv8
ZNlYhLtFs2duYpFOZCLZJB18Qg2YvzeqtV68gtDAnWOKEjGEXcC9NFL2gG4Lk0O19GNgQd0jNJfl
Y5HbXfgSEzAT7/2C15VQDo4iq7K2rXvbmg0HEGbkZFcmOJaWUBH4kGsDSmGGoNOFo9sF+YJ+6uqs
uokr1RQAlArb2uchOISzj5V1eEqIuYhWY9OwS5LDRIBWzpgw4EFcTHVIuEfsOwof/76beMo/C6LH
vMUYPJwcEevxCM8FBH1IUCTy/amD7BSG9ZQfqhKA6feOaf/EmUmVb2Pi+99awKfdF52PSJV5olp3
mwJsNsF8CFy6eVN67jPLRmF3uOIKI7xjtZLyUJd2TLoK76i9Tqc+AwUy6N7QKysmT/HFapF3P4hg
MHAJ68CbNqmhg26/zPnVPdjfJnkoCaJ0jmZtNjzSZQCuYhsovyofA3yvoNBkgoWN5TtL60uXjDjK
ZNOFxSGOnRBh3Rw4UwR4JWu7l0r0Ge7oELk5Nu98Rlf72odM9d9IwZHxfaqaUn7BfqB5hdIoca+J
9AuWcC7FZm+EvXtKkW2QopiZ03ycPNTr26hmWd5HZB+RF6QXgTcRdjXJsM9URi2PcSMQAR+0V5jO
o5NPkBC6kl7iizfkMn7Q/NLDflLtWNx0ztyaO8aLiYKON+EKDcjYfcHO70z3k7IrseHrZ+0709Y+
JhRrcshXTa3WOBrko4xougcfG87k2ydXppP8hEGBnhzRHmAwXabxV5kxjwHGtIzmuTbDCg+eVPhN
WCQMdegmZQEIChDX3kik2SxBDc46cy0dbEaknhiEGbyWZS5G0n6xUeyEwRXOjpWO/o5zZWFecrDr
P7weYNVaZWTWDhkKcuwyxokLm1TkFkAFW1y3JKn4Z+xIXv+lIbRvvAb/UtNt8SEDyYfEQj+yKuVo
9bte+I1561ckBe6N3gnfRA9w9tmPRpIIHK8JsZDpQQyQ8OyejqiAvOSIdY57HKsLMaOB8dbE0yg+
tXWMjRsg/PT0o27/R+Lb/4qi/Cn3/Kb5Vj303bdv/eWt+T8ArVyGLv9dg7t6q+Li7es3mfxdg7v8
P39JcEPrXyiDUHchtDI9aMwcuv/NrQz+xVmfDiXDFAY8P1pt/+ZWAqdkjEa3Y2EpL0Im+hT/j1tp
/gtov41OjDHyMuf/R9zKn4+aNBORqfL3u6iEPT7JRx1EGUPeS0SYHmYemJ0kIhiIge2vvbkq9jHk
jD/0pH7ur6A3MwxwcXRXAvpvNiKPnw9cFeFmpBpW8QHvm4bhIqNH3B3lcZpVdpkoT85WUfyJ1fzz
kfKviyItQgZpEwODOPfni1oyGAdVO3ivWlecZZFjfas8eyX44x++388Hyh+XomNPe2VpeNjeR5p5
pTrYxZ6VHiZCTc8hp8YlJxr3ugFcsePEC6HKB+W7/ImXcvzrJfyvkuAPlw/4ksFfcmAG1uxISxvt
b8otcMPYXt2gO+T9QExpUdq7vp7FrZVIMa3aGspx0CfOdZYG7TtgN/mH9pn54afmA6A8c5HtwP31
+OeHA3U+Kspzz2wP0bDc5FxbTwMxKq+5SssNbNOZioVEqavGajdAQIZ9W1YuPjdteeQt9tJ88L1B
7wNzGD+Nk138M+EjrQU+n8WLg7qYHvp/zMPTGlNTXxjtoQ0SwkXKiihWF2JMUCi97bGe3v5tLbj9
q2nzd432hzbwjwsGLn099BGkfjAn+/mOiK5nQ+wHeRAzl1055mCZYEBYLLZAg5x7lAXZPbltG4bI
EbUeoXCrfPCns65zQnF//2k+MGp9fO0ouX+sOCRz0P/+8GnKwSd2Y4jyg7Iwm66IOaL7oHxLnlpk
4Hpl45I7KyroT+nQfPXSCmjK6M1bWUzOkvIcJPc2tPJXp7Zwg9u6A05Q2anzHPdDc2SsA4wobnyT
yOHeJDwYK6U4Y7dLzyV0xmOZBCNDpriwdpGqo4tvlsYfBA8/Wjb/v3n211ckFMnkLi/v4cc3kCOm
WadVWh5c+FkcOqtW2pu+b/RTQZT1uvYb/VyHLYjaiQzga6NooJ4WZXzGlSL3eeT2x7qM5DujKnE7
97p4KNzBeNXh5B0mlRUPWW42nzEdEubNSOarbRZ4yebeehtmgZ9GV/2Ifd9S9jOze6NbwamQF+Ij
FMiQsPhDt+znvvi/vy1T30X4hQIwWIamf3vhBQioPBAIdudhhskE9WItJ1esf//cfNgllseGdhw7
zuJrwAP3oT8YuLk/aFqYB0aD8SeR8OREvTyqbna/BTnV7O8v93ER+XG5pRFJl5WwButDE97XOOlm
+g8HBgnxJa/TEx9Mr0Nbq83vr/RhO/rri7FM2my27MPW8kn+9vOV2qpiW0JsHVUcX4qw0k+ZZxQP
FPXksoIVeyjNJL3//UU/LtLL16MSoBYww0Wa9eHXtMMgJHC+Kg+908fv5LoFwRbkMG8iDQqTnM3E
s59/ZMvleKqBP7gEwP7+I/zqF6azjIz4r6b2csP/9r2RLGF1NvLm0NW+2KRQTXhuCG3E2O/SHPj9
xX7x9HAnA4QzQKkQB324mCLNsO/zuDswIC0eHJQs255yeV9TbeCA7fsvv7+e+bNS4MdLsSjqsT/A
/V7mKT9/O8yeWdqGZX0w2pbIewcLYg8Ot+7lyulrgCFQBudb048rKIdZFJN6G6Tnif4dHbMkDbIj
oaXhpYpS+T543fBeWg2xLNBF7d2YeuIckYP7+fcf+pd3xCPdHTUMb9rHndsqvdyzkqA5TKCkVzkE
DcKni+oqjJ0/xYz96qHHuoX81aJNQ4/q55+H+NRWtnwlyqEuIuNbmpdB6vGEPCQ4oaWqrhIbDsI/
/n42t8OCQx4aGImWD/W3J24enTa3KlGRx1Q5O9+uoss0Su9QuZE4//5Sv3i/cAzhzOBiKFU/hk7V
ydQW84QbPuLgU+1Kj3ZNyXBoq5xW3tG6no6W3XN+dEniPY9B+Sfpzy/uJYc2HEzU1gQFhPbP33Wg
vz4CMK1AP8R0PTg5nvHVhzdDWofXv/+uv3rUPcRCyOcY4vxHaUuB7i2LZXlw2LNOurLlCSYSezPN
Afs5tiQYsaCe5YlMoT/d0l/8ziZ0BdyFXJwn98Nz1AY5HafRaw5pa6i97UTpfdIS5LfWNH2AF06s
XSSA4U4GSMi7R5Puf7N++xScjAt8fHYfb/W8qBNU4DYHJzG8Q4ys4EioCcquVEIYFqa7KqziTzXd
L24vtfUixsAfgVrmQxEV2L5ttOAWDnHmhNckdVLR+RZI+01KNsnu9zf4Fxu8uXgkcQahi+CU9vOz
1HBCglkb1IeWWu2aVKonJf9Ypf7iItZyMGN6xaKADvrni5Sh3blzmbAixJoOldmQRY9zWOb/fGNn
dEoMKE8s3+rjL1fIGcazGBuaQa3znKcSEjF4OQ3VyAZR/ftf7hevhsVeykmK4SZHkg9fqqvHXGmN
Z9vjG+9LIBDWBqIy2AQvKK9o0IrbaKC1TA/Ze/v9pX/1ezK6DZH+mUz0P85TRUYJ0AMNPxS5Jzad
ct5Fxq73+4v8YhlnFB3y8DNFZDD94ckIhdH62vDLQytcHsOZomGOtTzhnEyZCIECXKVh/KfiZflb
P5TXvOsMi/lmbFUfx+Czw4RhKkArkuDtPFf5JG4DSMePAXCaQ+aVf3rDfyhcP16Qkyz2THYPJOYf
vmbsomApZq8+ZLZdegc9qagllkIk33kZ/CcWBiLmhjAcn+YmiG5D+vJylaQ1wOCYpuf3xjGLhzGz
OAV01eTvRdPbwWYak3d3EfTtcrcf7TVlAe3ioAUEYSetOtStJR8pXJqX39+0X6wd6IJ+GE9MdOwf
FyxU07JnXFUfrEYIWqOFR7AO5swXplLqHylsf5RBy8LIxmBxr/4j29O3giaYrJzi1hPxpjdR2c0d
bPlw6UX846/lksrC+oTUaVHl/7yAIB7sq8maisOPjoc0fL3GUAthm6nlHwqJHzLBnx8INPhoPQBu
L24XY3nv/1ZJlCkTMIOI4EOhY07UvWcjdzW9Zk/OgfFa9dbsbpzOreebHiUFJJgp8L4aCepQyegs
h1nkWLcTdstz7zflkzNrU225JSmkK1G///6HsZbN4MOnZQ2i0qZdx6LnLQ/E3z5tSxKuOyU0REpG
e1cNA7K3wi/EuZE6kasxTeN3hqvdY+/STYa7gE8Xr918F/tJe5PNJEAxourvupq+felzFqmLYSF6
9vLkpSq4G4MKbFA6Dpsu8sqr0QNp+vuvwIHr56WUfgGlFLY57LahhZ/94/kvkx3p6VbRHGQt3LU1
dsPnCAEL8V/NIsh1OnJeIFx75ftIPbBEoMQAKaa5ZbhFZ68MV60OghQZod2m26zRjl4cAUmwTgLh
PCdBKsBTOFYdruva88t96kOhqaeZwoXQca0PYEjsCNQQ+VTgjJgNbL0p794SJ2hSgC0NDjsObgB4
HWfB3Qc1Se9kqxt5Up1g49uXiXjQS6y6Nlm7jBhhvlI1rScJAHrdzZzZ9+3Y1+9uUmSCgDUv3fQE
YKyCyYlBcmf+KYIM+WQ6vVr5A2qEmQkuJE59iLDVbHVrknSDCqJ4SItYfAVswGCrzwr1zZfzPVyU
74ZZWxs5+TPQMmKApjwc1o0XkzEeDfOboTtxBOPsrPq89q8LS8x8f9U8unP3NYz89ILtxDjQUAAb
iZvdeUpst/AwkyXeERgQ8WYQOId9Yc7BMSJx4SbGXnuwxMTtGKsIOm89pZ8mMHUEVDO5I7lTi++u
JZttEKIuYdjIfOrMQDp8TFs7uqkKWfC8OlW9tQKI2+umb9xdD2Nn3oo5czbZgLiA+aNa5NDsrnQf
IvUWEmVu7JTC7aGb8VXW2n3nQYDP3rvl9LnTTnqUWSuI3aaG2g+RnRSroPPcbTXK7J6quehpyqjP
rJ3lFxNk1pGmnn0umME/h7EaVpM79BePrMQYS1NOJkIwJuB6QAD76jksi5KgA2cOnR2WitpbZcLU
NzCz/VWmi7BDNz6jHndCSRJEAVB0lzBJWespzTfWbBGkVhv1rWgreU7ZwV9SEhc2Rhelp6CP6qOw
KwhlpRNcJrKCnVVVM1r00FEcZ8m0LReE0jLS/eQ3HpiYUiSnzHa/Zp1yd1Gv7UPpESeDLfEBKc+b
v1jjK3aCByaK3aOb+fZBzhxCB6vW4Fw74NAlFhCkLCS3bon/AQnUtdY7RxaJICoHHawc5n3ObB3j
llm8KUyxnTnJQiRPtl4JhjBS2WZAS3SiX9tVBNARZ1dlFund5jxCwAi8bSqjOVnXuW75kbwwTXbE
wkxg25BA5kEWxKD0aWevYkZ7w5bpZQMRyi84QQWT0UekRshizSa2N3sRvINazjnqMCn3qmRGNRy5
eJ8Sc93MAUPauYjPw9waKF4SdQH7BhNzTgu1ibHfH8lPmfzV1DIzh3Ag1mTvDiBf3eCVFCQWaxCz
m6oZBgk6qjCPZbfM5V1li+dgSi6kCKAk0RO8Z52a39I2qb5HBFs8CcOr3+f2Dqoa7MqelXNvhkO8
ixonu9Fz1JzRXCUGjIseMRgnnnrtei3/7o/pxh0BSAfp2Fz7OBTemy7VhyphrDviG0UeWsSvgyms
rSrG6jgRPXBylAffp3PZBsfGVPdtr6xv3hK1kNF93UhDE3dcWS/SsOmSi6plGNHpfgbElRgTzkCH
4fUUN/xcdd0Q2tC0/lM0iuHFyTnmxZXnqq07uWQIUz6rg+6t6UvgaygdaFHsdT4abbH1G+UVUKgH
wg4Ypt5MOADKlVs6+q6KwvmFXCvz4Fba2mh/UCS+MF9l7W61eDezKd0XBsxjKMDlc5MkwZU2cD+0
jGhBJqtZk3qByGJtjCOKAlXl/R6+XLaNtEgPDsXMycUt9yjcxO1WEBKBLsZAxG9dNFlg/hNlDqu8
XJREPwzlppwhALhjq9Id9VB41mVY7owBFnIaN/aj26DQWXGf8yM3z1pChxq1j/Oy/OpxWHlQmDbe
ZfVdQ3MaWZyLb/Qm7S0Y+6t8PPcskMSxOO4dqgZzpf3IR2MLE6soDP+hNcvwqu8HApVir8r5FIrF
PLHb6M1TMrwh84ccmVq1p76BuLaCkjJ8QkKuLyahLmtXJVduF5MyozMDwY6dL+y8Yj2BfFmbbdfu
eW0HkMUW8NOZzBeaMgOMSiV2Zuk5x3bqlx2EGuJ19Dwsmy3tuQdy2cP8UyGybJf7Vn8wnbHc8uA3
5artp2+uaIaL0IVznIqp+YwtiKFJMmR3Fr6qvQz8Bsi3i6rLF8nXyanm52bMim3bVvvesoq7wXee
JYRGsGvjuJlHQMWrxNIEihKxjU90IAmSqG2O14DJHOcyBG58Ku3BW6NdQ0KorSk5upNtADykh5ut
xWwTh+R06WNVVnD5O+bcyACh8qHPAzE79LiktvwPLmB7rbgJSRHfzQ7oLhvc4LYUNTsbBn7kX8JN
H3H6GrsotvVjV4tgHyWB2gbQETe+1VwLR5Ex4jcxne4q7YMHoFdoJ2hqwgItvCZ4THxdEsoYNQC4
LZGk+xGG/CGUvv0tMbp45xS2NDbV1IIVNd1kU5RJi5gjqeNVNIXN0XXJLuPXL86OQfQO44b3BZh0
1KXK6GQ4LlzrCDDgJlFdcUZHJr/CfEgSwtbceIZ13AKO0yPHMwLUUmurw3lYl6TqfC/EYF43XuI+
qbBygRmbKj4r/EVA3BoLbkBYq2EjB6/xtiTMDncKXuRhQSMdLSQESGlS62oKAx+ZoJdcN5O9PNrD
fNWVfE0ha45HukE5Jz2kKpFjv0nOAeuArOP1JCSsc7xj+Wb04CVPrVveY7iyto6bAFxwgFdesWB9
S+yw2iJx9q9kFbeHOlPVm9IxDzxIt6YW6tj3YbiC6qHOccrQwUYSdNP2frylD4xuRtfZpnHs90yN
3YvRgfpC/Gl+SmUgDn3kP5uNOa8D8OsrukgGiEbDt4+pBrY21SW5DVWYAW6tEyByY7+JKnDh6TiF
G9Os7HNEiWCN4xIziqMJsq01rZTLvk/yaLSeWPYfGKOVSEi65DL3aGn4z6ratT5M7DxP7Hs7H+dr
Ab6A9Qt4jTv44X3XRPKhYx7X41vWalWXBiNUYwqOPPv1S2J3YtOPXfRM9qe8EyPRvSSw+vWuXH4i
6efTgVQYmHSpRxYk2pGtnX9i92MVr8hyeHRIZ6Lsnzw2NAOl0MqMq/QSS+9o8iOfDDm/BYnVrWzZ
Bzv0icbBrGp4kWMLlE50RndPgfPdE2X9quaqu1JJ9wKJofvsd+G7bIhORfbyLk3W3zF3oUp25is6
//rWZl3YVjEcZT/vsStHaMotkd4lA0Hwq4Zieo9ORyPErGZUYd64wT0VUYRwsO5QB10MT4Zbx+vJ
qAQ9f0VIlLtLIM/tYhTRpUT6uoQ6kt+KjocNFpWfPZm7sp3jly4Q8XEqk3vHRhc2Jc1Gyb45zZUg
BsyJKtxs5bC8Az0YP+d9SPOlttMe0GX+QbG5rcom/ZxWnndCuOpsTHJGDlkw11Dak2ArMszTuiNk
UHtlyGKgJcrJaik0u8uUDSREdP0z4hq9ym13OGFPa6aVYUbB2kQtm2PCJup350fRJsWC/ZSh04Oc
SE4y3GGzcXjdzHAtET1vK1w0l6wgJceca7VXpRDAz3G5I3X0L0QDlzcaJf2Xpqq8vV/ph6GO3B2J
xsYuGcjLG8ZY7UnO0lurHh9b1NsMeRr3uUjT/NLF8YJwHfNLLMJwY6SH1KmmU2E0xtEqRuO6G3q1
T7AUHUyioGBwBSnBm408zWVsfxlT29j1C2k/BkoJWjDQT46D1pnfv1mDKExODHnJaUzs13Th8Gtk
y9uiH3nCzYjgFDoSXZnNa2RR7IpmoamSBPnL4dgTF9S5pDSMrXMDOdQ/mknxxZRp/0xWCvxLw1Wn
CD7vyiQtbusArH8fJ5egwLZKmIPa+bP0huGtE159F8LN/mQpY+WgO9wPZWBf9WMkNyhFOuIOQ3US
ykRNCmK6ONSObrZTY0vuHe7OBRpefce3nG7sqQGsOO+TgTZzahwM0iuuQ4/wJydm0zVEJLaE32Aj
m6imExWpnW/WxoZbVqyTRnSU4D0u3DHY2/ymKzaHAImGolBaYijS3N26yNuzPCBASelpI6ai25Uj
Ajd8QM29zov4QBBhvBnLvNs2TMcBZ7P2eJxhNllR1he8/ZqDadCLdZjmFaI2QlIFAoOd6GIb6TWF
fUqy3AJfLNr01veUd0WPptshZ595Tr1T509BtQntsb4xU9e8qagADwjB1BF55LCeCK7ZyTaO7wvO
TCsuQEAUuOEVY/uOTB8dHApB6rc2FvS1bI1VEM3nok7fjSV2rGgddYdq8FpVFPhKzF8x6mdrv8wv
QUq6nTVa1vc6Ucl6aKuJyBQXULCReJ/sdBJXRV3PFumDAzI6wxueImWRusHohTyo6rpX6pWZANB2
iW0kz9WNGOpiMySWWFmN16+lEY+HwpSc160+v2tUzb5NE3xl9OabUzQ2HPXIGU6mslIO5m2EByRN
eNvB/iZOFD6PJukSRZZ+yd1xPreSfuW6zmZ/7acMPxzVT3t3Tsqvitpq16NqOJpWk92OWQ1812LN
9Q2KlVXXMX5ct2XrvDoqX/IVCrGNTKt8ElJGV4EkwG4R0a3jyfQYHkbDytLxdINk5D2Im2mDx5uE
mC7x3/O2qdecm8xDmDjOI46uaUUsPVFaQ01WYF8SBJB6hc/2kc2v8KvHjdn0My6FNH7C03A280Ef
An+s96PU/TVK1+qprIAh+uR8b1Rj56eRWfhWounL+bW8R09F+6kGPBXCPtiDWe/e+iHut0anr+ui
1fBCebjdIWzuPAIRvxgFmkwk5mdFwCNyVN2tZ9J9TmEZwTb3pb/JwViMO+3J4dxFtXyY8p7Mm5Lz
43osdFCswCTnV3jF8nUcJ99ndOCroRQLpNkz1vOkypMR0VddYdTWu95OrJ2BnHaTlWCTiUvfNgF9
LEvY4SoeJDzZbMjJm3Dm75qK9Cwi39yOc3QRqd0/2B5JH4yYkMUgh9tI06+/2lFcr+1WSKoD3jxa
SC5obAYktxnyABQ9rI4vfooD3nWa05An7XUfjxacMf0a5t23JM38nQ96/zC63USYCw7CcBzLkwar
7JBi6qlvAtoirNW4Vk9ZOCWQYLLuq9t+x5jDWdOtYc9HVQfD2StJBpnLz3HdphvL9oZTp0bnRHow
dFggTCSJoaPfWlEoCc810V+jWvX2Rmk6CGU5yzf4F3b07aL7eGTxiuK5IO6uyh7YXfEDNVW0yWJ4
FhHY5noFeKreFXXPm4RKH5Q+UygKxjpvXqNy1Ieh7cmSBN+2BYee8LOa0wkw0XsH4vHUjWFEnHHb
PjMV9m+mSkOZTzLj7NphfB7rgqAeYoTCXZe2ucEJHSnxLuGEYRIrExF/UrlNTVYBQmm19dqaIZuL
+b9Ym3FnkOwn2mbcSGtqqY4ZwUmiTOdVxxHksR51Bb/bd49+nt8mGC+3dUwJnswB6A5ovQTSzO3O
qOf8iGbIYOMImue5hNe8opjV8ZoDXk7oWhFPO6/vclJYzMEkbDVLzO2Qpvf0rJgIAA/um4ly0Pfz
hjJaexvbm801ycfFjsuM11Ego70JNORaI9FeW8nsbIvSX5sosQhGzC/+kL6pah7oIqb9oaJjtjND
sW1nr12ZoKmOcxsOV6MdRodidG67se7o0nSUn4nVPBmKjOrW0NZqjoZUbOsx0i8MR9J16XKSJgil
/T4y6Hqr2R7vMkESakj1ta7TJtmbXmxfBrrXBPH4OcsClbZNtpaVfWtAuOwx3bxCryi3I0bh1YBy
9GgaeXH0hXlFcvAL3p7q6IP8hUQyPNWmmV8Vjq0OIVEjG7clHQJnbv9ZeQOx1lM09tsGk1uBOslx
96MfuQ+FBn1U2Hgj7KYYLhpR2gn6/bRLLCd5BcodQ/LtkmDTStVcrCKSWx/Y2XcMTek17p1gz0lL
bfCkx6eBp/SKyqA+1I2POcQhAKXrPedUlrNBDdvbT7QUwjc/qK2rLvHkxVXav8Wsw8BmDHkK64A6
fCDzdOcRvbHjOGXt4kL3d3OUerd6AtE8J3R0iMcZllqMTEWtHIq23B7ecoV3ADqPBjGg+Q0fjN5O
gXZPsfc1Zaqb4iVKu1uyrtgw0Hwfe+qGUzTE8sJm7a+NIPKv2t4jAKYCsH+A1FweKwGWYuW39HcA
CUafZj+pj5mvDGLkYvPZpMe0y+clNToykoGlVc0ckVG6vHYRCsMsbfqdaYR6m/p9WSM+HfETI0R/
AfzQPZid017HQ0fNXcDphmHDSlZDlxDkYoRxjtA/zqr0jYwX/m7SoYnTnIJYXzymYBt7LvSXPskE
L09S7PPJRNIe1fN4MwvR3dVE7F0VZCE8ZmacU02Q4DEJlTfbNvHUVe6NRCHHWT/kG38Gareac9P8
OqZFd87isXw3So/WfOLp7FZNeFiIkoGhdy57omCwr9fZWQaEOhKnRb7Cxtep9YI5sv0uhxwvxmSq
6srKAjZmnfmEhQlISLfVSJ7CuuXEfTYG1IFQ2CuBK2V0vUOLFe0rmVXZeWZd/I4qPg6uqMO8g2k7
7KtamEm0HkJTGWs376orsntx6QBSah8FCebPIcD8L5j6G7qFUYz1q+6ZkY4sVa+DNMi1KhUfd8hE
ev4f6s6kOW5kzbJ/pa3WjTIAjnFRmwhEBGeKIiVR2sA0EXDMgDvGX98HyjJrRZDFsPfMetGZuZOl
MITDh++799ykR++VO774XIR5+wLlwfzGj+xvlC3DbjfahrPp0wxwDB1KguJCTxf9RgkDGRDiwmCv
ONJRv8/tizgV9mNTdOpuTk1RsjLKec22rJ3bVJX0qkZTK/ZLOHdwqvWrLDhMpk8EmCKYbLEofbCd
P/cl4gEDTpORY8UGs/2q5gm/tsyH1bWtmfHGauJJsATdkysc37p92lEeCdP4Yp786RNBbgXpnCX5
hFm3LO3GxmvR3iaVb5JNpCapHrMGMEYSmwkWHRwVL3IYUvU4ZE1u7bFYOPsyMyoyVWpRPAqzSvLL
gqRIudVD0InIzDuyspeyEniGYL6gI+erj/sM4qVSNIVYEFJEk+WMni0kw+/aH1Xx2JKEeWj6ciLu
2O95IWpWvFILuRGsRJc07T2jNLP2NMzYWZSK1m2u6HhtmoTqxjYmmO2RkkbyTBmeEzQx5s6+t0bz
G/4ifGy+IDa1zIrP5pSRDxC69JnIm9SHuJr1TzX2+s6ap/mK3MJeXoe0e+8oyPLXY0TpmbXpWAaa
FHAMe218O9UMzC0C/eYrzZrmq1exMwmzLLn10ebu43bILoLYo41b+XPywzLIoHbnDE3DAChk2HUe
hScCxTkg7QDP28O2wUJDqtMw149+2ZCNJxX5SKSp94zGJHbpUyqSQzediOVNT2n8MxUBKcmcaTom
i0JN3+vQbZ+ysdI/syG2fUp0wvhu2Mgy3Vq0T1Q1DQ53c+1FMsgFQJJqGD912IW/tCEFi9yqgs+c
GTyyqJKJ7NM8vK07j/1BW2Biq9zK8Da+Yr6ibcp+PLZX1UTRJP0+SzPUYsol1IU4AaZXJtI7vgOA
LhPFWUIX+wINo7DmREV2E9M86EUgkkPvj+ZzU+Qy2BYaBSAVLEYW+SfO54AKPclereCHaDOXpkRn
FvyYedZAmESeK+ZOxR9RWLDuUgwu77GmGVE7BOltWITFh1BXcbG3YuqqGHX56Bd+bwqgmOJ2KBjm
9AqBmPtZtCWDQHnN18LW3i9PpNlN2iQ2Zch5ZHowNapHbTh+SeJXOBGTMkvCGSvcQvjTMHJx3GwW
pycAxw2f0tRgyPshI9BoWn6EqqdztFdOj9pqyFxBFJ4dIL8aQqu8oEY1fjICmV2YCBzuBQ2DR9qj
JHKMDFyWBcyYvlc8zq7fPuVhkKor6Sr/F4edscSjqvk2pEaCzIZgMRCpGjU7M/ILyApl75btaycG
fbdQR3wu5sVmn1U3trrEkZKSDJK2XhTgbssuvbnPLrrAT7qbhO8DLggtjm9pwdDO6V7dVTlf54w7
cV83BbMuqA3iIIGoHXzLnqv7UQUzm440IVGZjhEZe2vjukeA9tKYSU0eKTYxTbNCMITbbP2+dcNB
5y5YZd6Ed+T7VcxCPKiqKntn5SPzPRfhLw3n8UshQsrCBG12j1rMI62oONP7bJ2ZKxaAfbhM043p
xvi+qrr5SJjNROfI0sDDJAo/lXv8MRVn82Bn1XwL1RlLNnJE54OC6O1+y4uuIK8rSz2KqNTV1woV
P9JUFvpQVyRJbbuyxKg925lXkGw4DYdWtzXOsoaYKyKnrvSS8luwyDUEW9kBRW6/U2IPbAJxSUog
DAd6U8b3hesxR8pFMM+5cc0kYraG+MyR0jwUWUN4Dp7kjx3j+76d8vgWf+ew06k7XBiJRbNsYk+9
LeuFlzTbstTXmN7BTfhVRaW1MoLYuJrx+JN+WTPg7AGW/3aYs+Fg2/Rcoypv2WybVEkPKe2aGxqm
C+ZnkTOTVD6RY3RMC+TNum+fpsbiW8QxHt4PzTBEvAfvIm5DvGOi7NqITNiOjohyr2r6CaTokZS9
sa3GfQKFER5yRf4y+7La/V6woLBLtpb2oknGWwx3arihFcqSpUkSjCoH9R+bh+wCL7a46LPJ3WcJ
EWLUHgjHaQI6H2OFwnFjpvP4iSBkoricjkXKDQT6RiCGj2y0DNzsQcLg1VlIjzJtAjvdAsFlwWR3
aF9zjO/vIXpqrKGpQ1C7Usj4s8n6QI3qvocEvwkq09p4FWuDYUxIoJvJuOoxfl9RmuBp3JRMji2l
ceNiKmAFb0ofyzSbFqWYquAMJP8I1f4fOOf+p+SKI3vdU13y3/8HvjrYSH8pUaLv+vv/+l1hv5nv
vpe//+s/7upu/D7/bar78z/846oTuODQT7E15tSL0WMVn46/lf6v/3D+E2wVDDwCJeCHMM2iyPlv
V53P/7SCsxGwIKX0//xP/+2qc/3/DH0Ruj4OKn+VJwf/SqzFsTTPW3V/Ierz1cCHYobO3bHoJ/Yw
/6ImWSJ7ys2fnmE1HzxOwN3GsJsJbGipy5t2Csczqv5j2eF6WQxnkEyI5oDfCAzw+LKL8GcqoYsX
EbJdfWoQ8hxSu1KXf/0Kb1ia/tDg/q+k6Z/LoKjE0BjCVERpfXyZkEI4pd3Ejea47L9YyjEe3Zkw
2FoWCHBC6dpPQo9+wlkY89M2LbXzWCAcIeD0j629Tk0tD2XLdx0J5YXLxhrrNbG2txPIDOsb8rpi
1hHCH3zqnNTIMi8rCXYf0IN1K+di0VFCkgKHWlWb094fh/Qp71r8BA4F+mZr2YPFwdrM62XjTqsr
hixFWdAvSqz4bspU/8uUknRMULI952NZW98zqEtPITVKh9Q/ekbXo6rGx7RLh5ZjkjQ/60DWpDdb
dVVvyBZW4aYUY24jmXBLSuCjnz8Kzm4wK+IRroouzbD8AGOlKA+QiVL/gk2K6WFNz9lu0S8ClThP
qtgBSxE0XhAOXc7MN/XOasbuzpiTVO0ySDwF22sNoOF/V0XjlgSReRGVPOcDQemevSnbEbETEkyS
1nTKm5K4H7LIFFKeC3s41n7++eGDFQtHg9uFxHgqXhzMuQY7T75PK2qx64kp2nguiwQck3wrTemf
GWnOavQ5GWl8QED1oHTzuZ5+R2nAwdXPezsqlqbSyFbqwr/xu2lId65oYHkkNvGTGpflx3DQRrtJ
hlymB9AmoDd6gI0QD+SUOCyJc/bsckz6IZbEp8Xs9eN4gTvGesnnQMu90c7FvjOCBiEUpYaPg0KT
xE+VsLnLlYJOM43dJetOF2/pmBQUpeKsFhtVGG24JzM0vSx8Ga6xpAvbQgErBUqHVRuf1aAaLOkl
O9iobTWpuGVLFI3rzwBY6iKR3xYAj+fSD974qUIL4eFKrAoQqZ8IMsPZqgMyua2oHAcUZwVMLFlM
BhX8Ul/IJrTOeHz+eLJOfyrQsbgqMTuvSt3jScHCIeYWZgI9Ihb+j7I2MjoBEC6MsBnvVAdQBP1/
lu+CXiZPNUe4dAOzod0FMmw+YzSmzJ273acVYTGRluqRM4M7bCxQtBXtMzFyfkqKfW3u8WuQOOq4
50KC7Nezpw9LGPPqak9GX3ryyjgcBwknPBGVVR1kkUqUvC6rAvBMPw1hvlF6jj8Ushw8gupNuoQx
XKBgJ/OS77R0FEFl7J7KJspiC+pPu+iUAmYNWgVLZNrGG5yIPTlrzdBfe4kTjNB54l5vQtERBS4n
cxUgY8LazplReGfE4se64/XTJZwCYDHqXFv4yNKPfx5POZXldIUbNTz6LRaJirDcviIFuzL/2c78
jx5kaxXWHw+FACcdIsSVrhUiPD6+FvR0v+unxYhswzT6KM0RWFFR8oFluQq3yrY3pvEX26zmG1mZ
8hoa30iHRAArObMgvl6HA8QMq9EJLC6uupN1uAZ+AVqL9oTfWu0uUWgfl9ZY58zAXpEPDvWMBl3E
+wvknwXw+AUQ44LBHQK7FbivnAeaaklb+jrdOcPcFVtdOnMNQadp7gSVdPhbxD7nkVsGAXbUPEA+
laf0P3XuOjdF28HJ6+3eyKMsUAsO1rTwZxrx9eAjTEjce/KhObJWkM2sTW9UeXwDL8DutsqOnTVM
UiRfhpbCIqIKO7sWMgHeFcR5ydV6ROZ9AFV2z2nfLa+6WsgvLt2GBBog0MGdD5PJjGxfAm1JQsMw
N1MgnM/ovqv6knjtmEjsxTflA/w3eWEh4JqID0wasFeWTBCbZeV92bja3TKjLgcVVuj3PEL0sM81
/dKcGdavpjlsqQ77GH5gOG5wAI+Hmk6XhOBgEuztciAqW7fZRbtY8noipWBv5k79b12PwgEc6YCs
mlXt/Zeae2JZAORQknygmoQ+UjBTslhPS4OrnR3GCLc9M5hefbj4F/GQrTzWlSJ6muowT3biWUld
7IQzlXyuqXWYVToT656PT++P2xOvOpPEei0IwIHL5hHa8Xovfz1dCewNpA1YUguE9M2kpTj0TjZT
1+17/aUJB5Maq+FON1kVN48chgO10emYGhs59PbLmbt5NR9zN6ttgd26j3H01N+iUy9u7I6EG75V
S18WxJrcjQ2Klc4d8hviVWs6vvnya1pzrqTbqU8wqgOygNFuoz9JbmpaWYcqhtx/5s6O5fD/vCea
ZNwbuXrMdCeTKbYyRDm5m+/EJOP8oOB6PQTWvLL0Zo3yIc5nQuzJuF0AVIFBW7Yw8ctvlPJlTMUo
XIgEmGOr29kuecjbdhjkBzOVTXDhu3WCwK8wCn1N1qbRHd6/9TdGEz8vJlOiIQCT/5m6//qF44nU
dzHKkPIsxfTGl+013zBELaOt/+VlAFo3YBEYJcwQK7j7eDThUCCSYEoMArGVQoHbVReZk5Tf50Ra
dwHW529UYrzLpuyX/aDs4IesaueMFfSN+WE9HzKI+LnYQ57sSrACTEPiebRRWXHlfjKdmoJVmR1c
JE3oRJMAXPj7r/gkL+LP6OChV0Qo00TId3v83Jkp2txoyhh1edq4B03lP4sK0yGBE+tt+amiZH+f
xASmRYVr9NtQNW277VdrMPwiLOnUwAafHPS+rUU0FnO7n3ubVaoR0v+EjI4c1hY05adhlRfsz9y9
4O6O1q4ViClYtfHPejAF1j//a4TUHM/XGceP6PrG00YudUlITtz18MliL+u3S9eAHWN9cYbI0TIm
Ud0UFO6Ii/V+ro2+cu+bK7moCUd7OHN7fxyCJ7fH5ozpib+UHKJTw74DxEh2zeBHrI9LfDV2JJtA
34rH+zEepb0hGSf44Do0q6PBHI3rsQ/oUbeLyLsDCMDMRp1vSGpIaahuKIISvuoOiNoiF25YEdFX
Msat1F1zV8xKqu2YV91vY7KAbzaGqKdotRfRFODkMOxMdO90UMOm6j+JpJumqO/T9Mkz0ybdsqSr
4SvxLlN6KxePQwIMrvwu9orxqVfa/umUQfESNmZqblr28aTZNTbKCRS+wt5DECuWjWqMnAWXCtj9
bIXLY2wP0288vpJ+aZJyrhl8QzNehsxk7U0kJfemg4a/DpXug5Pr+CvWleEjhgvYZ9VChVEB2YbV
GSflV9kY3q9cTOq3BVDS3JnESPobf+mL76kqmnozq4qljbIzCbIxDFAGsw5mTCdGJshlj9PpOZG5
89FzetB+7w/EN75cEkQCchPWEo976ptKEsgFVEuMiGlM3cpYGFvXqPAjpAqRvTfa/8Z0xerKLnmN
iWBmPBn4uhlor86lEQ2x2z124+xEGFz0Pp1DG9+cAwAALqfYcwRVP13aV2uT6lyAyjofnQxv3NzY
cL115mBXc/z1sZvB4eQhNKWMQC+sgVrWVYN7aU9CRtYc/sKnkn6kCQPMR6XpmXfwartM+WFdaNkI
sLhhqz6+egBdPsztII66kYB5BCs1yltr+and+uBY1OmFIcczMzRfxhvPHLDDAcK7QtlP50u3M8Cm
wPKO0iTUw5YWKOj0bV+16RR1BDDD0i0nxPneWIzDBSQ3rwSz73RPQ1bi6gmm2PcOc2Ua13hV0mKj
a7ZoEZX8ydmZi3SeUALmWaSXyfxR5wXgF8SnoPlcVBqrVaBjDqAfZKbU/3MEyI6RUnlOU2lvYzeU
H/MWrxjAwrAyUIoFytmEhVlykIOYWkWtnS90NFJLPVlIg/JNhU7qfkwM9aluA+e3Rvn1oIsu+wBx
NDZBQ2Yhom+8SBZQ5zp+KOoB+YdvLMsvSsvoE113zO+c3kh/9IWYM/okUyqi3srYSY+6mOotoEQb
CT7y3Vt6n6xrgaQpsWVfF+DNWIwh2/jhsoRXw5iiPvDhh2xESV87HoPMjKSda4o2aT3+MFuUKvTA
uuAjORPop4jJXXiFXtN/XJSVox4UdfuxzqVGEdgq+a3xnNriiNpAIe2FJ2/9aQzQ7KDQaVHkS/e+
Vn2LmIi88C6C60RBn5SXnmLZ3NNVt2vDkFu0FXgE2iF2jK3Xi+ImQEbTb3PXN55lLNNfrYsQcVUk
eXc5IpBndxjHkQNNrX+j5S1pyXtr6R5984uVBymcV8cpP8yp9j416O0+dE7fPirDH9HYihIhoo6B
+WUpQe1M2CO6EBr7YN3Lxki+zJadV5tsMHBwKVcbyaag1EW5ErbylxQBhtpLjbVzq5FjKCDmVfCU
VR505QX70a3j9i1q7oVdVyTr2jw0ZRbmVx46PfMiq8vsPvfdkWRjuPGXeNJWTV6+1iqTcUz6M9bz
N+bN9WTiUcNgu0Pt7PgbLsk/cmsJJbjLu+CzDIqcYHEiNpNuaA8UscIz8/QbX+96xAZOsBbd2Q0f
X88aBEwpV4VR3SDFD8quuqqSBNtR5RlnFv/XhYU/9X42VqAXcILYJzsrG+dvXrtZGOm4Q4mJnc+9
rabAuByz2cLro51PGGZxFaItGa/Z+qmHMe/b5MwjvzFNEsXCy0UHCHgpOFkpRO24+FaGMAowzCBu
6nBW7+zcUFQ2Uj3EO0v3ldiV7ZwM/8alAUcTtwZcDu3eyX426AqrBMgeg1LLy6ux9Pq9okB2ObVD
hRJ8bi+Q7OVnDg1vHHcCkpBIoTEp7b06NMCIHt16KhhSk43XOqXQzupATy3bhK3LjBk2nXdfDn24
tUItzywQbwxoxjPPyg1wE3+Wj782pHaNjaXOawMfje/8lB2C1IYXjE8z89CmNuociYdN+usVifYN
ZA8OKGty2smYtgmzkEgS46hOvBwJYLeY35O8B4fdd0s3XwzhPAWR5wI0iWD8xiBLU8v1HoZOpBqZ
UE11K59rn1ZyX39fOJcoxFOmEZJbsc5ylSFZKHJSrglKGm0hEdMu6Qc/7rIfRBuxme6oI94Wgrkc
GYdOniVb4no3OugmN+gp/W4Pwsx7NpGfgpINJpYDJFwKMi87yduSrey0SZY6/1KHaPwjXDKh2Bqp
huc8No4bbOasTK4Hn7LFjjApapGhjPWV1QocYKpPCqavMTMvyItA9LmUI8UsSU3kZ6VINt8NqIS/
jZUX0GSizbwdeXzNA6UsCsBMcLb6w6T2nt1bZQRlEQugFD1rwJTkcHbbJlB15CUBzAZgPfdVmhbr
HQRxRt7AkvebhDirJ/RYBN2kFX6bbYm2lWp7nxrfmWahozcprpKNmhBebLo5XzQ+NAQ3VPpT/bum
7fyxw5b2wm5Pou9H8ZI8yswE3T2mcfMSzBILIA5n4nOKWoyPnpZAmYlEnlv48JbT4jZAjw28B4cq
2o9SGoBixy4hldk0H8o4RFpmxHD9RgppnOepp3Fm6shOPiyDr36H0oKTa9YTAnj6CtT4nBn6ec0S
fIXexQ43whbNCviPbRpbrWjaL7Sbx5/MPJmDjLFQGMbg6V2KhoWd08cMvNFiOe6QoNfOL2YdTAA5
4dfjwazrsrgXuCqbHY02D6IVpkUHdnfcOTc0SRbr0koy5W11nMTgnm2kgXig67zdmTqhJEmPLkBB
D2EcdW3SDt9QwpfVQfkybzYp4uznSRq4SQtphCyM7FPbDZATEgQts3IeBtEt04VHmOYPmSB3jAJ6
+j/NdHJ/JiFf0wbjZPjCDsb1r5Al1fWBdHJfXhSz6bZXkloIysU6qF/EskyK0zrSPwA86bB1u3U7
3FXxUGyqxZm/Qi6crhvXxDuVgkTvt3XqZF90UDk/LYy84XY1l4db6U30wkKQl/2FLVtX72e8/Evk
k5iEHaJxl2QHSwRxLzpwAaiiQ64yqDHR8A0wN2xbz4J14GJxUlFXpIMbhXlVPXEnBRYCmRZIn41l
EihitCOvu4zy8r6hrHFuV/7WbCRoZK9gHssH4Hi8wiaF707BvNZRHBHSWkp9d+MPznRAY0sbyqWy
7QNVf0D74qYbp6aq/P5R7I0lPiQAM/xTj1splsc34Gsz04bK+bakW125Q23dJgiuNjJMz8AbX6+s
nEB8RGHrZoLO1frnf831utEq8RHtRiG4HnbJQ9XuLDkmvwwwCAe3ccV+mMGj/avPZ9mOBVqGboXl
W6eJI3WrasfsfT8aMchAG+hmzrlT/bCskpT3L/V6KeVSFC6g7qGeowZ3/IAztiuzHaiu2ItZ3+Ze
MmEjoDShtcjv/ZI3yi7R659VVnx9/8qvl1GuDGkYNCsVSyb84ysHko4nuGs/gmGZEuISe/Av6/nO
TVf2AxaI3fvXez1oLHJksOxTn6dZLE6uV6a1gxy3pFBTopbKLLF8cCnDPCjL6s681DdGzRo5SqQR
qg/EsyfL9ZyFXVEEBorHrqLI1mro1tuGbj1yJXPOLlVSp4e8xij4Lz+iYPuHtWjFgIEXPn6lmewS
K+tMRqs3WncmqkV6NU7weWGMnjmZWw5/13FhwOJwLJCU0LxbVSXH1wLSn5i9o8PI0EUyfG1maUb9
oBMsBBAUf/sdCZ0HWfkeNBPOyRE7pnjccd/YFYMFx9tWkNBbY7xH9X8JFaU7c+544/em5mnD/nGt
lTF78jL8GquYG/hxhEluvLXxul5UhaEjtM7n+mtv/N4AO23YjoC1WSlPZomUMIxsWJw4Ii1k3IA4
AZ5b90gO29G4w0Ex7PgDLc7MEq+nYcuhjr1ifDhd0VM//gUg9gIVNJwwEvS7kgOkXurZxVxanKcN
tGRJYNSXtHstFhBbmw9+Z8pzGXlvvWROdvSYGA1kNZ6MdJoFpTU1ZhyZWVu+VBRTvprzjO6BzFTr
4f3R/cZbphEubJ/0YFQEp62CjrKf4+V1EKU1pp59OoUtNhc+s2xvOVPBU6fmZxcL6Jn9/hvXpbzM
9A8hla86WL+Ev9YAPP1OO812EHVhVu+0Z2YvNae6iioQfgggSfogtQSV8f7jvvFqkbUwV63tcYRm
J/PV5MWGhwNZsh+AyX7wZ4Yt20joN0hI9Rm1xBvLAE9IsY3duIC+fnKxyvQN1fCh7DIK6zv0iAHa
E8eHUJnMxa95Ju9BuKMP0DfsSFj415+UsE885hyp1grK8Qv28yG1EGBgrUdI+VgNqr+kum/eEt0R
nrnUG78lFQi2DrgmOEidtmfzIMjRP6HWsZa5tm6E0+CuLAKOyCWF5GpXmrm/czJ1LjX19Y9p83ik
pVLPpVFgrn/+1xjCW1yARaNNaynhv/hmW2OyAetq4au4eP9tvp6Yjy918jbFiGl2tOmZSvAm9rbA
NkF5B/HVmc9i/XuOFwCgiTaICQQFAbPQyfxKmbK3zWzOdxkBozdBEKj7io7XjVEtiNsQme3ff64T
zNpaAyY2FXHfyqIVLmbB43eIN5swuC4nxGtocc/XWRkSB9qy0DRkLTnNXSy78bEN03DaB3WvH4gz
a77QXOsOMY2fZOPCIsr2JJURwtWKjCStcozrqJmL7NKFc3YuofcEbv7PHQesj1QpXISJ7snMwWku
o45hpDuYHFjXa5gsn1JUwPq+pc5GczbuoT3GlhPq3cie4KX3S+1HRldW2WYIiyo/JHbqP5sIeHSk
62yk7NvW/jdizel3EDIePw6lSL+ZtmofJrRC2YYcq3LcIxIaPpUkrfhRCRsKhbTjljb1w3CG72Vj
RPuXZyuqX4g9+Y1MwPLuyQC3/FJwzEvlzplsCQarDO6mIP8ex479dGYcvDHAKYGwEpAQiJ71dMua
9bMPRCaHZkHBGDuSsva5GIIPOsjEHbXs5UNttuPHnk3nHUy0bgN7Av00NNGZIBOr2qVZVaJ5jX2a
Oe/f2+vphS0tgkTma5g5aL6Oh+jSDEXYSHzhqdVVhy4tl33YLNhnhmy5tzSbeYkJ/Mxu84/o8ORL
BNK8SiRCtn+IIY+vGkik9lMTGpE1zI5LMyC3b8n5XtqoqUYwOnlltc5WOLkl9kU+2/6TmyTql232
bXgbD2oi8iscqQ7F8+hAYylb/xmioiwPBJ4l4eH9d/R627KGxwNL40hlIlixT+7Wt5IENyb0MJ/C
jaPnsgAhNhGsYA6xDK5ckQ0bq+qF2jlAV+449oa/37+FN0YQt0DJFC02//3Z2/41G7PEB3lgJWg2
ceTvu8oYfrsiWL68f5U3Jki4u6hSw/UkAP/7+EHbWaEpWKCe1bioMe2MKwktn2Xk+7022DhQyHj/
iq835avELYD9w+KBEiRcH/yvByvnxq7bTro7s8egQlGgKeD1+e0tCul4b9Sp9SFFHXRw56a7DKkl
dpsgcU1axrnfPY5pYt7oReYHCVbnzL29+tltPlaLowJZmmxY/1BV/7q11X0ztCtVL1gUVbGevf/z
Us1dgnVHtBbsdQIwQEg4yctkOGMcASBHv/L+C3r1fXITSIUJ82RbRULr6ZY50UZJFHCwq6dqRAZX
LpfIqRHraNhS5TDnV0k2ZLv3LyreeHRBF5EvE/ovIc8nA0HbyWjURFLueuUoSoQQIds9+9Zq2dhi
yOtdWHmZwLQSi492Hqe/UVuqn15ajj9GFTcUEkXQvszT0jK9CyMkPCsIqOUtYG+/2zVEFrRtqyN8
0sX44mNYcpjviy7YJ1k8PIyD0z2wiZVIxTMws1FFJqC19ZijgchNGQ6zSUw/XC+rzZ3SifWhGMzC
3y7mmCyXg5P5NhST2d1YuedWW8F9ph/YKQ/uVeHH4hzE+43fKISkR8OZMi9b0tPfyMG53Qhi3KSf
NQCxyu5eewJAlmNec35L9xQpcAy9/xu9mhHYyFBWJ00CKd26uhx/OLOa3LmtG7VrrZSMNAriYMQm
H13J+9d53TFad0w2qaaOyb+sYccX6kevaSBN8XSBgHLPoro1JsL+nKxzdm1QtVEWqhliR4ehwCUA
l5Kl9fn9m3jrDbMBXlm1qApg7B3fAxIx0Qa+0+06yyTSVMoZqE03gpxUYpd7DmjYgdF35tFfHTH4
8kxKMNQMmPppjRxfFexQj2gTGhJQQHFZLZhRStOQl14aF2QhePUBZ+X3rlLmmTDh14+76soQbFBt
CvHZnCyPcLXtqs8h2iH/Dr/aNMq2eT+3GIXDrFyiWNnZtrMyHJTvv+ZX8z8PvA4oJmT+AS5+/MDk
upe+G7dIsYkMvZvIvToMoEgvB11a1yMUxB/vX++1WnK9IPsPXi9YPnYgJxcEBajLRaqdDHNzjrqs
dKO4zOJ2FU0ELz55mhEBifAltCVatS18nE/tONGdl3YHW+z9+3lty1nvx6OoaFI6FRD/ju+nNvx0
Yk1RO2Oe60rCA+5g8aNE7pNIZKDsNoSqoKDRuEjC3Zhmqx4blKlNOGYbt1ufytC12dVDcRW0QuQ7
PCpq3MCijD221F5hbJg5rebQYVytqbss6e+lQE90hdg7ux/ZKX4zHKT+bLFtg9pT0ZmbLqEOF7WT
yXYYeA1uRAVN9ys4oBwurfSxHAYx8sDcHuF+ZhBISFTupXef9kX8xLARz0JMuV7RkOln08gJGFox
8hadD6t2tysC+hKHuK0OTdKmzzgu3LsF5/scWXTm4FGbkCI8EEL5DkuGiGFhFPX0i/xg8DEjUt4D
AQUtgcvohmloZnkbyqcOrgXJlbK1IIqNKUkSUsztJbvjhPhPNZWXguPBp2q0aG1gAlrExYqhpzot
dEtM5dD7F/SqzQAFSTm/zGHXtTunlcjn3v/R1zF2tBflN/c4AjCBUxtEs3P8m0MGMexRNmTLGjPp
hbzDrelky4VLI+LMukpt4PXFqPBRYuX4Sa/PPFlY4Rs5GejkEqwVXKvnwXCqr0VQWRZ9k1UrZxB6
8YMjaow3aJLTV3ZHwn6slFHMe7ZG5s/MhdGB3rGoTRKThu7FAtOH5d6EZnPdx4n+lFNQ9S+7VZt4
VRigVG7GqioRk3dZA49x8YenUHe1FXXe7IEgNheThVLn1WNWgMjdNi0Kpc00cSyNBhR5n0Lljavh
zpmDD12D5H03uZ4oI7jkZhe1psCm0/u4d4ZeAVodTAxY27BOib2mb4kAyhl7171xu7RrLzjwhvcT
9tpfhawWEsrtHmZUgdzxgYBX08cobydERmoH+aEb9sZjzUxg7vwkrW9o4Sao+9pQtVdAp0u9FQXl
pe3EuHO3iQvWLzc0KrNeezU+ojIFtumOnn8R1ioZ9vlEk505x03Y1qYAIypUhg5oADMfo7ngpBR5
JefCfdyXLG7L0hLnDQ2/upAlmOktxh/rl/TTtnzGukvENTGklIUpJ5uXsMd6RD2TmzXEeNPnIoAm
NX6xnWnsnTsTjTQUOvgyaipV/J2WdO4caN1i66DC6TeG487xw5y0gMYILfctUoRC/RX9vTNQfRfy
t7LzNnjE66ynQwoigbBf4l71pug7B28VLT73CuhXHG6LhDvad6mK8w0sq7F4Ymir/L4b9PhQJL5V
7OYYe0OE/3eh/zlBgFCZHPEWW/Ddb0MAJ58nAZTygAqjcSPPgAzqj13lbNkDKuhwsTN0WzunOrcB
W0XdPHSJz93M5qyyg4pLkGdxM8dsHfnHPXQhTYRDSPoq3jpCqfOolE73Qjs1C/bYMNtuWxeu+13m
4CupfFt0byGBLHcJuIqPqjXN5w59ito6Q5LhELdD+ewadZZE7qTUU25NmIuAf3FTKqZ9t8XzNt+h
3El+YFIG3hv2MXTGWg3Jr8QfMsCnYDrGTY2VCgSnZ+n6QZEmWzyI3oPH4mYDWmo4SQIS3Tg/97J3
n96fdt5Y46lghEgF/bW6J9bNx1+ni9nWk8nLLHfAqlOqP2CeVx3ARdXaKI30ZD8XGRCE9y/6xvTD
4ZHSLPof1vjTVCe3ZXM+tFO9M4ISMVrduLscWeE+oAbyOW1H9/D+9d54SK7H5hT/AXPsaVZe3zsT
GYbMrcRVLofGA9onQSjsRKb0pR8PHhWv8pzW5q1dBcEhArEL/TqkPic7VsMygXVoyiaGNvT/4ew8
etxGujX8iwgwh60oUerodminDeHInGPx19+n+m4sShAxH2YxA3jgEsmqUye8wTmQ8Ex/hdnA3ELl
TEEJHAuDe1EvtDmAXff5q+vEZXMC52V/7TJzav+Ht076jF2UxKVS6Z5/6g7pn1LYSXtwFC/+3Cxw
4D0gsWiWdMuhRd19Y2tdudFkXwXyNENS5kireiTDHVRJHRO9ybpKPzQNAAjANt4jCJtk4wNf2VCS
pgVJC9walaJ+/mhG05LPSFVM+uTTB/TR4jsRlr9daKPv6YRtTUSvZOSyIS2HlMyASRnPl4ssZBTz
2ECEM9RRpGVWR0diVpqMLlo2HNj1TQBrOb9DPrnZsAK57OYymZMDUoYNpN1Qt88XR2HMmYwhnQ6U
r8YJwEV+V/P/7hHrsw+jVfQHRCiVoMeGhHlElO9x+AZA2VmTT0WaIUZf2iJobDyJd43j1ntbtOhz
673l7m8fuys1myWRzwCmdIc5zBu/4p/gMiDcYVmDOR6Qbsg/w6OL3sHRE5/MOlmcnTJF0zeEJtVD
rBjWR48h6Amz8H5jb1yyOHhhvKc3GDQzsPW+h8Lv2aWTjICu8iw7mqiwFJ+QWlXFAe1Ltds3mWg+
xlo32PsxSTUV1nZWvA7Gon2JuDYlSbqonycA27/SOlHvsUyYHJD+Oc2pCjXxLyCiw49mqC0bJ+hK
3ALCTiUAlJ0G0LoRViURarnd0h8qb3YeBpCsh35Mxgfp1XFIwfTfL0tWbGSHJvtnlYjSGqYaos62
GCqtwoQSgfx0e4ZZjpui/mOV7eeqjozNlps8JBfr0OSnoDcwLl5rDwBFSZF2kKi1ajBEkM5u+a3t
9OjZ7SYTnK0j2lPRoLSWx2ZTBzJBfwy1sPwf3jHTYCBaXA84DMko9s8exfphyCy3Hg6NB1rEnFTt
oV3idk+HMn0su+W3xs29ketfhiuKO8brtLbontDdO18T3AvyeDlrJlgf3OFmL34m0JURrEG95pDH
ofGwcRLl33j+sqlruWGgDdNFxL38fMU0t208CxYC5Jzk2t4UjXmM46Ua9rzS+EWLXcB8S6aDPqx6
K6EjZsbac0On+buSDdqfjZ9z+e0haFByc/lLFvM6MNBFKMJGjNPBjeIYGhkhwphw0FAmF+xZh0xA
WarjU5ohb45OQgJ5yYy+3f4Rlzx3mKYEcZXEh/EaNvXn78RDZLUTCsr6g2Z02qFeAPj7elF6aLLb
2QQ9SuGHuPCcFUrntn3fLEIUu0q45nsnspCK1PtoDHdq27bfQnvGpyHFb23ez/QtvgklhBhv4wZy
lyVDPp3GNkuwFTFjBJ1uP8nlHIMYy1gP7z45GIBRdf4kI42IJBqb6QDhCG9mTAJPhctwjpvJ4N0J
DWEl6q67jK7loVISzQCWCRZ/B1+KXqeKnAZadNWd09XFPeYZ9UEdjfp0+1fKdGe1BcE6yAmkDCvm
enxR47/bx8WAmBe5OyMepND7sgK1ByL4A0yB+WUsB/WuANp50Me03TjnV5enNajqOO8RU1dnjj5Z
OoOyw20oHvt5N6Jvh0K9MzjhY+HgS+B3LaNt4Lu5JV1nZoCuIGtDZeP6fhu2rl8DiH5qbzIjrE1X
qcpiuTnNPpAt3EK1+4SlcBo/JtowaO8A2kJDipiOvYQ0c7/VCvJkz5Y+jRVJWuHde2gIZyc7NnCe
YYQ3iF1m4n51kFZB3FKimZHr1ahqkdMrvdafGbHqd0YIAAH2ITYY8L4T5UdppLS0S7Uh+Z5LswBJ
jH+15muTAum6yFzUc8eYrzAPAJhFa8UP0ZQPeJkmsMzRsW2ik744XRiUE5IbvoN02V2blynN2VgN
vV2Vxdg9IXfW/XD7uf7chqP5IbLjLHudQjO7a0ismp0tqABcPTfro8Dr/dEZsQLy6WurG1jEy0QU
fA18JJWkDZDEOmMaRU8HazQ56LZIHkuMKqQQHJtcr8rg9iZ/yzRXn1e6BcLwBg/CpSJv13+uk8lD
hnhUJWDL0xtETFWNUnRfA9kadmFq6u0BPcm4eEZisKEAj9DZgfQ4Lw467G2j3mET0cWf2IqMLG7/
tCuXDjNDiFmkjbSu121kEJ9D03V6f0DoWvlmxWG5h3DR/JzG7gtCMcv+9nJX8lSHoZopIW40rRFg
OX8TYxOqQ1/KHlNkwEnewZ9kw4YYaaSg8cccH5VcrYz7sO/xVfC4D9r9WFS5FsxTNxYHD/bL6GO2
Dci3mmyo6fViQBXL2m58GcM5fBkBs5sbP/tyr0gTUu5KRoH0281VG87xksmGr5kxZgiZFyGkOgZD
O00PdReH9n9fjKUISjqoDJcE5PwVddwtkdAXZIK0xrn3FtEeXKeoHiLGahtLXcnFueRIgmUApO23
NlP3WopUmFh4kVnx+LhoWv1FoQuNfYod1bueZU8TaWbApRnBeE3iV8CS7sYevExoadYDlpIjd4pC
V/75P6fDCT2dybi3HCyy61+ASJxPM3p8OrLrtXNQADyP4Nqtytm4e96O+NmxxN6SjqcGCg46N2SQ
84Vj1I4wm0QVo51hlt0PkYoPQ7dk2ZNVzGodxC0arceYdsy3NB6Nb+VYpp8sLYOBpOaT+4cBb/xS
Z6RygZUxGOaOB4+5wzitmXd5m3TDbnSEAIkfEsgV6N0Qk5suCpECEX2NgV5hIXNbmQDv7XCwfplK
736tWhEN+xrk3XKfFOr8oZ0TLFRde6jB5/DL/th07sfdHI4DZnWMFbO7rnPi19tH9eKr8HJ4L0y/
4WE73nrPA3yMTT1KloPsxmUI3RT1Xdt3WnXIJpRpd/2kRIE7KsiJ3F74oo5mYQDMOgRgUB9sv/Ov
InCMpjdgqodZx975fg51RCcduDjQBAYre61jG1FtwKjaBFh+Fl9vL39x1lkeZBmASMamFlX1+fJZ
BBs8zjrqvRxtdOFaM1xAxCQXl9L99lJXnpQWG0eMPQiM+oIZa0bgkcp2OUQujb9d3DKC3kX2PB3i
drIfhUkxIDx4MQj/Rsfba7/RClabH7Qr6nXSapO6bhXTkkSljopq7YBgEXxO6CYVPXEvbx4xiCrd
/czUttwjRmmdcjzCFB9jAXqm6M6k8Yn4btG/LVR1vhvDCDKeKhaxp6+ObUOM8csoJd7Mjwo/HzNW
lNd6RGfSMCjefDp6tdLFwa0mvfaXvqrfoaZvfUc1Fn58hi723zocM8/HCCUCdtEW3cbefpvdrR/e
BNyhSuirTovz/CNbk1YbQ2hpB88dpvpeVZDDng0nbp+HOGKggBIViqSh5Sw/x9JbUFSCrz75Hsan
9aFtsJktuhbvTkhqy2kmLQz9FkPFLZWvK2dQIlalDbWHcOcFRq9OylAYskffxXD0If0vUprGdecn
ukn2dIwg5WEFoiOavnEKL3MWjr1tIUzD+3FMW12lpNPslATHHh3XqVQWX4jEfR3x3fg7aAPhKMOu
6atr0jMHmeM80y7upFOOnX0z4VX5sGyTjdNyeVnxi8BH0mFDmJAduwoMSA1XqauyYw1meB+qchSY
MtapjnBq6p2o16p71Njt/VLW2XtvxMdu6UiuNm6rS1QQeFN4OsAQZRvTWoN7NXi3vAyhHjKwtcp9
raJ26INcGus9A+zwV+0g/uGbFgh5ZOqt7BT3AD93KlRGVOHDuH8hpCHEgGaxqfotY1lz4ydeJHUG
JRVil4YBp8C56ETqg524ReWYB9TUzecKchG6sKn2YWiW8jXP6/zn7VhyZT2UDR0SCZIj8rrVaYL3
PgCmHI2D22D55Ecm1iqpomTfnGiMxc4paSptPOJl6AQtS59IfgcDoIN+foCnykpwaMzMQztood91
yPrvVLx6sNcScCRSfJ72YRougQuVYNno1FzZidxMCKnQNYdpY69H8VCtZ7jjrnkYMTl4xLgdT6xE
rVvtoUvjJDwYhShPqgsTRpuwKcGRQo0fTLCqG3fVlRdP0cwrkNNnSkf5lv7JnJpsqC03scxDPcAC
7SHB/8D0D80SseQq/nSJvhgbp/DyeoQIT1OB4ZAD1+gigV+8yTCbyDrMDL3uoXkN5b7KW+WhtfGJ
C/7zxqLFaUllSAl7WPusZ5XOYH4uWMwd6EvjToyoYB49YR3wG0BIvQHbX79OHFJJOST7gg2FltTq
dXpONGtD0kRBahkoTqIDeQ8jRHR7bQqt+xhU29Y2Xgf4txWRroOTIHMNVGnPPmBZRYRxS1UO3B32
I8T/HiWCpnqvovgC4x7Z784dtiCjdNr5a/+9/uSyNgN+ZiJIOQI4P18WL6fQmdPIPaCeqT+TxXp1
kM/N/FUbAMHtaq83fptqqKBdVVc0Z1D40+49xsD9rgtDT5JhNPUFvQ8oWKPdGSpD7Sq7K/U0fo8g
70wZXxpWjf2yiD40sVF+xDVaRZZTzYbfExqIUxBWkWTHlnH3o0cs/UuBE3C0U63FdnYE8SHykdhQ
cdlEUPiY4B2jP+OR2PxZihwj0WiInWACY6Led+k83Otlg5i9PSbx9zgBUMDwtB7xgesqjJAQH6dH
XyktOYzbRchjK/UyAghBOp7/7sYfEYD+Vg7Mo3Ev0x7+KmDvf9glQ+gXC8k1ToCM3kUFj8+Pzb76
k8UtqJWUcI5lbyjm9JDFKQ/etkpo7sEpKS8eg9/4EAonRaJ7jBZ/Ssr+zlP51oc0Mz10lxQj/UWB
gFZGyUYLd7Nnt68h6WeFFZ+OWKlmCW3YMd6mbzcNRvakqAnUDijNMfzkXIdnnCCGb+06rY0w7OqU
bnlG/Qert0FvRqoE08DcJ6JV+djyZ+/DIkJJ1tNHBQuSspRpZ5E0ggKrMd4vOCjYwVjV4x+7c8kK
59TsvlZMsv70I1rk8OMnFzxbH1Vf9QLztZ0xieYBomqY78GqTKi4pFr8l8iplft0tmvdH4bZE0DK
MefZicJcapRJQtSQUoAEXzCJ0KJTWqopPtvOhDYmUvKYMHVxDYK0VaX0nIm2q29VVV/6pBuz2DGK
ju+ZjEQGqzEd3SHrolifcS4yAHuMzGagMc8lUsWRxxg11Yc+ujMGHHhQ3lJaB5gTZjQ+Wrvi96KG
UO4nqPp4PRdJjhGqZiAhNix/0zC0fruARHL8YkxabmgFzHsi4xg/0sXNvqdWxsnVign/MJyoEnun
w4X8hftPoiLsPjoYpnnpT14clGpLSYjLt8PjOhZzjFHNlTMZOcZient+jM0O+ouO5ligGhUOxh0d
TFcoAtCxOn+7vZRsOqwihpQWZSAjJxSobZ4vhX0hlnixCly0aTERRmNgfFRqu3m+vcyVeMj4AzVP
SD2yKbDKJFya0ouN8XRgMBjWDkqUhe8YIjuNb+fAEUb8XN+1mr01lb8SD2FfkzSRZQMrXufZSIAo
9Ijxxe7HqDyo0aKdULMxnqk8u2c9jK2tL3cB5uPTIeHtuBZQPuYday6LYzSijEwjBEanO93PYZn7
b1T5NZZniZJ6D24TxacCF5Roh1VS9RXZEeinqobogd83YZh/djob4FRBk/g5K6GwnSwkIxofyR1P
WvB2+EJ2vaa9al6hY8jH3OJXwmC3CnBuYzAtGHUikpPAud6FCSqjO1FmxoMSFuq4QydXvKMNhYOe
F+pGGbjCUh/jrB6lskRu9jsFTgg+HWpRBuQYS4qTVThWYKVAynDMVc3GMjY3XgdFp0SAwjp8sTMx
o4jcKJgFMLOoGUyoY98zbogy/ZAj49z4qajrj4MlcLqfkSRaAhjT+HNqotZ+1pWD7eGMjWDM/5c6
QJlCI+n2KO9pExlf6RByImQv2gzMDJYvMZrEdaWXz6GGI/FexcsdCYQST8QDLdZJHDmY3u/WowO7
Wyy6rXgfe9kvoeblU1576nC6vbkvCExobr4x/Il+FJ/k5ueHyGmsOdTUMQsWjPMsX5QTguSuraD/
baHskFu57rfIbgdDXGl33TLgLTlkeLDmlSsNN9tJXXiBSf+nLA0Bh7GeEL2m0MLVXHw0QtPB8wa7
q52tVsl+FrhCeJhR+gj2lFhKmfMzUnOlwDk2hBVQDRvZ2sXEiedjiOMSiaBnkZzLIPJPOjrIeWo6
4euNLMoMbk/YOGYsWEyW98mo1x5DsZDmBq24+i/KkXNMii6KX/DPImdvdlPxkjQJ+gqirtxTXUuk
fOy6C0z2scRZ8vbXuAw1QGhpzckmk4w0q+BpZV2RGGGN/xiJul81UAYSEOo/hjz5MsbmVx5S/bSx
5GWcIatEfg7tGVrgNH7OX1DlIgwz1G0dqPaARJVRhdVpzhq1OtRpR8+wjTW79PFiAcdoKiUmF5ZS
YE9a6n2HYZTQm3YXR07+CegbLnH21NvhO7sZ7SNWdGRrHO8UeLKTu68JlIVib89aU9N/sQE0uCBj
XxIIK/2TIbyFsepc4eaEzNTyYahiI3mnx4aAcGhisTrHCYy/QpkRhFTDDKEpM/oTDZH1xQIpmMAO
9vBZyvS8/rEwHUcFOuoZGDrYPzY7dYwZJ7tpVD4nytz/LJYxYlNDSkUxJdX6T/BSzPxY8oo/2Lls
n3paVnR3YVc6X6g9JszlwVui/gMa5NswjTT0nXRKnjwTkDXZQVH+beMYf9WR+xFB7kiU+67hfDO1
DZUjvmWqAlx1iRkqOPmA420D1hBn2HD8ivvKPO1jIxvaO621hxh6To54TtR4+Wu/oEV0nMC04m2j
EQv3t3fAGzjj/B5lB9DeB+PC9ImS7XwHtMViuP3opYGR6uj7ZZFukOyrZrcL7QYc4zg3uLOh8nWy
BMdpp8229Yqf0lIe9dieDczjG/17n+O38DgarV48z/J1gBUj46Y4GivrCXpm1vrEZtIOQ6AwvMPe
DhYjIQ1nXlsNy+qdN0b9E04FYtq7tYEVUjEjj87Vpzh/+jZXXgqvtX8bdoFM5O1XcOUMOKQRXLcQ
GBx33VeaYVg6JbaQ2OpU5b1YUFlLI7rKpWp7R3p90UbBKs/U6o3TMALGAXkAvsK61TdOeTuOdZMF
ehHHGtpJWokLYJ4vx9vPdZmMYWFAWQzfm8EiXbvzL2tp0YRcvJUGIxpNT6nT4uWptt070epiYxdd
WYpBsSHBGwxt4G2eLwXKlJadNedBBxINH9wQ8DlOti/0ZpQNtsdFm5iYDgNCNneYAzCbXmVkoR7B
D8UBMgjNeKgfysGO7yMG8bjtjTMjEJu0gxy/B/rupoNNQZUnNVpKqiWgSi42dkCkiflziKc3nESr
N168LB9IVAZQaXt2Shvf933TIgigaNGdaY/W31H3cPZ2NezP9/R2hs+NZUqOabEwZBHMhntftbr2
VVSdYcO3ohn6iPvXpkHF5V61OThv81Ewoszizl90o1SABuu+CBC6n0t/nLzB+xg6ivKg5C3FsOKO
k7Xxcd+K7/MNK3EbgBYZygHcWGOPkiLX1G6ayiBVMs/bdb2lH7u0sx6KAY8qWMrWqUiqcod42fDH
VCIh/NZNWt8zSuvkoRa3sxDYfGrxbhwQv5Ui3l6RA1LW1KHc6Z0RbeQ1lzepDVRKZfCH9A2KDqu3
RKAikwENJ9FYarBoyDFWHbBDq9czv0W/8pjPZrtxrK8tiv4F5BykzJlfr45bjPmHvYxuHrBhnOPU
G6hh4aVcNxYjYactHnon7oP/esQ9xCGkeYQm/1mnDGHtZgV3ShvAw2hTvPUs67V0chBhNf2+22vJ
XPB8F0CohHQEEszlpljrLppwBlFi6qpgWWrvQKV38Ko8gLRvUQUV3nMVqcKHiqF+u73uRWxhDsyT
YalgadQ8a0kHYRMq63lqgla4r/QXMDl2zcwMxGg0H24vdXG6WIppr+XYqJUT3VehRXFnaGKzVgeI
xGV/jKIzjzSTip/M/unOONGyhXdbA8yAdaGYx8BLR63CIxM7P84m94DbdlUd9Kh/fozDopOoawiB
dddMx8LSpNpO3PPn3FL3zD7LAF04dyOkXnSP+RkWCScOGgDNyJhXoKMiH2uUCeI2iNNE+ZVqo+uD
ubAPwoLgRY9sMh/MKlUMGIRuvhtU4FAYxdcbceby7TNy5NwA/XMZZ6zhYYKpk7pYyxCouSaehtZb
9rw8907LowmfdhVx5t3t732xpdnOFOtSuYFrmM19/vq1EVZMmCRdEGLbdMp1GpuQZdJjgVHlk+UV
+KsMaFszK8w3xDUuNzWqRUx0gfqQdIM+Pl95HAyzXRAfCxJ8UjUYcvpwX1lks2RdabjxmBeRiceU
+vCcHb40bd3zxTizioA/3AVuZxg/gBdop65Tq31j6tPeg5F5N0ON3lj06hMC5ETFD4AN6eX5ou1o
MKvHGytwqZj2qg4bv6k9/ZTXWb8Rea8txZXoMbShvQhO93ypMkPWMtK9LjDUGAvQYfyBquD4xeyc
6OX2hrmyRdmaqG+hoEnGuNZEAcCfF/WEYX0dK869mHCHhvf+M05jtwelR6Vxe73LDQo2Sd68RFwD
SbNVQIIfrMDhxGTdUKb8lxNmse9gGmvvXIsZ9E6fC+xvWwbbe0VY7sfbi18+LEReiG8qmZaUAlwl
dXHa4R2ruOTFWu4eY479Z/Toi3uFSPECJfJ/WI5Tr0GllcCvNfaFBgU2W1qRB0u3mE/m0uG63DBE
syIn+zahLXC4/XiXp4I2HZ8RENxbnrzaNTKNHOPa5vE6KEW4lM/3ajmE+2YY6p3WacpDORtbUCr5
wc4uUbQGqbYkigVEAqSM861akPLMwA65NwdhB1ExFzsxKZBm26b2KX8t+ivMajuzyh/teow2nvny
pLA8m4kxpVSRW/up1Y7w3BoTdtBBevZOqV00Qdhge48hykY0v/Z6ES2hsrTpnQGtO3/SqHX0iUI5
D6ZZGx/LjKIvzAukYuPC/Yla0gSQclMb+gIjAIAPVALpF4NfBvNr5BZoIGdRFisP7Giq3uNfbs/H
pWAKAhhKv7MwSN336LEywEBR7CnJU4yeC8/66WJz5C9olf+4vckuDzBYNrorUjwODoG0hvy3AQWc
KyoHlE0xiVarl1JAPh0M6hDNLBCjcrv44GBovPeq1v3Pn1o291BDhLPAFvdW2ztWytIVWIEEap1l
n8eOFoqlV8NdkrhbjkEXFDIEyfjIoJMAFbztq/OntHo8+qhiHSynHO9kIeDzzOxoeZGCjKd8tIx2
l1aDG0ypAUnECmF0ZVr+OS/VLRzNRczil7AHPCmRQlKzvtGR/3Hqwhod0OKAgip9/sS4PXkvMP1m
mmJaG9f4xef14OpJRhdYGPLFNQAkT0tjigx7xiNubj4AFXkUo2Z+zaasOKFKEL6Y1dD+HBxdOd3e
V5fPCb6Yvo1OEciU1pI/7J/GJi8bn6R0UYNmqCxm/FRfJkrV75ws+pGV+hZK9tpyGlAKUhbCF0fs
fLkEJVu9Smst6FGR21Wwjo/YczCWmuiqjkOt/Lr9eJcZKVMGCMTcBCi9AwZbxcnEK1VhK4sWqHR9
XkxvSt8NkZ0cq5h8eCfyscHJ3qY4T7Piq4iL2e9UE7W+2z/jgnshbaBMsAwASWQBsg7XUa1YBb6M
atDhNVi+dohb289qnWpfoYWAhfMmK8b+2Ml7E43p0g1wZhL1I4PAnjw5N5bPusOhPzShoS07pVEn
y8c1pgFwLSDc7LqysXucnfUYb2x0MqQPPFQtnBZSZO1vP8zlXmVwA/wBsqPs+a71MtGA6XOrm7Sg
Al8ugE85zqsAa/YuU+zwZCh5ekgQ1trn9rwFT5GZwr+3Hs4isM7JsRnTAZJZUyx7EAMDblWLn02G
7keVa9+n9VhtgCXWN45cRYrH8cWAQ118LIyfdLON1cUvNX35lTrJ93K28+c+8fAwt1C2MeN2S/vn
4sL5/0UZL8CFgpa8luafXBMKwmgufkQe3zAfBJVbhW6zn81I/6S1KKblNQxIH3Ra8rHqwSovniif
TRyEj20yNhuB4epLIHki8+bORSXq/KSas53FeIio4CRK4qzz5ofL+xLgJFxkJYrRODaAWDZOygV7
kfdAWxwFe7JVatk3KYd/ApJVhG1Vhv3iK/hK7kKj8I5Km3mfSrOKfqcNkI20RtygG9X5CKm5pOPe
RHe5Tn2J6JB4BnvWBF4Icth0yuKEbiIQsaLPv84RBhpR7sYb9+Obr9RqUwLb44QTlrme125hadXN
CNgDHGzN3nm0DYbhEep8aKXhie5rduvAv8g9FVmGeApaM7P32Lk6B0dPlU+gOElo+nSru3lBR5Dv
UYIbgfIRdgiA599PUyqaRpEu8Yr99F3PuxEPFjF6n6elcu+rJFTUPdKrWrSPlYH+pYmyi7IranW4
m2m2MuqkUMduSVXUdwoCg59rOzFe6Ecm4660gHsEt6PKOqOUv5ejTZVH+UzuvgrUI1Cfsh8zAZ4v
6V4QM0/uB9xR9oNtbyWvF5fC21owsuBQSzLC2ilsym2ytBxoCLp7/SddccpPigL4KsrH4WcTqeYO
aFbK9q6Tg1CcLlgGe0sQd30Tyt9AoSlhSjLFWBNn7KgjcPWo71bG8lvREgbxLd7IfgsI+ZtVZurW
NpU9iNU2lVkVrS95B8EJON8QLZUzlGdip7EMzNM6EfsKbYUTeAScurApwheiypw7jpx+LED+7rJ5
Fs2uNsLp/e1vfeXZpc6ZJMUBtrvIAkYPqckqaha/YNrDE/fLPkrN8l5VO4Go5WJslBBvJLP1s2uM
SCi04UKATzh/dgURsZD1Fr9H5OhOnwB3P1vV3DFggwg67NwuBGWYKx0J/lAOqe1HYOh/DBY0wp2J
qxFyV0baIjQSKuLnmCrooZRDjLioYyzKcSbcKEcEQdrvGGCb76N8Ltg0Ud3fWXZvTRuh+drrAzfI
5qWRSWxeJVGR6DwLJSDBKLNUdt1kZ8/CdbrdBBjfX7LQ/I/QFbYqXXCQK3AZyaDWOWIzILmO6Lvw
Gyf7MXiTGuBqaTF5bArE93KCRN4sd7e3yEU4oP9COmqDJiD7Rivo/Is1SwQuDJkevARN92FcChiA
bhahKKNvObFe3HRyKdkUthgFUe+tUuAmWqYlVFyW0jvlEUuSCTnyUkBcs2xE1ir7sFRdv/FOrz4f
xZRUX5TeZfLP/7nmQsyjTSPzyj2T4+YHkJF437Uq8rhS6vz2q7xImng+hPIk2hSwPZ/xfKk2ZfvP
qGPtncquvqbozPp2Aihu6+a+uo7JRpFdHqnaeb5OjWkR4rlwN4swXO5phtB38Xix+2xJwk9GmJU+
+hH1d3ssxnexJkCuYY/ml3aBskTYO9avvhnNIEPTYuMNXBwYTNjhQwGppn/AVb3KZVq9mfQQXXm6
h4b3kaJvPsC5EVA9BVJrKB1ttOOvfFyAxK6N15HJMHNNMBrxlbKTisl9UzkOikAawA/shfxo8bY+
7rVHY9O+PR5HdB3VsyQVoBQ4J/hxg4pPwWx2UVz7fdXlx1poysarvPZo1OdS5wQqOyj784+sh2qW
WxAo9gOz0I9xgWtd6dTNw+C4W43fdYuLq8FCT4ZnAuzP4HnVVHdBBagmajF7+FCIoU4Ix6M6Phs/
OSzGY4fBzDMqVqMSNIqVHtSs7/e3D8660JE/gMck5DGvBE2zCgxVr4ZOWGKLbjvN/ATeSnlXtkVz
kqadz4uYk/sJWbeYGeRcBLeXvkzf5NqkwLINxXFaS65Qy1a9ZsNZndK+qg62OaTjEeIIZtlk3uGp
Uam97ulEME2O0XlyjqFZTNgsA781/2ZL2QSOhur+U7Pk5msjaM3uukWJv0dILqJjCvdn41a6EkbP
fvHqc0VFqUQttf0ev5zuo2OL8Q6SWwrr1QShg8T0x9EkNb/9nq4tyqCJg0bJwKaUx+OfMGo7WHlR
C1f70QuTv6Jt0d7SMqSFim56B85uCCJgEofbi17wZOTGYFsyyyaowtdZxRPUHGgFKkW1jxvNi78l
HoKsvtr1YfpglWiCAv4CZLmv29G8y+Mu+94tVp8cILnP88uEXj7Ckn2Dh58hSnDmLiy1j7d/4rWt
y/sg1ZHVFCyD8/dS5Slo05j8ZpwKJ8C5bz64KMTdaczc/44D0Hi1MYvArfMtG95rAQk0hlRxlKpL
1uoW0NJENXOR15ieGT36hSoqM3wI67NLJxwv2ObHf35SaaDO93dRVrkApzR4lOUxYOh9lzX6vnPN
FJ+YKvSx31QPxRz/rlQj/Yoa45ZDwJUHZaKByg9tCKkzsoqEaOwkqUUzdl9E2AdqZl/cDXk27HVF
MY+RZm4Jp1+5Xm1ucpkuQAzin/NPOjlmE1ZhxIsl4dODwbXK+A69lU3tFPmFzpJlmJuk5xTgjKgA
PawWqpGHCd2JqWxoSGjZIlL7OA5h9zi13YRuzawcG6XO/DBmoLqbyqF/sucB7n8ZFfaOTkW8mzQ9
fX/7O1856QAiZInIv9jSq/IlFR6SeoOGrCHg/+dB7zNfAbZxKtuw+wCwznhs0+r19prXXjnZAFQy
OWbhulu98iXL9RIvFDxtu3KfR7n95Chxs9FPu9hIoCapRBEqkAGFCvh8lbQ2talAqtQfojR91rR9
ilZUKjGA+qgNG4HhymLIz6DtB06ZT/zWgf8nYCYpbUGFyQ6ftUx8cJjYy4YVnNh5UO8HMFEbd+i1
9YhAUu4fTwa6aucP59R6p6uj4/oVRu3gu0fvyFzUflLdsvGbZNpEIl/sXtBckiLIBgb8CsjqfMGF
AYWjzzoL6gp0HiWPnV8ATebo0GEmixXx1Fbx3lpq1Jv1CHmwGBaG7msAe70D/Wj6S5XeGgcFY1qg
+cSywEqGuAxwdY3/zkCtPWzWoubQGIha7+qkzh6nJKnHI+6onbdTIqfeUtm42Ps8E4UQoiBwITRz
PR0wEOEvy7pwfddSIL/pYGSR64HyeChFrR81ZC0Dw9qUEbzI9ViW5IcOBSMnAuQqwuXGYLvKAIZD
E0YH7HK2MaPqSwM4hT55GwXfxVmTi6EeaJF/gONfh7dCqAiIWyxmSjO4k5s6eFh05RxtKWtfWwg5
EBqMuLRxj68u71qheG+UwvPHEvy52dvTh6qyis+3Q8e1fc8kR5pDE0d5jefbcLIrQ82FAOCvO/0H
bcLarhryyl8QVLvrG7Svbq935VtBloThR/eYWLWul9t4GGGfFXC6yox+41B21WOP9LG2q/Sq/Xl7
sSv7kfjBu3vbk95ax2OCAZSk2HQhnal1T5oh/i7GlO7MOhvuvDIvHnO27EZ6eeWFSiV0LE+B9VDI
rWKxQCCN4sby/ModIczNGMZnIGx9BRPSn8uob0L+5YVydg0y7wSxwPyXcYdkhZ5/wdnKMOSg6esv
KEiBQi8KbC8ozpuhIMHLkMCPchxb+paBwNw6DRThxTvaUzueUH3cEkW/+vgkc/LnELjXKBgEjMJq
0ONQwjaGYzFWkOZkY7eIna/k8klw+wtf5I88vMzhaPxQfNBoOn94B8ePfImJokoZWvo9ebbznHnT
+JjCGf65mIt6ajrDxaVEG4yNta/tLgiWJr65Mt1Z564mgin96MCNSUPcny30lx+bBBZeWbTdx6FI
pw94JM9bzPK3Edz6e8MYZYeB3GbSvop2HRMEnNHy0C/byBIPSNJkwzew+ghsD5Uyd5UPd1YgWOB6
+Xu3A+vuT6PW/1KWDlPhzlScGVIhFM2j6yC85etz6H4IQ31q/YTqpzwmMePtnddHfeNjwuIVe94t
HL8mnGP951Ko8ad07Eva60BIRt8cbeR2TVSBDrVdoQQMoMMrHzJlbvNdukAsDHrd7ZL3iJ6NpzJR
q2nXdkXxaocW6t/CcMN8YzB2OaSSGAA5mAH6gR/jGwfgn+xBqGHSVemMalUrbMQ7UGv8a4dVcd+A
H953+v9xdl47chtRGn4iAszhluwwUdIoWrohbMtiTsXMp9+vZhdYNZtoYgTDhgHBrq5ihRP+sBQ/
0LdB06v36nttSVs/rb3xU67QmvHzaK73zEI2jgWYAfjahBdIm1xhfXp3Tvt20oMkLPtvSzPa8klM
h8cUYWMpsRxFO7Wdq6oE1a3/Q04TisJsvjwZTVk31eiletBNrRn0iz0FoNS181wAtfQHpaPKnNYN
HE2CEEF9L4FXe/twbkyalIMomOgcV+u1IWaGtLQYokYPClblrjaimSHbXPWOSFL37/pihu52e8jr
50VK13ARUkVHvHItC1Dhv0JzuTaCKq2Wp9FsCh//ixzOaL9X+b2eHWh8Ss0MgtfblRuCHus9mQ2N
zjwdyavUcj45ffpP6qbJUdfStwpgcaFCv+euw0fVJEZdXfO2MqpGwt8BsFFkHqYhPtduXn2dNQre
b19EGZv+LzgWb8LLrTMPuoiq2tYDTHS8zJ+qpP+n70vbOdGmgjV0e7TrjUqSiMIKDUCeCzraq9Gc
OSGviA2CxowKepXm/9i9h4VDlmrqeUlirz10mQJHWMvq6h89H5W9R+s61JLYeRTTaSBg/7nOnzxh
On1kjsB9a6E+LvlifGLT9DsT3dow0gwQ2DGsEUuXf/7bpTRauJnWOWTAdKrQpbLn0DhkBvzlkqrT
l8Xj0r29slcwJblnpKCCIfuUEG9WI6qiQS8rKaAs1Z5bnbRJ749d32JJhfj7B+ALcLRyOyuCphia
byGNDtKOMvwe5Y3+4fZv2TqYUBJRa6FXRzq32r7t3A3NNMLy6uwYK8aqiO+SzlbP0nJhZ503htIQ
j6IgADmbBV+lctNsGIoDDyYIUy1/b6buJzLx8KmNps+353SlYcT6MhNqn+SN0L/X4h+4uWGulAoz
cCZRfqTUVn8OiX9qIoI5QUcJKPQHwAnmfMyaqJ38KREOzustXCk/tlssmmKn7I9R31S2b9lwbgOt
gaX/9vMsjVWJEimI6zQXLzeeqytqmw+g2WmsNlitA1E4oT1RjChH6NVhZ1FkgHsZn8jtRroAHgNb
oKsCiIUmStf2RlDgSGKgA1Fr/YLBk7bEH91sNuFMpJH4PuUePQDEhMb/CpeG5GLy3wWqOVbR3jGQ
H3z9i9gIUm4aPiPf6XL+9K+EWohUxTEvzo8IKBg/e0w2TlgjKf92cKJbCBYFthCgIRK8Lkr1NC9d
u7Mw1+EiCr/y6iZcB/Kwlm2Jy0VqUEb4cowDBOGJNPIenaS08SNPSWLCjiH/Tle22Ongbe1SGQmB
2gMgCqV8FQkkKHsqoVOoQVjm44Nqduljnqrii9VF8wNVULy0iqkK4mYhBMyVSP8xqGp1l0/JcC5F
m38C6VP9GCs1f7AqK/3v9n7ZuHuxAGB3Uu4gLVwDGF0TAdSiytTArjGRMpAhR4NE2PGOvus1lkKq
foJSIdeF9cnJu9wEsxtWzRzhLFY3uo2K3whSQnSwOvxoqhsIq+b0uSZz06W+hPo+XeARIgEb7YSm
G48ADSlYZVKLVNaDL3/GaJuD4yRCJRgr4s96ljTfTD1JvsKOth8n8Ko7m39r1/HeoEDFs8Mzu3pd
NemnXLtYj1iIGLwvXSc69mNePOjeWN93hgC3RZ/z/vY33dxy0OY4dGA1UQ6Sv+r3p47Z1AsZU2Dz
5P0t+2AP9ZjPn4Fil+fSXfIEbnAY/rLtWfxV0BcwAfVL8xbyc/WdGU327HeRWoAScLuXsagwWLr9
E7e+Awg2OCL07sEoyG352y+sFtpNvB2YHClqdOrn2vsALQ/xPxjdzYtjLmJnn28NyOaj8wVCnLtx
VRdIMq8fcTLVgkGvIvxkmzl5yaAJGkhW2kkT6MOABs3tSW6dLRCIkipik3e8Nu9+m6TSOmptNrMW
qLO5fMJq7iuemeP324NsPLeEwP8/yOp6ycrYrSf6XsEspEM8hLYFUT8vKguUMbvpT5YRgCxWb3Ra
qTZefrdwEbz6JeZUKM8axZEksB+P7P8ZccSG9lob7+nuX5cYZB0H2hrsAbhaazKRspiaUtYJ0XCi
F/d1j6filLXWqceL5x5zo5+UPOqHEnz33dsXFr4G9CUKHGAi5ML/9vW8Ll0yp0UZAUQwrFMDJ9Qu
E8M7CHTtzkbZnCPngGdJmkmuBT9TQBKKzc0ftF40ie9aoYXj05RiKE1juTTQwUJG6hQZGFIFujZF
b3WTJpAiXoC9AMQMmPe6CplWST7GLsmqjtrVKZoRXBDqUn5okFs53l7V66YoY8FIwcINWS980Fc3
Yk2vrMKiSQ8W256mR3tIx+k9im1jFCC7wCLjUQ6YuVQzoTxnk4n2uWhLkth81hUQ/obyT2jOWnd2
urj/GqvC3BN+3LoqEASmY0s/ncx9dVUAYkowTw7xeIqgk9VaglfIErdPGBb9hO627AQIW0+EpHYh
+6PK+Gh1pLoeyIk1UcJC9BqeY2F8HXBxuwv7PD+7Y+Mc4J13O3t7KzWhRkjbgw9Bnumt5lg6VmIM
GldTuYi+/OZmU/xgCq+ZjgBTa3CfKcrp87Aovd8npWI8jG02lr4SA1P0yZTj6g/2BYkoIEsyerLf
NfsL4IFWsfvUIFamSjmrkaV1J+DNTfYXgGbHO4nGafNjVxvLeI6jBAIcUX3K8gy5+VeqFfpAbg4+
2lcn7IyAvWvR3ubduNC5B3hF8GeB7rPmrXa6UpAttyplvAa3iCTUMcZ259PtIyIvllW8zP8drVOk
FHB3Xzvb0lbtB2zcMfIkmbifqsX6WvT9i5o2yvmtI3GxsgNk9x+3q/Ur7HmhEF1U24gVjMU5iVw0
PyiU/502Q/np9lDXu5yh6EnxGeWI67cwBsBgtEZrB4XDg+8minpiM2HFoEA/mBVtPE3WPO2s5Oag
IANlnw8A3Vq6oVlMB5IkLnM8Sx0FDJtCPDUA9+ShYP2UFOZ07zXqnj7q9f1B4EIdAyQZryRX3OXD
kWNPY+iNg7ddAv+UNxj1lUm1zkj7FGenwhHv9tJuxNYQUen0S4CgJjs7lwOiVTX2GfWdQMzz8iUu
aprsgL3yT/CN2yMI4vBZQ9nvmArdeA4nZ/7cVvPec3nFXZHYQerh0pJHFgHXeU6Md+SIFp1NhFVr
ToayltSpitJpQJQAZnfja3pnPES9M/3oqlh/ny9Sy8sK4RH5emo3v9TKdn9YZVp3z1YxNt+Qa0BQ
M7amufLbQZl+No3beCcvN92HxLSE8QDFRPlyezXlYl2ePqZBxZTlBDR71YnW4tnsDJS2AkdrRvVs
F1ri4v+nV9TkY/z2QHpP06nnCsuOWW8kVVBRozDvb/+K65uGcgG9R0obKDSjFHP5SYVut2powBHU
UwFx0kqTlxaNkZ244/qmkfkwnHYJnqM8sRplwWKyVhbXDNRp1KqPzVDnysGU5s31Qhq98+hsjkYV
jKxLStFYq22Ke2mfRbZnBh5epeKBztGYPi86wkeBY7foEd5ewq3hKEIhdoBcq5SZu1xCFAAlqQvn
kKVL3B+2m5bHPoyTvyp910Ni42shIS5dmKFqc4+uSl4dpnnS0MIhiRbxvxrCfV/rKNmJEzauFalT
TtDNxqDPvrpWAB+7oCoZZFFrxcB9ocpOFPViCD6TWOz7AjWJH7eXcOtmuRhTBq6/x8A6QBB3KB0c
OeBQgWqIjygiTacOsv1HKpvRp2XW3BTHyXE6p1OsPg7tNH67/Ss2PuTFj1jtGysUiznMnMgZUcpj
hsss1uq1QCcr2tOE3xoK5X36p8AZyExXQ4EdbAtqim4Af0XoyN0s4YOyNFxQyrTs1Qbk/2x104B/
Bn5HxCNzxNXi1jQNay+vwU0oQ26c6zg3PphWuxhnTyua7OAlOgqydpct451ujxBqgdWGxZtbNlTm
NGDI5MXgKczVtlLDyBT0pdm7WWv/hOhZ/E3SPg1+aujjXka8tYc5IKTfYHapi6wGG2jbl1ApGCxH
FGdYjPKdNhL1xpnaBro79zt82a3vicMeY5GW8iytltiMkiQdtNQBmuIo2gFVA3f0tURNQiCAQ/X3
7Y36WsRaf1GHLiMFLvJV0COXxwURQ8D5PUeUdJ1/muPYd0HTJT0YrTzXPyVLMps+9xVWO7BpyvMg
DEovJQDMvBviFyUch8Pt37S1AphbEkdCXIDnJb/Ibyd4QR0xitH5hcRj9l+KSAxBTTMdWralnW8P
tXULIkfEUrObTW9Nl3JxCUhyaqBBko7iR0pV/aFGti3eudflIq4WmbK/bK+SRYKrXS1y6MxYdJYg
Y2LLwnMby2T1J4q+CC11imH4QinUHyl+3ztv5cZpBYAHbIEUTdbUVs+JWRlzQRjgBmNtuiWiEXFz
iokrzRNueEvkz7ONi4yu1tHnTkw5Jt5j52g7P2IryOK68GDswcWWROzLz9ksU9Wj9eUFdZg6iHMP
irYchANs2K/7RfkYK0WRBJPtRNg2g0yJ0Nu3lvFgJV3yWR2X5b85z6vvYGxZwN7W8II2e8eJfBx5
jTZw1RaCmTOn9b3SxCOwFaPGjjcVQDzffjQtAlYpwSOtMNddESVJjHZopPLPZHgH2v+YTuTq8tNO
G22n+Hx9BjAxYSQgG7Q4iacuF60djakawi4+0BnonpwEFRq0EnOekrjc2ZzXFxxDudxskOUdCIqr
zal1TlbPkQA5OPTNObOlWLNrlOdsxr0YpMYeCOb6zFFFlcE21VJgoWsAjkJOhT9SqgSlh4pqhFm9
7/bpHsjpegGl16b06iVNRMZD/orfLpFmScq87SCJKKgtUyrOePEpUb0z6s5787ZgKKoA8PBlCrUG
qHnT4GKDNtEYrUC0iLrvAbFIhRLXqE6376vNWcmBWD6wGmt4fjgYGIh7MzSn0A5PeVE1AQp96lGv
kTa7PdT1tkBG7zXvhfVEH8S4XMC0h1aZxpkS6HqOjF/qWfMxUcIZxJLzvlDNX7eHu9KhJe1UAQoT
LFJfh1q0uiZUBI5RLwPmt2RcJz5tFaRJuxA/VjwEUMVE413tZFswhv4LeU14vd91lvrdRXkVmxXH
mDvfa4XVQH5K+/HdiFuwfkYHDVsef6kavG92fvJ1l5AuAIkXjXnZK1wX6EMCyZ6GiBJMYWV/ssU0
fcqqZPKbHkNCftpwiDynurNT40FHJPk5SlAovf0brq94SRFAg4j3izR2jSiLZ2s0qS6hRjzaGFNW
EqEeN/opFUVFGazW7x2u3SPy2+lT3kKmuj38RtuG8SktMX/iI5DJl7vEiTGzBwaKSH/mSggY7Jwg
RRb/p24oWD4g0tr6RZRW3+NZEx9jc0lOlHWHn3gKCFDuRn+2Ys07VfkwhMfUw0jv9g+8fnn5fYBt
UJAjb7zqZL6W5FLVUejhee7RzMKMvECLcSmK+zNiE/NBawuxM6gM0S6fe3pnGlLhfBaO0Lpjlyet
wBcdTWSyLOtbWFcV75MYDnrtdIdZtZf7PknmIFWGeAdwv3U/SO0K1BVpVBGyXn6OBjIweM0cjVpN
Q9kg1Z2DV4Tug2GVe8WTjaFkY5pAFd0tufsuh1JiPSlnk5WF5Eys5owZUK2pGqfDWIlib59tHDUG
I0KDhYm5jrfaZzg0J/zNoxHpzux+T+qqO9Cm7A9qP6vpMdfz6BeqOV54Gk20qWCEW54fT+WeZNPW
rKUQIWwGZs9tfzlrT1syLNbgmWJDl0SBp00abpBx6Dy2rlWcb2/ercHYvLSSELEhS18NVrWOFvZ9
ER28vHew8lMx7PEH/FVB4yE4v4d62BpOXmWcZYlPXbdUhkpXm0rA1mi8ESiMkld/FSqQXEQqum9v
nxl3BsE9ZTdinFWSQwm3jzyAL4FikrPmplPcpW2CBceEIukfDEX7T2pdSYSxfvnFwnasUbgywiCa
Ug+ricWIgjYdiv+U1N57M7dWkP6LDY8XSSukvS7HgtTeFZjChoFpRkN/KCGUizNaztgiFm7RvT1R
olILkhmBNkBo7JPL4TKj4YONShjoOLg9x/aYBVWOyDiRsRHtLOPW+6wDRJV4PUpUsIYuB0t0RHn6
NgmD1KSS8ch72H0NLVv5ZNRa+WsJs6ZFsacx35GqOlTKEbbFSU5zaxRtlunfHh+DkBswmlBMJ5jA
JMY2svc9SvM/b3/wzV8quckuQlvc+ubq2ODrNscokMhjU9ToGOQuXGwlrLtj2jjmRyK4XvOjJa7f
140az4cZFcaj0muDn4Rt/85KULZMMH3mhsY/8Yj343LnUMbYAxRsvN0ca/4CNofsz5qwFLWonJWz
RTAXOcqx9TLnCf6Dh1jGaBwpf5oHtATxd26G1vLzFtLI7YXaiPDg3yK8xoFnpdY0gCgpRs9MAfSV
bdGfRK8MIN95FsNpegdt5K16XAR4oFF5luD6wS1c5xnCmqnbelydWBQ/6GhFBZiCEyK1+XjWpreL
gsjh5ED4dTDu+hEuFlVvRxULxLTrkpOgfnaE8xDfexMOBY2R1SVeB1b/eRny+lvkeOV93A72vRgW
Zyc/kMdwFQ4AqkQUmPI4iL8rXDXaAT2i10pgDPryIP1uUag127vbX3NjN5Hkc28TOnNQ1xoFxD6K
F4V6fOjxb7zLljj6oKSjhxRlUQcFQMFTx4/25w7FsETr3+rMwNdFhpOIR75VtMhX10NpKL1rzIBu
jFrXTgWmHFhKayjKidg8WI2l+i6SIzthwcZ9C3eLfvcrTI1pX95JnTZJVR9S10YLnSPo0OyAUZ5z
DMf9+28jAkGMgMonGEVOy7pUJLjEPU5ifNAWsSQB2A/7q9mM04Mw1fioe9n0ZE7J4iNTTFlgzKA1
dFGyp/ewMWMyfpvU2SWwpAR6OeOk9RoU++zokCyjdu4qAkoKJ/k/PYHa3o0vM7zVvjWlqgYQFnr9
6lrNOsECyqGjH8OJy6v7mj7yZ2Er3blMsvxuKNrmrzzrPPmwlliTQ+C9N0UNUyS3wr/7Bkr01EE3
2Ul4Ni4tOHsS5yB/EsW0ywUQgBxMIwVAoXjJL6MFXWJEsXu0iyE9V1477dyRW+tNfkNmSkkWVsgq
oF4aEwRkrWPMMpW0fke8R7ifG0gwMa3RP5gbJU+QV9R9ac6sBqOm2qJY3zNY1apkrpP35OWpe1+V
8GsDYXTLzoBb6RvVERDmFj0u7qbVdgJWoxQWih6H0Yi189AZztmB1XoIrfCM+dB7MLC2dPHI7yMC
EL/GcfR9Kwbt0CLL9pAaaFUOUY1432h+v32dbS08eQykJXqahKSrRzzFQXV2MyM5VGrlntLF/ibQ
ZDu0fRjtfGI5x/U2R6+YaA1rGQDs8hj8VimiqqgujsUlQk36vR13xT8dDr8UFKruySs1+8VyYPt7
jpJ/ePMUaWBQAYPmw1dfn+VQsc0wDMvooJTI4k3Tgj1Am8C6N4Y/iBRB0QNSoTkrydGr1QR25PVd
3USHaiiXs4U5+6MdQ1zK2nJPPGDjtaM+BXBZYu2kW8rlcs4havyFnJUbaeGzEUfGc1Ut8dtTI/S6
pWQi5ReAsasJwQ6K88aao0OZDBGmVKL3mmM6Yj/fJupel2DjzuFY8vlZQboE69DXGDpQOgmRC5Vr
68krBl60uZwSP2m8QRxCxex2dv/WiMQM0qlWMufXlOGsnAq9NLjm56YKz069NAfojL9i24gewQ3t
0T62hiPpQ1VDfjBsiy+/mYjUZWgcKzq0TaMcukYzj9xDnR8vsfsla93kD76ezCJQPZCu4eYqJ1sQ
8wnbyowO9kiUm4VUYOwZx3osv/4gqQWFiempSiBIyr7aKGWDh+FgSruupl4OSViJwCkS6yXkcXp7
NMIeefXU5cqC0nu5is7SQbkqjRz5Yn3xo7BX7tQI/4cYv6C313koLzGYtK4Ba7EaqkkSzykXMz/M
Y9O+N/TCfsDVdnxKF2XceSM2LmLaAjZJLXQA3qbVE1E0bgG2PskOelyjG5B1SDCZjSgbPxuGaWcJ
5e9e3cWScSHtceEfXCEtjaF3F4fG2CGz1OYrqJbmsY129U3kO3o1CvpVVLURVrni4QFqoiGViOzQ
QvA8z6mLXUaDnNW4uDhgwSr3HaGhxJpNxadYOG81LiRUhvwnKWxy72trv8SGz1l76ZgdZjsez6BW
X/owKT4jANrdV1Ma7uyVaxVP1AeoqpsOw5HwrQHQE72I3NCa9JAVguDC7kKT2rAdjocp9Irnjnri
ndKVzrE3k+Y9GMLyUwsA7ykqTTMJqqIx/jatMfn39uu38amp5mEmBVCCgt769dNK3RNGUaWHJRlU
MIkK9JI426OybDzubCO628DoEZlYt+zCmSCqx7KETz0DDwW6jx2mTlKCvsWS2edpdOxHeySicSen
2SsEb5wd6mhcBqRGVIPXoQWMkBmIRJYf8nxO/ysdJXqKxsZ+SNxyp6C2NU9a5qCuKCQgSbK65vTe
GUo+NAiMUtgP5CXZPbGAeqRmbxxH9PqfQqtLzwQB5t3t77jxdvD+0rfRKLcAQJNr8Fv41LexWlsp
c6SPmfzqLKs9jrMx4DFsNe1dX4x7CLCtqVJxprzDDCDTyz//bcAuXmx4RyCcs14dTvR9B79NE+hx
cY7Tadq4L+Gw1L6O1vXLH0wVjppGVAqcaY15J9lJUOJhkU1EInxkrMcvrTv/mNVpOrul59zfHm5r
91A2oAtMbi25BKuJzkB+zHRCHmCwyr8mYUUB5Wb8uOJO/3V7qK2PKN26CTVkhLNWEa1L5ALLRc0P
+ljacMxK7e+yy4sPg0YH1bBzbweldX34qbJRnoFYRUGfB+xyaolYRDtkCl6HyZIFOOtU79ph2VP3
vF7Ay1FWYQb2eVlZ5agRCD3XvgxlSW1NK7sP00jL4K0LyBVDuMuLwociXb6ckKaIuY3zRcJGY+cT
Sq0/lKWy7zxQ6495Oezhda9fMIaThidkb4CE16VDc7S0JlOj8uBKo4yKJLX1M0hq79RpESi/4Fvs
W6PM3Sb8H3nOskTsxAXXW4af4FEboI8PsPIVh/fbMaxDLH9UBIEOINzc9qCXZv3Zmtr+ITQ85Zyj
UPNmgUYscqRohuy9QPlYR6lDadJncRlRpZt2zOpEOy9u7NGAMvekELZ2DoNhmkzjGwiGnPxvk2vN
WlDfacoD4jMdfWb6Fc8w70Tv56Hl7WA9tg4DagcymUFom8TpcjCQYJ0beSOCiCaEV/pBpY/ParIX
Bsgn4DLqkTOScRy3F2271WnIkFJEuwe1r6RpTWpT9uDn9mDTnl70Q2pM3mme9fxY6918duOQbn+o
h//dPibXdzevAH08AAwUKq90l1Qni93K1YvDUA2eb4xkUiVQkHtM6dMgNKf5nk0/H9S5GHaKsFvb
VSpiE1yRdADhuVxkfOMXJ6y5C7rMnd9Z6fwrt/Sh8JEZtQOMT8bj7ZnKlGm92uggSIkdHn/AdZfj
pTkY5UhlPNVZfo7aYvZ+VY7l0xR3ToAQc+33cRfvUEW3lldiUF7N7qAtrwatECdp8i4pD55JV6gN
CaeQREBwpbCy577XsnOWeMlXTemjt9d/HUQDpM4wqlCyHHs53zKpO1pECMMqdR8HhlK27+YYb6AO
pahDXlpVYNvpvJMmb3CCeIzptNMNYUtRD70cVSnd2h48RDIpzqKYVHpKbgZJbhs/uCKi7hgBICnv
FZRDO184IVZCOGUL8MiDFFttR30P3CS30eqzAwfBKE0ylAH8rZeBILBPVbT8FktofpM5ywOy+mhX
6V346/YO25y8Z9L7Q6gB5s0awm3VUWuZ+Joc8sweD3VaZLUfI1xQ+0SyPKhWMjxVY7x8A3FOFEbC
OLzMVtSfGzP1gp0fs3G7yN4OL59H9wGj08svMWddQRkNLevCiRFQ7Jbi+yB/xaSFyZ2LgzRRt1vc
WyiQHCpPz07CNvdYJRsXqcxwgCdT5JJx0+Vv0LoQyXKF3wBaYMQQYcAlva3u3j5T/JMY6NU4Fum6
y1G4LQslzEjzI4I/9bmJrfHZdGcP3QKRsc7EyXHlWwSi4kmxk/hrmKdiRHrFJM+8/Vs2wgBazdLP
g4WHC7Fa9ClVZgzco+ywaG390I+6e5dpxfhQVkDEFCM0HqpuyAOUHvovE1zlnevmerODTKQhTEOE
EIByzuVKzImJUfWAnNUyF2ChsQQMJkOJ/aFXxOH2TK+v01dSCZ0XHKJQnpN//vuDnPf1lGCrG4Dk
82DyavXXoc7mQ9hMxb2Ca8s3c7LV/O27mnoOChgQoUnZ+dfLYbtKaBOmDR5+KZ1+18LtOWQQ0p8h
b40HDF252hZb/wS/4m4e3epRm9pi5zdcfWMW1pZtNV5OwCCv4l6/zVzJ2zbvDG0MZi0BVpYlgELR
A6hy+FKD4viau1gf42pOOgr1YiqPlF/z+zeuPr+BNjWtS9IQEtrVhx4V4BU62B4kCKzoIZu76uyY
TXqMU8V5Gfvc871510z16sV+HZS+LOIHUmZwlf60WttFQ10jZKhUNVoncX8X1mZ/bOfimxKFw/n2
HK/LJHI8qbQDrRBUxTqEh6E9GEg7jwhrFt7XKrfrB+HF7UO9LPPBQA3qrvPs8YGAwfkg+jR8wQfV
uus7r3+qJtX40UTdbO18/KsHXdYTAdbRopdxyxoUyXWSobYoRqClinsqq1rHSr7sAlPkk2952Rhk
DqJk+oAN6+3luDrbcmTkH17rMwTrq51v4frp9SAEgi73omMjGnGAPp8GsyP2MIybk5QFWunJI8e8
PGQFHWITc70hcGyhvEN+UfUh82p3okjr0+h5yknojfBVur07MfHmyAwp83mi/LXwjGcvpeLVTNK1
Bmh7Ymq05xLU2D+zvlTnSnPFCyaWIsTcXTV2ov6tBZbfFowC/VzekstZ623dCbtibOKXQQRVYhj/
9nNK97oyvWyv03d1f5KU8kDgFAZpB3Di6gQjrTCV7QSTwi3q4rwMMUDMBGPdT+PYjufKKJoXZ+4x
yby9izaHJTYh86BNfyWniYa84YkpG6DQFss5NEb7Ti8nzFzTJTl6r0YtRSJ2tu7GV0XYER1g0AjA
sNY3JvhrEkkbEcM2Eyl2y6I/YF1v+A20LFgFQ/jTcMbovlvS4XR7uhvfFBoJeravSi3wwi+/KS1y
bYBBgI5tqZb3MP6z964x5v9ptabvbN2N25FaLu8h7BXZIVodmmxujI5odwgIAdGmGbBdwmajbp/y
3jCfyyoSX27PbetTIpdL4Zf4VgJbL+em6xF6OG0z4IYZm8confP73PDQ01BLcUxEiGLglJRvZXqx
bV/RDpTAuCHWdzL3sasB4x9AYsXTKURm7mGs2+gRxnf8B9+OTiwsHTRmad6sKjgqy2lzEIdAIIN6
TlKhPrujKILE7cPvt5fyda0usgQ5LehkNpVaWqXrqnTXWpg7ONEQKKnWv++VLAU1y5tiBZBavdhH
WDERp9nUettvFC/87kVD9jE3vXD00yjtYaA1GTSU0NDnAyKb+QdD0RUrKEc1dh66vHW8g5KH5l8e
IflzWubRjwbNfxwAO7oM/kwZ+M1gMuqxBKGcOPiePFSr60zL2lqNB4+rtE/Np97o2nPrDdmx1bz2
EVj4Xtf+1aJitYZSUlluCnnS11hLW5ujxWgIOQVoChdrELzj/6Nollt+modj9LB0Y/bdYSWXu6Es
iuIlbeZ8PFA8RVSzd8LkgzuEhedbeom0ByXYbv425dOEjoWFlLG/9MvwKR+0cSdq3ji54Egkh5Lz
y028WinasLkdh8oUkLDBOceJLvopeqvBmTLx4shHyyNxdhKFq8yIr8O+pkZPrkjMLn/Tb0Gkht+Y
GFsNy7R6rl8iz/un0yt9Z1tvDYKVKxV5qSBAreVykKJdEq1rdUKGOO/9uDRtyDBldrx9eDbuIaqe
4NtAMgBqWgPNlrp2E7VTiEW1Ybnjkw735tJJ9YBovlsKNMyz2PN2npSNi92ggUM5ULr1kg5cTi01
584rFuKwTIjy1zAv8XIKFceg34AC3E7QtzVDQHRo27BPiH5XVRx1WFojjYj46zrBNq2YzfqlQ3ju
m0D6Ed2LVJxcEdkvt9d149WkngymnYYyiqFrtFfajtpYQScJpkrtuiAq7eQlnZF/HDDnReIst7In
1cyS57wblZ1vurW8oPiAL0LopcK32p6g9RKt9Lg8ZFfw2ItZjc70PNpFEgKVcedR2dqnbFDJsgfH
f0XPKFVvArMUT4FTlvZ3vrmu+2pq71UctyYlnWdhxgDvhZ19uWcWz2uERT8+wA1vxmy5bh+HqTYe
ENtA0vH2x9saS8q+O/R4qW2um/QTr7M698Cce2pcByueCHdaTRVPaSbaPzgLUl2eh4tYx1lLd5RI
RoJrxIBAaKiHh2yPYKbT+zCrWrpzEja+FOkYlzbdW4m9XB27flxGdEg5CYaKAHlbm+FjVop6Zz9s
XMgUEHEEgU8nYXfyV/x2ORpm2RnFPLL7mphOxlhrDt1Dqyt8a4ir5mHObXsn+L+u3eHUBx6YCBUF
Q2rhq0eA0knDk+QO6KzViXLkdKv/QZkyn9Fxmn/h5Qe+QkvbGpSFNxXqIUui4qw2SqvDhqsQm3rz
/pHZL0QTebMSWF4uQVxEAK3KlKubMoqfTrMDNqCvziN6KDtT39iqILd4+Ui6KIyvScnpOOkpdY4B
S9/KPlttZ3/pm9SAKpflO0NtXGkWVTqTziaHHcjF5axsym696LEkAsJvnry++Nlp1vhOcfTpvbVk
6p3b4FuAxq7x4c3LSYdaCoZgKSjlPC4HTjqWMTSYo2XN8bsorw3CiWSsc18tjHlHZGNrQclnpKI8
jwbKhJeD9Q605H5GaqF02uxLlkJ+VhXDegKmm97fntfGSZG6dgStlGXAp62GMhvLrlUMCeBoKuO7
udX00yt6tGWHHwwx7uHSNl5CxnNkwwphWNCgl1PLPL31as1C47bsh1NEhcxXhuaLrcXGnZN7032p
7vpuyZO3iiu51vh2hEuYJq6Bp7aiImCaDH0wW2ZW+BE9wtY3Z89+F6HpUfuVMRTfcv5b24/qpvqs
u1m159u48UmptgEd4aRA6nTkxv7tRuq9UIO6xzpHVlb8G5tK9nFWvfnZdrtkL3DfWmOKXvQ46a0i
/7RaY1tYbhKZMXkdBub3vTFZRyhSw3OKK/dBis0B6M739MK3Fvn3QVcbqdNSbYlsEqDaLnEMW5z5
Pl8iWMZx5uBaniaPil3+LEh+pdrbH7xgNELpt9K5RpjmKpXNVKuN5eiI+5iHatTqE3R7BafYsj3d
PjFbXxLWB10JsmaeltWXFGYUUUtidad4mO+0krwrh4Vy6FJb2xnqlUCz3rlSTYueNRyBq4ADz59S
dKgPBs5gt8dF1Onjoujpo9Di7EfloF3ge2nTfGx6PbDS/q6vC7vxC1MkcBhy6yyDdyLoxf6JE8KS
knP31t9xj6bq7TWRH3f9O6HiScaR5HPaq7fPnRbdBsaN9t1cKj+dKZ50H1fg5mNbQ/9Ge0T7dHvA
jY8AW4Iriw/B0qzDCDDjZZelHCeYaVhVunn7XFBTPjkiWr79wVBwmyQ0iZbM2sDAGKn3iUHtUawW
ykejzMBBZXPBvdUMxk4iufG88biA3GcVCZDWKTftgqYorbkPGhf9acWg4dhyzj/3ZaqgiFnWdzVg
Sl9MGPTdnuVGXMbIRGVShYf65Sou0+eWgrc19UFu2Mod9qd24EEg2Nkn11JOgCKoKUi4hydZv/Lq
+u0abGoyjcVkQyuFXjzYIvvgOM14HN1IOZqREn4cBy/1JxW+U1SbSD065Z530+bWkR5VUl1TVlAv
f4I3G2bLQvAaqJxaM3LNg+KS4oIbnA+3F3VzKFnjR1IDAvfaCquNVGhSqcsu9Wb3DjeBDA3PTDtx
q7wZnCAXljY9LCIpoL1G0rhqlMcLTcHAq53wmAyUi7pYj85R3PVBR/6MtHi1R6W55mW+jgowGnHD
/+HsPJrkRpIl/IvSDFpcgVIt2D1scijmAhuKhdYav/59yXdhoWAF4+zs2h64y6xMpIjw8HCXDpOr
XbNElpJHhd77A1rqpyW30yOyg8uLgxrdheKxPZ+q0qhPqZPo2CuWWQkZNxieAyUbT7qWjOdBjCjz
2WEfHTN4HIcCdsGesOzGeygDc1lx4r84WNdfvG6cMAkzlVPVhsNrH88Jz0TpPtIXmHxAiNE9WFQa
L/e//cZ7SJWPhIoIjvO0ZosY6CRApWKbNf00PNBv0nxNk2V+pyxLch76PDU9LeiD56RBRkBEvbbn
I741a06ZZK3r4Jzrd2pKOmCdiKhHF5NzzlpnempCcrzQiPtDLfDaWDSR7XBytq4RuQ9QKgCTYi9e
L3Xcaa1WAs/7g1k670L8Srw+HPfcQrbOFTV30CJ5k4BPXo8yGVqFcDiXlVHX7VGtiuJ7nbc/g6Tu
dhLJWzEtyeIi26DiIRVa1gSEPmDP0JjX+1UbOB7ikuK1KrovltUVL5oIC2qXhnZQQjGj9VrA2VfK
Flf42ngu0jz6en9Pbc5bcgQlUEb9ZRV6lMMYDakmnwcz6E56J76hOjt8pABS7tQiNjYPT5CJ0gZI
KyTk1ZEp2lQjNg86P3VLJfTaohcPhZa0hoeG+fIaN6X+HpOLPTLZxgQlix4MEI8bxHBWE1wStx/K
pe79CXjuHzWoHW8yO+t1yqfd7vetKaIpD2MVvBnRglXMEiHrH3APk/n0inGqqmj6GzETgAlttHrZ
5Gof7LpoA2/s2g7jK5QPT2ls1w/wz4uza5Tz5DlFkhjHwejdBzemAnUIRSmOo1lP/2HLQ6+jbU5y
68nc5Wx+ezirTG2qeHQxQ44AYTM3ig9ZEiTP1tDs9UZtfQSD+wKU61eRXv75b0NNYi57UVcsTE3T
XDxVwbeor+Inyy7tnW22cV3IHFdGBGzqG/mtJo5FHjIcVRNWzG2t/KgGnfbx/rHZiE6hOkiFYcjs
0Pfkn/82oXoeccbsMZLuFG1G7HfM3ecM2vzXauqcl0Skzf/uD7i1giRfssOMoInO4usBjdlsxrnU
OT3owl0Mo/uoCoHXTdzuSbFtTg2EkH4e7J0BWVYjRVlV1yMjoa9GcEjzmh+HAXpFmTI99EkR7bxq
WyiXjA5lHAxigLPD9YBzZISaXbOWVFgCCI9K9HlCwfJRNwacGxqoNUecHZQvSm/qz2kfiBfB63sZ
0rpX/hzhIvYnWJXtRaRjq8/a1mMz4OmItuHY1K9ZkOuHGif7yLP6ZM/PeOuLOnCzic3pyUCQ/3ra
kOZ1UlrWucrDKPfRHjAf2xLhRE8X6fR2f/ts3UxgBGD2kFbgu69Arkk0mVgoXvklQlBf47RPv9SQ
Ut6X9Gx1h9Fa5sLTqMLtvC5bh9FVUYCXsAEdmKtPa9gtf7NpdH4+BfjIdmlwEn2pnO5PbiMukqZs
UF+YHtWB1dnQ49624oZRErcbD8GYKB7tfDQiz7np02CaPgddFj+PJe7UgTns4TDbw1OYIHunzLiO
/kU4iQBpL+6CnM7oYjIrmt5m/agvXfew2N3y2Jl6d3YnV1CnNYKd83P7aSF1cmoI1CHZ3QiZNONU
J50BnSBVl+XrNGTOMUCtLzmUkwsynAf2KLyhtJWdK/B2/5Lt8G/gYKIy+LzX+7dwrLIsomj0MdkB
oplz5a/Wal4bk6N6//v+ioiusQAKhpxKEiyYhCB910PNIpv0pAUfwbK2MY8jKhZ/qTF2q140N+lX
pbG0c6DZ4p9pSYpXypjaoxsn0ZPEwL9U6iCekb51PhRKsCe1t7X4lB6QHyUdk/jY9S+DQ1LoqR30
QCUB3T6tguFSg91ziQNVG2EQ6Zhe3C57jK/bLcdhBlqVVDtukLUBbYe5tW3g+eW7bprXXrk4MyT1
1mq/wjlULR+ZheSsD9XwT7SglXlK9QUzqvtf5fad4DcgNwVAxm15UyBb8ray6YYb/Kgc6nOrZMNL
HHbVJ43C9UfqNH8s4yFBTv5/tOfBu6MF/3qpFzsqNScG5h1zYCcMjtJD1OBsBrPF2jlSG1ubGcHv
gPXFblszdHrUku0m4+/OeI79OhpC+CyOhVRTsdcgszkU4mj03ZPbgdBfz0okXWHVBlCQ4kYvpSMd
lXJXLZ4srd+1I9wci2sKPhB6xIQu12Npg52FRUVqDVKiNk+TOVbupUwxtVfcYv70x9uDzlzZUQoJ
mnrt6mREkRsrg8tgVY0HQhAZL4m+BPEhGu38oM5juteCfPvWoKYHnEWQiU8nj8H17HgFYh0zYoBN
CBwvdDnC8K64Ce5Pa+PAyw0v9QSoakLOuB7FaFJhdhPpxIwo8HSIHHQvvCqq08s82e7H2Gq0Y1IF
5V65f3N2FpwG4hNi9huwP9SsGSNrLppAOKPvxmV8hsOh7NEst/YIVyyQHZcafEf5O34LbJWedhyQ
YwAevYFF20LizZH98GOgt8P9pdwcSv5taHrK+G81VFplQTJSlfL1Sgl9oiT1MR+G70ZfODsY6AZG
iFYdVRISbk4aAfv1rAT6EBJE5LJw2tpvjLb8URaLc8hqI30oF2E9G53xFg6j+i2J4+Uzzkh7zXhb
H5AghTOB6gX382q2qGKbnYtSnx/RReWH1rKcUOpOdtZ042GgxEcFwUZ7jcLU6ojjiJaXTZbD4Jyj
hWdgDB4Gc86Peun077rabTHr68BhUe0+17q75zC09UlhjlIahoMOvL2K9/Sq0SNzoFjTL3FymkRa
H9AFoLRqTd3xz3cPxE1I8zL24Am6/qRtNAknL0pMqIvE9Nt6Tg6Did3fZNR/3FLI3070QR2INnTu
s9WnCzsqz7UC6Q/V9fabMrTV326U5A8R1LCdnbqxgOwOmt4MbF1oV1pdL/ncGYVYKupsZCEHI4/q
o5js0cvH1v3z9xuVNYvgHPVR7rTVVhmVYEAeBTRRWXgBYq0b0NeW+rcOeFvoVykmMvc/2QbyJdt+
UCtBcA1i45rP0ORmNijyXS0SbM28PFtK869ejKN6LNup/m51RtxBHu8Lk7a/xH5f57ZKe2Ub2K9T
im3IMbQKtf9352dtHE3IqnTgubIvnmLF9VZKJjMUlsPtkBVTfRKjldanvhtxZePSqH5aJnQSnwbE
SPvURqP1LsWSqfeTLCpejASHg+fJjGyKg1mufOj0Ka12wpGNQy1xE0ThqXEQj6xOFUI5k6nECegJ
ZOiDBUDkowtvHN06fY1rXBZ5ptTLMNc9ALhu7BRYtrakphlYNoH86lBsr1entE0ycosJVxHes/DQ
xVMcqt+U3lJ3kN6tkXTJdIFuRUuBuzpniZuFoiZJY+9hF1+WwJ6wbiLfXKZx557ceMZlssiyyt5d
CBHXk9KJtiKEnggmo3p+qppwJoxtHKgXsR6ea23GebsGRb+/0+TfuspjcN8xeFx58MgZVjGRDaja
0uA2oEYWj/6oTdlXyyyLHULLxnZhFFtyArkYadC4nhv2RGoyGBBaVAxyD/nSaU9Rm+r/uklin0Rn
RCdEq6xD7IaaVyqt8XZ/kr84gOtZqi43C2wMicOtNkw8uEZGU/3gdwMO2BctoCHH1+cgmGm0U6PA
D2oaY452XwnjGERlN3m4TrQ/Ezp76bftlX/qIqrPJR5EpyEIoocR5de/W5HG1jFMR6M96WOkCS/O
ohZ8aOQaPcZla1WnGTSMPkIzG7NH2xTFMdNDt9yZ3202SgghOe4SbgBOWcMNKW5fnUVkhI2Z+ymu
hrMbWLKAK9NRV7hUpnJMouaZdqQcJpYqrzr08r/ksfW+6NC/M7v395f8ZjfLHYWq2q8+f4Kp1auR
mEMaUzIESgpn86lDDSr1lNpRnkJwp5PdObRSE/DtaWzID3n1oX8NSwmMaAZwfS0NWtn4kGU8HH44
uy65uduejBai6xLMNoTQtN15P27uh18HBzIJY0GTWB/aHNiqQsscwLq23XNVD+MlC/rc7xxt2gnz
t4aiXU0KiDjE3GvyB8ltAjGdYoW0bj50ptGQTPQz3tPqHuta3t7rVYQKQF2PBFCSQK+Pa19oZhvn
A+1aThOUtGp1xr95qgafacpsD3hloqqYJNNLPy/GTrSxOTTqp5LiAhVhXTrXzbFMFGPkAy5WhO6t
ZnhOlQxnZxrD50lKV+d1k3ntVP2xHxGfkgZ7/gPqy7xXd1QqWkxOWhjECY1zXpdpC9rg1ngMsmZP
2nlrl2owQ+nPREGI3vPr9U31xkxMd+5wvWwzDyBxPkwuEpy5aWaHZbC0nfre5nhAuhajEYSvK2og
kXxkygC+ogjlmCdw22vDwAjHwWqTIt9eO//meGSErCU9ItxH1/Mj4kqmcYmlxXs6vnV97R7oiiwf
GiuEYNLMe04gtxV6vp1uw8qBmUM+s15QTZQ1cHhOBNShrnFSBKY0p0jQ0+TrvW2+5omVOwfdtXve
HVeEr6VidONfStQvrH8SjaNXtHrheE7aO1ggFLRq8ofaB/rvzT/OSOSPRez+l6kv+fBqdcg9JxWd
CuomPPdHd3KSlyAmayaxzb7cv4Vvs0zGgjhEgo66N4nm6iSHY1zkSyWonAhFfOHMVl9SYzEudj+r
37qmoANWzRuqXlwCb4Zwlp+q0vTOTry2tR9IqtkNwC+I5qxy3WCmDyFBNt1XsmA5pFE8vzM6zfqs
BHH8pXKU7NP9aW+Nhz8L7GTpIYSK1vX+Q7oxo5mtAf7u9f51CtIOrftlaHG9CZL00MXVHg3hJoxi
nbmwaBbUQVyBOq9HrMO0Uu2m5sZsS/GRNkj1fRQFO1HU1rRQNoXjyReVRevrQfBrWZbRrjp/dGfr
sa3zD0kLBc1MBQnANGiX+6u49eD8Ppz8Ob/hLqoKn1Rxys5HuT8/RLHm+hGyroe2Tazj/aE2Zwbg
IdlKOtXLVbTg9Plg5xSgfeE08zOYpPK+JBz/UhHPlZ6YuYK9Px8RNEAqUHAhQpe5npwSuFZAHt/5
jlOPF9fpWg+MwvKK0LSOGrTCnSNw2zrHDkFckcgPzggZ7mqK9LOZ5qTzpkbDpEdHs2v19xqYjnWi
yt18EGPVJVin1VN8xJR5jo9EOKHtmU3R/Y1p3Wx76E6omR9RgDcfuD7omC80bYi8Mqss3YuVTP0r
iVqIUGampQ8JXm+GN+h58mM08BD2BqQrtZ3vtrVFwMm4w9Dzl2Ls16vY8mGs0mQVXXvBNho499Tp
qXJ2KTfvJCpbWwTMFihHQWURNOJ6KNspKrswKWkVUzofmyE3vwGQpf5omQIVYG0vw92ammzsobLN
PUIGeD1epCx6rAYL42mAm4Xodb9DJuRsGMHeXtwaCuEVyHMo4NHjvBpKDTMD0JESr50FMfrMY/2c
zDONMG0R7+SzG+EVoAK5JE3NkErXlfTBFNZgzFHv9xic/wxQsy+9ypgH31JE/Qj3Mj+OlVIeRrOv
w50jtzFNcnYI8TrVEs7e6o5sWieNy6oAM9DyyrNqs7uk0CQ9Wx3T0/3TvTmUZAnCC6cYtfZ4sdW5
0euCYCOOw/8NXamftKofKEeNyc5I8tusQmW6mHGtofKFLOYaXqzSiHZshQc2LER5TGTnv2FWe6YA
W/MxuTeAUXnNbtIM7l+Xzmzm05lol3pR3Yxf6k4bB3LNKvv254vHM0bdFtYZ5KjVd5rdVjGxjOt9
NO5iX/Rj+5jhj/CCuLf69/2h5F91s3qyO5E7hH6EdZv0hGWilWTAK6qLTaSmle5ZX4b+lKaj6aM/
rQJNj3+MMkppYiBG4hEQCVKp65ONhG+zVD2Dwm0JnnueAYRvR+00B/SZDhDPdhK3rUmSspHLsPdl
XnM9nhbR5GIjM+X3VlcfR6Mf33ADNy5sJ7ugj6opH2L0d3cSqY37Uqpzc6fwwMni5PWoy2S0JkAc
703d2MesGJ0HF+EZLJ5R1IOIOhzvf8qtLUrlhCIUzzew4GrXpEkclshKt37ZL8UxtXvlUorxO0Tu
vYLCxnrSsU3BFRcjMMB1w7usMnStLVreOVjNUVBpn1MjQ/y9VBRaBWylEVh+dprxz/0ZbtydUvtW
9g8xOqW26xXlMg3qRsZ4U6NPBycRpqdOWfmuzI1FmgfoXlKaEQWcvN7J324lXlA7JS2VzxAQz42j
QYM5jtv0GJxaTVe+pbRA1yAOw/jaDSDQuKDovp0o+Snpu/KgLU33vnVHxO7Rj/5ezUpzDEVS/ges
hSuJn4UmgHxOVutR6ZPemyUJM/SX8SjMWnsIdT3wCrebH6zQVM731/+WlSVXweUfgiiaFNZRot44
EZgz2IAqgOn9VpQESKmWx85FDP3yps5Fa5z6xA0fwWdL9TCKdEh8o5qb/w3OQOxw/wdtbHl+D6ca
9VoZIsg//z1ArmMn1BR+TzT1hI9VYeL8qn0FqvgP8bHUDKBELs1l4Rxcj6TD5gZrSQAMEK2IzktN
dunNtt5B6TTz6CVx9WyP9r5xgVCVBDSgMZ74eF28ttXcrGiSa30aZevT0OM9NEvt5ZyH6m3JEEa7
v5qb4/GGykIMz/a66RHhTSucHa317am0/um6qfI7kWkUPEJqClP+x0r87CYpcggcjTjIDQvX6aK6
zzqzReLFCDxjbBVfB+s5a534L0Nxmbv4sMjOhfUzJxY7i8xabelM0imBJnX8bprdH4Y7hm9/voiE
xwjG88iBc8tF/m1LasGSjQ326IgMWNHFbBFuxI36i7BaXKU6coH7w22dAC5C2ZMOMRMex/VwMbqN
c0te4U+h2Xt017i+UcadZ4278NxGoMWnkgwHAiDkgFZHoG9ck37mCEDZMVrsnmP1grp7s3PTbm1C
SbaE0QV7ihfmekLVEuOJp1Lx0wpNf60F9iUahDLPrkrFo6pb7MTjm3ca8SNccDj+sjf1ekA3Ntsk
czhlNLMU3CGAgnHZuUfRqPFhScf+NHeOONDyVkiNFcvrtbw9h41t7PySrZnLliwk2ygqw9u7/iGd
09AtofF+q06R+vWCN7lW2Y03UZU61DXq2Pe3ztb3xP6Co8dC43q2+p4xhd4ujvmedRaqpzS0Tb9x
Xeuv+6NsbVBJR8MUEE0Kgr7rWcXkFqrTpZ3f4H9+BA77UTlh/VbB8thZv63oQBZDsRKVlodrXimw
YjPqOvGWhf60H2Nu/zUYm/IZuCMHfIqXJzdFTIbYIfxwf46bK8mh5+qUrK11LdaaUsSFO3CaaMjV
z0UZV3A56IO5P4r8HqtQnVRYtviQfyC1sYonuwGWk1UB0dBNIC7U/uOvsV5UyEOO01EfWxQBEHy6
KPmg+OrUxzvB1+aHlFy7/x9+rRPfVGNs5S6TzPXKovI9mX8h3tD4tLnFl/sz3fySFqUWQnWEqn4J
+Px2h6paJDRVsDMbcodDqYbKmT2KVqWTENwEi+5TbWtOnbPs9eFsnkHmSBwt7YTXaatI4n5h/niD
izCBoDYrByNSTD8iwvPnmjb8/zBTORp8Qnl/rzKTxKxlXxbjlXmUvbhRHpznQbZ+Onk2pcegNcRb
svTd26I65c7T8YvCsN5QBHIQNgHsoUHJL/7bMltdB2nBCYEXKbXMD2OtDyp6dUv6CeaDoj2QgdoI
rmki+mtM+sjinc7SYzZEAVISeAJZfpfUikujA2RIL0jdtvSmaVJGr61tTRxno1U+O8kwNviyD7qx
s3ZbG9ICg5S8RUTE1008Ytb0NsFg1Ee9vz8SkauRNykLwmYVuvh/3K1CsPL7aKvbci4TtUg0uSeR
3zpNWapQZo7z+DFebGMPj9rahqT/KE9gsYi11OoRHOG9taML2qB19eKTheUXBX1U38nm8uS2VbRz
SW9dLXxROmN43HkMVzshXPIknwVFWwjS4klHI1LxDGueFbo556Hya1TwxkOv9tGnJDOd79Ns0NN6
/yhsXaK02En0Gco8XfbXuzGNo0hYaQMwlkXK01I15gfLyvf6V2+JCHxH0jhJ4KUZi57362E0vl4S
tA5ND2W0pOcY/9MfYTOigi/Y+cj+WsHHvMAnCe3lLD/Eahb9tAOnjikWYXQJQhhSRhmnKX8nCj3o
DujnDrM3Cn3pPafJl3+qvupy39HzyvaSVgSoilnmFHmaUPPqJW41lU7yrC6yw+h09R8zc9gb1FDB
OoCO0ElfBYR2XaVNLjsjpz63XgcnqGjVVdJT1yk77+3G+eNZl31iFG1peZIf9Lfro15q/HYqUJW0
Ng0PQQvzQogVeFoCK/r+3rgVKJBMT9w/+WZgYjfN1KiJEsg4ZP5ukCSFb1cV3bsL8ij/xIkm3lNc
TWwvTJBffaBfqDc/dFVpsYfNcMy92LQwNVjmRH3nAII1XqJUffzctM34vp1ZylMV4gi9k5tugCQy
IoDkLMtu9ClcL88CK3huE4BeA87AKZ7N6ugIrfCtRWt/zGVUxV6Vl5a5cytuxbMoI4DmyRq+pH9c
j1vZmVXHEal2o2fGi2hH80B9I8q9EliENmFEoensH4fUd1Ja4odZuJ7VOOWRI75nDrKxRUgmNaAa
gDdpD339W+C3d4u9uLWPLIT+LY4G7ajWDnzXdpjTvbd0Y8HpDoewx9tN4+KaYuQIIAfVGXhLg7p4
dtJO94d2CE+kfMhcZlr+D17m/c5X3pghg4Jxc58QAa4Lq1g8oe3SLFBoxxp58r7XHoxeUbD37v5D
qUc6KIME8FwD3stH4/fzhrqb1jpN67fGkB+dihLqkE3aEW3UPVxlaynlqYaSDAHlhty6OM5k5hlZ
3qAhCAHvJfNbmpbOVgVFuEJr8Mk2or3Ya2sp5RKSLZA/09J4Pb9ldKxQw5QMHcha9Y0k6U5GZ8MF
iNtuJ8DcHIoAj3/xGtz0g2ajEptDXLR+lGvROXQL/dy51Xgo+mKP3rdFAKCqSn8K7TA0Iqxp5nGs
lFT+gR6KmJOW0ibsU/+JjpM2Y2KToStp9iUG03E1HVyXCrkypu1O6vBL0nIV6oF6QL/7JVYGX/R6
bQ27UqoBEVZf6q3Xp5LP+hGgIvx7aSobgf/U4Z6sUpGFF6cd6G2clKqqvLzrMocbyw6fbHWi1gfU
Zz2MRUNY3qD19ff9a34j7MGRnED0Vy0flPX6Vw5RXSILojW+g5Iy9ZxoOeq9/nfbqNlj4JrhDkC/
sQvoksPQBGSPmGBNLS2VGdKKBf4EOyfD0Tso6bIMwueqWpS9B0wu8OoDyLY4hEBkGziW8tdTI9gb
An0CZajqKbCO+mz3B4rcOkJfQ11cpgI7dk8NAgyt9VmcE/yQc88Spjj98RLTNidjBLoeMN1YbYQK
/MaOJ+AVZZgxJMbh/hBp8Xw03b55Kos6/HR/vM01hi8nW3AUyhKrS6tSSBCmhaRcd3sLShkWgMAc
3eMAJPDH8Qi5jKtzb6HYwP2xCprLaVa1ztIxMQoz94KpCD5faqSc8rrbMzi+nZUcikGkviBYzWqj
tpjDY91sNX6vFNPJpDvYU4agP2XBbi/Y7ZkAaocEQtWRlxSq2vXGmWs7NYIylHjigpK5MUQPFMGj
42JptUdZoH64/8F+QaHXO5UFlCKiBE2yyCPn/tszg/iqXVIhY26A+bpfDI5ZngZBKu4NnJHXpDCg
X2NvmxLAmJ3xVKaGi3eA4YQtEvMjqYM+4qDhBXaRp0eUovTHJA+GH4mTa6cgiLv00EyT+sza4WRY
ocf8V4iCR3S8P5GNixeUkscLXjWlffLr64kEpZgtJRWNnxrG+BMAP38o0bl7KHJ6zjxbdN0xnYR7
rrHxfXCdQPkM3N6EOyd/6/tJVxHZ68xWWXePx2g6pXWUcskISzuK0BYnpe3N8xBoGn72u4YLG/Ef
MhPgepAaafgh6LqetttEui7krYaPuPmumEbQBL1LxKXKMKvMklNkGeNzys3nd+FkHzr2rWruyh/d
hhD8DIT3NOjmzH3dP2HMuKf2HU+sHhoj5jJ2f56yaECsuiVyB3m8pEayB/NvLDbRJlRsAEDqJmtZ
mIrEaMpas/HdxqHrxy7n50CP25fRTdOe1u8BdeH7u+wWqkKsEX4lLbQcmZugZbSVogykc1qdCbgA
tTL72agha15T94qFMPGpG5WDPWj1x/sjy9h5dU6lNg2mJtROVMLC6+8MHDhVYwUAN0eT4VdFmbxz
ln0hhs1h6KniH9IKRGGuh6n7Nl2CyW18xaiRlQisuXxw2nn2ukBLW69DGC06CqQNj+EM7JrEIvk4
5rF6UNw0et85Q1aemiCKTkukOzt31dbnph9XwuWQTinvXP820aJTqcWcrSUptY+6QftLM9rpyQ5h
uRzUAIzvcH/Rt3a1VHiiOQTFJbwVr0esA0sBJWNEoXTFMY8Mw486x37t3BT9OcHzbYKO7Qy6Nc3f
B12l9GZdLrmlRJTb+9SiOJHUB1cQORhWoL0OwfTH6nCsqAzDKHVK89F1Yq8oYzKGKc4S1uzOD5DL
Gq8OGnHEpGjxensaj4CWxhnr5z0H8JuZUoeg/QYUCCyU2Hw10yq2Z4sCP70wIrbbi2E0ISIY0gID
cb9MSc/FMoV79i1yB18dJPJSAiKSOLokoX+tcPVgiZJspnrm93RX52et19tnswnUp8JSgz1VuJvj
JAejBUaqe4C9/grUf3td5zbtKq0syYDDRXvN+0k7uXVhf7y/TW9uJUahGR4BH4mg35Z2FDqYCOgg
2IxD9D6uKBBAtaxAsO3FI46gQRIE89CW815L8i1RgqG5B0HwSFFNxOiuT4gUkixLAUQ2N476b6+V
0U+iWmtGCBVqAKGYLg2n9fgH1t3LJzSPQtcLp8p9CZLGnI9VhlkmVPCgebu/JDcnV/4uXgTARWhL
rP3177KdXJ1Eh6ZVk3Su7tdVoJ7scYgP4UDM1rSVCRSi4pJwf9iN7402MrVMeghIA9fRlC2Zz66k
mlt5kH4uCidSwQqNXfrzxvTAPWTRGeQUkpo8Wb/tK6LPumEzMM6kJOfMiJzUU50p1v2xnp2/wY1J
6oToh2/357ex02RFWKP/Bj8zWgqvx00RHKRNhXGXkCJt0TbdyYlLwysjdTm6i+rideUYHpjkHsX8
dmUR7SVtA6WQEfi6UFxPUKB4e1C6Tez+nRqI+UMdd+0OvnN7IxE8EunDryGguImG+yiZmTjZe5uE
rp+0g3HBHe/fZemGSzSB895fztvPCFuMzQKJC51r2PrXy4lDqNvrBuX8mD7mzMdYpz2lWhdeEt0M
3gJz1B4bkVR/mghLjhpoyC8rQPbp6h3Nq4HM1ITPtaDHdgrLfDqUuR77cTpVO+fh9rJlKG4kyVki
D15TGztjMJPYgUfTI/P9LSqn4MeUZOprAvz7+T+spey++AVBEitdr6VQo5GlpmBpIqJt/51rYRgd
rTAmWSmUdLQh/mXxGT+eYs/ScHOSBKCyloL6/LqqNwu9boB/OYxKHZwry0ifnDy3zzrg7M6GuT1/
JIbw/TjzMAwJ+K8niWqaKYQGsENXv3OuDJr+zm6zDGddr52fdqiUjjfPpv3OKCJrpyJ8m2Gxb2hS
kxtVoQSwJkURieBxLzhzYdNoqZc7SpdSN+prFP7DavkcG9aYn8JlaD6aTrH8z4WsgoBw1k/qh/vf
euMyABSVsCGxg7xqr5dBBFE6TgF11DRvc2xxaCz11axw9J3l3hoHPRHa/2SWcWPLHqowSeFls6eM
vHkKNVGfZi3ek37eunR+H0X+it8ucxD8ZKjQzYGI1ad07OJw67QBdPCyq7oTGt/Dz/vLd9uEL5nv
MBd+ActUdfTrEUsAQFEgqulTgtY+4oFpRIcg0+yXgiL714E7+BHARkUy1xn1B2RHuufM1eO3PCjy
RzvSaaK7/4s2lwC1A5wbSG24EVc/CCGHOJVkjjLN2k+WKLPHObXVr7WT2wcHy+g9yHvrzBIDSagK
fhPKI9cDmn2XN90CMBakIr6MVLMPQTWnRymrtJO2bA4lQUdIKtxON5Whzl5Gy4EiVtMXdlrsInuA
aNAdEnU0L/eXcet6oNhJ2yG4GBj06lxYueiTLnRagCo7sw+mk/Q/uyjoO1SlDSkXi1uy0sTKiWaL
5Hx/7I1p/urk5I4gSYOze72ii+ygKND48AfUKt/1c628D0ebzlEaZ073h0Jbd+NkglsRChB8kp6t
gU2jxROjbuDM21g2NU9iSh2MkmtqtjjB6OVbEwmmGVqRtpwbte8/0gI/gWI7jeg8I7LT+KRCpf0g
Ukv8O89T8KFsgsDy0CbI1cOsBPV4aJ1adT3cNOf5PKtmOBzizI6Vc9Wb1Y+60Y3q1DR9990qimny
mqWxIq8d4vb9rNCc5sdWZfxw6in9oXZTUl7wAjIyr26r6S9sZfrSA0mTQXqiZ9+J6dVPhdM0FjWC
yvkytvbQnuelTL5IH90StrHRWnSuBulbbOjErY2GLxU2822UeLQLK+/aZHCrC5ArTVWEnLAwEmVp
fgxDY2UvmQUQBZuU7JyoFWcvF5Pr4DBlcWOd8eVEPUXHqfYUuYsTXwI3cMntncIeDmhbFpE/l3Ob
HamjFMtBlGo8nRAIyS5ulY3AapVwdC/P5zp83wxh+QW6bPhv0RT9F7w4zRKyRl61tH2ivncwhsV8
hxUt9pl0+w4vYEOqOIig7ydfuNqkPgVJXhkel0TyvTC7SLxz7Eh9g09WY74V28EHtakINHskllCk
jDLI561S2MnbgAlMcnQG6HxeZhbzZ9oAotjTtK6f+Z/UyadlWgadjAhlVhPdEZCyIWrfFYvA3WNR
C35Tb6rBJLur4p9uYYdYp9G7H/rGlE7ta9XRDogCGApapxDhLLBGEWsvAu+X+BGFt+Iltu2AmUZu
+hiaIjdPucP293mgjC/lkET/jjTCfoGA6OJijrK/Qj0gmc85D6p+jFWT2kA2JajIBUZIFpwVCXWC
AjvCd4ZizOMxLO0acchYnQovjBo8ViHVzvm5q3Tcuoow+Dzki2pCNUAc59CMamKc7L50Mxpziip9
hyyBCukhH6LHWlUgrjEL9RR2ZmQ8CmMC4oYgZKReq+dR5TkDMiwXc7AVcej6VsNXFSzoUUSB8xOJ
JFyuqgi0iAXt3PGBtpIEU5xQsf81Rrc2T1ZA+4+X4ZrkeJqKNPZbPxXpfI7dbHIeitlUkwNqlaV5
1oOAv0yIaX4cjdgUCEYk5XtHq8tXPJGrzsuUpn1Ogkh/G8dYQV+9z8d/LItSv6+NMIHPuHFlKYS8
zjIfVScIdKhJpJhY00PjPy2ts6iY9JgtLLbYYZqZPUzZg2Ihp/pErF3ono2DyJspQoFepBJ25Smb
mxqxk74OvveWPacXow6672WgFZ8nE6sG2O6jATCG33B5msNZ/V+UWMnzrEwxV5EV1YNnTHZDP70d
GrZX1I37oQ0F27Wca7A01ji9TOxFGi6tPnsfhBWS1hMpweOEYrB9xjGYTLIo/4+j69qOG1eCX8Rz
SILxlWGCohUsW37hsdY2GAACIEikr78193VXlmYYGt1V1VXp+k/P4DcgBzc7/AcQOLs00aH0tSwZ
yZsNjfd6YoCjgNeMjB8Xy8qhqyHPz/plrIb0Cm2CWG4vhfkPMDE5Ggu87rVGtEbVmY3bK80r+30z
EVS3PluGz8LhUelWJLluV0Pd+Bfjtv/MM1WoznBicVL63MHSH3c67mRVR7xl1VG/7oWxa5/ScaHX
aAzWwRIzgo9RukpFe1LZOOlIfsShgR4jiy8LAcnd79syqEYIrEW31sN6u9+SNUISZ4gD0oMHSatO
x2KNm20dZ6jjY3HMT+N4wOtdT4c3nV9Wbi7TMLvhvl6F3e6mGNv+zVgiF7GluzPmKqqIIR1q10D0
vINjxSXyTqqmHOPI/Ron6tg7JtzsT1LZESEjctzEIxQMKaD0JYgtvGh8HNtXxAMQg++84w+JIqU7
I8WcVve4+DCoLzyU51FbKzbvz75yZLofQmSGXsEoTvwpiCn4TzqyFTXRexVR5GAXFTwfzkW+1eVX
MVFdfdHE7+kE2NVsHm6esMctf6RLDmvNxubhiN5Uls/1X492UXbV4tctOsfj4JKoyf0AArRxSaqx
ZRXJapEee7ab9XEr4qVYzrDQ1+NvWCTHrNlJqMKfKDFG5Qg2KaS6DDSHT/f9UNWoWW0y1Xv8vrsj
cR+QJQ6wDktEYp/gmzjtf5YjHdMfUTZrdh/hVCEtvBjp8G8jSJQ/TrK6KXjOmI/8/ALlbGofnRt9
pjAX1BBaN5onkZi7DYij+DvVIV1X+KHv4niD0/kk7hdnVQlqrwrI7974Tn/CtS2PJR6f+KBPs1Uy
Q7gfdeKBArGHwObguSbvVQq/WwDx2WEgIrVEzq8RK/RCe5EuZMZ5pfahkvBlgPz0DdctJh3kSKl+
rsBf0qgJGu6WsKsJGc18i/EyF+YHI1h86ud4rbxsHQBpNzWeVna47MWyj087r438y6dwc4m0BI/+
U6asz08J3g0IcWL438LxJgZiM/8FZaLp1hmCSO7riAmadulQ8CeTun2/bIjXE6DqMyPvKwGHWdrU
HH49pC2UFMMzrAAlLAaTMvisalZpa1j5zGN2gKfLBNsfs+Bl/TiysqSN54ceIPwhHoZRDdJK6+Kd
6wk3Bdq0yC5Ls7v6kGe31LO7LPzI0ouocp1dF+FybIjHop5PsoA8rsnYrZkVEWFrG/hxxBRBAzUd
/1RlMPRJQuOYNiHncKCjyvisiY8DrlE6GsEvpsT7Z32z4ejCwNCYSkYEwqFSK5FiAYdafjqcIFmr
LByvFEJM96nuECfIwY8vUxJjw3pFvseKZKfbKRmGsUP0GMzk8+Rgz1CAw6Q5HMn8Me5QfrfC7Hl0
JlA0PtdrQUmTiqg+OmPS/Ucckt00DLuAyOqIqb2Co4Od9LqVDpzVhOSZbloK8uyZ0z/B5tvQHlmU
bA1mocHdrbIufIeVlgM6j0mlUw/PC1gbFeXOoD8bUvx8bBn94jksVlpZG7pefB7YA6JG+dwRJ8X9
HiXx+DhgB8D3wQzjs0Hdw4WDpPZ7fpPWjU1Il6LCgQX+r91XxcBGlPi3LZ8PNAflXEJlZkZgqu28
wZAPBkCIoWjWWOv4l1w0Bx2315ts0CpWqqmHUpITkvRMfa5ggJE3Vq+y6spdoDJvUsGHWiWHRvBA
fPj9XfLdqvM08WC/0DqmWQOGj81/x8jOUIwgKsGeB411MPdE7UiWU6DBhqix9WrVz2ple1yeAuKz
U3i9DfnWK11Y1quE1tFXYrb4U27Y309heq/8NbabrZoC+mu8V9M8lX2MpPqo8Vjn4eB9qnS/X3U+
X+Ihn9Y7g9y2qkngjna8JLGNY/TfuZcdjYc19AUmuu3e7867s3Mq3dHYlgfHoz7vWYecPAToJrwG
OFtwF7BEkxgLs+S8ClfkO42hq8WaJ72ZNvRlDabpjT6hGCfLU2qLcXmZ9jVZn72AP1A/E7EJ7E9V
7g2GfQO7QKlXXifFRtnKYZLhnE0A2R5q3MdzxkKOZyND19vDTNQtL6LwhPSjVNWdnqPwt5SQOTp1
60tXNq1PS863HwzRXLopVYwWRTkQDhDqWl40FZkgRi0DYV94a/avHDsYcZOqIIsHGXZ59CLmxb+i
OqjuSWEVvyOLKP8Zk+mxoyieD2KDxVtHiwWybY4Gl7dJLtjUOVXzN4sy8ZpptWPBEdJBnNN8Wocn
5BWQrdHHAqcXeACnYwd3k/TVyWkWDdpj8S1wnG5XPaY4aeU6h+EO5/AGJ8NxRRe7b/TmPlZ6fIgq
H5V7rBEw9rjIm4nUtkVmaVBSlWjHSK0Iv5i4/lVJvrygllcBJPfKP9yyANTDmzC+DTLHLz0KrGS2
DopedGYm8ltv5wkWYYYiZrAvdo8/r+GYfMHKgS0bUMvYtVuWel27TUcYx+DNVrda5Qyr0G6IX8Zp
zme0VQky6/ZKi3vqTMx/AJ7Tv4dBCagOTSK3O7yT5Tk6ID36LEZGR/DdfJ4bZIcMH8bMRjUQ2QXd
1ZRtcYMGb/q1F2o/RapeZZMaKN7fQ1Hx8KAzGU0tUOB9v2PukF+G1AEfGEuDEL2SsbKXPUMV4LOo
j5MqN8PuiqkM12XD3XoVQzU+JAaVsfdbGpI7vJrDegXaIXiTKWSKPNgjKH2uMlAIp0WtiHqI6qlQ
aBx2Q/q9RNL9T53aZf2Z2LhYG1ixrfOH5VFRt1EQ2dws86pgUbKSeoDESe2/acSg78DkM09Zy+0h
y9bV6O+AX6docGEmkYaTmZmt7saNLEvL5RhvP2Gq6auGltPwM0VthecGo+Z7Nu/jZ7wE+6MKmfpQ
vlyfPJfhN+itmV0rlA7XTAZPcpfy3PDzIMb1eznuAyDQCRdvhd/P/js6SmIbskHibQtVfaixqM2F
7rr+qoY96HNOB5O91tuc5b3yafbfECWu6Op5zasryjhKaj6hU93CwpKHvBTiYSzQVDU4KCqoXJWM
Xw3HwH6B/U1Cnka77fpiEX+OIlMOYn1kOhzLxWZyTr7zcMjt25Kg332QZnLnmbtZQjBgojvcSfdf
FpSR5ywSdv3G0ZiSh+zIjn8jpJlbtzGsBDdZdfMiWyqhRXuIGRl4ew7hy+M4MSydJ7BLTJ6HtIoW
OMzl1Z84dvU7Q67cfgWYMaWNndkaPx4IjrraaamGLo+yypyNJgNasT1nZ05WSy+TiKdvkeHW3Rdr
utuLrpLhNAKS2R9WO+fXwiQib6lNQ3zPcXUQN35z24P1fbJeQb4W85WuhLwTqhiaC7IvUNRvFfmR
xAGBarsAcNtEO5DE29YPA0agSbrgr0OI2mArG0OFQKDpz8MOakYwDZ7RWcZD2qs0ka/QjZK1xZkZ
3atNbXNnS4LQhEzhDzew89j+pjwa0LUN+5RBD82mA63tnn3mzi38mm4SXkVDsZE7rHjMZWsw+5Jv
Th/VaUvLajjngaes2bYw771ByKJtDMfD1KGCorih/3P/Jdk4rZ1QJoqbilbTXzFvnvZHUbi7ycLH
zTUsoQTYMSJb3QMTg9ia7NgBFZFpynGgiHkVp9hDUnHGkLfDebKKwmhFk6xIHEL8TiWe0jxa3AW5
KUDSYti9o5hgLWu7ZSuz+zTM+b2feRk3MbDq5GUWWoUTQK80PxlQ6z+Iq1Pfqhm2nacYSAG9S+d1
Dx20tzAiGdJp/rsOsMRvYBgYJWe81mlyNuhR+MVlcIK9ZjT46X727pZYg32srGE7zJIxA0Zj1Va4
R+qiyFieD0+wQImqk2C1As5J+YkOx6haqPiT8AhzTbP3ay3S42OP0Cf2AR+nR8+K/XUKDYVojSTL
CPwNgw7e0ZrmMDOLgZ1o/GnVTFFZvtFkWMtmGikfGyoOIC3VSBXWjZZ1iNoUNvjPU4QM+2bBuvb2
nI2+vCwxm7cOuFXyDUWc/YTIYcya1GXr1xhl/K46UohwIz7Fy1Va9Ikwa8xt0c1LyF5n7Ez9wqe9
pUksyKc/z8AoPmEBQt453j5zZqlSrIcvTv5jrf2kGkLs9rhnOJz+2T3OvsPgOtE9lPjz00FNFTCR
FMB+AKH5X1j0yZAYalw6tnZO4+kh2nCxmtEIe5WCaAFrzDR5OeYlji7jhgi2hxxswNHB4bm4X7F9
snRinWp5gp6NvFY82mrojtN5a4oiGjYMff+/t8HW0R+gdFK+hSqR+rnMkGzZqyOjts8yXbHu2BL9
lqNI/A0GnWoLUzGeXwnT5nu8weW8l1C+132F4yZB9a/Mg8NuIp58vCfnxdUs+i7W5fgKaWlFt7OR
qFOSWXZb18rC866kZleDTce9wflJPniSB9pV/BiHC/HZ8BJS4fA6xRF6ZBvFqhNmhIkSXEKxpTPq
EVsFZHfUNUfYFcFtpbhtxxDKZyiagR3i8dnThikIWToPeeXFGpjVNKmEXL53axxvXbZgaQXd2LHC
vWER/reB4Fa288Ds0kylmAAb8n18hTH9sMCECw30BQ7EwHGWXC8vu8RS2wlo7fa+5QukZRAj7luL
PSbwm9O4VX8w27hrGWF+bIAlyDOfUmAP9c7E8bXXqdInoWMi79ecbtHvgMzAf/U27UOr2Zg9DBuT
fyoAw0s/e5t9P45huoZ0oKxHy5BPTW5H5MxWgBD/kQXgWT8eG8yvN6Ut3CnWAWx8g7u/HK+bSF04
7VhgMl1ApbhmaKZZj83C7L0ehANhN0b6oyare3UFjh7mgRO1im7Ju/Cjye64k+zFeTvErwWaguMU
xRbkpseuwHYG46mfGbYTWIPSuj5HAcNjn6ltvVYgAdPWBfSQj7nj4WxhAog5ISSM9+k47z9SaJ/1
Ffas7EkyPaxNSfPdnJNIs0vlRDrd8ZuABENOzgXALibQOuGMwGb0YPkfDzDdA3LeeNqanaCdt4PF
uhUvwj50Pq3cjwphraxZqpJ8i4ppxDzoqvhRIYZy78u0dr/Rm7K5jXeMbl2JHp+1sDRyP2U95N/g
bDjzM13K7PtWZQDrTFHMAdkPvgYMLKr592Gm261OQ94XkVs/b7TH2Mqwzhm2BY/wsmYcIxw8LGC9
G+JhNI0OVH3DiitSS7ktD7wIkpenymaDfTKFqimkFGHvw3wU+umoInRMtFLLI9oaP3V6mlLTubKw
SVMDOn8XFGFmH4taOC4TYpH0W4wB7BPGr1VoJUH68pP00/GQwRAmx9uA5fIZJU9mpFmQl/GPCdBs
Z+83+YSNsSKADUCsxjOZCjxwAJtlM6fzrZmmVokzXbXu0cpBbpcSjuDbFM7dbzsUZet9TqfhonGi
vImwpg8ivcWXpdUhoBDm9RBeonpMsZKDWKfGAc+E8VAcyfSRHlH+BXAwl1fM8fljUKKgFxsU1iyx
/UV+QSa/fA2oWECxseP24BM2iQYNl/5gZGIROJzIPhZWRHj1EcwBp2GvMtJmvJp0Vw00nrFZwfF+
4lWtbV9G+C4AXl354CtaZn0Cs3GIm5Gb/JzkOfAJXx9MQaegq7gB4pRFTTpW4V1uOToL5T10BENE
wMfoyA4wt89C0tJEStoA9cDLg0kLGCh6Tpj+lgRxLGgfQGRc89nLGBhqSOcLQGrzhjM6SrrFQ67a
F2Mw00ORaJw7Dn2begJC6ecHI2qMP/AdTuWVJ3QkXT6n/nmYA/81qxKrMiZHjCqpEIX4lOkZlw3e
dFPULnJn4dFxwn+YHB3YB+PF/puZKc9fGSEaoYJ7fiQPFRJh77zLJtNbJMXgjRrIlAFLXYs/bKlp
0oA0E+PjKGP7uGsNHkVv9fEzpVM5A4GEmR5S4EPZbFgwuZcF4NqO89E9iWE2x9tm9qnqYSCxrU1G
qARzgziaO+qWkX2vfZ0et9tawK/fWvFJSsXHq8EkHPUEDv7vyjmDJxbxPvUX2QDGIV8pph/WsuoH
llHxoScO38AGnoJu6A7hDtEVjgzyorgr3T2rlvXF4wH1d0TK4XuFnLvsfRW8VO0ICtp9FnLe7uA6
CAFMiAmPWr6lDvic2WpkS6Lm7+iX8FVQURis+LE5EtWXATBxdFl1RKJHNkGD8HiDEn8XMykcLCIK
tCVG6jR0fo0321mTG99H0Ux+kWPXUZNE9aqbwRk1nZQFm9aFjGwfgHTq6LIvfvtKVtAZT5Lw7U+x
x/PzzgzB5h6krWm7px6LnUvirGzLqVYvIOKxqVXSsb56OIel70s+gUxKCCy1OthblPUPBxZtuQBR
duahmgr9xjhYsy+dHcfcymQXKPQF9x3DFOAx/2EAb0xwRX6f1nifLtQg8vthCjKXgB2xWHj1cOhm
73oct6lBE6NGEDwBcKrGgFe3y2jIhKtYeoDZxfJkc5utL7XdxT+kh2dIxYLAC9WU02i77OAJ5QVp
pfhCOPc1Lg1kZPkF8pPSt2LLp4uPhkx0NdytbhTSMNyD8skxD0xr/QgLnWKC3qyeYYVQK/WPZJg4
OrJqpL4W4SjCbQtFvGARxz2rmW2ulTA8HHCCSqReFKCogH6jqB4drUR6uSm/4P8vy2P6BsoVfmUg
zYf/YkzsMOngZQR2dy+20FZFsj1NiOrcmjGZwm/Qv6AIERyaDw3cSNGpQE+KnvVmQHkvCiPIRctl
/lFUNSoHnwP9T3Mx8B4zN37YQtgLI1zs5oVGHkDPTzOvhj+h4NvfbFJotu2STOjT1/wlg9ujelIw
TTlOWpKoRzsZjSc1qXV/yY2VlwT9XQD6yHLRjCMmphOw91ye8V3KFNAX92/EQCn9qjB/q7NxNvqo
2e5hNmRUnZzh5a3kdYFHvG6WeHTfKrAuc7+nQUBpPQ3ewqskYGQBmrTHCDhLUAeD1on/SbxTIBPr
1WE4rRiWARyixV0bShe/HqMrfx9qTOY2/P/5WLEEwjoHYTU48GCTBf7kaf0z3sKYgMnQ7L81GWAH
LSKB1c6Rx8XZVHqeOvzK+Y2qSCVv9YqgkcammulTvSmiYSZUeiA8BwGNsCCHrTiBLstmwPwxFiMs
ZFqhycUg1zvQT3BFRJaY206VnLK4W6ig/nGA7eZzIB5SHBSn+N+qS/bAIPY+ziyekR63FK7oZ5SU
GxTJFYNmBa/5WGPZqpWbTWd4kxFAWPLYq4clr2R0JTIRc49IoFU+YvSkR4N5H4M84cXSgc1z8q5e
KtDPKUZTcNVVakRvcAgAQKYRgDn4yv3eCFnA+lbrLvtxTRUmlSOVvFmNdJ9wXdA49xxhZ8g+aUB5
5dl0qSc667sM/CauQ3J7YJl0tCsoWq9rDvXt1JLSAh/TYoBjEXAUuBDAU2zN4K2WFgKeGGPtmkWM
NfLUcEBBSUICXvpoxeZPz9Qhn9QygY+EtmSsGgwm8hP98+wbDOqsaJISLVm3Qo/6uk7Iur2fbYkp
KNI58hxgwU1OWMLhWxfW0s4Pea4k72s6VABQckfv6zpa/EOEEMgHoS02orY9BYWXuREb/JqqQ1xw
TMXfRcrjv3nqEVEx3hSqQHIERxI4SxY8b9Hglvb//lq9pkSfBrOs66dbGZp4s+Txk94ph/7drVi3
zdItAb4aeb01Ffa2fVMiTuYKpxAwC5nNWdZAszm+LVPGktN+DOCy0N4c96Cy7XjWSQbaLiQUP001
dDhXBxFvBHF9tssmwAF6A8PpzSsFGaVbxumB/zAYcPEkwArR83KeTuiZLbxxY2TdNZiz7LX2S162
oNkWdfPsCK9mgai/o9gIqi5sxAbGdYIn1IcCP3lnw+5FK8DVU7RMh2UnL9coahiGiVuoRSK/c+Aq
H2vwARZq9iZRMFXB9m6YNCyIsEU+q7sIBPWbQtuUfcc0qOW3jDhV/gXuPkImUE4gbzgAIdcxOybA
eKBFRNdLrfhajk1L7Nlq7Kxhn2W4DnyGc5z2SzZdSeK076DjRK0Gaz74f0UU8IMGQ9AblBoM/TrR
gTQQ/8QYjVRdn6ZqzEvUU+7TC2NyeZupmn7RAzwyvFoEhWAhqU3AZuc6/wWnkYBgCODiJpRzV+mT
D3JPO2AFEEKgH4dsEVxVAV/Peq/vV78hGK9ECAgUUjyHpsgIKb8wKaAVCFXJ/hPgzUzjJqBQfcIT
E+79spDeI9/dYNElVV0O0bu8YtY4dM8oNgs6ZBEWd2l2Ux+YEbW8hfzC44TLRwemXOZr3DKRhe1Z
eJhDABtDzlwjJEqbYtAcXMwhUK+rrVi/Qc2jspc4xX36VcjAwuVALa8aHZuxeJsrmZbYNJtBYTu4
tYxP4D1Q68AsA4RLdZbWWPWF0VpDAXPhbS3YCpiFJxbIGyMfYI5w9PN9pttHYVH2f7BsYhhBb2c+
znfi26Pe9Tuk/sPS3yyxxg6XWf5Q9iiPx2mN0/kKlAWsP///VwlxxTLcYPQ6L3QiEBs4GeYfXvpR
NQt32LmrJZ3huTtNM8ESdpBX59Dy3KTWS9WmaoC1i4bxys8MUAaeLIhDeOsQ+7GeEp7hqCrxP38r
m+cWqHoVvxfCTX9iP860gegk/hK6LMb7YVPImQN5V+ynxEv5bjfP/1aSbaGHq9NsH+TBjxq5ZpWC
TygZYcsbDjgD3yWJpv94pKuxhXc0jByxzBi/YgaC/nwH3k1x7TFkmbSCEmvOkx3nt0ZJb1cEndge
lnD0vwPSqPcdSnqLLzAnRVdlCjDklmVR2m31Su0vWWrxhqj6GiKloCk7IZ86ha5gnIqOC9jTw0VE
KZgSxckG/UBQ9Y7wvCyM04NmZeqaeYHXVkeoBnivAE0+BAgBoCzyLv+nSgObX1ivq+/IcdtgTrJV
/o0XMkkanD0EzPUCO8WHIFESuzLsBUJKAQ8Pj2rTgPi1clHZSzha2l+HWeOsNfN2xI+g3xPVZyus
2/o0GthzpdfUAaliOMUGfQTzUtioKLpt81bdzS5Cy7AtW/ZYDOTwPayu9rELbq7jHuVNxs1Y5cii
UaBrelHJLXT7CInbDZ/1D2ulk+JkvEkyrEIp6fs1mosCPJ9nH5GBPBAQwYFrvlgoAF+GqaxRsA9Z
3A/oE94GkkHwRWrIVg1wGiycDKqwp7reyme0IeIThBfZniq9zJc9Tp29CIVfDXMMtjwlmTDwMFNS
PkfrUv4rAkOXAMK1Wk/g4bPnDa3vJ8gCkTfYj4HABkbgMApV0pVVk48QQFyHDAhTRGFp/XchY/DN
DHUI2FEr3dKhy4T0RQdQIJLrbOqVWk0Mx1i4eeUxnSsQHjFGpga6G/SgsYT0u0fQLc5rJOns6EQZ
yJp+zTmFAgx0/qvCslHe7pboP4NHGbufd8gzuiFhienkbZLEKDsfaKwHOj0f2vHtfVqg93uIkMD3
fhOVhqbKfLgUQJX1J8ZZ/QWqlpOnnQ2Od1DNDHkfoXN9CAI8apvYKDxM2rmsgR6izpsR+P7xAGOo
7W3Mc2SJ4UlGCfJ7jvKHSF75JEKBqFLoLzxrjPX8V8GPfLnDeZZ/2eGYnjwMdN5rrQq4jfscanfI
JZbv8Pc3Q5vFQFyhZIqrb8D4s/1xLHDwNHIba3j1HYX5E6YMkDwcemi4sHRcHn08T1BJgcsHsLFp
yCEqxao7NOlk7MYEDEjnC8rfrUEg9gmK6C1+nkeDyoNZcvuzejc/822I8EiuqPbtPrDllOxIZAGB
CCT2h1/5rhsTIcsZevjBPwkb7PZfLoJ7PlJiqjOa+yHp92E3NTSMUf0ryCXHQAi/f6BKUBUl/5UE
WsF+MUScb1kZ2E/jZETrZ+t6bFGKrL6fCXU72APY3LWmmMizjPLjN45d65EZQ4Tr0z0RP+gcFuiP
NPw9L2sdO3onl0OD8VS8fkrkUWStHypQyzACY+mF1vv6HbM3ByXtJvqMIqDKboTG90v6cv4khgKM
v4FjPzKuxvd5EKRsKTAjfGd49+BhXJbqNFTImejLENPvLB4F3CJ3SI6gHmIDhUhOoKBSp9UrqI+6
GSyCg6Ek1QTgk4aqFe1DNf5kx8R0v1S1fB+mAUUBioH8G8SxEHIl+H4vXOd1jlJBZ94cm8r048Ej
+gmAFaG78TQJGIvWEmW2oIu+I1lwvnVigqsjDPPcX6B6WNyEZX9g7TGD4O5hiQbz2EQV9XabRcr4
dTmYSCFXc8kI4/SIP4V6IT8P7Fekd6ZK7B2GthRnGk4Vc06zQMLLAvDr91x5F7XyKDFVYMykxWk6
TPkR4Bg9P7kppBQTLFs/cx+VR+8KXBLU2ClgKpm0iPvSlzuAn5HNx2U+aoEVWkroFVj0vJ7WpJjv
CwLlMThxhiOVeQ+UPwSW/o5cVkdnyhjF16lV+jgDZI7wlNpNdmGsCP6OT9OfXhNWnKHrt5cUQ8Bt
3N/Ut8pG6djrPMeTWUGE9QmXOMCilpIV0nE2vk5bSWmrjiP/jxclFEcc0XzfE74mb9MSmQgquQLm
PrZGtGyrSrQep4jv+WdpdvbfNCXmAx4Z2D4vBC4v+rQoAMGaa9MceRn+GUhNjnNaqAhT23qQBwbN
4M8JKj51sqBxSqg7brQzSLkDu4zIzpYQeKNrm9ZM+hbiLIq2eJXsfh9Ku7abTufv2UAS31q4yUTn
wG+UP7J/zAuHNgrcyVCyDyh4MgE1QoILlU5FDsoYc8S3Kd8polyn2v428YxqAwen6mGIobA8WW8r
2wCrpZ/DcsRQ0UZ5ArcpwrhvohnMO5pH2EpJOsm5B0bKf3IIGSHN2hOGvKFMwHFG33x1LgBINap8
olOghjN9GfBYQ1w+RQAq9LZWkLRkxQqP64Okl/FI4vWiktw9F6A05naH2Kds4J3i5gZGM9t2sxMp
TUNzD9IlzgC8fiuXIXqFXAqiDKr3+bsx4OjWxmBqvYNTwrJCX2UniJ6x0I2RCa0iiKNIZmdYWWe+
27eyVviFFHI66B9EaARExHszboM8AfzfQBjWfswwSxhqftXwoPpvzobyL/RA5T3ZcgDJiUVfD53O
VNRdVR/j3lPi0vRc4hq8l/WUZj1EcMf1gFvO/oSkreU/q6IxfoIYIzd3Wjh2PI+JrF7Ad4q1lWZL
v80WHmR3RiT81wrRNyRXWYzsOB7Z4wkBhoVtloNMDxCZ7AoB8Dz6AEM4QncMoXqbygInRWo5exEy
Kr8snHPr/yA2JP/j6Ly2I9WxMPxErEUOt1RR0dltu903rPZxG5BAApF5+vlqbie07SqQ9v7jcBCo
zn34zFncI5gHfGxHP/nWUwys5KEsywyWUqo/XKmrXTwNvnWS6yQ29Kvrpi7BkC/Lsemdptkb1IX+
HWRI/jTG8P+HxagWGN4rcvuw9AJy3+o6SW2BVwEHsbW+2uhf6wOLRXgwa2kvh1sXCQ6RrY0nFGsj
xKKEdFPZEiMFeZm6cfksej09jmFctIcxHzsIgtB0OU5CGzZdBr4PEjBZniFA0A2uxYz0L7X7RBP2
X3P6vM/Kl+aLWHfuubXphLXfkLXJey9eVfcSNNW8pHbLsIBwf5JOOspl3IcdS+6tAKdy0nCA0Sb9
G93FAXttBBPTBvVDEd/aPRHF2QfaUlx8EOOwXgs1cdSTCIE0zOim+K4wRocM3cAzV54LL1Oz4iyE
gG1ddMcdVzjh7/VK6nbQfc1ujOco17PxdyGGdUCfeBpLbo1Odm/O4ALrsKjCLs43rwFS8m5ojlTW
aXnKabx+KejelXfGr0bFTC3mKxqX9n0lRP261oXnAFhVHGt2hyUSSmqdF2fve3PsZFabRP59PM62
Og7OOKtTqyt73auBSRikCSA4dWhF4sLGPXfqAmTcGIw9iTBLO/KLpcjHXGScuc+cCu0LUvySnlWU
luU1qC04oTIqBU9C7C33jSLHLUOIpjK7CrVm3Y1bfpV6MZ9+v6L3aadGnxO3hVXmiYAPn/k2+ue+
LRBimtpv75OW2yItrLUMU4SjJn+MJ6dCMJSvfvJUJtTcZHKkl+A+mtiFdpR3JN55qItGMW6E9bQv
l5BtVCJeuoNu1vrIBjs+B6OPPq3wMVynTh675syx1Q+salr/iyOALUT3w8BBviWx2gWomfJDQKER
upPa1s55BJ2g9SHmJJloAvtlqlp+RxE8WUZZGi9v1PXjbwuY3eM0ZOFLUWEW60EjNaORrhVkWUln
qt/cqpzLQyM92yFnkcs1s8o2gJjuppmbRhW0w4eijd83lBMM5ElYgn6IBWn/jG6AfUIjzK2Q5wKZ
5SP8fxnbcr9OeRPs5mCdHkl5aJcMd3pldts2rhAE06DqewV51KZV4gq9lxu1sOnG577wXst12UO+
osUYrNA6Tpxq06GnKKc8lJt/0xgsc/7gL1MLOm21ZZ529jx9EHFtnmdtBtZGik6rXYv0PoCyxCiT
Bo2slp0nx2Y7zzzNgLnNmv8O+JFPnhcNr01PV1Sm+CBgDKMJobGpI9NePJCSe5CskUxR/5aw4HJ1
PJp5k+IQl21EjP9aLVhwUD+aXbHYttjffPzQppyaXxGmAS8L22GWBDm7gnV8XOjLiTWls2nla8Sz
ic+hgMiwy1mxJ0RRHRqckbiZRrxaUxWZ85gH9p1yxxhozcHJ2KN7BDsItBde7QgTFt6GWbzQ2d7D
sEWqvy5yinipQam+ZG7r8AAAzX+XSy7VHeDE8Dowd+SpNyTVI4BCEGfVEnjyMQra8XVWnr18CK8s
3PNA9WTypaZwOde9ZyzI+ry0v1eYMvOgDJFYe9TvPpH3jqyHY+4u8ugi1hf/HPqpwh+7tRedIgwg
IFW4vUNjeNzZT1QiANS1Wx+8bsZrmveQNdkAx1bm9qhvt0emXRugd8vER35Lbz3hhBgvtdcU4Sn0
aheRbbQ1mQMitmS4dJsa7ol8xnOBzWnh7zGw7Tmg3e+iUJwtFsr6H1X49jeZg4iPyOcNH3M8TEDt
a4GDUQA1JcdxBtbejWTQDNC09YiM3Bb+B+iZY7KWOPUFGnYKvpOhxU6CbBL1tIMg+nNoW/tPbkwS
3pt62saPmYvuN9fIluz9kNi6HWqOooXUacIvnDHAtGYOTPUwsbEWmXC6et1R+W3FfC1yPvktdBGK
qFKGe9V14B6qb+1XU8JxHvllUEKysLQfNZLgfg+a6/aZSxuTyFgE6n89dkXxY4W5+pYKBcdR9JE3
7DWFwS9BBdsmzMb+7wGbBANUc7m+2zzWFAZXVDjvkmTbHgUy3/XC292179USIeJK50lPf4BJuuHo
Q5AvLKj+QBUhxp7hrR4LV7wMbUCm/hiEaOv9LWn+5o3v3HlmBiKSEYPrvolJhs+LGTTZWW1nvSJB
rLed2OrxZYgURg/uzvmi/EkRzm81SCRhDHlXTeJzIntjzdljxiF8KsN6QcpuFfF97+khvj0wA0yP
HW5C7grPJOXvRqyFSBkhaWOAvXHIF6r4NsiCKq4VkkJzHqaoQ8vehywEeayYQynLMozJbbPOe8vH
oZLGo2NWJhaP2YJfwn1aYJeG41TZyy9eLjOdhBiEfSy4+E4wZQiphm5w74k5ddavCfogz/iQEYr6
pFOjdRrH9i6RBJvsnYh96LxgNfRR/FBrmy56cVGLCWfb/g4+JYSPLhVX+XGCpfPv2qWJD7WYXOfg
EpX6PeNWvwdqQoy9gABlgbgxPXy8NqRxNP//KBZTCdasx5/Bjrc3aZCypo4Zq1efvKt5b9e9ebRW
f9VHFdbAf8qaG9J4gwKMztt40WnxRi+wp4teLzvp+IH6UlHfgUE6Xf4DyCIxl7jdJA9dj2NkJyse
MiYcWfwuaxsSjZl1TnaN2sBbRATuvCs0gpXLvIITjU0PSrs4woZmaMHl2QtFU58EXJb3ZKx5e8Rk
gbtsHsL1WrOjcyXbQ8mt3dvlkG64rJnW/AYzZQWaGD4sEyYP3HYcCHHn2i8II5Z673A7R/dTa1R3
XmmwxFrm80hm7FfLIzOpkKmowI1ZrHEjgv2Sc4yGK/HGPfpb29+T3Ba5ezkU069YMDJfHFmyKHmz
lV9b7suz7YXjR9vncHIerSP4+EWDAG2IOSkOueXaH7NhREsb0Y2vAa68J5zw4CdqyutPa5jyXzYQ
MjjcOki96zpTfIPtsU3JgRiSN5uZ4D/bA10FumOSh3Kt16duWyceeok55hjbyg73krvpGdglAN4e
se8e4zgP3lZPKOstEV7OONxE8YfW7fZbMzeistgqpq4pWAjtsBUBy9ZkIy00TtM/1DyodRYVWCDZ
y+awuiuKfoUz4ncClKCw9AJKEtgHf4zt8a0Omqg42/VQ3L6fpsQyUi4eAyyTHaRI4FHi3EXVK2Bk
Xp1IlSg/scfYCzicMvCHAZalA2eEUo+qsYMHunMq9KNEFf5qpLJ+89WodYdMrnnTN053p70i+jdR
k/yjjc14P3qtF+yHLTb196gGEdxOUHfWkMat/WZcSvguaJs39Qr/HhScPEMMdiOIp/o2vJkwdXnY
Mf6K0mFQk7a7I45sQpC1WjTGT7GU1zyavOUF6a13GQ1pjQTHoSw4KdVa3cntAeKZXuPRP4AiVCjG
ZxRDUKkigZE2/tdgezX3DGlZRLqV8/BEABIuT4Et/Vdf2fZ/Xl+sl75wJKBmDXeORHBbnrD+ts/I
1QoNrEG+zLNf+t1bpV3rfWxq4+1G5o5Hp7et/NT2lnWPxjMf3lyF725PUOl0ovceENtqJvHClOh1
fH3F5KYYvO1r3OkIWW7CE5S6oE9EBgSLfYqaMdJHryrW7uiv3bRkhRiRh8btEIinhJ7S6tPTiUke
AQaW6d4Yhst9u4THxCLNYxjdP/4m3FdoHbtn5u7X4FjmtludeowN+kZ2uT+UauRgqK0YnoHHZHlC
1Fg9ynWbyifAh7hMqy2c/5Hvz/FU4lZfrJSYvmo8+JUTaXA6VW27Po+4oZXCHbZr/cqPjusC0HQK
miBqs3r1/GMzUJZ+KAv6ND5doiNLQrKEgXMWaMfAt4AC9uMa4/JG4cCKuF9nXcpz3Y7dP47u4tfm
DdaUObWAqmq9Hp+MoJ35x2IKvyKbX+erjth6d341E/I2OpuXzW4byH3XxCI+bERA4qZYQOxryedK
Ywo3cBCszQTN2zgYXZ3c8c441asPNCSxxGQZwxUyAOXdL2u11BeeDeifFmCUYIB1bD2MIgafZ6W1
vtZF55DSNFBoeJx7vNrvpHXPA1QYGDbcva5ChvjAZ1CuV+RBjU97CoK74b8C9HxhZVcSfTmmZeBx
10KciMcASW7nuPwqZomrA8UEbYDyekoKsDIbnxbj6PgbYrH+43EJODxgLNSIkEVxCDpicW8KgegX
NET5sGDKKVNVd74+xkGL+HYKNw/qO279O4fJ/MdV0eocthh+Ie0IivmvZ70vz5Bz8p9bBagSi2ma
vjhE2gWNPWPoAZuc/ls5VRTjc+HQSfG4uSZdNwyx+5q9ECdPoHKIZT+J/mCTbcgFqZrYgUlq9FcU
4Zk24K3RTjDwXfNiiKlEM775j1EADZme/SAh5UJpdfZQSrwoSup5KetlCcAppf6ZRjv+9EcsDwQj
Qeq6xcJ7n1g+N2Pb9218NKuNpLUI1fIFrS26E+K58AH/ebU+bgPSkxPLPAQjofPbiItysL/xnQGO
4VMoLo2NlwQhpFPXu6X0FifDwIopMxrC+OqAvtWHekuwGpJAgMbPd2L3X7s50cdo2vEBnhaIXMVq
eht4jxve8rC5YoZB7KZGXFKi8eAs7FVWj3Pv+fZh7Qufo6QwKO1LxN0XK+DG2dMWZh5JCG+/4srx
f9a2k9dtxQ8AXeZrGD1Mjz8Uu3m/PPZS2FJqj6xDFQ2Ub8kJlNH11Nbsp5H8b/SKBeIbfkF2WyQT
2xNvtfkPxSPx/72CiTpJpw1PDAAEKSht4UayeoUOkbRIsS87zw0+E9aocS+KQLk7XyXlevKGzZ3O
cy3VRQV2Ve4KS0X+Ce5bN7uCqEHiI7S99b8D2jCcM3JyeHfSDRrESwjmeqQgPPjpHKnlji2vSi4O
K1J/PyFBftaL34QkETQV93nMbJvFNpF8qRDTeu/NNwjGEXMS7efe9/lHrEjJP9WGj+UIMM5jHkvH
Mi9kEvl65+ciuZaWdQPc8lA8BvQp/rMRkdj836voapdx8YdNINnSaM7r8ExUm6qvbQ2a/eJUnVWd
1WaqbZ+j6EfgqpQDRITNJRKilU9GzsJJgWn0nyZJoJ18pWARZ4cGwmwonKncS9zmD5hAsSuyVvqY
tcN5ucNjCfceMXi4aes2I5LUMSKYspeNv+xdZ5EBlyZlpbu2H6c7N++rbzcefP0ZlYvzd4EXUmJv
N12uMrxH5UMMvFUfZ70mqPooQEh2Awf1I2IMz/2P96nJr02p3QfOyZLDWQfzcKc5EDA01vx9zl0N
tOZdJEFU4hzACT7O5TD9jVAjfdvski8D2Yp+tmyi/x33VTFlpT+o+UUh+N6X2G5x7Xe0Lqp4jJIL
ZZnFydbNDOtZmDKrXLKC9xGK6uLg5X7cnMFcVUfrdsLpy+9vFsatWb6NSW8Pj7WsxDXi2VnhrTqw
hnyi9uI4AgITGFXLeuegqMeTRyD8uzPfhI8o0ZM3FePjTcM56v4UU+nfOGhB6ZgOqcHbJbDIVeoH
svirFZQM6gmwT/o0oCv2XCrLqxYh71clsGOmFueaOecin34HzKtPhVNrpgffnb8Dx8y/FkH5BkPm
6B0SLFp/hKn6Zo94zDrZqpd/YzOwkEtPDSlslkuGOtJlb19CYk+H3K9Kvae82f6N4kn/tQLRX3ki
Om7EUkQvTVvZ+dWl+OBKrMninYuYNO4DylkskcQEjS+kIbfbHuMehpSWPJH8yvaE5CZqIPzTFeKh
T40bjh57kA4+IeWS8uTw2HMFyqh5B0bqp7sCeV59CCkanYh7tNUPg3vgUVSQuDa3lEvqPG6H2D8Z
NiBsdH2nsYS4S+HuhLip1XQlnOaO9LlpPshk8GBwVa2fG1hIoCFHxMj6lzzY7pVghGaeGUPvrDo3
0UwtrswPawBQkc2R4x7I7IrZi+EgEMflTbeT2H1p7ZTDistzda3zPDOgZPMAPZXa4CMoCiisIGhi
mjXbFklJ5jpMN0G463LbkCTdR8ipcmxg6DPFI6WycFmeWAxRNPNEU1pDQ+eBXO6Nu7Ym9yUlcs78
mee+/pX3am0u9arWx17m4wNzMGSl57srssne7+5ydKNYrK28Zwj3rPHRxenv4qsKpmuvdLK94/7f
HiJ7aEtWfxflNMOsAXDbYozkvBIvS0QQ0sEKN7KA+VTiiIgXTqGLiLntj8HQ1PPBgmrkskVIJzJy
DJpHOn95abn6/Bd2ZV+d8pZUEzK4OvXb1Hl03RyO+5TBtnnvPNHcT8Qu631R58OBLSzGyAbIc2bQ
RcEktSZJn/ay+BAwhocsuDqEto6ibvtutY9qot2Cbj9Uef5AoMlQ3AEVBqXYmcZO+LO66d2SRXBp
MXnzqUKhHZd69aesR0Q4phq4FGC+itzm250pGLiOAsPblFqVv+iPmoiV/5rOQz1mDc7i4mkn8n6e
/GBJlfZ0dGCkY/gRhAjIlGzCDrpMrugSIeidImum3L5qJ7xZhTD6CQT1locM4aZ63MkF2TkeONcH
pR1IGkxNu6zBPrrBMAAzfo5/Dp/6lnYokYYHa0Ur8tjKKPxqh9ZDo8+AYLLNXxL7gxuujS8LxXsb
1DmHb1ou2mAPW0ILPUQgtkso4WNUas3TYB3ajolwP9gdJ7hC07mz8fYXuwT5IvZh7sbdUsXTA3h5
wovVMdcdjMSnekswX7wrcirKxQEHOiSHlTDfeTgOxRvK0bI/BDxH+W7QHelCMewW5n45Gpy3GAjL
pzF32xdkRBN+WHbBeEdWR/KfP4+xPEe6nL6bZS3vx3gKCfVpm+DR8oLA/SvJQUIdXaJUSVvYjXF/
G9pZCkqJ8dBMaziTGDDfXGRrET6HNlUAXOpWCxDqjn3/3Ejc8/wwhW0sDpeqz+Kq81/ymxWWidv2
m4wd1sed3CPNwMFUavsZcQXSuMku9MPNd3ReGqQeQCsNCEdjSuxNXVJ1Pau3iqojYxO+Bi9cX8OW
fNQ/a4EDbJqSuHlatV+qc5mXRv2bLVD/FAsF5L6Gp+5P6HOje/TsA8xY5+JtSIDVgIHyhDe/QTr4
DPvPYGPckdyfkECeDxPhHkm9NVh/gYX7z2Y0y1cFC/oZ5lvrPXhSbITZsAEDzrSqYQqI6h+nKNZ/
NhxOng7b2L9KfqEbKgL7u5cl7kR2scr+3esod72UipaYV1Pw105QZm2TQJQOOkC0z5wEfUvc8U4Q
mQEjAZKROQXlQSWi3eGAc8i+FFvoVPrImWHKC0fJrREOEXOYuegIuTVtb/tCUzRtewqY4/giJRDk
zvfNcu0a7q9MurLoCKdytfca1l1pLrHKx78a5gMvFIEq7zdHa0WUQrU8cCIyb0UVl/PBlA2ws+nZ
1knbQGeRobYqmz+l1XLmjrYwyVn0s/NcrsQunhzemyItVjk9WGOyjruE6AWWjKBn8u87M0479nqs
o3ACM9ZNh/BhtP5a/XNKIgfTJpHBkHmKriqivAt8YfwlOfCXGxZ3A6KvzwhCA1KgKkke94eoTPYF
WSnVTkixPGkaAz6sZt36X4PHE8JTyhuPKrRtxjcWeDF+RCHSdCyw2/BmEdPzAdRz8+53pX7KC8lf
A0063pHM0VGiQ1VZmyZqCF7JJSSDYK7Exq3Aco8eEuNBvEuEHT8mzmAwgC+ofSd4g0r3d37kxSg1
nGJ48vIoNAeHjIoPyijDv3zcXnDy881mYe/xrR5sI5fwhMRWXBzaR/XO6wMH0AxwgGCoAbXvbqNm
HgKctTe+T+qFdXjSMf/sGoZrfO30Ot/pouj6y1zlEQxaTEzMDhApBhoBecACy38CRARHrw/4AHAJ
TXRPVTssICMuLmlv854JluiOcnV529apyP297EsEuqMpkAAApTKytsQmoxUgL83JFvxAR9QWXZhZ
WPkYCkD57D0GS7dJN+VjJve0az93fY4TmyNSZ3hfS2s3jmgUdlW/bS4+oliY0zyHnC+i1oX4r2G3
GsjcoXI2nda5/SzXLdEntH1+mNpDV/yqwql4mzDBw10GyRBkRaXMX6AqPq+4lP1nX9s27BCmkijF
R2TuoOVhBQazEsTleksZH/EWdv/JkZhqwjziNU/HSuH7yHGKrodRT/PzRsdsntoKxS6ZJ418JVVm
c47Es2NIy0O+hkudT+5cc67Zt3hj0udqdElWcIlxB7eXqo6IIFBM8/2RrV28rj3H+65AwzbwDwAl
ZxFW/vlQK0JX0rgiDG7vlUn+Oja2cB4d3YRn1ABjtSNnpziQwCzr06rKoboiuuNC61Gy2peEUFud
wpwN+DMS8gMRJYVH2Ehj7hwC1pxdbCb9q5/95JeDido/GF6cm+ldW8exrbriyON5O+VHy3BKj608
wOqOqIcWN/rowwaZYb9YCJgmn3cyGV3/OHcjeo26cpv4OOl+DPczltLDja7F54L99IZQ+kChGBzt
9rAMc/xiGY3oo/LVUO8TtPqfK8ld0b5GK/yCEh22KcdxjBSd6kaTjq0bNASilGiYF2Pw9FgwJQki
U2xZjF8Vi9oSoCDEXrSQy3YTE5ad04l0II7te+JOfVv0RtYAAiS3e5z5WQ/Ohn8iIzzDKvi5dX9a
sUxZVyBaL9wtuNBnpLkyOOcYVMd9rUoAU06OOUlxr/3/DO7i6qkRLsBnBzuVOnCN+XVeR2Ufxtol
E4F8HM//10d+/BB3g5mh40nPQTMn+tZJcS9H9q7Kk/GZL2+qITOU/kroAf7dIuiJLpGXC/vkJPaa
MDa7rrrzlnELedsC9w/2ruidG1462Yjik223cpIvx1jOK+EAbL+9nsE5GpS9BuPid9L1m7triJMZ
L1teOMUREDv514ZtW54dzy4IPgeEt3azN7Zb1lFAtNwROuFVewYq5uBGT+ZjM7lfpsaKNQZmq3QQ
sMQBM7tEgzGdnbAZeH2SulkOnsZEsG8L0P0sDEj1IG+P4l3Y/9yKXklqwHwRFqhvDxvQIqBesPhn
Bwi4hYjxCV4LyFK8jDR+Bzvyxsg5WJZ+odTP9mOOEASLz6JbhA8fPYJzl8iEr16MsZ08WF7RvYAx
IrjPtZa/JKzkb15oqeqEm8z9giwimJPxbCaGc3TdbAV7c3Zh3PcanivAPCwnSd5ciU+Gu9yeKJwK
plsGNcJhBr4IvbdKiQBWPz72Ln2JAmaznWi4+jPavqJbil+JT5P3KmHpJ39kfGPY4lvSFDZue3+N
HPFpd2G/IFprCUQpyq158hIqIY8LUzBPOLhA80JGpwar3HywBMmx8Nuq0ZyfkMf25Ek2EYAi7SMK
HbZywxyvcWTzpc8OH/VjbaAmzgwmNKezTS3ygmjHvjVGT5Lo0aAuY3y9McEJmLKh/7am4ybnsNi2
a1SPCq9Is9XxA9bZQT0AQIefUQcl98siBSbOVnA7fqCFrItgi63FGuXVYjuGOFTBysaq6L4SZI+X
BvPWeofMzd6O3oxv+DjFxkyP8Kn546hD+WWroa9eEIGjW+QZXIEocRqzRXQeNSb2OAXRHw/IX1xw
zFVi3zcFE4XkC9QYPF2kYF2vB+tSurn9LlfqO09yXMQvWw9EHExaz9gIZIFPKI6r+soHMz0lvdZV
xvWjmy/RM/NkvVVt3XEMqvUePTnR46tjwt+lRF648H7z2hamL5HARsXyqG7qShCo+MUmngq7r+uJ
QwfaP0O5QCC8qCJEfIGPQI53MvGW6GBbjTpuNhsQHl27I5KCb+PqOO3U7chDS8JsEv4UHyayVNHr
B6T1Y7sQozrPXmw+Sf9soSg8+KuTWkiGzOaexeYkCIXIVpEM+jEJBvU7qDb5ERMZyA7k5OuvdRNC
37kLcrqMsSZ2s8JFv7wvlq3I90O8osIsCWTi3SjQaoEsOzBFLILw+0vsIiNsKKsuiQ/argsBQuNR
J4X0d3x+csLbWyw8rNqol9oSs/WGvJj23UTQ1XYX0YmZZ6iPywTOzGZJcuZZ1Sd2OGnue6vrn+zF
a6dsGuapQqUgyiBziL/8LVFmVYeoT4bxCLlSUm6bsHAtrYvKA5Kk4SLcLDFlY9K1d56nW58cmWir
j32+uLzFASpe9g6rGf8OyYL6qg3IAMSCnsTHDTljmbJPuOyTm9N4hD/KQX8s3EnIPRxraFIMQgr2
DEx+wWXli4bYi2hsUySt3vLEPOi2OzIhAXJjqYOLKxB4nyej5+rc8l0AEyB9be9Qgs5ztqFiupfx
VASP8yATeT8v1QIZLfvliHy0+p4tK7Ip7RJ8aY67uWfQM8Ke3FDdXvDeCn5UOXXLA9xvZA593fTJ
ZbFwAkIezJjAodaGInOI+yQIq/ftd0sHI0jIFg5c/9EK2ENujsA2GlYxboWguXnULKqJ4kHZ5AVu
sJEgb27hPPZtUszklIVRkLXkfHMkDExdB6cFMyKxiGC+zbPmb9QawY/UBv913Ahsx57W6z2+t/Kb
KaRtbrb3YZ/MC/q/21m+Z/VZYGXLpXjRRoDvIt4AEbSN7QlINmX+kVdWfbFkQSDlzHvHCAygvMMt
1lO+jfpspJVjqMfXatbsdUPp5c+yc/T3POA/JskBY2EmnZ7q17LZADWc2CETPgLtTMhycInZijk0
uIiwN7yXTafjS17o8X1T2/ZKiAb5C0zj/zBLaQ6fiH5jQhj65OT1qLcI69nWX7bsgpuYYUURGPJ0
PfdeKU5UahVPrE0QUOGAcf5SBz170i11TO+IByNGwTeOJdJ4mJzo3A7SfI/djEXSNdjqyaPt8C7F
oA/rycaN0L63NSG0h1tB2N9ALsN4Uby7R9zK+XBdBiV/QBR7G3EZvWcBMo2B+FE8KD/JhFsKJA+l
L+9vweA9xY3XZYTS6SQ1Xt4cE5EU1EQ1ACGXRYjagfTbXHDbAKcCqplWPpBVVtQPhNRwFOtJMuWG
HpDvvqtZGW9L7JRfYhtiMbPdLdKZbRIyawOFjy71iZNFn4m7fXjQvGl/fJMM312k8zuCf2xUzfOA
HqRvO+eWI89mw2wfyi3b4tJ5Jgca6ZNJ6vYZdQQUd8/XfOqJAoPAZ0f8Y6N/l3tkvAQ7kxxL/PqW
t47MLOmFP3xZxtkpMrjLs18tLmhNSwziLg9qGVy56sbiSB6RXx5xUfIV8L+cTrFQNTdT4EX9XY4k
uoeWX3MewV7FHyUzijkVNjHWjlLWv8DO5Xba1Fi5h0WMm765aZpnFK9gsf5sDX9tEoI8ZBrD9tM0
xOzdE99ivEM52cN/BNmX/9hnlocKaeOzP2tsf6p22ncZO94bh17yUI3N8DvBJzlmhZXEWOQbH7fW
7H4UDJLvwbbNc1qQgzCwpm2CdnNysM8SVROKuMr2uc7tdej3kj0DV3sco/of2pFY5tzPg8camb3F
ESrG/9iXYS/ruXL+Vmg0/0yjF33a7URfhCMIO2LZLoLX2h0RRmk6fLmmZDhfyccKvV0NMKHtTyix
Jj9rXcRz1gB7+TuBedkcQLms1y2vtj+ubYzZU1AdfAKT85hTSsSmRPCseVrJMSDCgMAWqG/kSI9+
ARCeMsS4jErKqR6sDj1mmgyFnrPECmuQM7igfW+qeIRQh4FArurO//xV1E+U++aonLnCSKrK/R7h
XE7j8i6I5kXckcVpvw0Tc4E11TlFstMCdGnH8GxzEClrlydeEj7EW+KQutkH9meIz+EZ9U5Z7iRy
VApIFS3yZGHl4wlGBBu/6qz4gybVyNlbzIAHwEyyiMZ6ImyEkqelPChuPHQDaPF2uKOMyPCEgWMG
DVFsL8jtbbxypIngPmtHmOvlRkUoSF6sFjX+onlzneFYIiu4JQL0NTtXBQec9gHcIMlhiMcuxBe6
R48C1+6xjwSBD8hzLPdYOwv9SjkApIc6vA2b9zEkOgtNMz/72YT9LTq34TdaOzN8FxUBOhB3s9Ne
mKX0nZgHh4CNZW7/raFl37lgNED5EOT3nnTb8RCvCcpqyQvr3QETbmIfeG3CqetxYz84K5KJbGsq
qzm09Rh/sBtQy2Yb4hZTiCXu0mrdiPDrhBkIi2ECnA9NvDF2516szY1bLqp9MONo2PvCvdG8VpC/
reFa/wyKKf0ncJj3DiSROuO16Qi4SQn5IyN/6mARU19sOswUtZEzHAPQSVpWfvA2l62Gb4hdsH3R
VVjI4YPa7zXcmoV0RtnP+wqz65SSRtYF9NC74b/mf5ydx67cyLamX+Xijg/RQQbtRXcPMpluG2mr
JJXMhCg5eu/59P1RPVEyiSR2HdToCNiREYxYsWKt34Dxe6zGWvyagUX+Tu14ExB9qD7sWtQFZ84R
kH0kYUfnvZr6XfzSK3YbPIZ1YULkg8TPcawgvZZ5HkGLqvzmlGL7iqCo7iS8P5Vp+hZS0kH8Lq/U
Y+6bjU5Jx9bBBzYIKT97JTo6O9zb6+TcWwYVLfhootp5jWK8D5EL/tGYaCIj4eL0b2On8vy9IWsi
rBdyfo9GAFThmFTGaOxGWeRvUNulf6+gz4J+7CA+mbWsvzXIkIOo0UhDT7bZiZ8RbkbJG27b/A1k
Jqy7a0+o7UGpPAFQOoGgyAT8iPonKt0Pdt9EH5A/oR+FZF71sdBLDDqhA3XfUegq812HQePPSs+F
5yI7QSMDxTP7pUnMgOyAaIuWXalHvxyOIOq/WhfRddJ786knAYajFLTW9xQJ2w69KbRzdglPQWuH
ChNBIEtE38O4r+DTObRdH6aSdIOn10BmgDaP+cOsgXjXUVV5ey3xuD1yWVnPoM8huIBEcj6BKQ/O
WhWixlOlPVTkyECQ+8D3ABKCYHkDYGewrbnNFoC2UGUZZ29FWmjfczABxcVBMDJFo7wWP3D2UOR+
9DMJZTQzm+gkQKu/0e0hbU6O5k3dPqnobR5GnHTECdTd+Ma0hxbayuCrg5vGRvFP4vvhFw8g40fd
dAaE3oaKw/QDN0ORntB+auudmQpfALZp23chfhHeOariOLyAdSCnBmTXXGw9VxGRAj7+achC+5ON
tD75S9cNwF7SDpVpder+CVNJtj41Nei9ROfJCSDS+DDZukUxE1kuaIgGViv0YJo4eKsoqvFRcRK4
wEqsJ7ObJzXuFgUDE6xEWpngiSk5zWkA/s75e6OZCIpFAdOObmfd1Uezy4wvrV+Y0Mu1SX4wJwCF
OCb44hDRpwapgbaGRu9Z53XKGQoM9EYhWrjAkS1IlwX8wJ2gIRoe1NGizKR3SN7u/JTQ6gbUwA49
+kwt0YZO/b6zAH2/AQfSoFdGEwhlawEJQgv3jOWUB9H2cfLBR2nEQ+Z6oPkIdtLpDujtwjvwzHig
HefZY3rmQg59l3KInpylBE13KLROfkP7twrPhQgAYwdWI59Qs+9itwXBT3TX8YNgsynys1r55geP
t619kKk6JUCUoLe50gLL4YLaIU2FwZg/Ddil/J2Ch/jW5pWS0fqz9Y9pPXaoZMC9pjzhF+pntOeT
v+yuGpk+KK9nBymKCh/lxzgZH0phziY6FOF/ZcTWEcRbHtiIKXYFNXcksPHVsOzhY9q1w+dyAuyu
2FEMBLmeuscqHKgxS12EaOGC7/6YgMPTHgc8COCFkWPNsgLQrE54MlUvaqexQXogdR/GQubYFeas
Epgh6MuINPbgqdAWh4JhguRUjgCM0JVqMEF8j/ycr301zJqaeY/115uAKP5dV31tPJoR4tTPCuwS
asWjY0eEVxTeKQam0n7RkwD6QQuBozxMWgCtMgpGObo+EMwLN0qbIEiag5yuFd34q02Nlpss4XIq
4JC2u1ArlZh80qwezC50HDfKAoskBYUYebCGpvs6WaP8Ww3GTHNrurJ4dHWlzbb2MbRzWemR6nEG
qUYCO0ofR0NIQZHF8ZovQQ99+4l8ZXyAv6w1x0pS0/cJCVDsad+jBw6dN38B+8kTldZt8LHDKxTE
d+vLyKUdZFOY96h5uDyp4s8Keh/lHsnK0ToW9Hg/Z0FtDojPKMPDf0oeJryG6DJZicEtI3KEOrqq
RMT8P2Xg9H2ZJTjR2DIVTxU+It+kGkRUgVNB76Tz4CYgzV3K734D6RQaGvA1dAp6/6/CoKODq0tE
uS9L0WigDCMagC4tuoBfKY239ktZBVn7TCtbI4fPK9/7oLaDmFwtnPQLXKMwhWlTBtnuP04v5ZiR
27lga6JH+goOuuFs9fj4H7WgYlFQIHQDyzN/0KtrPmYyCucEChiWgJn86T/TBJlRdBL2r1lrHmmt
AKyogG6lFlKk5vE/kCcbR1hecshNLZB7weX5IGJMeM4RGOZxwxZqxc9Im33V+CuWQKhi9hz6wxlL
FT7iLrJo9mCSRpSmDEAux6FvBnkeWj95msDYfR29eLzYFA7c//6v//V///f34X/8n/nL/7cE/a+s
TV/ykMrX//nvNYshnd43ybyuC0ddeB325DQWsY6nD+wOoEtI0lLOcx7vj7Jmm4RUng6oEYSJYy8s
AP1orLAM4vWkaDRXUWH8pbRN9YZ3xvBwf6TZQ+vK+JQ4AepcF5K3j8GCXi9mHwV+jqYWlrKVEj72
U6uduEz7va7gC2Gk8p/K7BE4x2DjsTba7/cHn6exGHz+hqqlY/Vq0pW+HrwMOj+Gh493RFZFl0KE
+FUi1XGs/QaGoN4FaPDEyeH+oDdrS9ePzh/DCQB1mrP4gtNY9E1ggHqb6rb4W0iEsbOiVN4ihx++
1lORiTmGLm2Jvg/+ZYvPSLNsaPA3gGBWFPUxs5zMharauIOHq9JrZ6Wr1FRUw9JRJjTFwuRL97Su
QAMfsUnLfF85UfI8yPKXnnbpm9cPxFtSx4VeZRnFwpQtUU0DYBNqAejk1ruBisBbjah6pAcOO/P+
WDcGcExGtzGBdPDZs6HqXu8PGLYYrqSOvrdQG0VLetR2scxpWIAS3mGI0b32cM/jOfPnIq5ocOWu
x4uKxkfojPEq0PgnNB+Vg95O6btXzwpfT82hSSEobeiLT5WW/sRtbpNwYke29/LIOUIYRRm3EYif
yN7c8EW83fBIa1twex3NoiO0POKqAg82FWDwEtHWe80waeaWyBPpvT39/eqpwa7UDPa7xRrqiw/W
zaWBNMRuYsoS82NUtDQcrEL/1SBQeAKvGrw2Tlo6zudg+SgPcMC0eep/XAUKfgBckKDoFMR4z5Of
k5EDodpze2/5Ma6sItsCCzskmnTYMYuvhsZBMxMXEJxBB/SMoQsngOrMHu5au2EwuT4USrTzfw47
/3pWmgczBQ7RfJb1cqdoobh4AAgrJdI3AtTKAZPEDGIhUFui/+J7FRogwyFgKhU4Bhi6PLB7f4hO
gdGjuDaV0eujFOM5QjdNw2EpF7EXr48+6Ry2YoYL8mnope/qeIadmjr6dX8nrq6h5kikRmxhcWFf
ryEkf7xzLIjhcUVbfmp971DlGNRHg1/9m0lJ6JSCJTQNuRjKJ6XX1XAgSvUaOnkoBVwMD9oFwg/W
hmvk7W2NvzOynvTVACjiaXs9K6DkgG48JIXRwskAM/eo5hx98nEa8tiF/uqrCrheoyl0QSZwyQ+j
I3nw/oultYXt6KptS3tp0J7zeM+qAZ0HzVNKPJBgm1OsrM7C7qONgPz7b11nCPCXBSYWpqD7q6mL
9ET4aZPTEJP7bMqCz0pFB2fXDFgbFaDM3oogiV/CqtIfaY7VT5jhibdcudOBVrt9AYpj/RzjovsJ
LDuzed+DzaK7H5+jUKW4q0B/2biw5pN57+cuvo+iAFONTVvuY/oVfhbQgfUGrA8wujgg1y726diE
aA0jFHL/m/zOO++NrF3vDJRRoLj0jFwj3gjgAWW51H5rUjjbl6rZPTozJIAiwS+vktWTCNPgXLbe
xq9YO3QEf76XOQcue/73P8Ix5CE9kqB7YPqhLemFaIzXwP0viISXG0PNh+pmvggocMKBAZvm4tBR
colaqHv63mu+GmA0TzRlMtq66MgWiAjdX921weRsLArSA/qDtsh5nCJu9Fn/lrZj5qv7XNWLJ8WK
qpPRDwm1eB3W2cb81LW1tKkUkJFopqUt3YwdONZkEXhwIuBSo+2LFwEIbK+4WKTrlxG3L8AomnlE
LrB/Kbgp6HDhCXCgNBJ9VDTHfBxBfZcu/BlxLCmWn+6vyXw1LD4ApGIV+RSbWh9XyPW3zublz5HQ
AhUHsdIuwdvrtN4O90dZWQWuJYeElgtKE2Kxrb1poPuK7MG+HgWSujoCKZah7eDej8f7I62EVsK3
ysWuseLSXOzdpJcdaDtyP7pD1WUKMu9S0N3ZU0aZWxBmdupqNUAL0lGecA6pXh9USaiJdSY1b6Lq
YoulA8zPsA+MvaPkyrvGFHArxFjkT1Cuk8/3p7qynQ0sjnVeCmwsdfmABiEJB7hkLIDCswuAxKeW
Oh1o6qmEWIb12cbarnxFk5uRT4hBt0E373qvYKKDmKdBSR/QWv1Q9jHaf0VjP1Wa7WwMNf+pxbZk
KEfVSGt4OS8tnHHpqTEG8riME4sWUFKHLRKlYYAIOKZqh14X2jPOWMpGhFidoa3ZpgHmxjDU+bT8
EfkAcVYR6kwookG6OFLnBEVSoIkOqyM/v/rr0ZlAj5wzbFvIjV4PZSpoyUMvJcmdPPFeL4uIvgG4
4zOsytgBh9eV2kYwWp2dY/Kq5M5XLXsxO0M2KjGQDSN8vykPCqJizyibGJEbQi1//XOFVeQTmrap
STLg6/k1PJxQg2MpUVYxQRqR51j4dR+qAnjn/aVcmxeRy3Y0HTtYSy7mFSOjnYM/NvYQzgwMhlAf
VhI8alvAhxsbZO2Cnk8AjwdKOnA9F9OCqy/MtmVamDxZ/r6w884AJmDlZ4T1FTSMAySHk97Jet5p
Y/+zqsrugpdP9TC1Ksn562ducpfRPCeoGsYi3NQJrlBWj04mprvWuYUBdRyc+mPbQ4r9FyM5DnpY
4Hu4LeZg9MfJ4PWGQSm/gGxRw1AAehhSRxq4VxzxNtZ47exb8/sMVzX6vvbisqiHCohWDZyiAO57
QY+RLhvuVW5FD+cB4WjlAjXR/hfHkfcF/FsiNzUKeT0/30LncUQ4G0Rx4sO0BYaRBqb6ZdTTczE5
3saLd3WOtI8snRQLPcvFh8vhONjaiG6TF+btOyvUoz0ePNMZRY34CZYglhNoFb7+mUjsljO0SiWt
MxdznJCgA1+HdHsCVlU9zKRRcIKNpb1xGPubEQbhl/u7Zm2atmWzN9mhJtHuelVRQtO9AR2PvTka
9cdhQmi8yoGzRjiS/t0HdvLU9sr44/6ga+GAujKKog7POd1YhANRZVap9yglQIUZ3HxUxr2ZKBAE
6BafXj0UdU9qMlQF5yLQYkVx2Z6ZZvQOoP+qbkC18omycnxMSq/buBFXZkWZHJqTsHgzkuNcL2UL
fQlSVo1SrCPEMQZZSS8kMZG/tn/dn9T8lxZ3LzQ/NiX5E9UYsfhog/C8Oi7Uei+BlbypMK0e4Hpm
eHTeH2fe4zfjSB7BUOUEU1qEUtsqszhC2ha8S+WcOSv5yRxqE99xieDUZFofZQdmoeA6xATBir/d
H36OWMvhLWECLKFRZlIUul5Qu8paw7ckJ14Y/XvLE9NfoLqRLLW77FiOmbJRcV05CxZep1TIqXFJ
exlBW7CJVhDTUrQnH+ZRmls/c1H7+5D2PgImsz0lEMi/Xj1JYjbyL1JKIXhIXE8S6WNE+8Fq7zsH
cboclYi3Jt3pI3qQaJrwotz4pr9XbbGqXIrsT1sanEFrEbydpB9pk9YIq7Vx/M0IUuv7HOK/CQtK
J9ypCn12NRgCKEwTpA/QXP6HlAqk6d6f+O1qG5bpkFFIsiycxRfHBTIH8k0hhVJhKto7TBOTX7Qk
cECFgPCIVIJh7UYINvru/rC3m8qwOKbMH1oIog3zKf7jmjTRFw5tTJXwL8RxLM5mKRNsJi/wWX6y
CcONWa4Op9pzj8lRHS7N6+GQLFShLgFymjUAP4Dj0S9VAi9+UAZI2UGOzNyr5zevKD5fkOBV5ng9
oG3OqsR5X0P/UWhLRjJt3k+tbl4iw+sx0MybjRmufEcM3RjT4h4hbV1clLLswhSXJaifTlqfQ1mg
Xo+1g6t4XnwOAsW7TIqivb0/yznyXG9iavrEc544vOJ4Xl3PkgJtThuJo4qnB+imasBkMCbjsdSi
+GEGZfkjamr8AyAZbZyf2yg/j2ySGfAeN4FfXY+soyw0VqXBhYl+6YHWs3WppK09ofOTb7QMV/YO
FVxVUpWjlEsQvB5K8bSoCHQdiEOBZmM1jNMBbjVg56l4n3s4ed9f09WZ8QWpK4Gu043FrRKnVqBM
IdATKM7ZMSeDBObvKUekc5KNRVz7fCoFHsd0aDsJa7FJI22A45HO+jETBMCuUvyDju4OCt/ybxq/
2glBo9kmYVA2sro5qFzvG/IrhrQd0khWdLFZ437EmSitGigg1JcUXIqOIYWPjSNx++F4f1A+Zl8S
am7OYKeiSQLxu9nXdYSkDqQAFxGa4ohSJ4pDOMNsLKc674TltKz5cUbnSSM7XhyHShSIJDeyoelU
6m+ihBdkEGWYmumyDHFt8aqTKGrIAqZIz2WZIlUaOs2h6XyJrEdfPgtE1T7e306339hEv0+jlEfn
mRtksZ1AXvtQ8PjGdZqgDtERZD/7cTOc0AkyPzUNTMxzNMAudMFxA7K8P/rKJ3B4Z5L18T94G4sw
71jmAC+3pLFfT1995I9pvGAyPUJpIgQe7w92mycRhVTatJwbQ2rL9vNsiosgIu4UAmj3GUMuRHas
qT97KZa5FNasS+6niEm2TRMdDKAIr68HWxwixudXmAiyL85TQolUIPDU7u04+sGDqH7God1DSDbW
392f6u0BYiQSMiik3N3M9zomtSXWfLEB3kYbMhjHZdCcQtqdGxt6ZRQyMB6Yc2pAT2Lx9UrFQUZb
eCzo5ED7xfznQdGQSr0/l9uAZ80lyHk20FvYLtdzydGsRUl6QJ51lvMaA9ldTDX6LPtpOv2LkUwy
PMnLjqrZIpPtEC2DvdJj7AoYGT9T33pIER9G70Mml/tDrexFauc8QlRUqumsLz9QYGNLY87aMfg+
1rAkWuOoD1r/rGrU63eprOMP6Qhvr7a68lPdm6+vJKM+B2RIA6Bg0ulcnHsEeqnvpMCoMC/MnmiH
T4e8R5cyFoN+uD/XtQ/4G7Tg/P58y4YgGjBda7VajxxPCU0qhkwG9z16Qe1wqzMxL9t1hMUdlxnN
QBaBoPRiR9oeJlXqCNuylJN8j95d8alQTO2TpoDv3XWN7bhpnuWvvq4YFeQaD0qV2tnyYyLXMwyJ
r3f7ASjlI8ZKhav2jvEvzgEGd9QBZzwBjdzrc9CPGEMLHYl2GIfogk4SrVY5VXu8/F5fpGIqvCeJ
HzRWqQheD6VqMJYBWQN7srAssRBpPeCEZ+x8iRzL6zfHXEuZQQR0wI3FmdOqGlOgTnb70qvH0+Sg
jB3QKD4m3fDt/khr0YpGHNfMDK+iOX09KbORqTMluG2UVdFemooXcmaD9L8/ytpm50KVBtxaVDGN
RbQqpEfpL4J7WdrYhqDKjxR0ZZTnqcm7jcvzZigmQVbNSxiTLxAmiyxpQmepNlu8XYXRWSfsUcZz
2bfUGGAhHe7P6uZczUOxciZFUjJdfXFzKRh5wytC7ijOUv8M/NlHgqgJXvBkq784nQ4lNcKxI9+Y
4cqwJlku9kJ0EbhmllGSVjb7oMALkyuArLr5jG2iekrSWPuJ5KqdIwJllK89ZzwY/hx0sfkNpHBS
PxgmtOxyyGkaBjuocjTHMey78/1lXfmCdPIcZiiB0IgbKFLIE0hDM2FfILz5AGIZZU4LPzcA4PrG
ObvJ8+ZZAZ2kXctaApi43v0e4JJQDvFszJkMWLMh7apLBHiALyinotPMr+Rh8fvBqjeO3c1Ntxh4
sXXQdAFWrwfTvmnU/sg7EPWi0ICqqU5R8YDaeuCi5AUDH/PhJxrL6caBXN1DXAYcfDooVKavJ47I
3tRUDlYnIsCEahcKZC1dP0iyJw+JgAiKRokyyIjExcYVvz6wNNCdootGxnk9cGWpSLDitEWXL+7+
RvWj/EfDhugEFcZyS2FNpxgTyNcf1LlHTjWQ6w8g2GK1+0Jx1MzL59kC4t9TsqrTp7bJsv771GXK
SxfUkUIFN6++39/KN9EVWBGvYKq3FFAk8Lrr2Zr5pJcjCjh75BeUCTZJCyoex2Lrw+vHIemUpJsO
YNJl743rQivtCv60SRlqdtQZK+8xCOCtbHy+tQkRWqlccOQwYFxMKGwmS0+8WMyayJi35vgvTHW3
1Z9diQDWn6MsjmUQo9GO8IfYIwfSnCzTQ8U9cGYVIuvVJRG+EMk6PRLImTRoFtcFOlJl2gUaoBsz
174Eyqi+01qLbhd4Ivf+R1rZ+hZJLa715tx7XuLoMMqxnSzxxB7FN9T20KxEFbwfL1Un7LOPs+6u
Q5x944OtRDjyFdOkfaAivmkuMglhBZaCyZaKxFxafafy8g+KiNObnpjwCAU/c41p9pZzLETl7093
7SOac4WLagL1/uVWwezOb9KYXdKm5niClo4RYwTLT0NrZ+NyWtuVZO3A3qiMmDdgWYdeT+UbSIRQ
AM9PuchL16KosBEz5yhxlUazVSgWAuGzYC/ay86hpSP5WU64uAGvHlGPtMrL7Hd7LGe7y74ctY2G
2toCzhWRGdxp8TpexGhnwDIOmy9tXxlZesiDdjzi/DWe4DVu1UFXh7IIIIJ03eA5eR2nRAkTimaT
ti8hJR6IlggTYlCG7qS1BZFdXUVuP+qKlAZpVVwPFYeg9VMr0fY1npgXSAz6pcA95WGAufi2N6R/
ur8N104dn4zIqJGp0d66Hg/nhKhpTKYmZfUzhq54DhtYczEOuW6DYQTm1VO+MebaHHny/C6bU1NZ
QgYKAO9+NhD2R6cR+0kt48gdyz7N4NDjw4gIdfZ0f5a3nRE2p8PVBnqG4AJf9nqaRm5iCDA6BObI
acNdEv6WvB4c9Rgjn4xwHaphxDn7GAYGanTwDdWjlwtoZvd/yFq8Yd484YF90aRZxNPYUvGJCkLw
b5GtvSgYsggwGmZ/opzWf8/yxoC6hCx9V1dyCw53OzbnnwCLkR/lfGpJ12tQKL45dKOHXVcelW6r
60OMTt5Oc45wk2q31IP+0KS1crg/5dvow7CGyl7WZ0zW8qELYZ+61nyx462uH6wx8p5jtO/O90e5
PaLzAKC9eUlzU4jl5GJ7GjGSG8DSegaBx8dMC7mX41CUn149kqUTBeY3NTnaMpnAF50i3WBpsBOl
dnDiKTj1tlOe1Kk3NyZ1ezhppM/AXdsEjHEDMvPN0FCyOgSa7yCrLrMc9XChIEuV2d4RQKyC1EC9
BVS6PZ30nQGF8t7lMUob5HqbtBZk7tYAxAd3MzzrJd62FTZz56GBeVuH4Ihfu55zOYnnPO9Eek3L
9cy6OK7xn0ImK5hauL5DRWTIeXg8peBrNjbj7Rm4HmzeRn+0CIvWC/p+RhBZVYMQtV2jFeG30hWT
0WPVC2/fygnxKa7eG/WelRCkAftCTAHs+ZzoLCJtLozG8Ol90nGPrGdsDLu9EuifM8XArahA9hRh
UuxjByRMywrHYyPVuo0wePtpTS5MCFUzu4QAMO+3P2afh44dNEId3bFSnAelH/3TmFjeOU7LCYWh
cSuluz2UjEcfGhoLA1KBuR4vQcIRCSBnxElHc56pOA+YoQXS9fV2q9hw+2EtQZDRVM3kWQwR43oo
1GSGCa2M3jWKqkPVsKubj6GDZrvaNnELZXgwvmK8Uj36uLFvbKrbZWVsPirIZp3KypJilYwqeqpD
3rs2VuHPPQyac0ZBFt0rrT4FQm03MuXbZZ3zRhrBpD82GEZ5PVcccwbFDK0eQ8SS4O1Eww45DYxO
RfX5/tn83fK8TuqsGeDK1Ulrbe55XQ+VBJVDxd4fXaxjkWnsU/BEu0rHKhWon2z/7tDMejFR2nkL
KndE6z+iObKbBaLxKMBgd9cnqbnRO729UCyNACxImuerbIkCRDyqFcCIUVHxBKaDyPkEe9ln46/7
c5+v4sXU4XEZc6JCCeAmDsITx3VL1VFX8GsUhKC6iz2gnzI8qfiOgk2TABxgStkucp2N3KUjunn3
f8LKh6boMo9OsQ4xiHnT/3FedcdDOza22dSGiJ9IEZqzqAzxAGBebjyEVoeinwYFh5gP8vd6qDqS
ZCG12rvapDR4oWWBqu+Dukbx2ZJ9u/H4WQmGFIt5cEmQcPN7bzGzoONLCCRLUELqlWzfaip8aTR1
HiSU1X3XqPDW5RieYAnbb+qp8l/8Sd3ie659YWisdIhsYNwwgpZzRkNQU/MBfyFVfRo1iU9MSOUu
Syf0CnGDRelSU9wkgd9PFtN+uP91V4fnXBE8DPbz8sGrJ7UXxAQOV1VjAw1KlYZy3EGLtiNjQC8R
fDwg6xaVhwKbWMV6Nd7a5hvQWJ5JQfPrcPENGhNoRztUg+t3afGtwLHwJL3W2PVt2W4c2ZUIycXD
XoYTSlVkSWrx1dZutKkfkEmJkdLAQfncD4C8kboJUb3RmtP9pV3bzQCP6NzSyVRJnq6/bIQpZqxb
bK+yc4YPJgO4MBybx6gIt5Aca9FoLo7M6RJYr+VOblqBcWQI1jGWhZZfgsxGbgkjNIwH7s9pDrWL
eESNgnsbzisM2yXl1UrGrvBzbri8lPYj5qjGwcuRIcrbZnrfGIheI7flHO4PurKQXNxzPWZGVmi/
0Ql/RCB0Tq3ejxHUM/2ix0QMryC3kLNJUFUj/rURFn4j4pZzpMcO3AgWycw/uP5uI8DjNBMjls2g
j3sVvfPMwfBvyoR1nMpOnQ69FzY5usvp+A1RBgNteeRWEfwtZzmangppv2tEhBxojKvFG/DZzXii
J6r6x75FSn5Ca+NrKywMZpFu4xthG2NO7xTVV7ydUfmdfUCpfWgeIi3Mn5m4n6DMrL2aM8pekeQ7
pEcOTAdtUXbKgrxKLKNFlA9VzPci7x/8HrlFPLSsh0THSuHVXxE6HK9NQLIGBZP5K//xFRH26+ok
SXSeuK3z2W4s/ylHoOCL1LppI81d2TAw6G0Yo4AJoI8shqr7Ep2loNXdUqb2e2Ri0sdGGNnZHBA6
vD+rlQMxN7KoypgkJzfZbFsH8MlahqIRPjySXNuu2kzBQ5TQoIN3qT1pmB9tzG8lkpFc0udkJWmh
6YsvJyetsjwkydw0M7N3oRVesLEgCat6kPFNs4UxXJvjn8MtDkSWzE9q6hruhN+Vc25sH8E1MWGW
uHNqrqqODilONHohDvcXd+07IpGJZgCvT0qkixwzRDoVuUGKvP04iC8x1ZrPpfDLj0mcTi/3h5rv
mcWhp8PCC0EHVgWqZzHHWkX1xKdF55bjJA4UETHzbuUvTHYw8RoUbZ9jAPOrrGlQ3B94ZXEZ2AK6
ycdUIeVcHwsjQker82rVjRsLHZ5eUz6AmvqVt6J7MzTgKs1RzTbWdWX/OBR+qPjSdyfGLSbb2wXS
yRZjdl5lc1EgUPKcAgKMdrWGS1M22tbx/ixXviQ0cTEDRui2UKC9nmWNLJjTTgiY9mghfVFFU78Z
9QgLX1p5G+/LtQWdSdx8TYI4Za7roZQEeliK5AOyo41AHbSpert5ZzWZRR+k0bS9Vtn2S1/AFnr9
HKE2SokGE5mUMa/6HwEuLCn9SJJIt/I8LIQaVFI/lIlSIa/mpNVGMrO2oGxWCopztkwkuB6ssrQm
Dmmuu1nm2Z9kPuYYS4SYRph2OG7kiGtnw5ivQxD6gEWWiJsY+74GCxjVtRyvqvGBU7vHLrEN1Lp4
iFKOmSMBTS/tgCpAuwGaX0lQHQA/5BpUhxl9kSASW6eorHSsDYxC6S6jlfhny0Nrfl+OPjixJtH0
v1JPmh/Szmh/ZTX1qfvfdW36VCpnFD2dSX7I9VLjC2oZfV1K14xTZNqT2oiGk54nxj9JXImLgen4
IQD559Yjj7SNwdemT70GtNPMKL3BL0htaIfc7CViYUGWHEZL+iVil1r5PnaA0uq5Fz9iGGC6PFe7
A1T4LbzX2kbjeYsCw6wqxGV6PfuYrnuloDoEolNmCOE2YhcWjn5WkOf4F0EChvCMnic/uEnQAzWO
Agu9cjftA/QcA7s9pXi8XtICp5P733QtAjIEoCce8GSWi+Oj+ZmKzFkkXfzqpb/vKZ/8zHogyTu8
XfrHDrvm1w+J1ALnhxojuGS0aa4X0jfyAq2waiIu9d1LC2fygG8n5jX8v8M/hYdu2f053gZCG10r
1CVmnaRZ4ud6QATGKxOhwMlNVC36DF4DlStPUXexwM4pxS9xhwzzsBF9f98d1xcpZGNJF2cWe6A0
sjgtgybwgI67EQVQX+Tu0A3qY68b3j89rPL3iTcGT41fo4g9Fpl5btKof45xPD6NnSN+3F+A261L
FkjaQE8futtNX7VD5RSRCIXKH2YAHwQ04m8ZeMHnIiuzT/eHuj2mZIEzmIkrlVfRMn3QJL3hqIom
t0Vt+zCkmnMI8Ks9FGltfHC8Nj2IPqx23K7WuU4H73B/+NvtPCehRAg6rORKS9i5D1PapByGKgYi
ihmqDTESeRGoBpIzrSqfus6pNj70yu5S5YycoAwGCt1e3HY2LOkOw8LRVWdaRpeY1UG2inPApmX6
hgdSeYo16939ad5GYhScqdLb3LJkmsvSMSZl6tCWSBRWdRh+TFLtpfbs/C8ioXJW+wDNUR7/rk0y
vBEu1nYSwQ+sMChs3qCLyfoppp1OEAusV9E/agbNf1QSsP1xE/sbF/st1t62yVyAVuD3w05aFlbr
pq2S3sDgQgIKBVDbRyjMxxgJ2pWXv2Hz9LsEi1k30vrhYqn++FdI3vUBuVW8UJskftZKyz/fX/i1
j03Tkmo9MCwygMWhxl0swsyAUBJOkA0wBbUBo2Pc5O897C0wV0Jo+JI5Brpv9wde++KkUlRr4MuB
oNauY1iUY+YVDf3k1kXRP2EYpP2NW2tysWuZ/hiHShxzBA+Oaqz3G/t77UgRvkCIa7yPKXFfj6zm
6GN5JbrJ1PubN0Ot5sxVVT6hi9U8VIHvbUSQtS3GIeZMGWBx6Xxdj5cC1O2tEHtK6KPtcUCVek/q
h1HEYOcbF8P8tRYhmljFatJxJ14tK7p5ihHv7JCJRO7QvKNBoSM43/QfX/3pqNfMbyrqUuTDizNT
IgI42nU04t6ZDuUev0LrUmYI5qhKXByR3KSKVIcN7qKwPJSNfbOyYcnUYP+SI/O0WuKAKeeWXU21
yp38qcA9qywvRtFrb1qsyR4pl7e7QR3y10dh0gnu9hmsxN5ZfEKDlr8RhtmsoFrj6arrWG7gC30U
nfHRjkPtdH+Bf+MFlt8RtC75C7IHBrfu9ZaRqNlqMeaOLo3SeI/4c3zAqnI8Tr1hvitkm39VUX52
RzxTDoPAFfFQVcI84aEZfwjbAt16FCX1vVPyKNr4aSu7mXY70ZYqPm7sy4IkqRx9zLoZXTO3tJfY
UaaL1bXle6Bv2TcfV7iDGJFTjfsq+FzwavweYfkjEI3U8yOOl+Fhwj/gqSEWnUUc9Ru7Y6XyT/GE
vtX8Ctap/i/iGYTwYrJkN7i9kddI6xR9n7ghMjtfaiEV62gp+KQ+mKhkfO/B/vv73M/EE9rMKBFs
rNRKnOEEqoLGHU1ZQETXHzGNKA4HOfV/o8OlEne92D+2KDw/zp326YCai3wYsVs7m3gkI3juZN/b
cSzCQ45WmVtaSvYMLlY/hVaRPsVVjwlfGyvGxtZeyW+IgiRSaFLOzYL53/9823alBd9LDG7k5QMl
+kkPH7UxTx+5K52vSLsjr5uj9s5SZmOxE83o/X1/oVZO9EweoFkA2l4Ska9/gYFYH46RgsMVGlj7
+dhlP+Br0H00E5vmTdcgvH3Arc9+/T0A44ohZ9oiwJXFPRA1pdbRscerT2kL7EYrbKJ/BpVUoFBr
wB8werdS7fLqydIfV3XoVqDY5PLRa3gq5lhhL1wch6riq6+MwTmi61mebLwCwp1f4xb1gNPN+OrK
ItVEwjaVE4IYx+16lQEh6tgiZVSGqrgo8cFxcGqRcZnAYvaU6Yxjvcy3gsUcFxdxDJTZrORKj560
Z3HJQ//UoEzH6NfnJqp3qtfHWAy2xaPTjd8kGKRjJNqXwYm704DOyp4GcPv+/oLfxivKExDsuOdB
nSCHdz1vXUZTH1CpdUGaaZ8oFhmw6QwEnOoMLe/7Y61EH3AtgjR2RmHQ3F0c+cDhvSMmDsuk9XX+
mBKgMlcmgfVFb6u6ek6ncbSPjl6NOr7wkBz3tYcGN541ab5F577NBQCDWL8JXeS36GJeT7wPJdIm
kDGwZies7OpSDU4Tljkbp/c2yl0PM//7H/Gj6Qu4JbZsXeBtto8zqd0+1gXOBnh61P84Uacf7y/y
2oAcWCpH4AZoiC32VBOZrTGkcYcXHZRJO8cxCCtTSFQ4IO484DYbGfLaOoKYnz8nBQXU7K4niMmm
CiCh7lzZVf5zPtXZB80Ytq782zBMqQK1DIl0E1miulhGMHNOn6Vth5VAWR8hY8bmzsGC5oVOVfUy
GY73UsaKfM4LP3XNTugv91d15ZgwNtkNCaox402uZ0lpI9D7iPGDtM5cvLdwGm/q+nmcxvJwf6jb
zJ+qlwTyQSAic1qyHxCzbrUJEo2LrVOMRUoRKZ+iVLMefFXF2pt2PE4gmeb95GUQb1XdbkX75prb
/+Psy5bj1rEtf6XivLMu5yHi1n0gmaPmybL9wpBsGQAHEABBguDX96KruqOVzpD69NvxkZRMksDG
HtaA1hD0hzCv+mMcIB1YDRBf40YZzC0KOIJUF4kZmgvu6lhC+AiKtb8tFb9SeCUXVSjGL1qOPzqq
g8eBLe2mEXSGwOCUXGJGpO8/fjjn1gHIuIDMrvxSsM3fv4eeziEshboJo+xRoKMNkaF7J+7pzjoi
COAbnSbQu5sMJIzqwH2AqHv0SfJ5br0jD4BKKoIYyqSTb1ClPKxUhm9gIjiw5rTqANit0+GT7u+5
bQyOJ6D/4JuCT38SnhpY600+XOZKx3GnJ9m7DZwmYcJqd9myyO2EsfHh40d79sbQOIt/czT+nNqz
IYSTAMdGxsH87M5+dR3EKFI+vsq5jQSBEGgwIWiA4XMSLkDn5n1PEQ95q92NdqqkZN0Ec7De+fv4
HTQtgIpHxwRacyjf36+VilFEW5pAMGNK611vTFbG1KWbimTik1zp3F1BOAg9ErSicNGTRTH2Xt+y
IBtLIEqh9DqOeuNTH8bmlH7WkTm3MBLE9VVk0UcD6vQBaq1SESG+WxicXfiurksYf3OYPdfx6nJh
/jbQH1kBsF4rTgXg+9NzEoMNLkb4EZUVSETQ+u7UTs2SlB5s3LYfr40zkc93kWQDY4ECBUng+xcG
AFRQo582lTpJITlbLVlBuFMDPDINe59kKBKcEHBN01SfbOozFSWUiRDygEVa+0+ngtXUB74JY6Cx
DB06PPHGJqyEKWeSewzAvL0UmfcNMtNwwHbhoWYLatBORRUa8tVgHaZUWM0j3Mpwgu2JABmx/PjR
nFlgK34VHU50dVfdkvePprepGDBMM2UIp4PdIttvAvZA0AuPPwmwZ6LAuwudxJ2hQglvKNCUC3AD
cwkVEViWBDoaPun2/VnVoAQFtxFpA3BQmEi8v6ERBtxmdLCM/WVxd9k0KVS+nrNRIZQEU5e71w70
BD+56LnTDVzKGJMB1FOg3J2sMB9jgTEYYFQ61jHti8WxMAIOoBlapIb7r47oXOhYuDooa1SaBlYv
QXjHAyHuhbRQpEbkGBtkURW5qFF27rBj5ueP3/S5BwMU/Tp1Q0QJTwV4GtgRxqGAckrtOfFjC1PW
TcBGZ0OaDK2Vek5KmGnHn0TlcxddcYCYqqJ/84ciJ1T14b+aVFOZYjHva9p/bwFz2mjYkx5gHga/
1wr0z49vdI2J74sfTCZwCkQILx5C9MlKq+phAdvGQaaREf4t7qevDQQyd0xofunoqTowL4FUllX9
RVM1bx9f/My0BtkxtiPwj6sPyim5VqSm0l68nq+gFAxlN6j+mtmEZLntbbRjvW6LrnLNdmaeMHvV
Ai5kBg6wK4bonzGczsT0tQbDvAaQ1xWT+X4zwOeyJVPr4Z13Q3tAiJ2vDfFfdKLsMZ7lsPv45s/F
WWhzwPplzfAAgTq5XAPnREfCe2JZIv0LTj/gL+tORJvISPiyw8GUXRBIxF0vkcg+OU7O3WqKvg9G
2hgYIUt5f+0lcOseltq69KTNdhl14RQdQeckzzLVbZQ0n0xO1ns5XWXQAsZhsh4tYP68v17TCepl
I66H1HTetB08j51Y9dsmSsZPaoRzjxVkWrR9AYPHf5zkGzVfbNPBTLVkiW/YZkgj+NChGQr7rmHY
o1DRb1B9hocpYNr+88ev9MwGXnmMK6gXIMU/fVp80jcdwbVH7sTb0dGrAxnsg69S/F9ZhLzWxzmW
6ebjy57ZwwDvYOiJ4LF2EE7eJo1ki62twIAlLOb7xnUNLMsc9BBY5cz3cxIYuZt8J3iwwLJDV2EI
P6tYzjx1oEHQBI7XoRxkvN+/4BhmfuniVEPppLrZZrZ9SMQEe+vFH7euyMQB4vu0HHB4f7KLzqws
4CJWiCuiPDSCTpreFUtUZnSrS6dm6Xd404a71voCQyr+mZShf/YmQZNFCgBFYdCe3t8kd5e0Wlz4
7pg5iV4VDIyPmEz5OzW102HRIy0piWmReIx/GWGJGIMMAZjG4obwQGrSaiI56AnmMM1zUHICOCIC
K4e6M5Dnw1cpAgrPJB7fmGphAQTXl+l7Bza3wfNczHFsmSwQJqI0R1MKrnt1LPfUss+8Nc7eJXQT
1+YfWKynuMw0pbC0HYyGH5XTPzqzObZQZbOgmPoqx2zdOvCtnJcr9FzlJ8XPmbAE9BJKH4QmQJdP
F7IPd0OqkkGXGnZV3xA5H2TQkwHgV6ATIuo/fbxvzmRZ6ICt3I413v8hOTLKOqXII3UZDwJVNPiK
o593/DP9lHNLFAAi3Bd4bFBLO1miiRyqiVNHl64cYbDBm47BQE4M9ihSuHt+fE/nYgEgtespBoVP
TKnfr1G4vtZROy2o7JzQPqk0VPxu0RUo5aMZgiuDfpSF5ZGe4G2J6npjGlj0ffwVzhBmgLuAkAIm
lxAYR1Pz/Xdw4LUwTYEHfqUXyRnC/lCOhV6EGKrLeOHAuygSqC9QCQm7q4Raf7UEnwgUQ7T3oxG2
efNYZ358/KXOhGbkuBgHIXEH1vE0QNEha2UbwMUYUEtz2dWwr550pLcd4XbD1ODTHGo6nwmXnbkq
+MQreilDboV51PsnQf0mg/ekI8tJDPFzBo4ZPAdlFT64wg9tjqFJdtHQsf/7N4u5MSCraGAFOHNP
jluVqgm4VehiT3XqDkUDttBl02OAU2RwQtlAWxpQDZxUn2zfc3e7ygEC9oz2II6k93cbuMyjcbXA
r5xH2XMk/RmFRFjVoAUoIrau5uM2nsn8yWV/tx1PsgugTpBDrbNW2DSeVDEu91ST+g5Q+Q321lXg
DfCkn4KsfbXood/XmQqavAXNez/akMe512CiUFamlj6Q7hRGsymkcUsPqt9QZQRtARpmGtZk+dI7
5O3jdXgmGPyuHdfhN17NaSbkRQ01IjMQulLchwNx2GbM3sYBlDk62DaO6rOAcO6CCOMYM6KwRmg9
OZmBYBNoqkNZy00EsP5Io9sL1Qp27DQEEYqP7+7MCsDmQp9iXQJY8icrYJzTIaU47suqqqPnQcVP
vVi6qxSOwuUsJ7FlknyWAZw5NKBzh0zvd/cbC/79qrMYVIaNSGRpewf2MHU7JPATd1voz8bSPMvM
/H+0wUFJBo18LRTWVsD7K8IdOVy07hQaWdQ04E/Ui97TdMYQt2EZ9NIWz6FXCQlNdzSLDJ0658r3
Xz5+1mdeLFjeEMjGnHvNqU+eNcP0oeqUlKXXAWBsExXkDkkQxygM7bYfX+vcM4YcD4bg0D9Biney
iLIWDQFsZ1nSWk33xGvtU+NOXY5Lpzu+CPpJJ+/MOgJ1Ej4RUFxCGnCqQpuEaHUAg4KKsPXkHeT+
4BQ6uzWdIW+p6xspKmR46TR9Rr45kxGsijUgGiKRhg7ZyekZtF4d+QNGYwzomw2FJkTppSiOP36a
Z94cpCXRvsZsIYCc6Ul4Zm7GkqwRQ9k2Yw+KeWiPNVzfC5o18u8/SEy+MERATrVe8+SGlt7qbgpG
XWY8kjInDYBdTU/SezyBN3CKki0YDmTzt+8vg7UjaFqYL0L17OT+AJh2ez+FEnPF1XI7WbjcQirU
ARbQqz+J/WcWJiRCVqWsfx/tJ5dKmwZy/lIghRs1/WW6Tm282nUvQQFK7nnvf0YGPnc9TBtQ3q1Z
BDrn77f+2HKlIHmtSzmHid7gYK2XPZ5xdoGUyn+YhzH6LL79SQjD8AHkMxCPwZbCiPTkHkGMZO1k
JzTp/BZyByaByMPWoA/e1TmbvL4u5eAGTx5LlubgTWjqbomVekcmF4lmKN0qgFhXH/mvKpoTtSNu
VL+lVaTstoOGJfIBo+rubsF+XAUjguqWDJz8pFpo2ME5WQ/85pI+t33adUVWcZ/s0haDwE/Sxj/2
PHYCTnAgiYAzR/f5JKqidJvHiCncJnAvdzWOqHIOlJu3Ilz2dTT9wHN4+nih/nlJEPLRlljV3cBF
OVVEoQsQkA3vo1LWQzpdAJSE8i1s4V2fo0eglq3TIM05joDyfJYZ/hFpMD3F7AWlK04QDNJOovdQ
w+XOWhKVQw2NiQ1Zne5ZhQXwd/fieh0EUtQDGLTDA+P9gh3SCh4KEjY0UDYxNreQEi+M0waXdk67
148f5x+bA9cC4wWIxJXMm52Kq0Cngycj9NnLOqiqXRqI5KtSwe3o0GrTdyOOwb99vTXTBAYY9aKL
Vu37e/OTTsHUEs8QDaXOGXMZV9kvStkE8+0WS/ghCzh0Dz6+6B/l8YrBxWgf02cgZP/odMCoWnkw
h8JFXQJtdLceykXUXakUG0sLuE4RwWvoxifBZw4x65J4l+biymCirHw0LDgoB7+/3R4Ow+PA6rgc
qHSeJgKg2r6GdEbhE/GpGeXvVO30aniXkDNFaoX1efJwB39sXfjBg3aSQZc1HzQNLyUMyk2OrKO+
c1OQHPPKJz7Kc+lD5jqitXPj9VF6DzOZ7pcvO0gf4IpdUIIjs6wgTz7SQ1MrpL0ZrMOu3IZ6kKmo
6Hwca5Cmcl+7gEsmle7r3HUgxFfg/dXf476x3z5+i392njHwcGPAfdA3W6FlJzVqSCMkbPBIKwVh
7iWoAr7JsznqenxNVavczOkYbVDaiYsxUtDKTGyk6tyZWaLhSxIk3f7jb/Rnd2n9RisVHt0slKqn
Q3V3CKlCe7KHbFjIzAYvtRm2LCCLs4EKo4+Bx7KgJuEDkAk5/OHbtxD1DuQhCezziqV246FQ8GpX
uQsMPM9jiHL35TK7obtloCE0BRvq+pZLt4VmehDbb+h3RyLXUKtvNj1MTh6tn0AFq21CuGPAoFkf
2GIyBpuByAO5B0T9Hx/f858rGsIdkFAHfxWSLOhEv1/RtpVgXFkuSrD/4sL2frtXnQbeYTGfTbr+
jE1gIGGcg1IIo/w/OKtSgRdCoEhS+qkav9EpjEHgij0Y80DbL3dRDH4SJ86uMEy5UCOsqQIEWd7f
HDzpSLeiYEtf12aDEx4Y2VY1GyRG4HROXJWOTN2c1ku0WQDg2HNbVQVNevZvwNd/vfOaH357z//o
hVUMeu8n//yfG/HGH7R6e9NXL+K/1z/9P7/6/g//54r9UP3Q/9Knv/Xuj/D5/7l++aJf3v1jwzXT
9m58U/b+DYbT+vcFyFu//ub/6w//8fb7Ux6tePvXXz/6kev10wjr+V//+dHh57/+WlOl//q/P/4/
P7t+6fBnCC5sYi+nf/D2Muh//eVEyT8B50TTAOM9jNp+K7CZt98/irN/AuSE+SSiO5DNUH796x+8
V5riz/Aj4F3QzoF1BUYMKL7++scAeYH1Z77/z5Wqtgql4H0jPfT/+t9f7vbfofXfrwXP4j///gcf
u9seRP4BNwN94/cRH4IYmCaA9weEC4rNP+QgUzMp32B1baZRzWRTxUsPv/naV+N0xQnzzSM8ua17
TFrjBLlLofBWKriK2tfI6vCVEFEl37Wna4JM1XEQuOIYsgVtHJJghHbu0kS57h1+r/sMRGMXUKaR
QhQgi0g+L/NM836x3LuRbaqzYpmFWSAQEETy0nX7EIZBXZBQ88g9EV2Z2ki+ryYV9cFmaqIFZpuL
lnLY6Ena5kvbgxZ0CGWvui1oSAbJutDfa6L8ZJvCoi/H3C9eUQVAUmTsenaD+VGNHS8qCgUsVvc3
zhgOm6YbMRC27Es8om3mGB8Z1KR60Bbsq8vS4AK6QEfiknUnTdhduqmBv29kLpjgkE/3wt1SOxc4
2cVF08DnJIFpw9aLRXUABewiGqL2Jmg4iUuaBAVAAHeDXViJoagsmTVkM6FXeY2WZpsjNYnLPqF3
VWfiPK3VdTTO9KCpVQ/jJOJNOpH0AEUQH16gaDUGkX7jnQetE5nckDhSBzk56AH3vzzH3gURYnnU
E2erZpCLxmncmYksW4jF9Xde679mNfyaVQYFg7AS8kl0TMHOCNj62m1e4QP/HfJLQY51CRcrd/kB
rJxz4waj2PislnmoFshzpBOsJHs2gb05frXYBPdC4FZViuyp5aR6anzbfGdYAXsmYrFxhnguAHUx
UAjrAMJNEzPOj0D5UxdC6rL54qPGqHNpkjF+kJzZQ5yBDHscpkkHPyuwdBMsyN7BtA2aySBA1Az9
4q1gkda72ondSwGUXbrJWiLpkY5p8uDMmnutzq0ztXXphZJBkCeYvNSOV6kOaXybWJ1BwTodPB6l
v4RLtLWXJBmHzL+lIXEMgfs4JL7YcVCRgJnvkkxyJ6MuoBu4sI73xIVG5kXau54qYZnoPRgR+S/J
kqQFiJfzfqypvFtNj+4mM6g9Q2kG0+cYGqiTrmgRMx1/xbKFO70zppgrxtEquNGhB9QoeaWqWvwK
SKBzTngvC2T/8dFwYq9H0iTDsAERs3WGLwOr0JBN6qYqmon7BSGGXXtzcEsgv1bKOOgKjd4DRA46
wB7LpqqxilMziumiQ7xIjz7aMCLZDdKZl/1gEwHMHRxljNe6MDPTcx5WcLQPHcduIC8joB5dyeFy
EJKo/SBU7ZYDnyvV50ivsteMymoPjI8YC0MrrfOQkGo/VvC2tnJ4oqqPvjsG1pkpDsw+FwburhYs
jlugpu0ucRxvkzletu1T7m5DqXRuMiKKtEpBau3CNqc9+7qIyMkrzeXBM5FTqhqaaw1VVZ5x1tyx
elmOQ9ilEDMhwESnNwMILBeqEvyADBcbNlLoAGGEtk1JqL72nXUueg12sul1epUupn4hBP6zzYxl
T+yChxEASxBG66/Aijc3YIECw27S3QD1LJI3KmEX6JanOwg7pzs0kYdDCyZnUY/RAma5yC6bJUuv
ewgFlH1Wu3s3ZPWFoca5AFEgfGKRCxscAubEMCjwo5f6MNBZPrjYJ/nvS0JyUz6E4Pnmbvb7W2Vf
iELEys2UMeTyQuK6TKuvv99gPwh3389LUKb++gkwmnxDycb3UUdfmt5hF7MJHXgYUnMglM+PKSq6
HLG3utEaVnJeMrQFVYIdOCgJ2yGMcX/SmK1x+2wXjc2SY+YQHJiCOJmZrX8jk8ls0harhwnYhIg5
/pZCiffl9/X7LKbPJonbXTPgN0Diya5/P8Oe9POjCx+MQ6pCOl+RNqLPLrbeTzJE6RUPaPBzrrV7
N8C85QVUKNDT1VK/NGOgvkIzYHmdu6kru4QgmU0ni9AH571vjedAHo842WMyzNODWrjzhQkwK9sG
eWgNrk8uW55eGg+6H52fml/MOOSqGdLkIvOAVENXPRMQJAD40UkOoqpnt1mfMYSvsNWXvp2OwRyL
GlbMyBMJsn0w39dsV4z6GLreoHKRRM0B+MgGQNooOM6JBeXSxDeQQn3Qsrm3GLHPgH2VfWo2NDI7
vx0OKHy3/mj3YxC8ijTtC7cmYZmikXJ0E4nFL9IbE0gs9NS7TcnyPLGsL8BsUIWAH9526bxhB9Ux
pwynEYsJiOYtU8A6ZWSAVzW6ShA6giu7hSF9njqMbAjL3LxLaXgxBP2wg0j7WMQTdDKhNujlCYnI
XsVY4rBA6aAyO+iXRHp+MY9qyitjv6D7yfD8+8fGr76PqvoRyawvPe48eMrIa5wlGUaGlu9R7ncb
uHSv7H+E4nGh2Qb9oHaf6SZ+mvtoLn26DF8tGkabZEqcC8UmBxLElG74yleNB3rwMmkRuMP01+wO
28Ume9ebIBcHu+wcNsr3A3R2Lxw17wbIykwmDkphvebGb5zkSkQzLVModxRDwtIL23JM0xu96bo4
y4WgTxUnqMxMZXMjYQut62epl52I/TmP2yne6TRYcuk1P1jIbA4QAS9atAZ/abRNcicc3DLDiBb6
FR60Mjy7X0ZHbsYoAWsaCssluvCFE5p0S8L+EAIQXNo6bi9JKyIJNUA4fHKTbnhLEQajxDmCXAF9
GjUesF/rnTPbeDN64qCzNVb3FAWb5S9gR884FHVwZwA33BEzVUVUyey2i7S894bYFAEoRyVP2/Sh
h97GDoPKACqV1dznTsugWNYNrBzgqwaGfRLy/QTe/11FggOywRSOyph7HJo2NPAFEZRdL/Cpusla
rwO7zEHJ41nHvVNppZ7B84jBXZ7YeEjRmC6RkKZ1Dpktdx9bXx8hu/GTTam9rnzPXLkcmCwoi3ll
KkR3x1wJBJ+U5ODhkN6gN1C1OPJiNH/DMdippMF6DSd6XblcbtEuUY+daIA/MU7fl2Msl+88484u
QZVdzpEaimUhgEhMkEy0AKJu2SydC9alzSHig3cRxHWyN4hXP+exF1iSaDqggzZhmZLm0svQtENc
9A4Y31maxzPUcAV1sq5cQgQZioGKRUFmfYnjMPGXHP6fK6fLMXPuxzS7ZGD+lYlIRuSKvbjqWa9A
NGjabW/BEuWzqx64YU1hA2SMcWrhwNwk9jvQNRqjJ3SjCqISco/qAFqq0bRs+GzoWx310cbwsd5J
Sds4pxhQb0brqXxFfOVoeGJkthh7C5JodifgE4kUet5C3ci5Nr2pfuCDm9sV6LLRmCdhienlaZrt
Lq5CncfMqQ+o1I+Bgf1F3Fj7Rvwu/pmKxN05cVJIQRoYCAbhntXVAKHMyuxmrzY4EGNAbGlfweWU
4UxK6+pX1nVsE7dJkuNM/qobM1x5ivV3ITjoheH9Fwly4kZQdz5yWH48ZkgZIf8RsUPcR7YINBJQ
bcd4U1t8UJrwXzjR76EZxfMKRxnUe9PrKRvvKzekufFri01k/HGvUPofqox2d6FNWY6sBlFNzslz
m+lHgHuCI4mGn0k2/nDbGLlX5ABE04gQ8mXAC+TEX2KNcMnVdvLr19jUWTmS+iVpF5x+Cxo73ihv
FPZY3gDAldtoxEkrQlog1YAHK5puOfiVgIHAiHUz6eSq49y/RC3S7fi81AVshOkXQDwgMieyNr1A
gy8owHTRSJUhhIzsOx8B2d3OHHEUijFw/XE4Jp6u/wIYEO6vdvmLXlcEkvijFdC4dWif7auQibuZ
J6YYvVZedLTheE1+Vao2m46jC0MV5toHy9MYSsQS+ieYhObTgGlj1YbXPIpf0nZ4qnnob92kgYWE
HqMC+FVnO8gqJmgHNdj0i7h3EuSUKUnXl/oWsDTJmYzHW9KbeaMb+WYGB4muVF2uBAfoM5j4g0+T
8Q50gVUPk8X+cXF8UUQyrbHYxurLIIUjAIc28dYgW8pBbJWHhqlwlyVUFXOb/ZhGeIE38ciLMMR7
GpRfHSYcdfs2cB6bPjgETiqPVWjcvQ5YfDM18soJvWXnwE7miGEBtFh6niGK0CwfSBZvhaPQpRqH
ZWfwGHMc2wHfoEgnBxKFWM7IwEsNqYD7igbOs9EAhk/VfGf5+OIton3iRuWhDsX94AT1I0F7eTeF
KviGumrYzqn7U2KMfswCUBWCRN64s3OzuP11l/CdAWL1hhNHFELU/NDEnT2Aq69yLNzXZmaXLp7r
c4WRbY50He/RM/nQsuzYxBNEYyG0VUCkDZTpdmg3k982u0gDSZNnmHJcmlDzexOmeiudWha28kA8
8ht3O2UYMDftUm1CTrKLqSJIz5zvCafjVZKBRxx0zvRW1an6EjAPUg0dy7ahY6I94hfBYSmqL2Ai
8+uWuWa3xFF1ZTwHR1gFnSp0OtsyYMh5KjxMzIDIrUmgtbPYIbphPbp+8AKFwyu6GOYq0g3NOVQy
riBq3xW0G/V1jeBcUCeY88V28pr5ttspMQPD7aGKL6i7/ORhtpT1TKe72bbODgTEOkeyEucWk14U
3nJ8DWk4I33zLfRiYjug6gFpY3b0K50YMqUkZoUFynEHPfDxssfGNo3wvkWL6Yoorb0ji2SI9W+R
6+jwqzUtAEU11N0tYvYzdzD3MrJKHoEOcO/IpMPLOhNoLswGNnUZbFEmYskF483dJBcnJxrKnNxv
n1NG430aiqgUE1hNrZbTwUzpkKdUwoWWxExuYztXt7g7toFA23W4dI3Ix8BED0sdflNxuORzDJRP
Poowu+WcLxuW+cNrH3dhwYFBy5GhVU0euchExhHYlcrEY75Ad3Eface94HFdlemIGgrZRnYXBu30
ADsXgpq9rv1S9IG9pz3xNqiFm32/kkcTUo+XKFH1BioZyWGi3lCOyjSPfdb19wFajUMeIs5eyaBd
9l2r1UXQR831CDU4CFs0iOOd9PdJ05KHDiSsvF1SsPj70Pmqg3je99kY5K3i4qZzGvnNlaE4Ah9P
BUbM9bz1JIKLDiP6ZaD1HXX7qxDFP6Hud0wQhqcU7SwYcSTtVhjkrjyr5G6ZoyeGAcOmiWz3Vfqt
vGyIANYRLi/PUiRwaq+RBHje8qL8ScCEt7K7UUXLZRjxNzebvAti6HJZGXTyvXCc9wHkJZBNrPSw
FFsuq8mwDyG8tImcsMtFRX70M3TOq7p6neQw7lrVXSmUX0DE9zcqmfldEtv4VxWnLTwCyHipkfHd
Oapiu4SNC8vdiYjvnEftJR4dK5M2DXeJ9bPSdelwB2EQzL5QbIH+WbkXAk2HAn3O1ssjOcalE2Oz
rM+oyleRNQ9fCON4bIjMK10aR+VC4QuU21rW94YO8x5U/GRn0M0r4B5pdhlPnCJT0vmaiSosQIiB
H5SsuofFtHNBKBF4MFQeBdKh7SDQY8xr32jUPZGPRRjMEXBQYLBvOutPuz6o6WbUlbxuIBx6DbLz
UCCh7Uo+8/B7b/GlhonUUF9zZbz3hezuF6TVG0gkO0+xRnlC1Qzcs580O752CVwyulunxmlrG/eQ
SVfv8b3oAeRjoNCobK/CqcUsOtTsV7uw9oUnwtsaqAjtk74bdpPs7LdBIPi4JFMtpjIk/BH7MihE
v6QvadQ3m1rwcQ/wfLqPB95vLdo2XwFit5uahRhOsVF7P6GTzb/olbcDEtGY3XsidW8kpiU/eKar
TTSlCgZbSfg2op1UksaSsq/TOR9tzbfZiA6NX2FRZnQWX9CCql5HXvfXVa11wXXSXxKhZUEMbKJY
Nj4HJGxAGmByP+oBiU2Uzf13O8/hvT9juB7O9fwtBbcCISRMXye20AsBZiEg20kD7xtj4/shcuqH
aagQhHsJ05huLbS5dY797EGHRlJWhAKHUE9RNcNMfJU0CXsvhaFEyi5EPbLXoDGtWo8dAr8gv6tv
tVqSsoVElMjjgaVIHlQCWqHT2AuzZEzsaBwMOevijQNdvzIUyQCdFMpw6NQQ24OukgQRDJA/7AOZ
3XDQ4O/RbWuuPNGQF8yXBexEnA5jJQNfxYmm03PnEbesLM5/hZ7bY0ji6iKLRyhJW8ff+hkxx54x
UYwBh9a/4zhvo4B0nu+y20GS6dYHofPYVx36Z03PdpUnERub5QrGJmQ3od94WSdNdefgtSEptdkt
TDkhYgnxpMKOrbgSlVsdEVu7a4oZ/qYDEPUG20PniSX6Z4ZESPTkFdILr07kPoRorl5ifP2sveoB
nHTkQ5ML8nY0z2WCZZJS/2fXjbCFDbLv8Vhv2haizSroyAWai+2jBk8WWZBfuk3yFBvBCuCNk8K1
ZOt50EU3q4Kdh92wCSykBJHI5o6gpKCt7+dkrre8JnYXSQCajDBIMK04Tj3RD8pJsWyG5mqixEe4
a5ftVHOYj0IO7CgDfypbbb+AJvK1l5ksaDRuBj5te1SjEDJwpyvPQwexqro9NviSM8+proTWfrmg
yX2RuDzZzxjv4sEbpGtBCoe3jCaFX+v6ALqBhhcD3CWtsm3pZs2xV5W+QplUE5zt4euU1DUw7zj5
2ejfBb00e5k523AKWOFjdLmD3lz4FrtCPcQNTFWWJkRrNkAhtdi2LgLlxXtD5zR3dN0UMY38DWqr
DK37sbkyPEPvtdOtyWXEUUXW9dfRbboyoaF7W9fauWLS8eq8XsZwgyMlu4G9JN1kbHrsWOuV3pBU
uWNNl0utvUJCSXELiAC9mzS6B66BmPgQDFcLQUY/tGjfjkBfHiAp219x9JK2iTKoowIU2arHs4f6
Near3irPvt7Z/6LuPHYkV7I0/SqF2bNALbak07V76MiI2BChkjRKozCqp+/PqxszUw30YpazKaAq
7q1M9yDNzvklj8PzXC+PQc2oLMbCDpk7mfraFpU8m5UZZGPcIkMiOxn9kzLnTe/V8jrlzQEj/R/Z
p5dRaj9yzKnPFuYY69gdr3raP+iLnoajNyxRqifefsX/vNFTn+nP8b98t+/YVuo3IJ42GlHrsUT5
2WGxUuozktvcXpnbZgb/Xcl909AxPozS4gGYKiBpS4961okoX7U2KrWRNK3Aavxwnvy7jJc7sk3C
Xca8qA5+5Z2JNdn2ZvM2LboT0pPBGtz6UWGLP30umpj1IQld6KEtPbjkUBMHBLux6hvIiYudN8+z
k3O/EQrHn+ye6wCrvNXBGNQoJ+PW8uaYAHwR577cuqUNupfJPmyS2QzNrrCePa1/VwEwHWJMP0o1
jxB6Wz8lTaGifPGnTZX5/cn2p5d+CQTgVqPfNE1vZD2kHC3FuHdV8Ny4jFztYM0XMxN0vrKL7gJL
WkfpqEfPlbAjczleS5Bx5NmuJuOgmcXWqZdtYI4fYxY8OQmQSN7kO056RVaumXD2Sv+g5kJ/ZnzM
dyL4XglfBL+rAaD14Jk58k8q5jsWjYYC2CZ7Eqr+WeBzrgXm5a0igftia8aPl3gATQh0xRoa3SAx
gaz1frJUdrT8eceNWXKm8UhgLJkoK2ENCMp6W9ryZxyqQ9aYLwma8k1T6I9rYjcEs1T5uavYbAMj
35hB/en6GfhWxd5jiBFqK7H7Q2E5jBcJ14dW+/V5zfMjW1J6nDxd7kzN+C4N+ZwW4nMUwjimUjP2
xZSXVLOWMEkMrKd0SJ2dxah21t2iy9irpz2J6GO8uGtwt1jmj1WN5VOhm/Oh0dolcjIpHyy/HUOf
+G/KJKk/ZXnvHtLVXHbIQ97FzDVynghbF9kzR/p0QNsjQ6tUy86sIHZGZA0fcibKVzU1j7jeo7/1
7cMw5fR0JfiUe2fcWXV1KKf1vVIGsUlqu1rzHLazOqK4vGsUD6BwkmJrlPn70tgPfN+H2bJjp749
ngXX3NLqMajrri8Eor5kM+dQf62qk3uR8Q+Nqjp1bb9stF4+wrQ9WnO3VWZ2kI6/qUzEGtw1sVGN
/A1RJ55s6gkRv9yrwHjVUl51OR+Kwsr4qfopyrnYkIz51VfEufI2jDwau0nlF6n7B830n5B4lcRc
V8e5T4+OVcSebYVrUJj3c94Y9CJA3wUglBtiMY8laRHsk637ip7kzckHxt9avrezdo/4PLKN/slu
aaTtV+MwwURmbIsxPK9809f8miVzqFXDhitqM5fyRc+oCmOK3daudbUM2cfGspgHFSTLNU2aPWKG
BDOmsGNRVQnMLFyXqQkKQ+av1ba8o9b5xZH6eKJyh+TNuU0W+IquiVuqjauaKZQq7eNymd+rTJ/i
eU0uJmuLM+o6RsSEs4H3qAw8GNwmuEshELZ+SwyHnwWntjeI/EMB7v0BEHNC1kIR1skw3aFPP7Ur
c5zLqhlXLpILoAb5ZnfLcD97NoXruRAXgsEkSIKXg6a6HR4BdwfOIg5Zj39vMMuRNxdJ26vd5tMX
NZBt2N9U3jzkdfkpXIdtnbnaTjjzpbVosU5LSjwzymmy+HHd0Y7w+mQQMrrazMGajsxfcLq3qrEi
AXpCh+LFFr8ZIl3yuA4sbm9GEzsh7LjvYkeBJKegGWL0nohbLvajN48xqRvfdlGAPEBSgVmESokD
v8GIabABVFf1pp2o4F2U4xzNqXo0KneE0tC2mVpe7aQ+tl4xhErX7121FrHpyZvNtn0tM3U/jeYL
VGgRuhL+X3Nt5KVG2h3qtVs2reN/d2lrsJjrajfmbvOsmtE7+nb+OKzuwU8Ca0tEZhJZs7GEyl4f
TLnKuOrG5tiN6wb3UQkfb7xTKd5HUyvzyAGc7229eHD4jXoekTKVcBhcU2+3QIyGPgAtJbN9VNEq
upn95Ipz5dGrAS16b4Thz4aQ22c/ZqUeJmmybZTz0fvGhxrnkraaFTRPCiPs8uE1bdR3oKPeTQKo
FNeJRzsVPMfWfaYmuW3KHiqo1L/dQlQ4VP0qtD34Oa/IPEYHMx79FVdTiYOCbJZUTe6h8fJ3rYGM
KEqTUXG4dtpk7fDeGNu1bx/9xGDldh4H1+vu0tmbSeee3TOiZaIcBuDtseJW5vi0jn7tRRRNNBs4
6Ow4jMLeUgvY7IOCsR36HDA9YQn13KbCQOW/GkHeX2tZOJdsEKe+7lXs1eneSOa73OYx1G8XTcKC
0eVFXDV9DHMpwhEvDggQDG5h5neT7omw6XUzzL2ljiYhiq2CsI8zUtCwLOImgCoXh9IHtNZd09to
rAVhUo5np7SfxnV049mZHloLxQgKr9ceYWvopNLmP5rsIEbz05qBMZrqMqRIjRezLi96apcMoEEZ
GSiimMgttptK82pQXBY7ASycg3tar6Ml5xIBTSoN63c1ZdISxwN7H7qkfo4Hq1FecZopvVpC2fal
dYGTNbrIcMaiO/S+RqNNK7tMk0AVLUxUl2pavnX6YOo24OjdZ47vD5x+6Nc/GVDd/NADJclQAEZO
O344OZeB/ZM+Rt9dsnvu96S767Rm+buSGozWHI0keH1FQu2+qmjA3oqkRpkZzlAlTUR2X6NvcqfT
DBTpAwOhu3jZeyun1LoOSAHlowkpxjTNc1+I8+yIRj2OXRIwuKZmm28UGqX6WKfE128D6G7AeydQ
biStdtR3jat3cM3F2hTaKQV7Xa7TnPDhkqQB0iKcEi9l7udsC7jbRkPMYTdMM4Vr5Lfpx2DB8sRY
M9sGSSkuz/udQDzBc4ycFpuU5i+bycjFePN5BPeoKXyakIyvuXXufRpHQ3sc3ah0a7Ebin56xIuG
FiSX7b5PMADxOKn0g4Rlea+RMFCEyBtX0oJ07tII05Z/QOjxuI6e81ylxVvaeVs3zwDAjSQySZna
poV170/VD408Gw0FTkWmcGc/QJw3x1TzpR9xGqr11RbK9/+OXWfe/vzRPQV1/zLJweWAybZamnxn
lK0R5u3tgrzbyZEZuCvPiyOMTZIbAylFhNpNbrZCwpBfPHvmFvKiPPQjP8S0vR6Mqik3XRsg+/GG
+bVdSZ/v5uaUDCbLG2PvaaoW0nKD2TxVTpZtvNuXVDu1BfRNVotmNYd+DpbdZMmvWvOvpL1V7Ejt
cZLMeGxHMwfc2tI6ajpZrKWco64pO+qoeUOmwTNekt7jPJ5N91JivtiAXi5IGfLkoI2d/WeZVQoH
uv6RQ/HTMHRshrnbke6Q7D3ZYoEfgpoqJSf/U8vgx1z8/KAaRTlMV+yacXombWA+jSBfD23rl2QQ
eN02F/pHPdQZWQQ9t4ylgUd3qyQPjwWNyJUxbz49n4WWMKStPcOTz1l/SIaMdBi0ayxVNBqSMHCE
tLP2hF6oTbCYMraNadmVaekyJXhvKsvZlOt+fkiNxA1dp0ojBNA58HGSChQNwcX3uke79uUzwWdF
mKvVfUDTF+wpWvFuHuv2m4CcIpwEDZFB68xwM72x70c0Xh3WztDMYWqzjlBqi08fcs9qoera+sDb
Du7q+yeBmOanhTgA3F9jq56m9c43sW3XReAQka6Z4ZQU7wVZYJtecLU1Zv5U5OMcVf7sx9CwT+tc
VZegSKB1g5Zp0FNDsHGqfH6lJ7pimEEjdYTwVgtKC777EFh0cUKEwOsn8jDzqwxKp3kYApZDIuVG
Y1uXxoxaYGnyfjvomX50ckqq1pEy4z4c+aBnu6zWJtJK+08hDLp/6ka+oGxzTogeVaRZEJxq7Y7r
7cgKhz4pLrYva+iw+lwiF4ww6oCE4szdTLfhxujJWGTmyF9z8sPQPGXT0eyT+cgBxmDtJ2URdZLn
IK6TbiKEQxlMXX09Sf1IJhNvnzXgAfxh6av7aFROENMaXJ8JHdhg05mOc9rYj5rj9kdyjM3NnGnu
fVDdMmMp4roOS1Y/ZrL+NrvUvPASY3KvSu2BUIUHHADy0FEF8AQtsgM6/kWO7W+0Lj+7o8NRuNr2
g1QG4XDCSLTN6qZ5ggYoW4eT76YfVtm8wDwi0RdrrFpdO+QJK7IpxONcQOTZC9gU9/Deby3tl4R2
PWoCL+qXZpebdRPN7TodOCG2joOOyOcliSuN7jAe8sLeGERmcjO7xSX19KcxgNvTS2MH8yUJXZ9O
0h7Mg2lpfZRg1Ioo8d6upLogwZl6cY/JYWScr+EjqWMP2wW3JL1k4sWUg3dN3crrWQyp6WzQzkdo
0oeDkRWkJWZm97LmxStFylzeqv1hARoekeChcmimp4xjd0V3Nc+/+DaeAYjEVsG3wNQ/ppWeRUSo
eczf0zMjaB5WOudEq4ppWyj5Zw2qAHi2nI5Jr/OrMQY48cmtb9vF1E06UpxlDob8nDqOE0Kgey8W
mTkXwsPLLUIGsZsDM87RAS0BQbI3KJ8/G3zLz1dwcOU2cYW+djh7WVvbW9PQvhTOhxicyD+Ys9Cv
Pm5d3jqesMRApzJ1PtI0K9WJS3DcvYU6YArdYaG9dC2M69oMH4XTThdVGMWuzPslLlVqnyAj+6s1
t3Y46vVPzfNIV5IoTm2HbBW3f/rrZgKlUBtPw7wF0acEjzctaJ+msUHOBmmxr9rx7Gk4hIMx21cW
gg5rWA2G8VrQ0qoLHnVsEMT6IM1wm20L0dCj/IF6PwbK2CsoOXMZSvJtVESyqc8nMJ6CdLh6lTwT
KuiCjDXjlsQqBLZ25xSbkhSsOF2JSMvzW9Rfn2ehg1Jp09UtbGo6GZhPkyZshZ/s+86WewXwxudF
+CWC5bUyaAgrvQw4n2+poCMFWW9ehWrOH7Vee9WGYoHfCmQYOHMSDtOCI9xw7ptqLE5l7cBpwZiL
pOpPWjHVW8Sge6i6eZMZjORNA1Bp4QBF/OC/l5meg6Bo35axPK1SmdEA/B4X3XieplzbaqOzktG+
sh46vv17A58P0+r9Gvlg+5HhjkNcMCqEk7Guh5ov65LUqmYD+Zf4+79k6P8msP7f2vb/LoP/H8Xt
/yaIvxt/u0F1v/9AK9//Ywsq8zmgPP//QRB/a/n7nxXxT7/d138TxN/+hf9UxJvWP4kO5RxFEo+Z
Hkv1//rHfwriDf+ft04Awu74GVEZ/0cOb7v/xHltMt7yAxxYt/hoiPabGt42/0ngH4kXhonxHOOS
+/8ihqfh798dc1i8PfhKYvjpF7ylafzLb/F/ZbgShCkCL+0gBLp8PNItoaHFbpyj5qXNp9UY6o/Z
TSWEmYuEfZk/rKDRoswcujufcfQsJmF/JXSVRgFikgPkVsbMz+DCkm2feTnQJmREgr0ZOZQkVSV1
dnK8oL4PzKE8Q1OKv1Nq6w9or5wDfLx2BUHqeJkQyxn/esnEpO51wx4uNLLJ137V0qiesjyeHOVs
zNnT4mIQfdwFpvZCrjOdbewWh8FYKsno0vWAWXP74DuL/cT+tu4srci/Gs+nuTcT08GyQAVnWQ0P
FD2tpPG6Dn3UmXleMzoBm36ttg4enXPTTxdy4u9T04jZOB9LI8EeZBpPQH1+RO6KFS7DrPgarOST
aEZ4zMaI5wQkF3lcFq3S/Elg1Wt4LOo08AlQyNdVXrtzUMrnxsqr72ZH0yrv3PRlWhou9LLbZ0QF
36slqbZVMCG61dNp+lN343Kuaz/lb6+GX3+SJIWXZbU3VhP+uJJmqC/T8mXkGSSMqtqDttjPzVpP
7wVQAguUre0mI91MmXXNCZXbrSg8Edw35mVtfPky0ZQYe65yYQ218TkVPSOqK6HGTZ2rC47ejdhN
1CvoryNQNhM/ldpwWIHKvlVb4RbmnKtoGA7LpKJk3GchqqF8vmlKzHbkdQwPlnWbGctU28mE8UJK
+87RwFvNZrgnrOYNEB2NHczkRA9FpM/2ob7FHdgt4aSZuhL68ppKYCJK5CLwqy/PEo94BAVAUXHR
E1Me/YWSjaFasy0bVBM3znoaxvnUarSvVk5Uyu6Lq74OUxTkcV2NLyOIPwxfqrKz1vbstwM6HJQm
Rqc2Zu1ihyj8AzCZegXbKk5G5k+nxOfbCW83TO9CqwmMeVt9lNUmzZG4iTqe2h+zBfJQwTrhIyCn
w7vpcmz+1vAkcTs32q5zJwpOVr7eLEmOjaJshvLyCxlMKhIBskO3R86cW3Yo2dC+jUmzt01r00Hd
Z56/GQ1D3S8TXkA33bk+gjLw8B18hBY6SzlGuQPviB2WgWhbwldZA+XVNd5B1Tbzvr3tS+YY/Had
cdAw6KGeH04GfVjhbC0Gog1vvmTjLOPOSVGBubg1pvw0mqrYrMrhhbNYwSe7OFkAQsexbLMQIGvr
dEYfDVaNLFpa1rVv5JXdwX6YNXwIhdd+91r34o1Tc2f4zgOxHQIdiAR4HCumX8NeY8/TPmfZFefe
FfkjKkfFqmrRAWc3kWnPMBOlC4KCnsCPdJt8EV6E7nMdbPfUZagGMPF44ehoUTEkKUpuPhEa5Xez
rPQdkXTTq3Ite6uaVj0pE0wCX0CUZ9qmlvXR66eorK2/eSUOaLHFxU1n+7WoV5Qh5d3AMrLxSYkK
yQLKNtY0fSP+IMK91a1XIqqBs0BvT0GrbS2x3OgVBAWt0Ldo+9aN3mXPyUrQBffjrl6qvWfwNm38
RnhnAX37agO+Rugvv0t0Hk7tqHvCxcIssC+aZRzEMrw2nlmFIs15Jgf5RIDhT714n55qr85Yyqsn
mJVdijnDqkn2WSnyoyMHm0fd7Q5aWYyvrcZeReyHFma0DYTm2hJaMJfFt3VrFRIMsgjZy/VvR1vL
prbKKW5KN2Xu8/qdKlyOu17XlzCv8ySSBuLJQdKi3OcwAnlW8j4Bx8B61euuW25+vCl3tnMGAkP1
dLZZ3MyjPBUdQEHMZ6xX1tcK6BuWU2JG0q5nZmQTUbLVreTFa9njQrTWh2hshjgvG4zr6FbdXZ+I
o50WDxSnyRryOBCIiddLic4mCfzaQlLlZj8Q8u7eGIP8LXXEcvUIY/8lM8j5nfm1HTEiPBgjHiDf
n+YvJ9f8z0ViCUHSeOKD3Bh+oBvaIg6UfUzx2DrGofPT8qnyxA8EqEe+PeVm2mDUrw39Yo/SrMrX
fqlWOK/1AEaN6yI16wetASmKlhyNEtyq+6bNzsjOXMWDnD+oenpJKlyqEwyiFXEMXMe2+J5uMyB1
KlXUah5ccVYCey9ea36iPe6h+TWzfyXdCzlibSTZTcSYWtu5KMEfTepRHuvVdXEJTaWGN2PR7IOv
zdq7NcoaGROn2YaWaO/Z1jWfZYMs3HdP08x9sDr1/aCp8RAERXM2sRptejvHs2KKyiTMJx27s5X3
KQampDNfZM0lNQqTY0CAMN02jskPgeySPWIY+Wpi0H22yXeQEQvwinq+rF0qR5tE+2yVAJszze5J
s/z60ZRZ/8Qo4kOd1zcUTCHbr9KEZcUihUbn0AL4ne9cx1svN33RMStKuXOStXihO+O1aQWPmKqa
UyBn6yjWbv7k+6A4eXXbhmwOWMN2ydTflH8IUZzorResCFAIeWpyQqLGEZyV1n1R7xoSDqIZ4v/R
xLTc+g5UfqAL8kKDpzwHiMn1K+DGo1Z43MRNEinosq0Kyhc6ypK/okO+CQjL0gIu4/z4fr3RoKAG
eyTQZv3Sze2YeMUmy3B2wxcny50om+TsF2qIxnw62Mb46Y/aXIUVBwWwlia/buMimjKFoj3thxY/
YdJHtyDoMFHNZzuyoy+pkrfH94IgCr0o7yhrAHzlMO60NXVebIO4T8YI66JD8T3oxZxua0AwomPW
mLSD/mHMDfcFnexN/zvM7VNO4kpMN1hwn6V1/yk6lLCwrkGUIFKJ4TogF/LcP2SOy3ZjMf2lg+y2
QzC5rMj9Fwz3+lK2auLLIWJZ6sr+cRYAOWavnhu0qyKka+1D3xonp1nLJ6coPDDfttt0s7ubmlXt
vMz48nL9NQALoSnMqa9N0Nn7FCHXfKO235GO7PWlBcQQP2QmnFO/2ZmJxymJiDhcTVt/FfyOu7Be
KPriEqp/x3xhSlnhb0HB052eiMlCbp6nP21ffHqa392ZlYEganbOFsqOR0eyP5FhlN2TZWC+t904
nmptbF5St7TuJtRJe6gYTDnubEQSSHjXlkP+PSLFi8feHEIcjtYLCkQIOqtu/b9WVVq8qk7r7kzE
kLxpYBQ2ClCjDNG23i3pUSfNZlNXO7BDVFO2u68SF/pOy0okxl12XPFc7Od+8KntzdM73YdFjcVa
4RoxAV+MNFGxww17qE3xoPCI/HHgfa74DHFvOA1yfkHayQvhjD2pOezSMA3ZwgqbZ8LSYpvQgByW
nJxAwiA/pqXYW9oQeyh6gvIsYG4spDYub8WwtjvEhDcNKiVnh7wcjb+FTTqorLKTJywKtlJhnUpJ
12XbiWVfoIQDfJLqgJrQ/NP6RhVRxI2PXjNpAI9Ig6aZp2p7VCqrELHyunJB7kxW9lg6yTlV/c2G
iicowI2ZGMfOngcIGQhS1BGjV/CW2mD7qbmk4Ai351w0i/zACarF0iHKRdRoMIbS5vlYxFQR7MZQ
rOsD7VV+bWQR37KxIbkoOVW8aHWois7W2TwyK+7muidOgOB1hDBeoD0HnbasB83zUjys0J0hfl9r
LynJJTWzn2Voy1X9mcBHo9a3BHSk292ASqH05zotcFKZvRincM1Ly9iUk57wxekQUkNfxFnWtHEi
Le95cVMd8yg9kI9zblU7zU+8bVqvzUZf0LGHi6tZ/OYr4DAJACcX0cJz4UV8LieqRV0rr+44/0Gb
Uwa5fuj0eC0rcZdowFhW6nSfJvpeN9TyovmLcW/FHwcLNaQuGvymfR77hjC1KeimaEV349mkhIIE
44Eyk9a6atneWRf3XDncSVbRVVe7U90xr2X5bLIGcDCBnHCBwOGSwB8jKLY/+HbUoc0KJBREpEdN
jwlSYhg7J716l5ZOKog/aEUUKOHsCU1YD6pKOPJq3a3vFiXM/ZypIbRkGkRDRyxAY2nj0eByxrbk
rjtEdBQIdg3GRc1PI22i5E9RJnxKuPniKumsQ43KcZ87thZneVtrEVaV6q1fpHPIpb9ulN/j1HaN
ZSO9atnzP3Gh6h1Ly66fCuOPO41rgRQtf9Tb4Kvi+Q1NiItgnACIhyqNtaHFwANre2OvWIuyWefo
GewFoUCKmrtBMI0tRTuhI5H905pZj1NnH6lac+LBNe5ZGD5U8GPN6cHM0XGqKTiISjDjIrNCfv7Y
sPGFI+L6Y5BZHvX2YFY8HwX6gGl44y/6TlymE+VD80cD0Q+LNh8+3cL+nSCHxlq40YokzKjWLbE+
lxldA4W0cEPQI38h2XgndcIkbGWyMAQjGR559WfGCnOebfUa9JoZA2+m6MuTCwX0SPqGsrx2ll1z
ApX+fiUYJ9mwFzsXZLjAo/y3unDml2FpUGb7kHWNTm6IPnsJ06EVznUtQ42pt19z62yreidqoz4h
i0HgVmzntXYwMlbgYEmz7lrDeR+TzH/jICz2qN0+bPcWidlo0udDI9B7Re25xtJsnB2/+maTmL2z
H+hMm0Y2xFvOLeNFMLAr3LQ7SKHrxyYh5zc0VpqLQgdsfJcGep7HrT56SMiaZAOxku/4F2n4DuYn
fLbfi58OG0JJ8eDUudrko6S7xXPYd1oPEwEeltBzkvyAMlJ95aOhR45xg295dWJY2W0awEqPRIdc
PW8MHs0AI3jUJQjKWYx8NVwE0P0dfXT9yWqFu21xBG3dAY2N0/lkWEFQobhB2N8vl2TxSnBIBsx2
uAZt8J1TT8vwU+MQLPt41syTJVpzA80WbBa/fVGOhjIShYPZooFD2/4+DO60Z6nkeXX4dbRBUN6Y
wHHf2qnPJ+RCmtJrAi1yHJ1lvTPm8mO1ATA9a/T2AxllIcsLIalVz+QsrqaGFHBmX/Yk/x+mL3ak
491Mc52MAFcAttNqJ1xjI52FgYc4AQYQ/vSxNz7F0CkOVvMD1glf4CQQ21ndRo4qiQJwpZjfnsVE
XNo4X6sh9v0WvVC5PhiqfmqN9tBKjiTNoS7Iyh0OYduQWyO1z9y3YaIlTwUZ+eY07ghkXrb93Imv
OQUlAuY6lqP34fXjaWBcb2mq2U1ELWDXM564K/o7VSp5xPQJTFEjPFWTfUoSk3K8pN6bbpJGjp1s
x264b+sAH1EXVlOAqbUgSQFPQtgZBgdOWteHDLwvagekVoZeOg+YHMSuTBIEcxNyDTfv/0yBo+76
otaxkflvgc2pUqOfKxK1RnjeLwXz+B4nPDKVFcKcNsGXqcq3FoROU3U/mGhRxTVI1FI+126ZxXqs
+/bNMuruoeq95yFxKjLLG+bYKRh2te2j4AMvuBnD9spu+wMreldAhCxYEbs0KtEgb5sck5ieD0sM
//QQdMLjLEV6xfr25Xp+wTBPm5oskUOb9I0WbZKgsXYimzEajQe9wSl6+sgadTSvreNE2YzsVuN6
RrCiHwz4kbDJdNrpqvQOg0poBfhKkN4B/gmRbqit1S+yrJKNY+Uvc2Jd9T7Frt8pmzcPiCcYO1Z6
HCWbdayyb6EXtbpJV5zP1BJBVGT1kzTnT0wYbVhVAUmlNbrrNF0RocoZCi+/mbsHsiVcvHayTvBM
Gdqj6bZH1J2sm7iN4SzSfVqC6NFnIza5ZHpd5naPzWcJU0d/N7h47nDtXXQGa1rQNvlgtFGhF6cJ
jbTqjBxxjC62rtOJs+HjwLFVPHGiXM2E/J3bc1LvrZmnPKuSYLcM/gODhx4jxiRDgeiRykAJw5t+
nPFRhmPDgql4QdE6qb9o0f1ff8m+qQlFBlQssGSpf4uelitHr7/cta21b31eTuYpsUOVp9FeMDw6
Yxe5q+oxTjnDYwW7F4jyzTLz9rCaRNehFc34q511TT64tbvrLM3962O8sUWyK+T6jj/GZcZkwVgr
CmRWAIuQnafDQ2m/DY6ZfgQBOcXeirwJ0aMcs2+PSxGvD9+bx0j2ZlS3UI8eArt0otUYx4dmzk8m
IlpbwuN3hYMMbsbuawtsqXO5Sb26fraLKtvN9nzq097n4lhgBxfrsy3cY5UMZyP58EaeK2sWv2XV
iEi7PYH2CFiJ49qgroHYPqceTo5yidvwreK0Zu7DDJMzoXSJkz5jdKqqXTKghco8yVVb5CkrZx2b
yVa41bNwg4OBgoljiL2vLHMpw3lY2OnNYLFe3Mz667ioabLFsNHoOtZWy9zuTASLdvb7D70d3zSb
kMmUSnOna3+8FhG67HEKK3bB2FwJSLvl3mLWm+ov7ll0Gk4Bm2d1+6Ke3+fVk5tswGzdtb94J2PD
na+A0CEGpG/Vz28w+G44uEGKVyqz9nmX5hdxs/sYrek84xhOrxqmTmTYfzSVfzbmaO2D8aKqVe1x
v37DtWKMbPX5PC39TPHIXG7BvxlbcJp549kQ+mlSXCbI3aOl6Npwle4Vh/kFyRzuj2Ll24MSx1S9
bk3H1d8FXIM/m06ssOvCRmLf0H77Ju55/tv5nt6seDK6nVn8XdZXpb+PjbkR3I1rQRZCZRW/i1Nv
fVkyQGJQvP8P7s5sOW5ky7K/Uh9QSAPgDjjwGiPJYHAURVIvME7CPDlmfH0vKLPqikxeqfOhra1K
+ZQaiAjA4cM5e6/tzk2GwcFsaGnmPSWsCIV1ZpyGhjszHs8Vs/kX6PYzQmoje4062yVEXcD+sfV8
TTmTsBQDk2Zk6owSvlGcsR0NzgferNgoblUSXLTAJIgBqONjpkIMjM14B8gdP2J0iMKQub8zjI03
kvxCy+DBljlSgARcyWxEB0lK4pHbP+6MzjkJOskHLaPii/ZxSHCruofOeHD8fmdPQJ8zhVoM7e/a
zREvTtLStzKnmDZ4Nvlp82nKm7hnS/LiGvGW3KSDiaGz6/rXgohpch2CHcejV58+jF0iFkaRdzDK
cJ/5IXdsRs+JB1X4uFUylLaJVW6kCcXZnR1vHcSZ2M34nrsxsA7RiCGitCr0MWyUVvWiSoHKO6zJ
OtXAjcz5iIjVOxmDBj612WZstKvm2kaTfxrTMUAZntHjHd2WpZveJXSg9UR1xRrHFwAK4U5VcnxM
edk5gCTrebgF6XjixgzCctVmexrNpwioti0rrrNYktRjhfKS5WiHGqQ7w7E2HWc6RbsK83yfp6s2
XmwjVFQoi9vsfxnv3VWnxG7yk1sNbZQOcJh/a5D8JYFB7Wu4oa1OhmwwsCprUpPYNcFH8lda1/06
d5Q6QyTVAxLQlPtj9TJmsM9cthKT2Rj7RNXOQbusVBTB9EFOBTjQboIeRwGhVrwIfi0PmNYhSwic
mCVt7tk1WRnBLq8RgQ0OajwbIUTXqxKXhaGq4zhrfaA9jJJmHphUeqpzSDObIwXS72VV6DWkZiZe
i53fdm6s5hK7jbvNIsPAAMcyKThxnUxeqzds1r6ozhAnrZHXJ1Bm6GRXFvseaSH/R6CC/V2X/rGp
e9BVXeLzXmOAZGZNABHUVqLu1Mg6PXS+j36CnHBMK24OsgB4M/yLrjgGFvSrFWtQuDXr1tsnE0dn
q05RdxuWf5VQe382wBywu/MaY41kptqpGokifHDzSZbduZG7GyLpYswjIrq3EfNsiNUV+36su12P
eBhBgx9gNuUSk9XftqzLbzzcetsjlErQAPWEUqaJeW9kjfkasbdZuIhZ9FYufi+/oyLmdV21nrmR
Lw5q2fMoU+aTjmd37+LLfSjVOH4lLwuHainKXZtW2VmEGaOr47VDOTQWjzbW9SMlIWefaDaaHRPh
Je72u5x4gPMx9YvrqLHd595sUDP7nBM2MFSqzdSJ6Gub4HBcoXeaL4o6T49ZS8qHNZK6m5A5fZyg
Ej10avbPBiMPdlSnGna1hHKIJrCPxQh2P5+Lp7DWVzKmfxDhkl41Tm0gtE7UBQOi21k+/QQemFne
su2DuhjnzqNdTjkSXyccvo5YtM46JCPUmQJ5OSGhgt/jD8gY0f4cnNSab8eE/YiLaop9R4F9ph3t
8FJl7IezMoQDknlYjZT27gc56tfeabpNHnjlrgzcaTtoE3MVlt2VJTqWRVLf8zC3bmTq4dixq+ah
sJ3p3HfM8lDGc/AK4Y8aHILz0HKpI2rJqM6L10FRyJaxAmEyN3etYZlMN0Y4v3Yxgh8DddKeUqk4
lOPXpEmNJzW2AScjvFZ2bnbXTYjh3ZtHenJFnO1HBBxrt/H1gRDWkSWMzQVay+Xlgaq2znLkZj37
IvZ4tY07IeiHE9O25IGMUYXG2SnYIajsBbebezYXtF4pMbTjWvVAjAfKlzeaE/72PyUvss49qrdz
0qtV3vvFIZjBnOpxDrfYX71NZoQRU4zUfyb2/CNhxmX19r+RTyiQSvx7OcYXKEnv6ITLX/9TjGH9
gcrBXZI/4XZbpun8txjDMP+wFu4g+kYY5ajFXAcJx194Qsv6Aya1wx87Et6ltSQ//KXHQKlh2ZCA
+eWS1c5x9Z/oMWx34b/+iw+rbF9BakaUAeTOhBC7fMCfI3Urc54clXxXcSrdfUHf5pyIbjkd2RMu
IFIFieWp4vB1gRfHZ+fYjEmGItiPLgzbyr+ryMacLzIX2nQ+Bl8TW5jfoOlXd+AS2a/adieQlDu1
QGgamnaxdf2+fSoNLMDoXHFPr0wbw9rKxxmK9cjpu8uKIMsZ9WXUqnUEeAQqg5Tllcio7J3YtTbh
xRi1eLSGRk4vRTBp697qkiDa6wbN3p6OCigrl/YZAo+aStxAe6G+QydW+hTjeM3vBMBF4CdIo3dy
SgcSNrIyHbeY9VzEc8gv8ZoqjsA+587I6E5dpvtqn4BWsnajW1jJTSMrZoo2xFwRdIZ0z4G/5Mew
SlIEt6psIb31E+UPpLT62UhGYkY9mPcdxvoyvSwdKfYDHKT4qrdkgoUUOSTgMXBvgooYMpJ+utRd
Q7EcpKSLt7lGL0r3O8L2O8GBDs4nQIjBWtaq+0JsVMryYheev5tr9gO0V1GANa8Yb1GvEH1X3TnN
6FzExRh3zq6JYo6dM9qA7hqtDu7qkAmHjvYA5KUtwkOPa5djmZaY+9oK31ot06FcNjcc1r08fJVB
wBHQVQ6lYr+XJuITEP/ebipRFa2GItG3Xmr7zt4Jl3OnrstArPqY6Lm1Yfsz/vHAIalwSpL6vJ1z
XG1hv+yoajM1qMNPQfi9C5oQ/kKKq3uNbzXgUOgYGLHcBMPEqqzn+pXufhPtqVAQS9O0uMVXylw6
UzNusmLV1I1/l0AD4GA6xQbG0xyn9ZyEg7sJqzp4aLKqx+CaJfKJFJ5DDCSq2vNGouIsgi69rfuS
L9akMq054mSI38g5yy58xzDv4eKTuZ1mfROtWYAyJKhiwDMsuoHz0KTouQYtoTjUDsP81a1dMp1t
9ldYv/1gpPjk6RAIkMvpZI7r+G2OPeTTTQGgh5ZnLBYhUPmceeFwCKPIT7eBD0dlI8BKNaweWfEw
Onb7nISpnNdllKs3G39fczrNfvJMUS+6mpaKwjpWSPfWdUpqCloPeq0riJYTZo2+G8NVUslYQO5z
w9M+BURKI6FI4OLFMa1dy9Ezyqu0MC7tgsrAxsc9Rw1BtMNpMtsoO0KN/wQBKs6dzhhHPGDxRAcA
dJCxaskr7nHsuhkKLiN9NNq2bNdjnNKUwl6vn7NJ5AhIcmLWEhN1wWpSuQqALNh9vuWEQjPWi20f
CbCV8FFbw3ZvRSJJQHLnqn3Ws+fXGOg4ru/IHscJOvYRXUI7U87eG5aTyIT6DKUuQnYwqG1r3LU1
8YvroY+DN87Hfk2zFHDpOZmZMDmgoVAnoHUHQh8CxlEC6Seces6StzGS6V2U+ZEB3cHn7rXYhm/C
idiAVVNNRIgmdo+zT5vZU9dF9TdGDIuxiZW/PCmYUXy+clAh8cjxxlJSd+8Qxte0XkpvpMbtFECL
cphtB9kHzttAVxClcNi758jhKBPLLENhFTdREZKxVOjmBGcXh8RS9X3HhKol7I2IkGvRjxGd38xN
gThxsPl/J7381T5g2VH8LO38a4fx/5NAvKQU/PsFfv/0XL4DFi9//a8FXv7hQFYnrdfhCCZYxv9L
ben9oUjOWtJzXF8psiH/tbzbf5BVYEpWcNOU4kfA0l+ruyH+wAWONFJ56L/hD3vWP1ne34O5lTAl
iZwmR2g0l7bDT3u/uEu4rXWTU0zXdXItof9sqhgc7NjY4jcJ2++vRNSpIC4I+LXDTgaFp79wu39S
dbaVQjI4LZnhQBMoGwWrsZ9t8GKB3v506z/hKb/Xj/51JeGjwlfcKPwh768EyKfOR/RlNqDTjZ3A
TdNYVja/vsgnX4fkCp6Zh+IVzeyHwK/Q8XTN3mflxKo+wTgWXhKd2u4w0tGd/s2lvPdbML6RBMFg
kesigfR7Sn1IzAhEFXWhk26JV6Nf2ZVMU0e/zuN0W4+ZB1HOSTjYhnPD0Tqk7HogeBnuTx3Pgnpr
4AJXnvuRw2pFGCFs2XBp/YlBL5C2tC3nW9qYptgGTLjIzcrCXhA+TXqZgnDQ+9YU4UttBXhuHMDH
9MBKVd77TkApLBzGwrowahCwWzus3e9xMSdo5cwo73ei7J3v8RwDG+NHyOQaEA4XtmK88BLAfriV
wi5TdnkDB3dOsr53FiTKRUVkCz1cUBJ37zgS87OFOeOw8DFaY2/XrXpBsKuYUO0ALgRn2oyKeaqm
x7Ex+4eokYTs+EmAVV1nPcZoryjGdtWCRTtjDaiHXaDM5q1IhzzYZuY4PfdBMN6PxMp8z5H9HusS
ofrKEFF3M47enOzS0EaQY5BtCYsHXOiDl5eSY3pRGs9NV6u7QObpXdA6WmMqDOgS2Z0VYjjz86R7
gGiR2ebGivL2IYfsezl77L7WhZdW39jeozFirUfKhFjnPDcsKFuDVHCH2sZvH7STpc9FE8fPvDXd
E0IIZ0FhlKDxgtKuegpwdvOkrGamHoh/4t404NKssjBHnOoJNq/84Hp4tHkvnX3uTRPoRSW8xxAh
5IUtGv9a67BPuJmi5UPUfXo/2h5QG7hKl3NFPPV67tr0tui0XeOTyuVXqx+p4FjdVD/Hvt/ej0E2
fK1TA/ht7E7xC9b15raBtJdRJ4QmptNhnFbj6OLcRV43nnv+6BJq3md5s4pAiL2Zw4AqBRZlsrZd
0wGV2Ovw2sYb2W06WTQGbXqvT/dBAQKsRsRP1E0bG+eZnbHgpyjF8CoD+kGvljvFdQuDt1tnsxYB
ukfiDlZWGVIw8+Y5n6/HeQivIHT339JBRc8hzHV148Hbf+jcGN1R3UZFsda156FtMzpKT3VnDha/
b5eYjKnXh6u+1YFejbhIX9hHIu8YYtU9WFWO4ctWg6AS3cJvofqUzeS9jUhQwQiRAWomRnphzGaP
bqxF4bLKxjm/KYQXnQcEMkAYJHSRJoDX5MUKEhbMSTauFEdri5d/BB+escnIeMsyrpht0btVr1bU
wO0wkDLQ5u2MQW6ipivvENDPdynTvr/RJsLDDpuPv4qQ6D7monavbY2yf11mKkiWDwM0GGahvjY7
AmoOdFewn7W4bKptNpqMf/rtpGJXQBbI0JCUbZrGiF88ZMZXlGlQfk7EFnBSa0KDXOME1tHK8QXC
DwGNBUlTOfYPcz6UHAB4/15GBtCNSOyH0g94WmnbDReNNU5vHhswXERUDgeo8AWOTOx23jYNy6Lb
eEQZIUUqE6REdYACVjNlftPBAtBxoLGBb6f0k5/6blA8xfkUGqvGFRBbzHDSyS4sm5BudCBIQo4i
Al0w1mM2RQAopmOZ1y1fUxoDOicj5xS4eGksM0Hxxpw2oqEOaZHMFCcfRgp/hF1yCK43I/m7aDvZ
ADYo6afs2p6dLNvashxuaCOW6a5PzXntVW6/cTXFbNDuIfLWxpUDfUevBKUGpcOp1sXkpd6+b9A6
o7jjyLByAXkchGsNj2DQK9B5ecxnwss4ZLAJW5vJjKPpFcY0Q57YJrgsP65MbyMzTHgcrHV+hvAB
bUdc0kLasHPvVogp0nadCeZnFQSbXtSnU+dpYKSWKpCXD6Pp0wOvnSvd04gikUTHL5LRGq+QcMET
ziIvy+GldqJfl9SRsVR0fvSIkiqezsbCCd/wTjpyGzpJf4V5McFFT9KTvfaoSd12rsxKvoKsp22e
4AShN+T7IxvfErhLLKYWbLPVNy9BH0AOicxOcLLJ4LtSYGutE78IbX8VD0Vco37BFFtADSNjF4XC
JooN860L0KKv6GGZnO0UHjLajDhOFYW3FZF+4sSYbfCVWE19KpFudN7ryKG9F8jD1DnZFzPN/Gej
dvQ3yxszCHoGHbvNoNvw6ORec9EKsxJ7H640HRwvxhKAFTgGs6yz+I7CuPk8lPF4g/8VISGru4H3
lkr+VV4EFN7kZOuXKh2s+xC2F1LswcBEHfQ1ZJM6wTe2pr9XP5vMbVjbPBCNnR2Uz9RehutSA5iS
ubauWBbUBXh3qo6YhXc2Oq+XgZ8/4e6Mens9uG1H0w3d6+U0uMs4DzWLTE1pHBuKKpovQZNHN37u
YMvUcHdeU+T7LsGRGXIHpe2lHKiYv1bIEvSZEZNyBQZRmZQiSJcVa223Hl0lK9KnLYPvueZuwKxz
rTJb9ULNJwqQaLzKQx1vCh/G5Ghxet2SbWSeOIiDnRXAnfo27JV6QrFCmmMw98OxQoWGK17arYP7
LslPWXubfe4u1kcyCOZ7xqb1VNKtgC41WiwgSTel7V5YPcOJmDNCjLwqaR/nKYWGO00xMwDlkmZC
2yzHS/RhMj/HkTuzptgTOusKw+Sjw+BLoaeW2fXk4TKndF1ddCwUjCPevnBNRzj+ZrfL+5FIAdjP
MkMNycEVxb3yrPgbYghqXjPq/hNZhc4uFvmSk63FIDnW0gGEP9mzOgxYc+5CSlMt4gyFHiADjkkl
VgOzJwWiQ0af4Epv+Is2JNR25gQ6aQGiJDdolTMTuabFPW1bVmUAtrMfYYkYzP66wFecXlu1zPpD
YxHDIU5rSKnXNl2MgTJaw7MTzFENG7kQ4SIzfP3MuR6m22xYK8/TGJ7HGRoKtakIbvVANnZ6KBBx
uacahhnWa3o/YtsOcX+FdNUuwWU1wjiME61T2FKK7BECo/CVWErpL1XMvhOckiW8lZNW7VU75EW0
9XJPn1QFhcHtmLsNwVJOQj0GbQRPXlrpiHN+oO85eTg0E6Ouk9UQkfi6lsSWiEuBwEmwkBj2td3Y
bbgrkc3ikhlVYl+1tsueqEFRjcBytr1zSI8KunTrEqiVhERFXdAZz6YNwDM2dt1oudlFjojiCV9B
bVNNq13iPQ0CTzYoiHuq/0B9oIC2o7eS7WJUiWSeWCzyy2fuJgLfGVg9gXLh3PZnciyb127uQTqi
PaY0mYbY6deWliw4YaMxcWjf7Ks1kRvUT8eWORh/uHk6ZJlB+2SALgkv2Knqa4JZmubYgvPzt4DL
hb9LHRiCGXoRBA7QLnr8o/CvqcQADnpWAyA0WvA6ldsg85G1sGcicfwybjMbnbOB/ief+pQXI3JZ
gea4Lc6En9AIRilntjn65iC2mHLsXp4AFG6DagOHF968Ip0q35TsKdwni5iWkqYVhxDWZTMs3Oem
UsA/sG14LAd9mOIKqT1p8LmCrHqwggRkKUVHtNLBUI7VUxwnfn2FErdWV+QjUyMyiX1AcIAQJH37
cXr6R02H/0s36P+wkgTdgp8Okktx5D/efoQp/ZmKRM+5eHv6ue3w4x/8WZUw1B+oayR4Y0s6QBa8
5cz5VyqS5fxh/igKsPezlWnSq/ivroP9BxVb1zapfVGdcGwOon/VJRT+UJ/f5RdnfP5E/JOyBAFK
PzcdHE7tS/vC9ITFZ6OZsRy/f6oWJO0YsuZHR0MP+mnM+iJcx57Xv4HoqGDkxbm8cix4deT1mKjJ
KWH0JVDfJHl2AA5Mp2nbDMVvjvzvAwH//EyWIG+bUglW7Y+h9XlOopo9Zsd5mqpbcAXOYzXAvdy4
MkgRDIXDnT9k/gNnZMta//TkPilpLMWRf/Vg/rq0T8fHo2JjOerD7cggbQW0s49Fhc2aN9I55+S6
iNJj8wrHfvT8zy+HlFGZLpltrhIUpn6++yIfhaeyBMpOllAbinT+ktRx8Y0WKo0QqrCvv77e+2LK
n1/v5+sto+Gnpy0ICNId17PsmcUhNatTl6RT7IX876+v9L429NeVbG6gZ9IAF9aHsg0aLzBHc3rE
a9EeOYjlp0k09Ze/vshnAwVZJD5qRc1GfbwIAhHIPU18LL2u3E/Un79rUPrnU9Jkpzbz5nNX467U
GZypX194qWx9HCZLGjznY2VxAvhwH5t0NgsQQkdglovQniybHYjY8MZDMHNTjF1/gNOOVgRk/E3A
aqdWv77+p3fXt5YhKgkGXUqdPz9HX+mJFYrrp6W5rXQ8EHdB8MmvL/LJu4DbnCnGU1wFzuv7i6SO
1yIZj46xFzsvHY5SlKlzco3HNjoC0mn/bFpTYf48ne2H3fzDTbUklVLL5XL0aD9czx69lPzz8JiM
ujzosTIeSsKKrkpTBNfA2cdHn73aHoE4R/tF17VTvDZUvAaokr/+5p+8JryOy3+8luJvj7cvembN
IDy2XQZdviIgLOjo5HV+2f/mHn9yJQz4EALMH4mg5vKgf3ohO23QGwrUec/u6gE5YnKq/RnyPyeU
k19/px8vw4fbS/cbJbUlJHXUH2mZP10qr5nJFHr62IytLy238hu6Re+58tO5A1EZul9VECWUBKM8
fQqMzh9xLFbDt19/jE/eHMl6w+zqSUl65Ic3B8s4pyLXOrerDm6d06gJ2WYnjxVlx21uzvNxIhjt
KzTb/DTPZPNncuO/HWSfjGlpMt1arCs/Agff32/k/onqhQB3n3on9uS3OwyCivP1pHeBVYSnv/62
n910aSlBoisxRCbL7Pvrdb6EFObb55K2t8fJI3Xwuym/XLTJVLGGXozn+JW7+9jwrBMjKMQ90uTf
Jex+dtN//hQfRhkTPZaZyj7XY1td2tMUXlCzxZqf2O616TTmdZFM/X4q/Wrfcmz5zcj7ZLJCOmY6
iC9sZhH7w1LgFimwhdk6b8d8PgP06uDIDe34N1PiJ2+SZGmzaNgoFlT5YSltBx2YVWWdG4HZbgOn
t/dtlIMls4r27DcP9bNLkXErXJsdmsN27P1DVeHcG05vnfuU4N11H02KLi6t150hSDRYBVGoj+zC
h1OCG+xNAWz6HHMxOSMF0OwvaijLC0dimBozDDg4ALU3/eZmLFPlh3ddShdaCBDfpR30Ydh5RRMZ
0hnPqSdM54Nu5NYq/OzKjgdwnGE03sxKh29BqarfDfjlJ7+/ssXJTrjCZGEkePfDlVGKGH1tuAdj
itPLAPM5UUBI2d3eJXvGyeBsg+cjohXUPmqs6ZrPkJ/SdC13aCvoVVFQG36zS/jkJbRMz+I5CVp8
bCk/LCxi7IYSevih1yUgpSntjiFxHrcxsIyNq6LwRivVnfjW1NPhHqwdwoz+62/GzDL8PtwXqsY2
uBNESNR4PtwXLGazXxbqQGGhOZbWrM7tMAgunEYT2ueo4saQGMpG0ifORonsHiVyceWWQ73+zQf5
++D9cSd8cDC0Ozmzvh+8STeK3upwqeRN8oq3oAJMOyJVL9xN109ZtZ7yEXtkq+sTUZvx94oKLpBX
v1tbkcDUbrouwlapL7xhkr97sz4ZPfaipVsWXraNH98sKwZST53n4JDORP+ni5xNN03y1O7G7ljn
TwQJZVs2WURQjn3AUdeEYU0NEn51S6ZdKfqJg9p/t5ev/nxCP2fGfnJAgrMmLDqcfCxF1e39/Qpl
S5jzZB4EZvVgRUp1dTXHDeajlr1HWFXZzeTDD++65gkBFoFPXumfBuhcriNNCfs3O5PPxjIfx+Fk
yGNk//mhQ1kNUMLJUYVNmYZ7rQIXDOuIhaAbdbuF2FV9kRKAzNhT4pBVcQEmUf7jyYU74jie5fjL
DCg/vE6IoyWEDPtgEum0i2M8oJ4FRh7+p0gfuwnKBPWRx1RJ+ZuF5Mfk8eElsjkq0Q9m77ucV98/
i7iQHUnc1oG0+PpEGm28p5GldsrJzOtM+9Y3a/QAPOQRE3JqxsHp6GenKvHkyub2bHD3tL+ZW/4+
0Tqm5D74tPTZtn6cWrLCIO9zTg7IuOcnU1sM1XmiG+CmoWzWooVxiuOiyE/cAJDMr4fm39fVRZa4
zCbcCouV7/3dMCK4K1SVDjT6k5sW3fu+oHD4/OuLWJ9eRaJ+YA7lvstlPvlp2+jEbWXXpGrMaiov
JsRTp1ivUhQ2CLYEMR+7jOGwJzsm3gTpKFe5UxGqqCIxbrJOzI/o70AcFNQqt7/+ZJ/cepYaMFmm
77Do+x8GQxZQPtd8MO4OJuDSyi9yCQUE0n249gq49lMZAOgkUuvX111u6/tB6PpIJ9lsuCZUL/Hh
tqctDcQiN848NyXmaSw93a6rAUY9BfeyomMzBJSy8V6Nvzv1/TjWfbw04CROuxar+t++cktWtpzH
6KCVU56LmrpfPsTt2kmsr9i8+zVu4Xqbz3A/+9o9DIN2do4xNTtjaXhUhk6vNGKGNQb69lbJ+tKH
BHQ9oy47wuPr13Ufvmiz+9INiTibkgB+NhX7NcBPY0tgUvKbvcLf9+JAzgSKi2W3wIZtGXk/jSwy
DDLmVHVm18v7kWntkdATAGV2EHduIW2G179+cn8fyssFUfgycXLqcj88OYZLbs/SJYAUoUPYefUu
xXTxmwX2k2/FW2mi8THRJ6KOef+taJxUs5E4Z8gLgqte4dJZ1aRpErVlZcRpzpFx++tv9fcFXbHR
82mNAHNkPv7wgqKt0Ow69BmpuDGxm2OP6wP5vOGQgPzrK7FV+TD2qVGx5aVcyHPjC4oP71xdZOAO
M5fadyrJVAsduySr1yzuzcKFdu3FPTYLN8jne7ti5sLyRbAc8l1y707dJnCPNvRjhLRGI07MIZ3t
k4YWHYAWuvbdtnOn5BIpcUzDk2y+fab8MTjNIYa+duWcvxkknda3k7TJ9ZaYxKp1U2fi66Cz9LwX
rb/oAyZAwVZUPRGmohCi2G47bCXW82E7BF72oqsOLEgVACeHmGUlFxWPq+PMiwJkZ9MRAsc65qQT
yQU2VzZZ9tKSg3ieW/XQ4PjB1Up7tzEDFlxkHlCnsvRKmaBHV24luhdefv29zubxkC6SQP7uQEAH
JuHse1MhjdlEsC7fUCckN5xQze/kRRPzgvMtRJ2hMRaHtmU9F62VhQCa57ki6iNzn5LStftVb5jB
N5lbdDKJo8nEJhjM5FCgir2GoA4qQylpfKEIYOMFQ6gIxyMumvGAA6OkGUIwLxraJQICVyh6yZFm
KDevxHDR4v04TTqAxng7jTfN4eeuRYMTACtwATfVZMf2wNCz1tqjPEhcWGL63iZard/4VjvUAIxD
vPBwyWCM2fRRepB4iULT6+o4WuXoHL4LnHRnJpSHB12kLRHkLJQecZ0F/wSNrU/kVjyBxbDasNIr
gBHDocSeF29IygVW35pZP6+zHmS5QkaN+MMpomEVEVUUQcxlKdw0wiMvo8lFvmrrCJpXCWyjJFzR
CS4B5pMO4XrEy9F0iu0riSIbnXrSD2dtAkmfNvxUL6Dk2PVWaaX5PLXZZOGWBo1Tor5NMelj4CeA
PRZuk6yQ1RZ7iLDei5PYMcFzxFfRMxTx2JMWUfRfeRmMcjWazoR8gSDWdiu0nE5FI3K8Qx4B4sw/
5F850fJgyEDsAPVP6WlnK/2VqXEc1+E0ii85PBK0VvVI+6gZxatbLFlJRJHJG50JEPJBW4L5yQEt
gFFuACVRryqwF3Xj5NwOqCwevUhw+S6N0NRXbjYcMo9kuH0fc2qGYI7S5gSwkx9DgfSRIURpgoDG
aLqZOIQWUCsetXR6qdwYVVudZ1jdaclb+3hIM5S4as5pbYJ48TdhOVcmOveoQJzGEOoOklibGCeA
YoPu4z4k8rEcBfhS7SCsCHTOdglTfEJ+FCCaDAMOsVCbemqBrqT4BNADh2n/7GKiMVGMqOibmh3R
8rhEZu583YfncjBnVMcuvK3SaYPHwM9T8AFIFS4rtoTgtsvccpF/RPJcZD7KlQHlRE3OJJiWUU+g
iwLHjL3tPIFGW5ljoQ9llc71uly001uCIoJnWAhJtYXR6qWbUDelsxnqnNBNu6zax8DzkvZSteFw
44w2oApyNnrk1dzIkLKAF3wlVyBGpZQueol2MCvcP4R3putg6OoUWb5gA0UkIL3PuPLMnLjNvkvZ
a5klcv3GJTqZBdN/qSbTklsSazDz+wBJvPN0qpDETHUJbyTJLLb8+I0wZQaV9xzWMmIjRGn8hQAK
+wwgsfcF6XaK6IQRaRJUnxr53goI8Nnq2u0b1H2hTWZpVzW3Lhotvck0ZYJVa3mJoFhGQOYWnBMR
Y6pattlxbHd3cZfiPYbPXyTUvBP2JZ1VTBc0juc75FVMPiGpaQCbytnjVDcYmFwkybYDYeoWfPLR
uE6CcQk+QnMHs2Ni+gXb3mA3JtusYPopy2sC1TSqmNEf7k2rHx4dW9tH7pRDymzkJXc8gP4mRG94
a8cZIDUvL/oJ5Ephwn9ERJhsPQwLAEfECHB59C1S/OwwVrc+Z1qFZmpJAWhQSZ27wpkffSJj0ASA
l+hWcPEAtaeONZsrT5MJuSnjocZKT3pFjhuXlWU9DIF4dbwhPgrAeM564htWJ44xR7e2FNV9E8/2
c2+W48uocrJ83QjZk+oCJqJE+18xxA8XoQhQnpE5YrjbojGJrEyIegPykvfYZTNkQtWujQfz2qRt
nWGH9XkyPm5Md60rCbogDhtrYTwq46r07JYFsM2Gk9gXyb0te+uNgmxwldFMwzFiji6YEya0dT3P
hFSz1zXPs4Qnt5F6jtWezT2I6X6YWStdzwnCzWya9ffBZI+IriRCJzHYuH222FLcbhMDK0IExKAs
N1Wn0/KscZzhwR+aJRWEvJXs1KQe9IAGP+03vFddezo5lqsPkxcZXyZDOVujxhu5z4Y8bMnH9FHr
20WR3SFRgp6Cyti9NI06wwOfVyHijdEkhQyYN9zK3EP6BP1tIhdCOpTtEwN8JP4Pg7kbwrh28C0E
0CvkOJRvI42bYu2UrLvAMqSm8a7xWp9WY1qcwf8+B8+iUrIbaK28OW7fnVisOAt1yCy6MzAMBPCC
yCrrNWg771LLMkZ0IkKmdJFW4ps08rTesCWCJV8XSEM3aeL2j6l249MBqBR2DCFQPo49LkMshHW4
msg4evXolk3rEQRGt/MgVnsrjdU7WBNh091w5p6TDRfPQIZ0Tv7SuP047KRCcnMcJmcSp2HmuydF
nTVgMlx2p0xomfMSzUF4QZhM9YKbCb5hX3TptcyV8UwkPdlJ3lxIIPxGhaa2hWFXrUkRQTQzRXXN
hINNWrjteJEzy9PTYtfOotC1i+YXBzLaoDozz0zOJPNZEKjBuM9JsE9BqhGxcRoMFfGrRUFQ72pw
AkMeLeYfdoYTx4orDLRER2C/L9HGmNAhMSAzovo1rqFMbBGymDYGKobmasyWYKaoo3q+jfz5/7B3
Zr2RI0m6/SsX/TwscHEn3YGZ+xB7aA/t0guRSim575uTv/6eqKrprqwuzJ1+b6BR6KrMlJQRDNLc
7LNzhme/CqksQMvUtNIYSm1zX7avHQvKIRAIdK27NvDjl8Ru/U8/nLBQlCPFD+HYxP0UQzCdJMNC
tYrd3IlWQrb+CSYfayrIcIhAtzMELkhtvILrUFFNrzDj8jhXeJ3s1RigVmD73ZOvsZXEV3Pkqwc8
6/MDpEX56DmxkPiBas1TlAue0JEdYoFTvRklKtGxvuwRt2M4JRr8wt7b/CXbqUcxMXry0XSxedSw
ocDDuaSxQNSFwchGVR3eQkJxJsQlmEXvG9lGoMgliCbqLDzc7EYtJAejTtWEnoNUO7tzeX1tUSvU
a5OW52cPavdTMM3xe2E1/abXi7hWruxYwcv7eE9Fzz1lmtC2rDDWuDeWhm91xs9npH/5L++A6lqo
5cZWZpty+72Wwzg+LtKGNZzaoqsPzTQXJxJSwZ6bTFKy/l1DdI0ApaSr0I0FmpNKhF9hbBf3oJDj
LdTPZoAzprJpY08Lz0mP2ydLvgl74JBiZnh1KWk/duqK3op3hGsdZ+uy1QNEIh/0DwdrNrxGcnbZ
pqhG3j4Q+b2DPEK4kAAwXvuEwIHDbuxhQeg3L6F8KPMxf4IZEna7jEe+WI9W17+NcQqvQXRBU1yq
MEJx3/YJDmSao/ITaGAK2dwUCY1j3pON76jug3JX26TVp6jcQc+n8TOyecU5e1YVu1q9CF4rK6Ep
AHmieLSbQlKmjVTsWznSjt7acIJe6mRyrhkfL+9GmeyZ5T/vQuUDDsnanZAiFq0iATp2w943WUDs
q14ayp95RFlP2zQ8eGP3OFaphnLdFs4a6yOhMa+FbAnhsYHrxYtzGoI0SQ91ItUVz1vBXlgCfQDD
d4fiHArIWLBFyXCjuq+XdnwsBTmuFcfpBUTtlPUfcErHtznH0lhwUeXEDXuyWRaawBL6TNn7B26v
BA672bHRAiISuWQME1rAwTp6EOFctw73bWE+27zncohFZ86+yBo+V9eNb9DhCBGC4nM/zRydt/2M
V+/qBqveWnt9+GDNssrBJ8/ZDRPp/EeAeHba6GARr5Urke+yDp6668hB2nyRgKSdNlY9m+nQgjx1
OF41HWSChvA1IeEmY9UgNw3NRG16f+PV5rxzPkifmG1sz1doYSAdF6yCZbuwDMGXLkCtN7JJoy9a
WsG45tnr9yhDLfMKunRAVwy970fujO5RejNpbzZUw7fzUOIm7olIHnkXcLLpgQWy2HXNs275aHd5
V9xClh2idbuIeLrylJU/hBEn4EPQKANmmODb9YIFUa2p/ci2jc0sOJQM0QeMCuKGoq4I8mkQBVBT
BbK5tXZAjSs2QIeV7xbW3eCSyF01EaeaDYecCeNSaw27dnZY9CQQMiH0K3XwVvJfABA03X0HKfku
D3lpVqXLOsIK2ad+7QZuEmcWTeCsRlMVpOT9uLDWSwSxhLwSwfS4YeC9mzy7+JEFpfXYoEzitRuC
JKdc0pqvJHOIGqwxsYOhZUQI22OvM4c/Ta22LaYJWxGk7vICBVQe71o5UDGTkJ47zkhkZqn5BGV2
V8ZyvG5ryIJbvzILEMAh1u8Ctjc0yCIED2Nrq7qNWlaHzosGCaFS4H03C/d4a2WGhDNlZaz5rW89
0sU54cNqNyEsfmz7uG13TuxGT7+2Uf4dlPub7/6hofRPOTmQ5x/sHCd/TMqd/8RvQTnh/cKknC4z
ZYnj0GCge/dbTk6wuh8AVVW0NzWRIhbx/pCTI/XjsaDPtNOmBUZD6vecnGP/Qj4OUYJW9Oe5kMS/
kpP7uXUYsHnNCJ/VPZhMWmh6vz939RAfREPasxrbOFN0oIvAqmyAzuUPr8dfDJv+8ruQPGPW5PiC
dbSfv0uTJos+byyvVCbmqyjq4ufc4Vr/n7+L4/75+zD5c1xXnwNuruso/aeWYU7k2HMnFv7BDbMG
y4U+w92rQ3UHE0WRsWF4s2kyRblsSC4y5kKst9Fi7O9q7VNc9uNQPpbzlPhkNqRTXY8hFfVFk9ns
z3is+QQovAJv2oJxS0YC1KEmI1sOBgWmdIejSFEoHJbFDHuHW/cZLtM78wCixVQBP8pIs4xHdSjv
ExyEzWWkGUNSJ6YchmohIsbGmMAO9jAG/SZISt/ZsvnjfRd66dQBFKyzD0IPaGCuuJutrCFLb8NK
tN6q8idzOQWevJcBwaZbDmT2M7U3+A+Oh9nTOBbaxvJQgk1y4cPu+ojTLt71wnT7pg+LYjsN9sJR
gwcdAjbNkW+VhSOW0nRheZqbmYKK0LaxI5pVYtgLhYUUc/6f+lGtpRtKtSd3U9Xsr+gw3Q8Feypb
HSbleGlJGI80Ldm5o5s0R8fWnZYe5FQhBFgcqYuNT1OlfC5bgYgrXURz4HQ+34WJXWCibWm0rnI9
g+wM3DmRqzYqG5R8of7W1do8QSyqf4zAV1E6RH3+zqk8f0/sQX7nfOb9AK8ryzcrCGl81DlnE1ID
5NIPbFtzfCLCMCRoJpxp2vZqqikjXGRR99rvWZaRqD1TGPiqay7Z4qGuLhxTE352/MF979FMlZvK
NS7LWS4ym61wcuPubd3U03amfALmGw2InKSN0f3Y+uGY7MBlIHv2orSnsZNFzvSqBtVzCJBZSZVZ
++mtxAB69e/bcz8fP//rbwyN/3Cn+Kf7831VfCv/JLM5/4nf7s+u/oVlYnWObHEZMG3kzv3b/dm1
f2Hs4Pgsa3AzCDzB7eb3HLNQ/BJ9dOa1Z/8NQcK/35+531McK1uxlUMqQ7GU/X//86cc12+qob8O
DzJq/Wk0AZqFn4EN4XNy4Jz+8f90h1aVlfVQylAIhNHSXFLUws6ua+F4B9+i8Ibu0WZ0l4NuiTh2
JGOV3+RGpK4LDHIKpx6kB1TPT/q8TXHs81Cnh94ZHfaWmC2eOQgJyuEpSuOQlphtCfaROqm/mTlP
ZuiEkdPcBosXO1ezbRbrwEINR9bVQOURP2Z0kSyW3gYBbw/wd1VdSczt7bpMAqxXaR35gK2rygmO
aOO7e9hY8yWp1vJE7KBbjjTYxEvV9tCjTFGj4pijqbgNwq5RmyHCjDhTujlV8SGxaCESRL0xhVcQ
5tvJZuTgGPvJpl0a3jTKnut9XOjS384UUzzQQk7daxV02Dy0HZdvgnrd3/FxHs2hVFwMeK7ogm1n
Puc9C6pej/vDNAxCUmsBkgqa18/WylIw1wp/ishNR0FVb8qOAxFcK62vC88UD/Q/l3HXNt10ZedT
5a4ywJBQG6jJ3vt+6e9nf4KXOCcdAHVrLAG0tamvqAWtVuxEmiVUwblicYZGy4hDmeWcMb8WbjW9
1in4jpWXtEHCYnZLUxH0ngf+exjEF86M+RlA3hnePxebFp8G3zbyTzlB06uF/pGgBe5H4bpJnOiz
LEDz7a3Qui9yWve0abvuW5jDPmP5vABap8RV3Ivl5ey2CJpmHUjgfxfMy4AddmPTXk52IkATukv4
1JeMTWsaZNeuo4dTULhm54/2o2p8+yXP0uIj8pZ5oxPEutyY8+82C1vsjhUlGKosS/VtQNvRcHDi
9LXB9SLPd9f0Pe9arp4gNeAG62LBOdNOBqY8HgcU9sSLHod45vFdJpKqPuQ2vsrawLgbxj3VQzFW
AIFaDUhHagEujQWmkleLK/d6sbjxs+IeA36PMa7jnZH2YDHsc4EVS5d9bY5f0bxdmjpGNiR6tPel
k/UHanRApLlb9PemrxhmOImqXgZ4OTwhk2x5ElPejhCLnEQiNBszZ2UCH5h/Yrl09rHPLDus6u1j
2STJp3IT2a8zLx1fphjSwKavvflxoBPO/kt7zr1MTdNbhznpJVOXsI0+NZbAp5a/fLxxiQFU+xA2
OB2zaa5/QPnKOUCEbXoqLU6SuOY769SUMg22nEfDANjveWk6nMf8bRrHDIolDSfWtK3KuSx6Vs6Y
Q1jJJ6vg/XzVxxkYPs0g6OSkWfREQEO065Ep+Z5zsfqGiUWzCtx16pnlH4Ym7ZzE97aKLFTldIRu
8yhgqxnDavlRxFbEvGvg1zgIBmQo6mCcriKU5I8JXa/7dggGEIdB5x5Z3wyntRxF92I5SGahWA7z
YawEO3oOaNrrpKDxss471AgbuxhAvAtOudlaFL59qyxKgV3aZ5x7YaLWA7N3ATQKHGD3WU/W9FUx
4MyPZZ/p6E7WgOlWi2PPITQk7m8fdE3cdt1Jt3yP+BlYYvaJeFxZNPrDtZmt1lnHXpF9V1EhzK51
arDh4EqDJ9peRbB2XbbwoM5WLSjl0cmeHN+aw01fDPDENbE0Dr8pOuxyLu9YugU4kMsmgiEoBQS+
YojJc1hOY/HNQ8EuG53Kx6AfY9SQk7LznUVz6YcbmLLZZkVdvfpR1HcXvRrPEhXPhFdlVBm1q+nj
L0zBoLhuOxoLasdCNktsXec16Lwg6zCI8I168lyLxiP7e0W3Az1f3MReNuodJ073EBrkWavIMeld
w1LWzM0nD08huPl2LfA73DV9E736LgH6tc2JF430woreerYBNh272HNn+s8CxOvo6TnZNq5XxRvB
qte3wp48QEsT971Nw4ebvUnmG/kuYMSAq82ukQZ6UdOdfHg87MeHld/CbSSoSquMARmtody6qEVF
WcbHevkehJF6qlx0YUuhcOQEIJmBekXZe5eOImFjn17qmhecn92fEIVsGMplDx2Hc3wbroBmvGgH
hh297flhYtiT7idpsR6fIq8Bq2cXKV4tEkESum2JsMyraMdvsliXz7xrxBlxV4ef+CG4G+VyAfnL
aTtx1gE/5RMjwRY4oTof7c0CnLifECzv6y6z76MFvyRrjF5brutUDMd5ClhG8t15vF/ouAEGCFHy
Mkwco5fcHoATzjjr1jV0UvrTqmvRQ5lquRXdpBEBeNHEQ9eZls88iqaLJEhRfQ0zy/Br9uH7gWkA
OjjqBXioPHOD16Y03pvj94D6Za9ZbY0n1Wq6wFq8DPns3Ft2CRMJfwOXazDWwWFySriZdcp+48Z2
gQTucLLmdLK0BaPYhjD7DQ4JbbAOyBeM8bLw7xA48RBahkZ0tJLz2qPxLGYkz/w469ZR7rCpWM59
HsAWnBb+g7XjqQYSa/YS54lHV5VdwGsjkCCZZG+TX/Udus3CmszxWevR8UTGxh615CM4Kw/8Rnh0
r4saMYbUvrBukJMucKELxVVTUJXPm4BV4B/jr8KSuIFZu/KgU2CcZCz8na8R5lti/u5bhCHrrh5s
SFn5VLt8vuLFuSgMs2ZabDFM/1DJ5AHBXxxyyfOObAVFRAuEq8QAE56J/1HH2Ggds+SlVwOdw49F
mvSmYZJKZ56Jac/zgndxU6dlf3JKUc0XBUMhYmedas7eeRrblZp9Hsihm9KkT90WZGUUZq+OF5pk
YzmyucqHedCrMFjozdJH5gY+S40TpWKLlCdU5z1VmXbQBAbuIldlby3Djg39Nufu3cUCu0jCjNXU
fCew4Sl0hQG663KoSgaxSBTR8mwopuSjnyxMbbFaEFExaazvUu0l5CfQpIorfNOR2RI1dZGztBjB
VxNwCiQ+y+h+AO8qHWqMUH3rsih6RyvoNBfAzljarou8ZwoJMRUDYdViD/rV/gR6PQH2maUCFgrM
1hPBhza6ALdnBcdCDP541S7q/FGanfo8mbPTK2cWiE9ofkmkvKqF1d/No3M/zbN372OEfp/YPcPt
UXXpXg4DFPm6UHm3TuqKqxWuF9LmFsN0uStQUFHmTn3Uy/MelhI7jwa1f7UkYznfetDqlq0FlSX4
CAybzucHiqWGh0VTH4FKMBzxzp2OMX6mYE7zfWiH5XQFns3TF4Rwquq+a+tuIpQNGOTYTPB2dpjl
nfC7ZJgV76QZFDPtudTNFTL5WdzTdvUwprKs5P5/0p5/6pucea70n3x2glw6NISnf+7PhKlL8CRt
ow3QVMivbUbgivz69z+cuv6iC/SnjC9HGdYlJDsM55Sv4Nv9KWCr2xoMS08qABTy2SSS5ObBCXru
nZScKZZHx62v/LqCYwo2Td/aLYmGMEjax3+fhH8/Cbs0Cv8eA/+nk/ADqcnlq82/lZ9/bFa65z/1
O2zM/gUPq+CzQKifkJ8gKffbaViCDQuIBMMfI55NjJ1f+e/TcPALazAseoFbPIeFz9nA37uVQv7C
kI1NRiW5ujQh53/lNEwc7+fTsE24DqIZP0XAtcSX+9NpmCWDqCFNz/BULPFrJnS2tl20P6sz4pIt
cGYAaxa/KFlZPAMPETQbzJLBXdHk4TFmsgQvTIPwcKLuRnd9/UCe972GdAOBYnBuC/ghl/AhoyuN
U+Q6Uj3oGLdLq+sSOv0KiLK4xiW4lTQgj6h5IK6XYzde4JzAoplF3da36jMLf3SmS+lZwx54VnaR
tn2/c7pqeYMw4GyYlaruWGnOwhFz0Uvogw9oVBJ0sFbNXbr1sIiOeLs4j7SvIJ4N/UbMAG5dM35k
YgtGst0EnGQV1s842gfzlG7zzvM2mRiY2LezJj4fJ3JP+cWJktm2OaW1Db2SrdM1IwOao6IRe0+k
MAP7ftrnEQdTBNPj9yk3DE888dV2iYtYIzn7zZEcuJlOL/wcY/iE7XJree147XTReOHkDYPJktbK
cRpdAj1TrECoO14EjTHv4lc0NdaHay0c9NjKW40F8xvpnDkv0Ar7VeDg7+Ph734UQ4pipQfPQD+z
0W8RDsmLNmFbuoPxyoRlzA9jl+U/yDlEIF/GHV6MHkT7r2eFs2wEv02wKUtv33MbP6iiRvzadmjE
8XxecyQNLjvwXXIlsm48gCOgxCJVIy8hEjAKrdvlmGfauvFYJtQA1au9rmy49BU9QsjYOMBXi5Vg
nMkrpm1z3W0GKX9UEanksSVOsiDuOS2jkCcXNRnRyUIdq8HTe9VY8CN1112OC9Xk4GFs8LMx3+Wj
KQ8B5QnGsbJ9cnNr2oSdAzPbddx9U2JERNmSbqQK5abxLOfREXBdqKihbRYgzn25sF1kgv1Ma5ac
z1LeTEW97/os+JgCDpXMtSUvXY5j1AQv2i2a3dT71TqjzQJLqgnwTU7iuuxCXC+2E68wLRabIMyp
HYDCHymti2MM1+hQn8Fh/qT3QNTsZ5a01KPww3436bPtRROMIKuQq23Ps3kLxo7RJYPeA+0d6LsS
YeRlqMuYLdduJthSKUIkAr/5a4zAFVDrOH6PRoF4JPJcGHMT+rCuNs6RdlTfgA1N4O7mbcg/ZL+d
Sloi7uKBiknQD631THCI+Iq3HaqB/8tAluJnpr+37c1E4kjm5h0BAptzfQwexI3l47hM75nltOvc
yb0bpwX+HY0UPHQJGTZL51aDE9l2ORvCk39WLdQxttOCl6gffee6aYyknV3UB99wQl9xofEo6wD5
4IKa8+G5mTSyldC1FYt7w6vl98uTO4JQCkcx7bqq2NnGgO+0OoxsVgt21Mle6b6hYxNB+MJHdUDq
rvJTERuWWHVwGCQmNN89X41L0Xq39Pnu8yRn8N+bZGclWXYHCCvciKwHKpJNBqmwdtlT01U60jWp
muzZd42BZwRErsdo9NWY2CGpNCAvc/zOW6cuVaTXhFPMycHurwphG2tL+8u95qQFYx31/BlY5evy
Jsa4dRnHhQxR0bV7wg+AlIflw5ra+Tquq+WzCc4xXA7p876uAdka4ZtdpzAQI8XTXxTb1oYkVbPn
SNBfkBiaLt0MqWvuzDsiyE8ZqROQU1PaBhToQzFdKKo7fYv0zlvWxKqyl4aP+k0FhiIlG0Xuv7LK
awUMZOOpyD3yKCPt6xoOoOupq7hCA1E+msoX9dGGPbKPw6yrN6nLaYw2IZE068INIvI6NGBWtGDm
Vd7gk9kkzBS2KrGe86H3L5esSB9dRFWFntQVhy9rFbSVu+ldLt2sitO98TkgVASJNqOlcWmKeLiK
cBfQoBFi79bgm8mLffeanifWAKXIG2a9g8xNgHnmCkJIAbQ9wNEGCCxdJ0xFrhPCokTOij1Ow2Sn
Rfndz9o3ZuzHQI+vAXYy9BYPqDI0UdcoHXbIawAoEb0eoKqY+gDt/9sYwimz5iq6ks75IvEwq9gJ
oQ0OL169jkzkHGqSc5fp0t3MevBerdBhryAXxUWsSMjScagfkebO70lTqG06+4b850A2dBg7+jlL
hY64eYXKfJNN+hYJdLhqx/aT1TsEmoSrWSOqt9wtpl2aBeZmsYRg2y0Zj7nsLhlGwswT6uQRXwJK
NYGtssKXvqtpk2YlUsZyWXhsM0rqJtYwE6UHbmbsWh9DyFQwF5UmLgnOP1eeYPcvU6c8h2ndDdnV
kEWcWCUPYM5S1lQcRKLthxqv4rdioe5krhYFsJZYsRqnstkDajTc7Yb8ZWYJ6KJVnKKUPzdru0uw
NKigeh3qqhSb1Blc2luVf6SG9T5CWkQ7FE9JvQIWFlzKuZOfVZy7txpR86nl+EiAih/1FtcvQSy/
u3BVOp/X1cPnajTyvHnV5HcmDL8zl8oviJkta4IAp4iJMlpZN9hPZql2UdfLVRPUwVETw0W4LeO3
hgmZJlvqWW+ZFdXHUoamhGslj0HD04X7suIfkpS0ResAX4NhL9H4t9mMb28d5U59itDsfCvdnOGC
b487yqqF8VTRlde8xWGz6gNaWdMyD8/khl+6ik+UUfgGEiDnCqgW3OchyndVW0dbpxi8Jze0qkPU
jDIm86eQ+WXCbjZNSxGxqrWVb2Re+681iBY+H157GdoQSn0X7XNMkv2+jTp2OTuyh7HVLKxyqrnG
TZXy9NbG+s7PiCLNObda1wWryjdRg9IlimknINXq6Uj0uNjY2PCiIrxCeeTtY6K0tFrdPDO4IYp4
DSwQT+AQ7y1mtIdqLK7p1jirLMAlczGKoKJ3H9uEfObFZ74ssm1As5S8E90IdjAG8d4rybqEqyyD
Rs5hdOD4wWfJgf2Avny+qcI63i+RWi5M67SP6ahY/WycGV42jLj15NjNHSvGdX9AiiM3hg+7PMSp
72Fgz0PnXUHSor2rHAx1VqH2VRLhhiHC95DFhJsS1BQwsSe/fl7atHlrPV+Re1UTJGqvGZwHuoxG
so0RLLsqJ5G7Jgv73pITyVeOobG/K6MEPF5AkF36qXoSVfej9awfYB29h0mHaqNAba1iHvvQA/u6
+KY9cowbO0+bfUYT6YZ9nYEKpFDPi8+uEKuktoV1yNk7nKWpSOLqQYiu3cMlljsoocs9kEKGAipZ
+MEBxw495hmmI2TFKR5XVeEWG9a9+13PG34rLf9FUEvujLTDXRERsANwlX6pYgk2wC6847nhtQn8
LGOCHtdb3onmACR4eSrN0iPNeW+Ey6QsLLN1YPPeoCS4KjWVWLGklKpy7xRvQZkxZU6SKyGXh6hF
AocsYPyGV+0mzfr2rsuz6EidcmpFs8v9+oaR+Bdu162ay/vG1l9lvtwnRnz3MndvVTaNs2pxOcKr
x0lNxzwP7mBaOVszO0ezAGkLSNAzLbK4c8b+sUVKujGGTgo3QpZ2JDU9s65cxHt3zpcPg4SA2yZJ
xE1ARi3dhbHf3eNkc/QBNOBUs+5SFdap4lwdnKws+R5QwZ5cy+sfA0d4wyoGZEbsaY5OVoSWJWBo
ta4CN2f45RUPYQGGBKULftCmVxfZeVFkWqblVst5tleQwM8+1yT0L9XiW4jq2wi9b2RNp4kuJVa/
3MaxRmTsPhr4LSGcz9aZr+2pRhqt0+SAlonTApYg2La2iI9WlFt3UPN8xVJCv9yAnku+bLxHHLmq
ap3ItrqJQwK6XpDIOwJQLf0mZHOlccD7K86L+4EqxyQGG1kX8HrmVsfKYlMQoh1ahMxg1qmW6viQ
TSgV8zAdE+ZHyZVMuP/w7PWayxQK5tpRkbkuegGdMHn1K8ELwRqTdSznnAqiQAMXDnSehwIqaTun
zh1c9mSVuuo+X/pyUw6vZRGteZgMD0Wy2NtgWNj/88J2x+404j0ZXJRFP13EntfvWe4aT3HjXuWi
ufObYdl2ftSA3m29e4RCzWrAibrB6xxf+6ypbsXERl+Q5gWbPai5JTynfWVrVGWU4LdEPtzr2IHi
2BS+2Mt8wJqLsOmUFlzeiztNx6FjPwqM9fUok1NwxjwIsJHHqV5ytJoN2yF2qVPi+3OREcYfi/ul
N58wWZ0DwZBpQ5oOA+zsRTEV94CMWvKxm1Zh14HEj03yRPedj2wU6XuHod7LYPLM3fbhGIntNNnd
Y6t0wvGh0JDwE17EKwAK/CNLolMSuqXBnVWi3YATs2FvaFlZi+MTKaZ3T7L2NfKEvgFQytVGknK8
krgiOyQL1mtbKTxfBc26LiSwrZxquVjGhQNr7kGvrMu7ZmwDjpFpdLdMod5yhyvupVz6HSb7Zd34
tGiL0jcfLQNGBIb05hhn1M1nDYv3ReIynVa94T60imgxEIln9EHk23s26J33eCKzB0KLOEACKXf9
0uZHE0CISlLxyMVA8TPgx7tYrK4ptm2NCZtcXnPshzDZBvZc8XxOeX9jxO8wl0dx/ruQVQ2NuS3w
IT60UU1N6Cadei24MC67SZFbpMC4HryAkHk7z4+gA+p1MBjrIwQuRnqwS344va9eGUSlR5hC5vE/
Klk0S68VmH/pxOdPV7eO69A7SD0Rq0USxSrMdPkfRGmXlEYHvFvCmQe70eVqjrRhpdC/Sdk7hlip
UVbOyYljZ3rjGGe++9cbdI9Vwf/+85w+/DvJ/9cgxT/+7X9H5dt/VWeeXffnL/XTVyaT8XvO8dw0
++lftr8i8U7DVzvff3VD3v93nOP8O/+3v/g7WO9xrr/+62/fq6Hsz18tAjP9UyMuoKn2P7TvuAHG
/+dh+Pz2z3/qt/adR5dOqHN3THOxERCkk/t7mIUYoiDJooJAEeOT55bfP6B8MF9ozkE1IaRHsPfv
7Tv+ENoBqHGs/irbJ7/3r7TvzjG/f6x5Ezakd+iAR6DwIAYJw+XnNjP1WGxY+3xjr9t+lFnkbUuT
5xdVOfcbGJkwsZOxEes/vER/0XUOfoXC/Pxt2Tl0yUsKaCk0uP6UCiRdJrw5H5+rlj0udgW5ze+h
t4avok5qzZRvhG06d0V+0mMw9esiHoJHFwDsh+cv856NH08eiWwlOS7TJHX29dBL99n43IhXrt+Z
zxGN3kXA4NXesQTCl0gdKLnbboBCuKuHwaUfA6TwOqqG8TXstbDX1sye4HXmLZ6/7WB030YRLwNr
qr7s9lYwTPB2clYwAQzr7Npz7UABMDRZtS5afpbhrIGuJYLtUZIW7xO7I409hB5rMGlCx6FbB7za
br1tsoU4yLYkkZMcF95iGHLKtJb/ivOF3qATaYptYBusElGyMZLT34mFhhwUFrcuccVUwIhZb36r
YnxAexPXrbxH/+VdCwqa6JlfMjwHjdKLRQwm8ahlBwczgHBS+YBexDxbKudQh0ZuodSJR5LvOhYt
xSQnxgCTS1REQ7Qv4tawN4EaelfZndpqAlEY4OLBxs0s/I6Ch4UfQLXAtpA2WjV7mpQ63GjNeRfZ
JVG/ytl/dDd2V/m31dROxc5Z2to5mMiK9Zos1eCt2LnSelsEJQug59wHLueuG8SEGlP18WMcFB9u
O9UULhMZyE1Ce2I1FYv/XmcMpyDrnvMMkRzoAAaSBet1rIdi2DhLr7pVZvHYW7MoPqPy8ZwGiURd
ZK+xYEuqD/piYSjrzGrDTlBGydA7gpOwRZnCnpR3LoNNWtf0a5fSvkQyae/8ZqqfgA/7b6jAmWeN
Pq/bviqrHrkVGZR8VWH/Q7isO6yHhq9x1HjhLheBKsPlmPk1TFPxVQzZErC9SyW1jmlRfXX2PIpN
ZIOLD9A0b5qYz+J6qWr3UCP9JShZVDnIZ1dENGsZAaLQDosJ1FbWz6gXJWefXPnGISAQJp92YYxL
GCFsX4cF6+vK66b689y/bjf4f2sqn7l5ErXbNJjzGBWtWEaUyK9JxNM2LqdyXzB8oGE8eyEZ14br
ZVEpR82YtaRom2dhITYCicW9Tuvus9A6uZ845tPCNEV7kyhZPQt79PGWWySxCHDyaVJZ1t5X0pm6
dZ5N/UWQNFGxH9E9s9cNyGpNlCDYOy1DvrVhRn/Ffu2C8gP7HXlTr5rMOUDG0Q/JIS0VHXo05cHo
an9VuAkNNfBqhGXZfKDvUUwjLD3mCdmwW2wCnKu6GtpHrAD1iShNddartst1Y4rxzchOvleRXl48
HbKMaNx0uKMdkzxARC9/XTCl3d1O+sfI/iZ7xMYE3gU2XA/FK/mgV0Hc1l5NuR/cEDidH+fZ8CH2
x17fi9yfn7Nhyb8JVGVoncLeYcnyvKmDRTwncjrb+XxXiYKohtLsBm1ry2QWi4lO6mOq7fA+dy6u
wo1tUw2ybzHG7pbmSmbvMugSFUtCuczUOkcbYottY7tJ/UPwYXnIZBS0X/DXl2YVMY++1mjN+rWn
CBdtPFmUFWmHErzyxDYuAcWBy50VDdWyf+p2BQICar1kRw2TOPWqlkSvdlnJX/U6amspPwtARvKC
GVDTJRtZT8jS82UJzf9j70ya40bSJPpf5h5l2CIAHCcTuZDiKpIixQuMWojAvgeWXz8PVdVtkqqn
y/reVtaHNknMTBAZiPDP/TnY7mSeck7fXQgIGGsEvcnJkbKGBg+gbI0/H83Yi0/8klN6yToTePtc
uVodGqxJ9L7Xg2OiKZN27p/poqt6qGeNz3U5iokeii9qJPF6UoqQBpGZJs0nDgFNULEUOYkUEsTH
CsPouiZiWkV9Nw3r3qmN3Z81WrNHtBPbNiR0LI2Vw4/mDODc5B4NctzyRi3hicKnwNZcDaHyJnKR
LY/gwywLgwUZ9XMshpke+1AjXV5ujyjE/hxAn39uOfGpwxqUIWucBolidVf+kK7TNfVRbkGAM+t7
9UhDpQfUEzOhjXdSj5V/apQixrJf8LaZx9jk2vncWU1JL2+XuXlkD20XP9vp1L8vso0/QdSW9m4U
xvqO5blxLioLPCcHLrCVMBUnFKVYezzrpLZeWO3i97Wf9NWAj+adIvfgIhsGonmJwDR96LOgpZ6i
lqTf5yYer4Ml97JId+7sUCxb1R8hGujnBq/TpbD08DaWNF9Sypm3X7yF1vo9c3U+sGmTBZbB2sAa
SLIpayJV8xzfCTwA064l1fzE4gGLA+dMfcOKJeiUyAOk3kXo/qLzbSI2PITQbY1BNgJ05bofIBNs
k5DZ3bbLfuW/tfhxMJdg7OG7P7v2epSc67/2+LkX9KVx5Oudl9Y3IDrd41hZKqME1+Vxt0LZ/5jM
TEIOanHouXbchje/clD+ypStXndhUyQPFMw7X2a28WxF1MQHHRdaTYZ9K6h5R0wOKo0grukfgzuI
pFXqbL6XU4DWkrfDQB9tUUq6lyoDwdvCLHSaa5eKmI5Th44KKun6Q1GRRMODxZJVZ4sOdkVPThV9
uy1jfAXafyKZlBtSmD0CLZVqNkXd6eBOWHgRl49bzcRnd5mIspOvJcnG11rSJDPqt0Tx/dmVXoXV
fSaCNO+sYsSjGGI2RBhNV/65V9Pgii2vyvEPrXWyR9DCFDgL3GeEJAcUgdatrQ8hMeGYiV3KHoQF
2Yyk8dJGXZemK3gKNRmBekewfLHFWRX7NbG9dqesRl1kxhPPtA5V/l6uC5X1axfQfKZmD4KQN5d1
ew44xZG/DnNWdEXtH97f3NEEnAs1L6QBl3Y5rSkLE1WD7H/mBaZghFc2Ly76qeZ8BgDUH0/LKsd1
P7hJevTLyleXjAzbs/SkMBGtQqG1S2Pi8FYSsOJ2kwIrpbMYrx5/OdzltL3amDJj4+6V0NypRvqx
PCeMvvt9v87Z8zQhc+xDh5D8bi5tmPCD8OmGtFdT7WawWEAAAJfUmGpn7y6zTXCPtVngx7NsTJ6z
ZP1IOJfuLSXkDXXD1Ss653RNCwdrd1bk6w235vwqbamdozcbcnLegMMuMMa/JUVvDTu5JOn3Zlhn
xF4phiPJB/HMJ4crQPDNPAph5XiOFx9LK6URaHZqCbw3pqkVj6jQ/Y4dBAk4ptCI6cw8AGmadZnc
zlUmXoMs6L6i9gER0vVIyh+/HK0o7BbuYsZP1xNhyGd+W+NFg2ZBTjhobQ7Clt28V+lKZNwBd/LY
tavt7ukqYdQ/43yeKMrwic9ynAayJwW4V4NC8HniZFfuipH4xslMQRLz/ReE5PCY1dausEzOwRzf
bBlZYvAf8KcOyanWdMCgzs901wz5XDwTO6TGushZYrYJi9pKxduMFYxKqi1z6kIBYm3MYggn+NaA
SbiJ3LmMnHMU2lldTWOC7FlojIWx7ZkS81no9Eem//kdioZ4l04i0C/YMO6m3vapEm4yRMfMuw+H
Ibgwfil7Ln7u4UnViSq4FUTfX7ShP8k9wXWKEpaO3m3cmrG+kfmAIlkm7mvJWkP+HM+eOFrk4nUk
2YLjkRWLVx3DvGxtusTd/Ips6fboCYYWF1Q9ZjlGnZWMrsc0mNZxU1npIaORYMPVLOxC26GOW6yM
qvtop0w39mmcVOFhGuT219uRtraQDd1wGu1xvKtaUaYHdjLcg2lYd7e9yrMe12rqHjPasHhDJKBu
/ckOX8pmMB4y9epihViq9qIepsw7ZkmvaoQuW3yvsICW4JmSsbzKGOTpqOf1YGwERcYcfVRaPcA4
catDwDZxhs9Zrrfgz9AGYwh/hp1Am+AizOjLuUpVp6t9nLXBxYSCflckOH/puKHGgIpOlat9jku8
4jcmw29MLlOquLLkaXbbkGT50s8hEyCYD/uGducvSeDPn1PTc7mRpNwvwYr3a2c8Z+gjvt/Wa6VD
9q2N4+PKZdvz1Dl2zExJxPUd3dIbsaSueT85weYvTEt4E46JEdfqnNhxnzXBI4VOvh+hJPonrzfM
SQuS/NwWjWXYgthj20a9s3bq7MuqU3ssVVW4LxqLc8/QivUqYY9MAIRC0fIgWFarHaPoUNFwObrn
TTHWrK0taulEjxmTQTYdT5A7KZ1o522ZIgTH01DT05BcsthzfcNwQbLnYRyWB6tMxMuIcA8DhV3I
gW9UblC1wREDh2loyWJPJTlmQcdajjgei3RflW7D7GjSFGb4pHFPdLLwRJyxiJDWY+vCcImyeERe
oeeXnqNI9UeI8L8h1v/BuvqDcvIXbxhSyi+2sN//wZ8hKY8qabnB5TDuoRVt1r0/dCWbP3GIi+OZ
VvCncaz/U1eS3m+YyJBcLB+2qfJteML/sIWFv1ELAYHcwgnIaIbo6z9UtT8lnX8XkvrVWEjRAFx1
xw48IHiMtcLNNfYDcY+kv91RL4aqsjK5Prhk54cjYXu4u2QbfCgVfo/btclVeLe2bPrdPHfnkzM6
sPl+uGj/Qm7axKQfxKbtrSChWa70LJ71gGh/fivGawmYu+zax6JbGJr78WHsuo8LXoS/ibv+3Sv9
oqb1dSJoY3SsfRXaRDgt0zGL0PojVom/o7nzi/rLh7IdPIE2GiIi3i8KGmjSJe9L28I5psLTajg5
zygXbA6n4gAwZ8TS1o+Rz+blgwjC+PN/fk1/fPlfrunqjX1GKMqCsazTW5f1NkIwMh99d5j/5qJu
P+rXXx/2R+LQrg0a9HdS6w93Uj33XSxr7iR2v8FV7bvYwqj5FhvuOrQxefS6E8d///F+kUV/v2V8
ly6CIEBkdYJfPh4opRw5hY+XIVeg/DOkPzhC6H1f9+JG5GScYp2u53//qtu37y8fFWYkoUJHof36
25//8FEX9oYVAqC9LzkYPQc8nK9Y4dfs0JtJxccamwcVXX7l2JjPujDyQsYrF90Cr+N1Wa1SnWVC
kpWgtOraqK4qIlWyroIKrgSQieumy5mkikXX5o7BFUOWf/8B/tX9H8K7x8URYEveVrcf33+RV7Xh
rEbYwssdwCM0f58DO2QX67pj/Te3IETYv16uzSYNkoerZXnuL78laEq4LonyI7wSeNn15DVD1pU0
va85m0HUYeJMEZ5XAJ2YQI1d+bLlWDI0kidausZsmRNRE3JqwODkO1sPzRXzLMUD3B985n2ycoez
gbCNGNcNnt5nDOAeF91xUOCa109m9ufyaU29VO9DdjzpPpNDBR0x8Yw5x3HTviPYIsUiJFV3FXUH
cyTtylSSKHlGXxXwDbiLjQycszBxV0dBhrWJPHpapXfkrb3p3LQBxq+qa+1iL6p8fa2oWyqOZcbg
/LoLECr3/pCIh46Y1JexlLo5srtaZdTnccoWg5qwaCMCAQZcRfDVhqEJFae18UeRaAg+Qq0zp84f
JR4SDgztjv8NY8QGaBgPjjOJPJpHXHADY6c7CnzYB9A93TxJtGD/mvxafS/zVpZA/ceadb1Y/adw
aBKC2inuGp/jLh7bWSJ1Tc74LWAIsRxHL0kpxloJOxIYSeT3ydPg9ybbUBa/8Wq+Km/xn9NyVC8A
E9A0a2Zdlw2h06+9k61YwNjBvZDOXm/I1CbfMW1M98S9IBqsdEy+5ghcQdRhTMJmhOHknrOCo8F6
NPITGkxcc4BWy0PWVfW4b9baeliFIAAWxLV5oMM1+Lj6gHZ3hSG9RiVogAOud4r13ACFqXZOATlw
N1mEc3DK9wNyVee34U6EPoxBLor/VVXoE6cVAOT7kHl2GmWeyK+8uC2pysTSCgF+sXxzK5PeuYTH
MCEys1p85EnpFzgKU4cEWw0mef00x4llTkpg1bukedLzLtOAA23PDH0y2YlWqOypijvwCQEsaHKy
2cT5va797ql3lO/ChQ695kzoHlSUBwYABD7bYLQvpJGBfXdGnnKzImr4lpmHyfhmqkrkUg83Me1t
nVTuoStbvE6MpJ0NhWJaTEIMfvZ2TAgjwqVdfAVBmM4HrC7UJXfaAgYDM2h4baZ0bI9C0I+6H4wv
lzNTB8lXhUbfcAfqYnhyeYAtUHeW1N2vg+EEzREj98Ho+f1b0caJfdV60oOBmlfejr04uSsTOuIm
KTVHdEe3HAI6hVHjOl+bTkUc0Zzp5JlxnY9YjgHuIIRzKwwBIHccQyHcgw8S2SQjE8YmaoehZPSi
Sq1tCJNiDpbrGAu3uHY6qPDPM2F1syGKZXtsqmGev5PoAx6QTJr/gKFiZ0XN8ufiC2IhQmY4Ff1N
7VXl+KmnJ9XcOoOT6y0+sflR+aJ88BLa7CIOZqN137TCfZacJ9hLq6XuTmzfBfJ3WlUapzfFBXu4
oZxPHSvshhtugfDZahbEFW8RMTkjeGp07FLnvJL301vZZLimH1dAFUVE6Z33UNkonjtnSl3Sc01o
XRunF6RucwvFD+gUjNG6DcV4Vlh5l4OxLVYQFk2U+mcMrvoOzWD6YqOvMC0rm9QfdnkVx+1rrSBj
D/uaqF5lXWvHtOj/jt3J8kPsxq1/rlWqjL83ZlBVvWu61mlsnMMMJW/LXIyLJAqOo6U4wPR0Hfsi
FqVlojRJ1WMxSjQ8jC8+T8BKeghCWjkTpte8LE+T13ATjo4UdUQb3Rjg15qHx5ZZpz5T5kepdWER
yCQWyk/eef6cPy/SYvhvL02AdwxPtDrSrI2mEM95ee31Tb5Rgoe+fhjlUtZ8jyqFbq/MozJVeIUv
WV/TUb7iB81tcryrZKxTI5kfda50pBI3389Wz3VdTfPU1278ABQTeOFms4sm3BP4Ceayeot1ER/n
qbV3ywTgqtdN/4Rjvr4yEDUiNQXmUyxwZAdJgmXVV4fOYSYwifm60O18Q/X0G85edGQ4hd2hwjES
9QMx+YET26HXoTlCFEFwBZUSaTQqMLxdWTz2KS7xHV1m1oeFYATYFYhgDeL7lH1GOUkij9Q7RE09
yDMEAezLXRi+5NQM7lY/ue/MINNz2sgrZj3xdbrO8SF1qyMsrGQ3zZb6ILog2ZGeM0cWoPxSjcy2
1mV9iBfsYIDSeygEy0Rk0VKHDCERJxDuWR8MTIjDfecZxGySywW+K9Mf0w3HNFjNOfbbZxw3NUtR
MxNXK/vgiIu5PDPUHy/yLi4+h7MzY+vyzKmkXHM3z7BPwqRgVfHtdQH7Nn8lz/Gc53EBx0QfFrfl
EeA0+T4PYkNHJylA6qCoUU19t/+AAdnFiGkDQZ48+1TWEwLlGPjxF7YzF5UrYrIOzlfYJFiCRWm/
MtMVe+JxPM37LAe10iFn19lkQYCun2P87s/4RZuNiIoOCs3gXpA7OxCP72l6GN8z3aiDCPWHvm/B
dsZdZNriHvQMs8MaRoCTPdNFcwe8FlNVyVM6365VXhD7SCDPIaoSONzHVgebBSDwBd3M1jGV+pK0
6CO2G5jBtd3sw4pp35T1/jljXnW5ILNivIJGlQqTQJCgapWcvWe9xOmWmyTqvpzsynFvsoAo5K5d
0Pg6Z0Jh7DBf70zevgLU0w+Vs2ESAmtoZdTFcwCJO2nuGHup49Aacj7j+uhK376ZcI+R9mur20DZ
OIDCM9UozR5y6xc9OTdZGF8SCcA1mdn9BVmf9bJO/Nt0o0qHY3+lnSbZx34o9rLalpVJJ0sGLLS8
akyl39kpBl/8dRUREdN4rxVSI/yMFeO06hU/gfmaZTbeINTGvVeJEnQ/Him+cM4VpXEokIUXH7xO
X6BZrQ9ycm8JwHy3Rv7NgPXrTPkm4qX1PlXqyCZtuG0EIwFT0e/suIhmovwaBxnq9BowwXe9Wz0l
5oXhorggHnUP6JedJuMhbApOKiILbPP9yrQOos5cRWotjm7vd0cU6YiAY8Xd1AIrn8mIIm3PExSN
VAwHdoPxRSonJ6qLAGhwtdyDHEqOTMpfCTgGD25lX2K0okbYGpniY4/DLXodg1UY/ObNCw0HGNE/
CJNdDCHupES/DG78uIz1wvim+9DUlhM1Onkjbk3LLMdQ9Kn4hobEg0qbFmRsqz80zGMEuEbcVDZA
dLbgLe03e7+1rZOm9pxGbkAITVZbHEs94ii9w1/GfUZgJMsgZy91ql7qxR8ia1neQbZCB6wWBMNy
3afdl6Z0SXljRIt6lTIYJkOyWdwx1I8HrUbGyuEAvm5hvV3qa48N8UTQNGGIsibTU4BnXB0GBMNT
RdPuHFlqmvZT3dLXXc6doGQtCQd2qeGQr9Aw6+4lkYnLD/P08sUZW4jo84Ank2udEdbPu/RcMnK8
T2EoPizpXD3rSTkxqljactXKpGSG4WoMx2ZyrO94kQHkZmpM2z2TgKzdFyml0YRvy6Ha8Sjl0lfF
JPHwNqq6oO3doVBXyHV8CVuYMicrlW140az+cJOZJfaOduzVd7nVNeBDUPLPpdXrS5Clijx3rAh1
dJ0zX2w912cx+xoo4jpm3DkQy/2dF2r3S2IrkLbSKnoEY1IG71zGwucRUVlRr5fwW7cEiOa4Kj1A
Gq2fpLCSvEmTTR7813AE0YUBc5Hga53QvgEGyOBjhBX/mFmlSagQ952PwZIWtLELkPfWsPQQp303
eLOnyuZBgAKFBN/LnuJfGxbCjk+ZxYemc+DLYIgC1r4GVIiBXF8ZxMWeYxPXCBvrE8fehwYYL1hn
pJsUEENLysYhvUS7e0IyBSUXePKuMUK/N7HtACWHTjhH0DcaaobqdhvHjyK9sOldfk1cdzngGXQ+
DaEcnGMGmOKZuS7uCJKwXCUfsF+8m8Lch+AQJOoqLVy81atjKDSedEXc3+fRhWHFHstPyl/ST2lS
cqPasCce8Y/zGAuGPCD3oRKDlzeOu9e+6TOu1YLrhHp5ACoNWIM7vbQhvepjrHk2JAw19r4PM8tH
94b8XNnN2XaKZbwYHK/9Hjt++lpOlbkHljm9BrXXXhRjs7jc21XrHnDHy+ehizcqaNWup7y3a+xP
3urDb5kQynZOBkhrn66j/QU8W/jMWIj1qACNyLpLPmGN3KVTT30jsCV33Jib86KYPnp+W3/LDaWp
HHC39M7I6PxqrDkU7D0G+BxXRk9CxEjdiYSCOxLpoHDMe7XKGFCtKpueSYznYSFGGo8ZCYQ01fij
mFi5gBs1fBer6ZsaK7fbk9gHlDEosuJULw73SSzL9LLnVT4WE7sDzB2xMCdPDjnPywma+0CV8YRN
PVi/xKWs7xeSFtA4aMX+BEml/YrRYr3NccFRUy9kI7kZkvaxJF3FyVdpOUXtwHA0kgI4UJSMVEmz
l1FsWgZwu24UxtJ7VVVMJH+cnfSr6Knc5ZGLDQaXnOxByukhZRA2u/ejS2aa2Z3fUzHfyPWFZB20
zCnwQRT3g1mqU+80xdPcxzYUDSaQ38Q4ehkrcdd+NMXMAdVi9kLtOUstZpuisr61MXDbfbxYk48b
JFG4eLcyIHzrC1vSdZ3w16x4wq9S15AqaSQhzsIEnU2ySzQwKYs4Zt6BnSQ/4i6hQarMCxxSA5o9
QlFMQ+RBT9Q77QeCOuQgNwyPnjLyN65TyI8unvyAKX7rPBULaWBK6WlDJU7TaHsHhbMczlpZIFGE
0zUXZjQL9ChoLnAwB2VfwKJN7CM0g2E+MiTOhlNunHC5xho9aGYOTvZJ1GHp7/zM0/c++1YbPuyE
Uw4cMoGwtt0ogYzQiXyG0Gw2Dki+fg/cnohISAMPm3xjxMdAkzoh0ejj2XViYKxH2XTTkxIdEUs/
5GOyw67ae3tNE0aAE0LqOUDLKE9W4hb33TDTx7DONG8cSP0zJB60g3Bs8mGAu0FnSLuPeYZzXjNA
gsM52U+NCp7jFJVy79c8oo5JETsAHew4f/uPFTYO6eyUOHF7PvarnxW2yiprFCcU5oXv8y5gSSFn
qKyTqKrpb2Tzf6G7SstxFGQNeo0C+YuYDWCIts7tpeZuWZnt4T5xs9HFgqKmM/Usf1ey9C/Ew+1D
OZZyGU5gGvr5o/ljDwOrQed1aB/YkUWbP3AL8KUUYj79h1cRTy06E3FYDItOaP3yUq47+Z2G9rh3
kkARt+ABV0m2ii4FRX/TAvq7PP2TfB3yWluNNi1mv4v1P38sQgsKR/dm+Khm6yNukuwCFhr02JVH
+kkQMWT0x/tkfwlxoY9QPOqbZoZwZqtGPDokrK57GFn230jcf/n18r5wltN8h04rcSX9/L7SUPY5
BQzwq9zls0lJJvo1dRz1mOCBX1frD//4TxS9H8vt/sXLedJBwgdTYG9Ei59fLk/aTo2YUqNQAs52
YiigBrnorAL3HdO0+ze/4Z8bu3yLkiJGBlAAidL6VCRhuv5RifbwyjmpJdNooOepf2vruAs+UdBQ
4+rXYnn1mcrmby1M4cMqB/WHNP3fieX/cB3/fzP8/xbJ9+5nqiN//0+Khf0bX4LNb+5hdfchJ/5j
XCmC3xQ1e17I5GNzqzGW/Oe80vV/swIWPP5zsYo7m5H8z3mlHfzGYY524Q1gElhscv+TeaUMtjvi
h+8poFMFd1eGyNZM1BDcf75j0kTTD5Onl/Uk2iR/7Kze866NReTXAI9DXQbtE7Ct7Dggu3HVZie8
ojm1OdvHFfgMwkkM7g0PNOtzuUyJO1Cxo5oRj7TpCTm+1AkPFppUvHRhIwpcJSm7t0wjxtxzGN1S
/uW4pJPzKuewNdVn3RV4RfFiOTMDFBy8GBKAWk9+VNgU9jy4SGJlNJWjNNG8TnIrVwj9eYcDciOh
O+S8Mhv+Lp4pa33gIZe7bLB1cqPyAQOIjXnE4WnqqZUDrdHfsKkULdmZzNJAc7VgFqJSi9JZsIc8
5PtMisieYS2c/QDU4K7FhDpcL5UQlER4XgWp/LM3zM2ssSVgdzn7hLGzTx5bLwujGz5++2Hjowen
Pvfc5LolOv5YhE3Yn+lXzMO7NoWbdeAsMpe7bbZtHSckuuoMJ4o+gNQM+ZFMEu+F0jF8yk7VIPS0
Q1mU0UgewEM0Wprz3ITVvAuKcq1w+zI1OUEgCpIIclrFdtHtldqLeRCqJAM2K9jfQ5f37JH6FjvS
eKDkxUrWy1akBqRVNjSedVnIdL4I8GzB8UDb/JLnNiDLlhE2dLkU56cFudJJV90esawlC+RxvGRd
f5k4XoZBzku8an7ANe0nd2XHnx3jREBF8sN8Jr0tV5sQdWCqtryxwrROGFEhshxLEeIYBwufN5iS
7NES5zI2PmAPQ6SWIaFQFeSPIGjOpe22Jc0MVpsfc0XY6Q+8wJ4Spd8HDX07XSZoIDctnBNxsjjJ
5SfKx0tEs0HJ4N5GMFnYZoKTj4j2wZpERnCQgKkQgBLlLNWTQs25TySGwyYPhwB1JXCe1GrhMic0
TlepoOkJFkE90IzcddeLxm1AbjMmWxz2Hs1Uo2xob1nhuMJjZ1r4aQiM9i4s3STvvlZZdVpsn70b
ninPuoKBlOMSx/xUR5buC8XDYuHa6hj5MSJPIG6VqCGHTBmgRzaDmGkuJY7MF5yCE0G3FBHugHeC
CPJWm4JXtJr6+Igxvv+arzKx96sRdb4l2sSdzWypAtoPfJvIghX2xxlL1QZ3atSrTQsG0QiVbOUL
bB4rBofuQp44iFsDrljyO+OwPOKZLrVCs8+Yw3JI9EW3WznnIlnO/YuZS/GeUx4EPxQrRBpZZDwn
QtzEyffJMICY6wAxJAAwK2DHKLBjxPmxpkMcA9jnomvB4IckxqY9ZRdpcnCbMXzjqI/PLq+0y5Cl
Y8UkfsAIQVpVXB98gvKfZJ1jTc7RAdI939b1Q6V6WM1B63BErWwG0nSQcH2T6WDp1TOX4FPB8jBq
sRNCi6unWnzPczaeVqraAUuEzRC8QZQpw0vRr6Uh8WDVEFKZFy0e9Xddgbl5pCHCuo2bqS/ug0XK
AXgJOd8SA6oZAO93VE7Eb5OZzIw1Lx4gZ28ZY62/caqcA75YK7lyTfRbJlGoRLjK20Cn+FNJpneW
eyag4uTPfQEB4RxiFqb0Ih/67gHEficPsADjFDYvpN1XqrECd9k1czO0RLNdv4g6Q4EVS65n2pLw
sAfRgFgxAJQloDLBqcto7mlpmy5LXqSoI8aY6ciktWf9PsSVJ/xL+ORx84nsKvHOAK9ueJPSAF5i
NR1kvuxSaBvLSzlJt7oP4gJ3oj2E+TQimQWQLmbHHvxnP2UwdN6W3hJXSiBIREKt9IPkWwlI2Op2
JPpFtltKQ7BXaAI1JCSrpqInzMv9fQYijG35VGL6Qg+pGySlKngbyBt9RoQS4sEYuWICs0fvnjjX
ON0tGFff9IqXIloZp6WH0Wz4bTdnQvRi4yjpjwvZeWc/OVOx7jQCoo70SIHaTdCIZTqNyh09OmPG
ja6H+DTvJm9KHpQz2o+FtTUGZvAVqUgZZ3KpvIKf4QqmUY6aLTeBaojf7IqmhyndFZkoGTrYTcnj
hIEdQk4FCpQvZN3QVe21+X3jObo8gQqdnkxNt9IxnL02vcizQofMLQxfMPIPaXxwRg3yncJGyBH7
rvP9MrLpqXEv4gJWEjcSNnpm/3Fjf467ogrOmRFSnJKWbw/KXNF2p35JLMybAzMCXKl0cOyk8qil
m5oyro9jLEKHDsAi4KpoBrUEpjMZSS8lIe9Nc3JCNqAdY7PMJudKe2174ee1/SjZD3sRMFHiZja+
dLAIpgnc09ZC8V4GI+1enL3tV+7jFB8p09ckwh+qk9sRZhVCkV/G2WU4tc31RLHnEzUidU4r4uDn
N4sBA3aIYV7rASlN2+Sstce1tsjGhZcQaYIj0Yy6OjlpBp5eVoXe8EUuG6SHKneI/O3I3XS3lRqI
wKkSwuLmvDUPmSIawPLv2e+I3+SOUlFMbmSR+loO1dhgEwdP598V2aanN2VIb0mLKfcRhCliCZmR
6sFknXrVWA3oL5JKz0wxl5m42VrxO/Lnxo4PiYe1bdvdKH1Am7E+NlUHU4H4Q8n6FnTzFxqJqgDq
SOzeM9Mb3cuxqYL6YLOrUgfGmH7/gX3V3N2G5cqDnKiQsb3LNiR//laELS5xGPJ2HMTkxFQ5Pc0Z
VtJTbtfx17XeKrssCGaPgx0u8CnQXaubwTTt+LVGVXrHJc2vlLDN1hZY5IJj3Kik2Y1eOzQQdjw3
xPLRynPaDZKYRdkxam4ytyIiTbqjuI9pXBLnXKapf8Qxws5vBQBT39oJUYBjX0yzv1N91R4lcGOY
jmkJsYYOq3zvThwY0bOXFFNFXSB+5+WEYlgHKnmzS/rdoirvuu6cdDX4xSH08s+Nsy7DrY2zp/no
EFXuHoQW4B1st+7ew6JfcdxXThyjeowEoPMpSItjUyJY0jGGI/5APFYte2rGiwyPQbaEb2k1h3BS
3cWu71YiKM4hFTD6XyoXEMGdw5l1fJAZu+cUUyrNl/kiDqJs2Arok6YEoKZ4QdV8jJ7vLsfdFH15
sHSWMjgzyGr9FUmQ7D0R0lpIi1j+RlWwM4JvpnOInLf1cNMQCsfVzJS43onMx56LvLrQIAY1ja9n
wSORCH/nuOzQMzKhXQ8UjieshktCb2tMcF3pZ2If+T27q83ImrgjXv8kDqwLZnku+LB+gV9ilON9
DvIg6PazrJ14n1uKwMgcsnve42MO3ppYu7SQ1wMqJr2UIDXAyJI+5AE3XfvGdLdjheq8i2PbvLFr
WeZjitQgOe577avfLN2j31Kus4/HNrnPi8mZoxpH+7pTdkn1EeaJ9TMrYjvQb0dr1SHzu/gYm43X
Rdkoxh+XUvYXXH4W/hO4Rdh6+kls/DIre3dnzzSnxpR9yfDR6z7Ns5sTpMPnrgE8lLlzhMOUvuuQ
ncJxbHE17DZSYHCmv6Ohdc93LKb8akJ3HEEQ7Gl1WB6oyclxwiD+fPOha3IASiaLcLtqOjRmUGsk
/vyU53vSFXWJB16t54RxAIjfCj7cKbcE9hc95t3LUtOyBx+wJmkqOgr39qNuva3nyvpOFAP7N/rZ
2B2yImOb6mHKYGJeK0MzFAcN/V9ncfqP/oV/e1L/OGEsRnr8/nuQ/o/Chn8e1V3rNwQr/MO+pCoB
wyWH7j+cxU7wG9Ecdu2KAmgi6B7/5s/EurB/wzaMg4iacv4FfdQISn8e1YWD65ifhtykIFVy//xH
yEnvF+OfRC2AdYCcJi2bbAmSws9ndU6rMXEz/2HINcmLNCyQeyHuX8AS7j45zuAd8MwXNxxQ6nta
9QKem3L+YlWD3Buc75GPEQ+B3+1vusHMn505nh4Wx3IeZU0QeiTlcrERvj6BsX0UdrI+2VMCKE33
tMFQSfjBG3jo6gV8PX2dEFZUy/+vYNFcsDXyGQsNxRVf0+CyBLZhUZ7JvvaYiW60osaR8aHVg3nJ
g3bhGap1Q8tv5ctXSQ5mjBKP89G+UG5/68DR+JC1slMsJ32JnWLCI9e1irTA3DRrQAkCe9m9VYSk
rb2pF9ECN/5seRaLVijdmgf+4DX3pVspfTFY4+ZGsjFatN7i3ZdT7p94K/11GXuS7onYvvOYR+0H
zyZq/n/sndeO5EiWbf/lvrNAmtEoHq/r8JAZOvKFCEmtjJpfP4ueVdVZeedWo+ZtgEYDg+7JzBDu
dPLYPnuvPanqzCFEo3D6tBZRIM4cOGJC6PjWETxnsQ9kfGU7kXmOvW2TmxWRJPfZl91Ni9lwSoAu
OXX9VcvvKgJGEw7DsW+8N6oxLmCFb4P8fC7j49C3Dy4RFZXysV+ehqap78wo+MDY1B9rPTxXZZCf
dVUvKL/01rbL0lCzJN8QzH8TSP0XTVsfeak4Hdh3aCfVFt/XDkvYtJ2CKHxLEsWhsaI7WSQ8lpU7
vpp5++E43NOZW6wl+vsSs2plYD7mmp0ANOfsdrAmiMT1WH4QHbxzCv1lz9YD56s7CnwPMIy3PH13
TUCrWGHw3zA+wTaLcbSs7JgvDXhS78iEVIcpD8SWWppbp8rvdW7VF4kYXpWc2FzHwaHuJ15TznoD
64x9DxpBnMsl5DOW8X2TDPgPpVAhgJHBJPQ7aPOrJFhUC2NlO26C/wTYFIG6TFJfm5Z7ZeSg8bqz
WrbJ42AHQD3ZU6WRxsz4jLfS6T6MuANi4gJue6kVdXz48hr8jfm0IDS9RmwpXGCCNzBCgJnWLpOw
AgLA3kxaBT/z1B0Ljlz4oJAd+gvyVs2rYbLJbPrQ2Xp4qs5IsFlLHhef+qodC5plk2ITR03+yKOs
JjhTUSuNFbIOuyvoaPwv18eUjEGA3M5hoHUAJXmrZX4rAYRzCrtLZsKj2WRvWlF9g2UWA2RusDPx
cD7v5Eijmh2/mFPCWRV5yCsjHlSOf6TwTmy7qrtgoRgd4GJfSPxjrGZn0no2pcYOe3cM1vXOLswd
SfzmKk81dBhJHioVYbmRvPyrkkp0Ui/U8o7L6sVOK3efi+a6tlJMGcAMLwpztNcwKy4MKkZWeaEh
3xswKl2j8DcR4h7R2vAuj2IPftEo7kl2ht9MRbAS3xnNv6gbOyJjbK38tvvI4vApj/XZgpKYUo5W
HsNbXjvGYwEw4syq/UNU1U9VASYsy9EcSMAe0hzbCHrHfuDBvzaTAeJFAmW9d/TCMOXk0hgRSdfW
pCeC5Z2znqV9sEf4DlYxgNhsbPfNCkJ310XQv3Q1i5dpBN6XFqSdTYpJ6WICS/AWUvBYRgPMANPZ
RMkG0m971/STDwgO6+mEiWulOLbsMfpi7kneA166TYNitqkCamL79GyCOk169jGsmnd76tI3BIpD
wqFvpQcSq3UHs8GON6RT2T4qLEDdVWGpWwMYHJ4eQprC7g6jZz6bmo+j6ZeHGFsS+2W6PIdxk1JW
gCk3OxRFACfMzaobfh3munKOr3Ilu21CXeLBsLuBeh15DLF60Ow1HKhbdQ8cgx5NZ96QQRcv8MMx
09luFNy3xRweyV1E0Mgxm7PQwEXWBuEDpS1PSW3vGW2RWZ0X1/NA3JOPKQ6ViCU8OorOniKenzdS
VvKhGjru6l74dkInO5hlpnxyCP4m9arEerwnLK/Wedbb70NfYyeyPLaZrTLOKj+j2GeMjHNp9mb3
mqVtfm5bXftGmBGleBRKvRfCAIHoBjZHNjpQ8NF4WD0xXNfunlKUniYUnXqXKLvWQ5dyAgZbahj7
3FRXmZ90V3lfkHtwdCBvRg0uoNXa2nDn9nch6gphPHCIrhV0HvngkJsGB4YrXbBHwxeVr42U8XSl
Ghx0Bk6NsfcVhpeYGrZUTfvRs90nQuRbO8+v7IA2FyyYVX4oR1jClkiKg5wzzAQ9t0AHmvFZXw4H
dNUvwy/rczma5iYcMwfDP3DBXVzbxsEjhbgrzTTYLaf5xu/nc+zK1k1jINBDb7Nifod+dB7bcUB3
GOPqdm4UFSzNK2bimPm6ch8wo2LKdPNm05ptSwtCM+CSa4JtQIXOY2im5avBkf2eGGG8HQNwhLJO
2VnHQ3Q2pQXjqozD45CU0TEVEIsN4kbfjNirXuLJoWo0YhTh6Tl5wVlKVJoHduvcthiRLvLYRAul
R/Qtspz5DgNBgFsJOaOwAxP/shfcsD3JNk5hUuhhTfP7aU3zn33V/2Gh83cbK9gP5ft7+fMgfPoX
P3ZWy0xrEqCjJJTGL4eBiUDLj0nYsNzfWCtKPsbLWnOZfP8chRfi0ymV5dqO6ZMi+nMQFib1kqap
/kjYCfVPdlY2K66fd1Zs0WibJNQm2Zq5wKXMX3a47HtCg+6+V93Zxnye4+bMryo7QZjOC6KmZ2Fc
JJSuhG1OMqwd5XIfqMAENwaSi8dYFO+zWBQkk2F5F910M4wt7rKLlCV97a9NLYHW2Wauv3Iy92A5
qZL12vtkkDhVUUslJuQzxxIjeRpmTBdpy6kbv35CMy3xnG4CS0Uj1TKCNoZwnZSGOTbeBrQFdu17
2wjx667IHJhtcenbo8BQ0c3YQe5QBLrsZgq7Tj0vHetii44gyxuHbUK+Yu9gIkzkfp4ciWm5E0Yn
dstbnxSCC0Q7TLNdnONKYv/SGAH3H7IruGRs/RWc5JDOxsR1pyRkklu/G0xcnE6evaA1IKS4g2jA
7/4QWBatJTnJLsGAX4eNXpFgUAk9pBko38g0zGNiY5/EG7XoOLTpstFXnQcKvRDCK6/dk+yT9lXi
Aghe5KBW07/1rTzJRF5fdzxCT/IRhj91aEBn0S17EpiisOM+l56Ep9FT6fPCpbqUJ1FqaPX4tVQL
de8AgdLiqgpG0zq3FjXLQBuDwOtJWLWmpFlDcssbHioFQx00OSljVLGY9EpMBVAk7aPMdeZ91tUU
Jc8orLO+Rg7wm3PzpLJ1DcSbbdS7vTwCDbK/9UNWeTt7kecAgqLUUT6GapcsAp4BPwR4nsXekMbj
VuARP+l9VRih/RElQQeMT5rgLD1OPYtQCHQTzVAv8mHLRy0l3bSoiukiMLoUbCGZnnTHCTyF3PBH
6JFhWYqvXniolOkiWMayRIKayaqzLVwkTe0O8P8BG9KHmWzdNGsq9hgnATRIYfStopMwiiOd6eck
l7aiRlVKzVg0W3zY2XxJmMvQWwy6GGCn0bA49sWFn14lnQWxqF/k2Kozq0uMt2i0uapGLJ+UfYbX
7knHDU+abls51vfspPRCgpi/zJP+a560YPOkC2cM/faGnp3sNq8YG84GNB3gLSdF2QztKdw7i9Ac
nzTneJGfM3dgLu9PqjRhKqPcsSNHrR6pC6el6KRim/6Ioq0aHt/7UmFJXqOvu8Yeu2DpHbpFDI9P
urjxQyTncIpi3pzUczhci5Qu/IAHUUeYPNiaJ709O2nvvCno8MNJk7cXeR6QK0q9wdKOWphFv/eo
7qvXNa8JJ6LOQeOP6GCj0eSH9o+X+CI7bQS803agPm0KrGKhWaY/Nghjxe6iLl3rnpV9eGcXHfvt
4LR5QMQcbMoOS3PYx6ftRHzaVNDDg7cSqCQbDHHaZiQGq/Pn/rTlME8bj/jH9mNZhPAqD8MNLj/7
G3K3yS7jtDVhAd8f+MWNbbfsU6zTasU+rVn6IGdwTU7rl/i0igljwVqGFkHyhENXxAAoKivlCDA0
Y6EP8VguWQa3tbIdVkNQ/qtKmNiracgS1XeRl8U5lntb3gh2ZSWusQnqEsWyBcTo0YhfZ63Ut7x3
uZPDhO7cfTlXA3vhJKy/3MYWh567fPWUd4MVbT0rrr09Q5GyLlKE5HYlKbAP910n/OcpCMp7m7km
u0oGoxov8M4QznbQLeFtYmJPdnrEcbedc9P1cWkCVkNfdLopuhp6VjGXSWa4S4VP5YjHrnLdV89u
0u6pMcCN7CQvDST9kV7LOwDXvlxpw5TxYXBii9zZ6Iz9ToXkda5Y45t3tPaiHKqCTcMxQlIhr+C5
AkuqJCvIpsxF5CewKq9NGCkWTLaqKTdapnipyAYaHOqaeYYsB8sTB3vNYvCzniKb3M6QQ2ShcMRK
wxEJJPS9iipH0PjTTZTYGPo5WrDOS9cO2FwWuxwFKSwE6BmUAEJ0BE/p6GVuGJ3b6RzHC44GzeVC
Jbmh35ZMDhVd+Ah1xk0h04NcGyoPqw/Rjpi/J7MpbSjwpfnQeEBpIbQqVKeR/DI6QEPcRdTutQ67
yT6UA+UdO/hJGIvhaPTRIYFzBWdsuaGvkz7Ju5teee60x+LP83Fj675jRUgtT1DAYRYYw6EXpeI2
59TXrtmhzel2HEfLguk0qvmKMkFrxM8RU2aJZ3MJO+G76NZYdcQ324tdTgxpLuvwjMjZbO3hkGKc
zqYE+oaEnMTONwy99Dkt+xmPGmQYqPvrzC8XH3fURR6nMT/Jo/Yz5mRQnjepqVx3C1l7zIpdoAyv
faWtomCrT7kuTF6rj22vwG0xieIRmXeUgmOJ50T2SvLmVmdZQkF3tq3ooQzGLYSVaLokSklqnxqH
vD+3m67xjg2rSGdv07fBGzez3KOlws3ZOW5tnnJNABqPNeuW6polJ1maVtWlgAPNrshWrrRGFIKx
K6x+PwljRIcBlm/OZ1y6IecDQRwpusxyaTjf6xZS/CWBuKq7Hgp2JPVKGnGgnyqoUeqipTFNkEiD
3ngeGfQd3uD5LouNX5+aPhxNGOoGf78x3deBNvuXtkxNKigMIDmwJWM6Dc4mwRaSBxp+BX2riHvh
ky5YUXyV2k6C8wx9v9jaCvvuS+CrEhkg8tx7S1j+JS8c5+rZtYu3CtYkqM65HpP++6CajMYa2ILT
uQ9kgcQo00C6ZJej/jVlAf9WFyxDD1nZZ/3FiKSQngUIBvEW+rY93NBq2KOWesTdDiliX0RiTFI3
EBjwdg4uudv2mfwBv6ltxqF+GvNE3em8K14QkC3x4OTLDqfwJm3vq9ms4kPI2Y9KzrEgtYfZl/IT
0Q+6O7O8ITbucZ6Uw+3gg8Q1+PzWsT54diSJGBGj4Idq6+E2Mrnpb/9z9PmxAsBjh8fV9G1MkMzg
KPZ/exT6v2/TZ/zzQei//fe/s0f4Sr9vBOiZwh2MzRKrsMvJBiPmHwxb8zcLuZ/1ka0Q6031r3OQ
/5u0JZZqy+EEA8HE/Uf7AOsXb6mUNoZSEycrCwvHt91fGqjGUAU8zdrvUzESomPj5NRUh+rQBM04
pi7eF3wKRXUWNWw+NdmGo6wtG7YNF7n2bhsQiewIpe6zSn8vG86MBDziVLsbOD4mZ/bajGz3f3Dm
vq4+i7tWf362l6/V/wIY8t9fQFSaZn/ZKfHX/2TVmOxsWBypxeZJl9kf149l/ca7D51aYdfl7yzX
6B8bJZurBNGXejOB5R3LMJbMPzZKuD8JnXE6t0xMoPyR/CcnaWdxH//L/Oktyyw2XhznHczubJRw
oP5sF6aiuOUic3cuYRBzr7PZzznroRV32d6TmXmD707dTc1i+EgoLjgbDV8Za1H700doOG63hjeR
v9YT9eOkjtLxWc/RcM2D3/jeUuRQbgQ58Sc48dyhmzYZrkC+Rd45yQdUYuJ4RLioRDXeYeWh0/tG
4nPYzosigTbIYo3e8CUekxHFvUuoIdQrl807KFS7nAjQekgX+wCCGrHw2CgIJuP3uS+hg+qdnUbB
V5iaYb5JQ47xWytjjbQmcx0/TlNSl+zzY76DG1fJPVQqsiU+R4+SZGGGiDdSXpRsem2OtBsDabTX
SopyqdsEbwNuymof7SEOx2M1pEXOqYkCBzT9Uvls2RHbwksj1dneNYu+HDfDRNcAuihx1nibVzIp
vn6Sb25+vGU/28z/qojwRirBdhEnse07qBkLbPvnN3JgKyYmxzlDUHOvU9MdngIG0Wr999/l18vF
57EHIQmVR+JXNn0u2p+/i58RO+6FdT30VPVsDBJYOaHirokOfci8+O+s8/ZyA/vp8uTeybXJVck3
xKDMgvWv3w8UQxoEcffGzVZnkAzS7Lnw3fw1BvlVHubYQHL0y0LUWxcISoEPNPJrTMuzHrb0AFTn
ZTiyHKIWdXhJNM/VTcSbVjefGF4hoT2H4eQX+4p2n5uRh323oB89mhzaKfDOcX60A0IsVoaVcAKu
vXD0NTjhWma43PQ4HiXZVewUQPKpsWASvvStyGhvJJLmk2dPpO/J4UuSfbbrbclSAcrLDIBlmw7f
MoMP9k3vPhhk5a4ybct8O7uzxFXlUQdMe17DbbxCmDpkml0QyGAHRIpBOtTaqaTsPjgfuM8T11YK
FtlLKACkli46NLiXD92sMQXXMYPoXqlMfbZepI6DqoZoQ4w55bgOoaP3223djDO0SVFjE+yBeYsp
YQSPLIWQMBmEK2cxNvjZ5vwtrWfIOmGNwxQR2gEvacsFW+ybuboZi6LxjzH0PPZ2My8BO940fWvD
Pix2OBlibz0LN6X7TVmULCu7zOtVQAbn1SLMPKxZTk0Qjgwds5GL4NbtMtRlcTvPmOHXHhFLeCRw
jOFH5gzpTpsDpjP7ITg2Kgh9bB5d6p9rkXliTXVw9xRJkvYQCN2qwDzEz3m0K3hca8Wn/2IesIWc
Jdro7jU253BlhKihO7wy8mnGXeWtAt0ZHDISz2m3Ub6gl1GvaV1ISLrSiYyzuD22hsdLgZI63lUQ
oOFqhpUkxNO1FBxOkmLl/WjZMZZYTkKw6rx6wFCmp9A9SsKpF2Wb5cWGFg66PaI2TaJNOEOC3ye1
g13NLSITXMhQm8W2sxLKHAEeW48pNuXPIZzSz8j2OqQQ4NsRn8bZqY8Qh/MzLQxWmylHFGfDrW8+
sLZ3L+i86OlL0WYG1FNdiQRHyrGizMvaeTJJabMdccI1IDWfiBKODxisq2NuDjCZx3b4HLG1P8W8
imLj2hpWMh7BuNyEA6cwgsd5l68r3BE43tEYbwBVTYApsrko6MebErGyOjzPrDCVd91aMwdFXuOn
DPaMOvcqkNZroS0Wj9M09QZnLx0ZK1V3OBeCOOTdyASH5I0Z0+OEF73At2A2eberaAAC55LSz7uO
F3h4YHYDpESyuFSHDK531oI2+cq4wSyEX3Z9Gw42+mGmkMfaFlLoeytKx0/VDVKsBuk0Z2q0jHDv
K1crDGF59sm7mLqbYIJby/HcWNp8JurgN/XkBN/KLJLJIZkrurAx4hnNupwyxLDQieEI9KL03uDY
Z7ScTaN13s2V9zVK5VwPRHc/IyDnemvUUhUbU2cZ+Plax8B+h6ygY0vK9CGaO33pogd9dTk3PWIR
efBc5X1NJK9gpboJrYrb1GwN4s63m+p2qib+Gh8iEt2i82NgS3HlXrPGwV6ZUQ/n7rKW1eyO3qrw
vQhRUODXsABv3bnFQWqIzCeKLDFbqz7g+pu9PD5Q5thbbJpK/zbwSONxTouBgeFhhiTNbpodWwG7
/wHyE4xZI7WDT2dWxGg5FQmHPVlmTpBRe++iFZIO4/diLDBoGXWdQHbncuXvDE3uATpwym9mM1bE
h+ux1oelpQxITxjONgzGEu/mfB6IefHhd+0S0DDB3B7rziJ0m+GGNjbUbitKRVGOWF7mvnueZtMM
ycPW1TcxVUOxltwGesAcIr6eXTVU1JkZ4eWYxKG7pVnS+Z6GZu4djCkrPmPoJgp8bTQ96NoIcCN4
BiggLH7xoS0aOOsSbGjB2oz6HSL3jayuwP907gZ7Y4wKSSmKtaepiUwucppT4dhjFsBekJbhZghi
whzICeYj4HbrUwe196FyYP4r9rLRtVTCeB57aHorO4ColISUDa4IvdfdcUgxn64BJdjTqvYaIFzC
69RSZxl1X0jwmG9xxXQlizQbR7U9YaZfEdAc6y1NP+CSvDiGgtPPARTLYeT8TDjBQb3uAyeYsOH5
3P3jaS7uySkY78QM7Bd/bttrTIXuU6m1+Q4KBy6+j1mdqUfOHngqgfK7yRqL6glIiOBfqtCspxVM
hoIiCB0kT4kLdXvt+CExNYKrA5l5MwmIZ5c5IeoYRfAtcnKY7AoEFSPcBA+7hjZxHXD7JaqQtcxY
NoKWea7yUrGhbOO7lutdkxFW6TfNOihdVZkZXI+tn0FubikCWBkxOvYmwnr4UoW9woEHRr3coLbM
CGt5lR/VyKdrhaXYRolKivQGYAjJ6nHidL6O06i9sWZmSUz5VvbO3qeCOcKY9FX3XfGc9mHwwbI5
a1ZOEnrPXt/x5luFsRgFgjwE/uGWzkeGc4spcqzwQEm/LQR9AqNzT1WP89ri7H/BOkXpPNB3JHwz
bep2p0yiSStBFpIFAphjuaJokFmmJ8fynBeB80zDy6x2pKZ815hBAtdjdp4CbR5o/45Dkh4K1+xX
bk1LHMJuxNXIp+x7STToXbng4fF1GwFUY2eOwk2CKpZucoDM/UXluZnmmT5E+qbx/IQoxwzEAeZ8
QvRmJpRiD3WH37uPKDIb6z5r6IHr0mzrpx5E4yYA6k4kAbDYOlB1RnoJvohFBRlwoz1Zf6M99+em
qp5QWQIb5w08ltsxKvx+jW+quMN4EwDlMhrq07Qxt1yRGD9GzWmjnAMbh4eyW6tfV45W1lsR1GFP
qasIJ1Wsyb/it2UzNxWq29MPKk5dVpDFKn4Mwk5PBPbT7IhSn09syxovxGJVhIMadl3Rc1wgJw5D
/w2cTGQfJioPxnVJra+6oDUNIBMzn3BRJRlxgvzGcKahmtYGY4RYS8qRI7yjWG+Tga0kbwx0bZaO
xg2Z9Tm98IALAQmCmjRHH0KrzIB9YifuDdxF5XxQ2sPv4wWUg9nbjEYY78z0epP+I4ttEp0r87Dw
zckvl/GuCgRNrmU98luo2Js4yhAbm9x943Z1/ND42MyzDVCFpMPaV8/lA5GOHPsMomVwDy2XBTAV
IXPs7BhFBM5qv0lqempx0YtvcSQdQVbfxY93CwBZ+ZQrRiOzNwEkl6coGWwedWM6p6DLuUOWzcOk
287HkLDE4lcSgdXd4ie3m0sjAiR8UdS6Hy4bt3YhnlWGl1JBGY0cfM8CW9fmdYeMzy6X+C5VKFUf
iDvRVB7YdR1mgkL2qX/0oarx8UsDEiDpRIWX5w1zDpUtseXTEI3TV0MQLV9TBtsvYaxa4IgJ5fDc
oIgiqY5+f14701LGmbLiXFlS8zQsCIndG8zWI44/c3a2rF0TiwGvFeFF4rjYrgaOF0sNdTrsc0tI
ua68QTxHFNTUG910tnWo6ViYt145YyT0VeSLI3uUyFzXWM1JJklefK4vyrip81s4GrM9zSzwWOJ2
13WbyYiqMipy6R9jJN/EuWFXx0Tm5JMTGiW+SosT/YrQhA+7rGj0rQkgYoYtp3KxxTfBaD9ZWXsD
u42frDxPILTYPLqhHa8Y2UFSF4PNGFwHUS435CEWy5/q3qFjyA/QVl34bJh1/IwoFH4LSxacrByB
AFCT0ugRe/o4fAizF8lNUNrcsGm1dfFoFz7N1zX09G3uWDy9MfE3n3AEqmhlGWN88PTCqky1pzhM
mBMqrespPZ71kds9jLZsHxVPQfyTc41pjuY9tkpl3AzfvLKE0sYWxRT7qAHUBcit4gUbyMxcW4lL
oMf0w/De1E7+AvkF16jPE8LYkIaT2a6OIFpvsyic3+CpYc8iqJnVq7IJ0BF6vJ32mVCJ914HkL4C
Jx6DTUIv4IQJCFfZKiNOzkMpyTHf06JDAeR/dNgfOiyfzp/Uhf8H8nz5OpVt+/mz8nr6Fz+UM1v9
Rk2WQphapE3MHmifP5RX/sRktyDhnvJ/BTfTfylnlvgNujPzHdIZWWaGo5+UM0EQ23NsjC2mzZ8C
P/gHnOe/Sq/LNwYfifgLRMBEhvu1P8yorZ71E8udkmjxPkEtueicCOJGKt+D1sv/DSH3F3mHb0ea
WrKbQvNDSDzpeD8Bcu0xhtjTVaRtm0Cs08mBuaJi/W/knV/g1ctvxbdRrEhdlB6J1/yvegtFtHON
dYGQau07W7evw2O6fEwkv9b5lITpno7FYkkwAO7SwMOuSshIm58ug/9OyvpFZTr9FI4iHQrill/3
pAr99MvqsSamWw0gbStdviWZGX6b0/2cBMlXSYH8R9P1RB7LrDnmiD4cfaIek3lBGyfxoQqvTEqW
PG7AtBAcEfskiPtP3dOp1ind37MzTyiXatOLuCHxvjLLDPOIgWbPKJ2uvAhg2A4WjE2zao+ZFIMB
90pWMOkW1lOxrmXSvncoKhFEMJfvPzjNrgxF9z2CRfId2eXG9qvgykFWWlSLcud7BL7Z2xZri6zu
hggzmC/LHQDY/ude8nusg/XK/5+/sPrEK/PzjWRhwv+4j8jf2MKgD5HO8NjfnexqP+4jiyVt2dKg
Lpqo8EQ+flrhiN/ksqABmwdRno86H//fFXjnN7Fonyx3qA5k5nG9f3IbgeT9F4kTJxvUBZcdDiER
c5HjfxFuxZQGvYfZYKgiNcb7HiEP+p3FoqbY0Rrj7JqxG2qSeHPNwGANkLu3fTCUn4Mxs4ZP8Vq8
27k14OohvuFuJJ8ZWtJGGihWjZdRDZ4ZSZFtAP/40bqea6G22vNSi+HVGo2NKDzrvh2Vc0WQzCCL
OIRztl5ibOJcjxpW7tCxk79MmRnsFd8YeLY58CUPAEamck0+dpEiKCYtz0tVxhS3dOz4zxYbUHST
1NT+MuYkNJr0Dmr8mrYEr1o3rhk9iShMKWn2WeEfm2FYOisYoHAxMPuix1X9brQqdN8RhBpK4WhP
5yOQPxJeAkbP2kri+KsGJ30L7G1ytnwJu1l3tUD7Cq0xiXa1tOt7u7DoxKhtHTwEUQOnUjP7WRjq
la1XON6aO7YwlbGeMEIT5K4W45yqyuE1rrUWgEYtLbd4b8m+o35mchPbjfXFg0l3LCA67FtqTgBI
REZul1uy89iC7a4bveu86BN7TRjXo5ODfjLASJVbv/mpwM1T4J6fVjiL2RYbVVc9trXMy/0IFoN9
hw0sEPoTLVGcdoDwhcyRamPYvUFLzIBwsXazKZi2QjeN2Av6quKdNGwLox2Oge8M7wNdhKL77MEW
Z+eKDpH2Oq5L6k1GoTNsEDAdpjPsPm576Pq8w8QyDzpeRBxmMIbCSaySDovhBt1OOvuCWNzXFBij
2I+8os+TCFr1Le6j/HupFJr6yu8TAOCVWbtIh5C2MopBmHX3rWgTYKj4gCA0xE2QYLiJNd4TGmdu
FMRPzoeln7xwscNbc1NkRfSQfqAcu2nl93Kq3NdE0Ay0H2dZ37ARJVkkYDdAbPY9ohE8F0OSPV5K
dj2Pe+fCA7KWbUwiGUueNs001imcfRAEUmyS4H8XH3nnyuBadap9b5owuyNGZd4VvEAuX7uPHlQy
dHddL0t/h7weMormaUdnzzh6HwmZkadkKAdq1bQbxKsA++CbaXXGFcfPAFJCF+L4kzw+xNrvreIZ
C4l85gAaob/Uhmde4kGSh9aKg68hzHDb9Fn4UeAMuW0BtLy2vWTohrYQvLVGIb9iRvEX0fU1UFNt
PwSBU7yYkoTnQSZ9CPlPI6DvSiDvyVZDATmaDjaREIWWnl18rCEtj22/YMFsPpAUJoRl/IIYMRk7
PIYI9bGmdWrjIXqVq7LvOf0YQ+7Tf2MmDgf3BuPbyjNgBCBr1l2/tqwYY1HtJ9XeDTO0fMnwsmEK
ym6whkna6+RCfuKQHL2V8BKepRe3DwP3lrsISTKn4hHuIW/L1H06p/e6teoGqPUgbnh7sao0VnuW
R5V+04kCLSBGW78ZSc0vRXnyYHFtyJ7t4GAYrAYaV32ii2GyiXTJJzyqRp/+yz62vreybM9bgUsK
5cdu6G2gbgnYoAxdf5dais67we26+9hsKR5z8I+SZxl1xLEQrqe/schOa4JGHtIZtJZ2uvbwE+fz
buS+kKHKQ4whJ832L76B1CzxAZbpdWM6cUcZXTMBnY0a/UaE0IVjoCqiUswTqd7hLsov/Q7q/kUT
8sW1XWl7PTiFldySySpZ8UzE5YkQR0Z3JuuZ2yMQd0tuk6kWdUKpR5li+mmwlWxaZXs7wLQJFYug
Lh9yqyo5pfeJ5dQP5Gdyc+PQwXpmxBzcL+uGhO2eilEv2ufBpK2nyhDW9D6RY3yRNb7Irci4vR18
kIU3Ps1jeEM9NiDrsjWCGZNp1l2D7UVTS5sejj8uBGeisEfQMaqAXLyGoSkKAFM1y7dgCEQIa5dd
Bl16KQ2izPbfwyAJHkXmBDdc6nxYAmHlX4OL345nbkwIeuxd60JEvbr6z4z0Y0aSfz8jdborPuKf
p6TlH/w+JZF8xaBA8tWEReW6kinkd5/L0o5jcgRzcdlzGCPB+qdPgSGJ/x9/DNvMdE3cTX9OSYb9
G2YHVrc40m3+A1zqn4xJdGX8ZUxakq/8YJbN7lnw3SzrlzEp0R02V1k9TpTdfGtqtc19A1KrEZtH
dLtDBL74GMFWJHoErXl4kR7s6nYtxbjr2nTrqLte3o2wUBIv3fCg97GgTawJ+QfY+jzjtp3vYDTt
TJ0fy/y8boMLCpK7lTOG1pMMj1LcWsZr1joH0QZbqZ0Wa3BvPJbWR9Vb0NbOa3EoXLlWzZsBR7ib
8/Ss0Ha2cS0Nu2BpAUJPWEVWu3W9ZI3CviH49hlomq6sgdQ5YFicamWy6YLEWGtyBnV4nWTS5zPe
nWVL3j2ncTG5Gj3McvNtLGNjVTncUUOoPP1wrHvjSK/BarklKliViGOlscpJ9NRdI1cmSzfsFOYq
ivt9oOsDHPi9piLLbbJ9pMzzmtNP0H/H7K7Z6jUzSqaxiZzwo8w96oGTy8G+LE1BI8cZdW4rbEbs
/chkEaXrjk3Pz9+QLaMVEivzJqLHGt//OjKM3cCWCsjh2hSAZ9svhEPQv19dJLf2XO5L/eD5H2iM
K/aXPPVm/7a3rSseCJShsdjcNwEU17S7ZDJ4mEfHOUgLS/VI0m7nK16VQq1gkfBEjz6jZgDF42xy
vLxAd5JHdqe7GrgIhpKDhwdjQeCznhJufWnGPCnAzhyN/ELYr+monqkgZcMnjBdW3RhRNgY1H355
1g+pBDnUMkhY4i3o5mKfmXF3DtSxuermciUL9diBdwgcBSWJN1mRGlYAAUJl3teDs3HD4NFiCCeR
JraRenLi/2LvPJbkRrZs+y9v3HgGh8bgTQKhI1JLcgIjs5jQ0h3y63uB95o9ZrAu06rHPalJZZUH
lItz9l573lVyuC46NsUY7ORxsudbH2bfLvFOAMvhFfmHPKKXldMfHa2RRNEmN69MMh+nftgCZ2db
PG44FZwq0SEx7X4ApuWNrtrj6JQbHSSOyUvKQvsultw8r9hZZH2GwO0FXeRVbQnWNToeqwiGqgkk
2wF9MVD3asiOccOMnNis1Zb8b9yioGx8PdoJVLfaxHoDRsbtYJYBlk61GmnNsB5bMu06bT14oCGy
u45tPRaXaTVSlfW8aafV3sawkpuQUAOXZM+iF3eGhVnTe7ASUNuL+TEi20eTV55lHnTadNQK90hE
m5WrHRPi91JznWvJtpRvsnqU7ibWn6FlrgxrPExhvsGU498KX5YkpJsB9WyaydqpxsHQpX5Qdl+X
pqJTUgaoDwZh2aLUN4hp6xtMIDQ042k/6sN9N9o7MVc3Vi0ARrcrE/vBSisJ+vT0+wGkfaIdBR3W
NLfX0PohfBdyq5NNoFr+gqI5n5JMxw0QFW1+SfRXg+1KXofN3YD5vq4WXk03wHVhn3FQ9n0msdgX
hdVtVXcnUnKo9QK9/HG0hoeuSQ+zBHGeAtptCUhIy3M6Fvsknlahe2P00QYod9AZ0HdmQe0UuQV1
SvDcfRCO9H+TeoPudRemzoGDISIO7bbKvjix8R5GICyseNX1j2OYvFJNAn0xl7xV30t3CFzUwLWJ
7JxYq2n8rmheUghGgMuXZguPgohkzX4qBozMfOY12SJTw85y/hFq72WGORT0R23fAxbZqfQuTVFp
9NdkZ/qn2RSvLPG82iVKdYygE/bVXD5VDuIrMkk2NnExha1WM/J4klXHBkNzO8VHD3luuziPeF0K
RW9Li5F8uXG67y0LschAS9fUyaQImQCJu+jYV6ieW5PdqfnF976R87EaAFHpcbmthL7hvfM3kd7v
8MOQhkQwq0VHOgsDt+jf3XY+ohI4zyOufMQZsOMs7w69y6NUQD2i9kttubs4AnIj6J1VRekc8qph
jo8AJJ490Vprw4qvWztR18qeiQ9vkvw7gcS3moEYwfWbW7fwv/Z8tfD073QBPQXZ9hfJWtOW2fi1
HZKU5CNfnKOM0IoeUYIJb40OLdzmKr4pCvvOoNpdUtKbuLDk1KbZdRsW01c/JWuVFE3k/lfDDJmH
3s22Vov/tar7laiGFK9mt0WLvSTai25TJSUBwZG8b4pYBPRvuHfk8RyaQV9QP2Q6ns06Hl+cNpEQ
IPP2CdQ+Cc4ssoS6yh/94BsvQpfZvh1hnPSORDFXGdlrWxKMSHv1CD1gxHgfrlWYW5teynAnh4LQ
Hl+Qx9vvrcZ7K2oRnQD3RAeqLzXSFz8BX9R1RzCK3RNB42pNHwGlncdMVCUQIBNFGmXce6h9MOjH
A9FWfvIsiVm3BYu/7w53du7zRcZXzSieyLTc+LYe0TqJ3HLliWd/4t611r2k0b+j3UfipTcccgwW
qW69sGsNOfgbY70d1SmK6ndLp+rrVnr5XTS1e4zoIxCE7nRkYId+Oge8WIR+Vsg7qCWKJ8MOj+QG
nyYr3o+ErONIIpRyfEsgpK+5AmuLFj6YbOcAje4glJesJYK2ldtxSiqTjcWiRP1VU4EDTmNLLNpa
kUWtl8NrZRuI8WtyMOAGV2RfxEVzS810q1XyBRPYLm7BGACwgw0ldHhYZbOvCLzlPIX+bUc07bK8
cGRHgeDYDWFblgZpMYF9ndLkTQhc2M96hECgO6nR8WB2+e0pr0u51itVPtdo4rfTFI7rxpbmhvOv
7AI/9yfWVZWYamc5kvwpzazXhSWtmxyA0UwNIKbvT+ZP90iyBoY5VBdfHauJSVynhiuCOramilAz
OOUVu4baAE69qhcqB/E7w9peSB1OVxu35ULvcJJUXpUL0aNd2B6QshFk0eLpnsMad/kBvFd9F/5E
gkgzZfGfepw5mcTcQoDqjlwKxFxGHoETaWYPC1aZhCmnFojcRxdxNbWtn/QRxK3FMfvJJClizT3x
VcubzPfcL9akUf2QhTpThwNk0rjS/lrqcQWwFKPhd7oSLaQUrXuteBk2facwvcTUlaJt59cUM1rW
V5KOYadYC0WF46HCV93ZKLo51mdzTGKEWjKu0FTtCi2bT8qMojtjYbMoMZVXcBeSVWa9tf5j5g4n
m+3Fc0c090FZA9HRmYhWpAebZ2L0hgdNxuMXi19/7Sw0mGHhwvjkQm08KZ27aqHG+HKs7vgpRG2k
472bhwRHpCggyrR9zibhH9KFPGMXnUUZZ3Fld4OBo1a4BxgHOUHZ+LZZjPWtjE2JbhhXdzzop6w2
tetucXujiymfY7jLZ3tQDp8e+rBu8YcnP63ilaxRk9EHNTldP3G2Hs5kb+x8Qaysb24yLS+2qelq
hBl7zZHKXLvW7OwpytuXSWjhzg+BhniOhvO23Ug7FfCn5upI7zjZtKU9PRJzWH0rkAk9U8wLN1WV
DXu5eN9BI8IiW/zwxuQ5T27px1ttqIw9yEMRNA2hcDwu9laTp8UkFUd3fipsPMVdeEXnujtVZp/e
W7nzllThsS3Vy9An2Lvu5kZ+iaPHppphTRJvf0Vj9DCkCe7SWbj70B4OULniGxX62cYa+sfEC4G8
Ug/lG/XjszVaj5QfhmDWmysthG9RhB4wW5tY0T5JfjQDhwYcnfrKRFZoNONDW40BXbCfe0N8K9zc
mob4OYnYsOfJW5QAIiFa7lV07nPa6wQ209vsU/sWdoI8Or11TrP3nGe5nvLkPkylutVTVuIwTcp1
m4DMT1FQ2JrxUtqkbQkcUtB3YRgaCud179/nXhQwDZ4mHyJtbg53COFfyl7dKlPKo5Idp4MmX0XE
7OzA1T1NvfWlWs4tBoeUyM2Owmha9Eda4DhDdtU7I8cQv+TAhGV6XMdutK7AnFD9yQEieWyKWzFv
K62YVvih7C1KtucoGdurAiH6ATuVn966Pjz9mff2R2rHzdqMw/DQapq7GYTmXY3hVJL9hNPowCJr
0+IK/WHLRy+vMiLkr7MkAezRF1jbiqbK+DIKf52MTbmOWreTKMeXhnETFcyncd8HIGjFplDYLteo
5I3zNKvK4J7I9q9+GCnE5cTNrAluHEDgVPF3eD7cbTM+1hM52mfVE20yl5ic0ca1+1ojnmRb4zNL
To6kzj7vbZRkNOuxvjVEQjiT+JHq9a7tGnedASZZUYD7wqE4hQM3fsPFgA0Jmevhfysq/6qoLEDu
/9x12kRTrX6tpyx//u96igNJDBcS5G56w6ax4Lv/XU+x/u/i+XA5wvhw+H+ag/7t+zAXS4jAMoS/
Ywn3XNrn/246GQtE3BJYhwQ1GLGQwv9B7/qy5WQtdZylFeYKPEy4Ej92eT3simxOHeIbPGvlUYiG
snisG+rpTb2yUHA1yeMvN+bvWrofqjeu8XNEykELLwJKmnOh46/x7UHGJnkqc9HV6xVlx+Rfvc//
yNm/zJD99xi0r0k4oFxlXHgTHCShZJIz59RrDk1dQJSJ8x4eyW1b3YyrH1zpqnPe2tUR3+a/voD/
PPZHn8LP6wPkvrh56IzoPKCPd3TKRZ0TmkNCV/sWy5s8NMm+qU81bfqIQ7ylXxdGFRTT+59v60W/
nnFpGC4OM91hcNdaTES/+jGSDoMyEq4oKJW5zsJqp7Xiuoo8ShMbStx0o1C85vbOc77+eeTlFfn/
xoxlYPadAkGChQyCHunFwMrTqmiajCyoLDxjY8+kbLo1sPP+sSJlgqJXaH/ygH97axkSIqPBLTbQ
f1gX7xBBMx5Jywwp6+m7HMf+iJpHLSWH2153n1qcMfeyoNTx5yv9m2F9xmSTxilKYCf8eIv1sW+I
NiGCspojlGADFaAM6/SG5MQDDY216R+twdXe/jzqUs68uL+MivvLonKKk/Hi/jZojJtsilKat5Y0
g06o/GXKvWLc/nmcjzKWn8+RF8gA8mJCJ3QvZSyEXjqtbHBbhZJMRZoOIyZozjanAWvwn4f6qOpY
hoJaiLJdR9aFcv3ylSEKCmIMHaqgdBUhxEhQmWzmTwb5/b4tg8BwNDnpL9PAx6dVz7hphaalQdKy
7aIWEshh7Df/gyuhEm4QHuIvna2PgxRYfltag2nQksy41fqRvLS5/mai0l3/85EgPLCSWC4tHHEx
UpT69HC7idcA+SDzdqAq4p487ZML+ru7hleVpcrCbmUvC8+v04hbQXUwyG1i7xZjhWsfmrz+ZIif
BfqPb7QNWZN+AIuiqWMH/DiGNoiu1keeTC8pPGahadzmYVPt+7Z6mPWCwgCJY+tJdP3a1HyqCP7U
BkbZ6fdG24OjH5WtgE9N1Sc/7G+unY+M27tEXzi/3WJMYnLW9YY4TGAtSHmLkPyBygvv//GTNNCe
QTMhJJwqzsU0UmjCjGRE4Z8AYKTcMTw6xAZt+8n7//sqiOqNfQLLOwouB/nKx9us9FoozraUDMbh
ewseehup9FH3KVbqma1tDL364dP6/QK4gYoUIbWcfukPHBNbz85N1CR7Kx3tQ2PVQed25rvqTGDs
iFIJm+z0v/58V5aHfvFSmEvwHXI9WknMCh9/reNGVo6vmbsyPeTjX254nQfG3WQ+/XmYyyyiZe5B
kGELBwWEh0LwYjoVPq1cADqLDt4Bo00BnXiH8dqrllZL2coe4K8ENbWajHEgpGBs9x3lsU1LMvZu
0rLK2eh588nc+/vKwtYQa+Oy6fOIY7p4VITCGfpEWYEUd1CBeMJu0SR/y9Bj2AdVDNq+bIT2ySJq
/80Nx/LLO7h07fzfJmGtAJuViixoLFgVg0epJymPYaWOf77jl1+VwyaIz8lYVk5yFC43RKmgodwV
PNgaMOuNH1MBoEYgPxnlcvW6HGX5FW/f7pMykv/v/4j/4hBPwFRJ3mNWNeT90tOHyjw7J6M3sbgU
bffJE7u8e5fjLf/+l/FiMkrQBHJVdntlidPcPIt/Ok/8HMJc+qo2u33yQD4O4VR610L4pd2Snx3g
2AUxipVVfDZNLO/Wrx8ew1hoavkecCPYrC8fhzEyHKBpqfNB2NFwlvA+djnkki+9G/fXut7Kb1JK
uDRUrcdivJVADFdz1eET+vN7cjkB/PwdQtfd5TtAcHpxuWM+iVKiXgoiGRPLQt/Mgw++isEKKzTm
CN6rT96Zn2vmb5fORoRZEp08Er6Pl+7Zg0lESJ8B1O3GnUXEwV3RjVT8HMqMM+ifh1D69hpdHg4/
pCyOqRmkBsa3lNEAcKbXM2VU070TwmkeFdmwf74jf/OOWUgLmb85ntlYVD7+PHu2OBtZAz8vHOSb
BrtkC2SSpRA/t/PJ3f9srOX7+uV9bmg3Q9JhWpyaJJh08y8HziXM9E8uaXmIv93xXy7p4o7rhA/E
w8zOfQBIdI7KmpyVEKmLdTP5yf1kxJj1qu6b21b5+s8382+moYXMzcmZvRp794uRaRQADjVpGdkO
rR/UjBn+YO+zyU789jWxrJCmB4rNXS5zUYv+eh9ZHHUFDIttTUE7MikKvEJwL+0KunPtbNs0eqqG
CK5WeeyJbKSe98nE9NtBkK274SBsX4gk7sJm/PgLIq1ox9mzoLxG0V+usq7JLX3QK4xkXRHfiFY9
6p2xlhjSjTY8/Pkm//YWXYx98caqqvfxqYGdak2QrfnKwKM1et4n7+oiJvn4Fl0Mc3GTBWa2ZqCM
EDTwrV2327sgwhQllpVj1EcHFl/WTwcsZgcqwxbpsWW8FrLf/flilzfmw7u8/Ap3QbAvh2/IKx9v
NMRYSWwGjxqz9m0T90cMeRsSfx/MHF5qVfzjCZLxlnkAsgNz5W+KfILXp8wcbfDdqH+ZMnbjkpbN
O+XY27Gv/ic3eeHfYKGgdsVB6uPlxVpPXy7iWTbDgllOjrHd30k/OZZWQ3Pav8Jnh4hids91Ehp0
ZTwDg/1nc/Tlzmh5m12MGvzTdTF4XKxO8PCGbkAAEsxxaXWPSmK1CLBWuzdahpD3uTS7oX4AHVg1
2zHvaTP/+SH/Nm1wEPaotVG8QxNluRfb0lKOOA0Vm8JsHs7cZVpgTvwPKyjLYZsFyLZdChqUAy+u
sUqTojJGvQ3ghX2xce1GdQxCy7939OpVhdMnG7+/vaRfhlu+rl+m+oHwJ7ydYOBTHMGrOWuOY989
/Pm2LV/gxbfx4ZIubtsIX4NiA6hpVlaad0OL6NxFrM7XyJzwyQUJlurL8TgYY/FhvqUOxYbmYuJZ
GGswHOAEtE5DWqucDLG2OzwW793soOUWueZpRKhrGT1fFVYPFUdPe6WczjZX9YxqF6+sTG2Hzlpa
3yAM7eKXOPLs/DpJRUnQ1dSn1PoV4pwHY3bH65w2wetU6u7JnKm6f5USE92aFmN1QwA8lbCkDrFF
TmmaMjyc8X3WNu0tHLsCIpKXGDeh3rfZky/mCN+k6OYzsvd7N029jXQ198n19OJuMOLBOyeGHLz9
NPjaF+EnsqJZLqu7Vq9M5LfSCVcOTrxnfTB6tiQ4r2/g1RaH0THtjd4Y4XvCwvqK1LkGdi1cQOCg
5skJq/dWlr3btpytA7weH5lWL8RE9NQcNWuAkPQUW0vHfZhHkQMljiNiULKfb3YEDXNCav0M9DYt
zcQXxrGkLjtseoy2FD9l3L/qtW+olQzLc2g4RNLbgG/aY08/+DZT6TY3VHzCyxQeG4EIKM9oIdLm
cV50+prtHs2rftZFad35I+bEKZ0fAAqq6waFxGGYiYpf4yDcEny8DZu0DA9C+kANDfrIuIVjtdfI
gBsQWeRTEaiuGrZ9Z6l1YSaQB3tl3Kowq3Eo2oUJcdcd12LS5u4hCkvjyVbjIh+bk9pew5z1i0Pv
lfNJZLVOJLxRcOOKjaq0LlkgduPKlHp8OxTTcbBSSIllhwZdb3ZFnbmvDu6k91ZXJmqtlvCrCMF+
Pa9jfaJDP5JqyJtJ4lY+vntOwQ4/znCsI0vBe9AUu9qejgYmi9WcW85fmJPjlEQZWH3pnK/BbmPN
mt1aBoYVmddNYWS3wtX0O56XuiEfTxdXhOV9t/V5Jk64hAORRDn32SqdapWxozb98t3sx4ndrHdb
LXWlCn1BtHT3hspC4degfMjk/B39vvMFDWJ5FnKoiX9bfmACq7CHY3BIKncG2BJpB6M23mvTApiR
DTFeUNLV6giQk+tDws2e0iUS3qmrg9dr+FQ66z6Mf/hkpZXEl0zwDezqZqp4xkxMODMm83E22yoY
5qk+urAuAv4IYYI7Dcd2WfC1GTxPzZ/aYd0ZN4kvJ04nFeq3Lq42GE/FNhX9DQAuI5B0xfZDwdk+
H0456IM51x9zs+klsVh0Cwh/p+zV96sGVPDXUrJ5kXS2gzFs3ky9TTeIdmq4PmI+snXKbnK+sL+G
sdPnwITdeCTbfs7pfOIiGwL8/JH/6sLeHMLiJlfzU2G/1jDwOzE8Vbwe5Z3hxWTvevBSt2WedPtY
+njItKzMHgaNhs1KF43x0OmEbhiYGLxuDdNojY/sy2wY3yKEaKtR6HCwSGFf8+jVY0ZpC32LzJ9k
SG4AmRR4YXAkZEfF1Nb08EQ6rdl2mmO8yURzIMdL/0BcpXA30UhWRCau2trawFVYTfFAR9a3f7h9
cpK5fSzjaDtM9WZG7UDGlbWJPWcsNqi7FNY5Y+4DUxB95KnqOQIjh9pEIDydFE4leu9I4wpOsh7/
/TDvSCDeW57clLOPVIXYUt3/anfGFgvMGmN/kM/JtrcQhaXdy+hmax1WVoyaMMfN/FdXRLLikLKX
wtmg6dg4Y0eoxT41x9WC/hj0YSV78PHBuOqralD7vnbMl2YQ4xow0SvzGNwGEt6OgO2OHHZbTpnz
u+OpwEpqWuG5+6zqsb/G5Y1MyUFZSlwVsh9Bke270NGzomW70XgvjlZrzVd6ZhIPmaQm5nGcEf4W
tjfCxLR58yL7btbzfO+lDs4UBR32praQDfdaKtqNU3oPZsSTlrYV36TdrFUrvOvztgP+cT9mauZ5
mzC3K6J5bg2R5wHKluz7PCPI6CcgExKpXxH1zrNeRvl+NuMrqwzPKiYiw7ZeU9LYayLMVpHn3Tpm
iRRRmvsIX/Utmb7NPWA1c+X78KTJsB2SIFowK6C9O18c7Iac32M7jaTk+BQIxUhIGTLOBpqRy/ow
5+GLKmliAyNO801RNsN4DDnY7HzkaXCD0SXOWveO3gt5aDolU/xYqnK6NfVs3GlaoZ0jJw+d3Uwk
xkmVWUx0jzd75LUW1lVuGUc+uQgvf0UMYksvDwGQilPwxHhqcXqKN9mNLzqJBvWRhoJFiOMQvvnu
NC4GMX3ezbZ9mxMXxol9Ebdk9TV47GnHtnatIRrgvLBGRYOU0Ia4VYPvBhqWFFbQT3HQ1XLcY+nU
1cpvQ5vyX+dVUHgs/SXNy8o66jmK7nuI3eaPVpC/6tRDt2EPu8F6fmXq8RUlEuTKEowXQg2y0Jpr
FHeJpKRHZmaAi6Y65DgrZDBQd8Fg5TT37dSibotb/E4ggwu+Gy999aDN5EeEOpNYWTYm1bgAztJO
/ohKCQY5E19jtIfWPqSR2T77Y2YfbRcwSIfdC7oI+WI+Xjl7DhoqFIi7YEcFSkLmKScqOdRJ0ebG
8z7G7PcIqKTiAutGPcFN66k5tYwWSA8ZsU8w4D6MgNmw9XmLdLNEejvD3apE/cpM9Y0idE3RXFly
7Y/+dBcZ2rCfnaK5zrU+ddeLyx5heDiZ15qZYy8S0RJgF4FPIIsUcP9qTL2qhlgQYhQEKnE1upO+
rmwzfQKgV6H07NNxn/uoRSoKCYQD6TbkHaNBcBG0kR9dp3PjfW3aetiNvj37LCn2GK0N6YFrGkQp
unWf+I0d5Hb1gjkqwNHzKl3QWCZM54FAnhEmkXYgf/NhBAr3NQHpvMutudnWDnEI3L1hIFN3QK7t
FNMtmlMQXrr/gg+4uapdbT+WFVC1MbaLnUuiDWGSU3QjCGxOApeZWjOxdwoIITOEm7ne6mXxhCiJ
bkcz1Pp6wkZ1pQryVNIoil4jo2KDEkLxIEqn2deqBGFi2DMyswl8tPTSPUCi/WKi1MwIrZ7HAeVW
DZ46Y6RJ3wqoY2u99AePktFIDGO4g8N/ErZq7quY7N2Jw/paxVa2L7o4PpeIHVWMuYNSYwSjrvjS
pt1hKPM23iCcRWX0SOyqvPFD96XQ4KRFpbmFbEGOzjgC52opTmpW1hevEAB1H2hvnxHEh/qXOS28
lplFqMzcE1IZP3gZCt9i6tgf9hnCt5rMlHtT9D3qNb6lVcUWWFv5uXWfgutYaY6mH9ECtifPiOVr
Po33US7uzHB80SZzN7i5ivY5LL4wVxvSZhdVexk537JhNvtN2OJBg2kv0lszYbFRKH3I+L1NFOiH
VWoTs4WrqWy/D3HZvKgQVwUOLP2mkSXxn3KuH4F1nSatL9p1NdT3SUKgtKHUjmBBd42MNnufY33X
he34Wtcu3EwX/j0qfes5ttNxDdrwm9slP4piHqFajVG98RPEoK3bLdbMYSdGLgJ4IdlLWfJsmhVq
azyGa5RBixEDZWY35Cdyp+2bKE+NnU1S2MqCowejLbmOdP2sWmPjz/gdfFcODw0x3Os0GVE9a0Sr
pVXyzcFiDjPQfW9dh2KBqqObovOOTpJtwKlsOZyipJQbq6s0VNrsB/LGrM6DMMt9X/n91vFiuXeE
h0XT89q1ry20m4FpAAohSlcSb9AVkqzrr/rMaK7cnLTQecLouLLHQu18OJzBUOcs3Aat3/5k2n1F
YFMb7pzRgaYt1PsIbKVZ6bBOoFWPerHLTMBXgcuh5K2LELND4zEC5KHD1zZkJwSq7zuSVpJIw2iR
Ncp736++4p2MNz1In+LctO2wYg6ZoEzD2Dq0neiumppNVqzUeOO3uFM8ux6rbeqT4et0eg8gG04o
DTLqhSs/jPtNLZxtY9EGshLmU0JW8fCMc1i+G2asHdqx9jd92qQWy6Ybq01qMqsWfkthqkHSZ2QF
ANGZ8AVCKb6XEw1PFSYvmY9OPB3YUU1JwySexX29zdvO2htEd6xpZCToyLPxubTwXlqVdo2N9L2C
sX2XOqokAZMYvJskYZncK6bROEjI8AAloCjDrB3gYsCbGqP8Ng++3xw5NYfRCetpXZ5JW5/mio29
WRZLKKt/74eLRIMjZjSuO+H1eZCEqsj2/tABeTHdpmxIL2fNVFdZAaYG2f3oqzVMbX4bGtDMuW+p
3phbOi4YoFAe+geyt3LjWNfWpOPTdcoQ42QpB+T5hWfjPYLJEruO2HT5ZE4vWFnJrIpsMqu6VMOw
Sf8GNbLy3BUAfx8dvaOb4QtUsD7Z6VY8NDsRixRHRufW3xonbInwzTKiNC1bz58micN1M4zT9ER9
PzN3TT35Pwhk6dW6t9z63KdmfIvZST34TtR96RDjlptonuLxXKf9cOQvhfZ1iLyo2KVx6z3HxYzK
fKry0fyOWci/5diBqK4g5ta8YUPiDs9xh88RK4VvrPCFTN4zeaVliDmSwL9VBCwxOaeddKLrypx0
UGglqvBML+oVS5I6YwYR+7Ed7oeymg9a2QAls9ofaO9H4vpKBSin4KC1ovfdEkCSYeF/QefddSfK
0bgntNr0d1lm+7uE/Zjaj3OiSJ7iHGXUdpRtWLxDh7fRv54sNVzRg/82iPRUakKtw7IxJGQe0E0r
ZrbsbWij9ikRQ3yu24lYdjozTIMdFhGb0NfxKelNe+h3dfio+Q9JslDByGzoUmaVGfxWCPN82LLw
AUK8rjA6p9aPJGoe2nRrhkeSa4wzR/PoyGrak/XIKVbfCf3OzjgWj8RPj5uiNd1iHyNKx7+fIOTP
NSnA5BktSzAJkhIC5DmcCPPYlkrgvTexq3Cjr4EcnMzE3tT6dDLbF8v9Os1+MLeCfCtzqq4JCSF1
BjO/E+5TIHzAs3DR29cqtqs7UtbX7nzLgNXrYIh6C6nzK8yuAV+U4Kh1NYcvrbfW8EFb42mSHVrm
1KZCl7bNFgbddwoeWjD0E8YYtKnnWibnuNEVCSosYBjiySeRzqC6lQhJjdVGYI1Zou8Aqek/JF2D
bpVgVnFhEnrtY85ZwM748PBMhH170l3fvDcN0TwPRvNUn7Dit2e3IxWZug3/9zYNUs7bmrLOhqlA
3gUQoWB+EmJviGunSaOS6dzxNRhhQyy2OVFhN4mDW9eAQkWqAsecjs1erH03QD045QjmSc2BziRb
4gtLyzoAworKW2yGviQ2bwLHnPRJgD9rWXug/kGhqGlRHmx/bvJNAoWJRLCacNJVFsFQCIjgvJt0
MgUQ6OJ+uips7Rgbxld/nsY37OPZujI0hPnRQOwCfhck94VbOt/KTKPoUuKTW7XU48uzl4HU3Gpj
Hm8Mvrl1T1w9YiXoaNdR1oQUdMwQwU+s84PZuOHOblzrUU3jKesiHN1uWX+BnXYAQrhQWK1uJAEv
4o2/1iZSIpoufmwQmdWbwbV+SLzchStfFK58fV8UKnYpWcV4+WhXXouyNCHF2dUGPXz5yJ40uld+
vbXhJ0abMA7tg0GcCZQ23bwh04UM6Jz4R2+1xEaOj5ZTWQj2AQECAA6HtXTlRo/UI8692vkOAiJE
fO25VEASOyDNUgTGDArcWhWS+a7cxm4ZaofO1q6yTILljNvjUGGvItuHypt/7CBkXXe6tSkJgFhP
nSezta3mnqTjTrMFSZ/VYMYdL46dnV1omGqtIvy09VzaV3XTdrQb+vqbCIcUbwo77aML6o56Qobi
jmLCqAVxn483fZkxK3rJzDnMrd7zPM7Tu9Kb9Qc/pC8UCDlLaLi59lLBtj2PGjjsm6zUSVLx1Rge
Oq9pDdD0RtdoKxfg7nzsSc/DqFBQESW0RZbsFmLesjyaSTZkg4scW/rVyp8zsJSZPxzmmIjrCghr
eZaxUWmBl+WNsYkcIwNEHvZRupuNyZ2Ooo4e2T4R0411mJQaROTWuw47btjIjPNhD5x73VEwPfil
od4Ayw2PoJHDv3K9zbQdlJbibs5hFq60PhTrrM4aTg8SBiFTTYFodkZLEkc56NgpessGpZ98VPH7
cAayERATVeFxzVHCHMidFpsJ1JPtbVPpIiDfUruuC/u+VoQtjmyaZp/1blVhc9HVlyExLU5emjXK
mhOUdJnjMRFGqIAEbreZ/wV920zTCC0BVD3u4rqmMEDCVHzLHsp6oiZ+a8q5JCfTBOSkS/uGEKAO
toeprVlDcYNFKs8fU2BsRJTYopJBofeexfkM58eGeCiq8Psx1+sBMkVGQHmjfRsWz4GmWyGhVEDh
7BwDGTml+3/WVeD1+6lowh1ArJy4DDkQhjUTqwTTVwIZTCh/Tczhjv8Yjp90fS67TstANPUc4RgA
+X3rosEIFpUo+Z72BV0FFUDEryEQpi9Z7LxwaAXiHXMwsHvyz/98gZetmZ/j2ujFaVPrpm4vv+uX
1kyMIDwiO43YnqLIdzo5vNfFVNWf6B4uG5fLKNjogWqRmMc/Ljp7kdJUHOfcxthygsW6FxVGs51d
b1sWTn9QUDc+aSZe9oV/jrj0Ll2XJhri2Y/XpeJ+MquBXmJZ3GiksWAIdDB5/fnmXfaclkFojPo2
6mfQ9D/xSr/cPHaWJYq6RSqYHCg7c+ra+L25clnT/vlAYINJS6A2ZP7Gaapzg+jKRYhhUUOOMBnB
h22vs65s7jGMfdJS/5urItxQ0AMVAunlpV4tJYDY8HLFYD2nQ7Ye7LOJ5wj4ej+5f79pF7iBNn1l
y8EIQOA4OKsPb5/uplOExJy379W/KcOt0z6F/83emSzHjWXZ9lfSag4ZmotuUDkAvHe6s5dETWCU
SKFvL/qvfwuMiEyRUooV9kZlVpYZMjUk4Q4HLu45Z++183XFw6HA6zfGG8fcW9p71/wv3iCLHG8R
qROugLdvMG4ANqoBdVEmI6gtslY/jYE++AXBZqugTJR3Tugv7jEEkZgd4Mot99mbdxnRpG2yicsE
y1ZCu1aVXie09e8vkV8fxLJQbrOG/JRKaarsF4aYW8zWaEW0dWpiMMKZ+/uj/OLUuaqN1AMRn7Uo
p15/YOQWzHIwOHUFhKn+phieRHTTZB9/f5SfuGRcFxyGVRA3CmSQt8NV1QrytErG2tczRmVJ+lHG
wyNPP3Q72cFIkitEPRvyqoBuY423G2eXJtaFDi2A1tO9XnCaFUk2lVuSbo0b9/cv75cnwUEwyvjc
Rmr4Zm2J2lzWHbsG+k9avqsKWvb9VBX7BpWOb6Az2v3+eG8lTMuAWUepaXOxomE236ye2mAbpV5x
lxDpvHVDgjcd55w0LrXotBumdjNFzdeWeIrfH/bntylQSztUR1jPUWUsL+uH1S3m6V+ndsONX+Vb
nhyrsY18U1o3ICbfuXh/eShhYnLgrnR/ChAZizrV+6VTkdMWxsSuLrS5hjL7nefQcqf9KBKwF9EM
ylAedK658PNev6WCcRcePNZRo06wNpIA31XMl+c1OERyILVlh/zOHfOT/HfJozXEi2bHRLqzgP5+
PI3OYIG2s3myg2sywBloW7K10qUEYlSu3kstfZCl3IXMNWqVejWla2e0N0nCLPP3H+hP715YLLOL
IQwDhPXTU6RXNDmli+rDjHm3xnU5qD6jQs9oKNMAFL9nmvnpul2OR+yujY2EdDfjzXVrMudSm1Jn
arDOrtrj7NUr1H6f2u3v39ZPmwsOs6yui/DcNVz7ze1YWDQQLOoGn3Y4ZAOztn2ESzeVqdyxCY19
R+9X/39H1F9/pG5B7oPOEA+m9lOT4SogO0HFbOwq7QaA+Tsf21t9HfJBsUiCkOSyQWR9f3MFIVWq
29DhCUz+yEGzgrMh81VFjUp7pAx3+kw+eKVsokr8ceS/lVB9V+b8/21MFu60b2U1NXEYtf/cPpfn
x/xZvv2i5Tj/+ir5z5d/Dp/LBcb76g/roo3b6bp7bqabZ9ll7V/2wuUr/6f/+I/nl59yN1XP//1f
38qO1hE/LYzLV2zOZR/4n02VfvT49KOncvnqPzyVuoEHEgMJPixksQ630F+eSs34gP0NBhXXN0je
5Vv+tFTyPfT+ligtwb9aPDT/Zam0PxCepuKQQDNpWQaIq79jqeRb36xry8ti/8QPdfkfO6bXFySy
807UGu4CJGog0RwtyAesxZFb7Z0AooZDKIGieplDk/XOcMvoOg4W6jdpA8znAwwocN1n987VQlPs
LEsiHI1zY0qPc4ei4VgWSX2j2/M8oLhIXHeTiBrzdzbPSjsxw8/jaiObQm/uI61zUXMosaYD9+mT
2FiFVWhi924za0onWv5xeTSTZpCEnQy0IwHrzA28bEuFwhGHARKQrE5bOAqkJUEaL4urKK7ItiCJ
gwQSoW5RkhrRljgrWo0hZW0nimllpSzdWo7n+zyS7q6eSTmjheDxqtSLAhnWZ4CWLv3nrNWszw6B
xI8hzUMGsy1TR7Uu9CtLJ0AG549bNufKNucV2Y/3HWieyvHywG4kkIjZ1JRPBj9ildrMgW6GLp+b
M+CVUvncNBY6bnCZ4U2SoyxvfF5oNaYYJLs6u1BLOzcjPwhz47IA8hfdqMrUka2RBFpRPY2xmTzX
taICO3AQO7CpULFf34aR25o3ptKIguiIppw2E1AGv8Jj84TdSTPoTTTl16i2p+8tYSg1urIOt9u6
qTLrUkwZqoWgSuivkRQbb6Q0u5ND4ZJcsjMnW0mRus7cKQ4URqfgyle07bTp3iHj9znRESBdMzKP
GlpkLYk2ax0MyV1NoPWhUSC+qpAKdqro4+tiHlJ2I5CoTKJhRwCccoRgr0fG7TTkUq08SjU8hHFs
hwtjnaG0C6CUea+LYgjwMSlWcB+B3DMvkAR7RBljHAQhka0K0AbMBnofAEyIEGOJjNY8VswGnow7
Vy7KZ1UxWlpJNKcqzm+Ym5nXmSKz16ModefYhrQgV6y047QPMZdKws0HSzl2MSHk2zGwnCuoolZ3
mEcevQcrqJhd1wGRYytJ1kuzCRy7y3Z2k9bFXpaD+ZGZB1kEmNuZx41y27euajE1rex+rWK+vZjy
nOZeDqCpNem5eZ3b5Gci3+mujugUTqSi282mz4zpdiKxtlmX5tTsIGL212FUTZdoQcyVnhKAfXbY
cF4PZaHZKA31goAMtHUf8RoWOz0CvelFBbfEWk5L97PveBCIoMlu9dJFLxYBRthXtS6uR53ZRciU
8iHg0mI/SWAHs/ZsoLEzIdhiTF2QJ4vyqzSqPUNNVAwO0SOwLlBtoeSSaaowU0jbT1ZgRnfjVIsz
c1ViZnq9DiTkEGaleX3fdtAlxicGj0lA7GrQCqK6Fa8GKBoRtsV9Wbf9N1YFYTBunuoardbIhMQg
hbeCn8D1iaYmdTPgDE3BYHwLB78dgW5piAa+6BryRP0YSaEyT5FJr/ktunZL9YmKSfQZf2wzl/k+
BcfVld8rwoL7ZBEgBvCaViQ3wfRQxyIBGEL32MFAvC7cdqBbSJOJ3K4jA41aa6F41CMMU1Q8rdg0
RaMihhiNQWwqlwCMzB9tTr43t2p6F4SQebSTMUgG9h/zIHImAwJGg84XoG+UqWQJS1rKzGVEWDMX
1bFpS7uA9lqifUKEUOgEnTwKN5TFRzJjCusBAV6Z3jl6NsAR1LqyOblpGzcn0ufnmIyTqNHQ6SDm
6q6aCFCzlzRJ2XhtOuSroqFsIEXMtB67Grsdi3Rt73I3Flv4LbpXlmr+JeLDhZk5kv3K2V+R01Ed
DDYzt86EVKFA3wqyDFfzxhpZFybAUexb+UEn4JrNwUkt54bxNXE1PWEVTWw0qAodp1O2LlKQHUGE
8sGg+PXzRncXKcKMGoLs5U3c9S5aM1lo2zF3s4/RZJIR1U4FJLZSddd6ibzMaEPbI2NO7AuSWi47
ZvT+0OjpDgAt0tAqdPY0BNEE1NNofuknNBrtAPeVRO55pYLE2QEfKy9clnPFG+t5uksbkxAb3Ijt
mr6isQrAstNE1cEK64W0l5Ai3d0Io0m2sQ49yUzzm1ltZzZZeXdAU/TdEop2Z1cGGqYEwTFdisbY
u1FVfCS72cqPE+d6Gxj211ZL6+YL/djOOHRJ39dPQWbI8lTFJZklaWLzgVPwyY+j3qOvhB5sTA9x
bhGogmCsJI7dM3MRnMYmE+ET5OLk0bQs0pgQnqXhBYSuwtkESaIEK24QfcVwliGPDHW7913GSQ66
MllcI2eptjGhaxPdXKs4W+k8qitRCK32kDYX0yYWAOo94lGcUxbPkqTolLW0zqd2m+hy8uuGqmgM
XZqttYsABZaYmNcG1lh3BWc5cfdWnWVWup4nx9goeYkgQwPDOLt9vc2MykFkN6uITSBJI45RkmuK
Z/siSFLrpoXKwBQ4dcMFdFeMXzPFALZDHPUjMgRyTjq8pJtAeZEAmlMKQpN0Ar8Lovaxt1Q++10R
8ZjxErw28zcZkZRzDsiStjdTDs1kG8QxQ7nM0i/yCrkBGhfkiBMQ8O/TLMJpS1O64aaP2q7Lr142
jn9r63yKvzUE135v326Mf9wX//N/Wxwt1cjv9tB3XRHL+PHHbfTLd/yxj9a0D9AMqNJgN1ARiqWB
9AebxP5gEp1t4zVxHBV7Ahvsv9Ak/JPADkH7XeDgZ6P7r320oX4gppZinm+lH4Ue/+/so9/Wq/QD
HRtvKjhZHfDBW/9JMgrujolHj6mxOGaIJQ6ziF0CtLoefWyWraZmHq/sQh2ODDXkO3Xs25a1xjvg
vSyN5AUk8rbMEzCkkfuKyutqC5AGE9CvEMvHW6YyzeaHj+Tqj47Hj4GtPx2KlhqFB8X5AsqlC/q6
XsgVwqvkwLTFKJLsbmwTyy/ppK1qLXPfeVc/nVT8hLwr8CuOyu255FH/2P4weHw3zcg8VjW51VqN
jC1k4H1uetFslpuZQ95ZhFJojO8j9xmfwWTsf/9utbe90aXHy3PbAGTgcOGZb96ujLtwYIyGhjPo
k3I3uGCxfbPIOnMFI00siSOA64gsnQ/SnnDEhFR0Xs9C9NHIBMYBpbbnJ/Z7Ul8XQ4OC/vcv8OfX
Zy/XsMGowsRPoi7n8MdO2+Rk2mwxhS7sWZ4qJenhwtb5O80v/edPnY4X3miQyAvh5+0FVndJ5TJF
ZoSmwJnzLGecTEDxM/M2s9HVB3sMYyRaCnIbUeRoptW+cpFc2bl4GnK0uNcLqv26rhcDa133pbJ2
kDdkqy5P1NtElghPO340VPMyszdEzsozCYgtE5GhVZptQ5ieQbOSzRjczkp8+/1ZfNtE1FULRw7j
JQYl5EYTTv3qLNLGzBlkIrvTu5QtSwp0sOZ284aXIWsbDX8s8SzONCl+cRO9TUCn5ucsUknh5OUm
eukJ/Pix8VDsBoK2KDuR4ollAokRdNUH3UoP0i9O0NyWjkmaKljfUjwMqnVQnWBVOO22sIpTuJxE
qfTvXOwshq9anC8vijGi0Eln1xhLvT4LtqmoptJPcIBhf95WrGTA2qbnWaYOKN9+Ka6RNf/+zL+9
fpeMEhPCBKeA5Zsu9+tjzuTvjaEAZ03uXrmP2CJiL5D96e8fxV6ypgGfMEd5m8fcxSb9b50yEUAI
KZpDawCyltY75+9X74WnAGM2G4wLNM7X7wXxuRX0xXIURJB7zWytVena2Tuu5F8cZbHg8VxbRq88
714fpXaLXBmbklsxrh9zYQxftLoRT++csBev4o/9bt1WLQ7D3JUmLNCF5WX8sLCMmiVLrTe/NSiY
sbtEg5nu4DO61TMhkqbfk0P4iQAAWgShEIq+ylJ2ZOtQ6+FGoQ/OhnNHhoF+NuMYCnCnpnZ5NqDj
yp20GN2hSmzB1bWC9qSfjE1LCOgoSbWLweKZ14hN6uyoW5ljXIR6yPeKrsZVg0Cl4tEzAQUHyBIk
3Q44JkUtTZGWLgG2y8uZLIuQOrQCzoIxLtmBGXXdLUxSekD0cezam3IT7WQTJgCCTS1NoAUTWkGS
HRp+bqxqWNRgiJVRfI/ZJ8U0IHe2iHzlRRbl3XzTGfWs3uOYC/Vt3zUtQwBXa75RDSnhpmlyfAFq
ayX5zo4zI12lMeXEqpjUQXi1redwqBnKYBToqbo3dWU6wDoI+vikVqh2Vx1grHaTB5V5Sd5gCuuZ
3JvuEMxVT7+mMEtt1WYo009kvtSEYutjOSEvFbZciUCL7hxr7lSvJcBP2yiTi9pKExOYYHIknXqr
Ux8SClw2Ap6wUSs8vjWEE2va+F3oy14zdqomyaEnTqdE8qEJzk8qzXlP2iFmdFWGKuEmeYkUFylS
AJvZxKVDnRsBw6mWM2hmOcLmyTLD63ZcTGMxz+zzpMeQtkNOKfJH1JKwdksQJdCS5/5hBG/+vNTa
cm2HSequS179fdM3XASZEDdIRTXlkh+GMDgNNCtfN0i3x61O9ve0jtOATEwdLedpLBN0rdpYqO7G
nUYEKkzag70uWYQP5M2gYnMawjOvlF7WzUZL9WX4TuA3aGJAsJ81ar5prVQ1xTtstPzBMfr8axAj
G6LQIC3jNNXEkHh2Yo3JWSvn+gHUVuasAF7IeNfEToJfXc3rp96oO6zPetzvYo0k31VYW0hZB5nJ
fYkmI+HEm9TKXEuTtg4oDyO/d+zc9nvKopo9RA45e2oY6gPIRMppllje1oiBXfpcuRJ1yKlGLTtW
GBJRDieIYQalS7/WE0+tBftFGwKULEG/o11D1glLBQ9mQPRv6mOBCx8nu3Zp2aL8btb5pOhfnTEd
pS9VmlLQQhnmr0hWac95PRYgUo2waA5JUE/9FWhPkzsFLR1RnqlOtBv5z86ILy/TjJXdu3awwZli
xWuoCYzHkYAvHde5UtozwxgxbosJG+NV10v9wVLqqroK5BQG90CAzPigTFWwR+cB7wXoTVz7ueyL
iHJv1C0/HhAWeKFUxodkkORWpz1OglUw2lq/kbRtvkBnGK6NKIvI79AD22mxrdUm4v2UMKONkK1l
raseqbRfl1M6b6O0oqNFHdhmWz1atP5xqOETaNTeNnZO0SG6coHw7wn0TouL2bRHtkCsmUS4IDQX
FMhLL3mcXbujvm2cY13JXofOm7sF3r6+OGcSD82qgRtMn2PIxXxF5LEDDlqvxZOaGIG2FeMURxsr
GaNPWkaPxa+wfD6BI7YxwsKrXhuVynO4G13k2YUrEW0lTnW0tJoUXtMOTqBOndKjA7Ao09JMGqsx
q+tdnDXkQahJQzpNbxbWLc0WsVecxh1WlpqJU1rZdE+IkcwHhJRVGq7iLCEDV0U6fNCjjOYR2oGl
BiZpy9jrahXcCnvmHfe5ET65YaedFTHb9T53Slp0wsnowejC7eZtmtFiXRlmNdRXfdDO1t606GL5
hTlgLLJwOwdebsn6sTGd6ajmGmHQdK6I++37KPuo0eMp13iTm+0cF5rwsiIyMK+5DsRmM8lzn/Rd
a0kA1y5nHKThulJMOfiwaS3NC3UzX+Ha1A7cm7lxgZxUOeL80omeN12a03mtpxtSYqzaI8JnwANg
0zHz9ERDpZk4SWt5zagr37kX5OcJZfhjWZUKWKm5Noh5ylHw+f0IFpltXIXb3naCuqchRsS9H6Uw
i7j/QheiuZt30hsZDHxxRQoULAL8Tfie3aMZNWXUIokOcxJ2e4XMY5VwINUnVlV+E8UgAwT9Zawx
P4gcUsfivFHXQ1IN+ro1jPBzwsOpOIiQrpNvKiXurqa0lMswyF2XhtZU3gYWLSkv0eKICyfr4ru0
HZ17d6yC73nnkqxFmDmDDqopAOEGifTFdiY4+7sk917sSVDMP5LnRqmjhwwAVtFYTIQTx/SqSLfG
q+cFQdOcui6QFwo3dY3R1ibNsLJo34Fg1u8zui5EgZFM/jC3dXVtKllxX6ZSEOoMRMX0dVWvCGMq
C7VfmYE1TWuxkPKu7SrJxp3WjSLdTsNEqsNyQs5GYZfDAfENxpbIabqFBlQP33I8mHwSFtIDnp4K
5H9W9Y5wtsScDXJel5yL1iq8vM97TEaAK4hT1jpV2Rns+nlM4ZqbDAjaNulujAm4rdx4+VT7os7P
YtbIB7fAcRUwn/EAjF7WTArkwUq1wysjpAt1qxCrlDU+gozWPpT8HT30SSPGCkGyvfQoSQ4KCZ8e
bRrV+1qWJp2BUme60p4naZAtIrR8NdahU+SIOxE856uXjd3/NZf+y7RtMCOqSiKi44CqNRZx1n8e
2N4Xcfv89I/b9rF9lv84xXSM/nHZMeWCwvWPvcweiyf5Yyfqlz/+j86UYhPtiszGxE1NDik9KzbL
f7SmmN1+QPwJLg3NBJ2MpbD+a8brfED2R+whbRTqd3Ql/+pNKeoHqiHwqMzn4UQgaoHX8tdk+8/y
kqH4fy43l836vzfzgsnuopw0uPYdHBagSV5v5vVOYrslJ+Ch7tk+901k3mgyOYMQPHLzPw9Vvi7n
+TaYxmmbOgSWCIgBaJzJmdEG0OPG0w+n+hf17+tK88/Xs6geHSAxqFbfVJpD0wplmvrwAa1WvVGw
1novv6RaFK8UYLte3qmffn/MN5NuTiFDbjqIjNzB+TpgQ1+fBHaAhTIpsXE3MbszMTTn+dB8DCfE
Mm0TZWvYCAKnEQ+Vuog+WlJ7p9RdWjE/fgjEePKUZNK/iPnQwL35EPKoWGTjo3Mzm5Pn0jqPamPa
COyjlrKn8WKC8DfYJqvzO3XpzwcGXIp4h/7kAmJ+S5NqCGqBqWcYNzq+0JVBiI03IH4gPKdnBDZs
pLBuTa3a1bQa3jnnL1yhf79prmA+4EUGrZM6bENKW66EH8rIpBdmkTdRfk296hn8dzp92e9z3/bD
LQvyhXl21zhads7K2lv7eGvtm6O1t89sdFfOyvXdNRh1/n75umrX7Ipd6101u5bfMuzZ61eth/OD
L/zW+9+urFWxUx+aI9lTK5t/Tr4OD9NVdpy34/V4Y57CPZk/5/kcXrj34/VwVRI9c6Xve0/xW4+N
t2evm/W3K37ot28tvx39bsV58uPVtbnqfGetbAIfBBi/Mzxlx+RqpW7VbbnGF7NpNvn3ZF+v2xVA
hZ27M1fJttxJHiCUlk/qWdtPN+PleKkc8yMkjAv9pOzULRgORE6dX/LTtD2zYn6+szb3ygaz+26+
Emdjv/ykzgv877sjs2DP8Sng+DJ3Ve/qo9xl/m3uJb7jG/toG/joXs/R1r2Tu8Er3rmG7deNwD8/
z6VRRJ/MRH3y5vOM3a4Nah7g15vV5R2O7CMZYdvwuv9KGIgB1djx3GoNI2E8zjtsuV68Js7Yyzbz
Ll6TmbUN17WfbJ635wNADa/xb0FO7MJV4U8ef7FO1rBUedW4+vg7/jtNmj9416SDkXjWesW9e1UI
8lI8Apt2yircFP7yvbvd7y/cF5H3m+sW2Tk9EI3xwLKkv75uK0FCUEAJdj1mBBLiIHMAD5Fq5JbF
dogJWyinhVQQOl9bta0v/vgljw4R3LL9y5/kNDwUYS+3dR5TiNkEzMfFhLdkrAQqjdJljKfV6j6A
v9FQwx9eftGS9lukVxhJO+5Quj9sQWnM4qYvxLHVhsugSNQlkkY9MO7985diMdvNQWiv/v13L19X
s8145wp40W6+OTOLksmF28b6Db379ZkJ5mKEj9Ak10iKDopQLkQR3SRtdOHkzyQ93GLPXNlxejYU
7YT/+5amDq36fR+66xnjkD4fEvUpjIyLQgx3dlI8lqV7TRzuQUvdY5e3nzoCIAKJz7T4ClDwQbb5
rhyjFQqHTdx0Z7e0trH2ETmxswapfIWXZFtX4wzAIdpaRkzTZ7wYmf4lIl4PgpSM6BIH8rptAcGQ
Tlvalt9a/S4L3LWrMtIU7TEx40uDrFCtzm6Morgd2vIwgFX8/UX15gn0cvM4GidO2Jw6Ftw3zU68
QR1E2Ty6Bioh/Daxe0bIArnCd7W15TFut5p5NbXWhqlp/87Bl0fqDx8bnxgfGE9AgNZsRYwlff7H
hRi3ljmNrRaszaXpULsANJJ5AGXdGPPalG17U4lobZB9+84F8/rp87JtAmW49BFVgQr57Z1Eop0j
x8GcLxOpP6eYjb2or3NyRIFKUVB4SUstRV8x9qhFtO07p/z10Ze5keFqNqBQgKEOe8M3PdmKDlVY
dKZ6B7ZJ301i0Vc56VHrEAupgYI32eBUt2Z5orTbx3PckddXbnotP0YIYU+WKB6FwLAZtjOCorH6
ViWVvMvtJnlnxvLrV4pQzF5GkiDCXn9AhaPGZcb+4a7TYrpOBJvkhDd7sWEfCxk/dKnplTGRHdmc
vWdGeRHF//viwBiCDsoU6jJeBROIwPn1sbUhbxwag+V1VnQQM4aA/si836xiKEakMYGpIapNYFSZ
GcvEUbUYHe8npmBHsplib6DMurBLVnzasMdeaJ9RgQzXLeaFLcFn0n/5I4mw9doUw+QXkx1vW3W6
78I8OxumeunUIrm22yq4F+15zofpgoBDF6jrbamBTqQcHb0EezbVp4nsaCj6w1wU6mouZHtDSuFZ
tXpzRZbu/cv187fKpf+BjPV/2yBeM1m1/3NtdEIlUmavJ/Ev3/LXJN79QM2ik466NLkoa/4qdxz7
AypxjWoHHRXTnB9SV039AxYENPQUv/Scl43FnyEhgsE+1Q51DvcaUziG9G9qm9/VOsyqXu9RQPIa
7E+WYS3jWh3B7Zs9StAqJZIAOz9FIqIzaYvWga7U6DlyciAiw4lIrEVdivI7Hzp0NK4+rtCBRLQ9
pYOn9z4p3UEl4ZkH4CWNDNz0nTUNX/Vay+1HcAilimskFyA7KklKYlkzCt0koZyZAhdT1V1liZkW
m9QVDfZvigtPabNgq9aJOiAjwQYCMKBqNO0KSmZFopcxWySc90p8l0nT8BP6GfmdlG01XFmtXuQX
iiuym75Fu7K3I3KQaKym8rrNoXbgrE2Uw0SmaPlJzImRw4kYO7lTlMAUbKiUfMA1xDQVVgrtkzw+
aWFjItVNRbsBjjABgIMONhLoNXZJeDtLYSMiGpDBPFmV4lzQD+tHH5Z6R3ek7/ojDZ0hXwc93SRE
snCSTjLLu/I49mZpoCIb1CndzYNhW0dC+dR5jbgsbz9DwdHtM6P6ONrrLCo4F7RKl0+pa1ThPlJQ
vnoK7JAv4Vy1PfMtZbjUaH0SIVBGdnxPbwkMCzqBytedavpmEfi07Uw5bjViFem0Jrq4G3iU1hsi
N5SVKjJyAAkzdXzQVhV6L6TKdKwTcp+jVWoGofIMH6GfaCvSvVkVUHdbOoFoewh6GOBP0OZyTIBX
TlO7m1kmVA5tF0AaQtBNP7EfEhzlY6TF6rqSPF/hwUxWh5k7nqwkoGXHBGODHKMMUDzxSq9zw6qC
gyAhqV/B5lNQumEYNobSvuFKVkiZy8K6vdPtMRX1eoJf2N3mPLCmbefYMQQLa4ArcwWcMCwJZ8zZ
o/tJC0mU5FqDXDPNc8N8Zj4hHTm0Z5I3tPRTjUIKYXAdwMFwMNQ5O4fOpavuAtE5zlMfEpq6H9yE
mf4G+TAJ6f0wGdlGSzSCmywlN20864xObvIWXM+s9YN4IDuyMz4NlZoCMCmaHB5aP3Z5DYWetFhU
kZBVjHsxMPk7lOzhqNECW4USwIQ034ekSAG10HIs3H6aNgqOdoZE5PgUoTZ+EUZEIPBcjUN323a5
Wu6mwmE2BAAjCBHfgWHwIYiMNmziOEX9OyJWXo+mTmRuqyIj2BF1guivH8mZp+6cG0X73DhdQfhn
R8J47Wu884kGuaxcPnJmTMlJJTkTRJwyhs5EcrulVWh51YSMcFARicjADpigVWwiH6qESU6WdlIY
K8EgiIInKqXpfnJ71R1GWvxpPD3bEPPMr60thoY1ojRh+qCzTJPQRDTeIyWMk7IyP1bOTFoO+bSu
k86eSK3APkUOZETHz1wQkZsqF1nbHuJOT8sSob5tIa7skDibt9YcO+N2nIbG+FIZ09jsDFfSbLVV
aVh3QU6B4SNHtWa/zd0+u4epQ+wwLhQZr8l2JUzWmdvgJoAD4HhCDwQZrY46N15giLw8unpqFj4a
yzg91IZiu1dhORGYPDB5eAqBOq3VdhIkicpIyZnVJIrwZQGldVUGQtzlSkF7WBZxUqDdVk0iWW0U
+J/RKk4sjGbc1Fvi81T7M9MApcQorwo0swBOP1sxvMptPcZqTfjchFw8TY2IMUVXis952WcrUjHH
vUgjtzkGad5dyFEmp8mQKWxSkw+1SRZWTRHGoUkYfa8RDIo7Yok81OL+BmB6+bkOw/lskCDqaW7t
Hs1M9JeY9JuS2z9VL0Uez6EfESpIhGA8Ih+k0efhUUd7VMbKQ4iF4SGVtbGPYyoRr8wa5kXDYDlP
ap5OzUL5QVw+gQIUzKUO1qD1e6eiEe1oVXBZz2T3eDLvw48OkDqGrJlm7YJJ1ut4JIl4YFv2TP7d
/DnQYgPogSmmChxiOZr7bmaMug64iI1LWesVkI8IHYU3TYPq+HnXmCciCMuvqZKqn9MxIIG7k3V4
IrMznW51pctPlhZKj9p1IhQQjwbt/Uyo0ymQXRoQoRz3TrsHRRYVh5TATOsUKJgoLq027tiTuXq2
Lwep8qNM42YyarimOnzrLkqbce0UVV5spzLXk7WqZNaVOmd3oPs5JZNi30GMgCKYBrnK5UcKOFs7
UzeZ2jSKvAfE1uieVcdJ+2mqh/QjDpCmW/MeVD9ws5jGUSgqwEja9EAoRL0f7LS+DFWHdSEERpeH
WnQzIvs9QKkML2qiXA+lgCRWi6JhcCV65TiFkA/ounFCQqBsNGDyPtsPAdrwrVQSZsGM2eejOhnK
A1CO5qLrhHsVaJ11AMPjnIYhmg6M2EAzySy5zDWuSYfQntzLJzLUHanOvAMp75EWQ2piTHByZiXy
9cHUj5Zob6VoQIDEkHvAijmQLrJldFfzEFvHXaNyLaNrHfQ8frKUahcTVe3NMkyvG1smt1AP1F1Z
Je1eGIrLStCgYy3VwPkcdjCZ9akm9cMRXDuyjA8BcucHdZbG5HXzcNaJLjgGQw8jQBmyvch4gAx2
GB8Q9DOoRwc3e7QgIXjaWVeuKPQZmMe9fWPNxA/6tVX3q8GeLU82nboJ7I51A8NJ8ihQNVNNljC0
1LxRXJDCHVdoprrw3HGMqGOFMAYZ7nFI5nrXMUTa5u2c3sdKX/pBHlgbgs/dszVkXJadrj0S2Mhi
4Or1bYAbCvpMn7qf9TBh7BSF2tnWk3Rfp+yeRDsTBYrN4xzUkfMYWtNzCtKDuWFrX7fIU7aUVN2x
YqC8wxHiXjeqm94EMY6amYqRsaiuGJe9UeYgeVBUVEV2VccYoNnJApvUAnoKbKa8SuuLA+oJd9en
UXFkMVZWeDIIgCiFSqAsjCQZRNORZE0yfZO8do74peLdaPf2ndTC3E9VaV2MIrevlSTIP+kpZH2S
IQOWy8bnNKVXotCqNUSNeQNqRXwK57ZYTijhl7Kra58pxF1Zzme0Rhm3zWwwPiqc4mS5bElbBq4J
iW4roxYPJi6JKJjUbYh5Z2NnSQKBtEaAAlcMlFP4rWX4eOc0DM1jHqsAhpKM9XbSYbAa3GRRfcja
WL2o8K90rpFfTfMQ7wG+RF4VJ2fbyNtdrRj2anaCaivtoSQFluAPTiCQD62uw/iKa+L/MXdmy40j
aZZ+lXoBlAEOwAHccidFSqKWkEI3MCkiBHfsi2N9+v5Yk9ZTNWZVZj1XfRlpmRkSCbj/yznfcaud
r90o3weoNlwGrsAHbj35H9rg9MOt+uoJyUOz7SpDppJUNH7xVJNBwG2BdcEKiRQpKlX8Lhen/dF4
eYOf2Iv48O3HsudF3qdT9xwKzTqck2ZjSg/626IOdkwweFbk5aZYxmBdAOb6cBeXUPvKivtxrY2X
PiZY3CA5okK61tSEZ5bJ/l219POOyzrZpe3Sbv0mhw9s3Va2RPy2EapwtRwBFcJuLeUrdW/6SHSR
ze3V5+pAVi1lYNd48x0sUbEVZqgu3rzgmUt5YtdEllCHsyd278G6xQBI0FMmVVCucRl9W5Y0+8UF
s80fZ//ZpJ2qgXdY1mcPdOEuzrv+vnWroFo3S93vuF+XdQBq+pea2YMyAilQ6bXNK491uGbZIKlI
GT/CcmMbbFRMO9QtrKgDcY8OC+LnhL3LoGi54AWS+E0is69SL/kjFD2AziLAeS0AqrVL17JXNWUZ
/RBVoV8g5lHA/loF1HpUOrzr6ky/Dd04UmFH8a6C4XqZeOfYoTOOL73uaCkr3mFDv1nH3BSz9uJP
m86M2KVyGouVxXDiIxlgIo0iu2VPc8ZMwyB+hrkYjrg+uDtkic5IBOW3MvZ9xlBgJ7lYLkWZGyht
7XwnvL7YhU033TlL82AYSmHo7dODl2fBsYiW8F2q7rVUTbgjtCVaVihFJgyNNiJmqzxXlF7HxAVb
Z9tRua8wSawlqudnRczyPpLd8Ox4zXufoUNeBJV938EKs4BSbmuMQbyPbYnva3JX9FrtU5KkEG0a
hhglC931lKfdfdMUIR/SGM+bNvLRBE1ReWRtZGORi4ZTV2N4gr47vZMm8NFEKr/z2QWfVFJIXvLy
p5lQitTFYu+jvGJ3FrrjQqLfFNiAYiF1pqiizwZSzp3S+skMjoMSoYrlEaUQm+9UPBMAXb+U2itv
pqLsneP3o8T+vE90QfqupLaxnHDTNC2uTYM7o5fdJw/YfLCpDrdy9qonUC/gJHM+69aNy90k4+zR
gZa5Ru9SXDxW2RuKgRZyWI1cBAZA4nrzyTdgse321v8Wnvedu4kNHndSOBODbm3PDPeLoXOANXGN
B5P1jkE7XiG+z9NV0vhA4PLcOhiMn4d5mWZ8a7VPyyFQPLHCj++hqYMEdIo03oWLj+c5HxYItGjn
VmT2yGDVB22+BgL9aQdTfQnrMTuWnRy3bh41z3T5AGYoM26P9VjQGrn4RtV8ddM6uSbor56hIXn7
xYqiO2Ojhk1iDC2AlQxZd3H72mGc/Yz6sb6So0wR4I20yNFSVIzAfOunsQrm0jm4wM426rkO4mw9
FXn/7HXzrw4DFwqBGrx8mjQV4bn4CzfkHGGfq1sbhDeqzyv/0vSUL3Vw4HAlMFQV5SvN7vBzDqEX
xixn7jKvdrclipKHTsn0NFcUIbiJGAtA2t935dTfB5D77tx0evPoC96iSqsPzGKQEyZgmrya7MK4
YoBRdflpcRfvWlX9S+WYq9NmDKxB295F9tR8ZnJYEGXO/cGxa++n7stym+uofkiGavpR87K81QNS
WcDEVHVKgQCkOPhBYqOz1X6XX4qUY7elj/6UioIgnNNNklvNZQi8YV/NMrmTy1QdUIZA8w9hg7tB
MG8RcF5h/Xo70I7ZbirEvEvi3N91biXf6VCmyzQ4+Cbdzm33hnP4hHZqvhjVoukwBEn7grOT/cla
w/EEf67uJml5ZwOb8dhnNdOOqg83cY4gu0ZitIlK535wiNxWwfJauyVbvjIRnFKME3RrHjiwxz9L
C+0SUHBd7nXihke31v269jAwsJh2jsFkHr28d/aM6IcfWuli69S3S0VG0yaNTbfVeAf3cVFWL1Uk
ryle4bUqRXIUeOoQZXds+EIXD1wtWIYigwTv3jbY+OjrLdvGyhcETQYeHs3tepwjBDDOTdtkEOcd
wz7P93Pk3geVf3tla15jx/5sEJseklADo+WbQPo0yEPa6vawBJm7yRsvPPQofo7c54SEk1VxReWm
r3GYtXcNBtb95Lhkx8bKP/HLl6eiw/Hsu3VD4SlewO26LFn6EwrIYNVVdv8Caj4Hsautl6Xriifb
Jnk+zFS88pPG+xizeVmXdd5AzIqtO3BCXbDCuaUPTZgkDx16on0b1L/bxVF3sVXOW8evg5Wg3f2T
gYbZxE6V3cR5BGwTpMbGUFO0bapAJVuGltDGeBfvvIWtdxb03rsICcDMF0ykO+QKNxyo7Pb48ZrH
tq3Te47dYcBakbF95LRMDvBO8y2SLvllBzfP62T52xJRHeWNIXJLj2WBqbAdTjZFNATwKsXmLCMy
4cfylNtd/0YGZ73G2igfO9U4hM+X7R4FdvyDKzneWq7MPpEDktO6wPqrgsCmlq/SOzucnMNgx7jO
NSw7IrDKijIZDz4VMA0jlpSz0vZw540SR0E5OQgPF+sEN/NSz96wLY2Mgcgu7ISFLmsMdfnyx8fq
oAGo8vl2y0RuWJ/8ZJaS7LolHba5c+NW1yYqHvWkYbf3qve3addimXf9z1bVzjkcI71rppoeulpc
NnIR761Om/J9Tp35Ytd9dhCtbQHHb8yjP5UIaOeSN3UqQY2Xc7nzauVRN/vDx+ypGUNNFYQrYQgG
mYJFvBlXj7sSq/KLp2kTEWXm7SUPon4d59p/IHRh3nOBAO8n4Py3zF3Uj6Ygg6PpluxnGVrTU5eG
v+NALOdiWsajUIxlVnUo+n1QJOFO58QEiFD7q1t7f5HtLcs8AiJsYWTZkhIRtsxzxqbEGF2GIHMt
68rMlDmYkOPVZxf6rEhFXzF19ve28Rb4nCWw47SwF1Ab7rKakExfx3YxdxZamCfVA1aGQ1uv88CF
EN+gD6ijwaP8SbJgZ0puwygd67Wkb0deNkTrQpLREgEA/2jNZDYs6dqdyBbksXHjcvMJF6asLJ2M
/pQsAabzPToeM746OuP2SFyy4FY4k+NN26v4KvFFbuGq4a+uotuYExSrw53kWuFvckIyFqUDVJoV
Ax15tGNYqpsR4f167qseAA4wuM3gO/5WTlxdjOGn5tCFk57g1jOGC1MbHS1wrs0iCnMkniOhOVLt
VuCeXnZzMHRfspC3+nnqnU+rM+oFvgMuAW6a8fUftkxPVOFezlN+1zg2lZ9PyiurSkCxq0Yy/Ikn
/GmrAqQtyuP5c0xycd+P1Jtihn7QWeH0HPY2oH9vyf8QEjL8trXj8WMEzkeiDT4yJsxXT9bRGR6k
BUR8bh3ippX/A5m0WqfKcx/sJhguEyEgRyktxuO9x8DYsVHeojd392mPuS7pZIvmtruGeRUACqWb
zAafkBW2XSsZi49CEhleY3VaD4ldvnXDRNJa15Oq3Uzh2jTLOcPkASENJLqp3d9Zmo4HSts/oe7P
VtrVa6ZGv1A53iNQzkj6C1rncXHx6afIB1bAIpedSjMbH/+SbZg6i1Mml3YneR5X1AWwUOdermM+
DN2HP7yJA33icqVmqa+erk4QT7kocusq6oB5WVu+DLLErTB9kQUHX8ilcsLf/7NIG9b2GfqMPHSo
QNJ6JzxRPMwOTNfR4xOnjGjIoXGZScyuebY6kNT4l8IcVFAmLqOVJjurMrS8MqOvkkUNdcLJ35YU
Lr7PoUmSIYrOnqHOUCiYs5XWtP2l2xLf4zufc8NxQWPu7zm2nyePeQRY2XTDMO2CsJQ60O5s64i3
+KoHMFDZDG0qHuz3tkymH41yzaa1JXkGZgAvThbGqrUW/diOqj4nvh9fMInJbeN4T8zQX5vEcXa1
Zb36s+/fx2Fz8UegH7xPehPpKXy00vCukvZ0z9gm5EmjF5364ZKBav5lPA7EPqjJsEiZKPhwMQ5t
3OsjfMtyI2aIKt40Dlsz5cVTCDP1w3EmCitkWrBPq+54U+J/uIPI61UsBK22nwRHtyuf3ayVd7DK
u6PdNuPOo9mD1Ak+NMbCtmNlEj3KBFeADIoYWXIWPJQ+Sm8qrO7J9ntrBdBjfKq8Wz7KEjor5SXm
B57qbEUrlL+N2e2Q9TKCHAtnZLrmFw6mAZ0gU9MWL3EjRHfA6pqiZ47HPctw0qj6m+VGK+8jdBiw
VrPPX2hyhg1OaX11jASuMrCI1Sp4gPuIMVpl191j4hXLvkvm9BLG/viSOJG1721X3nexq5mizRJb
+AJLg/NcHRLyBh7HUJGCZOr2kNIev7CIqvY1A7uTcQN9MJEcScby/WOBvPESV9l5lF2yn0Im0h52
uzWetvjc5uNy6geKyZJf688SBt8sb9QqzeOgW7FpUgxokatg50mfpkpxrqW93IF+jl+LGQx7hjGP
7+CG23SWFhULnNZm7Vl+RPaMa+glMC2shtmZ1l3tcB7Hnn8hWmC2uehGsPHFks6bbHLsNRWydFde
WgO3DJGWC5Y1F5ZgDF2KMrzPM18gatedxL7R/QywVF25SBJ3PYW5JH6lXbbexBSJaBHG3F0fPNpu
yOFA3iMkZnyGMAHqC151ZnF2f++J7Dn2q/jR72LnjoFEjGaoQmGTZZW+Z66r1kGDRNzUsOHaPFg4
xCyo+27YDNugZ7qO71e/6ME89+BTHypw4Pf8ItRHHZzovcmnYZ0lPtPNYs4rbv252g+69+Dm5tVl
qGv/AFCIDp491SUcivIxMqH3KZTFxJORx/SEbAd9PupTdHPjcLD6ODizdSmoAPFdYQBWX7BvoCxD
+lmBtW9/MJjCdYTLWz0YqZGQi26A5s5ViBgNwH1WzRBkcXdxkNURedDC3bTC71Y5w98V+UfptY0H
HHUJldAhbMS1qp3xV1OU4/08wKAO8vY9EjQjK9tvGsbu3deigvFIewd+WVEkBVF+bSR73xolifCp
9pcsGB551PP+Rimap61Y1DheB/4ihjeYxFq9XVJ4uRsGGuLmg3Ljur6yVC6e0iah/o8yz32hsZfe
uQSn/jankIb1GntbWa0xvtAdNHryMc4JUv9+FaZnomKJkR1M6KMtApIK/ue9bPqSnezces0h1XlN
g+W1Trf1ey1+OUUWsaQ1Ih4evQGW0ErF4qn1QtFu+iIYk91UOSOpNP4wkYikfbwOrDLGdCcwfTOj
Eu5TZ5ocVrhlqteq5YZnUlmRyDbN5SObuHJXTTI5WazBkiP6FW3WaiLcajMrFX70nlVEK3br/Lns
Rx6YG6Hj9kW/9SbxL+1ihSemY/2VI5P5ghMKubIgwOI1avJna+7UL1y216Fegq+Z5dBWqNFZt2X4
2PIgrdDshzlRek7yBCLDHXkJ4vmMbatmF+507osl4HfsAOSbI3Yvrz+Dnqv+VGjTrvbg89YPdGzj
0YoD/9pmifeu1ejaR/zQ6TWlgcUFN2FZXuFUVOF2iaBZe+OglpPNgCl6yeC4MNVRnA2frkeMHRT3
uCO5IsKjv5YpawXOX9pXWP18iD0TNDxAxsvqe2whIDqatOifg2bx5S4NPHt4VbBcrWNuvET9MpbX
06RZPD1+VaCbJG7vWwyJR9aKx+e6uGJ4GOZE77OY0uzgDF35E3fUhMU5S+mijZ/vsV2kIOBH4Fqs
3HGrIYsaXrS0/B0fmLgzlt1uMjUy88vFb2/kQL8diT7+IRjOqjmEVuPf+7QKRxjx/RclL6GXLmBN
vFH5hkhgsxHcDTTdWbvr2O7tK/Dih7IhjKrSqYf60SvW9uDO3xEXwTO42laskRXI1xAo4TWjqP5l
y8V7WcYxfLObuIKErQO5GjM2uTEsu3MvZHGq2Vf/qvwaqmUKHYeIDHfczw2rWlbvPpkqXd6cEckR
3wbSnNokZNR8CYbR/T10TXEYSJh6ycbuzRt6DlO3OflVUyhWdF3zYibCtqa8nr6ZegL1727l1SjE
T8xyn0ndVXcaLem3lfrmqLJweJxjxZyH4O3uixPaXmeKYlOkhpFwO8qTHQ8hplReWaKLxteCp2gd
tkN1BYAlDsqS1aVJJh5hizClTYHIYiMdZAuCyuCieSuPReC85ZMSHw3hZV+p5PnJrEq9TMMs76PW
iw51xC6lKWOc5ThAD8GSZi+ov5cju5lnym78cXMejHs0CXzFegkvnhWxxeqHOSSZwA0PPP3BM8A8
+1UmrCRDUDAkOcxcs7p0qw28dlSTsNrCrW6qcM0RZd+jmnGxD1bDW1h32QuasOlik3yyQfZQXVzp
vnIiCSKoS3UiHU0nQLnoWQWUIXaGLqCgKCWXYhB4NdVtPL1Iv3rNov5kj0HwbMFeWIMNeoob+/c0
J2OyMpqhg8O09VTaS39LNSEiJ9bO1q/meLMwoljz7paoQhjE4fkaVrZj33WMRTfQ6sNDZ0t1zHJA
uKvKbeRu4fBaTxy6P7IxXnYmqH4hV+TI4HBMVuEgxZM2sIURB1Yvc+AGu2Qalv5W2txeuiy/byrE
AFKq+mgnLq9X4lLsJyNq3qZV6tKSlUfSoPvVuomkDE0rBzIr+SWJGVjuzh5rncLvDrxe4sCqGi3g
rYjPeRAferGET3OIelXV3TUBlnLN3L7/ofJcfxsYQeEaOVL7OxomcTF1U31BMHKfR44AOEqR8zKU
ZvhGpzB9N1EF2Ans1W3F9wRQq7mr7Xg6W4LXLErEUyKcxzTo/VegbVtuBZvyz82PWRx9Jbif19gX
6zvNz6D3pdXWD6yimo3loz9xLRd4F+nZ0Ejn9pHEyF9zpj4xVDJ0y0VUHpY8eyHPC62l2zWPzC2H
cVe3FBdx55yTcGHp6xHPcRdNU1+v8MC5u9sUdmUFrFg19+ehFWUIzz/o2AZP7AKmaUT44LlUIG6l
7iAmv4dK4YtDImJ+ZFXO5NnL/BcejZl728siMF3ykCWcGM3Q8CMNS3Du0Y8x9PPFjhRNb4v6Jdra
9gIdC7ujw/sEinkr6Mov2Hbcx6ZI96Hp2s3s2uMnT721WajQnkmzy7YmQnGiRv7bUMXjwa8oP5ze
eJ8TO4ODBG2vWADB+QpYmT8nVqaeWRWNL6SbiyMEl/mpNQMVQpMR5+p7VUqYny7FW8Uq4ZDm0bvd
xfIUxJF311aDB6YsUX+olpnHqsLKHEBcvP6rBuac+k3WBdTjWBcLkRQD+Voma4+Vwzt7XvgwHiYr
WbozKhy5g405Z7tOD3BFMp3iEMzqDU8Z66puaZ55WuKfxlQWv5xR7kPbS8M4zxMs7i1XgVVkeXyI
FhEcnSZZgIZ48mBJgHG1m5qzlLrXPwozq5O9JDnJFK2/z+qk2wLZ9S+uMe2lhD0Q71vWLfNGN3bp
nLIgUx4ZUrjzG/JzvCFm4sT+ZzMI25pOS4NyY8eGpDxAr1nOuUjthJyYqR12+E5d/TO1mWYrzqxJ
j3tTakKcirCXchU7qJtW45w36VUOiTAX2TX+S1Chytt4aukdviWaGvuHN4ZxeHWCOXHPluRSPCiW
uwNEtcLO+EWFwXN+qpLJt15Gol3CS5+hOrrzCrw2G9fKRYhxXRXmy8zCg0wWL3lyZZV7S2prUKL/
mj2QtMjANJmD74vVENeyQkteInhixpkiCAY5B+jgM6ptJ/tW1mjFW5a+7GEhMBx8KthT7zeQReaa
sYY3NMVGWt1yX4oJS29ILoZmuPzMPIYMTAdp4V3elvO9zTt/UGHXquOMdRREgYN6ZorqZOs0RbCL
ez8jjw50V09wwrMR4lDKkZkiOhwQCueUVfk3s6T2I5Cz++lbPvhEmQgJmyGdpz9MKObfSz06J4Px
8nNw8DWfxqKq88cKh2S0K4nd805T1fDMzZ0vftdaWWBrI3sboIxiZRMbxJxxZtn7wh/nb4CTDOY8
L+a4nsngWVFaR/52Yn3kr8jBdXYmpCcqkr4++NwlBPVUrc9V2LNueDJ2LL7DiQSB1slof6YIaU+q
2zlmRIEQs1otHmO2q18vk7kjlCOQ/ZqlhD8/+Bqv78YUaSrEWU2jFu895tnMWk9ONunfiD4V0zQh
07YfXqyMTF2A53DSEMVh1u2bx3rBiEYCTu7dMHl52PTBvdFEh57CKMpuSF5w7OkuDE3/5InadlPk
hTbQabDzYcLIX/UxqrhtoHS1n4FwvAWt6MKNqfup2wRBPN4z0sYcTwtV1PMTvm2zlnHywSJh+Elm
U5BuRrKD05UbMUWaN06AeVxtq9krkjcOxzx76zqaLyT9XX6I4GAUGzTyMQCkIXKYK5RWQMoTFHVc
vdwqbmK2A5jh4SEd8zZ7QUPkYm2GkjhY/x90tP8ot/4XQtq/5aj9LwQMhzgC/r0me68+y89/NqTe
/vW/9Nh/dyK8CEiohe1hfbXxdvwf+6nl/h3mM56TEKdphJ3p5nP6y38KTw0qWginwMbl9A8A2n8r
slFx0+LZDkpu5qjs5/4nimzv/6FHwaVyIRaD8boRpKKIXe+/2gvIyhpy9qJ45MMU/Zx9k9ZUEiGu
42rrtUUHey46qP6sWhkqsSi34erOETMvBG1VfSwUBqyNach8WLe8Dj8FC5kUSGPhNScmMBAGUyVZ
iDA6pNsgs65yH0mv9dmlW/+wlhRpPzkr16BEJHJ4mrLznMw4F6DHZ8MdJvVcM6vvzUYr7EjrPqr5
v0E4S+1jjgpoOLmJj0Cbf2JerCBwrkpJxokdc1ohCa05W7PpnXXcTGwxo8k0b1nqQmHBChuYO7YX
NYJoZmX+Zz4vs83ruYj6EEYDV6hM6qLeUKQyFIaaO3zTMqKIiVI92Mcq1YTgwi2c6g0XErBT6LTy
lg7oKbQJioFpQK2/r7mG+m24BAYdGXGv3YEXuky2GMxrgXKpZyAlkgH1kR7dDhVu7P8peY3vsANJ
Qdq1OzOBitBMrgJUGa8hubYC0ZlTnyriuKiUqHiqg581k70detV8LFIXn3YqWLeHYSP3SWxFPVu8
uXiKlhEJqYaraiF297JXN3XSP15CdvPGqmp9YRtbXIOgprCzF2Ta5JL6qj1PSwJKJinn+E/fxI3F
cSetVys2ikYqD+2OjAab3jAVeeDvFcnbPmwFxk6WdDJnV6I6abZ0z+bLSz1aLpYGwTNBmhBnbC1i
C4XgRBZYVImh2C7ojuLDMEP9X7lFaDY+qBTot0xHvkzhCoP+uEBdJiIr+0kIYfEBJF7d8raNDY9W
A2kdiBlkn2YrRboefQ70jZLFETl14zGemFBuXIKNe1IaS+uBCffCFaG1AlLAk3VH96pJC7UVcvis
9rS7Qlhzg+NwXXPpK4udDRMNwDPSdNwuJEdBx0jCXj0uS5R+uYPW3THxnODPEEbesp655r5kPJfv
rXuLx7QiCybPaKs4206qGe/we1dfRVClLutrXV1taDUBwmNf/+mxOdy7YZvk28wpJhT2hTct4Fnp
STdemxS/meCoGVlAQPyezgvY1Gwxg9cg9jLkBfnQwadm5wShuzI0pj7gq8pzF9I7HW8qibwtweFU
cZ89123nD4yLZVXvqSnvsO50X2jgM7VOMi9+t9MEmVZoJJPlKUW3vx5N637bdpeWLINV0K+yxdOY
TAm+SYlgZROzH23d/r4FAvLTRe2AkwO2COkwmTGIGeIOcZ4j++QbIYWFbGOgE0cQWfCFartrznHs
I6dJ3GhRxxGeULbumgrOLvyOYd5EmYj8Pfdb+0xeew/eV3UCiurg2SykjDTZ1suWeGY6qX/nKfGw
q5YZerVrTc36I2s9XPQN63Oa/dg6Od5YfpMEFw9rAtQFy0k3zZ41I8XvINDjNzl8rL0hiFTjBjgA
C6S+DDFVkUn77vcjesk2c8IfrOkHfzui1PzwMH88yqqd6JZZ+X7D+hCkCC4i+pzZyytgJSXROKAB
ostNQ//H7bx6eoprwecieSTzteX6xaloYDlve+T5cDD4Wo7IsDhsipZ58Gr0I+tjsXzryvY0mn8k
hRe+k7kItWMZWonGzgNI25HduCZelG53bUyk9D6nhSMQr6hl+2RcIeefLCmZ2WNyC46cGrFmfBUM
EgJI5YZU9VXwFsQECd27QW8HOyuPw++sM/xyZW8wz9cIPi8ONfKwJ1sv+nLEGJa7BPUg+6Z2bB8c
4IN61UbozmNV3+iNAwUij6PiTIOgFSDwZgXC7WKZxxDnrLsG2s5wOwFAjiGhZ3i5sUmNmw5dO9QE
3U2BfPGrKWZCaZrkgQYIUC5av/YJ2eEcrJa28Zdt2liEyi9kZV/rtLzFy2pfgHsxCxF6jAshbyGv
D9j8lrngfUHiC8S+bM1LGgYZOCFJ7jDlr5Pc536MRZPvvTr3Muw0jxJQKS6DoNxox0dM6iOmnDlw
bwY7wUGz7HxAX/325leK2CUGiWEV0xL9F1lVzBvtatrXnM1IgO7BajglA88yl7nIRnWkrKzGY1fD
jUL8UqTumnmMZHbKnO5HE1ui3vYpqry70ZuHt0BMLmF7AyrDXeY4GJyIWEt/ScC6FepGwet2HuKp
c36QZ54KRE4VC3aTK3e51m2ckpTNBdNscjYJ7P/madxD+lmY5UAasqZVYDEnXLl2MpwTqOneihJT
faSFguGWYxq6JoYWgL1OQdaUwnVCZ7o0xQdiO3FwnFb393hnnOx94sdyX3LHWjKeCmCjm9Kf+pn8
xND9w9gAjM/oYyjGxHGVS7B47FT8vkOS4p2Lt9K4iJoDsrhfumDmUHF5JPS55cytN1HeKHYshlHM
qnKW6RtOMz+6x1AfqTdpz+y6KLOiI+xBFPVOGZP3h+ziqyMZ286V9UEkY/nYGgQthwZuzDPjnto6
W7VzO/LisMSgME6MLyFl3JTIDtr88RtI+fwzchv/d5EUNzd640nWl5Frw7iJbmtHr43/Ylf8j3yQ
/7aW/peK+z/W5v8Lq27P/U9V99Ofuv/K9a+/Vd9/M+rP34ghTap/rsJv//lfVXj4d+m5N5vz/62n
/4LAUGl7FIUR6iwBBuOW0PdXEe7+PSDBg5EzuhhHCOT1/22LtIDK3MKbiDaDw8j9Ev1PinCEQRTZ
/+TxRZgZBTZOaMH/UkoEOv9ahAtqJDrSeieRVSBbr+bkwk7Ldc+MB5vyPLQsWEgY6xA4jdyC02kS
U/uuQBh1a+mKqllHyLEZ47OsoX2M+55N0uLn9qocKsksOJ3naJ1FVfGMPI8J7DSnDTmjhH7/YFk0
Rus8KVBsVmKkKnGRfH2XqKzb3ez0Hq8XGRcIjAgZZ8fJMbvYqLUPPe2Ouw+8ah7YcxpKtTRAareZ
UEH+aHQQFcceuej8FgZtQ1TmDCx2Q/eeyE2D4OMgnCpP1ggyEOTgTrqFJy1t/OEZDZZsVKRm0qRy
u62WpWWLgwU7GVaTXyggqKWvLxHFES5A0dctMtV5sVYDQSnUUCL4wHKMxmty/bnG1hVGPxad6nf0
9bDRE4SJ96S01/EqjHLnuzImdnA/tRVsEK+Sx3EaDTHgWL4fVeWEN7obkpc1RkjBXtCzgBAmo8O2
TVc6ntb+gl5Xw8ls+ZX07CHAaiwcWyZbnketiS8oS59JyMgVumUp3FYbx8ktuXUnVB97ZFgtKQKu
+WCmR+plJMvgkcSR9r7spdA3rRTuj6lvgVLk3Qj/yrNrz1ppmaefLdrNp0ommpBWbSTFRz5SEwVL
AMMB42u/txd2TrijGE1uHChloEDKqHV2tz6m2EPSQqjShDJlm94ORj4tRTPqA+3N0B1n/Gz1kTzm
Rq9pOXATJpHTU3mWuWNvwQXEjFLqgeDHjm0CuUmt5VPWDWKq977EpbH1seZbe8vXtjnDm0OZpWVq
FeQPynraOLK1w03IBdmcugwMfpMHVvoVzqnothTFumEiGOFNEY5sHNQf2YDWIL2lfBWTB5yU7PGl
2uamcQwqHdfuz3OqIgGJzcU01eCnqbdN3WK9w2hLxEowpJmzGuqBiNwVspTEwrExSn+XOHWWryk5
uhTz0Gi96YJgip3Sge+tWglh/qxrzNVPum+6/tVngqk2U23giBQ6LWpEOoPBIGypMb1kZdydpjEY
ijutjRiIXM+j8aE1kRmPzTh14Y5Q3J7BJaOY+N0Itsnf/NxWtY9mjTar4wFChjfPjqaxFBVYtnEo
cSGgXNQ7RTKC3uIrBPhWq8Too4Plj6q2Qr22KeTc5Pd+WwThA73mgoS+nCz35OI8jTbYjm1nr6LZ
/w788r/YO5PuSJE0a/+X3pPHmGELuGtWhKbQsOGEpAhmMMAwA359P66sc6oq+/uyTu87F7HIGCS5
42Dvfe99rjIZiKO+OQi/45QpmhpL6FQhRaO5k7A+ND7VC+crUxWTM9kK1mCw76abAucOIJh8kR2p
pYI7V17YyvkcOFgBIMCWpr4T5fNh/a9rXx79kbnhoPKNxeCIMkVucW6FusD9FWDN70+/67gDwjn8
rrG7cVoz1+fMk/Nwi1+uDE/9KW15gfDVyvOWAQkwHdcRbTWlZlfXn9TLtJ790QPOYhPaaSq7szLf
ZcXAcYZoaNKSqvcePGpOsPRV3upzcKRc3Ysbvh3eff5SH87RZb72eoRdN9SvRKKn3+OW+783fBQy
6+dteBbm9NW72eV/MHNSj7yKXLh8xLqJ7b6XS3TXSvC77KK43ZS0HfBOeGN8GPOobY8e3URMnMr+
6rgJb0u9i0/psc8877ZGYsXJqYpPBhNWv2xnDG+bjdc1aZ1leGYum34r5vL8fPa86TctMj6nDpiT
STMONZgqe0aI7yBDPkf2HDmcROfhMx8cLp/Wl3xIQTMw6yz0nCEx7j5HP3k6tBhB9rHEM8Uc6az4
nZjM6zajR5zMsXBJM144y4mSi7Nzqi6mKKqX497n6w8jvHK8hg7ZPEo1lM2Z8SdjXeiJTWjKA8MC
Mpl77guxoca1zgtnANKcTBXGFMaShTP01ggnwVu57KmHs1qkpej0U8eu8ldlvEaA9lu2e5ZJUM/y
VRQGrXkRj2WJmwgfn48uQXAoPvdwgd9oICuf09IikRMqAIc42QrOKuXq65aRqh7o93Zbde0MAflZ
O6YZ4FgS8cOjSLIt8f3NfaS7BTeHRmiIseQCJT+R0yfqJlCv0sXttrvJod/yTMFcipNwZLgGnLGS
uLJX1+2viHPDY29X4TyOfHmi4V3vl0fCS84VOgdIWOrtyOouWJZpXba6/ZGD5cmouAbPFDHDhHTj
Kbws2Agp8r66fGl62+VmRrT0DY+ww/tNiUidAO8MtjSMT1sFVK/2cYeIzyJ9jMi9TPX0qtyouAGN
b/dHt82b23Eb+2epOvPct5bzYgnyLQntXN33hVhkkQZDbPO4GbH2HHRO3ucAG7gD/jrWbuLabO/S
KergGTe5VV5MdT2MoB9xgGBt8TT20sQJR2rftXQ23FF751NrHdTAYVlPhp9O3g/khkyg73TYz48A
IDG2cABqGC9KWQPLikz0jUOAms7FXEI2P2FMmCujvSmZZGy0I9tBlF/W05TYrRWDq5MTp13wXWdl
sEY8mF2X8rMYKBSvUDfkNddViLlT2ZX9zIA/fbT96a30Jq/6zqLTas4KxdST6qFa70PXE+9OsVVP
xCUqQFdRNdLMtYIjOERsztwzVrXD7UBA5saAeZ4z6TQd8fXRn94i9jDv++K3j04x+Fd2ubo/hrhd
msxb2+HTD52OYaCtSuCXw4ppCkxyNR4D0kIW1Erfe4aDUY9ZRIaBNxnfwvkwiclKl8ihH9A5PTgQ
Z/X8UVE0wzCzDjH7p17GKD01XYrnXuSN20EFHhvFUCjIlziLnNRtu1pnllfr76OjPe/A9VT88v2l
2C7bTZcAsWg9Y4UrHJ1KTlIcBLctgsCsAioeFhGVH7NmViTtYHnfWdoILv1igJwZs4Nsjjt79Dqx
tVerlFFqrg+Uz6Ex7TyMLgfcmsCOcWlGmS0AVNujzL3zvMU4OEjlmGM78pFNxelxmojeJ+exB715
rZBUr5bacQ2agQXJbNq3OjqbGK1kaqGXrccGIjk5pLwYw6M/tU6Tub5sb6yiH5qj7Q3mHktP2B62
psm/dyifwAr6nUR2NLBM5BRyoqDzrC1eYIS7qFDl2mVC1CudA2jZfBoKq3vi4Ge+9RwLNLBitd3E
EtsW3i234o+RNMJYCzQQQKHeyafNsqKFquy2wiIgZPqfVbuM3QWeIDNmmlURcfk4Ct9kvno/6qFe
QGKUNRjgmld0ydYIv35c9kOb0QnWmHRWcxxxK1u3XzU1XLeI5ni82qDa7gGVzh9EpHqVbKzHXsJh
5vHB/rtzUgxFYXM6NHNOrQJnHXGGLvWQhXPQfZ9mq/ogjOy/2uweDV6aMPKwPjLZ8yOLWh5W6sBm
DAij51wNnDXvig7OUGI6dp/JAifTS1tMGXfFXIavzqY1hy78Gp+i9EIIeJCKn2xRDk8EpI2X5RMw
bzRV1mXwnSb52VR0rx04RPEQijH5sdRsmf1PrmiczRVoDWSF8BTljnoPAdeugi9GVndfLDzWkkII
FuuMJ80tO8KADLMoR8h1QdnuSQQH3VDLV3gfSAlEtgp/0C9qnN2cundbfiBc5iS5xwbv4KScARQK
Dzg72bF4AqQeo6hMt5W0PIXAG3e0yBfW8+CpPLifAQO/T3FHLgJd5Huktma/8wN4AQl9eSbAjDLw
jtKmtHBc91V/t8UqH5BUekluSFApnLLcwe4K69FNnCUQl7MP3+Msp1fF4qXFYpFF+EvvaJfx/cTA
BKpT25j6o8JP8at0iKUncYx9D+hUsV4ri6UjF6ZZSQttrrlRUeC0uMSa+aEOtuqjQnOJki1vzY9A
Tsvzatfju6Px0VJU6HGPWiaHDPOimod5aPM9jXseFYnLzve53nsGIqvm0kkXDqp3Xh87t5hrIiCh
AVhyF2wWzm8V6dfQ3RqTsCtui2y3ipPXFqH8eRx3VGk6tsp3JH4Sf1a1EG8vTmgciM+e+tnNVfVu
lW79Ps+xeqEZgEBBS9SRJEXo19c2+jdxiWbq74GuyDfGG0wjfWSWb/7kzS9EMFpHZGSJ6+Vl0RUK
W+UyviW5303UlHld88QqOXgS/WC9CxrdJc3Llf+yO1HBOoMqA02Pb7TXx8Irl3sCfRRV9hx3big6
7H7vZl2fV13s7+FK1unARD//WkpoQEcurO4y7PuV8E+rEa+jmloVOOgeCWlIDPqlxc7zxpLQp8SW
k19N9KlcyLjaHRmm6bQI4knG4/bAIiF4UmRGzG1ch+RQatnGEV4sVc3ZRtLjt7FWAlOisuzPyt4k
YGxYxvVduVdWmDqD9k83sE4fyRxwHuyqgP/Rm6hg9HRa+3Yt+w3EZ6wAEvkLp3VM0HFxmIVbfMyN
tqczby6bbxyKHWIbKuc1xhsv3EPeqGF/gJfCWTou8JVy91Hsu11nm53M4bbNIqHa+eDCgM9nnm6h
TSxt7oJDPhLPTaplQJmLQC42h86Bu3MTgwhzE9aCXnRP/el8+kNrKV5XhxBpmFkzSVON76ptdzri
oiE/uLTPOM+Vv1bfCxltDkRtv1Hd9ZeO9H+K2n8xKP+dpPYwdD//whb7+ht/qmi+/YdnAwFD12Gn
DUWJXfGfKpon/ogj1qUoW26E7/NEMPznKpt+XXq3XI+AOGVYEL/+ARez7D+C4ItXagehQygp+l/R
xU5wy3+KaAQI7dD2WJdz+IIy7f2V4cvB1czs2jFsldv0/rVKrReBR/RfXpHvf/6D/1qy9Zc+oj+/
jAsiOIBa7KMC/kWrq+o5z3cWsOgv87UVzcXFZJSdaVFIIqhb+PD3X4/emH/7wcAjUloWei7ANAfc
KXD1f/+KfPB2k1P7y4lhqIXKqGOg0YxDEsGk0xHDIjMVCvKBIDlIXdVJNEsQEVUQEgVNPRUPY5n2
XaDuKJvtokuPOAuFiJ7eCHI1EYKJk+KGaygz1/iaLZ1WVW2Uzz6EDzrQZ690CeCv4Zb3rB6YjUyc
GGktmlAB2UN2xBsAEj6qk7uwJEtCnP2huZp0s5kP25YaP9gqqHpFpRGcDHSqhbtqimko9Aj5bEcx
BvDXqe+2ypyGZ6+gEVUI8gUJPu6YnGyIiDvZLHyrqIvP174tVuwK5I/yF38zav8RYvOZiF7MFDqf
q6niz6WTmkVxBrcocOuEPmAkSTxzSJgVFC3mNZH5obVGMhV5zeYNDlTYACv1/RWMY4Sjtblo9yDw
MsHStncO5Yojl66MqvNZTvC9IDVFludyGPJKtv5wkEYnqhJaFqzpLpoqUV52iwa40jb84NQpVMPU
XTEStc8Y/saAAF7cVIda7vYgM1hedvFGILGbL/yYu1udhFPnDL+3Wk2PcNR658Kqg4q15roTAthG
t8Qq79vot/3YRc4jA7AE/dCzzz3w9Kjqz6GoA4Q5wbH+jNcc29lq43s/ypx23Q+gb8zYmI5oMUi4
zAjFOHXvdldqdG3MkqRyXfY7vaej9waRnEaGalPlkXFxa5BUnFO1cKqBYnS38GBDbsdhk+c0Uq26
u8dKZQ2XQYj9tEEUAm9uJ2MxWu21u/bL8kDtsQhuWrn04z3EXr4g699G3LZGGPdqABvKptev8ATC
83KQbeilJj3fRfCzTiQcoz26A3yE4WNFni24CkhTB9/WopT4Peaul8OVBS6QRX7l+0pd2AgN8EJQ
WQfvsBr26tPBKyrdLYxOjmT1wxAS4lSc1nl/5YQAb5C6DkgX910zB02qpshrbsaOt+27O4xOfDsV
CiKKNbDtYs5y2W35EXabR2/ihN3AwustAgp7d74FgvB1IGOC3wqXaq9pxR5gxuVtf1vpCPSfrja0
8d3dfHkxrgRgidoXUNqatIWKM05paCrim2BF5HYxdr4bXNaB2rfbbfeAOy+hDOzMzIvGuuEX+162
2T6OprbPKvoww3Nps+V9jYEfmbuCvHLrZjsEDf0wgbzFKw6Ai0EEA1vbvA00eJCJ1U0TPdUFqGHu
PrudK5Aarhgln3hmerRoKjy6cb83evUhLCYzJolBP3idZ03ygUOvW8W33LOGKU8n4xTtcsdSGaXn
apQh3UnviLB0j14QIs6nx0UOnrU9sIxns6cZ4tcMvUviaK811UOHMdhFKTOwHyNdRHWA5XYOa21k
YsqgDFJN3JGiuIFbafzNj2CJOUCtJkAp5FJiGBYz5Jg16Swm3yNbYdwp4axC8S0Oa6u+3K3esg4u
jDayuJFPc/aqCuLuE4oMGhiMLXkBV7C3n6yGXMUZZ0NSmUuEzeKyIfd21RdMtlnj8XawJbVrBjS0
o43Mcr4rkqv7LntafQa3LpiU3AmUFNvpAVdLDdRDbwBsWA/ror2L+2gyOWVyVA5bdPW1Ybn8B/bv
vz8ueaqwunJ4iIci9m3Sk3+h77JaWNCGBErTwp4a4P4ybEkLtO75759f/8+vA9LfCXhWOv4X3/Zf
KPM89wVxQ2y6A30C0DJaqTFgT/H/6rH8j4ck1jjyAzwt2dz9+0MyrKtohGMEfHy04uACmfpqFOPF
PPnTtVd62jn+/Y91+vf+edo4vXxC0F5KBaWLZhPFf/l6OSVN6x6chLp9XRIacNBOaL4cEJHtOcNO
JfA0bOJnk8M6/Psv/e8M1a8vzZmAuwhAYN664C/v3CA2DdCFa0z5eXuoTdMe1YiqJsRksr//Uv/z
zeOHdL3Q8SJ4zfFfyxd5WPsd0xn0bYblb1vpNNeA7Yr/8AP9z9fy9IOwfvVOBNrI/8v6c8HUOocu
fnvP7HQ7gSzgh8k7/wXXdQ9gFCAcSLLyXKNh/fk2/t9R/7883sv/v2U1+9UNH9NPxfr8P+/R+Zf+
nABc+w9X+Ce0mmNzzX8xhP+xRwchzOcuZuVLaSS9Kf80s/p/sCNnZAjoYqbqhMP5v0wA7h8eRZtu
HOCE/dPo+r/gC9OM8RdSt+1wJ+MzaZ/+c9hlnS7of7nb6KiHx7XGDJL4VmDDUPfU8VSqNjn8HmB8
kBhjZgaI4XL+wsdqiABjW3ReJU58GDuBKQrk2Zgh3hdukyNakT/SX2GRLu7aKcs7eGGwpkRIPJCa
x2BZigf8YJY4uNiewoPJWWSwdW5LbE45BTQJUoO4oGcNQ19F+TzN1jablnQfRORmBcaca6+oFUpJ
vJDVXgiZPVsQEUlqDW37NCOyFofBZet7MopTh+bqdbeOGwjb8mIxWuGWK5moU/JKwUdZ5usrL7oi
Ad8EDSXpqIifOQczddTDUN4soga3q5qAR34MsoAypHrnnLMFe5tOEXvSQ78hWiSGJ+QTZ5r+g7v6
vpxrP6oQSsko2ImY2TXMg8k5/HissZE5rJ7I6L4FGWdw50woh4p1ugP744Q5AM3AV+bBala5JUrF
4Zj0oRmfR/YcEgBKPeK8RBjkV+XijWUlD4wcm/G2nQ3QtNrUIeUHDZlVxovpHVRNyg9XcJ171b5F
3tAxgTkTXydstfd7E83+rXO2066vASy/ttbunbOukb9ht5Lw76DHrBcjR9T+3MoF7It4Gws4xWKJ
VOJ5HrxpTt0kjaoZE9mhd+rlQVBdiCs2sAR7i8Z/q0KNcFM3Kvrh63LWZw72zR8DIdKPBne3SuBY
iaudPc0vICD6h3bZOHJl5Duiqh04dyUcwc9w0aOdUJAmFlyToEHRNECiZot0t/qw64FFnbMs4OJs
bdvBXUnLx4zA23tWftGZiK1e2lSmUjeEKAW5kg5HUtYNo4jY4ETiGHRCumeEh6w3ltrkSWpCOPmZ
LfuSQM4kC577uWLx7RJtphBSbELdoIkROp2XvQCuQp6YBAYCGUErDqFTm6BTztFdPoe4qnknesCY
Y7eqHmYWJ9P8FkF1zA8nZmzOzmTEZ9KjH7vHVvsN4WyngqyRyJxF9BtpG35Okhk2NSQNF+PVXsex
vsZ8m+8XOaWP4iid0Vr4jqltPMRtP4QUFTcOgIzI0nNa68CF19FYrKWCnBHiBvqQ77wwuHjFw442
76d5sHi00k8RNDYs26140hTc01R6Onq+kXqruh8LaU1zK8otkFcLNnYC2oTo26vesMnAqb2Mkt1O
Qb74vg1JsYK44g50LzqE9bQ0MgeAiOvY3Eq5hPpK4h8lbN0sJNCTnII77gRLZNyDoX9EPHhEAbms
67rekx7B8FvNm8iXscOFVGKuXP+1tcxeHCA3c6SgaCB477xOlhn2mz54LVgi4bkh1fHDAOczqRVP
4A2Lkwdjn2CXXgNM4ugcKvbwnWltBqB+Vr883XRwUsNmI2vbsXDHAzus1rfYEjAncm4z4AXy0l1+
4g+neKquQpzWQVRXMJnpgrghdER1R0B8CWxFH7CdaIfIuwMzGTXHMs71XbA6DrCZuOSm5LO6qflx
fHNNAMqY34WzqyOhdj7NlBmyPjoxKHsgBHC9EGst5wGfV909+DWAvKqheiVtWNecm01E/ZROutAc
85ga8iMWLf8OF9P8AWt5eYE4LFmL1WI5Gn81703BIY7J30ydTFRdlesrS8gZqPQ6d/W52wTOnNG7
AEd1CSq+E6TG0DpMpmpnjuAV3qOlX+G3tMRs81RtFS+WxZKAhXNuq47P4Lh94xqYvTM4CkAZm9ED
bY8BF9UkKPcwZYuHKTRe2uGbivwYUHIix3j7zbTZNWBqIpo5qyIngaojqlmPYGEjeaYxb4L2BdWU
8Hp6+W3Tq+YJQb+n9yjALZ/EuQi+t00QshYhnw56ILZcARq0qthxaPe1DTdAD31gy1cvqAO8yFtP
QhMk4TzesyeR1/4eKKyPdhesvIFOf7KP7WWctXycf9gjK/eDrdn1JYtTGbaD+PWxa0xzhkYPPsqW
RXNbwfX7PaCih0kfFTuLczWbs9HmwjsPXA3WIYciLBLfXrpHSnBYbVXrgoI88cyJMV3Za5iiHIGp
Qc8fzuhljWl7qk/fakMxZ5WWtapo4gKxwsUB2ZNSRmy7GEhy2epDk7tte9Cw6e7Krt1ex5kb9aEE
lNJmSNwsDSvPEgV25pzo4wQBbaSWklmVmsclfFrdcsF8C/aoOqViFeiZ1XHPCU/SgEnSGGRc7i7w
9Mt6U/xqDQITgFAhTtK4R3UBak5jDb41oqpmlaDRpIBpBtbUslmHzwHhkakNz1afuqZM1TJ6dICg
8ZqaLb4H6qxypIeqfqdVtOxTA9prTjuYMd9nx4ZVz6LKfQKggPW6Ab77jWtCvNWjP+OCRYph4ObV
eOdE41tHE6r1te1N905/eFjyRHbQ6TacUKfL2LUeqUMtXwCAx5/sSNGxOAI0OMMJiCGzjdugWAt0
gsdmGV2gGvH9NK03+tdiGnkLF3shnE0rE4pqHJmd636FMzrT0NAfOtwc/gNZSPQ7AqHlDi+LPmAs
NuPcXbPCwxM9dbb1qylmYsVSGQCBhbLkxV5ExmFUsosA9Jwdv+i4Hr4ta+N3adTMGBxrqN/fkA7w
WNQ8rquDs9bL9zzMR3W2ShDh6ao4XLHGKvoYt0LbEeinKYB87kDmxC0HuhEay6bbGfylqIguu/zx
vNoj9kfDUjeAcSXnFELKZX4smrK9Nmja8nw+eQoyw5J1P9uLPe9vWbJsr/jVO33ma73/Bn+El8Wj
R2k9sAnKO/DQUbCerr39OoDk98mqwnpuyKY/FkCIwcIoE7+TYMJLzj1y+9WJEJDhzoX5mq9W3EH+
sdxreEQz1TcbBoWE/1mdaxSpn+60ROiOreWpdMqh1aZ7JLAGzZuQPxb7VB63OXN4C69VLuATuZlQ
DYFPjJX9VF+56wjhYKzG/FL4enRxk2h113Oc/TRFJ9l8UsX6ME/t+BZD5/8s1Bo3mdAha81Vu9Xb
aApcNV019U8La6Rfg9zk99pU+QlVL+LHKYxh0Ruz/OT4mvP+2Wb64Kk8AW0JVtTlwQ415x9Z/6j8
yv7tTNsOmWrcz43VDXzHo+W8aeww9yx+AKPg+SKOBsun+vBmNXAum4v4nRVb8byFrf8TwjXeh3WZ
+3e5T2C8oKDG1wp1EDMG/AtiMPHEjpIr5WbFF+alQ1ljmqldo7q0Vy1ZHjw6XxhQGV2bcOvQFake
HwHvWAbwRRfK9wANbUpxZoVuoqZFPhbWas67kqQaCHtgUxMizwIfaoIe5O17/IA/EvQLMN/tAg0T
Z0sdNfhtZEE4CS8glrGeG3eRWjuFf7hUZz0cUNH96YAXxHoGgsAmbAwqCCZhNwUgi6PJN8dpk+qX
dObpzQM+BvnW4Gw5mBLVLvEcZT3na2c+SO+JR+jTyNqlUvCeKw75TxtwZ5bae70Mx5jOgfN9B+SU
FO1wqlArZovSOrUGODZ9pcOkkWUF3SoX03Au/f1UMGs2QNcVjFGissBSYkCvk8uBGV8QwZaQ83Q6
1U3AvX7wQL/lmxd1CedjC2hArkxqW5685K/keINrC5sQ5ywLm0u/DYndRIV7YKm4eTdrm/fd+RTv
gZ+gFRuOl4EOngPbAz3r+poyqkhzYmdX0RGfw8jLw1139fBrXXUQH3LDeTdzosnjyLrFPFks5P+f
iqukS6S78vCBLyfeaLk4NXkDaoDDbHUEk6M8pJ5BQsU3h8qs7gvvs/xOlsV/nSLLLdJlYS1rWXH7
Qt55YdEEsDQ6sL0sf5SotdExhCS/XzFbDsBhY3iDaQ/a4dcuWLHzLdmClP08qgL+rVjO8yGG2Zhj
dtxOyRc5kAIUJLgmRr2BnhiPAVLm/tanXWsDRkGcDtDe6ajeMp2PDJaz02HZor/mFFgE7V6mg68E
pYtNH1qJt3CvOc5+W+MyqgpWRn5ZgClpfbsDC76t6Cq2raJjDal5RZw+8QuxA1FlEnnW6Jz0/WW6
tXw1jwSF5u6GRhSENPRgABvjauWQpHxuZZlathD7EbiE6rj0cNvTkAKa+QAf+ATIxaYSPLQu+/nM
haPItsrsVYEOCvszXfNAIeAOgYYxu8N/wDwwnNyTLryACxW1EcbXvmFEqDXGhhOXuuUsvufxwvqm
xT7hs07ozzjMzI/4yIbmMkdrpxK+lVCo6HSWQdZKyV1WQ5K7hfjrRhlmJ+t+7TjankHLh+BAN0wT
39DJvK2pDXsc4I6J4896sqROx/A0D9vCkflRMm20aYnbY7uE8zpW5y3wlKeRyhHrTCLw62SIZ8eh
nhtOxxPCvaKBpmrMmFCpTQMxDa81ZQsthj+ccQIj2D5v0ZiFK7m0NC54DOE+qeLhjPb3qDxOga6w
humo5tjptly/ZKWwtc7w+ayMkXDMQT7mqANk2jXt3GWLrRzKWptflu5cMvV0bYNtlowu5T7gVsPz
ggfzcJsTCK/P94iQ643T5VSz8PynqLv/suVSM7hBXvqy64K7wLqrxtPvqi9LL+o6b7Pjw7oC1S7Q
4FmYjuTl3FDKowzYTt7ivdn7VFiI6PgOXJ6Udgte7az+shXLL4sx32ADHGcqJvewf9mQ1eKriWzC
nEtQZDiVa2F2yLynx3sG2CJ2L1lZcvZR++BH38jxDO2tFVZqz9Z9xAittg2HauxvxDshUGKWtvaT
cRr4Ey5Y7XD1383kA6qsaamdP0qSlnZmxSIfzjyRU5yQxfjx0ZCccYpgoCyzuTDrEJpvm9yEvm3V
sHRXNvcIlPpBTnBRwrGVqSI1aF61T5KVliJ738N7vTNsXuOdxke+mWZej3rjFr9JTUkd3KcaAKMj
ff8ImTHP2YB8WdP7aKl5HC8j/uGREXdiTEc5OXBB4WuHu8PisdugX1w36sv7/qcP/ssTzwwPR2xk
3VueO7Un7YPTKjz0cbuXI/BzgmaHIOgJqTZysF6isOvGSznMJ2OeEw1rtvESA2mveqWuJ3feFE/U
arPOFGSN7bCPELTPArdjyoyotEKN+koAOGyxSQJ7laAC3bi8Gc6OSf6AcU1WaTCugbyo6IKZL3jA
L1xp/jQF96NLLPF+CXtSCC5W4+4MtPFoH31TkVTQf6YWvhIMsC5JM7jx6rJzJyWW4RAl70CJO7sZ
jWHmHspS/RMgt4/jbpaw3bavzMT0lZ8AjkSWIpDtfBudAhZixcqWbDCU3iKF6WVfZ3zkzlcuY/3K
aPR8x8NhOEU3inLgWje9tz1UNmUe1FnWEHk3B5z/ebAT/wjEEK9IADapEORH2Mc1gmAFUCSEg1N9
pUhg57XfkQewUvn4fC+Q3jCo4e0OoCzNdfcarSsoWSiR6pYIZLcdLQbdl2oivhJrqsuALZ1SLbQk
hW925TXv21fqZaxRyImEntIwwA01EVa7mpIG9MrC3fKUnQG/ziy7stkrILWSisgcKujfWkuRutnt
gNOK/ZXGYb2MAD9hIfzkw09eJw5P2R39leOZqlOmZzvFe5alA/rNOhHLOyf4laNoo80yoIYVzVLf
8GGCVsrruypzy4a3Wtozdt8zB6lBMDljl+9Llp2B1VWUZViS9Xp9li82UQ3FVWJuUbfq4hHfIkeL
75MdDO7tbNmE8gvgdzDYjk1MAvwogsVHq4VrNMsH0YDJTHwEpeDgw800H0u0OzZ+LNz1xZSVkyCW
6ucVS1HiqqvoH21YTuMhctdgyUZa16oMA2JfySPpTHB0yewt49Ymc+lIzzp6AdsPopWlro74262F
J0DcBufAgvM20+MQyEtmQQ34sWGAO+3WUMVBPuN9mc5qFe72T92y4rtv2fJH515JDRxvdlCE930j
YLHMwH84oU7twlR5ZcifDGcIA4IRphsLnycPA3LJ7aKRJlo+yhi+8Y2QE5PdxKpP20k42Bjy0em6
wqHnwDgOJVx4T7fxHWDNlr8pwC8LoKVOIV5WImdKSJYhQBg7wXIV1blhj/HlhQN1OT+ySI7qdHec
qPx0QJiWmBE5+wYPoYw5fMcYgtkGYzKpHDRMHODfCi6N4Z4HUu5D05xqKSF/j+oA7ne8rClleYLB
stZnmgISQCQRXm4BmxclLMR/71nefs7oP5ISowvJT3njuot82IPxcrEWVWaqBOgFn7hsf4ktH3/J
obJ/4KlD6akMOKKDOxL9ZpjAT87NlZQ65u6GvE5s97tFLVXV99lkqfA6pEDFvmyxTsM7llE+w/P1
8KKubk9zV0Qm16NGWHJOpm4NjYXCn+0BgDGOXzOPRhGqWVr4UbzenGHHJuJUNPZ2l51QMQ5jmT07
qYxRk5CHxPgSU1v2adWtH6MlNdaDLId4YBlA+w19cupkumz4YF/0gE2/a4d/iRgyKWBkItoHzGgs
fh1UdUDQXP3vvTOAPEP+jzCwQsJfE6hH7ecQ9euPeY+NlQFmgL6mrZIVpWVmCc4szKvfNiooP0JY
AifsJgJ4KQomJj62FwUlbUOkP0YXimGCWiY5DOaKSoB6M9MLblXSdlGrYYcZBTfOVpv9wZhWHNmF
N/cNgGyDn6e0iFcF4xMpmprysd0PdaaUMzM7OKfdik09X5QJGUG6nRW4P65mpvHVtaFH7gAj34bV
+MR7C2f6pcMlUNkodHO3hUIVJ5QGl5kWuzxvuP7v8z6M5sOGxH7vMaAMGUMerC2OiPfIIbw6Wk3m
Af7TghhoTXnDSzL7362KOgC+uTXnrlvzSU45PdTVUU7RAgWlr04ZDnL+z3hMAmYMCRQRwP5I1Grd
OWBaMuckuuuaqdGUSH9Zx+OvOVQUBdInRO7wp1XFZuWWJ7vfZErUL+1CKKb9RmDe4UZxTR6L6BoB
i5wZHSGaR1m19VZy6hV89TgNb9k4FKj9xtrMI5GFuLyIW4uUZd7BOc4ce6wNdNvQ3KwxXEJUTq/+
xRxV+by6Q3TdNbWxDj0lclmtI7guUy+t9cKpvGhMWzq7fvu9OBHRVc+6xpc++orn1pyTa0M7ZFZL
EXJPaUGAZ5UXjEDXUEnsw8Tdr7yclmLgiEyAku1+3DJgioaV+Mi9keqQ0bIfi6LVbMJrAoDHGOcO
qHRuS14iLbItCbsw0mcoNKyDAvxSuFHpGdNclEHwkBtX/IhUHu/HbnfLO3cSFFypesfhhtu9+my4
uSOHmEhJdBzNOI6M4YnLScrxI17H9cnmk+QBn7LnW7lAJk3DYLDuMEzjoarDgXbNYqY7OF1aJ38k
OZ4vCLauvaXuZDHMjzFLkFuOhNGdXIf/Zu9MluNG0i39KtdqDxngcDgAs753ERODwZmUSEobGMUB
jnken74/MFWdJFMpdfaqF2VWVlNmKiIwuv/nnO/g7xrJkC2j+cavVjQNWO5+hpZubjri5vd+RU5g
nfW22s+BBMyKpG7RmyKqilGOIsq/bvu4y47Z+4kbdm7uAXc6rdeNjKnaMYMyIxY1osutRB9b8zpW
+Qz4pbKxhzRz0b7EVZ8lKzNL+ydXzllyDXyk9TfCXAbAjGEQgjwwkNdtOfsGlOmcHiPfGSnlkm18
r7LUvBrYf7VHspR1dNrw/U4JCvnuCvLpfCuRnco1rzri6mOfly8S4kC3NgdBtrYBNTqubJfqlz5r
igdCzBW8cbNqbrEl4qoxy7R4fJWk/yPO/0v+kie1fsie66LI34XZ/0RKqU9o6Ojo2E9dbCCLo/YP
Ed77JH1PKV9hEhUeTlj7Txuu/QkxGb+eME1cMkrwx/2w4eLCxdLrYWch6E5AXsh/EmZ/b05xKRjA
5MNWzkLW901pffByFAmsaZues97sEBeDZj6pbGDqMVuw3zhwPhpx//gkPoijIXxS/O+lfiB4sRfk
6SbNPXgdmgIiBBkzSnaZa35XvimS31iM3ttU/vhpC0ZALVl9ark/WH7YyQ1aQu3WOomOKHvgyR2j
p75MVKYQzV5kURboFDKMJJVu37gzfuI6/tlhVc4CKECP4vB+OKzBYEWFVmTRTCyAm4b7dzrC7Ql5
FstZmP7m0P7s0zyFNQHT9mKW++BxZgxOVxszqJKxE16EAPTnJhyWtcSACNpf/vq3/ey48izkpwml
cFRz1b71bETWBIYzLTa1G2dHkofNpk1cxLzYYd3nMkYGE3KZCP7t15+7XCB/Wrhez6fkZErHUfAV
+N/vP7dXwM9Ys5HTtagdosGPKAENBMp+DOq0WeOvCP/5FSRdhQ0OUgqGOOfDcRU5EEcPXp/FApM6
PrbM+6QKSnoJ5oaxXGKd8s5l50wS7+zXvxWz3cdfK21a6FwoF/w7sIsPV5BrM5cdE5qAW4M4LMM/
urc4/Qz0uyUxO1Bxc6ZfY7TwfYjUWq1WxzrozM/0axC5Hdwlfls5arqeDAFmOcdh+Gy1c//FeQ3t
UqTR02X7Gualq744tRt6MdeJ1eXfh9pVPn0TQl7izqvHo1E0VvaF2jdKvDyar/Hl4IYsto5Xkcql
XaV3NxO0hgtJO8K1Zvg/bogc51cdlwViVA2DZ5uGZXkwREFfeEJBgAUjwmVCmMrZmbZj3QRiA+q9
E2usDGWzxmZRFCdeSFlHvBtrFL2dQDnShOwzP6FdrJjiuD+aSknJhrZxLK9HBp4oS12ukL56Wsfa
tB7vGQpGcGkocLlmNt6oqx6W/W6QdZWTyGcXudHQdSn7y4F12jZg9S0GCia7eoqY5ZQMZJZUaZ7e
gvpJCOoC8//WF04E4V/yWF8NcWl/LfomLsB4G4sZvS6Sb6HCKrSqJRfYxmef8WUoLZkf+U2jkAcN
Reww9lJ0nUYwg8LKErbnFF8LQnqNJ49N9N5nXCot4VDPj58IRxHwqgKqs7dCWuqgnLgP9jGNrPLW
pvuVbeMYJjm9fOQJiMVhW/gaFxHz+mHqHevetzWbXPYLjZtRxxQ204rgtzUhZoxNrm/JxMLUQeZy
AtIDbRmWVyxaTDpeIeo4jEs6ph4BnSwyqe7B4w4U7GhH6/O+EEZQroy8qxImAWMrq4tEoEWvMlnI
eEdHO+vbNGKKvrZA2A88C3PCdixHWi+5NunYwnhvDqgJVEMWqKS2B/sEFzhiFM0XZpyFBNZLx7gn
KdXigzBHA+Y1YQrqj6ONN1nO9FWE1A+dAi8R6IGVja7dxn1fPVVUqYB/0hgDwMrWqu1pFPWYhKhz
Cx5Y+GjSA2zd0LoS2DuPBSMaVgm+3NnALhmH+9kker4qfWTVDeA5GXzl/iKhlnSmCDeT2y5u+bZw
X7pUCnC6bQJ9arLmgdvR97pwjf6cEItSQ/85cyuW7XCsmdrYRN5wICg53eveHz5P4+iA/EKhB71c
zjjEoyA3btBbh3v2tNV1J3lT05LRkCKo/b7ElMQ8lAKnWn1FEgoYx1tOsqZamNkTUFQ2hGPmy3Oz
bDo8EQU8RfQudtKrDNFJA4YeC+4+nPw3Wlnzl8xOp0eD2roHn0LerxCjKG4QPnvRiu/UbgmzpJdh
rs3vdeP5T8kUlA+DoG1qTY9U1+5Gii1cvBdTAMcmU8aVqjTYt8J17MfQdR1B7jaXNwSiy4pYKa7w
DXuD4Ra2Fc8dj90mtpsmSV5soWlIYpiOZIjoR3+nYxQN+jxdKd+qyCbyTywP1SA/7mUef7W6YeZP
dF35RKg/hHCt4llvE4IjG1/LJMSQQmp29qtCr6uOnmt0kDgAAwjS6haSFTsI1fIfdBDrIN8M2CRu
k7CgAX1gwkgAuBIYHHSuco8Bw9wu8cRgZnRo04u78kTCifOpxGVTG9jFYSDbuzjGrOiz4eQMaoOF
fEzarnfuSy+x6H2AZ682dUDUAO3Ad69b9B5MEl4VcL1LmX1r+rgBls18IdvJuAi7FZ5+o9069sw4
I0McK06CeAK+QcQdzvxgALIlcBwutdNARVamcMNrFHHyvxk/69hjzq8v8DNGwxZCqEYG4p9LKReG
ejFdkjFlCG9b0HkOIw30M9De0R0Oi1NPHS3WBEUvJZm+TdGXKE61sWwLRZVGQKbJkHz2B9+YdxIC
ZcbTHXfITRZJaAl5pWqTv31iu5kNDdWJUL3qCQ42lVfbSJMl3Q4puaxlN0qVzrNf9qH/JYS5Fp5q
k3Tqbtbz0npL21530sYUjywh/FQ/ITH29WldER1euZEnkW8rLF+b0Z6G6jIp21Ke8Mx1I27EomT3
HXb+Us9iNOWjP5UJnVAYMbYB68EBwyO9fzk9qWUmz/hd83zfdB4iXAvjb+J1Ip2ovU7ioBMXvcv8
cutFDZNoVip1f6IaYU4Hbc5xusPQHnXNgqivwu8MSntry4NANlQad9T5HPcD/ch4G5oMUCoespuC
IlB7X/Loo3yiF19COFEvutT6egBIdIIbk+6mrjCMp6bqmr3lkT0lAI84TmMv0e21NanlzpNRQwFz
HboT/i8+apc4DiMo3wvrk8JDrEE+JEqDrAwoBpBjNTZHxJyLesMUy33svQq7zRj6zZEVtbTxjZnT
fgXhIm8jBXFtbRDqfGymHCxdHTXV90HzKt8mflNRuxNSyrwPTa+Vu2HMg1uVTkFPmXZIV9puoIn4
3lY2iVsLegN1mYtts0EoSlGs0HQvpjmdD7z9IyrUAhV4RElgPp/6BMfnsyHOLevGHrV324SLW9gr
XW/ekmL3mjUJ7l4wrYwZOg1ONBQ3PVlt75jMn+9uQlraAY0mlpsdliLM7KyAuUIfW+W02V1Uh7O6
5+ENTxNEZMfksAy8ej2MvvsU0tt2X82t/wBSwTiHIZVzJltlnWNURFMmiT7tiTOVELaQ1tUWkRGy
fhsW5NFHBbl2NWPdqzfUL0bRuuDFNK9to9XUZ5h0Le4lT/kUE9tSJzCn03JY0Ur6daMqQRlb0YfA
KN3pDP2dOXnfs/hBdQF2J0olztATmcxVjpaAMjBi5iAV1PzEoKE5hf+ZibMq7yhkJ3ngGjvltLTO
GLT01XcDc1kDJD25rO+jN9HM6xokzfdo1ArdqMMTgQiP8H1ovGRMDqPh8eBkgUGZsE6mhuqxdhG7
URkr56QiOlV8pgHc605RvXp9YjLqwgXB9H2Jf3WowatYs5RYhzLkxkATZGvEIAiPwwZBVt5LnlWk
7cY2pt4xgZPNygDaCMZLWqlYqDXhgRiiCwTT1+V315onWrVpimJB6k9n80JW3dYBryJWOrTw7PAi
T3qTtQmP4RhMrIVvpLOxL5Rt0KknHEJWhWBcSAC4rmuHwUtsF6QjhUJi3pj0icZ3mc8sFesUh897
9MFgpduUS+xWOW7x3SAGz88REw5bYbrF4lwR5gMI72k+YNp0o02stXjpxzSi08wavzZVnl3PGrbg
cB1hySk2AtnOXzd5xP6pHVpnB3mJ/kXXU8behTh8ntO18E0pO79zLLfGi06rhNp0Uc9b2+vD6Bty
jQjXAVkw5t6mXZ6PBG1f1FwgcxoQsnY4sWoslBPFMKTjcbMo2crsFKFvutB1zwKQ5y/Ei2lKQoJQ
5cjt3khkBmH1MEkiSD/tUV8XNC+wNAZilhaNeIDNNt+lysPVZ0xu9OQBjgBPklfURWamM5zpqmpc
PrHyHjpNFbAvK8NZcepJelpFXGxbgAWXUcYkkxd+be5nEwMpxpeQxCllWsZ3PTgU15G+GtfjAA97
bbC/R3abkvShazqafgakbLkG7UPTzBHvck2jW+I1TFgX5I35ir9BVoMDgscNAjQrRiD6bC7Qmxlj
0nG1MHQCc8HpxEFj3xcLY6dcaDty4e6wIgPBw0I0PAtquDyT2/nxDokhOXUWbg/iOTN5Sw7OtIYl
hwYkSh8CTMTE7huPK+A/vg0HaAgIgpI9hQ4UvYKCGhGoOyvumqtmmOfP7StSiIBUizjzihqaFuqQ
8wogKusFRqRjbX/Ge814u8Tfl5/EepTuRr1ijJpXpFH1ijcKeJFfpa/QI9LC9WkmcDqtuz+wSK+I
JLnQktphASeBDSrPzVeckvWKVsrthbKkPGjdzSt86XVH+5/h4L8Iyb/Z3G8e2of/es6Rs6dz5oL/
/a+TbniI2rezwdd/4I+EjmQGyAzO4cZUy4iQXf6PiL765BAZY6TgEfhzTfvPgI5tflqiN4zEgPou
CZ0/Z4PC++Sw+yeZDy/G85X0/sls8HUA+W7konymLQsmgOEleBD/QzxnYjcus1qUG2toRuznPRYo
wuBMheq16cPrwBkMMGxeB04+DhhaFO2tRmlWFcSy2sTcMlKDzpCe3ri1h7+TNr1IBwfBLJ8SapYg
2ZrK5nqJWmsQQk6H1LiuYysMqPtQVA2yK2jyPZ80PtZhzMKf9AcFHnXSWdR1tT0VIaaeyZX0nnWl
BOVkHo7sgQoP0eDOkSXao0caA3eUlaIKlSUVMQZDOB7Zbl/a2PcrbEsqGg3e/TVRhMBT3j6n3gTa
S7Y0/0mhWbTSH3WZCXfOj5mv44Oi5QGcN93f3oQrLmi3STpFF+bcns9t4p2PhWmcCT9UDj+wljSc
BVP0FRi0E24ZBi5tfMx+cHHxx+rRD27pZYfR58z8V6RFsg/49eV0PQejupySyrBvWBaF3ZPfxSzN
0jBP3YPOB8M54O6iXC5VtWL/MdNZizcYk0VCzpWGJeAK5XloTIXD2hKiKTibQljndDbO3lqBvaUn
zvL3rKKs+SjpNMpNrv0OgSC02z0s9Ta4bOvK7rZkdZFQQ/p19rwuy5MR8VR+V4C3xEparXjJQ+yu
9AnHl1QHw0LJOMqbaDGTBRA0T5saK9aixU38v309zEDCbGBu81g+atLsEBKEK++dUAx7eOOVWomp
PHfs6YEBD6Us8PoYgdGdsXbkIUhrqjoSSqzh5BWIL1iteAl2pgNbWQzYhSWVkkzYoq01jRctVAIo
egOWjE1gVjnPf/IP+GSxLPtHcTHWJ2/u8Z8MgK2P00rG+swMmampZYZP/o753ptkmyxIAsTNvJSe
R9EOYUodCTPIK4ChZkYVq0c0GSLpotraEh/A2MDnyvNc7Z3BLk/yuHCvSpfVOn4VfRZQMPCFuoNk
IyY9bn79XV8zvW8nq6/fFSIHUUCBiCQ+TFZly5YdbxX2K7PCgRrTmp1cBlHjeZzpGCZ97KuB+MfI
Rp9xWPNtnGdzPIGzmvjI902/SWqQidQZMl+AGqaHF9Wq8MUfYQaVBMj3BuuoG6ETgKlxVltk4yHR
nWiRqw2pphcVe2f24AJp40bc5TrDXEkyPtmEwvOfMZXFV2U5t9+yfoFLCNw1xMYDOqaRv6zglqiU
8TyFQXFVwXI4zxRlXODdbCIrZsMfQSBfh3yxIAiPuixB4dRGiqX414fR+jgYXw4jOUJ3gY2wkFMf
BIeYcEQ/aNFtYjyo10VW97TZqC+JjsR+Qk4+dkwGHXmtpy2bYuaISes+pGbXXMLoto7xDbZfiETD
VUj76QRRXu+YFyUkB0X/m1P+k69KbekSufQ4785HgjH+JE2CknjHXIvuTnM2tgwx513BUOvIz1W1
Q37CI8qtVPzuMP3kzlCoXShfrqUkEtj7O8P3a+1lU8PVNjrqOE+oN7TiGq/gPJWfcc+xv8oE4Ufc
7btpbtotDMh+TR/kLisg6uMaeg6y0DiVk8i2JmLTYUzAPPz6ZArerx9efaRiTQ6OB+7ZphHm/bdk
dg1oXeluk3oxrxMUBry2TXBTdh3vjhkH2Jqibij589RBRsFpRD+yPa8rN7n3w2bY95GS90Ly2IEy
Ypwz7Gm2ltdnexV5036k1usozIV1ZeF8/yFc/KPF1i/p4e84439LI18+75FUQB2Fum3+53/9+Pxl
ifPufxD4ZLlz1T3X0/Vz06Xtv0PBy9/5f/sXfyyaPk8li6bHosvb5U+jHu2drgpx+82J/Mti66Z7
evjr3/8jDc3iiJgmvCMTarfrK/6kPxZbwvoE8cAnIcxd66rXVp0fPCQhPgmB0sW4DN63a7Gi+rcQ
638iZe+xymKrYNms38Q/WWy9Vgu9u+IYmC1P4IVeTsGQ7X+44nB48BJs1X1Tz536rKu+cik6hIlp
1qe45kP3OTSHGmNUm5M/IVXQkiOEbY3/ftpPbE1MYItFsKNH26djrsKUYmnGqD7jsyOezKSz2JDb
rTgnWTLlYhcQwtNszR3CDGu66mijTrIKqmtBZVa+oSxGUf3c8Y5SmyYYbXHOZlrxR3cG6Tu6xQoT
As+uUpmlj8joeep7GBC9SnYeNcFNuxs8kjvu3k1quweMnboexApbq60RVr5c53TQV2z7mK3jmgN8
PqwpwRmjcNc5UxoSiwzHgTZtgyQ2TexGuNAHgwmUTh2yxYw26XIuD0aFIfcpzh3PPCuc2unopp8i
izyElnm0Q8jJnJU1UwW0qjrsZYDpaxaBQHrh2s2yYwnkwixoNyVXSEsrTNme4eJhpOw5AxtCpq1x
Ur7YRZEVGxC8Ge4x8Gtu9T3u8OieqzAsME861P+Qr5jqhCDESKaHMnvLoboxqzycXK4cYfK2DdmS
l6mQucByLEK/OzGbjJQsTr2CiiaRMq3ybKu4I7BIVNerjR5VL5+ZKIUm+Lc6TatLNF3ixYSPuxtO
l9OROY9a+6QyZEKNRZx39tlIHx8w8mRmxSGqMTiJeXoBde0wi+/o1xv4esyjGBsWDabTozSnPMVp
ib6uS8QRqmu4gMtN2mmGIG0/UTWf8S4tttribwwBaJLpDegYWbtTTPIYTlPYHRw1mHee2Zvw1OHN
YMl2rLK1d9GcuVcFD7oWyYlYPs5FxaiIfbq3NP1AQVwCpTM/2MIAjo+sz2f/Dvc5+1wc62659RK7
Z3E5GwLvTR6C4yvWwVihkmQpJFF6GWXa0+ZWis67UHT/MpIXpEDGTYLl8WkIbD0cuSrnSX/cW85o
P4RDUtn3uK7oRAZ6aJQhQ/wZ8sgxtsrZxvBIYyl4/LYuxKpLZ16EI+ZCwWsgsi8YTRCVrmePXJAV
h3ypGdEyXRfSAe4sItan6ykDOgqxy0D6QHzRl53lNE8SMTRczbFHDUxISy8cc3gDBJImFTEepf79
kjsWSyA2NgR8syGSEU1YvNaGN7QXNYuoei204C+i/9X+tuinxt/5nV3SZTGA2ik6ERwNRp/JTYjb
6xtijHnjAkH7NgPJui2rmqBnj2vyNK3pGNl7bhoOp90SsVw1pYi8VeOYFN3rTo2sPyWY2lVapnJY
ObUgV+BnrT1j8PP86OC2pkfCZ1DFsXTQmFatOfbXQL/qe/jV0EhL3ALWunQnvnUeJFwqrlb91wqh
mPJFc0qHfWnKqTitZ/QDGkRS7xtQwRYbdAOqi6W7KTwCzWWop4GhYVaBFR69Jj+waVPdjkfVZG/i
QjjtDb5tkZ7lsIHZ/gx4sv01lkHH6JcGQVDijPyyeGjWDmy6+a5NKHW6NsC8Q6wySAOCKJsIKiB4
1aOs5Floc5taq0bUAbpwIMDq93PphEfCZ/RscZUmJoU9cjCt+njkcNAQ1Rd2tI0yq1InRkjw7zgp
nKo5mzrtGSfct9o9DLLIyY8MGNDqBYlrqrUhTDyea4CcOemsVPVF+IgxQPff2BrW9JXSEYHVyy8s
4y73+phNABkZBCX2SAZoeaRq6ZbWdxwbcJeP89gIRaZWIR68eE8IV4VfZrNxLqIwq3GMhq78MhAU
TE/DJpQ2c8++ro/w4I+myu5FteQusG7nNuhJzbRVmzcq5D3hyRPRkfJfIyu1dzFanXHad6LsrvOI
5PKx1oyEV4obRt9QB2UTnpnTPEOQiUDZ2gwPgM3ptvN3aYjIt4XXbdrXZD9Nd+35QXsFVBJve00l
I6Y62nRHCPslajSuyew8QIYjCSRN8eDR+VLvcGEylCCYlp03jsRNCSAA8zROPy5JM3IKwS6vwSjS
DIjtZwQ+Y+ipeEwwoFd2gudTp0z6bGrvvsnGaSNENt8RFy1j5+mIMFs2HDWTDi6DgqEFm6BimI4Z
GpsMGFVbPTdKlfeY/rBK+dA/z5iZlmch76bl0jDNA6UyTroCAuaT2kkCtkZ6aGbzOCJuTX8X712B
1ZqHys41KIXY4fdXVGzEZT8BH5/a/oEKpPIp9CnnOTNqyh92WBsQTwP2YxQVYeeiHYGMPpcMS1PA
tAF2yoGIQr2JCl4AzLizJqjQ0w1m8FVVwCRuYfcRJIRDgXDuhtYJ3QtTRJ2VM3yj6VONK+xQOt0F
eQn0idc3Mobu8b+jThKLWk8iSJjGh6gO00xPEOEI1e8JGDbDDtSC822k5MDA8pm4JU5918LtORZG
Pe/NJm3na4avoL8W09RR30WqOHBBjZj5YePO67oe1I1nViWQvdHUT9AhKo8IfzsdBDlDb1PWZF52
dkke57zLg/qAj/o6pZecPxJmwjkgCm9aecaUP5BdKT8PBmaLLUFD1JoVkZLcPqMKkWssCnNr+gIn
mIBd2UTAwwJCYBdSSWj7TUXJ3kWqk7k4juEdU09thMxFHMP+ahcdvQcSNfAZlzQPYdpLbXHft0J2
X3Kc5N2RoWI6CmoDnsKBduDePMrdvqr2OYECnkE+eizLgcqxtq3KqtK4Gp3Sbp9A/sKzQIl2UX8G
05+ZPEfiu8anesOMAF+EoS3zMcDula3hU3e8bShV77Z0jLrXol+83wHOneXFp+vPCkPwUy27DmIt
GTLOKxyKR+ADFo9ZJ8ticLop1Xzazd2HZLQZkbGOIwThY0w8MVuHff+E2gf7l1XMsBWuKY6djAOB
11oiQsfEB850aEE1r+vS/FLnePzIM/gsKuDjsE40ZjD5GOGJUgPQY9KyhtjAl8ctW33PECqB5Zu6
fQDP3h6IX+s7o8+La0urSWzdaTExp2XRn0UFE1IGWi3LLMlMLd9GLSC6DWMA/7iJzeylxxd02rht
8NKMvXlPiEuWR1Nv0z3PBjtZSLdDtSpQQsVxa/Tm89Ax9oK0XQW3ZjQgtzp+EdxVdWwnvNnKbNz6
faLF1zEVWf+5UIpkELiGLnePAOxb5sZI2SvYv9kbf/RIgtS32aKAV5ICz6f4MDSCgA8/kR+10pXA
AON7JbgEAiLNFVxwABYNVu0ffVRs3cLn4ieTqr98JlAwdh0Cs6nEASo/2PkEO6YesLK7cmnvPZF2
6R3NiTFiZRhnhpp9s32zIfvJ57HLer/N4fMQyy2Mp3wgBs33G2sqyWJeCpZaUZvExHaa1xzjbmsB
mNiGBh0nODX7jeiAA9isES9+/enLxPrtqEsAHgWEZQPkpEIKhtX7TwenMLXaSlg9F8rc+qpt16PI
n379IR/9mOzfXNtiWEl9FXg0b5ktvJn9xS2onpGH+cropVqXEz58nsGm2IZJXzz8v3wWMoAyMX/6
7nJ633xWYMVNCJaconAWXZs2NLI7oEvmaVejMf3GD7nQhz8cvaVyC/WcPa+N9fODKdGwKhT7ESwC
28R0rSYAIcSLzHlfVxWw2JYkdsmqe1ONcXVwCe5+NzwXYdzGitiX0BN578i7EbDBA1SvCYRjSbr+
1wfkr2eY74jRWimPU8Ad9f6A9GFIM83AwY8LuqC6Pkr3ZNOC3eun/KMJy9/OTd6OTf7nl3OY/w8n
LA4H7O9BdOuH8vm/bp/rp+e3itbyz/wxZDEYmHDkucl4lMGpRED695SFrdknW5k+vi0GpAJd/E+7
uwuOjtEpnfRY0BnDcMc0Bemw//6XJT8xf2Psg31e8I5xrH8yZZHvx3q8JtDGBK57wQBoeQ59eMJS
ai8G2mmxxpmGc5xIAvlo0L76Sp5fHuiLt7+V0xTiBq1tsYXLTNzHT2x7h7iRPRRWfMBjq6otqFzI
aXHa8NZMzZQtZysfpFeIk84zIRx40eDxOp5FRZV9Pnn3gW8ZF7QZDcSYpyK784OhOzVGnJZFSuKD
mLO9ry3fuOsqrtt1XExHupPO99iUxoPMJmoQSmvYSkhpa0fN9tITOx2j3A2k0kX05c1J/clD+vVN
8+dzkuPEZEt6jKS40WE12Mtd9uaxgrU2rcA1vzj49r7YJqCwJq3G4cjpQMPKMGUHSd6Nei+HuhcQ
8t2jM/n+YuZ1rQKaTDjC142xupES7G9NlWS4TXs2PLGhz3CPl5AwDQYFq7au8X5YXUdMDhTrH2j4
v325/fR3oKFK4g2ChIP68Hi0+yZkZVu8VIudKguCZ20n01FashlMleGguRdPdTnSQ0WS6Cjstbr2
qdbDF93gi3AXMkYbWt8DhKZD4LRoHJl52tPeeeyFuj5J4AJf2rmOj0OriA6/Pgnvn7av54CchOcD
deaZS27i/TmobTO1Gz98yTNANbnpyVMvDNs1GwNxutgcNr/+uNd33/tz7ltqmYNyYzjMOpc395tz
Pg9pNPnCfe7sFH+v84VaDmvrlHG7b4s8PQmGASd3EcE9ImswxuMPuOffnqxF037zell+sL+8x9ik
YruXRGLef4EsbkZyGsUzyWvAeADdEMowHVdPRZCLlzkNKuLUTX+sjNaJthV+UAhrgtjoHDnTw2BV
ut9mdeadpqO4cHIXx0tHivVbH/QpVQ2TqzfSbKGQzJkRnaCGspKEcWPcFpGx7ZWZ0CwHSIC5TG1f
k8kyuj0IyfAOWS68RhgOEwZBXvkbqVC8F2P42T5PJdYJSPoWQQPzw8+W9DWH9F4/2n3NCKsQajpM
RATv67FiazcvwGymCuaLNkfRryQVNMuzIGjOUy9VeHe11vibGg4ZPckTLRB5TPfMVHZ3oA/bc62g
3OxGx7tSXuPcUgw/nPN/1TC1WJfwGCqO81LXZ5ZTRJ8ZUl5hpHWPf31t/eVS9hlqY1PiJmRByYT7
/Znl5qANsna+lxWGbjC48zZNIORboQXxEdrKb9YAiwPj/ZXE5/EviweYtVzOy5X25lKuYiJBNhHq
rvXHeycIHdqEomSTo/rFx13miwc78d19b8wn8BnLaZ0EDVso9ryoizyPMKT1p6AijGzjIoftGytP
wk0tpXGUgqY+hr1HxxTBjbaDYkSwGmIFi3Qc0J9ZkwhKzdtw+GzRNN+6qj2hBcs9YVhuswzKW1Kd
ht0DQvHrgw+D/IW737pwVI+7ASFM/eZg/PXywljCxtVUPitf6X1YEBFylZRGz48DqL9NEtaEWTli
YClqfYJRnDEbz+Zfn+5lHfjuSUKnAzcyr3J8LSby2fvDD9XObZ1yfEQv9o59ZI2NSN1w4xDa/d1D
6y/PDO4ZHpKcZuxV3Dwffh2v6swQdfNISv+eydOCrGZ+85WKYPBjPs48FQ4k1MnUIbcz6fwWgT06
myROld98FYJ3H3/16wVnOkxeeHkuQb+3Fx0be9fTwv9OcMf8mkwzxq8OTualiGtghWNfEgPQ4+R+
iYPBtPGQhwQa8ma4FzGw+jwdqovR7uiQssxu5iod82fHCxxEEyfqwez1AVDXqmSC59Z1fiKCyKZj
1NbgJ0UQKD4yc+vfnMkP3oDl4cROhrsWTDe7C67d9z8K1KpXpYZ6AOmPQKEgYTyZKFTrmlv9Al2g
ZX7v5axycARarP778HmsPX/VAF/0NgTC43VVWwn1aTB1zudibLcWBktv42BpeKDkmkAe7mW85MY8
spKYxQ0G0OY8CSd5P492f0t5vLjgWQwdPrb2SVBFV4nGRLpyJ+RUPBSgLlfkzJnI1kGR7wUOuq+A
rITcloZxkyazezCIHp8QketOrRSCCoH2eCTg5MRMDUMLe46l7Ba4JPTs/DdH8IOS/McRtPFQSQ4A
aG5zuWzePIvsHsYiLoSHGsLQV6b/ihpDLZnZMrgkstbkU00RoT9mJ8QyxmNXj8aayFN6wCkRxhvH
EyZNISl0+gzLCxGo64qCALz9rdbrslwAmWOouhN/DDtqn9qmuHq9m/+z1/mXw/b/F3sdBL26aN5t
dPgHfjj35CfY2TjwXKy9jste89/7HGkjGUNbgq3ITsODE/Z/9jmGZbEFIr3IX0ZMlLbPk/PHRsew
xCcJ4Z8RIWvVRQt2/tFO5/1j38NkaCs6Oi32OHw/vAzvL7u6IpIQJQqAacg1Rx+CM2G/9ebrbo7M
a7sNnR3vfoaQ0qr6RzOnsjoAPHMjckbh27g25+Miz7+mKUYI7P01cz8ER73pzZxiWU2VSLwaKBi8
xMKb6bXvaPcsB4KJGx6WMs62Juw+D44T3KbWEEE4wTb7razz7BT9tegY5MOi7rJ63iBHjGcgTPyF
X0C8EiLwfD9pV95QbQEWLmyKTZTpL2AtiztjwHVI4qgEk2hiWD+iDGYM18XgbRNvCCibKvLH0a+V
sX5z7n+2JVoO2J8vteWAOqQxWYtzH/NUFB8e79rPrCnNJgdRM7U+zzSwHRzsRjzfksG7KqbGemoZ
PGzVLGfQJO0wmkik4Fux2iZ3U+IPLzO5EmgDLfBG1vSKaeYc3dQiG4dNQWvLIdapY4MmJfP06y//
fj30+t2lQzPmsqwnNv4xTQpOG6jXlJMfoPF3O/hOcJSLadwqI/K2FbiH37wLP9jf/vqBH9a0NnNd
7Q5EIYnosZIHU0p00KIE0O7k1SSTXe3CC0ETP8DK2RkaLXJOz9NUHOpgugM3vAWiuB6TYf/rA/H+
Hf3H96KCj80tb7Nlkv3+rmClMA5c8A65ADAiJKCKA5Dz4DfuoZ9+CtMnLLwcdhy07z+lNJqqcalV
WkWGA5ULw9sWB2X/m5P6Osr6cEViZFly+8SiTedjItq2k5kuTBaMbuwZy5tQInWyMwhPgBQGtxo3
LZQfUU13JiGs29rB8gU62aSI3J4r9hOEciM+wV5TYg8OLG5nsDt0Rj5bIm0I9cyBtZ27kdLnTpOD
W8A5/d70qbUP7LPOD7tLyx4zUH9Ee2+oyczv2Werw0SFHyorbRdhJPAIE0ThdTcvXt51bqVopT0l
P1Y8zsf/m70zWW4cybLor7T1HmWYHVg2AXCmqJEKxQYmhUIYHfP89X0QWWWVmd2dZbXvVZllVoog
CLj7e+/ec43CIKvx12/8//vVf66v2f+9X23e4+Y9+YP8af0PftuvLPVvqHs1ITiRQ5yg0v7HfsW/
IfEBj/tafOKtX3tm/1A/2X9DFYr4m/gUpqb66vX/+3ZFM49dD5XSmqqyBsz9W325XwXgPx9lwU5q
rmF168bJCkXu7R/fGIsZUyryufZtfETbWfC0FWluPKcIGM+gaXIfz1gNpWcyd2HsLt/1uIm2AKWG
jWGM5r8oV80/rpe/XQ79BwpV9m+bOJU/XU6Fspogq9pH3E4maJL27tHF5DoFeclALZqS8F0xGedv
2m6QIJBgkzK1BGzDdnRJ0bF/x2ph3mOp+7ATd02yHlFwMzHtPVBg5k2Ts+opkam8GXjpsIk37OTI
2s0cmItbiZsemb3XikHZYTFOVA8MIfPY1LYVsVoSXfA+hniaybAJsGuQOGtniYnb3DWh9aTlxcJo
BmJSiOEnLQsaV2DG1mQC3NdfCGcjssczOYG4d2f7+0zY/UYqaqr+q8PvH08hv91Itkp0nhYfQDH4
xxvpgOuh40dKei2Y8QDO0kdibicI+yO07k4hAFx+apW2Ix00MFq0Ks5OxI/EmG4KNdqW4ilstkJs
E3Io3JQICOi/fU8IOv84aVsPRYmPagDTLHi2Uvm31vG/X72xdp6JkGBE9qfHYEGRRyJby9VnA0iN
rjU9+LLF7ndv6f9ysvjf7pFNY9xgS6LL9+th/F2BgBYliWVDVomYC4BNFj9pET708kyp8n0BvrrJ
a9Kv//pD/1SW8N3W1i4YGYuvp7JR/WknRBvSppXdNb5BGF1QmfQ1IdViSR8SdXq34Hf85KUF3uRq
UflgSo5HmyZV4x9VKeXZgitwzgFS3PemirNUxrFyRr2Xvqa1lr3EM2lldTNmu8meLd1Pnehf9XhW
BM7vzmO/fQFWM4wuDnW35fzpC7CQwI0gYNaPIdn6DZBoiCDDGtsFoJaSutw2vQFzewjF1lb7fJvM
IPcVtcKbpjnTgVDg0bOUOIfRX9abTq/a/WIomS9Hy9mhV0LO1j5ITCaehNnsS47ZFw3Q9HVk+rGz
K/URyXJxzdKo8HuLtuFf/0LrIeEPS6KlqussmJEw7sbfsnN+91hYg0JbuCd/Gntds9eb5lAnQNci
3fwiVwfxBgFuf/2J/2PV4xNBRzhrue8IhM9/fFlpyZXhIPnEqmmeoT5A3OxHnZi/YylbI/jrD9PY
Vv7H98PZCXtobX6yi/zx0zCHqE1rQgGgI+rlndVtK4AgHtoCxU+ZHW7rWZab8l7d2w6MjmT6+usL
+LWI/+kGs3XRKEQrR5f9z2tTHyrNTAxETaaPG+3yUprHvJfhAbwHeO3WCv141uugLxqBX7h2vRKv
A45bATq2I629ypb2rA6u65cCXJrRPS9EaAZEwrge2n6o1ghQfeDOgCXlOjBx4pG/Zhs+lmkM4rlq
PcvpwXRSgGOjptzLIkNsg68kGAcX936qOM8DmoNdDiuMBL2GzDI4A4E1xRggus4pX1bwkdc3wLwn
k1QaqM2niWu7JXHdH0mpJJdb8NMRiDL91rb+/1PWf66BZv/3KcvD3Ne85//xX19N8uO9+I9/5HH9
oU3AX/jt2KWLvyEoo6xHi4X9jP/9x7GLwaa5Ni4Z72irEGH1YPwzhHcFewkKtVWuDr/qn8cuegu/
unGWiVeHV9T+d5oEvNx/WmUwhq6lLCc43jKLyez6lv5ulWG8gsekWXGvUpKo3Y0WarE9CoaWGadt
7pG7fbdbo9qpldt/N5ER+vVod9cKRMurJobp2kQVKwWolmKNWXFvUFk/jJoISX+pBhJ+MELsEGpr
PhQRhkdJo1rsLOl8tEBL+L/+4lQnk6/0+cec6Zo/tx3smEY45Ws8kaR9mM2iOqh9Nd0iq+rONXqk
R3NsrLNNRChI0rLivyYSEipUk17LarFfwjieb9OQCq/r0dzOGn+xtfT40Fqp2EOUNy6jHRseOnFY
fvNUBC7Jnpe8aJG65901TmR2Taz+M007cSdyCZAAV9sBwKK6N/L2U0ah8poUsrviHBZImgS9iQk4
Ko7qYke5NByIxxVMY6r2C+vvxyBXkzL/pTLyF9XMsJ6VfvysqXdPIDXQYjpc8jjy4RM2wS+cWGKf
JOjnyTj/ELQ3/UUY2RWh6GJ4v75GXAh7X8Xcp19X6UCsvqp6Le7GufociSkRrFA+omXNT9q+9UsM
N/tCdTUfoY31Zab0U9zepJsb60iLe02qe3bF7Gq5IehxDacZkrWWKGHri18VDadGrvFBVdBko0XS
tF1OKc94mNucypjoqm4Yt9jbxR3UJrHvdK53DpswgMqbXUd8fOjueeLuiGLkmyhcPqupeuqZXiEt
tHO08w1hT3ug6FNQEOdYoAgXI+rbWP9EJy/2Y2agdLQtpoMQufjxEPTAF8GIsFtvbho78BwnMkNR
HhO/TlHxUeOVvFuM8RO67UfTKrqn11Z5WG8r3HCxd02+ckG4jW/UksAofJgD8zdfVJH95Thz82UR
HXcgukTsc/pSmOLaTwMQ/p1pZcS5Ko35XS/JToqd4S4jOem+mFUAG6AzNvxfb2qo3mt5iIkJ5LB+
EE5CRigbe/7U1J0I0ngUVyWps5PWhckOD9lKuOg15wb+pfEzjLRXq5udoMKOfpYuxG42LMyLqL3L
LQNVxUc2Zd3VYIcDtULrT1/QuGQFemSh981bkuHNtc0JyLqRxZ5l4caISZ/BWUFY3SfGSmtfiAIt
gqWX4V70jvFpqCVU4m4umZZS95SBDBvLN8qlvXRRVZHy6HQ/U9TanmCrQnQ7uYtnNgRFcGRrryMP
vFMKBNXuhBMDIKi1E2ZmP9TqaLxWxGo9pqYogybS45oZxhy/RwMvwrLYzckh8QCUyDw+zpFI73jq
+9cmVrSgQJY9ID6GK0pcWnTXIjo+imVUt5oEkWK3JU2LSEOeUVJm3ClzHT5iBSRYZO7c+552KEri
DEeuWusXskeWu6iCzz+GuuGb2UBKCzh0qpMhXSWNQ4lc0R32sUqCFGFGkbNLjCUNBHrqu87ujata
hOOTWsKoqJ1e9RZLROCJJTAAOB72Zewz40Pysdt5yi0GOuWPXtjto8ZSOa6wbeuYSzZ7oonu7MRQ
8DWEELLq9lkr+G2DkZy2gChvIzBCsorW2LatMfBKGFjGfT3RzYMChBY2txyPg2LeStCe93GvaXec
fpOXTEUgqxeK+dFCICShSSdrQiHCgO4jvsKjbHHpBm7kGAcqsJcWsOyrmwvrta9sWMkW2v9ujJ9F
UpQ0CjuHB46yfKF03SOnnGn/FnF3NIs2vFk6eblJ1s37EPbbfY9xbs8gHlocuaDgdo2s8zAYZifA
z8rFBmv8iJDFJcm7GmpmST1TYQSrSJVTXAAVLWpw5U6SfxIE8ZNgoBLH5rQ3Yg3MHJm3Tz1i0n0P
31n1YK2Jju0HiZc6de2GxoD92qaEb2tdIb0RROu+mWIRQMFq7rj/FJBMmFzGKekVwluxdWqnfolG
Zlj2pFnHGAraPQIWhdCqzvEby5zeJkMkp3gJsWWDnwjaLCKdY6qp1TOS02K9RqhAfvoGbzWHxUhE
70uv850aYC804DpfXZRv2RKi25lwzPOqTARfLM4iL+RjRL7e6Pqhh2HvNwk6z6YoSLcctcENiOlz
A/oJ+8iseL3DbvgxmP2lSZ1pU3Z8X+wlp3yCb++2+XBQ7dndAzqeyPgprfKUS2kETT83l6wu+Tk0
QFMk+SF6P2E7b06zHq9coEbngdKs+jFWq3jPoWQk+h0ZzIxM6dCog/3aDKrEpeSMP5Q5cjgDVM/t
UCSHpqzkS1u5yw1Zl3OasSmtr4RxR3AFQPMKl+axAw5ibezI7mAIY1l/SJIWdM6CAosIkuIczuWy
J7d3CHQdMDvuUQoqJRSBvmj5Hf621cdOqAmIP7xjpFnBICh5IcAmHppBHNulNo72ELpXnRiXYKph
mjC7jw/sd+mBU3j6gCLpEcn0fBdZo3sifCL77EeUSiWBLWBNimdYWKzPGgLsytDlz0ibi4stXbI9
yCJFcW+u5SRBXzJvnySed5dsNgpLuQbGkBaJZhc3aEr8FRjFvRtK/eQUMNBUaafhhidVHG0+kFnG
UF/dKlM/cdWIU0tiyA3szJsyt+aJpOA16crsi61rJfIhh6xzniMWNQrUlf1HGGJjQWtHS2pGXqMx
rNSrJLx2Zf0wYXbfkVN3QQNQoxcGCFTjOcXM0ul7i7+/tRR53ytTgfu+GJ6KsV1JXcpIP01eq9i6
IZCZ7hUVlUDTDbDY6oh5NbRhuHO0gg154V2dcSTyEAMoPI6CJq+sKnkldOC+NdgAEqk/x1gHbbl8
MNCh7TUl8bZ0re9uqPGYdo4RAFlQeGnhtmug9XEG5U9GIrRt07jEploTvokZXAzHNAXGRNfewLiK
EytNEWijoWFRNqGKMUv/WIap/A4wGyB+6CTNdbG06aDI0Ly2hQIizpzcxwTs/a4tca+7uKq+CLU8
NlhfnnBihdcaQv6dhaEmMGs92g4EZviyZp+zcS7u0hr9qJWQGaHjXwgGJTeCeDTmbTrbxrYae/OH
kThFkMdiroOZmLpN3rUvNpvbRRJKhQFx1gDY6z08vqJU9JG3Rrc8R9q1P8+F+uJM0v4xa1O+LTj4
epZoCeAgD4QA8r7d9XNXb5EsTFvoF90WwoVY4X7SH7KJSBWrAwXKK300rO4SL6PhDUiOg5bpxzFN
C7nDr3jB/Ynxo7G7nTu0BWFIrBNwy+wXA/pV2uhjsGiUuJ0wlYMtu2pnWRMjA8rLAG2R6dGCbWBk
W+HGVsYHQmhg4Lgwtdkc1twdkflKzRIXldayLwtl3i6mhPoxd6ZH+CMvGtELJ7LLgIybY793tM7Z
VRgGdzRP1c85zuwdnDtodS1ZJXynEGBXv5wsrIn3mKvfKYjrH5EtyfZKmu8tapmNSfzow8J5ZUe6
iHkuZ5PT8ODcVVZ8VRbObhpM+03aFurTrGrXDnnUptCj2iv72dmxMYDvm4U+BIOrtHDHF/MNJWD3
I4xnFyHUwNNVqot2KIrR0ci1hi+KDUYxLnC6gCNo6L3JRRr68eQS5HEQZm7c88ZWB20xrYtT0Yja
1FqXfFNFCyxIjQnuGULyKOfZmp7BudbvCTm2fqWX8d5dWFL6VtMAYw7pRebjcnIcuYDyqxIbPBwg
8U0/aPWjZTbFg0ST9qYZBGN4tPQw+RlrFhm7CrlkJjLT+yGqlceeV1Ru4tIIPyzSC/ecCdubBeIB
/UZLyJmStOYLvmv8YAjgt2Fq1TtSpNMcHH3O5DatHOd+dCt1LxQ1H9mNuvphiN1CbAx7dcm1xdAf
sHRWH4YtxScbxXJAojLoPtSH+N4e9GXXlTx5seb0u7wexW2c0jEAFjrinR1K7RK5uTwUIayQxCgI
AdKHViVa0zHSS5xZF00hjdAmku0YY/iLKXdIcxOpDqyZUulRwa1LdkuyJSXWwfQp37O0inzZtsPJ
meC34jJjemgjSI2GJNzMkfVtapPZg3f6Im1cqzhyPhv+URBJpDhRObNIs0+fe5Lag0mhOpFL1QZY
sN9J41mCuhn6fdTEA9nPan4eou4966XGL90r22ngNB4pHNZDHtrPoSMYiliNR7FUOyfDQcy13uZZ
4Nscs2PU22MwIELznLhWwOzj05oG6zKlbXKBp0wQKvFBd3k80+hzK+2BjOvk7OoEumI/4VA2k+o0
Garcc/x5EMX8fYafAE90iEhjMxqomv0YzGNoH4VmRcei7pQgo1XrJ319ntboNESQLSZqs9xVJKDd
AX/M9qRqajfyXJuNLWa4ygqhSJbenWlpfbJ2EjxTxM5eCnNb4kENVEKHcsW9hY18zqb5SXaW3GIY
z7w0mZ+LEtJ10wICHcaXCV2U1yap+VaNa96aTMW9MYfFi4KHFqmdcVv64Y2g7uK+t0DrzLYWekww
l0tVpezm/WdS0RPPpPYBkyFH6+gOfu9gaVMbu/dGCXQxNZbmRcUvd8Z90R5KzrvbekmfaDGgqAHv
Z2Zj9i1PUg/lz3Klg2D4U9J8zIn6gVxyYlJrPDcTu6QbgkLjZIv8JgOHaGXflaxIvU6ziDhQvqC0
kVtVXkt1eitByGztabyXIGg2hWjnMzos5Wh3Trhd6PPlBsloSxjz9QuckT32TaI0WGCU5Tz2TgpM
N8OBrdYEKreZfjHSagjqxSyPWcRpslMr7O2ZQ8PCrPKdE6V3HEu1DZpwqGVMsAM1VueAUCWCOfU1
fbXrz4Y1lD+mEvvUJutV8hstbSEgyyGLwZ2mZwWAz8lZBvc7OpTWHxyARNj7jrWqU+27xg+Vnes4
5s4GeAg83PKSWdK6unUx7FLOwh5toK+5E/1hJKuUCQ4BNMS9QBMICUeZevBktvsdKPHT0phE27n6
JUncE0FHX6PV/zAie1vU2ZHZOQltnCmSznJRhIQndFzjhU7OHeCcXU4bSKGXmdYTK5sqZQBeoNxC
obgVuXJS3PSlTarxYlaz8liFqeNpevllA2fuG3zsynLAWh37mUYlh5Ptru9hQhEeiym7RSTcadpr
rbqv6J3JCdbr/VBY5D+zzTlMtfGJtcc87DdtThp9Mir208AmmfFAbDhavmXOasSHaAP0gHRzlQBZ
RSO3hbIwskfgsIQqIW0pd6EpriXEpw2GPKQXqYQm0sFHdXRSRmon6Sjply8ecKx96Qzbt1R3oZxu
VWTJBwO1zQ52zhF7REUDIH9RtWgncyUlvtX02bZveJfPVZ9PR13tf9KfQ09SIX0rTLTrcWs8g2V+
lYayPBBD+1a2DcvV2H7TlPqhtLSfhFO/1q77Mc7RV2o650FSuRjo4g33K8q1g1Nx7tZzXSd2muRh
8g0fl757j8t6PIGu42mrjH5LQPEh6uzmG1o7NIqaluHYNgzOimp4FrJMA1yTws+jOOOgCdoxy20I
XE3t7tnxKphBEhx0ju6A0Fy1RiSRW8puqORxao1dgylDFhFVnWLv62j5LIj5XY1GK1VlOaVh/cbN
fOqKeI+Y644O+xQwDtoiYWdb7Q9J1JCWg3aBqPIm36+ZalvyyO1r0SteTp22SUftidlARJ9p2ALz
LBBcq+RJrWZFUT1mnM0jAIT0PCmbcnGPgXFXuhJjp33Ad4UisudsScYSYKfmOMXJbQXUKjMeT9CX
73ZqsImoBqe+cUezKXwR3Zh7YNdQXwEjHAZR7TnHPyiLcuF92PFXHu0lveIybINlse7MMD10U0P0
mJO/plH7OABKS8LyxDBH8dy698t0eakWYuHnmNFJlNHNIDr4QbJvbZJsvulTfFTz8Ip6ywsjQ93l
xPCQXeQe4igLPSfp9ziZo2ejcDuczf0bORAn6mHiNgtpenapxfuKpQwKPNLoqhU8vXFMS7isVDQ0
Sy7em0anBs/gd3YCli/jD716bKvhhSahtmtzRTvGzDu8jvClXVa0dR6ERdreCAhujE0flzQwXHJK
OcinSEUFqyK04+VSMp4/9CVpNEMCnWAsauHrdJGJNqE1FKDM04425uOfuT44hxAur4+7dvrAsOBu
ugR1j+m2w4WTavGJnzR/XdyoObTakhw7QWeYHsFEgEszyeJJNHH8A3iy9kaLzdzDxNfvsSq0LwxK
+00Kn2Cjd0zIR9p0x5w89mNUmn7vtr8uqbxxMhGQRCh/tJpyr+Wg6pPS/HPRlPzEa2ttB1Fwg+do
3gKZm+4dgvTWdQItJ1NImkadTSkXa80WIPAQAP1crtlShZeZ8TSxgG58H9dUymalud+yvre9RLUH
l1DU+iaGuHhu8bO/R9DidpNTdts4Z1diLKofVUDvD0OCDovb2icE5/UYc40qbd9QgYc+ej3cSqu3
mqO0nm9dFMwIs7pxlzdiOFOt03BoyaSreeFAgdJ1qAbYMYQOJr6VWOGTAH/pu2OteUJO9b616nwL
7MDaM0U0H5x5gc+Vhhe+UnhIy3bYhvCxNrYaUfBqkZocwHR2R3aU9lTkTr0DyUsgiGgM7ZudjsOF
oqMIYjbf7Uzimg/5hjaJEWWPsTvPTzH2goMg1PGz7zvxGFvtN4ORY+uLXrlIikGfjDi8DhyMj1Wh
P9gNOOOC9FCfLAle7pqORsMFvYPEmZ8qq1W3VbfKhOU87TjG9G8LfQP0uc7sFbps9mbdKF7fORxc
hdaemkjJX0DSUA9rrNhVAV49LnNcmOx/59ZWTH+1jB6jbD6kyBg2ZW+1B6eo+kPWNI4HFEi5xmr6
nVACTqt28kSCUryRVQ25To3O1Tq07pziOTE7/ZHIbTB+gDrjTd9JdJmkdNL8Uq3OD/WRuEIzLQ7Y
FMBLZ0t2bmy40sR/5Xsha83HK6VBEI+L4cCfLX8s2dCfoEDPVAy9EvTR+sM2RYq3noBS5ircB55M
OEO2dhkJJYOqOD5F0gDMlao1u/kEG2GW1qEQktQpF8Br1M45nJQm2riESm8S2Re+OQ3RMUlz7X3S
qBE7vUmDaF1V9M6uLtPEp1JUEjzsRCKAMp+CIOi7XeLqDXnwbDfgwqxrPg/PPQ69R0IuY+jS6nSA
NUTGZ1ymnsjDh262nK0FhceTc7Yca4KofcgNMkgTzDQ1bPwdkoIxgKQweVWMcnVJ4+SRJ7f7LHL0
craNhyBPmZkwsBF+ojfaFljXEwSO4amDWxMsDG+8PB6L18xNe9I5J3Ekkzbe0LIu/Uw0FdkoMZk6
hl7v6LUwNsFqdqeRhE0OeFo/KKQ/XMKJqEqu51LC0aCPaBsXsOnyrDvZd7MZ4203m/mhh3qxq1RB
A4WaC54EEFjmhkfeX/1+0Mb+OhAeDB5lxTRYY4bEF3iDFfVvvU2GxpjZzhnqPghNmB27ZJ4+BoIS
/RJ5wwogWqJTp0zqXTdkwydKFwiLkhiB4zyMxS421Qa8ZlNfGEWlWw6oW3pcwTDU3RbagcZ5u1id
HYXmA7l1tgBPrKDAHObZRFHvJroQaO57NUDunmxTK/s5JNIA4R5PB2OqxiBSU+1DnQonaCxIPXGE
vqawoAM2Nv1ZwODO1lnq6QgJGB/HCEm/Y23YTtVSgMquWdfj3rnQgxEvg2HmlyisdH+M2zaomAUR
udA+NlWeeTVyxOdsTLvA7WrFA2/HG5g6zXGeDRdUhezzQ2rl7wwbc1J81fEC+yf18N8puBSFTrI8
o/pkqaA95Hm4LW3rHEuToz3wpcWLMuASQwQRI7Rh7phCafmSg41ZsEEDzP5kP6wevwaKDrwVr+rm
5GkgNHFHmiWWSeEmu9gmAXizlFXxIDKTSZRh2C/awNRMa91lrxBd/UPt+uqutpbxp9IzydSUQZAu
C/xhHzIxvMzVUu/aKacMo6dyvyQF3QohFDq/Ce+AVhgHu1yMb9qytlfbXN4cCxwdPu/8ZlP5+LlK
/5nLdO/nhCkX3ov8KNEG+os7DC9DPXwmiYzuZMtZhr6+Pd6qQZnuKnjQnrq0n278a4rLH+ntQvH1
XpDZW9oDPg5e8Xt1FiHLndZ8IxfAvTcUU+oeSXfkFoSsMhzNjUzFvB7p/lTbw5scwfh7VYmG3OvN
MeKBSEvYSj3XFsXO18ShiH5rwpU7spj8FtTUEXTNdAN61IIEkiUkoVR5rYau2xdO1B172xnewKPJ
B60TFlMrkxQQiAdfY4F0aKMwi3+DmtZehDuYV4g66lHL4D3RTeZmYjBlfRO0ORA2GZcm6srXgcCD
G8O5L3cldTXzHFJuMuA0J+4AAR+k9swga71lnLRPE0oNo5kpZamL0o/acceH2ijGA+Bm2l+Kqe5q
clyvpaHiRUExdp81Y3iI8Mtwmkya/mvl9KFEmgfiNieX45XQSc3IC6XwgXl9NjGPju4wdbdEj2Ok
0iisG2wyxCMN3CJ0I6mvypb/Oi0i0hi7+j7GWHUdXDM8AHwsv/esyQdDbcxvtd5kAW8ed3YxqonS
h+8L3KN8XbS++VaAlyWJNF+vrcxbxZ8cjP0kTpFOveiSMnm2FlBfQ5N/DN2YouzklzZFLL2KRDzM
hhNa45zLB4pQwVkR1bEcFdVLzT7aR9ADriyq7n1B5gq9tFAOHhqo8mO2KmApvf2LnMLHdCfdaljL
o0R1bsiRbb/8xVkxjIW08PWuFHxXXAqsXT5gD5v2t0Fnt8vn5d4cHWZyxke9ZAgEyl/4FhKRWoto
0cTc0+sjyNVA1OwvE/Ym4D886kb+gaJIWxlYxjR+hrR2PbeAZ0Avh9DSN8bsjfWYqFU0XeCiIhdK
QvNrlkNPZCUKu5oY6C4hEzKP+dBQm8fmzp2q9OdSdHLaWilxyNfcahR/dEqhndI5WcxgoZKMH/HR
6dcqVI0WWb2qaT5ChRKxfJFbLbsJdIbMY10wly1S0+kW0kUJnxpCmXpfcaLHNAFyyL5Zq3aJzk1h
R9Ln5lPXtIqJLG8QmJheLsB10jjTNnrbNt9UkmnrtfOd3xaqHnZTIppfJQw58VrYZiq3GbqEkbPu
kJ3yUue0McvK5kF0Oztlu0rdb6OV6c2FMc1Lr/NvlpHAoHcZtcVyZ4Jjc3ZT6fRHJynhnQPpV7Vb
AjRI8+asUOsDVs9o9sec9GqLn+WFIHFKZg30XSCqPv2mWq31PlhDd6eMqOb2Mol0TMFWVmMrCyP8
9UDzY/oQdfGAhVr1mDVphC7MEQvpXvBEnSJkOr5GfRqRW8XY0197elsyMvdtrZwW1Q6xYAHK28Y9
dREjSISRMREx6ASlc09zmzXCmltJLTN2zJs5ZzhH0ySn5HWEnZjtzDFTpQc4bEWtMv4A/0nro2Ag
Wnb1Wa/rhmYlmdhAxrJJbxsmd5qZ+/GQEpfloFoYN6WMJUrhoge7w2V0nH/NIjzTKwGQZsW2/ROf
M0ACMjAo5MAik3yjCjf/yC2ysL1S1+vPGKuQcdWzMiK2C+v0l7VE2lWpVTzFgg97RA5MjWwgLmQS
RuTDI8GAk3pCkDdnJ6anlU2np0qulWmShdmPijscC66acgvGEvpnXGkQ9Rca9W4ZP8DTE35s8rhv
jFJEjicjQ8mDVmdhVjdt46reIBaBvCca8/Ega1cqTEuyBWgP0aeuu20nRh1fU+mmoHOZV2PnT3ze
P88NiVtV4OsfDGBZW/Jb7CsdkXanlF1x1so+XfOpIo/mwG6Jq+6ZU7LBTevSn5QnZBpMLdBWV8wB
RzsbrGae3zijXRb6Bo2R0TZO7PlgalPjK5aD+g94tFfWU/HA3QSh1c7flHLG4xjOD6IcVJhMtNA5
gnSe0hs/mEdy/C2715qd+GwyEI/n2NymtvK9LxeL2br20NHA+Gx6FouKpbNzTbmDtI5wIaUyoXt9
mmiC+MNoh+fKNp5k00B+ItvEjMhKyywqJJiT9CVKHTrSjCmLrkeMN7+EtMnR2F/xFTOttCajyI5I
beOosl2q3iXPoCBiSVNdb8ESv+X3M54Xi00Wv87zEpk1WhU66mVEDJXCMsZ8KhDT0AVqVDiv+GpA
xNUaFSGcLs1LMR5WJdCmtsH3yoPKilgkdIGacinukqRJXklK4n6gsc3PVV3Uz9ZgyUs8Ry+y5nAo
5urm0qEdQ4xkoyI8UpuIp6hSrCR3TiicPKYfCb9drSHerPPqapPBRvAW+HqBWWrTPU2D4biUjCI5
/iS7rrOCOCJk2dLyk+jHB5BXfpVa9yYxxHSMsXCrZVCbZGO0qnJPc4zYl5LzBUrNhzAkp8jJhAqD
CSCBRxLGCBGEfOKcaW7rjFsIiIR3zeIM0wB6YKxde5V+Ll5xos5N/FsFSeYMvbKPJW3Ftpim4olE
5HpTVZPujVBMd4z7VI9O8AnsXrYrUkR0AIWWYWN3HB3JqLAZEEBfhJCqq340x2Aooyi9r11annHT
7SK1StEn2yeIc+Sz6DMQijwgot08lEn6SoyUP3Z1tKcNSEcrhCV1dFOHDp/WlzdmpeO7npQ00brV
9e4kr0oVZ6fCyL7DAosfoTK9TVj1vK4lJMkd8fHMo9ru7CYKDHfYVvWiH2bHAkFYsjup4WOjjVOg
4obbt+aw7IiB7H+6IvzUspiOFJRamLQMBnOjumUMkA9jazl3qBJpwhGEc86LTFkHjpVvtNEhh925
xknpvm4xYcTsv3yyMiU0glFX2HWpnaXVqNuc9guuh3YT1Ykd2PH0LWSj6qe4PJtKTqcjeqeO+ha2
Xer1GjIUyxxfLEuraZavHM55ICxXFc7VTBg4d+b87kwUzeT5UACk5k9Dl6R2G2VxdbSFwTXA0i0/
qx2ELcKSYZo0CO3pu5DkmTOOZeYFumpDRhmpH5zvPOGYT4yNPnOl4VAxTQ5NxrTzxbxcwJ87hwo/
uGKKiQ0fGSEaHEYRquG8lZkudqbBFGO29nQ/FK+czO/p0Ma7pFEoH76yQj83hfvD6ZGq2DpqcPL5
OK5ERfOc9gyVCCDbu9p/s3cmy3Er19Z+FceZQ4FEl0DE9T+olsW+lShNEJREoe8SSHRPfz9QOjZJ
yeKvwZ05whOHjoQqFJCZe++1vmVsBU4ZbXZ0vY3jqfAurYBfvbX8/DBVQH0hHF4VVv85TW8qL73I
SPvZguclBq08Mc303LG7fjOlxqUV1cZR0RHDrO3is1TE9NTRWdtW4X3dVx8AlG2nRHFQHBi3N6bc
tCoMv5ChvEv6fLpVrsU8crpWvk9by5fHQqnz2JpxOwCTMmT2iUJ449fxN7NLCSiRtG2IV93CPNYr
PzN2STgc4ysA2lLawR7nHSd0r7pIRzfdoU6ZjkURVbQzo3ALZvd+dOr7VAkAPmQKOSszdYqV6Yyn
ozL5jH2w8wZUMq20IrTUlnvmUpQUehwuLC+58Nz8zo/8Q5w6CSYgUqBpSFGG9NRa/ecgJWERjh/w
VSM9d/OUBrVUd1UXHxMHuMFH+2Bz+MsaA9pmW35pXQwuEODhNBLdVeGgvQjBQORW+j6SzZ7MOlSE
3RUc5BNIExcyGY5mH4tPmh/ZSXeeVrV30ppt5qyQmHDy6SG3pyLfRGVy7BQI9Qh6X/eIZTdS0cIo
q+ou9ru9XTrhlcqHYltNxm5uneNOZ49pb51nVXNCiQMxxC/TTWqQlwnj59TOY/r/vokuJh0/izHj
1EA7e0uqnfvJzlAO9XEMRhpNA14QP19D8YcDXFjeMq+zdsoYB9p5crgOdGQf+kHQGxcdckfRFIiG
eumWm8ZyTj3difPWYd+CZIvaPnJDPUxr0cHxSzbkwxH2Kb8nf+qnGFA8sjwSsYMWxpwCh/C18gA5
/UIhsrkY8oyKB4FIkPHB8oG5Vs0WM/fuNSmt7yHBYVhGq3vkU4EYJWlIpAKtPFZPZ24IkHPWSKr4
jCR0GXjzU0SNZUgPNdYH5pf9haNsZ43F37gEuriy23JgspfVa6nd5hTHEsCZFEF/nA1XiRPuZ0bh
1BI4U8xMO3taOP6xJjl9P7TjSWer80S479naTswSDoelOCsluYl5qxLeUVZ1PASDU1x19mBfNn3h
rrn9/drPwtM0EttGJ0cUJ4wm6QxlYb2PGwVdov5Mc5pZQ9qJtVn5a2eGw5a46tDJ4dToFF2g6Iyc
uUPV5e/ZidCrjRu7qO7qfEDhqxfIZcU5ezWFof8VGDm5rtrrFjIfp+vHwbGTszQo01Omk8FZxDj0
OE4aOwVA2tabsHedr57NOS5pim9ZwHaJ8qTYFCWAh41s/SsiOmlHTVm4QZcbbNh0/POBkdlp4Vc/
khj+a034C8Lf77wJtw/l/FAmD8+9CE9/5bsZwTHf4cOzUfo7XiDxFmAAGh7b7p9/WcE72wLvGmCl
EpwslwjpH2YEw3wHL21BFjCBk9IRnGj+ZUdYgAbSW4D1LpgBkAPAjf6G//9wvpEb8B8JUK9904iV
Peb9WFGxmwbOgmd4bkbok8yKOoNRiI5w9W/TEEE6RdsYveG4w1rxzHpE8qaUwoLlG0gTBCXF3svr
TIE3kWmqOVqldUpz3B70FyBJ1QecjMPm2S/w4zv+o9TFJeSrrv3nXz9/J4mf0iJXwPJAXwavbGrU
vUHVVEO6Mkd6wrrQPooAnb8BOntp3fr+jaAruVYg8YFzGnr5jZj2AiZDIwIq3LCuXOLmWHmtJL7I
fGqfld+axRvf66d7GADl44FZHhYH0s+rK2aW0/qNgjmbOi3eN4JzqTc4MbGYpdF49Pub+NbFXt3E
hlw95AZoYhvhM5LJrcq+yxhlgrgfo2b3+4v99IsBXqWXt9CEAt/lOXl1LzuCQLXLEmnXjXGV1rIk
Td1Vb1zlF1/JgmuIz873bIgEy58/M94wWmJ1XZQpPoK4kyyxu70iWBypEwnQf/6F7OVaHqdNlFyv
L4UtTE9EKazirhYHly/D6uwOb7xUv7ptDkZxFgubFUa+ennpors5fUzmiLUjiJLieCBCN30Divfk
S/23a48nnV/HZWwGW5IMDzCOL++bZchCmsQVrTKawExaWga4Pjexjrt94fYaEcLc9S0CBLd5iBTC
itNMlw3Ta9p4jDewO6hbiwSjal22yFp24KdDqtweRPhESDqyFFIiAWtDC6Z5MHYeEGHSCjSzdqrL
VSjNylipQUTfhjaxww2lYJWv3T4NHrxcNhNCKTuZGWQU7XXAhKw5JMnM7IKMdfkxYvqm37BtLt/4
9R3hQTX5gYGUYBh9eUdYDSjtyX5YBVPm+yt3QqoQSFIgK9Vl114vCW7stKCTQrN95RpJ8EdQ3aef
xEbDIByTQ/fygL38AF3bg0yhxbdANdENIblfmfbwFoDlFy8MXlE8sbycMKleL3HRPNPYNCUnl0aT
cNtDdLI7+PtUnN6X378wP62mLGmmawrMqab1M6M4JS014SSaoxpT5Vf6Hlm3KoleroHb28lN6YaW
e/77S/7i7XFAOLr2EwiBBuTLe2jUY1IlPpcUgh1JMy3dJQyj39gmXl/FMiVOdvx+vmsHgWO+ugpa
S5XYIlzeUUNkuJaTdsRpN/T+5s++ztIAxzAAC42DxvJYvPw6KsOMEzPVAdnlxccCafZKOu148+dX
+X5gQOq/TE9eXqUaS8ShBhB6PwBlgMgr3dh+n/zh8sl3IRYt4IfhKjZP4MurFINwutLSuKEHrzip
QPWv5j43Ln//XZZb//wtxhyKQcJFsbLAIJERv7xKSmh0EyUoQmiv11eJoF1Fd3r6KoqvFiRnpA/W
9vdXBAD0+pqc2XyTw9bTZaGCvLwmfhNkDV7L1KZQhkf3oSwJKUAwobc+6PbygBzO++D0PRkMVkid
t2al6egcu0y256LGtiPM3MqPYrYvve1N0VLleZFPzoJqdLEFUgGYqWX0yuhbF9PnNhADgdWFRScz
q1QGEomA6U0PiMDa+MxX0p2HyWrEa9TBXfDMMsqP3cyJ6QrVKZF5jF18wO2pZVwgEqeJWc7SocsJ
BeTGRRD+CVoUWQqadhnGsgh56mpk3n+kyJojjL5TxbAuDRWqLby99nFi8DGTbG150xrA6dLkqqWd
r4MnnebIpmmuxxDuNcSJPL5n/OzNW1S5abqmRoKDmtMF1cCK4gLhdCyQUUxoMOgOIF3B4aOjAadR
yT72KR8FmL+q92tzV2D+atbeHMc78g+InfRnR35e1IzNXWBqX8LiGZzIRlpZyqpaK1ES0kS97+n5
mNRWDFGNC1DygxXHXswnHFlzCaeEQJJMZEvv47JBah3l40Bbt2iLtcO8Nll7PbpgklWGcsnK1T41
YoghI91A7R8Zq7Z2TPRHXdpfbB6CnJlR733uUEkM79HWhg/0uYki6gxebXpc/nQdoJ3/OhKvPa50
UTS3vU4d43PtmfOtw5EkoXvY+MVR5Qk0I8ybo0ONYYNOZwr8bktGQmPcNX6Jd8I3EnGPgDj+ZEw1
ERt1YNUfGzocIF7aTrbRJh0G4qYcK6vjdYPaFpmdVQwOfegx8nce8CyU4lajMQNl/dSnO0cb/aeu
7M36k8xoPW7hsWPWS3NKg72ea7wchpfTPmna3jZ2BpS+Je1pRqprpENq7R1SuKxVYBryk1EJvDR0
BWnQjigV/M2Chb7OzTjx1mXqNd1XwAXWdNIWoW0cfLdJyB03c4C9RmB2+Q6RwHzJfRfpBwIjCXJQ
OUbjuwkCXXtEkwOQmFUbaCmmcJL3ERnq3ibq6/SmMKbEZkRcc2PLIG8WYzEq9VVa9JG5c01m0YwV
MxSI9L1r+c0rTDIOVy3wji+tzEfjvK9w6BJKBEX22A+aLj1ttI7E2iGJp/7cGm2RRqsSe1ODmMyL
5yOXN77+Sg5CggY8GpS3mfQ8Aiv0RFJfTcEQl+j3gOiuBqIa3FXvxq5GbZt7xarEUCwIMMBkhze3
aO4EKBsgDxgjSxiFvY+EMJhltHVtRhkr1UecgSunToozGghWewY9NCvo5ThyiJx9axeD525aClpj
JJmsQqNJOE2OEIVYCPgK3OksOw6cAPFRRKmH7qObq09TH1kHlOajvmTJidud1SsRTyuCD120Mn4a
uupjK23ddY8q0RQyjDvd1K0kOBA8kdlRzMx/zt4T2CUiYqjH5KLv85S2ap06c2WidU2jKECjmdHw
XPWWikV3MntFxAwVmNkDUkI4vBJx/bitayu4DSJ2mhUGlxElI+ae96PfozUaihEaz1zZebmrhrwX
K4zS6JdU4Rhq7VAmBCvHsCHlOq7ipBrEStLrFQYeYz+jXDhi6uWqjc5zT38dZjXla7tvNCKULLEw
v3BKNfe4WgnVdSLOqVvisSZ3XTcAKDdEc5Go5Pdoyo9GeMHJ1uzb9NwYkQivXHtwkUrBCqSx47dE
YAAnr4u1NdjBZe5EMzFzneDTp5xaRqShaXHTQRoerk0PTgn/ddiMe88NUQzihyRsYaqzZlx7dW1e
GcxTQ7RyQ4iukGH5JdPP4oKK3CAHtw+TG/4NuuED45GZgNGkzU6q3GdtFhMtZ1LScGlhKvVjcZhb
VEQ7UVf+DXcKWa1tDMU9ARMyRFTt5Y9d00hcY9ivqFTnkJENiw7NU7vywyWjYCKnlUrCRqQtIQei
a6k/GwhYUiwxcXZri7TTuzHpG/OAdpzweIwS/ZkxwKXed20COCGL/HB5WYog30lWlffoS816Y2Ky
umX4Qw1Ziz4mi6WJKCXaAvbUdp5m76Fm68QhbVpAnmLDqj4VFTPh1WyL5hCg3CG/raUSWklDs1pL
Ieb3huQ0vrOYtA7rxOsQJtIVaLAFlPWZk0r8WUqb6K5mC4oJgb9NRNoGYbvZelSAXBiButGdTluE
NUU5qGZtjri9H5OKd+SOj4k5XhXEQ/EAIVu9n+PJq0+6wpT6JGm7gmRfUpPzrVaaKaAu8SB/QpOK
xEC0DS1A0QoGiegasSsGnl6yjGMmsesUj0F0o0fHjbd2EfnlWqolXxRQXGaetRAkWrQZHu6cihjQ
lgcU5uyxj14b41vdkJJXWY2h9wEdFXM3xyRRHaaUyJ/TMqswC/gsPMyHLAxi2yokNfaTayWZQ3IM
tkpmy5j/7J0MiDt6r02H+LYG6X+4HZrCDc9RhnSozGxM1uYpmt5mZA8vcR1cuVFTq89hXHnq25CG
aBKZkbkFhlyieei8T3VyNLdiIqwtq1HLG6wt4igImvhOZVHIoMnw6G3PrR9WWxwoxkLADoycDCKc
PBhiY2ZFTLDpQDeOh2LGSJTbHqd5zW4kO4shUqwZajDr9Uo2VM5O9i0zIm2vrbE0ecEBU4ij0nGC
hK25hw5RWK6GVTGYNL5dIxtIX4yHgYxFmzU0aagGt6XHDG5DkVxxhkmgcx+TgMNyn4wcyqbYcMEZ
lMFAliH9v3PsmmG67Tm2EKM7s2/tdValyTodZYWyJcXg4ydxdCcxbvFMslKEJ74tlbfj3QfRAXWp
ApPTtrSOe8+K1g2NogaRDW7NjZi89C42cXduZrt1GZngu0i29aSX+5s3xns0ibwjfp4TT4RQ7yko
LoJgnsNX3DsKAYUdGWGxDeKpt7fVMNrElLv29F63vXFBBJjvoUZR0Bz40XBuN3OOAMjzQnPbh3CU
UaDRNBi/gXBxP4YICfpbMOmjAVyU8yfjXX+aUPi5Sm0Hjn4f7Cx0vySuWZenGQIUH89A6bOs2fY4
HdsDyvG1g5p9X3lDpVeFmwA+DFzhZ2s3R6W51nUb3KUqj8sVqu6ECeSYmPeplkawlmylnD9HsKA7
EnolHQdyFm8cjNzqEAF9w5eiRIGlQkmKelnkNhDhfnZdRk0gLzEXad50l3yx25wkqs+ODId030Th
TIeJFZWhczYDhPNdw8NiHfgjyPeSvs7Oi/pWYohN2QNFNuZbWycAI8rcao7nZGQ2hN9U3HpdVUeQ
mrPyoe9kyf3pxuBpI0YUnVmNsvg+Ds06pRQhUtQETFvoxthfdaMk46kkx78k4kJgJNZVfa+GbMR8
n8/IW5KS6QFGQIW9S3izi4bRjNmKKP8zdMHSb6+0zUO+sXq9uP/LWJAS1YoAtwLPpAVHoHXeozqN
AoSeaX7SU9ugCG5rE3+j049UL8SjX/2+lHoFnKfWpTC0bIpDcmdMAmRf1Yimy+FUzGjSjY5Dz7HD
yxETb4lE5bSKVOjtkrgzgj1pds68Yb5HaIbO5ulyxoDAWT5TFTnPeDKnTVzms7vHGgyxwfHqrrqE
EyXKa6fH5bqOqdjmnU/CmnWICAL82FVG2W9njCfhFaV2lKB7LhNkLmRWffRMP5a3AoLGgfGYJze+
rqP3jpWikZxt/PJTnghzn2Y8F3sjDA2SpwzHI7NUDSgHf3+PXjdVaNtZvgcqcsmGobtivyw24yau
w6jEsu6XQtwZ3hwe4f9cNCxFat7lzqRvf3/B1w2jpwsS8gTz0vQse5l2PO+w9lMqzWyClzGS0PJl
NlSxoejgnFyhvXmjR/CLazn0jJiQEHDClOR1N9wD8507+IFcZTrbpin9XT7P0WEG//VG2f5z0U54
FSxPwLKCdutrDnFQkszuFhH2cr++DzD4nE2439+4dz9fhBwO52lOtEx95PLnz7rTKTosNLgjB5NY
p98KnLeXqqiHw+9/oV9dRWL1M5d3Bobtq1+o8BWlDUXOKg7y/kgkWbIWJtb1319F/PzjLP8+LRUJ
5o2IgFeXcUn2CNwWsdLyI8HLpIGMgcgQHjPPVrmoOrTZNiTei9m6y0bD6G9SSjlCKkYB396aJsc6
ZWdqvMOkxSQPsYgyuQ6xuryVZ/CrO0ICnA8MlZGaeJ27Ywe1AcNrue+yu7Zr+AGtUck3pim/vAjG
FNBfzPXoCb78cUUf9FZXQyXw2oUxMCa18tFy1EQn/v7O/3TjUamzr3Eh+F5gy171l3Am9I3qogbq
TNftyDhG3pk0voHobGjeIlr+fDGGm8uobRlBmNbrgVQ8axpX7oyrCC/wds6Ndp1r/72yqrfo1j+1
6li/HEmnDvmRbdLwfnn/LEfJhJGUXvHw6pUzVQNaBGgyCRnOZyG811WnA/NPX/tl0bRMwpiw9kuU
xy8vGvlKW63P8CAp6nDjIPvFhMHT/PSL/Xd0/pdkv/nPVL9tFydV/XJyvvyNH4NzyQycKLkgEBgv
TORgfw/ObetdgIeJXvrCVGab4an8m+JHchkjc6LyTJO1FNjfv8bm9jtQr5zHmT/TtiZgy/6TqTkR
Zvz2/+4dS5vGNG/YwqkVjmPzGV8+G2k+jWbnUbFEmajkcV8o99KqXQLBkaNFIE8o4dFQLc5XSH2m
HSPOIuvM+NhyRGuR8jiWum9i5ZDRHFC5x1C9tKVOEpmnH+0h6OPjeLRR5shRgaVYYl0yXD215x+6
Js2TY6Ur1J28A8LZp7MMP0q3Di/baiZl18oyXPDEDzTErVu0s4ELZp+ygqbhus1aFe0xhc03SWM1
0yZRJprUrMzqHg5QLdExj0NyZTd2d4mSOzY430XuuDddoqvX/CMuCUnAiLJFUaJOkJxH4E+mWeKK
iEzl7pvSXdhWSTrUhyY1Emg/E000vn4ZRdCLuiDc9I6Kot1YmFF2bJtNYF6g8DUU40TZRLssJM1x
NUcWvlZPorhDf8pZgsYgdYYdXKRVBxxnNfgmnUDidqeBhTXFtbgaug4Tb+3NJu3rUmIM2bqVqj1S
UmHbga4bUyD4etIEst/ItIraWyKlhTsfaG3FrY/NIMEYd1KORmfqq15i8AzXTW/EaXCuB9Nrh2vL
KMq5WRct7r3iMNJXblECJtopmvl69jhfUQrxpWoGpm0JKLTv7YSeNAfvSCD6UoHcEYvd4mMTFbZb
4DR2fVK7adGdJOQvfMIuXiHAG2XcQAWZYpGvOG2y+JmBAiOEXQQgHV0HBIewYziogiqyszNiSdps
L/N+GNY2yn1j45VIEfDGaqsj1z4IPZRiKPk3dmJJ6zBDM+08eM4DVsdqaILkCHCwPrSlHtuN7sJg
Jtm+SoATpS7cGhIpRri+U+TwVEW9aR8Tim1WZ9U0oAMdsYveBmXRMipA9HkZ9QAINsLmmVtRRzib
1shlu++i2b/ELzaKDZIrG/Mf/9QpvxBruZuV9VGg/Q6RHPnV91JST9Op9IflufXCHvqISQraoacb
ZdGH0QiTYd81gNvSHn3v6NJm4c4k0G/G3Ef5hohgtD5ZlAjoHKkJqdUAyaDEI9cLn5CPjg4VWhjV
6koESl4HDCeSo7E3W8rwOaSYWPXKVByeVWoWeytOBneX8KyjOc6NSh+iHE7iIeQwBSYbpaCbnrmT
ZPyySrCgePcQBKoyWoPcTy3aesCn7jH+yY46wMP61qWcYT91EBDrZOXiw0dz2QWGpOkwZlV4MY/9
YJ+5vPz9edxAwFxXZedWX0SKLX/dRLF3aRIeHqxtUGlb3TO2WVteoc5F1jTnRiNo1ote+FfNTH7o
EUmiiG+dqjVOwEzNPfprG/E/TsWa1uGYCJoXbmZeWRGBG1vTiCd3QwbbSPKPmRXRFkyvf6P9RR8L
ygxVqkiGeTvlbnwVjXa256oMZbDP0TXQTtzTQG0KyJW0pPp4ZxY6OUinqRyM6wtxLB10pRn1e/Vn
3FlTsEVvSlk6E9+NpyY1gmNfC3ThJc/IlTeF+Iwp8rwtq2nirXpykOnWVvSa4L8xsdoCBaEelMgI
7tKqnx5a0zazrQ9mFSBe0ooRHXHIu6CyJH+MkgA/dGZM/udxFo2zAQoCeLXD47NpRIjkH5/WuB6W
oRLmSp8GpjB88O2Ta8NRn8ZGgyyOfWtbBSEpcXnWww23vNg8niMFPJ03pPgmDXL8VKecO9QODSTP
uaCvhY21GW48d1lHJhH0j4z3pHuc2K3ISHIO61uAUM55LcyGxJDeBIdgo+ycN6NIp3OPyLhsa2kT
WDNSl9bfxyx0LYIKT13Nasn98OMO86OCOJ7s2Mni+TRjzbssM5m5W3sueaEiq+/xCOeB+AiMaWSd
cPR0pdw6MrbkcYZOuo5qBlYXk8GbzGQvx8y9YpCCQWH22qBbBkbm6I4bmdn8BPQ58YqYeeGw0/ne
EHyoUSVRM3UsXitpgUFD54GYG+uyQpS7bgbMaCsnVmiZJsPzrhImsp29c4CSovQ33ZkcLrKmP8C4
NEirBmIF/MHqLHrQgY90Oygd8dUylVFugdi0uMDzxehn0jioN3mpaJg6HW4cSnhbfC1bzER7SwVQ
DbKx7jSDRywn3c4e8wVZYdBAw72Nd3gofJ1sygzHYWOVcUZgW+1g+TIaDy4bUVC2vhtghdyE8Cc9
mCV5c8krwHfFQUhn8cmYWBCyTj/TFpj3LJ4NeJ2cVWnNwFTdplYU6BMmixkNR4BnbvatjBMJTyGG
pbsqBLScFU6mfvmQOKvdhaVG5xc1X/5eZu3U0nqJdXRrxK5Rn5tJ5zSf09ZMubsWFDI80eiAKIu7
WWU+ZhG/qZJNkc8pNvu4i7CN+PVYrFta/+amTVmm15iQUw8pr0yNlQnsv9tWcSfoopr5dJlx8+hR
VAbtUyPsoAW5PYSibWZk+QP/3QQOoQuu0azPPCOMim4Hs4eK2yJthtXRNPeuGCyIPeOIKX8e4B6s
ZjUE34w2naNNhl7oPDCH5CaYnO7SCsLaX5VRMH8IutD5xEftP6Yk2p8lWQT4SSpmYrlH5Lrdg+GA
oTJmelc4bI8rnQSqWx4xTHGllaApK+IqIH2afFibqrelZduipuIoY9O2BAQQVe0qp/kTb5kLzadh
u4jUBQjEI3bUbljPXp/tvKSJCjzDTneMXxoXrMwydW2440BWhW1WpwihVbWNfbd6j1tFnTP7sRjB
zHV67ad1+3VoW/c6y0LsysKsRbSdaFrjawsbzn5dbEDgcUAprvsSH/hcMHg9oCt1F3F1TXR3MrpF
ucMIWd25zOOODRUptbHaof5KhIwLrzAe1T0nNBqhZRDbX1hg0W8vnX8kfCOc0JXph+oiliRlr4O5
ZybEc5JDXAhCo17zNA1HHY0O+J0Citpk1xYHTibnX7wmzgwyCgbSMJQbIC2nN4v3gnZFeTubkV2e
jEXEuDMtfM48ZVl1KEM85bX7gDYuYBzVex9NkZFFNNEkK09jXlByEAMFLmU2tIK70AmnXmz+otwg
iwUO0cquIIbBafuPzLHSe/AADf9sEU8sevR4MgzQnY8JJUDguekNwdhXy9nA3OUnhOA6RUKfy+GF
WalkCjuE0TjBcfpM/t1y/WHbjmGcJ8B3ms5c5/TPO4nkAN8ZO0aj7dUQGWDl68BuxFEVDYSvZnCu
L8bQjsGuWSNRgHE6Zsg3cF+daVkpsTc4DSZ7L5g5m+PX82BBx9o8YrQM1LlqC39b5UwUd0VhDNdD
SCzyfnI5LBqs2A53bNVZM/O2MtXuY8VXMm+GsWVSRhJw+b5yxJwH0CqdJNj3RUodQYrBbF4LC2HV
rWoZR2xAT7SnYZX3BtCerr4yOhEUfL1BfQgavL82fAc/ancT3TlWZKiVhhswEqmT8awZrBrK/lCG
HAAx5c6IsNizZ3eX+U1wpebAv4iY0WKJi/V4HXotoM6KnslINLEnzJXJMRKMlFUVNiu7uaA1wq7g
tNA4Rb8h+jnQO5pP03s/ypP6BPuRiLdIHbAkewWtERLE64jAnY5OyTSRWUyAZIilCFGIt8lKoVP8
xLjAvzdN/luC/+VQt/7nEnz9MBXw9A9t/lB+bZ9L2Je/970QN2TwTqL/E2iZAipqCu6/K3HDF0t+
nkVWKlV4IJ/U7X+X4vwtmiboyumXBhKV1b9KcRG8Q5fNqUPI7/r1P8oxep0B6rpsekxfAfcvn8J9
nTddckIuSdMV8Iqybs/OWl1YdJw508mdaMdo19ki+cjD+NUfrOhSwk7cK95GsxHzGqhpuGEHCI5M
yNukEE8pBF0s20zeZsppphecnwmw9fqPOavTF+Zd4uCNTvFG385aBPD/bii4T1/Dt1yQsbQpkIgt
vbZn7d+4yTMOFtjrZvsLL0F2J5d2IZhjzkL0GfQ5Ql+MJxMmJkzEJaeoerTXFdvhUcyo/gIaer3P
xeidNsZoH3NM6+A5LzIfwTHihgqivh7n+oOJ6uXZM3P5/TM+l9u/msTw0TE8kBVIb24Rw9ILfPnR
LT9jc0RyvSP/kOAy4ahbv42A9cEORzmiBESOsa4eAIeW13Uz3GEqNM/KSOjzpCgLe+3YZXqJn6x+
nzInnJbxe0jR4GmT5b0YHmOrDw5wBz5OlbIPhRn3D4at2F79qSivOl9XhMxMBAmMpjwwqrYkko0Y
1VXVhdXKyct6B6jrg+lxhN0gA0DfZExuHEBw7NLP/2ftvP5Rccp8/MfZQ93+Y6fLrw8d86b/WZYt
fuJJJbAl/t/L/4u148eqtnnoHl78ny3kp2660o9qun5sdc5f/e4CWf7L/98//AdRG/wrt1P9+M+/
vlQaNCv/WsTHer46LPr8/7yqbBv90FUqIbFjr5Py8YU3Zvmr3xcWfCyOEDbrBg07XyLI/3tdcd95
JOIsLgdkrBgrlhybH8uK/e7pv+aPJEuSL03+6F9pnuR+MHaiY4hglHyPPzPGLGEgz15IPs/i2rGY
YtGD5BO6fPDnL2QyBk5NUuzaoHfmb0Fg9d4eKlLt0XRLyntDG+knMEcVwJTJBOQ3amwz+6IUnTrL
axx5G7Cn0l1Z7jBDLZcuQPSw97L7spVtsnYHcwQnHBj6Cwor48FFXZifOGaMyG7mQNluZstFFaoM
x781yyn01hyQnW5HBawuQicLGLxavl7JsJz11shFHe9CB9CPA067PGWyDSzSqB2l3xghLa/zv1cq
boxD9xQxs03TH4ap9WrwGjnz6NZkJEtI5cdEpet7IZZGGKg/XHmG2MPbokcYFlX04dlz9IuV5uUU
5fuVA9OGRs6Kzy/8agoQC+3YfC8oEji1NZPa84msgzcSyJ5sIM+/H+sYDx2Ha6Yn7F6vLVEgcCal
0Y22OkWGZstFa4Yszb0yDcJPmOtCOu5PZIcK7srozf4qNSjeEOAZmtKuHQhUSLD31fT4VpOqEYW2
NATwRkPQX2Vwu9qVkUf0LzUIvXpXUPHIlSgl0t54aFHWOm4j7+gKIGToUFrQ/TOgzQOwd3vsTN3Q
ubsusvVG9pNzk9WV83XigFhtmNqju70mfTm/hnw+flSNjM+zOLa+qWr0gJMR8TDD57PMB9uUJHXH
1tSrlSWmcIPMDPzsNDX152Bu88e6pLRa0xq2m+MC7EW6MaYREqbKZzM9Gz3g4xunKhATtaovI3z9
ZvMRNLjTbNHdqEffg0lNnOjMXgqGP2kwuKKNXEk6Zt26mrRnwnTL2+kq5Gm/DOg0T9hzIVRundoS
91aLBHodGppWEmqv6rHQ1jwe9UMz3kBtMZ19gV61WSi3sbFxU5EEG7poYXaSMQ+ibzPnfbWRvhJA
DZwqsmgrRasxdJvPjhvl2BkC2pDb3z+gTBGevxu+yarEIJGDCLYzPDGvDyPGXCVQpr5WtDmOXYh1
V/1ILPsq9sUITYW+aVM3eLnN6uMQI9RAXHdelLm5GZqMYHERR0dPH+i/J9u/JCv/b/YgQhvUy51n
+Qs/Zkv2O7yIpPARxbTYmZY96bsp0/beoZFeFhj8B6xyy/j07wOt/84UARvM0j4iOHDZD37sPMRI
25waCHTyOUYyQ/6T0dLrNY41B7Ok7zmWQAZgv9YaJK6RF7HhO6vON6zdQLbKlv5rt392N36xki4r
5fM1DovN8j+uw/bmcIR/ubnFLbqdbnCRJGV5c98F+Xgky6qH/a1RTMpu+DPvIt8jYEXg3uCDwULG
cfHlBcdZNoVkEV2NDRtcMMr6AKGmO85QDG1+/91+uoPLpXgR2by5geQOv7zUNMFUL43KxbWUlZ/Y
wut1BGjj9vdXeTI/vbqFlEM0EBiAE1T5dKB/dmAXDEJiMWoow1lQX5YyJBTBGgx1YxkGCsS8qh6p
fckrdbRl70Yh9S4XbXnf2p7cLZX8p99/oNfnFb4wzy4dbQaTPD1LBff8vNIyY6qCJagzdVza0ZYM
AVgwEnqItPXWkf+X13Id+k8Sg07gvrpWRJBpUaZIFVt0sBcc6fVtTWcZVBvc2Tcqo6dd/fWNJu12
yXUnEfd/2TuPJcmRJNv+y+zRAg7D1lmQjPDgyTaQpODUwL/+HfOskUlH+IS/qPX0oqSkqyrNARhR
U716LhnV4wcb4mai3q/iLplY1wZ1rGcIJhAMSw3T1b4v79PZqa8jvWXXb4yA5gJdMSgK2lF6LSG1
q/egpUsz6SGvZNPOhozzx5rv/7ON+jC96clWvpi0AhM7LK5AwBP62Uhzd1WTRwbeQKYct4Hu/TOb
bm26MAnB6L7SFyGpXkDkjUSK+3TtjiHdJ/Zz6qG4O/PGlwEeM4kZxG5GlyxX6qWyTtVFhjxFwQzi
pN25dNRcJejxfpRT0lxZeIVgAIAAZUtx3Hx6exKfWlUAiZXGig0aJZmaeX+tKtOu6FwKI+AhDalw
enJc3MJC4utd7wXGnQOPYcZhAFMPyII0F4R+Iy/R2YFyBPJf/uodrOvf/k1qv1jMP2adZ6h+cm4c
pjrz//pJqKZrkmq0fwhUyw9pBZ6vAsh4Zj85sSMLZAb0q9MErUQFx6NoESJW20/Y9w0tvxzIxpsr
HDhsVR9Gf0iHYfDj/c+l4AOm6s03OAaORwzAblIVCCmeNU3CNV2GQDkcZ/P+UXz6+FBYIUcisj4e
ZTBj3HZDHzJn6urbas6oaJSa2P2LUfBQJRelDjbFS/j7G81oA4wxrzGok1V/b5RZvBWUPM903Z7Y
9uARuugabTZp+siPR9GUOVKVc7IQWNgXRkRXdzBp5Qbnau/9D+SzCFBWkbulN3Wx6aFWqKjK5Q6q
NIJzMULxIIdcnlnp6rUspjb3KUIXJhyI7eW2pdOckLd6yygSW4dcp1EwNlLMz0A6NuZTNGEKllni
HiuSMxvmiVepkBMeZwhiGnO5lQmnQWVeYUlkD5TsKkfmu27ugdo0xbkuZnUYLR8SDSI5BQcdkUoL
HM0NL0+9duQoxy6g3GVk8gDfF/RooM/RCvO6lt05EZ5aOcsROQsweibi4VRYRFfI+kXbZq29siaL
7kSZY3FpJe8TwB7OHN9me3aQFLqqk/n4uSjzwwMbsCdxit66LLn774BTN/uh66wzi/jUPHF0NiVK
ULoguXI8VGjnQ+8OaJtGOoSuKM/Q6IVR8oVK3twkVq6tTQqBzw11+p1e2efUf6cmC7kMbFMtwURd
WtWXZWsXoBvYQ3LkGp4GeNilynebGWG1fnsjOTVZHNS+Dqo/97XQsBgwIvKdnk/XDJR6iseJZlF6
oebfbpDcCDrnzgz4eq545Kw4XSzl1U4K9fjVdnRI4TGNJGIIcmuXpIH5AWqms337sU6NQouzp+IT
lT1ZnGFjassugEq9io0KZJVszV2ZBd6ZXvfX38njTycf7LIP67pYjIKRKUqNsFJcpdp9SvTI/9GV
Q/szC+b54u0HctSfdbzGPIg1irHhc92mv/74vZnQY3lUbjDEhp6+AiNfdQibrNnaxPRT3flD32Ga
IIa+pB2kt+TW4W8z1FCD3m40u4+/zgF/ysr1y7RYDbK3NYrBY/s71vts3o1D7cE6JrNlrizMpL+k
A1L/FTnktsdfrYlvJ1T36cZsUegAYNFqaMyU1yiN6cirPZbsuGpL03kO8ObCGaagV4JGDDvPdm0c
O98D12h/WxyKdw79H59QOcEgrCp+Nb/XdIcPtCDYz1HhENK3mV/IXcgP/hJpqG63ZhE7N/Rnhjwi
9PRreI1RumFak2EBxqXNdMeR5lh3ljPGqAdzW5yhgpyYUaiMkZLjbiZU4eX4/aO08Gg/0tHDSMe8
zbvqq5iM4OrMV379kUmmsOuQi6OGtDwlaDsupYcYYpXgifQhIa95KSqfXmQ8Ac9NqBNDoR10fZ0k
GUtxMZ8SShJN6cSYPY15dpG6qUsb0KTcLXr0TWfO3RNhLlpw2rVV8psLg7U4IejvwYAj4wIFq9j7
MXQO5hBpVvn3DZT2HCPAjG48z89ppmx0H0shAZfAiqBshmOaPNQoBc686oVkXx0n6k2aBq0toNHR
Gx1/0K6y7LYkxIUGbGbXbeXirRBYsXOpASHz0C1m4raGeVvThq66zwZKPHs4JD49/tXc4lkTO/Sk
j1bBPSzzQBzWo9CnM9vl6/2ZX6kcvJWUF3THIi7CnaSUBTk1XlFufpc0om/SCu9mLv3mr2EyMASK
ku7X+6chwT+3ERL2NqCi41eDs0CMqdzEqykd6yZPOnuT67FxOdOteQZKcur5aNND16zKDtRdj4fC
PinhflXgxhhxkdVROqx8b3zA9+bX5CR7byjnM2/0xKZNIQWZtbC5gNAScjyihV0szegqXdIN2IhU
jvkx4/9cA7Me4zPz/tRYpJuopxBM0KaweJEFQB6CMLSVHEPdlYHPE3UQq7rR6vkcoufkUExln0IF
O8ihvPPXrU1w2s19Scgyt8aAD4fO7Mi4ucEb/TcPxVy0Hf5i+vbi1BvmfErofSeUnegRLjlX2xVt
RMmu5HKanhns1LaruHBMfopfPNjx14o8SrFFwIY0eFV6O41gx7kwu9/fnvAnRjE5WE2mIMkda3nR
McIc0ahke4pqI79Lm7S8xIYeM65/MQzP4dMPhJTeX2w51LMSKNtMB6TOggKvad2Qutcv3z8KUQlB
ic9FVzcW8T8bGRkwqn0rp5X9w+ib0yasffPMwlUbzyIeMUn/gPohqUzudvEslPNKHMM0Z8VNnkPR
zn8HRndvxN5NqZFKefuRTkxudiHFMOOqS4VysY6SuZuC0WIwDhjrMw0IYufr0XDRROb7M1uq0kre
m5uG7dB3cTzhRlsTCOtdBwVwKG4kUP4dzsD9mevuibdnIXzggkYsp1bS8SiORCZNFwM5lkz3LoVG
0XLMR/upxvBnHVqDeSZZethpFp+LDJqLZEXVbGgiPR5wpN984m2RZ6oQvUEfTc1PjoG6TyMh/TBX
xvwzTmfjiYpfidQ47PrLgd938fZ3PPXYllpfzEtbcNs//hWz5Y5BQIiHqLSaMW4yga3TB/exbaNk
jWhtOLMUTo3HzgFdieVA18pi3qB2x+155qnDRi+uGorwO8gi0UuLT/aKDVt7ePv5TsxTKiJUbOkO
A17oqn/+1ybc9CPJ8EOeWJPdDrQRvjV9CDTacz//i5HInpmkSmgGtszjkbC61APIK4TKegTtm9bE
tZ/0xYes64d3py5oNqU/0+Z4PuzDx0OFPjYJoc2arnX7XlqF91HD5erWFeO5Ko36/ItJysGlBA0O
ymFnudk7kUm3bsBIjdmn95wKT8LTpk1mg7deRZ6LMTF+nJdDT3z29us8cQCQ4iLHZZHlp/C+WPVN
i+KO4gqcmWgUL5xFuIZm0XxmepyYjkidOLJU0xalmsWqJ6XhC81ibxEeWgihzZ8ptuNtbES/ZDC8
f4NWIDbLI4EAtW+Zw6jBx+u9yZ7phknFWYAPAtrYcD0l+rCtyKacmSanXiGVFlVJpORFOe94mtCL
rKkrnbNKm3p8xPkwuxiwqjizok+NAnqEJU2TN6hYNYX+WmEEWwpawbxHffFC5bujFebs3eDkIGi3
BMU0wWa5iHBycAiyDriHlhTpb92qc/YNTijbt+fcqc2CrD/ZVZ7Ge3XSFCVCW60WDjxkT1zYsWtf
j7gFbEoDRfrbQ518IDZB8Ll0qnPmHL+1yMY12W8I6PH6wxI2HP2bpNOcM+litUiWy5contwO1Thy
rIvdFhwLjpkdM0CBBrEypjcJok+56615vqIb19l4WnXT6KBbptI9myE5MTrRG+EB5xb7x+IZw9iY
wk7vWcJ5qn9UPljf4g7jocK3gndfIQRhD11naqtXYtHj16ljRoEnlEO42GPXJ7W4xx+wyy7wszrH
EX69JTIU5XegpLh+82zHQw2o5efYwcwj1/o6ojtHQbPr2vmGZ4bX0pxDslzgVUbJcPf2nDkxstKB
sc44CHmni/Xc1PPsYrRp0XLjBBcpl+AnnDDEC3dQEa3w/o63RHvxZp5Mqjhvj/16aRwaXZEGsFlS
c148NVZHyIa4XazaGMCbuphdtmkSXk2lN58Z6vXS8HXqi0qeayn57mKtgyJvnNImpQX9yLtPi6G9
Ctr+/ecLlwtKTlRKke/CYTn+jCRZqwRGhMWdCWqIM0EE4LecEx2ceBb0OJRKCQpUz+9iCYgSjBIn
gsXZpbWXbk1DgQVUafvuj8PUZxehbMq1fVlEcVzU7kZFZxh+2vrWavEH9elwWktpz1dvD6UOxOMd
BdUd7GfKNZ5KSCx2FAiLQz6QJ1+ZuYyfw64TjxMO1N/CQeoP7NHRto9M490HGYNSlOQwo1DD5nz8
rYKQFipaP0lyhkH4Fed5sF69Fn5/+9FOfCvCDCQp4BGEQVB+PIoxadiB0PywsrlG7+Q82RuKQtPm
34zClsz1iTvfcpQKM0ktoXkYT6ck2PLZkDDQFnVmlBPLVakTuZqpyiq1meNnQR6oRWlr4gwy9POW
tOW8BkQ6rw1hDWe23hNpO3ZDLoIgz0neoX49HmugajbRkUhfmlfie4+WtNji7NFJWsZ842rkBPgS
g7fbSlqoNwMOyD+5qvr+qh7t5iLDBnfrNo6yIitwcnQm+915YrVb+y7nH0l6GvePfx9WqJM9Ei9j
i9vll3bp6fyS+Nyu9TqSZBTWAwkfyqW8zONR4P0EsZ+yBjGYdj9hHFFcp3JuyjW0yHzNARmf+cQn
pis0ATKlalCOhcUnnkTrh1XNJ65CV78dMmveRQ7g63dPV+7Eh4QCtzZrWVChb7nt5hiKaoo53ws/
43MXdOdW3olktNqIcbyltk0Oy1iE4SNTZnJaVcUoK/sWhKJ75cJ5fZINfLaVF4fFpzzFfKPJC7zp
9TD7iXdfl24wk5C3dF7mZ3a5E8uHTINSipF7IsW7mDJTI2jm5STELFK3H+3ci8F61e2T3WJ6//YL
PjEUhw+5O7Ud+ITRx/PGzjyQBSbaDprvo7s8wSvLnTK5w8OvObMQTg1FGgopCipBrlSLofBiK/6U
4FDa1t9pf5YXEx2AGxCXcXLmED+xHBwVp5MMJCgjzXH8WHjETQFCGLIbRtBc1vOY7CMafRTrT9vJ
KT5XoD2xGqiZkmhlz1PXwsUX821uIMLI8XuuA2eblHF8SSdsc2avW75B3hmyc8qlFskL8qyLp0L3
XLcejM7V1FEIqtsILoYI4+cEq+93Lm9Lp4eASI90P5+K1qLjF+hOlP1kmlHwpmqHt7qe4IIFEO/t
2ad4JEfnuRpGEaUIs+ivQoNzPAzuFjM0AIYRKSbSuQPDH8pvnG1menu6xtvOvomGukpWCJzxCA9e
lIgZNfkmN98H82Ghqd/CEU9Wni4k0AvHv8XE53nWPYq3TpGVaxTfYOP6VlyUcKHf/XZJBjExTb4l
SSGx/JBu0YIbRJEh8iq59t1IYo6VnSvlv365iimvxJCHCru9eCCLtuw8ZumvaumOXw3ccD7VdvH5
7U94YhCmJNQukF0s7uVbm+ouqjqp26vcBzgapaZEvh+/N2whVWewL9PxQtMc63lxvLnV0BYjUHS4
GKLeusS1H5zCT899Fnu5b6hxECHgNofaQlGkFnNA9vlAUZtuYsTOP0oUjV/73Mu+zm7p5aBkvOp3
W/njS1oF/jeIBPU3Ky4T6mJD0sU0VyegQQIjB2lel950z4bn1Jf6kHnXWU9v1nOaQ6Ndu0XlNRdx
kGtX4Eiq8NKLq/a+M3oPVKakHnRFDFzcFEVCH5879taPKUu1eQu9U7ss+hKjcG2eAE7i+pDB0qFF
UW7HHDjjBrppfQPvsQZw69IwZuH+HWzzbMTgthr6Cm+92RSXGe6e32Tn4+3d00hrr0ccyJxdoWdY
XKDKh39wKRSVEvwxbmV3o9+l+2zypo+9jc3lGgSHcxexcOUuS4vE3GV5M1crg/aK5gp/4jpYjWWe
fyrbLnoSU1xNax8H09u8qa1nHcDJt2rAzWXl0dc7ABAAPX8xEroEW+GM7S0BQfp1EG097sJotI1d
44+Gf1snAfteFJtlcpWkUWauGyK78CIQiV3tLDH62iq1lS2dZlRFvmlHADDKgTHqL0zkViGNd6q3
vXEr+pVCkM4f8pFC/oaeMFASQd2VmMdqWlOtXbcevlV6ZXy06Ifp12kUgHuci8J/tp3RlVcRpKEf
keUiuZP+SNM521vzgIFDem/3WICvsGDNPxO20IU9JE0ZrKfGsd1Vm1ZevXbiZqC3T2T1ralZ9kez
LGgOHx03/ajz98zztncvpUZPPVpxUXe7GXvvZtP79M+DWWlltqE9PCUwmJFhY782DPAvQNZq0M5M
93uQFOZHiMZNeRl2Bf8GJsrjRIzs1D+LsIngMpvODPTA0qznUE/1cWvmSfDJq6c+uPTopXr0+k7c
009iXSVT51/F9Gdf67TLrC1kcwCjLesrPtMuRt6BdMGUwztfaVY7NOtgtugi7eMaM20r6bVyhSwt
Hy8kmY2f+uildOLkGBPC3BSQSAVOAN9VN9HnVA/8ClpDnXVrgeRjXIN9GB4bp1fY54qIcyW9us6v
yZ6F08qFWoL9ggmxhZao3vsIFwcbv5n//kffY0t+Aa5lvCl8zGxXdesnl5leZdjq0k/P504aw18V
oh5/tmPmfR+wXeHsHvWg2QH+jz6NJBuKTTC45b2L0EbgVk775WoyRsVdpqnSphMrqbpoS7livmlE
nI936CjcbxHw2mwz+IVT79oUEN0W0BAKBxtIo3uTmCIZ7qADWtYzmJk5WrtiClkMUHJx8cTe2NrA
ix8aGHapVzygk5BfIlWiuqB1IjbR4wCr/pJYUs9v4zkaICxpTfq5sYWowGzg174u6nj6RHNRXQIk
gJsrvtYzDFvDx+T4pnBzHDMrlIcF1TqJX3c0A86ovSljf4Beb6xTp4okTNW++dzpY/8YGk45ArJw
y6vCSkSMqE+K+LoC+jtv4HF77iqvMntY6TbhM3qdbCT4or9kwEk4jLFoKZoWEcXcB/2NE+m5cZnE
XXFT1g0Qmr5N+HgzJKA8d/Un9n/5tWpxtt4Iq3Yu0fdVSr5UVV+qfpL+ztLc2oeCYwI3t4Ymbdah
P7R3yZTAlx51WYQrpKP8Q4fGjo8R0Iz7fnJBlNI9PHerkBJ1Rt5bwCrRhsb5nfnlLrS97JsR2+F9
GtQOlsa5Xk4XwZjxTkI9KfwVsNQqW1dBpDhasyhxrvVHaM5tGFt3bV6bUBGymYYwfzIL2q1iqPUb
uqq18DL3ZDaF27GtgCSTF83CZD37xfA8NUH/EBodfBQvaoT9sbb7SUAcbo2vgWEbX5uOreC6M5zR
+ua6BVHMVQ+AYbiohB/cTqzfYT0UjflFMxTOpjFj01uj+ARzIycnvSefxtysDyCcFPwuL9sQAHJq
P5MP8QGbo4u0Exem5HazqjPfT7eDouw0QDLmjXOA75SGDogHBoO912JF55nhIa0QwgHtwWS9/4WE
C5SPHmOJkU4Q28pP3QH3Uyvyj7LBrRr3ulNAoOnABgoiZ75OD8Sg4kAPUoUmAFEQz7p1x32+WFUH
2pB/IA/1CkJkHXhEdWGKK+dAKcKoW/86HNhFicIYgatQk8kY6d47cI7AtpnjTpLsntllbJS9scIi
adhEv2BWDStpsERmb0MWFLnwLIub9QyxhAmcZzC9kB57j3NM1dw7cJiQ5AfXlqYD36h1MVAyPFCb
6MmvvscHlpNAi1PQYq0YT7PCPcWtGKKddaBA9QciFO+Vlr5R8yFFDWOQXtDiHj+0B5IURxhUqVYB
pnq/9p/EgTolJxcClU79ydmAvodMZStIFf498KqiA7uKoACOVXhgWtFir32A8APpqjpQr5wk8h/m
oKeHUldYrC4bsVtvPVhZtsJm6ejg8YkvpXvPRIerVfxhbFn0kK9tsvg9faaKwyX/MLkCQ1Gq2i7w
ftsHZFc3VkK/M5DFJvigKqLXeKB7Ma0hfemdHbN3GMzSW/BQcMDAiETuY2xL9r6YNvdpB0sYWJg0
U0wW8NDoakBFGZqq+EAU0zJzMh592ODmhZYq4BhXHuBj0QFEZhygZEEiwwHji2z41lTt0N1NSWc9
Vn8YZmMe2eKyzMbe2AZewFTlRuwUX7q4t36/HRC/uqSBUQWbiQAeYYfSkx2HkFaaSrbziT6GaYCH
Y2Kmmdpheue5Q3j/9lDqdvR3NpRoVRVX1KVFtYovTbAwaEA3Ys32ykNlyrnkuhu3sZjrduuPu8YN
uus4lOaVrADLStmdwwKffFRECyT4lBByqSHAqCZKo1xyjYlnf1e3jvVSB9a4EVlTnxEKvLpm8KhU
47nSu5y0r0mraVGak0CWXAYUgDXDni7qqh3fmaLghUJvAPFBZgsvvqWGRcP7J/AGTi5TlkCqPKKv
rrNbRFN6febqe+LboedU+QJkTFQbFtmQWRfZ3M7IdzNlF2DmFuJYJ4YVKSLX2rORxbtkrqLbLvGq
68EJxI+3586pF3oo5iB5MEkALcaHS+kVhHBIykVQX0xTUG0HhzLq26OcmiG0vZC1oHUICdLifl91
+cxNarBXWlNWW3vU5NaGVIatVeC/e4aQnKeYQQUCKdWrK2LT2h3OaQJpR+wn25mqwK0rHfHr7Qd6
/drUKPQ1cLKRXVp24BueQQRDxglrG3TVZi9oax6Tf3g8/2s33eu8iKFaQhDDK6SISqIfbyLYsKE+
CBlGk9lwx/3b2yZO3q9RQFfappE42Y5S+QNO/bh3cxy3yykFUuUgNrkSsu9JNIewUzW/OFMMWVZg
sNxTWXZEERTjWCGLXGk+1XgoE0Cv7NnVv4W9o+10wvBdFxCiC3rUFOwQX8T3v3ZoOaTWUEEjyVjc
/3HW6HA05X1wDhdYmWDGMoyRtf0Xo9BzR0mOWr+7LGTBUBtadk571eGwvJP58EnXx3MFi9cpBnpT
SczQQ03XEY+z+LRyjkXocj6g34d93xrd56KU+gromPdQ5sb456H+rwP+vyiq/PV9FeXlH3rL/lsO
veUPe4X7rpTfur/pLYf/7h+4k2H9x0UEQQOKIl3T4M7n+NMKD4v9Px5zzuXI4XoKkJ5K8H/3wpv/
4cZHlQ7VCVeuQ5v8f/fC6//BLRRJHd8YWbHznlb447VG7l+pDpXNIDOfk+JAfvpL28LdYuqNILkL
dQ2vOFe2Fi6gZqGT8LAIokateYGLbJwThyy0gX/GZforw1NK0yRFj6doTooJcFF8F8GSNcrb3pEg
X1pEBQPy1PyXnYFPDOIMuGN6Jpt4amh6nDiTVIGA1OViaOLtGpO85q6PreZDnlR1v0V9P+/8JKal
2YbnEWJcF5e7GW0HMbHrAvvl3zXD3V9z5f5PFPU31GlBsji8BLDnCLNQyVBaW3YMAQEMXXuK7mKy
JyaIENfMNjKDT7MaZi5s+BvPRsM9vTC+4+EnFf2vxnnHIKdGv70log9mQvkKipMEefH2jzsxMdiF
6TCiMxJ5nHLo/lv0ROZTc8fZ36P0Nwb4TqJoNmSd8pdpbAmgSXLq5QeA+0W1eXvg46jlz0sBdga3
jH5nrFEX+7AzCRuaZHhHis/8Xjpd+X2ELbkJzDG+JolnfMI73rvHYq/8qLtJ+K76xz+jE/CqJ+bk
WRarct2WriP9fUIC62Psju13sATRLmzNcyqb42P+n5FQewE2QDWNUuP4BXPxGcmXBPsgsvQXYcj6
0sg748yhpuby/4TvfwahSoWOx0aExal2PEhfOmEZBtYe1Cy4VjscX8YQsHVbt+3L25/t1OMI1jE9
hMTOBC/HI2W0i7exld51hts9Uw2o7zw/qa/eHuTU4wgCA442yHdEYceDdKlD8j+L7wrDn+oVnTI5
meDafgRWPp0JQk49D831FNrYJpTE+3gokp2BEcTpnd1AfurbKGzWOWKQ8cx8OzkMsRXbOHITHKCP
h2n9YfIwtONlpfNzklfhjYxhBL392g66qcU0cNg9VP2JSydC0ONRhqoMq0lEd2Wsm9qm9sBZ74pA
+ms0MM3nwsrbJ8ixjr6h7cdk501ELtYNiCDvwg0MZClv/54TD43kleWl9I50ky8ees7c0skzsZdt
0VxBidcvey39Jyj5XwPc4yDoMPXZWrFyF2giYKIs4tsKB6kmqI29adIqmFDTX3Vl8Ynk+XcSIGcu
dSceiMsHdT3VqefRJ3z8fr3WyX3fGfdDkIZXXhdMG90KnXPHhfpTFl/RJSxWsmiXG/lSQ5AUEfF8
Zu6JyM1ruslx9WyqaMPkKtegoeS6Dkx7a5YThuBmgMWd487atrET62butODKjLPgucYo88lMQqAp
jd6Ma0tLkken84szO49aissfi1Kc+5+6LxGoHL8SgCxIN0xz75qNdjeXffUdh4MK0aDtr/Ip1ClZ
6c7j2/PqxNHBufE/Yy72oDbSxw7++z5B1Kiv4yGhc3Mc8w+V6OdVZFVugKtc6/VrA0/3G1e657T4
p+YBXX6qbQhZN3Cc44fuKsjHbCp7rijjloS5vB2jKD4z2U6FDSwbaA/UEdFyLdsoZWnUBnSuPXGF
ZW27sTS7jQkthMvi7PefMcaNvmiVlE+dPxHRzFYhcGh0RQG2X9fotrSwt111Wq6dazZaXCoPi45m
RNQeyjCMwHWxEABqJBUg2j3zWGyCpowejTbOvpcqIzeD0PxYg+DYGFJaJZpZZ/w8QnreRnEf83e+
fw/Q2/id5RCh354ZCwnXPz+MQIbUi/J9EoupgZGcP0hf33dxYlx7EaCaNcDw/lr20r4saeB96hpZ
fnGLsfzQNEP8CS61F1LokpMBNMwzt27YmFcjoMJrLGKr57d/36mJ4wtu+wqoRCfd4uch95YoJPS9
1jjFhSz8ZpWkojtD3TuxIyIcJo9GbZNvtDw9w8kIKVP0+7wy+nRTt3b0kuskouM5aO1dkYznREan
zh1S6nRrEdApu/FFqF3NPQV1Q+5HvWs/GG1qrmWa2F8bdzDvh6YYfXwsIlg7kz4Yt3ZsjJdItXqY
72TRVu9+wyxJqjVIQRROapGMoj5VWpFo9lmouds57n7r5pidiRlOPi8SHaI54GXcARfPi5+6FaSR
3OcN8JxBJGDxG9lcdGVkPcZTM3D0RhJbk1CBrLrJb/GMmtpoWzSNfiZUOnFY4AvG/Y68G21sy+Ov
aRsI7hqkioi7Qm4aX6q5+zUI/XtAHt6FFSA969wBdWIWkxejt4ylT55sKd9OK4wSnLLaW4ONOWbV
0N0NKGtNnqLFC9m4sotq4LHNGziWnzS1T1rdgzO1W6xhv4Yq5nj/N+eCp9a8ogu9bv0Sde+3xd5H
zXPF9IZ7Pjnvo8ioncUH2sG5c4gAXunGNUrdAyyGfT6a0Uusx/LZwFT13U9CghNJMm01VFhREh4f
LKUxZZB3hn2ODfUPa3DxYHfS6sz3ex1dM4igG4ruAjDUYhFdF9SsNMcd9q0+mE9VO6NKn2eMVZLe
yc+xmBfEscNro4WMJmy+DkLEZfpxcnU4llGz97K4mFa2sMOHCK77R0uO47wdRoxHzSqxXvQgp0+R
m8u3yTCja/glt6HMHKyXPJQK66wdJW4SLanJrbRkNWzenkKvsgW8bvSE6NTIj7BDv9o3HCeYrMDc
lwlQ+hVFH2PeQAuIP4DJjou1kA6odrqvcgQ9g9T4aztNWM6XTvbOOaB+CfcEVhj8Z7TVi80lxUND
AKfeU7AHGup46WbWofC//bzLOcAgJF3R+KoOEDJWi9B8Ephw4qq1p96LV/eQDLcuroL2VCRnWsUW
iliiZDWSuvcSwaDpX+Kkuia3hpYJgEMxjiqamzhrJeq8xsbJ2sUgR1f65HoXzRA94MgU3RfOoP1q
qVheo26Zz5y/r2Kqxa9Zao1jD9ytWbZ7CobylkOkuK/NobvX9eEWvzF3W4cT9VwXVFMH3rUCCb6b
xGhceviKZesSNM85CsMymF3+okUArXoAkiZo9vOgURlis/0ZZDJ7GAYcDIJUeXjTkrRN02hYGVX9
3l1NjW461KrINBomOYrjDacrYvxZHLn3cgM/diylUY05+ZkNZ3lHOAzCVkM3ArwJ2m+OBwl6rW6y
lCkADuMR+UqwG+rp1myUEZrXbKahGM+IvV+d0GpIxXKilqiSCGIRBmRakcx+W++RlujtahxM8yaX
0/wkoEyHvOW2K9amXoaEByJ+TJAZGBsuzTSY4TKDluft1XZyEdAnq1rIKCq96mi3EqrgRia5sYT+
h7nHTQKHIfxx10GifWZ/M1ZQHrwrXHj09ejTjNrFQt9xMSjuy7yqv535OeqF/31pU2+HuAVJs4Iy
87/jD9L2uShdq923/aRpG7OM5BcD22uBQY3tJZii+8NtWU+y3o6kgmL8pSv3VxVObX0NaMwvccAU
qBy0oOsukniyRijMutFfY9uW/jrzW9X8X/5WNma2RDZDwpzFTsWpoZcIAPe9V4Tz1kptN1oLfRZ8
r4E2ToqerUYSI5RRvfaljvjRCb1f1jxw8+VL5u6Zk2IZ/Kh3p65lgq+peisXp2eTdWPo9tWe/so5
XledPly4Bq3R/2bK0NYlEDNjLcvmefyNwBkjhozVc1uIaRTqNlmnvpURVKWFwGouRz9Vl9a86jE/
qtdzlNL0VdVWto9xl8rXQTF0702b8vCKOUKIQp1e3UmPf5Rom9CchX8rxeTfhIWdPfRGFH2N52p4
evu7n3jNENloCCFpym1puVHDvLHTINNwxPPAsKPl2o5prZ3ZJk6sA7KMtEWAXqf2ssSNeATlQWeK
26rp7MsgGLtNQbr4gQYNfHR8XMYu336oE1EG0v5DEzqXdlV/PH5/BcoZgKD9rYxN+VlHXGKvZ0yK
KvwXO1zFZTSPqmHLx4yPlvssYzcapp9FH7TxmSiDfWe5sIjJqDfR1KfaQ6iRHP8Wbk/R2HXVrRXZ
aGfSoa/DrUWd4fOIOc1nB/nlC/BhqhFRSvT1w7b7QV9r5JXk/UjqipaSEFu324SWZnmQbCNqDSK/
u8r9cE4vTKOctU+6Jr35eoKPeY2xu9RWftfybrvG6XAkmvOwx2OvHffGXKVPdeLUP6gHwG2HoJdX
azmLpoHNWtj5hop/1G+d3NO+d/C/Hvq4SWvgqVX9o5V6uMeAavrhACixtyUsdAOXusy7HCdnsq7C
PB3lbev247CrOyf/MbVWpq1bkqH0RFt59yhtownWfsYNY2V0ZtDtdC/scOwyzfSnB/42XA29oT3W
gHCKdW/Sl7bSCV6u0qQcvlSFNaWb2IRZjj09GGh48mha8dszK7i5DgUuHODFXRxbeBwwuJmuS10v
uusxgTOMLtfqcIyiWgX6Pok8BIK1m5PoQaos9Qu/8g00FWIqcR5rm1jEP9pUR9IqQ06RDc6nnCfm
ME3FzkqFNq1hqon8Iu/L1Af31UewovmvvCxEo6q72ho/g05cNsBXnNtAuNGMgdQYj7ug0/zx3i96
cWEFkn/dt7HduJRWYPwuklhHg2gN0HL7OS1QbQXhUK90tT2vBKitEE/vZt7nFqzotdm6dQq0jbav
TePiCbax0wwyUmCw+7+0yZB1m8S202ezd5pu4/cydlHklEWGTJaLJ5aRrlNvrTacErhofJ3N7IfN
g5ZbHJumm5kP7pCZxt6Wo8ceiB1Evs4daWTbWXZdc6k80oDoy1CsWxPcMfLUvAjWiYkqleOqQzri
+bHxC2V0yAVIG7/i95XN1wVaTe0itIPmBx2Oct4jfy3yNTb0bbZOw7Z8ajNszjaTjVR81cKiNNZu
bDj3CELTx3CumUH6lNVAdGtMY1YBgG5/XWKlEm4ohTKrcWST+trC2gx/KMdKxl05FUZIltfClhVf
WrNZ9yPm9qtuMHByDFFqN9so12zrxsy6BA+rMgm/2W3U6jssw7yn0p3GZ2sCvLCzYfj3OwpeOObh
75k+66MUnI96GkeIKmV/3wdD/wDnhoa7jqM/32LPYf50Ufkhju99c5vPMZ4MjlVdYJHGKh16iWmX
FVlXgcMfs66V++kwVMmL600GhDVcx57jujBuwJNqH2o3jIqVJ1Ejr3Ax69yrUiva57bz47uxDSSN
lRF67lVNsuhjq4v/x96ZLMeNZe/9Vf7RG6+gwDxE2F4AyEwmJ3ESpw2ClKiLebiY8Vx+A7+Yf6BU
XWJKLba8siM6ohalKpFIIC/uPec731AagT4Rob7pFxIPUOQ0rQhr0oK+21j9h77wD22d9PxrB/+L
pPv8lMhfplO9/uhfDAbd/AB8QhfrYc0ML4e68C8Gg6ESQkX1h4ILrx91dTj+zmBQdAOeAig1WAJT
QbA3TrW/gmR06wN2VBiU8UO6hs3An5AYDk4saiF0QYDuOH04nNeHzkY2BX099OVybk2VsinYOFWi
j/1ySrJQYI7zzhF5WLVzPbgSQJDwBRGU0Qm8PSGlWUCL9WL9XCnZwdXYzDd6UsVBO9i0a/qjquXV
toq6dKdEF0Vxj3cNauhGn3c/fFsX34rdHwkE+kEDtSLGSNTh+KBwW20OD7q0ainsbmyr6rwmjRen
2sWPSlJAEELEJ037BN062hkJHWJlxs6RhIYu2vG6BCjl2MRhpHTay75i9kMvfuNUbeKT0ahd6WZ0
1KUqhPWqaMJGGnIzdKoRdmJI9suDbpOfWWKF/w58it7qbelBrgeEDMagONCuIP1rmfQDG6W2mpih
QIPXZRyIOOjhRs6+welN1G+7NXXo3Udmfmxme9FtZXe08suFLy+8ep+S0mMerR4HL9UxLmpS7tr6
qXU3i76hsJiygPttssxvz6qzuTpNCW0tgY98ag+sfQRS+I3Y201oENtqXhXkMAq/SX273OpfLLxF
la1NKPc5qcM1AqE77ZF8k9nZJe2xNqN0CcZmX8H4/+iVt7ZS+Eb1udSObfuod/bOtIGxHR2hanLq
ANmGhz8ySotiBynekNsiDvs+WJyQQKPJ2uYA4olfmAHRiAk6lqv+QoqtTVLrZf3JeTAevBgtiu9c
eGgh2kCk26K9y1wqw7CKQkpE5XTY2rtnsfFIEiX35q66VO48jh8vUG0SwbcR8bPt56nbDHpYxWeL
EXSfEwRlUUDZwLwsjB4b9YjMwiz3cXDJit0sfUvz9bP0jMzM0Llu3MDo/eildbZu5ruTX52IZ741
67rlrtKj2QkaYoJvwMN20c7cxbuUouwsuSOJNJqPlmaPPMb7ON5uozPvtD+JzmfHt26qk25LJ3Pv
ab55RhhrJ8JBhOJ5GX03mI/l1tpHV6tkFEeZOJjqs5a8mWlnXEBEh6bihWsS/EfvId8pp8tD8Vye
uRYhNiGTQLGNAn03fk3JS7zMT8fAO/X28YZoVnJjg/px3rvb6VYEaIsCe8M97jGubVCqbbIUbpJf
FUH9Nf3qTX76FcQyRSThBtax9MW2OhnBDsjZvEjPzCrkgT6UOytI9g28XtrmLWKXL9m+up/TnXfl
ni4772zYjHvvZTjPz73LIiErLcjPlydeW4lUwG8G35J+cqFtysvy0swCrw8hDSZZQG2BwYGtBrX1
bVv7zzH4j9+fgjfxy3/tnornBLTkWzTb/sv/eP2Zv44/EtFAqVY5NMcfxlacP38df/YHGmwyHOBb
vh6NHAV/EfiMDzACIGAz+AJJJdDrn6cfjEAVpsCKfTIeg+b3RxQ+euy32yaMVZpuGMEw9Q3Q6sPh
Zk3S+4yI6BKK1FizlJBilYW0Lg10pQk0mTQq64+mRur5DaB5GwVg5t6NiiXFl6XOCToWqpseL7Vb
rEJJN78zZhXWsVKn3j5vK+MOlZ+u7gzM2EIvTpYrnJSyIlCRd8XHjVQc5bTB/TM9Guc++dTDZH+U
2ugOu4VU0W5ryahtzhIlVtEjFrloAmm5bueX6nBpZzTa4dQ07qOXuFWJpI/mIUic2uh8QgcHjUZl
oYQ3k7FoA7tAK+nrA8a4bACRubE9kkwDVyrSCOZ+ADWeXS+PkH8gBtvyK4kuBvtQYRY2LiqCSo0+
t0uOie6oZ/RTS2pCQRSlxs6ZGv1qK4Puj8YLyNu356YYtq3dIeWip0F+a2Xt0AQKlvB10A1Dig9I
Ng03tQrroCMaFyF0Q2C1X/WD6YGGeTFJ6JYkabrQmmkOta5R0r1hxvNGUVdtmNF5xV2Wdg4k78Js
7sY6w99a8xol2djTVA5BLeElbpZaz8vQMGjGfQK3nPNEIcQWmkeNHk8dI3Viy00ZsM4jHhmBcGU2
HSk5KuYgonZnX184xrTYFEjcSb0ORSLnyW+Mil0O4WaqBnM9wp238kxnsy1oc4Mm69HJu5Oy3HT4
r6rabavHCe0BkZ78FCOo7kiTqGFhFwyoIkenz09zaBfd1olINwl6xO7FhtHVdDUkqjhGMKflaByJ
Jicy2lvcTVvRhAVZqsUrP4fw0G9w2X82tX9Q8f1QLf5ETQ7+9//qXv7ry3/bD1UiwVb/3tlef/D7
1qZ/IHAWCiLeMWA+DsjvP7c298NqIAwREhI53gmYzv+9tVHzr4FWr/YCr1X/P7c2k5guWJsgSEx1
gbQhuP+Vkfm9oCVe819yuJhsHWxtVLf0Dkz9waQB7Q+BsTQ3pihv5qAvItHdTJHwQLz6pYJkCEFD
5eSca1uRD4wTy+SxT4pMv1q9aGc04qLRig6JrOhS98vUoOqKtnFdW9WXsTCAV86myC3vcSGBRerF
Ta2cJuUk8UOVTn1URl55MaC+eBbtkD+j2onv3NhhJxhwrfT2fYLXMZYRIxhZlEukwrW2TF+9zo2I
j84bWl2wI6cG3nCn5DQj3mHyXeKVb4Z+oRYqGq23woU4dPQxY5VdqkYs97VwjZdFqMO8iaVmGiEP
Rcs+ziqj0JtKU7TsXtdk0p8Tp8vwyTKLR0iQDcQmVAWFDOJunL/GpaZfGvnSk//u9vGj2SjIvU1V
DKeuMkY1dvygJwyReNPXbdS2htNxAWMLEQBnaji1uL9dzkWVYPXZCjYVh/xX7Vbvk6Q+TWojreDE
1LpBDi2eBe7W1sGpAjMX4x38GjM7mbOYqHG1Q3aeN8SDh+RsZwaMwmoRwQgPbNwv6IPjPWNCpTsz
XKXpngutTZ17w0i0li07JjCd/Fb8R6wKsQdWA8NMhjaqrH5jGCVxPRBysjbQaiOjGtMsUQRzAWoQ
IuRsvkSgdMm2N/L6lEShMQkW7G/PPbvNqJ9yI/cCRTO6G2XUC8a3C5hUUHdqtZwrZjrfOOYUFWE0
Tar52dEnYQZGPFRU2KRhiJPYiyWm2oW+ZGHP7tz4jt7E7S7tW7x8FrNMZ+Ld+pRnbmn8YrWL+498
6WOxqTIVv/lsWlBerzgHymmTWO8NGQjlA5pdvQwczmHSp1q9dv1WzbzbktT0xNe0KNqPwlsUXyjo
dsCAejcKGhpw10fHaL4iq56G4WZLfLztKO6XMfdYdLmXSzJnyrifQ2n2DnHscRc5J4BspdiazuJd
cLgtT/U0Ykc/o49nJ2f0A2cjSWzHX2pzeiQob7rSpOo8tYgCOJptkST+kGGduh171SLW0jAyKxjE
ED2lmrdIH42Od5s0ndEErg7PKzAFv4NOvb1PFTKFB3BHTtqqzV7SBu+EkKTL5FlMiXk9jy6BoOMg
pyNM+hXCLlov5fWBVbprmdUuRzyd+iumByV3hjTskxKnxS1/07moSXSKNzgLdNcZh9Vp4aXlyAJB
yh3oWBbQ8TV5UQaTaQoQs9QbkLnbxFzBta8nHmveA7vHtf5Va/TqqjR4uQOJrwDNVrY09GbZ2N2J
2U6XwGo7KyVybnWx6QGzz5VJVpUPCbH9TESo+jGH4e+Ec2MC7JJ4YZ+j5BLjVjaZqu7JrCnNoFdk
F0TSiZ4KPITga6a9xEXB7NITXStwbFGmlphlooxHvgsUDbQxSIKPbaecH9Sx7Z6NibBbJgK9eb6Y
3SABc5dGosPFpMMfSrX4tGgppjMtrjPuXgjZnWaKoj7jfjAYuO84ThOC1haXXNSEF0c8EELBSnM+
6uqU3OmRa7HoKF1O2tqxn6u5QdTfN/wcVhPxfNv2XnyOeWl93XhZ3PiMZspPYlC7KycyjZMJ2F33
FT3TtpWTdPTpRdzfJ5jsgSKIuWyOa0CLlia2tR5ySqF0HzVKRMemRMVlnxUKVBBREB1uNC6uH3Wj
NmckTtZViJmIct4YTlaFhFj314WRTCNzy0Re92UtyVCzuuKE+65kSP25uAGX8nJfehqokJviDIC5
VpE99NItbxulkFpQtMwzQmwIsKwdRN6MG0tLk1P4MAW2Khl7USDsitrLqFRiZjEgEM+KkZeEELax
Qw8fKfJzJguMyhyCdGlKZZq/oA62Jt9GKnxeqA17KdL9IUjIA7gwRG0D6YLhS1+3sej2IY3Gn3Vn
Sgd/zIZOgv3OZR/YfaMRXCx6Ww91r3acjVFGq6o+ktgOjGlDCgtGW1/12u4fmNiI3MehCgcOIVSv
CSqoYjemQdqiD529d2BoDfpZCyw/BLlbzbqfUgp86rLIuGKlRASxoE344kXVKDe6Wsb3QuTGTTGp
4xREZtXe5smc7TOnhVutZ5OaQFpsoucCA1FS1VujeBhzC4gEZipYfW/VLKspsftbyddE3saCuzIS
Zic2+aozl3FNXO7wOwGTN6PUdULBwG3agm9bFZlZbSE2aS09c/13C+MF16lxgEwl5N4SJd0x+LwH
zqAk+gV+SEkTRqYCLmY2VvQRG5uCGN0mJshWcs/ABIo6MlvJDI+sKrZ0vy9UMWIvUta9bwFFAcXI
fmEYlHstZD4sZkJEUeNJbZPM7buLOxEtwkzODMDZGJXg8KE6fttV9hguQ27fO62Uxzn+PF814opx
UNHyKMUTI+IvG2ZUNRtX68ZmSyZYMYR4eCzTzoWgrO061zHbsx7UDsayVxuftLRRXtpySW9G28gS
f/Fy7qzTp7Vjg4nH628y1w20ziiNEw0n5NKHcaHHu7JslZuiGHgZprmweFRlnhvhWMeU/72iRo+K
XpBlWUJrfooyrAn8ouMXhKg99WdRS2cM9GRk5sMz1y8js2Hk48AZh9jrvMgaxUBYtFH2lbCVDNpq
5QyDX+fLdFJrvfxKH9d/XsfyWNTUdnoxMFOA1IDGNfKXJZULj70b2jBu2+UUIXn22TUXhZQ8o7U2
DNx456K0kN7WEzSXgWFr6XlX9d3I03RZPkPk5p9N5lbjpmdgOG70ycSj1tViwL8WAWc40mJ9Hq0+
OyXm2bjl7HPSE9Z/NNKMLt1ZLOqu3jGC8ooTr3fNfiezcrrEAnT54mmyvRlqlNJhUub2R0OvqZiq
UrZlIGTbpIFjteZL7Ulsd6QRTx81k248tNj9XJZ2LQrfTksslmJtHme/t1P1uutdqzrumVB6uwr5
1kmiqsIKLZxRPuZSzrWfsIYM9hqhnacl72idLJD9exw+qBttbcGzYHA1zoR4bIhBZQL1oEe6eyKr
dPiU1M7oBkiv011ZLCMOTqwYitHBqS9kRgERsu2VdsCfx5O213u44tJt2DXFeKJTWTjUWisD2R49
hAWYwaTlTsDwvyvGmVej93rlNMV0fglMHICfpMdNHUvC9PZTphpPTifllSinSA+HzgSebdXWvW6s
mWQneNetBIxWYpv3Ss7ETE61uR0dxbJO+K7HT7ST3ldvLmXpe7hT4/U6zVm/M81+wLcmcoZHK+2x
Plo6TEJ8Qkb1YyRk44OYZ6lQUtXlTcNuc2113ZKEbmkSomPkCNZy5lJHuaJuHIUYcH+2FXuvksLz
YtQivekznKiOMqNT7iYIrndRo3sndjusZla5hu0FJ3qf+aqwRxXnmWU8FszluZVeFCcaOU3Uk8JV
XtLapkKom7z0wgyX3wjLlTxGP2Ymchfb2awEU9nGNOGjBqhsVU5/VYjYyfxSsZdTd5RiCoclatUw
Tgc9Yyy+qIOf21FUoBZusA2Km87eYjxYYwmW6tmF1Hu6Zm0sBwBUPaHo95pk6vyMEAAlKBqXk+O1
kfyjnvpj/VJeE//80p091f99/dHPFeV4IuLuf779I/3e99+89qhv/rDB9KqbL/sXOV+9tH3Oj35r
Dde/+e/+z++d7c1cI8j9XPVlt/42kVTlm6ZXJX8C2s/vWubrp1L8+me+dcuO9wG55mrcx/RHhecD
DvcNB3RchmBQ3Fdi5ms//PcUzNA+vIbO4V2sqZDCLdro70Mw/hdEITps2NIa1ho09H89gH+jV0bP
9aZXVlbDYlwemNLx33+YmoyRMJkDJdFO06f7Iek1MPOu2XUy0nZ4rTWkFc/FZqWrHieLCx6mTiWb
mNoFeIrLHTO9PqhFDnTDNho2c9qESlEVHAnlI6em5g+muhw3bl08SREN+4S6bKtZSwcLjN1Cuq19
NJlwihbNQivWod6nErA+2VXyuckduc2hO5znWT/kfuZ1TwmitzPy2WnYpijZ1k1GirCDKOB5Hjv1
uC8Bo0yO5+OygVIm+4HhCpTl49oeTCJHa7nlm+bdwG7HZfxWpbjhACwh13ftS48YPn9yKvu2SXTy
NiurDowErt88LhSM/RhvEPbJgE29wCVvmfbM6HV/GOo7Qri66yo2Iz/Wm/k28XAzW5J4fsHgqN96
EkRsdjlkqToJ0aS+8YsMXYtX0dvYef1VUTXMngZ88dbRpz/avaP5nIe7gQGhO6vrCEqrVg9bfKVz
LJicyO3tQHOSPtClYK5hxZvYKM/Gpfe4CeCLo16M+ZGiI9TyukV8ybu6eMxT4Vy5ZTTv7Gpczix9
HkKlk7iQ4ey3zZxK2bru0B7PXkJsr35PsimdegsUaJl9u/a5pINHZr6dTbM6Lhe71glQyJxtPy3u
Thunm7hJd+7EzKcgt28H2eMMGsAQWJKhXA5t8ygX0ymABtMrZ2J4JtQbyqGNPabRfnaEhCpj4WLm
4n4k6nxgnOEwZXMncUSi2GVhMzoqklGe9tRfl7bsrEBpOVI9MvgeW6MzgqrujWPOhggPiMo8wg+j
vh2csb7GSnAI1+r1pMnQl/u50UW+tjR5kI+U/umUyNu+b/uds4wYgSh2ceQVen735zvgWfJZVm31
tXu73b2+wX/vhTdVwT+Hf+XNfvn/yAa5Gqf8a6rAyUs5v5mPaOvf/7YvmtqHFepj/AA+B6a17rLf
9kUDBgCbIrImlKc6rDAYAN/HI8z/VxYfI19+Djf8NSvkL3IAbINXg5wVRsRZFILwH22MXASu0Cyq
ch3kwC1ZdV+Wa8Fp0yBpHiqto1hJ5gINvTWVkabfT1o60XAZcdeN996U19aVRwyQsleGPn3x5tlw
KLrLSTmNKiUaw950F8XbqY7VzyLIIq2bH354lL+Y478de3/7gC4MVhh3kBjwY3m7gevCqTBB7L9M
sa1VG0OJTPy0ixzwX5v62tn9/mpvp0WMq6BnYu6L0/WryYp7wF4YlkkCAzHUTIQmQgyy8tsa/9vL
P78Kh6QKFxZ67k+cjDieMxCXMvXF3PDUsH3e56UzvKMieAsPf7sXY2WRYGCDPOPQa97FZV0AvjGT
14p0O9Sjeu5Ncc+2Z4mTLFa8jRrXL2Yr5ndu7+1X9v3COCOgpV5x8MNg4KaBmDaaeHnOo8h3M9X9
Hr/TbKvNsvlWbv1LEPwtu+X7pdDImNhScRSpvF0/Hu9LOdGMLhJ/Yi0liANdjh8vzdOoLF8xu9Pe
4Rf/dGNwL3i3yedEkgHuf7A6aHVyLVVxj8tmcdeZjbpxzfZlput457bWj/33W8ltrSwaWMOUPYwt
0cu9va0UhztpNjEkck2Da54mxaY0R3ND8zFC8xzLE09G8ztxMT+tfSQnOFxDMMFRjP1g3Sp+KJUi
ImnJxAC5zEbpFJtlrPuvWp/G7wlhf3kdtOCWgwiD4LEDDi0TN6RcKddZzLi6tyLkriKp0+ffv2Pr
4PnwGeIPtZrLYCDDIz24jEWQpd7pRKOYKbgamGUOhjOYu0RkN7U0zyAkhnlq7lo4rE0jj1guR5k9
7BcVDozXF74mq3PDXi5+/7l+dfc4sENMgvO1iu/ePuUhAXCLPSUG4rHKvYZnP91I9N4C+sVKXYN3
VsdmONo/paioS1rg1sYzLkY5Qm7RKkYpVtvWJBJAu30v7PJXz5pwDkp/Zz1OjIOlY3pRprgpgaFK
KpTtaLqP2uCetK51LKzqPXOQX1+MhgIFJzbRhzpq+kLNMRsuNppFeUTmSXepJRUgQ6ZgyxPpTfPe
Uvr5dSRQkXxAg4OSjIxDTltkTakcsTn0B29sztPYvW8199jDByPIDBtX1R0M8MSb/anVQyzClpC5
S+AMABB5p7TYVPJpkYndxgro2J+uJ0xWkCUCUDIQgk/4dj1hIYR+0AXw6pns+XwkNdCNYt7//io/
ryeuAla2ZrFZq2b27VVw+4hReDiQflrVnk+mOl578TSPxp2IkvRd7c96qr/dALkeRg58vewGPPi3
1zMY2jelBSpSqyCSx8Ng2yjJkGt8NSXpQL5lCHGfWiJNA5wEhLtpmJPdqXGKTbCMxuoddfjPLy1u
AfoapUIxhvJhXZI/bI0In1DgSm6/yLy+JfBu6Sdo8lDV/y++zR8vdHCeVWnPXCLmQmWT5kcVZcJG
0+R7u8NPlcFqfkDE9OrkyET6MNdP7zCQsweebol4UAtlaaBj7CLDvmUE05PtBKg575myyAlX7gr6
wZ+vJjQhsF6xsGNzOvh2Ky135qRjD8wcZQln9sNtIZwu9PBMPfr9pWAbHS6l9RTgO4MaxDX5w9vv
Tm0NdG0Gth+lGDESyrUBSN6UXkuLOpZCXWVj3o1uToXtkzOHA4Y+4QbA6YQa7IsWae6npIhKZbU6
JpAAsQGTWvDhShnc6pn6vik/y7XrOvdk3TMZsOIYcRf1lqghbyxN9NDVc68dK9CFNBZ0NkZBO+pT
dqmMWl7A5Mxn9SqeEg4e5AytpDEkELPcqbImDRqb8jFTQm0GVAijSl3O43qduvYpnylQlmHl8uh9
A2FxsrshHIlK2hWupygIrdLki1DgBYQg3cI+MSrk3iFJGR2E3LHLsl0Lgt75Hd7Dtq8bszHAd68i
GXbq1BU7iXV3c8x7bj1SEBnFaSZzqe8Km7aciVNhOciTjWGElYmFd9wH8VDQUgifqHp9jM4kQzGR
X8bKMEvvBOmgKdOHtIa47/hjHmdEVQ1xMXjm0expaFWwBJDu7IauIkhgdaAJP5mN0V1gWJNcOm7t
dEGL++AQppJhX9AkZj2HGR7e15mXNWKnprXqBD1GFI9DVxRfpGSO4+MJq9VhCweoCAacLy8YP0YP
SZFqnP59FQm/521LjnVkBO5ey3Hc3bioG+0wmYw4Cc3RG+JjmzDyhwGPUnmylBRRMZqU2UB1QB0o
71Vo+K2filx5aI3cha/q8thWEJ5UUx5wbDbH0ShK5rUMwcwLATfLOW4KKTqszCmzwr6eUjtM3Sjf
LXNeAauWgOSMLg3x1GQIMf3IjIrcrzJFi2Gv5kl9Eg/1fGtahdtvo8ak+++nyDwSTSIjXxjkguW+
Vo0Nr3hWaKpfG7XGYMO1mcOmcT9dxbJEoa1os/sxdRvIlp4Dx3bJ1CXrOF7F1IZy1Ou88sEXkuks
BT+xPIYTigQmSz1XtFw4L3NWnDPKO9EjHgzKrqsvlSoflGA2bHlKEJmXhNRDmnNTGqi1rsYixRK+
MJiC72pTW3K4ZRCoy9tpapk7a6JTr6GG2HLj6qWi7ehEbUccA8kopXtSDjYZf/uUoyrZ09GU9lGh
MEgMxrjHdH5KXfXCUdT0GR/tLj6rpsSTYUnMDRCbgrVSrLX5yB0p8N9olBFvsvWDkrSC1CHfwhwV
V8O5jV8YO0QMw+J28jZ5SY8Fn9YCfk71lAkDaOji+ZU3GLBmgaijMBtq4C5P79R+GzcLEhu7hGhP
4idhDmSOr3PyFLH8OiHWwGZ0Y8LLHBXQlB3Zbqebod66y2nKVBsrcFyT4hCqnCXDevHaj/RylbdZ
Bd7YDlQy03CMZwjODEGQGlSgk/O7UuBlFtV5nYVtieyI5jLRoLnF5awH9pS4CuBStzxBQrDu8lkz
x81EjsQ+EQb26UNZp1moqUr9EI/j6D0w01/aOwaOeRx2epQBWboab8EibX1nC7P0TipJJv0xrLva
2eDiWEiMjzEygXZRGI9o8HJt29QLZ42BWbsSRpCRPsfQEIddMcfqkU7XUW7qVIqU28lsy+cp4X3S
yrRptlQBjh3EACuwPnih54CmZI59N2VMGTAaRqysVeZ97vXp11UkzUSj7Zc+EE3jGDCTNTIgPHXB
aLzQ6zgojJJdAlVOG2/6EY6iD+8J+rvSVUW3q9B8XQmM0+0gZy4EcIkXuQkbEnuUYCDnIT9hAtnM
14QJZLoWuEXXmDtdj8saJgJ6fW3bZlKVG8BcGNzjOCUflcXRBPOwMlmy29H2hJsdUfRTxG6apJc1
36LE6aPrXpw0suRDEddWh0phkBq0C4scv3bbU8v3F9Mg9L3SLtXjKFKtDabIKtPQIbchO44ryyzZ
cdZhTkkEW0JYFp6bkAOkUYy2FdKIjMLckT2OA/m32vCPRh7/HuD3/99ghMrpX+N+gayeurfMaG21
N/uG/GlMRHAOxZQMiA/4b9X9fkP+oDjDguPAtA1rBWhWTOs78mfaH1bvZLiBK9jFvwIkfkf+TPiI
IIG0dGT9oGkBz/mDicjbihZdDiZHKr+Ijo0CG2ffg6oob7wJhQ4nbl1CHW7nNBR6O4Q/PI9fgHev
kVh/1/HfLgNVcjVvwlcAHO/tZfJRN4YqMkXgJFp/ZeutetvYqqL6idnIq2iq+k96SkJ2jzWO6pdk
X1A5qZ7CsByMXQnWoIO7uJ1FRv80uNj0ziT6+ZiBKiQQ2cVNnOH+cpJZ9kTgIAfCuYeGHTiozJWE
CeSUghnqg4tLp6EpDwV4yvVI3tntkGVTv5tHp0lDzFW966RCUE+nhtFflJcpELqWKYHZZu5Ht2fG
8Q7C87aJfX0wQJpAHaQB4AB16C07R1lp5SQLBySfB7L0zp3FvTahBllPv/8KWDA/dFI/X+jgG6Bl
yrSx5UKN6O/mujpnC/dt5jPeaGwAu9CnTMedfM+Q5W3LzJriXAJCJcUJp1J8CNaq/IeOCQJcPxil
Gvkt8HIwVN64EWlebQgtiLbmUECCsQgk+f29HjhYfLsqfhNrlD0zwxUbf3PVBhVcBK0P+gR0dRS9
Q7LJcqcMxrnQL9Yiilm/Y2fbMSM2hWFxtZvm1fyTl+UdvZa5wks/rHx0e/Q3vPo6PSxOPocWLtBe
rFEU5EZ0GDrW4UBjdwYKr09+YkxI3tilB4iBlEbnrhDjBNicF2dNklpENQ+5V2zVrldPsTqkUDAi
Od8l1RhdmfDOLxV0afNxLTX8R4ZM4MZtKrMy78y0n+ttI+2uCVISqs5a/jszsDo5wRvAvpgUanXK
rtTufI0soud1t1G3pMFoVMnwNOYNNIn5qhYDNt+2hlseJI4ZrW2F76vvDDk5Rcjb08dmztTmnc1i
XYmHT4wIM7xtEbkBj6+YwA9LBjYvaVxzT4VSu9AMXbu5nUkbeK4n/T3/mFc7yMNrOUCdQJ6UUYyY
316r6OqWGHbCj3p8KJh3dq6NXVHfnRLjkVykHfPfyYEi0GLTea5kSr0p8kZeWmm1HEnU7HmgjEp/
ahlxdTyrMt1URpqGU0bP/M6aPtgoXtcRcxmMrVhGQPkH7avrZFM2Vy3j1VIZd0XqZQMSfyUJ2TBr
xqI1KRfvvEU/vbtMqnRG+dhTMpgHPHr7cPpY1k03wylpeMeurNxxXyIdV+rHuZYCY03qUwxm1Tg/
KmbDU/3YLGYtMMpWu+9yw4KgpETzHqcPEqnGMkNIP2Ke/ylxdAxk8DNs9d3vP/HBYbY+I5JdyRgn
mhEagX0A9S4zAUaRybfJy3HVGK2d+eRy87L//jK/eC4WkzqX0QaDKOvQwm3GGsDOF5fdxTTnj12P
RpCooetGWbqLXEd1U9dT9872/QpTH6xU3gmczRB9Mi5aKRJv3grhGIreF3htqzNV8BLNS7qzvAba
X1r19QMdMIFrY+ugjIOaTV3dzmrHmWIb6c3v7/8XjxkhMT5TlCCQNQ4tiUwCGikqKsU3sHgKpr6o
yY1Zku3vr3Lgk8kmviKZAFBYxTAFZYm9vePCYtbvQoj0s2VQ97mdVTg5jT2lihFBBkqEaT4O45Tv
I73GS48+kbY+K+LPdVUn51Xu0n1A/57I4kWG/PsP98tHQOWGDQkTBXgubz/bXPVAcjChCGqKu9DC
A31PiSP+/CoQYoB0AVwJJzmc3NVCKlXjwdmi0O8unGosfL2GefX7e3mLAr4+Z95unbcGSzMbdszb
e3Fc2phl4jlD/y62Cl3brumgVUSNsZxPMOyODJNgvaVwov3vr3xQk6zfMHUnUd4kjzIEOQw/0WG4
WmnHQjJTfBY4CmNom6w35RI2jgdfY6rOsJZX7p15HBPIkSK9/P0n0H5x2KxDLku1AJlNPsfbm28F
CgPTXQ+bMTGCRMFCQyJ3Q0Vqp1cKRPejWnYCeMgY9qZTyxNkWP1RptlTiEKuO9ZyeDqWmKOgw4n+
PSOjX2z6vGE8JqgBcJ/Mg2XWaxXhbORUQFWU2sfMtvvL1TWvDnJCwU7dXIPn8/sH8qvFsI5u1gk7
I+PDY2YCpoAdS6vKPlv4xGUtJ+aoVM+l8PKAEVMbJswGzmZMjO5/f+Vf7KrMjag0VqU+Ss2DzdsT
vVpYlSHQTDeUYtJgQdbj/2HuPLYjR7It+yv9AY1c0GIKwJ1OBkWQDD3BYihoaRBm+PreYD4R7uSj
d8zeyqoaVGYkHIDBxL3n7IMJnGIhvUjhYlhEQH9mLnvlqgxA7Kq6x+YU5OLx+5dmOnBaRpfVbz4p
fenTr8uM72g3WMskaSfnUx7Jea0v3r7bZzzSyXzu23QS+Lo5BHICPL7wIId6mVza/rkCCBYXGl/C
gWS5/iptWsKLU1fvNDLtZuOK8q01X0Ha0X5TatQ0ihj2ikxo1vXfORBrcu3K1DeitKxNysh0Q7qY
LtT6Pa+t1TwEUy+SELltV0deZffVjqPYuuyNyvc/+OjiZgIG2fQcDHty1KUwa4V5vF4RGwnKdu07
USrh7FWb1wdm/EDFPdLxj6a/GZpMzfRu/ayaggsjgRhMZkvhEp3mTfi/ZVBlXejJEqWsgqUgd1O9
iDM9mZMG7/P8xUEYzzHfse24WxrJnyujFQCkcXQ8PzUVt3fYdBasQhWuDQu28sWUou0saixb+Vwt
15pjt+8CJdFAkBJ7UGXfXvpqgo2QWcFtP+rm3WwtHDDPvG5+w+nbBqcHCBXlAPAv8/g3KtNJoR5l
aYRHwP1ZMJ1FSuvnb29f5ZX5FNE7KwXRuVDPTnfOdjCAbEpx6s1Y+GJAdVkdm4ub9qE/6ih9k1Zd
G/SE3NgfYYfmpaefOc6+si5uTknadRut74XkY1xwwyp0wyi6NeOLYSoRFYGZnkGPvbZt5yjl8M3i
6XaYIo8fJwe4WufcTDmhc9y9XQEDMvTJ2RR79V45E85bVXfBZYtD88IxBzgWvczfmzgRLru8RBdZ
q6H5lLXM2IW+6lGwuX5JEa2MMw/k5XzKR44WFgaKyfSibw/sj8OMCoD+kDXL4Gw81oiGRl7T6cXn
rl3S25Vux6VKCyJOdffM2noCYNk+Cyi1CHq3CpEJ4u5kZmv0ISBfcSN3FGR3Vmbq3DVz0F7qKnUO
WOTwSBPD/tvVGius01RcFdBmb4d2amOnyQBTvD02X44Mfs6z/R4CDvP86RdgqMTU655No0Yhu24X
EdXKPNdRfG76H39o5LFzokNSAfT9X/3vH887wxK4eMui4Q8yR4iHi4DNouA5Gf1Mw8po1vcLB/6v
q6EnFEcLUCVpV6tY0HWz95VuAYA3dJoXgqCvJZJF9t30Vu+CIFfsa4hpz3yyL/cf/N7no+dG/+HD
PR4fRE7W7ThSHliW9jtxuKILK10bMexJWi9vv4KXax1YIjL7GBNo2/Tg5BWkQNFo8fBsVpxDmC2H
Ko8wD3/sle5+zGFlRliR3O9vX/TVcQghFR80YibTe7HDwjjjD1JnHAbZR89O+r2eOMzOJhS2qFLl
mu20OjMijSNVGZVYQ0PwXjOGd/o1Ye643ZlsgNceOSfoDaiKvI+QlONH3litnBZOU0RjCxhgvaQI
pXXwqaHeyeTMfuq1AYleAqHPphxgUj75DK3MpS4Q8NBpYFkPE6A9WiCFJBI+DPQsKA9wca0y3siR
yyHNKeZHdd1sVPQKYmSkmw4gAiAa+YXnrhnUlyrtBH2JbCzuaDkH+R7TXZ1HynEz4/D2u3tl8kLM
QwmG4ghJWqf5FLWWGh5hbBoVH2O5n4uiOLTAK0NaesNFO9jVDbA/QAoEY4ozY/XlUsZcQZnjuWTO
gzuZ4QtjHahKBBRmfPKVacXP66exqMci0rU51+5HcnOvMaU7zi/dWtYPJIoWQ/z27b9yAuVH4PaD
s8f56EVeD7m9CfGtBj/CbvIPC4hFqi20rAfpfPTFIA7ziq4s160R/po2f+mqPhdhaajiY78IGRVO
wOYs6TL9zJ7nlaeD6ADEJ64IKvinjv9cdcjr0xRnX2qsX4nLK9y9aE3jJp/pDF0smK1IOc77+ZLI
Piu/7DhcdB/ffjqvTOjPgaeUrSF8cWQ4/ozIHBeB8HIcDfjdQgZIE0tChc98P698rLDPeAEe8tht
GB5fpSHCdQRIwvzobbHjTl9kkKQLj4zz1j0XNPTqxVg4qThAEH8h72lqTP/QamjRtqRK5kPhP41N
/QWNhvHprx8eBU6emoV8WycO5Pi2yIXOHSPdvqwm6S+zZpp3pV7lZ4rPG+3iZNu5YShNxGpIyDfR
1vFlINvMyp62qS5AzT106/KJlGhhXeZ5K765tUmEr1eaQawqmCPkqRWEF2vpT3OBAhnOY/UE04B6
GtD133We9jhJXIwY/MssQJatmUf4mPXq8e8fDvUOa5MRIms4TSulquj4KFC0sJK+sYPIo0LgDvaZ
yW07FpzsFKgSUi8EX+tSATjZmQFcoeyRchWtwWAimFEvclMYH602867Zx4ozI9l82QmwMeOh40Vb
7tn26QG3z0pNsBnWkLpQPe3ogn+mZwxMbcWKkQ6gQdEXyWv6gbiRCV6JRxgIKNAXy4y7Ml8vpwWE
gFP69cEVfrrv/cEMA47HMCKta5sQB3GNBW84s9l+5Tt3cQdAAmesYkM4GUPm2kqjQ6uCZb3sOZYO
+UFTutr9/TunS8oaQ7cIceG2d/lz3zYO2uRUnG3bVQAMW50s9IxhPHOV1z5wgO0U1OBJuS8WtDUt
c3tJ2G2JNgniQbqdFXaBVcRbaN45SvBrF0NcZzC+6PC5p609SVZYjaSL9O+szq7zJR8uW0EtiUjY
4Mxm/7V3xCcOSYYJhYXh5B0Jq+yXpmdorY4PMwpH7mU11vaZYtkr+0cXbwiqWs6XW3Pm+B2BMfCG
WTKbzDkCLPoUw75dUZA14kGKJi7mvD/zvl7eF70ZPhcfKTq6oFNopSPyAW8057yUA21Y2rK7I3L+
HPD+5YvC/AIUDFD286F1m0X/GHuG0RhUOFjJ5kmv9rrmodKtV2PTsWTnRMuv3VFAZ5JZn3mAo9Dx
tabCGDINiyg2M0uPe6AuYdqL9czc9squkwoemIJN9I7C/BRSX6pMId8jlyQBDfJjqFwJDrlOr4C4
LAeoK3koimp40Mu0uF3qrH+H/nw6UG6Gx5KCzyoLKI/GMP0olyZ4lBhJwTeuxScB4+ecyPeVx+9u
ZgpOhfbW4DjZ6lVzC3cgYFiJMaOgrrV0VrxxCWjHJubXt6eZl0OYaoFpInnl6+diJ4/fJsAbMRAV
EqF7aOoaOn0K/1vUWIPclr4hfcz9ZXTO7GZf2UkeX/fkHgNQ6bJtGcioL5OdM1hPRddVe37KGnt+
7XyokK5eFNj6Lz01unfBXD6hMV7bUGllu0fEiPChXNqntx8H6xzj7XgV5IfRaKF6Rpeats3xeKxd
RUs5AMbv6tCd7ol50LSPerdW1dWQ1k7xuGKur2CLpMZvX/A9RkOeuOiNhrHo7p1uboIIdaV+27hd
5exRE/acD6zUf6TN59oHXnwFADRNzU+FM8CLGz050K3ejNfsjANnF3RFC3VbJxctZFuSWfCwSXaI
fL/M2EKLYCiv5mBdnZh21maC9S2Y2c4KryUeZUmIHSUu/RehSs7DFHCuitZlme4pUhUmWt+h+TG3
BDS8G4Fr5OxkOrsME2lJJ+JXKifqkWe119Du6pW1dmvcjq0JDQdFiPpsuUjedsGA/zRKk7UdeE5m
947aIbwt8PBaE5drufyQZs+X7CM0AbneB8414pbRja1qBICla0t1j0pl+TXoFboSIRGPXTu5Pokd
fKbEC9WcFNNOnya2VXor1GeHzcJDAvAoXKRn9UjV7BHINT5PmHrCMlW86HNwv5BWVu2yvkWYJmb2
/Nj8PTJiOg7ToT7OqxW35G199frG/onrowIj6Mz2FQ5lkjwqZ54vmq7RYmnoHaAaqEBsPYRXemEi
xvVHb03dZ3ck/awAHehkXWKGk5AcBU12rOQQW1s8Zm159R4NGvxPsxhGG2EBgIIQGJP/AGiPWuog
s265yP3MniMtRxZ9kQ159VBDwfsiEGp8gbpxb/VTcYnYdjB2PszuX70wjR/l3Lefk0Bb369I6cpI
FaPz01+ktKKSfJceqK/h1XFj6jN+aG1uxVVicXQkzcslp12kANGMeYJ2UXnC+NTAKWLdbzzGjkcK
n4zapOyMmzFfyneJS4o6vAYQU+FggFg8lNAc7l0j0Z70wVVoNQzMBWOu/B8wVmwwIX6aPVrN1vVW
UiDP18Gvu/iyF++banziWYiLWt97bnOR1Joqo2V012an53n9pe+r3IrLBHhF5PkpenJGeuqGs+Mm
sJ0q0wyrOTWuF9dtcSxJfbydFTGBZVEvt6D2x+/loNri0kPcetmjxg4xwbmMT8MQj21RZMhChxw6
GfVYQLgkIxnvYOAPHiZ3WO1hZ7VdRkqK1N1dFuhFsXNRgrTwIxJNhhifMugoY64DB+m75MmWKzp9
Jxjh+qdrQpuG8VejrOyyC6lJ8ukCb3UenVlLSVNsPMDAyoOIAkPZHyqwX8X8sxEFipFeGKQydfo0
RK3RUAah0NV9quqiwYfVi7kPNRqV3yevBHECimjYjPfYSyHI4Me7kHSC6rBbgmbYYVFVNWiQvttk
ssZaH7TZKbfvUFmfy0EQIFcbynqnEjrrm1hs/l0aXvMBZorvAXB3IH94o1iu4AVAJVrNbMGPtdT5
L8hxSxV6upZ8cZu0vW6UX0ApQjT+TW+b+Yvd+pt0eKXgHVLdWryQ2hoYMzAlhhPp2MbutKpu7Uij
DPkBL8n6ZdrKFNPgQm7L7IaAOZj3yGkzvIqf9H6xwHpmjrhbDUfNYbI65ldvzpL3ObM2enqRTw8U
BNb7QKVVw8izORXl/WqpCyQKrNiJpez5qvftHDaKGowt3qEJ7hrRVj9GYWQYAooVThNKVhewpbbc
r0PufO/nStzpJGdnIdh4/fvST5XHsF1Kncp4rxcUQlG1+kNe/iZ4Qv+sCt3EsIFd9B41V47vJneE
G/EVgxtyOzA2YduuLhJm+jIPi29RVjTkLIuoyIV3Jbt1JCS7t6ebahoTyHX23C/vEm2qZawXefUh
tZbev6DKZX8wzJFZD+5c8aD7ffadIxtF9CSx/Se0TOXnXE3jo23Ocj3oeMRAknmUNkMUVSMeoCZ5
nn5qZnUmisFzYZOmmb4yPrAP/26loz6TX2mVj661Vl+YvAP/Wrc5KgPu69ofyIjL7OBNWo8WEZCh
QsJVffSrfgUOzWcq38N3c8YNqWqZd8YMRWgP9VRHwIznNA0LKwUnUEi6IDCr/PoaG/5w3TOWr5eU
0Hj2Av0Kl86wyUhbm6nRL7W6qJDGJC5+irydzCfqwQ08m2JJ3yWQ/OqrqSDgIE00F4tAkBu3IySy
JRwdSxgHU7lA0AriFe/oV2PeQEmEJowUcBs7LLXJAvEQUydOF8e7mbSS1IixB1+GHF6ZMFFqU0AB
p4P0WPd98kAfdItzI8gh22c++YM7D37PR5hkeD8S1DtDQXpJxW1epQvfmtKGzcYMi4j8Bj/vTNrm
mmYANsxm4t5wiN8KN8jAliPV/95nHuRJMi76O6Pj5++MKcsOzphRUvMZMWloS6MfwzUb1gVHR9Y/
lPCM8j3TQM4Owmt6NEi9BTBjrrzkR8oE+2nl4P7T1rxSP7T48Wk7bjGaI7FlRQQfpzV3LEvQZxq6
S3nUBBWiOjE6GjKW1QHsUONZ/GJ6291oLgtHiGvZey8Ng16s1BNIwVrTZ/jrEk+/HjpQ+nGna+1d
SmRvHuXSGfULUw1LepiMOfgymySEXcISkjc+QwDqXFa1wS1GjzquzbEO4vpZMAR9zb6TS6scmpgd
2rwU/VsbmZ2+Ymcs14mgWMPxMQSB8U/2va0B8fUyip67VPjVdJ3kXvDTGbzlK1VMG+pRkXiPgb9C
R6twRMBz7Pv6iX0glLl6CQQjGmDJHBrOYj3BRWatzNjnaRFSRRhlLvYPoMLaRo9KpsDsYjcoyCkW
U3CnFeP40CVZduuufXqXZYanrhrB52oqq6lY/Q35MDQDXHU5A7qMfHiHVVQoob6x4QPF25FQXsSJ
DsgHR2pewsKC+0t4lzOL+1RV5tey10tmqVWVdlxOrndbgT2LYLAsdLMzrFpdH/wuyCZ+IoVDXeur
yhy0j72VRwaLZhLqTQqTPmeTtLcsZRwcjJvjLjM1xC2DmZt7j950/+AKXRaxM5pz+sD3kXWRHMkd
jVrwI5hEUs3/usDprK66omiqd5Vtz3Po55Mq3gHoG9CpVHo1xCKrCiBvjm7fTA0wmAhzxgSvg00E
qXSoC4YbZ+qTnvWtLutd71SBFfdT34wXpqbg23tmk3dX0gdOTB0QE8ReS3QHEPo82IieJiDIgTbJ
j9WgFY9tbgZyN9BPqMIKnKMTemkzfNRbq2QPtDqzwUYFmEDYj0Fa7qRTlCqe5qD8jCIKH1kStPon
soDSD04ra/MKiF521UpwYzF5mfV+LANU4CND5f3gldmA6tQvDtj3luIKA8Jy01Amo00lkRJAZ7Km
Jl7WOR/DWXrVtBOuwHKBMzdAMZOv8tCUPls0bB+Ma+Vo3jUYPKPeeZWoveuqJUAiZDM1sV+BRQD6
dBHBg4GNyCfaZU5+zvOYevtVVmkVDZVjNgcTREwRNa2f/Z5xS/Db2J3cVISd3TqJuW4XR8gQZ4tv
/mC5lJ/4mBxSvJGI37fW4lAb6er3HeFbyWVnJsNXvQuaO7TZZbKDM9dftMtcoluA+TaFojPmDbM4
urthSumi0w8Q18wlI6yXTlf19bBOWrpb9cQYdt0ou4MHoFBsbrGpDnXlmOu+wnQm9oMLeTdu0aQ5
fGHQJdgppgZRPrVi998lhBINVOHwvpRTxbQPOXz9hFa+v3VQrluHbFVQtsZAlPU9YNiy2/k6pJk4
NXAYgwjo6xo7l2Wrg2OBjAz/b7oOpYUXK2VAs5sK2RX2UTrOWh/RcRHmmQrnK60+Shqkum2OAmQt
p+HJZVVtsesLa4ByOlTI488psznbqQyhlG8kPAffoeC86N/FMA1XmQ6Bp+pk8st1ZXambvlaWYGG
u4e5FTM61v/jk61C2dUM+OpoaprZRaeV4pdXEmKUN3aanTnfv6wlc4omigMRGboo6pjH13KshO20
NXLjHMXCDH58vIhC/G400wlpe5tnzu2vyNZID980YQilNonuSbmUlCiz7ADHRbZLm5iTXsNCqZHa
GPqV/Jlk9fLBdRqmQKPuP+LJ7+56Fdi7yYFi2CdQAdhkBF0fVhrJENggaW6/XVl4rdCCFX0r5yJH
AeRw/ESQaOqtK2BPgrRLEVBlHEgDWXTROvva+7FDczE1rTozArd3elLNoKqAjouIFLpSp5QvL2V1
5IviqlY7vdMkgP2wHIsgLjC87oXnUmP3LYCVfYvV7u07fnltBv+mU/UAH5Dac1KDJZwyKeHIwcFd
Ic+25eIfxFyLr8JsntgGJ+9lTXFAaNpfWyyIbaZCatEho6lNX/D4UctcC6x2AaMntGUiaMWqryw9
6XfEuYMDaFT1hWZ4ceZJvxzxSF9R4NCaRZhqBCcFLW0wgmpdnzXAhXWFiYWTwcrmp3Xy7Jq/UV28
/XRfGfFMLLDjaEejlKDKcnyXmp5Psu+QQgqtJThoLKodOWNVtEr2mKxpbmLEnrRZKX3O3zYHkp4z
DVLO7CGAIbBfEelegQpCm2TnQRZhfWdX/PaPfOWhsAwyAyI+oep/qulbitnvMlDYbEI6Ur5KCuR6
e50V1l7vjZ9vX2t7q8dDHfk1zHekg+gIydY4fh6Lple1bMCteXPbXgetN2iHwtYCd2dlBGpEY2Cn
n6dVapvPUQ/gMvp+45+pz7802lC+wf9BA9NAd4/T5vhXoK1z3HSTlJiJGuur1lxd8tKy3H6sjWF5
IPHQ+CaTea3ihmXHjpVlsrHCW+H/hK4ctGdewCt1Vl/f5E46KdSImc3tDf1Rys+hP3TPloW5GMxd
X602FiA2GN1a+vd11lLUxll5kba9Hxb9quJqsnpiDZP5MBTF/HWm/rebOpHEb7+tlyNj+120nBBB
4Wg51VgPpgwsNTIyiqquYrkiafByhRcKIOahWvtzesOXkxGSVvoMG8lrU1udvJdRm/WegUivvFn8
z4r2FMDUURAqSDRmWEHmjtOipLwI6gQz8ts3u/3Lj4cmd8hERFeFKZFG2/FLcKeisLpEIW1d1HAx
9N1CDkjlnRl7rzxSRh4fAaYYrJIvlHUucHFjkxoSwWl/KJFQg/lcsd42q7j0Kxec8tu39XJDwYpC
A4wPBYUyi+7xbZXUJTTNYUmb+iG9c+Dox00BW90eEZn99aU8emw4PDcPG7kOx5eaa3MwRhvnDcLa
NV5HUexgAlPi6xN5bmJ9OZFwBQYL+1t60tzY8bVSD6/ZnOks0jKr37kwwT9j5KmAaDuNf5PNqVzC
RFsEkHjwr8tq/jbnvI0RVZKvNFIwnry2vbIHRJX9pK07SjTJ3p3sDktG6S1XINqyM7/5lTexGRo9
FL8ITWmvHv/kOZBoP1O+JopVxS86RvM78AbGPtfX9fLtN/FyRqEZzbsO0BTyCbOTPLkW/riy8huY
jkxY9d0wlcKPx7aXPwuoCQJ72lx9bUAuD1eFhJSAoTHP5qfezMpxN6wDYcJ+jQostmhZmPddFqTB
mZ3HsyDi6INDJkGmEehANqDYtU5+ozXq0O91QjZW2oHqc5rL1CBrzVoDuEO5kgT8zaq6cI0mWy5G
aQbqIwIigUS49JJYeo4uI0QQA60Kpvh93wEYCL2unwi5qVrE43R+tNu0Gs1hP5c9YOneJu0oNDEk
daGcoGoTW2MNN1Odi3JHxqfciVTP5KU2JTo9BwKA1K2QUHjPfCgnsU6oXKnrbRoazNPbxvt0rgH5
y3EVdAcG9wnhk9Zrkuwcv/xG7cFqY7I96mJHwdAr41LZVbdnTV3aGFWgusHYI9V1n0NwAZjkeo9i
8grrW0V/4dHKC/XD8wqqhUUAXzNyR159yO5r+lbUrUmJYbZVtQOmmQm6iXn2tyIYbowjRcA3yV/e
6XayT5OqZL+ZRZrOQS8YHC/qBrWc0UK+3FahGeB8tIGjfHaRm8/8zwWTJ+XnxpaQXExJd13UUyAv
RAP0Iq5qe7iAhautH9WQNNS286Y+DCAXJpj8BAvMHR3NKGucQItTOeLEptKRmLvZl8V6Rsn0YknZ
TG8IZLfgroDM9e3v/7Guu9S2DUkbL6JzIy/SSdDe4oB3Zkl57SoB0+AW8L59SScLFzURp+BjpYiU
eSlFcAQD0bwWeXdm1G4P9fh7RRUCCxQ/NIdknvzx3Wj8/6ao3RyKRZfFTu4aYUKlZKfqsWkvilS6
7+bBsBAhS1tcDU5eOvu3p7UX+wNsAjxPLNmInzay6PEvWHRSLfqVX2CbkHCFrUN2wWl2TXc2JXbK
GiVcWCO4MOkLvn/70i/WbS4dIIPinIQilh788aUlrfZJzzX6qUu/RvBxxU3et8kDk45xL4lmj96+
3isvdTuFQj+zuVkMtMfXS/jKkdNSbBm7Ur+Ulf1T4bE/80aflXTHr3QzbXMS2ryZ24785CqchMdK
zUWUu7VD0OSAuzwLtsr+wK4h2xWiTGGxkKM8Ixidmnm3Yh0Ffk+Hl9oSAozWmu/aXEw/NNsgcpNs
Nf+dN9ntdKCzQNyc58rviZZNzAOtoKouzGV9QL9m3laeN3p7c8m9KZRra4mQurP3TXZGoO2msiSv
cuWbcvl4iDbC6SRqqm2O1053repgLFQIIunxN5r2CO+0SH75ldXPB1wzbroHYWwFO/qwCS5eVMJV
XGqIAuLRrsd1R+G5JvCuTFN7z0IPUx3plUseCr7qeOg6854zydJ+aCn/wIszyxWVuZzHfofsWnJM
EbIywqaDPLXR2MWXFTmWAb24c2RcZBkGU9IwWvNiLNeAHcVqtXealgAJm5WgUyX4WO5ThFZWiG27
+xFgf0kOmYkV5mtHq/nS8TqSgTgGrsO/s8Vf8U7eJJkcAd//RzLK/0LOMUfXP76xDTT/HwD526ca
gPxj/msYnv7P9a+2+fUnC/75j/0LPdEM/R9cTlskJBt0LEXbwv0v9YTMqH84w5PsCLqRfTuo3f/C
ngT/IPFF8k3NDnEeErP/op64W0yyw1Yf+d4WwYYV8i+oJ/x7/piA4SNSSKCJjOCIMwq/72SiHxSy
3mT1L6cqMJ4Uvgjgm+M0fjcgkV7+8Wje/zsF/Jk/fDz9PF/KYGPGXLt5mVlojycGYRBL0vfycnDs
LSElsELdGf0zR5PXL8JKsgF+SdM8uR9MwT1RDvKyM1yK+PQ9dhoClTMXeeWhQUnAfosgXudgd3IR
OVlEJtXLJQ93/Ok6FS0201ruaQMkf+V7dthv8l8WKEhgmw/1OfDuz9W+0ZcMeONlQQWqDcnoISax
K8mN/7tX8+9l2PPgOOVU9wyt+eMyI+EdYOm6yzwZrQ/QDpKIpWI8sznfnsp/LwzbvWz+YiClFMS5
l9OaeBGAiFQLqctoSS5Q6lsQNoQ7Movyqy6V1fVntnSnY2G7IGdBON4BlmaUdccDzkRGMkyehZc0
qTGc0Vfbskt2bz+61+6KT9uDY4683HFOzsLe2C4ZeozDnNPgMx0Sp/QFHKdNmS4mVvPcm3r7clQc
j++pqod1XjXjoNWBs9cL02Exr8e7bJ1sStx+f//23Znb9ufkpTk8RAToPEL0pyer+eoK1hzZHCq1
NN/aXs+/d9Oabv0aSHJRCUotIfDZL99Ld2ado4dEgUWTE1241E9BWdrOTOhxU3lfOxQobgzCsNfo
hAVY+NeqdT+KGm912IlMHCYC7+anssod7X6QJg2uSggcyG/f0+nXi6WByY4d1wY25wM+2fGRfAgZ
o58OGV7eCy9YhpuavdlBWUl+pvHy8mUR5EspmqmI+Yja9PHLSuhz6wTmHpp01HealQJiHNT8C/ER
0Xfj2sm/nJe2O9uq7luKn80u7GTAk3xp0GgYDk3uiXhdZnXh+3I5wKgpP7z9DF9+WlyJmha1Rc5M
nEWO70wWonDTqT+464ocqaH5XzX5/Ff71W3C4D800KhfemCNTxnKU9lQukragyU97YLUJowoS23s
376TV0YDXAEOUy6gFHp2W/vmj6nPtHLNmLz6MI8tcFJJjGIBfIiSqNOfObm9eiUuQLgIx3T08MdX
clKiDzTZHgokRNdgLDQgQk1H1FBm/RW3/N8Ht3kb+YuBzoR7fCVcjPh0tPqgTOCaaQ0fJwdFemY5
f+12cINxYqYUgiz95HZy5GU6AsnD0vjs3B1XXGQjqU55M9lnzkmvDDZsCkzg4E9oYp7ezlITCpAo
gk2CXNGRtnKCKWvvzGDb3vPxRLfdCY5vHJp87qd9RFdHUWqN2Pq84Mkh5vqm86buBkii+9CYs/pp
dLI743h99ZLo39lAUAun+nD8mqg0OuaiigNMySwq0qzZ6wu0ERdx8AGzFzp/jWSdM/fJVuvFnW7x
5HiCt4oh+J6T+c/zphGQRHUhXANM9ExG1Q/0gW6GEJ7wvjgpZ7L9RjR5xEl141cLmNN38OzPoZ2t
GHbsZPXbjnL6nVrKFQir2w5XLorLLxQuyBzwmYJAIPH7i3CxRbKfwdH6u6wUgYrKIUA53XeYHe5F
Ztq3Dr2h6X0xt3MOh6EpxQPJQ+hOkWPpXlytw4gcC9jS2GP4mbMnpzAa/cHM4XhFOYPGjtzeTO4o
Exe/cyhAyF4Vj3s3JFr7QZNa1+1nIHt1nJfLQV9HhAyWzPQb3Zx0byd6HganQfIALXP1wExSJkt3
ok7mnRHgu71EFejfgqVLvrqWQlJXG7N52cgy+d3bjrBRYY7qSzUhQ405W/szP6dIfwFYbuJETDpS
ZSf3yj2q8bmM80xX1347Qj02vQQtUNvQh4uRGvX9gS70swBoCNC1ZR4CND6vDWbRKybxvpjVgsQa
O0+E6FWhIvTc3IxaHzz2LiFM/MusZwb/CL3W3wACy9uB6YwocsR2j32vEj3CVNvt0cCWhJI30vhp
p3OKt0y481c9Nbp1t5FGbwTxsLChg0b91OBbUZGpkauGU1ZjfdKLqn83KgNnllqgc0DDbkb3gEqr
beI2GMn6bDQnw0KHCuVhst3pKwrK8TuU01XErZ3qbtivw/yhUF77gI4anem4SGqmh15qhCaOJlx5
WvO541+jacmLgxJ1eb/aKLtv1mzRdrh7jfZi8DkuU+b1/Iuh6z+40HWTg69Y80B1dfq+dxZ3CbsZ
R1mWSBjWPd/aA9kA6RBZ0AeuRr8sPynHX79VaW3cAP1LP7PrlyX1nqIUO3b4jgoHZEwfUnfULIT2
vfelVqgjY48VnWBpNXKS6eg31nuzCCiR5f4ovqsk9eZYZkaVx4Dl8qcpK5yfgvKzEQVJqkjCg8tU
v6OowCdeOwNlZQN602/szExroqpMLy7GOntaZdoal3PnJPnHThM87dVxSYJaxrEEwoye7dEhnHqM
NM6SZLiNltdGE1OKCFMiMfTIz9AChj1MkBuCT0hl7GvF2ShtehlPiSFlTFqTdsF+KNUQRmXaJxTs
qREnE0zAqJVbFGs6jGrd+1rSfUPOkfMh6ZO6yJjTxC6jClRRGc91435NDI0cOt8dPrsG4o+DK9sh
iZWqfGKda9oBTQbgZU8Necp27lwGqJF02cUW0Vtl2KY6in5HT8sxzqyq/th5/Cm6dOQ8hwXlH7kj
jrP+Qf08f6zy1RE7tfCh33YgdquYcFD7d6XaLVJZNB3/W1MkRrDl9G0c8C5Qz9Z+kkWzVTKVkDmR
/HBxOrmRyop8RjjSVtW+c4VJSpRZFXWICG4eY7s15Y/Cpwy473JvhiKmTJVHQ5IOHTItp1o+ybmz
nSDu6hnub1Rt5LXrhFggJJNpZpL0aBhGdoN6afx3Bf6rssv/WEw5Krm8WZz5X1l24Rj1P2NmH381
v9Kn6rjiwp/4z4qL8Q/6dyya6IHY6aMP+u+Ki/cP+3GWd3avSCco9v9XxcVw/3EDnZK3tyXz4Q9i
T/sfoFnD/IfGMUVuvIuUXogp+ZuSy+myv6UlsLXFBkl2At2ak2UfM1qOyyO5d9l5fnEHq/oIMnAZ
0YZPgLdseDTf0SAmF388of+P6st2VdrfOK03dx8b9+PNBsYKlQNJuJ8xhIW+qvPHHkHSmS3u6U7t
+SIoIADD0rF5saNhIe4xcPj3JUS6L3gkxYcyRdB65phzuoHZrkJTmGYwlautFXl8K6gG+2GyUTFM
GfOTb6b2ve3n8y4NFv2gN96ZbdrpRvf5chwTGTImrajTUxWYM8T0k3dvlEb/TpfWY7oYzrWYQOj+
/StiwvzPC51C4IhRZU+yePdLNVD3hR0c6oNWntn/vTb6yBBD6oHzGgPryehzU7YHWebe14kfPPAP
oS6Xy7peVWun7dX/Y+9MtutEtm79LrfPGdQBXWAXKi3JkiW7w3AhU0MQEFRPfz98zn9PWpkjdbP/
d11oiw1ErFhrzm+GZV3Hrp/lyd9f2hs0FTSx/Z4xpGSKR7OR4Mvf71ldkmANx+OeVolKZlehUu5H
103S3HOOWxdWH7UK00MravHsERF59DAOfGN9FjvrFf4YirnmSqiwv5zz2ko5bzZt8c4N+MvvBvUO
PUqOnJxrfv8lNe2iPizFfQcn7EhGwuaS+u2KGIFD8dNmiHwnHdd8py32F+8MBTOAD2eni3DE+f1D
V7T+bj7b90s5Wpe2wu25tWn+z19MDNG8/LuOgoy8N20cZagpZ7e9D5uJLhXWT5gO+r1WGDAFftc/
HqIADhEITt+VNyVgFP/mWsjAKZWSxfWyTYIS3PPml7BkcH6pgibokiIIqyYiMUzoZLKJeDhAIYIv
QaIFKMHVNPuf9DnTLNlgqxJVLVyO49huS3FS24B0ulR5eu3jFQmTuVsIZS+20H+ofllSiO9K7zYi
InDO5iPjlzAs5BN1gXziuEgtOC29+plPw0hgdxYg+fcMZ7CibFtAztuGdJ6XSUEgXuyxfKSE5OY3
rnWx687GQ2ZqqyIJpCDPiLbSdhjGvrUi3tjlOjNm514uARnGbVdUX9FkF0vsiq204k741inoHecJ
Q1wb4AwJnQfl9M6CPEc6FdWBau5Lg1fwVPEHNhFxCrneMHvzF9+SaHfqvjVNeB+y4eA0yKBBRlzw
T/oxHV/dvO2NuKKb8D3T9vIT7ZZ7EbSkVife7HkTfiUj/8j3GF7YS9uEF3jDyCDnFcuufKq05mLX
JOPLwohwzNoxvWhNciBiiViziwYv77NDWtHjPLWdNXVJBhTzZ5CRp4RH2LKzQ0G/vbtm5MawrWAJ
wxuU7zFF2aCMV7VMa8Vp3YWz5VeluEy1i5p9wYH+pU39YsHkwZwOF5ThUCgFOZY1b8Rn7RRef5c1
WX/bNXxCXFaifoSnR9BpFxjBE5tKduKnmzhkpD9/DhB8XgdBHeAmcCp1t02Dd9WbYfY1DwUGAPTe
rXXy1VK9EHvalkcGyROsC3fR10UwTNXBJr2ZGf4m5/REwnYlk4beYJXk4SwZv5ku3gzfN4yjIADG
ShD7tV8L1I0zGK9igNC4zfIb0eYChuDqdbec+kH0ONWyNJEOc2eOtlK03N6tyr5700ISmdtKgcu0
Vet3c+51GDVQZA7OUtnPQmq/Sba8XHC3uAFE9A5jXJ+ozkpvuwrb4k0/zwLbDxqOOUG7MH8ci2q8
7lFf/yTiyF/vKs8iojur5tuudHpGi9peMZEQ843aec03uNeatJ2o3cJqPLW1h9kfX59lHEtvqwmT
dmfXxKipgE5Ozdot8QZ/+6G3mpZXzFRYBq1pttMEltruD8qWgIRuMxc/56A1ddRPgX80BpP3ZuAI
woTd58CO82O3WKaOXr4Xi+U+2VU9fJnHvvgoZkGA+1T6K4G5hna+zv1aP7mi8e4rZyu+hQuxD0nh
hoPC8tVVF/A4tuYibPLltl949U4o2rsL3XTEPHCt8huRO9wgzszNN9NMs8/8BsMz0dejv4f5isvJ
bvqK9J8u/BLisfewHytfxtCvG6x5m14/p+0Ilsvmu82iMQurKhGYMm/qylRfCnebrbhdmvJ15TaU
GA/aCate2X33KyP9jMq0l+hp7OyLHCz30+K4+K6rsGw/lG02mRFiVIP0wq6rith22QnjgTt+Fxge
AAuCx4vPjLnzG3sgUCPGqeeR+TFvuX9Mu03NxxnPV4at2ZFtYmTCe+rcaXrECMEzuJj60zKUGEfX
AeRsZBVEjkTjQm8Q16o7f7IWP73vV1nDuC04nEabpavi1IAnGOJ2nvIb0yn8IRJGgIOkG0glxtBG
6lc89UzGj5VXWD9npcGT5CzLS7KqAUcxGxj+l9y2Z6TtWX2Pk2vNYbgZ1jW9Sg9u0TQ65gH5PVO5
BZcLwSZ0fWa+pqm+r3juiZQJZN0e8E97d8PcGA5GjWx7sghXcUlemquLaUM3crOwkssvjVakoKHe
KFLjGBKNwwrUdy021tjvvKa4DhSJIZHNcowzQMLd1lukBY7tj16jAqy35mDfjmp3la8G3N+EFKvQ
vjTImhnohVSlgWK35c31pC1DXLJtmx72t2KJ6IsSKyPCrd83u0yxbNJkSIJ5w4s+GcK+spxC/Gzx
U7qHGi3QaXNmZJOMHzrsgm4v43miDXT2ism8omcEC990Mv+z8ur12pVmwMF08ydyPB3f+DGBzflU
TymTn2FBY37oSrP4opumujPbenqlR2e9Un/jx17aYvcMqzyfL3Sa5WVidEO9HAxssffSzvP24HQ2
vclPQTGYj/1K3FMi1yErzj3ByyOS+QIPFV6OigjDHG5glAMHrOEM1F52FHXp/CAD0FoTeLzVcmbk
55XxIrBtxRtRdcvZIXGHXg0xOFjWlkycx6AurcPq9AgZzLA3isMkq5oYmcbtn8sSvU1iM5t5Ts0A
6TqtHw3CNOTxQX4UsFES98mT5fq9R8xVA8crQhOGbbZb6Fc6bet/BadQtcQdzkIyn8I/HYfZjNVV
+SPyeG/tm+m4QGZni8cHnEWOD47yYKKMzw6u1j6PornABwHimn53FtelM1WbbZSninfHUmxER0qP
Oj2sdkqkBtUMMABBbhUMmNLLgXU0zkoUH2OKIa6mDZxGqLsJFxrHCuKjcNL38YxLITuIKkUCyAG1
crGO1xnxBEbONu+rdOhpTi7zeBwwbUzYSzt2Kr8O6BQXaesb12bdkb6FCCwND9iZyuWiGTrnefdG
XPgMI1GkGHs3llIBQyyUyzSmyxoQnZQVQxq3BkO6R7yj7D+YrHHfR02jvPutscQXu58niYmgX3f5
8Ah8wqpS8OHCaUjm9uaKngzGda5sczgyRIO1Gh9svyZSKRicEquW41M4OPPU8HWmWCuPmYahHbMb
AcjrgTj3kRJuu0WDM0N6EmVG01I5qfWTubrWZwQzNGvwCgf4R3Hg3xUrlMAjR/Z8A3W2SOOM0b/5
6BuODs4IAYVB7Fkg+E9D2NkTKjHTzJ9SAkXCyPW2cA9ts7ItBlS+tcca9SLOCF4MN5F0fZZ4UEVQ
fJ8CxnIFVjkY6ofZCgfz1E9ZTzh92KPDiOxtJPf4qBEEVB/WsrrGN9NeThmSyYtlc/Hmh2TEY9rL
bKflccjk68AXXfEr5MqLOt2CFCiMRSqWeo/WpaNX61pLHxW6T6WiY2pgbcVjIzMmo0bPQWwcN/9D
iX22ixBp1E+78CeMcgAErMsEjuzAAersJciNxwUTgLpqfEyCF3LPRKADW5QvuphE/b99p2Jc9/Rv
+tt/ONf+Se5zXXx7VW/ijfb/8Z++k/gX5x900QLOwC7F39OQ/0fpY/2L/hHnXj4BDR5+lf/XdwrI
N9o5wb9k7rsG9b99J/dfBCtAOWNeyN6I/OMfJZtjv3lzPEPfuKtWQo6AmCc5qv1+1AzW2tXWnoQw
0Cg+CoNyOkbSTapH2hecmEbb1F1kE+ooIthPNv3i0q7uiAuRmIqBxfrHwJnVsfFRGx9TvXGIImCN
xXneUlLgkLRRCAjS8q5bJhhV5HdCP+R2Q/zE2g55dgx1thmx4RTqNKVdkR8HWfgp5ruqC5MpoPqK
Uowgr0uaijCWOmuuulwREavrbb40Z72YkdOLseIPLCygYqBsB3FihFezZzvPtTMaz8yKAIC6MPIf
yQ5sXlmQxAWAGjqyjWEemlmW58XZk8HC1g3QM6MYSlZQOx+VKdvHuZDU8xg75s9jVduXOGCLFIyz
lkQNUlt9yQoXc5u7kBp8SgtId4d0bRUgu6ELf6aDMz0xsPa8K0p296hntQKCQGHqx0VnDypSHo03
1uUh+CgYvBEN2S4cHQ06Iw9rZTpfWyIoLwYSoc1Lb127r9ViG1vcVLVx3c6rJLqZTtXzUuuiPRVD
HXTxCo8Fd7LIXGAeINKvsl4FfTJqW38u7Wy+qnrV+tiw82BLxknIO04rwDO6ZqOK34QuT6UUc8Cx
z2Jm4c0P6TYGV9kmxs+9hTInxtBFwN8QFIjdU5jZxJ0Um49rRnr2jYd597YPCwEaZw2JaEQPrj7A
ksg9WBvOeOUQHfWCtVvViVePorucuLiP6CbpDfaj05DViwCUgGlaOwG1mhzI0p2H5UPNj6BdyaDt
1V/Cry1bASf2qhzbWPjECREJWfsfZkkQOVwA+o1LEG4/JnNd7lMduPrUdF4IGCWTozzZTJKpSNhr
HakKK3JJL3ceUq9oX9th7X7kxjinFxPQ5pNMSeFMRvQHHwy/y/SBtr8iIZTwO/tcU7ac07YuIfMN
qX/jbFK3F7t+1D6AaPMdzvAQNcJiot4NZLG2scmh6XkNMhuUQW/Y49HO7ewJzJdSxwyF9GMzLkF3
ROpJRSEZhH22tg535n4QJfbDVPLWsbuCMrnpuN9ma3X4blLmHMxymuHg5VvwZTUp9ZnsYSs+VLTF
p5vVmpw6Rg4CFEdDY0UP2+s+SHxV1flRbHN72c6zno5ByQ8+IHzeOAOzJ3F+Qi2I0t2e8hCGAmTT
yNSiqJO+Qr8bmURgPC6O2fy0ECE5R/CVa48QXRsvI0WcEc9LRxBjP4zCikaq/e64GnP40tlVQ8Gz
4rEAeDBbPIf98NCp1bpRbSg+p/ZI3hnVOwWbWUFCPKappKuBwn1Imq0mzd6zG+NuQImkOW/VOh5J
KGMK17akjXZGZ/nJuIGzjGmJGF93E3gMD3Cc+XG0/ePNq/2bgBo3T9LU8cKzrCqjZQhUCzqSrj4z
YtwaWhZ+J490ZbrH8Nc4eXUHOVw6+5TZH1RKOOg+egYLkq5s/EttPgB3z7/SA/o1qWY8hfsZBIxI
diw5kKGpKoaHaYQKfxy7QOq7cZ9+9yvr9H3gVwzFQ7UGZGSzrjCV3+fmI0NPhL5CYYrbwQpt3MPa
faHKYN4+zOuvgw5TeN2btwWcCbJBf43ptzAovqX77H5awoH3VXP7uWs0Cip/4cCm95l/MK2GOEBh
DvuHwrYrztQgYT7V9WS+AF9hcSUWOOw+9lbVU3iXbSXLDzOyvfVDY6DwPtYzpWOS2aLRyVgCTTgO
9dYEgCPq8APjd1ECFusYah44NbbFvWN0GdUUfME8oZsH2LkepnK93rx0rSKoUfJGDi2uyYyX7MvQ
8V0RfEIw5CVHbvlJrrS6GIZ7EpIFnTu+GbyLhOA400gxv26KKtP2jMZI6KOka2QNizAvBEcA99ip
ekgGgHLVhQyr7rMKc/M+rdfCvGIa09Ju3wGLUZAG9uNaTn5zxrk33qyciLa7dgtmdaLJUZ2yJaOJ
R14ve57ZVOApVFctD/5CTCsolQmnIcv5nAZXaI7s5YMYx9S8MAUA7ynWdPw+4H3i6J7XrQu8I6iG
O4MbWcf+xJK2AtdIkxzpuz4ZVjf9u9P8v/PC/4N+6+/qtptu+9p8Q9P3+seR4a//9O/SzTX/hU0W
+xQ6MJYqXEb/U7k5qLct9HS46KmoiV7ib/6TTLkru5ngBShad7QkM5X/Vm6G7f8rwIqObjd0ADnS
4fwnI8PfR1D8GGf30gNpR8SKb/atZMfkVTIyjy7JYsLgzozOu250UN734G/fy/T6fbr2789Cb+d7
gNZ3YMGbIrGaRDgNNW2zIKQ3Eacq4ACbEfuMSiidrpyggj79h7vx7mzy10fuExfkzS5DEMrk3+vS
HeRblpw8IQ3N2Bmc1Ti0WKffEaz9xYX9mkzs9hTmeL9yxf6g9KuZivWpx/k8z8I2v9hd07EP/Yhk
YrsN9ki2tm3fmbb9xY0DTG5Sce/TXh6H368sr2spvFHgG9XQ4jOXuW9c5zuMaBT6PaLqX10gfiKk
jOSX4rx5c+fKlC6vTSc4mlhobp029H64ZF2fe2OSl7pQ4Xu80v2+/Hfcw4AX0zEEZ3xoPCa8P+Hv
V8cDaZIA1+1QsPzKHNZvS57KK629T2RGhNdN61/l/XD4Zw/L/qH4dPlEoK6IKd/I1/KRjFR/KfeJ
oLWyCMM+H+ruP2dcVBHZa/f/8Uji9mbCjFAYOiov/lsj6cS0xdjMeol6S063hZDFTT+Ib39/KW+f
Dj4EfRJjeeIu8Oq/FXMvGJs2qeQaSc9ST0wbaNrbfncxWLo5/+OPwnXPC81kDvPX2+sZ3KzMS6pS
1K1kmccQ+WaAiHSrXhwywrd37tH+pP3+YFD+7DZhG9sHi8ibB2Muur7p6B9FBunt5zJc0+dcTvpZ
oY27QQaeS85Ty3uRO2+ff75OLAwUbZyhkTe+tWVko9/DxaBLVFv+eF+k23JVBmF77UjOiOvamu/B
bH8f3e7PP1QBVCbcPgvlyFsJLLHqfWA2HbRUdA+HsHBQoIn1PV/6X38K4B5m9jsW+M1rXXiusRSN
3CK4fnY0llaWwFBI31mp/uLLI/QTmQv4ZzoHNm2NP+qg03oT+WbiJp2VDfep8oxbmgLi0i5E/5NE
+f4dUe+f1w6ikXZFDVsr3vW35kemBX7TyX6LPGc78y1DE9vCPupG/YJRgPpajcmorHcsIX/xxmFr
RemN7h84zd5r+eNVcla3G9UuGzFQqwBj5QFQwUl0To1NP/39G/en27avUdh0fWYRSIbehqv0vjR0
DYpyx/QONzOmiRNnlPdQDH/6FPCWKL2BkOMjDXCD/X5B9AnpX1uNE1UrBNCI6ndJ5DhaH//hxeyr
FBgGnvJ/yxR+/5iyDwq8ThUnWx/CKHahgB3afi/q5E8XE1J47LF3+waNxGd/Rv+wQ5NTM4rK5SEP
e6Yu9oRcb+hakfz9tfzpGeCNZWhv7s4FGw3Rm09ZkURPAaP9fbBqXKpq2+7QygBY9of32EB/vqD9
ozDxkVi5c3DeyC7MJQNtUrYuPZ/c2aK10aZLowAg9DsL7r6g/rbg4qCmYIGRAZ+BLIc3m6KaAt2N
CJgjGsqpxZq+juJcuM1gxDaRkVs82mu1ok0WGGoNd6l0FMxlsBz//qv98/UyWebNsjw4POzOb75a
3lenzAohoPROS3a5QjmEAgn49L1E3j/fQ98W9EN3C4/H57x5jw3ImpmiEwt7r2uxF/ci2vSmz5kj
7cd/fE18AHwhUkp2xsKb5dcHQ9urZgmiYdrkB2G47bmrgvyd5fcvvjk3BMUuUM1YrPX7Bf/h0V/b
zJ+dGm1vGbTZoatQU7QaYfffXwsK/zcPCjCcXXTIFRFJh0jnzRPpFWWJNgcwHX4DrO01+9dwwGTY
/yD9FACgMRSQKrHAU58mYyEBsEJPJq/+lA1V3n70FTqco41eneXTMPDkQPTBg22nBAtek2+8/RDe
xEQ6KtdKvaZpvfNGU3doopVJo/qYOcMkjjRMTXXYSsb2dP0yq1KX5pLuXaYhd2grXA4hU/oU6Oi0
eiKayUMlFpxFOluDix6xdXFf5os7HWfyP3wnYT/rp3tvSSEGl/y1e9jaVlv3QpA5F1myBNItZBUy
Oiy9VZzoI6r8SpeD/OTlnXlyONw3cc/VyQ+pGxric65QFd1gEBcbMy3Mf5DafTT05tqN4bkqQqu9
20KvWy8WUPHVvbGbyo7WAEbumnp7hUBIw3nxonYuZXia2hlIVYQaNGVPrbxOHMbFLryHblhSoLLD
GLixs3mGe18hCS8wRab9PeFPFkOsYmNN9OQwb1E1UFzRywukd9QeIp0XO0sz87Ibvcp5smHX0/qS
C1DxrzUa7fwgg9Zxoi1zcpLfTE/T1USWMJ6VOwlGeVbXkeLkz9mXqpxhihX47qqkWaziycwLY7sI
QmnYibsyJY2VrbriTqy5/xTkdr2euw3488WkhPNzG6bFJKhAbuBOawFeO8KApkCCFnCm4iXV+X2m
KwTqjSB4IPG7CsBv3fDT73OCrODJItIqI4e04w3ajw9sx9dNPd5WOSONy1ba9Z3uGYQ/rm4wkM45
uC2oN8Nt5rA5qCkr3SxZzTobdTIvQ258C0pkog6DSnMZbsmybdQVw1fPOUijnNSPolm3C+WsQUo/
uB7qqPUbDmYua3UXbXbh09dEcTKqj3LsdfFtVZ50nLiFmKvCg+fI0RnOlR8adpYMaWfaWB+aHu3/
gXigcBaJ3Wfm9AMknTleu0FfD6+6L5UE31qN4ZYd3dWxbs0GpM4ltr18OTD+sPozv8TwvTKD1jul
oSjuggZdnDH4aNXCrhiNq2wOxaIjCuymu+stwxpdjnyOM33fYIByV7UyQuMCZZU/fTOxMLVwQsJ6
BEQNLTEyKq+B+9uV45yEpSq9SJkbug4mBAbu7KmoRbzlRZ/dL7Ujisgawym8WcZcYvHKmu5HwEs1
4fbiHf7eDAD5Y8I72qtxy3C31Etq1Mc5kFNw4eSVZR5WXp45qXNvuh1nJ8uAowRj/YAs0HePqilt
+5CDRwNI7OQZYcK5Kjsm0GlACw8zkjwQweGGB3RdTXDKyxSMNispO9iiJV+DQWgDJUmX+h+WarY+
rTXU65PgR7oHF8zEbqPJ8+oQuMvUnUebwKYYCYruYlq6fYrCc8rIQcBr87qNoqAARlUMAxxmObRc
PbfzZ4b0/XCRc+IJz4WhGucKp0bm3mn0Bf5z12ldPMxm2MoLHwnadrK7WWc8Qhk5EGE7hs+9NxY3
pgyho+It6F5NSw/ZTS5p/0bbSKTaoUrxhBzmzA3qj8xuYEQaZsdgPCz1/NWdwlFETdXlj91c1mHc
KhGWccXrf1st7axiDQ56PYusc8rYGgBlRhhPVHieq9zyEkZvU0PnVamXThjD/p3Vzf2gFRaRaqmN
24pAo48s/MKOayfYQXn2xKoBx3tUO9m+epRVLy3CL4JF0QRNvQElRFDKD3uWZc79G/3hSAvVa+LC
MYLgIL1SFpiuFxUcXUv26GyWUqUvGVUNR/eOCd21E46GurXmsLjYcfzuubO8EjK3sIv285hhmzm0
egs/+zUbZ4xDcPZ/YmTKTYZzVjteYZFSAOJX1LNJr4PGQBpKcEMStHXtX6LNGrwom00dxmziK3Kr
se31wbX1uB7NaYLym6cjziA5OIYVIRyCWJqZ3bhd5rwt1hHEsDnEgW6X8RItADK4xZdecwhWlA4X
PYoyMNR1XdpPI3KgPFmEm4WXAJd9pE1zw/EXDQnFUO3TYz86LY2bQ2VL8Y1lrTdvGI5mR515bh/z
smBZYszoVXEuOld8mcp6CuPFaMzqctUZnFbuJHAGM9c0JUi450rmTHddIt0V9ryH+WQDjuRmLyv8
W/jCC+D6OEWhh7RLCsZAxgzcnk4e2sB4syRFoQx99doZKlUHt1jrOeaB2qdXoTOfl2lQTTStOUEj
3Vwh+hnZA74A1J8/llbhjnFDXAwIE0jMHyQcEjS0spzmqK4hCSR2OYXlZV3ZhkrW0EDpGXauKo8i
n3o7mfpl51kj8vlpQ3jDnU/KANYn3azfAtkPU1y6zhwcKtVr1nafkXA0mxa8sVBagz7YJh6ds9lI
7UaMqDivTowOYm2TFhGz6IYpK/LkPwdjm7cXBYJFaMy51agI22IK/qUr1nu6fkzm/AEAGEWMIaEs
k3FyNdaewVDYH9xPYpvQfTWDxcF0yGqzTJxJI6BrqnQmrUZ2432+bZXg90F6hT+x9IqoR3Jc7eMS
3I6CgQgBQzPxZcAu/O7FZuvjlW+3PeSgV8Km69g7P3KhELMjI6atNUztQJQCO4GNs35C3as2NoME
3lRbI3iu2q+rIjlrz62wHtGqZWwFtd1fKoyaeWwZ5Vwf/LYUB5FNg7hF47wFR3oLS0CBVPcxTZKM
6CKGcqZ9kEDdyqPN9Bu9bWqCMWcUhsxtzIJmdCJVTtN81bfl5hwM1newU2bb5TdVVS/EcvTklny0
t2by8CGiALt1Ce6ZThXS1+W8AeyF2J+vvnWVwiarriS1xIiMN7Qb3rQCctql7+iMwBUjH1wRRJ2X
LuZ2bIwiIMut37oxu7adtfC+q5lSgf3V7uFRhej0SwJC4BUAXZAGusovlC12lyATH+CU9XOaJq7R
aBRTpRhOoAl874zJDTm1rJt0jBlbMZzVrR5gvJNjgV6bk+BLb6yZvlR1kBMe1iiLrnAn1vtAF32Y
FDpkBo4VtqiOKvX1ClQtAwBI40fJhKILokWOYoKvv+crOHBnvMtxcIbhpN2xvgePP20ovLztuUMj
3VGDM41NMqXcB9XM06U3VCC3AMLo6yx1XPJEV7RrpPP4BjsU3luF8DANpxeNyOhl5WzL42aH2iJI
dmxFFDKSGo9TsY7ZgX+32UwTR/QSmf9jd0T5UbeseohX0+nvcizQZKHzm6N3HdgaI0O3xq2pcC7x
yLew38tupUU+0VPAEWshJkrNnBUE6BDqb+1QJALwKJCLEd6kvyo29RkipEH0ObrasYJRns7PfRmg
R8xmVCWRtKT/OJREKh1ay0KZZ9fVSMYEGm8T6XWmJpR1gZrOa2PVCN+3vn30DNsx0OUa3nik7BN3
vpn5iEDqGuqhU+Tli22TTxkHHoFsERLw9uy3MDf5dIYzUa+X4MGaS6NJXKaafbKZGXrwPO+nVyh+
YJCzVfIaln2JqliXWvAnjhg/DXrNv3cVYg30w2C8Es5s809SOOWzX5T+2U1TaimzsjgtcRboBsjo
1XCN6Yl31VMGQhVzHOEcNyVN0IjkHdlEpFJ0X6FciautdZfmYGdl7R+QVOZ3CyudfMIc3fvxgvuX
R0mvlUh6HGTHxiOA5ahyv/KPZoU7IhatN+uoJNNojCe7Z9ermNLfkzmf4XxgM70WxpRll3nZGk+9
nwnzSQZ2OkdKVdOHrXeduwV7soNF1DUeijLMEWuak38Mc62ve3Nyia5HMhmwqknymIl+uZs0R0ZK
bCRD0WBjw4hdnTNoJUsaHSfbQZqebFejRyx9Dhr39Dzm16xv25+1nDwvaYyB3RNwgE0gh7W0XxfI
1QAKTFctaI7TabXSuMq8kWOwWNvNY41TLcs0jw8c+SvBahN+NtatUfeVaWQbv2JOJMBRFIFZPRE/
1I4E4thrZlNjO8qGi0I0AG+lIc2h72MKIP5GmKn41Khle5oFr9ehrltvOmrpMCIm8Mx7yYZyenQ5
CioSG8ToJNYGYp9HqVzHuEOoESBmsKarZaNojwWBXHiU3LLgoTO1n6/LwXbH/BXc2eBGsgu2r0s/
6B9lP+ZT3OGrbnlOkRpH0uj1wIknqwY0gFV7ReJRnh8b0G1jnBLCmh5qhcLpsDW286krHPPTVLJ6
s9jWZnMKCRk4ly2zaPi+C8FjLr5Z7oPEy09eX/Mj02kXnlB+Vi/Sq508Gce2Pu64dCf27S188RZt
yDu78mec7SToefKbLjjIPdYNQ7IvfLerdUCj3q+HfKH0jirs6k+5VGGVdADXQL0gxkJ64zTTdMzc
bXOvGqG9R9fHGHNaKAXJwZjoJoT3Bu2M8qpFT44mgkgjF8sFIksasv13a/Vc1ja/pFgRo0aI71rV
Mh1oNlGQd0g8SCjvJSeFaVi8szdvNTZy6s0hMqxle9w2Q3/JkLM5EQgZ64U0M/+mXfkhSEOJBAYc
4k+fyJ00B14Oc5dr8/RDRDZ6j71Wyz3zRdBDi2gPyzHpyVOuT5htdg1bPbXfm3DaWPmY0i6R75XI
/vUo0IMg7QZWiMdExhSgjRXNutNfjTkH8TF7nYVuYiX96sT4MwVLLk39oIam6Nimg+W2tYYmPNhd
bxAdt/XLwzaSV3GCKYcPZp4MozjR9sMZQ3UrJI/h7J+FmHH1TKTu+JFnmBYOmaIgpb0A9Cuup8bK
XloVdGlS+FKOkfAa+5GAYKBy60SxGw0LxpS4qUt1VTQaB7jYjPITJd9KAZqzh+Jt9nj5+1nAmlJu
i4zHQ8BrRlUQgtybtKu+iy6bh8hyQuxSKD+q+oSLZ5QJzyXLYbeEmXUwsibMkjorQQWgeqm/9DPL
DOYYnPzRZiJnRYy+fUiBPL6qpt94y5dCjZeznKYfPJeZcwDWIYqf21q1/Ymo9Mq4TK1itCKNJ4P5
NGTI+hwg521PANPZOXsr0LgJ/ck0vzSNuyEad0qiWhV5ed8WbOas8ASs39VpAVMLeJ/67Lg+ui5r
KrACRM5WEeZ8Y6zBYjcfMcyhByp7Mk5Os6Qk0bdIqlc7qfrNJstn46T6ncZB2XwxS38C1KCsYTwN
maRNhXKSs/pjRRlHOI+cbd94qd0djspQUcBXSAFx857m8AaHh9qpUbV7/sLApa8QIN4EqT//nBfi
iPakoop12k45LRNIt8Nc/OIaEkT66vWwHihu9Wc5hbn9PKVS1z/Lher7iP4T05Hld7Z1sQ5EC37M
YQn2J5s09fzRHxlW0wXoy+cxGx/aasUKgTfDItqMR8Np/y9757EkuXWl4XeZ9YABb7YJJNKb8maD
KNfAhb3w5unnS0oKidSMJrTXghFNsqozKwvAPee3kmE3VUrWIgupFCq/LZ/ze1tox7psLmVl/mLf
xR4lne8y16e31HPbdeHG3sYm6ri9jZyKxPpWTMREaaNufsWuOSeH/5bcSlFGvMSK2hitDIZWKFfF
LokTsPSUohBbIntCDt92b8ASFqsMef+8byxxl/92qylqGtY/FvQynlYxHgj07k3aX7ze0B7YzDS6
DfuE8XQe3fYqvWrijKn77OlfY6n/hKQ6tHsA1mKSwLOLofuPiG3pDRZXJqnbgk/bJ6Qt8SdJl26r
4j761y/1Z3CYxRDeBQ4JLQFZUn92b1qTMZEWNRIToYjsFHMMBmZHkMO//SpQImiXb2IWxDF/Au9b
PBxdlaS3jnen2bMElUeELcb/8yq/yyz+kargh0HuDJQOM2aQbfgnbriN8droHQpbb1TyKKSXhUEc
o0BZr502m8+iM93z6KjsFJjHlSc8VDGONoPR51//vP/bL5BkWwD3G+FpOn96I4MVmZqi8AtkUO79
sUNwrKCg5J5Q/kpX/Ed5hWKey+T/Tmo4/qDTS6o/yK5u3/EX2ZXu/WaiQ70FDmJJhkmHdP6LYF53
fuO2IjaDGwvLL47sv8uudBTzSGngPVUXztO5sWp/DWpQkGuhqCAZAN085Ib+b6mubmztn+kSOGLU
8qRo3TrYuTv+eJOjGHSphWNR6vphCOo0syhrAQiKRzfIjJ4cpKK515hdzHnIj7mqd+uu6vcsWO+4
jXaRPWzrto1XFrjNhvyiUG+wrFZ63Ps1ZVN+Lryg97w7KgkwBr5E9UcVST/GM1rH6R533irv7Zeh
u6nLTXovVfE4g75elLYOmUxT33O+cRd/kZNPueiYh6SAXwH/d6SQvMemt9CrCU2L7n96xsXmrRhE
yL8xmudotMkYwEYsIg/F7TBejDI51J1hBolJzWMuNrbSXm2C630SdwZUtMuudHjzg45zxsw4FYhF
Yktpf6Dw3+dhAqjFWN6KMURx9Kue7DFE/+QX8fKZZvnFzvixFEmfrll3geWk72gD+sA2GlCh8pey
pNSNVf1r0xTXfmbH8ZjWIsv7ssTRtOKdSJ4npR7eU9WqseEhQe8tWuEljhs/n3mbAwhV7sexVMAY
gPNREk8dUNioOfduRsSzbFOwtqUkZ6ZeXm0Q8Y7uro3qlBAXBs1cU3IALmEk79tLKcY7c9AvyPv8
hS2r1apT5jkkQFXlG2JTkAA57cn7dfxOLU8WuR6+hld2PSkguW6mq+iHo3SzOMVdkpLzxpQ0uLgG
4+WOupaT0RRnzOD7tkl6XJbyoenTexZ+cs4R+IU2C/RIf9+XMkVXxbH3k+O2wVzzxWQSM6t0c71R
crMIBkJiy9UC13vgXlkBBaurxa62bZGfc5Tc6Pf7a9kYD4orlAcCuOJVCWW0AngtN3q/PCtmfDAz
lL7MoFQX1J+CbcLn1NF+kfqDcpzqwC2yQAA6IrCehYsCpQSrD5k8jZ1OFDs9FwsGxyRisKwFe1Zr
+ak11QFBIBugtGvTkJelGSe7ly9lVjYYmU3UjFZ2EaLWj4aZhPrgOCHq4JnGNzrK0to7iWbezgy3
9NI5+wSP2qqb+7NmtU1I6UtzE3qbV88FIBfdEta5gw27SnlfdfKagVQYOqknK5ruJwAm65j1zWuT
e0+qkp+cPJnDpFYbbkF9OjPm7nKKcYK5T99GrP5B1NTDWjXkc9aTWVDr1RkrseMrZlSs41x8Gml/
0kBwmX/tdM1qtvXSU24O1I8Jc9x1aaz4RV/jrTNHTV+ZU3UgiZYg89aeN4TrkqOkURvrTNjqEjf/
GjUBYyiaapV3ioWguj/gOHyyvZjxZiy2RQ1KOSZJ4MRUETrp9OWV2XHoWCCTyGJ2v1H9TbF3Jmpj
lan2NaF/0ljN3CTYgqhRCwph0FPr4sUXE3hBj1U/pjM5vwg9r9eSGyTp7sqbjdZ7TzW6Pus6/YrH
49AbXmCIBsyo633wbkgysymP/UBgMH4TJ36AL5BbXB710Vbs1scwBGy7jG2oq3Gyw9axa6JheM9t
OYZs+drr6DUPVj8f53iOsNL0GAfLmDCnzrNoELbKr6rHJAM+ZwckXKU7NFALkzA6cW8c1m7hlUHp
VBdjmU7ZEu+Z/Ket2dbZftDKNReCvI6ecpjlcGhz73txCBxLR7p1Lb+h/AaCU/kR9uCtRaFGazWO
LjG+b3PR9+YwH3DlsPdZcw8MnJK24Bq8UKVs244uWKze4wa/ZXGi5dFnnaUEIBY+grotXsBrwppA
PzPPAjXOt/0okhV5kofecvdtBpMqvdLeLp567AvltbZJ2YO5Vn+ImHJBBXh+Sd1NP7NSL2ASKnop
WdGoGZ1wfZblhnC6Dj6rHIOURTg0aiech/LBcvK3rLmvZmNbjgqZXSmrbG7m626I8b9n+fwY5TtK
u3l+99rQPc/EUZ2UWMf+sayXvtwn88jogz2NjdoCrR4tcwx7AZEkIkLJRm2RX2rG45ORNzuxuVwU
CQA35F2LMSSBZ86JyFKd+DIWH3pWqoFV4fd0GOjy2bQ/hl5+i7hrN42W3EKOrC2mzG1C5P7YqUGF
oR37FG7VxN6PeDUdTZwVIZ6xIVPKPBT7TMl2wuLhawG1DpRXgqWR/TB3P7PjTkEd5wc7cqOdblP3
N8ULrYgDeZ5DuSaKILDr/iQ69wmimw09OtjZ+M3q7C+xhzG1Y+V1k5OM1Z+mzZ80J1rWkBVWmDRc
TJWVF6GdAHaKpOwDMURZOHcRxB5m/rY1wBjB7rZJ4omQQP/B7/rx3hzUt0ksiMvoS/Gq5gO8qvNL
ign98TbJtkqenSiER+28jG/CiUiCo5ZbA3MQOGPIpsMFHzXh3CxUySv9vC5bW90STL+8Tsvy4tp9
vjJGPOuWJD3XUPRpXXaW3E4W9moMZXAvzPKfIo2H0FyUki90cGM5U8RqSqCHn9ii/1QTo9gtxDhu
lcTsX4Spz883y9nb7JXFnZrRST8PTtBYF/if2bJI56ApXA7qg6GYLwVpjY+sXyMOspdSWt2ObF8z
TDpzYECC3a8qHrJK5nRrXF+4x8bo3WuB+R0pb7DfCCZbYwH0qv2k0rtQ1j9jaxvHCOtdsChWHSD+
+EjTm3rCsXYF+XIPddy96LPNWebcR06/6cbBeDHjSvhgricD5G8V63W5HzX8FOihhwB2j1z/THY7
7JkAdw0124kfVfGlK1OYPnXXsytWBVktukavSVlvO57xOmulJhIfxcKR1uFVilHPzK1nR9THKGJz
1nPsP94qGlsvhHJrw3wAVmtduZ0z7ZGQFWQaBemGNd5xGU3jpTN0SPPb/UhQsiwcJHu1r9b2Ok0d
zszqqPZU69JUVdrcDF50cZP+AaD/fSYu0psnztZmNwo1FKb5hJkfw/CCeQ+lHC2l6GlnMCyMmzD9
6zzRzhoMeRkRL5ErQUodemHqP3qbbyr9iIIhEOQk0NcMvBtvCVqIS/GV6/KwtHYg0V34JJT4MuZG
IHbHgREuon4bUc1a1fomdzFcjZCXtr1Xus7daB5EbFwqWSjm2Akic6Gh2D6jqqngsMYaynh5wpql
8k5GXEFgzNu6H59RK920JRxo3WxfehhTaamfsWMfNJXzDGHNL/inWytGGgL6raKy3eZavDOEfuGi
ZuQDSgP8Az31wrGy11S1bIc2Oom++Wzae0UdHyQt3xk1ZtJ4oKXlbZDxC1E2G9m54eA1u0XJj0Ws
7BxMVLVV0NCTNkGV5nT1jJO3kqoIp7Y2VkUz/0L39WrlHFU8GzK7fqNq7sdUo8MNigdqPbYi34w6
3h1hboDSCAKQm8wav4cR2Nse94M5vC0EfarxpqpjpvkmNArvaGRnbxnfh1k/tjG92/exvdwBoh36
3PJNsw1dwgaapDnaKrbLaMhWicaDrJqaQ2My20BZncju+LCZdbMJHVPjucxMsvzUa31rtzQzZycA
BFLdsU8FnosxXoIxrmbV/lVmXNhM0+Zxth0mKu9U19WlMpo7KJeQ58fJhiQhiPRqQVgszb2BxAnZ
/TT4en7J4ZrAgPWTKmZQGN0IRoXDpFZRV/DA2XnzGyE9YWTnL0LkJ5NB1Wq1AyrQZ2EmT7I0Yafp
xVzPWufnGoeW6K+Vpr6J2MqDoTJuED/RUL1xceavAQjbJYp0QXIVlHDCzeTt+tJ77myGl7rr93Oj
hpNuNJveUO4GQ3uq5asz2cfJ9r64kkQAL3WvxxXsq01eA8tIvB6T8bNMFm9NmEeo02wMciyNTSmL
7TLp5zRVryOBT0U7JytUyxFejjFbFc6PLaB7m35+JtHhtlEkvssxFt8uy8F7m5iVUo4ytVSOOeVo
y/RkODhLFRI1LE+0vm0O94RmQ6i0l3oCPtT7A/KuVaIgNjQHjgDkYztEcYB49tswXLxcnue4ORmK
++D1UZA1xqsZdeCwMUwUEgQIcPnUL5+Z/ZFays9iHJA7XVUbPhLnHY+9u3m2tu3SnyqEVHdNlX5P
lThVqvVc0GHnW+a8hrgkoqKlFVU5WyPCFLfb6ybEnJC/PK26oxVnXclXPXV+EvRPRVoeYqFO5xiu
lPCEy41QhsM29hzabGvLiuycJMhS/pmiUGj9ThPOCu/wd1lXqB3aaqdUhu6POeITytVOuVQ2Ql8Q
USXbpmneM1d5aaRNky4pEJbaoeRpdOErHA05HQzKGJ+thpF0UXjYGKzpK9GCz6dJ5sKh0P+g0nyb
jQNMViJ/0dkNQxTdIunVe+pg3bWj8TQn2rMLHORJOzI3Gv618o3cfYxkQmx9xrA1QMlq+lnW9TMd
joU/GTR9SRgaP5qtZ7NYZvIlhiUwjPSzk+ZDpRjVpuyyj0RnljTcqt4wmT4Nw+zQEFnTb48Zt1ea
1yGq34oMloQBPib/Zyp8eK6vgqUVTmBS9xEKvZDe834lXPsTJuxebUsr0Hr3StgXrdoRDc1z1V4w
75+W2D5nJpklaarZq6WpuaPaxVrjdbVXaUt8VlbHbwohKgHkVLGFGxo3KZAgCT/TsiF6JQ/FQDjN
KIt6lXjT6ONDL/d5q6Z85CJ6IUD3MalJnmI/nm5/W3/BQIugdGZAxiMd8ssZVo0CJ6bqEZbKHruw
YfaHPGKCV5r4Lqc4YBr1+5IC9MT2KM5p6dC2xrVX1T+GAzzfLCFEqYYSKMpBQPBAh80YlSdH6CwT
dYre062VgHCxLkzsCn1PJZwHMZjJmo904vmwm/WCHTJmWpmq6dpFGZiNPURHURVIUQ1UhwezpxZY
FvLWazaWoOpS2+lZyqRU1/l75E7FzibaixXtK1a4t9U0nE2ujcx5rRT3OJIFhrt2b1vFL5ez1piL
94Twmm01V9A3dTo6q0kf3gsxPkdpuVNMm9U9NvZIFBR/8cxVrhpHxCvJdir1A6NpThf2ZAdNIfxM
EjemmGQm8YRztOqx16TqreecFhBjVJIdR0uhOGweVLzz2yQGc67c0Ck18aHlk7aesiHfeOzWm7gD
g5mSfvSTQdLzLdLcKdbqQvp04+Knpi399vSIDtQFnVA2IfqgD8uPc6VhrtOf+yj57OH7tEk7DE55
NrkS3Tb5iLnUYPMeiU9zAk1m64hO47xBjV02MYEQGqb0btWQwwIKw7FMV5y5IksGmiHq1yUUk97H
W5uMspg68VXjzaHUcC/0FV7oyipx0BrnlFEN/eKeVKkf08vWwhz2yC22ZFgezPozt6OnqXWvwziQ
AIUi1tX3TtPDtueIiWBZxNC+R57AIVZ8NiSh1XlyyOe32OmJ3p7vDDO+EOPwqpTyiMJtazG0kRrl
F57Y4266cyEiDDGvyLJLglIZjzATV4OQMtn213h4qaf0PpUuCYbLsrZc+QqqYO7ArkcGRjKzMuSp
QAS2EYfoUrUwT2dxVBLG06g+9xHaooWk+WgaLrkOQ2rXQWK3jyaNdzzOfkzmvsXoX1Bn99zG1UGU
4p4wCO88TKn9XPcNQVrVErQLaiCiDAJDad5gK1cqdpaVXmlHBGwO+ewCGYvtHShteBpalJ5LPU77
NhF3kSGTtYXqZwXFdu4GHbVnvzwsOVj42MPbTcpLV2oXFH+Or1c60+VilsgP69c4I0h8pWv3CnFs
TET5MzzmqltqIIhcMr73XpiRzEQ0BIqyOPnVZk21i9TRO5WenIFyUqMP04wIH5FdbSrnWedYdvuw
rdxnk8Av3ePJiSx7PkSLszPi5AQwBEZfJDYHg0FPp0PQ4kan33WL9Czr11Yc75IlYUE0nYe4nB5S
kb8SV/ZXsf5/4HzgfID2fwHno3L++COYz9f/Fcy3foMMgPPF7EyaDX/8G5jv/cZ/JHrGU+GxMCBa
fwfzDeM3hhdMKyoWKeOG1/8NytfgBkgtp4AQVe3v//ffMVD/Ecd3dJA+jQhaqm9ddE786U84PlXg
iEUhhKeBc82ja61fu6WCmJ08+AdkINP/Y2/7I7nkILSHP8WJeOO6DAvP9h9f0OKIzuwhYc2d8jRo
NFMJWl35HMomCv/hN/C/OFX/TFLAXyHeolhLBZ0x8T/+OQ8Z02eeut0twk/OOsx7jgcoUR+kR0zC
XLAFU5uHrPTmTyIjeVLThTEaYWmToyxqbE4CAbZBpLyGXjSNt7PdGS4319h+Gy3GqAorLE/qslKd
Y24b8uwoke7ThBuLoK0sons711LC3J2MLlB6OzeO3iTyepcggydPRJM9QWVKoVVfk4b7LrSq0Ynh
iReb34iuogbeksoJxFCmWpsHRZZFXZCbLgBcW+DUOrPpF+21YsrX150i5+yUynj66qVoDw3uCOej
SKfKPLlL7FxjS0QnCU3ylQOuCr+0NHLQLL2V9L9GpPWZDJNp3HbE6XtZXl3yVI2IEIBl95j8stal
vIJ1aQ7sqLGATEeNs/VIJybZLEpr5GOgJYqNAmGZGKy3t8v7K44HjfZbJekMvxmVIq0PaO3Qm01Q
l4gqvAhN28FN6gm7rzVVLmibmWmLnYNX2C0Ri2rK2mysF81FGrZBE5elctUJNxMp6mZZja81Dt76
ZMVKWT66BCuONxU/Ga8e6jV1UJ8d9ALtDIBoTG1Oq3ZENczaHVmcu9BTLYS+K3tSyqZbkatmJAZP
2nr0jHWmts1i7tNCgc2/dF1tF+2dUArMYoGEaCPsSB2jAlqhMM1ZooFKLGe5Ol2tlXRa8CB3igsJ
2b16H7XE0bzEqZcu5PNTAQ/SsTDVf+SlUoGWeJ07z3f8AMTLBDJte6v0SYRpm9q3ZFIR51IjpcWo
rmuIz+4diJjiWgjFvESdpSAx18TAjm4uzUsdz1xE9dDORSgbyjsDfo92CVDde8jfScgdAptTMaM1
2k4p+MnIV/En0L04JGi0wSwh22XdyT4dNosqjfi5b4oKkoG/DXn4TS/TxxeEfAKcE39TCTJKFFug
0+0BrINcKGNY8Zx6ZZcjLSWmErselg1LbI2xJUSGc5V07bIAPnaygSEXwo4PrAR5M77JEB/lfmyL
37NiCa495gN9CwcxDwmKNamSzuKr5pJwihld226jur59aT4ZKSolt9DPqEJVxtUpGW1rbRKcjDTF
zjJ1m4J7U5YEjiJ/1ApJzhYwdo4PrU0aCiJvrfkkYsTKV4R4TjvBvqLuEbigHmEOB7Ff9g2EQYdm
usnaRiMWhe62IYwmcgWLsLImy/a7bCiGjYUxNQ66KEHq0bYqyjYyOctpZSSz3Opzi7wPx2hWBJEg
9Ypc0MQCKpEKEYGweG0WFkNPxmyTWuWWxC2btEA8A4j4xOipa0NBNnzNPOm1WwmY9phpsR6fIm5k
d2PVeq89xJPJ5btW8txMn6sqmuyt0U0SatXAHlSnbxNdnjnBnB6w98l2S4RuKgF6gloRduSgp/aV
92IL1faNNFHksWThT3aK7ub1hq0j+S7RCOFIWlBSIQYjDIdspCS+beKMXFOlLg9Cy4cktHD8jqva
LetDtkzuxAyMVGs9FL01BDoHQhFkmuinB65K3EFzYiXmE2g9OBMemzxm2jEnj4f1G749ts5NIz0z
XcBidVO7jxJk3Myg7jRX70kJWKS/aeC6HtclGVvs4nFQSIErF+2cqoOFYWRw+/H7JsBsa9cfUKxW
7edQ0yaCBcZAUmuO35OeUMD29PuR9J/56L8oQ/6H0/mfAgJPH/nHKP4wIN2+4S8DkmH9hs/dogmO
UARHdW7JFX9ROxg6qgX9VnRGw7rmYBj/u9qB4YlQmpuHmAVGp4MCndHf1A6a8xsW+tuUwTdhg9W0
f2dG0rXfXaZ/1+bcvOqm5piqYRJjT/LJ7X38owu1iFKIXH3BrDG5TuoTv1ovx1ZXQfCyqHpOqKMk
71plV09cswmn3LV2ScnRLDyIOgwuxaHVmxx1mSDlO1MaiDl1CcpYasfW06APbB5A8dKSlgRV2u2Z
jqqdlB1nLYamcqxvezAy2AKsGuywGIg8X6L7binXvDkJozCQXjbq9LNP8tnsVISpLoynXpv7nFeX
twTNES1DM1lE+pUALR7YCoXtmJ4yCUg8Dwe1gdG1NeWXonsvdA6GKInXOMXQyTF+YN0BmZEmWLxi
y70cAXepiKnWi8deO+BBwdgaPdb1x4x7i4ooa9vrQFOxafP6NY+kIgsx/Z07UzHDRS0eJzvfxGQ0
E9y5xWex7dIOCwPuSY2SnV7NvDVZdy2p9cmFHZOVucWZpJt+L+yTqWRPkbJuAS3MglwtLRcvCYrK
2piAzAROYZNMdvke2QCxRYeiMDX0H7VtEyqdOA1VRNxbLO+EYkmNDNQ6N3YcDO5qirAXYePHC0xR
XJEZK1Em2T25OwezEl+NahSHzHOVtdK3UBK1KYE61S+jM5ERW9+JtPeJqtzJ4tEC27OKcMj6k9dB
rebj+NEAiXM4mPG9qzVnMuP2soP4p5sLJCEli8xHUsc5hgxz7LRXrijSr9zhoHtoEfXyiNiN8p5B
h2vo7etSzj8NjrfAaMudN0wD59kEFDZvsy6rAyfK9mOfkGu5FN9C9F+xaV0WmqSbBhAV9ySd7kJB
mzCPv5AjFZiLyl1hRYDvI7u9uhhhhWx9O+U5ccZWum5ScgkzVKQ6OHmTXlKVcuo+HnJwsOWol465
ITZPhKMR3Td2TlKutiIRGeo/EtlWle0Zl24PXVR/Rb32hVgyQEm9M7J+j1qgxNzIxI2IsVlFtHdC
s6RXyql/WmHdac3ySx8jFCEx9mx63n/Mxgi9WzD0MoMyS2ibshVPrtk9ZWl7jqX6YCp8BRMBMP6M
E1uv84BRfO1Eya5a6n1ilxz3Ylk7oIMfg9l8EhP+imoky3wydC5gK0HpNY9eBYLgggAouUUSo+6n
Ufcdd52vo6sgOusBb3B5rWOBVBzhM+dor23TWP/KEkPfJ0rD8TR5CHIqaQepkqNktT700Vg3xcK1
A5Yx74jKXg3iusQHOgJ8p22DUlCKoG1vYb0wwt/2bO31KN7Ifs/EsWhkC01WHPScx9z8IGSCIbYo
dmWzMQj+LRbIGlaqeWreNYNrZnShdQvuhTGng8sgiDR/MdoHCnXA1bQVJuCVLnjv3PJ+Vn+M5oa+
Ld+RL4TVf9/impAvD47KFwGfytqnsMygB69yJBn1xAJze9J2qQFkLTohNhlCcdL0K6tPoFOYeu5d
Brd5PzRLLvmYbtYlKx1MuGH8RUWKIvl3b5OHzylBNlzaY+G7s5OVdyqOs/LiaACvb5UUBez47w4p
r6k17FLY7qWzjWZ9BmnujCg7AB1lNqSqHhMk/bvXyhySW7JOFxufjSzci+olGEMQOQ53sCgmAhHL
lLsJ14iH1vnm2sKnlcSEoSDc2iSYQl5QKcGGjrMqmw20l/0VqzfXV/O7AwxfBG4wK12QieFjimvQ
GHzV0G5lXkNoxEY6BO0wK8W665U8DRfOG4vFl/4WiYwT11mJ9Ra4yMir60J40DpqG0y9uRm/FTix
aHnkhnct8jKTGNzMHMpT1LQ7pq7AIrzvFY1O/tEu2hmB18V0U+WEC9p4rCImGllFKcOPPT8YGvyy
ZRJeWt3cOITJPhteQVvI2H9TUCO3RDkXF60buHWIB8DX7bvetC31Zg+65O3rJUQO4XdTduis8WQC
aHssAQUSEZtQzn5otwMdBjEhy/DW19EgV9PzNhmkB5JmWobhj3nSzlsmaW0kHZyVA6i0OA3elAZQ
0Y9CCBDpIXprDbH2IukcRwIiV2jpFjMHlUduP9rJthDOdgTPrMFUgikVXYOiIuxTbF+GWfm5Mnbr
UfbRXqFxL2rGDfyH9U7Xk7HSJwO/qmUTWc5dtKOt9dlOEPcPdJiZ5CssMiDMG2x24JbU64TaxehE
dWMIHPAQqZa6kuTNPMZzUhyneTJ8XYVmjae7nE1+Z+b5oWiyboW2KvJtKxrIAIvIKod5q3qJQbX9
AbsHGCev1Wg0sU2GGQcD+/bWiMk7bB3yI3ILhZ6c13Li3luwLVLQVlzHYg41dO1NrxzNuNtEdgvV
pZ7dBLX+3IaQ/YeildeuhEk2YOghCbHAbljWCINl4Ha9Zzi0o5TLvZ1XsHyyGwJUhRw6NvIMmW1y
uWwdtfmlzt31lmx+oXHn97Vy02o0RGuTchys/uw0VHg0GDktIjMr8eiZ00c0XqLsRuGlire51dEm
gpT35djQ19GXA3J2lJg0WA7fldU9m2kKje7w8O8mLVkrBdGvyWTcBI/lWs71U+dM+yUZlnNEX6sN
VXWkZjK0hH7tLEy/JYU91CmzA1tZthnM9HFJPsqhWxeiD5GO7Jxo1GAQyUKVch9N6VuxqP4MfKNU
JcdL3dP40qUHt4Lac/gEpCPuW6o8mx78hefypBbb1q0IfpAgxHCTvxwDKZ+pfOZNtXUrLiSpkRIK
ElDN2HQRsDQ1F0A/99kmE/Oz1OtwruIgVrVt7BRvcdScZJVs64gbBPR5VsofHPb+WBRrsOmcMYa8
rCp7Maxua6NY6aLykuUIehoao0PXmsqdYU0begJY0aZwTLzPDh+cKa5tdEwE11aNwm0mc9rlYew9
tpM8wpMx3zyx4qwj0ns7bIdwk+ps58+9VDkFL96iepuiq3Z1BE1FvQbdEz6goG859otafwyF8uVl
CUf/kZRD9UcU1QFHKRkBmCQn0KjI2/RCeSq0IlrHqaNvSlILn+XovWijmj9wT7oraAWNIsPhVFnq
Js7tX3ZqrNWOkaZG7O7raME4Kie/TJp7kbT1HFCwUyHhecEKc+NFNLzlY7mxKjNihi6xhvIoJAeB
iQ/3kHIuUtgZ790mRiA7tOKuENY6HfDJtQL2uRJLfB1lRYGWOPf4btBNmiQh4AyliJB2yqg/DPgt
W7XCeicPSCDOXqYpu1pIVDFps6UlgFU3Vi1CYomVRUjStGGRtsvrKAb6PZt3mYOAxLUWr286vN4h
FoaDfFDPZkeMLkCsu430OnpKxwiZ4RYs4HUp7LucMFYqKMw3r/4cQMV6PdkO1dyt58i5I1xvDFQU
lEaM7VE1EXaR/dqGqR05BPKPPtgBifpcPzMbeGWfgaA3sUefqIC7YCYqmqeqpGKcPd5cvuBjkBlw
0w1HYxrSoK8n+ivpFQ00XclObTmSYizNR3pBaHWQ1rWiFPNt0dvllxD8nf24IigtOaVcQ+umv3rd
+LQgvIUm3DtLvaMoB8pQb/wGe9lciyCd46ORO+Eg7bBBmmfVCJ7MnFrOwlHuFuDUFR01wzPBj4+F
zoSlzAitR3JxI2oDqoSOVqG9KJF9aJxoi5Vu13RNkLtKjsrAO5JVfEwFuf9eelZK96Uvpi+UzOek
vPN66zMS4na4vCIhCJLCXUd9v05RSazHqLEfLa1UtouNUKE1851CObjdVQctXU46xQs8/QmPaEBz
RV+uB0t9QJBzQbATTlEZLKbKnsDiCkZbN1tJTw6CN37wmICO0XKu0lUoAjXRH3Uo0Ct7y/ZAZFcn
SdKJt22b+lh5UENIPrwW+/sqHrJ5i1TzyVB7lrnCJVW6yx49DtnkBnjo0c4Y+ycGwX1PIHUYtXB4
RD7sBTiyqr3Ubu/5AIT6pWxNdOHKfuT5hVPy00OaTvh2tFlmse6sO46VR4tvasyeMGxDh4lEK3ND
8DDWRf2e5JCXzFB8sLjz/7B3Jju2G1mW/ZVAzikYzUgaCVTW4Patu1/v3SeEN++x73v+To1qUF8R
P5brSpEphRBRiZzHRIAg6cn9NkY7++y99lyaABTqa51N9CMYBVCG+LnzulMXsklnpfpqNeMZhz/f
bW838bY4/g4CMjeOd19vopqZwOJ6W8QOz1exblOJ/4Dh7hotfalof3mOp67F5ezurEyPyyrtgGKI
2zniiRxpmnAA/7arQA0vTqne89QyV9qLbnACf1RztK7z7Cmk8moZZx6+XvO7az1AHZU+NP1tJael
r+tdVVfQiYxqNZQWQLOwfqisfBPXKTq15HZa6vKSVu5muNYcq2j4Gcw1v6IvC44IdPhWcq4KjxPL
6/p1NcoP4ScQ8yf17YcO5AQ7xDw7ZjsD5MimtpOV8tsNW4EeewPDh9J9djTHZt3E1oelc84RkHGH
wJ4e3Fl9BnXxyHhvWsDBNXF739u0XbfBL56smkRvIBrcD125QcW8H+Jg3Uu9tod4XaCV5k29cweE
M798JVyHUSjlqsSMBBChco9eSjKuTZ9wYOVNdqEDoYLqrrFq9mCO2usVZ1GyxJ7TbTS8dJ2vzzVi
KstKJ35PEpf0hglUFI94hfWq75gU7jrthV9BGAlsTlEa/ghUN59jK8Y+KYrc3POJIiWES5s3mAvJ
IqSXfB/SzYNRxpWPjSnLO2HO4pQkfPYqfJHLFGQ5nkk0bhuM2z7VzrSqJ4Znf57PVcYV1yo1nWT0
QW24z4dM1HyAIzY65GWHZjvPeL1tOCFIo5++FWJHoqjM3CeZCdbKrsZdBaB9W/f+u0Fh1JNp1AYD
XSA/2YNULw0AwW1Y04HjBTra5n6JywiS0t5KuuKOEdZkHWwMO8yNNmJzD32loGBqE4auelIhefMl
DTUEBIxgkvf27Mc2//+CMcdAaHr0eZQdypymFIx510w8NsxVR1sRt/rEnq7NcUlx4tGSVFsNAmA1
XGWOJmm7c1iG5m3u+MMhy90oowU9mb4dj+LFeqrGPSdQsQ+acNr3RWAc5jZn9mitZdHUAYJBJDcT
9SlrisfGl8SjEIyA+fjalBoWN+2CPAD4Me9BdA8/fe5TOB9tvc1V7+8EFpbb0c+m78T2GHpFNq2p
EMYv0YAs95Y6Zgoq+M2KEwujcG0W5bxtgRQtdR24W4PPw0fQNc7Ws6fkk4Ocrog0XFdzL3aucAnL
86Qaf1hXZ0BLZNdbErVWj4PTTsuxy62TUqOgIcy3/F3vFtFOVJbEpk+7YAx8pQGkliyJqzD/Vtmj
y/MQ/34U+5uOF/+c5SBPRGAQPTY7zCG97vGBXPXFkqPEUQ+IMD47/Nm+cWSrP0eZxY8iS3i9WEnF
W0/Q+FlK4T+C7y2ORVyqUxbRUp6Z4piQNKwWsyMoiiLzQBYFMM6FQkbxHthh98Y6UXCmsie74Ihl
IHGHLP0MopzLxtiwjJHcbne6aqn+iLGlV+AOaLGxI/s7F2k/LaIK8OzSBwyyr+wIJyO9AgfbKOIT
25X6taXUcR93yj5iAw/qhfY9akoKKX0g/ISlZrfFapyyruG6XlTqhfmpwDLDQ8YXeh9FOQSMeQ9p
72LafAby2rsfu+ID69cWnt1hgN2+DU18Y1C8NdUnrP2yPY2KEASmpkMBKHThugDK7OlYRrjiyCjy
9F8Awo7ZBuTe1o2GfsUg31M+DoGodhU4Ds1cn6+cVtvMHjku8dYQS4txemsh4Cr8r9q/L4Y83Ape
lcmeMCjzHdiy8QzSVZd0DDvBYPhbFnTxpnZLc8XmOm0Wrh4+3LZ46XvPvDPEaHEPyI+pGs6lgRuL
Fr12Bd8uvpjzrM/YTu4LK9sAF7tMY9NvWzW33a6o4Bix1ej0eWR9R89B2uAxzsv3JDev39QhbPdZ
FDfWUsGEgctS1hE9itImSpBwpEK3qrflaH3afgtJmz6R8RzYOQkyiFLOiRuyuc4nA7U1U5K0RtS3
1cEscYbAp/QpYKRfHdpaXn6nEh/UYtZOwDs6ivGaq7sMgqu2lMxSXEa6/i0sr21dM+UvnH4UeizY
llRE2+GUYmLJ6ydycOxTNX/ugUZucjiGTk+ztvodtSf71oO+BIStOw+ydNfK7OWjotaPq8fs9vvB
gjKyUnQFHFqECh6vSdmcR2CF1DxZ9kmWvqw5QkxvowYmRL5bs4mo0rZ7RBmiI4yBeSfWfdCJba37
7tOEE7fC5g6E0HHY91XF2nP6jRGqbVcNp6KTw71sM6b7TonxS4MqW9gp9xAG5sSGDRMAlox5iO8Z
r6ofdtSEcLYawmwz/CmiSnZ4Hqk7PM5Og1wiJTSlZdkVwcGZijuClCWXH8iYl9RT8j1gBvMWVccC
iBkSfh9Z+6MyObHjpO5vpQ6era56SooGYbENLmaPCTeH6rCCvEN1AwM9cgecVLgMi4I0EvmQh1Zu
59of3jzfKE7wbVtgf+nh194DJaN3ZRrhjgLjN1h6d+bYPvYUe3GMLAdeSq6lzOHGTV9roDFTgVpj
DatKNAAbNP/K5L+2dHqsKTsblhIL4xruxkoUNNdYGIe5stlpgAucZfSp0m+ysB5QkswtWS1r4aXq
bhg1iKyh2AJMWTYJjsRosJ8bXF8rSg/bCzrTXYQBIUJbjcWjmk19wsDwOXL+mWmN3mvYVnUChFNd
iAZfb6301M0Tb+R1sbnp+Sa5BikzjV5HZAZyvC/f/amgJA8dbDnA1nyKamftYvFLOvGIFdBaAAy5
HRtuDlTRfKWWvBFWcSUikibpKHOBm4T1zRbFF5Utm5JTeaW69FawMl6HlU/YCVe1Hh5Sx2pZVOfl
PTtTF8bIeALn9wJL6qtpnY82fqJ9dCn8Yh3NvdpSpFykbCC60UdzajOSkQmeBtP+oDOXFzHSTzDr
ztOIOYJmDp619PJZcl5UwkRMiZtFCSCwQBsDVXTXo/Kxwt6NZbnmV93YnAg+25esFRvm5udx0jzX
M4skfBUf8FNmiyhmkRtb1r2uch/ZtH4cuu7W9zoSUTGC16y2kWBeiAD1rMGP/QibvkaL1Pe9qOJd
wj3thN6wK4AsnROTS57r0jRj5P4dlpgYMkH9QzlcSOeiyO8QiO/Hq7nC6ZmV/cF+cGybBC3iNhhr
b90CA2qiYcdOx3rtip6poHxOHeInyPSr1s1+gKcYtmkI/oMnUyxuoys6B2NRvh8838m2yjHeUA6O
HWivBRGVZ5fY+KzHcSf65lJRIFQCAlzO/sAVrch+NgE0r1H8pF7kxQUesyrY0fKJhzGJuz3a1nBZ
NigqT0OEao41/xKIMjkgP89nA6L4JhuCZmPBvVpqBxpr1ahTMY3vTpruAWzwyqGGLYaseESNNxZN
hlfYiVpqcS2L6ETD8ohlxt7GAlQQjbv6ju3iXHTgUr3EoYLF3Qrli5UwK145f0mwF8qcmdpoOePr
RDBklfceqclZnqlxpW/FcIfL2JkGgVem2BDH5jQXFgmpEOBd18KEUbPLM3c+lVV68cvIJc8iH7UE
I2TS8PDe2eGwE4MgGpIH5Ps8kiu3DoCkRa+AOrls1qiP+XbrxiaYkTQP09wnbzzIxyNZos/Z8KM3
CyjEjd/4u7zj4xIYDuMJWUUxx8EyKKsDU5FfJf468t1oadLHtFCJ4jsBPOrkULi6UYrMSVqc/I48
3VyugeUD6EGwQ/YwkKRYjEFDObc2NJdx+CE5l6s0eQ3ZwxSsh0jGJLsZFYcTjTIHWYh1GHb2WTp8
T0ust42VfMs43ORgjEyueQs9+Bt8KE9V3Tr71CRnaCJUm4la4yHmTZLcqZnjfPUUkdxcQFmCOui1
P+Omep0TLzyROl5NgTYJofBQ4YaxUCTctjKiW8mKD3klqAywUbU5okMm3Mic+3e7Mup17xMo8HP3
aR4IieuIDGp8oH97F9P76iXcq67ooaLZhUNGFMivTpFB6fIgriQmL2CZIzmqPeHPK1YaE902YMtE
hHl5jPkl0a6K8lR18142bsqttbN3pnfKLTvbWVTLHhLfMIg/WfYSF8jj5Gcvhhp/ssXi151vHTqm
OdqvN4TwFZbMqgNuuFJEbfb9IABSRk9jTf9rSV2HRfx8Gv2jn5tnu3YwrWPRYet3JG174MHYoAGb
sbjuNTctcNZVbDGKgEHiYQd6OxLeMaWvmh5H+6WZwVoGw0DicrTNA+uQRwOETt+VzbIyqjef7faq
1751TvhNNgXGjiVefxo/be5tkJjit2b4CaZwxdaYF8WkdnwxR/aPNnDe63ZcwN/aFZkyWWDlCL7w
g58KW2UHu+QLK4Mb1c+PhKc/ClG/CaCSS6q81h3eLcIMVZ/ytlYwJGcIvps4oDMZ7uvCM42FVJ2x
8LmecW3A6FfwvyVOc+mrOLvmjA8x2Xs/wCxs+xipxLEN8PiXLafD7CI1JIVggDAssrZibZubwamo
NJt3Hl6zRVMWQNgAya0Y+2+yEUZvapMnT6LxMIIc34aZ5T7pBH0Zc3e4ItfX3FqO+urYdvSNsb2u
OHsjTEBL+eEKwGe+asr53Y6LSxyfYCCus7gU1FJaDDBp8VjxKpzmxOQAN51Hk0wiEQ8eebMgnAw5
aeKF5nNn9+KnI77ivh4+weZWG1sn/M+JtRh6QSWNdwOo5UL97jLR6jYu0YEILzzDT1aLKwAhdvoH
g7sGPEICch6gOj5fwOW84Rl8HNY5F5G6dS5CBjsAsKCJii2aKksNwLajx6P9WjYizHtMQjh/+LLO
dfxEqg+H1aB+OvOGaKb0FxZxllUeBq8SzOWQumwWZXCZM5aN42geqmC+97mCWCJk78yKJMh+Bg7u
yIgYqSPmYWt3XFt51NxWHPK6zLc0NeD8I5vokbTNYx/wb3ZUFcEGnJPdSie0VOVq7+GjoyKuSb94
oGBV86xykxvNtohQ1xvIqitPVugzrPEglua3fLWuxrX5nlmIgDNLOdK3Fuktq1gV1H8tpB4eUYCR
u7py54csg81vLv67LDTOeclsH+v0O2iGs5PWL5bn89VT3rIP79gILTGRrcmBj+CJ1SqYqlPOpTB7
SQeCP0Rl0IrQ1JwuInGUbtQ8BRgITR8+Q/kFAP2+AQHtCkfsLadFfIyOHpAhKi9eE0yny9Isf2aA
dhgxgi3Nk7S8iei6KpsQ/W2y/rKPzllofnaJU5xlV5OdaqwjvXQdhAe8DH1I5+MwvTsiq1+iGYzx
YCD+aUShFXfGXTsZbzjK1jmW+40FthgfyLCsY9pqdXKwsu809m/avF96E4EAQGkh0GmXlGFhFuta
tj/ROtlnCp8vlj89DW5MQXOf300MqwNIbFH266Q3GIfc6ohn9yhL2AzzW0AnS+lmeAcA0ab6gmy3
Bay87fxofXXGSD6Lvqq32BcrJlMy88yrG6yo+7TlTFIT7Xh9hIPfXWR9z9+47U1T8mjG3IZd4Zb1
AK2w5mYs1JdRce4HdXvOe3GqOeMpY0ZOu/QS/h2CdZmT6VE56Vv1nJHMCFj8edYDcftDO4lDGF6v
AtbgL3lmMwEKeLs8EV3j1agy9sqA8Ro94P6ZtqYiQWk2p7jwNzxlV27fNXtTkvPqd8LNuETy2Yvc
bQtqEfDDoi1K1LWCZQvBWM64NNCPDVp+UvgpCE17Q3/6kh3ivWyql5D0bJsE6/BKV7RDOJraDH+q
gFM2UMVydJI9M/6izpz1PGNpCtpgXzvTGQsp3yyJUy8JXoTRH0jrunF24bo5bGK2xCPld1AbP2yg
K4FlPLZXQn4frEuf1e7M3KCYLWqTtYE8drW1L525Je+gUHEzwvn8mFekLYEqES7tPtrlM06A0SI0
M29NvznQdbX0Z4pO0+zDTq2XXk+3aG7pakTbd/JjX2OHxgI721V4MSBxGux/gApqMaHTx+X0Q/qM
Tv5k/RzphU9nXii7vKdM/mG2D/CmV1MqH6K8vxlYmnCw10xUtPCNXtSuYxrsR6JprBpBv2ABXM4u
n2yK8Lx1XiU3Kq3mp4brKQdkiOCKnGIF1sGe8rXbEcaiWvGr4eIU1cmDl84PbjPsos5lT55553h2
K9iRXXyDJWm+LfrxOMqZq47//QdX3T/wvJtX7s6fjGrSxFd/Rf1IQdnu3xvVfmeI+YW2b6fEd6qt
lXfJd67rlFjOgJAa5ZM+jX2JBxdjRivXQ8qqd/3f/CTXwoQ//iTUbtjXYh7iQAKGkfiT0T+KuGhn
LTwy7HvNB+XgvNPQvfF1p+Tj76vMML6R7d3HtCuaB7dVA3D0ocEoPzvJj19/mH/5Lv9NKsyS/zyX
8vDX/1P85bHI/vp///KRf//lrv7r/8u/opKX70fe/q3b+dc/4jcnpv4F/qR57S4jlYJr8gpU+82J
6fBPCIoQPDGVuCKmIFL9re7P/AXJWV07RxQ8KDyP/KP/NGKKK61K4Uu/Bla0Y9nS+p+Rp67ssd8/
VTQQ0uRjOTZFVqYrLen9iTuFSEA5GKmvIrKW3tCWe5FjmlwOltqJNKrPUJ2MaDm0MWcLFFB/rzPX
tjD1hHhQqFO4hih09iTGoLqzfR3gigwmIE1Vb6xYyxSPlhOAHvnDa/4PvpXW338Xrr2JpumagrCW
yV9/9cr+0T6aWAW9v/qtt0vC735vmndhFEwxx3QTX6iJhhbl9vnFouydWF/tB7eUT1c/XSnVWaXK
OqhGjs8EduPbdHQ0lObKNY9Q/WekJ6Mf3vqszB95o4W1zvDDMdRHzsnkRaSvOUqNL9CVww8Bkvh+
yEdyJp3qPxkUIlAnvl73ISoGe8A8PnEfhNdAaJ65sb4urueE6isXZ+pPpiB6kCMqFlVqgPsil1v8
Nzy/Kxrw93fXFcTbaQwxbXK1nk1N5J/OjFZ6bqqvr5NGaxDeTQgnaEk8DiQqFj6uW5i4/3Uy/K2y
3ebV/ecnA47sP/mx+dd/OwWsX6TjaEp/BdK75Znyv04Bw5S/SKrA3GuREWw60/3dkC3tXygGFOAR
+Zr/Cpn7r2PAFCTgoM9xCEgc2y7Pgv/9v/6ucbD509//Je+yuyLK2+bf/42o2J8+Jq7DT0ZqjuYt
YAmkDPjnf+gE4lNNCUKCBNSMwt4VcdzAKSOO0r6qgZ+MKDKeyxwd2pvdZeSN1EUYIBOro+eRvtza
TlX292pkhD9ncavjPZyjtv8ZArO6wpT9fu1luuz2TSqTZg97U+WboHLScW+5QUldzCxCH2Uyzbtn
gL1NRep9HsxdNdeFuULaCL1XVo4Fyrg/Rfnw4FamnXyzqSUWxZVHh85K5FnWfBPGj24z1cDuIeQz
RN9jI6/WKqeuvX08WYN1i1MRpZXCEDD+VJrpSxTOI7NXPqPRs1s0/UehoUZd/WXjKpq4lw3eV+EN
ZwZ10G11cvEt41QrWviWCvMh0XOAlu4260CdhktsOIj7WEPcZyHq984r4YiMlq/EUjoI+bPQT1YU
vsCm8w5z5TX4swAh8ZJyq8m4iHeUM8+l6hGlAw0lKXQUOdWigSXA3nRkGYXPLDgOXlIdtIu959ky
YmPeOk3YLOcIp8XznGALDViFdHW+T7iL3yIo+SfgvrrZFAntK5jrmCtzTKB7CNspGIaqNh+bxiLI
HoZ9nizd7oo5gkblFUitBENUZpGANyMyZXR/FOH4Sa9XNG4KH4/pdpwsFdzNBurSMg285lM2pn+j
/HjWl3qYoUSDreVelyWTfJOwbj8YLFjEUGu/iNPwPPiwAcDSGy74gcq594z+ac5buUdtUT/Sxgzn
bYx3jzpmXHzAq3PwG9YXRC8GcitsknhrW9PYnct4RKQwWuj1keMS/RdTk22TMK3T9zgaq2nrVybi
Q9zWzC1TO1T+fZjFKOctFeMwuGlp0T8iUkvmj4S10fiQIMsPe1hzXn2TjpmgqqEvUyWx+Zno3e1W
zVpVEKEpQEjUrtFsOOeFlnEi9qUYI/nFLk5XAVwDgdFAdG0WvpStPes3rtoiYpwlqf4DTS5u6aBX
5EcXfd1TFrBtXA8sg4NM4zI0y1QFZ1RSXBgbUfOlXE/k2+I1i5Wm+PT8oQv20Okr/VCOLUw3bE6N
GNDHyUgSep4LNLpWVm1zR397lN60PB3QpEMhUozRGBLNtb62NsKT6UwP0LDSqEIGE7fKtNw7xVAc
6chxYc309VYOTX7jVuhZCMZn5EDIygno8gf6efQ7Kffg6Mem3ATa7ln7QWvzPJ18YoUfWcombrBo
r+Yc1ogDK/bB28z0fmH6SLJt7Pk4LoTQDiM/roEcSm9JEnQY56PsXYpJwLYnjy4Le83Wl6qBMOm6
56nrIAoLK8Z7NDuHHDzayveGnzGNTTcwcx/T2nTviyvHTaQUHmVFUKFodJ7DOzrwfajpkLzNylE9
uqmk34iUE9RGTsLD4NoJ1nw/Bitn9NMmMEfnSdj1fCFj3hxS6ESneqr75dTUzvXmY2xbQOgj+qrq
X6zMYh7vKzjWi8jjMMUcU4ttJcGQ09vgHoXbsa3oqynfklTvd3MJG0vCPSYQGFlrt0dq0YiFAPEi
PIWl8t2VyWIUkylKm5CNsZdpZJy7vrkzW4a1uGuIuOUD1KJqRkr2EzDeY03puWSf88jqvqPyp+2O
I2ibdTokmHdgby+dfmJTY4yfdo9FAxBXfd82Y7QzROSCCDIFI7UcN6TofQRVwzxaEd4bmnHC14AW
AdygJM6wRoLaHLktRln1QK+8v4FvdzVSOsF2tkdUgZTZLSKSeIqNGo+iUUb7PnII4tQIg3AMDOOx
CstPaXv1JhqH7jVwdXepWqAbHeVDC7MCIKJhisjEohI4jyXrK+ERFsbVRrvKRzCDbGJA4l3lI2+e
A9D2a/oz6QF1mmhF/l9ushIl1KJYfQ0f09uF0hlgdGl5HtEuIc9I52i5fUnvGDyq1k+Pvayb1exg
C+CRZa+LusuBAXrNqrKhR3X40g8juN9zUIT+Vhm2ZI0Fk23y+3ptNqraOyW9642kL8Sb20/NW7jG
givvq6HfZFkanpIgznemM6mjNfvuWyqQs7GLePiWcEpkNNy1ZHwZD+/KPI1xeEjrTUbRyBToVkhV
kZ3vC92qOzOckLwDHwMQLm3solMw5M+AxS4F0vyyNoS8NyxXgWcJq40j2NgZMksvvRYPfY1CpbIY
jZlxZAlYRG0i0WBCTJR7GKxcvXiTtld4E6dFYI9fRtpxtEQ0IfDntX6MU9szEG0g8tF65MfqQSSs
XSSZwpq/Aqdv+eauw6GuMfoV10ows1tXflDxASqNM6UweNFrAjPoR0V7g3+Cp7glbCB3Ruyn9YZl
pL7QN1KdZDLGP2k9Vc2pE+SnaDYidNxFJkV8RcfUDNxuKM0Q7wPbNnrjLJwYPHaC184NapM9LTYF
ukXA5/qOsQ4DIwbwuSBdm9RDDHiwprKW6EKotd/RjevGoRLXN7wm+i6kKRsx7ofO8btln0DfvXEd
o8l+kH9z/A/p0K3BvomuifcWsOu+miuAqFXukWkrAJZn7XtaZdNSe0O8ixs7umOjG6KWhuljYucp
5p9oVmIjtMLm5/U1Bn+K/rJrC0Bx37ImWuWJb55jj4KJurZLB3FoxNjdNvMuwdCwGtTVFK1L+O46
wRXdN124bF1Vw0fq+r0BbOc0h3b2nHcjfUL0iBdfA+QgtsgFq78xQifzcdtsVJU+5QwaWPENfVAA
bpaY8+KzoYP4o6wy9WR05WCs25amcxgo7SEd2Cotsce7fPW96aWBwLfLiiTbjMNs/4inyVo6MjK2
waw/Bp80j0Bbu7h96h3czGnvdVdwbPAH8rGJyX3vvTgKjYXlajZqhaTEMXEeyobFBX1exNPtyXC/
5AhLBy+tfgKz9ur7U/uAidODXBLG+tLIXm2q66ElDAnHjFBDuknbwW6PJUYvbzUGtXwYoK9WPHTS
HK6uytW5g7r1Po7eg5mF7l3J7XfjhB2i4xTGd5TIUnI9woMrVyxYALepnDWsg73kfeyt7BzFDmsB
VtxnBUNtqe0qYgGs010R9lIuqHLpHt3IGU8k5tplaJBYIR1l93s37gi62ZXDA2P+NDw08raH8mrn
Vv7a6olok997yH6Uo0MZkAVlhnlEpH3XNhGMZPoB1cWZXfHaqSsjqzFLUHwkzJyXwa2srzkTzRNP
xj4nhDJTwIAdBL9vyBkOlXcfO7H5GE6uPNtAGJ4zgi+fST1Rnhd0xfjUY9fdaaoLeZRDILwacuR5
CtLmHDqjOF8t7IeEP8JbWkYpTnM2O4+52VZHa1IRWOMmwdNrztxjSnsKn0B3B2eriXBRzySyH3pz
kKjtbFwW5JxHd8ldw2+o3+gjgL+YMoYfI0a+e37Sl9pAQUT+HWgwqMvIlJ9uVbU2/sumniiPQ6B4
qRLmsdsYLqmL4u+4aLWewAb8aGZFVJ7pGAWUYylXNasQt13OicYEw3YvLZIYHFBW8Tzv6tGwz2Yv
4A4EmSIhmaUsYw9WMOh8o3svQSWWLrBD1+7RQzEf4lsk+jU2kb+rzWzvqooHMnPBkr3rC79XuQ6G
vuHH5htFuk34MHaqcp+poToZAx7uAfc1QKPxPM22d2kqKz5mSRMussxjgzcMRLE6m96+a7kwllXu
FKYRrOwyPoY25ilN0dauJT6yJ5bv7G07e8M+eOlkXwG/4KGPg/3Nl9zQS77VqzFJDUxkgbd3cM9/
8wVV0CFdiqvaQb61wxg+mZWX4L0w/S2mYufMYQpZ0cC1tAGcHn00DnyB0e/VhygJR7HlLcavsYHD
sbNqYwoZlcbB3BMtT5qVmTp1fMMt3nlnCyjmw9CbWHetOG0rolNdnL5k0TT+CExaA5bRKNx0l5lO
f6V++PxkeanlruoH/Q7IN8NFaFHpuLHIrYi9ULCiV5Nn2fuhDHg9jAhD1nLOzLJeCyK68TJNYgOX
lO/ABhHKLdXa1UUEN4rKHXHWGTezfRdzy8B6ZA/N7eRiFf1AqvZpk2Sb8xU5tcL6WxUDEU/Fo2fh
lohkeHsmHX5oiFTGmT0vcG5D97x0bhC0FHN2lOl4NrjXw+x57E0dU4wkK6jmI4IylmQ8bRrL9CX1
MSot46Ep8U3ZqfbPVl+XZN0orZ6JJeI7Whv8Uj96x86LG5fRz1m6VI4Aqepn3AtJzIqQtYHBu23o
0DqFIEjZp0hHM6w2EsN9ZV7pihlRm50Rd8+4wdKDb1GFqaYOlF7siVuYGdGGhLS1k35cf4m5Ddk3
US2kach5MdAH1yU76K0PyHtLVRAPTA3ZYFFJzV4lzMb0c+p9dkCUxKY7S6Ty6I45ZZvCeU1ru+eT
L3R2COvGONDhNa5tGn4xghDIiXP+swCI3ydtX0B1Uq4FX/hHHeJkMvXW2ZSl0D+LtN4Zdt1+T+lc
HMRg+5+QzDzOQLsEK52I2YIIjSNwgbJSTcucbhfgfxZDYCxUuTXQ+Tak1xIDiwzcTtKO7SXzTf84
mQE9n4Yn7ybU0fVQzOZGB+2zLiYqoVLHXGNgr4/Q7Pjmzbk8YS+R5yCJ9XXZXbuvXsRmZ8bH+qkK
A0AdKxHgkZqjI3Hlt1G29TFEowHKLk2CCpXLcn3S7NxNnjaLzu5SlkWwdmlsU8zvfOE39tUlEMzk
JirpX9RUM1mPyj8O1mStGK+TvYbU0K596oxPLbz6lW/79kMxBclTGwTJPieObK0y7jR7YiYTK9hr
fctUxasUI9cxHIoBg6SZ7FozxpAYtOW67KP2LFLX9fFuV+UbMcEkgdbX5513y1o4bw+tYdC/ZUg7
GA8U4EJ5IZLh2dvErFmRoyAXXnv7L8XxN8VRXilV/1xxfKzBsH1/fP+6iXgsPj+Cv6u/+PW//k2A
NBwB48qxaENhD2EiNqLw/baHMBzzF4+RWGvTQs++Lph+X0SYvyhGOmZe0FmUZlwbVP62iECBRCpk
Ncr2Av0dpeV/okD+fe0My1eprwIpfxAkLiBcf4JmCa2DsQpwrZPB6raslTEsjRh0//Dq/IOtgcsm
5w9qOPUfSlHj4WAiRrhXv+5V/ihzEj83DWe8Dq5MKI+RortnnTa9jRdwqMO3hII6CgAjo+IeCgPU
XDNCcnk323G8new8mjazb+MCcEp8eGtnLqiinaKOr4eCQ7FsQiEJgyqru82Y5NP17Lrjp0UJ5GEw
lJHAJs7a57mxQr2ROXCLVU+khggAmbW32S7ru3qyaC1unNkHpmdP6gKkVrLCT7u6XSLrcgsGsJDB
9hdBDLE1bXk4xbrq72JFunxR9+V40yPJOGsKmD1jOzoThbiVb+UnSozw2XMyw/MuZoI2rNr59QAu
efNPXJ/IUwS1ChibYfQcCXyPS9k43XMFqBZjAtXBpKmNfDp1qY4VRU8spFG45sM0RDSXA9Lor48A
myt1VqUACd1IkK8ukpAMjp0UXPV7fptFb1r5Yza7s4Hl03JuQtXh66gGO7xcLRAJVz3KelSeM4Cw
4mRFQqOli6+qSjLYi0Yib4w+kZ9J4JJZyJzR/f7/f0z+9GFECte2tE3oKSj1wv4P6s5zR240zdK3
0pj/1NIbYGeBpQ+bXu4PkUpDE/SevKO9jr2xfZhSd0mqKtUUFgPMQF3ozMiIoPu+1573nJ8J1S7o
SMnG0gqIpHdWCFmpbFvwSPu/PsrvGstvh6H+CE2LSUdA3lo339XclzIye2sAvbsQaO4uqXHbEdi7
SNB1B1MBH5ZGUcT8XDU4bNvsCLg2/Ytz2Mr6v3WH2A9cKV1tTZNMBf0b6afedpzBFm6hi04+kkCH
i6xomHapbK9qAkgshTH719e8dZt+Ph5GhqOyFTEqPx2vVxXEeMVsg7jNmwaCxrRrT1WB5FIKfn0o
+Q+eoqEC31FkjWWmy1vL47vb20BAmnYmhYilL0kwGzntPgrLSKFvQUMarVKl1FaXKRBk+XStu65i
UXwBTIviqgLDxnGmGAmJF0NnV83IeQfRavUW2QE8b/3UQ+UPEwAjmTXbx3QWPQOBOq3VoZa7yw1D
G8Yp06v2/HZV/xlt9/Gl7Yf25R+nx7r7hz+Uz499WpX/czvUU1UvbRon/f/68Vd6Rt/OZKMb+uEX
KP1pbt8ML+1y+9LByPXP9tL2zv/oH7+1yO+X+uXf/+2pGsp++zZ0a8vvu+eSTgv6z53e6XFo0z4d
ut995qur05V3GoxCiBWC2DAk0WJhfPV0mv6OuQRZxguws1kbv3XcBdyZAp0hzJEWH/2R+0gW32EP
YESC/AiXhwzd33F1MCV9vwm2fp0mwnck0WznQJL208JcKS6VlwuzmeXFkCCuNuYHvckQ9d7KL87a
T/CSdnigrNkmhPpqzR4ncTLQI2cu7bs790cO8fenQttxuyp6jyqwkR/3SIkGDuoG6QLhatyFmqwj
NS2kQ2jUKGtD45/0N1Tpo6cGGry/6OD/aHpAGjAWhqIW5HuqaEjwZf54aNp2cPUhdeIicvze7KWN
cX9+yWbTh+xD+YuD/WgL3g6mWRoPToXAjAbsTwdjN+iacDFrlymFBTq04RFa5stfWJw/PggFZNi1
WGNvwcd3BoeWWRsj6I0geZFKMI1DUEJXSLn79SPbVsdvJpRL2di7eFLWdilAQH5aPXU39gyFDkxg
jdWNJgBXAHhxbxkr6fH66bLWO3Ms4LW2vF8fV2Vz/Hxg+s0MIVjEfLq1Cah9b08r3WqFuAcMCjE0
hAbgCMrFv1BD+hCZzKz5EWReDP5X4qOyTZkiTWUBWYxge2rGirbpAECMFKSh7KM0k/mwLJTccQTW
/CFVRtplqiwAN4e7U1gJIOSRYW/gbo7Z0YzpaYPdJ22SgsMemRhqYR+Mdk25rGckfOhMIS6Vy2SD
HfKqVStAHzwOzFXurK4lNlGYzdYcC3bH92WmvG+5ZXGIggoTg9QXDPijM40KL04XuppF18BV/8Xd
+93NI/Lc1AgJvwkt3mzCd2uDul8lXBjecpmkvJwEEVrqNrWMvzjK7/aUATAIJI+CK4dw8+c91acz
opm91LuT2Deu1YPtWMWIss2MMMK4Ikj866vaIpQf16Kis6lQNTQwuOjD/rgkdKGotSFpe5egmyc3
lAr42AaWsBp0fHOpoI7fZJ1/fdA/uEhgUSQdskbQgnP/8aDk81De6bRvjctwTZuf/DTpIGFSrOty
SfO/uMTfberNjYBwgDwIiy2L29l89+BWFsdIyxAIdJINAImgQBks2le/viZpM0A/3ElLF8l7NGyw
itPSt79/d5heqmVaLKrlTjQZP5smFw/HXc30T1Ol5j0tqKMwtIi5rLGM6sbSGIVfpip8PTIIoHt9
GbWrlDai+fXy/zPijfqlvOvbl5eegOPHsOK/ZpSxATn/PMq4/b//Zyh/Dky2j3wNMjTt3ZudN9CL
ZKNJGz7tW5ChvQPvt6XLIHeIdHVWzDdYn0AggYakYVqYURYuI6H/SqcFmVTbRNhdJOE2ESMHhfjP
EOv660r5FaJH+d3WhCBbBGBoQa8IBOwtOv5uQcnQ7esZgBGkyy6JcDZo71YO9TYUWkZ4gunloCvO
iFhRECGrozUydCwvwnSgTKNC9IowUOMpEeS6AWIXM7Kpa2mBqJ5lQOpj02f53pCEmu6JlogAjpsJ
LVxiq9xwO/ZubWttIl+XrSEwapNsxIgqjRKEnKE2fo7VDNNfIAxy20M93Loq9UyImnILSaB0GrqQ
WrpCN02pP3bQISGKkBpf1LKtnt+e6d9a3lf/zRbuL5ft/y6fq7Z9/D40/teald5tcqUsPii8DQ1p
33+tWemdimkj9FW3yBdEOubn25pV4QvVWLRkihYNRtz/v5Ysf4JsHEQ07ozXJaLHv7FiLfkHE0jE
pMsGMbFC1k2lW1Y3S/z9irVKoYe4LoPZsBK/pGNmXKNkyLQ3ZRZnFVFrBl0OrX9vmA+jkfdhNDTC
A1XIYwNBf2DlgmdtZAe8JyuW8cpQGbpS0ZZ6P7f0oFMQ3l68wkpCZAU6Yh6fCsBZawx53ygsjBDm
lHg31PY8WAkynNVll+swgIgdDMJjrLaf4Rb73Mzmp3pamfKvlANDYg+iDrt1yVgBoKL2IJk0Lpq5
fKh1CbaXKXuBgBEbvhYQuqiumE/Fh2YZRw9GJmMvyxXQIRkIgFRIhpcJ8IH3TDI/qYII2CqHxQ11
P+qwLRRI8JjC1g2ZY73IV/Fqpn4hMVxUduvK/FyKXN6kjy6j0mhQTf2hbyXBp9VYUoRicKifWsYK
KuW5AlXAHjMZrNDAmpkJcoV5favE9XN0ET6oYyRzp1PtVaClBboruaeyrULXNIVWJeegcyzmwIt6
3a+jWR7+/n4EW83/fvYgP2StJ0hBq6567X/5ruClOj8WL93Pb/ohA/6vkfKyH3HT7Lo/d0h3L+Xl
8TL8A4gkuPPuf7iM7MHk85j+42bL7X8o/P7r6746K3bVOwogSIezw3Aum8LxV2clycq7De9J8ie/
paQkgN82PuBTbAHFYlHjLyDVObtvpV/+ZABON0WZYjGcFUgc/I2NT9foh52P50MS28RP/RRbaeuk
Guxz5ZTtYH7Yd2fhSggVu4at3TZP8n77VT2bZ91jMHT0O8cIl71014L9uYpu0jM04V55Wj4sYeTN
fuFlV1OQ7mWndbt9drw85jt2LkT7MuMyOwacDtDEubOvO5LPUJMru6hV7cfdxRtDGHD5eXbloHYv
t9Fe9ppgPiTO4jRhc+g81RG88aC4sHWHYDNdKUzDdgcq3BcDdd8El4CxWU/wq1Df13fxHhChezl3
QQpY6QT9/K726dj4xRkpNjBJvuL2oeoKp6my0W01j5eTETZnFGWu9KA5L6fE1Xe07Pb5GVRUWPsw
5wW5r3pCOOzNfXWDTu85v6MDe65ORdjs+7D1mFfiOhMn9oSTFhhOtIO1DlaK4pQAfmdOHeE+G4rf
62HTw/1S7Pud6l28jK+Fn99+2XmdG/n3uHFHCvDDnuxFr7rDffXrUH87DdWTQr7BbQLFpZNrV7vO
98Tr6Djv06AKQFE5HVc2BDAQ+5Pf7FZPCdrD4EoBbGCf2gPjYr7i6K6yvxwNb/KN4LKTgum6DEc+
Nd2iX+yvgXUzQCK2M/3kZnIN5xIU+wFBn2B0NKcMFhdr7kQ2ior7bM9o2qu0v1wzCP1kfe7DivPo
3NYe7h1AL25vG87oafvuOPn6VbVT/chmLi6oQ9Ev3CQcjsZNdLUcF7dxwdi4ilPajatfZbfisXhe
KX5D0gqZGKA58linPYtu62ln5Wydut3lrn4ovWY3v4p+72g7w4WJ30+vk8MYyCFw1F3m9Z7kXfzs
pJ40Nw8imJsGFwBSemdcG7uWo1kOQ2LOBezjdblPXTBVQeqKH9Sw3suH6YOwK9zFBanmml7/lPIz
+g2hest45g4MWQajrWOe1VvpmpUYMIvu517DPoEm7/aZTuODdJ1+2QarMzu7MXZLADRG36uB4KdX
l7vslB3lfX7UT9XBvM1OBjugPWa7ZF/u1UP31bxjm+OX6luU+j3O/Ks+yG95zm9b/adC00RvsaK/
Lp2YO2Y4gl3Yu7UbOV0ItZZdcw6t+/raB6lvsCvzXb1bXdUTPXggXeFe2Sl25xWPyfXkAAq1Bbf3
J092ROdiv0/d1B9sSDwc2bOADoeSC7DJV/xLKIVGb2dPqWd4rCKHSWFHcmHE9BF243krrPL+oMZ7
wMEO6l0OHKOO6RbBHFJaOUih4AHkDOIgDdKXre1s7LXOgTf1S/Ewhv0BVsoH/OgcpsFyVYcWq5/J
4vFwSz3dEd6rbstrxCmfEp9h/IO6A5fmVg/mp/gk76RznB7hA9NO+hULchfv5Pv1Vrs1vM4f98Do
jTDejfv4mB9g7PSB5l9pgVJdm7w7smMHUorTHGiOxPKet/3gjw4kALz+ylC28/gpt59KrMLEXkAG
xGWwcM8IiP38mvH5yWVP8t7IMZ3MWWw0HB3oBHbafjpm4RhkGFbzDH+4P7uaP+4gcpHcyUNm0IEC
EKWFkBFLTzjEH1hxbu08oiS7g5DCYdaQk3vGhh/VgIdyEg7lcfVHd/DA+HrDwbrOHY3fLmeCEt/0
zFvVsNEPYznIgRygG+um7sWFD9IrHc1GzOxq2W/HzU/Ll/gKgUgIspH6cOAM8+HhC61dE1YeLI2h
6M0u5HMOBEnn3knd3NG91p0c1ZEOF0904B33Lz6yvDaAwGDA1aDmYBf2YL/GeASUEzxIl9xyh3Cl
CyMq8wK8C1DIbRMyuHtvfIrdluWXfmz5ds1VdgIeSGAZo9zsIWPjRrfGDnk2Ww6EsOZLoCl7gFHr
a1L+p9uICumPZYnf9tFPQfJkpBeqP6Z4ajz9tOLKKqcLBLt3m3ATDeGZtO7qt67pcAXcSpBmx4Qn
UeKrZm6F5QruHUUvHwUrfoRX3H4PzsSHXcV+Rm3LYQ7Mhr0nGLmThlsH+X4Jh8PANux9GGO4VmQy
3dn9bAZ6MPq4ZluwMz/2GDxgjbU+HIDbstmcJH9wY48zxLmOfFoPJL/dmfsIQ9X6JqY88nK2sPh5
2Oe77Qu7UGeNiU5xnv2GnxKMZuPB8+dRL5sPZjB4gGuc7SVW0OO2nilbuxW/i067u9xCzb9rvCq0
WBIyh8l2kzNzsduXNx5wNhYLQshvFwIE1h1Z3RcPjSI3d1dWZbbjUyfTmRzYnN4PXB28rI7OxbC0
ztw0nLjiY724cvaGXz1m93w/91W2WyfydE8MoEHmfkKm5aX80x2iij3fx+1mTQnXkAd6ptdwSssr
j8WBPsJZvoiiHd/B25M8dIeGtaMGqwtBnwNNvKPvoFVxUlvFds5+yeO0WKaWn7BnXRXDx1gzzxYg
M7/DEeUubJzFEXgy29+2ezbYbLAg9mN8R+5tjhG2VzYCiGx2I5tuhziOvy1laKT4nORWHAQdd6+A
rOMI57wbuYC5uZwtVOr94bCEWAKeHpSQATeId0D9wNKrwu3mlbv1o3ma9gu3g3lg3+TZE08EUVAf
k123b7aF6uqBcLU9aSRKwhIbYLCAY78Ncq917qBP5xqgILdL5xXeEtvidIEYckwUCrgXSO9w0jk/
bTcZMgmCOoRn8QPouUA3x+nU2+mE8qEP9FAPe7xy6kaeFQoHbNBBuJ7CLlxYx9uxVKK8bY/EbuYl
bwsTkA9+puUB1QGYKmGXYy5xPJ7BztuWRHnENoX5tpKxLsD5vQTjEXltgLKpS9zhoFPogPz5uH6E
Id+DhjEJMFch7Dzg43H1ButbBbRt56w8Ea/cfLF22q71Yf3llSSARohdvK3U9GwG8h6Kr7D1w8iZ
DtYOMpVg2w49b0F3y1awwOinEoYkhLqYaEcIkx35JGbYOm62iuF2bqnMkt4uFaFPF9lyzp0Gvwud
HiZQdxaPOxqwpW7Mh+lGPWPTeNaFK52QleF+I3rHsruEhL8u32ZfXDr+WL3IIUbyW86jDPLtfjhI
3+DCOzYkpj6YeC7TWeLTm+FH55hwFcy3F2GLEO5zRhwF+4IwWgzMk/YE88pOvFkCExfTOotbPwoB
5I5sd2yDV71nBRD1y1xJh3PJeDYim3A7smUDsOBJ5TviV4ewLYzc0q19i+uMOba0Mz3LrVyCOSfn
Jvc+N9YV98qbbRPfVvjsS1iszfNsu3VxpM0MiTxqdqqjEH8ihcoltMdOY5EwOM89bZzRjlzJlj3J
7yEH4WNvXo9TGY/oerqjPdvwnNwmz9V5u9XNXuNEc24D1pO/155FSG4G2T3TA259VQQNgUriKtin
JlghYzuVV8XN8jKHW6DQE9mkhCttiOVgq0eBxNuss1XY44GsxMvZx5dTvM+RafWlkF/3pY/E/T7e
V0G+HGHMSa7mQ3PqTt0Lahv24luBbgOrCGY0uB5yn5Qq5Fx8wYY+zBZ9FpiduFPAhJ6dnsiKbAhS
iZKqoPbTEJQG7yIacTNSitQGIE5UtIVdAvlJ4yTbPx8l0GfBickZwIZ7W9xSezwgfzkN5/moO5lv
ur23elbQE6jNIfShHV8vewpZCby9kWOd61AJVq8hZAfBsqsP2jm6Bybc84N4B/Bbf1haTz8SiHmJ
X8x2EZikElqgKw5ZgJ1yWyC78fT7EWOy6w/Rrnrg/rJQQM9dDWQh5UG+npj2re30AaQLEZzyWX02
79XrNOD28N7sLuZ09E/pi3VuD/p1EcRe7gOhR18p9qAMiW8gAvHakHkmfwsztziUTqfmxYHggS73
CyLFmJcj8qXCye3RGdzIfupDqG1sLeAFG3oP+5rY9LF87JhkQTb5mB6ZaTGcwVeCya89wryQqoEK
lwODmjvrs4Y+Mh/7KMOu72qsE36AuiuAltrZHq+wJX2EYS3xouKY3MNqt+Vh1ttzg50hhBH7UZ0P
wmfCUxag0B2jsHOhHb9X4DXapYiZB4lfOaWbfZJYD0+MOdnR0+TCxuE9wuiNUQBUZZvsRM7RcAyP
oQtbZ3V1bs3aZcLHXtwtDIUm31bfokaEfTnEhmlFS4Wci/RSdK1A9iUp4FW4Hu3+tcOs9hS7oIVG
Z/defip26a71kjNw1/l18Vsv4nBbdAvJ5Ez61XCEnO+X2bYUBLezsK0gNkPhRvZ1H0p5TgNtA7Ri
7Pg5v82R2wpUv8K5bWEdQRBmDUC2U4ckoifDY7Vj1mM/8wpXZz8M5HwS76mxDfgcHhxr13nsHQVH
y8k726aBhIf/tgeQEYVuwfa2uCmiOQ+vWbDFs9vt2lIQeD04nYE0b/Me4gcBG6Xb4x4qaLvFZW8n
NTj8PwYILIudYZCIzkkEZF6T8Dt8M37RwP4D6iSS3qI64ZA5ODWSUViiZJe6IW6U4XOSZKiBOXNI
TDnZwV05kdqB/8bdwkGLIBrWcc/0m/sK42/t8mAOWk5/9YRgeyfu15mvNC5ADa096+i+2XG/cEqT
171ffaTFMcomvjfzYDQMa7INHGmw1V/6INnMsLfdZVIAjDJhwXFM7eq1I2KEMpYDwS6ObyFwsfkA
J0wg5Sc7cZ+es90WY8OplPqyTQaiujMXIxMj1C+k2niYLV0UiCq+K7z9QRoLYulPKlbb69/VqE1h
TuGSrKUTQSqRZrE6JYUl/Lr3TJzi6RSM8CElChZ4coMDazjZkVoQlSNsGlpKhE90mInPtjB3deMw
v97irXkHGQ8VjgQDR32KWhKRqb1eRQ/RKTq1R+uq3ckePKKBRIXDImLtHGpMBNXTXqNm1L3P7xcv
DvtdRLw3OToWW8T6U6gJiz3QLn88tGHJf7qLEfLSU3/Qd5tFHHzzbtzSNs5w/DB/mO1rAydUBN3D
apdX3Sm76142NyDdb/6toHhz8aBesytcQHdjHGb7aWRzo1P+ZqoYweEf9F6k28wqspwTVwtXpp75
M7OPmGCAyk7mMoK0JZWbXzHd9iBgDSXX3OuvcFBjVxK3BpCO3URmkSPiaMLNpawklsh3c7MYgiPt
XfycQzC2vQWt/uaUZvbb5GImeM8Wo0U3s79FNxqFBqJmW36/ultssJXvZK/2OwzZdiPwpYEQ6H7l
rm+Xw5wZQWGDmeKJdLgRFe9c7dZ9qdx0OtvdrihljVh0ms9E0lhyZMCZSqJA1Pn6HZeOGYjs1Rvf
Q83PRlO82VP2Kam+htceQxxzsGAvFY/NQZ6V+hmxkhnMxD+tv8WRllsSIW4xNtkC16CQ2Wv9lXVd
n8QP2U1Rh6lIqJedJrb3ZkRgFY0dpyAIqyGlIboz3Nbd1iSTLG5LqnVYDrH/gKySM+xaGxJGbER+
M+tOsm83AxJuqS3JNXsWIVNSQAyMN11tIeJA/LOFeAqQfV9N7Hqfe/ABOVtgOHPjhh2uFVtSYzW2
kK4mLKOSQ1AH2/OWlBjsx+zNcmHHjtFTfkZDwp2xSVvJocDMQDFEPPvr3Sppf7Zbt47Td7u1uNQa
HNmmcYpepCt1b9HGIU4m3nsQb9c7sB/yCd0ndwtkTUzjFlpKPvSeVxNV5v6TtkvvUGw4UFW7WZ/y
I6+/Xs50TkN8vGfuTUKS5CqifrxFD9F1vC/vxkN9kAKE118r6psxMc/qyVQ5Fz/d6QSG/ZEEmjCG
1Hg3EhKTxPltuFzlxBr6dXswHoDTEpZ2O5ymB0MnSyQ9FseOFPP0CeeI6XfF8wWDt3oe8ts7+ZqJ
nH1xxAsR0Mr4MijvKHI2lCb0sNtZN2bsTk/jYje7xlcPUDZc5TvsO1ac8jmVN+VKPkPSsCP19rYE
H7ru8O0R/K026/9PW+e/YMcGcYrvluEGgvwGbtxaTv/+b19Bio9l+kMr9u1DX3sygvrOBLUrWzqs
TtB+02L9Z1NGQGsR0g9xwwmAlP0KE/hnV8Z4B+EsmAOgXxbQe/03BIGkvqOJyssykI8NHSb/ra7M
Dx6OlhA9XYQgTVjLwfjI8k+9GVnvrWoc0s+pOW2Fzzmyhxl413f35A8c6Vb1/a0a/O0g9JW35o+I
ICR9qe83KOADA/7X+PNkXpKwXEDXdlAg7MV60v8CYPNjvezbkSw6ywogLFMxudnfHynWViu3FuuT
tOQXvM5kjbf9UkIO8OsL+v1haGYpmonwtwyUYyN7+v4wq1XOmd5oH5m0RB6lFIvhvlqQaviL+7bd
lx/vG4exaJSDSqI7J/38cFIzNc1G+bjCWmFnWqR8iAE62xEDPK4FuNmPDINotVyK06+v748OrCkb
Jh7SAnCAP5XxLyxAaOjEj0yGR64iFdQtxC6lPX9piH4uhezWAKHPi5A2X2d8/rTm+WOPcHuAIGU3
FjY6jsB0zZ+gZlVaCXIrrR8bOYZ9eoaBlAqI3hH001oQxLBXSpWG3hwZuV9pcm94lVlP9V8so98v
2E3JVOZkWLQUWn86C31J63yt5Y9MfKgeENb7psbfwlch/e0DAQUCWCdC/YOIvPrTE4asN2F2UPmI
ZhyGfNAaDzmb2LHmON79+pECuv15NSHpavIyMA/QSqbxE6Cu1AVhEhsSqEWJc2eBmYZSWjSzT8yq
LpBinC6S3SYXi1IjE3x7w4qZFRT1AmLmDnSGAgP9xufc9VNCSWybEI4MGJltAGvKYwFzGAV7qW9L
9CWg53Z15M8rb3ybRh6XVTZtuU1NzRFEdKwgHS1FAxnobaa5XYuE4CrqpCfoy1SI1Mc1AYIPnQBh
iHSJe1tQYxL4skGhMRAAVXWHSJHWk6mtwzFd14W+sHYBKzE1Q/2IvruinjoBbpEbE9zxBybqVwN5
m1msQmZfrMZGRW2kzigp41Xd6AMes53QV16hc0ZMyZTUO30soUWFQ2Obh1tQlXCKtyF3MS+qZ5CS
meblYpaPu0iV2/sFClSLeaEWKZ/8UghGWKdxt6ujOiH+R0MCiZ63mX1tRZQjjmO6IdMQwcE4avMy
3hviZVUOa6kD9Sgu6fg5EcrkuRVLjXy7TWWmk5DhgGdAak0x/jJAsnq7jprQn8c3QoJ5bk3SEgk1
dm5sIApZAm91LytQFyBquBEZ6PgZ4Qay7o7+MOo0ZcecHgQzDR1Jpp3eOBAKVK8tOBHQ4WGyGLn1
mkkjW60nAGVnJk2h8PhU11WaKTfyqr7Ri05a0d1mYgtDIYqlOZpTd1NlVf0coGjQ0thThkuPvJ7U
XognmTYaZSC4Fy2pNROdH8iJ1BHmfmPtzfsiB7CboHIFnFWC1cRIefiOIGnJ3LoCfL4wurm6HBuA
kcdRGajvqMZQx3beALuJdmOtm8yBDqD8+/t8XtYLuuHwsr6urTJsClui3kArC2VOHR1HJS6H5VqT
mdmnw6jUSpsFerZoE6XwQkRR/qFL2qxCJzKC20+zq6ZWqNgrHIqKVwoz+M5qOtQnhr4Ri3NiiRfx
MI6RLgZoMLav01JNFIGU1jxZiR7Xu0oqzA9KO8a106t6/pLllRy/1nM7qOeOYdbEbhuEG6/keBSu
oOxJowDyEnDzi5nIFNfMUpQDo52L9TqqtPEGt6DFV3Mdg6SGaQJl8qrPjGBsGZSB/0ddJW6GPM3V
h0SGDoDiio4ofK8zE4aKgdXCdq1tiH/mbqXsIMFQ+1G/MOlvF2tXpp60omjs9JJVkuZOs1F/iZPL
TEskVmYyLsAkvFVFaIPpejDP8ccpglLZ7y34RR+WqR+Ve1jDo+gq7QeYec2FSbiPGaoUyv2iF2Ly
bBWQUj916LZAMpsXiyShRjQUcoXClWRB4T6z3eEAFRsdWdKoz6wevUt0B8jHxH6KGInt2jF7uKxp
iwZS2ibQDC9KVTLqU1WbHqsgAmc7Cl0MA2mSxKpTSpl+vZh1DvmoLiD/UU5jftNpOrQ4EtoBFsSv
MkOykjCqSAhkHRDHZajl44TAYwJbcJvfSMxyXw8t+lrw7HSx5fZ5nc6uytgt5M9aKr0ODTfU79KM
yaKyG6nBMSCrE/BLkt7ZxTQmpwLL0jmLBGFgUKcdHjaFIPsSyLMeQWyYz+87GKxEBpM2xHoKYwE5
WKHjhlDHoxZSQlZ+H8G49FAJ6Ja4alzAG2xVazv5Y6anui8LEG3ZcjmkpRMB04Srxkg/dcukCJj5
bL6W1ERTHEbSL1AFdhGAz7SMRzhMSq24AqWMaZeWVHtfwi/+2WQICbTnRYg+ibC0Pw25ON7P2gQX
tZHI2UuiwuPmJF3afdYFUTzVDSokrtSnF9jJhl6kSo7s4CemgosWTpXMqB3GlgVST6mikmmVKVTX
alse4G/udQdCo+5DN3XJp8XUii+JPIFBlduy+dIXlTAjsobOc83UVhokujydy1lCpukiqCKFDngq
RjdT1vSLZhQaXOYL8AhhUB6zQiAFHk0opRxkZNI7CZnIz8ksqQ+DKExPWChU7uCSsUwXNyeh8my0
8sWpkfL1UbBdKbCtifE6xzODiiuHGeADQLPZrcV2YgXmoBuh/h5IPGWVMe6xbyHQr4kVaZJoa04t
booA7HHRUNwVq3Xpg5zNQYsEmkaKfWWBIFAxyMx2M8HQSNDyX6YzFBQTPQFZX64XTZVfh/TSHzvo
K+9ynsAE/0hqIit3GeT8xNaJzhWa68BbVDOidGWtM4UABpDAlphtMtgrXtKyK0jdnhRIFS4Ag+eU
Kup6iZ+WzID1rLcSBVARQGE6ZoiE0ENdtOqcIweCnOI61V/aSetohkgjz4Xxr+JRN9uGdqJOmAHo
uNQg/W6Mkp6YiEgIWik12i+8u4Wf3OzGi3cpquGYXLSR1k3alZnfCNHlI1umBCgUlfDryVFXaHYL
ZQtFF7nWbpU3xpC3uOhv5az/MZzhfzcAsfRroOE5jV/a7wHEb+//hiQEFAiVrb7lHvKGCiZM/4ok
FN9JuFAGXEwGoMAQGyK5zz+TVibygMQb5JObPzS20aJvUEJpo7pFb8OSwf0yRALC/m9ACeFD/iGW
JUsgPRDNLfViOB1w8k8JSto2SxojhRTFuTweimytIIMR1wtVasKsZxnuJmpsA7pdoVAvYwPtXNPT
94PXRggUidARHrlxIfARrBEKDJ2U5Dkxl7S5nkxFOIsQEDIJmtUl+CR4Az/ktQnKbtbn8gnt1uRL
N2d49b6UTBv+wJqmYNco+0Fsq/jLhLONj4A71r0p91VA1IFaR4nY1wFaCTH3I6kQZ+r3BTNLmkfY
kFmQDqp1e1r6FiVoaDn6B9RtdJpubdSyBbOyWb21S5gJ0eIyWV8XeOOMoz4uNCGhZqhDExmwzKtN
y4i9Gf2TCZkCxB7EYAH12UKNgejBSwlLUFP6g5WPKq5vqGBAwRqUlhoSgfUUKLNojrD1Mn2XnLl0
5ayjlkiPZRzwKXahJzjidWwVxTYELXoeIJ6EbWeBEaVZorKxF2IU6EjGsSNtM8fbxYjZvbBw4JzE
YUquLwNawa4yCPWxqlS0xGe5aWgwDExBu7248QRG0Cu6bVbLtzWGxYfEQj0QVEXM4y75x0USFMNm
NC07Q61vAvchmHiqRvUCR95cJndWV9Nzni8WwIdWHt0CNaTPBcDnDAV3CzUtqUqLyBbrtt1FaHMU
wKpl+H6SRdQh4kA670w5satR9WPYy1Wz4ZM0TX2H31ivOjlB5mchuk0rWfEZftBv01qtn2Bc7hAc
bqaU+r5Uflx6KQkhlbQAV8zG+n5F9u2ZwMSS0Oqd9E09RhSQK1BjaXCkLKIbLCXyXaEMo7ipJzG5
H+J3uVf6hKKdyyxYXN3nY08IuoGMB7S42vlyLOJqMpFH6U2GNwYNPjkES2O9Ux4nnIklITNhdeuZ
4OVC0wzG0thpUxKosyCv0M2wLy5oQ3Zqdb8uWnZQG4ixtIt+HKv5xCD061DVYBcRBLOXqMntJKeu
PSJUWiKcY7epRj2ysXpvNodj3k005pO8/JJpZERt23pQ4IjuADtLbM+G+TS1NXC8Gc0Uq0HpRULA
MISK2fRb5JljuaZSneQ0AOKZTloivO9z8f0FQtWgUvvOX6cLrGVLnQdiMxzn2nKliSnunmsOl7wO
5M54H4mKV5Vp2JkGZX3GK+3LImU2BNCzh87IczeXH5HP/QIn7SGt4PGf9diHLNZ8QUTkWcgJhk1A
t6Srd2UrGo46rfS3K6JDRB29qJZlV1lQT0BkM3fzyXiOxQ1ouUR0R+UppjJBo1qrm8AcpKu1menG
RULnVDNIEEZ+0y8jzxvGJNqzRXy0uoZFM2lIblXxhx7RNcuKP6vQek4Z4mpTmn+2tB4crlqAKRCG
cw1N56c6KW5k2dyt2aiEmZSBbRja/WogMtnXwlWcRCHMeR82fju7iNcSjXRxcjpkGR+QRtFvu7p+
0Orpk1D0V6S0xH79QcziPNSqAa26qnjAqjfQwvYVctNEK7CB0uFM/x97Z7IkJ5Kt4Xe5e8rAcXBn
G3POg6RISRtMKZWY55mnvx+pMrvKSHWG1V33JntRLSMAx/2c//yDw2YxqnG6HEr3MR4ohtK+L/DR
G5lYBtWwStMODgZO41sxZ9QcUU6GDv5ZSwXUMyMZe0jbZRrttEtKXS7IAsH76Su9Ur+LHfeHjuvk
pprN9Db36vsg75mj9lSrlu9611T6PBEl0tXkNPrWzF1GEJ3zWDcWUSDmLi5sc+WFMnlovfZANBTS
/8K5wP90G49wM135nHsVrBZMjjDDGp/aEf/JbMSyEncdZ+vaTXhDFbqukpaxhmvGh6Cn+cXcZtPR
yS5JOyAjEb7ikVdfBZWILztlQJ8LRQko1l/ppPmguua+JM3sNimjcNOp+TsY22NmOdWli8HgHv+N
z2kaZB/qwsbCaxgJ1zVxZo1aIQ6Y1R6E1Y+3uk5JOlEROUemuYns6rod5bYVGQy4xIi/RAN0axk8
Z0MnidqUd2nWYCjREc0hWKZxZXlEq0R6E7Z9eXCG+lMzdj8yAkySJLrKS0CGaupwebO/NNrQZBf6
xu3YTmASEQZmrUGub+RA/BDjp5b+bmdKC6Ol+WaxvqqGdK8I+YUpA/svcRWj/AkHSIVHmJT7pLNg
x4eQVooeGw+CIQqH8fJEqGhbGfd9R4y9mV1OZELZVnXRzKZx0efygf0tu1Uz99xquqE4EjAjnPLH
lI+fHDP/KZrp0pXhdqoILx2Lgvnx5O1rkN7dnBsPtCPBSnk13/oIl7qSl2XftM9hP5CyAZCTFQPR
LsLBXDJN1Tqcq+9FMd1nKXF5Qdl+V4GElRBG+ZWsI9ggw5LP14hdYgaPc+fZG4VmLeu9H8Y437Vt
Kh9wlLh0B3UzWzqemer7Osvx1gW9qdDYpWx3uem01U+zNZOPbcFiJDiSeEZckHtcZ1YeLdbORvaP
TYsyjeL7iCRIcqQoGwPdsJ2towyzifQlhdaXUluwpnZN0VbEPNr1jAdV2gqrRvljodOhU1B2x6Qc
ydByjg061eqj7pJkuG6zCsajh9saxPq2cyL3QeAq6UGrMThxip/C6lSRXSDWj8W87QjqABLxm7i3
1lEYDPEm5sc2VE6iGcRVZA3B/FWaVTtCaanzUVvQiBIvFXs7xyAxhv9eiDHfN207kucdNPnBQ5wl
PvHyRNHDvDDMS3MKvfsRj7WHponM58rkO9qUnBViTf0A5POhVtjJOAeFMbZYZdli5whaFThPyZCn
7prWaLQgoUnW0AMuvqEwtoVhI4q+kDFGBzRSo3Igd89I0suNYcoywCZyEoBhuig+mVY2pMZdhMFy
Y110OjG/jHk69O0mjFu84zj4HJHPbbGZOimr8TqOB52tbT+qQvkIgozAKnLgHCUJCWfxnnQyB+qn
HZCsLFBUJuHa9qwUJT05OxMdv9lVAmlk6mTY8WWl0jxee84dKHVhqaytLmxCDvFDs5014WeLY3My
c9Dchn5dY+Xs02RSEVJdP0zZNKm13VQwlNogJonR0030Jbfqry0HQfTJCppCfRitmIwa3AbK4jmS
LNQtJdR9bXQx58kve2m/boObsDFs7CeBhAbFsTMPIeymmBTlxZmaThm+l0jpy1f5i4E1YOcU3Q+J
HtvPbQFuceH35gi1oKIsW48jD13KiI7eKNJx/ogpqnR3BHoN8d2s7XSC6VfXWqFWwyY5jzC42ydD
Bn4cqz4en/JMNI9+5gRqFTSuBb+rKlH9R71XyVtchkJystIpGvb5mBJ23GJv3FwSreAeUOFVRFL7
ZmzyeUvi6ymZs62ReRygwGGQpwnUJno4pKLZ8KVn2aa0PeD3lYG1TIA/Ud60FeMWp8BX9w4HTPxQ
fSKO0wsc5YQ8hkPb+aBGeAlvSnAyb4spfVHw0HrYTIFN+z4UeB9U09y269pw68+Y8hCsOoZ4xOkk
vcxaQRqsMy2xiuX8RKhY+QXft45azcbazou2Y+OI/ZDEfr7yjQAi1Zh1GyymCYnFOHZNd2Bcj54q
Llw3kddJ3w2HWY7DhdGo6rFI2e2wR+0cDHdhPPG4L10CfK/nUYuDSsnUNjXbFneJkjJs4ETULqll
hFInB7fyOcfmILnSaQdpzU+bnR25xccG32vMqDTM2KKEZootOvGgqruMQyM+xqMyEa4H9c98qqgS
FTX+3ynm0D/rkinACrME4xnj6yxdCb7y29FNY7SQwlmRgzxvqiSna7AK3VH3EL4dqizeJXZjPk8O
GRyrjG3kEOOfjl9Ee+v5Yb2cK88lorUVHjbYfBWVvq8sN3mmZ4UWVEMhIzstPoxjQcxVw1l5UUcm
8R3h9GwUznBRJ9l0cGpcZteRMYMxdyNRvwEboxEk7kWgpbkj2kSvO5F/5thJ11jOl5/lRGqTlwCV
ZaUfHrHkHjc6ba+8jvgdm3kAqc8l7YnqXGvngUwzs+ixBfcWiXY9RWoT0kKt9eTKw1i1fzdYOe+I
IigehqG6z/I+uw5whqUnIxEq0ZzlmGThwZ8poqjTzBMbMVTy0xh1n/xBhhexKQ3ssN2dDFS+KXB7
3QalaV1agQeho4qi71m9NLIqQz+WWygCOovo1rhJP1RBTe84yHE1yL584k4oUSev6/dF1k90krF7
oXxrvh2yBv6uXytuvB/RsU7jhjtpk91/kZh/AkUU+MR/lny+IDEnDILlX/yDxci/mIRiH2TjyrI4
zjCM/IXFINlmoIee21JysdOzwFv+gWIs+6/FcIzjhawPrC1+l3P/JRQ5JBAIMAhkCsi/+hdQjAvd
4Pch9ZIrBFLN/s31MD15M7FVaSNokX16gTgqx/1kEna2sskw9S7m1Jw0PUuQAy5iQRfedK1q+VDa
tG4u6PJ0Qj/g5pDUhVt/VDg1sNklQzDceSTABtTe+PJC/+wqU1+WRGLFTAUFXqCEsTESgxlHHCS+
n0xrkPwIVccHNckYQqUZF4TV5nSk6ykoDAz/I5MdMWuNyVoVbteGjIEW287RsArSA2FjjKsG+9+W
3LrEvpFOaHydjcilaOuo0ClF1YRlMe1ZEkd2vLYzhqTr3M2I1ysyiepSDgn7Pj5KzOSl0YbwjTnU
5nXsC3YZe4g9KFru2FYr3KkHCKBRWBE+3Lu0oa4ZlcWaGD13Oshcpp/JTxC3MpSFtSXFPbir59b7
Flra+VwErf5BjLhXr5vJQUCJk2oPdazrLPezL7jkU2BhiExO8jBmNxPGqRlOuwkpjHlBoMSmw+1R
X8g0n4oP9hy7JM2V8yC2iZo9tLeUJTPhdCH4dOx0+liQumh9wCG8m2+cuO6uPdfXRKq2RkqBFDUd
6tXKr5o7XNVN1A1xp1v6PZFcCdceW7IyhvFzjj19t6s8HQ50hGPuH4sw7gkwZDqL5pUdHeon7lhw
zqKmeq7hbMDqI0fze+gSk742AcSPQ+a0X8iqMZytlQKcE3hYQjUvc/29ITsD/cYQUXqx4TkDgR1Z
IVc5wwMGGjqor2KieJnxuN3k7GrAsmmdSOxvV+bk9oxTuowddyTsBDln4449UA7+FOScGj/C3ojo
/4couiJsL3w02qj5aUn5qWUGiFSlweZgjUNjWTIA1dGHbgCB4AEx0k9Ta7QZZ9Y1vr+zsJ/w7WbK
jjleNgGvO85jJ/sYr8S4MwNKbVgHqz7FUp8OYmjA4cds/IxJh80gqOry76I1Ili2dmtlzKqd+aFK
XUZ9o2VF2U7YBVOANO/p6W3PrP8OReZ/9wcCOpUtreeIQON01wSLdXhHgna/cXvfSfgbDV+xosGA
0uxMUe99fItgw0+eXUAHyudv0nDKu952iG4ErBux6+0L3W5MwrE8/PLxPQD9iOLiUrS1DV5iiiJa
B07DDMH0mZusRETK3+c0wWMsG9CJ78usEPmVo7tgma8Rz/AhD4QMN8r3mET0rUjurdgRj/5UJtc4
RQGChHVi/qgqxsc7zmmCwJs+1p+ZgLoPrdt6nwulkD/0paWiCwbFbXERDml2V9FyoSRKhQ9TM1Ix
tMVWB3/TTpoY39eVRv+Afb1YN5WeqL4JqQ+AKsb00xAGzANtEc7dp7hIgy84VPN+vDSOUEa2lmam
PjHEJ1M0FUin3LEAILNx5cQEJahuPB2Tlya42tZX8XScGb2Fd33W1Jgyu26XPJKrXUOwMQ0XRRNl
10GKsBr2C+mo3Qa1O6Y4Vg0M0buqAEAlgyjjg6rcGvQkkth/e35GzZp0+H2sDK9bxtO5tdS0fRyi
UMbaulsFxKBwdx4zxI0hi562KCW/rDGEjbIbCzCqglmX/kbXtu/uJmLRvhimKr5kshIobgej7FcG
hByKyTGyUYCRW0TabRe048qlLb5LMbZ8bjTmxuUY4C0feE7eAryVI9xQLOEeWbCYrJLVnHrkX0og
1GgCgdtEGMaam5IPLl/ZNvjY2pdERuGyqONhC7mphHgZmiHlWpcwcBMqeIyqDBOb0Z+7XS4q9uRK
8gr0lBoEFgdVk92QhJkXV4yJSQeqpjjotpIzqMNv1ImzHUVV6+HWnuWQ3jBMXXVRMGKKX3kYc2Jq
zcS+dImZIgXVMlnWY/QliswIbVaTm0hJ+NQ+SqJk4SjT5V76mUAxhEcpyAIW00BK7KYm0LMJKLea
KtytVi1IGwColRr0fUEBYFjEIjtGTejnG9WajrWq+DOtCaApjyIqPGNdd8kyjI5MgjDSPHO+hG0I
FyItfAi+bjyH24qIazhuSskf5HAyiuesj79oB6gctvrQOMNwJGSeD3rlhrX1Y2iz/LabZ0QrjCbU
hdPgs7r34Zb8jEeR3jqj63wiA3D+knai/h4a7IXoLwr3h9V0hr+aCtM8jkVMZUnsVvFTBsTEjrMq
SMGe56848Xc3nm+Bm4R+gR1DidlhsaEdAFOLmEo+TkAaT64T0yNnqsDzipAf9dmvbNwR4DnOjwml
+M/EaPtLhkxRBFAt2/2Qxgzyw155dxLHPcpaE9vjVV8Lko7gMyHbb8PeunA6xZrphsRla+SjieDJ
DT0sffzDPyYADgCd9TK+TH3ZwveJA4Jx5Fgz4eydxLwJSU763ozYBzLSxdt37aQ0qoziF5i8eYHM
gTOAz41AD1NChPMLvC6TPrK/MWxoQ/7h3ILuAttn4/08Zw6QPEkznb4OPKtPrt3A6GNOlnH2849u
iqn2BoMWyRpIYF4eMCSvwf69IDMx6Dac1Hyo8VWz1krWKY4DL8OExLVLMscqnV7lbchkR82x9V3p
YBh+WBOo2nWR+qmxYQdmyDG+DDymIfEh17v2NK/TKbSfg9SIh7VtTllDnLFL1MymehnAzGNr+hcN
/vDhE6Z8htw2xMXGH9upz5cQ3RhU1I+GgFmQyy5PYszLkMh7GRiFM1b1X4FKGhvL/WWoVPyaMPW/
5k3Fr+lT/TKKqhK2MZhWsBD3cAmXeVXvka4GGx36lr4mWdaffrYeuNJtwwYBr8TOdH0Dn6Cob/yX
mVnoJRYDtIzagnHa/DJbC4eyU1dYstuEhZGoHVzjMJgGz5gFMtkIibrnNcVOhnBc+vxQEXb+cBj9
TtqIx8bAlj+6se3Sy+BlPogxGDnKC+Ri7POXGaL/Mk8kPXdWh5TxEdKil8Ejy5QhpD27kXXEcV1E
+6BSlMIsZGf8pPs4Z+LmOAPoYMzIS30hVcH6PPrGKPYZEWw/zU7b7j4ndmtilyA8bZX5Jh2lmFnM
m7YndW6nq161hzytk+mCZ55068nso2ZNsELV3sVsPOlVGIvub4My+kZDk/yq8slUOwun+mhn1U0D
Rqd7D+1nHuViPSsLikDhuIGzASRYop/mvrgtyaaxt1NnmeW6cJ2AcSY3lq6VYVvTSlNqk0hfquqZ
PSHqdk7fIJ/DmYZs0cAeen3Xqo7P3NKpjWafsqOiWusCUFQfy/ot9ETzJ3ZOCRW8F+XU38lc2VtS
KBYfjjxMYA9aiqijaOrbdE+BIJcR5ghE4nswx1Yl5+Yn6UWQB/lU0SxJquldxwzTWdfDALMGP//R
3ZYqipcpYvgzF+RSrdPe7bKVN8rpqgUWrlYNJXW7KQi0DvCTbBhzNZU7eKvay1x9aYUBj7hWZvhk
WCWUFYKfEhNKW00uT+4sYZ99lZjhvd3VQXeROwVGMP04dagJhrTCtCP0CWeaB4OsJ28oSpr6PJ4l
ppVdkt9UxHQBvJDnJK4Sj6RTHl5thNu+U5gPx4U1GKCWvAVmDG7ibGUx63DNACBPGaZWob9ucdJq
VgQ4590a2HFSmyEOwejNxkMLYMwpVXQTFn8HJdQUYpfyKn4u01JOcHACg+ZiaqJyJujKaop5XRWq
17hQA/ShISn6thsrMqNVafU72g6PQGnlBMIB/xptw99Ok90KaLG5UneaPd+/JMcvrm9VzfTnSTkD
wWDrvLZjC9kbxb/8SOkZ2xQIdZm18y+29H+ZHP+zUHn/M3xALEf0O49j+X//Iz6A8PsXaDbN+YIn
/OMFpQAUoDjgTPwCDPyGGiwhpdKFWwHlWyhyTD34yP8wOKAr/KVsF9YFbAuxxBj/K+PC5SqvuO0A
aDYZqTaOmzTssEz477+Jdji/otYRjTxOdjVdLibBn3ts+Z/zpnbuQjuf7zjIp42vdHdrRL1NuCUz
+gGT+vsJAnK0+u2R/UGiYC2U/d+59vweR7hQFlFd4Kh4Svk2qEoCczDUUQpM71tZoM9MY77jWVGG
efS0pAbluzkWaIiiNIAlXJJT2CbZGQb8qbaAHwK1BpNVnIXRhFjLf//twfh0iX7uddbRz0lZpwVp
Nsk0N4f371csFPbX92txw8AavEqI584JG3xKXcNvRe8fDT/lpHTsZKMJQF5Db0MX7rfI01xMc4Q3
r0UzD3+PJc7Vvu+gH4qJArGTGnWUVXX7MQvgKOQzY4bB9w957xHl1EQYSWSEtbupMe6SspI7ywyb
T1lbAsE3WextsXmstgHZmvszd7Zwf07vTJNUYWKgjI3yy5v+7QECrIusl1IdYfBelZ2xcaL6trCi
6yqHTaYI3ZMcOBPCNWD7KgSamfA56KYVkaEH4qC20vTppcmcydVllhW7OFaHseg/tOitS8PfG2Ja
u8YZycXb126Z2sIPFFYT7fypckX4ZB0ObauPMEqqg6Epj6eyas48nD9eBfBPuiwwjcDj9eLKmO67
Osr1EeTIWSuGfaupUeMvJPc/ijisP7wCjCbRPbmWJbQrTy4T2FURilSETzBFogf4jaRB1uXIPDgh
M+yhbiRUcDha0XGql0GMJ4b6JtRmrdZMNHKMLmoxoPpPK9q2cnaZe2feNMdnfucfnoaQGMeTCoVH
O4yy108jISi2sVXmH+OyZBZikBYgpsY5s7X86VNjHUoeOGQ11zn9ooeyNiG1G/5Ra9s69CSQXVWC
wgpyf7uOMW5fl03cbOO4bPYzw1SSDCrxwWMq8gVyOmmNOexRckui3VTkP6KQsIoBVOaeDFkiDcK+
XU+da197ZWPsurmH+IUr5Y6iiYlA0poP2TSPl2RcFtfvf2kvP/zkSxOLdoy8GPJAxenzy7NI4MfN
8zP9dLiEIWpRiE7PwNXJXrs5evQi7XfdCB8rrpL6JldFBTE7lY9GbLmw5QJjjfDg3F6+HB2vfhZo
ucAIUYBIs4eai0709w1gDKTumHs+gSgFV2NEMnxqmPaV9qviaqptDC5AT2+arOk27z8Rjse3V4Yc
qYREs+fIkyu39twxSouDp0xn17nluR+UEf9dw4e/aGO3OSMPe7OFc5+QMa1Ft8dZ7p58ZTB/E9tG
kfPkpUkNj1vhbDTQ9sDgAUavyhHYrbLPHBynAi3YoC5jAyzf5OIFay+P4LeHi1qDn7REXvsoqG7D
iJI2t2W+hu5cfFahp7aTzJ9scIa905N1+v4DfrOxcHX2EyjHS949p+Trq8fELkOVL9m/gt5Z2276
NTTJDE4nyH/vX0n+4eku7vcuss0lvGBRYP5+oxXx7k7qRN7R6GvSQMOqcfdBbg3PfdWFB0CLazVo
dbCG6ll7M8aynXWY6xFPsUD97E1G/Cgui3s7El+J2ZoPRiW/UFep3WyAqk0iQSqd5sYulcnPhFbm
FltwNB554qxjtGmbIvLrK6ezn2aSo7clM+7VNAmcGTtDXUVNEW0nXZdXs2X60K3crVTdPQ12fVFk
xrTMoLNvE8ybNfBSe1HUQ7Abm9LYwJBp1pacacUsgNn3H9ofnhlBMybWoxSRmJCerP9GOSMW/6M6
5oxWd6JPK3ylfIYTVYYFhqtRZmcQC96/6B9WJO6lWvOhc+aYWrx+UQDAJroc1zvaduFej71LU6ly
45Cxl14Q3OassQMuNzR66s6vhu7MB/GHJQkTGmmro/k2SKF5ffnWMemC0oR1EkJAQ73S3pc2CX5Z
UZypDE+ThJitWagRKRBwfuPvaaxOHYENeLBmjm405/e6M2EFRJBZGhfHGBE6w44E5mE9oLRZg9DD
S2yH6fL9p/22UOZH2DbO5Uz7XFM5J9rXMWtAhJ3COKaMvTZ1q4prZmCYENH0ISez60sxp/a1mKLp
EIytt+vCIjw0i/Lw/V/yh82Wl+7gcM2niFHtyXuPkl6ODi31cWysdC8pTVdeXBS3KLge29m0tu9f
7g9rW7OwSUVnlTE5PSkW4okxeZ7b+lhH8B1LO/d3sS6gPcA/3qfxJG4Hz/3x/jXfFCjcFpNdKkI4
4so5raOGdKhnCZMLQCl0t1OUf4Pyq88cWi9f5evzUizu3rBheacsq5OvtiXKNEvgpj4VC9JfzBXO
O4k9XQyD6z4iEGwOlu2Nl0FWcZ7VDYobSxiXZeS1t3i7yy354eW5pf6mHVuOUJJcXLn0qTSJr7+q
1MxzgqMbSosuz7euNfXXcQ9GaCV+emidydyHtj1toWJFGzJ+h8tmsDCrasPpzGv/w3onyINDQCPF
p3Y7LZmLAnVOUBTRk8ptEkbTsMUgu+zvaFv9rwSM9dtoJKSYiDPv4ECbusz7Hjw/D9v9+4vhbVnD
wBSPZgfxBYviNBEmHm1TjH4VPTnkVsNJaxPrY2UFtMJNGo7wsyn42lWdBeETaXFgke9f/iVI6/Uy
kTSkcin45NIsnywTTNqrgACB/slPKiDDUpDdh8purWVTralOh8Ng+P0TwS967Sdzvq98r/qgrVw/
xb4crztik786rlfeJVIEHzqQy5WGCXDZzJyFfd5k9wR5NZvcJfgZUSvRLtNIZGkqMD7PHGsfe90i
cjI9lA11vxkttAjv3+PbLUVKwY5CrW4un8TJLVpFSpa6ZeLdXvjjBq2S2Guy4TdF5cGDG8V45pm+
/b5prClU4U0qmvA3rWqdzk2pQl5phhtSnc9QLI1Qnjmh3rZjiqIMrjvf99JZLhYUv5cyZPTm6cww
92lyJ7y9KudSQCWiRpgxpYkne1PNY7c1RW7cZc4Q7JnB/xgiYX6PE+j+mknaLoddeCRu0T/z296e
nnToisgtj3Vlv6myigxeWSby5ElEoMM5s8pNATX6wSzhC7//ct9+PxLhEISVJRxBMhF9/RRQAJej
YOr8NE95fg+Br3zuprha6awc9vDgogey57td5M3njKT+sIdg8KE4PfhwlmPzpJYc0OQ3s2jSp8hV
4kPgsEHYajS2ZusC849D8Rz7FlLMQBU/Wt/Hu0kb9TporHN+A28X+NKsYRtCuhQUAHNZkL9V70v4
ouylkwNnG8na6v1s5brFRuUA6Y1ZngsOeil+Xu8ZSycG1EfgAyQk8+TQdARD2FxkOdFPM4x7Z473
TWaSWmA3UCy16h8qa+BDz2pzi4oUbGUElDfjSlwD/88HE+EqXGi64zzMjEsIRlQ2cJFXThoFN40W
aC5d19k7mZ42MfOSlTd145XtlvVDiRbnzBJ6WwOwi/PoHBNkTuvTTj4oUnTpWRM+NeOQfmwQh8KM
D6DSoprZ96LB69SJ9bmKa3lIJw8Rk4jFHsIEgOW1vX5pWaF1FPpp/MRhiWIttdRlAd92HzuwNp7x
CKi3mRFPV/Gc9bdxrqozu+LbXQrvEUBChlwv2O/J6m1aQXRonKVPnI/tRk5ls4I/2595tm93Aq7i
LMEkVNKmOu2dp8xUs1up5EkSMAwuN/ZX6NrUXki3PnOm//FSVK5LzBlv0zzdCUJXjUOXpk9pUUAj
UT6ipNj+hARFnbnSH2orAhmg50HOc0hS0PbrdwfpwjWcKcmehiBgCgc2sDO6qjmowR6Yoxk4jzbd
Z0OVeje1U3vfJSPic4Ry29qV0dbLveFMC/32bboCyh4NmkVsERTZ178oSkajlnHGL/Ibb5+B4a1n
zzjXqL/9UlwwryU0wkMICifv9VWYKlpTacFF63UZXfcKlW9JLBHyBfhenuxwpR7lcGahvnmv2Jsw
t8BrydYSgPPkojWLChMFPT0Zyv67Q/IO5zwR2zFo2sf3z5K3rRiXQndK0axtkhVPxxemGWhkHcX8
BKcZwrbrYRAXC+DvoMovgzmwEIq3BhL3sbvOuxlz8EFmF+//iDdvEoMjdnI+SpS64s1vEEtdqnEf
eUIVRVCN6lEi5LF75rt88yYZSJBaC2iMyEcwHjl5k1JgKGLY5VMv6giKueVcm+M0YAtE3EyAWu7Q
VmV85rt5fU5RYTJo4rnCJ13wY+iqry+aWHKoO+01nwLHvba6+KEZYsyHQ+sY5dnP9x+jeP0cf11M
Y70AI5YXyu9+fbFJTm2GYrf7lM0O6erMkFF9MQHdI2nG9a/wpn2qW/xRNfuDV1vyLsiaHL6k4Vxw
yPQo8xvUrbHvrohCxUE47Jt9krU1BqdRsq27qX+0VOrBIIrivc4nva8cePxV04xnzgr5+qzgXsjK
Q37N+QQKw9+T/QZlTmbMcKOOU2lkl5mRGNuANXLjp1VGeldEdsI09GvcALJtEYCS2MJuDn3ESEQ6
qTq2SkRbU0rcZnXc45HBGZpkeXI0Idftu2qob1nS+jIdHXIqmiH5YFDAbjWEhs0s/RoFR2RcMcP4
OcbeuMcHCM5jrFATmjL+jjmLhCI/VgVAl0oupWz9K8iZaCNDx9pGqDl2+CmQDcG0/cw6fvOWeTKO
w/iSId8CUZ1sDrgILCGFqjsOTYyVotuSQDNwqfcX00mtvbwAqjwW7UukNDrak8Na+GHmtdI3j1Ov
Bfc/4Yw75nLT9UWP8jTB62aOHIRMhgOTRqe0QFNE2QOZT9B/XDdZja1jByt3slV55te9fQbEsTJ1
ZV0A34KZvV7p2jcQVLsDP87LE0iKI44dQXcuQvTlg/m/guXXM2DkDB+J8Q9178mjzmMosRE046Me
Agxu2cM2socN16UyvWNUzb1afqi3tt2Wa55L9dUUhl7NxoRto2MiSXc6d+2X2sJz2kluGTMMZ57E
a9Bw+YnAZwvE4LwEPp4GMcow6s1IG9YxgRe8oTPDQj0aBM/EIX2my8eDX0Fv64zgh274TN5fJa8P
ql9Xp5hiMMbge5k9vX4PpV/ArnMDcUz1uKhIoUlHARhlFs7tv91JwasWD7klIZssd3WyffttOSO5
ze0jzUS2k53lbyhj8fksRXCTUZafebAng/2Xe6OFpoiz+QuAc3JBm6nvyElvA9H78suEFdeFWdvl
nWc1sGtBETbxlM3LYJ9cDWNGUltn/m5Gp3ifJPW5QNY3Bwm3D6agXAKxTMVB+fpJh2ZCpCCP5hgN
5bQBAHdQIkhnZSctDiudylf/+s2y4oG/FTNFmoXlC/ytwRJEYQdJpewjG7x/RV3IGipG61YqMzv3
pJev9fVn5uCGxpnMhoPVoX3ymTl+p7O+Yw13SP3uZoDhTT8YDy70vO0sB3UbmqX5ZKoYL1OI6IfK
q8WaLnUCqKk/ioK3ED/b+6bQ/dZwrGyNEc65A+mPv5FvDJtJ6B7QTl4/DzfNwnL2pXUceiEfpZ2P
N0NTpDiLdRj0M+vdZXGhNkU/x/fvv4nlSb95OkQMLvaaDnOckzdh0DEFMvcs9johdkMihl2t5/ri
X18FAMOkGLQ0/6OXL/239+2oWeI+ZUiirUML7wAA1CbE+OjfX4VMR8gazJEhx518UwrtoBcSOn1s
wCqhgeUfUdOew4H/sClJ6nWMXXB1WXD117diGXVhwWx1jvhboYAzDejoXZFfuXFuPvw/7kdCsnEt
NibEB68vNSVQgmz8Jo5tHvrbMmdUmdvZufycP6w9MFveC6uPYeXppILWK3Q7KPbHiEIHUwyl9hmi
7YcBPuwV9t7jNWLsZG/XGAK8f3+w9d+uPiwdNVU5gCLMjpN1j/qoxZ3BlUerG1Ekmr4x+dsYGvi3
NGXVIxrJDYQhVhlfRWTjfapbQz+CXGETkEX6OyVxdVMiBHmCgrg4KvaW/83AhA8+MlKMtkw1TthI
U1tpMlOPKxXBtIOC+pxNIfonoo6TbzPWp9YWM8tMrwU6/WrFtLa89mYR7HBljDkEBispoQ/q+huu
nECQRuToq7zXzlYrL0c4gzkhwDIuhpt2xqhu5dWt892PfPXsVdjArJrZRtcaOO1kX4dhJNYomHsi
mZyuLLYW4oDqijRPGNSRrs1v0u7VD0O2pbMd53E4RBhy4WFvwQwmNAf7hAke5wdbdqVkhlf4977d
3IQFvn9wLqfcvKhbqb57jIgRjpYNwR9mOUT7eA6AjGOrwWgq8Yv4ynMSOJxISXCdcHOrvU7w1SPw
DbC8Xo9mrr4Qoqmwuq4F4XN5BKc1mmxqZT/tm3nbpKPdbKrCTm8rKrF9WQ+UMFUjZ9Rhyqmf2kSD
QSE4dUIcJweOU2f0829zBjuoZTwWXOCZxvPz7cn+gd0gYBdlHZtvk7u3FSM80tvKLq//l7MzW45b
2bbrrzj8bJxA30Rc3wgDqJZ9VyT1gpBEEX2baPPrPaBzjr1J8ZLeftyxJaEKBWSuXGvOMYOhnLDH
1l6WGTSyalA/lkzUdI9VPLobuf2kAeTVeAIIaL96Q6Hs8Z7VV+sRBe4kO/phjKvuxYhKl1jzsqkJ
OFNGXfWFHQ0PepHNJDdEdv/QtNBTdnAEhid3dq19ps+4Diyjc15yXEfnxixapsxQyKjNiLTPfNlX
OWV7uiSXrYYSxx8Ua8VnmJE8mKOE2s6gf7nuyn7nLLOp75eMw7aPGcPAiDF3y9PYks8eqGWsHYvY
IOJ1ri0sIwA4sVfhx2mf9VVTmxgaRGC5MjLQF3cI93Hri9cJZkoXalhrgJCq0nh0m47IxkRK1Lk4
cM77WFXzcARYloemPbtXOpJefF9O8oQFxsAj4o72Nu6rjNAcVwjrUEtZv37+pr89Hf+udtjpkQIw
PVPXwcHblUyRozLSxkRGx97yMNcL8javnbFLzDz8fo6uazNUZrr9/LIflNgWk3Z6+UzIMIW+P5UX
jmjmJLKik+1O1kWbRu0j6Dk9x8vQvYLAilCBDORgMsgLm2kgHKMwo31c6uaNa6XVRncbRAgtZz9e
SfeY10b6xc74/s4wS2QVd5hcmviV6O6/vTNDF+FHq/L+BOItvcxjUWwQwUPUkQLAbW5qt5QjXzWc
P7qoxYZM+4A+It29txdVqctcdShHql0nCzKcsEEdQ7QAP7h4W2esXj7/Hd4v8+uXpCvIjHL9Eaz3
UqOx0YcF4up4imS761xO9nMGv3eotW6PFOiLI6z+/nTP5daD2zqLpO1JY/Ht12tN+LDGaI2nSY7T
1sShERaoWa+SOoWaxM4QYJUoN4YHV6uH3bxPOOMFUWfoQdZkbdgzug6cBCk4H7zdVIwa8c6X5GCl
mcC84yyhHJbli93wgx8F0cJavfweqr2XLZiFEF5ipdMp1xcwELg7rkFdYWtRKm2PHSDaJJPxlbbv
g1/GWCsZuq6MkdFAv71VdF6mom+r6eTBDNkvrqLsRxR+PqpTImBwU3xR+H9wvVVDCBtvVb+AuHt7
Pfy1vTASMZ/iGCIYDg9moLEV5I13jJHbf3G19dP/tbjlQXA9y6UBtZ7iOeO8vRrieRhiXQ4kFJbH
JgFtGthe99UJ44PvtLL+8FPRMTGZfb+9CoBcZcrndj5VfUu+ibWQJTvZt2wH/RlH9K9e3g8v56w+
d8xuyNrePd2Ua6oTgxw6yawrA3Qm88ZCBI0Vqnmh8VR/8TZ9cA9pkqGnoUqj8fdevVjP4zSRdr+c
JtdMtkiU623txNrD314h2B2A33MjtXWA/vYeQt12I+x7y0ntre9WMVx7+vgrXuZfzjxWX5z13wky
3VWTg7TXYDliqox18t1pJCYEY27QjJxKZxlCPccAOToKySSZMAEBNsl+ouLCdTUSNzymoOQrYw6d
pIIqW6QGtnkrCQEEPX1+D96fLGi4eaxWtBIdynCUwW/vgQfDo6tA3Z6UeCST0c2IRVZUd6/WbPmf
X+qP9sN6LYdVcqVWqkwe372HjOSsNMUQdhoowX2k2so9RpnsHGZZszFEjVTBmFGAemMcAPZfjrMp
ml0km+LQU4nv/n8+DusCnXrGQMxA3371AkO5WpvJSD9AISZZZ+tFoDFdlgm8gUXSexJjbSC9R6mn
R7MZloNsw0GrxD4dqukLydQfre7fdwfg/PrEr8XDu7vTjHUJTUqhPYy++kwdcVhYM6UszESarjqk
NpBTRN8tBEk3ZTpezimoutYFzRMtsBS6pttA6i53HhPcwFVy/UrIwt1YjaVcDqIqjrLQyy12aBcH
Vj6HAwAevy/q6QuB0PpB3y6AZJLTVzD4tUEvrKjTv567B68cRwUR6EkvJElZtWdc5iZHrCTp8fsn
XhQUjBDOzMw8ff6LGh89zNgy1nWKvYV+4Nsrq6PRsUPX44mlgxgVUIH3iFIpj2Hg3Blj5oXgZogK
tNplJ/Q53y2l95wCgbgZZNM81qCPNwolYWCCDtzRCybwMtesDUDd1dmvKHgRPJ5cyxRw5xJza7cE
S2DCw9bqJcQKY7/2S142pk4pyW5JN5xpKA59w0nkprFNMJgdkCdF18WuFcvyRV3357JpIsiC+UFD
B4n/ezFJnvTIZad0OVm4wLcSuzwHz9T64vf98y6bLBg0SFejAjXWO8nK0tXqVKa2PMVACQOlA9GA
+Kg6tP2kfLFkfPCFdHqkDsAuVkymJu9+UBt9gdXjbR7Qce6EHME2uGUUfv7cfPSFLKrhVazN8myt
m99fGkUxQ1lO4rl2QvDi+rhmcdY13rVbasPm8yv9uY2ij0Z969j8UCuR5e2VcsPpmH+0dN9Hba/m
WhvYWnnTLNbRpvn3xc378z1ktK0hCEOGSYPvj6Wdzq7W4aM95XZORHAMsbxc7O5C1ejvQWxX99jG
68dClV/1WD74msjx0FAjj2Sw/v6GSqUbOMMnxsmbYudexOZ3LVHJm0y9IfQcZ/piJf/g96MoQWjM
pJXG/ftgEmFWLubvxTipuLNDkHHOLnVFGeiKPTx8/gPyRPATvV3dTMouPHYmTwVdsnc/ISkOcbdk
kXNK3PhMtBBOAKb18TkUQUzMSmU693PWC8DdueLe1T2qkXDCYQ60brKro6dHaMrrhSJ06EHR+JyB
LIP+gFuoZItgsOVcr2bPtGvjh87BoLEXptYRX2dyfg0yryEVcCihoLWdOwJYq+bECOK0nmy6FNWU
bUyFsoJN1DRwAxNfcHSm3LlF/sjepTfk+zBpPPV9ikwR/A7dXkpVJOmkZQunvnVAMAyYExILq0o7
3jZTUYN8n7jxvk5fSpAdkuhPdq0Z8wHgqPaUmO3tZM1555P5gql6JKjiOTPzbAC0KmnLxGylpJ6K
BQ19A0YgiGehgDxUDZiyRU9AGujUTTyo/Y2VIcWn57KM+t5kC7sfKNRfGEcTE0y0whC4ThM9LEvu
AY/VIeEELYKto9rWlFMJKT+UwmrpwA7p0OR3iPu9IKGnpbHlFL0JeMxrmDKkK5tHy2m5Brk9zTcL
bHkrsGRKmJuRQVgbil5Dzljnz9qwKD9YHWjAYQMjX7Io7L2Wk50Q6I0NMceq84SQBT0rv6EPohez
9j2toF6kAvIvTu671swxtdmpDgCGnRNFEIDIB9q3E8p3pFN3KgFMZ70SFzuYdv2dUF35TXOUqduJ
pNIabpLZ0XSDd2vvXKSeBLGjR5k3tsCW+VDJtI2urMmTkU/7JrlUspEUkc+f+w/WkhUsbiBUXJWK
7+cZGr3nBgeNPIGBCnrHbvZVnrsE7BrKduE9g2RSaKGjZl+82n9uACTwMCVwTVxMKif5twtmm1pQ
ChPFO7WkqOwXNbepEb/0Rvy5Xq12Vxqv60QUadu7d7oxYayOda+cKM/6o+nZQCKnWglcq002pWV+
VQn/uWBxPepfbJ7rAe6PaCECBrDzj8qpcdEtR7+d6cK4FJgMt5//bh/U3FyKcReGJxAN7NlvbyBZ
Mk03d44C0cRJzhJPkxuNjibEip7RTmuQiJ558W3Wp/1Vb/bVawwYL/SsyQgzu1G+sqWttcHb1XP9
OI7Hy73i699Pfpj0DZQJunLqJCiFPmnTa9FFyxFPAGnvRkQU7JpjJAGYHDu7ocnJ0x30Mv2qJ/DR
g4Xwk12YUyZzm3dFjFaRrBHrcfxIzlMeDqakURkBq/n89n/wQ7MHc+hBAYQT4r0NjC51l05Ob5/0
JMHfYxTJRiy6vrMbqImfX+qDL2TbjqniAMN58YfhL7LshSCSwTtlxUBUclzBwEwQnX9+lXfiqvUY
i0iDNgoRbirTzdW7/tdaqfQgi445jh5wSIDah1SczWUptizBywayakVTP9E3Mp40H26BFdrJolx/
8SE+eIpWxYi5isGp2NYcwL9+iKzt8tyIu+QxSka0/MKponNOOQDpy9SsY8QL6zYJbllhKjI0DxIj
bXPkLXAfdI+YkS9uyroIvXuoEXthO8Ggr6/eqrcfB1yKGkcJlPDY6cA54a+K260uG6sOE1DsxqYp
BhIORBt78d++NEM69nLwI6sh/b01Ptbdea5YN08K9LQwZWYVIFX3AvhBz7kwfs01EMrP7/7aFXn7
bQENeCseAAcFW8G7412mDCq4NNrq7bwYvwqkwKuzQbSnxCRhKoyjFrJPoXt9HdgWBKOgrlCJfVHb
/vm0Y19Gu4jyFQEjgsm3t5zkA9gtvY49WIVMRgiKOJoK7oPPv+oHTZu3l3nXIZI2wpOs5DKt1zCp
sp3Gd1g6zpxW164dpSyu8tntHsoCHaw+9jJU0TsQMpYml01nY/wblvZqaTP3iyPYO+3q+hryIrI1
MnQmBATT19vvPwjon0OqKidFt+stf6y4MFWmL2WSNOeFLYmwx5IEA7kkWDoeVjqMnL8pOqRkr8my
UIun+IvD50c3i7b3us6h8lSZib/9TFBEIhlDAMbiYky7HEvKBqBzGyjFQuDHMjJyqbRx17vTLxTE
3lVjTnZInciaP5tGYLoQ/3rPnf72wsj57fcUiD3XY/F6+7HqKNZtJkyMgUZj8mmXgmDDivfFW/G7
v//uteDkuBYrHAwQmbxbBJISd+NMNuFjqpTZvdJK5VVP9WbZpK1WqGjkNfIGGCWH8QBX2gcgPOwM
NQPb1yRGRiayKbxrj3HvjYJaxAlFk1q+ls1quumj2fmi2/TRxwU0wI3B30K3+neKy1/OvFoSOXaV
u9mjseTupZSM55Qljy9Z3SEpSAQyhqOIWzBo6dFaKBiSZSyPpurkfm6bYlu3arNTbTzMFnFbgSfT
NW8JocIXL/pHTxU9Z6gfTNNU2EPv7uvi0OpK9Nk9NQskdyh7JEEXentpYqn/Ec/R+EIAnflcx0Uf
Cq2ndrcEeRK0pbqVlYFZ16rp49Av+ntS9fUdZMFFSMXYinaX84fpSmaDYmazd+pzrJRWNVVhbCrE
+tZe8sUz/M6s8c9rUcT97tTaIOzebbupYrSJN8gIrLFLlpbeEWVviinAR2Fv2qEnzbuGKdYli9yJ
2Cp3oJfjK3QDxD3zSuwMpyIjXgN1qY64BEWVJEeomt1tO+ikT1PBPIyt2+8sb1JRRJBJ0ZJnuvGc
QQniuCxOny+sfy7fjMog5q65hogw3nfemzGpVfAp+WOOeGI/OQk8p7r+/vlF1nvy9o1chV7UmoSV
4q96f89ME8wUsZr5YzLrnp/EpRXS9yQbHODWV2X2n5si4h/GIjwGKyLEXL/wX14nKLLVosRR/tho
ie23g6qHoKC6866s+43Ku7FXqKnOa4JtQsWY1aMTzSMtxYFsEpavTSxL+wqrJaD50hahE2fxRhhe
tLMYj93FqvzSQ78W/u/uDv1+5GkewltE+e/eK1q3RUyEUvZI2WgjeI7S4qmc51Yn/GCcYK6nVnuF
tqJ5tAa2Yl/14KyPHSEtfmJCtIXR1mwbGN7nU7RE99bkQKWtoDjeso7MdEAtmZ9A1Xo3U9nkF8rM
OuTLhabFptIbSK1Oo2Ldz1sFde1gROeZF5H3o9U9zJuY2IHv9DfLBPFlymPS03TXuMc2yUzpHJCD
1hzdvAK5ybSAxA7TBW2u9YvWBXY/D6DdhI5vipdXg1E+j/1VBe3/WW1jgpDSoh+/crB9dDspwVj/
EY2uhfjbB0BAsC3YFrNHq9KSrWeRpNfQlfox5XWy4dp/V4W/iucQxUODovOyysrfXk+J4G1qppJh
/LHt0GibNHQhIwWm2XkbMODzFwfxDwp/RprrABBnBSvQe/V6PSuObIgsgNwhwFYmi+s9JoOz3I9E
JrYbh4H/BYZ+jL9lUShIflQAcVhHi0j5oubV/nzZSHfi4IaAC6UFLYm3351/0fLIKxkfaax0h8pU
gZe5k7clbJjUD/iA1B/WNbYB1a/d+CccyuI89dCvqwO5UlKz4o268Kp5szZRM9cCymGXbYjN+cap
56vA5j+WIQSObA+oETibwQpfn5y/LA0uwvK5yHoYCCXVI3hamK8+iQr/3Cj/FmLt0xg8EEE/62bp
UoA2//lfxuqt1/s/f0z853/86/pruvqb/9hUdASWm+FXt9z+AuTf/xtUvv7J/9f/+a+89vulIa/9
Z40DY/3XaFZWf4Wm6ev28F8z1u5qiOD/7X+9dulPNohfvz/X4eV//vfff+2fsDXD/Qf6PJ4Z/CoY
V35bnv5FXLNXqhoeHY+x13qY/ReknQnMPzD+Mg9ljrXu76ta+N+4NdP+h4fGzkKKqfJcr//cv7/9
9T+XWG7cJ0Sm36a2/7sW07JeI/uQDaw7IUy499shrGsqtFEnRoNxgB4CO2tpphYcWn3T6YdnfTbt
xR8RGTrnkCyI+g6MlmwLWpKWaMjqkbZ5bpcDpS1TQEaoVMKLAgmsSOSlCQLevZlaw4s9JGx9HN3m
rBLjeZWRbrQx1Mbr9mw/2S63zDg+6lOj9Sym1YBoOWVmNd7ZUuUw7ePNZbLokE42hHHfLuJ7oWkO
yvyi1GPNDQFmxjfVIOQcWl632N9UkfeNF6yN+3iXZ4jbLF+2JCtfUZfODWaCyozGzdTBOHiYnMZ2
ghY91RzM7iKLqxILcrfLK2acd7gQrPwWVnVT/oB76tyQtWerN5gRTPdo160Aez7XBC3o2lyO23Js
2npfjN3o3oOerC0REgKCg9kbyaf5UcZ9k+1715ukGeo9VJ5DZqejd0EXsCNGbJSOs1xQwFiZRK2D
cZmucSGn+FJz28FNA75evTxbvafII0FRffPLYLLJHtTD9ki/FwgjW+J+yjWqyCTcJGIvWiqh7/Ok
1fIbqoSs+5ZYTiouU2QIio8tdiIbqTEy99UlsWLYa0Mtxa8ld7QaQLGRpybSwXEyFD0saC0WcVjY
fWVAWe/mlNTv3pa13GcxP8nrrMIeD9NKkhAW1VrNz9aWiH5nv9caL76qJubhdrAYFId8wRHSafI7
VynlRqRFNKx/HgLXFalhtXHJdM+TTwqzT4QIMwkXM3nOha2Jb+asiehJktHXnmjs1fW101abiSjD
HSFI92sT5yyfjPwEjb0/xJNHImnuPJmL3bxodR7NgTKOT6obM66NiVVbH9ybJM/ZyBi0hEk9EdNc
wsPsAEjHMzcC+vd1Rlyu8WgQKz08t3peTGeW3vU+M9F0ArnCuTjzXYSqAwEqw1hZM0cGryR1uq4y
2PsZ3LhRyptI6RuS6yD/+koC39nHNcZjbHhJ4Qsr5+PMGkzbwCOF+rkl1Dw7eADrvCqgDZaqlzlD
D/V6Iss8joKYzOKO83+aQv7SGkqk83SBTr1LFX2WPxgIRmt22Zxb+iWhkrW8KvQm1x8dBBHPebHo
m9ZUQFnX/VISqgeWd8sbFj3zR/Vd1gwGsx78fmSgkcMNwLxIOvuoagCpA1Xtxv5WaQj8SnxY1GhL
fZVcvPGuz+n/PKXjIsYfzLq96cXlmOkeVJu4KeI3iym9aJem1l87BJs0EhRQw+yhLVG7CXRT8mhn
g8X/qhNN3e+lIkqMAia01n5pIxxKXZsbAe01orsGgVFcHR1zDkxnLIneprJ8VigOkjDLDSIek4Gl
47KJeGc0x2YnlB431Z+IOZtDj3nC3qlAmm4xJRFSVMM0CTwHjx82udoKdDS2KEQGJTvPFzIkGOCQ
BnEWIXmQ+15DyeHHEfMzX21il5i7qS6fAPMyolk6Lz9TjG68RgOqFBiKM3sAJY76jYmMVT0Neil/
ReCzzjTwPcE4pNNLrVOpEuBo35aJ+yQja7mNBF32Q8qXJiaA7MDtpIt8V+IU3kSqJEBvblk/+SCr
YcpR64PTptpO1uScpXbKJysVIZ5nb7YtEqWV9GccTcojadHxVc+/CQVapJtiMZZbq3KLXYPvG1DH
sJxX+Env46ycbkSVG/oxcsQrfcG+86O0Mknnlc1zI736IXMADAVqr+mvo64Vjd9xWvGVhVDqTqbO
tCndXruHmy2Zc1dj/Kr2hvPkFLpdBPNgAl5eIPN26BOL42CD/MMGZ51MZmRyJ+GH+0lZzGCPaz0/
R6fnJOGIVvgq8RRnQxamm280ggcKvxLG/GvoxoeeoNTEd6axejIrtb1nBaB4pHCNGINhgSTayzVf
3GL0LlMBRt+1Klj6lb5cEEMSfZuSRGrnRd1PgHcBi/iuTk6V02bODbd5Ptill38TzUDU2BpRtB1d
vpRfxarZhTGB2SmKcgSWVatpzb7R7e5xYrOPSW3S7XbngKK8LRQU6/2qTK5UZ7yIR2jSkATMe3Ly
uudOnQYAzTYR07OT3jamIUAfzuoe7daR6HciPozmXkWJdzmZ3hRdLULJ9122kB7WlLg5p86CZ4wq
nv/u96ne62vuArLHAc380ZhU66HT0h8mg+SjNsfnkOURfxeT1Z+0psGBhfX3wjGHq3xxi/tGShku
2og6vZNJSNReH6AVY/is21jj+u5mKAAce3ItBbCRlc9pJJwjFapyO4klD/sK9JUa5QkKNCV+RoXf
7drSGTetaimvhdTVOSD/kwNUo9TmzYyDIT80CwLxBewUrZd5xCWvZul5IYfXOM2uPCc9VG0bPUea
fs2oWdyZbatssrQzHznbYWRIm0un6C86iKQHcstI8EPXqr5GOULPrksI9RNqoLVmclIUlVwNUrXm
qjQPXkwrSgpxbD2FIAh1ZGHBPwkYdO6YEXlyiu5nwmi27HwvkFnTMbCdekEcNey8HD5sM1XbquoQ
146iQJXf6F1O+lejjgQLcCIU5nxGkePuWVC981Jmyq4sY+tEGaTY39q6G+OX2V40z1eLqr3NC9VI
/KZoZQg7ADJ2lEX9Y5bWhnHs+nq+t9xalGSBktDRcITvkAq5nILbPTL7ubzVpDo5zwW4+R8Jp3zy
F5ZkwWcxVOHU22qoNNorVueULNhBKX/lbPmX7mBDQiBWsuwSlucauk+KXS0YIhG3Z0Yzpvuo97QQ
x6SEe28lrC8DoSWVo7YXBcT8wLLTZut48DPnZc2kbRaXyBcEWptMMawdH36A650UMQrLfjjN5E8o
B1KTWbUHLXbsYMAv2m+dbll+MoldEd1jWvdXtFfaXUxo7E9rrvRNnRKFIbWp+DZG8ChA29ljGNng
q/xO0b1tJhwwmgvm5ahprvQsI3kDJUcUmAxOQqUtlsXHvl2eR33K54mzPqgneW5FEylcZVNV50tE
6qVXLfCc9JFJvK042lbRpnET5Yqi+1TO6/RdsJ76+Oym7Sz1YSNo+p4bkUsgaTo3JmGo+fTiZXl1
V+Vp9ezmVv60KKMJ7T3pb2ePbDk/dmS7JQfSfXQ70e/HMa+281C/yNJR9yQnYIjJVPei0aryokYD
sCWWp3gpJ93YDcTH7JN8ogfkDR0LpVFedaOahJadDaGIRXpLJmgViETRtsS/lA+65cqjhcrqMXGa
hyIlz0i2rrojJn78pVttE8yF8wucZL6D1U/6pEUCTZM4sT/m4y1lgmAzTc0yaFvPCmxB2ppOLM8h
k0580XkOj6wLddOXanSR1+JXWiCyCHj+yRI2kW50/JrGUQi7DAUpcI+mUSpA19ViN4Jc+kFWhr3n
sM8LJ3QtfyA9DqCbIK6iJuD0G3E6K2ylRDHJSQQqPAmfzq6fG8pT6PbJFUo/smi1jIy0CGtMTsYl
FEW0G4QvO2CnpsDK9NcKRcahkNQXvphVZzM5pd4Feepo5MDkgOPJTiqGjd5M9qHJJUVDRbRl6Cm6
eeiMksN7VboaCYFxFylH15VEyUTkHu9EH+kPZZbkHg9nA03ejddQmEg3nxS9s16ZmhY/9HaYLkCm
US1Ks/u26JUeSuIX6qDLVKQUvaia7wapnEe0n6QryGiYg0WaKozkqAlbpWvHm7JwkiScbBlT0onr
Qp/MyxGvzU4jfZOeSNnfAlSwLnuSQIjrqxbLj4t6xNtPaIM/oPlf01uq9IjUU+38grhySEQwkZ1w
7rOB8N0Mos7QlCAi58khnUsZyUKFaoZHWi9gOqMxPKdh4qgXeDuAPFeL3vGVFrgKvtoanAR5YqdL
b3Dy+1lOahQyaYiasxnZ4z5pXeO2hWi/J5zPzI4jKipCv1E6PkyNytFjynCkL8KE2Tg4eATwUuba
/DiI5QKvSE1WhUI0N4W2muyXpDKAFBTWtRGNyq6NTfunpU8qc8G8Hq5dluGDueTZOZqe+IcjSldg
aox1Z5OTFbWZTGtJyKixWbTytNaD1MtWKxZoMXlGN5+YBkOk45budP6sZC5FIAO4e2RFvIpgYyhT
HEt9NaFjESYTZQeFVe4xJlv1x5hp6abG//fU1aK6GkzWJ83uAEobdslS1SfK1SCH+GrqR5VWvl4X
p8jIOn9kg1kg5WO5MnMPXX/mWJuMdEAiZDRDvUyN3Ln0anP6rlFSkoRrmz9H0HR1UGWWSgRbFnVX
BYvioYta8xxJQnVfuV71TDwI5XRj9mXtz03f3DaNp25bdEYk0vfqNxt7zqbCKHZQ+04hxqqV0YvZ
9G2oldF05xrddCMrxqEgSMXU7kiGcUPV6rVdbqc/PaRFJ3iTpMUoRnLR04kgb62MsnA1GN2C25YQ
JrqBOITKyc7B9bnHXtTTrlEW05/AIB9bmxZWyITmMdG0CJvfuNwtEexcbJRFQBDVcNbWPIrot6Kf
JD4Jv7dEcmkT835LiisWMQ6MRKdwWrpJdK/gAZvFd4RY3k1KmtVWnz2xQdVwsGyVoHKyt48VJkHN
d/n6QVUV7Z1rltG3nsndhd50HLinIT1PypR9XCE6/dLiKVZ0a19EVcQCgoRrDtLSMr5ZUVSe2Ypo
zokc0TatUd8JSdHCoEqrt56RpfaW9RvwWptBepgKhl3aOi3VhtQi2nTqihOeqAmBnWSDdqoCHlfJ
mZD1u9RuPFqhj1WLmSyw62WigB/i3Ay0KJb8jcn2bjCc1A0bbSMd3wCTdcjonlBU0wLDAqfa+56q
qfJ73TI9sj7n8Xvb1ebTMIvpodFIqQngaFr6Jm4Z8WuVNIm1Y+J06Aer8c4W2abZD1kzAtlnLTX+
BCzSOJhm3hILzRlP7CiVXwoxOmGkiumaLGcSyRj0vKoQRJ4hwavINyRE5qsao8TaApiliiZ8KXzy
vn8Iq5vn+2zMeXFn9PF+3k7xoxct9l6gzb+j8RFBpJttJSBYR7UOhtXm2Aq7GB/73FlMDUorVYIS
amcZ6vFib9xs6aojCmqS/abWmyDwVGq2kXTg8l0nDWPrReSepnVrvdix2u6ivCY7qEioxgOHaipg
0KCEuVKov2y50ASpVYYNnlMSo47MMt9yPJXThmdcMw8o9IgMJlx1Oaex08OOidvyvma7LMgIGRVS
NQEz+KPatA9MEVNiYPqKrpcX1z6Dx/Ln0GvWUSTjai6179JoGEO0rcpPVZQJ517ysEppzHfJanqk
QDVC+lNk1ZEnjAwvzW60AtiiPhkGUszKuWBgON85uDcv+aYcxJQyf7ZZ6mFCx0sHhGZF8JqakV8y
9kF61slmw76axdh9vXgjrWW5aHuyQHwG3qxPdZamW6vuslsbTRnpsxX+sWSBLxJw5Cqu0S/kIoAs
b6kXGiOnGkNvuRgUA7PhHAeZSPW2K7yRvlvbL8UZ3Q6QaXmqEy+VzoM1+BQQinHXNaKOr5WoIWt0
w5OF/tvX88S0f5moMqsfQ1xm1ja3urYvwh72McREu5X1KXVZPkhPypNsIIY7n6OnnuTCTuUptCNl
RxxAMnjg/qskhtTq5Na14DBuHkhlyyGwjxMHmd6bvAhwzbjIjUuOjf0r6S3n3Job93XK+sz7Nrsi
wo+r9ixOm1oYdncOP8+55uRgZg+5N+E3MZcsFQezdjN8xUMduRcR59roxoqMqMbzS6vgICeWyq3s
c66aMjB8qdbU4FC6WbbGselkLWOizsZAczjZzn6TmbEXLpYeaeTIOfx/kvhU4ybBJlvsM23EAca1
+61NgKOGxnXsz8wp6dPthJlkuIWnM8ptmutltFN5m6yLkaw2eYa+aTH3FtFQyZ7+UOmcFSQmIxiY
gdgRtjZILbpVXIuLC0VV3NDli8Y7OoXLeIg9UfbXC/BG0sDcPFl2GVmjyjZP1KrcE5yuKNfkgXol
vnsjMnx7EXq998zZjs4LFSAOSQz1oj7QS7dZdvHoktTVZSDBcodT4rUnZ64re0mj9n8IZ0HPPjuR
z7hgOScriil4Zn73Eq05CjUiowI5QyxDNxL1OeyxWQZlMi7u1tY5WwXKBN4Ok3ppX4u5nM6jARY7
SUT0/lpeT04nBQHK0c6elI4CqbeJ8RSy3BnYMIM+96g7ytL+Qe5yvBk7NXqgjVH6uto5B+DG06HM
de3MRjpwQN1Hkp/OKT4fCcFOyFGzez0N3GF4imtvIIZUby/ovzr3FmlWV2NBeUEktTMS7M3R7Wru
q5c2mh9mt+y5lvsEsGf2M+nBPhTEK/aRP9o5nXtvRFat6Uihk8rzWxXrtcx15B89Ha2kSB47ScUx
Zo0DHUARwdQrRGiZsty0DMV3CfLovTN2HIVNSrAKBzZB8TviEOxN7zIjbSw5baNShUbn9QN8kFy7
tkQbBaMeG+UmHZskOlhibGOiwfFhuxYL+MJMb+NWWvodL6S7tWZW2TwX2uLhOh0N9UJ2MtsnhXOm
jCLGsVqXSMmTZUusy61wre+pXYBkIf+8vQFbpe1GNc4PNnlOh2Rp9Ps+t5vXxbWTS8GhrMNBURbX
hXT/N3Nnshw3kq3pVynrPcowD4vuBRCIOYJkkBQpbmAaHfMMx/D0/UGVt6rEzCt1WW/uQpYmKSlE
AA73c/7zD5xdjcX+VVfDRRuG5qOpan2gdnp+oMYnQ6vmcm8j+tR9bJXGpuCdOomkmb67pVcxUe5W
oT2O0ruo1uzPRJOe5TLlH3JJioCsFXtDt+F8MaLU+awWCZAlN/bV6ag7ZBcnj5Dc4XpPmrxqWj6H
LSMiQj9rtF6GBGqS0kMrJTCLrFxzq9Zkq0E/T5HjN2RaI0ilciJ8/KYMcJ47O/nGzNE+JM18ZwAo
ErbpPGtlDJE7U9iqm0QFCJWSGKvouynH9ADB2/1cWW4aYDp+3+jF17k2GNh6Zk2ol/Uy2EbqI08j
Dn2kWlf6JjpJp63vnWL6REmvwDiXQB68eH5lZeI+cWd3Y2vAsRvHGR6owT4XvLR+HXmcPlN6nzO+
QYSUjFtticvXpcraMsxNrQ/xZWgesz4ZyYZNp/y2VPODBqmEpm1QwwWr6EMxCEROeTmROY6WYs4T
jQyB7DGFp+5HuNS0yKpGasu4qz/JTL0tvUF44Pw8ZySUlxrTjr7CM7GtTmlh7xNNFfuGsO84NUbo
8NNySYb5CPdhCfHUjJC01eYu0sr+JKd2zcF2p6NmAfeM1LWHRlfoe2r49VqCybC3lOKajP1WNK72
rYFh+NjhcLVCwC5Bio09HGD9fEGOAcoDyHV0mtXdbKr2ZI42gd57OTxV6q3U9Ha0jeamy8S8kbYY
CdKxX9lD5cehHo9mLqNDkrWYsQ2pLcOhwSPId9Ju33vVcc51gmviOgddLIwSEFYj1LbXpYGBlpOZ
m9jorYIOyiyPdG5lvNF4X8ZdHtnJycBC9mrYLNt6Saa9ZyDzW2T+QioyZ2obac9qToAs+EyxYbxU
Hp24oEopWsKOrfK5FfaraFmZWdJPCMxLtm9Heyl0zJp4WGvHlk6kvJLtIikH3CSkg33Rcu1LZcfN
JitsWjTTLnbUAkUok9I6m+WgfPWiSfG1NRq2Hh1S0RCz1RmPdBoYdwUaOJ7fkCZ9tMl1BWNpxMuS
5dR+09BtE4cs2gUeHyG5dvFRMj8MW4UkciFxN6lThm00jpi7GF037vpk3cgNUa8HwSy+0ohSa+ik
oU24XcTsgzXruBL1cQT79SO3PA9Z1HzQWlQcjgC4TqOJl9Jtyr2jJWIV1ylTqArL3g9i2NHNJLTF
/eohZavzGJZjch4Ke0BiVbGHx0MwlQTdzGlqnXiG5Tcy8BBzZCVNiprEz+YwdOcxzbMnSEoMKZR8
KvlqKVyUFRz+TgYmzHni6J51Yu+hjmcuoAmjo02Rx2OwqMbA99WU0by0NUv2AEvpbQJDPiheXZkB
QGfXh5NDwLUXl8uq0dEfbYaHm0KbPse64pEVorRRGkZyTIwN0ZMqAX6laVe7ERbacUrb/iUCST1V
M4dl4sb1A9PtkvS5xKFEB0oL1ASTFSNOlE8AGBTRSraj5dEuOjq65yVK5y0kRBZtk3x1Z0tgTmU+
aKX30K8Zm2ulaGMGkWFC1eCPifocIJsgDN9M456QzBFBCxCzvlFr90uS9lBsGEdEYZfYjaBaanGu
acwc4xS9xowEVQuAMIYsJMqkNlVtod9JZq8AQDAJZTKACk0GWaGVbTNlbutxOy86e1Ca62iS53ne
xmqu7kvTZZLnafm3YSmPKS7EIO/qTOKGptyxX9u7eeZoplhVNq0bqU/k2/a+g6nibwKhfqZ0WPAm
HQgwOGIj4jA1rKt/pnQ0hRgVAzISGiS5p0PbZmsQIMW58xuqyzue3I+IHFfXNA1qObxS5x13JBot
tFsRXJHWKM3mWCAimk6ztWi/U+ytJNh/MRAQVsKCgE9lQilWLedPJNnInceU+K8kNJimOmElnT71
ma5EH2VF7Ug0Sd0tlGle/KQJ2/qtFnu9Y++ur8Muwv3WwbMDcenPd3RsXI/4Ky8Jk1Ixcz8ChjV9
K4G4YMaOUW5dxfHqV/gTqbyoQ67dq0sN0mA2VrRhoK7ExLjWqnfBRAf3zh90kv+IWfNU0RYWP9gw
/2TH/OB4/Ot3/y2l5t8ZNf9n9626fiq+de//qf+JvBtL/xXv5vnxbx+SViTl3w5d/qn82v1Evll/
9o+kQ9v8OxQXC8YWMgUEbis58h/sG8W2/q7Cl8OCAS3lmln0LwaO5v6dRhcu+Y9UAzSQkID+IOBo
zt959YCIYeWsjt/oP97xbX7Fv/n5HcNLDa8OiHsopGwX8e373CKFBJlRlHrEBFpuyfTazW4U/tuN
+YPy8zdUl/dVUvbd//5f7/aLP13iHQXdBt33jJFLTLEJhDXtEjLNmI08/voyP3MQ/+ubwGX6wQlE
FvHzS9QrMhOIpaMNkV/billKVc2bzPI+KNVw+PWl3pkc/eNaGEijXVsJVSSh/Hwt5iQt2bozyeRS
nmKtP6359hn7EvQerFWJlTYk55PYmXF2TIr52tPQzsLYr3fXG+cdweq/+fo/72F/fKSVUoz+Cd/n
9wxFLTW1nNiEaIOD56028n08ijAj9Jm44C1Q+LPIp9/Q6H93yXfbFlkZs62qY7QpVPECA/hW9xSF
BL6WKF7IrfStyfuNhO6vlivsiH9+y3Wt/RudsHczG5iFb1nnuCip8TE2s/1vHu66UP61G//jTiLw
Wu2d0ZZAOv/5GqkzSwYlPQ83qu7Jbn4rXXOvcC0IxRe7MC/SHk5dD+2/r+5V87ehGOwVf7o+UAL2
rypCNoJVfr4+Hg2DjuEoScPyjTjhOygem7nL91npnV0wWlq6Y2p5t3FFkwv3mYLqNwKbH+T997cA
SjfeIExlVKCbnz8CGKcrDInVwFyIrb2kH/W2ONdM3aDxPZfk8laJQP42hoYwjhiBdlATkqMb50xN
o7BsyPwldT7lxWMpnIn6JkW4BGjM9rImR3uofqOJW9+3P39enpllA5Vq70N5mrYubUapPLLZvmBq
R6weA1YmRsboPUI7OeEKeynV7vOvl8pf7WxoMgxKorUgem/UU0QOL9xYshrL8TMuR/d1JbHHj2+/
vswP18n3Xw9mho5LDSR4jEV+fhyGcLWo7dNok6lPVVbfUwp2uDUjreurLeLtYyrNI+ybLaay53WL
SaFde7NC1pV3hvH3ANV9R78NrX3ZTI54sDPIML3l98oQ+8bMfjRPBMpAbqjyvVc3dzWYFQAzo3ni
3ScDqpUMufiMa+yvvxvpeH/x7EDg1FXOCEv4/euGLT5pA73jbYglfIqd4l4nYIFa62J3EcHuRI6o
cMp0Q26XpD9Mdi0g0X0aOhF6RXpMDXqUKvk4TeBUJpadJFeO013D8psUMyASfUsAV0BHCV8UKN1p
iz2G9Nu8Ndgh7f2ypLe5ZV22axenhA6x2sBCO93J9xMRShM+xKITO5ySiAWRWIIuOzVJg0hnZ+14
IbqREd4YTo21x4HSF/x57I1Xq2nuouKtcaZrbHSHdCrOKMW3wxTfyOtCOE+fA/FyAENJyR4tzh40
FChWK//k4wQ9YL2gWVT3vOXnAec2pzOvYgJftvOPzdyfCsf9Ch1y23WYmSewGeP0uEz6UYmgZsCT
gfmzL2cS0NX2k24mxyQt7yWobqDE7R2hEBdXzDtpxztrLE5Vl+8cET0uXvNJqQ38ltrpqo+8tqb7
ATTl5mT9XdLkRNMu2ZOEM0cmEExEzwQ5FaEi4nAQ/Z3rKgeix7+6Ze5zGO0qAaOrJofK0V+SlCdq
ux/S9VxgNuLNXtiTqooXICkpxiVrXR85TLhuJJX9Pebervvueq/rud4aZWg2pIrYdZCU/JFhfWWu
vy8bmLkce3vHrm9aWpzhX22KxXlUxvGUJ8q2LZXz+m/h47sTS3fnZTGgAs1an5PIJ47F2DPssOYd
w4knyOOhFDFaVdDeKAlwrH+ODOtiE1Q4KcvBSOSlF7i+mPm5xkS+1L1zWtr7RqF3ZNdRIDwKzbi4
ebzTbRE2qbUXmcB6Mr6Npax8o4Y+2Y7TZ5h4hLTJ9Rdco5Jjs4MelHuPqKCeSc0Kpx7HadwcBn/U
inPaqLt6sPxiJbFp3YEo+ECNzCBP46PSj9syS482xH4A9ZNRAdB386aO+kMOh6glnAwiAL6pIHdi
uEVmGrhNe+fy4Cpz3hgzjA4Q/3LkZwSL0Bn7wPG0L13JOAa3G2DU9jB05nF91HHO7xGvZy7qS9kf
RnMMtSbbq0IGhOLi2axsTTFtZey4fsfUppTDoR/FjeL4SFw0tGBkq6yB3uYkM8X3OVt2jR4x41o2
DulbdhyHZs7pwsFq60+uBilUS4+WNoaC2wom6WeChKA2+YjymVeE9AXWCfGNe0uLngv9d9qPv9rk
MQlDSQLjcOW9/7z5AlbbhCzo3sYAFnfcPhDltBss/TdlxzsLxX+UHXhM4BFJBYus+11pQxJZXtMI
epvRy77HvMWtLVaSxH1u4Q+umcdkLvZDaTPqroawUcr7rBSv65mqWtFLLFlJzBButtu/gA2cI5W4
zul3jonvpLf/9SnxgEGAQ6H9XnrbG2lcFpGL14sGh6PWIOzM3vJltEycW0Fn+K/iaUfNHj4vhn4x
rWnnpFj6C4bwvz453pk7/PFRCD36USihynlXpOhWPuYGTsSbeYxvSe8+Mc7/PGTzri+Kje30IXDP
qRybT4nTB43DZvFbNfhfro1/+wjr2fZv5eiE20vRkTawsYzp6jQClm9Vf4Lt9fTr7/pXiwMnQBPG
OIAma+TdIiSvFCJ1bzB4GvOPMFIuNiRh2ro9c6gf70gpoxDW/mZgG2qM+HVu70xP2RrsQl7UHhRV
blvPO1dtciwGXtt4OP36I76PElvbPM5vDQM3mxWMNv7ne2Ezws2dVvM2A4x9ZZZh3LLxKGBf2ejb
ELqxYwoHxXtWBKysguPt1x/gL/o/ByfyVRNlqiA5726RkkL2aiZU8IX2NnUkf0T6l4Q6KC9/1/79
Rd+DwttAzrR697vvbQeU2nSqLG+8jZ4yMjBCO9XxMnY3tT7vjNpkR3779VdDmPznIolL4gTj0PeT
2Pbu5kLwmYo+4ZK1SSHGwTFYVuC2YrsWuq0GP82Bdrr+5dp1JovYDoZb+9GY7dcVMdOUgRYdZ2Mk
BRmByKLvrTnf23Z+Xjxm/EwImSG+Aspv60rdYVQbNnALU3hxEz+DhjB0qIJaIS6uXZyLBPcWvHsA
rcO06e40NO5gmuck4/CLrWPP8CDBxCTrkmNXQGdv04eCnBxHWvvGTt9muqp5cj4gwTljGB+uP99P
cjsTgNLXBmNa8wjrnQEuE2STM26KX9dqbOB6ZTecVmeaOu8PshSXKU1hrEDJxGRPUgVCTTtq6rJz
abPXt2Tw+PuuvVPZMb3c3K/FEhyaAHOlVxTLG3xDUHSlRwS536Wb7Q16ZXOYbo233BO3ofpZKrd2
TYnIAF2jDl4rLYfDtpeIOWW+j2LmqapyczOxszSBz7Y4mvP0xdQxIxXTdd2/59Y8RvobXkU3DB1D
Kt5T5+FREmEwv5YikXTPeC8d8ulix+UbHmWg1klA2uMHyBYIK9wzMEQwky29VqPMfIKuZhV4yYOg
+myoeh2sP7reO8+O6edtfByNPljvoeybO6yub948BahQd+vPJQuFISeqOll7eBsXxePXqDyOTfJ9
4v5V6XAq3KdWznR60HC8YdurSZBw4OsZI5soe8D6fIOz6G1xvLDtqZ8g4Y3qvFsLGTP1PsBa0n07
Mi6dAlVROM8R/Ujk9XcQI68ykSfiCTYOST7rWhOe9NWsOFv2dLWKu8VJb2lL0d29YQQRNCMBnGBG
bkRZZY07TAWPYyFhZsdHg1OI4fEmTrKHZU4CNAunkuaUaeFDScOaeutcseW28cOxTCmS6/hxxULW
NWJPMyzehQEA2xNrcD1iC687zE52nrtlZ6oF63UMPbM/2OyufcT6dE1fb5ddG+Nmz7NpYTnY6PKZ
Vj46FTdIoe1M8j1il73WUsmNT7zSz7/eEf58+NmqRYgPcTkuwXQ4Tvy823oa5gl8d49bqzyu/YBu
DqeFqnJdBmVq7iGzPDrOsktM3B4jykDD+01b+qcNl48AaGmDGiIDxP/l549QqY3aqsYECSOHfVD2
Qa6bYNf5njHEb856Ot33G+AKxoCN67gK2+RZv/u+TGfgnCvQc0wrPSqLN6PBRQGSdPHNUZeNsVDG
d2b2oFhx2LAPp432gai+t6aJb/XcDD4I7BGi3FnG45ZGhqnviCwJAsQkmPZUtJzsDVrK0TRLKnXS
8c5plhzlkg9+765lznpzadLqWuwgyO21maYAJhuijN1oD8EKdpEkLn0CBHZ2Pe/GkRFvVWT7KBpO
aHqPyLYuUJmPFqTBDiYG/cet49UpWnipNitqHiM/7kd/cRuK/9m8VLnAxgRNfVc4SzDE4iV1lxg7
teVaavN17NcOFEGGb+j4108lu+BSnM3Wvow9kg4jeVCy6r5v8X53pyhsYbTB2klx93fYY1mrJY2j
Ht1aLXrEXcwvRyVkH/7x7fuZjrpUHhUO20Av4tugCx3GWL43zf6z0sbfUMsYfuYajL7re5f5s+T1
hU1+7IRyy9LM3igyelz19ZrBExCNci4y8dIbdIR0jqUs4cOT6cxOcBRJsRuT9MjE8763aOosjquY
Zg127f1YSabeKCA6IW5NryJg2xoZZ13vnqHXP2ZcE8jsAZHZVl3yc6MaR6QjF5d+Ole8cH0vOkMJ
GSPtJ23esMyOM82+YfOK0mcMltz2dXysU4LKW3Fbt1ls+Z41uAJOPwSybVvfJKP+xz/upftkyjP4
ykng9HSzDcHPOofi0u7tjr8Y8D/ETuJRr631CE4D4P2vjt2TtedacCI6xcf7y9jjDQHljmQE4X4f
cuSuXc3DNaP4mCOjybrpahAeakEA79TyEwqxR7iqVxJzHmz2FrRh57XxTtmUcQz7Xqv957jFHldZ
jZ8yZZmP9Zw/9L3zwdLjW6e7t4bNOfSGgg3LLe5FFz2vLXbMtDdA34OZKWofdjR9EoFiZ2FNRICd
c1KiPxvGMXRreutKCcvaOaj0yb43vNkJbTz1dq7BwYVLtfjqEp3wR0Tdox9zx37qOqoTcnyvmTNZ
fuU4+Dg2Rs7Znn70ShlvjbTYDIxITutJ35biN7XzX+wcrkqSC764+J39CavvgbeKuVMdWGIj1RE3
k4PXXl9BszxnoBO/3pn/fDkM8IGoeaEBPnEN+HlXVBM7noyVRqnkw2mtT2K6ZrcsP60rvZ5+67yz
djk/YYMMl0gpdnGBsuEvv7dyw4gAUIRMpU3Fpp/TYENdh5mzqDswmyDRsjd1jh9HNzsncbFPOggA
Xvrw4zv/RzPC/7cB4P/PJPF/4pBwDb7/78X5xLQgo/n0t+2nrvppPrj+2D/mg/rfcUKkTkJRD2eV
CF1O2T/Gg9bfLcySVQwzcbpgfrjWAH8I9LV1cmh4nkcJQAGAwd4/x4Meg0MVQg6AKvmb2KI5/8l4
cOVa/bTAEHeTlsp0nKbOwAvAsN4d83kG2Ru2Q+CMhN1ovWyWq1F4xrdegTItoVcj8UbdaZeevStk
pn8sRbptZAwOANlMLyZP95tZC+Oox1EHEHtUYpi1rjIgFPac0xLFMzgHcZT6jKf07CX7Ol9A9WZ0
O33UqhugNYQE5nPb9sd5RBOU6zHAouugI+w8G/QyfYyVZTdOnVyV1NFdUk1t0Hv2FnIxBIxIXKDI
N6Gr1eOdK00gJU+B8aMkeckz7G8t/vqbeo4eYFu8RKXcpAr5mo2zLeJo3Npw2l+8JCoDzSnPMx43
m4IXbDMuto5rTBfv6qWoA70xk82C9jOI7Eb6cM6fC5laiCl045AbauE7dvEdpYzHqTd293BTlu+W
krzpLhCcvmj5pquy9KAnyCwLLnpHrrx5Kt0xe2CGqx2K2MDPzOvkc+IUFbKZaNKOVoQ/TohdmnUz
RaEgkLYe6mTczLX95slc+zqludP7HQj0CMReqw/zhEx003RmdHb1qda4qrlArF6MC05IZRWOIiWe
BpTnexPj/x3HxpCFVu9AM/PqQnys3E6HeDTp3b3IdOclRx3uIipc5nvykoqrwVsRo7OoZ98SjnHA
32Fs7jFGKC9J63z3+hxiUcQtlKHej/OBMtbZTTMRIgnNkBcnO1s4At1BWqIcHTqZYOZQYvELH02T
m1EU3queQof53HUCHU/XqHd1YXRm0EsM3p8wJFSvsnUeyDgww2LRMNG0SbfCuzy1KySWsL2GqMnO
VbK0YZUaGEW2+VQcJz2376TH04izpCajJlnuora+Mo2H/9SQEXfNwTF9Mkox7RTOB2csdQa8uoks
TwOErKB+u0s0bxmpv0GI2lQMSOlsl+QlWVm9SwUlFjWGT57BrlksY6XkHmB/LHczc6MjxJ9Q8L8Y
4gGQZ/aLobxGo3k2M5VqlDjyRPppP78ibLhgmoQ0PDmVg47OybVDEZPoU2Rr5z2ht1AQrsGrTGu/
dh04bRR/vrSaCyS9O0M6u7zAgiljKl90T04qAvxh892kIlDO5HSdRBL09gF+o6weG6vd1XIOhP4l
M5ZwgmIFb/9VtdLuNmTDXSRRlZnNju1o2LaU0Gqkn/IWAcQcXYRRItXNKTwJG6lTPewJ4gq9xd0n
mM/vc/pKMFaequKd3KQuDzyqrcynU15PAS2BvpOZpQUDbsvBaBs4NMTdUZrWcm9heezHaTZR8ggn
bJy8fuS1OWvp/Uyp6qpvScZ4VEWFu1gQG+inB+9gFAvq2fIw9+kddvlBjWZjRlplmnAXk+8mu4oz
afGhM5LpeWwNG441lFJ4ZGblmLCz2zCKnWcHuUyQdQVGAl73FgGIneN0lsGUJd+rHPIvUVH+kjpu
MKjNa92MX5XIixgJ5M5h7dWmiapnyq9lg5FIkuw0ZULIb2if5zKbxCVfIpyzOa53c1pG+UOVwWzI
UCUnFFhVMGIx4ahzgrJCr6/9hF40ZSZ76MqlNbYpLgMbhCvxCaHGDD8tp5t+psk2MHnwKKVxMIiz
DXq3kMHyo8jib4mifi6BZcgIdrOHAsetRa4VIFRVRqsYGjmDcgNi6b4aS3tTFZWmoYgQqwpduaYx
PhlElHkSYrfqyYsVobbWa6Xdj3Xl2L4z5Achau0D4bQdPVEHS7YqZaCbYIIKlp23Mk0RF2ba8ilr
O+9iGslWRDqoRk9IEvQrBFEVYkQM3y+Y5T/GEdlzVuK+ImDHeY84scPo4cGXS/XcJmlyRJjuHV3h
gnvpaX2OdGROa7xQWrsgJ8WTlo/3eSM3cV8jJlyAYJqoTO+ismfvj5+dmTejUvuXpqi2ZvYJlWhg
xXTUyaz7TqV+cxN7L+zoWHYVwBD8wn51rzDs6SRkU4dK1nwhgvbiZsOXYsI1Ouqwp8JS+6HVtC9o
JtGOiYHDR0v2BcaB6Hr0sKbm9qDV+9GEAGxZkAu7TjqFkViL8xhpgjeXLqYNdsFWqI8BUwKDOXD9
JUJmuc378gj+mX6VY+7urKr86rXVccSlY+swMSksxqHEcgYlmVNpVFznIrlrGjVG7DQ7gSxjfAPn
ICLttSYMuDQ/aATeLB872r8mQ+rP3W5L8DUWHV7pL3jJnPOWU60307Afpr2lfEQYvkMKKHzEIi+O
m+1S5aPddnvimZHxT0h+4MYTdFRuWCWQKCFaW85uUMuHFoDYrKbDImxeB/T8piPvRV/fGWI4JbVE
e5KWnx0ionzc7S+oRBlJtYeRAOO5zC9eYz5HTfwamcpRyuGYsYiruPJFn55K2wsGvDcDQ6hvUbuK
82oEmBBwncviDC/JrBx1xXhScLn1nVa5EjD4bZGPDZ7RW01GmT/WIEr049/tyAqN1NpF+idzQFqQ
KpqvCoHa1no0Det17r4XDI5lIS52zzaDTNfH5vKKPfi+jlpM5N3kPh0AkIaYvB3TDOBMrKELKq+5
7kun67euG19i4zTC6Uc4+wUi/kEQS6h3NZ70Nb4i2sItH7fe9IZeEZejHk+6yTLCWddIypK7plCU
g6t2h9zFyC7C84UUQRVv+rjDDFCcjPmFicnOhdoxTWhQsMrAr2ysj6o+VTjOyZtsvD0ygwcZSxIe
vTIcIu8rL+0m7oxdlAM6qE40H6zGUINkVL7adX2IPW/LDQtYGnCx40OF/sZd3F3ZorWXtM72k6W0
n9pY3RmpslnYNogZaXgB22ukDr5a9jeddCXHQJxGIs3MXNwpvCAy0Xo2RhJUqhboaUZTz9hvyVeH
329ubl+nsnvVtXk7NPPezKytBT1licc8yMtqg5B77NODcAglRcZSILhvYb/nBo9XxU4PQ0SLZCG9
Ns9w7s6zCk1F1cTD4AzPFeP1TTF+XIphU9h5tYcR45ymTkn5ot587IuvPErsKLknFTj5UEAxif2p
SzcyM4/QFyzcArIrVDGUHKPzYEv8aJ2BlAJjsC6102Q+tiRhF+s3Ua9mQHp3ayg0ZC/vlZhjcdJg
2o8HzC5U31O7jT52O23CVXpkLGx0j5OhWxvsQVA0uAWOChBvNqY5yf3Sma+eJ8snNI9laFidd/IU
lp8tVVzhJsV6mo3kVaueUDNdAdwfqwrXKqlvB6V/iN3mZOv62QGJGjv8Q+ipN2bbHTEY9G3RPJit
fnPJdUMU+Taq7n0/FFvFO+ujskFSt9OJbxq497nZnYuRsZzBxGFR+6/rhr4tzILzoJK73PKKoO2f
m1I/YOrlr7XpNqsd/CY4tT1m9C1I68gEwpE4MMwv0K99WJb5dtXL7zqi3lFRuk2yl2T5hKqTaOFs
WSz12t3gxBgqnv5FtJ/LeBW3LlD/IzygwkIfPhDp+lGb3Tc9n6Kj5YDHezpbAPoNoacvRlmCT9kH
mnyeG/J1qHW+XEovIGyRkyPJGEw40afeksEg8ytaIZ/qJHAY4xtFF0bGuO0A06biUhjR1RTXKHkr
KwoS8y7Pup0slQOCpY+d1DmZocTrdaDU6psh8m2GJAiQ2R/FAt+mCi0U1vVSKj5Y67YqXBBoohTZ
Yz412OMw3w3dhAdiKU/OuBzKpA5qO9nhHLjHuWgjdI/FM9ZBUes74NNoR1JGEKcmLi6WjdzcIRXU
XNnq0c1p3tIC+5zSJbx1MW+GWxhIejDzwfN8GzmkiooZuxVLO2D/IAPHOdPgbSPUTUkGh93Nsw8N
ctNkdoDHvKtFpj3mx589rQtM7VPnmPez6XzWxBd04ACkOIGhOz4O2otR6Z8sXAGH0nhK2ixmOkUY
o46oLlXmksKya/yqbIy3ONKij65oOEhLF+2YPwL0LuDvMBSqym/a9rFFi/cBIhh6ywR64qWbahxS
kpoawu6rQz8IDkxshHzdpL4yhLWwTdgnw8w+K5bxOrI/+0JEuGAo65JE/dKJ5F6fjc8FCNlmSppH
bXK2Fe4cR2/sXnTgZWbf7UuqZl/hIyLPyM6KggYPyQumQw/W3KuhXifXaFC/do1ybJPCwCXextnB
YWrYfm3IRZpZQt7kXnRbv+amSc5rpgQe4dkEjFY7Tn5oKcpZcJTCuaHd07EbuJSySa/Y13n7ubN0
qtO8hUIu83TwCHxOi/ZKp6tsZekZh2HMrMe817ut55bxa2872RtOVDEI70IErql3Z3tVTvS1srwp
2NuhoJWwdF3NvchF8fZkXlUV8yP0an4Xjfa2zxflDKs5HzcGpuiarzhJUSHLX8zvSPBqiWIIv4Us
NYY7YbWrF8viIr8vq8aGS98NovEF85Fkow3RWKGe0GsNzm6mIuMvM2WokHVXEyZmUU8MyodCLWxi
qCwp2p1Szwr6VZHsWGmFL8oF1D1JqTsWSvD7epTZ6tc3OkE8RMnVS4yR5lvpD31L9InsJPY12DVo
R5dBjgjwXI0bLKJQFfloVLQNN0sDBJcOCTES+AOIg8LiZWAfTXhuOq0obu+QxwxXdhRy0TgF+dKl
Gcm+JNL4GsGK84bgEoyTMooNVJ64+mCDubeRnpowBepc96fUTg5Lp8QQZcQs9nPrtCdsvjxANE4C
dLxKSUlWLUWAcysrOitM4s5KjP6uUd8pJN54Ck+Qv9wPVL++bOPyMoiFLz+4Wf0AhJTPbjh2CrZR
rqZY9rZFPro8WWaSZJt5QggqGDoz8vC05FA0tGsbzKnmD01ZxcbWNnmX2mxey04x+3aq1t1JIAZN
oRpE0B0C3IcV7YvLsaweeqdK6wWA12ozY58uGa4bvqU1Wn3Be7wU2iZxuVGHqPTK/JyOkzpR7WqL
DNR00fDJgivntNd87psRNxTHnh7Twcq1bzRwsfMtKT22n7ErzWNsRfb0WiTLeEbotOxR6hYDNdiE
yXPrklG8VLZ2a0ySXgN2Au0UwalkZ0omks8Y9SLdstDMJf5o5gAVDbsJ+xlZRpeU0VPtI4wdrI2c
JibWFX9ESeAJdGipafMsoMN2cBMlHKX/y96Z7EaOpNn6VQq9Z4I0zove0Ee55iEUUmwITcF5NDMa
yae/n2dl1c1MdFUjFw30BS4SyE1Mktzd+Nv5z/lOjMo+bojd++8dzR8ZeJdYaQJ+rd+yiFjgRfhu
np5xlZN/aLKUWW8ho+YknbbD2x4kZL/FZm49sDdwv9o+1u+ClMj94szyq4MitK1jCCdq7PPD3C7y
1NtT99o7TlsQGPPFesHK1RYbTUMq7cRnjl7r963CmbYOD3Sn9qepTLP7Mk3TfBsNK+6hc4XTPihm
cdEuEHVYpRcvRV1KMoj1cq+lPe4824Qs2DgGgAmtKfeHKnO+VJDGF/5UxY+98lkmFFF3LWAx3JMS
8rm7tcY5jeDIQEdQGvhdGUJv9JwSMh40HpBN7UswhcG5+S1plnI5wRzpz6++wQ4G7z2+4/7kY9ss
ywvpZE0y5GFHDiatQm8/Y4/4Pvu5+mmPEe91k9oLLvscklHourdtMVr7oVrEZeNl3Becq8LOUb3C
ihmicfrmAjcrJ93MxrJMgD+Lx4rj8gVLcX8qSY4/pmpkHvEMgMBET6htPsP4TVOI+EXqhad3U6RU
6C3pnL2B5cgPU8PduJTS+ahC+pUSNTnNc1ktNJQ7meVSXp53gA6c8cvJ2lveR6w84G7+BNni8Eal
KLc7CCV5xPBzhsQRFTfEvBBJW84Xhvas1w/l0DgG3EvmvbqdTAHjwFKLrlQfEWuce6aZLITw17uT
g/TjcH1bcR30vL3YpxCZnFc0P5Wbb2iuZkmA0ExHJx6zBDIiQ7J3ywaM46p2vUNvu2mYuFrXmFSl
PCLDuRf+nPl3IwFOLmtud+GuP/LxwYwZ/lfSJFcon0sYwnSY3OJE6XhzcoPVJRKpOj/RWcf4bDnF
F4VRjDizQ9ONqMfsDsqC92iIkDERrZJwXyGfZjvn4osELfeZ9ufrWmce19b+Ya285YYGblrklRtd
+hP3K37e6t7lhGHsIN5r5ieXLHdCoU1/BL5J17eivyjLfZkEI5Ikr4U9X1Yu9tIhGjH/umQeB7c5
o7JaezP5KYqqutEmv7ZrHqd+eeBjVW/tsXoZFv8RDl5iuoM1x9S9ZJ+tRxtfje+Y0SaUJLnj5ahj
j6EiZexYUxDyq74yUBmSriidTe91gjdn2ydRiODsgFa79jqTnrxx8bn8VO5n0Cjre4kxqiGKbYLn
quZ0cp3dJO7SQRUvgSwvCX2O7/Pa5NfNMrs/DYMD4BrSiZdDL6qXuluWr9pz61fHU7hNFmsbzfm4
G9sUAxaKTDgepzzq4afUFp4guOQYGXl/NjmL21i8EHAvPwnv5rcVkKkPbw0GetZCq8AU7dXfcEc6
r8TDIe5K2802ppTWWzYOod6G1nxBnaZ+clYHxmhkxdPtIrL1nvafFNndVsF7OXrVSRSMsfymg/aN
fbRnL/jsnRqsLxOSszOimt5G5SFPGEwrbls3x2jwgYiuVsidCzdDSzia8OE9GFbeJ+nlsnhnLkIu
NlOOR2gZG+dgcgrtY5sW4Ka7zXgEbtMez08QZxnI4CK+sFN3LzlMifDgza2Z1sr4/JGcC7XP1+F6
MmCmSsC7RF4z6EoYiCI3o88E4O9mytB4Vx0HVF3Pu7l1ISta+acClpt4nbxUc1HtUq3VsUsDb1ut
vreFCnYVxij22NofwWBymVVyOsqFZxAlaTzYsVf5HijhLv0G97s8BF5QXnVOY5+pSMEOwM56F8ru
dS7Gr3Kat2UjuasMJZestj1ppPiNmOZuWznZaVLNs1Wz3U4H9426XYSlvLT2AfA68syHLGrTC6pu
EWJM8M3BKHkzwnm41aAuLqnvGPdoWrsF9gt1vBZFfZUeb4Pef5wMGFvUR8zfMkzfRdResozYGl9h
ie+s14FQ87GbZzy5vI3jHk6jxXZIaTfcRdNnSUwc5pM49i3thIua7tMsAFnX8nOZ6ibc6Wj6PmcV
3LjMv0G0KZ8ZP6tD5+Oz4ng/pIUE8pexXG+jBT9xuWUvtMcU3O3hGHQ7z+mWY+dO/oXNmvQiRuw9
Lu04vS4ARBmtR8QKN7Pw077AKjxIPZ4ypN3dcr7c0IF571Sx2k9ZeakXN8NZifc/iaqVlfaIU33G
u7CtapIX0hO37hggExfOmcNKzSuEvdpvcZ1iKDEf0Wp8BA97z/W6v3AETL4F3dCElfNQ52qn7LDZ
iWyad5ZD2fmU/ViibkFl65mYtILsjnQ+xAOMPMEuzfPNnRWNvD2YwzaK1Tzm75BPoDNfyFkdaw/t
scyL8d4Y3jEV5iZWCoqzLij3daPrq4ZM8mOc2tdxLJ0L+IpPZByuRDZ/znN4GvrhMlrDK5rYKSU/
S31GPTLBg52EQQ2uOZw/M4Q7UebjjSQF/qMsqvA2sKsajWLUR85dvfNroF1R05YMH3wzBoDzfSCq
d6XDgURCluRsF7dxDE0tgjzAXie7gev4zUPEB2gL/gOp3+qhGNhAdWV1z4rw2ETA2TAo4C6ceToZ
xi+3wRox7qSlb1sfrMNcviiI1dQY4rsal/a+lIP/1s1T9ODHlPCyaeJtO1d2fRkr2jySWXhP2Ov1
pgYfuIOBjdO6a/fs8xHc2LIcJlWrKxPiIUHEo1LR3MhU6ueY7MBtask9TY/FAzwqJDdFJlv3s5c4
00KfQxy9DQNrRYx7i7g2BuDLRkJToGkZQczZqtr+AbfKOdKNmERFLBACcQ+B59p32n3SHCXbOZvH
k6bc4X0uiVQHijg5leYPbkEvdLteYR1/sKTzLlyYQRyJESIgr+jJJZt+9sIA6FAZUD1lxAWkMvJ/
Hj4f5vO4+9EvhvjEdGmsRjGIj2rr9V21kxBV6AyrkdY52ON6BvHV2x/u1JKz47spy+GTLqyHfqwu
O7e4hb68hSc0J0j8wYHb0nIMcjvfT6J+XhAfqaxxv+kmPmmEvBZ4YYLh6CwL8kGYcyGf56WU32eM
odXA1iUCp0EqYhF7J1/9y3AcXssMMmpXsixgw71uBlot9uFMpxLP5WJD6PAllOF32XSPXGfrb3w7
TSJ9Q8VmdGF6KDkeivEMV1uX2ZXrQ1PoL0Ff53dG28VeL/5tWXyK2pRFUkp0mYGcUNi2m5kL4Wsx
ifl9HGf/diqM+iwyo4OdLCkkn2cYZ5sGIy6FQXwEqTMA8TwlPiHR+6aF3okfik6cjCuIRallaN26
S9TSz+P7b/ZZc6v5KknOR+fPU9TbIzDKxhnljtL0YYultsZ+0y6KEQZMAzQX2zn4wqA6p3K6pV03
2kZ9Ds4qCLBPjiELKY8K248wZ8RAjwGcGtYZe0QoTSqsNQdY7WTZZeayvEQM/rKXLJHMQYUCcycY
zODyBBSuarOY69RzaU6WsqQph99Pbyg87r9b+f4HvCL/ts/hf6EZ5JzY+NdekG3XFC0lDe3fHr56
/V4XH793hJz/7D8C49EvyLZkGLF1hPSyn7tpfnOEhIImh4hdPqnsENPY2SzyD0dI/Av1JFg/3AjX
COgEfkl2WuX/+R8ExgmK0xxA+Bx7B0CFv+IIAfbwB0MIASRsTagC7rk0gpKIPzuOeqsW5eLWBksA
kYDLUo/2sqfqd173VVWXT6IKCdpFnjQZ2GyJV0+GCuSTlkN9KR27o2LAqrLuBNsIQgn2lumgnZnG
vELnxduKzxAGSt25n32T9s228jR2EHDQ+lsLsf/sREm5QguVAbrvhmJsL7x56bgrh1i3CzA89cbm
wY9coFy1JAUmt4qRhcvUpg0XKKugxiP0s7phkzFOBvoVWNAU+2/p4Z6XHZxC6CwVze1C+c9OUKoe
i3kEosZpZitnXyhDrItdOH3F2g+T3rfa+QkwTcizKYo4KHov8KabIYcotE0n2dMDF+f2O0uS9LPk
xNKwf5TwAIjzqJUZtbrXrSNpi0D01deIObE+lWqlnWrpYaIlDf7/Zq/bVTAIG4MS3mRyoTAoUwJ6
lhMVzQ1YRWW2MtbZI157CPeEc/SBh/eEoaDV493kU0xJpHMt35y5hWKCJxHQLKSeWe6wmXVgu8HS
iY2xi9Zsu1np/EeuWvvWSgMoLMUadXLTeFEz3ZhFe1C5CjNyCvuTPMOJFeZ4C+ZdfBz6vnoS8QwP
ciri5sot8mkG144kDlHMfjNhBMi88sN3MkykIeHLV/Zm7rQBdgRAzUkWvZS3tRer536IK9ZcPew7
tC9XBFvg8+77Gs5oUnIuVxbbvuGCBrfFPuNMdbHH9Qs/trRWHl5LJ8W0GXvRr/vMHfzwvmQWtxI5
rYgyq0UN7Mnz8lwg+5l02nQEXNAefEc+WCzrh30s/PS69yfa1Lx+DFk69Wt9A2tWPCjQYdFV6U0i
OPbaFdV29TDvUmWdVs02ambA0jVoPBKWkQjMRWuN4wCobBFma/HZoLQNfle2qVWG96V0uOptHLZv
sLhgrVpb3fg1KYHKRbKyhsi7Bl4EPzdTEt1pBIHnHmaqd5p9VSzduskB8zxIJw81Gm1oPpzGYOYN
LCpNk8zOc1pPVMzDVdBfsM3psQB3rvKeYh4AAf7Gqqb1QnsYNjc6MDgmxwBhYaucFquDhgMUb4Hb
dI+pwbOVDNix402TdU6fLHUoolftW2m0cwIcC0T/K+u7kuOvZRIzjbfFZKgbakL/OTLGPm+PaWzr
KtGGvOLspvlo4axwipAxL5qHj7gbWm5npc1usC2LZeAzML2HbcVujBoMUnDTgtMEv2rzk54xQGYL
lDnUe/S0R2LLX0s6jvowo/vMm7Wo0PSnOCoPTuF4RPl8Vo11PYNkrvJMfsC7JdlnILZd9RnRVHS/
gY9NmBfzU64r/8YDgMvuu41pKqBZt9mHTeOWmzVbwmEnuz67aGq+262jlOgTzbzSbLu+suAaAUDt
tsIfYxdgN9Mc/RlkLxPLG2M2+h6KCMfPKkE3wrq+Hu3JYR8U+nBV4zkOYJ5OBZeqNWiMe8nVCMhE
Y9sf9HLqt3ZEktz5Jo9rtBQ2B8kSrNo5zEVYfvNKCss3ovWdR583YX8TmLxoz6wo/Z0SU5cbpCJb
sMF3N9ub2nERI4uJty66aM42OvJMhsOel4A1ZJZl70QovGtbVVBUbS1ci7OzQjPL5sAesGdYXbb3
plh0+0i71V/rwj4/dSh9B2uIlijwWJ3bin4ftQvcTJFgpwohXSFspSKNE6SLdfu7Z/Ld332zv2eV
/Kno6+//jOcTsSJnx7NN/MntCJMv13KmIHOOeUckvIcsorZc2LZar+V1Xtp0rImScoYq9y+dtY1Y
uaq13//7r+P83fz9qzuXN52/DB+hF65A4PGsh0Txx++WPftg2PAN3Pwb1hS6nF79vpTfBhovGCz+
OYb8F9/yn6NlwIWJD51ZD/hFY9//0z/Vtikruhq7W93potlMEJ0k4BDDqxwjNDpX41CTSkVUGXIw
x/y34d5d2Ltfv4z/iblw+hqVHr/+dv3Wy7/x0Pt8U5Rm/T/BFOLt9M/XZktX2G+NXWco0n/+B/8v
3ou338+FoI//MRgK/xdmLfy4QIFwe0IN+sdc6Di/IOeGgtmQuRGalfvPsdByaOuiOpSHAJVGjH/n
ae23udASEb8Wexx2fKSAFOFK/gskoT++ZZlK3fN/QRQ7DIeUKv7J+N4LvuiFoQyTwejco0v8kI7f
7YIqEv/NhwND1x8+HvxbQUgSG3Q7rKxIMEv98eMhh9FZgDMNVFOADbC0GfbG5p8ua+azjWrx4yDy
G3qcPB3c2BOB+j6YzWPYpO1br1z4/bbJkkEDpY4an2yfR7VrKfCs1Ln4iq3AO/b9/J1+IdoBtLTu
Ci24LCOT3kH+Q41fsuixi7qb3LHoFZv9eCf96WsZiQ4ZsLkfhYVWGKXZCwxYComCHtNn4CEhJapI
eZh5Fg6yTToF0+2ZVzuJQX2B4kX9IuH6HlFlcSAjA8tQMq96c3mqedxt0m4Ah7mefTGjHr0dNbrt
50KdBvEmVJNmGsEHLgtbanTZpWQM9WLQDChcKOGNyr7WrKKfzMXduecejl7o+orWEXbSmTUqtMnY
qpxd2GQQph/jPHBzJzpys0HL3GJa8erhZNM7sKKTzd0SmlM4R5Z5QWEbyT6zyAH+iXLi3/K0i++m
ytEf9Zwxj1CdQdiqtlv3Tc6DM+8yG++MHXEnJ32loMl1UlmvZ7r2/dqk3acOOkQWvcRAFCk3YVR2
5AQT2Sz+D7UOQUxNB2smKIL0YSSO6eLs5Of0+Sx4bK2E1gCWwq2xZ0QIkvSkj4P0uDKLfwPw7uDp
GoMiOLF/GCr8RXa5MJEDnGYVqiLCXo5dfBcYy9XJkhQuYVCfeLvBSQjjU4c3Fw9LRGkTvmGt/V3W
VBgz6Qmzum07wv5IFKjYbt8P0CRCzVKdfuEyBV2wju2zj5yr9nwP6qm0fVCFXkxAJSlsHfyMZpRA
bj8kvnk8m4rMZpS7ID0AHcjEYS0KNtSWJO3chRLZTVfRBcYdK+827HChKuqmtb6mVI7w/ItafEYM
IeshDiUbOTiNrH4E4MWEHH9sbZiIqP/q8ESdVlMw1DUhrWKJi81Dkpw6v3M7V3QfZePUt56dDuMW
uWQe9iEdFazMTeecf7caPmnfooZoCgGWY+gMh4BputbjVozeMO2nMV5Udi9xe3MucChxq/mC+EF7
uc166hURHjBp21jzqRd1tZLMAgmJThiIdpNb9VkltWCJngZ/GTuiT6p5C0qX8pKRyBMkUK6Pe5qB
+OEQTbBZOVQyi8/IbTY3FsvOdDsi19y7fhl98J4ogKPLlLYfp55gFtthGZHjquflfcyt3NspUYl6
X3rtWOwqHXGa8PbBcbba1qOA0x1tjYdqtDoeY3sh3Tra0IW8ikPc8Z5JzJKZ+2YqgjApioBro8Io
ed7VuOoZKJL+JtsW37fqKPcgqxuxp5IhkflkNn5xbAPT5bi0bPnVBg7bBorU9K5tY70cVTOhmWMD
9s/dhZMo72wyz5+hK8eZ8X/C4553LHyS3IJznTlD8WLPqc5eKNl2P2fH1x9OreqHMc0bd9sZ6J+b
0JqKFUd6yIhMKxF7t4GttQVIFbflKppyN0DavEt7sxJE7DV9p47P9v3Y6Wx8cGIRgTE+IwGSKu6z
n5XbgH0pG8vrTxi7+3mrU7zIO7i0LjathlveLd72lc9LMys87W0K3ydyufzvsYOM3U6YIbcxt06h
OFEV5/cXg8sOEStG4TrHWPkdlsCyFC+6joS7MSKeDtnsLaCNh/b8QRKenV0tw4I8H0JbC3Zra5OP
XIU9WE/CHbMPVSGtJ8hpmC+COZ4uq6KBkdJlrnnBUSXqo1ONU0RNAVlnAK0WuyPTNDL6LlE7MWQw
UV3BseIcoCvIZky26+m5HbNabDKbaOh1TQtu9qNjgaq+opGynJ/D1K7ze5cK8m6VGAYfQd8BFv1A
v4cX3UuKule6XqiYYUGeT9G5SKPubfMYWyYrbpa2cCbeW+FZS28bKUo6/9K8pcyX6S7EcDYAX6GE
Z1xKQ+IbV/FFE8FGwo4fTNC2Xf7+9AgVtQJdBCafb2n20MDDhGhC6v4sraqHkO4iLXJ/VJOFWwc3
x4LdaXAtTIYlFZhnKI52oMJnyko5kexwkN9MbC8stVjINtFzuCDucjhn5fDQs6N0t9EixHqk86WD
dixd/HbGHSaOEsxsHH5D1RTkP50+OPpEiMM7C4vG4OPu6niG8qDVL42TV93BboWH1xIzgUOcm4tJ
sgwk/qifgDOM/QHWh/dQST4dx7YadXiBmhpj6kPKcdhsGmeIvy8ywJDVjrEPKKgH41d+rNzs1VOv
g0lcL02IRuH7vTMQjPAWcp+z6cL8qpe8oId0QpL6BtJ8nbZUk03k0Uu/a/jq5Yhhz2rMrTGLG+zy
CGfJNeevMV8K3+nZEsot995Utns155yvl2aFsACDOXcFP6Fgbh+qOLbUKc/T4KN3vGwBTRCXelfI
mhoctcpc37GZEu8k9zP9c6SDMH/zPKfR1x7lgNkVBvlQXFRw7ktcnjZX+w03w8EOubdSyXLgrTIT
uO/H8955Qy6RpD8ulc/ZbzyqJdmSxCU6UmBZjAtMKZSxjksfl5ypq3/U1GKxZmrYfG+7hUiOcCWs
0rlk4sAFePTxd5ciaF9NNcBeTxu/3xVrXey4NtY3zAzzT7+za3YmHFt0kLBIoRRv5ZMc4QcZ5/Z2
rJp8TxUQZoF+8jlzrR7j22SGC9hr52yKuyRtOvjbUC39BSnt9RnwUe7goscHG6kh3wipqmTxFcTm
DFckotocHUYBIZygqtlyBbqBa5OQYA2Pbk85lgPAaz/J8LNfqukIOJkgPzsGkFxpvx809Vulmj9X
fLGHQGDaAqOPpGE6/X0oZ4ASM8aWMsyd4xh45Utr8vR1rli3JXyv5MSmqI15kWsRA8peBQ85QRoV
qjK3qyxEXApARIE7EjtSeArOT6O5kQeYMexk1FmwTb0ztjtcrY84Dd55m8i72SMv4Cq2auzU9fWI
ds/eAvMwp1U97nJXr3dLh27EydefhmDwD46vrI/Mo3knnxWVTYhT4OOs2zQQ+aYfhgqe8DI+TgHs
FirWtGVzio3lIZL5T916ess01/GcbL1ym8WFT+KEzYXw6udqrNEL5rNNVBr7geDJtA09L7wYRlpE
zrCgR6zNy3XqRMO1UuV40dY+w0+Dt6lcMhu2cWw4ThmfVJf2J/IoBU82bwTtTTToylHicVZwpJwO
zryLp2OTWvDrB4miXM0QkPjwjvTNafVqs+baFNYsrmlf6X+2HYG+dJHosy67dWTzuzxuv4m+tUkN
WdaxVmDqF785GpoAEybjLX9zwV5m7PQhLOzluaawYdjnsffDZ8RNJh3MF9QAY1307BqxNVr5UG8V
JYpvZwvWnTvzWA9j6V8HPDgPvWOew3lsXgmU8/yotHuq55AFazN0n0OMLOlK1Z3EWtcXiMKPiEvL
Jjd84WfSBC0CjWl3JWnLcCMLz4LTLoJvcYFKSBo9776crg0wk5fB+FNIUVx0HpRVvGsdQl1m7DaR
VXw+5N1iG/eW0ttI2HTEeG2pvtYG5aJtpbUbJsZTNuYvJYIsdxwobxaWtgsA7LRdKtdgYFWL/lkO
+ZT9/21QoZZfC7jPms2/vuvvpEG1aIs/XPbPf+S3zm7xy69qVwzfFw/a7zq7XfsXosLc5kO2ObFN
ZPj/XvaRCEJ2Mix6AtRnwZ/93WU//IX8u0+lt+cENjfov4QNdv4M5Aj8c7aYlgK+GEfQYf0n2cjN
Jlf0dF4jLGcH9P4nb7aICAJ1sJbD6OOaiNgO7eKM2JLWZXvby7a4NOWAU4lOuB8zqdcPWIR4Ovgk
lCQYq0FcEKC8nbQVwDgjNFW1imRUmX+PgmLbT8V7xIJ675feqQVHk1BsuOPKyxzh0z4ZUufYkp5d
xr0OUr3VbXxZCv2ix+EO2zegi4iKOm8W805MzZOrU3vjUnv03FjBAMCnPHPwuFjYu5RRnLYZqG/5
U4nO+jkW+DFxSau6e5zzlhkvd5gWEg87yCMWiRzzw0rrsOVjkW+MPdxkbdhsMOuoO8snFM2pTyvS
Af8r9mm8oEP2TDlii2HKkiRVimFcip0yuTN9esOgZYJxBi/9uc2e8CKXciuZZooWKgZt+BHbRRnn
usud4QpTpsX3WgfV9F2zvo2hUYXBgVKdiRbTPrPbnRgJaiRYNLL7HCvJdc7MQalIhLscuQB8r2BH
3ex6K82eViceQEwA8T2IlCwUqZsoO5vV5meRTvGuY8V8bWrnwL99z0GzEuVAhc8W26UvzZJHioez
K946O1OlvIp9eb6tjDEAMk3ZjpDpcSCHaQCdIOpvM50fvYLYN+2PPK+AtF3GAFz6c1GpXV6qsXqi
xCKDojEyBdNXXZybq0OnwgFjFd9XiOzXAn/IYSyYnRhOuC9uYS3b/Yb9yehQYWnFDRHQRhBeVs25
bTPMYh60Vuu5xCD/uob5b7fWf4Ch/0tiwv/C3bYI0BT/9Wn24635s3B5/gO/nWXuL5hz+bR7CINc
A13Uur8vtMV5n80ocxYMvRDxkvPqt322Ff3ya80Av85v8Dm5oLD9Q7iEjm6HgJltUrXQ987n3F8Q
Lh3/18Pqd3J7wF3K9xAvQ9YL9hkT8kc9UZEngP9J4dFYUSiL1k0ZwCkWSBy1kAU0U1KxLE/PKkD2
U440P9L91rC+MYVDG8K2MKH5nN1yUYcyarPhFLOiwT+hpiL68lvtFUEyNlmT39RUVnJPpY2DerA4
jWS9rbKY3GNZBs6P88q0vmt8S2GTLB3GsKhY7HvuoG52AQGJXGaa0mtznRU0em+5Oq1612jz4tER
u+xXS1MtFWV1M6zwiqqGzkZROjT1tGp2g23Wx/Z4iRsOYyKzCbhI1siLNdyn50wMQR5Eg2ZnD0EW
7XTXaSxuORu3Q7DaTOPuwH125SjpRBBfF2rKn1bLgX/u20TRRvZnHi2zL4OsGePilrNZS/04SpYj
Rdq9ev05Ro1eWYfMpmJxzKXhh5vwcVVUfoTDGyCnDBarvV6kcVMfi8GMB3/uymt2gLdW4bW8Gnqh
mg7YghPnbCny+YwRglMrZQUoyXZfF0X1S9rb0SVX5PBONDY0ZI9sMyAbagAHfWxnuiuX3P2OsQha
qh9MQMTt9icZSnUi/eoeuPnbmz7m5jpQ/J50bKW45YfqhWasNOkVyLGyo5p32OBDxnud+Kbz1K3i
EEauwiww4EayIvSpb+CKp2VfhZIXitPW7sZ7iwRG/GqIWYOlpsT9LHy1pWBA5MrKxo8MSTN64Qbc
I45MLG3ZdFtOBe19ZXbpgQIxRy5KQ03CqrtrafrJdrCXeiB2QUUYodOYB30qJOkEhnq9Yq8emBpF
j7qHKP9UgdBNotIGuMbheIYkL8TquL2WDVbwdERpI8at8J8DIsKF5BEDwjMdxQ9FAR5hH1ixvpYl
Yz49spRv4j8lPz9Fg/uY56PAPO/r6XUa08jjhoXYfVrL3C2vaWzuihMveBVeYfl9xy9mexeWm+rq
5Pd23uN3Hn9ITE+PXdD64T5bZgwkNW32/TEl5Hyso/ZeoCglY94zv+I+uajYajxXHibysl+cu9Z3
iR4uLcVCRFI3ces0YOysaHNuRJNbn0fusK0NHdMUPSH4U17Yyg+JlZ1hglInuOFzenBMWKLXTuE6
JKYGDk1SpkJvjlKavu6CvGcvWDgC3VQEdM4C8WISuhn0SjUwg7Ure9zIZG/oPx7c79SBhd2LjNaB
Sm5ZlSHkVLs6WcuStu/ZgKUy0bXXUwezeHWwnavWHy7hJslxW4S1hWtC+ab8mOqqije2Dm+sriNM
NZrJFx2TlWk3HhQlCBe+92MpfQJVCPOQL1ECMJ5ccUA5ISFxyWtKspMsdJ8NZ5Khb/vfPaAXHt9n
S05J2+/T0roB0VLqb0FULe78yVmAcjSuYY3xTFFlw4qFKnToIHNB8Ar7CjnL1aWGueBeUvKekLD4
TJuP7xM1UkWSAqIYuMSnMDJjMnU+WxDbp0jUjtL4aMGJKXfsWOEG9MSiM+bhK9U6zj0f3nmH0tZd
h0GoD31W4CvN6vV1QbwoDiow1iacpL3Fiv7pQU7eaLILGzl49sW5p5u8tlm/YeK/ZfxAzXB7id3N
WfeLrgnahMtlx6G/F6kVXkalci8ZDryTB2b1I4LuxsGZddBI/GCwLxxPL8OeqJLn7pG7fArF9RcQ
4pjes2L5Maj2u7Qmf4+7YTnVQ9ftBwnYxqEca1lxOxHhUfSI+Z/ck4tr3KVRspp2wPxrvO8Gc3HS
LsV6Cgrc+nANZzgd6IZo9N5UXQWUJ279VMtj3dpfMUTTB87b9CqOVoYcCDCEVheAACO9EAecK8GF
33QqUX2w/ihV1tFXH64/PJzJNXHDtLwq65b+YT+o7iOcPye4MLcso3/OQ4N4HEZpdAooPrhq1EDX
7KzVvkt98VCtyHBDgGmQkzaiHgx2djT16TcXjwtOsN4dyOt45sKhh/e24BEz7nrjsLNqhf9G52DM
zqyNd7EoaGIdyvJ+ARjiRSlOCuLdx5kuqiORMeuq5/JJxfeZgmICfogkhCRfSRjA61aXRVGHN6GR
T23aUDrlDrH0dt7q/0TZePD91rsg6zEdxjK9ypcJ6ZnyUtXRgdaLtx6WtIOSbTWa+CXPy2Zo7UdB
ggT0w30zD5dZ5G7CUM57AIPmEhDPCkuj7zZ0mh3LUQ974pyIrzW8DbsgWCpA3Wpetv3oLQ9i4Yxf
oN6x8tCb3A4vPGeVO37+3nPsGf4qg49sMdSv5UUIuDSNINnhtiO7UKenAMLrJvOs7N2jKfC0rqwT
sEVV23wKu2tKzI5hRyVuE5siASn6QTbB3Eekfscifxrl4iWtJW79niBh35knjYsVVoIVGLgt+XpI
Xf2zm7r7CrtPKjHVKPeHpNAuAyGOfyWp8AMl5Rxt5zX/ng1mO2n7thidU3h21agg2rtFkV2X7FpI
2pYPeThcxaU55dSN7+wxc8gOdc9YVY950G18aRHM8An4BmF1WQ7x8n+oO7PluJE06b7KvADGENhx
m4ncN+6keAMjKQk7EEBgf/r/JLv+bpWs1JrqqxmrtrKylonJzAQQEf65H9+NmTSYNKoSuH41P6aE
tDCNTMXadvUbZ/B4L+Par0w9sCeHlbdpvjimIpsx9k5gQyOcFjP9AysAaxnPJUu/i7PQf8j82oZV
kkygQDhWUYxG5a5pqWleCxmhL5d9atEwS7bQxOSctPFuTnqNUFAegxpolJO/GeZ8kQTnVk5cMB11
GjTrnsbdtpu5Dcu0iT9oycl3dStggpxEZnbMjnFrL3pofMsYgXmdcE7mYZ3ph3gOi2dvAN1HVDek
0QuAwGKu3SJxNtxBEtJoYe68qSVBlHbFRc1dDBTFkt3eYNzxpSkNfW03k59zAFQuWAxfu4URX7gL
JYZZLKyWg84GMvH41k8c3a5BaI2N5JwKo16i0iO/EmY1Qe8YvfvcE7PwV6LtU3Lt1E3e6LR1XmaF
Zw2juHnpGhs/IeluPOnDVDNIiGWf7gb/Gri3crcChSPmGz+drLMEsYyUbWarecxwskWMCsaOL90o
hE8QFzK8CnMGaEMCk4k+Ho5nFv3JRdowMuu7JzqE8tthym4x5GmXDHbVcjK5dmd2+5vekBMJL7s5
TXZ3h5L3pbY9Lgy24AyJswtbwPFodbWXw/IgFznCvrh2195HKuWCbjFOkWt50p2xCaCnHQ19Jjdp
xQUOLUuHcO9GF3Yt4DLd8jwoWk0jbuhlVZFFSrD7w2H6FjnaW+4KmmXcHty9m5DL1XbKSYc3eizr
wEZTWw36DPyzqokWGSycCKBD+cDX2n8psA+BZfQ/RgvlEBRMtq2U/Sw11Zw5Apm7gVMzI8nyngkz
S9jkTnBXJIEGq+LpCggAOtZithLgTvEcHz2b9WTZY/7Z5mNv3mDGme8HmqD3ZmyivBveKYfEvoGc
G+16k7XETqbpoUCmeBahDEGTokRYqZBBLxN/TabAXvk9nYG2334dOvMWVpp8Ka5ZDrcAQoCXdIn5
r7gN0VlX+F2jDz+l56DyZv2F/OUmjir2fk5dvSTzjE5cRt4daK97PKPFCxScr9qogx5hru836fRF
V7QcUOW3zaPCeq8yVe1tUh53bSca5jBh9C5b132vTLu7NLFlPfoAgLyFoAKZnUpo35cDtxhN4u19
B37zgPmPCnN8Zt13e9Kmta0V/YbqJbWhRIQ1zVAaSn3tvk5G0l3ymrlV5OgD2/gEQrZp5ZSY8Gt7
eTXe6z1JY5wdG11aAi4BMWDDMzTG0WP5qjIg09XkiVU2UhHeSyZNzN2LS+5N+pekKIy17uRMuL3y
uTdHTHdmT2icZFE1xIw1kwjwCeBuHJV+t5Sugc4TzrRWu/O8z3W32sxKJJsadx9Mp47CkUXuN+EB
naffSJgat37XYrgEYYS7oqDis9LnmwzvAIPkLtlrDPIe5yy+8r4ce8ONehfLTO0nnXHyJMPbGFGG
NqhWBGMKHmFwMayNbOQDujAovySaobvZKu0ojE0aXdy2TfUApa4+jGZ0igoHt4JDPYzHWXNr0rx0
YbpoMz0Cy6WZkf9mq5j7zeu+eNYY3xQ04x3kLIx7QcXu0WLpWGYWsy0niYCshdNjWPl7siADsf7Y
vEvZIq0jTYeHJqg1ccpGwnFqIAkSkkuA+oTTQ9+nDOOzDucHdAhkImFx4JtYaDBRk1tha5vcVAUM
Bo7pnC5DpPczJcQfMMHwsKam7ChtiaNDXcEnKUNN3ye1Ql2DgQoDzOLMMWmSJ4g13yT91B80+1qX
Keq73iRVjcjG2SeykQG0wj7TLRmdvBTNK+KQxfoorkiRulqQ68DyPBFi8cjGBonRqnWaSfsORq8J
IAeqjmXIDwbs3KH4R5PMh6ZBw6wJHdZxd8PAmmrIWl+bjXpKSakvnDjiHNoOkrO3rLYkZ5holdAO
wAxb3+qofAE2YTzOcYM7FpMT5KxpfOf7sqHPfx6UkxfFof+Fy3kX0sOydGfqRdPCcjZa38uat+8U
O0um+YrW9QIR1Z+ikeNgSKaw8QnZmLqqFnY85hQI0ABkZanNNjrymCanx6j3vE2IL9oy9DvDAB+X
Isidu9h7rJI+wOTv76TvnUyU1OVYwxUZsoxPipJNP7QhqXT0Fcx18oZOQlawyhmvTZl1gANAxwUl
31Rv7vQof+2La8q1bpW69DpdbrChljMO58vENvYAUU1OSzFDocg/YqOMaFFuuysiyNkyreteaWgi
8ZRjyxmLeaNN/oF8urzX4DC899fVuTVHSglkhgl/OuaOCyoMtsY6stwC6TF7QDhST6rzh0vHOhBM
XW9+5Xzw5kntXInyo1Rx+QZ4sjnmE0h0fDUEW+lvdZZCL6FMa5kKTGP29q6ECgaw4Rm3QLKhuNd5
S4Vjv4yDpW+AUx5zEqxLHjJEyY2ZGBZQRfBppMq3HMJfzavTprPaF8cav3KJhNwWZoWobmgbOqj0
Y1JSMG6ZdLqYlLjbbW59B1oxPDiIOsx1e0JiPqN+qJrMlboQ82+SjdtWMz/6Igc37RUqCQyaloFE
9sXjiJWE53bc3KRKtjuObE7AwqsFsiM5KqUBFV5EMHhQUSDtTNiP7Jym9wJUn17RmWnTN8A6NuEN
8UX9WPdIIyDuYNOXw3xrWFa+l5nBCVj/Po+AtiCaR2tceY4byFRT93Kav6ahwTRuwr2uSr05lVrB
WunVRPgqo1w1mj0uCP+rDSjyhhl6Px6M2aeCB0SpICY/TO4z2yM25VahzrKCAoARxzrCcKyWFTYL
Cgna0H0tEw7Avoy/jxNr+ZUrGqjeKY9tOsqVG/ruseLNLT05rfTYfsrjkDALUKaFLFD9/c53WXTN
YpOpcnzLWzGeVU2PFnmKAq/2/NLN9bw2p849JnNa8NKG9U2LQm2pY5K5zbt65O4xw4AwR4Gqr7Da
cfxlxpEY90mpV2tl6C2SwvVcZ86wRjqPM2EttWYDhMHiXM0z3uWcsbI897aWA9zJBjsOnvxiO4Vz
vasxhe1E64tlkxjfUaCgyNnpvSIAtsjh15A2NULsPiXMr6wRAermd6NP/UPZm862MNx2awhMBXVD
BK/wmxss0C5Ki6EvByexWQNVsceHE559rzXwyasUYIKD3EEaTwxA2zVOTANYGe4fCMzMF26JsVak
UylECmXjI4/mKsghYlQ8FP0wmM3JDXo1QuawCZ+ToV9q2gSNMMQzZIVSLX2HcS9+rVdWPG1lyEE/
eBBbdpExmOsC8OpUFjsZe+lBRKPcNBWc2TB02TvyfLiSRr00mCwmrF4GNCQdUZZg9YqNWasRgw4u
c8LralXY6rGKxidq93piy4nxGuXNe145F4PEAnN0e3hqW19dry21M0TSbRDBL+MMuTZzrG86q+yy
reJsheUwW0vNbVF8CCU0zlDvDTKDxxAn+EqWqYu5NEV5jfqNisYBGB5Yqb6lATiz4rexD0Nzz5m9
DQ/GFAP57GsVV5vMAfp5NAhg3ddxadPH22XdfBNGKPFwK0O9DNyeTNVCGcKeLsqc02Ni6nyy1DNA
0aC7WoXoZn4fP9UueIwMWEiEEZL8wMsIyYoTtD6aADydwnsZZlURs0TEfc7FIB8SGv2uYRAJA6Bj
ZlQHTSSrjkj9yJnQi4WOkUyZqmexpKyEc6U3XMOWheSRp/ScU8owpfdSVyBGtBa57tZ1hkHbp01l
aCx65hXYycu3xi0pDQ7c0MM7bCN+2MmTOTSGsa9x9nBs9FsRH+Rkw5e3BUGVgIemmPdAX40rNXbK
mz18D7b/M03d45HW5s5czFpoXFrsD997Cv6wdvQ6eMKRxqx4QWalu0H597euSsi4wiYv5i5d95PD
No0sU+c+5iKclzR21ctoyJu7MrL3tSXeQ1KcJLHpne+LDJvU6H7tWzE/cSEMj+i3RPz1kUy4w5ji
WaiJyGqK1IEBd1wrnITWysgKCpZKT578VOlRuYRWW1635V7dAhfv06cRP2Z7a6iu5HqAfLX1SV8b
ZMP78i5BQEpXUU/I7b5sBnnQEYTglSJbqiYqnnE1RjRnDZK0mZwZS2BhgYBWL1UMQTY3Zqrw5qF6
Gvv+OaceuKghnjVeZt11iWbfSTGVSyOejiMkw4VTY/sBA8neorXvid1yLOAhGfNQwgVRd7K8KcgZ
7TJfc5E7kcyfZgJKO0Jd9rpOk+bFmOPpuxmWUE2NBC+uKR34nlX4AjRpApACVMnsIwEqOLbBKYXp
d7/pNMwSPDE8ZgaVEidvhBOKF3uAeWw4OCHmWdrTW+FgZNoWCWjgFVtxevrMzoqZWavQT5+SREGQ
Ig07qh2AdIHvJJJ1Yx5GnF3JyqFTrF5aDGg5QBgMfjgiYzdzg9Iy+HUXvZ+u/IQHAtG0XlVrkGoF
ntmu6sqHzLKbEU0tS1hVIa1mBZS4oK2nea63UVyUim1R5A7D0auHN0ZBIdgwvps1nU7xEo7IvJq7
+XmMqxuk6T0zVgguOJzp9K6arZhRags99XCO0NMWS/Ai8zDpe2YUibWA1smu0y6HDawxe21GyNg2
TzsYMBlNEpF38nvAlMw7FgPHlS9R01xyGBRLahaKjTFY0TrLlbPVq1G7NDgdmb9X47JPPSBnPN2p
ZXFIqu1CKT21kKowDpi55Ct4EvclgidxrIWVrMRsDq9x7cX7EYkURluMKkuxMSpvMQNv6HwPxMcY
7bvYLLr1IEEd8f0k9Ah0dE5ArogyLci5ZJZZY5nFyo11A+tZqdM4HmZ3mLBfZ3ht9wwGjoUQu2GK
Jd02Yzx8n5tm3JCtltwRNBywBS9XBPXCZa5a5ZLinowl66e8YM4hoj57mrWQKFVreIMmejzeXjR8
JJ/nWfk0OUQaMu7I9vYLDKNvqkJjzpvWOUoThCxXEzyKkj1MKo3qBPK5fe+ld2kHDlxpl7Rrdug+
6Lxx3HtJTEQ9KozbuDLPjg/boqEGxOuTc52pbSMd/yCwMNA5oaf1xfd6RvBMB5bAiYZlk0HNWuSR
FMuqV9fuIjzIGkv0g+aGZ6YdLIocpm/BITcLHRHwDrDByamTdT/b+4RxXiNMrnkRl19q0o+Iz+6b
LdGpLYspU+yn0Z2YYmeLChDf5m5arfzeMjbOaKDexvzSPrCNyfCzdzlDavL7t1LiJYUhtiWmYlJf
MrJIR7eF1McPnrfFMyzugbuxDteOPl0sTdlB5LYeXZQoBEFjZqhI5F6GbScb+950riBWneL3nTEI
c2umIzjzOTMeUGW/DU70WNg64y/uu6MNCmcLK3wOJm9ucRT7Zwej900k+Q7xMLJXyO2ugUhQeLt6
ZNbUgFEKcmjni7DHiVe1pnbuhN0EQsjiMGr1sIotns/c0J52n3tVfd/32V1SsIkNK0iWHrPNRSwy
gVsMAFeUw9UW8NipunWfyxTjnj55JPhgcZwKzeAQGDYbfK3qPWpazqxddHavH2ojGnfFAS4N9MKc
goTdHPn/lwaLy7YPO7ZvafUUZ6BoMk9cIa7D25AKnFoaO/eAEiqcyzxCDqVZFqeolU5gRc5H6doM
aUgRPYBINJa0pJwcG5bmDJhvZ0bhmjeIHO2kn1LZudQztONyWpGO0V5dC9Kk5KG1x6NSAOabizKo
szh+6ImuqEMGFLA5T4ptEnZ5FToHmjWG8LUBIGOv2hw8wqEO82nR9/QVaqkJ93gYohFyknmAMMvR
w5fsdnEFO3snLIzkkcFHTAGqz0F4m01D1VImrcf1e+jqzqEJHUwkdWcouf/7To1f+i/+5NL4t36O
/4VODUGK6984NY7Jt4+4/VaqFmLej+azz7/3D8OG/9+UIZHiYtTuuILc2D+TZpRLuK7H3Bj8pvWH
leMPw4blYtigHUK3fIfDK+HJf/o1+CP9H3WNlElTGmX9rUoK+89BM1cXDgY2kkGUnhjX0BpGkx+T
oJ0+UCzR1M5CGugWHaUzh7m1LlQnYCEK224d2bl5jm2kkdaqx5U5zm5glhDJ8RE4D25mYoHF1Hqa
K2VtaCFg1B69a1byAhK5WRq4oZeFY198WpKDLJSLtM2OPcc9Lcma58whsNMQPNhl0r1O0uXUsg5A
PJAmvJlFnXBo4OFefY/tXAYWz2i0hzzEmNrNj1pR4VTPcImivBQLhxzqAgG1XHtebl2mmvCI1xcq
QN250bSqB2KP/EEas1+YZsrcsyyvR+Uy3oR16t4xaLKCv39nAJjkfz8HKv90W/zPbp7Nt+oabVQ/
/6j/hfcNl9K/u29ek+L97X349uMt8/lX/ulxIvJxdUOaWCGx0XJR/uFxsv/bMF0Sm7YvHJeaNC7n
/+9xosbF0Uk7kWr26c203R88TnijrKsbiVCuzR9jm/o7HifP/Km0ksAkVikimOyIHB2oyPXPf6gq
rT2gWYTuISRQyNVt6ZAN2/I+kiV7iNNIDba2iSHni1MaKmddC7M6kKRvHsay8qEJgIK7dsSsGfJX
S8D/Q7XzR8xEiQSVWbZy7JaJLu4m13vGfHJwFT28ih6STe1BwXZDBFfPq6HOaVQtlHHU0wyAkNr5
9gfyFn4AqR7cavDWXTc+wfdxl02ox9otpeSVWoCQAmQgran8MHW6BHD4XR33nYTnTZVDyq+/ZWHp
76XlRVRGmpV3MCrYREbIVqIMKyjWEcqCE5EHy3WBQGLJF0u0750dH+DpMzeAjN13uAShpofs4InC
eFbYH3jRG2pH1jBQb+GLnGuT/jR4Ft3BnSIOAtOUcWqZYyNMvpsj3BEsVWxaF6oKBUxeZiHI9qrd
N/SrHRN2Gm81FNPrpLVajrp1X8KLYteaDZvWjggPsV+k+7vM13Gubwn0CahtdudiP5jKdTNgYxk+
5wxGkqzHuf8ovHa4lcYkYRhFYNSLlC0Q62sAuaxb6eCRFhlFXx3bRHIFMpWMw3noaBVc0jxWNzMh
7x0y4LgTekyTJ96Qxaj66qDBi4X6wJRPmG20S6/+cZAM4qH3wrJaSBr/PpoBR8WQKPEyF711mJzY
fEU91jbM+4ptzOe385hk8AUmpG6cxMArKttSBq3Fwu6HlhHorn3sELoXbHXmEa5nw045vkZ7h2Ha
YliT8aJNpdWwSUAFs6kCeBgSQOpeWzHsSF37tvBibevKBj4zGVXODDI7eNdEpd7a1ibKOz5Dx8DB
a6vc/ai8sXrxUvqiM48k1ywhoVp49x7S3h1hT7MjzhyCVmQ6q30cGc2B5IXYsWXm+MK7Pntg92kj
sCKCD7L1i9UoMprdY2EdB5TPgwNNUAXwWQA95ZMtNmGTV2/TMPSbydZ0zsMzp0ljZsdj1p5OCCBl
mzr4DX3efgiuqmnnnRFDwU1nD+CWoh+H8xwbVgJHCxOY7kfca+8cJzZ0aaLcpGrQnvxclLDgaSUP
u8p/q0pVP2pWbN1z4cxcKW4WKDsbb6Hk2etRVWQg3FZ9kAHS9jq53bsmm7Wl3STPZWG5G7u0OzJE
nlrqjAAWw9zHx4Hc7pJTqomINYsViKBmbUe6thqROtuFrqu4WGRm7H4HXlBvfL+0Dm463cLOjbCh
lcltSR10fz1QdjEU/qLaKuzR57Fx9rItmiPB92071OW9OxuSoV58Zn28T/3yjbM3Jp4aQdxp06DB
wMMH1jPj8zWW8ejO6q332Y6gjqZWs4nrKUeQNrN70tkuteuJOHuNeHEBToJxE+naLPVuSzZ127vF
W8ZIeE3PoDiPeU7rkDZ/mI3Wvw99frlaDKqq2mAvA+iCb5JM9yWe50dqQgmzZbdFN70NRvQy9VSc
sh9RqNRrr0X7dysodQ5kHVdnPNt8ZysTHSrdfiF0+uEaIUaSeghX+GdQi+qLx7D6NbFdktBz7jIQ
H+NvoSPv/Ng9c9jEFDZqz1Ui1rPSqcOiXEg5yQEf1s6JtRetH3A7Wtq0SpKakT9DXFQAaap4Wcn4
BrfG3pSuti5LfU+SVq4tCmscz95Aw1ZMQeRaS6Jr0pNGR+W6nGelde+0htrk6cSj0RVz8jDWtv1d
WnW+1tzo3rRCporOdPByPr94QA6RpX+OWupipnIsGTlhPyQkbq8sMbLPMf0RRcNbecVXy8zk2oTd
tOSZcfKmDtVX8/P95FTGvrCMsx8xQ5Uafste+vO2ye0jlFGaL+b8A2nxG0jQja3BR3KsGIGs3ieo
lURdNGA2dvxB78d+rqMHry+3bBbNRWyNK/jTJ7NiVBAPrCktKJ8wRNzMS+c2HoaHIvdp5WHohVpK
tlTjfuqS9FLQyrEdY2w6LoffwTBXJJZucuH437OI8Jmdtc46bv1sUdEdkiasnqkD39DlBxDyLkaQ
hRVxIp8Q+dwiKlukzC2bxBGBUJ3eLxBaqGwo2fOjXrClbFJmLBCboJiWrbqPa1CFE+jdTsFXClMv
h0Ck8jtf40szG/7u0qiAu5FVbzcCz/KH1/jjImlGSrbyrPk6QzoKCPC3G9/Q6k3lap4bRP0Qp4fB
rVufsguHC3yeW0K3VusPa8NFyQc5iuoWElUUy5r52nuHm/le1vw7aPSSXkgv7nrO7BPzptp1brs4
JPvd+SglLTGtDqltQR9ECfRXhdDs6T+kD40YhZHhLktQ8WdqijIfLoBjM4Hhy7bPqVdvDCyOG62s
5yV+loxKOA7Koh3HtxoGfELcw9RxHBFzBSNfS6J9+DLHPc1hrhb0ierHhwJMkr9PqiirV0bhtJSg
OCNjvpsxTTDtkCVGfpbEEESxTkuTjGWYbCNyGklXvdkdFbLMcTHjgCbEoyGzL3qNUznu9QjKkPU8
plSo88Hc6IqiUEo3/AoqSkwme/iEv9L4YGWBT+sSz21WgKUccRRbiTjo+fQu++noIFYH4ajfypTR
WSydGyGSgbQFK2sbRtf2pZr3WGO2hiT13dMpv3KrJFs4ohwDvkIdgsHsk62ehjGo8/wtdXDRdKFD
Ep0xJJuhFRONhLG58UBrD/emY2o8Vap8bQ/a+1SN6cWpVLMhL/9SYSxbdMqPOPxAGNXgbBLAcR6T
ejphTWu3fm2if7o03eQas5pQL8Cf5VylFub1xZBROxnaU79jkGIiteq9u9QhDoNui4ZTRkvpQdBi
B5u5yTZYlvhTVX6BSIN07g6Opi/CKknwC7bhscITeLYa2qQ9W0ufBgZoB/Cu7X3v2q9uXNfruvS0
49S333EsQvriV9G5JMne9ju2Yc5rqgS5o9Rq6d9qBqaDsQ/9AeArk0rR0iDsjM/ZFNbrfMgoT4+I
jSYUKAP9eLEZFAJImtKHouCGbypKt7yYDg58xiyCdp28d3WY7KeinrKl46It1rjF32rsTS1BBTY3
SDwsbPIqqTCQxurZU2wAIgSRaqm1c8EHUF2d9VnE97Eihojj3hjGDPs9kH2tvgUCJjHmm58ufcuS
c3Oo2qt734QKj5UfFFbO0AbVD5O/mVWjtx5GLGhrI+peoimZupUWa6QDitjTipP3mRroST1EO9qr
9Fv9M1eAEUA160Kfk/xGiyZTvCpGQrva9kn14jvDefsUpyolI9ViDD8LqVNtygN2cr/JMhoIN2BA
IrDp5+7QbtAth69VG7k0/ZCTTX1GilQhPOvXwMQoIhNnP3EoraCFqCcTROI1T/ZksJQfNJ/6DmoS
W0LtKvuUnwqQbL1uAJ1sk/mfP1UiXBxz8iiv4pF0unGZaTzPGA1BsN+GV7Fp1umNb64CVPepRalP
XQpuPhqVc5WrEjxzSFf5p441fGpaFI7EDyqRKmCwlqwUA8EOrDSunH2X5IDoGtNrtkas2UwWC7/g
HRPnYNmvSsoXZl7izaMtrGZ2MxEXvs5CMmLFM7Qm9shFaJxth0bpe+xuTb8zkTUf8APb735aRDqr
n/Do25qdtFuZeO+oc5gnVV5H/fMVpWPhAr1Je3Co5J3Tq4luvOrtbUw1ejlpDvU/joePjEk1/YNT
l0jjZYiUxvS4cYi1DSUuqMBE0WEINQD2lNtobEbqmYGdDEs8r566KxMMgs/ChZvLIW9K9DUUdALP
3GM6UVOnG7ocpbxqAamztFGSYeAJCsq+qbVNWVVlyRagjZyTKwpsdKMw4nyFNael1VIjb7DIeXI0
X+GEDKw+sTZAHAC9dszMEPGlCf3oycL0/dZ6PH6pegmbRy/JpyJgaSiGbdiEd3orCAzPk5uMJ9xv
apuM1Sy+embvqQ2DNJ1kaisER5ZFDTrwMPdpddZaFkEqyDRn2FcM+pnCeVq6gfPi9U+aanUatdKR
FLdeD3j2y2LieIzKwpaglUwIEKqvo2wqMHGrvNC+49wltNTvcDfby/a65jQqKTjN9smy6UdahcuU
tqAUSVqZ1+OdYXQ7bzb1G7fWsxtCCEzWBp/vtZEhbk7IO/UXfwgFMXLL+hLG8SPnJq5P0QFUo/At
JNDOzbfshF+8DL2TXkRC2dFSbzUQNeB7+8BjUICxH4Lbm5871hToHlE8Jd0WSxJ78WdOfK0WNPXo
qr3E26DT0TQh045U0ESGAm8YMlpdOrUI6dUJm9bfQ4UpgSM4ffaAq/CtzQznBAmpWdehwGfvWefZ
6LtVzhdQRt0JK8BA0ju9paZgybhdpvvCpdqQsyzUGMoCvk91qsjdVZm/npjoLAfTEau6tphgwwKg
Qt30ujfNopf172tZ/zOh6v+aymsigkLy+nUi7142b20+/ddO5W/lV/WjbPXH3/2HcCUAhFlgZnWd
LQdQMYc48T+EKwFWjE5iw2FpsJi4XIuB/xCu+BMLKBd/SYc0KxB3/6n1OsBrXYefYyJ5MQP1/pZs
9ROOj+o5y+UfMF9/VquaGJEDlyMj4gZMbPkRgv0kiftINGSjNRVJs4r+pUsX+f+QP9Euo2/VX9Dw
rj/4X0nAf73gVXT+QR5DlmU+jGi1mzFNgn7cGNd70JuTp2SS7z98E3/xGuKqUP/Vi6A4/vgieiQG
VJ1o2mXdHdzx64oTDDa5vCha9eN76MXX3cKhgTs/czRqafZDJ/nNO7zWRv/lq19/qx/eYu4UYkqs
TNvRuLKpiizIsSBVzbyAoYn+dkO12pI3vGh54mhjcSyL7W/eN1fMX77y9Tf64ZVNX0v8stbUTvOs
DQbZtkkokqFkK5oOnd7fEPw9ALAJyAFR45MufvOy1/TmX33c11/nh5fNrDqqba+udhNNQ5funF/a
5zhelk9cKPFvXuTP8uq/rpufkqOaiHF7zlW4wykFbo1IkD9spuZCpjNAh6FI+A+B/pdX6K+uHuMn
wF7C6uTXw0jTqeNtZhilicdUIIRsQUVZblMFG86bY9Ef8B7YJgpU0ax+80n+4gs0fhKPnVkb41kM
7Y4KjE2v37QDClETUSevX/uwmP/ziVoHCgeC2BG/+Wiv7+svvj6DKdSPX5/nj1pFdqndZVh25OAH
bFAxr1obn1vGIqgHUGWRDNbmP3yTPz1zepu5bd163k6+yPsEhx62/mXuLMLn5oQ1A6vff/hCPz1r
WGRTz8zMmkQvhkzzoRBkvSb/8/KZeaJFFK5qHQFg81H/7QNOfD47/+rz/OnpYw9wDZBXacFbO+4y
eRIvJW7DU3yf1N46vil3xn7o3AX2kD7oP0Jnz2b0XJ561I8DlY4fIUa6GPLqvj9mZ5us3VN6Y2tv
/VFb0E+IT9w81W/VubrL2csG2are2PZJW+GaXzf837fUOrUnTwr6wilietZW/eLDW9RGkI6Bp7at
uafB2ycOm3xp7/o75Z3ECo/DkWCxu1G7dDVt7Z12oHh0XI+BtTTDNaSJfbVq9TUtsLty25TrUH3E
J1oqtkmxb7fN2b9z+Ik5KgGqwB0y7aW+qV2s1LdW+E7X4zHCd7HBj3Oothx2xIogbP01v71Ss5qg
f4cMvSzP2n5AXN40m3LjUg+yVf/hk5Ehz5+ucTEUfpRrEwo08hB7NkIyyfZamgNFM71xKy8Q9BQW
sCY8/jvBAfSba/B6rf3VxWD8+YU54kP9GXVj111v36tZVHASsw1YYPQsIjv04VI1r4kQ18Q5lRjy
hi6sDaSnRfvbO9z91XPl5ye0M/LwNCjI8KyDjsSgA7Ykwh4MfrpXGKBoL0DjwWmItzMsanNV2dF+
RlzSFHFeC1lHSaGvVEmbXj9wOiWoTU1qgmA5ToO26aLe39VJfQdroomQ6LrI6PeDJ5I1OMoV+mPA
mshcwyAn+qmpaBQa4/mhuBQKh40OYitmAY23TPPombMRF9v0mOJEGxMvXnM2NZd9N31Jyviixpjw
N7VweWTdjMI+TSVUKlBma5PNPuVrhBoWqesWZ2p1Aw0KXJHE9/h9t5FQ6C+i2OpuVq+nFD8/8cIz
naEXvxw4arxH3qtoL7/57n+xDTF+WrNSy/Rzq5bhDtErrV98P3r3ND0Yk+7GJdMWz6sW3XnyTt48
LRq+cZ7Dv9mE/OKZLn5aw7o40ns7o4AIW917bIqg9MwgMdkChG6QRC76uIEya/7umf6Lt/rz1NNq
vDFx9CLc1eWGt0ZxILB+43PVXFTVXdyDkE/umBfweI+2ruv+5n3+agMrflq8SJYbRKe0cOdYpPTx
N5USz3VuBsTHAz+VBwtZy74tq7v/7EsVP61eeON6ZdpNui8JXvh7YOSPWhtvr19qWkWw6U59k9/Y
gpXaMQ5ztPd3/4+681iWG9my7K/0D6AMcCjHpM06tLhakxPYpYJwwKGVf32vyPe6O/NWkrT3alKd
k0wyyRsRCMD9+Dl7r/3rV/5JBeR82M0WSw+qq4P8hLXo3Fwmetl47iKygBkN1Pz6Ugb9+qV+elU/
bGHYA4DyYAE5Vot9l8b2SfpPyE55rLtnGWgqo4wWHMwDGhC/ecnLgvg3C+Uf1difisiZDg8SZPIA
x7g/W5cp3PQgo4XumtrScThnrIbxEt7CO9j7vBWFo+83izQes5+8+OX3//TiuFgDt4D+fpwhVE7R
IS7qnWRzyCsIE84cxSu3sl88xMArpfornaozU4xbzGJO096AmzybAotbE3+q3Yq01ou6d+8SYsoU
m27kQQQ72e2Ue2o6Mm3Pi2EpAn+xs/j2nJ3VxwSokl0l8FxxUakMgP2uZntmlT0QmDDExOgx+deE
K7NxrwlPW00PrjlP9RevuKspEslJxI0dHbU8JPYBjbJpD4xZyf6sDqyKVkbU2f4SY7oQ5qbeXHEz
lefYoxP7MIinaH6tvR+991Lil8Tm5+7H8MfYI8c+jh2mlB3xOKU62OXemS9vugMhiuZzPFiw/JJj
AsQsPeDwygU+YjJEYqLOUe1djXLhIDLmM6HN1iF33VvVDtAL2yvMM3ws/COJOqNVOw6RewiWZpuI
man/iLY+Oo4JnuzmZl4U2Bb3MWj7/bAcbdvcePLVDZ7HSu8xYR6KhD2Ux72vvXNe+HDksn0q528k
XGC0Xx4jVONI4+UPS6Oc6OSz198QDnh0i+ApcvU1MdVf+yg90/R6cJDuMl89Lh1wSVyHmClXRO7B
QbG2WO6/TpbEwoL4AG5Enet3A/6RhKn0PpPLfjF4kXPvuSzyPbAHck64GFYH1wY575Wdqqe8CY/M
U/zi+2X07jEE65rPXfwjSw7tsCuiDfhpgMIu9CgGeLnfkvjmmy1enlXFHLtJONRhTpuN3vhKniZX
HBPso6Uwd0tjryUGPnwCA6gCRqGnJiMprJb3TtoeMKltm4FgsIYBQEqgAttNKg6IqR9xYUI+GTe5
41Ge2FBhKhw7+3huLpfmljPlU69eXYXg0QA824SEBTNhelDl9LXWFdbUSwJbfQy9AR5pdw1QcLvk
uNm9cL5ZIPN4Yn7ERIAckckLD02l2gkXbHA9LgdhZ6cpgSc6e9fDEjxOCVhuBApG9Rtli0NaFDvi
xq/QdwfLXaMs6kb/frSnKyFJjjYB0azD3qdf4ZbOwYqro++JdRzKQ4BZcrG3vu+fZd+Qn6O2qfhk
1THP73yfJh4gnngFM7dgvJK9exGRmCkdge4ikn1jZV0pBrQ6u3OI+v43V7kPhRhagpaQymE4NguR
xDOa7HHDqGebpWSpX46bPzCSrPuYkiowJyILf/263s/qgQ+lSBgXxgs7F5mIW67jJEbIygNejrsq
t28Qc3A/F2uvwzFT33QIeKqS9JF4k1Dw2cFjA6gTTt46TMjOKshpwHhgI1MJ9cV20ayr+JAPVJAY
80vXbDAlrxXYF08/MX6yacvW37IJVXPs7yYHo6mleC4JGqyIQaBEm4duOzBinqL7hFRpAK0hSUHE
u4RP5WTWv74E4iedJ/tDSWTS0agRI/2RMFtUEuRNngrxpG2s5FBEOXXKedgyC1uNF3/mcocWfR1R
s9qBhdL4fpiPtl7PqAQ1YB+AO5tIuFdUbjdlE2zvU0ILf/1Go5+90Q9NADqEqfF81R7LxT2mbMKh
1W/sZNrr9q33HuzohgjtdUgGvRL3LfICif8KhN8VHqddeVF04WEd6rtMXI/peeImE2fCq4kf5DKn
BCiq9QADpi3e3J7bjUkb0zWCbzC/rFQT4mIO1l2EzwbUUxDrXcojjq1oY3xot4RRawsGP+MKgjgv
K0ZTPZXJNovMunQx4Lhfi/LH5QjgB0BC+3TbkXKnEtJnFoVOFHka+ZCErHEJ363pM1gvwNJXtQ+R
2VruexTaQtn4M+5VfyzSo8hvPfgaASnxTsddaMES19lV9TrXEFMEFK4IJ3DerJuJZJq822l+fCv8
1RwzGynJduk/ATEEuP7ksXt78xfiPVcog35zW/mXQvNv6hb7QwFqhaQQqM7h3Hwlcwc0orFRoQd3
S1/tE4ZBnQLw+TjkLwne+AbSQnrvlyM9e47SwXDRaZBK1D15Q7KTxTlPIBUz5SARm0MWNJbl0YcE
MTM7Tdr2muCC7aAsdOdIFaJ4n6v2NlL6Ks+qDUsfVkBxLP14JeS4SQFjYIZcd3Q7p54wT4awzWgO
wMzWeYBntChPKgoPILKJOWVf9fUWeNI2z5Kto5MNKRcrgB2/WYHCn5wQLpFqfymx4tZhoha3R7/4
FJN8pBqGHctytgkQ9BLCNeV802TRvRi8b7WVPQ32Pg3BWvDFqaS4cdvmOAZMbdujx22eL9atwdMF
SO65S71XUXbHIOm3Qy82FhbGIFJrX18O0WPCmeQTQ9grBPJnON0HF6i/XbwPOCLBgLETqs28WHtY
XduUu3HR1q1VNLf1FBwTeFHoQgjWHg7O8pncWXyIYINm8jb6+boOh+OS1Yesj/clKYs2/27sYDu2
wZ58m03+0pDhHlxOzKQ5IQkcW3/Nr4AEbY2t9soHA0OwRhz/bvH44xjyd7fjh1NClaB/jQgdwICP
NDFCmVB39yS+0rQcz0t/O1v8diH3deLDfomeS2iR1FwQ0vu7BqXb79uK7k9aH/aHQ4RZRnzREtWl
zNFwabxemFK6pXJoZ158eGb4AtXlirn2E+X30TWP/TFR8ozIjfUXM3XT37erEEAANj1GuMvrUjyb
nvyLgLbCVH4pB3LZKXNEtMLzSA0q+wdTVfnJRUUrosPkH3t18+tV+Wdd4Yvw+M/3b1gTRNZPRXBs
Yo/eWPpGLKjEDNI7a6I1x5xxeg9t1HbP1XxGA7Ix/dD85uH56Yt/OJ8o0ziZbEfGNDSEF0cgEJWA
taL30hvOKUHcegGxtyTby9cY5QWODpfgK/93r/+TDr/9oWwptBNYWObCY16GtwxVz+S7bSDK3cU5
Pf6KbuWldzX5d6bKX359wX9SsdgfKpZWWZHtzIt/dDjWaoZFUt5dzvWXzklBaTKlWMj9f+/bhez7
12/XzuyecKjIPeZB8xywNoOt39X+N5FGZ18+lVm9qS7QZnz6lr+cw9Scfc5Bv/6of3+yF9GHDX9s
tBO5hfCP0Jk2E8ghM9wsSA5yPman4r1oftt7vzx7/3l5ENGH3UqMZklNzzmxWW4dwIu5LJ9tPuPl
yoLm3Lc/ukYSIZ+zVXbuBsUC+wClae7+7lb6+1ak+KPq+dNRW+u+7V3XyKNityyJZiTjcu0AQQi4
nqQGbvre2QuCPtBSYY10f3ONL9Pbv/3kHxZG8hecdvIWiZEOCFf4dnl2m/ilI+gx1ebscOkDTSpw
re6a6rfX+2df7Yc1MCIEz8PLEx3nYajW9AE7/YI/gAxC+m+WH6IzOxD+MjJ+yIfkRILm/Zy84a75
PLj5XUI/2m29TRL/brj190+ViD6sYkVD/Ic/cLauC/EeA17qPB+1jr9XMR690j631nJ2Yv93552/
XzgI1/3rc9W4+BAqlKXHSeRfJKNHeHWnZvpjvZLElAigBlX1mnEY/vWz9NPv+cNS1ZGg5xPiHR19
npwMGpUgbo+0kTiRm1R0d9NCs7h+a8K9bSX/1loFpfuvnxIWFW5o6NFU7OM5Mf45Z1o28ARflkWp
wzNK1r3Drvubz/iTqyo/rFaDL4qiVZ51TGj9XRaMiud0Ni6793IWLTI/WGBeR5ygH//jNS9Gof83
uO/+oPx+hcx4IV/3H375P5/+C7al/4aOJHjEf7ru/yktDgXv/3h6n7Liz9qOP/7OPy1JHpBkSPD4
kkJxsd/xbfxD2eG6/+EE/EPBRT7OP+Dy/1R24DpC1GGT1hO6cDzdy6T3n9RlQcqc8PmfrnS8AOzy
v+Ti+/AchML1gdFTm0Q2qXHSCT+s+J5kbswpFTZcNHbwEvgz2GIM5uYfce2meOhIqGpJuXdy1QN2
8xNvxkaAsCuAYYqZXGG1Llvff/jjIv5LN9L/b2ogfJq/ulP+l+7f26894dN/uVUuf+mfIiDJE/yP
e8NyLv/9fwxqgf0fZELitPSjwIkc6ML/93YgXBZXJ+x/vkPxzzDqfwXCDdX7r8sGkZfMGL1LNUPs
JtFLH5ereiFYp87lxV49LAwwBAdB5USZdEjYcdtYEObSYWqYyrJE/lsD5ejtu9jzHes+sJpcEYlS
lW1JEy8mVMgT2wqVbWddu2lSQ1IpZDTgFCAYz3jxjZ3N3gwuj3gaHNzU/727b4vRePMjm4+XW1tj
NcM8nmDiasjdCSJskBlkgi1y1XoDR992ArZ1izrX4cxFJjUYw8gGpAHUd2m/2V0/ltulJN3ta++N
Ertb0i/lNh9NW29B1LZiX8+FKSvEmn2CI7uPO4vsrrgmo+aw+F5J42rx4kiBwgNASD9kTt3e3tCL
ddQO75y5KpKxUTd1P3TZqcuKWupL3llTfe1mt+xfTTXHDySJA32biiFM6aVOIr2OuyqaXlUHlsKR
SUL9OJEgOyZLRBJCaNX1fQRy8JlX0O9R1NQ3pF5jjWtzNy3XoDWC6uDHwG47+A7oliNiZHA59eO3
InKb/ryUaXDH/JZoJPSTFdBZz9DpV6RHjm99VKB8wMC3NV3gvau+RRCYYQMRF5BasLZKu4r2zM5s
LASO8zLiOcfVgsUS3Xir4LiArSQEWc24VtbaLqZ0rUYS6+Np9LpTn7bV61SmkDaGxVKb2JTheY6G
maGxCU23m7oyJlK5QitQkQEHRA6l+iH3u97sZwsrp3hsgZeol84YK//RAUoBzIVO2y1W5CaGHMLT
Odk0NshySAuhEMcgg6LHNw0V79xKPAtf7MEr97LnRGRDCoTfhvVnFB7NqzmIHscBgS3r2wKjI9VZ
uEEzbN2C0cw2HcymdbeEDIwXkiXTaFJ3Zplauv8qLT/Tl0130K9yj+hvThrGgzVGFoIPlWPGVgxs
bEbRhbIrhjpOn24mhO8VmWel1wYjBYy8xkZmKrvpDg0fvXC/xthj2hlOm1W3/fxDO3Xdb323mkb8
WrCLjKimDnchgYbAnsXSVPHWxVKQbnXaLYduSQQzDncmUBmnoHPltLQcUlO2sI5LVGfrgCXbPmvF
jzhnbdgGSOOt5IK2TrsIhbyymOoxLED9q2kSjtULqbd6fCd00N3ZqW0OMdVRSpBjCv9AiykW33mC
IWTqOT5BeuqsK7wnXncgVm70uCe6mOg2kbcvJd389G5OFSYJzp7bjqS8XVcQ2Lttam/8PsEEf41M
Vh6E31tv4zCoeC1iBF1IU6viuieb5zGCD0j05qCdTRyRUlehM+fmHDh5bsLIdLcqxcF7blPNIEEM
Mfy9ZKgJnLOa0M830+QRDxqhom42YawTQ2snx9qts87dkiosD2aaagSAGTl4MdHJ8tqrnQSlvj3A
+u195NNfA9dtXws3L+ozSAo5HxJr7NRusUKL1hvBeCm63tQcpouPbU0ui4ivZi8rrgH1ZQ8ODMLX
Zkyq534R0+uiUBupEsUTpLE+WbutUAEOWRJFcvLSPVludeWTxq1s8O3j7O0Njqa7kZRvZ58MXQDu
TyZ0uawaDPeQW/Kqquf8WlBSACrLo/a6G6MRCC7WOTxidc/QJExHtQldGvHcEAsQZwyUI/KCYN5V
wxhed2knm41XSl3tR+E2aOCXMEZdcUG+ywEJho6L5EaiwCYzofLErq8tLT63niGYxF8a5k1Oxdqx
HjsLqMsIFGDd6QuerpwNg9lkQrpO/nGwIe4pD6+nZvRfYsnyTdvdYNPPl0U4q7kRHag5JyKOkYR0
/5Noq/zOEAtOgAAplwtcItQdGDT6Mb6y4rkEWL90V3kbz49VGKld0cG72NiF76AsSL1bgtLjF3jV
jfXDlL2kracrfGdLUyaBZr2FapaKpYg53GNFXJdgjpHak7o6Dwkq+8pwHCzdDA7REtnIl+AvANvO
W3hD0yT66T70nRzgocZh2mWZ/9mgsq/XvMbEPAQfawSXL28OjJfqDS1Uvj5X44GW/mh5Gkqn5SIm
FGM7k6/mh9kDPUTrbNxaK0TpJGFYGBvxU8ZVeCEUxtV94NdYZyOX5IbRxlNSSYnxqBh87x4TFis5
rLzkUwh+6BmMoYC2puHWfu/Q0r+lrEuMPcV84f0Wxd6+PEzA1GW563g8IZLKlBgBv+cmAb3Q5bc1
IAVSeeY8vU4Gj4G0ResyguUT9jX6WaNdDEoFEN+uohXG1LNlcsLf7KsvTdBdXqIv2X2FQuIhVFs7
h260ga5W7kALP+L/1c7K0n56UaM5Odt753sd3o88gXIfPRGJQzw9nnWE+23oFZh3+6BdA19h5s1b
a+NyP7l2ZU5h6E+3Mquk3gA7w2U5Bz4eAojyIaf4uk9hEWq7nFj5XMKInLR3d9RJZjf0LBHEajiA
0bymHNahnVfOzlPOeJJdNwuulRUw0R7sFIeYIKboC+Grtmo2umSDps+YxsuOPd65m0v7Yg/oQEvd
UjMtLH95sZ9Mz9VKUBOQ7eC7/vtYYpbfp9WwAI5ySqJrV7POnYNL6KlejxEJqEDB48u4WM9W8RzB
6mNUS5BPt+6nOAcqjLEJererbqypLLAK16QM8qE07uw2zpQ+OmmeMDQJuQh7ttzpaGEkK9cOWv8t
exJfU1Qk+KjJOMAvoUTacQoP4qg/1r5xgGlAO/2qHYPUNAmjFhI7ESvjw8CEt7i27Ujd6Yhlb+UK
Xc8HunGVv6qwo96LtK79tT9ErNwOqXWvgufcWXceO+1zrBb7ya4Nbw27cPRst4a7NywK/ZCmmfyM
79f6lAN1ra/jERr1LVGJmOW9fppAPuaAd3oDX3srhBjvmsnAC3HU5IbMIlWYveIKTb6UWeyR79wP
GourihPvarAEoDZpLKzSY9uC2iK8A4ZXlFjuN35StDL+nOkHWTFZ2c9hQlUipOe9VVNrE9eh7J6A
hdqedLH1IVsjmmQqhXX/MiABmIUhLfVR0q8IOgStYEVoE1Yuu9zneghBAbUgBa3dZCPtBm/bJwyv
SjlPj0a00zeTAVBfHM0KqccZhopymksYy8UwsmrrKLgfAQf5+y516vl5IbmzZthmIm5fIFDRLnaT
gMDcqY2u+Ip7MiQw/hxaHqp7g+DinRwUEkpA0jtEKw5VS1aMVA3vzxpUsfEnLH3EnxC/wI0fsoRn
njcGW9JZyfsaojysT20wl3qrShlV59YmkLTZuzDyA3hyWGiqfVGLCZNJHtC1Hzz1rQu7Du/mXKAK
6brRWhcaVP1aggGjBJ96+TiK3nJOembIzkQf5+Vu1DkoL0fQLb9ZTExpUnQpHsyok+11VeBuo9Yl
W/m6d7zqfWhVQA3Cx0/X9L6TL6Nqk/7O1yR4nnoyTfYLCYMPLXcP0WQ+1t53gmEyk2zKQeotMFi7
eZiDwTT3hQkMiyRMdctZj0I2EbJj5frPjZm6iyuzTc90kBh1jwHGKCQ880w3pS3pT6WhnL7E2vKd
08zoV6/rhjiJ1VCN0XMPq8vajY4WVz4lF7TDPNFYQY1V5VugMoglrbwJmvXUT5B9EbpgqaRR5akt
jiLQ52MRzScQ2RP5AX4dosOIS6UR/YzmoZ87tPraomdKpxhREEU97HLmqzjIGo8Vn69j9K/iInd8
bgsxYdccs/pHViiEz6RT+k+4W9FPReQG3+TD4GafAsgCUNc8TUyb9OtU3KnahN4ukYQCn0It5JeS
GDZsf34cn0LA8kx6274mg6KagwzPVp5+drWerDPbrktLNWnD7k6SDfSdsFelwfjlw3Uzc0444n4O
h7NtrOR9xiWPa6wN7ksMY9lOV17KcEpO2TXHToCX/PQeyWAneCxwzybZsTAktF+JSWrnvOQlyesD
AbzfapGS8yiHxFaIoFo9frOTuASIWbfuhSKYTVScU1B+WfJpAVUwFuexdbNTAIORQi1JvoTKvySI
d6X/6s6y97awldMXKzTByE+pyvtgzMIXPjO5w0HNerDK6ggJY112I+KdUoVENMRV/zzavYivyduM
wi2rUjasSXkv3WtEQz6Yu2wumpfJDbrsCZgwk/QAbox6AGJSticCOhne1lXCmW+tAVEUxzmZbPt6
Iqpj2NZzB22kjKHTA6t2GTvlVZfsPSxoTx6zZntbO9bUr4JW5uONmIP48yC4yETB4JggUnYwS7I3
mfBnYm7DfP4+2X3tE5ikYA5AAnEusX4jOqomeRhMaL844KCeib8ejqWdmfrFayyzgZbWf3LZn+R9
3mryN0bpT9zTgbQ35AQznb8Ej+YXWEjWAmYHWXxMQrexVoA1L2pzeO5zkKhD2Gq5z3wLh72XhvD4
VHztzHEGO1A5L6iCyz/S63zwArrpWHQGsAn5SAm38cMyGi4uSf8uMPizt21mXMRXvucaAL0ZbnMV
zKBFMcnaySWfLyKDD246ZWhKfkhQVAe7WZYrvMORJAyKWPuEvYsJANVzhvtetgj246EHMsomyBOt
I78qXlPuBX1d+w5HirnjyAsAlMjQFemQGJjJ9FouaHPBQXgKoIx4Xr6PdTcfS0uqrxU1P33gpHyc
bR3bN/kMqgJKQXALQLO5ho2jOUDMZciBHJA8s2FktO/SKTi5CJ10t1UwOcgDZaZPfuXNN5NTzcOn
imnfiZR1yLbFEqZnifTrPBSd+WbcIgy3PRyNGwTS436OkprAJcyt3Vpq+j4bEyrzoJlDwdFPswhe
TTT3j2rO8U8LbIU49zV5Ous+Tbtvxk/b59gNx+DUgfb11rWyG+iIWRg9BwRaP16Ikhf+HRgEYzw0
JLFFou5+8PTy7luL82hNnoO7y0qQMBgLMRus/H0lxZiR+ZxOlLaNoCgTubkBWMw3aiQMHZjJHciV
PoDQGpBpwDcSIGwTzZyPQAvS6ZbIALmPyFCKNmHWW8Stou079unsbiMg7PPVIAYfHljr4fOVvsBu
xSHCQZXXji5ez6xAyNThrOnS2FJvfm7xxdmybuVGZdT+OMSpYu84VMv4O+kmyVsy+Zw5Z+7SU4Te
+CEXMdbpns1fb6gDe31bOcklu2kuIrEVvW2fTOnaLVy+sv7qAFkL33prDIjkHWTgkV8BuYyjqrhW
nFrnB3Y0/zOSUZvUktFFP9dn5ZuOKrmcoBhma6Yl0b0UXqvXg2rVozQC7ZFa5so/YEZG+mOyaTj7
C1xhFCZV4B3jUFdvaL/8BuBgFt8lZpjDVVZ0nHgiNhIqZHb8g4lG+TxHPFzbjilZcVZp2I9HkJVW
uMmFNb77s+9eu4FFbhdxWzdeNo1fjefVxb6ipwQ6NkqAb4zJa1KDLVgNYgL7iRl+hmHv+AdCDypD
7NfiP5aTuGRuJXMH0xtD+A0lcbhjv4+QzwSJWbGwQmfN4hJ0S+N7c3tvQ7hqNmZoreyxgN+brZze
msh2XgCdsjc3oLaOKSD+23SgmzAEOHIfMyciv45bzH1nyAFCi5BApOm5H4YnRy/y0bWpfXha8j2p
cOroJWF8z+xI3tkuFIHNXA1lcMCtoDa970SnyM9hv0KMrHbzUqlny6TloSwHwEkm4dC7G6aQ5Gw/
CJvPZSwL56UPwkmc6442MIuFR9BV4mLuGliqSmj5l3bEus4jRCBEd8Z79sroMc2NBU80L9BgqqEw
93Gf5p+t2Ge9vbQbrvHdc/iPoE/0KIejnD8cIMO1QFpzuSZpfaKkQhFG+15/q9nMNoUeanK6RMtp
3bJaYvjEbJFuQReSyiGq4hP5TKFY0050rtM8Hv1t41c1rFbPKXT7HPZFPdyCLZrNj4qI0jvJrrTc
5GahGxZo2nNT6eobKCPp+JrnNlEBdXrRN4U2mWStX2Qq35gymAjNblmjbsLcxbPe0Ee9rnu/1M9u
mnlYcdz5ki/PIhWQPlh0i1zXmRXQ8xVBCw2B2BRGFdhB6tYu513KhAsdGYFtIro3HbDilRVHXnhX
1V4P33JBJ4SehFOyh5XlZcmC8AYeIwa+1h/tegWxX+s1ACt9FZS1TNfONMRrly7lt5wui9rIkPPv
bhqMDWo4J+eGIr8+BCIh0iqjS33Lo7ygoEGpDkuETkCbTanHmTwcsRClS7FzakbJi5aka5CmlJWs
jcxcIaF4b3MYqCuVDZdVMOigLDgLN8h2ilIlDzUa3oSYDpCsRwBkEz8vnYq3JsGmvhot2d+5Yumf
U/w6ah0Z6SmEnUsdQfyMs6cyHVvgYsswYjUyBFZs2rYMxqss1TAFRtv+XCAyIzyIPEQIdd0yTs+L
I4fPYy3xvxO9tC5Tt0sIJbIpVlt3OVn27NNPaqbhOV161kxcu/aydRspD1ngoRSsQEwse5ZTXd3H
iDdgMy4pQTFeEdF+I6mHxXuOGvmep7RbVlXSZwj3wqK+Faqe9mVQ689oppMrKyiXTU623BZiGjji
gFhw9IfB5K7ogfiHLIUOjfotEMSI1qH6NjRExNBMS0EoAUqQbm9d6aGfD6Me0FS0jn87VpH9GdHx
eMXnqm9TV1iHMb0Maistwr1OHWvYB4vlf9eyKvCxjf0CcCeo94sbJ9+zTnrPqjE6vdZzNYP2npb4
NS8LfZ9oKz/EOIg5XEdtdyKUJVbrRFio/WyiT8pV1U0h2Goro6GAygNaSjun8quLIvcLcubu6NKe
PTYklTYwRzKYWWqBl914Rot1NI19vnMCU30WNON5jMLKuccrlGYnWpqVd8pciRBTAcXFfKszB2l2
n+Pyk6PTbCK5kIKKiMW4u17UotgX3giTKQY45SI8Tj02/6paqO1RnUbomtzgVRN17K3JVZpo/Ync
uiLgpQm/02iEkRvPMsrWlgB+vivVQOu5ZTVbpdUU7aeZmte15vomaQrfW9GOTaZdswQ9/QTLNYwO
vIAIDOgrPHJDkNyPAH4E+A2yRbdQxHGVqKTHhWqkKO6qZRje4kUkT1mD5ItlK2UQ4bcT7lffWcRw
56VDvpEjRd8MX84r6a4VaZbdjWRB3vsp+8WNV5cwd4htS+0frHvxm/GHoDoFYS6vAaSIOzrsfAXo
FA4kEXrNRmD0TKEBob70M6AOn8K0kO+DHxbXcVGFW18prFw1CUBrE0kqVGON8uC45QQvjcKz3I1A
W3xMBNOkDyw0MHRUV+qVA+AHF1SfqtuAIJX7Yk4XfbIaicMgC2r5Tu6rcLYYjEGhxjCdN1kdqx1q
dgyJTYXloybsLVyPmXYY4PZNMGNGUZK9BbCjXFfLRMZ3xx+fH/swUYhrpH8CYtO9G7Pw8HrKxRgg
AgtjFOCagx9ZEWCLwMpAnqHFJuZr6D6nkHsq4Mzgg5Ld2MFihy7U50cZmQtGf2qXXS1d6/vgLrRT
IGvR1cpamjIcsxG86bKH30e9v3yRFDlXmd1Z9Hqter51xsL7moihOhhstw+sKzM2zKKMd/FoxVe+
sAjJCRnepPsub+AAGULO860PpWutCiKuH0hzzMPt6AK73jWtTZvAFHO+nqVdPLcwbjZl50Y/7Ly3
H5LKr16LxJDFk49R/Zr1zkjPqrRKtbXn0r/vpEWuJ01K+0frBcs1rXO3OrmjoO4O9NLPrIaFVx2a
KFElglmal+toofMGBjGaW+qINEHYnoJrLpaom88pGukUq3HV32LEF/JJC9dtcILVfcy+D/bozpMy
2tPucOV+ycKGo33lT+fe80kLSCQ87b0kSWCde0CqiXuDDbhpGbtAAOsJ8Nr3koeFRThm3BUoAijs
cZDupzSam3BbkAyHrAiXJ1I1xyKSglSE3NnQ8ewH0iHZ/s5tZpcGFH5EjgKxfERirLyl9r3riRr5
a2xkk90U7Qhz1KtDAgI5D0uQoZobkSVPpa+Rh2YUjdA4PLp1PoL8LNCTcqDk1JV5FpFZbCbeGqJJ
/piqdCLhxFIONW+OIDlw23HLmZBAY1IhG9tsZFn59KQtN8cr2A1F7OH+DZYcjJNF/CIxIAXd3XUA
o3E/8fQ/GlgZUFh4fdxSo27bddhbCXcyCTcR9EEcpGkTvvF3B1IL3fo4E5a9Z7Y0vBvRi1c76pYn
ItMYU3lxI/CUuElP7lftGtwgI4yaEwJAU7yAj5msKxnqtLn3vYSpJ3wfETCoC6onS9XBfYCuSZ9U
7oHuNqYLIWU1gFWoIav6XkfSCg91fAlJi8t6hGCZIRZG+ByL6rOXdKb8jv3DLCxEIcd/z8lyvWtU
rYp7N5okXLI0cjJ2fdVP31od1ePaxIMntySFIs+fmeAxzSQxy1ovhDN9pU9Fu4yCZXqvexdVd8Xl
XEH9mK5jwHnpzQL+Cx4MYwZO0OnADu922tlKMu0K1NFN8C76hcNZBGTzUFlx+4XIyF6uvHyouwvL
VMGgb2mTJ0fO4e5pyMWQrf1AMOTQArg6CQzhdRFozLkAmvyO0/RY3TJvwDrm1nRFnthowpYuT0A0
DG/ywj+lqzE8ozyIzckeq3IP22wOIBvWEWNKspoBirrmf3N0XstxG1kYfiJUITTS7eQZZlGB1A1K
VkAjNEIHpKffb/Zmq9aWbXIG6D7nj3aYnsKwSvJrAMJoThQ637F1cI9vFZEFh3orJ/dvISQ+vJmp
6+WNL1U8QDYEZP8p7TlUlJYYkLyNVfB1SShYuM39ON5v5bX/LGDmwUn/D7jff9INEUBIH+syz25+
73oVHtFsrB+DaliMKCsw8tZyWkzXZazm4Erpurwmo7cmsHXgFFGm5uY/wHXvSEhfuJBaN4TinLi+
edriqFpYjtCVN85SjhAZdnkNaPvgtTnutKT19lkjeauzNJ4o1xrF0fkkhlVMnbjFFlaEYhhT8zVO
i5X68JYezidNxW17RaS77ONlCo5zG/gPMLLDj9U2KW/vMq14KYNmDJ6CWQdfGkGrxD3GFFF6sq6Y
ujy5mIOvxdzs/aVrv9nF93zcULTSHjAo1A2XTVx+LH0zPjCKQ5wtQtfouBFStt/CbN1++U5uvD8o
Fr5z79HrksNQqOpxoRRyQ/VN4tXsk7UFFv1Rtkqi4m6jMXnZ2K7Y7DFmrKe61656Z1NNscunjH6X
ogTTIVg2V9P205gtilcs1GqoHku3KHdkjqjz5GgKyRb3qFyYobkXepg8c9roBk7yc90nefGZptOM
bY6mMCv+WzQtezsGFjAYC9o5vfmSe2I7lM6okhLVvpIpaKUdtpvQgTCc/qWIUVtPrc36Y18GIuyu
kjdz/mjiqgzRQU9p9ZFUBZVp+82wgqo9bwYFK7S5+95zGLJZEyY6TkR+YbBfd6qqG/+8Bf4I4A1P
k39SMpP3lkxRtqhqT+/TMN+jHg0KlsqkBKIXANOnWbgBCQ7Bg+Z9hIChrp5XU9Zfg6gpCaqlQwDM
/tbLwWuWfR/Hwq7UUs49SWjT1laePISaeY/sWEBpPKF9TCkENY9MeM9UK6T9fx1PDVP+umw9TbBe
RUQOrDRYEo+LiOfHtmBagGCCLGNFAMMeX9VCi93r1MgaS9iIowj75owsB0eR8MWEq860JcLiZQBm
u3jsrj2mIL91zbkkAY4hmfRcYLhMrdZdJJA1DVxUM1cPTdiP8oWT4+4fgtqFDlQW/TAOKGX6Od7z
MeLsL71g7EOaV+bWDKe8s3Pf3EhAG3pvX1V2Sv/2ItXpt4D0xPKRRXZUBLdRAXigLjwV9DvqdKNY
wbVcj36RBRh3W/Dl7z0hAvaYmajtjpD9HG5djHTkOoxl0DwDpEU06lo90yQlMzwgfVvk+V+KrOkX
O6BgiilGzvOkjw5ijVd8ZXKJ73KgvpSs9UfIqzmll5giIjzOswcmCE1c5gwSkiS1lVWurevoQkmq
NA8IyGx4B6RDNtEd+pHqj67hxu7DemcwN22UPYfxuV0oUZu/mGYog+0993UUn5HSwMUzKVmBvQY0
hrapFYmJphF8jOJul26oXfZ92tXT3mbCuntTB9XhEs+gTK+wF7a/pDl9WWeb9H501E070cqiywY4
iuS6NTv7uko03qSV7ZSWFZ+X6GC8ETq4bVZv/gsF0+ryRBaZV574/WJ9JVzcN2/zXC3+vzojP+Wr
4K0Y/htLD2LlX1zR/Q0x2HUCEothecv3ZRRWPfbadPBLbiI/5gb16FX0tPdXL6MhU3SOKGFp0Zdg
tKakcwYSBgqGlAPX2w3l2rrniIZnyNlQywVf/ZoQLGvoF8RgGzT5ax7lHdcoOddePGAxnuv+faQu
JP/nkQm8XqQe/P6xrRQTalxYXKs2rGRIRig9r9UhAc0KHjCBeSFUaqzTf4bm8mbHOdgRRgm4bJpD
s5FetxvbpXFPU49l0g9ZlonEDPL2v3rxbX9a7YqK02B2BTwhuBSZTRn0121BifDVRVYV9tgQnFg/
E8XkhbThQhQcHUXI/pmI1yE/og1z5UffMgRdhfQW7+edI0gINQO++eR4HCydmu3QfKenfSXWZSTD
WGEKDcqJCteh3B5ytRg6XsMupFnZVZx13BaOVNz7MpGFp2wrq6EntiaT2yk3pS8OrW5Xj6tyk8uv
LDFl+EmirI4fAaIYnne5zxXw3orEa88dy4OHozwYzEbj0WbqreXESiGSYQVJzmh5IQVhuGBi/kAQ
QaIUtTte5xMBfUq3oGzHo2PszW9gOb29bszH2wcZyhSkjF7hPB8tlR4J/5nWgWgntF3j0+REnP3j
f1cWLV/QivKcpbBQ9Bd2HcvZ0gf0Tahw5Ylk9SkyavZqKv5OpCIvxQlxYtN+oYWx3CvXsSVwJnoJ
MXvcwxNbRdTONNB3BR/Ncwd9lf9Iuh6T1d4l02ow95WRuhmkC1g8As7q1yXh/1xS36dJCIeAwc+4
o/g0Y8bKJQqCVztyYe43oUsNqLOGmtyLuezVqSUCUL3TTdVFXzg/EFWc4dk39aVulGwPxGxajnPT
KrU+ll42+czeU6Xo9FRp50g2sF7/d1LSL/8mw+iaL5zIPUzUIExx0Jw14aP27ChOAJWN/c4KlpWX
rQRh+pXqglHl1IRgUy885PP4bVuGvD2VVLDr5YuT0tIFSaqVPTJiwp+tyVYF94jddFUfa9XDoq59
vZbbbXMDde/Chk3wT6QLKfA732ZvVOBw3sGxvKTlFBokJnXMD/lSr6oQFBQuATGLV5VObjkl1vo0
zQMHjtOvaQgsEjNmGFfwPLlgaCBOV0p9HoBBCBdAwUVe38u6ZXxPWL8z3t/fpOtu0/QyuX5pf1O1
x1IIDFX1Ntm3E3N/9BhkTUyGPdGxw74aR0ebSUPa2y4g4tk7NlPp4KJCuou8Y1srYb8I2W5DeJ7v
9Px72PTZcJGOmxQtDlnoodx1ue7qz2TaKPo6ZtWMWpP6EjzLy6nx4XmWe0LlGD2VceDEM1sUZaJo
ZRBuvPbo+gJkH0i3mgvyEzqvFHd4+VGE4To3x8GqtYTSnwzx+vk0pRnVd8LxH80R1L3VJF0mu7QK
fTiWBGXdQtbvt1gEa7DTm4n+yFnqT/KexZvyZDLvIunZR0zDhLTHpNt2eyy3lCF45NQi2FWCgx1V
BBG85yKLs+2oMxWxaisQQHskJNyn19A1k/xShJGm8KGwjfprJ2C/F7Rc4fwZOiouuX/GUqTlzqTs
edToFgnpE8PgeGi3JggqVlpfrI9k9YrnRfXVSRcjTaO19RB1Vg2COT8oMNAYCpxBhgOhXzuq6C5F
NsKhazvKy9Zt+nlBF6Z2XWDtHviwP1jSiskWqufti6hL8SINtBVUzFh/6obqvWqKklsc3WPfl1xH
1wAj2GeSCP7xwgPhSbai/D5QVnqoEun/YtwUZ9PEwUPAt7H3pyFe9ws30cn1kH5JFws6K+L24G31
Bq9jqui1w5n/IqXnYXXbnJ/vvKZIIBbX+JlU2e6ALTd6okfYhzgGg7722aTeaTwjXnTp0i8hKbq7
aaPtdw9UG44s3SsCP06I7x2b8TGtN/eRIiOm6rAiaUsN5WEYswrL1WxuHmGVlIiW1PeyNJGvz3Ih
IWXzrqD5bfTy/RAO5CK4tP0gCx5aOe2Wf36KF+UFaqdkQtOtuMimkH+MmVu6JHjG76elDH+3YtPr
Ps8CegGT1eoTfx5xJyH0vBVx9Zxhe/qpSoeyhUa5+BuCWXQZYk2YDiYXXXXSZdSiyOIxTCIgRq9E
mBLSU8E3rEWw53wdEFv2DgkN3Wga0aQ2ZAHV6ujiNrzU/9fmAqvnAP9Li72Kh/c5Wlg7d3NTpK8y
rKDR+mbWX30b3zMsNi2fomaZw11e8SCWulVPTQMuc6UaEKEL9YQRpGi6DTuqUMJ5n2m90RW7rs8J
Ge57uDeK/kpf4qq2SHG4VEIejXEhLL/o6j1Cn0xcunlMzs2albBtKXLu3IAnwgoDddctvPxeRk3F
pn53gsdyEuhuAU3OOpHiEyirOUWmXs5RttHsoj3AQicCcIK5rkjQ8qOXNe2625pLpvV6SjbwSVSs
9jHceE1Z7tR760HagxhkW3xIx7h9IPiabRejKfknrIx7gjR9gEqp0HgljXNsNdSuwuhsC0IC4q+3
UxGCG+EgCc0RpjDunkEko4c5FLAUzTpmBy8cqDZmmW8PqAmja4V1/jL5jZYwFyFBWZw9V2dJT07J
/7jKEVSy7ZR7qPiLH4hnu/fKsZxmm4gOkwUVZmfIJCF00fwyzg0Vr5nMnyicnpF95XnzHEwzGLSf
JLS2qxxJWRR74tJPvXcr0kX854PwNBwvSTqI6xoSh0HWf7d96wuv/eo3tv8Wdmt+CxcdHlsTQIxS
81FemFphNYpJxvLRuux72s4MmYRIYGUPtscB6OTRzbXpoW+C4HGmiRC3e798ZOOYhketmoj2mSTD
PIzBIbsIS2T7TrZxc8M+wFsYOKVedGsRFGVcMlLwuO/UEshHsgHW6mRbuk+WKXPuJlC87Bn8SH3I
9GKfGxi9jy5CzL+kMdUfYD4nvdK3ctjycAz3k+0+eZ4bwgYp475XIouj9vLmaWiL1NtBHyTPlssJ
bSc8J7cEnNQlyfBqAIza4itQ9Pbo2NA/LFGmN1hteucRk5aEJIEOliFqYlm002s+ZISB1PciYmBa
Qtzq9Fkwoj7m7WYPYms3WgoCBudXQ2WxxkIw1u99ms0E8pERyK0dlqeAM+fvipZ1OIbb3V+PVO4X
81e+XjrqKQ99XXpfOowdlyxLWW53KjH1fhuX6kfNPftJwHVFsnPjDcxNBNhTkpTPLNVtslSHabYT
VH4S/x50UbzLQQuwEgYXkBYz5uElgvVo9+tgJio1IAWo+IXbemVxmtkHYvXNoBV+iIYo/+qy0MZX
A5Z1dvdK15cNmUuwm3OxfCuLzn8usblAUAz5WwCGdPUXPV97iIRhB3KfBae18GnRAW/+iwAzjl+X
xdh3EEjjncpqdPnBMbvOvKMl8OVGel15KEw7kTmtur9xsE1XmcTejfu/1l91raKclgafWNbaINQ9
DumQfU3RYYa7vl0C1oiKMtrTOsVheKfzkud7eWKEbisw/00iD77dFREZxphNXvtCqmNFIog6+2Mu
13MZFv72oeyQ1mCSC//8hQ8euy74mXB/ykWG0GptBQ8Is4/ax1+oMvfq1K+udkUrffRE3poZvqMX
DIMyN3X3QoHEPR4BJWLzVvhwD/cNPygSir+pv6DJgZxODPbZNAtO41QhNChWR3woVRaEbiHubquD
LwYcbzu1VaUL932O/J2JcbFgZtEaV48ZPxxSBHjCGcKYP/0DIbliWmnc6B6YwIj7GlwSvcYLFT9v
1KUInyKWTGdX6iekYIHkLLxxC5ITEzsUIEWKjeAwlhm1oYs3L+iXXQmy7ZWxbr9LLygkwjrk8yfS
0Zdt11jnql3K/ocWMc/Np6hSFsWsj+KTV1eD/UMziqOlqBvtjbPL++UzaoyHNXb89l7P8GMQfvJy
jRwihLZMDdE1slzTk6hFKi/FMm83wP6KTqC7YWSrfSs+BzuO449MVigaNvyqai+1FwKOehmELPcU
I3AKSFs9OPSZNdFI4q48XMJiHB+qcjbpVyn4GM5xuOXjP0Vfp4d0gM//HhzDsX/JrRnTn2C18wkw
A9GrSlOCtew6tM13Qh8Q3OYzLO3Bll18KtH4jr/x1AyW23pNgi8DhQjVI+SL60AZFpMGB7X0KcnC
VmJqOvrOYvbexyt+xCsopP7KUhpKTB9NdwsoEpRo0/3AvMqlo4WdILK5R1I1cv9/t2QXEB284lT4
HQcauLJJ6QAuyNLJVxC0Ulg6YcIqvzCDeAMTlOGEOvhzTx8SHe+FGKhNAI/s8FcU+N2GY7NEc/EC
O+qdYqub3zoqW+Tqvq9+ldvEzrpRGw9f0cQFtVpL9yWduoVu85oMpbnpTH6RQdWfnPOb5dEDfC3g
L5q2ok96NPPvPI5Jdy/qQj0Mi6jTtwL5zV8EyHN9Tay658K0XNB3exzmi74sfysjDL/c1gDjLX5y
EXFS/62J179BriXJxeb++oj6969v0nuKcZ1WUfe5LRoPHfBXrOZTgk512JdiS/mZU1gvDr7Rk/4z
Eqte7iUfYPl7JKDInJ1HpJQ7zDXMLCrCVZlLtMoiocSgjz3056x0uX9xglWWDnSl/ZNSovCQwYTT
wh6MhQppVpPlbfXazfDNZ5VvVn14dlhh4Uadb81pWtJq/Vn5vkh3DWP7sFcqnHBrhSM1EE3a279b
muNjDVVH+RAHCIIcsPMNwY68x4hM9BwfkiU2hm1P6+73QDEdUTBkHeHvyEsbe9/weuShYpiZp/zP
APm4PQ0NBWo7PVdoWFYkYM2T7GTVHXwypGogy82a/uwLUJgj1uB7pwYJqsTJkAColkulVZ7b/Uqo
+n8jFRO5vc20D0mCKxLCam6xp+6tLKb2+9RHGLA1QsXvbbk6MnGS1KOliKon7TayPgqQb8Qpc9st
z9Lg1uopudSCeN11tUJg4AEH79w+DlADg3T67SGptvVHYsxg3iNXUnafxBlRhTuml6Qa4D0IqbwS
ZSh+b3xSlOChOC2XYzxmnv7sNLIDIrGg6DWS/whRkyZHD+GSTKNBn8w8EPxFNxq15jtPibV7CXox
8591YVwHT9YNi/fm97JOxDfAqjqhH0/TRFYJwHU2JGE16ug17vVIuRGGsscSlbItDi0OUvWPYPQg
/B3kEh7z2I0Ifv0phldBz/42tqqMbiy+FGOHKcDOW2gG9Kh9GPnzw1Lx8bxrwPDlKFC+OqJ1GkEU
ABKond/f8SmSvf1TQELUGXU8/S+cSkN/9fBcPXAmlftsgpu6odNHRTiU0+8GVvHQoEWKDiEDE56m
ub6lspj9k6Z47RSNafDYI2uffunBcgYdTVRTrhdLNwf5aRHCcIniSovvwMcq5+swyNjbh/x85OTW
XvJnq3vsOBuhoj9Tz1qCVLa1OoeRSml3SgAyeEjpPKH9lHSeu3wiCPblmlFRU8/uNLSWLMa05Qs4
xsLZJ91ie+RQ6Ls3JLDFLRzi/n1FGluwTeqFIuxo/LAGauDQh73YTa7EyQtRO8wvkUeH3mXVSYD8
CQWsu6K32B6aKMJUgha3lRjFuCaBiEEICBtUeV+TeaTpzoIitFfdyvqlyQ1LmF1C8tJdk/QPoi8m
nnx/rt7iOJcDNT3++hSOaFJYoqFNIyjRaQ/4Z/yXzkGk3qlPFOuUxnhfhmDKMLu2OtpvaPLCXUnC
XMeLbRqfNDdSwI7EAZH/SzLbSmpcIal6od/+RxTUlHnnLgvuGY4waS1ic+852Vrq1hwqtqOoCjJ3
8wUFPBKYvN1XGVjLzmSmHE6dCCTttUawxWF1MxtyhQYqCiMRYZwAq0P+uUhv+JrSel3uHe4czsGx
MNtVReTun7lM5l9rj9cADw4qnaGd5LcwX+mVo1qkQ1WGB0k/TCi4MIJuOR3QUzUdhnYRV8DeSBKz
vXb7yJP3Shho8O/JTLUO5mK3/pUxjt2HMc2nL0rOsbmm8TZ9DeYkBWTxXH2Oh0L2Jz9nnzyp1IqL
qepwYX0OlHgxICnk5VbEwol5jJ/H1Opb3eIUjCVTNS2B5N1tLcEd1iTXOGnj32mezuATEnhciGZ4
ZTvm69pXhSMAP8HZ8Tt1ZX1RuDEvvCryyLYyM4AZQLdbtbLbXQNsIRg1G73lT4NGJHihrcDKkx+t
zG9KevCkHspW5DLFDLGuchmf01HqI2G3ccilOY1/bbmw2rLDE+62bFSS06U5PNTg8rzNlLB85hLa
5j1QaJ0OxWQAPASWNvwbEtqYezpkaejsebBpNR/myUD12nJgapqasD6GMRIC0ILcXXtqROkXYxx4
19S1fx+isQD/onWF8XJQI5N76Ocv/Uw9/ACDhISgipK3Naix8S3L2hHcWZIl3jvPvRZeXZ+2xlM3
grH0cRYTuiNn1zeF+XHv6RKVIVU/9nltG3wtvHYjGyfpWIdgopAoHhk84ItTgqvjUL2MPHP7CIDz
QKVqRd96GxaHAF2vh87fQ7uZAJpLCGMbfXMcTETz2VSQi+ohb6qqKbnT76UDAY5aVEUAPb1/1Zmt
KZbyRrL0ClcMJBGV9BgizWH2dhiAT6hh7jGg1E0+hVXT01GLJRHrUh0iCpQ+DaK70CXxeqkQiOO3
nl3GlBH+v7CBa9H6c0AObgNOJoPC+4NRXJ4p1JE/Y40md7cVfnQNnUEQ05m0vyfQZchfoqj4KfAV
fReNct6e/orshsOsP8nY0d8murz+tH4QvcdhXG0oBGApvo9esFzNKILoREYfLjuC1Qlr5ekgFiCu
ZPvHcy55HYvNay8KC7C/7yJ6i8KhmX+rEd+gwPT41q1Dc1ComcndNZSbjoOnCEyEob2OkLmvdbPq
V2ujtvhSwYq+DA7+BTlDwi7VIDgCyO+oYw0nU8bHjvWv31UB8lnaJVkA505Fv5OZftFfXdcXj7AJ
vGVdF6URS0iZYMYG4rrYGtWa2llkpy9O9bbG9I4UwlsXKENOg/qrHP2uvriC+LkATojhxxEcnPcL
cBni6NpPi3cRByzAFmsWQjAaLf/N2pCN6Emw/l0blRyqmFe8Q+YwGcoxWqnrRDfwvhbrPQK+sP5Z
G4qTODZ7xZKD0eJ35m3Ywfwp24/BaF5oPauSY9lzbOzH2utAQRg5nnAYD/oAglk8L8wu3+eRYJRd
YmPJB1TQR5e1IFxhx7yhbRvv56SZvrD0yuwptbTiql4Tthnqpb5R3ary09jD3RPeP+BO8oUKxx/Q
JDUDKiydvi6RXroTxiGFjBd6NasPyFYRK+AI8J8Kno/xgvLA/UJH0D6YdI3vfpDJ4e3OiaAKi6mf
TslYpeAEtXhG60HcvBQjaFq59OYyW6J/+0g18w7YfL3yt6PniC5YQho6QMBbCgAdPFFmGj7PeSBv
XmTUxbPp8MHuSlTnOubLep2Hib46JLlg47ssFTNurXQkxjAh3+Fm78uq6ke8Xr3xp/pqltmCPPvN
v8p0bBfDEut/RLsUYodSZsT0muc4tXZeO4W3ImCs+Dqn1mdQEHnZJ3QxFhW+gAZmS00jWgikkzXB
i7p5JTNRlGel7m7LmbYE4FecdSPZiutW+bvVqgR1mVqDePiDaWp8IOHD0I6Xots+GOMnZCEgWW2P
aLiZRvxwsiOJ0ff+WCIHGoZB5cwF/i7HU0NYyIFbe35heNX6A88IznMEalF/zZidsssmJuoHVm/5
SW7jCvziK1RCefHRrjh+3u4g8vxBFSaBdzEsb793Rdh81iv4Be2J1fYtQFHDEw3Hi3qxYB97DqUK
/EODnQGRXBJVF61S0kNFbyfiuCvSF9gQ9L8sy4pv4RbQD++NKP5qQtAFRE9AJgEiTJK5RRPa9JzC
iRQt0QJDiU8D6UyJDRF90VTc5Wpy3j45HCs4HLbyqISawD0L4Q7jSS8cjmm6VYpZHqJuQnyXbT5p
E6YVkRGHkQ60/LyFlf4vTNzwRn3qRrtrKwAdeRRg/ltEpm9NFiRfunvhJ0ZBd7DdGhy9YRqOnC/1
YQ0ztLpUjGbL1/ie0Eu+rT2jpcvHL1nn0xMpUymHc8QFUIO6Nus9SZEIj2O54vk9QC+Fj0bBUnl4
Y659JClpEmm/AvrOsDc58G9k+MVIl3AvBVK7G81z7W+PCJkPSqUGy6VFs8WwZqhsFF6jkz/592NT
kuXAwiF6GJ/KOyUmNsllqQWdpTgvzH4mZ1BR9r1hJyECBn+M8SuH7tfx2fXYJVb+vbz3Mb90D71w
cKXLaDsssiVVQBVk7Hh455mYzug11l9pYeaLHidCBRhnybchBdbse0QPf3kRO1p7iQ19Zq0Mo53L
BHWv6CL/zMES8zwBtO50107nrZ/sE4oWyF0zFxvhnfXwsoHBXOM1pNZkoUmYwbgH4CtDyMsjn4v3
bm2MZ1puqFXrDMYfaMf2x8kmfK4tm8DRx53w4Ze8m/9WfzD+T4pjgkNoCbk8BGvFVI4vWR2mdBpf
MB2RXRf4gEjNZHO2qNInP64qc4M6lgR6V98rLNByv2t2mosZ5cQ2I7v6XIEII+aPV0Shg9aed2nT
gLlijPHrnzxscPZA8uvUY69O+GZjk8WMT83GU8Zfxt1iZj6+NlfPeurMU8EX/ohuCINZW9DaR54J
hmK5KsxpY4nVJM2surFuiiOWkOyPcTGOVG1ERCDwpIvjbCizbgjcyHEBmhkBJ06Dr7GKo+F7PUgB
pZSl864BWWkvcTpgxG2kaTkXMozykMVdool2j6ryRB0jAQKsNTOZ0hAA7ddA25jI245vDyoeluEy
RanJjkHaBe3e2UjmF/LS+SZa4lmQvqSw6nhhpyQfA+Tcs8QfFJKkAtkct+V58EY/eMVn6qYnh5/k
hbxo9t5sBuR/9VODgh+RpEDVAK92DryyAuzjm/d2GfbVkfwPu+zrut5eymU2/CsSjDwYqn8skGVf
mTMRMwohE/WArLmaH323Ngj0ZhfWZzXYLDv1WeyZxyoY8uBRb34iYCspCUDF34+XGPDmB2LV+ueS
N9OAtjBDHMtdNHzTHnuUz91Nm8KGLs+cZ7o0ST4I4jMeWcDHGIYU7+uwIEwM64fGFc1nNbfpnygT
yVtb5nH4tAVqrh7YBxAycrsv6iDBEgBewZ6fO7Jmfmd0J7wYvs43JOwEYzdpS/ESNOGyTvvEiaC4
Ev0SRm8pWuToGIVWk88AJm5JmcHEsE9mNC+QF5TRbj4b2bibGL1D6oNsQTo7ESj+ddGUGIPOLKeC
f+HfVpFfA2vu5eUxLSvHLqADrIy1tHl2WismPlwvSEy+pwty9XNWIHg5pn6eX1dXZ+dIyOGld2Pl
+GgIFznw01gsRYjzrqabV72f1839mJtt+Jdk49If2jXBytwlTGi7tHHrS9kjKtgv/kZcAm3X5SN9
ffH0vJQbdTZF1KM4TXsNo5zJFCC7KJCwP21Z2b556dCmT94WoWSJeWjTszdLcws3asX7NUhubZQV
v/0FsQOncGJSMnGRrD2ReaVot/F9UrqR77b9TbbWf2mrTh+gLIu3vl/M1wZJMZ06BZKvB0JLy4zE
pE1A0TVI/ZJN45fa54pyclLgFLhZCaY9/3SOD6i9GzkLJO4xFdAXWPj5payLwuEEUv1xLZvhEruu
fuqXkAZ5CO3wA7I+Q1fdMDnIGl0yQ50d7RePjV7s2fqzjMKDeLvAaq244MZJvK/CFfkL4gg2uqHH
5vuU47/YgPq9ewcTfgSz5HDhYYCy7jZ7vjjVXoioau8VWZh8tsES1V91Z7oFXrQjgAg7Vh4yH/f8
vrDlgYgwco0y+Iqbh4MBiUMYPgQuz56bYloOpjKOlgWwFX5c0SfvSPxz94Y6P2VJDyTHQAaKB1NB
/tn4lot4Gx/wizYTZRA+5gC+Fd388xntxLdIDV6OHi+J53xnJz97mOeSfJ9e9igqsORbw0mbFayI
FQEMfwIxmVOatX785I00UE14oUyMR8CpDRprB0bkZzGx6tBbsO6RT4tI6tYnXpSRMgNDRlG7UBQR
5sjfK9+58+aBKO7UKEgRovy9KU6oNeJbvTKPE8mZPCqMHZgq1qh8w7c7oC8IGBIS9s6nlsbHX3NW
j51gXsCn8kqVLA40AqNwDBB9gBGYvHRk/S1mStW301OT5l14TPFBUdwFzk7kQ7DO1aNjg5BnFVkg
73oC/qLngSqPc9R7+IFrO6aPjaZa5ic2mTj6NuK/+jXG/KBSq64+DY5DEBO0IWFtnIP7hZMmR9Tu
joTWFS3yVYAX7dbAtvYWJD5ux5lMukcXlcgrCdoR8BzdssY/3TITq1ralIUbrRMMhzQJ94Zfd279
s2bN8K4huGiJgtNATLjvWiLGCf5umvRfa7u+/gEB4ZcXlA21+j/xjVZkTBaaJIO41qdsiNh2m3gg
+dm0TmXQ6+l4FUwUMNLhYNR20gi6ePUFzpbMn1X+wBK8Tfyu2fYrYZV97F2lfxSwUtVrOsfpM+DQ
1hz0pDNNHg/s17DHj+H9VbPWAfqcVN8gMTnJ4AY9UrO35YjEs8UwmqJwDmp70YaAVcKEerI/ELDX
qEh7EX7znEL7NQmV/iKg4L64zXVd1p8mDxZIyRVtm1sWBuqEV6MsiBC/kC/DERKG+Ji/o6lF+UVM
F0fzidwnVKIj8G16zP15c5clDsmRagGWf0QN6b5ngMUGgIgaPCROanukAnwh1mtERXXgl+/x4RY5
uIyrIb+15uXDcvGlyevqbKZSDQSwzcASQzB7Pe0z/J67eCynnBwcLKkvrltD++YFaYFIMkkqVKOG
P5JUwV34Ys0br/L/SDqPJUl5NIo+EREChNumzyxvutyGqKr+GxBWGAl4+jkZs52Ymc7KBOkz9547
P8Fici/K1CQxWRutGwLGg18m/PEdWvFxV80gMXGhUFmCbkPefUV5DeGHp6frRKS47kHzFcvahblw
8el3SQRKfnH9+y5gX87oZK7L4IcFPyKplN0aSUGyfPDrNsK04sn5CwpJcpeV6Cf3K3YTgUtTLMdZ
UjUc59pJJZCWTgf7alHibUBPz0BRSoh9GTrg8cSLFgGH6/KiRpuEaKK+rIEdbrWqzGsfIx/GUZLZ
6ggDx5bwmQmh3EBuap5X+uVtYPPqvmfxPW8SNw62UD9XcBFo0yJEg8cRsQ7h5cX0H68/rihn8Ki+
XNygAKumOD138zTHp6nUbNkxfq1/utXY+RjW0iGppVfs7jLEq9U2TGC4bFBzhYzjYzAKn9jLV17Y
IQuTJ3Kwye+gMe/eyWczM7ALwQlXU1JcwjBP8cbmDgNQOQ+u2Zp4WD8R1Y/fNAnlRuhxgQ6XzhCk
ooARIqES+WGlAXxx83JlXsBiQRxGDGZqX7NGvZKNkJOnB5J0EccpF1Epi5UczTgXZ3AYOaC6py6L
CpRnIlSHJm703exy/T1hYTLeXeJW8iJrWQu6cXZlZ6TuvX/juCG8pSvk9UtBqYhd/NpNhyXBCeru
kEc6zu8rdNLqI/FbAPEBwk8IVtMQQWAoXPtsRrf+E7fUfFWSTXv2OmV3UzbtqnZRCMdmAS4lxbvN
W8Jp69Y5zUPrkdFjl+W5ghI9smwe2n/BVXa7tVXfe48YC/zqQFHqoAmsIghPMi/yZZ+lTndbUcvc
QU5gZ5D4ctDMCZFInuN6SvdRysCqOtCDUnKNsa27Yz/STCLIXwnOacGuP1XuenXnLn7VoaOyszy5
WD0vNSr7HfyyrqD5mNezScPQP6QoEpFJ1TzraHSTifj2Zk5OfpsUj0GA9ggsl9u8tkiyfxM/jbce
2qfbohv6/+ag9F20tgbGRibEHRepYX1JSLrAakn6lUaOxNMl7Z1BuH5pmVhuQY4MGDhbJs6P7Gpw
CLqWndwlyZlPvi6yKVA3eXBP6q9ldcQhnXFEUqKngn9agFTa517HeoN+CEEnRXvb3c6ZgFtaWPw9
mhmHt4/DZH2vyqn+Wy7WuYhGsODQWgYozHpK0sTJQOqiZk9eCpYTt13blX/IDEdAzJcP5SzghTBh
SrZlDYspelWDwxKUTAkCweYAKePVf4FwYByjc8M2Wj9p1PLoZKO++gsbAbtELmeGob6IrgflwnYM
Wl33syZ9+7QWy/qTm0j+gTrtRLewGhvnjrFJwcvCNpDAv7Lx7T4QaGz+2ELGXE7MVq5YNDPfsLiP
Ogw9XIrnuojMOWMCGB4WpVdnV+HIOHKx5hknvJoeuIo1m+wsqQkoqd1lU3auOkZTNamD0krcBqbk
fnCog0A68kQRODonzQ8jYoijCcYLhBDDdQaWj8NpXRNGicJAj8BvWZ15MUd0Y4S09qg95aZKltTb
pw2CJNBVPVchfDOsMlk1tuFugLSRs5fx1a8QNt8juY9ufHQA1NEyQdvbexl6uH4Md22tMcfxMEQs
y9IEU3cMKPXSNUkEzgbYUYPhFlMNhRu7NNZELk6pA26RedvImOmlnQvzohqd42LrcOc8VflIaZ4u
izqICZd7OInJewDDsHpHt68JDVtJE0fXmYT5a8c0GjSO2+v8jlojI4oHUws4UooIjvtVbCTxgc0j
K+O1f4CviPIKIt4Q3859xH6vWWrtX1q26jy7oBeRcDmZXvZyNK2+WZelLtDjkAm4w/KKYT5l17Vs
s9DHST1qwLf4qVAW7tAOj/4WZAYKyURkXvNPr3FzH3J9fflqiJ9nR5qTdCznUpkjZHaFNzcsf1vW
9BJh/71qK90dEMvED2PgNm9roEq774y2L8wTo/w5wcsSFdu6KYT5zFY3aYGLxQm7h9DVTDbGCcu6
kcwd/sVFVssvSavxz1YLttRezdFn1HrFlghpCO2V00esl6rJf/KboA/4q+28vlIn+9cbi4lNtcvC
YY1OFQ1W9yc0adv/rUycFT90GAX2hoFAl0u89pjOWQxx80bs+1aEslUsD1WcNeBCojr+19kgeQuy
HIAGm26ufdQWPBdsWQfzyjCQN3M/4oK4Dxzjpg9IDhEibmqxsDQm1Cx4D+NKPs2OW7Yno6vl7MsG
AYS3tC+yMAirhEywLw4WepRO0m7ciKJfLqoL4q9OA6D6bXBi/DQ9xyjLzLDpf21QJ919is7CP8My
DBqUZTG9wIAZlClHg8a8+6Kt08tfLFRtucOW7P2nXS+oH6Mr5UOwC/DRQzbp2Bx71EJYxGMayo0f
pfFFcfLeBZZoOzggkfdtPBOe/MRHZBJ1Tbz305CnfJi6ZiuiyLooN3yiyQi1R/c/J5hmgGCsZ4Uq
av7Qkwz1J7wNT1HnLJn5GjxtLbdyEb6jNbDDM0+K278BEdSwI+ZkHEmWYAqIgbstHzkjAMD0Nkf6
MTCy12FPGkGUJDeaOnwEgOYCxMLuNslTXc51fs6Vl/1D0h41O05q75HCdbok7XoNC0Nr8VPqmkRp
NWO6UFmmTzg8xucBUMCxi/vu2wB9utfoJoaXWGQF6hXHS+7C0ZsJU8wLwbIZPSSwKqoe9cMs3rrp
YVIIVTDS+nHD/02xBHu2o0EKthXJH7+aXwf2b7oWPtDiFpngtEsUeO1PTm7+yZWCKWX2k8p7ndM5
LVRO3qWXLFUQP62CrYsVbiF2AbzptxLGB6lFgwJdgdmE7Dm+RveTYi+CxJJXWsESw1LMEz07U76L
QArbg8rQqXxgYlCIAEntNk8k7PH0bzycNd3thAmw2zXDApMmGPPhmKjIMDBr0QyRm1UWBbSuASOW
jE3jPgaFqSjIRyaCbR/QNqxFFZNZi4QwANw6dF57Fv7aBGhfu/nv2FCO36o8ZgBsepXdzvggvouE
XXu2z1jdoVETHjtUH5zpDHwiBZw2VGv+RJ+OEmroS7Zhwzw/pT7wbLvF1yRODFDZoDRYAb7buM/W
l6KRNdxXdB1HX7N6YofHwQPJLRU76+lFn3IuXYTLPNH1+NWUTXinsKI0LA3bIvjPaFULLtS0pG1D
VMozc4VC6vQJE1Zb/akLKI77nipNHRaPnKzKg098yNJuUfumV0kDgqJM61+Bec9998PVRcIgIRT+
mfAtlO8xGgTWomhm0/wCs9J7YemnmLYU8BtLERE50nJ07aVM2Uu4Xd4eG5/DtqOnr28jO2OxLlC6
PtXuEA3byDrBI9PvtNiXLgzb39HLJx4QSKLheKS0wW8CcZGm13jnlMLG27F2QrEXz33u7PxkwqaA
2gjjZVBEG4HL89hUTXemqnTW0+rFjvPajGC8jzFRwcV1Z+9mt6tPQOaNX89S3wyW+f7dyNOjj+VA
Ft5xkIxnd1lWjLc8v+sboK2h4g7qECPrEcVJGwpiPxu3IHF47qdyo/1Gldg4csVrEUvfHEUAvGq/
TK6FgaYWzBU+nTrkomY5t7MgJ7RSXrVPEH4zPMPUcXb9AGJ6FE/sUmoPCyVJVWm77/02u2Upol7q
oEMRonxZvyUVEBM6nDb/ZpuV/UD1FFBIrEGajYaT3xYWyRZVpA9kygmyukbDtgbV8FV2S2hOaqbb
L0Nmn/sI3M4hY2eBB7aKoBskAXi/tyvmTFE78zbve2qdZOP77EJ5plqv3yMLJc3Rcomf8VnAXWLA
dF3GQ4wE8kUy3MY1Ydw8MIjH4F9UDePoGOUXuqBAFExRPNxZDbOCAOMnbM2NT/ATHofBMFFJw0UM
e5KwcqQqYb+4KZnXq40/Ow4ksK0ds4wXiIJO8RwWDC9eWCRSESQuePYTVceS/1k5B7O9l+UYo2ia
zjX7ROgzqTkGecsuvZTLBSk+4Dcoo6cFz2+30VKx1KhcE2Gcub7JQkCrP3IZFsQBZugPNIP3HiYL
wpHZ/sR8h8stQ9gVZJvr4mhDbd8MbFlHnoaXlce2PI/oEXDBjbhl0cuG8Z+4Kuw3fBS/e3cwVGBm
aPgYGUOdSxNG0a1iQvOPzjJFpdgPFfv4sfHfVOql/onptrrNaZXpT0u/zx4Rp3goJRbLcjqz2R3z
IvZlKmOxG+AD2zC+lgz4jJRPY+OAigzcGbeRZC6+58QKPlDMOM9t6aEMlYOEtAt25G6eIJ/k4FzZ
kduu/W5BdN0MTT8caLtwK0lRk6aKvuE1z0Hj38X4m3egIxwBnUwWcovGpXogTM5b8WDjH96WrmX1
z+7L37PlXdo9f6B5WWhuXxHCh+IYYnnka7Jlx1h8LkH/B1F5GQIdOYe2S6OH0IwRS80lQ4OIvMAb
3/Kkbn+tywQaj3HfIs8TYXpTRAs4FdYP3h+fRXpznuvV9leKz1CcIB4QB0rOFH3ifJ2fbcYEF9H1
bRvcjzaCbPhNFSqThxHJaP8yZ1MZ3cTwKtfXmIC54bMHGXpougQobeK2pdx5K3XVw8rEdxe7/fLh
eXg7r8uvfzAOESYJDZi2CZFYpVPffUmCLvt910xDsC06Vd5CSQ6nJ3/2mZi0FDcgrwKBplIE/Qlj
bead+55SY4oD9ua65b+4qZyl/+qcdf5wHIznIK00bqTRHIGKBCFPg27OxvEaxnkBH5Et3BLr+yg2
6G1WXak7l4A85xkShpeiBAu9E3fGWmcIXtGw7Bk4hJ8CpMUTfs0S2EmbMEpaB49+EYn1rqZegJvj
FNMRXAF9Pbjn8r88cWZWykSo3NuxqedvrWJEdnMYLhGkm2k4SneqzMFUIIG3E6J8f0u9W3/q0IOx
2rU4xm0VxP6GWZ184IaIXiq6V4QnPkGesonLHwC1+g6g9zzg3h78RyjGalcXnNN7Kon1RUZJuVv6
yGmOPm7+fSNTTKUpaZx4TCCxcDCJo6DY/pNb7OqbLDTyc1zwf9MI8zPN9PU716Hfo3d0ijdBMsEL
zobuETfMN5pU+wPNngB0aDMM70tSVZHKnHxggozgZacYHhPEF0URoJ/iamHexGIU/Rbeur1xhyLx
96NTRox66kw8SRmH34PmsEb5Q2xxVTcR8IvJe/cYJjAkmrTH8TCm4Sn0Ahbb8orxQabAp2RUnP9b
C1m+4lJdfsBMOtAtgtRnx4d5xRPIqdFMFsnDbEXzMvCxP2HX9o9UqJRiElwQrjRRPFXGBt9KeR0G
gcgkd4kw4XKT+XkYHTHaYluZnTk8khl0zUD34WRFuHLupdvQfFEp7GWOln4rNPhdmKsoR82y3nlI
7qk0IT6zSkdiZpL8mk8qsnUnhW+II+Ozvbe5zt8qun4O+SG5z7tqeOm6AmwW9Uz5PkXjR9FXZHya
EkHDMPjNnZum8rMF5PIn92cckNGoilM4s9Nf5fK3y2N7VKRSPVVdr8pTzIu397n1xk0feNGDbnpk
NyGmu9tJ0Ijv7RhOOLdCfV60z7cadeMH9cey73HGHLw2S+afoK9FeHBgrhxamAFqk+mC9Siyb1Sy
DiK5gV+LIJPEpCdnbhJSOUfxEifS3otrk4VuhOc3t2AoERgnNx6xx8+CScKGS6raSbZe7DZIMLkM
nV+cmdLvF1naQ51H1FlYzHvFqq+LL8boCaSJfDJzDgBOLu3FmYrsbTHEFl8PSg8+351A9XxqGjd+
jDCTH9eqXQzBgkACOIs6+gWk0s3O9X3vUvD7QDBie+BupG8lm5jJpcyQVfO2cAxfwN3x27Jpytnx
9EX83rLHJFYVmcaT5LI6qTwV78gfiK5A9MxSNQL7EfbrVO6sL2NJ9zh+I80cXhPVIgWqQvWOENM7
NwEM4mryjI8KHzQkEu/8l01Rvi9IzdsUYDI34cDnamZYVmpy0U3TVO1a34eCVUY2BMBrGQcTL1U+
YGyYdiaPk+ecZRMtvSkyZGFOyMZeySonpwd6F4KKmrz4wrF/zdzN375ya8rZ8Qu94bz3KjujVa3T
5M2JU9RqmfO0Xv9SRJDtQhQG78iVAIPtoo5CFgsguAH10sFO6AHG3pxKIna24Oq8G+QUNKJxNE/X
nacivXFui0uE0YaPukLLrQtkHMKj1AF7uh0ME20JmHrjkqDxyIIKWDRzHzVTMPVe6XMcZj2JCEN3
Bn0wkPMyjcNjkq0nvutk3+kVOWDksP7DUvvtIQ3Y9a5xLnNhL1iqmVZ24aj+xW4+bJzR4/Ib+FZX
6Mrly7okcbybQkvuCcQD0ktBAtN+VlxoALk+Mvrda8E29f11JUR5iErqkRyN+NMZgrs80OYGXEDm
XZLM5VB1QVjfiwkZ/wj1aYs7HoIpqpo7iqXqLiDOHU0LUouftHP5voMKB1JSxuGBpJDehb7BE+24
zn9KgwfziM09DvgMDsxdDCtHpGAE+0XNFoAoF3Ec1S9lG5VwLsvKO8dMmz/jSLc3czRhQacc/qFy
b37run2org5LXt004n9M2NFGuI77ZbvqoR109hHDMd+MbEQf0jisD5DRXcKEM7CuWxUkRmCwabnU
C/nTOG71xIU1XwIqrW5jwfJspp5sn5P2qZ8pbiHJ+RG4EGJ3rldoxY315mcCgC6zXL7BZDwxpRAM
IPmYq2Z2oZdiuaDsQW2dK9wLiEL0Lq8ipgfUthtK+uRdzxlWgqmNTsiAAHCoCoutqvTrUA00mwQC
DYiPgisydbXFvg2DgkPm/29Ebaq/LKeSZi+XzL0nHTkjlbFmZjRmI7R50hLbnS2aH4gro7/h8bsK
XvWY/ynT1Lsnx0U9S9bmu2qYY8jj1P/zVqMOifb+sOZqV9VTTsuadaxnYTZs2PD318oi/51Tb3yh
1//sUp/obQX2GEc9FQIrUiIIav3FIt4WFH6dvjGDiuU2Z4sNG4AB3dcCZSffhkHXmBsx0PLrqf/L
dJi80Ni3wKzmqXsuQhFDnUqKq/C8RgEUqStadAL5jjvcew18S8hO0HfVl1ZuflxR329VLxlswzZr
jwsks8esN90zXQpnSWg685dED6K7pxUpgWlqRi1dEORbzoWIuB0AP/thDXOSuemxtnSVdmscYEHt
otOdUzvoO+YMK6JX0vugZW3YZoTi4qXMdnvMWjvExMO+NYXG0FBjVRXK9NtwnkiEUG2sx32xdpSy
LeoqErm63QSwkuNkeQM2h/7Rt864HWyCtdW+d3kWsMe/gjpQO8G+yT6MxVcKRS/B5ItSOZ9nA8+c
PXvIcYanwnVevYW1je+b8lZEvvfBjCb/NJHozsmYhOboVuURQuRVflTy+2AP9/LHtGEYdog8+Iu9
xrmzJW0MaUzak8NjMWCrQp/BujnngsVje3RGxoPSROFLhSv7JfKDfJfgfyOXK4GBFg3ee6UH8eGA
a3OOVSHIaDcSyQ23Vv1bBoO9K1BjJcDdienaesz7r35xin0SOGpOjqm4b8awupE2JrvaxIz64T5g
6AC+k44h7XKLXahAGy+vOnZIpcVEirWKMQoUrLrqKJMo/eb/shlhFG7JixIYy1uqYxRV6oPBC//Y
lDzVI5vTpKwvmASSTRfb4V1Bo8ejMi+M1tcyG/6YcnnN0muNoHjTjhYtN0JgGewWmEL7cIyrM8az
7FGzcvhUqX9N3agjxtrXXYM35xyfeJwouYCuH1kyMNWIRU2+juju+xjyp1pK/WrhU2zL0vj9FmGC
e9Up5tfE9+ENy8NSX1KGHlRTWd4SCATi9XYFo74nCGX4wYCdGJZZWcMBlxQowYKIGHrAm46/78Z5
/m21Ync58Vf8BrbgySrqdOt0LqB/F6/OV2dKe1MznfGPlEAxeG424XjReMAR3Ba1w0QXXQlc7l/o
E/M78xNxjKsk0ARdDf7TFLd9fi5d1tmHYZUSIw9GOLNxsWn981zJVTQjJt1NuRj/8vi6zbFmY//H
U4VtvoQxzcPar91jBPPh0SI7obfTiYuzP7blFdMPwuaMmk2SKpUIYL0KFqfdDdDYsfKEXh/WzzSO
kuRQSNGYoGSpvFPkN1eKXlrbGzPbOfma6PMihFID7g1US87Liux2+asLXoE1iiDNMm1CJjKtOWBD
EiSbm2KJuXn5AZWqnyI7GSAca1deCi/KYea1xc/i5S63Ktrq4ACQJqge8QB4dm/Bib2TRketZTDA
HfKwaU50h2ik1dRED64FvRePUtHYVmv8kmdlAFDOIPZ7EYx+C44NeDZUE5Nvpj2yh2afjq6T3KKA
8cLtWNXBvlCB2FtN341eEH5hWRD5d6BxzRnVIZHxkw7KZhASoSa5DlHht8ntmjeNOI5mlv+xN20v
pT8WdIAEexBoXHv2lrfwijwmhOAAtWT4LZBrPjDFIcunTqREL5z6aDMhOrCAjDEWmZ3pDRMgAauA
sQ42/+0kGaofgjhaP9HcBGYTyTX8Y4ZqaXaZaEL9YEfMo4TU9ahxx001BuACg75QVzKcR6eX77C6
atIKFzyodz5gvOaVRZazoM65un+/BE1s+5FL1AVIDDqWKfgq6Pv5r3cettNgdmpKLhKchq03MJXS
KHmzYTnTK/AxMUepF2gmzKO27DpcPh370GswtyxDOFKgVrf4fZr0yc/KPFM7xFX5rCltGUAXJ44G
J3OZkPqZ/5ygqcAyjD4y/wNHUaVvaT2Z5NNikh8vxiLnx7/SOgahtoFG11puI3IKvSPqgNGect5V
VbPjyY0DnKNNRXHnpakvgFPDdYLmFpMBUZ7LrIhmEq3WVYxkLOl+ronMGouKEo7/SKE6D13s7JQb
WYoNjDbEFP/YRorwP1vBQbGAFgolO/QcVWj1c16lOkVfQX9cBuDwYL/0B0bLYMC5eNZnZCHJ1b9C
EuZzooQznHQKOogQFa6TDU2Yi+WuEwm5yJpUpAydwwajLHOxfM4YICOSHj7LbL7upSrP3NHhpiDV
IV9QgeEwkZuxD3R5mmq7jgeTyPqTMA1Rn52SpAIXP9C085Qo1YlumuzEcLGruodzp6LjoiM/Ps9w
1lIknQ01J0AZ72L8iR4FSg+Lp4Du9QU0D+THjSO7cbypx5QJDtr8toGxFRfzM74mlMONCWmhPW72
6b4c5yg41X2T2EPsFKvGYNeaT8+b4PNuKJhmeUv3Yk8D7kjk+FUf9S/9ldbRuteoRjSvLo3zVQlM
8GJaYJJH1TBs8Xlk48GF5fXVFhPiEAnemrumDrzHKA+WKzNrRN40hCSnnBGHxcu57/wwP7ierepb
/slQEymqEeRyHIREmjrjG4nX0RMCKGNfySgaHsLISP4oYmgAlfi+PjZD7QO1S5jIuJ6m4Q+Ql1HQ
VsJytuftH4qFZvqdYP78ElCHG8pjOR5jJ8PAf4dEoX/vqrwDbcuw/alxpvFfIvGHnPC8ImmtkJTe
M0f01YPUHoWPH897Hrv8G3dFNJwdpqubsMvUg+I4qI7GVnl5aIi++wlDcnJ2BR5EYi4YXWanEq5b
jg204HPCH65vAIaFRFU5XiF3a9l5yz/m8dNzn+l2OiZLH/9AjBN4qklQZMzoj9TQIXANscuzsD23
UrV/B+AizJWEQzbdsFpxI9iyfeEnnZ+XuXPeeG1Jf0ItRMJZPKkpOg9B6t5buhZ5aFxT3uQj7F+q
s46jnl9eyYPUJRvinoEBlg1s/ywwtEruKkhszi7DlkGryAnk3thqbd9w6IQM/WmUUFW7XoGjZY5c
+jYv9GmSSGjr70lCUBERTh3CkSr09HdKCMdtEITpZQqwknNh2xLujdtiJwwH9pa7qHHC1zXD1sH/
By4QokKzFrzS5Ea35CnglQodyIFXh05uGOFVYb1D3RaUbzVcdHuqp6n+caoZcdrEbJZntphd7EMA
in6kwqOKj95No1cY5uULv2jDTqCvhguxH9GHG9DDnRgCemiQBoP4uGji6dA3XeAcYnrg9rj6DNl3
OFPoPn0h5XzokcAZfK4Cg9+A5/uzWG3a3VQBdOALItg8+9v3ea32zmjHbO9YratzCpyxgBRLCBtW
i9l9AXQOeztk13fN86RQmzABPkX9pBmIuKlbbquKknBj+TJBhXZgxrnl7Pik0G/dCIibxdHlVvwm
QpGemf1t+ExVAtDUVNdPPE6CeUXjNMThBKrCFW+nhO1FLKgc/ErNaItrl3PbrJ0XHfG5QG7mpMRd
PHDyPuEkqD/cNiDzlqcXQ0FmYCTtSAqDxMaVSDyE5iA6m6wostd+YfS8n8BnTVvGB/5jATis3Wn+
htfMQOfazb7MtqBj3TtnLATelGwtb9uxofQaGLrWn33g9P0fxqnNrTOuNsO/ZbviQtsn9xqnxnhk
ssazxzqsmUGAwomUyPFvmciJi5txarh5ar7dOq4w0lQrs08XDx3boAX+5fWZy5qzZl+IeoZ4MxcJ
Je5etWus1/8BGBYuf720JhBkU7uM8L6Vb5ApUHr64YmC0ISboRcummlYzPnzWDZ8G+XiWtKPZDgn
0HgSJknz3CbDfrE4+jcu1FO7rZzaLEdhnVQdTRHH/nF0GId5mmdn01k9/sQu++1DWHX21kWU0313
zJNLBA1ZP56ZjjvZbUegaHj0jQpDKqgKiIxluPBczX6Muqmn5MZaqqDyhbiGCDZh6wbrhJmsy1cd
msyKE2uBsfhiwzvpOxniNz95nmyDZ8WwWWxEP3XrqWoHMsb81jbBaRG9is/cFpaBeHGFmo4Z/TAs
Go99qS9Aqm9F10WvDbZI8qaAQmXfo5ma7pJx+/8jqIU9DT92/+L0qDd3A5SQ9V5mjfiHMnl+mDIL
VLorILtgfHDF46KhGexmCzXm0rde9A8dA1u6UIoi2kbIHuMLaSNr9KWhh+6mGAnUCMWQ6qGuivuo
l0bsDTexQ1+EGc5F1rtdqjy6rHFCFjKlFRM41edA/WC+72riJTkMiEh2D0qw73zxAa6dK5A4lA+2
+Z0jRNEb049oSEwAz3nvZg2jgVFOABKbSo8PPdwQKsraUBIXughe+ZvSlzkQYOG4sxMBZi4lzEnF
cTs9FUgFz2ply3+FqIl77O/5bavdD6FZ9e5G+I0Pq53hrpCFpzcBEJe9bsWKHd/xLzGQwYyDOkTp
3sSp+44fdVRPyyQCAFXMwbce5y5rEMd7iKALCZzPdcggrHUeXTTot4p5armtGfQdOkcRSHjNfegb
RFv7ijH5GblEDmlkrpMjsjH2+n6i6o+1Nvhba5/IqKM1s1Pe9ouPUMm4EMNGnfBdmDRd3T20NN2x
50rXqkQZu2JHapX3X6nxROX1zI3Uts21moo/r6yYez6DvgfRxi7VZ9PaIXWqSm9T2BaWWVMvX6Ff
94B3V5wqAnPKRXr+a8aoe5/W8ZVaZdwLyimoDW2dfMCP+QvrSIJhNfYRvSHvv5pWXgLmtsHDTBP1
DDZ45sBjonpA9Ji9jc4oj2XMY1jaJSfnoi5cGPo5bUDQ+dUdFAO0Tksy/tcFY3lpOhGydi2Rau6T
oqxvEy8tT0Olwrc2rrgDWWTjO+ohBW+sxjGOWjDO1YY7IdoXAbJkwENpstFj4gFNw0B0zCcSqVGC
45sb154Y8NK20V3h4nEGqYF4zWCWYZMCpcSX6z5IJTcpMIP7oszDhxzh223sEjXEdBp6UcTIFK1l
p38mqo1pR922vJrVB4NEJZ7I75bxqk/Jyx+2nX2P0VTLZcGgrDtWPALigHI9bfn2NHfHMmgIPE1X
zv1+9KZiPrPOFenOVPUIeJbKAh8M78YLrzVxi4yWy+5gonwSu0jqrvwuF8MeIXBmjlwFeAugQE1E
4WuBMgq9TWdgk6GNDnPgHQS+gSBAPXYG0hswpJ5FK/XBdXn9djQf9fIxiC5vtu46xP3D7GSjvWXW
grEjxLEnefYTlA2bLMWSesycK+eSkwBqVccgxd9WnkURwNAnQUYpZHKUnamuDFtSfrhesuAeOsV1
jTbm/yUZjjLYAd1yDQDiBCEFEdE82A8vJY3kwPqcoFv0EjWgsoQcNHruiSPZb4QhLY+hGWl2Q41G
xixhxB/v0n1e58jIlbZFXuuF26h2J8ZXEM9QmCOY3jVeFr1A02KTxj+v3nXTcpwtcdJ9+Slrvi3c
o4QbBA9v9zzgs+XnnYnm3M9od/F7YUfGlopfFnRIHA3TAbmlfIFGlrCaQ7mRofNTXXHMS0qePWc2
K0o15kkMMTdFWR9xH/Gak8cM1TM3FhZjDjpoJxtPLie8QdZs+2Ye/SMeVS85+iCOzm0C4AVhR24M
oxOt1S3uCK2PY8mOZe8OHWkUSTh0YFJiZ3iQ0zUfIyZ9/q12OpR8I7aRZy1L2LIgBZEFKxMXCydJ
J8SRGBkmiTxJZM4WJBL7Nz3Zih5WrqbPf0F1gGFu4iX9EmDMkJuMutA7lVQV2yc/7V8FoYS/6zIA
0CbXifsewW5Lgx9J9/rZTBy9rdmI94eqs8JR10PBvehlKEgRJIDPP7TLSl4QrYikY/Ko3HhdyaM7
AJoc1x2KWFpE5MmUgaT7mnUHt9uDz+crO586wBb/PH7Yr4axb3zXLMqZbzg0sUeTCicx3NFgPfF6
42eN5j5mZ5UQ90JFkBQOQTXhlQ+AcuEpQesMfS5lr8PzJMqz1eCwtmZYkk8n9RxvG6mrZwglaxPA
Nl16j1XD0H0iLwXURoUgDhMtBUE4HmoEoq37ZDxINE7/4+jMlltFtiD6RURQQBXwKgmNHmR59gth
u4+ZZyiGr7+L+9QdHdHdPrKgduXOXInh0/bmCgfG0HnoTdxngr5y4DVZOaiozeDlMDR0Y8XZpUMc
kQjflUyObNwM8yQthYNPh3UB1FBrzwumuucrBI9EDVtWXJXN3qbobjLFIr+mR0cTWB4vP94pNqbi
Mi253gpmfG/HOos3Ti4EJToROUcFf5o+3IDPocog04S1c8K8YkfPjoe17pFVe0fBhqzk9CmFXTV7
YJ/WcMhyz/K3mEeUZC+LHYvyLa/7jjlIuh2oAHeVXCna28b4jp+nJKcYkgxfLw+RMkYZMIS39msC
nt98EVy5DAjRbuITXuD7ucOIkmd3AzZAcEgMwudMGe3vZPcryryYygODYPQ8uARGgroS5Moh00ze
nalE4hUwqXUOp0Hqcg7UVMGbdfEDspzvV5cqE6n6gznMMo/JQXrnubDCv0kOKZ1UuZ38zrGo7wrK
q5FSoLzwe1+cPKQ/FDslliAfL1DLVpUlC5yxT2x4VYeMa8E8IuqKXS2ODANShpt8oxlojVJb41MK
G3UuIqxZBCrq+Zl/5j75GG/rYLFx0u1jhGhrS6i++2EROxk7RpVG7gYj7oZHZNssZpPel0BYxSi5
TXa4ku6tyCvkhxES4jnNWYrA47SagndokEO2ncJ0uNMjCf/djO2kDJCY6mYbkfS74Yng9pu2EPqM
WDpv+SznS4tHvwMjW7tXSM1U09C90fSnmdmUF23LsgWUFrZCqJNDfKStoPszhyr9MbqEWXjssFGe
LALG4ig5rV9m0JV/YIrC5lpaBGU3tVUsDwNDzGPbpfKhjGrWESEvU2A2Y2U8RXNdGXdF1+TfMc3w
/5w+ogCsqTHHIgzU1DLQ/+ns4PcrLHm6o1DSbw2oatq0f1bzII+rkaQPioXif3CNxC8e9fLqRTPm
tJSw3wG3E9RaM7JpEGNhBQmupWuE7F+ygrV8Vw2s0eyMec0RgmGWFKj9TnFLn24ZnZ2nvAFwHmSl
wrFWGw6rzbYG8fUMO9Oqdy1mw5/a5F5OEYVZvwlKx9wt5RhJt2+9jmVO2qICrZ4z/0YOm7YuKdKI
qDh5VSgkCd46wsLadHfuHMesVUkj9HXhf4dN0qKhwFVa7JmRruEnbFjV7JNaqQdldM4rjMxbVs0v
gBiveZJOV2OaKW9oJ3GHtwzWTxtHj+Rl54eWr1QC2nrKTjlG3JOyNJYL3MrxqdOd2nPKZEfM2M0z
DT/zjW3+EnDDo6Zyco0vDIzmhZJe3s/WoIK6o7MrBTy1F143v0eqfxlLZ8S3kKZbO7bdy0R06F6V
Hb7nzDPOpTeZO7OTnwtflCCU/XMDsGZXAt7Dm0CzHU6ekuUsyiP72IYQje/G+oOgwjsLe+83J+r0
ZPSQCpjvk2OMk5Le59z/qhWopEhoFmc14u0mrPKct+rQ7WffUV8SqNK7EZcrvWqwimspXPPeHuNw
i53rK/QopwEX6dZYVmsIEEghzR1xp5eFE3/Tkw6ArmW0O8IaKa2GU/JbmdDl5nkwzhl1KU9FCqHB
zNv5inmQdozWoFHI89oLPuzikmVD+lPXEfCPtEiPLZ2Aj4YelnfFQ7njGuuSEJLLF1f2+cT5SbQh
Bjv6PiUkF9H15T+3NvsLTKUVdtmGvymT/C7ylvbiN15zZ5FGIjDflUdMXMPbgEWMxW7XPPqNy+26
hRZpmG7/0lIVB0aDxAlonZk/V/mTxq6/7dvCejUxTW49qawTDG776OjefgvTSP0byLgdWot2ICwI
4mqJLnuVMm0+bOlxv7cq0scWS+y6NfJnesKaw9KYBBpISQcGSBRVN+lBFPU/ylfKAIwEIl6OJHHR
Gi54WOGMltp2UHuxcB1CuAnEX5yOeh7qjQ5zjjmWUQVvmI0NbaezTNznjU7eYALlmKUZHPGUDPtB
qP4oVTneg3SF6TsoBAC6iBASfdRF0n3sLpBNTtAPZowv6eix4pm8DeOyf+VkUQVc69l9GB3veSBZ
cp/FS6N4K3fjyTKN/Bs/7o38SP1pD+Rw/HjAJltNJ/qZwrcq8/cGItqn5Dp0mbvCOlQYIgiYotaS
n+uOfIGupIU/ko7DWeTG8EcMkMwqd8bcmbor77hPt1yS90w64w44LVKUBQOqpGIRSnOHuo7G9TYl
kOvjkvQP0788WE7DewHCIGlVu3PtbUh70i0HI6UBaRSBqPz8CDq4udI9RhK0GN3TQjZon4v+RNjO
xDVS++mO1m8ubX0nX2c8IZ/8KkYaF4znmmjep5FxZcA8Ud5RDEdLjYOnBojfQJiopOr5WFuxc5Sg
2Kj3hlTIkrlEtonG5bcQ8Yz1v9f7RTTEqMbhXRgmrnHaZBXb2AgyQjgO6JRcBDjexmR+VlSDU4Fr
RO+qbcLtTGXfS6ZjCkEX2bg/UFDGx8xmC7kp24WIApk4FHl8otZP1HVyp+A5iY2s+xTaf2TXX0td
PMW1BCvQqbsG2ChWm4KGDP4bGZmxxtxS0Nq/p3Gpn/mdqA3ntXsQpN4RmKX+z3RM/8MdMULGE7T7
ppGFEywRZv4IihjcX0wzu3KJxIs9N4Q4pEXI0yqpPaUI+ybSChd2CkNuwcjppq/cQeqDZxXTLl9y
2HgYzeuTigCW5zVuBadCgVW4GBrgmI+5NFmHdtXyaU70gEwhhnyWhdaF9WwfOCOthMLCcOFCWz81
of8xSqD+PbenWxJ5yR+iJ/6JOuH+b2ZVuncT5e5IGJD1YCYM0Vzr/sdyEa2ZeOm3QZmnwadxQf1V
NlajjkGVcIAgKEq/ECaIeoHf2zRnL8Z3kymfux/K97YN/eYYjcX/L6RkMrgTvSeDqT+I+TG7s7Cq
zryN4688UtalbfU/U+NOgI/2lTjCvjQW1dgjxQD7EOjcVvSWhvBRRg+ssIiC2uzMd7i1yPXn5rw3
+758IKsCfiJrWaR0MXnRKlVlQ1Sa1Rx4vea7T1PnPvV0+CjklGIRNOKtOcg3ULDRGwIMK2gcb4+G
kSefI9LC0yRakoQFjPgGFuU9tQOPtBbY11y74tDOU3K1DaHfrRwzbp+JfsWSrqhXo/YujZe2B98H
2ssgaJP3AinxQLCE5K8a9BaNp3qpHBM3bDY2QeWH1hauk96jt6lrwjPBtBxTg4hlm/Tc4nZ/WQgE
DJvPaN/YzoQEybU4NgiDOyvvw9uSe6AaItrx8CmG99qlXpjrNO1IGL3sbzJgxGqmqWNMdAbeVqQz
L1BWoN7g0pjeQKlV0U753Dg30mTV1ke2czfPSX1PepFdvois3YLo/mBEtbiDMtldpslrzmQpmne3
5QKphNsEKMHzVxvFT0AicdJG3hU87pfpyBofKmLdprCI6Ki4tG4h2It9L+fuYls1pw/H4F6pwT6J
Ob+t4eCAIisI9ZllsDvpx8Ps84GMbj4023qMuJl5svM3GgfYY0Kc8qzxNzy7shevfd8qqPEmiMMg
JO3Zb0rFBfiiUqmOXleaJ0Z3cZzmtqEng+v9iTuTydhRWZ9qscNTRtL/3CxcfXzWDLs2VDoYMHQI
bMpt+zRXRX8sk2l6J7FfHr2+BOrGB+tCGGQh+jw19XLvt6zUzcmIL61f2S+p5fHTel3qIyvxC16B
GsOj0WbGNjPilymBdUhtAGBQBS/J2Y4mBRFaw5idCGxhe/UilvoOUiRoVif+brqw2okxDD+02T+A
D5NPVrJyzAo3DC92p+LHvBqKV1Jr2GBzYKb+QP8sK9uh+ipTRBq2jeZvZlGuUvbVsGvdJocIXdFz
YQzhjUoPNopQj3+o3Xa+IbocRi6upHjgbdwJUcyHEk4JF0Us0iXa42Dvupkat3Pasadakfu7JEzs
eMf+iOpGrJoYGI1qxoYdWk7CFrpYAjPvo0M4IYTyzUm3ZSrsGd8lp0rYMBfYi6p+41j3Bzn17ls/
6eQXezD+CpBeO0mQ/G8uBTYA3hntpqcu+JC49ns/Em7d+LMcxx1p8/yGTJLBC5em8WyRRPkcSq1x
SEgj3KtKhg/JqGJ83lwTAsqN3+K+6anMUM4VfxPkMd7gGRPfVNIS4JDFSKnYIJbDhuYjpEjhhSsp
Xji7j3a4E719W0jjEBVC/PnpCOZjBa7TBBAzm4fyxaHenRCQ1TxjX26hC4YzQAsauZNi6mkDpqOH
tWE+MLmO7Y2wzPIETM3gdj+7KHt5rk8J5CEmutmly6H2djQLhjg4o+Fb2oW5r+y6vFWJ8hNOEDPe
RUKw+I086g6qsGI8aJMYKrOvTtRc+w9N2rffPUfR3Zi77isRrGE3Rz1LAS7ekoYnmy9C0y6Zv0FM
rrYh6vV3VtMezypquhOIyceEfMktjelI3Nm2WX6mrFV/SVXGewowWbNlZn/tajAMVhYnv7Vl44Iy
hrU8K3Qu2PXSh8WfKK2cDeetxPu6q/pi2Ee+cFf7X+29Y+hoX1lNhifbLsK3uRkeqmrpz30KxL+k
9OYn4uIckPTgtTF31iYGmrGCUgSoHY8WaJEZ/RlrZPfP7fSw598LXwzP5DrcSGrnBtj6ZxjLcm9x
1yfd5c53KhTTqYw4t8eCtQ0SpNU/JMxFNeWxK41LF/+Nczk8lBD87qUkPYbZE6q6ORExzIv0l40/
b/ckNlaOrm6+h4kSWQS98wQsawPyOfqHkpU9cg2oP+dJ00zTaFG+Ltp6I0yHetHRPbite4Ztv3aH
Rx/acbYmw0vEIUe+awOfHaF8d6RqQapzu6Bt6pBzthyK6GbVunlIm14DqJ+aYkP/2vgEQlHveURN
ihcM74yy7vcHF6UJM8P/82yNtXS3yYv0uQc50p1pSRyO9MsU9y0c0I0auWZtAOP2UMjy0uC9m0Sf
mRwoRCaIpjZ5NOX7ZIy4YSIJv8muLQnQpuxpobTeMtCdByrHPMhQJv2jhEImzKdwjzRxCzIjGwv0
3P+7J0hy2JoeXKyt5MmYHLiU4x8q4jA84jL0pxt9J4O6w0KU7WiVCJ+hbAgmfYhJFRj+tZes3eZA
pfetsltqIby1kMVL6YMWVvcfEM7kkZ4smXzp2ePrNnFP4Pl/7ayEH6m1+w/WIdku58PKt87iqSCV
HIsRMvO7B9iUgtApqjajoRh1e2zdyEqjU6MpCPs4qbI+TL7ofmIO9f/vTrwvPIIOBerAI3mFDMFC
yKU4LUbTJqi1Pksr9jPUPzLf1FnQsm98Ckka/YYtLNSsCRVMvML5i+TQIsggid/x1vGNjeTJIbHS
NSeXjL3at5P7BbYU0nw125QNgZQ52tTr8Y2KGdvYNRCOq2fTWECrQppUwJD/AU+pxX1aE57YAgBq
LwtdOc9jDxaCvFl88ZOp+Re3bXcL/TIjktu0nwlvpTNpWr2LKGp9pv4jPfmEeu9YofYHQzEPJYXE
iDk7Rhl4Vp8cc7Nti8B36vYmDLW8GUWkLnNmSA9jHs5BzA0F7jykFMWvpDP3cOLjXT/J5GxbBf6y
aepvuELNk48S/ZE1qRUQpstQtstOPuSp0WPsZDJT19o2mo+ERSUvLSSUOnRm4iRLnRwnrJefXRTN
P8rKl2vj9dnjXC+SdwK9Fl5jikfRKXqidVG+O9Sp7vrQ+Q++VUcvBUjTruiMb2Ok/GaydXJ0YYmt
pv3ys5ss9Pu1oyIsYoV0JeOfDOMHm4DSuigKHTejthOy+CTO4HVELkgz8BXXMMYxtQEbqU6RVjY4
nzJ9WgFcGx1TK6VGvtmpqMFrELPqmDWt3LuSn+5fiCu39yV3PPo8s309YuMd7CNYGPuw4HVANHLm
exoo9ffSpQbsiAW1P/U1kQv8pmXZMUohMkYEzSevPJkcZuT9/TC274caS5SJ+I+NM1dvmluTvwGn
9k4ogjS1QdrkMwxr/UBeeXxa4qg/lRxtJWlYSkMcRarchqWBwxesA0uX0QvoZ1j2Q6HyQ+KH4ysQ
lf5C6XVxE2v/CCgOB8sry102iYCk0NQ64d8MibsDbjPWxJSUwE0WpJWpmOHmTdxap/2eylP5xSA1
Tvty6OkKxI8sLgq/t9hbBut2+AaM0i2LvMNQQ0nmzHY+kGpTAtCJHkGCejOlE47l3c3j5ALSmBKJ
+t4lwy8ADWFhDVMxnztevKCtElw8/qQowFgzJHsHl9R7udLunxCchQrAw1ln/GbsgJChC0ntn5Sm
HySMSC/sGlGe+sJl+5eklLX9EFocn1DAI7GPq7GptyPuk+lixx2eXirrovSK88aiQYn7za+thGlv
i5xFyj2e/64CPBynnyiReJ4oI42XDXEfDM0im2SxLWo+DAQ3lV910hK5mNPCJrSWjfAQEcax4PMc
40umYgifss/lsF8m417nK14GlywGs5aTjR4mN3vOfKdHzRJJwW4m02lMJ0+Mj6Hw2+hpxI10g6GE
QSLODKLQ8FkCyIEM/a5tl8caawcTSl56Hf480bLe88EknQpDrPxM11/+EVwgN+Qt/Xhu9SKWMyzL
+gUQM0C4lmU18IRqncRSV4TeFcgrm19SVJyWTgxrCEhZZvDbliP5SZ/bFdpXSZbxYhF05WFI+oIK
Iy/q86MGCgb+fgIKRgK0BvsGod08jKojoJKW2ceISZWxkNCcWj3JdMLpqvYvS9LyW0lMawHSB/d3
C4nPQjpje4+DliuwW/jsPLUTQ/poDNgWwTR75r+sM6hCIStlXhKQANw1qxo4JX9IkjZdMgv4eIWU
53EcXPeBpE7Nc18LipRNwzUus9BFGFhKlMWuBY1SXwrhu0cq2czmNGY5FDx3SsT3Sjdl+tVt9WfL
0d0XiiqMTcp+4YXVa7dQRQM1Yd9QoTZeEmE6f6YeuLrksVffA4FwHulocd8jXuZcYdFBX7qQS1Ig
sB5T6wus7CCLCpiNz+kKudP4BHZqnuDTaoRWq6i8PaZL4QVuwUJ1h+yFI4Oeo8PY5OOzhd76a/TZ
KzXB4FsiHy2VLDuJBgdyip6/QQufMd3iyQ4za8ZW20zPkFa8C1caBo+Iq/k75nkKHKhHRVUDMx9m
OvCBcW5yy37n5ojAoAvjwKTtvyXt9DfbabKnO4XLnhrQ1p3CPzbY7BkliDmgfvfxE74LqldxIMT/
7AFfBw8D4Gr1M/O6fgfqdJbESDcTVduVPV5pdNiWkoQ4cLgrIcmbt8YVfYZIcrfvqpN4F6expdMc
Lm5Q4LPaiUER24N5SN1iZO1xUBFyVXV6tLouxxLiDQeLUkSwlKp5INPiXuseCX4b0soFumAe9+RM
PjA4jvfo1uYljWr3ZEpPfDh9H57h5NFw5Rl+9bnUjX+f6dUrFTov+YCxfTD95L+Zi/3BJGNNrhbU
SIXBJvdZSDt6Y2XenTdZ072AOLjNK1NBDiXBhqchfmlYmMmN0+MPhYF4Q14WbwiC3j16XfUbhUJf
vWodUsJ7sEMALHFweBc3F/UjE4DXrqPUcuxXp37GVDpZwnuKob+CiYKbUAgX60pbF8TqFwdaRQ7s
Ckj0e+G1fz579T1gm/BrBqP0L6SLm5uxdq4SqOE+C+tpY3vGkW0YsnfhcWCbhHPuBiWInKmOgycp
q9fIkE8DI+ZJwFbZt/REPgB1yFin8opiz3WMMlIlnR8a+9KK602KYN3uJqDy96WWxYXLLBqcd2NH
mOCtaNQFSnBIGDY2Y+bC8Vks+exsvBZ+cT5SZFryxglQlNk54NQ7YDDhusjuCr1jwJE4y8+WVMSm
H+w3j91SwFqn2BBff3RrP3wwJus+JTS3Gchc7wEl8VF1eb+bF1fv58mvdyjBZbAYcEQH2dU/IPz6
PXbWft85zns8E4eklH3LHA9YEnwxEyyLBd90vTu8peosNfbjVlCh1Yb47XRL6tnS/ksewYyjRhgi
jPpZiD8CddSlfXExUp/KOFbvrMQvcsEoLtokoSFZoqkO4nOe9X9Wk913MBC6Rls2EqrZXOywSA+2
q064VZ2d8mSFphPGR6zJeRC1MSpiJed91bfWFcnfu8hkvgDVQ2sOxxeAOg6z0BLo2Jkv+Cy/YjG4
xG5a4Ni4lfd4nr6BQLJgi+iTxMYJLoKSr9VeGBEMXaxovA4mWkpO5TtvCfNMGweunql2d+3kCDJ2
9uw0Gzcum0+B53g/NhV04GbENXyhptNVW+1yNvBkAGUVYjN5WHhZ8MgDTCTrqVm9DYyvjLNz7gSd
Bjwxrpw8Xk+4qNtKPTR4P/Gji3hn0oeLrEZPOdPqTpCCxg1v9UfCYljTRqE3sc7/FTZfn95bjFvL
FHj2zLY7AnMZt62XVHeh3b/67B6fo9ZGakqxOGp6R7vQPtSuPf0IU3KdcLw7FwWMOxjIIBAX7R7m
GlAtwnpHqEfZQwc15lD3xo8GXryhVqvHJEzWwlOqoymDV9HRTVr3h3pBXCJZPlZU0RN7NTX7p9wX
+gED2T2BZXrGpckWx5vLKrCdOTzlrsFtl8k5OcflgLwBIOAwuqZghUGIoaAEAHJk2tBfS1OBQ86W
6uxUUHdoqE9S3X2PMS2X8DRcMXAZx465ge3VEyAVyUMDcWgPWKrZNX6dvMbC+AHWPoxnLzFAZ5KO
/sNubIKTgVt9wPNf4ZtOKPk2yknul5byWoTTcToxV3MOVvZwgWZjHFN3qK90saSfXOjxRyWNw2eJ
3pbUc3WlCsK9s2y99+dfp0ocNKKWfOwKGANEsZA9rIgpKmWpk/bRLVJzyK5ebsuN71nGjeMG48r4
3WC8SQ8TAuGnY/fqPz14eGdENM9bnUaddWL9y7U++Rw6J3xUnEoXdMU9ZgLvnpTDnbRdulbT0omG
HTuD91JjxOeEBU/Vc01I6PwpphwbdjUQIeW7z5Lsv6RzcZT7Tbbjb/yzGS/1fBFLGb0nBr3VXmi5
WwQ6j14g9T3b879m1Pqpiakxd4CRIBnkP6YX4vuIlzuPBoPHpsbrZUbFXVM0LVtRK8O8nJlBQV3P
dsH5kW+k9Or9PA7eK2th0hz5wJVyoMHkkFotp1Lj+nfeumQfEtRH2pWAckSRKS711HIA1rJ4Yb9C
5yyP9eSYFdyOOHvlesULiY0bUTZe/06FHJBKdkxgR1XhPrLDf4zWsRE8XH6fLUNztsve2mPKr56p
5g4puqaWaWeZlLeriIBlwbj2hZ+KtvKhf20NTHFF6Sm6/Sp4SbXLLGWyZW78lTbC9vk2CX02h+nd
a6K932OxKgnXLJM9wV0va7bQVvFfZM91TbeHAXHFZSRExb7vk9R9yxaKW6Y5fTSl4shqWnkux3Cf
t9lPZ+QgbqD8+6AE1cwvk5QZwabov85YhguJHrhLI+9ruC76wfF9G5k+aQ9z3K8/Qxc9KiteDz9l
yzvDi7pDJJLuhaN0DsyxAgTiFH3+4Sqlfs1JpL/4yyCqxEkV0FFX/YVueE0SwjDBMPQfnb08apUi
LkxssbY9xQDxorqbsurD0MMtcdufCC/yllVVSmBqMo+jLPUdy7G1QHoFumSsa8ZYBxIr45Yj5IcJ
7gySdDpVCy8ah1j2yWpnMiNTHyWbrqWEbdB1ESDBlgc5mB45smHdd9SvbIGeVZuFJEKi7pKZZfba
LexhBldT4IlKqtkcVtlrZfNedY2IqCvk3+Pg+Qdw7P/QuhdQ1l2Qwxy7JBn+ygS494nHxLmvjPgw
zaS/RrsM012HCL5rSwuidTKMBmtg9hqyfm3x4mzYm4NVEQy9k1kA6ZT09mTO2qWeL/KBhN1ocm2G
Ch12n36tj2A4CrYrRQVqxr9mKXEsN8SBQZiHXi53Tk4056UXxq/oMGGauNPlB1YebNjDi0FVmYIu
UpM6wqKAir7ANjlEbuUxeJedpqkNwqgBce8wjNgNyzE7ml0j9o3rFE+avGBQJatWmBY0QHU5w3Ch
HiMnPQoCfERLp+4b/35zsB1j3tP2x/BtubD6hqG+10t886DTMJJAdC7gOderDG4JWf2QUU5+u6x7
5gEStHbm00vpYHhnyyp/uabT0GATq75ldd7eW2QRaRlFOra84auVkrDLRovkFo8WLmrlR6u6yRCV
AdyEro1Qo5L6zu/1Ix7Cp1pgep5pLdzALPnxdVldwNBUQT/HTIt6bR3PWBxfWqNuTr1K/N0UkUB0
S+a2JPqZi5bD0ZmcPUaNl1iUj3XdcpQijU5AOCL3ODIO3Qa2meSEJlzI7KHyMfEOnXaNZ+KOq3jL
ntrCoLs+++LNXvF0qc+Yg0UzPxoyflpY7+DEyapdhHf6yQj7a55B2WWoMAO0GjOovSb9z8RHwGuG
B7eXfnaYELAC3iAtxCYsSgE1l5IGemN4SoZBU/NDamOD6TeNcBKtpX2JSj5qSWaFCq+11Lu5RDOr
TDAAe83PWdeOuydQwk0vAsPLBRj49q5NnPLYpjEEpxDGjPL+wi6+c/BSQz5lP5N531wH1GmBPnKw
Rlveu7zaD0ZKAnjie1GGHI4QTESAZ5crLWJpP+7r0BtfPBlVu0R66QvdB+eGbc697Tb2P3I1rOqG
NPywiequqD0YcPXgBezU3iLPHEjZcinyyN7ME26dakFR98d5ZP2FG3hnrkPHzgiZWgnmU6Ud+dEZ
BPGDbzgjKjssmMymKuG8kIu+z+Hnn90FdCLf3Nr98gu3u7WG/VBDM2DFhTR/wvGPPzH2++QSexD5
LQaODZ729HHJ2JsMA60CKU/Ha9gWyXaqRfexsKJD/qCAGypNck6GKFKnQuJSrdBDmOXRxMBHA+qD
3cN108pj+0CyKt/xrFUHQActiRa4fg5Vc+CZXczKzJ00JgEh5UOZJuMRhh2fjMyND6ZQYPhEx7bY
JB9WaiSbWKs413giSZfMHI0Xy52KZ2eK+lfdyOahyiJz38XL+CJoA0C/Qy46dwqdQhbzJdcU6lRW
wWxIP/AfEGufcXJcM1UuxU47bIEAsIooGfI9PUv1Q1N39n7oxHfml2fp9eOv5g53IQAoePcSfpnY
dtndX8wHnR+ywlH4CpsGLkCSLmF/oN1hZLsahlfs28Ml0pFKbzlijbMfJWrQSYmO137NlZmAJyrE
Jq67TrCaqdy3hvRE4FAXfXUTBGlj6XF6Y3gsHc6ArHtyXe9XDEmMVtXahxyeVjCpGU9yZvkSLrOa
Aoer135hkDhUHs9NMbgQlCZCRBHdP/jXm3VfZ07AcEjdYlh3suU/3SfN91y4/81lpw65brOA/Xec
4SMseJZR244L6JinVBbGl1dXIRVSa34d+zARU8+ijxfaccPFNB82wGX/g91LvtLitFnpatuMBs4D
F6d+2/SUyfDDQ8OI13s9d/nq3FVRTbaeYLkT0dGGhbq3toufnmSZYJZrWo0ldm7ueGXCIsAtjhXb
HOb3brAqAEOkqHhZUnOZvww2q8qzO44pto225GsK3QqzYh+zE0RgoB8m4RPZY9hR7gFyQHfKSyxC
W4WB7IBzrWWtmRTtG60wRHthyjjyXEA+qMYHF3sWO19j0PE6j2Gc0EReqwQjnjncLdiXAa8oVwZL
EX4ybS83hxy1uSGkbh2RqPRpAK/wQmjZBS6CKfCtcTWcfqyIxc3U43jIYh/LZc+/bppd9Ad/cgh8
qjDPROK/SG6UxwUD+2qmoxG2WHvZjRma6B6CSlMGtls5N6b3/pJNkMcwXyHg+VpEj6FqVZD4fC+x
umPQqEe0Wiv9oCemO8eaBT4X3BZsqcs6jJD9cDbhjbJMR4dk8c96gU15jA2ROj7aMlhh/5AhIytr
x561ATVFXRbdjR4pFsQ1FJMNmkN2YPFgp0EuMG5g5o/Fq5Xpt3QukSHnGcYNsX8b055s/rq4APMJ
pBTV3QpGd37M6NndDDE2I56f3VQO3gNeG3Xf4tQFYgyksXFY/M6STiXOg/8SexD7sJhjNmDjW2TZ
oFzhzEGS4Q53apZlwAJSZyGqnHbHM930yyZZdL7SfoS4DGbs3ncMwkeiITbdPJBJwdVTpdMAAMO8
Np4nkZDTYhkU5BSzL3a1oCIczYYtQOnH8bH3GtLWCYRvJ+/8XYsOg82UN+8X0xVm9rB3XsPYeudT
XRVwvLmbyEjvltBd3ksHfmHVjVjaWos6zSUpryIzdeDpGT912tzoIWVpH4J1XhsvxF+E/gELcF3n
oO8JgvGQKPifrAsGRHNOKqCeMFlc3r58e+Z257VYeGqzYlJK6Suj8c2nna8pL7SQDJRShh6LpS4L
0nUSDaEVUo0xeSgt2Ox3JGM3lZ0yRfojrVGQwh/r1P2bF+9fT5CfQA1kkt6g8wqHUo7bsncwgS7U
swe9dC3uThLvJ3xCWJxJWu0tr1ydM0vJf3CRr2TQqHFXrko+OUieCHnSryAIsQMrZ+Cn1Gthj0H7
dHibYYKQWJj76YHzt3maSGbOJyLnNlEq/jLjMZh5a6AB9lTGONfUEuce5+sRUbU4pmlPRYhFSR8b
PH/HfqBizSmw6lpRepmwZ9w8f9rFcIUPrmmz/s7NnyUyDrppabHMoSw2Y46+FVv+0zzSq+BOlI7k
c33yarqoMIEZHxFlviAfWzPkaVIL5MBGfJXdENd72kXBhoyQQksl+wNDaHsuFqxewi/qR6+drWOb
jCvFgbI439LECGyfHU+aXthO+dfUN26jbVU7Bwou/lgDDTcfrYkCoAabezt24GN6GjW9Fbc6f9X0
roHcp8D+0hfQVtZIhPdV2VrOwZTOS3ExYZ4/u0i11RmzAHqFbruTLqoRmGnrhQ+657F9ZKFb5cFU
ZZAe4rkY/kfZeSxLjqNZ+lXKat20JkiAIMemZ+FaXeVXRmxoIW5Qk6AWTz+f7yoyy6KsN5lllZnh
igSB85/znXGnvIVY7Ia5X9kSuymc89TcFu96qJ+nbLqmjq02Tj18J1Q0mfU84LZEH2LnZxZ6IIGe
E4ptIpg7eKQijGwK9MBm4mR4KJKAH3Cy1c+pC8wpRKfD1oj01/j5q2WRPIxmdHQbO1gMOn3VEHiP
iOROTLSnKUKbzDH3ZHaG3cLOYROFxIFRaxqRn/2Fflc15+MlkznUN6Gjep0bv+Bpm462s8asQBn3
PDpvLOvVJ7uA5d1wuJy2zaKnZ7TW4Vku0MdTYtgHgSJ5yi377UbI3lIv0W4j2wlesD93RH3iEXO4
27WMKG1z8uzaP7KZAHmRTXqL3RzBzqGk5RGiwpyTSa5T8tBReFE8lbIHyx3EeGYGPJ8gq3hYt3zT
HbBZjAGjDgxMKefUgx7G8E6IBap0p7OPuci9b4YyoatccveNZlemAnUx+CsHNDR30UB10JphVURG
JKQHu0ASCAAcAJs0snlN+YPf67wyu36QW9QK2hIXgro73qLDtmxQhKBZxcPl5OkwuSbA2O5GH4gZ
mhgkLRCR6bRL5onASjGqbD3rof3pV0zlW10jP7FS7XyPQ3bFtWsVyRxvwU0Afq/Jox1A2NVcgxzx
6K3F0UytbJpsgEdhhU78eWMTEzkkRaDvqyX7Al082i7EiYnG6foUe8190S4vFagqZ2BkBJSJehpr
aT67CPUw0BVebG+E9u1JzXyxyK2V5xU1SIhY9bfXegnLJP9RYAXZBnVf48NKgoUQq5Xt+iaUBxu+
M57NvHpfvHQvk+LRi5NfmcciQACfNHaXEk5gDMHzy4z1rRZDaSrCEytdRzHMpLQHuxvBA92WLQIa
Ab+2eBs6L2NWBn4bHZYFtsHLtLM49h/twc3uloG0fYv6jHLDoMiEwaHFQnbIOCVoEm7zc0/b+yO1
yRUXzYwK3NfDLgk6dUa+4eisi35fkWa+RACGPhOYAsCEgT4hJwccP3KnetDzHByYSjs4sAihL1Ot
d632PzWF32dKgNhyQFjfs+RAaFUpXwK38U5P7BFwtC6kwLzqwzBJ8KkhXaif6Qa1Vk0vDpXvvIpg
yisyLXn9ZcKeQ34XklS8yxPtPOEsf6LEwT21N1xC6Pj3vrHUPR5BppkMlumpFRnQ+jh8iplSbii2
dPQGJ31HE0jvBltYkPNr3Xfie+RhAnZ88lF9WokH0wv2NzVUZ/tQBo23UU1VPBRBOm1ckk1XgIYq
2M3843LVuu4AJxuT05khp3lzla6b3TDE43M25M79koZcrm6SHkhG5if2gkxIPIeAOPDK21ydzS2j
I/qdRwtPglfn3XAdtTLfuiaSX9jHdKcsmq29GUR6DuKu89A7LLkHsiV+IOLHn/YsMLwjkudzW97p
Kb8b5fBQMUgiSh8QGR/zJL8uZZ/t6PO4da0QeloHo+fC4rUor6as6lhw4uUvsgQ7TZM0UwWKOar6
M0nAATkNyzpCLA884vJMCUvknNVSlkBiR3Ft6ok/hHuW9vb8Q6RtvRs5raRr26brXkkd7sappEaM
Bg/YHAHNhkw+j3ENCxT1qlpmWEYMpA/lJKKQSEfnWkeL1ZwMWFWP19aprQkNRoSXui6d/pB2/BbP
C+AisJyZx8lYApymsIfSzAHWxobuURwqoWbiLqHJ7BXwyL1oQ2y7i2JdqEf4ZYpSMlTxgWQorcGe
+BEztXwAkEDZt+Gr+BXrJT/2+agtZjssd6VNP8h2JAn34OMiO0OrCnZcgfnjXKifA6m/bShgIccK
jCGpgmY1crelI+Hp2RtoVAc/kX8GijAZmRHG8B0a0q/URAjincjHfausg6OKnPhe+eRytsAJT6QB
QYfChsjEeF5AhTESEAxBhGc5e9fUfCkkp55BrZPZpTMIddRMoKgYbO6w7AHSmEoc3t7gTXcLeV20
oFqFCLhIfpgSUUxdP4CUVXrVIaoYH+CbdoPlRXVt7G2bRrdfB2MXOV0NxZxswgkT7JpEHDcd5oh+
eAOmhNlGVr190bRon4I0s4Jn2ti8rRY1ONYSfMqWvmjnlyAM/OTJKBxWE9alzYCx4CNuYe6tsli6
d3U4dzSvYfrepUGyhHsc7mWDBlQMt85BpvTZ1KGfTE7bJc8cACd3CxYTObus/WLTWlP6oWIn27mc
IryvnMfH/mgNZkx30m6pIoWnhUPNY9U+O3NSP1UNeCrox6H+Cv9eF48xAqZ8bpVkrgTkoYqfBh4G
1TYIA1M+ANtWHPvoke7NaSD8Oe0GlVrqJqLFlzahytGMSeo+M9ck2uLakd+uIKHQQbjmHBLtkpDA
MjINRdIIYw4F0WbJL+REXcqsS8tnjz+peRgRMyj4ZVKFgHEspM5QPHBFYu+tBihaCZ3MvpEDkeyc
M9hKm2VqzrPniPx5At1i7btEj3a4EkNdoYfg0qIna/nWFLTTnSXwom9EVJ1dXqpoecB3mTbbJmyj
+ZWtGgF+dPak/OHLVj2x6Sv0Ppd+SLSxR0BqC9XeW7mdCZres9H7INdcmQfXCLXsGQfgblktAm1w
PcewVswKsamHfJiB/gytkDBY4kieeBUtYGZtTTKfuP06pGqOWzZ7Lwy7Ae3mlXskqqi+SZlSa46N
TW14RND7Gqaiv08YJOaXCFwtThqMYcclbQp5LypwvHd0JZRXDn+ZOnAAGll2s4nccCjAjK7imPe+
yny4VZBjetiPI4+LGTmBp2UQFDl3q3SoGeh1ZcSGVSf5YHvoUqlom+J1brK+fgdwp1N+QezxYAmG
fROmDN5rymfDEx1itjgWcRdNFwbts6Lvl+PWGrh+/F4VTaU3Y9gTYRn44i9FouR4wnNWtpDkXP+A
Bax13oj30mkqqQ7de+yNf6Q0dLwxDKnVj2SSyWVUHTtUxQx1C7wlO8Gw6R7yUZQH+xYmqWzaqFaW
QWJH0PBu1n4gOW8oahlFlKWOwq8VO9bxycN9zBpGu7RbWJIql6otb8fdoifD5LVhMv6aCDxXm1LF
ut5hwJm677k1BNH3lJbz8WQ7o5Nd8k73x8FDMaVJqMlvWfSxwZNsReHJ4Diyr1izpyuBRGCATTvQ
j+0VC1B7inBiTj/3mJcc7G8Jy8XkJti/FiX75FKSgUvv7cKhvzGanfTkYhk30GliyZSMs/KQIyDS
4XAo7RSjr6ijDJeMG12jIaCZQOUNefu+yGmJ7NL5YmHi7hg4q+TdWkqUdlnSjvxQu6GFAdYFouXR
9q3v0mnx3/se7/DKmiiND5Hg32pj1KacQvvqV6Y8qsTrvkVO4Gn4Jo4SmCvJhZ2DBcpsksC3hXo3
D2VPoyuKB3pxWiV7RDHq+cYhsuO94xJwYGEnbsCKQ7NL14R4tvEzV19dL+pddgrpQOhvYlZ/NJE9
/qAgqv9YMhTNmMhb3k9byOHooU0E9+ZmuxChOYZt7WDpytsFR7hd29UpBcsBYDWLesQ2il6KibEL
TGmQQUTl3cVZvotedeMb7RNRu0unKr3ZPOKEDo96Svx034y2vGs4ii9XV2CDyyAc6XJF7kaR+6eX
h2qjwdSP8UwXAz4ySvtWordo/ilLRKDtwKwWDRZtvzu3VtdLBM1I+/c2VP4QsETifKk4zEBahGcn
9jHNWqcaTXvCY+pYr0DVYBFQ1tH78F5vPOV43QjG1RzjWgeI7MnPMOnXSEgphdp5GmErsMPqVm4t
Sjh4LsxgbAo8uqeuqV+yGr6Cuhl830zfuMGvgXBw/0DetIInrwbCLhbDTaww92JubeTMyta5Ovl0
ue6qENfkuumhV12SsXcGOhXcMj4anx3CoWfOv8Wx2L26TQIYzUQVh9eb0eaoJcQGHLsAfiiy0j/Y
/rdbut8wFUXANR8Dh9Hl2Qise9fOuzkMu7ly4JI2jDbx9tEEdN+L3CdznZAApy2Lqik6BKbCcSvS
d0OAezkv6+MgbsZA++ak2aUmiH/RkCH8e+RKr7jHbilxgQbCrwkDC5R3pMhUacJc6cijR8d2J3Yu
M0/94AZRzGSFccXGXWCtbtikZvNl6njAPtpVg+qF0ag+62Ks3sh3TGyVSqt9z22n3mZJYcQH+7bi
mLA7YfKsIg/oC2bt9tUQLY8ZvLjexm6YSO6dKITC5cX+MS2a8KcG1Y+G3pszmOzwRGnzeNGJKCDl
8A4kjcat22Dv7Ih9pMz3IIUq7AQtBzGGXfwNKJ4b5/AC9IA9nqNjvMNM304bGSvAgHioJPYxVzKA
Ja0YbyNBUPhcFkF8a7zo+sU/e9KBwTX2ZFc6rgXCb5Xq830LfYAhUantV7+8gZuBYCEtOktSbDOm
lMU6qGdw+SQuOcflrCrrdKh1Tltd465j9s5vSa+DBz4mcz2cu/3NZjrHD5rhlrNyereL92y8W0zE
lG6ohwaf7tHyGcwSNJ/wHII8xesW1cpmZOHOb66Q3psTD+Ip6zPG5uOtkeDOb9ymu7PpOinvOiSY
8EfBhI+Vw9Gsp/DoKLY6cMREcURroqUp0kluJZuAGGWU85jg+j1YY+LyyMGU8hJNhb5o3Y1WuqK8
xsrvZpszD3SqGDD8xLpvVm1h6Q92psJ6sm3GpB82RNE9Vqf8rSdQN/7AlAv5jOe5G3/oju3JHh+7
Ga9lOsfUv0waL483m3nTGMpAaL3VkoyOrp5cQLUzyWrOrhuPBh1+top4xXkp0gH/143Z+t5bTbrl
UGyuXBPhcCGp57zQPUIDuc2h4ZgwXdXMtFX0QWyqmzc45AJuLX7y8BzCkSTJaeotGJCeYqTR0mu3
nUrJlMlRsXevBg5IJzCMhVpW4FRm/FB1lNwAEi7Z/1eEjQi7toseP4cBAVg7Ln56wuePdTBBbpln
jS6eL7bQh3B2giPo+44RP7fJ1p77Ojq7E+fpdYbPvnhIaw/2A1IWe998rD1wh53DGM+xMzgflfZa
C4eXUppMne+QwdUtnlzol4G3pcfBm74G4EnvLcGv52xQjse3vuwst9zQfNV+wMqmM7w2bERcMhXt
OepqfUIgiNM1ToibWOBJLjiZyoZEooA56a+EL53kqKQngmOZJjpbOxZPjBUaLHbEWHvjlnjXckEC
Xj6iVtjNvp9rD+mlmSkD6heqrMimjWvMe/JSAsyD86fiMt1k9IYuBHjD1nrD7Rkefd1oFkOwVe61
csp6ekrIe1bpOodORE4sqyNf7UQnTPNUxPPI6AISKiEChQWVi6AewJC4wxE9drhgyHKoTJ5hi1hK
XTT8l2CDVVlBqEirVnytQct7m75h17xOYZPM2FVEEuQgqHQ5nkRwm1FVsaNMvamgiwQco/Wo5n6T
jlyTTL/onc5p4eZ24Py1IxQYbaKpV99TUvd3PlfpgWJu3VHst1TTVVo2enA9hoDQOxIoAIXzVBKv
bxDkPTeYmo2a4crlTY2nFlf1+J0hURz/8A19w3ekpHOCpw7tgDsHITPEhZm2WfcUy55hutv5Zb6H
/SPUFY0cev2o3XIf16GFJlCHBdE4KuzMQFj+4NmkS7dplVZnDAT5dqhtfYgmbKebokJ/6icFc0qX
sb4xJyO+5qW5o4iYvXSkxrbdYqxzd0jpI54rJoE1XJy0L166yc+yS2b7Y4XBfbF/BnEtfiLUQPSt
LDcQ/OfAB7/W3DBqszSAbKKpAxe+SryC0XKXy1eSnHJDZKIHJ1ZaZ5vAM5s6tMHK2pjcFyVMuDyH
BBKCXMDH45Tht2Vqx+0ApaOX4MiiBXJnV1rOqY6kfcspMt/uiaO9erllvG92Gzd3GMIXoEum2mNP
oP2EMVLq4vuZ+x2UsYlhf9Wj20ALlDHfR+r0WxCDDaca03Y7VWNRR7X0xys7uLR6hd2G64Cn7KDJ
DnbsaoyaeQrUg+/561Li3ZyrCV85xP9oXdGeiYfZWHP2RHH04u+Hnq3ase1kqA5+FQnzkt+SRUjv
IGS+TcM8wQQsIU2lN+e0MacFRBlxcG07PWeCJUqecIU38gmA1kgeTA4+h/EgtmDVUGhtxvEEVzFu
aOcr2fa8wI7jHLVxvBsIswostVVe0jNrXXg6thxrTBo/+h0lhKt+wEuYYbHOKnJzNiMoqkKopGy3
Ro/dp8xvc/AUeebUaB/ODUdSaq+crn6tkijYJ0q49S5yROxj5FLypZja4Lnrs+5FNEH8OQFVsL8q
4Aw31LsvfmI7HHGZZ2p4ZNMegySJJwwJmapHHuQxeJ+GP6UNKoRTq4viF6ufrS+IRPM1iFIZUjTh
w7cF2wf56xLCk3sKOax/1naAWMRa4L2Aw6YNKc/Gfn7IAaPfmaDjwwNNcGlclUMRbaWppUMXak3/
U+/FVbMtBMHQtRT5fLZSxou0kIrhZYqb+FuAA0vs8LjHxaNvbAIlYUAqa4t2zKpmT+wjItzHL+Ap
LXWapd9P7HtywNxwrVRVgvrOKEhh8sGszu6D4I6sizEUu9aUBhUeUtm5wIKbU61KzSapk1iKbU9v
x9kxDKABuNGxzSyP594WO2A4PRIKCj5IguSvjKTHYdswvT7qwoPxDxDoujiMXk4cSb3iFDH5/B7b
zfDm24N/R6LBmpEw/JkubAdIaBCJsftKq2U9mvNSowlVmKh4Vt0nA5M/2oItM3yh5AaDCiaehZEZ
mMGQyGVgYx4Dc7sgkLGsQzj3McTIyqrPE+251ZrBPKOguG9H5oIUVVHnq3yvgTaMP2+6H0QwPAx1
p++dpCqePViG4YM1ZfTTOuEw0ZpsdBeITSlMy74vNEG1daBexqD26+SQ9Ea9xZKuuiNDet2+tOxe
CJ3nTiw2AR0ymqO0gZ67Igc5gpixQPULqgUPYSOT7yoW9auSDYCbdLB/5GkenLDB1L+6xO4uaeLL
s8mjKN87wUBBUkA4ArluLJKfxdzesK3uEg0U7ljevQ4Zbt23cRgHnA3ZEp9nZTfOBc9zWx/cgU+M
YwuyURCXhLSqyU9qaMiO536VQ2cdCdm34xuZtMBGdudACsS9IXX8Wfk8/B8KWaD1MpVYquCnkq1M
7/KxT1GYHPBeFAnwSMFoF7oTzxfBs39TUh8sVgHgscMwLMlwx7EDNzX5eI4IU5qCMKTI1CwUBy/s
NI+el+KJHWcT0HM+D9G1IWjWb/tZZKDEl9h1HzC7WD2WVLb8p4nKDF5jTgnLhK4/3g88Hp4cvcwP
1Ad75pG+ofxLWUZIqmMQeRAfEpMQQLv9dgBqcSqVJJk3LfEX6yodgBflQUQUh4B2n5vAPFkyAINs
pQpw3mpgzXGqWy1wCn5exQFIDx2qCleqHjklrBicjhb0DqMm2F6831MI6ZT6BmX6Yni3mAjG7lp1
hngYclQyRQe0ZnDRjrvcJr+SktOLXbP6YGFEkENGmuO3CKicIV1eLc2GuToZcKSUSb9KKtEggmMd
SS8yaHWXwAsEOmNWPLKC5qIYOb174QTKo4MRkaOUVBGH/GKmJjWF6QA2YpIVGWcA8JwslcpoC+mI
Y4r3omg6sC3zEEf2HcfIDuteTlqTIbpbyYyMBMERrHK+XCzUeJKxzK3Qho7sdye+vLbyDoUoSWpE
zWRRiOero+vprAUfwq4EGizgE+/5Fjs2n6Byi300KrN3a47cn1rdLpKego6jDhwmk4NJih9T6jop
h3uxbAaqzvWGHm+uxrGvEVrjnvq178tIgvWQVxw/7hNLm+rBcay+3jVYw6K1GEqZH612sj3i17JU
d1mUYZikjY/gCZ09h4nrHyymO3r2p8SSn+9JsrFsphztz94YQdFNsrx+AFvNozzMzHRXMTGwg1XT
RbX3khO4lM+kF4o8WmF+srZY27ARGkhWGP6C8Z1JICyGJLCxyaMYRXg5jOXc5Wy9XwV7kOJpScvk
2UOx5eyGbvyDog62dr6MmifRNmm1oVvBP5fc11+IOy4wk8nvbjmQIRYxyxRTtlIcPSZI6lXhnZMq
4h9AuYctSOuCD6iztRpzz3gtgX0aL27tvXlCzwfQBJK0bElJIWKeu+p1CuG3zOpj65rMemg5A2Hh
EK6aHirWUyaijBSKZTO1OvJwvQTuSwIKEEdUEpT5KWF2vg4wJvdmMxap09zhpk2KL2WMe/ar9Lyh
p8QQ0/vaC9tuXGeJbYWPsUVAiMm6ZIdAHrZyvI8KpIe2VhH8MeedEBBDMkxdQXbEfGTunEkCtWHW
oL4FNMSFRJJoPqbkh9XI21sL4kXBKQfx/s4SYRZ+BhW6FawyFmWwul8Nv6h34LZqOpoLClvUd25L
E/LboBDAd2nvGEEI09Z6yziK5FzUjcuWFALdw5o5FLiXTi764s+QD8BTLPqupGNFMwaakT6CbY6e
w/wGsOULeleMf405KJsQn0g+SSiXQ1RFCEJn/Sn1sQwdWdAW70qddx0BR7HClj2zYY6YU9vnPuSL
W65NKLA0smGMS/+1RaXipG4KPf1EPsfGyslzxrWA3GgyZEgqsabh0w34hGshEzSKYOrblyyPS7ku
UIM+ZtZixqGWFxfswObppWVz/Zgvg8WdFdfvcHTkoTaiXy61GjiWJuBedx7YhehVCntCzFhE5v3k
jCEJrzHecp7zuPbfFyoiomjnOAsQj4nVH+yHFhlcLBmmL2VVReFDT0Z/R2UGwPQ2W557AX3v1tE8
RP2rnHIRb4Nhhp1KZVlddk88dlIMz0VRVu9OHXF7koKJv7DE+B/tPGoEl3yhipYecvkoLBXYhBHq
YUBRyxcME4WUTzPnA/vYUY3xtfJ7P3nHYATBbFJNRoO0H7rXoQodckJ1xpEoHuWHQ1H9iRwymVr2
qyp66eB1+U+Uk3La4s4Jvs3DNOwDVxBSnkxxbsTNco9Imr+zgZ0PyL+kKH3X67aUNYNKBOzfQQLD
NjDfFWpu3glKJNNz5ufj3KyqweHfvCmkiI5sbX90zLJvzn2P1isYNZCTekOwriwavV04MRN4iTgL
rpcucJPPEODkZZppajyJNKiY1WWdZ/ZOv7ABhcpn9nHSpwxlmhq+i8OmlRgtUy96fCdPrsux9e+p
h2bLTQKEyW5WFf4XRs7mqZfOAGFDFUM7bPn6LftSBnpsvgj4PtbrSEjcWi8kvtaGRVoehRYN/K9K
WwN9DO4Q/9TsT/NjM8CLcOjD0BfE7KE5uASUhw2QuQJvVNBm5sEP/JE0HCctS/1Cf1IEuy1IC+aa
45mutkJr8ohgMSFkEy8eGa8qK48eXQu6m51MdD1sraWt/WuUNkRK2cOEa0acgD9Ad4GtSsjMWVve
nzZ3ZrQr/Mc+KzN9CtAJq5Bj/SZclP9jYaREVTN3wWsEdgOfRQZ3mTyFRXEmu0InX7dLMQYbzkSO
+z0oCfCuYSczJYb7Y89shvHmM2uCYABciCQgcgEjsme3s6ipqJmCwn30GFOOTrFVYLp6ZkqacwAw
LjwnTnxj1Gq7I4qCshvtRpeQ9gDA1F27TONe8Mjb2S5ld3KbkNuz/60EOAvWKnbqcsdQOiTAShXs
aRqr8rXomoaBR9rPEc7KG7aT0y2Ovl3MBpWEbw9UBaRelH/tWcGmBz8LnOws0j7p2p09G229G7Bb
+ovpA7iMXcRz5wR1C3deLfjfiHjIpy8QDnI2xmyeH5ypt7NlJV1sXJ+27aV8bywsAUBiuGzLATt/
5wNi4Sf+MACwl3fSAl4ESSct4v65ojXwmdntFFGh4Ee/AGz32VNd+xK8N06FfW7xHbIr1vidKPNU
wVf6ngQdBG4yf5s7+o3jPGLKSizUXflzhAdb2xFHCAYUN25SFKV3po+qzzz0AwQAofgrcQNv5/kD
WtNt/D2fsHer5r1JpvCTEZ5ffRt5UFAaia+b7ZEVNs1LCZoBcjwa4DVUNdJABiCI54fjL98yKzaE
4tjYEeyjk5zOGsOio3psqXfeZI+HfLHNuYnHsHvB7DO51xskoNl3TgeyYGP6eqZNpA9ZR2RMYv6Z
uqIifmbE5PCadkbm1LVoq9lTVuF90kzEQTT1u5jRUtrv6sDXD7UcsqOjs3pbi9T+ron1kaXHmY8d
jV6b+uItDj1VyGIYtBZuyR05BdvGRJUse1GVHIJ67g1/ci3kHRkiqSA4AdSw1fLUWNisNrJQ40cZ
FVOwzyiunGE3hQGdCW6KGrEGyV5SRcjiAZ4Bin/oTMtHyRAMo6gol3QmBsGzfc1MyrvBL9lhrAZH
+eaFAZ2/HCMCoBmHntkHuca6WB9iNTSMjmZzxziybIjkqNL90ceeefWtXkjAPfOoFow3Fv9hV87D
o1c2/QUTjz7QmGOR3ckcDBflCIpgDnRwk/xLEK9BOSzvbmcSIFb2NL7b5KEVChPxUHsouIQTvld5
YLMUUUpYBs8MmPiOC8tPLRayQBHvpJdLkcktUlE9R4EpKNxjicMq2Vfsr0PYKCccqKiLEYTsfMt2
a8GHEUjjrjNcuOW+6pmCRniQJXx0/IWHwptUxn0/NOoL7soq7VAb0hpdYFkwTroHSdyAV0hnO/af
cMAmd0tb5BVgA3+wHofFHyk0qwPPfphq0dkn1jJChJzCmq8N3TePmW2Z8E2b3lI35ITTHOPQcXY1
QYwTFbvzvZQzM1kr8e5mjlbtx+Axg12jxDk/UVmq5JU2huW1tjS7Ns6Cel35fK1PtCMmry1TnDU+
WKN+MntYzInuzOBc9PTqrGGeBsyhUoqIiBLTbHAGuZ898lwgmsSRwLW2ia4DptdpQa5x1xZ6IcIy
Jtyi06kGmQcEWKL80nxHJypN0sKj3AEUajCma5Gze3AwugwkKA9ZZ3s63UTcn2x1C9Xr53TkZLlp
+2XkdO/O1qPxZ4uccXETtC8LdvJoP6YkdahRCtTwVYBdzF7mdsoiEHR2iyyhxoCYDEEr1OQI1tS0
swa6Nu21S51BYa16aZjD1D5dIMDsjRPOw5UwQLTUv7Td9AOxxcHMxCiJRXUTumWFb62cN0Mdl539
DC83pf87tBjtty+JCyrvrfOrYbrDqGOZ6GfAZjsNd8zPuMHwfE/Y5fd+j9+YhrWCSO89Z72FGg6p
7SDKAVkAgjjQJ0L0Qc2cPu/R9P1l01dO9TVpRDXsU2nVDJBE7cp+n/Ig64nrTQSEyrUusHC6B8ZF
cfwlHiQr1mGmO3Q2O1Hij1Pdr3/+47//3//9Mf2f6LN6rPKZKqN/gL96xATStf/zTyH++Q+W9dv/
ffz5P//kGAKlUmmILuzaAoXCxT//8e2a0PHGv/1fbhYVHekr8y30urrecPIZ97mdi3fP4TxB2o+c
NsF5SrlbO5g5vTQ+k/spY66VYE/687vRv78ZRyNy0xURkOn0gtsE9fc3w/Ru9kae+18ygd1jI6QJ
PgSZlm7rDMVc7ClSIQ5cZzFbiv/lKxPKV8qxteu5UPtd+fsrO5IZkBVb4zt7xWzfFDO1LB7mOK29
6EI48ocIAVz9+TVF8PvHdQHOub6QaOYw4DTl7r+/KLYppCSN35sCkLG9893eAxzZSVWsmMcyelqN
3DYszaZV4lE55E4B4asg5+nsamQhwzR1Q+trZR88ZNoUEavp2RRQsHnzJ1rUXWdTaobnUfShf4oK
DjaXP3+Iv/xkrh24IIV9FUhH4rQK/N8/g8MXtKhosK+zFgP2JDN9hZ43bFvHBtXlsqn5mB0nOv75
VW9/6r9cta5wbEHBCiomF4oS8nZV/8tVWy1tFqvQq55BPVJiYUq/uAwZyUJixEu3Rg7WzJdpnD3G
Pu0c/+EyVf/m1V2pJVerw99s5/dX7/HKNm1rV89hNXbXrHDVc9TebLrwEf/DS92u+L9+UNdXjosx
zwukvF1C//JBW8e1GAjI6rntOFmWGD/WhImaXZ8F067Rtv/65y/2rz+ncCQXJH5DX3FdOvZffk4F
sKeeiD9caZ0ktxAHtzELOgZguaQ8IPgzN/LYHv/5Vf/+hfKqCgFfCodNuLJ//5RoHHxQhm/XKmOL
vlos73vcomAzNbOWH//r1+IyRRnzlYB7+tc1hmuztpHYwiujc/eVjSLcEuJoyU2NIk335xf7N1+n
dKXQviMkg1b9lytFEgL3kK5vxUC3OD/0um/zLY0DCsghv8ZhnVrJPBHz9s+vK/5+3Uhe2Pf4FVlH
A/f2xv7lulEW5lEnyMMr7quTsdwm3zUuLN4IrYWK7RZEfTIuzbfCE+/y1tGzztqOnoEQYkXDausR
fBg5zwXwXx5BlrwEwSD/w038b96jx4ETFdpDdLTtv7zHOjbR2AKvuM6SZpJVXHjIcuSl5bls6X1M
8qp+//PX8tcFl6tbO6xTXGd8JSwhv38rMaflxY8teXW4tzEGkh/oEAXwR3sQnF0oUgfpWUzviZ90
u4SC3PWf38C/udBZLwXvA3VLeO5fLvRsEMRE+khfvX5yjrlsUZJMHmLGHfr/8FJ/fbKzRsqbJYh1
FkMbuAz39w8bpVPY+4XxrgDtgo0hV7vDfs+ZkHH+vkzN2bDzW5F/dTdChFA2qgpzQLMUhz9/5r+v
1SoQgeLN2HxyW/3lKddR5oKPf1JXawwceLeTL44mzz9I07PTr0CxDrk9b8jIJv/hlf/+c/NY8nlR
3+eRztfw+zcQLGMTKCPlFcsHE1BLTXozoT/t/CVTF4ZSDzleo13YezdziG/Of/7gf/+xFY8nHo1C
sKXAbfH7y/OE8skMtOLqpOxkRTpWE9CneNm4STt8//Nr/f1e8rS2KaqTDrc9o7bfX4vCaXo3Wj+8
2tgZd3Yb3A50sdpjke7WpT2l/5+z82iSG7m28C9CBHwC2/JAs5ueHHKD4JAceO/x69+XfBsWqqIQ
LYkhLahRFtJce+4558fraTenKsBWGgIjw0SyCpXU9YI5iIvBUXO6fKGiVU+IGybGZaDjSWk4Dqzm
ZHej6uXI3EAiNYfI3InFNrwZUbvlXQvl5L8lYHtjV5it8cZa0vGf2MKLQ2nUMHheVVHy4kaW+/bx
z15tk20DaudBCFvlPw3NXd3FoZ17WGO14klfiuUCaVhzKZVcO9CRyz6Ekbr1CG/XM1Td5lzg7nUp
267WU8EdoYme1rQoXWRqi5HpdZhEA8j+6VpAMe6cHn/gHxP2V8DAFwJaUh0BpZeDCXBXRnUANFGC
YqqfaCZ3n11Tyc+mqRd7O1InLzYW4x9lNFPE4CYwIVXepeeF9vVBJYk5Wro+bXj2tRX6/98jCBu4
lZAbuqs3qGWQqvQ6nEqAZoo8QtizMX6NSRVE/wUVfTiviSZJ9KNmybkANQPTMPSoH01UihzfQPL0
88YGrRKePz8IHJJjGNhEWiurV0m/TgMz2XEkYZ4Ne1ihQSqYiDVxQ61EfYuGJEhiqrMwGiHXOBsn
q1fU/7JKj6PDkJu0Gx//ojt3RBOu61qOqjvyuly/JFdVRiL/qQMRYGcnN9HmjxBMzWeKD8ZvVaNq
9Hi91cuVG4BT0FzbBu6sq/rqTqY9Gjg9tY6nGtpouIOhchqf9dSmw10bAPMvTt3Y00tDefsTEptD
s3FFdWkaVleUYBbXz/5rBGKr4L3tM2Rj2qh9iqZs9jp06mAHVacvbty8EPGbcGlFb6V47a9cNmzI
gQ2cU03N3EY99YJeEgzjNHemnQAIBTOw5vwXDrAshfaY7ILIjj/OhhCX2MiAg+SUGcHN/ni8ietD
c8ibOTAYIU18DPXV60NrTQgNSd0zr+KnI3ljWzDYiPgtPlDsNTQLPjxeb+VLbMexTddiPlrV6Yi7
2upZR3oTCQjBFc9x3EFl0pMK9ESzsQ4ZeNtl+YwH37iX8v/y72NyHFJS/LbBd2qqZq9ers2AAgV/
p/PNTq0ugrI3uh8zpEWd2e5tq56OEC6WG5dj5bL5TkdYJAOarVuSznF1OZHMm3Mwn4gSOMKhfZgz
oma9tTN6JpdarZr5BOuXonhTq1UdXXvADfukp/2z8fHG7Q9xVXhHdByq5RA6rA64UMH3NAx++cj7
qOMbmm1R9yEHU57jvu2+/cfsNZvZ3p6q38EIYerJIVvrpvmTGGKrfdPRdVW/UN61qJJAJazG30ZD
SuaA6IV28yUB6Zd+qKHlCA4qzTX3Z2vCvnnUwO1jeKK+UT9UMLdGpLE1eDlYLWCyBxvdRYRp1Ryj
Fh2PlaZ6LfxAqPvk5kTjdE5KRSaisRr7Y5/3AyKOMRD7PcNSSvjJGGFn/pwAsM/eEV/DSTiN09Tr
O0Qk4OZ+fGdv3ggJumsZBnw15HS6Lbf4rxxEB7OHJgI4Jbst6JCmwWjvaDFCiaMv1S8KK87GocnL
cX1jWZAXovHH4eSk4flrwbRlfhs9stxXx6l7D2Fu9RFh1HBjlRuXxhNjGXJrnUeBp119VwWFSwLo
PPcBbKDlTOXQa0wDtRZzMJB8rnRPySFaRAQ8YvYJzZKsytu9iOZ0I8BcW3J+CHmlBUZGowTjmiuj
MKUGpJdIBPiha46fzTqLTwXa1H6BGt8Ay7zkgYzLyiflrTc24c7z0ClN2ZQLBMnFeqs12PnKKtbQ
DWG8cG8XRfw2h8voOMpbODHY4YH5EYhFIkKcUZJ59/hq3TlpkhqDe0VYbxp/XMxfJx3lrb7MOWjK
sNCAvYIJzX8pcR6//gbrANtU3CQ4XtVexQrDWPYCNXJOemE8EXrTyX42nGC2TmEyhl+B86MA8PjL
7jwaTlTAlUjMBHnM6nIlbTRVUR5Ffmsii2MO7RMThMDqe9Bllo4mxuPl7l1mOJg1FRQ4f7jO12+m
UdO5oyUW+aOd4UantMG+BRiPaUpPUD0glZJV8GzMSfUmDGgRzE6nvVWb+ufjH3ITFXCZKZFTdxK2
LAOvw5LBnEAQNGHuQ6Oqo68+icnxGdaZ0n9MBEuXXY1ulfF9akHu7cmg9Phgl1SMd4tjKeGvVExq
9TbodShXoWtpFlvZ0d6wjEOjuaFu7EpiycRP4mWsXhZgScPbWhOM+7sqREftPg9617iUhdmAwgFW
C0Hn4w+88eA4U4NSO6EnobBhrlJ/mCIRkdapxjgg1n9LxthzNwxQvAIeQgDw8WLr+g9+lN3kjwWO
mMrKOvEA2VA4MU4C5rzMKE4R3EI/mfOEKjt1ZvuCUROkpIhwLicd7EAt1bmGTxWSPNkb/tHiow4g
JtgLp42fUc3WqhNCvvrPhBhW27iCd248ORl1d8ELsykDrm7gXKoM9raxDx/mYgDWRq/WDEX72Vp0
p3zu6Gz893h37thNm11hW0gBDX195yc70am3K6k/zu5wQFvIAhYrYj/BjJ0qQ2/ftEaI1mEVJp8f
r3xzCRAFN+BSxWzjoOi8XH9rm2koM9Ux99BGapZRHj3MQX/28VMO1Pv58WJ3jCQBvkXyxZifQXn1
ejHDYiJAq2qk9Axn8jqGLPfanP4PTgg7RftImLpNYrWK5kdUHoaYqWe/XVJKmqCcAZCqmoKQJ8RK
sCn0qA7NgOGCLD8+/sB750hoptoq9lJWrK8/cAGc43ZmmfgoCmXU8PTy3ME7fIgcls9bJleZkTL3
ob6M58cr38bG9B2knebC4h+01WMGyG6MvZumfueYpXgbKdSAjiijRB/1UKezOyHXiL5FOQWvv7oy
lpL+niyf4Z3rT24q05gbJUj8Co2XYzpWym4G0v5mmhL794QOHXIYYclgCwXXasPn31xeWS2nQq/S
LaSqZsjj+Mvpgh8PY6dfdN9mkm5f8r96v+gBfICJmm+kVzf7S4ZDS1KjF8hH8kSvl7IAdhQUiXQf
TWedMTyEnQS4811ot9Nxhn+Pvq+av9YQsalyVbwQIH/i1utFmwzM/qwaws8g8HgizYLKCmGgXbF0
8bmjAbKxn7e+F5dAomM7FNFUG9dwvaAucgR00tzC5TE/wHgkCuJJ8l9to0WAhMm8K+Kcr68KGNwj
xj0Yd9RP5QRxzStvs3RNmqD2QKeAa7W6VKadpGYQBqbfdrV7bjvgnXBTFAezEcYOuK76qWBIbePr
bx6vXBQ/Jd8PS7qr3Y4DeDEnNTD8rE3sCARvv4CYGYnXdy6huw/LIZTUwsrFpQG/+trIjtXpVxJp
6IQ/2OLrrTdVrcG6Jxa0S3TjvzYCBQEoQMryBWBWClFG2DJw8PptpglkYyPp5FGfu15zUdBxzMOB
YA7pMKZS6uQYKKX71kHx5BxKvjdQsXmycavvvFpXRpK0u0xd43RXq2p0OcawM/1ZzQ0VSqq2hd0p
DKjIahFg2sffKK/KVQom9xVOSJ4Qzhz3c71anok+UZTC9M0Ky9BFotjTuddOcTT/MGA09B8vd+/j
yAMIFwk8cOirm9szzhbDAGXAGjHn+06PEctTAbUUUBRspBz37qusrRo64TKR8iowr7V6XEy6LH7W
IxWhGr17UaDsPhWiMLwO3PvnLta0A+VL2BEff6V29zMdrBM5FwnnupHRwH8AiWzk+gbs67kDxHmp
yj30OFOzq5ktCY5uDBbtiN6GisAuAr4mUhGhO7vUvzrDhqg/YGx/xz+bQJQJ196snpYC4onPQCwC
fQMTcO8SCMgUsG7UWDHj15cg6IIgbGImghcHJOIAAhS6DJFfioSUZo5SZWN/bgIdLp2ET3DhSJtc
scphFpD4VT2HMIznXfcLUcfmzFRq/vL4FO4dgmOrmmODVeQmrK622TlTraqN6Xdl3X1EZSl/6joo
nuJ2MTds4+1SVC80gyIlITwBzuqDkCewFKgpBAHqoO6DqNOPfW1C+BwPxoYhlNf2+sHKQonK6LGj
2bfAlzS02oaRQAF+3wFzFcKFLPS4+wJKfDgFROBH4PTBYTYqhmRUmFkeb+qto2d5QYMc7BHQ5D83
/6+YwoBxCeKJwvXnyFneZJX5nFaw3VJiC5CjB3uoR9AIPF7z9iWzJvAiwR0lMnZWYSOMjIgCzpK0
glLdB3WZ4DITo4FIoyherBKt5XYcmMIulZ+PF769pzJ24ubIjqQEG12/i9YZq7oGEuTbSW6bz5XZ
wpIOZ3Kdfnm80L37I7N5mVRRRljjKQbFGurZwF5EkET46HdXb2I7+tyobO3jle5dH7bRlFVbDnCd
Z6ZRp8azHjp+FTUKMDa7Q5IybpInbRzhjUuLenifZiL/NvZq8tvCN75//APu7akMIijQ2DpJwMoD
kLtWipLPtg991PI2gCMQNSPy/dfbGPI1wkOHl0K3Zo04GhJhKgLiBN+KkmSA3rSrnXNKefHVVoZ1
8J9g8ig60yS5viOUbxdnqQTqlmBNvwtzKZ6YJ2rI4dRfj3fuzjMg2HVsHfSf/Je8RH89PWFGJiBq
1/KnalaOgarlJ2rc034YahS2AaARYyO9bNEq3TizeysT+mFybGFwePLv/1qZPo/EiGNzmBvPv8Gb
lBzcomPUA38Kb20i8jPcfv0BYNlW8+nOy6A2SfuLhiQIjPXLKOOBodKoF37kFsxiKXS35i5LD/3o
xOfH+3vrBQm3XCY9MTYqBZWVv4gSZfgzfOkzQEwbK5jj8ZKbFFWoE0O4oiAX+HjBO7aUz3JoEOF3
+fd6WxWYqaoqwbxoIYTKg+X1lgvBSWwgoziWzUHA/fF4yXvfKDAyGleVW2QZ1ydJ3jDWkLMZvjtA
tB2Con0ydQYYVFGaEM2k7oa5uXd84BwoU9rkoGBorteDFntRZ6M2fMPUgRjwi2AiW1AlGZ3X22q6
siS7BhWp27JG3M1TXamD4S+l5X7Vhmg4ONZUbrz2ey8Bvg+LohAmRax7bHqrwQQIBYtf1VAo126u
fEEQoDiEQwnC3Wr1dg8d4/dYBK/EbWJYqEMYwnEA+5nA/VYxGhz2KSp9BOoa4N9ixyys/aUt3a+6
BtDanBiOaGRa9urrohMOwpkpkwTDlsb874dfdiKqhpQaKAWrcxem4cF0y+BTDzPJoWZAM96IDO/c
Tx1KRCr3LgcJ+Oh6QSgKmOIeSTKHrjURuY4HTy/0wEOdiFa71X5+/H036Au5q7C9klDCBgzkb/Ue
1KSZrdjtDR9mn25vhQk8N+AND/E4MpswERvshtiAdWMwBanC0DyXctJnpPcLv0PUjhsbfsc96xQY
aBLhvHieq1OeUFucS3s0fHRtW7rmDgLvOzApzKnaiENemtGtTi3DDJcaONYHx06y0+MtufNiyTkl
EgXyHFB18oT+OnIzWJwg7hsdPZwxOMd00/2pbtpjVJfhxsfesX+GBnqVlqMD8EVfuU44BA1YSnvd
T3JHfWLSBFrUvre/lMkS/55FMj93xqBuWPk7OwxyHAAAGYG0uiuj27mWGMRkmX6hwuYLrbjbL4hD
QOSyy2pkZXcDvIIvYQf3zR6CdvEkzDHqN75cvptVEI8/Bcdj0Q/jLa+OGf7JBOY+EqAZycVvcTsG
75ch0pfXvyZwMxblVtmmh2nm+izLbISGr9QMXwsEfZceUtOyanXG8xnLMwo6va+/Oy7WF6QKp4mp
ul4PmeIRBVm6X42i5b8mxbR9ROSVl5L5gw3feeeayka/LrN7Qsk1MhQKv1BpzMz0VSq3exhfJ9Qr
O0iUQz2CwPzxd92xSgQfQHBkCgKCXh7nX2/CTZNlMCq8Zg5a/ZM7kNXtGAJEaslAyAGtV9cJNpa8
831cTnIsHiE+bX1NGYtJcGeO7jPApb5pSqui2NdC4WfDcfr46+68CEqZFtXp/289rG5JG6PsFiQB
Wk+axOhY0G+MuxBp8APjc8x5G8P0TTFG+zRCbECKOVsfHv+AO3aAQTmHZhuvAQjmygjPcSaKOKiY
r4zGRWFG3pDQN5hv4N7QJw2SIpA76Z7pLKfeeCF3SrpYW+acQF6TFJHRXh8tg8x1W5dRRhhkiZlZ
wQC2OdVGgmlBQBsFL8WBpC+O0pdR15L94KDn7SyR89vshH18vA93rAKtVFJcoM5c7D/jJ39ds3RS
VLJqNX1alFT7zc3I91WWWK8P5v9eZV1JHaAj6qHIT58sNQkOujuZaH9ADd05eflFWO6HJa4av4+L
LTD3vWPGsQheEh0uZkGut9osAHK6TK4/jcyFmU9zA5fDJze0tI80LbPv3aTCBSi0TEwbQdudtySb
P5RLSOQh3Fr5maRTdBt2yuQJHojm4hStfk4SDeGKMN7y338aSSvL7jh/Il1HMCO0DmC6kb8zkLt4
Ek1moqgCqhXpnjjPEbnoq76rPCT8+uAUohWJuO9UgPW+1DVTxwv60YwVbbjzW9MFbpLuj6zZ65jJ
lTsn6EmXYM7zp4S4v0YntJnjvUrM936urPFt3xVboz63uy2h2xhLpjUknn1lThiNCi1VSdCljab8
XGRqfKytvD0I3dyKVW5vlGG5lGfkMBY4and1sOi0dkgNMduW2HX7I9LiAjpPnii0PkXH4Hmk5wd1
dqFOfPxQ73yiBBLiwcHzMD6zMhqDXfUJYrKBP8FK1+BJm/y5j6Oi3FdpSsv+8Wq3OQeVGtrB3F2N
6dr1agaDq2iPgK6F3dZ5yeBDOwZVj2AMSt9Q6M593+31SoLVKXcHPx8vfnt/aOfJiQS+V1BdWNnm
kvEOMSJC6VtxToUv6+ddY1UDg/a2u8vCuN4IIW5toMxu6PRTYsQb3Iw3Gjkcdijz+F1QU0S1Mv08
gmI5Pv6q2wPEtdoUhmUcyATT6lWMQofHFyFzfyaofle2zvKiMEjuZ13hbqU099bCramUbSh1E9lf
mz0Ri6wC7zT7EA1JYEcOFzUU4Awrp1vF2TtLkThJyDyPCazXKv5KkLPvRkjF/bkX8Q8Et7J3RaJk
B2VZko1LeX8pKPXoBII7Xds5ZDkqFcargTmMcnoHrUhx0UuzOMItvoV/vnMFmZOQkBOCWNn0vN5A
px0Q7HPz0R+g/Do7DRTaeTyC+ShhCVzGrt/4tD+jENc23KJtLgE5gqY91I/XCzJOrEajHQw+ooI5
ipuOFXtzNAUfS7O2vqlNoJ3DaB6SXZNTOrFD/NihyvXxomcozmDKK/RoUd59fGdvjZ2FwSFzAYxE
DW5dCcsbBOL0BNkrCA+g1tDn8Cj6IPUjCGVg45jOEIS+cuKLogMDhKCXKRRLc74O6PvcHIsMdk7f
gMX3HwVE85epjqDPhBLipLUo1j3+xju3SoYGAAiY9bIxO6uddyf4dfK491vIov0CUmSPGv9yEaLV
zv/DUgzEAFwg16ZLd71UrPXTEGVa50PWlZFuh4FnKKF5ikjMNtpr974KM2PKMoqsLa7uEzLcPexX
SedPQ9y+cxTNPRPwap8odDgbG3jnkggK0RROyImEtW56xjBtVGotOl+tJ2jnlca9jAJZVREl43NT
zxBWLeXrU2oKbpwWMTQoFzLO660M3bZxRK42fjkuwE0OcJ4EQNEytBtzNKojGJdRQZuiM617CLFK
18iCX7CzVO1Gy/eOpSD2wi9rgBKpTKzigb7P0DpuSjDgsPzO7zs0DyKvaGoY6UhyFIhQezPI9q++
SI6BYZKgJtZdu2fRzhQaFrP1hZFP5xntrVMME8zFVGBPerzUve+TW0wa6hJduiu3hTTXlCIeRXQu
WXcC1f1VLHFwBHc3w2OgDKfHy90GHhZdL7wjTSk66Gs0rd4PpI2R1fguLx9KfsbcZ0QzLlVRvkdk
KL60Uq8Ljp92423e/U7CABJgigg3wAsYC4tZQaHXn1or/gS9R/bPaFvhAQoGya1YNcfHH3onC6RC
LV8NkS+QgLWLSQgzqrqrBt9iCgsAWpKiVp4hKbafxw6umbZBpiScYwd+yXyZSJjy8N+0UdLvk5a2
3uNfc2sueEuMFsl6K0i1tbmIZljN4aRZqLvVY3hAiW15cYe0ns9qq5Vbd+r2kOXLhcVBjtfKu3X9
eIeoSWYzq1Vfq0v0zJIUMvgDcnXG5xki8U+uDe820lNJemj6tNpAPN6aK9oCf7rZ2EX87erBAjXS
ZviVVJ8eSb0XbVJ918Ym/l0WCtQyrtQLtrrE+fHqDQaKTkBNaYV5qjXOMoGw1bRGpHlDDWY5M+mc
t0WutwcnbPONm3znLClwAlyiVEUEuIYQOa1VR6ZFcWosU+N7IabZgzkFBkIVBr7HXyX36jpqYV5d
zmiZ1M9VDvP6IEN8pCTWn/0QxPSJtqoFf3NhXTLQfxeEbwEGtAoYmKSaoJqoio03dOdLBfB3jhNf
QLawcgIOnLy5nCz1CZnKc0sqshsRJ9lBLbcVoN1ZCvQQ3RAAUozhrZtKraoYxJ5p7VeA4Y+aO2cf
czSSkEFt4g0TeOeCUhSiL0hxipRh3S9rKP8gDz3xVdCjAu+flNYH854jYQ9V9Ne84iE/NTyX8tWu
jH4r1Aoa+SXD7Y7cg79qQeBj4zmKUIA00AgBvhSKWRBci2U5dBDm/azcZsxeOWwL1hm8jG2YhPRy
kGq1ZocwoYosduHn7ljl56VW3fxURynUjrndo4RSUvXdMHb3Nhh8lmy6Sn6HNYaTumA1MNSd+0uK
ZmpQWz9iOKN3Ts88oG5XvwrF3YJA3HoXPhM2CeAP0pOuO2naJCWI3CD3m9pon+2lrU7dpOcMYdX5
eVTaLQ6B9XrAjWVVT05VUdRz1lGJ1sOpa0+O6c1aVoZQ1BtIWSJyG4X9S9KpWV/sZItK3bhBa3sg
l6W1INvmkjBoneOqZVlEzEsbHmJX7XCpZthq97nR2DBi93DHFqHGIFxuOYeIBv5xdKbx+Ngi3bhV
Lj9kjxSgwJpgEtao4KZGinfJQ91DQKijmFtPxfipscAvndwlrtV3E7Kd9ilQ3CA4VXCHoJ+VVWn4
PFbU2I8RDPXxRix+U6DjN1GwMSR8llkoxiWvH1YU2iEg1mr2sqq2dmUYNk8TndW9xdgMUIoItRsm
XPcOulLU8NLwXKGz9tqUVv4IXK0M4ZhUAqNy/SM0PLwSM03ijcB0jsJhQRTFJ1+I7qeKovFGiLr2
8XI5CuukHnKenjD1ernInBE5yvXBi+xxat6luZsxnRTNyIGfWq5JInYw2KaoNyP9Fs+0PJFG2LiO
8pP+dk/8BmBjlCZ45CrIv5V7grY+RknDHDx08vT/7GXOvmRNlL00bTRsfO66hsRSFCC5eaAcKHCu
Z1IX5P7UdrR6mPIKgeJE3R5tErAN13D7rCm10D+UcQQGbB0zurlV0IkfB28Yqvm5yRjrha8CaZps
UncOFHe7x6/pziFK7hWcrEzFqXteH6KbMJ9ZaEvvGZze+GlIS+LxPjfmKUfyMLcznxE3PUAmEfXi
XZh1prrROVjbalryREuEMgw2A4ZTV9fIrlIB9XjYelyyBKGCxCzm7MR4HcMkaS2gvyqUuEeHMjcQ
8t5iVroZOJPL8+m4KMozBDpyg/5yiX3hDgJl9sVDjSvU3cvQkNinOwcRqOwEp3bjPDn0/tTPhQlf
HuV0p6vccd8s6uB865Fb0V7GxXGMc2brsfJNgWWvOhkDHOhHRYW+4NwyYBY2+3CiXPAzCpoke6f1
iUCgo5SDUN8dFznmDy365ZBpxhFUnK89YVAluAmN/gzPZB1CmbEbg/cN6X3F9aci6tGD7lC2aZWM
aYphKJ56oXcnQ4uVjSj19sEY4HElHA8LIbP4651NDZSrJ3sOPFUFSZqQe+0je86/vPrzWIXOsElS
x+1ZnV+DdHCpm33gIVynJ7uw7SVhlDmMVA17q3LOjg04/CimVDfBkubhx9euD6CE+Q3CDHCzaKBc
f2UkymJixMr1FhEwG4qlanb9QM9pidLgBxqB4SENs96FsMvutubTb60FtDakM5TuGCUknLxeHFq+
CnqbxfWmQUMkSLXyN0nt5O8GDdbH2mHVxx97Zz0KMZDyybkfphfk3//1WFyYbocomYTXpjXCxqVh
DCieNgyXtZVCAtCG9Ub0eMezQppDwEEaIjENa6dm2wEBeF0IL1w6OQqC5PlSkn6oMz1yUQcGFJZ1
VNLIAEwTxwTPc8y06qhF+XPaulmx8ZzubQHYcgrUvE7JrXS9BU0GHwBNerYAHQpfCadPUIbXx2BQ
0+e8UuKNaOfOcnRIbAbHALbKkYPr5cYiER0SUJYXTgm0OB2DIWU420ct1KbdrNJdeHzCt/EdQDeK
FqTvuqwurvzBZLKXSNOEfl+iZ7BbKh1NUsbgtR92GRRv6sGyEfqazeEzNPBIE7lolhSXx7/h1iPg
DVifgUVYLm4MR27TSA6MFnzWpJWXvkWyPY2jDKUGiiRFCM1hhrl7ZTuXGirtXNgf+W+Zbkpr9tfV
zmlyUSQYQx9KPfeQ0zM9u6UoTgz2b7Fb3AYtLCXTE5mf0ANbnamhUndGOCb0URRX9BNMlGF5tFTm
NI9D1rqvBbvyZdQtZQIP44js41x/mValFYJGOgLNQmk9BC+VXZHb6Te0jbcKE/deK6AgykvUu7ix
1up1VIGBiKjWo9tmWcvJSFHxLGz0yioNDvFmHM19MkGPCqccouZMIiHD60anx9fnzvbicUirSRAk
DHb1vUGmhGo1uK7X9X15GkfrvTMvyZsABMrrbQERA8ELhp/dXZd84sy1FgsaG29gP85OXqjVrjEQ
SNgXQ9bsszCPX0k6idWBtwenSvWXJJ5s8/ow48WEoH9U4E6bNP0ZxIPFZL5WX5go6zZ4Je4cpizg
UWaiBy4f4+qe6uGYayFiCt5StdQJ6rpVfwdVrf1jDyn6KDVz0745dxNCz3OvPi+mknxFDtDcMEm3
JvDPCBmXGGgW6Y00WX+9zKpcOoOx5dqbKsWhUNvBm9Wk6bNTNo2nkeGfH9+fPyyv10kFI2uELCRS
tIrJsq8XLDuUDtExqTwX+RooS+wsV0ofYnJhf1rQpOCDjSCHpVxy05w716yVDxOqKPUba1TT+r+g
VmbLt+NZsT+MKKQiYNO0ufFDJL0dIs8zGlG8N4M+zr1Jn6v+5GpjAUtz3CBmtEt0HTFP1AdR991N
tHPVeDeHoWt8jVyBgs9Za+o2OllmOoDXZ5ZC/6YiG/cTji10Fh24wsUxG5MwfecUZd7v4qAplOPj
Lbq10NAYcytwFQxcEF5e71BhlDobwe+P2yo4u9PygY7pdKExkp/aGTyvOgXTRuxx+6wJ1SWHHzVP
2YVarakoJmrXdgqXK2qOh7hBw1ktLBuNK4qQr/084FKEVQxekOnR/F59XjLnRaTkmTfVs/7FRMIi
PHSp0077QOj9dK6GCYzy0mBPN1a+Tcfo6TOwQ6eStw1+9Xrl3A3zpkE5w7NhAJqYWQ9V0CdKiIoL
xZD05Jgx4pH1gIDrgo3bsJy3x0oGyKgChR0KZ1RBr1dn6qtucFuTZw25AT03s4RUEqbjQGXnucic
5X0hB7Efb/adc3VpSdBZo/jKxOjKZfRApem5I0Yt9CmqL0PB2OBF1csIhuz29b4QijVhwL4pu970
u66/MA6RgJi1dvDUWrWOdotoOAGOu1sSY6tOdbOZf0BhOtwAgrSAZtf1UgLm5nkqo86rwFoip5nV
R8T+xpcpVDW/SLIUSdV0C1N6s5kSe0Lth+4WKDHa+qtFySvNsYxbrwtCuO8ph1kvop7dCv60Kvz8
+OTkdbiykzAsEZGDVgJQyvGtvjCeE3Q3UWfx+nZ0jxP9rZd8rNxdCEXZcWZy8TCnRI9OX0il7trc
8L63/kkmXhJJIUv2qAes/FMaA4tC86j2SoOBdWjx3bNZjBms00sTvYXVONvP9J1MfgGq4gcEiWsd
bZFXg9sJzsH/Uc2nf8BNXnPWpG6JjLKjNV6+GLBQdL2F/AFq4LsMSttPj/f8xhnKtSR7iEFnmJrb
ygr2lg7HJky8njUbIFkLlDOTXdHBZHrColgnM6oDbeOF3lsTTDmRDk01yKfXZsGEYaOxg9qrW6uK
LlWuRdNnu1FQtS4pC30QjM2/tvEj99SkVYklkq3iNWtqILJJSXurprDXl79tZqj29hLan+cejo/H
W3pbUGYtggsuMrEVkfdqT6skDmwr7xtP4YSTnu5sVWThPmu6lpKtEszahYDAzY9OVbmfCdQr6xil
sd5+UFAxDZJda9Rlt2GL72w6gSWQK1Dvssq6+lGwinQd0ta5lyDu9hVI4vCd/D5SdsD2hjN1qbB9
/TFTxCbRlLxE8l1f246qWCyhlEbu9Vlet3SnJy0+RCi0Ld8DMzW/GB3SkRsxpi7f6LUNYdqF8iND
EwZXep2cqOloxBZlMm8B2JGL3cLDiau9hWrhDImJLJPpUVbNkW8Y6BW9t+0iGU81Km3Wy1zrkNl0
1jyWPzWUdox9ZWld+EdtMUHhp7epgrhxqLr9cYxcF845dMBGaxdVyJZ9UsU0NZd6savu/PhG3Tk7
SYhLDOHYgI7WHYqoNFpRTHUGKreML4Vi6ZdUaaajXlmfKydKNroPMjVd7SHlYlJWyfVNQrmyg1We
l1oVJ62n0t/z06lrnwoxb9UR/1CirpZhvA/wBC4NT72utTeRC8PWUo8e0iuD8MhwC6hYVCRGTrUj
aHIHClh++zApKCV8quFL1fyQWA06aSMr0m/pgtzIO5Six+AL5Rk3epuYaMDNB8stDP2IoGCI3l9K
pCx1W6cKYTbEM23PGidsOvOgDszwc50ZRytOg+4Myj5WLoyMUnErmqJmEhDIgX6JK3PQEIOuhLVL
l2wW76G1VWHICTJ3+d6VKNWihIm017+FoqnRMQ90s3qJXC2OjxmEHeM+blEGOmROvUxfMtOE8iXW
9eE/NCjy+WUptK5/yuZIMaCpNaJFIz6PikLxG7eGbmin6dBqpDtwHZb7AuVh4FCPnJEienzJbl09
jQ9iRcm9zMD0GtABloXfQBLgdZDpTpe20ieUusMozvaMzLS/H692E5gCEgZyQCwMOxzXYBVYMEEe
zi5Na2+yM1FHBzjFzfodevVCnIt5itPfXR0mvXZwEC4Tx3hCYOXD459w54OBZTPwyaQylYW1fVLG
JgOOPNfUFqbiq8FIxdcG4RmkT5FX+R+Wki+Jjg+THGuP5xa5mO24aLwOWmjt68LAxPhNSYlQ/5vg
6TLfP17uNlRka5lNpKT4h19wVcMe+zqpAALYHpJw7XPeoAjHhKuXaU3/jPBqtgM9aG1Y3jtrysIx
aT12l2GuldEwEzCqKFMhDdvMRX/Q+05v9rZi5p+HsFX2kNP0HyMX6ZvHn3pziHJ0DOyDHMlBOmad
zBPW2DSOhQ2QrTCfBaLXfky3GlHLbsuv31jhP0vBI8hgrZzNW13ZJomCFgIN+9JGSv3DbN2lOaK1
mb7TIUPxcmMZNl7k3QUx+pLonWL8GiZplFFLnV6xL7a5/BvAdv08Itl10JzlV66r8efHO3kb/kIh
iMFnIoQzBAog3cJfdRHUaRY0JoV5KVUlfa/1lvrN7Akmjkla2BH0yUWJWHIydoGnK6LTdmoAadQB
/Vn9+Pin3CQCBu0dSm3AQxnCwZVf/xLVCdrQaYV+GQfUdn8rczS34pg7zph0b6rJSkLJR5apL0sC
yGVv14D+Tklq5OPXxz/k9na5JM2washel2Du5/qHuH1LAzNGc3Vc2nAXGpF61q22OA9gabxXL0X6
KJV7uM4q6NjrpdC/Rcu+Qg4U1VunpGwTZYb9UW9Ce/pKmOa4nx6vd2OAYVGS1D8gNOm/cMeu10vo
Gc+TqvRnO7HHY5vb0b9zh6IUpZ/mHJkV49pOFz6ZZhUfHq982yLlCaEnANQCJhHtpuWRFYvTQHHT
nSPRIt4GqciHGMnfJ8UIqiNbVB2YcYXhRxMdQGdNQJlYLm/aVo09uy9RkzPhDwWYkB/gp4PMK69K
L4PZmcTMrZE8HXrrvVWNoaeOKB1mQaO/mFoiNgzezeuUX4G8FQPgTLvTCr3ewBi4Smgienhmn+yn
qK5rLyvVZJ8gA3FC1myLNfYG8E8ABCYEUlVycaAJa1NHMGAXY5UA6jLNqDrB5h7RQjeCPoNucllq
Pfw4wTTa+40I0vBtD9I+I1IAzvPGQaZD/eROkaOcEdek1LZTIFMytzK7P5HoVUzHb8R8QKVAmgXU
eGUjFTiCrW7qm3OLRoOvtbO+a5qo2bX/R9l5LceNJev6VSb6HrPhzY49E3GA8sWiKEpqmRuEWgbe
ezz9+RbVZ48KxSAO56KnFWwxASyXK/M3VVR44SBFf5mZqm3ledAuY+FzyUTnYdNWMf62ZRzvlU62
N4oe4EgVhvFbbLj1XWMY1aaZi+SImn9yhwchVqBoJX9w2lLdOXVkeCmb47EMG9M1MFfdARmRDpgG
Tysz92ZfEm/H8W2DWUJwbSlDhtAfAkKFVO+zwMo30KvSuyfX8KKs1Y2fdO1lRDNqI7dde0czLHzt
FiHCU25CfEc04JcHUFIryBKPYbPPignIaRXZ+7CuZq83tbV71O3uALiUroBGysJVYEk4VeD4jaWp
xccqk5263yhJbPm7wajHeKfNhV/c26oZa1/8IMznr3NN+U9e+dg3CQUsJFaXRu+HRAaM1mJ9Gckg
p3XOIyTpeA6DovFwD20uxpBVp8ZkoUvtPB9e3pueDcoLQ+oSG/5SXHxAwLW2zSA5OrXa9pFXtyiN
oyxuFtZBxmNk/paoahYnXp7odbOmNH5z3CAExOwS7RFQv+SK1688DXWpForsH6QBLbDOsMB391ay
pc6UrHzd21BUEunhUcQx2VCWEiEhlxkzyibnUDRmeqCEqL5FQcPyZux4V07zm42SQ4bCNxc9Ud+n
Fn39VsGEC7Js+c5hTKJgJ2eIxNm9ap7hA/xZJ2ry2vYO4ag100MjORL90OtwyVhgtoQP7yGFKL+V
UVP3UsTUDlKIVZZUIlD88pTRFp+SHjqIAjLep/YF95NFtk0dU/Z1bZDudGAiGejQohruMgxnkl3Y
9XZF+TCzEOSlnBbUbm3JZf4Jz99B3ie4RJpne9Bl1GXxJ0FoFsaivCOP7ubPJZfSn1wpsWqNZwPM
8sz1Nd7qZmJOewNowNxsMJ5K7sYhkc2dMpZJ6Doo/1ee347jhOvV7I/SvQN7+QFVEr07xBN8RQ8h
bjoeug+y4WDFpTFu5rLyg33U+lbGFTxTZm0N6bHYUGDYgu8QlgcCuSOu+9ej0htYz1P5Ce7kVPP3
dV3/2beG+V7zR8uz9M7cxL0Fnmfq1+peixVNYC6Y5G/QUsk0dH0RWOEW+1RXRqosQEhDVr7CsZG2
VdKqRyXUh4MQ89i9PCWeiYkgJ3u0JiY+4i3XL4thclQas13djYFtHoIIvYK8K+1zHesTIuNBsgF+
t0YzfsqKfzt7kQBHaJWQArCJeOXyAh/0HO9GbcxnCji6vO17e1ax5WnTgh6aMoXfi9ofPlWJpGGq
XDSp7tnokT8GWBwj4BDDs/eqymwad0Iv9F6vqrze+VloWZegDOw/jblWg49FnElpy04MmA957zTU
sCnPwqnCzo1PUbpOgL3yPTpZbbzpp9ay38uVYuebSi7a8q1ml7PyZz0UfXZnYRuWUFLxp6Tw8hQM
dYYortMxE4VgfIA8YI1rBcYOA6jTRyp76HV4cmWWQHSs0hmrjRI0eb3p8Bs6Nw3ctR3nSPKxL5Gp
c+mbD0dk6Gd5G3Fsvhmh0n1PMLf74UBQtN0GS+zX7XSMAL2ZJxk3Wm5sdYsjq3DCwZmRtD5njlKj
M6Z8nSY/utdh5xymKNZWMtCbaUY4kkKSAZSIuJIuwtXg4PwRSCOCkUZ8bvxepzmLL7hP2Wo3d8b3
3AleybUUrwgcg6UE5h3QwFKZz6Ef1Ixwbc9lV0+PRjkXn1q1q8+mRr/WEWJ9Ly+lm80VDUBhlABO
HP8WbmPXS8lAeDQKSA3vq9CY9girxXfzHBZ7QM/z/pWhOO/ZKDA3xBRHsGGuQ82JX+WQg/27ivv2
O7keJxf7ovZzOo5rhI0nfaLf1ypwFkYNNZEngR/AdtexksyuFK6WzZm9suAOpultdjLUQfqiSbFe
ukA8wcEPseY8gq8aOk9CjMfZ13iyPtoY/wr2Hj4oh9amkg0DCtGPauqUj+3UKmu47MX5LfYVobLE
5i3wkCQn1886BwWF7arXzlWhT59zqDnfSCy0x0nNv0pxXa7UysSr//5pqB9BJSHRNSC5URtebJ55
0pjZkOvzGThOfx7wKb4MrVmtbNG3LyWuKawa4WUJE0isrd+KHUVX4lOZlMMZaEWCNcMkR/dKabQP
YzRhBs6RsjKRnw1IYkKTmOIR59F1wHjqQYfMan/Wh3lCQaRUHK9PbGOPYG6wy+vCXNP3vd0e+JKQ
5riIsUUAdbmOOE75XEg5ubMVVrLslRpK55GvRZk3Zu30Rg4wHeonJ1n5sjcrFptjkUCzKYk29XJX
khSk6qGoKefGmPuNlJimy5XqZzs7a6rQz0SiHSKWKi14SHKLRdRCu0zytGvPho/0kTv1kHAMnTui
q5hhvbI7PEElFvNS7H60KxlEWuKLzylDsDLbNGjPfiz5m07lfPekGnTap06z2tpV8bhsXXuYws99
q/eF2zqd7iDKqvqaKzIF5X1AI6w/VF3bVxu9MxJMO1TpI+egU2yz1uhOs9NiW2YqUYCgWl0r+p2F
dTotKxoC8dbK+u4vPTflxEOCp3iLAKqa7GR9mkqUkLuajonVjGvr8fYrw+LnToIvI4B+GD7X0wgO
32goVS2fDbzb9hlCom5v+f09vYthJZW+XSNsZlTI0e9BswFBmOtQddMrxkT1/1xY/c+84rLvD5xg
glwfu0YpF99eueNzmQchgoaR0J1ha7uO5wPrG8xwQFMyVfWfI95D275Vq3E3WcG0JvW6KB6IucMB
JmxDAWCyyS12HGvS/KguHP1soPS8KXMd1QCW/dkoAgsN/n6Kd3h71mCN1XTea2W4Jlpy+3UpWdBx
flLd4JATA/3blpfRlS4mTHvPemCPp7rr9NJzEnX+bpu18UbP68hfGc/bqcO5QWMFsCjKhfAhriM6
SRan2LubZ7/q5m2IGc4x6AZ7G4zRvLLr3G52+FUhb6uSd1syyr3XoQKjt/VA4Tal+YmyldEMPXT6
yKlYInshY4bzxZawpH15/jz54/2+J4hjnDoqpEAWB+mD+OS/fdK4LvzAdvzyTMacxiAYrSHzenSe
522tSXN5h+Kb9QmGmC+D/vWreV/Kgap7SH1nxSaa9DJx67mwtfs4HKxdKcPGdynnWeourvJI3qe+
Wvfbl596OQ/EQ0Mtw64ULISAf14/tJqhQGBOMMoi8sP4bd4ltrJpoI/9VYZhWT4MwWC8snciLF0p
CMLv41Iu8OeLTWS2R6Pvzak6R0mf/kXOY2cbqW7LixPHXbNz/H768tq35AwSAAxq6bA5lmAiCw5s
Oo1+c677qriozSwfKILXH+NA7hBw1NbkM5YXXN4Q2Ad7FlK5IPmXitGMZ68WGX6bATj3gBu4ErWb
wNYy/1jUOGG5JgqhH8y5lLxB7eaPr35bAIaoEKDSSMljKQZjGznVqUGpzukwmvq210vD9pyudMLL
OBTyNk4NHuTVMQXDCdgbrRpqKYsNTZheZ75lYCU2pcWf0ahWaHK3tuwaSpO9jWypeXw54HI74YwU
PRhRgiUhvrlWN7rJsahK01lQYg8p3fdd7QCl7NJm7S5wu0a4CACHYiehZnCD6yt9R23QChnPQ6lo
20rXC6+YHHkf5MG3markyk3uuTcjhSEaIDtB+71ekgLfMWhw0885opehV0OJ7zZDqLdfjDJ6reAm
rugi3RBAbNFhw4nzOlrvTJFuA7zep+M8bC01+zjALNv0SOrdJX2nr7Qxn9Tbft8liQeniQSHvqmg
3SwyJ5t0YQByWu0LZQihEXOrye7bznZaF/RVCo1Kjcr9WOIo6QZ5rj3B0IIIYHNr/uxCGe11VCjA
aQ3NWDzYSmJ/rKS6UV0f0dN3cuNIuZdn0ki/GVaj7WEXnW6DGHlPcNJStw1y+OIUmOo89KYATT0v
tMrsw8uTc3m8P72kqJQL8ATsv8UOR0qHZ2tf1fuhk+r7oIlD4MtytaMBltMTwnZnNKnsKrme7i3H
n1aO2uvwqMkIXUgUsymt0YBhY78e01xJW9Wm/7SbRjM5+GqmniZpiLcatZZ2M0hSiQZblIOtMMrP
QSKvqYQvQG+/HgDQCGQNtnroj4spbBmVEyTg/XZag51qrkJWjpVZfgxB/G6wQZ4vo2obb1o164+1
0gTbCpTnJjalcuVQvt6Ifz0I5jvUwQSFjqe5/hJZFXaSM9syVuE+GAAKVkhHBgjndlXTnXyI0g9V
ZwU7WB36/uU5IH71fyY6W4UobpJ+CJ6t0FBbfIMZ922AFqG6TywzeJ/4s3/XkL+vDPX1ZvEUhUYg
hxt1e4o/y+piGhWz3Omztrd1LuUYVSqPyqTWGyf21+oU19vg36FowJOU0yfmqnX9LX2AVIUV6to+
sjr1TSS1HF61Mn72g9HezbO/llDdvBoVey4aqF3RXENja/EBbalvnZoC1D7KewgwMnQX/Eel3UDJ
wHt5rBa7Eu+GyieHJekBowXDfrFijIBTHINAdV8bbfswd52/USTbdmGYKnu5jb8nWVgeuR+PH/A9
nN3ACO2LbEfJezPHaInsrtkzDwFGaIW9mUi3TpOJ3blqxdF9FGbS42wmIJcGVJxr2IX7PrAz2M/C
WxIZg21udtXbl99p0SL++52EMgYbkbgUL95JMZqJGnOn7it0Ut9xOsdIBFjzQUu0muoz4GlZz/uD
2teSF6azdUhzs6YHK9VbW5vQMrARVX35mW6mEJ9ZgBfpaIk7wPIzy2WoaD3tpb2tJcYbhJfftlMz
HeocRdeimH++HG25+MWgkh9wqFER5SMsFn9hziOdU03bw8Zx3icO+mXMAQrVciPvy1lX3ArS2Oe4
ZGt8dWT6TiSACNFRA15ek5OQ/Aw+ibYvWZqnUAErE2uh71pWOb2TtUg6h82sHn2pWWtA3b4zXAcK
IVAc2e/odlwvUs3wa2qkU3BIKRNvlLbrd1qMg1+hp1ws7brYpmmGXW+nrWky344tuTWvK1S0DS4V
i6/dl0ZeA2xLDrMDraksrGJbGFp4SWzyMzS51mhCi3h00oRtgshbuEaw+y3ipaOO2ExQQgzSSmjz
uyGRyMkyLna2g97xOKNySmW1P7w8tLdhKWhBXONcZ1JBArz+wLUVIaps1soh8zUJ80eMuvBM/65X
w7iL5mAN9rU4ynlLUem2GVQDvirVwutwcBy6QEdR+oALWb1pHKvbJkWvfdTyKPxiSE57SEbb3PCl
ZTdjtFfS+sV0egqPVJz9y6ecf7kOb+IN1U1oNBxSzvNTB0jRbSNp2Fdl/CbKWnmbRsln2Iva7uWv
fH2Dp9pDkQBsC5kpJwC78yJukMuR0wS6ckgrP/po4wrp6ckQPCB5pu5njeyOrm+2kps+G5TSKJgr
4fKz3J3UCCE828nUw1gb2k7KTBslBjZMvQkh33OR21StsmYw+swAozjDcuF+CgniRgMLqK85Z7p6
CEGV7XEl9N1YUaq9FiNHYXKt8hy/aw5+URgbiDnqz5c/9O10prCuaFyNoYShULU4JAakXtVotowD
2s/jNu2MzFOtId7boRG7sxy+zipQDCwPCW2QxJ/q4Q16fYpULRmqxDzEdC48s7Dt+xAMByzPCr3J
lWP9uZdDvIhTHa9AcRG/nr3IXuTS3HfmIWEOH7Bzru/VQYAmB334M2PhrKR8C8LBr7eD2Qe3gp2X
gvditVbFPCKFElmHGVKBW8XafFcOQ/ZOLXxRE1a0fR2a+V5NdYzdwEruJ85AN+bOuu+zdr6LfbV/
bGJM1bkjFA9amWcPrQVFpFSU0AMKlIFCkUmJBj8YstelkmJouJlxJeP/wWYs8Y0UV3ut8GOcm5Uh
ezC6zPA0BT3equ7W5G5utxW2bWFeIqN1QJauXg/M3PtK3li9eagKOz44KoQYBRTKw9CYIA9gxHpF
Gtm7qEKs8eX5vkgqn14SDhtHFEBH4VB7HdlsOCFDGwAPxinGp9nhAdxKq9DcyRXl/cuxnpl++u+x
FmurRKwVt/HWOliBglO4BUt9sjrzZEIh8Gq9tw4vx1tYwzD9BDMdKBjIMNYXpYrrl4vmsjN9Ou8H
jqbuUSr7h1zpko3ahO37oXbC75UTn9WuNI49oiEuymzjjkRF8E+lavPyw9x8aPDmYMDJ2zktUSRY
rD2rxxBahlN9GC3J9BB2Nk7QNC+h02jvXhuJJFcoxwLDxo9uqcAL8ky3JLJb0nPkDaR4lrZDaanH
KFHNV24oNM4IAbWCj0vrZ/lSnd3ORZU7ylE1q+yct+FXyS6/R+mYPSqZPG1f92KiTUcKK0iIVEtv
tBXw96msINV0OEem7tWNE985OWaNaZ+tGYktjz5CcUngyBMgMLqEi/O2r6caixkmRiQ3k1tOrSnm
xOxlra9sw0n7q850a+WCslweTzG5CQnzQAhh8mKGGFNMR1JvjGOI/v5ObQplg6do7kVmHW3bmSrb
y59zuemIeILJRE0EABCb5fXqaFIk/nNuJUfg5NWmU0rNk0ewg5uJMum3XkKNXh4zZ4ab17NUXw4u
fvlv1QC0DkRwYoN15ghYtphlP7e6fjQMMJSV/FkrS3nT+TWuWC+HeW4cqTpw6YDcx/8WW06RlUbn
2INxxKhN2pnT9EGTYO7EFrLUaKoElyqwqpVT77lxpO9BsQcVqFvqjInybdkmkXmMNTs4Ix7fv41N
J2ELnwpPzQb5r5ffcbmziE/5W7xlHULPS9VMqCQdi7H4INdDf4dK4fSjjyx7De3wXCiuGbyc2MGY
NtdThpoSRLt6gMdSUalK2yK7tzioNoKMsbKLPfcVoaqDEwOtKBRcrkPF8pD7NhCAo+33Sez6ZmB7
VZQm5A2IW7m9mecr6e5zL8dZD9mOQpUQR7uOmAWNrqVyaB4xg6j3bDTSpVN945iAS311KPScRN/F
ZpNWuBVfh5omrTPiOrSOSpR9T1NtupdjrLNKvxxXPuPtS9ETEHkFjTiuS0+8lt+acF0/2E1hddaR
7kH4Bpq8hlXJIIQZq9dBKrjjQpyltwOmUFQ6uXFfv1TSxcXkB5p11NTuZKbCLdkeWgBqNmA1C1q+
Fprzh5fn/u0soa8DRRIajMBxLP12pm7GlNCe/WMb1KprQmc9ybUiyP+Nvge8+TqZtad3FCI0FOAg
N2B4tjgXMr8fx4YM4cRZam6mvA4eLD3RVspCT6o517ujI3pHpM50TynZLMJoSpAakz4GOAU62d5K
08Zr5rR/jKRpcoc46+/LipaBFfvhY6VHsUeKOoQe6uXRNuYfbtP06gEiTkfvUu2tlV31Cat383zk
jvQrUeO5MYjR+xFlrlSRjrHZB24DQOA79k/9Xd0Nf6YFwkdSamo7SNXaRmtLyzOy3NkbRt5sJj9U
T/0wtod8TPSDGjeakJV5qMYZRGiVBojr25pHb7L+ZOBW6GGix8adIqInSWawNY3Y/J7Eg3lBLCvZ
lro+XCR9sI75mI2HvmycjVEDoh5iK1g5L59ZSjTrASKLihLLdrFoCzNrSNQ76QhSdDylIWKJU5wb
p5Zb4soHfj6UQLnTFKD1tTiai6RudKOYpKPBAX0P/xy5abA8p6DP65VQNyekKVAPNCnpCAAMdxZT
LUXoLUEDJTpZfRNuolhSj07YyK4VNtJRs6Hx6Tr6US8v25v3IyigJJptBBRWQ9dbBbxAthFtjE8o
jzX7qDOavWZH/T7X47XT+LlQlDyFVjBNPUra16EsCb5LaPrxSWoLjGhGc7wM6th6Y5PlK9Twm82I
t/o91OJ07NLemIzRjlE1szu3DpV8O4VauOH7/xUENDBf/ogLnCSbkYhnC8QVxwj54mJCOhN0WatC
D7DvCsPLpaLYBElYbtVxxuLHyoO7wQDlYeSWtZskrQP0L83ghpFPUGMlf+OgtfN+CvoSHRguJkWZ
Bq9NaXlCC+s7YCfMLgbh+uP7Vl4qsYb6Ctt/9ibujI+jqgSfU2LuHD0tXqdf+OuL0K0AHklTlQmm
XcfD4CUYkMJPMFjp812cz/V9nHdolOSW5KJfUEnuoIaVN5O65e6oN/HZxAluJQFckEWfHgNyDiAt
qCrg/ZYoP9Wu5Dxv5OTkaDPCjZKMPu5YjrN+P6tJhOlSWjtfzaaPWio+2fytUX0aLA7c++q1e5aA
GT4JgVP9hmKymJLA6dF5Le3k1MngDecAeSvI+9nOYHWvhFoW7piNNJpJI6B0cPtcoizqtujjAhu+
U5mk6n2QpZZrADvfhoo1XEa/Mj0bN4SH0Azlsx/g8/Xyanhm8T2RsQxgeE8W19dDPyIoWLRIiJ1y
pR93diOHpyKWm205FdM7g6bmSrxnB5kCEUcCSHOhYr8IOMz+XGZ9eurNUWOCJwPYlbmt3MExQ9rx
Tmh4MxyAwJvTTvWKEdkcFuWa/eFznx0ctOhxkAIZy5TcL2unR4swPVmjNb4bAYHtAlzTTnra/clP
ho+a5KSeOTWRZ7YY86wcH89sryKrBLvAhZn7jhiW3/LLdq6CyS/n9KR3qU/RqLHvG7OMToAn1oz5
bkeYKczNn0opKFrqKNehyh7ifj862UmqwsktBmugPOxIX9HqfK92UbKm1nxTPhL4c0DW4BJJxuBs
LnYvyGagZhWnOY2FZXtyjMhig4gwlKWwcKU8R0AlgwUod0667TWt2yNNY7+l/Wh8tHp9rSd7M+FI
PahHMuWETB7A5cWnrvLWTCdpHA+JlbaOWwEROaQ01T2mWok2yJzdR3yH41T2+mfa/NU+iqRvr1tl
lEJFnRJNCD4HfCX1egzsOjaKoYAw1mnOCCa8T13DKsIzUhzjebSqtfL4MjuhNM7hQYWAw4Nr2TJR
wMiYZCs3lJOj58ZGB/2+0dS6c/ElUtHiUFMvCXJzZf8WKc9v2S0QFSH5CAiU7IuDZCmHpFd+WwB8
l+7sqdBO+WiFD1Ir90j8d7Rl2944jAUmHVmerxXon40sdDAETxilv8V2PY4B5aEJtpySGPKpCBx7
j0Ngc+wLpKNrZBLdVlZCLjY49708sIt6DO+MIBMFPKp4YgddFrtj9ETCnm7OpQEXtUl6xd/FQ/3K
HqWIwqICB8h1lGviUtbdaKymdfI5u4yj0h1CudXcoB3DS93Is5cos3R8+a0Wu9NTPOoVGtdDAYBd
JrcZeJ8hMKbsktpWvDGNOjjUY4sN+KyutXufCYUaGTURuHwA8ZYYI/jnUZ+ldnbhlss4lYVvWW42
oFfqVLG9dkEUWev1FHWuoi3WIQDpWWoyPCtphGiWF9VwYLvBTGnjF+9I5LUHTujqfanXzgVBMc3F
yVlZyT8X+7H4uKKuwOHCxgSuabE9Dhi2JGloZZei1rNgkyFY5cHT1N7Vmn7WpQw5zJdHc7kh/4oo
gBzUZkU5Y3FXmVpe2Zr4xkYwT+fEmC74TDk/806qTh3+eW9thSy3jJ2PrWP5shcYVDoQws15uHKN
O7nAN7Mziffnis59EL0TjojrvbALm6bB8ji/JLMh0fmtU9Prq0aHf50AaGtjRiNTg706WJkn+Wkb
uAoU0wuQ4mZrhDri0hpVwqC0zT+7ApFJC3EAbeNnk7Jd+XDPTReFOhOrjsXAoF0/ajsotM0lOb/0
PQaWCURalP8D07N8Xb6LJDKVFnzcl8pu9A9NEWvbwO7tfmX4Fnv50/cSV0xU2UXJS14kTKnIlu3Y
zC/4Zc0gIgajp3lulnuj6hPXj1vJtdTklf3kX1FhcVtCSour0mKW+lJm9XbGKAWJZt0DXP2Uj2oB
yGWatz1IUq/Qwx9FJdsf5rqfV9bpc5sCR+X/Bl8c2YNfjahLNPmlpJF33yLgt4GaZ54itfz88hA/
txhJv1QWBwQxJEuuR9guJT8syim/TJWffwGQnGytpBuoAXFQuxk3od3LAW+PKkQAQNrR00Li46Zb
UZtx2VH4yS91VJVv6hCbMz8yu/0wtQ/olEeImdrj+56RXtnTn5tGYF3o6clcrujQXL+prA1TI8dO
fpGwltlHchVtjAGSrJJZ4Vm2UMqfA1AhL7/ts0EBIFsIM9LLXpJXUUCmBzIFxSWMuvldbFrlnRbg
Q2jVmbHz9aB+G5XmmjbyEjb6NHe5XwiZRMBhnJvXr1qksh8kY8n0CVP964QO/4GTa9o2Vdw8Norx
E1dV895upI8VFPYLxh01RWRTW2NPP/f26HpAUCAxEj246+fwRyVGxqXKL1nqKDt9MrvvcujQmR7S
6MvoGP7d1HXDyjg/DeTijBMlKaCcFIlQIl4MNKAEO5kmyvxqjXw7furSu6oz4PXb8fhBm2S59YJK
nr9memrsAB6FeytyJoakKI6+X5Q7mr3hHQO3Vud55nOgVU35l4Oem8gyES9NGqudmYUXejkILHX2
tLGMWttaNaqIk2L7+2lKh/0rZ6A4ZEhHWW4gRW6an75UBlmCA8+l6cMAoysg1a7cFZg0kAxk9/3Q
IR9j1ObKKNy8K2FJu/kHyCNy/sUglIEuGRDCw0vaKsrPFAfpI3CV5JTmw6dIbGraOK3loouYwBAg
/1I9YbLRWkGq4nq6lWOTaENa5W9KrF2ife3bg526oGoLo/Bo51ntg+y3Xbpz1HYyX1eyIrio7aIw
Au4Jpu7SbT2ew4yCldW9Kaq5OHOP+5MKF+ylsVFctE3GlUNxsW8DheRySRMI3IfggmmL8mRX9qZR
6EYLk7nd1x38yMFIkHvH4OYAdlF7eHkWOXy639YU4YDiA8QUPBwSfWdxGtaFpeeONuiPMnZp3qhy
g8liRABMFNpIFKdxO8g1juthmt8lxSC9ezn84tD4OzxTipu8OKYWswkMAVxuLdIfG22Ot04/9kcp
q2XgkJOziUf1vTHYpgeFu968HFj84tv3/k/gxXtrTaC1YVDqj3acFJsG6au3sara71+Ospy4v74u
nBgWCuKNy/JjgMmDXpWN/hg7ifSp7qEyStw0d5NtBYeiSp1zVmv9yqvdziCGFN0jKhSIH4GyvV4t
tdMkgRzM+uPcFsMOuzhzY7YgmrFAM9zM8dcwH8tT6WkQn3S90dFgpS41ZNLIinJzNvXHqi87L1fM
ysP9DBl6rZg20IWCnRnX8S5F1ON9gaKtp4Zy/bZCt2WlBLfIrsSDPDkzaGSUwjZBDPpvtaeksScl
iWLjMTSDfGt0VXRSG3jcc1GsKbQ885ExzoK/AusJ6PhS3MoM0go02GA8jn33UFm9ctICw/iS9glI
KWus1si+z8wkGj+UUbm1gnhd4hZytXH8ue6MxwlW9SHPOucnB4C0GRDm2Pr65GADqK9xJ55ZnRoS
NNAfhccbe9/198S0TosTtTMfsc8DUOrE7dEZOwhHRatfZh8+RVIUj7o8Tmt+jsuzXgwl1XrSSFFU
Emi769D+gPVXlyvGYzlBgU3Nihaujqa6D2JyN/kyxpVJEG0NC7shWuXdrgAD5IZI077x29jchnkp
H5qgXgOuX48DuBEOelIvAVnnhsfF5Pq5lDgJQ2o15ndBlHDOFDtT9exHcl05G1/TAPz2eRv3f2Zd
ERivE+t/Ck5YWNHgnqCZLOFr4aBRXcW97PtYWtEuwYXhxEcMN4lprdGfr8+FX6HoU0A+xVPRAjN3
/Z56TMZia6P9fQKmtk8tpd4NajodHLNDekGyYPY7iSx/sHEAc2N8S1916lISJThwNVFsA1sCQ+o6
vpEqY0d5O/5RjBBGDg7qivJDU4W9+TGpQmXwXQnVgHll61wUFERYioso01G15dRHRPo6rBpV+dTq
lfpjbjIJhpwTmskWISqzOlppXfbNBgCR3L3ToBvaD8BA5fh+arKwcXXVB/KOgIS/bX1u0Ctp1/V+
wxMJX2NUuil30+FDH+r6wci4gOyZkfwDlCT0Gj1JlF3s522/MZqs+mTnZb9Gwb/eTaljw32HPEo1
X+Cub8CStoR6X28Z4U/KHQ1O2ePwATfC0VWyLPz+mnPy71AiERGWNySzi407bDsWHE72PyHrRdpd
7HRg3aA32el7RY2th6kPsSBkrVnGyogvvyszHRA9JAkKdIhwLHUGqG3jNeWMceAmvdWdIzvX9hOq
/pobWaZ0QHIgX1N6v/muwHrRAqLugfUjO+tiKHsfN6jMCbGNlSza7FLQGl4ZsKt3chHsX/6w1zs4
HxYxGrF1U+ug68eiup42EnuYJbVVHbixYfqHIs/o66fF4E6lEr0ZZkt/g2Ra4obWnB1eDn3zmkBs
RVmOSSuUMJah67mnToguJE7juj3dB87kbzPuLG/UiibgK2MJeL4DkQv2FEicZeO7iaQOUEvu85qd
H39B7rA0XdBi3V02N06zkqLfvBm6R1RLIUZR7uOfi70xUWKK5nMyhDSMgRmCMkoyt4lTx3EHDqmV
aDdDyO2H3g6uU2xNKEwuosmzHsyBmpqhKwe6PBANtVC3NkJfp/+RGokA88JKcIypuGiTbn96+dsu
2kzMIb7sL+UGqoX0dBeLc6Bym2q95ocuXRBVRkxYi6dNOWR2eipGB1+vughiTLvl2v4e2oj8u0nr
yJ/atmlf5/nFswifX6HtT4tROCEvniUkW54tZ7BCt7O0aN+paXtui7JnyK0cR6J5TYrh5uvTXaSa
hXEbxC32h8UCUvsuGClMQlbIh7Z5pJPa7RCXklw9Tf1jmBTd28DUho1BErKygJapBvrGwpiH1ctr
Ux8VR/Rv2Sy2JlZtZz2hRy3OPk9Z+Yj5svahyGW6x5Y6HRPk5lc2jCcZoP9cjOg0kXOR7SEjSnkU
3N7iBOz9iEOo0OTQ1cnhm3dyBY98U4/ZlHv8WX+vmeFYHMZ0VD+bbRa91TK1y7+aqdLfNegxDq5R
JNMHQ84jxR2tbCrvojjXPwHaMy6K1YwPdRdCWo8CY5D2DYTL8Qu74XDXylCOvZbkrX6w1CDpfl0O
/uvb+N/Bj+Lh1zs0//4f/vyNwmYdBWG7+OO/L9G3umiKn+3/iL/2v//Z9V/695v+R9129Y9/XL6W
zT92Xf79axsV+fLvXP0KIv39JJuv7derP2zzNmqnt90PJN5+NF3aPoXjmcV/+f/7w3/8ePot76fy
x7/++FZ0eSt+W8Bj/fH3j47f//UHg/Vfv//2v390/zXjb/2fn0H4Ncc94evy7/z42rT/+sPS/4nm
IMktHQFktSml/vGP4Yf4iSn/k/YyFFlBwwLRJLKPvKjbkIj2Pzk6Kfs+gf4FxqMpOvED1fknC5Uj
HS8TgKBUvP/4f092NVb/Gbt/5F32UER52/zrD7K/64xU2NcDIWEposoDogTO8/Vy6MpARlBe8rdK
PsR3mMX8mMJA2yCOfKdHoemlxnCq2jg8kbVQHezDz4keC/FUw5PVSd0qWHtdCnNE0L/BcWaH8XLX
uV0AZ88rfLFvd3btPHQGkopboDhW5A5tMKQPSWw0/bYKdaOS+S0VpfTajUeMb78ZDQ2174aB9MU8
dpRdS0ctgo9l3Gaf+tbqL61u/WV1yv+l7kyWJMfRJP1EHOEGLldwscXNfPfwCL9A3GMBAW4gQAIk
n37UqmtkOrNbqmRGZA5zqDpVpXmakcC/qH66PHVD7/sU2oFuoFnTA3wDMFXFlyQ/TUle2nhmbel7
PHtCsreXBHRc/UFdHVa+zFA3aoiEZqhnL3kmsv0o4r5YoM8qgYhczirD5sRAf3mGLn8pyOTWYvbE
Y7qvfkmYsdQX032Pc5x6U3TXsOVj08kIFGQcgp63Cn0Gi/ViyCA6uvMgLbt1lOUQ6uSQDDsIYVCu
NQb2+WaRh671J1PbaR4IzX22jIWXD7D9WUbGb2Y3oGuFpTEBJvD8FndpYxC3/D3qL0ECgdME7kul
+xxCVN4lDz3sONTvgz+Lt11lb9wLn/p7DL4Mv1e9A5cVdbr+pnVMCSiZV4N/5EIxbmiDE254fO7m
N8ibakOBI6tr+t9mszEpIINTrtYhkkXo2sxNWN4WskvRGPLN0zozheN8h0TWd3uxguaJCHOX1eOC
QJtv2xY0L0sezXfYY3ybhAN5KFnivg6UL+vFj9Udwdf26Et1Wqa9hHztcRyWudqCKSw7rN1K9Ax1
YM0nzKigcQXGPxBcThgStaZuOjC/IcWZJe2CnIL0EDzA/rCQqg1Hl1CFR8ae3UyaR57xBv0W5p8O
yO5ue0N6aQChsVD3hqRH9LpQBbi9qVPOY+yu9k6xqtHI80G4J/rlBSBNKmXmrox1Jz23s6FNPDr1
1PXN3pxhOAfYDiN+p2vSuVSXBC4FXcSeTwGURl8DGA6dIIojRWhScTAePy2rY1gpWV6IxtjC6sUm
AHiuFV5rCYi6v79AD9xr6q0ONo5ueQ3YnkLuZ3kLi3c4ooFNBLQzGdyyYHw8oMekCxtww6jkzu18
KWcFJsUQrxPVYvvAJv3PgPteBeOZqxlQS4kNbv6VtNFatyqdKdP5JQ0E+xY72MixBlG1r7jDbTQg
jgXvkQCZXyJFdz6MdvX63yFephrP9LbCtSvVWux7e07IMNRNOwwv8b5vgiL/fLnuK2KeaYOjpz2P
dlofIXCUgCNLm200koPdC8HHha4oz8p1l+bshX7/DLN3+sKtf0lCFQ6UKW87L9pC6ubk3RgNZqLj
lHcjbbA6AGswsfDUuhFU6Q2yoa7G0MocMoD7YfhJMX89rMh7+/QnD6mXWEmZvtjNiuSeWKzkvIRL
++TDJgnxtdHqysdRhNT42/AYLtMyUrWqxjvMmC99WR7wtk61W3vapWNK0OZuRczjrJZez//s8pZw
rLe5RMAFhmeuTZ68jTcRnbzuT+5i+b3LAYA4WNFYujRLMFBPS5fSjLVr5Q2NeGar/czXNj9PGKWU
pgOKdmqbtvB4FL1CJODOqWfNwTdhdOgF16UMMgdT4ySGtvI2JKzt3Zj7xylXHzdlwzlH3NQd4AB8
o9jozY7GaycPs2JkpbGeolsqVZfj6Jv1SkOwKPCFA9vQOfc5QxpURAYWKnyxeMxEV42j1XTb19He
eUovMMW1wTBQl3C9U8we9vO4pP29TGP1XabGwY2Ym0O7NLp0XOgjbLmvUWaWplzJK/rk2zbCcNTg
bNVvsKM/dAruYM9mRwTkZQNt4KRFofkd56s+GxiALtB2FrFvW3Pkm7qmPaYRE+0wELnlY/krADh6
5iwr+wmcXr0CBkYNCcs5Icul2VN953nugeTNpGkmO8R6bHEoRNFj3Z4clRDJU+sBYxAZMfyAXaZ5
2xfYXOgUhj+ifHoCdaejA5K4aK/VG55yYApt+gSxABrhIH6Cf3/z6d5MV5aT33Jrf8H0TADiREdZ
ItrFv0eSH1iVOR9WHBT9uCs4mTCfLNwUDfAux8+4orKzGLq01Dxer5Ov+tehD6FXj7O+ijx/uqgA
kmWoIQEr2plGUS8BivxEPkBpgdweTbCUYOZKOusBV67ozdmN+UAxpdkqWKh75FVZWyqtI8AlEYNg
qULiDDIs9rjqc6kpM+4yhhGSetUzGGP7XDuDkMIEbxtj79OAJh0Kd3Ah6ZDkNfOGQwcicTGFHvgQ
QrTAAIlg+dgDO7zOYHSdxBwODwiPGL1CQkC9UVjxNAKqoPjbi0QPrywVEj9ks+PUzEFnHZ+8YF+p
9AEVKRifjDwDVCU/txncabgHI6A3kSq6vYRSBD0VEqYCGobLT5vixa1j7HGHIoM359u+ZOIcDQk0
5FjAvSsbRNN5nsU9tkm4WHbDHE1NB3d67l9WwUEzcs1lzVIvp6SBX09KMng0geLqR4uxTlBglB9k
NQbL/WOyLVFcsc7vrnPbJ/OdH5h1peBjXnL4RX6kvNXhZTXhfaBb+Wi68SBvwZKyG34O0i+FtVFX
sAbB9EU4TPPrLlp/pZguXTBF6kFSQYnYVtgN7jTpJT8gIUFiOA/sSLSsKyky3oN8GnYQaeOqxDRr
FZepiZ4FCyGdx2PSTBU4qflj4+PHqQVQajllneu+eDC3C4U6R4YUBl89FwgbYarIFAQQpch7/Hu0
YazbEq6hSB3mNVkWyFv8eC4QQDbwVz5v6e9usE9M+jPs/REc5adYobIq8QvOId3BDB2/xSpVHAna
ZtR13mfpZyicfwXoNO1pjKKU3TdoJTXsmVIsVEGSuSL78pZT5kJsXY5SC2/HihZ4iHrViZkONvbc
HxmkQ4sD1PsmkPlabniUjp7xwxpKNUzbvHmwUW3ImDzYEC8twDCIBZT8so1jdjYSMiYx2nfdNLpW
QQhuFQ7TZimCfIKCXAxIMcaTVrYAXSF9E0E1XpzIBT/VqN5XBITyYkv8NSixw3o0AbsMY7jVaiTs
jvWhrT2WeU05ZEu7Hna1eH7Jm96HVL5v5gIZARtIaCvhHZ30vp+QxSPOTjahh6y/6TgvoavRCWoa
iO53J+KEIncovMe4PL2yzToI7zeOVBsPlkU43gb7hUGSrqK9M1e/n8A/SEwpUyWfmrUnBi8CFv8Q
At+RFowc/Moo2qM+vm4RaQ754r3o1Re8tKkwZwG/aiWlfgt5gkjwvW1+7s129Nt+QECyMd9SN6wN
tTKLvmDrc8clG4M/+GHVkXcyOeTOe0LLseZUDGLIUIOzd1iX1gqKtvxjmgLf1s1qBDw4LnNvOLmz
5Tw3DCgxol019i57a3BPd9T6UPuUsuXuy3pIoopY13+43VmI/aP5wGxHEJekIu+Uj1H32URtW8z+
phsamkD93MchQJAB1B0kQhVTDXI6t94Sjwim1kDB7SvZuguwujgpIdtM9jJ3svu+rxZWwii129nu
Ehy1wS17fso8hUAY5gWgqu6LmLEcW9rXINltDvM9pBOHDMzLoXAOXEKKINCEX7NwJ+TakHiBeaEd
RHTUEgs2m0erK7Zhiof7WPNpLeSG44o2yThSBp/hXOJ/Z6OXNb2tjiA9lLLy1AStsuO5i0KK5cm0
0yifw+0AG6Yq5n7K/2FcsRDIOVmG2Zp8Sdvbxw5qm7huHCo+V3G8Y8OGqFuh95fcIhj1Q3cp6ut4
0iecBK4faD6p5XNHPmFwXAD8aS9mFyNdeukV/uIhCEmTdnrqkODxq02bUFDEKKEM3VhMXueYCBSW
S0pUpaYOF++2btd+imPzinsEQsbO55pV3ti9BCLsxvPMm93WCUA0Mz4E1Iq1Yno2v6YG+Ze1c+oh
d+qQRk0PR+5mvickGLvCM032TkKLk11qIClxTxj9oNKxvWNMkK8eIWIptYgg+mHjbpirBkmApG7B
A5nr3qCg6rV+xBIfb3HU5J+iQ3tUoCB+gnsOkr4tmefKcBwppV0IAh6joV3B0yAsRN2Ze5ZUILEi
CEONSni1j8uroYGP3/7guxZcTtyqiIiaW4l1NQBmSQFDQ5LWk5PSIaUhTwruuTauZ3SNycdqzRRX
LbJEEeuj5vgbxHaJhTZ7M20FAHq/0VtY3FOPsdlUNwDbLhfRwNOX2Jlje6fhbAebsO//aESrd/WY
y+ANFYzWhYntrUzi7XGwdrhnPR+/1i3NJhp4wn9PEH6JPss2Q37x43Z8bHNFuoPAigRVXDRC+uNH
tmZQq8srQaeWnyREj7j4jUr873neNRBKBcq7doInR8ir2b32PcFhexPj28CbTdQbn+1Tx4L5S2M8
Wag9Yn/MMNm6DbaEpnnjD3haVlSzWBVFD53v4Gpag2nk+O9UNTRpuLz312hyz8TFXcEDskdU7cS3
JYNyJ6tmwQZ5XcCcnFCTpigip8bAd8+WDN0Rc8jNrOGBDqeKsDlm9QKO/TvCOvVzvrMlQYaJE8fI
4hD4PubMZ2fYBZ1BXQ81Z9nAA6sLScJr6kEegPTKc8f99hAoVDU0mdbw0eYK/s2NbYs5NARVAcUe
sF2vQ47ZOoJOZr8MzCDe5T6v/Tm3wmtPBpnJKHqbbS/bbuf8AuIMmiCn1wiDagfo8VbuWjQvGfzu
W7lOWPg+RLHYRjoFLnEnz/op4hDCUc3XZkeT9mi4zGXp5TLUMCpF8icfQGYE8dlnNepcXGXGqflH
HrPWo/PiJXerzMIKElaUNbqT3tPWdAa3FJZYuAm35+QGLFqAyCtZHGFhKUV8D/RccsIkxjzqrr0B
ZYaRdl4yfE8Rl3dBCZKdcvQrL6DSNB8dB4EN+6gsoBGadNyltwhMPHB24hQJdEg/ysLVlS1Ykher
Ah9lTj9WSTiYM6DO+4OI8Ts0q7ifGyyvcw8xUQzHQbkObGvu00jG8zEMsIx56VQX/2lghsR6fbJd
f8yl1yIXZUobDKqsDdBzDbkuh4Qnw2M2ix0sgW5M4I6lc7oO+ZcXYTHZ4lyd2g/renXRE967h1R5
pD864UGtRv1hOcYsqyCfZCWmWC+IjXsBsO9d5uSXtzD/3XUp3slgel1HhQGOpx8Hgn+U3z05nx/7
DJudjMntYUG996JQamOfRa5M9UeSZR5idfi3ucW9B0fsZPsvFK0IQJiecqOedRj87gN5CRc/LVrZ
V6NZP8PGE5CLzCfO9mesFXI6m+5zugWT+Sl59+Bdo5aMjzoboevufxAdvwjfe3CIjb2MnDUYqUFu
lzTjQ7+amwL1zuV4yHSwf5Jx/AErml9mqSB1r5ShcBzMtOnJzylpw18dMsNx0OVYcmj+uYZtNQ7t
xcsVRjQ55ihduhZk4YLOuZkwNApvD8yMzAu01DQwsDrB+XPslXj1ez1hDoOqE0/7b4fRPQ1s+NzI
8Zs26IiI2emWqAXdOcKruWgNoq8V+pyjL/2RCDxNnSNv+aD2qRrUtuBPSBMd87d2j6CC2PUFF/Q9
2zTuuGibab6vD2TKwcdKnjHUuY7BcHJDgsxezD06gnMrQE+B7VDJ9vaoJt+cnGehKw9lnfrrnWeG
+wg1PGtlQvcEe2QokgGHbS4u8frroKSPymB88G2HuiS5RXxEe91qsdTtJPJTKFf8Jat6QMFlEPxs
aUMGV/VLllT+PL/lW/qog3yEeo9f4Ft59XE+YTWASJq3aSZ/sNuKLgEWV2dn0eZiaDPdee203wfJ
eo9aK6Rjmh4zHWCONvuFTNhvPsQE6Qz7J/bXPwLALirXtadReOJiRv5o1xHG3vDezlv8HHXYSfhk
01TBmAX3zqhOBmCVI7IBLE0UJlTpkkUUfY+6CxG9d4L44XveeLVS+ANx+1MUrmeELbmC7Z4rgik9
rF13rwOynpJGPo+wsZRoIhkevklcRo+YqIpuvznIsrCE2S9Ef8Y0jNEIItjGp2O3qxK0d0bDbp1P
kOA9AEz6svcdxkhWbQ95a7cvE2cnMJy/wdH1Icbl3MN2eIja7QHThIkCgPwcoHr3dwSbbBbK5x6h
B5EKyFFio3RpghjZRD0Bw8XsC54zuz+QNVRHl6qDGHtLcQ3hccLpXXRhb17wMQpYQLwet4b6mOrg
c+pQ/UJk7mirVEoHr/ePiQkQUKjD6xC65SHDRI0uqn3VSf9MJPuxZKB/5LjBUW1gMOCz3x3GMG3u
X5MelSkTYsb3KnANLfmTyfRwHpt4QDXSIYSsQyNtKndLz4ZjhXznm7/WmIA8zE32EbHpbgzIB9IO
gGGGt/VWFy1Fl3NHsbX/YSAcLLjY77MUbvUtMBeetPNH3tgWjnVxmrr47M9TRpEdNucPCCV06CNl
ErJKTHHjHQ1CUskRc34MSgcCBdnPaAin7pfOA3fYmza/CBXsL2YcfTqpJnzSTRa9JrvcL3bgITjU
/nuONqtqSAdZKuA9JXIRZFM4s7mjA7PhHWGsPh3sllap0Gm9QK76bFiznyPFeryeq1cvG4b/fqjT
r6XHQAM7k8oqlEWNVLhp7Dq9SBb0tQYMAiq75i51rj3xYQrqVMqBzgrDNynOYzu+Zv3+BOvkK0ed
T6dlSu8sYmsRawbjNwrSMAYpcE6u4D1rmBkTVjZCWEoQQQDBXuNwxaWvQTtPBeZMAx1EGNxNKFKO
WY/gUb+5w4ub0BaTOQpd0rv2d3lqjeiP/cx3tC5yL61K+yoQQKr28zWNMJ3oW/GwSP9tm5Kjb5Qq
Y4zP7mBSn357WAUe+bLu2DP3rsx0fBGDIYj3Xk9Dvpxcup5N37MXrpbtwoGm1mXaRieeoINkUWu+
g7CJkeEu78F+Psqmb69R5+ZKh7a9CISZ/wAv7Wec7YSCWA6iQTa/7YBsv2IV5JfNpNraZfq8yhW0
l8a86rQfikaHZ0RJUiUQQ5JF/fAeinSl6zJ+cY9/KTOUDtHrdU/Wucw796fFSzK2WLFRrxv7WsQ4
aXd0jWgnI8w30JLin9qGFq/SYnjd8VhT5xDHiq74l0SmUQrDRKeDA8E5chJx9wsNDi54D2m6U48M
o+b7mrGCBNsb7yd00Hx5S2KV/IBMIKrx7OGPzwwfity21xtpYAfu6Jcj+6FZ0w8mhvcFXyhYRfib
pyk8rJs6xW1yWlt2tWz/Hfq2KfoJ6/3SiQjJneG68BMWYn1hlhyrJAzNY5Dn2rGeVsSRknEYeYnt
GjsvOKa+Rf7yXc5krrIp+5Yy+QPdyZ9oXx7aW47FFM73qAu3wkYEE50lKqD4Z+XQYGKDf+ZLlsxo
eJDgftV6/4xjHECLnFJILNsaiUpXG2VIjwGlNvzsJGJHIQiMVlbzbEae1zjBWoNBphhov6SmjDX6
W7EiiKaAGzi/zdvSB9fM+DUzdAvAvpELxJ1Ztc7eAROYtOJNPn7vsjG55viVfxGfmc/AI9/93UBp
CYbCluGt7qR5QKyy52HhSJgosdvL71FxDdERQBAGbm2MhXmlHL6CgrVMf1thp3xqpKyRRerOlg+K
0D1L9zcgnjdJHaLHZyykvEQsxdopEN+9qLPjg8VUgeM7JnvPMhqP4yyf7T6tpFoCvcganZRrnnsv
JF1BZqxrNmKzs8bR8afFCP/qL07+DpOZLxSeL7G+kbazPk6EdDhmU2TOrd5dR5fAraS94t8ubR4a
AGTIGbQjv+4x2+K0aefogKkZgpi6FkmuHBmyTGQfW99fW0Axe2CbcJF2yFNU4VbAZd9BnzLW4dBm
tQMwLaKwwal7LyPXng3eT4Fn7TEARw2JXwYJLputc8cwakZAL3DdZ6yIWR1w7xeOm/thj6ounUlp
Mg6DdTOtpR2bYmBMxhgg5G0lEUPzi4SuKfHqxOUKKeh3gGNwCSzuYWIS5uyRA2O4wz2rol6h/sYT
BiIuFNucYGWiiYf50p8m8XdPXmBhD8IEzWY0OtQUEa9bybq0pcru0NvQwUStxcsd+gVJ271eMBbl
tYot+672tv2SgLZZir3zGtBmGJNqSboii9l/KNf+X+gZ1O/hZda/f88QNPx/oGKAiOBfqBj23/rr
U8i/ihjwf/kPEQPxIWKAneBGH4BgGaLJ/yViiOP/AYsYgXoasi24HW5e6n+KGOLgf8BqAauzD4gZ
EsduNN1/yhigb4BFGZXVjSGBGBiYjv4PZAw3edL/FtfcoPCg3UOkFiK4Ngj/i6p2b8CL3ZDRUKX7
KI7exLwfGOT1/yYT7m9G1H98DCAUNyhyBOwWrvi/SiWG3AbBjlVf1YKqd9qwxaqSAd1hEm7ufYvi
Xy50YLzoEGeUGbbHRHKFvNmg/UzWbr5iFshlOQ8CgxDS4p3rZosFK/t3GuO/aqv+8WdCzoa/I4LM
COrWmwDqPwmcBBzEJmyHsCJRbA7r2AyG9nvO75Z5/c2bjl1Fhv3ODOnJv9HU/Q39/s+PxkQR9pKb
j+7vss9BBk5sWRtWqOu6Z9eZ+X2GeasSEZaB+5LiWh1n9tkzjv6v8WckeTbmPV7QUvWJroLObv9G
4PvfPBqgoYOeBV8VHre/w6RkA+eTD8V7tekQ+KjV89sakWX9z//0svxTWPOfhTT/3cfkBHuX2/N3
e+b/+p1PJpj72MxrNTa9xgwMI3hCsPv/v/gUvC9wMEG8iIjVv37KmCgMhbNprUS350XXKK/OfPb1
rz/kr/q4f/yGCajdcKLhEYJe+2+CIDa1LstbsQGxzaIrQLNbudlhfA7hQkPUL0PuKpBC1b/+0L+q
kPChOEEgQoItwoew9r8IEMPI3ETXLETD6T5UO4rHPQuxuMwH/hGOAwj2W9vXpo+QFmZH8u1ff/p/
+fVun44TBIw7lEXIffzr97rvuKfMlIdVAuwwycf0MWF2ef7XH/Iffrq/HFNQ3d/Eu0i9uilP/b+d
H1yhHADBUVbT6G2lI427yoQDY7VHHYYXKL1/sHxDW4Vt7lW7iB/2sI9xxuxd2S3mdx6u84fyN+wx
Jh8bYnqzynzwBb1px4i7a1rXnbHOxCxTtBbJNPg3SlEkQ7OSbcjYCmBzoGxfkh9ssg5Si9aHFKI3
BNWctKKyJMFIBks9i4kn95e3RW+i0nMU3hlNuqfbhLWQjU5+tO24H6TM0wIxr/JPOsXeK2bAW20X
Z8sNP/NWtDiUKzklFoicdLh2WiZFBCJjTZCGhi65+40dlfoNQCPaiRVVLjZGG2xxbKwgcGb3/Toa
DNtWmd75rsvP0QQxJJ1ttP/aAd05gyOpzg22GW8G7z8GHB6Y1lB8J4JyfFM9zZQKfiyJdBALDu82
hUNqRKeC/w30xRfZi7FokhlatZTfFnIbBkiKhyh6jVFlhhVHnXebfQeKYrtts/PS27v43kcXgEm0
sfsnD5DPF2tjbpR2MC0LFQtkrrllfAYMzX43UQePzSQUhdiekFIk6zFLFk77scOkc1PTCe0cZgIz
AubT2GsRrUqAWACiTRaJWL83I3LXkkjHB6JWflQ4xClu6eCkvRHYU5mAXOsye1riBUsQ/KGw9fgf
UM/ujxCuIxslyssx8eZH5JvlmADNSTX7oz2OceuXIVQ8zLKXbfGe+TJvp8n3MX5KN/S0Y70LM1wW
hAfHFq0283tMXpmKj9qzIUaQkIDPayyKBkwBbCbIcd7a9SwRSll502g+0mU+RgkLCrXgCVIMzngI
LKD8LhYn3ju0mKb17xYRoh3HvJDH5BETu2eZyB22cqGwsuP5YwKh7mn04vA0jN1dM7b3wSBJBSGz
PQLb8QGG9yjHn3PUXRCx9G3g6GH4Np+ZP3wnMLWeMo5vrEuQARH0xJYh1mMUQqatIFAGC0gywNXh
miyV0DdMwWqgtcIIkuyKjvMqkV4RvowwORwhxPGP+ZLzso3hikoaj7Jtfso2wmgMmHDZNtGDn8l7
sbuw1H7cg307SKpa7IJpqKW5jxnWyCbITyYTUbkM4f5svDU8NZNlj0y3X8hTAKNvW+w1bBpbDS1f
kba+ePSmKintgBiXvt+uGGR1FPs/lMnK2KMZo7ttcscpXn8Y3x8R2DB8B62ZQ+pIHuQ+PHlYVrzl
0OY8hghC/GGhrDuhl3jAsit/HHqyFQLZ1sid0ciN0fYXAb1ti1L82UQ9Jnw9DK34xZadUSQY6hIt
pSmtR3SB7dTbGMaXkazdHWvxpeXBhxXKgi+xfaKn2UpvyNAoq2NgAovRGOTYGXQm4fwyQ8KGxgvY
Q5s5vFpx3P8EQeaA4cgdn5SP2daIgPpdvXvYJHpZhhWpa/ay67xj7NL93qzeT6+JWNENOTBgkYy2
hw1FH3gXW1TgqZJ08/FozTPz6jUxX2zDZL1PmoPLmw/IBx7GUb9nAlqcBJwnxC4YvKC3Q3Ajp5Bg
e4bQHQlQPlQgU5of2oBBQZh4VbxuT8HenYJpJ/XoAY1kt3+8Tt3j6o9ZEcqI4DyAUqLJcYCb9GD0
fHaT/JISUrV0ic6EL3tM++3TTh4SCGLsoxR+4lEtEBxwTVuz/Vjy9H5Bw1lNLhelrwmr4miIv5Le
N/g7wAIXfvM2GPkdHKN/J89HrYgr76931S1iFuXujXEOL+bf7qoO1GpMoVNV5Z63bzCZOjXU/mqx
HCNd6v3GtId3UNBqQApOeWKBzlbYn2I2NYYTq9d5bp6F6PEssDWCabXrx/HLYdLxyRD5Q2ooN4fK
2dm9LuBc/eExphBF4Hke7IXdBN/lZJbtYxN58+WJ3eeFQYo6iqqBs77mC7mFNs79J6iAyFZbh4T8
HBDa+ihUh87a9V6wlnua9X/Szms/F8xx4JcZsxkfLHc1lb4vR3T1PAX01Iq1/8IjFz7Mnq8ffcKx
lwnh/ic1QjLE4zguI4jkHIHvlvmLhFMLeJOzMNaRYtsbLD2yDJjLEuud9h6irOwZW9odWRYmtOq0
wtz12XgOTTgg/PunW7qV49IhYn9q/IgtlT9hxlmOwGJkZR67KcVewEFww1GKGWr6G1cScN/xJ+vT
CUBH64VwqOoBh1nM5v4hiyXwk5iKkTe41jroQ8O5fURrHOFGIdbgy/SyNaO8C/OL1zYG3ppwXTG5
j2MoCA3zkU0xzbCEU+Bk7HOUjGlfQlMXA7IXphDpou/CrqP3G4xTgejoryKUCBf2Eg0ZzhxG63xG
NKnLKx25ZC16X2Amo9QQQfw3yPYdLP4Q0NPF5m0JPugN5BCCAEAZ77EtgSO13+7yFMy5WpOZHRFc
RoIC3NkU08QlXhMss6Z8A4Vt6cBkCG9+Nciz1FYkKeO/SDrYBvI0PkEnZ7cxLzHjE7/h4sHxDnIg
Zm0K0x+add2A4qABUv428/Ohl/ad6nFtQ0tNZwmt1BH/sR8YyYTJnejBUayWEFfFfbJ7fXtJic4Y
KC/xYIJzl9lhEMXgr5qBTSfHtrRm3ZA2zUNxkja0+7c8s95tKzmxd89g5gF9EExdFUTw8VkmU6zL
tQuiFVNt8I8K7GTiqJr7dXnTg48jeUzZ+uIsOBBlg9tA0Yk4ZLOmeA6eJri9O3BIeQ/oVNvMc6FI
CzHcvpmgUnoPOb5A7q/QXSUaBzostQEWF/+TvTPZjV1Jsu2/vDkT7JspyehDCvXdhJDOkUhn72yd
/Pq3QplAZb4HFFDzmt68qasIke5m29be5qctT1fRPbqNGN4yw9DuXUi6N35kOkZFlhd/Rpq1T7mU
jA4X6dzxyDN5mzThjPvF9FQT62k+XRZL1mY4rkx6I2PsWB3Surb3nkqcedA/QVeE0+wx9ebgFIyX
BuBi/hgwcGKcFX+uop//9MLhcNOSERqst7I521SO0Rk8r5PzIFKvcxkdwxiHYsJyt+UI91zYxTR/
1Ri9o9aKbhT0lOt09uF/P7V+6pNYuSZXmA1JvvAO9doL2234IvDmqWlTGnLywwbOCiU5bQhwNJyh
uHgG2ZEq1UyYOkrrc114rcV9NidNJOchW8PKD/oh1IijuekCfWGeMw82xEra+x+zVbNKhncF+njw
iunSpMXcheSkFM6uHyomyXYy4gLoCit4W3UvL0+wQeR3w5TZ3PCrmyHz+Q2wXTHq6kBh4n86yJ3P
xMiaIO9GSQSKmNlLueWYcF6qJQeUmpqqLXZMQ1YOsHGoQnMA4UdKW7y/JTuxNkrr2HfLUmntdl70
5HUNStM9sgIekzdQuD1zyQNBH5WdA2OvKh1pFoTiIFp4Dud9bXQB+3/WDr2f/JPlomaz7yNmPcm9
9AaSeQZ9ImFrqnlnGMHgd4yWrux0MAttXbG0C/ZUqMo2w7albYwHgwiosA+E/Wg5U5ptFuYXd+ts
rOKCfYYFRAWOyltUPtuPCAgReki4KR4Pvab+BBK4kswtysZT4Aj7qZwtTUQEQPgiznwFWep4cr64
cum+AphiJoOpK8tQX4b1ni4jf0vSrGUh4+RYF9tO2FhorEb65fKIHCogCSY6PmxxFJBmBqUf9F0d
9dfDCnrDNySyete9QHd7KS/jdWuEotfqGODMeg7Zn81fWdNqFdCNZjux15p9HLh1CgeiqeChblbL
ilpXmlxHuNPOc9nKez/Qsj+trbWP00LjEiV+3X8mWAUOVeHbwEg6cZ+Rqp1piDo+2bumstWMvCGX
Em6kbJ8XUwzZZjLKUoT1zK9BOOXswSURBezsjH5I/phS2d+66WJStSxtuhv8RvsOHG0s6figSGPg
x3nnNyk3Z91azocOCzRsJNDGa8XJj5lVl1OzweMBRV37ydqcK6NzP9YxbR/GeRBdWLJGnD5h8SXC
NeAwaZlesMLPLgZXk1cL1PnZoHIsl4RzbLYI+t4xcSueS5qGmUGZatODhzh2wfqV33d6JrkHgDTh
l2qdcU1bjAZwoTECYKaUL+uhsKfy00p7tU1nXfAGpD4XE+s/YLA9kT0zMkkprVy2Am84Q5qSd8Qy
qgPBvLgrCsIz2qhYfWYZa4t8FKKsrBu5ZPOTKTSUcUI4mwfwsOuDde1lsFs/gTXOD4M7Wix09avq
bh6CmXqDi9UL2QmDF2R2aZtiIcryK5vYSxc1WNrZqt53/UuBQeNi5bltRZ1HVBlj1mwSoQjma4Yt
y3vuza7w+rBQ1/F2AGNBD5MmmI0LlS1f7cTKEj7bWrwO00Avo7yBG13TJhvr8zSVclcDU2RPblXC
t4159q5VzPzDNNemU+WNpXOadV/eFogVD52qsQ2bZgIOTPzEmEXlaJfJtpqA9KJBlY2M8Er5j1wX
UE6Fn/ZWpHmIYFvhzgMgrTb2oad7SRIaZpt/KjXDZtZ4JvxXGiPRx4mv1vW5TyyzPjiiT4/ebCTv
LKrOC5L0/VRFGRfkskGtBHjJHcam45gP7qvvj7Y/89ep2RDs59MSskB7RoJQXtdvB8NMiK63uakr
5pH3pMMX/sajgBhDxhBDE5tymHikKeJ21hRIbSOaRb6Dbopgu5DEENy0c79qECekg4RMe654UeKZ
Nz3xV06MjYmE/4qI43Jr8Q92rEuzLbbKMiwGwEzoC8ScfbOYj4twrnDZhk2WMQV1qedAgbUOrjPo
7fIbfpsDxCygSK/VC6x6ypzkYmOhGUPAz+5fQ4z/8GT+uxz5uzfn/y3fLY9kVR2noIm57z8VLTzP
CrNnCqVoO/WTaacBELwjyEv0sLeR6mEbT61TGeccFxn2oKHbjFU7SijzidelDHr/IMkNOrAFmi2O
DjMncIBeZw91rinjby58Ff/qY/87ePk/fPn/zeClq75r8fnvdlP+/X9OXWz3H4SeYBkmj9jF9H+d
rfzTOmpb/7BtNCNWvZEITeYB/dl/TV0sgrUYUBCp7JBMz6jmv6YuNBEEGEHh86jiH/2fTF0MXedH
/XuXqKPWGggtNgs6MAYwHPrPxwzaflhIW8g3ECcC4azNYtrJadOumRehs6Y4hywmJMIbnoHn/J1Z
uR8MkuJcFDeZVpBB5b1w7R5w67xai3vsMzb5QDMWLLocwGWaVu7nmQ28i6XsrbKTsEvr6qWA8D1h
LwOMwJlF+FJkdeQxGYEoP6wqGFDp+q1XrveJ2yaxWVvmkTkMfpX0kyQjJiMddwRRKFekKoeZUl8p
QXahTUEYadfLGaD4UfrTXuQs9VzH/oW91Wlkt9gFpZObd1ln9FwV68MwOLuUuc6NsGv/wc2r8X7O
1zzS5VBuAHcNljpKykamG32iNZexeewT1gfhi7W44e9NXFdhLXPOrFFNoUpo6oA9DrDBDUkkNFB1
5wbPvd5e2Dvv4JAobtvRGmCT0nbLotnyq59YMw2dfSBpA0NdNfaRUSeUDZo4zPnyjjnJiQwL4XOt
1HkyuUBHA3jVKIJtKeZhB/eQU4Km46krApbj+M+9zS4zrxpQIvJnYoi6fWVNxr3Zj+4msACeJ6h0
9gNB2bw30zKFneLqhZYKSe/xYh01cVi911brv1lSM4GeByZJCizhli1gB+QTWO7OmbFuVVytRrZ+
JFcXSFUy7b5yt2HtjI+mqKkd6j5tQtV0z54OBO9oAIy+N+hvmmsNIIL6c+CjvGW3C6EtbtG/1S23
mkuRa2A+6Nz07A59G9kwumHKLRrmZLENC4YSexYyhDwbXii2g9seRWIL9vWBIDl/2Y3Z72utfJ46
70EDYFwjJ1/vqhwCvSGl4qokwXQDtVwvjrNJ5xeTocH3CLg4rIl3ZpsgTimTkimttTsjyb/roNwV
i6KKqdyj1dBR+7RFWDyK20THYYRxAjvD+JXrL02Xv3R+gSkLd+dXRkhCmIhiCFU3u6Et5+RiXmMx
K73StoU293tPZdPLhLx+xFe+bCSP5JY0zQdgCS2SPvterLrK2D+PL1HqhRON7px8i5InRiTqmawg
ayPyzrq1EOMjpheM6qB2Y79ezX06d9mmtZPl4cpIE4FeUW2h7xkR66Ig8NCrT4FU8g8lRXEzGbgn
V4EncMqjKTmQQBPclL0reEnL55UQiojzKyoxXGYEHt1j8W4Ji/VVVNp6+exNgPNZY/BwGnkekZfE
g0IQR22lFY39+DB1viSZOK3ZdiSre8dcvgKWtN74dlMd0XDxoRi5wBExyDZyygFxr3NXOFS4hTLW
a0/eCEcuYZWY/fMobEiy1MyOZJPUrwW7Du/YaUDZuTDowDjaLmHeO+MfpKlqDzPV1lGXO+UNJsf1
nhMzj4UxgJdQi+bPhpYYl6KW3hRXvyVutY7m9YFx1QO9tboMtTuf8APXD95vfQwaQq1cBBJXiqBf
icbEzbpQ5eO6m1bT2aAGzUCr1yU4PSnCH5T+4ji2VBhhgSTMQvl0Re+ou8rkzeysT4G1+bXz2tLa
An82m57dgRtjyenLcCTsTa3gqbd9VR16V8Ed1Y0ebAzVZy8Vi1Bj6BkjnHRdOxOCD35vJXz1IhfO
Te7L+U6havzpLahdUarxsDpi+Mplg5ReD8m8XcY6OODA4ITRZPFlj54RDV4Hc6q0EVD/6iwBzHdp
oa0q264OSD5qlTu9EG+X4pSHfo3SFc++Z69eaFWrjTe8Mfg153WNLaszTt2I1AZxZx50mal7a1Xu
g5J6d7IzZ/6WAZpUGHhICUtHWo0e1Ji7Rasd5t/eyhtw2vDesacC7fXv0mdyrzOtOHcWEHxlzCYe
baQGLcvlqTY0CFSO4lvT0fw3WOhyo9XDTCBrnaYozQ6NnZZXrJsrq+RTorGYqEPl9JHP1PimmQ57
WRj9PcrbDEM2lbuEIy4yZZpGzO3aLVs6ymedn74ZV2M8uA4bj9a2SLYF9yri3W+HuRi0B0s1ON+4
L43ziJP6Y/jtSStDiLgqHfmsUfNHDP2Q19Hz+OFBmGV4efS2ds8D8uRN0mvo5FWwwEK7tekfFsjR
KECCDzMTX4KTDbBsNIhI75BITHeY+aDKZvGIooW3d+3PTYEQwn5R96Sz7OzVz9AwU0cv7kWSfg5J
ZmzTZSL6oMTqDhFcb9WY23HfagYsWOO9YVbuvxZN5E+pRbK/NZrmiRgMfjqyZxGShdVuR9dpD5kx
prz74GV7qTvtFqSxvNPSkSSBdZpviWJ4dkg9wN3gkPLkJeCMrl3dUxJ58ZDP80559hA3Fadd2U7y
XIwMTZKCCIaMdKY9iTY0Y5Wv7f3susijaKyPBcdWRHYBDhFr8LeWhpPVT5cf8lqq82gCZ1pdcK+p
anp2NMLaSCXfKmveGM3wnmhc2+0SZPwxtslUqwNK8YFUncdUWBuksgyPjA4W7X912I1QYeIi8WLc
0V+N8o6KwFNo6DK2h95E0zViuOAmCqoc2I4VLmElTTImOjL6UEZ3pLW94f9SYeNOCXnbTeQ741t/
JdFtNcZk5jJnbM3ye+rX4qE2k/xlUBD7I93YW+J6fGFafakWF+d6blg3bCnWgSJs8eqrKXhYwAxB
jNEpG3cOIlJAruEzuX6khniwkbKKmXpLOOy3V/XG8LQJ7cC7VHa2rTo/Yt6sx8WMT77J3G3pag9u
1SWhkvZDptnvi64NbyzBfa/oI84O49E9OMq+HfdWYsa+029tsLpDyTK7lrVYUb3M5XbA4uSjtB+w
hfxosoozGq1I1tBjBK5bWK4TbPV9Hbl2vreHCVTAZb7U2ICcrnTExq/kE8hDu/c0jyKiSDYFwTt4
OPBuL/Lb572F2XhQ1ePozXvfdt/xeG4YWN6C55N0wUY0jzFIJZ3dGPxVzfLQdUSoM5uho+PQjyeM
IbKbbzO/vR0pukaBG3vWp7uem7TIp3Kboidxt+4GiYfAstTGHU0vFmRhntg8vC10XEHEUT4jm6F5
eMuP3qO/TG5JnznZKmZZMRN/srhjB52VWJedP7mbmir6iJAWkzfxI1OT/3F+ZF0IPbhntvKWpLRt
66gfrO7PI3nwMebkldoILTlNf1nYs+tUCU7jto3qqR/3put2tLAmi+QECAZ3n/amD4bY2SkTY9ja
3comEBZ3xGuwWKGdFute01fnwRfeqe3HGVNZct+Y4J7hYOn6bpidJRxtfMDCaC6p49dHh6VNYd1i
HBSLfZId6nWVcaD7GdrCHJuLbzQbQ5ZPq9YwYEhYLbSY0FKNO1K8Zem59AgaQfbcBbr4GVRBt25O
7oFBOlJ3yRQOFyq2WGXMXB3u+poGbP0OGMDckDRCPs1KH2K5/inQcn8/BKl3cib2jABKaM0r+zgY
SatqPqD3Q1TY0wreP1qHpmNhZdfVWsSzmzzrCWEsUxl4lxEjeJT7RXPszCWLA1OhKggsH620NOa0
jc2eSxyMsskunt7AKJeDeWfgFLyxvIDcpHGUD0ntZG8219vWHPT1xCBrZdzv+hXWB507rVbLE5EI
ksVjE6EIbYCnEyV/RU/02HtlJTaFNE4oe4ZV7ZfCjuyOYrQ3sJrhT8+n7xnD8dVgjvFNrndylcwt
UWWM2ybAJOe1bX5kzmQQo5EkUSsJ7R9m3XwlPaA4Q6XndzU1VmzUw3DbYq3ZDBrcfctC3Xuvyb3Q
tErtjSPA/xiLwjlBQKdR4NnjyR/4embTGqNlKT4TixLYra5WEU9q+1TORegMf6sUdtZNxmhsjRe/
rXd5Rri9uVtW8doI9+ivPwlYFWjej6mLGSQfK+ZowsyP1bljamTm6U1ichAX2GfzJtn5OFcLzX8a
qumbars/NEZmhJ49v3d2IrZdPlyy4m4x1r3hUk9NzbKr5JWWs5Yij7skn3bdTE5I4q/+IQkYrPUd
9+o0I/C7Y0X5v06ROcg7QL6BXQ7BWm7cLp33V1rjjU3ijH0rFpOxrwsORDl3nSBMhz2WXMuE6+An
b7SnKSnzhIvBTf/qJCNsxn7A8OdOTUMVXrR0MJW3scRa3osxcy9Cm54caAgr7DTLsMPOtOT7aBI9
E1aDaqOklPKLCU6/CWq9Anjp5VuvBYQGsGO93rW9EruyH7sNdtv526w0+ue6TXgOlrk/w6DgvWqd
5EZrc7XFW928tKxBOpuyeS70fHhExFKxNFD3wzpV/Zk7kcsCDPg4Eu8osLVYOXanJKAxX2xvQXaE
VUK/tPVP0Y+6wVmNOVsaLSEcvt5sXTn7P8q3QdlGG/dAB6zN5qWqZ4kXA0WnLXKSycvuXAskKOW0
446cp/rgDVnzotHfhkbeeI+qTQbkwWnaF9Mw7YYADjkXSbKXRGV8EX2SntJa7x5MYrYY1LCkBaE0
646TU5U79wrgGFcUp7hCOXJ23/AZ7fA18rXpFjYkB6H+ij/4G1aZz29T4zYIwM2KanYFf6zuCgHN
BrBGcSWD1l9ICBXXus2u5BCk5MLJXEyvPSfFVusgjIizTbbJL3bEEr0JORXhUhsoJstW+OeG+ouO
fW67yMvKVxKtpusbarxrGCIryGtGFax/AHnq/ok/XUkowrDa43KlozK/0v96CRxEqA/4s8wrR1Wt
DkgVSrJ2O105K+BTe9kAZiXHSpU37uK131hzvu0robVevZ3FL7V15bfEleRiGpJvSMcB71rZVh2L
K/NFnpX2xGwn/xFXIkz30nXHTmHnnYk0l4E2lPc1m9lOpt6LzXjlyvJfxGz8xc2yK3nGnxsILbny
aMEvmhZcKbXqF1jzmSDfu78YWwDQhnIE2kYKAHrTlXcrruQb8dfOnjBF2MFfMK75heT4ooaPzGy/
C3007+QVqLPtQN4EV8hOXXG7/Je8q+G2eBDA8cgoXuJgWT7NdH2fnOSOCRKHpdachpKdqrgfwv8V
PRF3yMyD0fvvZM8X8T3Un9W/y56//49/Cp8AJ/9gxx5E6D9p8yu2+0/h09DNfxDvSqb+b2CeYcLA
/kv4NC2Yct7c6wYNFnvZHjrqv4RP/x8AXWy4htn2WIZKpOn/RPiELr9CsP+mr7O42gUZ/c1Tdkzz
/1vXwJWT9UkO2IQ9g8E85sXCXJ+b1spbFkcsznwZFU35y8yBa91WcqlLdJIBpzVnmN7jQwpxj3jG
zsraLDhlztj9bX17re4n0GnC9rp2WD68hMb1lr3qkr4lQXbAEEpPWZ+n2WJ/BSPJsvmCtQhGJlZM
beNFDnoa147eIs20HWYZ8jOT9OgTZHzHgu/qEkC80L+OfWfEQ1aqL5l7xaPjLmKOViqW+WcUuo6R
LpgqbaMzRKguaJw6+GDqIr9aIx8VMKv1pufWErrY+TUHVQ8EaI7+0fQoh0JRappNzIaxVP2TPkqs
oR3QtCKmoJIvEhrH2bOTaXVJXJ+S9uyyr6w4ZARcVDtGNtkjgGydHCacu2LnzabfHh2fSAs8PIOf
nHI2ldv0Q31rNrskm3v1NRqph4cKAGnZCxVIL1q1sgg2tlNws6jGU3f2RBDdWSPhcNp5Q6c3GwBV
F4KHqCUydmijjJAZOQ7+yXRbY9Nns/eKhzJbTzbtD1k4pb2UcWLoGvxgY014TTNwrWjMBjkejNzu
sr1T+wEj2KRvEKySOeBLnlqH4TcKWnYe8gqzeU0fm0aNjm0YaGfRVtJvuklrjpXL7C0CvplHJCNu
P9xx6tfcehVh7BIXO97EAHTM1wvs9mkwNMOrBiT3rTsJC4BU3s8pszezZbzcDo22g4ozUD+ZvRl/
CX4iZc9A9kUS9xwig/qpsfMtnp5ZHYihwLLpwEwwgO79Fqa1ThnbYwSF+gWnyz7TaYIhCdi++amA
aLgD2sLJXhrV0ex5q8pexCI9P+ySoey2Omd2dcpIbTnTvxTOe5/Py5cxBElxqBjY4ivLqjz7YApW
8LTm3lDdoktTQ7BnHAKVdK7mMeuzkeykoFX1X2mnRv+d103VkNmXpevWICikOdaBo9tHX2q6E2We
Ix+nbEVUNztbz3d4ULVhQ9yw/8cpiXw5mdJQqAIUdnlxq0FqzmTb4dg/OVVf9gcya1cq1GlV29Yk
EX0HC5FYJ6tWQ7YdFkgDnm5bGGTlpfNymbpOX8Klk528q0jLMZDiHa9ftNiZxNTcT9T5xXMWVAII
iQAlYncKnYLTwqCBndZ2Ou86MFzZ2w2U4qU58TMZfXN526x1t5ytfjY19BochCSpTAxKmcLB0j15
C9l7dGf8SmVYCp9yDqu1TXpETY16LJin+09krqRY9XCKchIUKu3HQ6+I5I0p1DPaPclSYtyIXdKc
LFv4jwWtkcluOUlVWK1tw05q1Rnm40j+8ScUetfHAzXWHFuDPjqPsh30+mUhuP/G9ISzAlBo7XyY
iIvasxdOEti19gTajTpryjfwWdTlPeEWPs4zY3S6v4K1yWRsqYWQtgStARyqbyvmLN04gDYXQ5Wc
VUcftBG2W1RHWZKaFHHkoplCWVYeInLjdHwcK9W3SWM2EyOEKc935Jyy3W3V4e2jlMDFYJfDwLhP
o3RxrK8jQWjbfGB6ElMnWU/YC30CcxCQ7aNpVeUcp36LX9fRZ1sw7Mi77K3zF3n9S5h6ufdMYOS9
JQLrW0JzoFzhazklVF9amFcreRhCJAPFjKUzpfGqWUP81KrGBvYcCLiuQDLW7VSiGJ2g2i0jTJ2R
XAtCzazPjOab4KguWMpNra18aY1JXp+FVjmAwaz1Z9DViweVmqr8fpFrDYK95KCCWOiHZ4iSBDeh
vTwZXnKD7Zi62DUJHtbngTCmHGq7MINnViaCwTAY3oyCNr7rxS1tzMOIyJKWc0oUkji6M77uoSN7
tOiaq2jBTEHWm1XIF0Mf2dupJQfGCgtPpvvXSJf0YpKFZoVXj5Gv0wxK5QH85QJq1iGFIitoaBwH
iJgcxZecuPY4X7E3bMioJCHHhZ/8yWWOzSR1P5Z6fcOVuicyvMoBwMbyMR/LPMyseTlqdlNuCnyq
nuPei7p+r0r5WZZ5eaM561QwJ7D+Frnt/qS6d7Nk+gOZqOPZJqDm3LB9J+LhxGsIyJigc5KnKd4K
QiO53RTpQZmT7mrPeYQk8vFnezt8FjtV+AlCff9KHXybsvhs7C0XwAfywkkUGgKGK8LnzWj005iL
vDjmerbrKQ72AO1XAN4icDRvorojudBN5zsMz4BJ+ni2TFQKtQ71z4jpN6rtbmfk3nXZhql/NI0m
volIIgaExyJa8cKIxfyTznQweUe0zIj5KO61lUSOqjAQ7Bd2/Vx9sLqzIU4G8X9MiSzze+8gIUKv
yTeE+lYn40rcOAPT2bS06mjs6+awBkZ1Sn1da+OkVsQYGj14n4lG0+sNcYKErUiUPIc2vOaPrZtj
NEk77sz0iP9JHhw8brsyqY4WRGlH7RNzQO0s1Ws3ivnIHlI67if+a2lhnhri9Q/VqK0PMhewtV3C
4HJpNgw/+u2YuoS/9/ZpQeB/aSsN7s3SSZFcOJuAgIcDgeiMy6i4UHmmlAikrvhJGCBsCBDZ+J4+
v8OJN+c0mZxn2tHk0Bren2Uq6JsAS+tvd6qsInIm1b6pxa3/ujUxAhFD7mmjreZjQKzhbtI1VBQx
1a98weKrb1dGUGu51YkwIGtoBkCrZkoFgiMrZEnaEo0LWWPlkzku8qCWbqvSoTjiTADSx+TKqLg4
6G02xujIxmcyN6vH71DwYaXUre+6CMhVJmoEp7UsT6vdmdQaXX5ilrMhHhMG0PGzbcNyicjS2FbS
rQZK2trT45D0B9zobjmGSAJzl/4mr5PbEroWpm1etl5AqGe6iBu9s94FrheMMESes9HbO9jgpNh5
dVPdS2QFHkehmEtn6wE9X9kc5DYWe4ngQKObgAyvnwO7iz7KxXjVmHDjuja5iDzVSjzhCHF68OJP
9oEE+y+dQj/W2VEfy05d+kxvjvCiB3UlMEfWkMRzYd8JJ7uwFKKNU9k1AVJq8KzzWu7nlCUZCkI6
Gq9zZ793f6bShcuyMnmvUjc9EPB1YfjI3xxdA4hoOfMqb6xiZblm9177BqE8S2dHFT9941Ab4DZR
KlKa+ml958hZeOR2BufDZR/3tov72DnilHqcCKLap42xhkmT75KkO6b2dOsQpkXKnGb/zRbtc9aX
dacCceOXFktcBCFxur1pxsX5aHsyNS1Pj6TrLp+FqWyDIOV02WrXcYU5Gfj0sUpG7HpmXMq+t3XB
JDmwtBRxfZ1CgXVko5NfH3aWdVMX7LwrfOSnsrZJAtE/B6k9aU2qHaxRfo5V6r+ZTJ5ONlPqouys
s5M69/3iUohRnXpB7aJhcshiRSIg1gIJaOmDN0ba+v2NjTJwHkfvopKeWZ5ZpVWou6Nz37iEMiyT
YB+zie3DY+DKKw0kWWvNU9rolgSA7lMYR/3Sgo/uXL0q9twCRTzIZG+07bZIE9aeYiJ4rSz/Zm61
kbSKqSMeMrX+6kk5xkVbryf8d9MQ+nzM94RmXgz9O/7Rk1ZpLd+9UEcdnn2TJJParJjQvzFY+Xg0
6Nr32qgScqJsM33ti+SZ+/RBdFeieyWE7TqFUJR4cokGi9Gf5hRdHLREbUaW0zgxl+Sh6as3zif/
uLQVEY+r+mkcfU+OuYVQ6vaPS6pZT6VBNLZL3gUFqjBdDOrXzFbVy+dGguxjXfKh+lRw4/9Gxoky
uJDEJu4129V6YmdZe7SZJk27I8gZ/YVFtTEuzzvf6DtONVu/Z+3lm51XfshH27jg6FvTp94zey3Z
M0xm7tz5J0q8L1zaVlT22sJkPrfuxnm9SC15KgL7JehKRk5B8mq6ZPQSttipPxxfpCho8po+spwI
4su7qOPcuaGKKUM1iV2jNOOlECn1DaXzkx+4yQ9nwXyZ51L/Xtrpkf0FWwao3s5J+5zXcLSDejsV
DAhz4y9JmntgjA+v8qx3n0jWqGDyC1k8Tuc2Q/XhIJGSARHqX8PSkg2EMXs3IJY/5NqWzCC1IObb
zA6p8tM/IEXw4vXC5pZ1/pOkdnWSiUvmmUXN+DFiuot1e3gkY4qwrsyHWq/rB6Kf7nMtIw10umYy
oJw7vXWYDTITajnfSq9/Ik+LZaLTJc9Q4le77Z8Fef0XhoJa3KTWIzuPOZB6JF3JNc2H03dMQp8C
16DqaA3/iGM53/R5LdqoKTzX3SG+i51ewtKMzLNWzafUNuXOxdHFOXZ91dXwNRTiyZ1SbTMN3o1j
Ug/7np99dxNxa5jsgug3xA1YewF2gcX4oxbH22QFI6klSbBgmLMov4reaN8IGaQrq3Qjqqr5i5VV
zik3HYhiNNZyR0SGtyvdhdsnYUDANafyyzgQy0GTPYfoiw3B+UlB/tfwzr6xYCc8643su60Y3Slu
pKfHc20wOO+Z25nGB6xRG8OOeDsJZkJrH1L7vidJzX8exj/J7wvh3Yk6EFES5G9OOd0UFrY0p47z
rnpyBwVRNC9gkYrm9mqHk/Ukj8vAwV8uRb1rdEyDwiC2Al46e5zlZOF60X0cLEDF7LcL0sY5NTP9
WjET40hg+Imc2iWcCxVETVkzTdIPpWscmCM6Q1yr/rCYRNomDFqnuq8ehQz4tQtGwxwoJ0PrcAUV
r11eoONmL5mp//T0t2BX9YEyST+6DpOVil337KA0gLv7uoo8I9gpm9+M/EvOao+c6QRWFiqPeU6/
3DS6d1CoxO9Vr5JYm1t2Awx3esPZLuxib+POe9B6QJSwWam56z4TOy3zybJggBlJvAU/idUbaMHe
MbjqrQXJjqEwFzeSFgSqS3wwaMRcvdnVsKuGmSPVtC6Mb/dM8Nuw7IudyZe4XQg3C+mcqCWMKSO3
TejqZulUdgtiRM1XG/sUnL2xp/derN3RKnO4V+bjRym6Jm4Dt/ViQ5EsHBIe98cq0iODrT+Ewd2o
CUU78lSXVSFAondKWiNkDwHUimck/5e9M9mNHGmz7BOxQBrNaOSWPsvlmhUaNkQoQuI80zg9fR3P
An5U/ahuoPe9yUUmkC65SLNvuPfczerUFBJzO4CUy6H19Yu6h3DU/AmsvNvHQzr9rjHYnaXvjRvJ
3xpDd1y7RBkoVe4BhkHWxRhuzsSh4I1y47sl6dsanUrhUdcGeBzSOTvBn5tOlQSOvy/qeCcXGC91
Q9vfAjA9t0bUf9iE3GbeQmuvXHvbpOKcIYPdRoyt7sqYrgmJec/p4i4YAin2V57995RSNd5oPd3M
QH9vW2e5dIBDPz2OnXBpq7vYWdb9FFj2H2wO1ZEz6Bcy2f5bSNKXwHeZDR6fjCbKm98LdznUxaxP
JcvsX8prafNZsJPmlpLDEuAHYgp4aBe7OXiJrR9FSuHkLUu/dfy8vGV2WN4tE/8owBoxTbfwTQ7q
kxf9vWjinyarPyKuvpQ6vJxfqi7nmLIl+Er7CZ3LckNry4kYf2kosA9z5eR4fpG7syrPynLHbQLO
vIt+UtabnTPgoariYr2f8OfddqOO8fVmSwucBtjUUAoXh60nX5jkkabRR7cyY83fW6COLdW2cOgh
uxde89r5cX0wuQm2jhvFz1CGbDpUF8U6q1+hwlFE1tadLI8WNqnZqFRpHVlhqUR8ngaxsvSo6ze3
G8VDzZRjV4zrrcOA6NZP1v6GhT2kUyYiuwK0/z6bo+5uVoO4WyS4WI0DlGVTzBmH/m/uFn0Ta/1t
7IJQiZYODVDVofA1T2K0PBb+5D1HSNqx0AE176ZLtw4xf+LME2E2sMhgk8sYKFwyuNIwxCnBsRXh
CWzIgjjNQ9U9Jf5UPIkEQRbEKrdTIXsjd1+7Fq63pRlGtiPePBxJsGNlv6RHSXQJCnPB9JG7U9Sn
yk/7C7YtUtDirrb2MvbxwFpLtkdY7n/mUd0eY62ow4FLhoOX2xvtZ2+LN/0ZVst+qeSU93C55+Cv
QXmudl6JSkmJFfe39VTli3yHYZRA0o1fr26onaIJfYgHhJ6z8A8R68vtsI5ykzefQ9w1G4OWF4W6
14K3TA8oSU9ygg9reDVYSqlpJyg+o429tPwKBLCGgWl/XAqIeyvPzR01rXwgoqB78ZvyO11lymhM
zyrsqqg8ET+w3tU4P6qNVUg6mtU7YY40T/UwNajvPJ+RD2EJTaB+hro4ZiB4w2quvrxRPgV1VtwN
Q35Xd1di2azinZ8rDrm5Vt+xnFbyKFlwT4F9Tq9UcOW5+2K1QO261cnnr9nWVbwjHyd7MToDml0t
ViK3o9Y3Q5UrBCsBkSPa67go3da2jm6/EMGiWmn+aq+PxIbmx6vCmrGBJ3gkTwie88fRn+1vZoZw
j4vUCWb4TBbw3nWpywcrkjbcLTzeP/i53Q8ui8JFedHKzeyX40nBX8MgMPr7VdcFdk8n/SxFq3bK
xVFRY03fGoVRc7v4scdr5RZxfexqrFNhG/EusGSkFcEYQwvhEl+CYSdzsF0qg57FMlPzOMuuPicV
E9S8HhiJ25JpL4kN1g6lLhdT3hAxZUUZLsHOydEcQRqA62gr+A8avCHiC+O9YM7Es5iQklBv6zQd
p3DM1TwRyjDkM57gDCbk0P9qECWcU9f645ezQqotc2szdoTubKmorAd3nKXcJM3sPsdlbP9q3dR8
C8cBiieivuMNScYCbQfqv3fR2KgwFF4OyBLIDqjeHZ5SDr3sJa+Vd85pICg/7BXbop+u4KgTSiRc
h+ZJRxhCwJXcWUIOYeelzX7wLbNlr8KdVAeZ/5SnV+gorn2YEEzc6rDHrDJue7yUpxafL9AK3d9V
QbmtIrt5R04HiS0SNhOwtIiBdDG7L3x0atlTHhlmWSOY4irJzlJ08yftRkD8sF3eqSi5Q8uAWHps
xLkjluRk5/YL6PXLUKRnK+sOPIklm8X2Seqo3/GGR8eqkvJ1xcbMP8rhaOn5nFfo57Sq+33DNDn2
jPUXmulbpnpW4xbDV+rnP9dSacY4tCGc9dzOHcZD0SOkHPPYQSU67MoUr+GGqEmZ7BJan2PueqB5
K/RQYvYsEmgGjCFN7d+2roA26ApUvXCK+ZaC4GRNcORDP/aDtzQIPro5vmmbDgw9AW28EV6xTQoB
k9wwETT+4h4sQwIEIy6JzmN1nHFf+mO9105+t5b9LsuJD66IZ8ZQkGz6AVmPHKg/s2C5eBH7j6h5
7ldcrUwtq73nN91xydrnZLbfZc+MdHQo7kt2WbxRMn2My+mlzfLuSToi/Ug0mqIate+O408DTsuJ
zYtIMHyw7CJgF26qDtT4ir0KJFKZbNrMB8LYZKv1JEc1YcibkpOL3fGRaANIY6bwRp6vZkHzo3Jv
71Yohcs1P2mPm7VT5MKngCj9UHdGH1u/6UmlR/+IX7Cepr+57SUU4sS1LeF8HfmEEm5rxaCmApLt
NKOrUQPOREktWvmfYon6Nysb+vLgAVK6yHG4LpJir7+1Olab4WQDnmXkx4foLtiz6crsDVtr5FRY
NUBjNAUSsGSdaOlFdYbOUjH78wS/g2LEC01g5ljeIHiAeaJytmnhmiILQVF/14JK+jRTVQhk5nb9
K3GleG/IT7tAVSwy8oBNcewRE4DDvKLznaBJXwn8Lv1N1s/2b4Wh11gZEvig44JjrGbRCpZ9OXwV
xRXK601kKR+4+vwBxUSQ3/sZrL5dK6CmLI2fgk7oE4puN0OlME6d84BJOEpOAjP9pk+pzFO/PvHN
9TgDp/ktcwIZU9f26e/BacQ+6xpqxrZ2lrMnAgalrqWqrxnX+AM/ZToxiOWoDysNz3gVef5SsDSs
Qkeu7oYx4Bar93ReeoacIU+BuyElJDg2BGAkOBNRCoRuRxqhx/8rh564pru5Tb7o426Ml6dHHG8K
7SydgtmhbGHYJ0kTvPHoTkknt+vQGRJxlOQy3E9KojcpmCRtknla7RALhfUeOVF+wcWgftBq6Av4
iXZPSSi+Ddfxmcdjk7uJc9v4xsdBa2V3Q4d6P7cn86ItaWPS9zFcOjnTwXRZN0y2kbcTTQqXBizn
mQN4s9rlgNbKi96MWVlproMeni3cd39jOydSZugK6/o6T/hj8Fjw/zOI/KyzZVD8YPUt/S/b8Le8
8YC7WDBOKHYaJNHF2CMYVvmK/n4aH7qZUIAw6K7yzKwAV5VP9aNkmvGV5N0p9ku+ZWZf5Kdg847R
vV0SLz05Taofex1MxAvNpNazKnKYfjjFNdxM8bMA75Jbq1a7xPKCTbeo5W8VODixh7GYbzO274dh
LZNpk8BYeyUaLv8aJLufrXSvTlZPvRaMivieIHInvn1jEDxHGqAluy7ugrJzLJZXo9tjcwAUgETL
u2NinoW96H83VvbW2ykh83K0mY4B7LhkvOO7ZGH7GegSMR7FwY4GGgvKHNwlGgBNnkysPewSt3VR
ilteeDRpVtuBzqgr/zVvpicwKeJz8Lr0Lq/s2wxiNEYTd+f1CpooGoBxfsit/mpVif2HaO7ffJ3Z
l5y99Kav5F+bFV1YYvj+nmrx4c9giyjDfgfL9FLa7bujsnqXGNYKDgjnDdZkpyHYXBK/QdT6IZqx
VjeGd8XmqtqRmAG7Drg15hiUlKZXCnl+gPmYk/854yndIRrEyN/lQ37LKvzDkfRU85D9Io2mvFmH
Vdy5Y5Vsu7bHcENWFSXy4gzk12hG36iKFnzOu26tib+2Sh/xLy7m+zHoPrK+UicEHuR+5aqJmAE3
Bv4DmQxBsGH2y/Svnh0GhUOGFT7xPPfVWiu0iv25jlf7zlosSdXIPO2JxpC151QZF4TVNINqTn8q
LlH34jBjbUMLfwP/Zzy4n3Ur2N+OaG8zn9jDDhgLJIgo8m6GdmH/zyt2dKyYlAAdOazVa0LdaW1V
/NfFs65D0g9z/DI0Kdy6vG1Ul1QYXTc9Z47ts/YiqzVKkuhZdBCXw8TwoEUVUym2l8Mvx0fDGo59
5fI7NPUJM+1dVOTFRUyd4WKhtOEycd8HTD3bZmHo4Su9UBpZ753jBL+S2OLsspl5eUj9MBS5GSTt
ZWGA2XnE3sUJnD1sxWyRiLMGlBDznlJrrWOTPTD0yKmXBAFA1nbkjN942aj2FO+a9567lyX9vUox
0Emq420ajZCN3NlsdJp++jn6QGFgpESlzzkQdJxJSkZv3DLqvizXdiO9KP5wZ9G9Q6CgI7O8UGHP
3dBW2RchcvE0xWVwiVncM4/EEtMLNez5HpwT2rPo3cz2fFOPjmZnED3j1vkRs34kO+No9MhQKRLl
D8u8ngwZtIe3KcioR49+l+UURNeNU6x3SDBuoU8hbw784nRNMuEpiJ8GGz8AX4Qx+xVgwv0Mtjbd
tmPe8iohjHuVwk3RF+fe/WjMr0LI/NluFuZS9TyW/BcaygV/hYzkY2ua7jaaDb2aP8GWCKss9oGc
qWHU2772ECukKJn1bqG5KlgYtmbeMNZI6CuAvU+bLl6HZ8KaULOm7ZzfKXttI/wu2YI0E2oT67Wx
5wJAIafah6UpYnEbVXKQL7R6oDB2Gqsvi6x/dL2uFhaXQOWWL1iqHcQpxTBwAHrj0kFXd61DTdAI
xAR8wxk/MIZGxuQzM4Eoc0Z/0/KGfblqcAhpX2321RgluFOvAZJ4CC0nL87sPUFBcc545yZ18BWt
mFvYu6yq3aOydnpgWl4h8QFoC5lwN2NrKD3mgrypUJXaOC9fl7lJCdmsfRfSQ+z+sRabYSLcwWEf
Ed31K/MrBsSTLPPtHBlzS4AcEoF6WtyPBghieRvE+Ct6PRPWXBNZiy4KXcUba/1eHvzILN+xO7lA
amPEmXmZUls00qztw1jY8tSsCg8kn1k0u8zzCeMCFNUR8JEFLt0u1qWvCgHavEtmycsM/x5tEblX
7oj4pajcMCe9HBKC7XDBdRTzX/hbaY7KoUSt45Z2c2oYPriUwBBvDhmLMMQ6rMKCkMaVRJR+nFFJ
+Y0O3p1Jge/GLmQiCDZl/d53OWw1P5/ItErKFa0AF0S0txCuEg0z6vYjb3H5oO+e/vJTtMwnOWOu
m7SgwqpPAtFVSUtGI6dyLeFDyIiiG2gx4stBJ9DjPZ8e8joTdf46CDbam85f65EfkD81au55rPYi
nrzysOT+HJ95qmm2bRQemEud1ic+NGmzY+dowUFCJIV3Y9soiHZt6VApxdkUxLBCxKIes6KjuFaM
CX5WK5hfYnOln1Bdj5umntr2sgh8AsemndIn47qVf1x9++qA6URHBuQ6D3844YbbGP7GO6s0siiA
oAPa57HDfi8d1rzhqPCEtC4u5d92UPcph/HsTft2ojkDwV+3zQkNXDBtC5MQM4JkroC3M2NHDEBe
PMz05u+BxgHIqVjirpx0WZDRB9sAi500bhuSHUdIVmN3iI3hxKgAlgq7BDR1dXDku0c8tLZp2qNY
X+p+g+9+TdgBkqL9m1lXQoJCXDnD0zLJIdjRqI8sUAHQJM8RiJpqv2JmA1+Vc+w+9VPKRBQlT9LA
4AlApTGAjKyELYFcq8eiHzmhxRVqCv8A5spOdWbpNmhg2bgpSwIO7MVgp/f/TZv5v+BNr7iA/y53
pCL2BEJHjScCRqb8t7B0mciyHuJ6OalzesPh//+hy9ds6n9ksP9X8/9l+V2Vv7v/oYL9l/vfsZ3/
cBCa+mhYHJuIerCk/yWCDdDAaiR7/CWkLf+Rs/5LBIvUVWpc/o7DP6485n+JYIP/CJQvEc4qWmEF
AcX7fxHBXj/9fzwTzONdR8uAdbivA8f/t2ciUabSUtZoOH1e1S2mpRT1e4K00PyXSPr/SLMQiHf/
7cP4EFcBJNYIE20v8P6NfIsgOADMXIHVx6A33vZiFStn4rVuK9cOWasJXGdvCpYmN7wcQ7xDgjp3
W6bHxNUI5l8bHUe4qGvZiKcl0d2bhLC1bNCSqj+ovDpEIFODPRlSKsIHppElbUTTs7kdiXZHw0Vq
67ZtZJFu19Ggg9Qy0WYjCHQcWfs1XXUwi+BgdXPCf7ctoVTwOzXef9Dr6CjdeayvwTjSOZT1iFW2
ZU4WdtBpaGyiXFTHIkY5xoqsxkHv4Y3CjZQXTNz5YX6XiYvB3uoaqjSuQeubn5hgVzEV7XMxVNN3
Si6Yh6+1wdeZFEN04FOdW258BAARs/HfzlDMe58ipATOpwb30K8LMpQ1QBDAlA0I3hUjZlOPgEfO
trU08g9OzwB8gDI2J+Ek4PbYLqNfA979vpuba9AFjArNYFubjmTIJv4gO9wna1VYjHll3KHmRNGJ
TSpj9ffWpBFCDiS13ktnJ6hRCl+yp8Q82kE4EP0vgfbwJ5mLLg271QUXjWGO+KjaVvxIiXRWsl9G
8uxYwY5rqBkwA0mzm/nLMnphpONGSOlqIbFSTujp7ut06kTo6A5tjBwdmGRF2VnVRjC8OeOuQS8F
oB89L+Gw5d/WvfZSKZJMBkV+37x7GDRfVN2iA8hnv42ZtGTZZUUsHd+PDHwYdWSRhTI4ttVfQF3Q
BZZMm6++a+13RNiUa8uagxylIWTUVfSt2VvZbH407G40f8UUQLTsl/QEa6+fbpiwe+q0RK41f6vW
uaaDoKv5mcfMOTEtqJtjL5zC2gxKD/hXJ7F8r9NCPc9EKCfIe2B3d1OOnXe+KlhrjGHZlXw9Byvh
UbkFoQqkDmK/dJxpp5sIk1SYpJ59Wpah/9MjvmUT5UQ21JsoSIL9kPT9cN0XZpRFcTNa7O6olcO4
zCmuYqfNto1lmyfPN9n70GWivCHdLXvzZg8UT4RsxKXP6X1YVQ0pDWGD4DciTCbnc4WDs3GzRKT/
Hhg32t4Dpid2GmpqsmLjKcc0l1UDAT6qGNJZJdvxmiTlK/xdaTM/LX3bMKSgBIPf5JXVo2C5yMsW
FPoPDbJwdnp0eXGNbTHkSgqbYfJUj9Tw+QzMlZEywBU2dqTO8pnk3+6yuZzT7eCyWneRZn60MxbV
EBpEwkp46agdwB5NJpzSKWW0KIT9t6a0uWiflK2lKGe59YoaVgmu8YZ9OhI2tSu6pZjJc3dY1HIM
DNad5fXmzks0ljiqHVTk8ECAE0ye5NhoHBWgYUXldxCuu3ywHKK/Llod/ZMdjvquCKhRrm3FJyJz
ghQA/BQ0ibY+w67w30hbAjNXaWz/4dQp5zYGrXrTYGl+CUo5+Fu3ilKGQ7K1SIKrlPU6TMzUcYNm
JN9g3fVjCsd1vLP9Gbf7Moj+bz8HTXNaON5oLXJ7fY/ynLZVLwR4boN5sl5b1l3RIUiYMe1jT3QJ
piTcUXtOTtZgHU/kvPXSYnzjY/lOaXrrZkvmccLKkJ3l3rMhtyAxMoAtfX/qHtnrCOt1TGrgUtf4
Ecz2BOSVO/Zu+j5wgmylZWxXEuuRIjDwwen0qFCi0nU261U50TgSg1mUlv9EaQOz1RX+K5CwyAI2
yjOo0ewFjOoWQl/66tfI4diqNMMXcYNlzXjH8kia7npyw4Er9zVSANVckkQ3X7bMea4HDwDkLilr
BwxH29tE+k2BaNm/91wzcdY4xTXFikM6EaP6XPMocnaDa7JLqWfeQVt52SGbGmnv23QMipOgsxnZ
8jnrH3/s64dqKcGvgri1Cs5kyInbkTNt3fsuMNN9SgKSx8RzhNgCqC3pT/laGMCeMQvSsG8F9EKX
DLvHDCFQcSwF81KJnJBUNej1HxokjthmiKjxj9k8C+hGZw7uHq4rpkIqj5l4NZ4M1OhjXW35Tssn
3yubeFty7IoQjDkotea6NQ3FrJJPFBn9e1qytcOg6yn2iPTK9zHQiYitSiR+rwxwCXzzGT8egiEQ
SKayZPzBBtTT6vmzAsI9mBIGgizcmzROm+BcmYSNMmOfvtwpsKm3Q+1mWBAwwRB43ARod+eukHrv
ITqBCFfHxU6DQ2zCFZ/Qyq7VR8so116KfbQib9h4VgPRMSIglu6cuEY2dllZPEd54qQ7psaBu8Gu
q9abifg/hA1G2E+1lWPN8+qYSw6zSH47s4/Cnm5m4Hm02VG2kRz7DuPUynt06wCtFlPk8iPWcvhd
V60Yz9WE+v44NS16pdQqUFE3MyP4CrnIsOHlsdGt1nX2y14i+L4JOEmMjdjOrXsJF3O5wQGLWEQU
UYL3ni7vK6YDT7bDxPiFeWnfLDuv6mqz42roQF8IuMsc0PluZSt7r6iM7BOpQ+AUC0F/vtMCzU8o
+yz68bzUZYKp1uko8y7g71eY9hlZdjyC+u/hfbdWQMEDt1rhaJ3A4B3WehqZNq30BFtNr9SFLvvc
Bdf0gljKp5Tb9bHwx3M7OEhxiOPhXsZBe8h6t7xhfKFJwsnTM9NAFqgOuaeYazHvfFs0jq91znFs
182XN8hzYnWXgdHQEo5oKbrNUl9lnWVjffSDMwEDL3dp3xH/jdmwUVlyysl7vy6u9xXQqD1DeNIy
q/ngB10AFqE4wVQcGNmnLZJ4s/Jfh9JhleuBfcJoruEcin8oDDELpLyGy7UVbpz/rGQJMk4BuTip
iThu8DhbtisqB92xIuEArMSv7lpGMeZdVXFMGA3CQQReaW0YjOKMJHHs1V30sTTBQz7CuSP1VO+M
Xbtbty3vrQa1qBMPhFd57kNpq97iJ6QECg2tHkHofkIgTofm0k8GtBN68FizVUl9QmfAyAgWWET9
KLwniSr4V6MZUlGsoF9wPMY3TXfdtWpf0+haKzLra0IloWMbEaTOV8RSfZM1bGl3dMvNcbnKxrGN
ex9+WXGoW7uolFwUggyKsMb2ycPFUslrHb6eSu6XtcVsPmkCkN0Z8VEciLfSkgShgw8n62+1o/eJ
ffJu1vpEDuY4H0vCfjNGIrb8Dta5vMPgkzJsHUe90d0/f1ru2y1B49FFT3m3cU1yhWNJcDARKfGX
FVY2G+CZOEsvjoPPAfR7q9EngFvwcCGld20EpRgOd3SnVsK92H4cMM+QWpDZ8h9ZiDkakrgPOaR9
4p0tvqQUY4bum+oR+4l1rON033egR8r1M2BS/dyaOD+b0WW5tELUStP2KVsHt6MSzJFVgdbdMsvE
J4EsGc9e1R5b3fBZjVrrt1quvGh5i9auIlGr6Uvxq0d9wm42NcOF6AbrAnY7f3FX95bx93oV5ZU3
LFbpBa6GXce0v6KpOJkxLR9Xur1g37HkPzE+sw6NvE7L4nVranRu7mDNm1F5qPnWu0FWPFArtck8
cvC6a4+xHPMuHAT1kxnIJDhulqepdz4p4NM4tB2xHOlNxgPqUzBIccVXT2jegPx9tCFda/M622Xx
2AQov6jBgr1xs+g4WBwCxmmbHzVYy4VBTrzH6caKnVQESDslJQS8ZE7T1gf9Xo9wHBEF7FyL/EqO
4HyDTpyhNe3BdKzLdgdfE2QKw3U3tvQ1zftgr4gUUgxzjPWp3NnDYSevOB7IeglCoYhGTdZ736DS
THItz7YPSjjoHh0G/IyPXCTsLsgDbyktJJPOgYP7Dc0LGv3ub58Wu5UYVuSJiMVT4lEO1pjt5WKK
myVZXsjy+TV3FkpCuOJsXJcdS4SPoBWn2iUNVYov7HYo1q6TWWoNXkq3dWgKfA8oRKMpVFr1406T
v1ngXQE7xr498AReYOIUO19O015EXvRENgTNh2ZLhM5uRojlk2yJL3AOsYfieuJKD8KRPfst1Z04
Nd5S7acCA6OY8v0oy19lcTVieaj1CrMgQV+J1ui64eLgvsA+gVmkHAAEhsRwyUM6wuwG8/6FTu0t
Zf4acnR09xxJn4keXzzjDPOGVQLutSWtXFB1KoovAZnXKAcUSRyUowR3FQ00dLkiWWMjX+XPptEP
Q+o8Vh00DJs2pd+ZtozuUu09oCq19oMAnRRyFvC8ueJ7VUundgPaqwNy9c8evaC2e77rnNcrSO03
hDnzbhbRihBRFmfLmYZPBiF/Ux10ByOhItCygxmI01venSgEz/ThWxAmgvGhZs571a0AduYmU2pP
iuB47lCqExNYXJuxMX6DVbE+Sx2/B1eoDj4q9+iLbNqnjhX8NkQhMgdNM4PZcRyLU9FrmmaGnvwO
uaf5varhreyDW9t2aIFdfy/H/JsEAJEwk8Q759XWyTSS3HjRAvfxHyj4cOtq5NgN2hOtkZaXDtin
VPVsWuTFC0C+Rak8IY6zbpTtfKea2No051+p0rOx7vvMoU39vuYl9SrfAP5ifOvOh3AS/ap8/6ad
6tPs4iYqjDVTO1AnnXP88vu1UAFErQiklT3ku3iMaL6qAtpx5B2Gjj85+ZSHKUEeSQZxoMFhNd6Z
uL+PaJ7H21h7fwaLqD57+ht4ejnjBrz3cTKhDpiC4GxZDnqVNbu0C8oUz8x7+oV9J/2jw+xzk4pc
35JBnN6J2D10beCG7Qq6n/BP/556G6asprTNButdVPxS3lR0OwQ/CcVk8bToWHIV5fLdpTij2CuO
0WK/kEL8iADrpuvwTJas9vDud4iu6n7cOiL7idfpNmeLdxA24FyuMniValpox+P5mC7FhJOyo9nz
5Hx03PJqB4FA54tmusUq6G6r1XlbBpPsqNcc6lcLm3YYlEV/xAF9VjiI+zAIgulTkA226T1jb+eY
fkfVZjwlyBoidFExq3GmSaD+15a81MKubtlZl+8Z8sLPOBmXbSn6/IOnybybXrOtRJ5GEuvGIGim
syiDuxWw+SgbTIJ9jFNkZQR2B9D2HRxLOe6XoWaZQu+CKNJv7cciGf8Sf7ItA/xTRGiS3BlR5HsE
+7UobV13+ALJZg6TY12QewxbAQbzvUnUo5nc/BcP8C0sHxAPJGPfNt6sN3WQr+8pcbvfYmVzGcC+
kEwTHiWxKEGP4HsEsge/itihBLGma3/nxpOnqQADJoZ7d6YN9Vd4z8bxP1bcWBgqBduFDIZZpFE9
pOvwHswgU+givPamDpoP5dQHf/Cyc4tCF1vtJV/j5yHL+PWj8nMyzRRidsFwV35FXfUwox+FpYiB
26kfpOzVu4f6CZdB+eYU7YtrzxPd7gqwix4E4Ed6UQmTskiAOPKAbZVo1JLIHm4s5i2OReaN19xM
jnzPLWxhQqqDchfGJMz7C0fxtF4d30sPjibL5/x+Mr71GqzJnVWWQBQZMYUlzRdbCdIxw3Hwr07u
2n2qoCHOPCQDN5cFvVCRdOG49BmJyKFcpdEHNTeK/SR9dK+ENGGSN9sxBWWtjdF6yC8tHLXON0fL
AWtOp9qAXCSwPMmGu8hMn2VrfTOlxQPVkwIAScBB2pbA3C/BKS+en3LLjdVXjEFj75n8UiTL1gqs
it65YdpgTeDKJCHCL70/TfV28CaAh3RSyP/9H2QdqCerPgobK01uMGomvJrTglaSwGfaSDjLQdPe
0of+5trUCAqsT+67aqN6PprfRopbm88GbtToXe3Y94METxdVI/LOpEhdbOwMdfwoQJTXLgdl1jOy
LYcuPUDXtZDJU9X1PkrE9Tjo4uQ8oQsIU6vf4QTcUmC95BonznZC6YPQOIPYitvxBGIyQVtrcC4o
d/7WXjvtLZ9fzfeCu6gjYniQAykw84sTDZG4Dl5RxquRXWJ9LFe+tdVVzJGRJB/GCqqWRjEWkiXz
MAnjWuHYoUjurnQjlDl6V5FJveFgcPNtJnOx1zUNUzPE1x8f92tSu7sSmvl2dCL10qwcUFdz3EYG
qXtEr7du/TS2g02Py/hiN+ltq8Zn7CLbcZ4PtWO2test33BZc+R0jC+QmjN+ixl1h10JFYJfih9f
MV8GdeuKHQcCjLtYUWFNTLq2E+N1xoHVwvhrHOvsc2mdqtp15cp1hf89zCbkfpYhQwWeaRJKOLBb
sHwF88kSz4Qb3zSwLEIgqT92tZwcwdDQyMMSDG89Y7qLymPrdUWp60zdr1GOf2roC0HESXptGzmV
UJxOTAQBc+Fw48vto5dO+U9sN/x8Hzm4+8J6hLgoMTSFCb6h0YcshLmAGcScSEbvccCiMqBVQvGD
wgIrPWoGvDZMjeTetti4uQm8GuH9Zke9nutq+qnzZl/VfrGR9bycDOkLpAsN35WDQWCe8hdY8Ydx
rt9WMmhmVIfhNDRH0jDW34ugnCqvNqrGyR/NlUZuLc1649v6FZXHiUXhTd6sbkhojtgAAcbiyLDS
ShDwkjtbvUyKsOKCelA2ksl8/s7hwLwudpBKLMtOaOcemhOYfBrN2WW9TaYA421/kowAsoPAywI0
FV1UlpE+M7jMp9BA2xsfOiKNGXa6QCTuTW5KCoCq+4mCARCisMV7Ef9z6MVjR3QzCp18ST/p0rCm
Laxz02W5Laf+HV4lHJwxYclaJP4jPqDpUnGrdCQqo8sJzlAk8WU0DgxPOMSUnd79ytjgue6Ws1Ha
uesjH8AVNv/7qCmf3RY6k4/CdpOyeY8Nd3kVLE82Z2rSeg+MCe9TUoPDNJ2rw5Xv8ivS9o/JqiM4
ePQs9v0SMHND7fqrrQmI5QBGRW7Mm9sEGa1m+ab9UZ+6EVQ+R6jNiqI+ZB1Re1OQvy+Ss2agY4Kw
T8BTPJBtzZ/DDerpVY8NoyrWb+GaI/KOg/64/Cd7Z7YjuZFm6VcZ1PWYQBp3oHsufF/CPfYl44aI
JZPGfSeNfPr5qK6ultQ9NdP3gxIKSigUinCnm/3LOd/hfkCqgTNTSZxIKN8egjpsn2gkapTWs3nA
6t7umtq6B2zhn/1+rG+9yjz1dZI9545dfreNhRhH5gkiW5Xu4qAu6Q3JAgmU+8H1jJA4gWeI03fK
d7BUWuKOklubFAXQ7Ia16RxOwbwqkaRnhsco18md+laEFFQ7mQbfyAsHulRxcDDMXUcDmItPZuQ2
Z38CAYEEQOzLJTTP2dzWJnuKUETgEMCFnLxE13uGk2RI5+N2nIlsChxCWKDMfE+lDm5cLVFf53Wk
UMh073lVwwIBukM2T9cPexSZw54xATisKTx5XvbTcrMXKI2HIGg+9ZIChmWyfalHw0vXwqeLAeIl
YeHZrV+TCBJaxlbhDFmJBQS75oFMicvo0umVFoKQMDfnFasjak1HaDEDBBQ+yk9XVWRLFfR6XOmf
k2Ggx0zgAupynNdjX0+PI3q+eXEU2WcGLIzmgqwq3myXnjusjPprdscI9JRBbcjo3ADLSfk30lqt
gnnGDEOzy1M0VbsQnOFS6aes7aDajg/cf/0ahEu6j838sfQx7SWF+phSa4pwPCF/W9m2xvgVsCqK
Ude2Wxc8Mozgmvy5uuJmbhTMT3KsYp6zYr7BPkkz1VJsNk6T/ZKz/5aYprUuQ4tA5X7+7oYlNlBb
a0sRezG7Xf6EMg7kDFq2g0o8cxvNbXeyFZF0A/nM31DUnX2jGPN5CEIeomruNnNRjFdtCyR42icm
q8N4S3pQRMpSVLwWdCGtGX8G+KQ3DeityDS38I5Z4WrhXp2kMQ91z0OLVxV7HEEIK9NHmbWdCrNl
wuoqZze4ZfhYpa39w2zIORjjDwxc92lvBlsCQVrMbtGhMUK8CaxIzzYzsrP24l8kKaDLD8cvvGaf
huR5JVbx0ZoFLjRP509RG0bvoameWA/eAgu9h+zgPqc4pMkNmrutk9QvLAl5I8VMNqB1O+iMc2BA
fw1BWb6WhfXK4K3dMN/8mueQKn1u925N24jIyv9QSdTzmDLCZJDI4kwv2V564n50kD3mgPcu5sjW
DzA5U5y6fwcOUG8tU36CWOh/GlUFAqEHOHwsRvPDj8OUD29JMRFPfPmIs8staJ0CdYMWLD21eQLD
0GF9lyQPDVvADboYSR8uxX6maqD8tUm8s/iAEkDRT/G6c8W1QLmfeUaxWHZ3lk84Y88kNDd2dp/e
9VNn3XkazXkez+nO09bJcHuQ88Z4EjXzu5bX6Ejhdxxa97bOMQB2jehq5NGxfhm7PkaMNwZEhRAp
D14W7ISPAq2cMMCnxJFxuEfezgmJtiFad4nXQ5WsHoQpWQbUNmw9tIk8OQ908s7KHyjYrNZVO81z
AlpCYIqHl4lsrYYhGK5xxFSnoI2bBLzj8NSnIKKNLj5GCCJhqWdQEjNt38e5OqOlPCRVUi9Bhqxq
Zkuf9JhbZApM3jbtU+ZckJMwfgjroUZvRjL9OE7vGQvpq43s02ChtXKiBWWu08+ckprtwviCiirf
GWRwfY+OxZILEFbHJ63yT4ZXW0fM+nfKGY4uRFCiuUr5RjJXAgXDKDapAQBylUAOLfAiMlBAedHs
cACrH1ZUqcuQ9uNDUTV0fyE1GsNcCZ214OP9wM/af7tsM0+qqZ2dpTwZrxu/LT79Ll78wmCQNauF
Piq2EWoftugTer3ewBZtg/5mNxBOiAqnDKT8pp6N5qdhpgVwpmbp4UmoiXcqDdmkV1BFOlB8ez6h
+jRNZYYPhm01tzFjuda2KYpsLJxxsUQOtq39y6k4vRg6fEh6t02M6uc6p62INlUqvCfcm4bgsDCt
PeQg7163JZCO0G3tT6uJiZrxJi//ClriRFmzMcHJ+QDCXG3XfektyPnI25SFfVPZWpy7uMC3Rjpb
aw34okpY7O6i6PbjvH6cZfIaQHFfq8xTWxnABpOs/Ri6LxSCPH/E4Ya4KdNoWROa/zApqueI2f4P
0Yr8rSH4ch7xN8Vo/BW+NOmcChTdaIRtzdk/JBMSAjdxFEa/qqyou5AdrGx/7thMZYL0BJl55Bjg
wniB3JQeCWFo3jBXDh2fFkTpaxrimpWHbT+IUjKkkSymvU2ghkGx0kn8dy8l6nDTZtX8xKvCcaMx
Si0EecpaZO0zCJ/BLX7UNRCvxTjt0qcq0uvssvnylsOnn/U+TgCFtQbfzqjtbTqzL5QK4xdYBSaP
Ns8PMVvkH2xwssTfytCxz7EGzjkK9dVpe7HtHLj6uUUurkR3/crOCbdDO70WTZvfzsjS+BnHmBPR
sm6GJMqMtSh93qWss4DTZc6bUxANsDXblo2Lnp+qSKsdtvAaVJzD5jvkJgOMnLb3YdJHd73bvOAG
5yhpWAILFPZpfCHTszNwC47OwTBVv0+tnAezRkCNC8W8FGGAKWmcWk1c1GSoo8GhTyVPnjCqvfBs
TYIKZpybjaQPu9TjvMvIMUDVFthH2+fpS8yYWcaUpjei82oGsGn4hIwEunQ6wStJXHSFJuIUnBds
f1rCW2E2FJjMnPgg05knNzL7Zy8DkTczHkE1FxZbUnI/k948NKPxCwdmv7FEdK8Go2Ggt8SE4Bcg
19gR1Xuje0r1yV1mE/AOkNH30aMPDHBDhYK+2JHGY2oGGO5JZGp/pKIEj1S0aGUneZV8Qn9agRu9
Uev76TGTBcixWeV7ZI/ipi2GYR+NIBQo+OLWwKc5ls8umwiMZylGmEIcmVIJYMdEQHlY0Nmz5+zg
5ym6QoLZ55KFmdPlYO5Yi9mcxQQn9XP50+p6sWaFPhzqGpIpmnII5zWGa9rzAak07KMiZNftQjlr
ZTo9pya83xUHa7MJdTZtqjked4201S30gvErkayxHMVmqAnCpWEn/ikSVf9Z2x2WIhhNr37iWrC6
W2BLuCbfIjwar0zlk+9eGk5/k9QeBgZl6ifUMc4pSVtkGphS1EvIeXbQHuiOutT+vucBefZje042
TtOKNfqdlN89MEgDVTkM5JFkDNQIjAvu+hQ2M9gCNtPYvtk0CLFhLf9Og9wQ4mxOxgM66xRdAoaA
1Ob9KjzlbhMrhP5lETxooTlnGYNxrRdW9quozP5jmDJ1IFoR8afvWNdkNJN1OKFesrsnkQN1QH4N
qJtpxMYjR5tUj9lCNM/pM7FQn/C5xHgWtrNJ2sGK/xdXCMf2U4By5xnFJgtXMWmSQxwAz5ovQLcU
2t1V90D2WDKH8kWFcYIESxpA8+Qg01thxhOfewQQZ4qb2aC006w/43nmugJ0A5B8JHL0BN3O+eHO
wbKuakiEkKlKTxqW3DqGFO2vRZuh5xqIKBNY0Gf2g6nM1LnLu+qxaUtaLl8HLsQcI/GAACFf2bhe
MW+6iAAp9tPEfLIILdTOoU93XbKr0SaQ9mi1CKml235mlR5vCfMgxzDkI1F0EQmkVpls3QTdVGqN
/peZDMM5YP2s0fFnrFjHXK+ULd+DSjKIrgtmxZBdjHHqLk3INCLq/Ts0FEHPGY5rfdWICQbSEgnH
7zMH28hA0Z22FOCLGIPVQ0KGWYJ1F/WIHo8SE8RR5u0bLVuz6mgfcKzGXN2Ne6oIY+QolPMpaaZb
FaYP4Gbrk2QyhGTMLRja2beIiDZTk8LmDoVrw2pW3sRzVD4Y6KCRlkGkBbahyVoPZh86TV3C3ndb
TFvM/iDKDLRTJrPcdVP0uDidzt5YzDjgjmXvbYXShHhG5C20bC+sINp9aMz+r9APKiRAuIXJixMF
drIKOvOHovNhiAKa8qb11VOCk3JVBGxU1mmIjGGZ9xAcnIEZXpF3xn4EGuWZNWt+6BmZEfcxeXoT
q97ACEF3Do4TcVE2xznBTWX4qgNNfTVqK6VdRoH2JMKWmO+8WTybi1IIctcd0VVq30x9jmC5jF9d
txavJgoJrJzBHPxg35tcDdtF6UxuZvDCDJd2SOI3Vl1kMrPIQjphs7NNxYwMXUccjtap9TPzVWmp
HqBd2yv8bTjFTeaH34w4mzM2N/c2w/0Ofeg5jhE/gPb+mUJpPCDcdvFyQCvrDPJDE7Mlr3HeEogl
Ny6qsmpnstFC9mGlnyNrTMKdeVBc64F+9Nz1yc2E6OOlLQsvWQVTS6Pq5sCb/fY7soPHirH5ccbs
ReKxuhJEfWbU9N1YIamxffttmV1wF3cVt1s8DP3GQLvHkqzYDgrKU5hM+77o3ijOvIeZ8Of3QJk9
F98SaFIcct+bbkQxGzs/CZ+qIq23tgyjQ9HO9ChW628rInU40FoeUqvH+gZoZ+E6OMlnSoLQaRzE
D5yzv3IurmM6GuSmwneg5HuarKC/BaVdnqvROfka0VvomcexhQ8dS0shlFUkUDnXuJjqV29yzsKi
JuwXAw40CJQUcD8shUgO2XGIN6Ril9ywjKQPlJW8oRmdiDMEWsN8rq4ZBGh7ODmjucDwjfbgBCwm
cOPeTAn8NZywD5NWj/DF9KYrAxg6HYyXqGW/ugrteCQoN4iKD427/y6N+yu801vu9OIbDE74g4MF
/UwL3uZhZGR6TKKqugcUzk8sc9MtmbeDOSF7lzPIBFX5q08tQDV2GCX5npk6juw049phribG+ZTi
9aYF4VOxMsgAeukdC/YFTkj1TLWQncKy+dWWjtq5YY5tzMXZAXbEkYx4a09Ot7FXttjjW/WGaKe4
dbUCk2ZAT/BhBCJqWRFzX3ILCppePuSGc+nqoNlKKr0rwbHpEwbYJbrCdTh/8xql/arW5EOguuyY
KAi89YpscvSponyzKmIVagcjv9J0JhU9BIHWd101XgsV4c7r123VIwmsLD1dKiN3TtHoNdUFcTPR
vXVgNuNagsVkEDHGVruL8HckJDASZ88AICGqEk6AhzkPAYixibJw+IqFpuHygc7HnxXz+ZnbY6g4
4eeMveOvSmQElsV0F/R0w2wMd47yuoaEE6t6roNa3yccns67VeXlYzDG3TPWCnIhI1hs1i5PJe/D
MHm+v/XNoam3I2Cf+3awe7ExK8iQ30GXwzjgyHXjczwYdnyU5MIOxzhFB7EzOnMOj0VbSWMblBNd
BT3YMCHJ0lN3Mzc4yFYNkZEBHuOqyzcu2s5iJ2JXWoRYBUF5KVrbbMCapa48DjoneVvNZDtfLF0w
BMuGjpmlbkzlvyAMc7+Z9Quu+hpa6DeP+vSEZJCVBvE5br4OVNp2P3NuJu5LwdqNcZiRKm/nDbPJ
kNOV+c6dSgkbIR6chTo7AtERg+8N73PL9X2p0ix77KTfPxIsu4SdQWxAUhWy5N/YdN0mxNCYuEzk
7dJ6Uo0GWY44gqgUXaddsJ4iNkYH8r/M4J4RRUdPwZTe3ViKsBfexYiPhUAz7mwkTlgHfDtBHIfY
B8n4DcTBeUGKiXdJFotGMsXjSRBBiL5z0zADNFaYlKeJpZ5N1wJ1FY6cjvrgh4u0J76kES0NP7Gd
Y49U9cVrTWUgdhX2CNGR3LQzGQbWryxBF4mqwk/vSoPhKB/T2XIP6djFPHIzyEeEsES5g0Nqfp8Y
pCgpsNBjD+Q9p9mcHGRiuylGowTbooo66Kr05weAzN608xkmNWttpkZ9q3ElvToG4QGkGyd+uy9J
YmXs0eeZ2NtZNWEGGuIgWU6K1t9nRgdVlvoNUakVm8Sy52DP8EeCq0HuEPR5jyIpdiN3U41zF/+q
IN3UG6+zkG3BBB/dJ1AVNWNS04pvsgpL+crhMZDHFnuys2LTRB7uaC0m0TSd8/6M3RLKVkXn5t4W
LBDEbRaT4U2yUTZX25F9acVhQ8Dxvh6hKB8QvGq4QLWy2uQwWhIvTswakuFiYbL6IhI4eO0sfGLX
yHet8hzXUc3NjPoQLmGBN+CMcHTEg4athLKbgvdtYtfNhC4xcVNl7LUkE4EstfdWHDfdMUiBYu1t
D5vyanYGYX4HOUTHnvanSexL0jZR82rNtNk/usqAfGZ1TXQTklceH5E3zvqRAqCkGk/ImIU6Ew85
lZuHHnwTYQwkHxulm94J7ky5H3jJkisZEj0PrzA7lyAlt6tuSm/yP6uxN/E9IXayF2oxkNK0RBJH
uAtZKRcXfy964gIh2prqFAtIlRBFvWFMHf1QYHAlAki24s88ZuN9GGZVtiH0Jp3XUqHrvSYk8k43
Lg3qyHGaRu8MTop+hccrBhXYld6vwTe1/eo3jVdRZNVZea9qsriOqdEYy0wbSeatwoZB9+YajoW7
LUfNx1owskz4pIzZs2OZ2LX9iESxE3un9SzwS3XVItsksqAgyLqLWA9j+iE5lrw7dZspzgaGxKXT
v1Z4D4nTjSOpT01GPttDZaHk44Zl+0hxqFHvMtphDfE2udMQPldI38ZDQgxldrELG7WKM2kAEj0q
TPAEHvrXvc5d7IRorAN/bZLu++2QNAG31ajZkItRDZDDYh+WHpQgG6ir04z3iKN1syWfJbgOkd3q
K0PqnnQikyRaDLAorX4OY6TLsymS9gkp98LQLHoKGGG4BhUCQNzgfgSyne3hX6O2dB1KkfUQgwbb
M05KJ6BVCt4Q0Vm0Ukjwuw/d+7QIpH4hQo0rbop9j37KPzVRiKgsqDvnpaJIig7aEJ3LoNwj2E61
jWdvBxwbw8GpKq4xlzyc4lai4R8JSyl7HhCuXJeA+mb6odC4YpNW4NV/T8who9Im524HglXZp0Q3
kb0boJtTfUD9ndYSzwEjDpbFP+lPUUEVve6ITQ4qM9/Cfp6/XIS7intas4S2O+0/ByLoL6U0kVJm
WQ2VbOp9Sx55jtN412EY/rAd8oy3ZpK1HbVeZg6Hilb6i5dJQ//uU/+znKz4y/bGErmwLRwMfobN
Z5n/1nwbxG27H4ORZDJ8/HF2G2dtTiCktvv+gsgJyoMONT0IaklpPVCRc6r+bQmw/f9Jvn9bfGn/
5yhf3PvdR/FHM9/y9f+WaLFY9qTt4tNHYeuYjkuU7r+Z+Xz/Nxx0BiWQtGiDcPv9R6KF/xujYsTR
EslY4LBf+IeZT7q/uYG//M/1kSEafL//9S9/ctS1f/nzH/OiUZX8yWBHtLXt2b5lBX8x1gHfCG38
YPLguMwLSods3tgKFnShqPOD8uPmJGvD+24KVflr5h+MM2zHdQEUWlhjnuPMT18g778q20miVRxU
SFmyTrfsJFrlJ+vE8dR9R2MJ5zP3hhGHEcowP0VVBRgjoz80K/WOucx98EXgIpW1ke6jgyZpIgah
UvmP89gyR+2w1UQ33DnOCf90xIbLI8XMyKaOTCHECaSsGR3TgSK2ETvQLZycQUYvtS/D6WAVeD7o
8hSG8UTWzc60q+nBbZwpvhOyiOVaWDUBT6LxAkwX85Qg4XenztmAdUF6HNt+8ZSSgrD0GfMdWsPx
ZAUIv0Ira9aGXQOHgWR+YZ6VvQ9uNJ0cGBs3EuvhwdVkoqHHxAmCkBUwAU6uzxDe9m5ahm91M4+U
C6q8tCrX5yjP1LYz5R53g30feYytay9HAWl2YHmZUs393qm1PBCLjC6c2iGgZmvIWl7VPgI/VvX+
YXIcllmZG7s/sliUhxRy3Q0xx/WZ/qK9p9l6rFlTHcIwIrm0N8hRQyfOYoKhSmQ7l8K19FfIlp2Z
zzRdbUKNTl7WTdssFfZT5XvFLXZ/JifE8Ax7y4XfmvtD/dplhgOlH/3JCnGmd5xKEaF0qbzimEOu
fSrzwbz12Xs9G3g9d968OFbKdL6feTI5m9Os3XKgxXrDJd8+IIVhfm+S1LCqW7zdG9JP572F7GOl
Acnx/Bj1uU66AzFWEcHNlXFkGk/uI/kgZxUZ9iuGZmvDffoqMJGdmRPZl5HE4ddw6DEAzRzUALJq
OtcKPnDUYRAZuIIONi/ACjukv1a5+5pwhuP8V/bBc0mm56EMmIbBtkcLI1g+dWsnF/ThwiFiCGKw
H4IbK/hlmGeW9nfHrg8LAhHXoLTKeDvFvrkPGkDNq8q1pwtTAXG2+iXSZO57lqbp1OQ0fGzQAfxm
WiNLSPL+bnRF+BDPTkHus2Ny+5AAbMJZYJl+2086arYR4P3y2GXS8xlEJxYKKCQk50Ll5iXyxvnF
c4TnX0vcRNWhjyLzJmsc4ykOXDHv44JhMbUWi0nHM2zzgWQvgmxXkwwkkVWAfjvma4MU/Jt1xHQ9
BWCbK6c8jZXWuwKsD+B+0xb3MvIY30vp7Q3r94/dWBsonJ2OSo18nFi2Pk7hqSRu3jFHn6272+0t
BHb5gRuaSMnRTi6iH5HNGmNxzmj5MAEhwWdrw1u08jEDkjUJDwdjx6S6Laon8WyYVnHJhmU6P3bG
A5ktkkMJvT5uGpQVK6sIxqPrDM7RQlT9y5uC8D4yw7zZADGST4hoOipz8jrMjTIn39uG6A/KhcHb
3NaOb8J+Cc2IsA5VyXRP6rn+6oWHyctHfrpqO5HdIbqbTmQUoMlM4kVGrtsWN7QENH07S1OA05be
jgkPSj5HRXC4UcWj3qYKxj8wipyhHhvflR8keuQcjsz3zk9KdD7BWLDTY1hhWH7DZCtexp/J6Nt3
PFwT8WwezJCOJJiEeWQDNRpYQYC8U0oUJDFrqpba6mzhV7zrsoRnzq1lts5YnUNE6Ad5Mw0pWGG4
E8m2qLDg7YM2946hGOH3tERFgLQzvRtjqPFFZwxZWJhO9iaPHIRcWjnRStY94UVR23W4HTtxxMfR
oN+F9nX2nbi9IWy1ea07jb4VBRgqYXrYh7KVhPN68aMb5PpH5bv1p0/liIDLEfIwhHr8+d8vTThl
+Ov3cuYLOQN4ENX9flf+x5/2P8vrR/6z/esXLSXQP76KC/bvJdHmo/v40x+2UNG66b7/2UwPP1sY
K/9+Fy9f+f/6D//Hz9+/y9NU/fzXv32VDAaX7xZh/P5TifFPAQP4Noqf8V+//u8hW6bzm+WgmyLb
+/eKhLv/7yFbpv0boy4/8HDhekQe+P8oSZzfKCVtA0V3YJvSt03+0d9Dtvh3DAswKiwAC5MeZc5/
pyQxARX8kS8QmJbB42lZlh1QAvn2ggT4+ngAxd/+69/M/znjLMbxPebHGVo4o4ZnwXhxS8HCvjyY
XkZGLFBfbtLhyJQLHh9t/GGeq+sUJO9/qOIojgGrF3+sjv5cG8E2WH4SSi3p0vwuv/eff5IeGmkO
gj4/Vul45NxFFSft+IdDlf9/IR38l780r6G0bCTilIN/KcdQgVlQX3BBdkbI6VVspZY3OnStg9WQ
rgzKiBVNNLLbN6MGeHHJ5LsBczvDDAVYDxXyn//qoHj/89tg8zZQnEoHWfNSt/7xbYhNuEOxE4hD
Vwu67gm/U3ggGa14HFATbQmEPqd9R1wmFSyuOPgNIHl8wzgHTBn2ph0De9OYEFYg3x4C5XxE7YS6
7EhE7Y5F866Nhy308A+6EZNAGle13yECE0TTORTAarqxu730ZXfoa8kQiFF5LdzXfs7d7bzYkfr8
BJ8HKfkzmWaIEwuhQWjlxKKW8gJmD3xd/MuUI/Nf2+8/lwOxM5JrH4qG7bCQGwLUbwxtsJxHA5An
T70+q+AaGRZ4u4Qr208e54JIehmxbw+BSpUDQd1eF36W8KQm0KWPpqm7s12K+o54Lr7/ZLp3qm6S
y+SqFNsfmxI1V/XGUM30qeY5ey1jb+sMyF2dCe6MXTL3r/NL7c6XIvIIGECrOk352+iQiTyMoJoM
C+ub515cFYB2CNDw5qyTfXfpE/u70KueR0vZWyw0TLQS7s11MsUpvByp8D63bbkp8rZeN6Nqtg4m
/jW7p/DsNZj5OAeQxFVo+snIqN21DyRpN2TzexJGKNsH4oQoNvHGiXHEvibbU9Eb033Zma8kLjnr
vjFOjV2Ji2jmb5Zj0dVj90QxEjAqjch3B94AhL9K1lrySU4mU+9z5mmkE9C+uxkw3jos2a01aE/y
KKXoinN3Tb4ttqpFXlJazS2YVlj0RbnH9vqVBNXVAqenZ+d5ms1TAdTJkjGI6Dx/tzzjpVHdG+to
ew3kYoL36rJld8f4UOSsFiIDAVYJ0vA8IzikYOZ9VW1hHCYjZ0yjc6CKJUvMtPHrC5w7AmD79gmV
OkZ8R6ibUM7JQ2lRxML+CT7Bq4m7ACA/JoBunlbk6/knz27UF+zg9hbcg4doG0ES4HTDem/BQJ0j
lKIn/sblrg89dVSCxz6ZRfRq1nb4YCGpV+uxdKZPVEQQ9YgSug2MxtmEDFwf4sxIKb1cwYvmpTJ4
DAaFHCFjeYX8xURkwajxM8gn9jWVlsUxK6rhDnWdPgZEdu87J6tOndn6x85DVjxGYnzobJirGzqv
+jC3cfpRJNP8C+1WiMAFxsZkFV+yN91Xw7CbD+zExd0QROOxn5X7MOpovOStPV9iA69knorhQiAJ
mNZRVOXZcZzgpiXQnCjfjuSKCnOyc/WnpjtUkzE9V3Vs3aEFHy5OMiGeiMavtHXrfCUJzvqZSevi
9oV6nCsTaUiNcx3WzMHETQZcO9CNLVaWU3VftWN8911ffRRG9+Ho6ha+ALVHtVXoF/dJLVir5EPc
0e/gnmrfi5GzC1n4tgrUEgitX9LcDg+N2etXT5unbpDe3Vy8usvXV/OQr3ti+0R2rrIEAGjVPlsm
BVk/+QecKlu8rhdTOG92JGCzTzFYlHZZzslhrDe+/T55E1HYdv3NS2LBomKAT/O1zWyq6oqODePA
Kh7TTZF2zW5JeM2601DrHZ6zuehuQzKoLQRpkALoN3kmkdmsevEUGtVZ5nuHCTYnrVkyPPzMwo7k
ZpOEhDbemHpnsnxbxYk8+ZhJ59R8rSyKSyIOYixvBKqF43DsR4gVkXUmcHBXoaAdlbeZy91YvdbD
GU06Whn0SjBrUbDhEGKd5vRfwGI9kNDdfq4Flr96xXh2lKT3oqYg7qAfeoLhxG2SnCTWhyjx0D02
69r5gL65LXt1iIxCETheuYcW8SEz7XWCSHVtF4U8KrKzaIjorOvqEFn9YbYeqZHYmgsAar9IICap
AhZMBGJHcMIORk90Vb8eQX6HcXjXE6PlkCW0Vxh7wG1shhlZmstJ3uX8JCBC0atB6R7UNgkoaj0I
rey0auGtRWOvYuM+wvMKEc7cks+HmHbeZ9OTx4HWJ7dJZZ/pdQk+e8pU/Gn5P90SviFIzWxfId2F
+ZhcG31hrfYodO1t0RVmJEmIOyXbzVzN/kUjTdCQzWgrqESX8PrKxc9ND3ltCvPMAbL+53c5vun/
fJf70nRQk/pLQqpHquof73LTMwGuOmV6jNE0DWVM6YR63CaJpuboqBrnpSgAjTil2EbpqUKEse1s
/02SPLfP9Z6KcdcObrANzDI6duM+69i853mRXlWJS9Uu5KaKQM6FE6FOhigfyFcx7/qibjkV7U/M
+bc1nOpVmZhvYbDo3A0E+9I84MZB3WvXu9ZtnxMBro/lOZ8pRcaw6fi8DTihDNse7vEBMkn3QA4T
DrzR0r/SPsvtaIXlS9PZFTORofghW8FcNSlPk6WejCVXyUmGVwFJHP/mKY1jAiClfDRn4J+BH6kL
wvdLoG12ESwnQoVbC3sMApf0RKbzzqdLPaDPJpCTcfmaifOEdKl/5u5aui509NBPzUeeFbQVBe4v
RHSN1fm7afnVvbmGaKcHbg9cukPwAEGhXdWmnphqZJwJBDw0HEW9UD+6TNxgcF8pshDJRihWegqu
DctgP66eDVyCqgf/Ii2Q1Ma+bL9cOYrVLOKQ4Ju0PPZlRYKWgbtbt8GhLeWBQvVtmLpboO8/02QC
7+RAlEd0+jvsYD3WNtYwl0EP4+FDVXAVJqP1HHFFN0b7KUIcfQRxLOCDd/gUjNdIBBw71JAobTZ5
DzUvZwyxatwov3H66A1jpbEfQLmvMKctiRgwEWzfJhBiGdPF9RXwb7byDQfHScqOxmjDO+nMeKRt
vqB0XzyiS9Bd9ETXxrn/0vVuu5VT8i4JJMJvh/MMJS8G4Yqid7aY9eQk2kwDKS840eUJiAmxKWPx
5lTDR9V69nPZ5J/aMOsdJqNsk1jtuhj6rR/QgqI151SxtjEKhsmQe0DnnDaG3hb1MfHqL1ugZk2J
jDCNrVAUcWytsNYpayNUdxI5SkYur7MyCS3xyFBH7vMQCnkPDabDnCBO2MWuBtYXu+x4BgBGGEMn
NwHLAXaHD3Ni4gOPR1Qi2SHI5Iuc4wdtuRfag7UYuLB08uoXzbk1H2VQkI70HSl5k0m9Zp+wzwb0
IM4GnQLCX6g0M5mjDbF4zYWWZ1vhBosli1Gljl75GNFLlKO9LVBzOURK+AjKtPdmMQZj87KVNeCo
3li3fbt28xtwyT6Ql9k8ikzfk6f24oPUwGJJIA+BP1DQzb3t/ITmurM0ftGL74D37veWnV6pDW4q
/Geuui4mjL7ZT8NI+zJvjXljsKcy9Dujj569Zg3qsq9v02rYlWgf5vrd8acPW31U/bfAGk+y1Ro0
jZd8d8LYZuZdZD43XU2iJGBpeYf2Z6OhWgeiOrBkGaNvoPrrRv3SM6iAeFd13/GoaQ02c44GWQ47
vzohPfl9ixaYW1IXh4qHB9G+7XbXPOf8MbsNeKiVYAK+3BvScrci4FP3numNZ9HFyObUhYgXyB5r
9YO2+YhSqsTjtSrRrmS8wgyhm1Ju/AD3J6gH0Ns29yaqRpZU9ik2go2g/koo6NOIp3bIl7XPGusV
Jd3/Zu9MmuNGsmz9V8pq3UiDO+bFe2YvZjKCk0hKlDYwiqIwzzN+/fs8VJVJRVJkq1fdZl2LWqSk
QAABOPzee853bozqycrAoRvKLLnVZj6HmZPLJFD2Pa4Tdz2pLDYbNT9DwxZo6JCulFlbtjyKzOcr
RHuy2ZkwaLwKbES8Yaf8wapgXQW3bMLWveuClyu3dBdXo4G+lwiDcurBkxGs6D9kglD7GSg93inu
wBRISDcOu8nD/RHJVVKzM5cKsP7YBzU2ACjRnn7oCU8LCh76baXXH20/XdKku5BxcqWLfj1a5Gno
hymrkZXUe5hoPFbFCkfqjgyS9RyvLRNoSeExWqgPdFvP8fetbHuPxUStHhc5dijbvIrlF2IjiH8Q
K4gHN0igLrz6cSAGKofjEzxZhbtJhotobIiC8lYWOaw9aYWOf4k3bSuZMy+aGStPxsVb1mDsUNKk
3pYeCiQ+A/tNWZeXuB/WqD31bZZEsAvcG7xJd5EPU2hivLgJOuoInTBsPoWprhFOm6Tv6SrPpKWw
MswTm6AxKz5mNVjSrL0YgnA+j9LhdiRsde8LtNZFSpht2StRyN2Ej9aQMNNxc3v2VlNJMJFW7wvU
97BJtwS+cmezV+i19NmfWWlivmRLzhgGR9f8KJoqpVWZbf+jsZHmOImTkPNZ15czSqGLVFbeQ1Uh
DQ7iWNVimYZUx0xTDl0Fm6yNvDOUksa14Y7Rl0ShTJPKIj83tdv929sPIVWr4C+KKD0ctPtMwAzb
MXlXCvtk+1FWo0a+kwzOSoQC2WpwqvEDtWFL11O4/MeuPPdVfTK7mEjLWu+vYavmZ5wVwQVKPsHU
hOomU3WOfyx5oON7t/mxEIqPRZGm6iNfVUqmqpnwIcvLUdVR5rGkKqtE+6AxmEKgODbfoG9jQSEP
Wl+gGEnPm7rx9lEWm18ah50qvkDTuXBF2F5hbAifEtdyzw2NPYMVMa9eFHWtXVsArr4GMFzuu1aL
P5Tw1w7YBXh8RXeXkJqqslbqC9fO4Gur2nJWVeYcms3GlxZdZSSW1PhjSbu4nWbtBsBb99QmRX+b
G94nk9AgoJUsr6X5AFPHA9wRXCctbEcLlQ7k/cfZRtdjNmW8H4nihrPuo/WnzMliIpMMGhdYuPSu
YdxWU+5GpHYtWkLSVlqbr9rG+TSmNe8lo39IkJ9zcwa5F58xKe4ewomE8CUEZ0Iq8LIRuzEl3jny
KuEsMBL3CVmrOuQjZQheh1I51Sev8pobkh7H20aVdIUq7gpV5hGk1O6KY+03HutAPNUFbxGKwyGc
C0THqmJkwNRfhKqMTFVByaBvuGhVkdmpctNUheesSlChilFkiflTT32KXMPfZapkBXOcPBqqjH37
7qWt+eLePfYAHVqANDgZtjKsVX/+ohvp4FCYPF1Pz/xiQGJseQ+DC9W/Ls0z5DQOomvQp61u3799
2Fe6bz8d9uSR0ewE6Ug1pWdDVQAfs9hXiaQxUGq4N28f6ZUm58sjOSc4VyLNQnjkQOvCcPiKrWjr
o8tmgOV8Q/f7zlmJnwsRtRIwgkLqoa4lbU795LT+WqnCKu72ZPfF2yNG2VSrUKvWI1rjHgCbIdjE
arVCrZudaZFawqagEdtErWv6IPP5Rwf2t7QL/4kBwUX0VBdN8b09nRC8HBD83/9BYwSLn+DXyobl
VNZd83KMoP7+jzGCYf4BR8YyPFrE1nGQ8O8xgiH/kLYnhY5h20RO9mKMYFjIF2AH6zirnR8s4n+P
EdTnUXDo/CtYZEL3zN8ZI0jVnP/rpeNICl0XPx4DBF5ITCdOmveFB/e1UcjLrJ9rPEfeQKdBjxOA
O72LY722+v6GlEJx8DDr0c3LagpUBKFfx5iMkwXmfrlzMrO8h9w9VMtWc2H6WXb50PgOxWLVCYdw
kbhFnu8wZMsRVFLK/pDU/CTYeDmCOFl+OAtHlx4mT6FbrnRsNSx5sfywVA6FXmtiaQkGcDUEv4XW
xADbKJoBQwVrLKbLIO4+v/iVX5l8vHZYHk/b4f+YwzgnF88bSys3yE1CVEropumvOLWF1DGTjTMb
GLY9td28MwM5WfKOp/rymCcDhxErmYGIhGPq45nwS2vhD4QHVZV8Z6xzsh9Rt4ajribjDV7cSHJO
ljy9ZvKolTFaF2HA9sgKmYGIgA1SMbfstbsW6MA+C+ncLZhVxx25IZRkczfV6zEKbBBHhbWj06Lq
iESyRS1DmALwYbvkjEBM8aijC8CDgWSDpkLqFdcluAuk2aJP0tXbvxRdnL/d6A4CTwO1kNIXWVIt
8C9uEeV/kTAa5iURMjNOj1KQmzLAq1iBxhbj2rTCnGEvst5xrQQligFTzQ/eXDrRdhgs0sZR019g
6JtxetEFBUMfVP1zSIAp+4u0cm9dEIPceI7ml3QwFVVGEClHn+R4nrD8xSN4k+SsTYBs0rtDgLZw
Szig+LS5VIO6aLzG53oNWYd2EUFw8CXU9QUaZO4jddGrZAqg3B5/i0EbsEDoLnYm23QDfWGURkoj
L8zM5ylWgtyZ9aM4R5VU9MsCxxStVuh3KzGT4WyOpCAsAWd3Yh0OWAngc3rGd/r9s7YYEC+57IM0
4uTJpjSrJVpKHxSPhfjg0CCr5sMzhg3LrFERFkYVo3myTASGXBaG+WtHYCmkP2NQhCWSXdXt5HXn
iqOLSSKX/fmQAzsW9jxa61yXaBTR3oyfcsvBKJ5ImbUbL+g+hEVm3kES6D+j6tf1QyicqrnWA28Q
q5ZB1ocsbYuzkLk5gV1zM8zfrJl4lTURSTRriJAYx8sxAddA51CLqjXsWObqgEACFdzncXM3rU8u
Ny9V2pVkPyfLqTUzVBSthU8XwYnoqTEboIJASUzaOfg7oQ3CV2+icZLwG1vJyMgekHyxHZyWBhK2
hHQUa7hDWoU+jEZNtuVfcZvYThfIpeF5SCAmlJ23mMKCkbz4QH4P/dGjg2D2xnMRWRaM9Fg1stqk
79A8YtEuBR0KyJ380FAhMkIuYuThi9HSrXipCcNbjX1f1XuVozkujSyjzeGH5eBvk0rHfO/WdgV4
pqgeGrVI91E1UiSppdtWi/hwXM9ztbSjO2CVd9WC76ulv1EvAaxS7e1/ZJOFjL4Cmjkj1aSNUtrr
MdAjzs1jTLMw9VGjgG507B+k6Hl3UayEKe89zacPs+3ooH4d24UvymOtHvYXDzPDbUkHnks5S+eK
NJdvLuFLaKwQ1xVddMCDyptJyu/YA1fAXWgp1/aB4tlb+kH/YZqnXYVI9e0vpTZlP71J+U7oFNUo
3rV5qZ4sl39dmKhxOGOMbpy8m/jhwjpeE3BxXJ+01UJa+eqyTeoCHr/Db23P/nN7r6vyOb9t6+fn
9uKxPN2l/TfUcZhczjc2YI/Z1+Jb9PhyC6b+xb+UHLrzh82IXlpEJHhsqP69AxO6/AMFBe843hcs
SC4b8byo2xAFhckODBkXsGx+Vmb7f+o4yIngWXLQm+qIL0xHOr+zARPqtnhx2wCXUloGD/isbaMn
Ob6FX9zKXtVkGOrGbkf1AraoSnkhOQCAohErDPqP+pJas0CEb8FUsDMwbm4afnxxsV7Zxwi1aTj5
EoaDvtW0HPxmJM78/DyRRhhRneMOxKqk7Bd6utQAOGGJ4PUD24WRKm35sv9KRZHiLGkHzCQ99tJl
3ebRfZbgqHr7K7nmyfPkOrqpW2hoXITB9EWs082VFYxgdRIoXKVD4owWE0yMVhLPIz3mKnsYB+Wx
z+EXM3WEbQkpHwZ9dMyyGQkcBckOfL1a9kI6ZIJrhMQtpwHM+eOgInGsYzoOiE3a8/huSc0hxYtp
Hyr0+SFFfXcAzto9DWVE1k5uooEDJGWQwdMGLm3oYzKPaIumujD8ZOyXWkt4z8TKekid+tmEfP/d
gEhM9BI3knVjZoNPzG5KS3EF54Y8oOmYDZQnBWApkI9kBkWC+CCC5lA+8noT4FaOCUPimDZUHJOH
EMd1mFOOiUTymE6UEEX/zTlmFjXH/CJZqywjecw1arPaqFZex5t+Efoq+4hoJXKQoIyTiUQFRz5S
OxGVlFbK5YAt5nNgFKgBZQohdCNClbAUQh+DsaqClwixKx600sbG4jUexjiLJMMvLR8KCxpVQAVU
X5LjpAUhelUrUPlOoiszY2FmenkmUXDg4TMlRm4HOe4j2gcE0/ExLwp2PdlRhFYx8MmPmVIB7WO6
tjzT4xp2d/11xvaGrU6oNKrkmEwVGyIr10zPaeTgvTDPGNjM1XWDIpEAI78mm0Cmg7wCgD89+5HR
4uiYRh3kg0rFQomqmStfhWVBfymywzAF5uehnnvIXz0MMNOsk1V0TNvqbSk+qi5Zu8F7HN/Mfm88
1YAVLicN/A4T4yG7N0Mc5MvGQ+2ztGxCI1fT6GiXkadnZBvHCB74YZAGb/J0YCp2zAdrR2nvpYmi
iclDkaX73icnmAG2ShazaUWbYD4z0Ce1Ch/rKoXHhYdBJpnZcVDVaSJfPXSGu/KYXebpPt6ZY6KZ
7KXurga7ybmv5zi/YzWDvOv5zCOxrqtctJbbj5A07ZiYNh/T06IpJwqjZkdEnkFtT8DhenSaaAXy
AfHSEE/s8bSy9nFTEcjWZVkNM5YeH+7fMRyW3jG9LUzd6TtD5vkAOYxkt8nFOrbW4REWyExV+tsM
uMQAPldgl/bGzuoZLk/1oZ2swLoZaZ9NC3NECbMUpcqWc2lUfnJDh8w/PfxYZvRo4+GZRRyWHWEM
6w6VwyN2oNu4k0ric4Zw5yumuP7MwPd/QfzjU+vjza3PO7KTLxKnHvAtknbiYjsh/Pe7g0EfM7IO
v9TO6k3Nboz+5GryhylakKJKTqe9Aqb2TS9HROfeIuACTVZ0PrfNJq+dixLHMakb6crOxhsizw6x
gxfHF3cF25GJnXQOxojvQYKimRAfSPRKQQ5xrW/KsCQHM7rTveZDlxAvA3VoRFZ3cCgki3KweSQw
ehHSYgcrMRTiexuZ44OLvlsKzsC1wh1K46Jr+OFgDQVCY3yDo4ZiZgzjA2Kz89rBF2ZA1ITeaZl3
bsDgzbOwW1JLZh5QoCR3oNYVDldZ76Aymh6I6InMVvaUgojblVWHQD+0D3pRU+xVARHp3k3hDs06
jyaKvAy0aTyOX+oMEm/sljeioIEbTtanJoPEqadXwF9oCQwtefNFB7uvKf1lkSfznmjnq1w+WAMq
4UjsZgDqdSL0bzNDAoqH5USDepkW4Pqw/mIvA92zJ1+ouYCVR4jzkEUfydu9pxy+9Jp0Q+xjvGLA
3a06s6ygrs5tAqIAsUgZjuihs+HMMuAuMX+FWdlUN3gL7v3auLGanCjG+rEf23OoDuV36r1kLWiQ
fPb1keGfGck1enFgewPpstjA0q1hZd66DowPWYdE2qDin/vptgmgjKe+e6eNktkqZO4AovitqoBl
QbiIPqzJNS+g34GD1I3yewA6feWY0wfItRtvonorKe8XzMihUpVGd+aN01WjjQYVZrbqPO+GSu3T
EIMsU+xflpUD4ZsfhZ3d+qzYC5SSTCmhLPYM64k3TdrHeY4u7TK+kmaubcLpya2/CXJsqqa+8Eiy
GfJy2ja+Vxxcn0hYKgL8so3XVA/aIPZxQY2G6GHnlf4VaQb4/41o7r8SJkrIXk0SOrv+ey0Lt02f
X3Z4jb/gXWEuWerGIe+oanO9h4iD2MbsLgQanCCF01AIiyg/3aTpD7d74+UMdoAjf+qD6rNHpIXj
3tDWdxYYBw+lERxSHFroAkhMJ2GYps85xSV1nvnZ0MdDk5jM5oAHYt/OgQzM8HW9nG131MU7DRV8
laSHwQmupi6Iz2eTgMHRqLaRrAcQOAGJE3rSlBuNNv2NHrF9bku6BqjV2/wQ+8UGX0G6ZAnbjoVz
74MLuaC/dpBGAbNYL+9hGM/LFhbAzNAfTgr+wTLqoy1QxpWbxuOHysRWzzfX6mUbNHd52VpYJVXe
SeH66Z0G/gkyywNpgGe4jj+jTjzre9B0gd3beCAFVuCa/DvLt4iFsO1O3ox6c+0iNQVeq2ulsWNh
NXB5emgmPnp2vGQgKJBYJOGaQnZbyTxb1BGhiy1QQT0402PqtMH/ONk6jM+q2RmIh/e91tx7FMkq
BHzVjFrHDonSBYbude34ZM8P817jj60IMAzOcgr9iPe9bo8Xsa8XyT7DRLKopHUnnDhFtRKdBzUh
90icom/AqfddXQBEw9ijz2rCTvNiBVSkcBKTJMrQybYgpEIgZiDsyQPJ5YWcMt5JBBH1S7irw7oK
/Ah9qi2eOMEru6bC9gw58y637nMj6Ni6uN8rjZzmyQCoswzApBGrtAUWFG0hWe6nUj8XcQNvz9au
2I45n2QyPcuh3tcVXFRaLRd+4LjXY9GNO6w8B5bf/DqyyurJc0njGFP/CrQboN863ziWs3Sb+iN6
2c0cjvAEAw/OecDawD4UuFW34+VVL3vPWkry7DdgbxRN/HvTpCtkBrrZH3CxsSmCZL4sDHZpeEUS
nKBdeRflw5mI7YWZ5LxY5PQYa0VyTRLxNZSAmMzZcuBes+C5x/q3iVwIM3iCU3Rw4nA9ZN25XdQf
c15fS8PsiYrPv01WNm1bYWKDNAIe+hkAn7gqa49kZvCMtc5uxilhMuml1JbZ1C6aLAweO5BgLPvW
md5a4MzhlZ03ibuf9GANxHc1D1ly74SudTtBT9NZ5JryYzpW8I5kNcJAhqcYP2tNQU8j1lI/3rRZ
FN8M9RSWyzFDSrPMgrjlHZ0YxtZsGJvT5qqgyFq9QwssLLXqzi4y93PsjKjLi4Sw3klv3Ku6HbTv
cQWgdac3PPHkdeCy6IxuYAwntcRc5vSCx7OMHSPbHuy65TbRnYj9FhgcDHdFMz+4eZk9uPZIGWBo
w+dAukAXyfD5ard6+pyn83hf+Yh1yhLH22LAfX4wBiMjkWiqTQSshmMqqWzZAfuKB5bGnhw3rqUb
JiuvdczHwNPYuUNzQZxoz7ZxRn4GqQzR3EBvixIkPdvJGEpwjV6N3IhgI9gK7RD7mO7acO1wacuL
3MlTnhcnVGEsdYzNCqR1dZtkLTl2jpn3wabyx+oRspv+hN8PVTKgluiTCEwc+7ZLqjy1Rqaf5bGW
XE3kSl/FXk3iTyfSVLvMPAJgNohQXbmdu3a8LUvdu+9bANzLyNchvQVGIvdg05MR8WoGub7Hbgav
eoYbouR6QA3hq47LJGjhWTuIVdF1JYHuwNlyEYKMuttee8lUskvWJA2cJtHcm6jzR7ZQzA4ROvle
BYFBn1gz2CLlK8vSuO+KEI/XeWuE8yez8EFI6r7QngVYQWuZ5GF3M8UQDVYNm0BEPST5AO/BEAij
EvdVupxjrUM4EI7aLaCnr35oZAe98EAJDubZ6GaavS4drbtOrSr8xpPedcQIObW/JCQ8ILOhduOv
Xca6uKwye9i2U5A9zy7WpoUzjF13SU1is1KRguiv8aAlYLbEkMiVmeDx3lVEECKCgfpG/miTxCWq
enO6NDo8hKshHybq06Q2BSrZov5aeRYyo6SeYu2qjA3osdKP6CJXPUDoPAO4jQ+twU1q2F1Jm46Y
m2znC9v/nA2at6AJGpEqO7swBUixJbFpiGYkfoA0o69JGMlo5RY+QtM0Twx7oQ8mFXThu9bDgAEU
X1fskSGfyK6/QFWe56swCBFiYxrLtE3jC+je8Ae6+cEChndrE1yoE/QTUI9UvYFAzAvdrN1piHOr
VcZ26U6PyvCW/nD6NRsH6zOdd7SbWo/Z8SwwVLrFUHfVc0UKMckpTeZ/qY0edRPxzPV3INAwRqyo
6L+A3intFSOL9DMrVNyudcobD0ShbvIug4XEWmy51VOfFv5zgPQcEaMxsO6RuwbyvSJaMl/VWk12
Ui8rGO/ZEKA6D8KoegymZLrzMBjpCIErjzdskFj5tR3EFMEzbt2F1s3RTe32LS1zZwADg2mg6ekV
29VHK7brYUPufPIY1FbiLdEMeXsrnCey1dMec0c32/pnjk80/HRMzn27WXIyE6JFYhJb6krbFjhU
aIr+3L4xpKajFuzgCKXSPysgjoMJEuSETHXwziDl59E0lBl1KIT3tiAnFQ/TaeeViEHg0Xazi/kr
Kws499KRCE7ePqG/H8US5Kw5NKUciZzg5Ch4/YTEo4KwuTa0DS9R1GVgZN85yslIiHOxaC2xe6Tz
xfzQVZf1RetNMxKrrF3UcZjAkKN7HahGkC/d9QxI5j6ifLgjInF8Jyz4lXMzlHeMYzKyNOTJrDJl
s5C1yCt3s01ZhxYngIAX56q5+WcD9JWe3muHITbcsy2am4ZjqPbai5OD9ON1Y6LnuyhEiOHIXLFO
x+Tw9lFeuYTmUangmrZjkcP781HQAYau0yOo69xw2OSYKu5sX/RnEx6U69qn1Q1cPjl/+6B/v90t
E1e/wZwXyQke5Z8P6kFK58UKBEZqMHhqts4YVEw0+IPZrt8+1MmEV90iFoJw6aEHhwpwOgO1YtTf
pa5qoVQrnu0kpv9kmg1Qucb0tJve7kI2snnYbKCZuOPq7aP//TfETGjRlmXQgRz9aId78RuKqOtb
jVfjjolldB57I72QaOreEb6/ehRXdw0eaGYX3snDVs2jLquqgexex2KDG+hz4JGu8dunYvM/CeOB
3849PZWAOqmLIRaDW8kp3WmlfnKb+PfvDFYN2vI4u1BUCO/kzmibsZoco4Y7YDOm9LLWuuqyGF9z
FyW7t0/obz1zVkLm/q7D3MuC6HB6RhGpXnpehQ2BPXo9LKoI3pUeDyQBunbZ3momUGc8OoV9H04G
ldtIL+qbEU9xtiioN6plwnDyPYfk3+9XfkNGGQZOaUo1cfJbznHbwnKLmh2vvK/uhIGGlHemVU+T
HTwLg1o206p3Vhrlaf1peqCuhOly7/BOsYTjnBxUdpkorc6pdyWP68aErX5hggc+l9IPz8e4kTd1
4yZrWZDvTrJItPDKdN6XYSivDCN1zl2TEiByquESlwkde5khL2WLNWwq8ODvPNHqFng56lBPtC11
g7HLcUp3sugDh4omq+GJ9qTZr2w/yK8yZBoEU7d+eeF56ADeec38fblC0ymlVHQT0BzHQceLp9hi
p4P6Yex3OXjbbV4V3kZYOhGC/O0fj/L/zv/+acoXj6eyif/L/q186P/nn7d19I/DY578PADkn/wY
ALriD/WcMmPTeR3+CIT/YeV2vD8sRrY2N7Ct/xgN/msA6P3Bgshogd0B/0pnbfxzAmj9wZBMbU9s
3fV42qzfkmCd3B54jRBNMplkccQYzobk57dZSWNXwtsY16LurRsciNW+tQW9/ybOhs2Lq/LKpuDk
5v9xLBdzOg01hpqn62M0Qn0lOQuFC4R5RhZafjGXcCX8vkQ1G0vxzqvltXNzQJULFgfEjKe3vjMS
0ZY7JS3XoiGIYWCnnmW8WxS7/Z1DnSxCx1NzHFtICwG1erh/voxmhFdT4vdZm57vXQutqb92/tTd
OYMUDNxhvF6oODg03gSfOOu3r+trB0dWhMKI+SlO8JPfkGGM10yVNq6pGvKd4SjSGKDSHEl+RCaR
JZCsyNg9I+gofnr70Cdv7+N547nXsYoJBHzqOXm5z5OBAEroyHHNUCq7kHaW7Iyyi955fQs1bX2x
bKrDMCclaQYdGE6yow/+xSLmpFNqTUU7YjPB9VX0bXdwhyLeloQj3NbqlgqinNQYsGvJtd1g8EHc
P13Pcd/176ynr5wxY2HuJ6WQRAVysuf0W7ONxwwbEuzPZKXBJl8OYVFcvH1djx9zesbq/Q4YRYA2
8E4OEwAlZYjBbyrdYZ43mUjEYa5S8IqxqU1fcCOgEoK9BN4ZtCWKQ3arwZ1w01a8c/HV+/P0m5h8
D1YdPAIwrX7+ic2g9jDm8k28rrF3dHuDj2Y7mHutG4OnaOhDQhKl9+Ht83/tKrPBYVHiJ1eQi58P
6roV7mSG/WvdR7IVeGwfJi/Y/v5B+AERxkKx+PtBPHA1CV3Ufs2Y3V8kCgfAevRfuGHQU9us/jrr
Kwv9z6dSMwMKh0TdMIYX7rFex8vWt9N3qpJXLhj1HLtBNp5KtnC6CwLPb/eiYuCWJP4K3HS5hD7v
vbOCv3IvGOwlkOxR0jnst07OxUl7Cj5/WLeNa6yFCHoVPBsV9xPF4Moa4SbaxGq/cwe+so4bkhed
QLcgWGtOzo0MAQJ36oYrOBATYgLGIU2GNUfPEuOddfy4bz6527kTIKfw0PFb2WolerHSpFVpwmKY
+3UX0VdeeHlkPLpuYZI+N9eg/wWa3nw7IhKNthoNqnQJ/TJ+JnOnuQpF7BNClcCaPHMLkYTv3K+v
XAc8OoiCFIkOovnJQzHHkAVpcrbr2mrFeTZ4+UYUnXc+mDJ854d+Zf3hh6TyEx46GJahk1+67XVi
7sdhWrs2QRRGueX9chdp/bnQgwNxE+jKYmedleE+0fzqd9dYOkkOm13JCmugDj850b7zxSRccgIH
xwpQ2fnZunDN95pJf9uOwDU2eKFwDKRHyNB//qmRjdSEupbteganvSyAjC1QTtD3n4Nha7ja+u3V
BjoPH/jTvUUFD7GRppJtU7bJk6YIOKl51mjrY5l1jHaZjimQLcKc0R40Yesby9AN5beSLiwznGRM
4QOkToShrXRwPdqDDqA+aLgbN5KBWYC2s4MHNlZ2d4D6JOkktX3x5AdMiFedy2R0k6ZMIxdZ0oDM
jKGfmuvWQouyhDGpEbYUwbtYOJCzoo2fo23YmrHpDASc4QajA50ZNyHW0HjpwBb+6MQuA/rU9cOH
rEuFXMqIl/GKFDuCz9sUb/uyEQZy3hgcu7zHfjV6ZDRZbrxycqJ9VnYv4/AaKF4x7ee8sN3rarR9
AyUiMgkE7HH4hNaCsAt3QmDC0HQqdjmC1GiJX7C7bUYR3yauP4LxB+kCSExzvOw27+OoIVaNll25
QGZtBavK7VkiSho1wdIMRAuSq7GDfNkx4L9y64jc3pl8QSyqBn1jt7Orx9SHy0biW5TrS9CF8W0R
VsyEfMuJH/2WTrRKLJ+eCTCNiyU5N80z7GWJGZNFV99pgYmRl9FBdIg7D4Zwxm9trTU1EyQgiKbs
InETEzED8iDzUnZzUOwrDIvFwXJKNOsL253Ik8TATbDFZcG4Ul91vVUbC3p1sofvEJdQEDpeHCvH
KgXhhTz5yRnwjEY/k76Wf7GNdoZFFyWYX8u89r4GBXznMwEPjfDOOYs2cPCJTKU/ApvGYOTYtsAQ
0C05frwGWhG7H3qv6uNzB+H1jasldFgLv2AvBWqbgBWXOR0yjZo9xzIRrZ4sRrfp+k1bVyjFCzfw
HksbU/G2HluM4Frq0pfo7TbSzvukIr4ErEbXLvNW+PBu+8nfYwwnOLOaU4KKuciMKofYJB2PlJJi
DzxXZy7LstOtRkK2rsEkGvW5JlFiLwyu5h2xS2Nx7uYd6ENjTuoW2r/ZXWXU0OYqINMsYLqplZ8S
WOPkBaZBqK/zYJRXUe+j0k1pOmEV7/Lv7AGmTyx2Yb6NrLD5HEw50DjYtqh9WtkZtkpxqoJtnbm0
T4ywiJ5a+u1YhPOpfYRTbZFWozbXC3/OmBqwAjC4BmF8S9IEnzGWiKnXIcnn8c4J22pjodywb0dD
0wyymFAPr+hO+Pa6VpKZa+wbRLAtTFkA6G+Nztx40HFJiCmtpuWO0JumW+oukNuVTpw4GjMm/B0S
BT11zwoXw9tSZ1EgQlemlXbZTmCbn5ygQmTSjB5hIp7dlfelXdjjQxjkzc3Yg4RCVGWotQJJPvdv
6SPA0yzudB6+MES5DPOR+9e29DOj6yxikmEXtUTltf4nAkVIZ2Rjk7obnIDyR8v6f9sK/+RF/uId
8re+wq7Ig3+Qdhr84/b/sX9+PhLnzr4hD1b/7l/qYqTCqrpFomowD8Eu86e8WBh/8FJDV+xJVaio
oulf3QUp/8C5SUHMBocRgFRlW8OTjPKYPxKWKiQ9iGoMA1zxO/rin3csP8C1yItP94mkBmewrHp9
H1jMEudzj32S1H5rW/jXh3MtXm7RmM5leSUHfT/YVHxd87GMgrPek++8r9XH/PW2/uvjjZOPd9rJ
SZIGRppDhoS28HE5vPgVr398xq/9Yn99Mlf95Rd3dexMHXEue4a6a0ARpBo2BESAXhovpKVBu3l+
+0C/OoWTTSwqO3BsMweq3QtRHxzzvQ3ar37Xky1T0clZRtgD9x3G51ESeKsBMnLn3ypm/rxA7skG
KTLcHlORukDjyi7vnZKO21tTKfUwvPabnm4ocZKzfpWl2Atz3phEIoPKQJmmbQan2FlJf9UhKbBw
FRljsOMVc+3UyJTxc7DyHkbPuoJFuuaNtner9iJGVi31cxs27mKE0/v2d/y5xPrr3E+KnKK0CMkt
QPORcvkwEXpSxmi1k++emZ0Lq3+nlPjFnXE6qxVpL3i5coVF/sVgUznG7zw1v7gzTqeZQa6hZmx4
4h39I/FvC3vcZO47TRG17X/liVQ+iZfPDax6dhQ6XzrrAIIZa2dmDyaenPBKr+XOL945BedXd8nJ
kx+gRnbIV9L3lvFsj82edgtQXZjAcDZQvWXbVAMxUBA2XqTnhW5tAtHhPsjXGO+XgUu5MpGQocHh
931UcCj5nPmqAn7ClnMFhnWTBdo6MnNkagORwIRU+UMNEZ+8Ipmu+1LbSPA7s6lt68BbqvDvsP44
Tp/Krt3AkNszIchRP2sIp60+vJzo8HXk8xHcuykAxibdeDkQjha4pN9Z50UhN2mFfDRoabjWWxae
VSRhw5IZ0iTDpdZ96T1mEPU3KCiLHliUSRvJd76NhLmxJ1ySo7hwzQ8xIs7WqG/evs1/dZ+crIH5
QNSjO8f6fspvq/oLczLySBdvf/ZxiP3ajXKy7sVxX1Oa8AzZMHyzOVuYbUpUMxuimTyOcTqbCP8N
zOvIDJfQkTZlbq2NCY06+N1yxDJAjJybandGHezctjtPPMC+vMtWGk2bqevfudF+9pj89aifrKLE
7lYdlm593/eEiMgHYGmLevrCcHVZ1A/z7KKccd65JkfDyivX5BQrxmM5zkJr9b3h+p8mRqyNS4e0
Xvo0MzDREVn4LGKHR8u6am10ma0uVoHt7I2oRc+I/7IN2Lnrn4IUBE1YhIuAG74W1r60EZSBPk/S
ckdc9ZIMSDIiFNkT/ld87qG0QxdrcW+FnXYQDZng5XfBh9QqY82GZZVU2DY6cs2KrRyRrtou+Mfb
QXyknepjqbDJjkyeC0G4OsKXt++RXyyAzklrwdfcbiAnRt8jIV7E5AlG/jufLH/10acruKAeyTTB
z4riOQzJrqE6p+8X1pynWI+athQ17/2cmv+LO+3QxSIzMleSgpwE6oU9fyJ+mf9k8XoRhxjAjR2g
jbPXueIH/dfOX/UoXvS37CI2KkepbEEk7wKTt5n29PYn/+IF5qgn/sUne1Hc+fDJebWEB3xwyDKX
5Plm1U5k4p39wS8WD+fkRVAOQRx5Ay+ZVuON/bEfHg3t+e1v/6sf72TtBwPTJ83EfeF5iwqlqvXO
C/dXV+VkvStJOY9LwefaLCM+VnPRjIsKElgLyL6+ffvL/+q6nKx7NhGmcBQ4yOBfF/ZlXD3Z8W/p
hv5cq07JI4U92HMRTPo+rFc5Am9r9fZXPvKZX1mXTnlDRI/RdexHfV8SLYjbb5v77dqe0lWuw1lk
WuVE/5+z81puHMi27BchAt68AiBBI1GUV+kFUU7w3uPr72JNz9wqtCjG8KE72qaSicyT5uyz9re6
wSSuRgu1xVnOwbTwaWhb1MEBBhiNK8GSBK6HgA9HLbzGrEbbRWrmanK9DnxkzHPlCRhvVgnIvlrf
Rt2Roun73jjIZNmb7HsDdk2Ytq3mwDzaRrj6UAsTvKpBfOFMd2ZSLR9shR679Mk3OBTV6MgqinqE
K1texBq9xL86irLTJeUhnm6U4lIF5Jn5qi/iQxlS1U7N87zPcOAeBtxYQXCG+v3om+jDxUtf//MT
nb6IFci3Z0H2E0Jl6AnytlYvLIRzvT99iL9iUIemmxXHASCJAOQFN3P8Ok8fE37y2INcF0GXtA8V
XKAWxf68T4OfYIp9PFAvLIkzg7IMFaDDBsAD3NrC1amAobzQ4TPRYZnSGLA8NAy4yHud4hJdGlz8
ze6E4EJMPjfHF4cZ3rnrRqESYw+uzG37tVL8R1ZyFq9ypt8nqM3fHzNIRL8QEwsTT/+xgbGmYmNM
DcaFUTkzVbTFQYA0c6DWU81hnxdnI3kaxWNI/UfMni0Pv77+oud+wWKVRhhzdsZ4+hv1plWfDdgN
Uatf+AFnBl5brNSoSGseVFmpVAlWrNFLd/xz7S7WJu6KWWtmtNt9T2MHP9Gvx+Jcs6f//K+lWbYm
AAyMhPcUb4egIWb3unaVf9sliROM+K3hDqtSSyQ9NvqFne/cx1ssR0HmvbU7NRwEd714L3EHUw7X
9XmxX/MQTt58YCxyEPa9GxYP17W7WIuy1cTIMOiyxb1m3mjadd9uKaQJKMQK2vLU39AzHopudVV3
1cUSRCnV1FVFszjTU8DXz9517S6WXVJxSKwb2s2C+1F5r/7jU3I2IJ2ZwupixQHOiXwdeso+Nb6P
yW1IddB1HV4sORFQgErdwLxHw0uaM0yuHIjFmiPjMftpr857VX+U58f20gX2NJCfnN3UxZoLo2HK
MXmf93F5ryftfUdp6zgELoUq2zE3rhyVxQIM2pOzesFfCcWQAuZdARb5uvFerL+yb6p+bkpxP+Pm
NW3H8bq9cJlRzkJMHaJEYUKnG7wX4ouGH5+P91JN38HB6iqVdicuDdDjg+tOkcpiASqzRL4xIV4M
2S5X1/6Vl4b/AuS0mUSi0xr32eBq+WYSLsyIMw8nS+k9PIuCpC7jMFvfh/oD4KQ3UaykgPy16ic1
qNZRe7xqiiiLJZlIteT3NQ7iEdzMrHuS8h9fN3xmWzmZEP69D2Y4uxnU9c7UN5JDE0UPXm9eauuv
Wz8TopTFysQKx0rFgLMeWAdHOtUpv1/X8GIx4nyjlLnB0Pf1Sjc2fndlhxdLsc0p4fJHvId1bNFm
crPXdnixF04Kno4cZIh95RE8ZdddIOaeGeGliKNWkPQbId8vD/cpMphwii/M7jMzQ16sxloNGswd
GWJLre1TgWgHRTu4FE0Xevn/d5MHHPTPxBMNeQjM0wFMit+bKTyGFhy6bj2BWke6vLK051OFd5U0
TiDk9oTRTSA9pJI3qWtFKB1pEjdRFFz4rQud0f/2ZrGXRojGBKWmN01vOD6WHSrFqxh7dK2KQD8C
UhE5nfFAavq6mH/Khv697jBU4C8AJdv7aXiEk3FXXwj65z7bYkGPfa2FZcovMTovRiFR+HdYzV3o
9bnGF+u5bUhddafZ1iqSU6XJ2hQfI0G+8BUWHM7//QqLVZ1S41Q3tTzu5Zq3lH60O7jTObWkYfHu
408iYJgUyMJOnro94mfQHbFb4lw4qEBYSsPGjnpdSNGhyAU3pUo8McRdC678qpjzp9d/XRlmXWpA
TrGEQxEjpHg7Tpcuf+cW8SI4jLNRpRxWiDqTIxXb3LgQzc58LmlxZVXnwm+6hHYjaQeT2VbBEorh
dGE8/izVT85df5b2XwNCOfqU66eYNjSot2AbJBNSD0qQS2Rc8uyNsfJhxa9ib63i/kduPKmyp1GH
ruW6m1e/UlS7vYqx6as6ZytKganoT7xS1t141gDnKNuyedGEh6+/3mklf9bZRbyhkB94x5BN+xM8
G1p7g6kyXEdHRb309V848xX/6O3+Gg7SPTAjFHHaF/jax+nH1F4X46VFrEg1rQwjMZ/2Irk9LiZX
Xq3/kJf/6vAsgQ2YSl7tqIk+Ic5wTKuvO+r/0bX+1XSUlqM0xoz2hKdTgovGha94bowXEUKBj1LX
nUQAMrDkoYzfBN113edbbP1VmlHaVSEG1El61nb3el2zi7Vt9RiD6Ci69nPjykeMV69qdknFFsj5
oklVp/0AFOBwdbOLTd+KkxZ1nD/u+6c56n+UafPz6/6eCUXiYvmVWhm0dUuita83sfBtpHAeO+Tr
Lg7iYvfu4hKh3DBOe3yTyBnW1x0yl6LjfuJoXOQ0O0bwCuxLmPgzc/gknvp76x/9NuDz0axyoz3E
43XTV1T+bRULpagEK8PpPTzCd3xPBXBxF77daa5+EjvFxaqrdeU/q87HfETqv1lszRpOs4W/1uct
DtjogIN7ERKMUOPeUaAXproxNH83fg5UDY8M/1EQynVR7C3znokLQ3wLDCGpX3Wqh6cWxXEMrb3A
6XWutiM1Fnn8c6iFLQjrjelvtO6hHXa6uSmtrY9rs81LI8U30Ntq1ZkqBdrOKmthTc2inYk12AXJ
EcLnWnz7egTOfbJFbIB+m4E7GKY9utFGd/za/brdP/Hws5FdRAfDiqJqCkSsvNHV6MZjEAaoWcV1
Nrz5AtSlX2n6W8geq+FV698Djj9f/93Pf49pLQ4G4Yj1Ug5/cI+snBotdbpQCX+u3UX4SKJBhJQm
8OLwvS8oob5qN/mvomxKg/FsgHyyTz4AuyHy/XoUPj8SAHL4d8mw40kTRArO4PGrzmEunR90/ac/
XJfc5zLzb/sKrtOUstPtwn8BLhKpF56CTzHzvycNVZf/tqurZa7L9TyS2s7tHlRij3hCjR+0/Fuf
XTqMn/uUi3hipa3CCZxHQEhZAVDu0v160D/fCBCD/tv5yhCbvlZP3zLzqE+Anm6hir+UXDrX68VC
TSazy/SEXmNDBgobhNDXvf7zYvHZmC8WKuADNGVtx+HOv5EC5V6edgEASH96EsPnEDHWrOLN1Wvr
tIiPEUWWgnSQLAHQTGjHTbXRwnqjqdMuJ3GpBMmqKjtXLIx7Cdm0IHBLKe0i/92VmxrwIULrXGpw
J4ycOQCcB/7u659BldLnc2epaVR7qTcB6fIY3egulSWrrlRd8N7OUP2KfckpeF9C2U56OHNC0Vxl
WmXPY+gmIy68pk1l+3bktN/Uh74ckKTl+FV2a0FPNwkbe62vZHFGzBOgUgOwiHSrlPMbPceBBiuq
goCdpFgCPo/qLwU7wzh5M0rhUZXglcvZXZH8ENsXo5NXDW7q4clAXdAxEIOWR2nApP7ELycMBRQt
+rotjmH4ip2xqVa3Uj+7IxB6U9vmImtivu9hWTUtRD3MLmsNDIH5rJSZW4/f0xQ3B/FbmsNbEltS
8Rj6ABQVJhWTs8YBRGsH2fOsHY1CdvzE8DS86XLTd4d0NYvP/mTC5lJXiagddPPFVG4SvKimyXKt
yVoZgyf4mNLG4tGMdQee2qqWJTBTH5Q9o7l/V9rk2CgAlarmupj7Rz7411F7Vv2gqLRTlkVxyJBh
wnNhrpzWzCdTfmnoQFLZhDjEWbssnwrzxvxV3NSBDUo2wvZT2gQJ/jYXlteZWbmUdURaALNI4ybp
pzvKrag/8vTqYmbyTLxcajt6SegKy+SHiAJk9vq7wTFj+kiVmzJ9Sout1W195b5NA8cyfjbBI4jR
Xdo8Csn6RI6sQsPpdcBrkCct9ZZL08ZMq0cRC8RQ4unBCB2zLG3ffKiD4gUbuDRNgT/q60yWHBlF
NVzzrEw8NGgD8rpuJYMclq3BVeVdGL9Exn0eeK3hCeUl3eGZGLiUebSqMfqTIDIhKIrxBbLg91/P
iHMNL87wfoqXCDAiYoeFBd2x7p++bvfM11/KoXFskqLq9LBiNjdxDSRjI4wXtLqnA80nc3hZh4o8
vNKmjK2yT1Skgr8q4G2U/Nh5GK97IvakV7vBvFQgfuZAsZQz+0pSTIM/jfvEP2rNU53cqgBQ2/7C
jznX/Gn8/lrpphRhLVywB/nRaNdCtCqn98aKHB3E3tdf4sxKWUqbqZ8Sk+50YhHzPYWntmVu/WbH
1NWTC7/hzBwyF8cKOW+FLm3ZoLmqKd06HVZf9/xcu4tjhZRGqYKTCMcKbT2GmNVdiILn2l0cKAZ4
0jAWePHUk+0IOlO7cGU99y0X54m8LGspx/F8z4Oqi7U68unMadRjxzvahY95Zu4vpba10PWqeUq3
DtVLWr2rwqFOTiTchjxPYIvTSXB86WBxZpiWOtZCTzohj3miGtvckTvTQ2h2XdRZAnW6qSpyNWym
PabSQbSPL2Ubz8x1Y3H6l5JUmcJTVjBqm1tpmPCPh9rXSYxOuhNBoX89MZXTDPwkBC2FqHoRtX0q
E90MyL8CdSrKjQXwaBaPc9E6U1p4pfUDOoSAlt6MNgrkU7G50yhlH6rZjs3cbqe1X0u2iIkxti0e
yFpnLOensnoGVO7NUWyb+e8kuxXAxwtRva5qx9TN9df9P/PKC9no36gz4rKomDUrK2+xAsCMGL5/
3HHHzvpVHv7A35xjjoxPM5SL8h4ccqrfG+aPGo8rbL6dOEN1PAOcTqr9zLuaAGeyh3cK6K0J76Xk
JZvczLgUgc9sJcYivIz4rdRWS8JRTdyhdXtPia96hAVQ8+8wmFTTC91pkwpgqVAEGoP9/nqEz6yd
pfrQb6mLC6vTBDF/5sUR4OrX7WIR8fnU0xefbm7FsJstLrg1yRIZ/m9QPyTDO4DbOuedbAreAzIC
afl+j+Mr9sCGukvLFyl4V6qJioTYqXjsMGbRU+XICaaPAasCMX5LwVJRNYBM7Rv4dTdNV03lxVgI
qBjwDkaPv6y26g3V1gMJDiqFJSN+A8JNWu/Br4vZg1Teatm+zG/F+TbV9u30u4WXpa4l4ZuePEbz
UWgaqsXbp0ZEfS4KE8aawYMBd9Q2a+k1URPud7ta/zYNdwGEeM18b+ubGiB9/5qnVeT4obWay2aV
zR9G+6C2NS4Zt7OO74PKBQVnb0lzKsVwIXHYodLchi2sy/bJmJ6i8igPT9XwgA8XYNKjmD/O+U3l
b0XhkOQbnKvL6m6qHmN1ryu7OTLdcA5cI9zHVYxRxV0CjHaunxN1Xyq/Gup2dWkXTb4XxaeS5V9A
bFeiatyZVfM6UfQU6q/hgJ+ucE/X1e7X11/+3HdfrII+ULCAFDmoUVgSt4dIuHINLDZZNQOuWmC8
sB9kilFu50uh+E9O+ZMYudSEVhSDAFYdaVj016RFIYxabujfB5lgh9pzKgGAfotfv/nYWt0IxjdB
++njLjebW8t81aPfGk7NZZ3ea8JG65NNaDxKMT7u3E6LgAK764RRoCb+jQHUq4NmkVBh+CVUVGMv
BheW6ul97JPfv9SWVnOkxDGVMfs51ci1u2Hl9eMzmG5wsoB3rgs0S41pVClJVzct5/eK/LnL/eSq
6bYEoph6nqtGeVIKJLg8uGnvft2udhrXz4ZlEXOTVM//j8AGvIpdx/nKMr6H/VpmS8kFWA/SA8wf
xfhZTTtceYD9du5Q7LIcv4R6Y4zUy1KabigkJ3sfVMqPejrwpJGao91WIlVNrpofhOaAb3ctrfC5
tUU/XUXyh2zFmzz7LZjltsvzw8ndI5V2ySg4vjmvg6i35/K5qe9Sf9V2txD0NeWgadTFa1d+qcVJ
39KFScK/ft5X1QOkJVg0Vza82BHiHi60GjCDJbjJP7vowiHhTMDRFgEHrIkiZKc3CFGA066/+bxc
fT0HzrW8CDmTiWlgJ/gkS34KgXQYjfqC6PXMSeFPgdpfl6kcXJQ4YE+8b2D359yUQ/2px33w627/
YUx+NnUXoSLMQywnNJWroFDZdWjs1YFiqlSUeZVq14Hy2ySB6ee4aJywGhkejyemtB1V8aEtZbZm
4R1u929LEK+L3UvR7Ix0PaPIYdpnevtLeQ0V9dfXP/XMF1rKZoPBT/CrwgRBs2wD189LR7lz7S5e
GwJTjkqlpt2O42zohr+v6+4ipkQC6ao4QR8j66+1uLtSlGwuyYWFkumVUNDdTIdEsu4u5j7OBEH1
ND5/TdRejAGbg7jYtxA9DAM7LP3ZxESqzG8So7eD/iOfuFi0blwJjhre85DpxDiImONDbv4M45Mn
6kS9r3xXxFShpG/l1D8OlFG2qe+yy/gZFX2SN+IXJrbFpjkBSd5m+TAXx6Dy0nTTSd7cc1tv74bm
TQnE7XUfYhEzYjkVlapkwNR3pdxVl+iO56bNImA00xjPQOd5YEjugt4Tmwvr58x18U/h2F+fIeyV
WGolhTy+ejdoE+gZXDusMCatY55M2H5dNyqLuBHgN9dRjEdYgvbfG+26MZ6uanmp2sXXQYPcdFpP
46Zr3IvMyTMDvlTtCoUfzPgesaWIN93bcKne4cx4L0W7o6J0wWz0qNvrJ53a3rwgR/rcBauiebxu
QBaRQMHCRxeDjrfBNrvtGp5gL1kin9lblmpdrZpg1cn0XVe+VdiOy8pNbVoXtpZz4336z/+aiIqW
qwCtaHzWVt20bsQL7Z7r9GI9yqUatFXEGVSLv+nWR0o6pTbC1XVjvViVkY9j3yAzSSqqsX0HS5Tr
2l08zxki52ajQPXQrtVxk5fedc0uVuFoTSmIbrpr+N8D6UYNrsvVLNW6WB3VVgVva8/FUBFXXXVd
f5daXXMeeQkSsQ4TJFfGTOf/D+f4fwWZmIn/O9cmg8JOxYh5cfb8Y/981eAu4bRRp9XirNNof1Ov
LgE/zqyKpZ52AI8641j8p6c8+3zd0z/v3p+c4v48rPy11vwm5w4gjeN+0EonTvApmjP9xyB1TqE2
uzRrnNw/AYrXcarg0wwlLiP7iauVaR5LYEh2oxdewQ0jvhcQq+X5bZW/ZOVbqgYbzK/cSJvdKBh+
IpZbVUAijBT0gt85WtvMTqrIuwbkgRY9m9ExpuKk3mr9QZF5QrnDqdDrSg2vsVeo5ttM4Xk6hlWf
O7k446cTashf9VRyREpjnFE0sKEst36Sbfui2YX4SWnjVN427WGQ853Zeq3/MI48qOzDYNOksic3
XWNLo4zUFYYdD5du6UfHeSj2kbCa9GGDpxF+V9OAm+W8tYpha1m5B9/OO3HP88F6siJdwyMt0DeF
kl53HVhqp4pgjgx/KEgVJS624dhBfv2lzwS/pXqqEpnlo8FtIGpvGvlNNxLIE1eKEpbyKZy7ozJX
WJ2l9quTH6fs6bpOL4JfUyZi3KYz1RXTujelldq91Uyqrxs/s6DERQhssnqYNDlgm6GOMXYj9ULi
4/ORBuz1b0ips6kue4mRDnuPkzgI7PXpFPV1p/9obf97wRpLOnAdpXULQIl9BmTjrGCLfnJ/E1/q
EI/5HL+0brQbKXCzTIZJ+SHobyW616TxPRVXbwyOL3Tk89EzljYSsQnnMdYJ9KL5JhQv2XVnFtCw
/45ehLe4FaB22MvlC25fSnfd15YXm7/UNSPWEIRPZR08Tz++/hqfD4L5B3/1V/QsAGgroRWRFFoH
t9OF+XP6pf/9hcF4/jsCalNaVdeH097Ajk/lTXtuUcgIOtq/C1H/tLl99hcWM18DfVoNFaUZiq+v
czBIoja6Kaf9qHlKp7erxmYpzY+QlapjzICn2+r2yhzFUpCfSDh9JCcNKKCH54p/BNcdlZdOGkID
FlvlHX4fYyqTKQ8lxRVfj8Pn4QAjm38/Z9UN9ShSgbxv6203qqSQkOXHl0oUzszApXIefZ88Sh39
zhtEOY+YK13Yh851+/QH/5rasjFPYTASHWPjvRLmezOFOSqn2YVROdfvxXLM/KoZcG3DWXC+a6YD
Pohfj/YpyH4ytf/YuPzVbWEqRvjI5FJ908dRlVxnDUWTKprMTxxBFN1ajnCXfvj6r51Rt5rSYq0G
EIb1viErrITeXFpuW7yPvLRp4ugNaeOpOAaCklyVdcWjLFmZ7ggs/Ou/fW4EF4tY0YsBuzNiT/JA
yuZCZPhT2fnJ+C1V9zWGvplVEnxyM9iH3apNsDMztbucF3UfQHI11TCCtVXJ2WnKipWIf2subEsV
1Umee7icU3PyjRZwmvQS8yUT7+ZilwTUK/cvsdltA6pSfBSE2Eb9GPrvSfOYnAyPcCPt16NhOrX1
SzAuoSX/FHp89nNO6Yi/pkOcKVOuaPW8VyTeenYng/GizFYDCDRYzntUOGqynZI7qhey5sRTvo/k
C3PjTJBd1gPEoUbJc8xtMwtvuyACVbtt5NfU2g/mlXnVZVXAhMtIyzxAEvIyPyTrq+bVsiagrmNc
MhVz3KcJ39JY9dOlNQ/AXv50eRpLwbA6oLlJi5zTLQRqPIHl4oc+3ATim9n8HFAXZsom6O+S0nJy
43sfBiTdd2hIYILWTpcYdt9vwuDGLEdYZa+D8Wrqu0F6Y8ba2BV6plS4jUAtI7g1SzxKzY2hbBX+
L90x91HUa06n1N5cdJ6AwK/QN/BdNw0wtDbcWfwj1R9G1d+VVrmX6p+G1dsRzpW6Itn+CGtF/V1o
zVY2noTaPBQtKkr1wBP7ytRMbxRLT46gQBSR2xfTwzzKblLuWv84SODrTd31c9/FHc2phY1vcLXS
S+q/TYxL89vCqtzg5KvdBA6l8m4dP2Q8TGQzVqnQy/pgeAhLca0JL3n5uzQkEtr8OwtHVyDPZrqS
/cc82EHU3vtDtB6V4zzfIGx28soF12obwm1R7HpVcsJBcdr+YxJu5BAXSGmjxsEaV3tGc7Cxal9V
/m9x+D6Mpg0v3p6k+AOv5Y3e497cDStBPOA9KQ7xqq6KTSIBM5/q0cYxze4ncTvOjTeJIA2F30M2
HieibpV/VOIuaXEaNt8xAoeXXfCEu9bIpcXya1bureF3JG6b6EUuYkcEKd6GoTsJh9HsPXxcXxr/
IUHDX9fZA1bI4cQCxiqWK+UaHoI74NGudR9DUbp5W1KzKHuidrTizo6UQ5XOtkBYsodpLQXWOg2w
TDDqE2jdFnw8ma2Wfv9M4ls8uD3sepyS6gdpLF0zml3VeOTVjBcjuxlNz59ap4tSxyJPJ8v7uk7s
PvltVNFBncFnUc05KAcw0rbZYMJqIYG2vqejh/7YxW7Km7HGM7psxUaKGqQR3cpaqatYfdTkY2M9
BeNTH9/06bGf1iP/tj39a0044SRxl4Qs+VwmB/4555/7J8vrVnO1JnNaWysnCd2Yd/NsaHk79xq5
tmXu2X1/6NGhhOTv9ENW7yv5rZ0qVDUEYgDc8rcm+ak076bp9f63yf8mdR8p/50heQnou8gAfp4K
t2m8itNbf3735U2soRPOMII4juldmR7kdMtx2hEYUMnyqV1Gjen6w22W3dbRahAfrEgEs45mRjj4
aCnisFyJ0x3vOOtAqDYVJtBN9tbHOfsLlVKcLur3LN7mXX3rpxOgwnEtyvm6rRBXUPQSCtbGzMdN
pt4hCHZa4aD1t4PeOm2L7zEl1dl3U3vKp8I1cFme6u4JZL2LmYsDJe+Wc9Kqle6ygA43u3rG6Dh5
nYut1o7rHoNqHLv1oMLWelfnGJYzSQUY8iNRR5B82zolZqu1TCAyqPWLcY9UEyTZDPkQJ3bX4Esq
IzCZR8eUG3D4nuLj8siaCtPu1oqOmnpniMfMRJftIkgnJyZ1IeyE70Z9L8njTaDKD2OKCkVRbSF5
iXlXnVE65eR2uaeb+WPSRhurFlzwESsAqblAfhgVbto9ZOWvesSDx9R2cVrYvhJ7ivLgmxlGvLVd
CEBCSJCMjYLSfLDlTOM+2rnW8GRZk1026sqovul1QmUr+vMycNtgfE55TOmK2o2lR7i8tqYOdm09
dw0aKNaeGaiuFY6YFBwSRsDKvuN0D0nfcGDmb8jxOwKkDzyJBEW70VH6F/WzKqHLa6LNmG416s6N
3qXeAKFV4tYKxuWPvvzSRfVBBj2Jlysy5NCRlXKNtH5VNu9Bz7tL3rzV4vhDQtFnWMLt2LAJ5HN6
Ymc6hZ5hkNzhUoo3ttJua25MfUINglh+K5DAY0xti4gkulRzS/PEbkqwE3+aqty2On89Tp1bzxG2
Cdo6nrZN2u4xRj65LAg8EetePj7OPWWp8Srv9mnzNqh3XfWiyxTw3wv5K0+oQrnTOPDwvxixk1WE
9zy8H5hBlY9DLyL9kxlyjKQ+Ue4kZozcPQYFOXk5WOu9F9Yrs7iLBx6qXuLoUWWxhHlLqn7ny9ae
5JiTW7GrJ+9jUe4I1hY1ZwJ+0YUqor+WVqX40EuyF7Pz9cqzYjzMDWLL1E0HKs+q18Kn1tNK+Evb
Ibgt8mKlVirPauEKH6mnSHnP652EO4USlm4m8BpHeRkqLQi0wvDelL80eas0HPrKbaHdl8FPaW5Y
ETdAdDZxtWnTH1K7i+lSEewQS231vuVEuO812fbjp2HyhL5zJ/8FBZFUSK6lyrhqr0UD7VX0c6TI
zhrutcYNmkereqvNdTbe4XrSydG2bR947GELTafh56xKmK/HK1kQvHRmFn3T8+8Nd6lQqnmkM3Y9
ITYuASrEWzmmqvo2zyWoCgWHr3oT4ASWFet0OhS411Y50St0G+koJYWXQ4OtmnntG7EtBcEq0o4U
A27T4DDzgp02m0H4rcMwRLSD2T0gZB4+a4dnQm5GGoQ+QP92nk9OmVn2Kd7MReP4TfvUsck391my
noI7VXExYw0pszQiT1Q8NmO0Y04SlXaUuqL0XRQ3o7zX1Oe5u5PUFyk9KmlHeuy+wuM5pIC5U21f
vutNcy2Rg4KDEbMdDuFrG7g1HmRdANThIeqfBfa+2oSk3pbwj+eax1v+BqUfVh7cBQFa6ljY1+33
oBdYmKo99PVW7nw3RlhWiKve4kDWb4yiuzVxPq/bzFFNzgVzdSfXPiYN/iHNyENwasmSxAUv7ATt
lvB8MMp9R3QqSswdg8AJrcYTBs2RjYGjFljVvF/JlMZ35aMlBOukv42HxrNyAUJeZ1vRmjqyY8jj
VdjwPEvaNwo/xOkW//Gs+A0qUpCOabhru0c/62yt+tbO/ipojlFFDB5vy+hljkDizrWLT1LLs7Ua
fWuy11heJwO4uW7dUV9jJkSwgO29i9cGrJZiwOg6/qjjDYVKTpRHTCIDLyfAKESA8dWynlJjM7eH
SivcKtK8tNsXVnaQyuGQBOi0AANhBndTwRRr0dsLEfsLDhTcjH5TueyNRfNQVpVT+r4bzakX9uXP
dqw2Y7cy+NG+VePEXd1kwwAZ957DIaHAXKO20dPvclbgFxO5Uyu42OmtJfkJ9Y+d4zYymze99kOW
tpl/Glfl2Piy3bOGmjbZtwyBzg0jwhkq7uFJe7lYrvPk58z+lnF6mTnTKyZvEExihRN2pYTrIdFc
efohsMHp0IC7+jAF3wsO0yKECiPczIxyXjVOqM13nYarh6qeFoAVdpugsW5bCp0U7ZdRN+vEMFeB
QFWYn2/bSbSVGsMR5k1cFptUeh/z0tVTzLzBQNxKmGv4mryq22gtRfqqbzZ1XbljSjGhcGJh7JLu
NtG7x1j/0NWjrz8k2ZEDaNs0Xl0MqznZWwHyEqlyingDJMbRO2wP5o74TjVKdptKmovLjZ3p2q1a
YBdfcTYs5E1WTnYzZ16RsrFVqddUlIPhKaLjuCETnvHt8fJOpqxK9Xrt12DB+ptIPPRG+aoYB2V8
Lqc3zgybXhzeMYPgzyv7QMIbe/QJbgP6rZ8TnvWBtop5ip31w9gbNoZBztgxGTmWl1V/jLLUwSw1
HxrXxGKlK1tH4EDV6SMi7YELwehJxmuYKeu5y2/6XLOncATvVN3X0CrDWjqqGlvO0NlNlexlJecu
YKyCeB9Vrs9bhJVaTtObTpUBCdNVXoQL25o53dSm00SGY4jbqua0mNBAxqDUjasl69kYoUqXx6m7
q8p8XSbNLRaSDqZDG2TkjgD9wqRRA31GXAKK1vHkqcyNUiY3PcBvhWGehfnGytGPqdq3lIBag9eR
OBTN8kdLoZ/uY/NVZNtm2Gpj6lRUEI0WJ3xANLKWrpRsfEjmwctZnGbRA2Hp7J6T/JiER1Mab+cW
+IaiiU6b/9KN4k6O9nXxvVH8lW7KbF6Dq+MVbWCaI4eHpqDGydyXiWADoV5B0uNuS51b4YE2tv0P
jGlcv33pdGsjVvkafPlesXb8jlR6DbXQC6e1Na4UBb9FsEO94k2Z+TvuQeXgK58YoxsGbnmqmL7p
hnZdTOvWuMNhyzap6ssHhOpdd6hKY6UPD7I8eS1vQIVo2pD41mOEUW6Z3VQtgsgaCavJxbF0ZT0k
OfbcckUM9JcgLJwKcTwnxzjwV2ZQrKLZoFx12PZm9WHABrcHzNqIcM1tWT5Cb7F1+b4roh+ZGh4n
Ig1VkHnlRTNm0uJNlsFFHm9yqedwBw5cImpHzZhvM8AyrVIcLHOvUScGYMce9JyarQJ1srnxy4em
vh0Cnej4Flk/APOVdgnIM4lCtjRuQFGLhJ8oDhNY6aTDYPLOM9eBg0XeWhILN6mV2wHGgCEpLmvL
K+fnnGrJgI1XGx7BKK5KE1S5XzwN2vgkwu/u0sQh6UNho9dIXooVdzkLdjJON5YwrPrBWOMVgVDA
6QZ/VYX/w9l5LDeObN36hS4i4M2UAOhJiaT8BKFSleC9SQBPfz/2qA//VilCo47uqoYgAJm599rL
9AszeVDCzCMc0Z0m+gkaSZHMrmAJjkHh9/OT1VIS5Lqbm+baSRQOdEdaFZAgc7bKtMN7vxnvHY3T
VVE6rzaCp7lJ3dyIjrPueKq8kdP03qk/7Zq4IAScrTZ6M/LkGa75OOouUUuLyW6P+vQwa3eFCHZz
p/pqxXo0dk5wmmnKo6hbBQ5dcFh7aqe75MysyAIjfmLYV6X+qeNKj0t/Xd532tIqjqGyxRN64Siv
avw0RKfBiRZOt2ffgs3exIc6Adaoe5jQSxNrfYLKHqQocYNAddMyu2fMRf1APJRdrczJOWlJtA4m
Z9OlIbHNYmmE6u+UCtUcor2wnqahZlpFxeDkQDDzIm60pZOTCIY0tkjZPExpRaziVoaK1Q4TDTkA
A75tmEOrC03DgScPFxW9BEPepRlIu8A8anQarcUwWTz01kw+DW2/NWurUDsMJgLcq5d9OS4ys/FV
p1wYduWm7HaqrtzFUnQQjIyF7OlIwSQqnTxEo6R6kkrQwGS+jfank0W7uk0XSvyrK+JHpjJ3oCKY
NyjbIuKEy3rraOvNQ9sFK+h2dAv3dlneVdEpGc/XxtTNKYbjTnMTccgKBsyWejDF5Np6R3k20xft
QrM5VuTuTfM7toiuVWgLtZD82X5LwBQFqwjcCD5uFjEiH+ZFxoS4eCszZOtXJCc6d817AlxDXjqV
WebV4SfpF+Baoduy1lqM6iftfYQYqTL1NZ2PwIouNlmfFNBGb6/Nnlal1vZRqnmVSaDNVUrT+FFu
rHLHb7gzS3yWlrmQWmttVEcQR1fh1WMlvgrtdVRYZLUOriPFSxPoTR90GnzWBLEAnY1Ge7xuPBst
JBa+eja658Bs2GQ/ZzbODslnEoTHXBrWIUVrRgZBr6QwkBMi6bLPsWpdqOmED5yusIjCOSb07pKo
a7s+MnRDBYO1WfEnrt+dNtjFcrdSas4dZbonIsu3sk9pXhm5sVSDTWZrq5H0q2huVjJfbaJRf47G
2qB6oDdWtNmPJmLXhKxtasumry29JA/XeTbcF85bofTHEjTKMLRFP1Crh/Jx5tY65K0tUQyx9ZLP
W9l6HqDohNKfcroH1pjsi+Glvoh/N6q9d0CFUus4tc4ypaYqRIrK+0013vNgK0Dam7XoilWrL1u0
yFJ6SKnkhvYlKTYlIIbe+4Z8COKOeK+a+vxXgZFyEpmLisXUxPpynj9HCpaZ7nLEjFtr96ki/BqA
OMFUyUDuBL4GbVuQUy49Nxhb9mlxTNin64zwhDzbROQmZs68UBLoaNWpGEYvJcqupC+dRy+n04b7
vQ8He29F2prkXA7pcOGMb3nX7+TgropjlPh3ZWh7Ut17nfOutzquWfEhYXQhc7+hbPL0h02np3eS
UVMZf+b2QIrq4A811V/ZeukweEMYk+sTAFc+kl62duyVzYzLJNUntrJd3jwRdu06M7VVaex6G0mN
DJLbXftI41BH09ZpXXQBbmPBTTdzV8qglrS5O8FTd1J9X41s4k6zMKPWL8sRqElB/CDcnKpgrHUQ
O4ioBK7UAx9graB7QalM5dSUf9q+eLLCqzV9chdOli8TaxmajmfUgZdXgr/ae1FSu5Eq9sLmQ8nT
fTgdCXA7J/V434wFSns2sURa6kq8GsoAHABtfyHWKVtVY71ZZMjX8F8IZENPRxlCsmGksm+Yzx26
LEVSTrXuPBm4uoBOPKLSdfF6P9Sz85gWYqO3yqHTh8MUjKsWKq0Msq1KmzzDdh8A8vrXE12iGi98
a0wW2SBtOA7VqYnoMSnHwuHQTb/Gs91pu67rXlUBFUWlC+0DsQwJ8FyYpYEeWLpEPRAb+YYLBXDE
iNR7ubGpfpuZAx5PBmuI12JqPmSnWuXEJ9Yykr1c3+aK5HelIa1E/jYH+s6AbjAZRJekvkrmIQoo
xP8EBk7l69hCiq6noxooXjHsS0w6xlfNGhdp8GCEL2HjbPsq3eFt9xrN7NyOWDXz5BoJC8R8tgfi
bpTPeniuyefQI4t4UEJ0usCP0srPVXHXNtm4sMzoTFMCO8AbChp15yXq7C0Rgu+jgLprloepNjZK
2uAoIUvpIrE6RlLMoWiEBBtRmsCDF3xfky90ybXqvaSIvdbwjKdLOO1t6W5MeGXrNsojVw4fSVst
Tcp8pyOmwMarQi1NTzcawlxm2a2bk4GHWy8lIUWU4c7B8VzH82elr6qmIkpFAn1r6TOcplsK+v7I
eZSbs5WUJ6mufSdVt0U7gV/XyxZbn1CDDTVeHMrVtna2TaXSm/GF2YODYVC1MOM30V5ygIvAUbdy
Z4FskhnfNQY101x6kn5M0k0IafuK1i3Dplyr6kmfjxFcfFsIrySkwdeyOoNOfTZCZCxD8W5flY1p
v4wclSFYv7z+O2ExS41ZVc0/O4YE13+/akWDcvZnikGh2IsKmVoXF9e+B7ckLpz3CiVihqekfuVj
b2TsWrR631EwtHN0skhLlIwILNX4HIMSdyGsaNrcdk2iQmfzHjmjlzLWSXciB4RpKKVHrbm0pbUa
RbMQTJ2DUV6GPfiTcxcSbSpDeunl2u2m/kKUy3vloD9oSBzN3wJGruOn0TxYwcfcc0xK1pKA1VWt
Awfj9TFUv63qoba2uTNw5rZ+Iw5jVCzbPva1/s60paXFX6/mP3TH/mBU277tV62je5i9oqFwFhQA
u64nR+pQN8kqnN6KaRMZu1wl7r7YO+ZTLbd+JZRFOMueBGqQyL4to9VUVDc2LaT57y3ffgXEqzBj
Ux3q8BLAeEJLocD6UqJVLDUv8aA+VcLIWI5iBfR1zu2tVK1TK/RFt5mM+V2m7CT8E6MpBJDhJhDr
oK7XvYSxZyEvoxiUqu+XgWIsZRbCxMPuo99jWrzHbc4KyzzJFBy1v+1pdMvRfoo1bCYdK73YieIq
KWR6Cf7ZnKgHDGGWYapQW28HsePY2PCBr7pG3jQK+0A6fJrsUmVbrWflISS6xOT+a57+FPdAjIHl
Tbb+3nUDTLn45ITmQhs4o40CN60SAGmei3Ux2Llnybo3zieCghTXAe4bx8kvtHiPa8uJzJi9aNO9
bc7rKFY3gSSv5cKmq9P3UVycFIhcXdeuAnqCIdeXdTqs9YHkEcYWSnYItceU2NHkw0k+EvEecgQo
eJuk+057LwVQe3cXGkdhngZ6tgKv4BAkEsBEkjI/nT+S9tmZntP+c0RuVUxHfViD4UMTlO0lCKoW
Gb6ZIlM4XMfXjRIiwbxnoKg0BVe4D9WTDSrjyBup247ilDaHsDrq2UGJDrFykKePUb36eV/4DL2h
Spe9JJ0wBS3YmmY5cbMAYXIqppcIYWdrHQfjLruegA91lJ4nk4a0zv2sHlwexu+y/GiMZaVBb2w5
cckoDxx/jF12IhsHl+hiUu8agPBFhMcn+b1a5c5QUzAI3Fo6DRhaWW1LMO61vZyc+1S6a3rQo+Ig
Bdp51pq9wZEW6owC19iSM3pbtQayYar/+d4QmyD/xKQUusW+lz8UKVxr5FlX4pAkfis9jfFjMxIp
vAUqKHCNSsXVp6bdqcaq0hwvL6ct7X9mX9/3rre0oxQf2+7O0LEuYdrLMC0EvdyJdFv0tvaazOoK
ddEuK9/U0dlr/VlvR7yYCxk3Gue9L/s7g6RBzxneDfmpi5QlndYydGISD4m76vyi+8Wef5pDZ61L
2uFqj5P1Jzt6znuI7f2jFD/lzIu6i115SWVv9WhrU5qvdeu3JC7Ga5FspKb120lftfJRye+Q8jPW
cNuVPUA3Df0wwLCn1R6mXHEz9mMR1Hy3Ry0bTnF6tNrIxyB9lanBqxmdInYE2cDghxqRgQGNnx0v
CmvVbGhnclN3e/vSS9lG0uh/ZH5QRTLTA0xJX+5BJaVLFf7Ow/zDqUt/Hpy9rIU7U533asXouW3J
v7Xg9mLAmlGHO7HtG2zfcb00GT6ShBKDAlxSWlK9SJaC6Nyms3u/ieAtRZqnDo/kAuIT3DJz3snd
h9qIJbyphQr0kQFkGLnsdYp0GavfyK/qFiyj4k+K5LEX5cXuL4r8Xcz3f/NfrFuPMD0K26YXEAUz
UoUL5vffeI99dd0bZlIy5iXnH9e122XtHCrrR8x469YWTI5juTQmrpswyOzX8k8JkzcUpIIIM7Wy
YYBNDWbSvKJvmFRfCPws54ZgFOa1Nna5xKGkmZskfhukwVdMhTOWiayqr8a0dsNMXebOH0LCL1nU
Lirw19BpvBDJe/HLTNNv7uWLd3Lr6YXK38iS6+9YG4ymvPRnr/rWlmdIhWmnJa9Ezo8ToywG4D/h
0Fj2lRP08X6Oi7AlTPj/2bPpDHGeoxgiGD7xiev++3X/mxpq3drvxFpjp4GKvpnDpjDylWYfadsX
QTZ/Q/75h2T6fwlTln2lA/7rzmM57KQhlgQupsB1tdvP3SqsqLEZjg/KxkrkxSiRQahpGzrGXWwY
vq4+B1NGGXpXOMxWBvZhkBElKI9yM9x1+Te231/e2vXj+NetZUM6y1EI4zgH9SYuFq36Gu+BsKr2
af+bGfSm7tdF9wjbRzcPFRbqJi4WUm1h45AuMnoIOiFSAfdB/qAaP5PvWrd2P7yOEjDBwaY298Cc
SUr9+6v+6pO/Mqj+9dvWdt63rQzTtWM0O6l/+p/5sl/zpv/nwqJsSquZubC+kroFGT4/u9+b3cIS
qaJLjollo+rKGm2o96Pr3nr8WI2e1iJuuN1J9ULYhwYwyM8ufUMOJBFPLeYeJWLR7eRsGY8/2+lv
/Xwi4gSKcJimnfIxP5e//36z2n/zCa3/4+YTq5JlTBbbsQ47C5rHYFzdaIFPRsLhAb7v4lyjBAxO
jnSdWWMM0jBfFNm+0l8ZQUjSXk+2MdVElRCLpeobJhHLlKTcev5dDNjKivF4nc7HsrMalBc5eB/q
s6PKK1N6iMIBQtRWmU3sh1lMuXL++691fdb/sd9YN/uNpSaRooL47zJxmfAqEc1AFkMrXrWqfo8r
fsUoGH/2id76/EypkZtZzadkJXdzs7Tsp7//Dl8s1VtLHq3Q+0LRY3b7cF8m117h79f9Yre3brYA
U+8rvDZ5NoNUshGTwigFAEs2CeDfGcT+803+1/O/2Q2GRNbk2mANJGrkzsWpKPey/lAOb13mgDIG
DJA3g7Zvy72VvRXtHcd6WTzXkgTRLV2AYgJdZ25Zf+TDmyNdAus5Vl+JVzcnAFsSNUhCb69TSwmb
nRBop8yWZf1HY05KErapVhznj3H6ZMQeXOaFzcgmcVYK5ktWHbmddVD7lSXuZXBE+VecnAzlw5lf
QZ/dIbpTxvvZvGax3eeNc5Sa3Zgc4xLaQVkzZHyrwHfMurkPCw1eJAye8Iydod3MZOyWl1GXvSp/
GoJtDT/b2Yb9N6rvLzjhlnWzE5qIwrqkx5Po6s1BMwjxiVEN3prTCNBvQn50XCNUSNwovYpOWAd8
d8LoR/ZzJMv+7/bejk4pCYReu7E+hMFafEel/uIjv/VcVMtQjyT4A7v+036ovjnTv9rUzJtCaYql
0h5q6PrF8GwQLwoVFHjMxXVLD1H+tsBxfbMcQ8VTJnMhyzMJ00wkQsur2k2Ubuj2RbcysgnQkIfN
VMMy1ENYzi9y3N45egHbwDzZReThLLhSAJfH2NyE8zoPNTfK4/0Enpxq+5xsllj7Ttn91bO6Luh/
nd2dnoliThVqgi0OBOJnLjTWrY3W0DLNbiIuGx+ZxsXfOab8t9LDuvXQuoYNpHnOFxMYjOV+I5xY
m80Pz8Lb8M64FX1T4z23i2c8GPw8+aZQ/eqmb/ZGRcpRXFdcNwpz1xlAOiCTiJ9lJ1q3bk0ycR25
3GNarnwwHf1Zt3HrrdRKatFmI1oR6yV4MH/9/Yz44lO79VVKzbCVBmg6V2+SNvHaH3Zct05KpmjL
QFyfwPwyH79z+vjiQDNuVnve49OuBzm1nFOvGgc+OhwkS4YmYXfez57HzdLTEzYUkWnjrnzrveLP
zy56U6QkuDHLsc3H1rzUlg+K87PLXt/pv7aJvIlpukvqRFiMjLmc179f9qunrP3vZVUjbCShqrRw
Wr+2IADnYeVarbbSsu8MeL/6ETerL1Xx1rRh4uIrz1Diz2CeEoLqnfQb56IvSt1b56JeTiJNUjr2
z0nsx3BYOJnY2cCZk3qPmOdnZfo/nlz/evxJpgtzTHHOVXNo5munC5d/fwFfrMlbIyK11od+ahU0
9U/hg/SzD/vWhMjUSwa2MiMCQwk2gPpo2v9+t1/spPrNojSDEOvNa7cSp+sUkhP1VRkV/t8v/tWj
uFmOqkOkcI7a8YrWimEzaT98GjcrspoSA2ScR9y2y+nKF1/8/X6/+PJurYiwMKhV/MMmIuEgBXcY
16dw5k71lPiBPn/zQ75YPfrtAjVTO+wSfgiw6JXXwXxBh/WltT87aPSb1akZ5IWELZ4OZt3GC1NX
vBK64d8f0Fcv9KZfCA1bSXubF2oEuMHh/PBN1fzVdW+KZhs/8XyauGfV8MSHlKz+frv/dMf/0d/c
egLpnTCc1BHjTkYTNuEJmMBJG8N9gjurNP6ewwHGI7qiFq3GVHvSKCPh2phwLmV1YTLOykrYXHem
akMARuZRR6uk0hh65isxP+rFdJ307yJbdSFLXt1BtSp6dHLdtydzVc6gstpKMQcPwMzVsdAIil9X
dYSUylAV3maaLNIc9iaGfeOc7XS5g6p5aaF2xybzc9xkc+udEb2v0GWFQH0mI5coK1ZzNm7UrvE7
/P3swpNmc5+F08ZJ+OP+j8EwtXuclXAZoUwa8vsWP/9AP9sqzIRcRY/6iIEd7IJff3/MhnV9///1
nG+wFKTCikJtKnDu7tDaPgXjowHfSIJAWdqXcuL5BG8ikVaqo20mp1t2abOdWpMZxtbqJubyYp1b
hyLAuRx+qo5z+egwKq8Wg/37ikqk5baxEBOp5epqQTJqfgoNIJS3UAVXoY5ghz+d5rs6/Z2o70gf
UDg8FAwOC309M3se++Wow2OZQ+wNPVHnXgzPOxYfJbovLIxcvW0XGWRhaxzRAa11JVmmTDdmSEkZ
g3rjN6nRpthp/euQOavcFisjAiSBoT39KtVfCUklo9gk8DKUuy5bSg68G2a2teI21WZUP4HpXWH2
j2lb3FVSt5tShkoDk0pEyq1Wug2UsgCOSarhASuepham9HA/QZkPc55EcrSYySFQgyOFC1qM7b7U
n9uohgOmr7NId8dJOpcdnM93RZkWPc1mFZXLdE6fRvK/s/ipnEe/bHaauSxlZvX4OfZK41n8ocif
ZqKQhSFOEgryWud/VuMBhqwkexqE8X5SFyyDyjzig7UYq7VZdYumPRGg4RZx72v6R1bvjcnwErNw
NaE8F22NTBFOOnc1xNovExt3oqbWsYPruhj6pTyTbI0mJY/a81hXV/aXZrTnaeg8GyVFr0oevI3V
GN/Dm7byws8wKLckxRXxsBlg4YdW5hIrOVfETkTzRkJgpR8J2PMy6OiOkRKUYbsKt2Dwo2uYLEMI
Fes6YPRVPfD0oNkoQbschInTqbNVkHo6wYimKvcjq1v3zNq6OPIzyAppM65q87MbgmUcO+sCb001
0j6KEOo0Aq2QAa2dy74Zq16RXaZGu1rEuKaEtW+THTP1d2zdT0gZAEld4BCoqQ75eblrW/2miwx3
uuoO5wAy0UvmVCd7xpOJCYqxkNAjSNLBSbpDxeC3Hv1cf5mI353jvYX9Xb+mEboHL7uzZ7FXnLMS
/RlD1JoKlIQKZrtRuqP+IAuxddIViBJz0WBlwLfgRy/GcMmUDg8O14GDDi3IaYlwOAhFhi5WQMKs
fZHND72NIKiGNirri4I3phfPzfgs8yVCjRoZEgRD4OZBCVUqX7Sh5DYTHiTEvsyOtdDEM77HbRy5
6YjEJIeZOudLoW1laA5mF0FnY2pZwfbNEAG8l6mGrHBTJ9oisjRyErH5y1E2Nvt4Gpe4QGE96Cfp
Jc1tiAN/Bs1ekFCjtFupQJwOTjQOvPDBdDX8gjT5bKC6RriDfbiKfVZrvLVlvoyYZtjJQz6dWxmC
eei4vAw4VjsVxbBTwLd3+I4BI7v0WcobnIk0tBjqOhP2KTScy2DtoG/l0J6reCtwNK/GpdmYh54N
2mpfpAxNYIpWNG49ucKsOaG0wnGLsQns2SxK/ax7GQ3WZw9Nh8SRQfuDY6OrygiwJt2rjPcadms3
PnVjsZJji9nrKbWxzbTXkIOULnX7iOzIq/hxSLflfKdwhCnxc9vDik/eHVNfV5UJ3bBZO5YMOjcs
SqScmTEsJJlFh+DnzsxPZcpnPBoLG16/7Kwn5xBYxLW1Fo7RpTt0j7YCexOOvVem0R85ybZhdMmZ
r7OWrgeiMCBAWc+6KNgiC3/uwueAaVcHLTh38oMZvtkhVHg+uA7+nCAfZjFBGqpYorL9lMD0KIjQ
KdP53qzlxxxO/JQjLx4L9uXEecsldsRoTJtVNpqe2Y1uY4A9G0352gzmZpD3kFIj3GLweEA6jAOp
WSy1eNcNv5TmEGcHVX61xbhMSk7lkaFke7XMFTtV59j/PXX1pq20VZqc4Rr6U1Ac6ABcnfdGGkyT
XowKT2ZkgJ0Dv7ZjeBTka8VyDo16GJpfNRP5ULgd5vVmh49hWPmTvTGacVFbj539BrbkJfHg1eaT
kX9q5mVIXskN83SkJCFFR1/8stAxzCTvqK11apL7qiUuJbwkzVMeL1lRKxFwNSOLD2E63QsywWJp
mwoLLh07MBxcvFVdJi4I8Yx6kSYtmmB72xayK3LIA3mb+H1yDspuNxToNODimNC8a7ibJpUJzZTp
OK/BdJbTAh4uBJYwegjnC7fhyZCOZHv4pQ3BvpFPkv4o4lUHJoyUaozFJpO2VgAm7BxSRkgVJPar
XUo+WR99yYkz/CnR5sVTtsz7cd9ZSN0c1m/9EjjKZoyYsrYwOyU+1kyW0csEC4Mh3TXSVopHSmFB
oXY2+u8c9L7wtLBuPd4iwhMDBDFi50zHrlW8mL25bVCG15+6SFYFpVUH0SVuCkKgkLOjHyD91w9N
yRUR2rf4c1bzcxpwuAWXJs+93Aip81SvZHkmJbijven6AdIVgve4c5tIWjd9CSvcQat5cTKYoUW5
NDtIVRCD/15y6cYXJfM/mOq/+teyi/q0igaQ3gG+YobqHfOa+hSp/bqVai9mM0ZpvBbaqq7mva28
NvZvOLALNTM9qxwW0Yz2EiFWBctjTAwU2XckjCxmZBFiRkAq+bXe76AVxuMpqTK/wnLeTO/7AtFq
ou7aK5ewokBl1NfpqOKtys2Kh1Q5dRgfzJ3w7FLz5WDy6FV/54hQnXRexiGuVAwNphOB6csSIWe8
EejE4u7egMWkTWQQyY8D1owWYpIkOGTRB1Raoxq2wjwnnFOJKPyQXtLurUOSwkgDzQ+orBCwMWco
U2ISBdLpdotTkLLI6xhJ+bJBci+YTjeQgtgO5uZtrnd4/lAJIVe2ymdZwvoaKPFqQ9tLe6MOzx0b
14QSYGyXTn1wjGPTeF18Ust5LSebiffeouYKQljFUrnW1NCFnEZdsA2qVZBtVNG6phl5M9uZYcHn
RGxh65CzlcrX7buCTVmu+4XaleziUD4REmnven8W+TlCfwYKW16h6vhUQZTDMcNpnGWcUoDaK8lE
p6bJ+zg7ztIbRwaMTOFpVE7VcJ4S5qThUg4OM4dnU1/s2fZCdSWNC3G22kM9zovgOmuRd+F8UosH
S7k30sYn7HihMySP+0NvvbToMrPNyLZmUi4bCl/ylRePn0DKe5/jNxuziRTZf3sJxJMsn6Lw19Ds
4uQ5QFsd8y3kfH+acazCX06DlooLJw9lE18Tr6k12HBtpPuMtMhXCEL7PkKFM1rwlglC83uEiE0u
P4zZqWSubpE8ANHWt3N146jK0jaDM6HcfursCMKw02ZZVdDvVXXfldGmoPsJoIiXmQlzitfjTIwL
6qeyfcuDSxs/KrmzRSSEIaD2EIz9iyRXu4wlXVofszmeBrI/SV4g5s0rCD5rwZ/68kHv2CFkhAxR
uQ1gf2oxDwC1dCyFFwhebotMdJA5BKZTmQdElY2LIThOpHdWMN3q90A5D2q5aBBiOBb+BfqjgUFt
HqOWldO9Xj0O2aofX5J08sp+i13ZNSiUshUWls7GqGiHgqWoVSdShxcsMjTw6JiJbmCxvyvJuae8
kHn7ziP6LnJHOvHeBDuNqbB6D1xCue+rEIm7+WDo+3gYV7bteDiAdPJu4vzI9bcEpcPoPOn2H4VI
PzMu/XAoz5YePhaItWNsRvBA6bCB9/oAanzECZTSf4Z4e6/4j0qGqcMUrXLlI+gm3x4pA2CFu42+
1qPVJGqU7DuFIWZm0vu2z2lSIohO4c31iNqxYRjaR1tqd3JJaEwddfTMZrCeKa/Lvn2JMMg2nR4N
VrTSHYwMmBKZaBCHDp5n3vkhqoNWrx/M3tngqX8UqPqtCVZr5uUm9mkKwjvFcQURO8m1FReUQqj/
e/PeQPwfBcerigbzlMBedqPDbI5tPEStjLFAPkdLBE01PYC4FnPE6jnSuIyg+xbh6NmIJqx2G8t7
tXwaAdC0bEIoMrtpQEWOlkMx7XM1kxNyfZ/OtCqGdTtsroeQmtWfsZ6tk0BzkZy7doMgQr9MQAg5
aJOEJGvOQg/BB5YVm7iHBm2ux3HbJvadpecIa+ODpmGSm0EqrDs/ClcJpit2m58DRV91KGHCpj8G
urbFN201RVCnBGFvzbiedXtj9fKuzfge2ZFsjJiF8Soh+wkKNqj2HELwb5q3oQmWVg6/+YHMnmoK
9lNhXbJUrBUb5iFGON8cZ1/gBzdAIcolHgaa6d2EsBBddNT8+fuF//Gb+y9k4gYqFMpgCl2tx53d
d49sZscAm57RpA7VMIYgI2qi/rdzSJ/2H+waqEFMF3HZbpaUu3S0N3I7P0X2Z+KERyf4/PtNXX/2
f93T9Uj/19HdzE4Nf97ENizTFylF0JWiLKrS+/vl/3F/+6/r3yCMemoPQ50x0qtkzetm+VGE20Il
qkh8xtIl7BUG8xtFwDTutoIzsZ+SY2Yd62/jd/8x5PuvO7jBIDEoL02+QX5DcJQZhb065ehBah8m
2TYQDqoLUibLu5EchRilc8tZlaucMsW+q3ZQXUdcFWxV/hnWr93AlhFCsDhlML6LpJUiHuf4G3yR
0/WLV3kDXFpmgX6D82qH+H5Rk7ELGocucQ014kLzjDik2FEAEeWRuQVT/yL+qDOM6hVPnttLyYky
R7pXI1LjLPB1pNIjuoWsoP09DdWrFupLw+yX+qxvo2rwI+lVhyFeavadU76IanCnMPbz/KmeLVek
qOGqTdvug+mp6GoPdyMHRazS3TVJ4uaYijQAzXVwr9lbm92UPc2tzD3Kv7p+TuUeeA1vm457QFDG
7t6WCILS2bWqV6xCsgA127YbcOSWPVggfW5RPCKTl7rniI1yRHE0lvkVSXADqV1cXQbqvqKqeE8j
isUUoi4GGlmHMjSyD505biQdRv/VqcO3s70j+4hY9Rm5Yn2Myk07Ba4BRKiCQ4xavk4w4kppC8oO
Mb2y0at0gaEbGtVyeky60mv6aINhKk5br5ZG2R5v0npbAbERtRSH7/P4WZThrkLoU0fwp1Ex4tCi
aitD7B3sqktyDRiR7ec5PjZxzGlM3c6pKpSEtZJ74YgCXCBnDFfBMjQU3KYsXjXS1/E10dVDUX5q
Zb3O7MnL+qu6f1tFD3Ezv6aC4sdEN2gqPi2nW8WcOMj02uJhSA9qeoAoirlTkCyd6ZeWK/4kJ2er
++NEH7oaeZXAPC63AD4Seq100aiyOxZrqTp3VuXNWvUp2mLdSTM926ul7yCSI3ft9rmm+fiZ0Mjr
Lq5Ki8HM72fE5AK9UTOMS1EGAEjZHsHbPwnjYZS92hALoqz0++ol/f/UndmS3Eaypl9Fpnv0CURg
HTvdF5VZiSoWWaS4irqBcRP2fcfTz4eSek4lMpmY7LkaWptM6mKlZ0R4ePjy++8kiLulvRIiRXuO
SSPZD5n+GM6vWrzHego+mNqnKa4f3PyHHdJVa2b7UVW3E30F3eA+GqF60Qbqa6TIQADccMUPrVf0
HjNWqzGhrS0ZtP4ppm8LdrGuPLjwa+SZ8Sa2xUYd5CfFHLl6U6ok7lEZf8Dr6MkavhuDcK85QEhC
uuPmLYTDT2z5mpcbttZcQiI0PLTJh4wxw2bz0qWt9bIl/0mMt6bnduecIAVP6qEQd3HAwLxx2oof
z9stuXoi7ECPDDK7w8PYvOr6d7wAGx/8k+rWmhPXclUx5DaZ8g56iN6fYQaDRI5hx7nYet5+Umx4
Qgg/ez5NO0+bZDY5WDo5yqRlhqBFuuxFDGVJFH8IhTflDnYm2rmGs7t8Ej875pWdz2dd2NOyrDr8
ouzFM6SnDwqAy5/+k01bk+U6SRhmc8c5B6ZgEvnDKFsaUCGhG75fFvCk9Gce5DVzbuy3IGlNxQto
TYulvo/q6DEpja96QJKe0bwRlrXVv9n9SHibPmb+705NSLJMwqPhDpalfVdCHBZMd0lJRCuKr66V
3bf0W1K8O9S9fhvH6UOON73xjX92yiskm7CmQPjlSKmRDkMrpKxgFS+H9F0Sfh7K34OxhWUt+DxD
yWVA+uEmcPrYGpRm7Y02gOoqae1saEZyCkFJ6UuufYshgb/83X52LVfVrsaPddjlHHKJ4A55RCby
g5c/2Vzu37lzWozZM92uiIP1zkAT2jx+k5mTV2XBrdsO99KavIK2NE0vb5oi3UNcD8sPbBx58dGl
QUgnqR3kd0487GLrDz0GSVmoF1SbbvwQTGq8K+yvQYzlTt5VC1EJaU1dx81gJqigQ3iACypooNMS
ULr5yV3jtLcq/Jz4XxKzvKU/7q6cko/FNN4lwI3T6I2imJ8zZrVz//B9Y9e4Xh5B/TCPX43ReMvU
aLIEamNXfnY9VpZ8StwwqKDkf9DTgiRIuhshDGbYG5Xcv/Hr//Vt/F/Bj+LNX1vc/Ou/+e9vRTnV
URC2q//81+OXnpb24r+XX/o/f+n4V/71KvpWF03xZ7v+W0e/xCf/LXn/pf1y9B/0lUXt9Fv3o57e
0o+etk8C+I7L3/y//eEvP54+5f1U/vjnr9+KLm+XT4NEM//17x/df//nr0q4C7Lyv55L+PvHj18y
fvNdlLe/vPrypW5/nPvFH1+a9p+/apb6B2MjDYq+plJSKF3++svw498/0hVgU1eXtu7achkemhd1
G9Lu4vxDWMoxhSGg0Fx+7ddfmqL794+ECYTc0Plgi6fz39/w6Jz+59x+ybvsTcGXXdpoji2zCdkt
ZToAZLahLNfW180xbVGE8USsux+ygHYUqu5UASugxTdGUX5sA6AcfpG/7/Jp2JdxYOwSRirvSniB
dpoVf2qjbtiBw5g27NcK2/r0vWD9pjPEFq7k31bKO6TVKHKzh7cjgeirbfr8jvkgD106fQ2rUrsV
qf+H1rY6jtf8pizrN0lObc5Ii4/TLKZ7O/Xs1NRo9HM+UGOHsazEdUyDV24wpy/tIIVkq/Ppi8oc
eF8pDdqDnd4yIqAifFfxYR8kAGtdh+SPnVAnb8aQ0RcQfTkJNKjlPBF0iIdyDtO/Fn7VTfrpLTm6
Wa/7H3Xb1T9QwbL5hdrH9y8tKvz/wc3SF8bvn9+r+/x7kf9ooi/Pb+PT7/x1pXRD50q53CbHgWtY
Lu/+XzfKNfkBt8KiZd9erhra/veFMv/hCltK16WL3hK4HbxKf18oTefzhK34oSFgV3YYD3HFlVpe
2P95g2hbg3tIGJYUjtANodatQmbtGL7ZueYhy3jt9pYewIwkmbebPgylXmaHRgvF+DiQScjuqlDQ
Juu0aTBvuFz6cWz91/cwFGBIxikImzUfv4mhLeDE8Dvj0KvUll6Y4GE+CqtPRogDK/HnlNPBCjVh
m36blcsXMqeo2Iu0Ct89O72/bc5zG3P8/vBFbFOZShqSmjg742AAnz/OtGi7DXxlxkFWxTdNSPEt
NZPhs5a30FW58VZj0sn+I87mPF1hQS3v2IvFe+YL+NLBLiSjcQhbW8JgQXAXSkapUksNaYsWYw8i
KdHmr3aum3eW4Tu/XV7vsX/z13ptpdu6YQAHOek5amSYWhWk3ZClpu7BTbv0rRE02VVe1N9SqGuZ
jjKEqy/6/HyZtqKPexp0dhWsxafCYuhokLbxRkPE8fPwJIUX5ukNYjfFGnxcoLxBMMD0VwwNMAfR
wJUiUsgLxnarPfN02yzdsCzWYppSOvZKTRo3nuYC0BKhdpo8mHVjURgR0fvLh3O6IPbKMXVpWI6j
q3V/bj7opdvXWn8Y7Li9tQphv2g1o7/xwR58vizqZEGugr/LdW2lLP63hq7DNpVoqUlNKJnI+cCC
mu3EWG6NkjlZkKtwHCxXKtcwLHT+WA/U7E6mWdj+oVn6Qmg6rxKyY0wvhbsicvTv167J1LnBigfZ
Ng13HVrjCjtub+n+Ie5y6Ib7KigGkEtt++F6OSbWWCILL2ddpu3HurC6jix6SVrgN0ekcOAZifj0
/yZltXe1TcXSKBtmSy/kHEViMjCpirf6mdcnxDvAJF7DsTBGwjTWkxCrMFayh76IikA5vQr6pKcv
zcihKQTjdnlBZ0Q5mAIT3TZsXqDl589sX5wHWRLX7XBofIYhj4GWMmVWdOJ3HK1868I+wUCfv3Qs
zDF0U7As3aSverkAz6TR/gLtvIAMPJ9VpA4NRWK4XmzTp/m9h0vKsGoBBTP/MF7EWejLB6MpGVXW
DWmdQdXTwWroNDOUlZEvILGNm7n8ZIADh4wmLvPuY9QURfWucYhkbuw2wcHL4F+cKMsN5Xyr7LSk
bKgxbL023LK9bys7+qzTMDJ4RmuAY+vqriZll816/hCVpevfZ6JZeOVNt/MYeqln94Oltd1wk/Si
ru4mmeQfpehrGLhr8r5pq+jkv/aI8OYVTreF8THNNXK863wZB5kYDpkPXKtioOXeqCIHMEG6hXJY
ot7j80EUrXTS4f03EXh8PpPmhHkgYTZKKh1u6Zal+301w7FXa29E6RQPmqHct1evDw9MWkQtChKL
9bukFNyVBWQeByvRxG3EsBdK9oav39ldmW31TZ/qu8TEmoI/LhLXI9SaoMlDtngEAzV2u9Efxvtl
H/DtY2d/9bok8ZgrF0u7PLjHm9kkUofsnv66SXMXOHOWfLaGMbtjYo3647Koxeyszk0ZJkJ4M6jW
rB8O4Qe96stxPGhmTI5mSt0X5WDPd1GeyZeF0OBY7hygMnKKtasNiFRYKtPh4EFbrp3GuC9T28ny
8VBn8NrtVQGGhbpzNc070KNDf3t5pafnx1VYHmTWC4Z5La5y3FoWXQ/tI9OtyZxYv9UzjClZkl+X
C7Ydh0vn8D7ikREeYCCPj89yoojKuDsfZGd+b1qA+K02JVffbYSwEEywtUQBKxcGJ9xq3akQhyKC
zayqLRpkuhBgqejsK53Mp/U8E7W620VjlUE0ZeJQ9rpBlSMsvdHVravVgQXhXVg6x+TY6yicdzmD
g4vh9vOUVQBT2g4kJo1XfmgVG3u39pZYkCGWnAZxm1p08PiASKbGs15F4sCMXMXIABKupVGZG7d4
HYssUnTLFZKXmEf5qSD57MliGkQrGuzlQcZxzgAWa1AMhShF9LXWp+ZWTTMc2lfruKGTYuGdlFJw
s44XxmtiiayyBCy/8kOgRe0D4zz/kHZTX39YhJ14gfai439B3p6tzcymBuqpThysPJre91PQvejn
FhTJAla/ek04GALV4M7qjOo5XpOhmOAxz3I6GAE0HndBaJfSYyxBDSJRKX+8uyzujG4Qx0kLohwy
Q2LddEYLpFZkhTnjp7nwfNcQ2Q/F1sy2M6pxJGQVL8eOkJFyZiyEHg40MBWVTpc8aNFumt+rOsk3
9GI1XuvJJCGQYgqBleLQVpuYN+Vc1bacD7WCrBEESToMtz4DsIDD6qHVAX7LTWc3pZ3k7pUmIzsi
IwRwb9tV+s7XRfJgRB2U7oKD8v+YjLr8fO2+4yVZeOBLhGm661B6UkHklDhbhyYeoNdryt8tNaqN
RMXp4fLpS2bAFrYusTfHulQzgBa+BgbXGI6oAJvZ/nv+ry2mmdPTxbTgDpkOf5C3ksKoDnzJUBsO
k51GoIrGx3gqv/sZhB+h2Hi/V5jZ5WQRht9BOlUyqe7p589uoj4ZVQLrznCoGQjX3xaR7LRdksXF
DFlqB0ipD7Ni8MqyyYq7Yiop0YxZX72qRa3JN0GRMCkos2sXrDrTIer+IUgKyH+13If8dQQ3QSm2
No3sthMm98DNnHK8j9GW6U7l80idmNZb6dXKLN8lwmhfg3RtdbhiQaO+T6oEp+MmHNKc4l8bzTls
3EnUf5eQtWoOwLSq/kaAUQLfx5L2Nzg9McjiINliRTh9/Q2dBLjuYB4d01iXmgNAbEVqG7hUjgGF
feDHTIsy3J0kKb5hsE6VDL+PoJ+nRXeJx1Yvc1nRA1NF1XBwaafxpqmX+8qMzJvL9+Uk5+bgrAlp
QFYPqN3gITvWZVkwGqzsFGAPO/6awSz8HUBrdrACV9tF01y+DLqpeNm0BfhZOcrXucg3v8Tprlo6
AZnBjup8C7HS9MFWXRIwKuGQjhH4kdjtPoW9DV2s5UdX4c4WPSfNSYrTJOm6LHdV3k0st8qyJu9h
s+u6G1HgdEMIuFULOLMg3k2e/aVIoZO6Od5UA7rZPK5YEJFTzgSXWb6dZ2InGVfyqnbevxcEzzW5
YrwE11y+yrOLCwVu0wZlg6i4T98GadTfLJHsZ6EBSbysK2dXZUmJhbB4Sp9eh2eiHFsftDIq+wPt
po0HaW72eylN89EKdPo1Lss6DQQ5J8u0XIeakuGq5XY8kyVG4CiuSTNERf0y0qNDlzjv3NZ/DbNx
wXRxw98QeG5xi+GzGcSLjVhPLJxtu5tcaxFYwHaM6U1vc0ErUU4wd/U+kl8jW0iCmSfEXsMaqsio
plyXPby7DHRzUlDPjB6AcKAct/jdXLbpOC5zJPlJPGJSKzZ363gb3druwrIa5QF0I0XzwawhJR7x
iqsb0VWVdsP7VjDhQ07R46TPtLdKx5inK1OyDn6kZQouuUPZju9z/C3m1jA06fAtVEWvKs2G83zj
TG17H9pDv7G5i2KsV0w6fakM8mbiVB7LssY0aIdcMFKhZTWZYsqY0GjFuqyep9riSNYCnp90BbZ5
+fkz9YTgI2UAZSlBctXv3S6tYd7nkcZ3CrzLks6txzUWS0IyzuTeHUuazDYs4f6Vh1EHbZZajB0M
Uic6XC3Fkdgp8tgG5SBj8UWerUfPlaOZUQ0L+jJfJihN6S2Z4qsjQFeRKBfK1XWi9ScsxDMpkV2o
WRvA1VHoyWiJ4P2XN4FWDMXGpp0ej6ssvG9UTi51t5VjbGalm4RmEHpNXkQvrNqgR4p/MG3P3xr3
fGqoEEUMQ+HM4BFTK02AtU75kzYHnqpySRPA1OEdaE1K7hJcgP6xG/Qu8iZGcGwt8lQzluLf8mpT
bqbkvnrKtDHxXcMCwBjjs8XgrqqISXnlVFyrG3ih+J8oIEdGlmy1wiTkiUvmTB6KRhtvqVUzx8Zn
TMCVGsiDTEZW6lhFYt0T0iPJiB67IduRjxYdI8Yw7gbi+42Q/cQeUpQlPrCVrZZS27o4hEvphnEu
Riinkpa2db2F5twSrcjppov75J7kpqv9aKWRW7sylSCoR9Odwy3Q3InW8D3Uk3egpK0oCh/ft75s
a79PUr6Hkb2kzAsZgmm9Sl39zZAzD85ymy3E2Ym2cOUwWcIyXMdYfK2VRLILLfzR4qBGuq37yYH2
fVTBVbhrvBGLV0YR75Kv4ErYKylW3uu5JXLL67JK7HObAYTlMOQbGnlyvZGCknDrWIjpyNV7EhXs
X+bO8Eh3U0j7qwMkWtbf87TYYmE5J8kmXUA+iWwS/vjxrg209Wc5zWGencnvFj7Jp8Juil08B86G
Zi47c/RusSbsu07p2dKJXlcWuNLCWrpNqryQcY8MsmS+8GgynlXAqvIu00zrQYmpegkg6urMyJNk
1kbJG+O/9hGY8B33Y1Eo0CJWSmDDGBlmQYNkj9stcs9lESeLtC0bf25Zorla5OjIWXUCUeGgJ68m
dwAyTE3pQ6hV6Qtr7pNvVxoVgj7yp2COdJ4da00w1M5DbsRmRZu+0lpoFqDDVyOt8pelPCXSV8vC
AJPNoHZKFX9NBNoEY+9LRT6p9TValK0ysZcOsWoBY+fZpG6mIQ/xvlImaR1EUJmPM9wtn+bIYDya
nWXSYUAAcPSdDhTgWwFpRQBVAA1SN6NMTHjN06bfwhyc0ezFhcEcEu9j21chiqn83qAMS79gBsKy
9FOmpTKl6MFsoB29vD8npodTUMRd3NalqLwOmic3RvXnQXq+1qWgC6b2jqkC4v6ylHMLIlVJvhyj
AJRpFcjaMmmkzsAukj7AHTvING5y5jVDZxzFd/+BqMW8EaFLkHArK9cQEWeRzggQt6fjg2Za6C0j
xfwRd7g2XGXruCZLzg0HmlzTsf0J+7oefZkZXlpY84vKiBY0m55t+GXntg4AElkAHED85pWUOMlC
rKwGGfxEvxytYwvuN/SZ/ptqG2buKZ+wvis457jmxMXCXFeKpqZrBreJDRqqLVrRBsu9bedJvzUC
HbJ5fczhzFHFS4avxO/jooaLJKRz1NYwe8wZnhdIrLG/fJxnrBKFAh5i9hgXZ82j5GjuFPi4WcBu
m+i1YY7W51SrxjuemWCXz1q78Uiel2ex0ZbE3IqV45bLVK+SgDYIPaE5sJ7zx87W9l3EVPs4ir5f
Xty5y2fbJBEl1QPAKqsXzO3cTuu1wPRC6m8U2UP1to1df2NJ5zSIjlw8FQMA6Mm7HyUQYcJFwuUz
6+yxnxmoVZIhvtP6QN8QdWZBrgR9qnQdHB34uOMrEbh5X049ouy0tbxMS9EdxktsRBAnDprlUDWl
vIPhck2U4liKUcZgMZfhU3li1/vCHiAsCKOMcX9ZcV+ERvkQW8VWbfGMD7DUXJZsLw4wUdKxUPqM
HFHUieVBVxczhKLryq8dX6VhHM/IqOI4dZi0M07S/8Jc5fnzZU05c4aEZC4Ppk0uGHjvsfTCpPFo
zAx8N9mS1S/D8l1maYYX2pAPXRa1fNTKCLjAHcHKmJgA0EDHosaCzkhanCyP03TM26aaM2uX0GMs
HwqgOhIKAR+qgTqW3Rt66RtYeco+2eLtO7vdDtpKxEF8sx4LEDIiuy0mBo0wHwvm+Dj1u3SfpHP4
StBNRA+3XXVvcdLLvT3m6nB5C87tNsepUGCq5mS4jrcAEGMVa3Zpe30rG6+pSwbMaJZ10NQcb+z2
uRvzXNRKl5u+b8nVNbbX5bW1E/MooRE3tppQz0lxSGspsge4ketAOBoYnZ5TBPJsP56g1Upd5nND
sXF5285KwYfgj7lozmotkTvkjZNyZnCvMcFdxb8vaauNy78lZDm7Z3mKQc12PZWjBfOXMg40Zr0T
sxNsnMo5C+O4ZI8oIeMTremjFe3IjbFge5KhfYn9ZqJoUr0kKxbeBEMEQwSDuq7fO5fwF/bVBd6/
vnUyZpJknROcgQOOPpHbT14OVMvyDXfvnGa7YJ0B0FIsPEmxM2Y9UnGUIiayxxcWUfRNNfvaIRSF
3FjRqSheT9DRS5rHFcZa52D8hs9YoHN5hDOxIHr3GXmrm3nOvl/eu7OS8FcoxuCOkVQ6VokxbMcx
SxjyFcmhurVyTdtPemXv2wpqwMuiFuN3bBxZlAEYaYmmAWYsivNM+1Klz/HISw6XgtV8GLlrzO7S
/X3X6fLgW210f1ne2aUhCUOokytbo7/TonZmnlKMcSLat0uFcA+QfXjsQQTfXhZ1erGeKlkCPBJw
BmNdF7EJK7M0K1CNOA2ZxFxqOzcttvoFz0pxJekqkGTi5GbZcynqZmZBkD9Od53I+lfVMKQbhZfT
N4wch1QYIcJmPISVFxfHQjVLxtbTZ6VgtIeAqx2C3svjaDikQ692wwgXZVMP8m7QSTZd3spzWkIp
5i+UBhm4ZROeaYndamRq7QEblUI8ngMnvBFNVzGS1K88Z0r8Dcf99LGk54dEoG4J3hJn3VdY1FlR
EAyZnunUwIVGxq+moPKD5HsNT6K+B1rh/AYi0H9sqDps2ZRTY7lIBzAHpMHEV19FXDotSA7NcVw/
l9lK94lr1cM9FANG5vk1Q4P2beda3+2pIRS7vM9nlGkp8ds4RpR7+bfjfU7SxlKMCzM9KXNn71ql
vxdjslXrP3MHde47HVdEYdz+1Z034oTGizQ0mYBdMM1vBDMic0PfybbNNxTnnCgaxTBky6MjzVXg
34dFLVKTIWwyHmx6hYo0v3dnd34XThAJXt68s7IWF48M5oKWWMmKkoxAsM4sL/SXwZdakr6MBp68
Mhq3mkfOigJ8CMQHNDEaenxOuVYu2OjS8qpajMsYTALZCvfKJr+xoRLnroKybLI9wKOk4a4Oq7ah
p5KqxtNp7emVDAa5lz5zBvrBMT4YRl7eVZmCrqDctDnnlJFsMd4A+UhioNV+ToJp3/2E3zwbkJvU
RZV5sSWqjfWdk4I3DJSSdLGJvOOtTEs7iyYqHZ7ez4wsHhooAAc4oC7rxlkpLokhlzwUAKnVi0pU
0YVVajI2s46j17VhZK80vVfvrpdicnnJnVDaAkpzvJbBgWMLU214gRbQoiHgQrESUW8YxzPKZxGO
og6UjnHqVkYi70rlFsKMPZnY4Y4IJtrZoHxRAcg+r1wQTxruh4UfYpKVVisVoIwaUV1uYs8tUv/G
HcL4oPJxK1F7cjhIMQweOBoaSeSvm/tx8SUPmh16GKXqbrCneO/Ozhbv+8m2IWVxRJdSKniydZtV
0EiR1zZcUjhePZSDqd9+GyrmVaeRaK4uDC/C6JQj6OTRPsm69EPS0GYFKAw2peJb1i1Z9j4ctyo7
pwkukBHsGvVA+l0JppeH+9nDXPhW7yZtAmPqkhX+UDmxTSf3FMEt/lFTblDvM62Nqz/LMrDNG32C
XHDnmi2MGlVhjeOdOftCO8Rjb0WvJ9Mtq98vK9DSuXjsX5Llw73EfvDOUAtaKasYsjbVGpS1GmHb
zRREez/UZNdq79pjr8PJVJm9+DBzpRbCNW2K3025iBREeSP99r1u5W248SidIgvpJcYSoNJA8Bc/
4njXqjh2M9eJIw+YbjTuu7ZKmV5f+BBXkjB0rLeR0/Tfaj8z9U+pFvfV76Vpl8YukJEdvQQ+Cm2c
Fuq+9YJudIYE63ZRboHcTzw+viPfTC0gBtI0a+yQVjldWJgi8oK6TYrbyA/0fueYfTkygHqc8zd6
npmM9CS319NGwG5BujwId79xgItneRQgEFyTrsXMAHMAg76yaZKWj6rO+sQrkqKt93mEVt84yvfT
z37QjfZ7fZTFoG5gt4rh45G5MtMvRSGqr1UOKlS/vfx9TjxRvg7ZXMyBBRYG9+X46JJIaCpxisST
5gSPbOjqjMebff21HgXTq7b1yw1lOTVOFG+XlxePYum0Xs7p2Q0D9NE5pcPb52pm8Dpr9fQbmn51
PmMpEdOhBpCLW0J17FgKaEjqz2GakTiFpEO6WQ77qWgPlzdvRZxFxZRaNCgnY2m8Jem3nitYxLNh
t7mIPXxAsopwGdrTTdX12QSBTVTL4I5hcIOzM1PmOz+QCivTe4OL8q3Lyzl/PWZSzXcMV3LLXQAv
Bi1JMuyyvWxVX93Gmg4pUzHEIjNgH27testXOL0TVHvZo6W6vBQQV8/RZHe+ZZZ15kVWULg7Vw+g
0Asy3xQ73ynpayGJave3mkyD6hZEq2RirxoZzH55G09fEuJWkEVUfkjlUeA/PiyX1LMx4dd6ncno
wKFuvlVuEDNfWGxFIme0HTDTU62WXDd1g2NJrejnmH6CxEvhWfpAtyfETSJLPiRysvZzl2sbCnJG
2R1JTZiox0Dl14loRjZVJaPMEi8WYfimnXxzvrVifU6vv8XkhpaqPa2f9ECt1kX9Gd6hmFmjJjiS
20lAaXoTw1L5cozb+Y8+TbaykqdHxlGZ3C48pyV8Xhb+7BZrrcolszYKr4Iy7XFUk3ZrppQMcrdp
r9YOaoL0ldO7RoGdmsGxqEG6KOkcFx5kPuGtNTlwRcwFDIpWH+fXuoIgE0BXkH1QDk0h666dKqj7
wMmiwpsd6Jgni2nzrUlnY0sgufEQnNvB56JWdjDTtHky64QdnHN7l0vox+xBllw5YW7s4KnWsyp6
NLjhOOwweRzv4DgSLhRWXXiJmTIs1kxfJHrP8L5Wg6otgYDz8nU+VfpFHFQJtLvgQ7krZTSajBxO
VRZe3MaMLGzoJiBCbTaKq6fY5+WsnolZWY1uxqcYIVmhD6kO980Q+1+ccer3sxEw1ICi3E7hsQ03
gRVPL9w+b/8YsvQ6oqnlAcBTZKkkxUgGy3UX0ZTonUbNEYWZo+51OoGCnzTR39UGdJ2Xt/WcwgDg
g42CogPgU3V8ivCCAtT0kyVojN/Q8Fp7eg3Muh8dd8NqndMXQIsSPhr6MYhWjiVVgqiYpFnqzZVV
wVrsQwc4Q94vgPRD9vT9+nWBtiaCoHyNxJW6uC1FJKvMMk/rTVjNo0ln7nqX3bW9DDe28JxmPhe1
UpmEkYS+VYTLe9dh+idgqNm+b/rU2rAj53YQGKsJ3pbnxlqnTmy9dmXmBJlHr2/wnkRD/WcLPcdB
as248KFZGye2OI3HTqVBeATyDlgy5dX1Hs7wLtPywR6WqSj2GjD5ezv36zeNK4IfuHjza9X1/Ysy
as2NROrZLaUiAXAD9QNmdawro4risdPQytrt7JdqjCAcGQcE/QdHt7Cs0KIK5pq6+7GcOdfMEHqe
FH7cBmZg2weH2sbTxj4uCrDeR3xzUqWEfksb07GUuixIwGaQ+RC7MVigMa33Ezf/LZQ+OqmHRn/I
SqeLrs4K0JGEA87jvaBE1qOmGAVl0rVspZ6uAaGsKWTe1oTQ76+/ZxQkKPQTs+OsrtaWJga8AAlr
y+O++WIO6Zh+CQOASsxntRgwfFna8mnrnQS6S6bLoN8Ga3G8k9wAUUWhk3oDnMEfYKVI7xLXrA++
XzSfZBZL77K8MzeANnDK/UuSm9L/ykvQsy7T6iBOPfDcIntXZVNRftJiNyamSesZguhem437pp/z
8EtbxuXWI3vmIoC9IbVOSw6x+dqJxSEiVTZ1qVcwVOqFiJvy0ciLrWWekwLqi9iRwAZtWeXdYPiA
8TOeMw9kwReDLlnYdrSr8eRACJZGqQUfD9R7jSlUCcw6ZsHwLK1MVLlTviNfEGb5xcadPvOiIQcp
ZCtJaKyRWAWTK2QIuNpLRANbnJzkQxJBL9xEVXJ/WT3O7psBAQtxBiCJtWNHkKvZjA/LvMBWwMrg
oKR/H8aUIrj7DwQ50KXZuJGClt9jvR+nvHSMmFvWFJV/qwV58Io2wP6366XQJonnjTsA39LK6uLA
phOAU6wucJpdy/CMQ67srVrmuU1b+groxcAo4jker4W0QZMrwasS9Vn4aAZg5YHmDUOzYf/O2Iol
/arTlGpQyFwXNSpaWfRYEzksiqrZZ8Ko+n1kGGW4C8aSSGZinLC83kkF8LQgGik8s7jVDhpN5QxJ
iffYaAtTbxcNt0xZNw7XnxMfvzhslLrhADrewdGM4LUhjPVET65Hk4QSQ65v1Z/OJAVpNKTgbFC5
55HUV2JmBddWF7S5R8fQy8nOpp1muADihncyaN9rbfPQ9caLQpl38zQlOwjn3I0jPKcqlIVhgFny
zZBkHC80bsZGZfGce0rB89/PxBltqJUbl+ucwcD9JUdLyzll6OXnz6LObHY64TLFyEtZ8KGEu/ax
rKjoF1a8hRI9tyCuFtUHfHvC6tU9NuUYk0CoGR0zMKSpqy2oncPg6nIeltYARQiJAzMZAW4dL6iW
MPpOfYXmN4lj7kLFYL7HIpg6/0GbzOsm4z4FK0Sc+NmYXMQ5q/s8JSIh15oTmOGf3ZR9VL8sczVt
vMRnD+l/pKw9NZArZaMbhH+VUTC3UZcjM61g6ba6cevNPeOu6QY+DQcE5RuMksfbR786yT84GD3Z
2/oj9HIwvEJN5d80pc/kMfLo77gWW8XKc1JBpVNIZy6XgkTsWGo6KchVEy33SkXr5G07tnHzvujT
+aM1Z+4fE8k2uNk7oVf/gdUnKlu6vMgo4WQcC0ZMonFonF+cdrsImARDT0y73eqKOqf74GTUkjyl
6W99gm6YzO1o0/JUVxE06UnQ3NJM021Y4LNWC3OhCFp4xyg0Hy8HhHGi2aovPC3O9DedkeS3fqaW
8RuN9V7Lgokx8IO4T0tt+MxYe/2mmPvJa53W3vgmZw/02RdZq1EoKjDUJLOyqf8d+jkYN13tbaLV
n9pkKKHZHz9e/yyQOHMd2MZs/qxWjjHoYxSo8IyyCvdDQ9O72VRbyOhzxwiMZunZJA7F9zneXz8K
K6vU0VPy60wQSJPPInW3Ziqcu+3Phax00gJcaUEDVjCuMPJvB2Nqdjph1F1t69X1oSYdoS7kPTTN
oZWrYwK3H0WWjmFRluZ+IP2T3Cjpxz8un82ZEiCMLc/ELNry7JEJjMovdTgOvb4bvuiztcsd+c4V
0R+2aG4rLXjJJInX4dje+LJ9TNWwz7U/C2srrj67r4szBGSH52H91FnaJC1NL/BPpsF/iN2+uNd7
RnZ1wEE39nXZt1WoplNkRx8pgNM+unrqRFeYGgWizEtV+6dQPfM3RX/P4PCPMVxyG3ftrDDyIpTA
6YkgOX68u7o1OnlYh8zGtauGCaBjoVX3g2bP+a6PI9nfxQl+2X/gN+BfAqNnjjLd1Ctnz657p63L
acn7zMzJoJl512RTwIQyMXiX1efcpVtec1r1IFSGKex4fWGbytLoKalkY9nQNTQXXb2DC38ID5cF
nVMQyk+Lt0Uxkbr4saDJoukrNePcG/EZfmuMQTGwsih2k5rqjTM7uybgjCA1F7z12lD7lS1D+h5y
r21tZurlgXYw59TcyJmdWxBvGw86fdJk+lcRfB26bT/KJvfgxsu9fhzDXdR39W2TaVszvc+LAk8A
toncxAn6r5jatJjLHPhdlcOoXoFX3wV9RSVWjgaVsMtHdWb/2LQl9bKQwbCRx0clmEcdKqfLPSPx
sfmTnHbOYMwbIe6ZRRERwhgHIp7uh7V51IeZ1h/gONSaGON7Y3ZDwZSZrlByJ+ox2brIy5deWQ2K
CYA/SBOTJFi3pox9aGbR3MfenASp9opkvBPchEFSlzur8lX6WJSuld5Vic1QFeWHTrNx086td+nD
BRIN2oVqw/GuBibto7FUsSeyqXvTMs72PtJs507ieX28+gAJBJ4yFQsr7ZodNNdHTWo0lXiVqWfh
fZWbxSdsR7iFKj+zJDAuSgJBIY5Ta3DHYDaZshM99dqJxhibzLvn1JbaxVC7Xh+wIWqhAlm6KymJ
Hu9eqk8WxOpG6o3SZEXMcrwr3PFqLD5oPvQRB2/BeZ/0KWbSKoyxRkqcltmuT5S5A17a7q8/Hsii
aLQjA3hKsmZ0Y73UXpEC7PIbPV/Zzkx8+8/LUs4dDl3EPCDwaBJr/2/OzmzJbWPZol+ECMzDK0g2
u0VK1mxZLwjZ8sE8FIDC9PV3lXxunCYaQUQ7wm+ylKxCVlZW5s69V/6WSVfqvUaVNiqD7BOdcd8K
C7OVCK3O8U6mr3Z/dbhI2sgNsUPjeN2nnsnn5DimxXlwuuaaVC1vXNTXDAhVhujUGzwNGXXfZVjd
WKKrZqbIxQM1nbW6vMZfMB+UGxCuR6Ciy5rsUFkj0AlrGne+2Vb7DoYH9cVoStK4UInCszRLWFXV
DVlU8Mgw/tQMlEOWxv0xVO03f0RHaaGH98442DuXzEYoVhBohukYQWEQZfURAynSTM4T5blq8B4W
F31K12q912dUiklTMT/B8Y5j3q4tgGlWp8NanFNvyUN9qVHuCNAGHCmgWWX0L84ywCtQmHTr8Jp1
UdiT3gCG18zPeuLX773SRa6tpNQ2ne6fgK3Nwyd/AWugX1pXHUeQUb7NCCctzliGgAzrJ4Ahr5Nr
+VWlgMjnf1ZWVQoN3p4YpHZx1pvaevSjKL9Ybj6+dhCRJpmqlf0CFYJOX30i9OybsnMqQm3DWzrv
5iZMHdntePnWgXpuZXXzD+7ETzcKYoaMIBlOIU/LprE8mfFivzqgEyqogdAiputO5f7W54a5SnWv
cC1Gcycq97HwvlawRfz1WhfgaUR2q8b/mKdZU180Q5/E89iZ57jEBbLF6k5plu4xPW8EB/p8DM8o
LgUwJt5qMVUrx3zUUuMcKzV7bX7vFtXD3Lc96q7NOTezt7BzP3ZueQamuZOtqcBzG3tdAGqK0RI8
HI+Gtf+hHQt0mnnqQvM9+ZD3Vv7VgvXZhs3Brt5EZR7vcUq9PFgQqiMhACiYBiflndtvZ9qS51eM
SV8G/WNZ5tMJPdN+J0FcqR+qk0XNihuZhQHZfeHzfpDFMjBTcQ5EBjo0UFnZoYhll5+TuKySI0Cm
oj1PQDqyc88Aa3u0cokmtDNaRRaOTazNoZ5MRf+mLgxLe0wGpU5v92bePtrjTD7EgEAXhKmXIzOc
pbr4gexf/Z/BmBuk+bSJv1/aRtSF5L/tjH5ohYhtSekiP5SRWaDhXGWtUjS08r8aB8jvjsjcS7IH
iq0glvi2pCOA9la3jiR1k5TvKPXQrcsOSe3W8ZMmHKSb0IqK42MOMHQ8iGVMf+utBpHbcVyWz1EO
WSiK67ArHj1jLLJjZlV5f+yElFZICTI2LtFQe+nBLC2U/O4fupdRRP1oOsRkA8ycrlFktlZbaRwF
VFRn3bt0CVKD1TAkD7oh8x1TLz0RU7gHGYCaIViX/pweAHPVW/XZs0SDQuIiD+1Qtjv347YVehV0
oekOrxt/RQ0V3dRq9dkt+uZMb6N/l0TNnpT8phULOQlFo02VffWtg2HgMZf69bmATuI6B44Ln2se
vZYeTXmUFbjUaoCM8Y1uz66VNXrQLqylyqlY1nWFSsFSLZDCDXsUfi+zQkwxLUaA57lD++HWVOGL
Ssilbs5pX7Rvh0k3PnVtJk+xM87n1kCfOE27aicVVf/obTjEqGI8B7HLCtdNg6YUswkiojkP42R+
crmcH7uujuELjYMw1rXuQaLgdQg8zXm87/YbBWIF9yMEw62DOMO60C4Cr9MiBtbOZlQUzWPe1Xl8
oP1NLWXsRffNdiLnjzLhxDyOg46Q4FxEmXuaFl146Ew3tbuTAL28GvhBzEIBMSCxoz5++wF620sm
GnE1yKuJwdgyiMC5G1X/hUJZ8TA2xfT9/hbsGVylq7qBiEFW4Vy6l3+QQ+X8Fkfj8FF38vldHO3N
jWxaU9BHGBPwszUvXmNGTttKlpfkVf8RGL38YEMH9XnQ5SkqEJe7v7it8wnlBP6sOtkv5suMxU6q
KiGs+UMd/d4BlUIbNx3+um9lK3iSFCkWbk4p3f/bb6Zns+VHOmHGoEt4Sqdc+5RPVvd2nrT4231T
W/vHDL1OWgmXJw/SW1NR2thgKn1MQQjwM2h99F8TPUBiN/DP/hSXOxDIraXRy4OHhKImt5na4GdP
qACC2VnEoj43pVu8bSLPPMCihZ6snjk7ucPW0hS2huIpSRkTxLemtDQaNMen9p7Q1ZBgLJdggibM
C6YQfRsvfqPXWpDt3NZbDkI9mnRFIbahW7g1mkSamfcl7b3SGjrkcKEobi6jrs/V59d/OJIMQqoF
GeuL+XCtnMdZ5mVz9rWoPORuHH92Er04anDAnDSjWHYWtrWbsHBznTMoTpNt9eGyZRHRYHLQWmqp
h5IuEfqdhlsfS6CIb2ALfqXOq0r9uM3xS4hLYRBw15jcZF6mGbYOXBPZvjBC4T5kCvEvWO+/SOaD
drKIl+vjY9GYxTnhx4MR7fbDtUg399bYwVS3mFV28Foooodg9n46Wu5/mTLNfX//A748CRhUDUtQ
KpCfrE9eE9UNO5m1Z6vT7JPd6d3HrhnbY8JM95f7prbWxuyKkryh7cy84O3aXKuzCclOc25AR32K
igmx5yjSbeQxuBGfPPRw9gR9Xp4DRizBtqmBNDAJa3ZF0S6engo+HsRb6cmZ7Py4TMuebOfWHlLX
olYH7p2ioPrzZ9GETJ6RQSTczjFT88NZQ8X4RymQYj5GlpXtfLCtJalXPkBOVetfH+3KKYthoPt5
TqrIO0RJPR1bWD9fnWcC9XpmZXXOPBcKrkyrxdmCmONY2UjkZlNe7Ly8X6ZlWGGokk9kWjiF8phn
GzfZS9qKacLbLZE95bNp/C7RbT6NTlt/mDWjRRG6iqadGLK5g0wc0Qs1gECsgWbJyHy4VlTiHKNZ
JEJjcGDwd2LG3I73HX7LL9Ro0/8bWoX+2oqt3O5LcS77qHhTd452kpA4fg36Xa65l7kmO8mLgAwL
cRYI32530pO56ziD25yd2UCdG1564zAZnX2sDI3ejO1L/0EWdn72hnLZyUY2v6KinVV9LoUBvrXt
DqCJrTgTsJE4T6Wl/x2jEAJdU38WbYYy/fjj/rZufr9n9laXm5ResKQCe26EYrPtp3OYm9HeaOam
FeoKHsOiPjXCVQI5VNAkVR4fbxjaCqIJIUHwWcbD/bVsuQgoBj4YWCk6u+pXPDsBXrqYVtHYzbmq
ZPxIt5BQxXjlp5bq26f7prYW9NzUKkohT1DPpYuLyDLOnIMFckMeSmFHn/+FHbQ5f3F985lW9UHD
aT1wTFKcCx7mfwCwzN2DNkbJnlDA1nVC6qEmnFRr2l9dlZqchqy0CVF6Lea/0P4oqN0VPnUWV3hn
rZ2tvXC19bHIKOgyMa4L0c8qXMWGOxaDiUsAZE/Qb2idR7uOp4vZmc7H+5u4sTjFT0lOjPwYEWS1
OC+NLCUO3p5ru+kZl9aH7tpIGHKO9Jn7v0Qd9a/vtSopKajs0ItRDDKrECL1tKBHBG6vLCf3RzWj
XhH6tlbtKYFtlChJp0DsqZyRp9D6Me7pkkhkT9VZy2Xw0Wjc9NT6qUDmXERXsAb+17wT2YM9uf4Z
2F3w1Zm19LVijKR1lAJ4G1Ph4B21ftzEljWDbwV26RZAOhOp1Q/zECfoj0fe9OrXxo2tNeVVFbmZ
V6cGOzta2mEOcpc8sq8PS8tQ432/2XBR9YSic6JQx4DNb+OJVcF3liddfUaKrH9snb57MuM0+hIl
Tbazqo14wqSHamMTH0nJVwHSqhdZLNnMdGHKnJrpRfXHCQ3IV3cbFLfp/6ysLpeUwVYvLaUal8zc
x8mrp2+VNvg7x21zLfgirSBQ+wzH3W7btHi5ZeesxfGGMRR+ZJ2k14w7yf2W5zsQiFAjV88JnP/W
jF3yaRoTp0M58fPsaO0Hk+YuvYcklO74RrTjw2gwy2y42mGx2n7not5YJebBKpHmg0xfXzZtV7Zz
D0vsWSuGtFNELcHRLmQjdta5EbzI6Bi2UG8KA+jQ7TLHHp0cvwPZBv4rOSPNLU5Fp/shyHHrKWqL
1084oWvCEwbqMPaUdH9lb6DIDI9RBW7byH9MWaB/1OfFO94/Wlu799zK6uPpEWPkrRtV52SImpMc
m+HQl+1/Xm9E6cUr5mCwUGtsiCwmzaljrzqbIjKvlT64J5xhj8NraylqFIyRN4jCMHe7YQJ5wKyo
CPUGSJTLUPTJ1ZGTu5NwqAvjtv4JnItGl3p8UUxeM5ZGy+KmFBTB1jMo8WeeZcM3wyyC70Mfi/Yj
oghaC6N47l/IbMfgfH8jt3wQzn4gXnQseHWufCKyB88Zs5ISdmBdqiWKD001vTNN+a3uyBTuG9va
T2RoFESc7h41s9v99JwqA5oHKjUt8+ZSxq79puqMbI/LfiO4U70mtSIvoJK6bnYxOTU0ycA8t1El
8/ex1eyD0Iv8mOhp8Po3EmUjxZdClYyixyoZCIJB5p2Os9dLXH5n/Md4Kpk1Pd3ft60FKfIg4H6s
ipfL7b5ppVOUWWHhh72pXaOxRQ+gHKx3yMjFOzFp6xNRMmIuFTiZojK5NSUagzKihSlb1OWxRGn2
uOS7GaIqYaxdnq/DlBeplCrk3FpJIpTbkyioGDLzx+MUpIfB8kJ0i39zvfZvXtVI3sT0vVAKfT2U
gUIfLgCVmqFqR6u9DJjQNZKGL9Z00O+1xmB+12AD3znTm9v4zMpqG+NFS5aiZYHF5GQIZ6Z2erGz
Mt6p3m/uI+khME0VntbqTpWAot1pGPFPqmYEXqDPraKRjx/SRE7vbS1J3qEA0r0pgoG80Xalv+OZ
G7FLlfOprrOjFjXp2w/Zu9KYk4QBLjjvgrd1bGSnQdf0D3M7um+rFNZ436u9M385iMNXHwowKRS2
GWd1yE1XqX+SIjrZacBT+8Br35kMjX0rjcn5XjN6/fq4RXQEwQwqnN7uGsrWao4QvZaCGQ1cFICl
Wb/TM9P9cn9BGz5zY2UVS5C6TFBSAQS7NG1+iXURO49u0LR7vMabdgi+xCtFFvdLBPvZWzqQ6dDl
gtWUo9OHFkMfbZjPybzH678RtXiaIamt84kAe61OWtPotT/R6DnLvj4Vc2Of/DH7vRH161FDtHlJ
ORRiCNjIekLcMBcDZ8BQmlTBJenEb5EReDsJ9tZqUIeFsoNJIAWHvvV0nzQglQsjq5bOUeob+Zu7
uMmxlNn8874fqARpFRyZaWZ+WhWBefytgmM9oOVXdwaWxHCIJNNGB6vWrVMu+14eCsOvUMeFUerp
vtktt6A2q3CMSrxwXQNGIUwSS1LF/jC5oW80+dGGYuD194vLk5J4pYbsaGXdbmOxBHmpeaDXnazM
DsIyx4fU280AttZCOQo8rQnjD6WIlRUJNsUSfXn24WMIPSHr96MV5zsFto3oSzmF2ihz9ag8rdfS
u0XTgOnASlAMV23udefEg9P/FueyPsSJ8L/AQJUfnCTWytAXmbGzmRs+SWEbiQmAZuBs19FXaxeD
FzmA9mVh1qCUzMBB2zFdZoEA/Ku948bUKk+snSCzsoQBUGb/vKPfej8sbvB/ZQSMksl1puLt7WeT
pd0UPd0iWJQLAZa9+zHosfv4L1biUZYCqYSkxToBaIzOLEfkR8+VngBUGrktDLL8030rW58GYSBF
R6tk49dNHKu0YOfI2K+uiJFlDtJeOwxO0V9RURu/3Le14e1K74DOsxKMePFMSS1hd6PBc7nvBX3F
QI2X6XHz6V9YoYkOZTcAXtAatx9HaHPbAMbA2UYEW0LDFsU5n/Xlz/tmNg4VwD9e30AAGd5Zj8Xq
vT01WTqQ62b9/H6ZE1eKsM1HBlZtKIa6sNQTOR8D2SFVmCeJvAwyGtNp52ht7SmRkK4H4uogy1cR
pEHKOKnHqDwvU/znnKXGO99Iy53u0dZa6ZgSBpnYBC232tKy08E3WlxcgbSSEEJAH5K24avj9B8S
07pa2fB26GGXy41lB6W85Z7cZBw01gfqZpVrjAxRD0ZZcpwbxzvyHNNPcV+DARf5HnPY5iJ/Ab7p
uYCLXi2SAf+lMVzmsSKn/ykKyHc7r33wgujb4i0PWjrBHGP9UdrFzqnYSE1/9SRoGPC+pRR966+9
jGKR5wydRVUnyoNw4uUPS5jdJ7/VWu9T0uuZ+5AypNOeKCbMy87lsLnDXKOgoKm3vCAVgwxES5M8
KGHT911UDC1tOOhGMZwcEChmeP/QbLzilZo4E4v0tkhOVoEToahceBa5sJHqzhGFNatl5miwwtjm
ae/ljrNXnd46H+p4qMKB0q9ffdU5ss2lGHHdqVZ0DbPmDMcy0q1+Z2WbdniswaasLvQ1NxsjaFKb
Nb88D0ZQITgyLAcfrOLra7QeGDBeQLyyYcxfrcaWjcVyAPvWKeN7mtM01zib9pgwt9aizhzJMPc1
2eqtR9pLl9Rmj0vUmp5DYtvEZ9/OvY/3fWHL8Z5bUb/iWXqfux1t9sGC/rILsp91A/lEEMTx9yIa
9de/iyBbp3wE7NdAanJlyik12VDH5ePILjiOoomPC4Ddh/sL2tw2sjj8mtfsiyluPfKLunLYNjq6
+U+IvKLQrX3r7/tWto4QnQwm/fmPatzq41D1SBD5JVwAnPnOgOVHY+iCQ9FqQ5hNe0iIjRQfvkZK
YY5Kql6wdjARoPsFfBbneejeJX4TvdVKd/7Aheh+YlIAkIe1Jwiw5RbUPeA+QXWACv7Kxcux8TRI
y6szHS1xgEbICZvEWA4KcbxzZrdWR0UCNBw6RWRYq7JpYuSDiDWTyyWV8lNqtFUR9qYTn7poiX7v
UZw7wSbyutPFeYIRh4IV+CpiLo/b1ZXm0zVw4QXzL+WIHnTWu3oYVcEeDcntNv5jRUkTYoZJCKhr
bk/X0ifDIKg6XtLUc9+Wsw5qINCK8Vs6TtHv913y1vH/a4shHwI7byZoN29tCRCguhxc7zJD+nOK
GWd601j+HiPZphXKinx36MJ54a6sZFMlqinxL43MJAK1TGNljf26mYd/1sKWQcJD0Z6CzWotnYqv
XY9ga52O3zWxfJiaqAltXXahJebX3Rr/WFPXEqqckP7A+nO7JprpiKrHg38xZeE/yjqzTg1FnNP9
77PlC8w38rwkh1M4o1srDT3uLjeFf+Fumb7MTnP0PUjXx2GW/7lvadUR+++C1OgGa0KhdV2BCnix
uDUi2Rc76rsmtHTO1BGcZP9UOZ6Mj/A2j9/qwWzy0DH8rH6o475LD7o7Jnslvy1/4WdwJVMLYYhK
7cqz+2Ws/aoHtu9fEk0zTnEAJt0mHu+80rb2FrpLCjpqXhvy71srXZt4kkoeCx6yIdTcsT8XEeOI
Hq+Pp/ubexv5/9lbX5WDCf8AT9eFxCyypqaBXO1SkTZ9KX29v5iDLX/P+X2hX5vBh/v2bsPj/9tD
1Jd+C4DhdeokzXl0QJsHlzlCgZS7TIjHejG6Q53U/afcJVlNZLM39La1ofgNjRHGLlSn+HZDUb2s
jWka/YvrZ+XJi6T2dqzL+uS7Iv4XcQsifZ9KHBArCnO3psZIplEScfqWYYQd1YBOpVsa/3h/G7f8
kLYpQgegdRjrX50+kcYJ+Df80Ji68Y1W5cmpTbJ6xw+3nCMgYqlzR41x3WiMi1zETTkRHQe8fazS
4X2KMtzbydOrxziumr/vr2rrM6kJAEaNAQzQGr7du8Zk/lbEHPSMUvTjHBvO55k38cVN7D2JuV/f
4X+Fxl+OqFrszD/QJeOUqd/y7CQnaLo30aIHF8tB6vnIzyneMx5mGQhkjXbPhKcny3dtWxvwxwOL
6kJTiEUL41rL3pt6Y33tB7cy3sx5XnwOnKz4GtvO/K3hofutiur5ve328R+Z3Wfo+Hba72BdzIcy
ypIh7IKxOY+RcKZHaqlFeaLrmJcHibyed+IsGN/swu/1Y+dnvX9yUzBYaOCW9k7/5BcX/HoLOPFA
XpmKg+9Qff5nW+Ah7LnIyIguZpH4ARPBxaQzddhaHVJ7SeYYaSirYIp/+CaTj98TL0Z+wqodWwtd
qE6ji95D6s0dNtrVx7EYXXHQhzl+NLqyyU5uWy3NQ9R1WfRU6X2XvLcLrdi5G156DCgWVbNlqEpp
6Kzu75bBDdHJuL42lpt+HlM7Cn3Ugq9jnu8BI1SMWO8W/UdACyQ/vGpXptD8qPIsJihPZsl4qTRj
IxzMcXpsmcHLwyYd/ScJQ/LJMOtor9/z8ryDYUPNTTUMGRdaj8bomu0t1FuDi88jLUQ0uA7jKnh9
nkJ+QjeKBwAgdtr+tw6R5047tZOVX6d8WoKQK8BrGUSWfXnMqrR5L2xZ7CHKNr4gI7VIblDwh9J3
na14XonI6xQX16qTsJh1VcqIrdDCqUFl/n54eRnOeOIQxhh45ZnD7Ovt8nStikt9NMtrZlNxMrS5
O/VZJJ/8erKONWKWOwfs5UdTeHKbVw54E+YQVrdOHEd20EFndp2KaTglM2oXMJLvpSQbq4IBkUco
M+i0rdcfrTZmHVBSUlyprcyh0drAutLoMJXRg+ZPe5C4LWuQGNBFputJ5X118YzkyXVg1sV1MHJ5
FDrgXbMyZFgZ4rtbwkB7/5P9QpncnjqkdngsomTBDAIwzttvlk+oKIp0LK+W1ZvZGRaUpTtpVIO7
x8j2y+xadHXdvJnsBBWHaalj6zjCLmwfEj2zf3Q0e/zTqNddcXKXlllbr53bd+MQtc2pybPxT3pL
iIoZWQl4cAzKqfxzJlFoj/4oux92U6Uw/RvS++wY3EzHcqqD9AvdbX95TxIzt0dRj5QPzTyJ9VPN
3P5H2bqGCMU4w1JXTkQnQLTT8jPG0YdwGXr/vat53hSWphg+S5QZICfj6ZadXZC3yavTBPVKU9NZ
XODBi9GGSUvMxZZueQWVnRwMa6FOVZevwxOqq5SHNSVc6KmpHsGFcPuNDKEnjXREdY01x/lsapP/
NRqj+ltvp6/rdv7XFPVxZGp+5STqyD27ssxgIigJWV312HSgIEyzk9PrryMw+q8VUgL6kApauwaf
pp4MYCgbqus8+94DownpqZK29lDK3QfFRvhjJgrOefxYtUtWC9I0NE2gYaquSRotZ4jCtIvtifzc
APo97Zwl9mZ1lHiEQmNBvV1Nfq7CEe3hUks0q7rWWSsfWtePHuy+3Zty3FzQMysrZxDNWGd1OVVX
zYymP+U4yLCDPhIinDnbia9bpigo6mpWiKLfi2d1WkHtF3g4Q9d/7GZGdQG4JAe0pV4HDPrHIZ6n
GaukPp9yxu8X0ow4NvMLjIDpoQi0YKcjsnFfUL4BX0qNgCtj/biMLZgSNSOvr5aWLSFvTf3gaunr
SIP+WQsGADkplBPkQbdHSAxD5g4mMvJF4UYnjeLzqe2rvW7mxrfhra4gCSbfh0XdWqFkkKSiMqpr
GUAtWVja+Fj67UcRacVON2dj17BEL5rqP8Np655ZYlAf6qXPYaWHlIZZZMRP9KD9nY+zvaD/mVm5
AFwOve90enWFSf6nkXnmI4+AMfSs3DndP6dbloDgUvWCtpla+coSs+J1O0utumYy9R/iZWn6Q2bF
znuKt9nrcCq/vAGqFh55RDo8fD2WBnNzmhWt21xNvxjOaVoFD3Ujij8a4e31adRVvYo/sHZTMleX
Ed63CnVeFwdZIBJxhR5XHqZ6Mn7r+9m9iDlHzLNMnWvht6+jiP5nfdx8RFcSJPAdq/yB4S0v9ode
XC0mkoeH3o0jeUy6YPh0/6OpsLZaHH0uMiM1iaFKYrf+XvAqMtvZrXh5TO+nTlzcVv+RN/UlM7I3
GQwTYTzPn0rd/3rf7ob3U/ol9lENYLBwjSr1O22esqirr1Styt/FLNP3Vrrb0P/VnbldHnkEiBzA
FjzLGdi5XR7EjmORcKKv6Zz25kezWlzAsjaBntpi1bRnX48y+WFsrMR+KxE3GcPeHuL+EHDXTNca
LcHknbnQJH3Tl+YUvK2GeGg/IKuR1m+XyNT0kJnLpDuAKR2+AosXfwWIC8Rvahts6cWlSOudLRkt
bTiUTkMaE/PJT4EQJkd+BPN90atsMQ762PEsGqUefU9Gu3RD3Z/jv71h8orQaIZafELYdflgqgnJ
h6WwtY/ovULohGpk+p9AAJ09ulFmfjMahOOOrQdCYqeo8vJ4s5XM/8OA8ovnbBV/NRTpYLwo6utc
ZMPBk26PZlCSP+Q5Q66vdY5bU6sTlxRL2wO+rK8JvHenfoj6k4AgZi9Hf+H6WKGorQi2uYXXlRRm
M/veDQRv8CjWQC5Y1qFp3OhfWKGqzc1Fs43myupCkbZMUjcpBUEC2P7jYCVTczTm2d0TqVT/0NrV
CXt0iwIepLyGb119wtUgasDVo1wYh9afuqOYxjoNbQ02uioal73mzZZHEIE9hscpLdMkuLXY+UXK
eGQtrnbS+z8dLxNfrbqv9dChFbGzjb9YxF4sD+on+r2K0WyNefegn7a0vhXXYRROGy5O3jUfJr9J
5geeT+03aUSy+ezPKXUrBkaN6tj19jydnchPfxdpCY8MhBN6dfQrwVDUuLjLdJyWNvmj6By4PX3B
3XvIW2laR18LnOGQ9zTLP7v2UHhhP/SO/5As41KEsq/m4COBO5/PdpoK8xBDJ26eHWpiM9OoqWOf
+9htZVgTROVxRNRPO8SNgQigwzxRfaxKn+ge+lQo5JPuTUt+NKsky1999SPFpqRjXFShFXL09vuw
CbxRnYXvk6bNiSKldsqDLA+56IadZGbD+cD/ANig1kNXZf3yqJOkc/vGFtd2BspWdANUzx3t0GZe
dGgD4/T9/Qix4XoQwEDh4xB6qfioP3/2nvJiM6F3OIkrVLf5n8usuTJsYmC3gDZSRi/uW3t5Wf3C
okC/yeCP6iDeWmPIvneRtxZXXV8gssbpkQKO9oCBL/MMrKjeK0N7wGLXtbKAQkubk0pfAYr2H3HS
+msuxXgkSuUhSMjlLWS4xd/3l7a1kbyzwazS36M4srogrXHJjRRGrqtTTGY46Ir1rvV/2uW4HP+F
JdyQfAYn8dZAiioQU1RLX1xjBA+zJ2gZhPNbWkZLfbJTrpYd59/6ZiQYfC8gDhTLVwkU9Sokok1N
XBd9jE5W1IrfjGB5ndSAStO4ZaF34oORQAHkufWMILOzyCmb9hoIfXH+ciLDGsOiSzvEZBq/Dq4K
gOEjlQmea+eSfJm5MUNF/qTkNXgSrRs2wMvcrh+99jqYQ/U9536e4hAV3UILtbg28jCpuj56gwpv
voRW7GltmOZWsqcKsOVADJIrDjJmJakH3O5Aaxp1MnRFe3WM2n5oWrv+EI22+M2B/uDpvgdtfVIa
LDz9qG/QKF4dwz6tmxo22vYqcvhOIaRITPdhikqxp0C0Fc2A/CpkAlNqwFpXa5IGaluOw1cFDfYG
HuM+P4DMEm8Cc0bOwdtlC9swCLEB7Vl1+lVD/9agqy0LQy+duGbe0B1SK/0zSKo89OM8DRkxfxUq
/pfTKtZiSvKEMi6B1fIcqOyAXHAv1JolPiS5kKe06/wP0p72ksaNT6buAzWar4LaenqxyUprNkfC
Sz6KICxyHUXwarBP9x1ja/ugh6BtSXgB6Lq66MoiNUb6itw+3OKfqHUsdIDS2nznjJP7pdHH4eG+
wZc9FWpf/zO47j4vYCKCqnXFta+Nglwk+VAXxadlqn6b0+otarL/EYGz04He2koFN+USYmaek3br
IzKt2ELPY5EL5CGHeV6C8hAkjvH6EgjBhIgJHzhTlAS3W0MGajNVz/vn2gZ1c4iaXmOiG/3ncUaV
4v4+blx5CkkFlxNoREU8cGtKS2etjaayvYLlo5fu6+N8DaI8fSqbOX8zZ2Z/KvVoDwKyZVVhW7mF
yB5eMLN4keNF2ZR012r24kdmAY2H2B77Bwnj5tUeOvHojuVexrJtlA4OfT+X9/bqphjhBw3sImqv
FR2Op1YsQ2jKyH6SWtMe04p7F8DcXudoxZX3z1EHzwWghqhJlWR1vRuzlYFtrLvrsAiBzJ6WN08+
W/0hKhdZA2PoqosDi+qx1YE0h6Pv5lcrsbQjZQ2xJ2i4cVUAngDrSjUK4RFbefizpC2LNaPkyubH
VC5ADTEde4DWh7gP6p0It7HZalCRriOVY6YFVsuOUJpqx9HormM3Fj9SS4+/j3nUvKkSI3sfMJtL
ElLH5/vOvHFA6Zsp3DCkrWQGqy9si4FMw677q2Yv+bulqrw36HZXO1ZWQiTqk1JGgPBGVWwUrflq
bSaTAkRQdtEVoKDLySgORdK6YeX02gOMl9mha4sFfZ60f0ODcj6WfTEf0WmQDz2zp3pYVM0eFdXq
y0IFiViMajCrVjblzFWJvlvc0c16T150n8qKFTXVU7YEycUZlz0S4NUuK1Mw1PNa91Rf6MVLI23S
YPTbdLrUSaMh4W7EIf/3nnLqlhVGhGhsEGt5vq8CU8GIg+VNYrroVqEfEkdvH0h95p13xRrJwGJI
THEa2p90CVHtuz0RZlTnfZumy8XqqAJfi6BJ2vPYzh6xsEthJzENWDUfG7uyypNbjdOPVOvc4Zvl
D1KGMS28n1B8LNWHykqWpAz7tHf/yJ2ht06WXXnXaliM+pSbeYxgRqx74q/7Lv/yu6PUSAEFQhym
OV+AUeinMnI2O/Olmlwq/3nSxPwGCSqrRJP1vq1fzArPKgBqszjTQPe4lvD8NXA5oBJq631mXRrX
qOFv0f2WCa45Hmv8gD6/eyntrsgeM4pmZlgwH9Q+iNTXxcEws1oe2zpzfnZcRv2XsYSY5bdYzwfm
5USVmG9sLV7OARx7HoMbmvzamyODCMzlui2Mnn3jW6cu7dv862AsmjjajuyNByvJfRfbM2Pr9xf7
YmN5TZNQc5rU+OILBFMTuZSYJa+XYfChW5ayD3tv+qNbTHl6tSXVVWEcjgoOLQ/1S54F5bJ3QMeU
ZneldCS4gfXvtmhpFcXa8b4hj39o9fkA6quKAzU3WLxXccuVTpqhNmVfrGASKJQVWX9cGHk6FBCM
fhistPyrdlrttRupRDNg7SZtYnm8BG+XNzI362mNaV14gRluyDCBhzSJOit2l+1dOy+jhgoZCOmC
y/UokqoteLaXjtV1QZ4t9iWyNYuonCxHdBXa19VaOAfEfxR0CRc4B+dhZaV0TOGlnn2Zs6p6sock
/mQVtv/WSY3lUTAntzNnscquf9kD0AlYTw3944y39tIimALbrx3Q05EbAluq3xhumj1ZMgZvULXd
p/uOskquf9lDmIz2NZMxHPpVogv5U1fHTuNc+EXJH220oOlIu+qpjgAf18livKM/vzx0UtvjwFqn
S/+Yhp0E7mklPbtGiXS16TPoOjgXoaVtyLFMzn00/d1V9fA0pkl5bQ0nPTY8yc45TAjHaA6QWp/Z
9/tb8OL484mRFCHU8fhEhnT1ifsqL/KWGuIlygv3gcLDBBmiGx+1pt5rEavdvD2WmEKLXDHtKsGc
1fkfukCvF6bWLy0ZWwitqs5kWV3BIlHrj+iYXKTE8NyX3cOY1PFOlWbjW9P+ZEZI6dEpqrNb3yrR
sC0cxgwuskZSTaD0deYIsbFO1of+0kBFwC8/mLmcd+LeGp2tvvWN6ZWbyabtXE0k7qUVYjz1UCKc
vFx3/o+z89qR3Fi26BcRoDevxbLsnp7WGB1JL8TIHHrv+fV3ZevhDslCEXUEARIwkKIymRkZZsfe
n3W1RAKkitlyPrvXD3nnQugeXPTgSaDVx0/Ax0OcCbALkdTVZ9abLkxKOzZfojgzz5WidC6D8Npe
lCECz+UnpvllgnUXjUTqRasL7BPQF0Zeyi+VYo7Wua99igxt1ZnOqY9CuThYaRaWB7WJlM96g+jP
sW/pnLm1Y2WtO5uZs4em3n52RhjpiUBmQDa7GaVJ1aYAj67JsNaXLzNP6+hpjfWJ+DkHwGq8xc38
3Aw7+TgddqpUHHLm+wTeZ3nSwFhPDfhHNgFilpMkhwqaBfV4eHxxt7cJF0mAKuCW9CjWdek5SZEt
Vn3tZeqMwe3Krr81YJCOeeoH54Jiousrc/ljLGwK8mGv3x6b3z5AIgijOkDtirBynU9X00zpKsr0
l0IpjENTOtGrBaBh5+rctUIjHL9DCg3Z3HIrc4iV6lQa9Bfibtlj15NvcZBYOyw9H7ie1bGlQUcE
xDtHiXpdWSz10lf6vLRe5IJR/ZcqSpQgOmQVsDbURcomf0N9qzE+QebQBp+m2IR1Gu7w4B97tmL/
vSnLTsZzxXqStgerKdo5dHV5LP7JJ/i2rpKgwTAOWe1b36BNrSa3N/Lot0i2w/lcGUYFhlRKMtl6
r5S0gahlovDk2kEV/yVrYa/edKtr/ciVCnPMd47RnR3GI4OuQpVIpAcr32SEwOvGINZfkJPK36os
kw99ZSW/Pz4t24iMF4yODY0UJqa5iMvvSCkVMW2d75gH/vg1Q971a2C30dnqK+1E47k/11LWHx8b
vXP1LZQKcPiC+REuk6VRXQ2sRp0n66VU2vKqmpl0LpinvhJX6K4eOvAlOjYSHG2VPDce/uEC6Izy
oNIRoya5ft3VtIiyNJjRysid/hiCFD8mXZbuuNs73w4rvGeCQIVh5pWjQXAgUcCiWy9jP6UnOlO6
Z6InsnMHP2bWVreDYpLQkqTgIDA3y31kQE8qlZAJsNhCvTWQGHk0BgXS97FuzpUZJ7/Piay9j4Mc
fXX4tD9468JjXzf9j4hMdqcfd+coiVSZ2jzFeerK2vLXpFUaJkkjWS8RkFWPrsgn2GpOgx2ljMX4
45sjafFODVYEJssNoJ4ldPcE9Awkifjzn4LtIAiYgu8t+6XPJf9T2zk6MjN6c8318TnJEHFwxEAk
xAZClBvvulodPI1BRSwovaQgHszD1FmleswsM1Z3QvvtmvicJngYRpu49euAQLH9keZYI71I9Tj+
npHrJxCh1Op3f3DCnRO0vYji6PBQiM4VhaTVRaRHJ+fObGPLj3PLldNezw9ZYhfVESBU2BxkvY4a
t9edSXPrJlb1HYmU7UVBDpXSB6mFLMgUVmGJU8xzEyh58Fo6nX0oqagfocv+7bG7ubejXBKLJJpu
GYXQ5SkJo6xt9WAIXq2mNFEZstpvjIPObt6F5s567pri+WVFMM5vuAsUhW9WQA35WhSZeq2VKT3D
ZmN4RRgoO9ftrimoeIiehMryeu5ZY4CRlKgNXpUu/6WO9PJKKfn7bKXVTiH13jdCn5GhA/ZQSJws
t6902jgMGkeoG8vSp1busx9KqOc7b8LWe/DWAT+D+k8It69Lmp2P/kaJOu6rldnGNau7/Le6bao/
S8do3sYmaN+r2Qh2Ptd2aViCSwPgtZhHW7MQZ1NR54kZAVe0wTIxMcS/MmVn/fn4AN4xw8gl14sI
n0WuO2Ajcw683C1yjUVDXyPVo7eOJ/nyvBUKw7wH3CPifLHDPznDkBAn9ivQMX7atW4JFNNNM2Vv
iGJz7AieCYrAsQtKaurQSytSVYiBHql5VRP01aBeSN1AgaPRGJ5FLoPzJrykaMO9BRNBprA0BQ6u
LhMAeS9t37Zftdko/+hL7Ulgx4cVwnXU5KjaQFWwcuzkvv1Exu+86EE0fM3nwjzPkdnuRLKbI8Ba
QGYJRhoxYamJbf3p4zQENPghm7WMSnGE5jI4OrNVHR4fge3HIZGm7sRfQqZrHfvn6lQ7U8WoVRFS
oz9Fs5lcnMxBiRzp6b08554xOmeCtwRbuPHlkkxdUoZG852XaJhD8wYX7kglNc8m/6AymbvjxMXH
Xjz1H5qZvBKCMg602eozldJcFhNghhdDr8yDmSLxXhjhSRqz38Ip39MgvWcNsT0yKO4s3dbVXRp7
qSNbm/0XkCzqH2M5pgcnKaVbS2YXHIzAeLJ9zSkUs/XUtql/0NJYJzpQhsuOBITzVQPRdKzSuj11
Rj41Z0tqUaMmnlSezROpAxBmANRiCoFq+up2RWlgtEPrF6/R0Bv/+EkovdfUgb8+PpHbcy/uFHPL
+FmGoT6qbT+d+5RpW4VWVPWa+Zr6zSn96j+MF1XX/8UKoRmeQoxTrNaSM4RkBiUQA4dp+1MeWBTo
qqFwH1vZPFHUh/k4on5C3kLktDzwVZql+WC23auTz9bnBOGVU49+sqfF6FMl5jCd0lJ5EmDJwSAL
pDlO9AKjBJMPS6OpXhtS143da2g12Vkpkvgo11124NDviSWLh3x5xZamVuvrDFpeNT3hV9gD56+a
GevHKRTob0WLjlE6Ju/OFKa3REqG0+Od3WYyXDLR0yElJDejBrlc5dyNRi5Pavc69k14S0LQdbqZ
FsfORtdt8K3O7Zv5UDS+dakaqVcOOfNADfO+YCYPqd1kOz9o69sIGOlmEYegaQUOaPl72IRyrsdu
eFXswbiB3ZQ+W5Gdn8Y0z3bi/TunCpwfEGTRzxWd8aWpqJQqdCHD8bVvkBFnVtI8pC0k7cpYpweD
aexTX4XazoW5a9QEDUDuBIH1erSA3sKQStI8vs7IEnoBMLFzAnfOK4X+6t2as/rP2I73+jBiJavz
RfQtiLJF3W8DBCKRCbK6SPpXM5Sz+HOM4uahLYZ//MgJr3OQT24amNOhAzCkXHrDavdizDtfleCS
5IppNUFLtHITRhH1TdkGw2tv+N15tKboWPUBWU4X7JFybtsI3HwoOclsECjDW6xs9Q61hXHShtdw
DJr8kAe1ZRyCLkp/URLBbqPFo/8jZ5XzoVPUUDqmrZ4hvdVXVJj8On5eSZa5JfhvBDCc/BVZ7eU5
m2mJhoPV5FfLbsrPWpJZbpFa9c7FWfp7mL6wQkEHYB5YE/pgq4sspq7lqdOza2drY/qmlkM7v1um
n+454+W3/NcQsQ6AeohCid9WflHqkVptojS9olVfu1Gvh3SdneIQJ83e8M+dNQmFI4DnlDbEiMxy
55pIUofYtNMrA9eOfZBh/zszaq7+89gJihPx/9dDrAhELG1KFKOoZRDFLc1Qomu1sgqTK+l66OWD
4f8+xm3jBkZu1G6imOXxscHtFkIATQlXdH0gUFlvYdg1ozF2VXw1wrD+4kjy8JdfDd0NkWFnJ9Fa
XYePxTFqi3YYnD5kWmv4dG5MbR/GdXxVRn10tdEYXvpYnT73k9z9XheafZIlMANOPzQvedkmV1BJ
0XuAGtjOorcfU4BUyVs+egB4+OUuM4HTgNbNWPSQtZ7cJsU5imNlx8rSv4rlgnICAERSwfutrjl5
+3AEgFHa0bUGf3zojNH+Mjj95AbR3P1Zj/L0Xgyz/DRFurBKYsaYHdjYTV3V7gwLit4pusrdVH/t
NHn8UoOR2ik83NtB7IBaQeh0S3MsDTHEboYeXasgkdykartDBTfwzg5ubwNhwMfQFmgMrK3clW1m
pRIMRnRNBit7r7XQ9g+5E+opyrLV8I+ho8T4+Dp8zKosL6BQy1GhDuWUUrldXcAo6ztDN8v4OqsA
4n91pDrpD6ZSa9pnCYL2+UozUstcLTay2e2s3v4x6iZDyMgWyP5JLmnXvqjI60gXjU+su3XWdslh
9nuyhw6vqHbw4jNg/Fnu7FiuDoM65dJXiBZa/00ZnGF4SX2/MD2lBcl9iv2o30NPb288RIngpcR+
ftRol4cf1p96pnEhXSQzJDyu6af8cCqoJdzEipud1sIynBR3QJTc6EBBOQv2Yh3YhINWBjCIxtfa
KsuzNbe0+XK7/mwXTf8KDFL+ewJNf+nRYrg8/pLbEwoyjGotuH/6U0zBL5dpDkoZNww6XxUphYSm
ydFZiuu9Bs32jgv2MDACZNxQgKwZLo3EpiDcmNzxwJnbF7hY1eSMiHhTHWjrK/6ReLdLrpWZIlj3
5AIBUgOh4Q5y/8SdXy4w0wL+374UXB3J9OVD0kvqMR14bHcyns15oTdLtAZkBxwwvL5io3/K3qJR
ikyomqKr1if2O6zMZc4ra6tnKjJIdT1e1ObGY0yUR4AhkehQ11waqwR2p9S66CqNyl+z1KKePilv
gyN9nqV652zeWxjnE8pQMZGHtaWt2gH5StMuvBaqX5/a1DevuObqxUdk8Px4WZtjQpwpioyA5Chu
bqrPfkGXGPgljmxiFOxTM0SG8WVIVPtHbvVh6NYdsLND3lrZTsnpzhopbTIfRfIIvGBd9kYYVM3g
FomufdMrrlnjp6HwSNzRHuOdc7K5cKyRZ4fZJUHjSKVrtZ3jEAJv4CpQPJ3cJinrg68wcvN4J+8t
iHNPigTmk/WIP//pNJZdqdtzkMTXDpThKQ0k1qLJ8WlOir1Byu2C2DQar2DhCPwoyyxNDQxjFM6k
B1coxPrTPNnKl9Sp95QEtwuipwTrDRUL/kFLcmklg8Ftru1QvaRtkvyZ2tDjOloZfw9qhFUe7932
FGJK1F9ElYl569WCcuK8UjYylafJ+JbVgVd20Zc8V/6opvytqcun75cudNOE98c9UpNerkym1Bkg
HqxcSsZCr343zm5sqKWX+kWz4zbubCIHAlYV0A4cc1N8yp9ORa2UZojKrnKRc+vbDIPWDUnXBIqk
Nrw83sM7lkAe03IRWQBucbWHXd3ZCmBa5ZJOmeZOetm5ZmnKF9tCzuyxqa0vJOHgBJKf88mYN1wu
Kq8nKMnsQr0UQc+MNVrT1Nj/IiU/UvvRd4zdOewCGUPeQUxM72BlzNQCVW7Qbbs0DLl9lqM+fm1l
6g6Pl3TXCuV8UU4BRrjWG2UMIS2RzlYubWNOb4zomic5jJ8rlxF0fGjRUtkAe8mEwZpMtrQ7p6c1
p1ycPGTQyHcKrT5Ujh/9VVVms0fpc/dEUKylni9wZOseXGgHaKyXMMRU+mC5yqDU59lwynNaVvrO
Mb+3fcRsBDbUiBlZEX/+0zFvwHJLNO2Vix3WwDCrPL7mU63uHPG7VgQ4inYf+MePCeyfrUSOzXiw
wfb1ynBrcr07+3NV72QQ4qIsAm0apJChMsRN40Bkn8u1hH412kGYqIiAW0NxkTMZZOFsGdkrvDs5
1HQZ4u4HX7biPbT99oNRYzOg/qK4B3x8fTxCOCeiuNanSxsHzksmBdWhHR3bC+fy+Q9GaAbHpaiD
wEi3LjZJ40jZUh+nS10jo6PYreEqNhR7z94q4kDSPmS58bKwGCy3EmVFGbp4Z7pkAbwVVtSWhzSb
nqMaFrcKYkvSMT4V+HCmPJZWyjCbJ6ML54vWhoNLgq8ey9beqx1tEgaqZLAEAmkRUFD4OpZWpFKy
nSYdRxSJde3F9nPzv3qnlKcc4sDf63m2j03o5L+lRbsntbs9FngMeCThBxHz5GupXVkeslAzevPS
BGN9zfoA4GNnVSe4IPco77aLxBRvFR4K7kAypOUimf6yhnByjEtjt+UFxggDEgAnTW9T01TuHHXW
WfyYzG3HWPnt2cMiYBAE84yC8Yitc2pdLWZ6QpHJA6b4f0fIk7uB2lZ/P22FwpwAPjKkhD7iylNZ
MgOsMP4alzgFr3wI7az/3salvscVfeejiT4MuCfgK7AAr2L41MnisMoC7ZI3oSCwA89VT1N2jCh7
P3fLeB2Zj1ARNBXeQ7wsy48mdcUUyHpY3QZm/ufDpPVB4NKw2ON6X7nff+3A0wDqT9yFdY02qXG9
hVFVN22yJRdol34KESveee9X7vdfKw7S0pQZaTusxz1KQDdjGGOlzuPuL+TTreQS+3DaHOVMnf7b
Z3ai3aLJNrIdw3eX95Ph1QUPmshBesssb6WkSl9TSiHfqP/vza7es8KICYtjgdT5xLn56Q0rWkWO
aSdVt9wimcvbzLmGtTT9eOqUf2ziz1ZWa5GsqiyaLKtuht7Nn8LCdt7j0C/3OvqrQPBfMzTXiZfE
AVRWZlS4COd2Sqob5LuvZgtAgZW5RtfNsIzaz1G1Cny04MYE3UbVkkb7GnFhB6k/x23W3kSjbjwi
+1amB+bd5b1hwXtHkOgWT4gtqhiru8s0aqtZDL7dlLxBryyXUj9GXaMYp1/CrurzT7IfBuVJy1V9
uj7+cHd21IB1FzAOgRuzSCsHXOh9olOF625NCyuty8CmMp+tMes6t259zfgzyVJGxg+Prd5ZMIeR
Zi50xXS+nFWGXECsORs8Kbc0DuJDYpj+xSJCYLS/0mUA4VX8Yks6DPGPzd65C6B0RFuR5IjIcWV2
HusgGWi/31JVGlS6bU70koWz+uV/MAMuQ7SX+KTr4Xuny8sEnoT6ZviN3x3mhpjkexhNQf7L/2AI
RDQFfHpqlBuWdzuhF6L3kcnd7q3oMAZoHkj9OB2ftkKrTFQweX813uullXoqVYoySX3T1OJ1lKzu
aiizf3lsZBUIcNcc+iD4KW4B5fr1zU46S/Wrqaluo9HCy1g2f3YVM3Emk3gvdqrO5bsf+EZ4THO1
iJ++A2ATSdCpbIA34Z1eLhAW3Kal6lTe4nJovpRlChM2aJ4JHm3LmhC+C5riSXGRj/UKWUSAulw6
Sm9Lm4YJjH7QWK9eEIi4FcX8L2WGwvSpTIcJJH3fHltZbf98vM3b685VF/1mGQI9Wuyr0LWW2oiG
tFrfFPRh6os8Tgg0ZjphmJsraaQC+iv0aec+bG87FCWkODw/ouSyXqtZwWEVVDx0UzzWb2BbO+WX
3Eri9JPkJJF/QIxdiq48xE79n8fL3V54UbJFUlAcXypXqwvCnIk5Nn1W3ILWz158KcvoYJRPCpKL
b0mtFpwNCCmyjzVaScuz2pyGobh11ZhcJLWq3oe22mvV3fl0WCEoF3RIYtBkeWLgu7HzOE2Lm5zM
xYuZ5c5/s6joj6SVeebKSlY+HZ+wLEGKQi2OdH5dMbX1FPlbVS1uNWPVblh30SWMGHB8/IlWceu/
m0dwgmNhgp2Hdrks9J8NvU364laYU+EWAbRVqo8ynlb4e2Wku6cBSD5sISQc8tov1zJcROhPs4OD
0Z3tbshvWgpF0P+wIFo10EeBzNucdh7UEO5fs7j5MfFQENXzsdf74csAdvz82NTdI8H3oVMlSnHr
UlUVG1aj2xw8NRyQ4Mj8Wj335Wh2rjIZ1qvil+pzVfR/vxZVbTE+TNSwRj+rQUGc6hjFDW556w8D
DoVDIVvRl8yxkp2Dce9r4R85F2LCgCx6eTCSoLEnU544GKrSn6xwNI8humn/w9eCMgKEKNEXjnF1
/BqBexr1oLyBKe++CwLVL33gNF5QycaOG7x30pGf5UJxVQHerAqLvdSaVZ1iKiTldoMm6U5TmxvH
qcvDnRft3t79bEr8+U9BP7nZXNHyK26OFlfFkUq3GR9LAsE/Hx/Ae3ZAgHCleEEphqy+kZIrszIq
QXEzM208J6FhXmodDs7HVu5tHGgJwQghaEs3MWqFXmhVxQXhcVn6r5qe5LoLaT3w1yG3g71o/K45
EGg02jnkjGYtNy+Wh9bOrZmDN3XlUQ+AY8VqlR0mNUl3LvC9/SNGZK6F2Er0FpemEEiu6rjBp7Nr
87HQsvlQl211fHr/RFeUZ1CUddR1CaItoJMBCc+lbaXBcMeoa3+FUVLtP1HRUYIda3deeyBIBNjo
HcE2t0bSxrER5Gru4Ft9S77GmXOIAnU6TNA7JqnUuIkeJDvHfeMHacjCFMb7TscU56QutzGSAimT
czO/WZkkv5vxW1mC+J/b4zBKe8WPu7ZoT/GO0KiilLm01TMMLdU2R96eQ6ImKe3q8lzkNV+tCWLt
vZasYcfpbk4JSQSJIeGpYCXe1OPKlOlHnwbOTZ6i6VNKZdhN26bbSSY2x55AQbRzaCdSCMHOcmGS
PwqtmhQrhRG4at3qb0Ux5VeYnqcdt3HPFCQpzHNRvIdRZuUJIwbpczvPwts4BgWcbmF9LoVrb+Mo
2MGT3jMlQAHglLnPvJHLVcl5r+YpU1W3KkuNqy/JzpvaWelr3Zrys8GmKODz6oueDm3f9QZqpRwW
1mTAWR5b4XGSql/zZIp2PMbm+DEhJtr0DCwwo0rtbrmelLFpK4KG/6oa81umKF7kDzYUFPG3XvKf
7A/g02kO0aAiVwYLDfXy0pgP3iPX0ra4xYT3J7P1w/Rg+7F/rPjPhsNjL7U55RijJCBi6H9xR0tj
utIGzcS4+y02YsbDQ2RrZi3fA0p+FOd/6raINeFpBRyHF5iAU7ivn55GpimGAh06SL/U1u+hfuqa
kolMRsSvqWE3hddqqNi8oKOZHuuS1+2Qw3PxVoVKazxFI0J9SSS7OCyGHZDkxHmtfgok2kItlu2d
4AJ1O9+Rr+D+jN/tuB4/NakiTzt7vDk9BG1AZZhak8Vg6hqPWsqW3+ZVm95gRap/ayzFf03LIEs8
u0us7Ah8JlJ2TG4/q7h6NH05RyDZ1yPGTgvZfl3q6a1uGnRUokxx7VHf4zLYXHOkgBgQBc0F3hak
0+qkwrXrGJA9w0ky0Y0hUukOU9vUbjEbyU408vGaLE+QUOak7AINFmnRekV2ym0Imqq9hQClP+nK
lF2iKmwCLMrxK4Tp1Ylh1u6g+Wp4KdU8fyVvs34MgWEdIl9Hh+bZi0MtDXIUQeiOX1gnuWgmAyCt
svqW5239OzhC9VA7bbJzWLffkRxasLiJMEIFALU8rHKj+PPoBM2tQ1QwPI2mJnldnzTyzvbe+ZIC
BEIsLuRreSWWdmY/ssImbNqbLSnt56ww0vOkNcnvaT2rx2c3jhYe+CqqgSyMbvLSFGqPSJ1JfX4r
oEwODuYsGV8aVR6/PTazXRGRK3gCWshw/G6w2VNaaQR6M2ZaU3eJYJoTgrLTMZpj8/TY1OZ+Uxpg
JbAJMDTFosRH/Mm5TbNd6UlTzLcqGKpDWPbBIYm15Eizsvacvvj9sbnNykCLgebl3aNzAlJtFQs1
egWIy9G6WzLH8SEtW+UIbwQS8Ha+ByG+Y4oAD+Vk4bXh51kdP9hmoP83pv4Gz9l0tFjpW5cp1UtR
+k8XjQQamv4xlXjGmkh2l5sYNrnZWU6s3mBCCE9oOZWInZvPDbrg/OlrwSpKDw0VXiH4sLQym6VT
QqOhkg22wTlkquc6T0n0o9fn3IWbRn3NKjzqzu0SX2Thu4RVCnE0lVGnMda5jTZqjjQ5o3qTe81H
aLKuT3NrR2enSoc3ZW77FyvXEUs0U/9vTWMO5vGB2TgRCjwg44iamQrnQqy+ol6UMUMXznSTalM+
dh1sM4naPJ3AYYX8AxIIoS5Fg3K5tSAy7TRRuAVNPubHqTf/azSVehxMZa8mt14P4RGJomB6ZmJf
gGyXlvy27NJkbGQPAWzp88A990oN5cLHuyZ25eeP9mGFyiIs4fxNlXFpZSSszZzInj1ftksBb/1W
68MvKvCGQxsaf4Bi3vlMazciDBKdU6wlaOY9XRlUoyqerNaYvTQzx0NgheZxGkProGvpr00efn28
vDubKIYuICrGcQnmheXy6sooIZCuRq+z4uKo15Lvwtq4R3ErPsVyEzl4ohFPgRZnvO6PSyKiBn43
eEGSF38bhaIfi3HuL2Plp1e/arTf0jjOz22xG7LfswzxEJUk0eLg9C/X12o+BEtWPHi6ElfHsZmb
o1o1zZGfM53tzCrem1GzYBSune+Pd3btNAnxAHwTpPDoE/SuQTd1OpazNgy9l7S5fAKKL7lRAEI6
9+dn/bNK4CGkh3BnxJjQgywXOUbAUNQubz1GBc1vacmU7lwp4bfSGpOd0/nx/1p+SkpOFMC5dbpI
IFcO2mlTOYx6pfNGpjLlwxjNWejFggb0O49jGh2h8Mnib/ZQB8F1Ql9kPjRjFttvCnNoiuvIoIQ8
AspAOk2pPAZHA3mZPRjhdu8Fe4NAqPFobUd8Bl0fBnUcO485KnAfUd+Vn3vUPs9Ol+5Bhe7ZIi8E
JsEhpo+72hCjL6K4UbvOizKzcDtKaa9DhuiNXpfj98dHantZOchA0uHo5+0HO7v8zkkQKrlhtByp
pGy+Onarfkf95jllM7JAEiMQumIQWwygrEELsp8VjR2Yjdd3aABFqQmtgomU7+O1bHLBDzMgnEj6
sEJddrkYNYeXrIzT1pt1rfgh90n53zEY80vbxu0pKc3pJTTT9kw/Wj5VrR3ejHB4TiH836ViG1ZH
ocsMp87yN2S+MY+xLTdeEsv5m+GX8adabUdKWdm4Qy1455gQ0BCuMY+Ia1872sjMYhQYJsdL+znx
1BgoTcU49cVsn8a2MCPB0RdEFYK0h6htuSp1ztqm9zPbkxkCPwSQ5ZxhJ9qTwFlHM8IKzzseTjSo
cXIrK5YOMIgw3gutLjhXTmMDSUI7Ox4T/9w0ffJdJ+DxnCyLzuUE+8Pj87N17ORCDLZ9kJIJgMjS
/AzrdKsYvuVV4AE/TZ35WhFx38ht5jPRQnWee0X5DN/4k7MhXA8+HlwLjO5SLSGiWhpW/bYxjDm2
Pd1Kfwursbwoc5y4s4baDqTGe/HH9s5z2VGywIuJ9v/66TRHs07IPi1PQi7j1AXd4DU8OKfHu6mK
zG7p1qkOcGqgOEULkgdruSpq+xVAHkn1VG1wZtCGodF7xKlyd7RAMeO4nTH8pzG1QnGlobKLz7nd
avUtY4w6AiXJy0PLvFWVz0lWW9ENhLr/nyGqTPUw2WMnXZu68D/NaWEGSIMnVDmhRDZBDTHw0oQ7
vmV7NgRZi8Bc0+wB5rL6RFQkJ7IgQ/Ho+DBlMvmtrLlyNqbDZ4WKy3DOpcYAYFBJlJxscyqVnRnT
bQxHjk7zgvNJskGOu9zNwZ/b2jAC1UtRs4EixIla+3uQ29N/kBK2ZjdkX7odB7M5KNjCjXIlhTAQ
0MClTYnAgKnWNvbqOR0viRNG5wYQxPXxQblnhexWYCpJcfFjSyuT7hcGHaDE00sp9G+6X3WlW6jt
9BxvHa5Z1MlI0oBMwIC7QeAyANYqyTwkXmqXTM/JOaJrQR1+e3o5VOOgAoDCm0dvjXypo7qVxjBK
PXAZjMQaU+XGkT0cH1vZ+H7WwjASJWMhLk1zZrlpZR0Z+jj4kVcMlnU041L9VKj97GpqOjzFkPXv
tpGtOCAGKG5CW7Q01aRJqkF+H3ugieajhMiRK9nlHvPSnVPwL9wVvAWFxTUnRZPXYUGXJvIwVpGa
KGlRuckYFnveb5N9sXMMogsEL1UOvtNyObndp+jt5hG8t7X9S5vM+imNK+My6nLwabCk6kJrVNlp
W9wzKuIBDiDjSSQsS6NUwKsxnofIC+VW+sEYx/QjtfsQ2pM+/lpp5vAem9meHtWdLf2oHvHRBORj
XUSVjX7SlUSPvUyVsrNfRTKoXrzn45N4zwrjf4Lnn9gY97hcGgR7FGX1KPGsONJOeqBHL76i74Fr
75x3zjlhJPhu+rjrJzIMw6SbMivxKnVAkhvNAH0+a0kTBm7mZLvwtXvmqO5RW4eMibdrdb2sIJxt
lHFLr6oD3xtGnny7UcIzYKN8x8luXhbKvDhZXmIgsCTnKydbTH3ZtFVZeb6jDeXRAYiRfmYgwsxc
sMuqdZgjp1QJt+auvwRaae9N+m7XquCvgKwJSg98vXh5fioy9qVqdDZzMJ7WGzOkoeHfMk+3G/bz
3h3f3gIssaFCqQ94xnoEIgjqXEH5rfLg5PY/lZKkX5Lesn4hFteOyWg4VwhDoh33dWd5kJTwbjNa
CRvEukQW9iCZjagtSNzm8cLAY+NWI1jAvoKF+/FVuGdK0EBQrUWXkJhguZN+IvuO4puFB4PvRMtw
VOfYHdShaU5KK/t7jDN3tpOOK6Eyg1Hcu/UhBSHg2zVU8p6phcNZ8dvpFYDN9G4x9fhuzqnyrphF
/9fjNW5idDJSHlJmcYjuqCetXuvAMfsk95vYgzkb6sIy1k5ouBY3RuwQKsnLsIu/zlnlBG9lKhnN
pc0ya2ebtx6HJBJFNma2RSNz/RMmRt61obelm5CVduPAsg88HnudxTtWePJw1ZCX0cZcj3FVk0rT
Jar9G9zx4TvTdb8yxxp/fbyb94yIzpOohfOey6sTk6hza1RG6t9yiHvP+ZS2rpZEe4o623MJ4T94
HqY8eIFgNlyeywSXEqp6HniTAqfFjCqsV2RMdYaGpO28BltTgrNWiC1CDCT4EZamHKZickMbCi9j
JGx0TfhONeRrJCOCj2eASfHx/m1PIykMRx81AUTYcCpLc1Ja9ZNZ26lXJimEtammeWkyA60PxvET
whjBGblz61g2wXAagqE8PTa/XS3ZKk8E0984ZCopS/NZKt5dqZs9JJJT6VjoGrARnWpHf0DWEHLk
x+a2pwVzFGuYj2R3gfQszaXMt0etVcxelk76NSwd+6hL+R75+b1F4aLppYthFoLYpZWWmGFIp3D2
At+kX1JrVnNw2ow+kF+VwV717641hM7FDlLz2hT327EpUsmaPEWumoth9uUlrziljTEpvz67fbxx
ikhGqS/Qolk9dA76cnNijz1lcK1CR9WKY+aDdBDhj+1slyTeUijAoDwSrTvht396UJ0cjB6ZWu9p
fi8fomoqrjAeIk7VyXsyGtsTAaINh0yhSdT310w8TjNH1Qx+xLOkLrvKDhJYgWTthcyb3FMUsqja
ERCROW3etXKURo3pFcWzZMD0hzLUcumE6nMcHapoGPszwbr85PQxj4wARRMrg+wgmVp3CC2UzEbf
LhUvAalxjCXbcoM6stzOSfaERu/sIidCQPYovwBOXZ34Ostmec4ixdNG+rhTn2bnsNWSp2+v8IeE
rh9rAou9PBaGio5UGGiy11MpPdWBAqdXOXXHx4dvuxasAEFEX1cEc+viThgpUPUEtuyh4dmdp8pA
GhVVpx03vy3uiK0SPOgCp0HfcbWYaZ7hgOlH2ZutOhjPnG89+u+YZmqOUpbaaheLioz+3kpTX7l1
bcCR00tQ/pyoS4XD51TuqvBa5mVnX4PEAJcZGn4oSQc5qxqDuc0stX9VpjzJTnLvmPwHPayUxxg1
DebDmtLZE8a5t21ibFqIACGktCbViUe1rgkNJ0ru8firypz9i8Dn792krWtggojqG9goHg2qt8sz
EBCkpsheTZ7lS/kZenLRNkpsVwuqeSflvGtKBC6AoBnSXmd/fBahcsmKFL0AS14ODJ/BOnXQqrp5
f/rMCUJeZkGojXH6Vo5VL9XIypp48mSCQHQ7K/Vg9Xawc7LvLAi0APVElRxF+KHl3kXpFMD1Mo1e
W9TVdaohLInKLHQLpHu+Pl7Q1hQsAfDV0V0kcuI7LU0ZuuR0BXTTHq5BfUtTWfkjdkYktlRH2sHh
3DNFqZn4BQadOwHTFI2ONWq11xC2X40hLty2N7qLUtq/PF7UNl2A7oXpR2zR7iGEWC6qpe+rxl1d
eaoKtOoAXaVkHqS6l6oDKMQiO/f/x9l59shtpGv7FxFgDl/ZaaanR5KtZOsLYTkwk8XM4q8/V43P
i9fNbjQxB9jVLtYLVVexwhPuMBtJfQRynAW7x0PfmSRhC6xKGolgy9dWDnVf+87AkT83tTSewSf2
h04zvGOZ0g56PNTtW+WDlEe6m7AQqt6aExj7tmYnwm3PbaWVT51XBE+9UWG6M5Tjbhx0dyN9v704
6DPx3hP9KX+59a6k0utMQ22X52QKymew3/Yh1sYvjyd1u34Mwjejt0irlFf4+tNNeVli4reU50rq
ye9BPHl7CVPlmXrClljtvaFISFTrHvnJG4At+OdUJ7cqzzStMGsqGics2ijeV3Wy5c9wbygw3rAd
yWKp+K1mlSsduSmayvPgOn9bS2s+wSqL97Ho7dPj9bvdFARjgLxpZdM7vxHfCiQ+joudNueJTujP
0rOrGudSd5BH3eiyhA4FlcKN6+remGx4ckeFuAAedP3NAL7ZInMccY6XZPiC0lq3R/o1PcaZSH9U
gK82xruzmiozYNsrJOpNmTZ2al1ftEqcZ1x4tbA0BeKrdqM3OZmXLv5594qaqAkihKoycWCa17Mb
54luOc2BM1l+eSINKsLGN75Fs/Y8L7M4Ph7tztxA56vbi4nd4uBcbE+EhagZfSq9qY5iQHb7YIui
jZ+AYeJT+Xi4O2caCCHtOLJlKg3rxqo/dEsgihRsiV/MX/SYFHYSbbXxyNzZIDTEETdBsIX/XKcj
k7SRaemjgW5nHRwxHEwIgoRz6sEwP2PbE7/7lQaMo0SrwGJimLzu5tj4hyLTGI9nwAV+GFuOPDsi
7jbesztrpyRygU9B3AC+uNr23lTVlglJ8zxnIzi4Muie8a1Knx5/odu3DKoBfzsXlIqj1hicjEaB
mWr5eNZAsX7TFznusSR28TL08B/ouu5Vk5bx3quePaEozSwjVwiaUtd7vtLTzMX9ZzxPrWF9Tk0r
+dQ23u+PZ3azfgwC9RurPKhRwNqt60Fi6ad9lWjjOZZgE2SWlbsK19mNy+LeKOTBxLtUEoCZrJog
pWnJQCM2P/t5Xez70h5DO1i2Smg3x1YdInTS6OWjI0nL7XouqOl4Q42qGB176X2MEwpbkddkH6eq
3LJZvDMh6iEgjCmHqtd/NVSWaENT5u101iatM896UPbzPpGJfC+tgeuHfIfyLt+fYsy6LNjb2sSX
r6Yzx8z+7GljE1ra8G5YDqR5Rd0hWiJXoBRzvXIwGpqkb9lqDv7WPQXrYXjucUzdMiy/WTZuN95F
Vk61whANvx5nGKKx5ymZzyl7e0/yOF8wSmw37tObfcAo3HJvKGbarv5qNnCZg5HOPk56skh3y9Ql
YT0GxUH0m9KGd4fikBK0K2/RdUyRxdYgpVHoZxf5sDIs/WgkyOUDEfAmFGEOj0/rTf3RgUtDO4o/
CW+pe16v37zUyLCkzAyUY3bUcWz9MU6D/aUv0+SYEJQA6zTmvWVFf7dI4T4/Hv3OZIkvqINjLsBm
WVfqqMtUM7gU/Zwmhv3i1l7wEutVukuttNl4PG4uXCaKPQmHC0MUGmKrCyNznWzwYAecdSqDO1kN
HyffPmgmZgmeV16Wst6SSL7dmopsyIFWPF6gaatUObXq0pKgIc5tO8xN6GrGn9D0gveCi6lWs3Tk
XkrzEKLjem9KK8s4BvpZswRIw9HjZNf6eDCE1208WrefC2kqRdShVKdamKuYKUMpIR+GwjjrVRX9
PfXzdMD8sd5Z2Di+N/l3qKQSvxjc8QqWvvpcAbboWum30Tma67QJU312DjqE9TCKA/leGRaWUGXk
NGIUOoaa3fUhmKqE6z/IIhJzLf3Hxcn9bJnNcHq82W/3A+89Z1rZ1NHJWG/2toDQWEa5d87TqToM
wlTi0+2WLfntPocmAKAChEDALl8bG/igTpNIz92z1qT1MU/jvA/dKfcPMErS52iY5h0Fg3eXcfES
oEEPF4Jwk/++2utVHPcY8zre2RIW3hi2Xp80W8iNFbwJOHlH6AKpAaip3ijMjrYBXjoyrbPVWObB
tZrklyyhdxJbmnfxY6t+b7ykKu2AtBUYkmRhLWeTqD4kUUH3YjVp8wJ3skaUJCq+P94XN6eK91Eh
lUHN88ZA4LrefVFUTZqTJYySx9GPXuLxF5TtdJmHZdpYwOstyHni6gOhRI6l1GZvgHO0GyP0lIzh
KPy5ZBiQdFY4G5O2xQq9ntO/AxFCozmEOC//Vv/8Px2EqYrIDpYJe9LAqI7xPIIFGJv0ktYUQd+z
fP9vKLIQWhUKrb86vFacJfQy5HiceixRLav7WBv9+OuwbAGo7y0eLyS1aQWjpjVyPae4g+ORdz5z
6qniT0HWh6W0tkROVM3g/4MO/50OqQE8TGJBnuXVdBJhmXlQMkqHKeJLPNvOUUutbgcozN0VwA5+
cWttfun1YSObU9tsNTD5MA8V2wN44HobNjX0LxMPkmNsWNoJRHVCYNgL/aS7c7vPskZ/AjNoHGNe
8r1b2PFG3nVny6gAWHXQeNBuugtNMKTZsjB+X2lVqE95vuvSSp7LSmTPj7fMCrD/tsjUe1W35K1p
vdZRFZrdWmkhpqOsUCiJIjM4aVU7niw77vYuevHhYCzyZc4C0PxoLxxSAwcF6fde6Bhz/TSUSKdU
S+59efzD7mwxOKMUGFWfW+WF11ssyVvoEWPGGvSVcVhivw7HsYo2TsxbC2X9qbnQeNPexK3Wn9pI
cjf3q2E62i1ooArYxwcbrvguW7pon09WHsZF555mp+t3WifaQxyY2SHz2v7Xx/O9vtD//Q7cDlS0
gLYoNMT1fOdc67u4rKajFyX4KgVYnTYwpcDoRf1xFNr7+OP/juci6E6ugLqtu8boxegM5hMF66OL
O/U+iGnEDUYtaMlVW7IMt9tZUcsI/ijB+4AwVue4WxYDoXyLqTnT8tEq8uBrWRf5IUPcawgfL+P9
sWg0wnWhMr5uoiJKKbNk9qdjZjfkWpj8TiEoDHGJvX78+nisFdtYrSETo8VIWKYq8eteyUQT2IgL
mEJut0TipRjbePggoeNOxyTxeuu7zH33k75EQYrdMVBjBzfyZhdrwSJ2VhIjlxaaeU2csrEKt4cH
MBmBAQL0Pq/1GrlhgwgRlvSmY+QU+S9+UYyHJAjep33x7/RBgIEvAJNIE371XQu71No+YJSlKoez
5VZmKPRgy+vt7lwoAqhXAFjvWo8w9+LRBVA/HxcZ/IPMc7EL7DnbiAbekLzX9wBvJvhYxUtUPKnV
8Wt5U4RmNPIYTNkgUKyMkmZno3vWh7PVBdoO2Tv4dnU3+eJg61Fengphxe0pQlOsezGkNMv9oCe5
/YlYFHv2vNfS9rlzKcGH0hi7rdrSnY2OtI9iGbyR89Zh5rgsZtIKlH3K2f8uF3TX7WT6HdjmlrPG
nfUnaEGmDXIjIeC6X2FN4ARsrJ4JXWotFGWX78po3hrl9vpTjlKUvBGmgSu1Rk5ORjO7Xd7K46TO
SbsA8dPLFytGw9bprQ38vQpPVh+b8A94JgGtgrqumhUxZhNCQiE6llpR7rzBN6uw863l4Dgye8lN
Jz7m3Zj+/vi6eMurr4clryIfQTqC1gXs4usrfsyCvB/o4h+bvo7+iSAXdyfbzsYsrIPGCH7n8Zm+
IZhTeC91Og1xiDxxbhyDzkiDQ+rG9l8aMHR7NxQSB7oOKHf0IWs9P8ORyu76g9EtbhwaRjJof/uD
uVxoMBXf+qXJ+7NdZzF60U6F10Wjl/6LWWoZ8I9Ws+pTGpnutyWLtC6cpykxP5ZCLB3t/QWWgLIh
Ek/mIN3qcxmJyT0Ps5CxcbDmvPxbRz4tOkWlJQSnw0llu3Eyb7efDyKMUsVbQ5WA6nrRMnMZXSiR
FqydpXpKgCPuSIbfB69WVxmJAKRn7G5Iet11Lz+x82z2TOkdjVLPP9Rwh861LrbYEbcBLUEzpCuT
rh+QIlvN9T+pQN+0RuH1nnesNVF+sstZO05aLD8kOQjTth2T3yNYPHsbvsxG1e7OyLDLKUOSbau8
alUZqRG5qP3R9Y+2MT65s52GUlg/MRh7RrDrwxy5Ioyid1YkMSCF4aKA5OT4SEXTRLqer6GMdiu3
dY5T0Zr7ZZrlMW2MLb/79U3IKIrwqOhz1O8g7F+PEnN1xfQ5naOBHGqoxan/sx/KgIa0k7wrC36b
EG4hLmabb3+4q7xHirbORuovRz3HUgOBwvE3mfnLj8cXxfouZEIUeyixE8KgPLOOl+KhslqID84x
61rH3Q3L0n6J6imfwqabgz98R+hbct531lBZ/yAiQq2EotbqS00FbE/pFi4BA2KFQ9pmx4lr5gDA
ZQs6dW8o6GqQRynsggZb1UdGt2oNTzLU6FlDmC3muMt0mF5JtmwhSu8tpNp6SCIqgv46pnbiBfTO
0rvHZJ6LnR/n5o9YdBgpuHP0aVpqb/fuD0cPnBsEDQWkMdfAo6UqHGEoLERuT/EubhCSd41cnpBz
7fYW2eL/YTwCL5rShNUUIdX8/3OfmHAZigjo2LHJUu/CKNVRlos4ud4gD6WhVV8ez+/OpyMdR5ZF
CYso8Or1eHbmErKr8chbq+91UyBNbVTy99bHiu7xUDd5KYdAqXwoJVxQwZgKX49lIMk59k0RHb15
bH/DUSmqKzR/h7L/bfBF4f/a237rIHkV1eZTYnSIQWG7HUzPjhHLl5onY0Rnrkj0vVlldqvqpm29
8SPXbxN1MDJU9hCNsYAq8Oo+tykcicbWvGPqLMXeHmS/L6fu78crcW8Q2lMGh0VJezqrBxBNPVpk
CG4e7QzfABiSWijdfqvWov6W/8Ymaiqq1oIegSqYrkeRsSgy9F6DYyGn7nkqOvwSk0E/zM4wfpJ1
FD/bi6cfvMGMP3uj0R3eO0neRGpTb85ICt9+/bXzTIixGLL4lE3koHlsGUdX5D8fD3JnT7E71ctL
84P7Z/3+iqXw6zqY41OqSRXrQEKCZ0q3M923wxL8YUStbp/GqQ+MXyN70aOMdNjp5R4SOLrTce1r
1COmLOgvc2MOf3uDNb3PoEw9MRgqKAw1OEyoIOs7S0uTKBvsODl1OIWfrKx0TkNbinfJFv7vKKwE
FDbOKmXJ6/VuIru20qVITkmfNju9KxJK4Un97q/KXKDPEHFA1qQ8fD0KDXzpybpOTpZfW6E7Z9Vu
om64cQveHhAQxYTzSiwKPbM1uLgE4C6QgklOJQVx/mj83Wz11UYX5mYUaiVgsl2ohnyXG/mmcQ6i
2K5bRjGC9NCB/91leP+8dy78zeBJXUoySi1t3evxrSgRWaYlJ61wI5TfAu1H08v6j8cHYeUfyud/
G4ZWGZV2si599XAsmuXOQ4eRgT6W7j9LMDvLV9NLhBMScMSfmigo2rM2aot+yYTt/63LvHMnIhHP
4xLu0ynd9zNIyp9jjRniMQ6M/LPIbGhuY+mNr3E8L/3ZSqopCxdncZLTCAY73UmRxXhYWxVKdroe
D790/gAL+vHkbh4p5oYamuLsQu++EV5WlUk3ImVibg0CgbZdv+RVtpy1Ot+iS94bipa7MiTGqxqY
3fX+1vMMSzfoMCencPFHKLE0SmmjhFmQbvEQ1imrUlvDrkA9vUr3Z/3UVJnnTlMXwKVvyqdeudU4
o/OT6/hXWbmfBswg3r2Kb7VXJbqPpdI6IdLQVBS+3WUnJ3ObcMEbG9HDCAMg2rbHx0PdOVkEnAr4
Q+xJFLpaxSxAYzTLm+wkcrM4BXo77Z3cep8fw9uWV1EnfQQMIJVw0vW3am2bjNjss5MGjXaHLny1
94wu2th8d+dCvkMZA04btbfrUay5l6OWUZ5Kyf4O02RMu8xFR/Xxiq2zOTaDak0QiZGxUhZbxUYO
koJNmhrZafS4hhq7sl/aojSg9tha14em041/S8Mpnm3k7zeqGPdmyLhUnqjVILC4ujrqcopzr2Vs
sp9mH0ym3Gt14250QO6OQgNEFWjoZa1ZbnUz1Y2ueTitIFy9rxO4gcuC69Tjdbw7ilKmBG1Dk2Gd
zhWFFS9jqWenvHT0nbd4cBYWPXjvK0gUSxsJIgjFYoKsVQCXt0M/GkmRn8xFS56CciAD74qvj6ei
lv0qfoPSQzOdf4Hbp4GwGmRKbUuOS1Oc+mZAA3ahGtNbTilDUEHp0ROt8dfjAW/vPqoySDvD/qV3
Qrfqeqd75RhBCKF45CT9+HEZpLUXWtb85ebFxlV0MzWCIAomgOhoNYLYUl/xP1nOhLrQpLdmfjJm
rdNf7GkwsrCKEZ1/sk36xZe5GuGZPJ7evUFpIBAf0ZJBuno1vXjQYeQlXEp+E897qU/TyccOEnoz
VMiw5yv8+XjAm/VklqARlUczegakrNeztOrCiyIIt6diNkVwiBIP5FGdeP6ptytryzX23vSIf9mP
vF1cIKvpEcjGqadLRkPoLETEv/8qusj/yRVtvUaa+06HDK5fpvfWKebyJbZd9wp6F/ZKjMjaqWzn
5lWLDOMXDRj6H6IlKTficstS+N4EoUWQhdM0UEpf18vZU0HOF/BAp0rKrIG7qo3Wvu/j7KmcvOiX
uZmK5/d+QEpD5BZEohwI0ITXI8ZRUWgGukqnqFroCiPme879NP2oSVkfHw91OzmGCiCqIrBCqXzd
GO9iaFzFbFUnjw8FBUMX3xwvpW2Rj3FUPRlSiPeWYaFFKGYi3S5KX7A+1rOj8pTaZQ/oc5AxtZPg
K3C5biMruT0DlOVBA/nq+WRe6p//56TnfmvOKX2k02yQUIeaiNJPI4/dl8WOl38er+HN3c+EwOjA
P+LSvDX5gRTUFDIt6xONHXvX5lze+7YJtC0dgTfR6qubWQ2kYNrgtNmN65WztWQ02X3iFAdF9nly
067bRYufzk+Ew4jBySnIw9pPm+5c+WkXf+Cqi78KL/Ul4Jem+Ti4uTX8HN2M+mxUxA5u4zpUprAu
HCf6KLIKnlaRtPM3UDlOvYPEGS9nKHmLdZYgu100/sfWOQyNYfyo/WFIqpACwByI0LOn+r2VdLVR
SPrwzSWmU+aA198wqJZFFp1fnrSZrtmYR8aryNLl6+OvdxMBrUZRJ+Q/OwWok2lWuVXy9YIMyVnH
39XlgMNKWeYHP+sL1jURX6pGFKfHI6uLY/05uahBDcGSU2WE65EFUIouLhT6GZfbJzji8yEyh2Zn
zML9FV0R+dQYcfrFhzP8Go8G2/j/MD6EOQJAnCRvhI+EHU8a2rSV8pIs0doqsx+Jls+7UmjFB9GZ
yc7BNe6118bgW8qz/940mAIFvBoeDkjrlKZXD8eAZ7e7VDlHNMr9Z9cal49DTpjxeJIrSqp6LgDg
KBo+4CKFbF993y4oaMBhB4RjdSD6Z30peidMU9lZzzRahQzd3NTGP5PB0uJQr72lfCYrbYyzMDtX
D2tj8mGYam4iUG3KtQxnC3Mud6KCCBt2njejK180erqbChvmcxdU0n1Gb6/KXgYrb92N7ao2/fWm
Ua8s7zq3G3n9uofKCmGpAMqGSvBYh7IovF2hDV+QpVkOj1fu9mlQxW51n3HhmEh+XW/PNp9aG1H3
+oRWsWOEQSq1S13Z1akRkQitwSje59Lz9qkoI4Dk5CxQA12HZwgM+MuMTMJJ1nFxWLL0S9BqwS4w
ky28xe2VTYjLC0vtGTq05a0SxRnK1EDyVp9iSPmHcbL1oy7GLazy7dVCEYnYCACYz+5bt5PMRfjL
kFji1AfR77z0484ejQP3qL5D2MrcmbX2STb2RvRw57uprY4UBCQ6Ksmr75Z3sRATmrCnxZbpyc6Q
G2ubsd7ZSxkfxsUS3x7vkztreTXe6hrDJTkBPDyJU+51+vNijXhZk9fuHo9yZ9+jaE1MBB2BIHq9
GwefACibpJKBaIJ037WFJ7F21K09eg3exs18Zwnp4HIpIbuo1EnVj/nPm1AnVd1bZS1OdW2BWpun
f2Yr/pZW1d9LH/18PLE7y8flT/OKqxC63zp+RhVUi/KKKKsSeruL8QPdl3awFTvcjgJRjtqIgsH5
7O5Vno9xje3jPzGcisDrlE5ur4WRO9bvhQuxXsqxBMAosCmiFXUk/rNyY1bmvicYZzQ7I2zcxXhy
48LaP16z281AReQN2KtE224UCLskcjFvWvpTakoz3kUzz+ZhdMzMPrlL6W+RAW63A41fVb1i79Gu
WiNK+qHNhs6eh5OXwFEK/dbvqidihiL9gPltXn8SndG+j3GrLkPV3KcFxjyRWVz3MTTdK9zO0DE5
N9xq77eptisWy6D2PWy9kbfLqbBdSvuTdjQFyFWGQ/9M6I2h6aeoH6ddEqXpXpR+99xDyNqQ3brZ
hwRzVLzJ4Gz0gG7Y5jmbvZqpip/itpn3fdw0R4WZ3Hj03yBLV68kfz3pDAiJNwHJNYmyNaIhxyUB
7/apar8bLhf8yajitNsl+RTbh6Gy299kZJt9uouydpKX2qg7+WTl4FfjjV9zO2caI8Q3JD00Lm7s
Ke2ymTRriO1TMCD6H/Wefpp87Boen4k38tf1nAGdsTnZozbX/lp7w5NJ7erAt05j6eTLoeu9uP2Q
2Uta7elRaX6YuknRh8OUzdoLeNDAJpwXRn7pKLotZHyzMRhf9bStXP20SK8Z4Yb0UvveDzp0eZ+i
rf25cgEpHBCXmYKXRNQQZIoGfL1o6m4mGajjftnnntmYP4J08b61oEWLNGyHQni7ZDFK+UIBHQHk
EheTb6WfQRAe3UmIUFRu5x2EEI3x1OggGV8GPTPywzgKd/hQBgJkfVOPWYyYsZ2P+6VJTPFXXXb9
N6vo7C4cYydpT03WGWPoNxqMcSEMMAG7gEbgGUutvtvHlO8qmEm28J98T0bFL0uc9C5hfiTdQ2S0
Uf91QJnH25NJpdNrB/IgOEKowSFicby+PVRVkQX72Zu0hVLOLKen0TbR2ImKxPxqBcuic2qUXH+D
O+Q/ogbS/VupIwX7R2RFhX4p/DYrDm00VNFfj7//7S5T3DaieQINcGFr9PUsjLnLaAOeuqATe7c3
4h0mNeLp8Sirq4IdBv5BudBwxVMxXhO+xEBO73jDdNHKSQ89Zwx2/aRRai+3ygTrM/w2FDET5Cg4
lfynmvB/nhK3BS4I5nG+oC81O/tIil+y4nez8DHdAb0+/4Ya9NztlOItsn1cB6GTNPZG9fjtbv/P
qfrfX0GsyMlVYqerX6FHtl+XYzJfzLHL0zAPguEg3CR4dczSuaSx8QNuwTyGaT2nv9F7eE50/wsA
uyQPc787BmZp70Rs9wL3oBJW6OPPsUoh334djwTyq/xJcGRer9Egs9h1ch16ZjSYDsTtYaSKXzCX
sHDkYoap034xGyyKkAQrpjQsyiSWG52Kez8CUwceKdipSsHm+kekDkR1bC/nC5unnfeu31dh6TbR
M8fP3flBPuyaWP+n9drix4SUvL1/vAir5/ltERRRHs0/0Fv0uq/Hr3q/bfRimS/UrZ7tsZg/YJoR
7ZA6sJ8aFDQfj7YK6v8dzWcvEE2B8bNXj2VJjaci5JSXtky6Z72JBKr1TZK6oS3jD75egn9D1/6C
Z0i0pZT5Zsmx2o0ILxM9876hY7KG6kZplkRtUskLQO3y2OW5s1tcqjtzpolPWoS1u9U7tb9rGruB
zF+19edA77T8mAVDZ6JE19QXC6btKS6G6WC27h9VDb/bovBzeLxMq+tILRP4fFTISIF4i9cvMPCG
zpSykxeIqMVxaK0O3z97S8HjztaDnqnuI84n7atVrmOJ0RA1nusXWVfJB80022NTxcZ+rtDvHaZc
HvraaX4dh7z9WVDX/P54kmus97+zhCFNNY7ommrj9dYrPQjzIuZ7yHiYT8vkxwdTT7RQIeoP6JAP
n604yL/EXKk73ykGkGOaCJMitY8pHuuUmzwLz0zHAAHQzQe/7caNw6E2/3rHKC8lMkEKKpRcr39h
B1WxjeQiL0buLi/VJJfPczDhV59YbRufbDPqfisKY6P8+la8uRkWlUMKSyBDCHyuh20bXsFxlPIy
aYHYOQNSY2MyzR/5nb+yd/19L2pe4joK9jZp464AiPilEc6MDJoVhEnluRsJ5J1zSykRRXEl3qlM
4K9/UTflmozSZLkEsw3JTIc554aBNhgDGxND76b1uqNVlHo4+Vr+9fFGufcVEFVQxjdsEqLs68Hp
+w+t6efLpdMNGqrWMO+ALE67rgm8UBRB8lrAZfm/fASCAaJCqsYkZqvToTVLYWUcgovvDfpF+gZH
fegaXT/llamnoeHweoRmkurJkWsz+aqhPFA955OROnunztsuLJbG/1Ynk/jt8YLcubPJ4mnC8eMg
ppmrrxFoXI6Jzi0aB3YqwyybR/DmiVcc5NLGrzPt727jrbx3I1kE4BC66dxTSrj+BlZU6ZUGBOuy
ANB/0ebC/XUZlnIjwVnTwN6uBJTi1OUM8OpGsbxPmVsVNWQUZi+jfQTg8mCgUTaF2lR32XPgNeYv
VJPtf9wmcf/R0MKIj2R3rRWOg2lssbDvnkSSAbAe0DiVUs71tGfHHp1Wa5dLa2XufEgF/fhQTF08
U4TCtUfP+cJ+GuR/BnaZ9Udq3/qPyZvLV3eAhLQTdh7/nFKvlVsrdSeWJKNWBrHQTwwqtNe/rA8m
S4uSfrlEqAZ9qwdb00PekuUwkp3NewfLxUswBOKAnNvwM7epaI2a8ZwGsdeEA17i3xd6haHTokjd
oeK4UZ9+82S5vsOgllOWA5EDnOSmcdvqcwHPttQv5qDrwxmPGu3zSJ00frIbey4wlyjyDxX3qBGm
WpB+duaq+gvVUue1cX3xidxp+lL0bTAfNDln/P+7vvjLaNFk8DQkZcKyGJD5eXyubjf59W9W//w/
QfMcjK7b1gm/WXbFoSsCa2cOxfsUJiiU05NBZIctRbSFH9oq4pJdTCO5jPSLhZNrdsl5HqeDXwmr
+KgvwtoCMq7ZcVhR8oQoFRc0aRCXXD9iCdcIes7sYW3x8hwCbWsJns0UIZTFz+F1tq9j302fEIyt
CYaMqav2ra5Nn4sZ5bwLruXRlkTKTeRBDE1OggApSFNuldXmxUUZlotpwYzpyglCKYnhYWoGEE5d
qSUvmleP3q61qlzfl06RDl8M9Of+ePyxb5MT9SNYfh4UGig0ca+/djsDGbOdTr/UIvXccAI3ZyLh
VCqP9plWoK2NF80xC3I0f97lptc+z/nsH7wEU/Wsp5lha7L4OssUpU10FE6Pf9/NZuTnAWCCoATC
SLWXr39ekukgA8eerJdzW4YIgxVO6I2DNe8fD3TztquBsK2BFs986fleD+TrWr6k9cg6TAUFhaT8
E6Hn71qr/d04NbTq7Ojq1fHxmLf5KcQJhgVRojDl/HE9qBsVc+xNi3GRRiSqXT9ow1enVqJ4cowa
jark0H4k5tXKvewzcBdLabn4y7cIwGzM//bR4bcAR0Z7QEF2qF1f/xYJQLKECqFfWrsPmo9aQgB1
NnhFPzRZFUNgIe/L9oNrzxEKDxboTButtJRQcAis0LMi+/vj1bnz6YmIyVXgJvnEnav4L64HUwAi
Mi4dfc0XLI+HXzJHBlvZuTplV1c084bOSesdBgip52rextANc01ufJHT5P7l4n/XHpOKFvkeYQ7s
rrRENulZzyvL2CMiaEe4J3XDj6QPZBBSSE1MK8wqU2Rh2lX9porMW4fn6vcBcMD8EyS2quTSa7r+
LjQTNaKAMX/NSqNwDmIypPbJzEoMgve9P1VVaJjjLD9V/G+2FgZZimhE5BGKvgA6SfKD7mmyORRt
mnb7Js/19qlJKr35PjSxnPelKAt4flZmT0fTmTTtM8DKsfnbl/XSvQaY7Dp9mGH0WP/ZWFnAO6kI
40gOxvgOlEtYQEuv9nHVgT135ZLPP91As+IPTcuNdan6vNQ2grDbq5wXX4nCqPuKoORG2Fu4s9nM
cfrq59L0jtj26X/ZuWv9Pi/Z5O3M0QRqa3dOsOx1W8ssWFEyRskfRYpyb/ZGUn4Gcd5Yp8f7VX2I
6w/FM0/lDD9YdJMAd15/KOqqlIHTInltqfF/7Jy+/yGihrNsuNoUfEy8GWMnzQuSrYLazdVFfQs4
E0+qMvzgv14PrEtqS3FlJq8DsonNUzOJ2D8V5VzWB9duild9CvrX1GniJpwTo9+qKNycUyDiWFLw
bzoO6AGvnrFiQpweElLy2hTB1ITRko5fTK/eEsS6XV52P+EwjzjMfdRer2fp1Twzs6NXrxXtI3SN
h2Bqf9HxVJ3+lH5S/RORqfyBN1O+5Zp9E2PyRKt2A9gcJce1LiIWrSvMOk3rVzGn/jPdZO1UUz09
2U6tPT/eQrdLqaIBBaQlnmXNVnMMxqn0tWGoX2XjyicTZv4p0bFnfO8otGPojjMMBS+abNcrqSWF
WTdDV7/qbeFg1TB7+9pqxUbse5OeKdAEc4A3xbG4qTP1I0IDudnXr4MdIDqErxoti8r+4o1jcMDb
gLD78bRuwikG5OmmmAOygYxg9V7QQK+HwhqaV2J9E0MistRi71tlGx2lk7rRRwLRtP411nIxH3qX
h/dHF2Bs/E4tC/p8SFSCuvsXlwM6+np5xyWwmmD2xCuV3fpJb0wZHRcLvflw8AxtC4FzZ5kNHjBg
5LQVFTjlejTHrCbKtAkoRrbUoWrL9gnrtuBpjC0zC42uxmr78TrfngcUpRkNViGQH8Lq6xEz1Nel
wJLuNZ4z9ySwikwOQeZ1vzmeNv/zeKzbA8FYFIUJjhkKK4frsQZ/1lOJMuurkVooaNhW7DZ73Ryo
1D8e6N4yQjlVvDmK0DfVlcyQ3QiKsnl1BGZWlpfUF0pTzQdz6OkM5JCFNwa8u4roFeF8oI77WkRd
70bgCHJqXuuJhN0YK/2Mgfhydn1CzcdzuzsUqiqItoGyQBT5ehERqtaHBZD+6xQFkGIWtO/EvnWC
OHhOem/67fFoFM35+64eQo/rmfPH+Wdj3tDnzAg/lqpJ3dfED1IvDnaNZdQfwXGVF3vAuNlysuK7
72oXTZ/+yMBpHMolgCzaUNaXRJk7f8nHDzN2DIACo2r8aS+N+/ckq52cc3qAcWE8J0MB7Npqpm5X
4AkWWmaah6aoUaEfIJI1+JiMYV8F6ffEkJemt7wPweAaJPlYAdRV5r94eVC8UtKeX+bO9j+2adKi
UjWPn5ZivIyiT7pQiwr5KvP/4ey8dus22jV8RQTYyym5mqpVHLmcELbjcDgkh8Nern4/zD6JlgQv
6E8AA0kQjTj1K28BGGAiZZWzLZz6FqzKl3yxmjp2ZDfsM8RHE3cYdvyo8WAPxjf06u99WtQnbfZD
MuXpUGLVEVQihjjZ3mnQxtlOOmH1BP6rvcE5pLgp5tQ8Kg/FidXBlXNZwk8qDeny5WK+C6esO+ih
WPQg0PAo5uyLpIr/nBrl/NNqkK7b6SWiCVuFQZZoMXX+fWAQmz8Fab761xrHJklgKMboLw9ev9y1
1sLybN25z5Ma6XaWdWnrU7QE9c92noSIWxqOSCgMTVrA4vUpUceisktWZFVEdsy3q5o7WPbWGl3n
OIOol3ppgl+hO8n8hBVKYZZxX41TK+56nubls2+mXnCqjdVNv2QhOk1wyWWEp09iDlY/nbwAU13w
tUWzD8Us3EM0Epgfe2sVXWLmBeIPaxAWxG59hiV8xdFq96nh+myopZtyqJCiWfdOMM83BsL9P+yh
1XZs1oR749r6SAZb+CwnfdAPIO16PLR2JlzvOvFa5c4xKvxFv+/NqUNaCv5nc+rLTqibOWqt/uT1
uT3vyBAq9XkqZd/DBaGvPIGBpRL+OLjo997BTjNvKwPY+rFUstJjrLFPtJMUgHv3pS9la3x20mL6
p0fmyvtLcR11Fbouw1gkSEN2EcKeRTBCYnCJrEe7RHVjccKuodjGG3tYJzmqvTUVdbHvpyH8ZrtV
0NziyzQUcat9XaNGY5h0vL0metKKJniSt0taxUaX5jVCvNlUHvVU6OEvty+X9VsuuiV/gjpdfx9H
QcwBlWeRO6U7VICC2tPVY9oFlVnHOSpTc+yLlmKau0gSAE8Wa9bGshiknQxWZgsywq4svztaKCTK
2naEUj9OdBQSc5TDMxjO0L0eiqx8meYy65IRc5fuQVslOJiY7NPuGSYd9Genq5b8UxYuWORlMAGW
O6/TAT5BQZaG/TUuxEN3t7o1FVEwCsWaYFw6TYd5apfyPpUwF/4ywtr8hzC93bSvydo4QPi570NU
dYodirFj+zg7S9s/d1GveysundKc7sCFNU4s0hTZ4opsZr0OamnqZK09Ct9+E/otneNhiLo0lqY9
FlfADdlIWD8aqFYMEc66ezafb2yqhDJ8rKfZEct+DtBR2fEQjPXfrlFM0V9C9lpAjfG1nxi9uZiU
0odh3FUAAzA6ybLquBReOP2dWshT3RuSQf9aPDtrEKWxymcbizYe+LwBrnDgbEv5spknVxCzUeyI
G6u3ZJLWnfoilqxpYyD5Yvhk2+uChhtiW8MNshKqOBrE2gZYhd5b4qkY3ODRh0fTJ100ukFsBr3b
7AE0u30crW0rr90iqIZdCey13l6tgsDbK+tsX/ruuB6Xpi+r2zTr7ShOpWM3eOt69nS35HaTx4NX
mZTodY5mbqVkm8ZI/1PJyFdt2g+ez6ZI8rQCML66k7COprno6oqK+5zD9qT0EPuybF82dAEEXkM4
JcxU0x0e7HpyTIgjkw3UE/BCdatU4BhPtWnn7SO/SGd8nUasHe8CK50FEAzd+adAl9iOUkvpkQMB
6+PEa1usX7xM+2nN8gpXcFtQ+k6CzoXaFkx2NXEGkKXzEjUNnberKmtpd2z6adgHk1zCo17mvtwZ
ZqPzh9RH9YBLVAK3CkG1TcfGLe0ubklC+xgLlbV5WDBR8WIMiTIjVk3HXdfxw+rT0udufqUs6VU3
rN1cnta2ogI8AWN5ycA/5Ryqhs1a6LZ9GaSMql1tqsaLN++X700uiq9ZGKSw5Ht0yA5FAZD/RtOQ
GWO0vrjzsQcxml1oaFEdxRKBhSQH6oK4qBUYH6Mc/eUq91wxcrjr2rqGO416VI+K7zezaV3MDr3S
609mN8/ubuKaNJ/qVNOvKOZ6EXFe0riJcTa2/XgGbrzu5wX1lcci7Bd51RVDD9pnGA1npre6GI2d
uEIOIvH7MSp+SndwO4wcN6ghl1baxKEWYX/wnNq5rVt0XtYYMCISK+GssK/M53Q1Dp2u3PWnJcNC
H1DVCL6NtVd3u9DMKPbaZjPMcdO7qYoNaQT2Ee9ZYcdWY6qadVthzXb27D6tCgmxg8dv+Lz6YLq+
6dXqcxT36oIMnqujrA9mWedfcrydam6gdVUPWZ/prUqHvP6OLmWXHY1x43bqKV/0XjIL2wkqsiU2
Zt1GiZwVbf5l7OdvLUiZ+VAHXpMnY22tYwJXObKfUdYcqsfRlaluUTOqoPGqOh+MXUZtPbytvdb5
uk6eW956TbDcV1Jm6pjjVDe+NDm4lut+HYvha+8vwo3XbDC6K2xm4Ezn1gy6ow09gaxSYBbl0Z5M
me9W3fhFTPtxWK/SEgewr4syg/bQ0VoF5DZ4w3o3uSP6hGbYteFuctH8vfccHf0VuFK1p1Rbdvc8
U8H0E1t7aXvCXrsF6V6njrEzBpxpHzMxyfJQGOFq3PCYNF8zu7CtXVQXeXnwKZL8oowkxa5jsmln
e4OVnopsbep7WwYq+Eb6R4jg9IEz7X2kCIc7eyptdczCnGtrBYlmoBOxKfqVGIBnd6AYKkSXOZ3B
afAms0zqOXPtg5QmoSDdjnHdr0QqW3eZnlYSVtoTwFsddz262s7KT7bT1znl+WzsrqKuXazraBVY
oU0KhlWysPXpKixN0R2E6Sl/Z1qFHo9lvxK+NNLOXuaQbXHN7g/92BRU1pBsxIH9Bv752B5mq1qR
OyxqUTyljpPf9VVg6cRPR8m1kTpLeRNm1lAzOVOTnux267vx6jliZ1d1yteGgXqY8jWrDrm72tXR
tQjCDtkQ1cO1bohu92UmGuO5mqj97tyug6MR56E5EujVlojSFS9RUS4/sqiDLY7NOTpQiTEWGCXL
Emu+WBWYJh+MVtNSbcNVWknQN9m0m63UMF7cNc1+ZrK37WdDNIAlU6sQ2c70lrk7+VEvoxtP5DUW
WFNufW0NGJRxOlCti6POR8uNIFwvn6LKrfnpSrVPvV1H0VWGLTiAQL/u9B7ZPx97jhR2dpw7Xoku
qK+HF3B8/rUlU19epdDC833LjBTHuWTnx6M5wd4ulVf9siZTebtZ9rN7qrGO/8skAEMzlDL2vBtW
vGOT2ZeOcWfMZpUfnKbGyNKRCL6UpuEsyVwJT4EGNFQfl2XLNYDrS1NB5zDnai+4jqNr2+o0t31a
DerKZ9/38Wq180KkWlQPhr34IQEY4e/d5FiNsyvJ9jbmCDYj/FnPfjJ2PS2WpRNRgD+I67rIy5f2
s41Hnjy5ulBBbCzcPjd6XfwodmErbseEQPjISkG0pawzWjd1lbrLTb92aCfNoSOqOPWamX2GAy5b
RkUNN1E3N9U1lFNdXxFw9EiMumm6xFi9Tr+L1Q6mo7W6IjukNNVXAMO93x6KpsKHeUJlQTxyFuR4
bAaxsVmKhvIq3by1vlVWNpfHin49L1PuTVWRDFk/Pjq5VcifabOOw87qDFQx4Qg1zUOdFc33RUis
IWM/BwrNReD04U0NGSeLKaIag9yRS8r0MLndlhzW3WoK3vFlzO8LE+HzgznRG71ebJKuI7WQKP0U
EVA5h2g2o2xXKLF2cwx0LG3vIPTVxF7gSJCpWwxTnPq6anxQHAgiOTvPzldxN9Zd02Cp0wdr4suZ
QJV/XXX3ZqtK7OfGuhxviBlxFHdVJV9qHwjwsyeD1X12i2ZSd76cIGLZkhDla+2pxl3oDRh+9FvS
SevvnFx4ZrZD0ioHUGVWmUeiJzNjbmMQFHqg+4i5SRhj3DIWv0AGrs3jn3P0s1oq8EqAnmgmwRoI
6C2cdx5b0joBWNs/LpPQv/PKV7eSMud+ELq8XYVj7QvVyP2fBz0rQ/z/oIg2bphtOvXnFQ9yvcXQ
tYuMDKbQp8mvrWOFR0gyLvQw/jzUWdno/4eiD0HTiHDkDWFfuO6ISDM4ZqwQx1uFuiAW1Kb5P3zQ
poxC3wiJNFzdXtdVFl2KJi9S/xiNXL3j7Jf7CrHkg+qW8enjHwQUHUIJzUIT8cvXQ81F31lahf4x
kF1532DnfZ16kb4Ap3gzbSGoJmqovPnw251zcdOGevBg1GBxx7K0Ubc20h1qi5dgfW/2QQg4nwY8
SEtKpG+oySJcEdImnz32YR18QVUm3eWNFx1mt0mPf56294ZiG+AmSSpNB/msfGiO3QbLqEOoAlP6
006rRWJSbOXXRY+L1oVN93YwQLR8Gj0KWNfIw75eo1CvFX04IzoSpK3H0TfCX5Vt1Inoa+cSneTt
Sm0WAuYmeEDbEjTF67GoZhh+l/vRkd2vEYXtIPPWTXRJiPb9YVCPgxAA9uwc/aV1KMlbnehYVROW
J74k2iUD/+g5QmmLtsrWi9h8HqKzBhLAF5APVhodJ7c3EWWiqbqTYz/sdNG044VVeueTaM6As2R7
g6w6P0mIw+cmFQU+STTUXfG/SWq7uMSkeHeUaBOJCMG3gKx4vT7CKSzLrLP0ONYu5bmsVtkv6PFr
n3x0g7M0G6Ntq8QDkjwbp5z9ZlgqyvCpzF3atMiEK7fvT7NZuBdkat9u741lvPVWNvijf25Bb8Jq
wX/ajY5dK6c91d8lsXLifIrL7YfXyGfSaFGhwgZ26nyoMZi6ccm66Ki7PorN0Y0SWimX9BHP+kUg
B1HPYsuh4kwmhWzh6zVqgnBom0Clx7ALs/Sr7OrQ/KRpMRCcpsh6xPk6ktKhnFz8LYwtvloD27ik
ffF2WlF4BU/IhchZhTHz+rfwltpwLDlHR3PmutX54CYplRlqoxfNkt5uSlAd8KU3hwn65ucGYMpT
siChjo5W1Zn9XkyFWV3NJNSXnt93vgkQLgPRHcKk4xy0k7Ze1gZmnR69oaI+H0L4BWaAJIsP4OCj
B8Dnbgc6g57Nhs21X09fx8VOpcA0jna9Yt3a2N8mk3pphSzex0fa2N8wLNmXrNTZQgHUaz0EFrNT
N5T9wYp0sG8IyQ+TND7M2+NawrKFE814YeRt8/sfBN6Yjo0aLDs7FW73rQiRWp27xdhv/9eFB/Kd
LbHRiul3MRyoirP7QxhUUJx8yU6Z23ZJ661D4kZTtv/zIp01hLaTho4MgQXQSxBv58+wnHMYcROg
R13XBwMtxDgS/t91P8IbUx8zoAOCAHYLEMQ2fbTX3qBDPEf1qGkP4iTSgYwLwZ6ncJijC93tc9wc
w2xqPKigeW6weTufrZFhi84z6tY4uobjVlM8RnNefFpMv6aDRHHWiAfZjtR2p1U2ce1L80m20aDi
ogtRDyBZVeWxFr7Widmnvf4xlCqwUDAVYfr05+l/cxx5IIhItpAfhg9EqNfbyZoyQ2kKyic8Xb9o
JcHuqOqbqvz5wmv0Zjcx8dypUEBDsmc4p68HSusRCf5Cq9MckZkGdefvo96pLxzEN7tpGwVTIxQ9
2LmozrwehfrLqijHq5Mz2e2c4K5Vk2qPwqRoma5jeb3yS14ycn87h4RAvLRoEvM24cn7etDB1yUK
EXlIxoRVY+JHE7RxK/XnlZpLn13ytTtH4xEFbQKodL03VWJwX2ePUzRbtMb8NUCSvVrv8mrOrls6
Af8A9gnCPV4H+RBHVErVSUJbCU5RlNdT4hiGgIHQoK9++vMeevNY8jiRsnHzEQbinXYWcFZpTosD
4OBxydMf/bIebWVce1n2LZuL27z1vzhNAEj2owy+LRokw9pMSCBK8ZKcjRt2jorqLIuYB21ZsZUp
Jw7zNEyGzrRO1SCiGyvq8puytudHazDsr6lbeZ///PFv0uXtl6A7hRwgvA/gTq8XX9Sj684Zb3TY
gQ44QE0N231UVY53qihNU4MWdfdQiAo5+j+P/PZEAUuFi+twoW12fGcnasXOIYADFR0Lq9FV7Olg
QXZn9cb/ZRwuSxJm/MLCc9NdaL81Dt59dPT6NviZFevwaNKEuxBCvvc1xASwtonrkKY5uzORqMmt
jr11rHUQ3IK3qq+g9i67j88ZRYYNAkSQg4Pw69UiUC1DOyM3WonZqFepwpp2tTVPl6A3b+8EMr2N
nuSi74A36Nm2mL0MfYeZIJ+sOU+AeeibKBioHFEy3X/8m8jzgFTA3CP6OHun3agwhrwsUgQy2vyr
j+3F0Stq+/A/jALIjdkDEAtu6/XMqa5NleeJ9OiM0N7AhJqnwZCXWFRv72+m7T+jnE2bRnKtIyFK
j1OQq09q9eprLSjI97lh3yF1FFyYu/dOL6S1jd3JYkE/ev1VIbqBM9UgImzLH678NfxRNOOcIBiG
ndFyLevhEmHmnX2+me5t8tH/llHOLi1kmLECs6r0mImlO4ZmK4HGR+uFIt472w/BbwbyEXjYUOSv
v6tsUhz5pE6PRkq3ifsvOk2VMPfsDu8CSPrdodDkoFgDSJxr/vVQUz8RNjhDegwK769FzZD7A9kS
86jywjvz7tR5MJ828Ugw8WdbkN444hJ0Q49zZ7bxYBvOngav9/GNjsvWFh6iZc79evaaA+n0l0wq
SOfl0PhJ6mfpretsIu1/PlDvzNtGlyJI5GYFyXb2NTzxk4qUyE6oYFWfDFlNN7Bso2QZOvX9z0O9
c6o2dDgaES4VKKqEr5fIKfXKhPbiNMDLu+nTJaRxbnRPYen3372gbS/VCrdj8x+U1/YybzHwv9+3
kSLPBmx5J3GFL8TJKu1Zx1PjhHQXWuHiV+Qb7S+i2TQ81JMn1F8ga4I2Xsyua/8egqFVe8SFzEbG
Ou2qT8hxO9PDAJoUM1bEm70Y0vGkEhUEfRavoR5dBOeG9EdqzKIHHVTP1NdwL9a7jvaajM0CBvNP
vwnSzYjGMsV9OtlcMJbuhv6Y0c76FeEOFfKwtao+WF0voj1sWRNTpUwO7k+vG10zLqbJKBKnn/kN
JmfqhiSbMvlVte2sdktk5uUxNEqUdP+8cu9seeRegb/BYSRdfmM/ijqqO/sOYqyTqJ9woZcH+LD/
w6u4hebotJElEjSfbcVhhCiLgbEgBxPenupKlTQrpY7/4Vv+M8rZXYuCve+QuopTaskfoOLmHQio
9sID/86popCxURE34S3kbF9vdRy/W0Fxn61ejHDGQoRH/Lmy9qJeP2rgxiaHfrEpTXKZUyc6G6pV
1uJWZZmfLF2UJ+mRY4xaWsdNO+XC1L39KkgeRHrbH1TPzhNKhdBYmft2fpIiy/cBDnz7dI7mg7Mi
LfvnVXpvKEIjyvx47lEzOTu6Jf47wEyj/JTLzknmJvD2ECK9x9518ws34NvNjUgPmOxNSsze6luv
10oCI3AaD6FTgYBLzAvdxNYQXRI1fveDsDmBF03RBAGi16M0Pbg4J8f2I1U5oi0oFST2kn/Bq/KS
ddHbkbZaBtTKzdUUtaOzRxc+coGbs1mfmmACYIUgFybqQlnTSCMvMi9l1OfDsT7b+47iOcJKBIBn
5wmdoUL5ZZQeq3BZ+zi0S7s45VmZ2dymg1gvlIPOQ6VtOHgOpLhAeBHjP1stT9uNGcB6PGLKhcBc
lesba3TKXQfs5NiGOH50ZmleiGPOX65/B+Uw/zuv6AWenTFUYORGLjGO3WKJZyMYOwBnrXul0ZC+
I8rtL1wf20f89+FivK0luDFlXJdPPbsJU/ytVrx4DJqDYCJH3f1WtvVSdu3DFJaYiln6UMnpyq2K
C0nWO4tJ7rMVKTftxTdEGQjdqZvVa3aCMlZGcYWkz9OCZm63n4ABXrqK35lWRiNZxVmOaqVzFuM0
g5sCXHWyk5VNcqNeENHnHbCGrJgP0xgt84UL7Pyob/OK9hz7BmIvade2uf5TtfQDIYxWMWDWhMBp
w1YndVnJC6v3/ij/uoFTSiSTeD1KGDaqmiMXAvUissS1zHbnmtlHBbf5ln+VRfkcRJspwrwexXLI
6zwl8pNfpR4WCq5qb1pRZ7fC9yo/zgrP+/jsbRB93OVgBNDPOVsuc/FoubsdI/Z99am3AAwVuRV8
/tjN/+93ISHGPekh2HZ+HZd5NIeL1PnJKIsaVHvm3S9InhxtULn7Pw/1zl1Cg5JUkruS7sa5R4TR
onoK25D3DAGdJyHQy9JckHtHtGkZL52HlYzXeBcEK94eblYOHgxt0S0QPj/cCBZFdm2u8rSEZg0s
sB/t8cZFHSU/TB1/XU/+UP7qwcXrfWG1Q7ADrumnH3z10MlAAm+r2SCmRjX0bPtMueFbvaiKU+/l
9fME5Ot5GHr99OcZfnuf/DuvNJ1DMkCq9683aYMZr5dbbn4ym25Al0WuAH6VfZ+nKrgQMbw9dQxF
jxFfZjgkNEBeD9VhvtTXdpCfZjX/XddmA2Os+yDXe1MXQXaM4iIMOMpQ50Q70+ul0WZ8D46KCiK+
gYOrr9Yff561t/ciDcVNb4ebeKMSnl0gFFgalyoq0uvayx/MMgteDE9bWZwJy7qK7Gy9sCXfG5Di
KQ3uTW7JPscFuC2MDWdaCkIGT97aZWZdNwCerkuk4g4qWJqrP3/gO2vF9YiT8magZVvnNcNsQecr
M/ry5GnVHuwJ0oidW9OFaXx3FJofmx8BjbdzEq40Z8upXL5Kh6NOcllJEYO3K75e+Jg3lXB2BR1L
eLXc9ebW23m99QZ7dtwGpYhjgTZGe7965ZgeIiPX42dtmeq3QdnMuOmbWl7NaWtHp4bvXq/kimsM
2XafOXujR/P7durcoHmshsUugcNHm710jtKFvxdFJqLjNozeLzKfSgLvMfo1ss/HxFYaUiv67GFz
tLu2dYFdbzi6usga9dVMNy2yDE9Q/zn1UEiIM3tsgl2/oi17BQVvbG8hsMzQYodViCcMVv3iZ6ZS
6OLZ4FpGFY/wu7sbZCACgd1qCiQG67NwOcouNPpnRNUtcGmNCSxMpk1vfk/tbFn2rT0t3V5UeVAi
CIh5Z1Igvf44RlaOyYttDI5OkBYkMZdp7QaChtM82LHt6cxaUI9qp/yk6qAJf8tMO+MOYnBroWuU
rV7SaX9Uu6lyRHe3DP6C1k9ZV+ajCAun3SlgddMNDPKoPBbcscFuVDWOgpHhVc7nwo/qCJoIOl0J
naBMxFM/LvMQd3KosntqqY5566GgjR9eZC9FgpGk+hlVfTV8KkYd2vE0m7WX9KrVv+eARs+1tRpL
9diGITaCNBGN6trQ5pTuIjljflH5iI7vkKRYg30fypw71007ddcYVTAcDMM37BN51FQ9Lxl9o6sU
bHJ51a6FN+2mzZ/wecagyr5FC7KcDyV6aNY3fJYDhO404K7lnlGgZZnwfttfBj1H/4cDwpLQY8yU
2uPiCEbVk3YN76MbUE2ASMRlnSFgbA3TPRhrcHUaMz3xQCCfNdQ2eGwFyBPPlw9WvzgmnuB+j59g
h9jZBi9dnX43dVYX3MkFjeI9RH1t7yi3FNND6dVZ9Bvvlix6bBpt6cfIGccSosboFD76EEZXnQrf
cINfnfD7BnAwUid/t4ZXOwuqcmIGu6sdy6ifIUJFLECo+2m+rvvB6a4hNi3WbQuroz6W6NFk+1QP
0GmuCiJX+wXdCNv+G0aLDO79LjOdk1aWPfw129SnD62x4WVFOVvT1wWNyv6qpHedc9bMYZb7zXFP
X8nMmQV0mqaUdtxngsME7lrWNNPstp7/oYw22buGOKl7ro00dA70CpR4NLbK+KHq0NrcC9AFMsnQ
/iHNmxZLHuq5H19abbX1vo8G4SfsmbGNzRRiDO0SzaqMXd0VQFgHR31H7BeRE+3OgXFlG2X/uPpq
CIoYQZYwnWI77Mbo0wp3JnxSA/7LD2Yz2di8RGoy8zVuV2hA8Yi6OUF7Pirv3oTTPJ9qX0z2C1It
0wIUd4yA6A7l9pN6HOl2Vi5Ffz0rM88P2u09qBTB0oXH0cmDaE+BMFXPmnDTjrvOyb/reuidBtmz
rncOoWuLn1QOVL5fra5IT6u1Dno/wtGbviJIJeQ+NEvXA93WDm6fVAIm+d4a7C5AVxO+10GArZKf
XLsxHGhaQZg1u1E0voydMuynnxN8+/nKrnBxTtxAtdQB1Gi31i6H+G7tpxQnD3wli6p9GSHflj/C
xcznZFw38HgMWiH4bVXtUI1QPcIpP6q8t5LR6a48ewKXFDZLuHe8rnlAZ8KCPNP7TbarfX+MdhKo
eJfASOqaR1mp/IY64FTs4fEP43VV+jK/TZd2zePVCAoJMCwa+sdwxWonnio1GpgLpNn3rZAr8hjF
z3ZNeBjT7h9pyPTzAA1yvl7VkKKcx/syqnIX5JVwE4qbY9jGGR3zHnvJZSbGh4+S91WBppsnTTjH
pbtcWS5UtXt/sXPzrxZ5RDZAWpXjuvNVYUDvifAZGhHhcAvTf2Bm7fWqjqBQPWNO5k0/52bw+50a
wxoQct+JZoixPlb+sY0q30nU0E8K3om/OkGJyLpTwk6r807eyjWdNRZQut2ub1v5IK2B5xYPOVIe
MOEaVf7EhnfMCuyH2r7d5UGv5dXqIZqy60bYhxIWQ+NbN01qiOFqdUufWdRdq0x4YxgmhXGAhXd4
ba429J6oqOrP0BvkeA1ltoMlAsvhumpm0zhJZtU76HloNoUghgFV7Vhfu8hFmHPWJaS4yBUDDJKB
Ee8KHl3jPs/YERBuTHhGd6HbevZ10/RjdkT7Mgx+yiKV6z0szLHjxWqgNZxmCFTaieeRYPcx9aMU
8ZsotZ/ghlA8Qo+x/xKOrvUrVWkBJ4GXKU1C9Jluu2yovhJDiAc9DrCBW00P7mTkpv8VkvL40ig1
zwlV+tW9FRVaGtd0D8ccCtQ8/iOb1fudTjMhoSuHpjipZWQOYy06kwJB5M1Of18E7ry8tNYogyPg
uiw8hNWacYocsfoB0+SnwxPgcye/CXsrX5oY1RxdfZqUnv07EIdj8Xc5dvQk4rpz2uoFZZ2gQk+5
hXMbF5ny7RHGZ7tWRw24s3oSEEX6uIA76x4HrHzt9aHZ/uGlrGWBRJRRahe2FAooJlRZ1Q5jYuJf
+Ev5qaeSakTJOJYdAk13RuP0D1ZHlf7aCPIm28Ihr4hlk9kDkYVS5s5ZB++nMfc5vqJQi71fblqD
3B+jUugnI/V0GXs+eMm7IRUbZt3Lpf8PJBPrM+fJSF/U2Fb5frHsXP5TkIDNiQLu/dF+K5EgakCI
nWxVGw8CwOtIkAgCtb92UVBgIFNqz/ATOkmA5krH310IO/lRr2tEr4c6S60s6ArIaprqVDF5d7Mo
1XcznC5V/t+myJtwC2nIv46h1Elff5BRz1LPy1idcvTOrypvoCFird7TEqrmJfd7c4eqpPv40U+j
97p5JpFk0Ws/z3/0YLZjIJU6tda80azsId1CPvOSXcB72SlIdRr9eHGQ+JzlWc2Ym9CTXHGaK7f8
PpawU2NtzqG5W1bT+B9S4U23ikgNi4c3OhE2ClHOuqTiBNcL6FXuO9nnmph6STTwq0vo6zeftsFS
gSv7lGls/g5fr5taNWEvqrGnOeAqzIyw/MmpdHAqr9bnP6/Wm+SR3UHtDl0K5Gk3dPTroQrt0q9B
Ev00pLySG7k7yaPppXXy7ug6H+ZoYB2NTQvSlj71E6QizqpQvs6h/0c2wxllk4h57U642vlxCQ3v
QsHrzSRSEmJbUF6jVmgTY7/+MnPpZMZ/BWJQLMGe7MT/HE1ljgpG2f/+8yS+MxTh4aYgQtl+U/l4
PVSE6HswrAzVR+yIYgihIpdFfqylni5Uft4ZaqsZAjHHJJC2/NlXGXM9DqLprZPlpugIQG3f5Zvu
/Ojll5xKt1326o5Cqg6mC2V6wm4qGWetCMuCVK5oCJyGxbXaK3DE9g9ldgFM1yyTL46w00eR8aH7
cq3zav/nOX2T/2+j0yQAEwAcBW+t13NaWVmfOygJnTKy3wMpOOQ0grWP1p0YBbgynRbGQCn77KSR
g2iPlNE+meh5oFdUDzsTY7YLV+L5IaMeSqXEo5RB620zzXj9LVyJEF8hAZ5GZYVXtdOsV6U7/B5w
Rjq4g7o0ded7BP7L1mZhMzKYTSPu9XA9JrYB7N/0BAymPtRruOxMp22PIhKXjHrPV2mj2iB4ubWW
Haqh59pc+TyAF1oovRIbeAkCFCOE/FZc2PRv5w/EAUtEnZd7A5zI6w+K2lpGxuyHp1n433qBYl/l
1zGp4+Pkr9mFwd58kmtR6mTWNiYUUNOzxcrVaM6pvTonkAV62vVLSwxa56X88ecN/maVXNq+CGUx
fST1b6INJEgIQH1LXrVLmxEWybpKNszDZ9iD3vNHx6IUyd3EkQLmB3Do9QR64VD5lXbLK3yQnOuO
h+se/zDjZgI4fWH6tnP531uDUvEGBea+pdZCMfKsNF3Yy1Qo9IWvmr7Krf1Y5Lb/M29SKhqrnQYP
LfIg5id7TAt5O4q6fDJ7PY4XjvXbuaXJAZgNVhGEM/Aqr7/3/yg7j93IlWyLfhEBejMl01FeKpmq
mhBl6b2JCH79W3nfpJUpKFENdKNxge4QmcEw5+y99nrUl6UGMWnWCDyKUJH51ZhQx4SFk5nbz9/t
+XwBR+ihVeGRMc6dape4oiE0z9Im7tYl3cnRdTaezN3d56P8h4k8ea8c4NAAWwEwJ57u/SPBtgHR
VZt13AouqpumZWXeqBrwCV7tyX+egsZIYkoWeR+2Al/wjU/cyHqfVKqwqTykq35Yle++GCKbCNkq
LSJEJsxd+SYxk0JeTcPo96+JVggdK1ZaBuUmAHYtnxuv8/qt00vVHjqpT5KAyrkXz0bnO8tNsI5B
srWH1vv2+RP/f+X1/SPTEjh29f+zlUA8e//I5lRxEQn8NMZ+z9Fnx90PjECsH0kFlKJU7y9vDnSb
9XnsV2l/lZ3ZGDm+5Tm37lA7lM7Gdcg0ucsr5DG3BJrgCnYSWIaxrZP08gBwtCoPM2Ui6lhBR2xG
CwvVDgXKz+bXUiHsiTAA6OM9iTOZjEH9HK1JXnEEKZh9lmwoMGXa82R2fh01nYKboyARLNuWi0aB
6xfmy9+Zzom9AYAEocmEZO0cFrFIEbWpZQgS0OaxuF1l1eQgckFg7lsn4GwEid3Kok6hiMMsW3bp
nZd2vr115kRgUa90S107FdafKvJzOvX33uj59X02QnB94EPr6xvoOUkdGQJ4Pyonbv7XWd302pNy
gty+Yk312msbqEMdrpalfnB77/RttniNvDMU18MYHQDiq9AYiNE5OGSADX/LVVLGoCRqB9u88ZIh
SsqyrHcZcUXFZuVaZmzTRlglNWDf+8s3ylOLZNDnWC/qft6ttaqCaGmS5GdWVeSSW5mbF6HyNQf4
iHLVsstnU/j7MTGNH2wJTc1kz4E/6Kszdxu+d43L71hN+pNolfusiUVVD1OVONo2T8r2B65C/W8+
memTKvSBTGhHh8IB7LDXr5xSijG05il/yamlBhsIhv0T1mr5MLTajJHTkdrNpCZH7Jo+m8CM5Bzv
QnNRfRd5QGXSqHJSLyO6Y6mCm7LynF/kaVjLlgZFZbxRpbEhxndB8pN89yLZGK0N2iMog2zN8OF7
qx+VizM+N25HppQQ2TBE+lAH/cYwhKCuiyUzX/ayS4Ju7+qZ3j1neqCaa89NRLpJU1Uve9HjcL3O
Etv6LgZ7rX66aebXB8pynXZwbGVVT0vAxg9oSje1cOy94GFw18Vao8XQMuMFc7T5XNfKLnYVWZ5N
GrYcG5Lvftf7xR+qsfVLkYNL2ettKZx7oiMcuHh2h2qjWQt+ErWurffUDMWYRrXmZG205NJYuRnp
LXF0WqfRfjWryb9tsqac79pC07/XK8qqg5m1frFExJF780MgB6/7JYKmeAW1UKb3i2z6L8JXhvGl
IRhroNFfKspUhVzdmBQVEAhoSET16gSlcjZqDIzkKqGG+1fSkl5CZc5CRikByHoY6Bq5M6091v0N
3Kv8mQRKPUf4wcyHrqYS91mKOpj+5maCrlqqSodMtiTNq7DzbroDLGC4O1efiSPw+9J1rtoePfYN
0tvGfixaDP+W3Tmkw7tEJt22STbm0AdwZ1JM6qndWXQg1ocOX3D5THOArxHMRWWETK/M46TElezW
Sf3u3klXGiMO4WZDlFmJEYSGDo1gW2llbxwSASx3Qym7jUU69/XWTKjkbj0dV2uUAwmwwsnSi35D
/Z0Kf+bl/i9dc9bymqJe5uwUh09QQ3VgPhIUWzmbNaunCsSECXyQ4vFEMQoG3BBZ4qijpGTj30MP
p/vhespdIlRq0CWN2WqXKDdHeks2sJcldCCJ1GGXuoO18RHFa5EHQa2IhdnX/tGCBFEa+MF08Pwk
r6I800yQPGAbiJv0zCKLBlomv00xGFU4kGlFy5xqXRE5Rbp+yTnbZVvLGvT71KARuLWMvL/D2s/b
XcrpiAnX+l/uiNZ2a1u5/QBRrgU7AjOnAuSnr7/6NaNR76ydH5sWWdVbmMo+pScOBoAuQIJsvaLr
tm2yrm/pnFbmtaXMBAID9e4/pQbqMkqXlrQi+lKJu9Ey6b1JdP59pNiWQHq1JbCFzKy/zR1Ei11m
FgslXLN/hBjS/x7yZf05NUv2FUrpWEZDkPVWNHqTy5szyqreCJPtgSKNR3E1151f5ZCn3wo4TiRW
TVj1o3IyQZBpKz7lDa1rP7sW7Od/WDzhDaHqEgYAdWnQfcPXOW/yRe/egOj4wa4c1xW/TJO9+Z6W
1JtcEgu4LWa/QP26VDlgs6CmPZ3Z/SOgkeCHsIbWjCREtuuRbuOKCybrr/LAnImqqaa+iqzKXMfQ
CBKRw+MczJ+kq0r+cV/wPrNAS42wLIJAkXZA0RTBLkKTvaA7kHBhPNJ0zCH3g4gjyorCxXQhYBPd
MV8nqsDJLtaFMlVeLCFvFXeX6qb2d5XrtR2XrjGX0eS2qHVbrhj3TonBYGtVWDEhs3n+b8/sTBBB
SteAOU0eTTiTWhfJGeOApm1ZWID7XENvGySOs8kTsRD1M2XCCbGodt+T2QPOUTZ6+SeYhPktEY4q
ttU4zW/LMtCAXToveKlS5X3xGvCPu2xZq5tknRED+v08DxG4AY5Q2djSFdJQMX0b4T/xX0ULH24d
LWg1fWrIWwzV0Lvg8amD1ga8GRye7L++N/A3EinR5Js5ddgwKGGNBvtZK/2QGaI/9rbb/R5T9m7U
QYVZRwnMHCyivqYe+eXE2zQ2jhYaxdB9Mde+7MPBo4YbkqBj3Rap9OQ26MeigR40gc1r0Y6rXY0X
86217HQJC4EH+bi00tKl6dKzMCxFVwFIMrO7QUypZNUYsiedZJpsz73BiU02dwuTtgcUbBSJm+1c
2DRfqm7waqgbFZ2DxWxgQ1FxYaGRBfWyp6Gu6y2CmaTaVMC7vvQeHcWQw6dVRVIo5wmSiWg2nhAj
QELNbr2Q3or1VVv5Qnj0ucsjf9Tb10q5E+nXWmL8blXrDxGm/IXmR7JiyjFmOrjXw6jqHxo3HVjy
OKD4bhM/17fKGy3esCbVD6vWjSTM3LZNtmikS31PGxNcCMw9enolzM4yrDICPEPSUOqZ9EB3haXY
N90VXQYFFVFUGYGJCxXciJzs8Wki3oHmNnL12z5j3lLYdsi5CghWLTcA2cB8drPnjPt15p1ty9Uu
hoiAGaOOpDapvza4tpchFdrXmvbxQ2MHy0ivbBmmcAjctQ2bdlHstkvZ/6GsO//RqZ8FrNmj9dr1
iAuudL3RzX22LN2NNa7I1/EPsmuug00byU1cwEFV19RfOHh1L3XZjN+cxMT2ZhnV8pgkTd/sqGZ5
X6peGG++EeReuAjKhCHGGo65Ra20Lx5yg6elkdDTgqEE4QHxKyvI6bGktqV+at2sue2N5ErAlAzb
ZW0m+lkrL2kYepoXiQOX6dgP7a9KzsfzfW40QRpy0yyfCn3yxcaRtWkcVlCv9WYRmuz5PNj7Imtx
zd+mYgncdMMqvrnBkDy7nhO0rOmcqcJpNXOShAmEXsATG72554YiNMBv0lH1ATDqlO9nreFrRJud
z4ducUrxa7Y7MJAcwG0NeGq2GM+Jkp6/52mHBGxlOa873lJV72WdglqiycNGgDd8SL4h78jUPQeH
on2zHTIdto0v7SGag6GQNx16ufER7zNoYVdfuKUBoq1scJkpia1Qm9ti8rdHlGAdZcOYpW+yK3qa
6ewnv9wkWJNXvPaClk2TaA0EUV3g91nKYcIkyTZyi6zP7oG2DZ7/mhxzgXdWZ07NtvanvryaU5c7
rwCrse7cpDT9G5sG3/TDmfxR2+p+aQa7doTp+gtD3cwrMDSFWKkhHG7bMEicQF5rvzmNn8i7IE21
NV6VEmZseI56G5g/w4vtrQYUrxKrU3dbY55171CFwOKWjalteUkFbM1UJs0cacNSBPGcLMF47Y49
Nx3BrznHgzCa8lpoRuWHI7YW/2ZwgsaMvKVw3F1e0uJlu245buL+SItIL+ZOHjhEeIICZdc1G4Or
lfjpmo5mvdrmpBBPcLH1bzwOoC99i0/l2OVs2Cxbg9tHYbcNlzYt80DEcXZPn2ctWXCpa1xf2qhu
27F9dXBRwyKzgp49Ls1Xtidbn8il6+SitT9UPWNJNSDnBtc2t1XrriJHBASqMuHq6sTwaXfkh3Yc
iY2RHDMZZrACg60kirGKG5bL5c6QNUc/S+uFf00SmiBVAJaj1b0IS5Zq0xt5UIVm4rTONXqafNgV
deCsB+xETgPSN+ua37WZg8yaK2New9RZEiPC6mLXuwbRerHxBVfYL5XdjQoujfLcu7LsvHmzyskS
RyXDqv50vUTpF8pGkUwsx8YGuY1oyr9qFln02zbVh6dh1FprTzey4ybjl2OlX8ECzrU7Ss8Gfyjg
3mAHzKzIRKgvxKFeuU0btBfqSx+UdlgxkeJTcCG37bRJByAnb+Dg1HE+N/O2SZMk4sN9oRA6xp8X
ID4aycNYQMEMSxjVs/flBwuA3Uw9so6F0Wa3hrd+W72cgseg3v59IFBFx7hSNHX0nt8PlBPfaegs
0THtUxElie5vG+oZkPNhI34+1GlHkCKgjmLWQf3IiFST3g8lZckpuanaOGgC5xa7SRCV1fgadJOM
WVGsLSKPv58PeV4fQ4/Oa6SPYNOvOFNdcqBquajWMdATbzNb6czKsVj//GNxV6LvyKGXfgE9uvcP
VuoaKBD4jfHaV3kONHGqrjIqZWpjgSa4MAfP3+KxkI+771j8ATlxnDn/o0RPHbwmacNt7FjL9Dea
20KCGIx5PKTrmHLtGxwDSB2Z8/WFkT94mTQT4BJgRqEOeOrXsAcerJRzG3usZ0VYDxSmw6n3TXmh
qnk2+Y+dTr4xmFbHL+3Mkm7YLhi8eYlVolRoJ8g4/CRogDYm5YWhzqr71E1xjLFHU6jlWzspuDsK
Aavn6ipW5OT8lbJ2o3pu3a8zLGVWxG75127MERLCkk3RHT8cM/P9r7cQ9GwArC/jNevNZ5Mv7RXN
QfeTZIzii6bK/MI3d/6boRLQfcz1NBUCfKHvxyOjZbAS9LKxGDUrcjvP/9I1TfPP7QRG4RSLZ4FW
Haf396O4TdKuSGmqOEczyklTVbYfWjCgkTAGWnMJK3T+ULTeCTNAxYThBKvS++FkLwPkc1UeW+Sx
BNssmIfvPrH2/8rFoCUNOgmt+5EcwOJ4Usm3O6q8yFkKIqsDLUqzkf0MTPy2HspLVrKzeXhsyJig
O47rPcvkydrYJckENlkUsVa3/aa0g/nZMPpxs7i59ZoE/iUR/9kndhyPUhPPRh8ag9L7Vwg2156g
5hYxzG9BD1WIJkzcRr+Z6ka7UEw/+7n4trB+4tSB9sGx9mR2pNYA+kIDuzvbudjqQaNtPJvY539c
6o/eafzubGXQFwz/ZKZn3AFzQ+eAuEBE/NUlpfoKqWa+FAh0tvw6BuAizKy0p1mgTgNQyDDMTdE6
epwIvDIFaWLxXOFxhfldQm2mqJ+GIk/XP//6dEd8BdsMnS3kGc7JOhWU3OPcfBxiNQXDDo+BF3Vd
lV9Ync5/qeM2yRtElY585vQd8hsSMIEejtWp6vajpPBFOPIlccQHo3B84gWyssPuOd3Bmpx7Z+k3
Y2zb2rxR8+RFCArGzedv7PyHOm4dDIPmkrL16UpbV31Jaa8fY32QXlQMYEhFeZ2m5bWPuDaqBvvS
znz2DR9tR8eWqsF/HKfJ+2/KzW2q/5KjIDx79VQP/bQPUti0rZdY8VS24sKx4/w9enT8MEMcpz3r
78magcmN/AjdWOJiDNLI0yy0dnM1//N7ZJFgr0KowD7Jqff9U/HyLJgL3hRjikv/erlFJxNyS9pH
82L69oFWSfBoNK0tws9/wOP/8bsO3PF8c1wuOFhhOXJOXucyJnO7yAqz4tqqv7q1dNspa9ZrXRn1
QdEQTaO+LJxXg2vA/vOhz9/scWgYlMx4bE7/9UP/54wFNrco1jEXsR5wbKyaWcVmQdXz81HO1uDj
A/4XAs6HgD/u5JvOymwwjykicT4YtBThs91YPV2wYAQe/e9DwabB34QGiiizk3dp+HVHHI8mYrOz
7FCXctgqPyeAM/EvNYuDD342TgNMSDYYJujxK/mfdwe4A5J8VyC4NqriG17CtKM95WoygjPlNnsw
ycm94c3OD5LdlirS06m9wC87/xBp/aOIQkDE60Um8v5PmAa9LITKVSwyPAE7kixE+qPSqcd5tTOp
e0Fn5lLs/UdTxv//pQaXNi6v92NaRKhMM5X+2Lepe+gzZkdtbrx//uQRorjAmjiPHHVJJ0+mKGmQ
uMMoGur4bdsO9CSr6cvnk+UM/8ahG1UjN5njTkBo5skn79Hfa+BWLHHmZRizG21kFUscJdY7qlD2
HNbWZDyAZ1Hksg96RaaP68K6q7xUG3cGBe5hn1QD9oSs7cQUTnIgqhGttFFcAnV8MNnIIuMI47Ef
s1C8f+urlvc2sv4lZiKLp8xwxz9Vu+QX3voHU9rQ0WnpqBU5NJ1efNaR9lvW9gKgEwj8e6Z06kYl
cPR8YyWVmx96e1W/hAkXYuc7A3HtreMnl0oCH8ww1GBUHyCHIhR2Tm7qRtFLb6KVwl228Xelq/fX
YEuH7ec//vm2ST6qC0yIqzpnxFNHWgoiP6nbXMacN+qRH1bPjUgOFZknJBB18jYDil/c0o0uL2XL
ffSAfLYohKAaI4I+/gz/s3KURI8gcy1l7AXDdE118TEo6uGCT/2DQTjdcNC2j2UVbkXvB2ksMxUE
CMi4GlW/8zOj3vYaK+/nb/F8aYciy+bMEni8eZ0JZiRd8LRVOPUmDoMbjDdeEXqDkThbz6d3cOHs
ezbc8TZkIgM6yseP4t33D2XXC+U633Zio1kaiG0V9+RcmfZVgjnwEufsbF9mMAyfXGSZIgBETt5g
2SQLKBTLi4ve7/7m1JOb/TyNvnbQFxb7DZYkzXuaWqN8tYDmWRE59kYV1VPadzSinPJbhieVS45K
s/qe7cDrHtRSdi+aaQ9T1Ndl9pSTIiJDRae7x0I1kVh2bU5l2UQ5NZxvyypyf0Ottf5Nn6+q4yqo
qjcrc2g5iZQezgYoFsp/x1KijQdQKw5da73MnymQ2/ldQpOn2Q2uDNKvK8afP/Y6VeavRHPrKp4b
wugfzcZnv+8xes8brdVyglNqhy9u5paBVMTk+Lqd12Qkts+gVhou0lvMC7/q2afIi7Y5jxNcjN3a
P00/rOdZZEVuOTERSi9wOG2W02VPwiO2r4r0Fa8bLix0H80jVlLKjfy8Rxf9+3nk5I6/LlPvxnQO
lbEbvRKQeIprhni4NV3++ZiFypwjIhBplKkWn+X74XJbDJVCuBFXjg/AoaNNP9XJr88/xbPDAINw
irQpuXDfZdd8Pwgbw5QtqtNjrc28aG6MMaefZk43dpn1D3pduhe+/bMVhgFtqpzHoEC+xVN2FPyG
oPOzhRtisDZ3dkJDHSa3eeGn+nAUHN5YvY8FJfvkpxJZGWBGC/TYX8rlQaL5elEiveRK+WgUWAPg
qpE2OZQd3788OnhZa+EajTPL7A+F3qwhDfpLxY/zaYclng3HAHPMYfuUP2qS3MZ8y5wYr6251Wgj
kXvY0PC0rUvb2/kD4X35r4BKIROZ8smU82i58vGbTjzIY+OD+ImwANx74cs9fyCqwbQHuAhy9Tyr
rhxhn6k5rX5sJzKvnvWgLHJkF0VX/gasYz99PsPPn4nF3+GbJWKOCXc6FRb0vUIOvR8fYelviBXz
16pUl5ArH47CjdqyLI9/n5Inm7kfuy4Rfjwb/vzaLxkha1ouXz9/lv+++Xe3Pu5CqElZkiH6BjjV
3884k7O5jTM5iGl1YLXChzzlOwWBoI+walnWlWcp/88kjfJ7ovVLsc9SffrZ5PAVdqgZVgPZZZUY
u8//rA9+UIwARyDmETF8FkQr6ir1+6T2Y7c0MvdBIhgZD7VTl+uLQhny5/PRPnjVKE9hS7EsUiI5
88WM6dL1QjKam5PMxhlj58K52Xw+ykfPhAvGoGThcck9jSyZs7nVy2QMYkGkIJKvQo8ljm+EfPMU
fj7U+U5G4AY1KewHBo9zCj48nhdot/OjOnZR730OYOEKL+UqH3TiysgZ+mPlFz/CD96iTZGJ+hJ6
7KNB4P1MajsCGPGaJfExoyfq9KomjFNcgpeeby8mx3HWFMQIABxOdcIZGqvJsJIkzrB33hGlXf4C
zw4ge4GH2FP/ubCdffAqOU4e+d8GrTRsbu+fqhMysR1QCvGUzkGo6Vjz9dQtnnVqjpvAGMzrVizD
euEH/Ohdwl20yJk+auxPnT+6My5ZIookbip2at8X+j4w10umnw9HwUUMQcpDZX7KnFUwE2xbjUls
rdUvmDJim/X+P1+hXUKBmIX0KqjunxG2a33wSs7mWrxIn2hE29R2VeWWF07JH3xcnKDgwlMSwALm
nyxjWY87kE1Ni6Vt5tFgOvWuJqkWQWDz85+/rXcjme8nhO4AUEgTRgo6YGYebv/rVHf4hOfWrxHT
kDYaVok2bj8f9sMHZMbDGaUeQcHz/bBm0/RdZvAaqyVPflIsMMZIzENPqpTohx//PBiWM1Jajm13
PBUnxxBOwbacKcfHNkeQBwKXkQI2qt7Mo+5cqB19MAfpbXKyoFbGan/q3Ftza0UZ4SVxLslWrxD3
b0bp/ivHn32UwjdVFjZTnIKnFYWcSHFjlLYWA69HE6gXKGzdWR7++bUFPAlEd45Xx3Lm+99o0srW
TVWeXiXWWEVQGIJt3Q5ETNKwePh8qPNlkM4fayxXFpzMzPv3Q81zviASXFU8y+y7LZM/QWE9rXpL
uElV7j8f63zqMRaZDkcerH50Fb0fy+xJ90oXoWIcfBYCDJjxsOF9kDCB2Hw+1PlsYKgjAZtrNTig
s3pb7uZ+6ZhUEitXROSC2uS5Tv9Kx/yva6VTXYJ0RYH2VFaSdi0nKyXsuNaMadN62a9pDVz0XbL9
53Wcqg4lUY9/US0745aJFlG+wd0EVMf6YK95eVUSl3ehxnL+A7HP04HjakIFCaT3+x+oJJk7Iw/N
jJOJqOtu7O04WP0mrIjd++drEGIEesCYUjlf8Fu9HwoxR+PVg7Ri8FtHrIePQPKYo/75NDh/IDyA
Rycvr47ThHdyh6zcZXHx8LrxRC9ks8z+j6xyb9fCXrafD3Q+3zj7cg3CC40rCP3D+8cBd7NarVd4
8ZgZfycnzQ92Ke0Lh9nzIwSDHB8DlyFH+dM+VZIKSBvd6MWQR5oltAh+JDDeXd+4JmuIWMFEgFdA
w/avGMAjet1gVrAoHc2Up9ZyMWlGORCcHcth7A+ZNz/pc5dceLrzV4jOiBM6RT5qCvgB379CguUh
d3UTR5WOO8MgZRJqvT5fWIM+GIUL6xHSi3bXo7T2fhRWpqymvJTEZCc3m8VpmygdkYh/Ph0oU/D/
8/46dDR1s4QjIqWSaJ58SjqGhz7r8iSuJukFG61YPOMwLkb2E7rC9Jr20v7d2K2u7axsOnq/ofb3
/jHJLFDIqxzUt5FXkrZ+a+YUjp6GqtOW52OzXtuRJT5btyYd32ZbelWTPHJZ9d2t0BNj2qWAcjSc
Fbo136IV6JydTw8swyFWU1QzzBYBedqUo7jGkyPUHvzHjLcqqINyu3apZ2/0aXDQ3+btPF7B6qyM
G0c5k1uFRduN5RZ71Kz2M+iO9eAuRpVskyqz7Rdb08RrLoaa5GgXvNZjB0zLPjSWlokNQZcoXwnA
rCuyTeXirodqNSontiRFl8gZ64HWlsr68UmtdWrhSunHv0Mtx+G2bQt6huYwpS9Cg5K9WfRkTe8n
YZFwUGOsGzYrK/GKJBt15MbrB+eZ775LD66lmZT9QTlFJWdKe9t4KKXvpWc2j6PJE9+mwrRKQmxT
tz/Mnr2KbZBXEtyKSVJ0TMwxgasbuPmVCttGA5pjFAr+ildP88uSL+p7QfqsxG0xV060FIZTPUmL
Jk/Yt5bAFyRdNx3DCp0ZqVagXeVhsS02InYuRCMeEZ7BjN1l6THcwLGqHzFiZcFthp2vphthaPKO
0mXm/Va9plc/xk7K7NqYIIHubZKr9K+mt+JtmYir045po14f6iA2KP+JxCmynRC5kAc6vv1VT330
zRnbsbgikRvgGmYqrUazYkt/s07CmHdFQ3bJRgD4knvDJps+rHtaJ1eFY9c9qfPINDcO7Jg+amc5
aQc7h9qwyVAQNfui4rB3pZkGobHkw3jFDVdv9WdWzmzeedLA9KOhavkx6M7gUx9w3OGwdkMzbb1m
TEH4mEW3wE6x1sc8SVw/Quib5Xf2QsHhxllHY77iTD4Xe7eAILTJUMLAChK6VA72KwnOQHV2A/hN
kWUNG4zo42tZy5Iw5Nqe4Ea05lpHw5xoaTiPViE3hOs6WDocbVrCtR9B1nSum+Eo6Kq5uhoTbZFh
3pXWcLAG1FObEqzySLzzUinmSqf3EYf2CX28thTp8uQFkp83RX9HXm7u+/I6GIit3836mtpQ02Yx
bUW2pMu+TR38EyGR6ObyENAQIpxIJLq2BfzdeV8Twk7Hm2Ap/a/ZVOhfwLAFARn0XdbcpAt8hVCv
4JWGk4ULKirXgfl0ZMrVke8uWkKqNkYEQrszo480bm0JRWBXFlFONURFboUNgMOKnZM/m44BQY0U
Ze4bpRVfTKPTvpggX4qHlDAx42UQay0fDOYLcOnSQwzs9qX0iF7ux/obXttx3ixI1bSNLSpku72b
+vOMe9Kp1BDJBFBXmNemnPeZJfyvjpeIllh0m4h4AtFN6+eUEe+JbhpL1kDdUNhP1ZRV32enM7r9
MpAzjVJaX16RHRflk/LQwN17eALEYaToMTwDQOL3z8egfe21JTU2+IICZOOGIC6+J+XgviAJXd8F
INV+jI6qkluD9MhsW/Ady59qMQTBbA2f+/UCMxbfKsa/8Wae1IyEG41qG6Hrr5b9MaXU3U6jY4iQ
r4RXiBcnC76xDJPtjONsHoioJjDyoLzEng5J5gXjLqh8hKW956bVXzobnR9NYk5N2IUrwEhNBAaI
OgqB6403tW71mPcuFq9WicF8dDWRrvs5XXSxs0pzfFsTbxL3KWaafpvrXdVtFn7KEaemMoZtvXSr
vMvLNMFaOGgWwrAynUadPJFZszez0Bqofc7Q2jdstcTNy5q25C5zRCmviFKwu+tKjpOIawBc2n0w
d6UdDpnwzJtyFthYRiuQY+yvialuOHQ71q/EdORrJa3FenL6PvBeys7XmreEmqb+xaiyuYyrWc/H
MFuls+5rsxnvihUr9s4tMMK+EPQ2On009crRNkSLK8GeLxO8yEwTmH/QI31MRpBmuo2OKajGkeAP
2hFpNae7poNMvKv7pBSRHLXJvCPYZF13vui6Npq6VDGxVjyKe7+bXfIuKzW6X1mxpvbnCp1W86JW
rxrcRV3SLDu6YtOzpylbRXPnJ94V4cg2OEBcllnMB248uqvb6ttZDpN5CAbD037gFaqGXVZQg9zR
VagMKxSllmYPuYKxi6C9cyoaTba27qTDTRvcHJd+IGTp+i1zsEOPoakSrdw4A+smXoGm7e8D+rfj
FXJ26x5fSdf81OWQJhvcRlxsc84Rf2hfcW2aSn9tDwjCevLGphw1Mda6xvlt5ynNN/gb7bCpWJtp
meJcd0be82pVf9h9+uU20HwtCNVQEyih1YWRRwA5J+16LApsfIGiv7J1WtB3IUjSKQnp/zkURQil
5IjpaKsXBa0ynzunHmC/jS1mrnX1vbtUH4k9V95aFNu1sjXg7LVOVLrO3qnv3UBxrila3R7DlF9J
xNgULSfif+RXxJGnq9r5kpLmxu2zgOC6Nev4kqQx7+1CaK9DTjDGg6dKQw9VvlpfpzSd8sdC83s+
yxUwC6sZaLHxR6/B/cpC5kizfFkXzQu+BMAdcAvRPbS2fjXQrAAjD28N5KXb7ldcnW+EQdnYp/gj
E7b7zLPIbEw1EzK00o4ZX00lX+DgIcBh/V1vgH/Zeqy6Itc2Ey6x8TdZ8m0aBcPS/MADlUCfRYb1
U2Jw+inwp6zbtTiKhIQ3m6zHKe4f7H7mUO5ycOG/yRfNiejGRFM8OVmQNzd1Wvcmh8OlM9uwEjgx
NsfLH9kSjWrz10IW5fDagM/EFmsuYBkkXBrsz8ISD/QaC9w4Sq7aF+USXt+GGfvYi4MIvX+SXPj7
TU2PtsAaN6i70sumajuXamxvxbKk862n6Ys8YFvUb3A0kN6WeVNR8Zq14WnUZ5sOcYHtZ9+OY+JF
PsoCPcKbixmE0yV/ESbx5jEFttg+6sQou3vfls4vEObMtnnMmuw+yVpJYpvmO+4NpbBlveZ0vA6H
LjFzeVf5xdBEcLOVt0/02Zh/etDrHur1yKkkLskV+3Y18uXBWqb6rz/6oxEP9mS8aktgz7+CJOnN
bUO8i/ri84/6UBBort5UrWHtr0SX73sOp7EBxcGJoJI4grNbwVrZzd0sd1O9/h9n57XkuI6s6ydi
BL25pShVyVS1XW32DaN7GRrQe/Lpz4e6OS1KIUZN7LVnJqZjGgKRABKZv0GkotVLiiR+3VUN3j+V
i0rmyUDUE3BFDa1lB1o65LI1wjLZt6pifI1c6ouHqehioANLbWJygyij6/i5YsLg7E035cj2lLLb
GW7UxT+NeHSNL25sddW3tiMYjsjJ4WZk8d8rQdRKTQcfjMuQX+wmyyuEBdOc2iTBan2KzN7RXksC
rv7qRpXe7+uwUMyngtMeGIY9WwdehQaSAgLay7nIIaXiYWMmw1mYjXAvUIWG8lnyiap/M7sOs33b
uYpNPGcwJQcnR8c4Q1aze4J8B/QS54cp89te14sDyF5H/6ArtRLuiyQOUQtEXlHtLxUSb6rwJzXK
EauYokT5L3ND0R3yblpoDilQJA8pBAgTqd1kYfdEqlQ3pMWEAlbNkVbupnQKX/uqNr9EdQvjzWqS
qX3B97awj5GC6+8uUpX8O4p7BFzWeKV6CEMokf4A16N8Gquwnz5kceTkaGNS0UPHZTDb7JPlTPDi
/M6epOJ7AV3h4uWiWT7Nlt0RbsqkD99ztUBVMoXXGO/CKF08H6KdUP2ydDDmirkKbekbGv2qxjEs
duRtwIfDxYuD0eAY8metI+3icrO3LHNkffb6YelR0Of5ytuS9/K69x4WeWrloedRgTSip8RDRnXq
bONlNpDeQPvgU1nHiFUo+dwiNWu+1+aGVgnYfWoqFFMkw2lV6Ii6bigrowmPQEZyv3SV5BV2CZZ5
uKVv+Hu91R5XU0W/hYYJHWbEotZifYqbjk6teOGxQck29Sd36n5H0DC+lBByHb/TK/GrFPEy+jl3
zGdPRKq3W4SS/P34NX/nk1MT06gh2ZZsuK3mjKalWgIMVI5IzZb+5Ij6wKJ3B7RtmgN06f7oxTne
D0kbBzA+Pz8eXf7tq68AOpkSDGpxONStyQzIHtdcrFl0Yoct9aFrFgemJSnN9wVdUYR8cmhZW/WL
9Zg8Z8BESxYPCIUbTL6qjJPJuRse4Y7z4nPC+rC4nflqzog5dKo2b1RlbqBJjEdlHVASjoUq2At+
zx8IMo3nP7udqCoSOhOaVZl/dxkHajpNbYBtXfhCgj78TO1uS4jppkIoR3Y1OvtSYpAK+PXIKRZc
LQUT6jRpKXYiVuYPkNcRckba7efjhbwp38mh6FHQRqURSEPueqiWnvFYjHQAQWTOP+Dh54ehsetD
jlDKU9zxfAMghv7H41HvfVpWkEYqZXeaCavgbUiVOneizRRp4nvm0V9K4+ms9f3fRsljFnKsL2wk
MB6PeuezQruhIo6fE2KU6zJb26uZwstKOdZOp+27sCIPzJzJD3EB+F+GoodEXVRqKa7bxWMKa7ey
RuXoVKG7R4Wm82dI1dQToi310JuingOalHKyp4LY4PhdFQ9txTEzRenR564H1KsHtN+NRS02NsO9
USgmUxmH1kYdaBUnSqnmBduEFaMkEhSQwHZgkbY6CneiURpBgk7DF1n641xHI4pG6aS7OPgmhZL+
1aHN8HniSxqnxsQ7VhlHl5IMCr768+PIuBOPkqZC08QFx8Ohdj2utlQLIL4oPamYv8EjrbNT2k+o
qFgmAphFl+6jSRs/i7irN/bfbUxSW5a4HoxsKDGvO4TgFuxmpg5yQtR62jUinv7qeXvvKBhtgbxu
0TDscTpCSPUB75RH2/UsQ2VGyG4SxcmoPWxRsTAV069oaqPkVahNR9W16zTrFINzt541asVfZx48
7aF2ww6VDttAJYJAVLtvj7/+nW+gO2xMooqdCSDm+nfZhuxUISp9alTMPuhqDZHf0orknUvaeHg8
2G2IcdCBdqBjJXEPN9ulHQ2Vfro4LaOB8Es7NJ7fo2VyniAkIrpiqHH+WqV5OG/E2O0O0ql0QhCl
Qwtqbx3bMc/lpsE28VRUtSI1O3gXkLW8++BhFI+SpU5DGA6qnP4fl5YhUiRU3DQ7IY2g/CWKJNwb
89LjuBBuHTy3m0bi+Nj0Jl9Tgvuvh2oxD4aQTFHSKiv1lBap+VShNMMJsdTo/STI8WWwsilhvPss
YmBKhBiS0XUiklcDZ3oLszzPTnqq9HtUqka/yubwvX1Hh1FQdQNOStqBv/j1KM5gIdWBwNAJiQj7
HyNH1NI1lvpH6Pbde0Geb0NBEJWELzJY/XoolXcLG5ehQq/RSWroNLiu+Odx4MuvcpWyMQh/v+rC
F8aFZg25c1GQahp3YblE5n5ERVhfAoALlIWFAJJbuaW1RXm9F/I8BgDHgFvhYJV//kcwtq1mt/OY
Zad8WvKfY58tZydFEuf9EwPHIXuQtPC9dbZEQ0uryyLJTtWgOgesSHj6zDP/0pJ5m4NQ3z8eMQEa
kyoW4KL1Rp4bt3LzJM5PSYKL4bJk31p6nX4nhqOnpf89ntydTQbgTCXWuRSl1/T1J7R6u+8QzSM0
3CB3pvKpNLMveswzpzL0cD+41UxVrd44Re4sHKBtlAFoP+HXbaxuitmLukKgmXQSSu7+qAYOQ6Jy
2koDbw9++WaDGwQbBqTHOsOutTYVUuXsZAg4sAO1/ENcGOLcOssmoVdeIqvwJ0cmp3AlhsVdkyiW
hbKOOofVqUYkZ/FzRGs7X7WQjafC7+BSMtJm+Ko2WfsRDGbza6yrYTqqYYRjAyd32gZQQOYvhUA0
zE/GyDOe594zsnMjWkN/dq1FwVuGrFMJMKDI+72TdGIM+oW2wol7tJIi4Wyxg+AB7bi+io7y8sRt
JK28h77rfseu16WIzbIgOwFWZN5TV0C0Uhh1GZ3KooucHe3BHIvCRIvnPVIUvLNRMkYCkGp6KJ4V
kCfazoLZ64LxXEgokIpqyjNE4HLjHXwnQjxOB5UHNyq8qLlex2XotiYxkhYniz7ND5T/pk/Y1Wy5
lb69plerRn+fvrtEHKFRIbfHHyeIRuS5Wd8VJ1SojOqMZoPrfceuhO6sWCi1+6qO6OiJhiBtui6u
x+6iJ0aUB/Dd5yQo7cH4F03KZnxyw6aqqc/OU7xfoir/rcCktY51CqT/ZzeocbfrKcBGx8f7906I
Q/eHvSNvEQBuq/2bo0EaUnsrTooilB8ZMTiAaVO1/Wwr1pbUxXpRpBkiahdY8OqSpby2uctpiQ2o
aKYX4lDdZbGSBeMS6RuHw3pKb6NA52YQDASg7VyvSaLMvCcjDNq6qZ32PCoXyLum9qSYdfM/DAWy
EslsDna021dDGTHlfPSlxCXOHE2cJtsJ+Xx2iqY1WFxqaI8Xa31FyplxS3Lvg0JEwWN17PW5E8o6
srgUrV1Com2xBlMay3iN2gwYRI7F1/7xiPdWDOQtoHrScYiSq4cHmJNYiHoUFz5zc2gLb96n4Jw2
Us97K/bnKKtUBqksiuZaJy4aEll+rdvsjKHufFTWso0JbQ21ivdSqUs8dxYmZFXdxV0a/YNR9+3H
2Zn7DbfAu98OCiMvbLgRVOOv4xAx5zxpDIaaIiwXIupyPg23KHi8QndjgntXFhff8sDrURQejGnZ
qeIypGgypgn2d51z0RL7pW+6avd4sLtfD6KsfAVRYVyTLxTK/WlbGeIyJk6y8/KBUz7skxNFx62F
ujsvkhcoGDZzW9+9JbCAXFUdcQGjitZXGhhTcepjLKfo/9Qb81pnMXJjcShw/EGYoUe4CsB+mHMM
6oS4lIsVf3fadjF8HdFAzU81rkB/AH+bYQc3YIOOH2Dz3lfR2/ho4DNXuKhg+K8XsVItoQHyEZem
Vgzi3u6AKJju2O3A22/Zud6JS65ZmgwUtyy0SuSf/3FndU05QFdmT3dc0K9V5JVPVVKE73wEMSVQ
irBa0LKTJJrVRrNjFxBhRvQDpfGCBG3m56kbtm6UOwHJKGRn1Pd5MburE9GYVb1LNY0DuEQLIgmd
5aSaVLTQP96CRd4QxeWMgNLD7UCJCnDkKkjiEv94KpzZZagB7+81XJ9/O2HYLpTOPNg7fVU2iDY7
duEdUCwX/xUNRqQ7LXfUPkhtbXkpUQr+r28KD5FmF9qEjdqbuYHFv7e6PDnf6m38xnWvYelVDceX
UFzoSVpSerDej6PS/358ENzZnaSpJN7UahCIU+W6/BFDKf3iJEXR8DIr9l/CwOi1V80AK8YTpJqt
Rb43JYhecMFhSFHnXn34moLPUjZFdol1tzzUfYmKeQ3sLdm4Xu+OI4NVquqwDdd1HgJVQ/0wu9Ca
y4I4nAcp8GwGjz/dvZClJi0/G3JEEGmuP10d00Pt+iq7JJXxCioe93IFCgtt7C25r3vzQU5XsrKp
6VAYvR4JdfsGyXYzu4AXGAPM0ubDLCUiHs/n/ihk2iB5ZZawmk9WVHFHSTu7gMzKAzTnh8s0Guav
/2EUrhcORyoQAK2v58INasS9a2eXecFpBT/qZm/2lr1xD9ydy/8fxVulOyhgqpUeKdkFfkayQ9qB
LLWbt7Re7o0C6BSrH45I6RJyPRcnYopxxShdnYS7chA6JwFugo+/2J04g15KG4p/aASuexijRUe7
L8V8mvOoKYOsITd9UYWRf52nyOg3ouDuaPLQkShkiU5fzSlOEtNO4vnUjoiDA/ow7V2oCSNoE1P9
+f6ZydoaT0eKAEjLXY8F8x0w71DNJx300RO6awLZTr7nT9BTw8Y1Jn/3nw88Dn3aJLxHeD3TTVxn
BpU6zgWApOUUp42y7EyUkLvLACUMBXU7TMy9wF5LxbvQE1tJyW2YcK46FEtpnkplntX2XfB6Mgd8
dE9mOc7frRGLnNQyyuPjj3k7igvvngOPDJIS/7q4LZqp4Xtm4UmPbHR3w7k8wpmoNiqIt+HBKOQC
gPzpqyFWc71kilY04Dn78OTmi/GxLOPqiHOBdmgmY+uevl0xeMHQMNhdJN9UFK6HitxlRE44CU91
loM0Qb7/N2AL80NvRli3zor2N4/uauMFc3sfMigMVhrueEHxmr4eVNcgnk2C+WHCiq2o3Xt9AL8P
P+0hMWG1gjmMN/b33Xni1g0wg4nS+Loe0pUkGtoDDJmMKpK/TnyokNINKP/Rao+j2U9t++u7g4Xc
gg43CqNYKa21hnIMBvVmtJVTMtnjRRm7/gMXcfJOVprkkKP2Q+kGtUMTucrrmbGm4E9ylVFiZdrn
dqI/G6FaPz2ey9sxcb21abUio8MFCS0Nzu56mKRQI0VE56w12/GLiI0Mx4sEB+yveWS5yRFYBwC5
PMF1yA8bY+zHHSwYPfYx8Y5Sn8w8B66izfJ/1mZCffUSMP9nNa4djKC9AhU208i6xhf67GG6GiZ5
v0sqTWxdW3d2FzcsmSlsNLqs6yt4cbEfMx1m0uJqQwGii8z/rNap2x04qHLrsfLGm1p9OPlSQmzO
kvq261Klh72PF1tFfF6syQbbaTll/eypEY0UO2w17TKMeKqfB8Dw3rdorIvoyC/MqcAgYImxo4Zn
5ctiWAoa43MhcHm1wnmJDpzh41e9d3pl585GWLwkfaN3rx0lzXSH0NCk/l9i53l4tM0a4yUf8q72
DRyNN2wE4O335AlIii8bRxrUxdXJi07qUqutKs6iynlHd3NyQDM9ewWNYOwfR+HtwcGlSX2Soqnz
lthcB6GNcPSgoNd37jxkFTNlQbmvcVVfU4gehEabjQznztSol9OHt6jnqChJXY/nVp5QUR4CuE23
Lw8W3AHcoHPm7LOup5a6MZohD6HrUKHXB2WNHovEPa07R6FduVodMlxuptRj/aWvjf6HO04RAsXC
MTAA6IrEgw5RmxrQ0zZtrWg3olVXfYR0ZGrnVOuTX0Zjl9UzUt2tfRDSbPIST3UOvC2PvOKbl6T6
FMDC0f9VDDvMP7SDVVQHXJ+UeG93aVX8ha9VEyGZjZGEP8U87V+tYvD+pd5Uo6XP7/HOSz+r7VM2
TO17eW40f8gg6MlI7R10T1ffHIHuIp3LIj0PU4dFg6Nguuxhz/04km6QX/jPSn9AyjJc6FKM7npp
26oDFmym07nxqnw/N1p7Vq3COqR4U/lDBHzTyOwKJXsLGGOWx0/tvCTvLLt7UpzlDWcnRVSc9dGA
LQcuGxbSQbQQ0K0fw/aLFsftl8dTvQliTOCQilDpkvC+oZl8PdPes8HJaF5z7rDnCWZ3Bh6N3foT
9lNbLaCb9IiheD8hBoPqAf9xdUmUpdHmy2I35yrTf3WwioNyMeaNq1z+JVe7RA5CEZ5LjxYQwhHX
8xF5XLnYEjVntoIw99XCFg2AZVoGPIQW/w+VygFUNUod/xhLKma/bQ1l6xa5KYLxKyzgifK1CNRj
nW9WWtrCuZjbc16XJVLzyI1MOPk94S5vxbu6d/D7ntzsXzHa6v89XtCbU1ASQfkHxgRAC3Qsrj/A
TA0Vd4elPSPO8X0QZv8h7NtvqMAaJxXDgI2dIvfb6nNLUiY3ptR4hdh4Pdq4tKGpJEl3VsrGfg5V
Y6n2VVqi7JeUeYiD/VgMvJdpRm+dh7fzpLVN51KKJUkMkQzsP8omXd9YwATD4Zw3mHYfR0cw3VrX
4sMAOCo7NWFZ1xs3zO2ySskO2iFkxKAT11DIPq+rtEvD6dzimpj6GWg69aVoMGVPglat3fYFA/m5
/FBVsfiGFQNsgseLe7tbyRN4sZO34RRJ8ex60oVhz9o42QMwdc36LjJknMBJRhfb4Ec9Hup2t8Kg
4ahFguLNIHJ1MHAy6shDiPGc6cn41ezT+cMc5snGY+bOF5XFDmClqoRerGED9LAUdCA5Re1ZWArA
I9CCvuI42D5Jy5jmDCbaCT81PBIH7NRGkW+csrdhROKF2CcRTHsToa/rL9r38K2ycp5BK7iKLIQI
u8Xk0M6TF+TOXIjAGGsN715G+cjgaSPVBFnN1UnoJSjZ0BFfzpEYyiDqRw/Xt3AOIqv69ngVbwOG
04ciOJAd+uFAC66nFy0TXNdOUzkOLft5XiooQLUWPWnVtMWovz0KLHoM7A6ABEgKrg8elFVNpB1r
7exkVhh4Xa+3EBNn/TOpYfLZ0IbiFaOUeGNL3pkg+xCBcBBlUj91FaYW7Ld56Tz17I2t++zhCjr7
U1I3n5C8Uze2xG2wYtPA5wQOLo+69ZHjpBHZZW3p5yWnkO4XlhbzzI/rqjvQescLK4pF33+wtXz8
GY2lttVBvDNXXibI0vIoBxS1Lqo6oS6kPnZ0Nqd6gEAearCU0wnQshFu7EsAkUTG9cnOJcoRwD3G
y/hGBlsb4PFD5MzPFT5OxYcSjinoiNbCgtS3O5dOFeyhBaN3TWvbI8elCmShjU3lL0xB0+grMAUj
P5te3n0d2iLWqh3WeCr49dEsQFh0WF4le8dLYrhHHmy8b5g80Xcd4HYUPFAxcbW+uTho7mSyu4PD
YeKpZSriUMRljvgEPZ2DmOr2CwQpZYfnqmQpRf/nmvGABZaBeA1UNVwLC9JDxzeHGj/kzIKU2Yom
xylntJ2gted/amGVL7QyHfFRg71hnMtiSF+LzpmePSszj21nhWkQVuoBWuLS7q1ZpP3OWbrWg40x
w3Kwm5BqrVoZKK3y4xv3I2R5LBGxx4ygYBtTWbq7VvGcE8R/bn+tmzG500d4fv2s/Nd0UBl2kWm4
AFEanGEwtfFeC7c7YCZ4jrA4rJFW0LIv0Gx53yG0uBg7hwvVj5Y6fgKt5vQ73rPgZduu/FWEkAA7
HfZLaI/W3iVlnBDNKtQ5mEpXamMay5H0pQoSJ2KbuNk4+vCdp904wRHedaV9gPXqActECdPlGlV2
ljvkyVOR6nH4N8iJ8ZeJsajYQWyCotl7OjAsI43jdC+avu1PLjT4cTdnfVVherh4znOmd2Hj23lo
dU/oTeVNYAB1QZe7wGDumSpT+MNUp7gJWJyeHVz0/cRPjRdp0tcCOty1pqp0SMhFxXxAkHnZEsm9
2Vsuks/QK9CV5B6gwn99UC69hbWiYk7nuXVjWk/gDr7oaYsL8eio7dfHp/LN3SoVXrlbEbSQKg1r
8IYXV5o+YjB1Vqha7q20/54V+ZaDx00mjMuARPxLpg4TWmM2IxsjWdbE5TxO2g7jQWA8u8VcWqa0
ZO4ndXbLcOeaEhXbVoooPqIppL7XBR0ALD1nOV2EeVEQX111JXLQCs1L9zyZCICFkUrPz2vaF6tK
7dPsxVuq87frSIKrQqhA6ozK2lpxZRz7LlHgolIyaWs3cKIp+RsLMg+9a82pP713HXkootPIm5SG
KUbv10Gj1l2N3UzhQd0uxA7vZOxYi3JL7v0mWgAQMwSPGXoCVInklP/IdKkloxvNgXFupfuxb9ZR
G+8dGEDeRjJ/8+08lZ49QEfAXoBQtNUeMMpsCNFwts5KpjX2LjNF9G0YjObfzpqSj48/3Z2x4OBx
kUFFIT7W0kWzVQ7xkLjGudGRytph29XaxznF8zpwwkLfslh4W4qr6wyIFKUO8LBks6QLqzqUMsq6
Ud5TUsSbp6ekOHihr4q8Hz94EHxLePu59xmISZI861Bew5O1uPlwsnJr6IJmhO35UkbkbKcFp5Ut
IdOb3IlfR78P8Kd8tfJhrpfYbZASkGyWs0sxeF9FWvzSNOpU7CylpOAzORjUNYa9hf28SX7lu58A
lnikNzzZ9bATvbNI1xf7DFLOecobLxt/RFOdOU/I6wzlnrf88t6eOnmLrGZAQ7IA2ayDuRZJCGs5
KjlnBxGCkHSUE31/vBMfx9dNrkZ6hGgvkYUUG7Su1RftzSJ2YeHM5xyH+X0C5xyz0OEfrxLeV8eY
vcDC3+sTpt9bvcLb3SrJJZSOiW1+wVtp6Y/dikqEcMakUs5DZ9pn9AyALCr1u2uPVGoQyUKD6U1b
dF2g6q3ERRQ89c6IxOnEsdV9c/o6fF28bgtzfRubmIZJ7U1gSujlr2kGXt63XeHUHg9BkX3ue+wl
46JzoYqMAGU7NfzXFtbfj1fvNjAlW4wXy5usL02Z68AEIpvgEaDhT2jExiuvJfwM81FzssBtZ2V+
ivE59t4bMVRXaYoDWpKPeyLnekwkhHEQtEbvbGla9b1bJufZSBpIcbEb1T4CGhkKJJn4XRWddnw8
3Tsxw9BSv57imA0E+XrovB4pxA6mdw5FqO+xTjT2nkCb7H8YhY4a1T6+KK5b16NoGAG2amt5Z3SH
VB8ioOm3nv3uC5jPyLoZ9JpkVdxdvTgndeiEghzQedJDHF9HzQ2aaoSDXlIjf/+EGIDnCdVRDRDN
9YScavKGBaG9M+xN7Te1xeqlKPL4v8ej3JwkTMhSeTxDQ6G3tX6sO3FZoqon458a+PLLycLug7G0
xfgrm2MX502H/PeAaovi+Ag15b8eD38vNjhnwanKTIqj5XqSc1X2atlHHhdlmOzafJz26tJPu8ej
3CSLTJIjBTk8xkCVTP6KP06tbIYVNymme85QDjcDBJ9asHNiQeC3z1TIz0lkar+NCgkPepUWVu+Q
n8ctlM2dXwEqBZUbJBOhQKyrieTgZanwzDq3/eAivd9PxQfUi5Ckjs0Rk5sWdSg/S/VlQX6pjPXv
Zh4rWxrcdz44Ap5AfHgxEVrWqv+sIauDh2brnb05KfZmGFZ7OiNbzgt3TjhgAmRZUipU2uxdf3Al
dMZKb1w2o4uAUxpWP8tQS3zNKH9qs/P+i54eHGwjjkzZZlwnqnMS6ukMIelsoy//allG9AxIt3s1
miw5OGaYbhw1t9kd7TuAEGQzNJ8R5L6eXSWimLJbGp6HgjaNiF3rko6J5zuNvWwU8N6+1HVmByiY
xBjNa2RegbdejxVNamrQ+Iov7eQubSC4M7GZx2q5xHi7MD7Blw+zg73E+n9DaUfVB9uL0bvDqTz7
nsX6MOxiw26jACWmavheokxXf1MXQaYdj3GWI+Hizk6AAW5kfUBQzpo+aGVeRE+L6Uy/SOus/Ckf
ij4NkBwv1Uufd26JR0VIi27SRdQHvd3Ww3M+1NHkG2PrOIE+sJf9oW66V7QNI3OHT2uKEb3XR+lH
E/cfcDFWYydPFe0MmB2p4nTBAGbSDVBOMsz92E7F35mTmvnTEjXGwCY1h3LnKZr1Y6gTu/BHr8Ne
WRUxdVP2SFo/z4Y04q49O0Kq0ZKHsyaWaT6NhdMneEKQmW0cKrcnJ69PAEzyfSQpCqva6oASB1D0
zD67kXoZHXwu7DbDbCzXEP1JK6DiEpjzQhO73Chf3clZQP9SKEOy7o7RI8kuINGK3QUle95XXYkY
FdBX8YKUSr8XkPs+aqFwt6jgd44OcAw0XRACljWzVdiLsQZoDJP+rDZe0nxD0KUnCEddyTey6Nsv
C2SLg4N3vSUbwqsvW9fVGGvNEF1iN6w/5/UQJoE1dnP23OFbIWJUnRqt87G/rp1PA7Lb9UYp9M5M
efYiDwyli/bWmqtmR54zODWCLnbfp9/KWTX3Rjm81xGDhje0E24m2cgDX72a5iRsuzHZyudxNqN9
Ek/JzjTbdzdVGIW3O/UYci+6EKuMxfNqHiytFp4hCBejrzvZ8lyq6hTtlLpINpgMt5HJFc58YILj
9QHm7vq0ypLCHOsyjxDRmfrLkLt2MEzEZJYb8ZECVPkjU6fy+fHtfrtaiEtAdqdtTp5E2+J60GaZ
PNyt3OiCeienRNdEJGb1u9G4RCJtHFnZAitNN/l6FEGHoRliO7okTaQdzdxt//LobfixLrXwHs/o
zmckI6OZDGGSYsVarJXCcwTSyIgwY1l2pd39bc1KuwNedLSpYgWusrHhbi805kbTBvAnVyh80Ou5
JW6mxWEo4os34oXuRxmWM3QJzW9eTRr9eG63qQFXGV1jKEIShr+O+kiUylI3dXSxOocWyjL9SGvt
n9BWB0zOp2FjtDc46fX9SeULCRJg1LzLaW1cT21yotSumlA5j4iYpTDjeDafbYj5KpdFoqg/QzFw
cuKTGotdBFwJaU9AZeXTEE6e6rdxpploJFpWt+/oufxE84fGRIeB9hgMJVpOOxvZluqfxx/pzoJg
NkYBiU/FW23di7FzkTpGW9tnxwjHMx32f1LAU6dEzzby79ujlooRXAVOcyQjKM5cf57Z43ocPGGf
OyALtl/RV/pMkjCNu1hxjQ9DI3pkPmv7Y23G7d/vmyTvGuKNYiasTV4Aa9R5qiv0e5GkOTVx2T93
U8oh6BjVAdlLZSNjWx8RlEvgsUhUxht2Ys3IcFr56kRtCxrwYhv7Us96w1/KfIwPj+e0jm4GIqo5
Ufl3QCfrneukXqq5CQ36pW9omVVZpgZzYhi+CBvFQuAMlcLHI65DRY4oQdvy1Sv58KsAL7OubsRs
Z6cSMu1OiRDj1XPUMvtC13aPh1oHixwKCRj5D0UTynnXwaKPbt6E5pyftJoehz6/FFWxcwcXBTCp
GTe6Re7Peh9u7OF735TqDPUuqmsUblcxmrWYeGSGnZ+iRKR+PLhBYmdklbX5fYDMHTye5J1Q4fIC
fUABinLFekeA9LTTInHzE3oAcZC3Rnw242yrJHpn1QzblkPIJJIq1vWnXBrEjPsyrU45kpDw3pFU
SwdH9T2Wc2PV7kwICiggRQSYZHF4lQD0Q1RmutJXpyGfpo+J40XPodjEBN1ZJKgq/O08snn8rLli
7hxpeMjl1amtDp028NGKdPTNCe1GQ9kIiDszkl1xXnocXhzu68QpblutHIbqFCH5dKh5Nh/iOZu/
PA6E9SVMtEs/RCq5HMQSr329RKMBeT7k8jgNMzI2oNQEepVahsGdVca0bNWx2olQRMvGet0JDSCe
pPd4BGBbta7tgsbtC3vRqlOTNephoicOelHxAqC73sZpdedDUi+j/AMvTsJ+ZMXij7qIkapR77Zh
CWdhXILKqrsgrYctxYI7E2LfomohiX63uKIlRlMZ+mx1WgBC73LQv19yXHKejJ4m2eM1uzMU7wY6
nCyeBPfLP/9jQoOTuGA+q/qkWCwUsgXeLq9Tczdr87x/PNSdbwfFD1wG7GoL3arVtiIHRsh5KOuT
oRSaiY2Np3j7GYrwlpTUvYG4HAFnUKZjcqs4nCbwdYY21ictAd3sIGi6VxRlC6t9bxR6i/Lekuzt
dV0oy+AgeJ1XnZJ0UD/EygIERIGumG98tttzQj4MpPEKRytvu9UKlW3u1ghS9ScvTCNq0NOs2ciz
dtG4nxXPKp4S6kNb2gW3k4P4IAGL8IBl5X21VqM7IaE6l/2pbb3sNJAroOZYlonYSDPkj/8z2eTB
KMMO+CcVG7CRcvJ/hF/jdk2bT2p/sryhPlA96X2YvO2uXqotCbh7U6I9Qhma/+PZs/qOrW73yN3Z
PUrGcXoYDH3CUF3Z0hG4OyFK9tS7JatpzerHcs7pcC0YTpk25i+KA27Yb0fL+LqAi9y6eW8PXIRa
wJRCHCGJQoH5+usNBpTxhjrVabDbQgRjNHrOwWgVFEIsJ5OQHMn6f5qzPPr4eC/fGxlcBPa6SH7K
yuj1yAu0qmyuF+VZ1EZh7wqRxMWTWXqIVc8zguaXpqvtMNDtaSg2juDbnIo7GakfRHFkAXONzNDM
LnbdRDRH3KUb3ymM5S8thjyAhX30vNCX/djYRrOzGjcMHk/6NoJkgYMSCwrZeN2tK/+NUbf1lIsW
flVtPqVVy82mJ1vmJrf7nW/KySWvNC5TfZXoTJNWddg3tEehJl+GNK98/v+HG5f/2lYbPj+e0m24
ws/hlQdVkvmQh1+vo5ZQP0lUezimTZJjSRTNB8G7AqtubcvM581R7nqvy7Gk+Q0dX2zZVjETJXoR
mmY8HiViwQlqeC5LULtKrwZTlZhC+jkgDCx1u5dg0amdojI49F9iNQZ3aeETQAnLjCcj/IhbQtdR
SUM//5AoIyiyITIiCS8GQYpSrxNtvPpu2Bag4cGF2rAieaLctrHGSE9Hra6qY5ulS0zZqcmNj6aB
S/I+ywq3Snw09bIY0FSZOacQe8d0l7XG0AZJPQm8U1LqLcFS0eY+jH0cRXvRIY2U+RPsHfdcqY1h
Vp/yKTXoYsRtrz8pjZv+tlidhYI5p6ePC8kUB2kWa5qPnHlqvfKbF/MyIlmXfdLhSQ1BhIFn5I+I
2qcJnhZZ9eP98UKSb7GQKkKaa3hlO4DFMxtTYEeHlrU6Z9/JFizfqar350A0nqAzgoYipyNnu47M
tK8SY8TF5DhIhaZuNIcnAfLYn4Zo2T+e1O2+llAaD7Qo9/ltR7tuPY+7LSyOJRfxCxLgeZBR9Xv3
6UFKJ3V7QZvwXloLfPBYaSvHLUqczdRM1kPCZ72CufV4Lnc2tIT3kl1BWKEBIv/8jws1V1BQt+K+
PkIsyH40mg4kcxCzeLL0stxC+9/5cJLuxKagys1qGdeDDYtWGLMW18eldn9In4TjwC2/sTq35yG2
ZvKO4UkB5GXdpsYqprSQlm6OIODHZ5rWy+KXQ9slRzUSJnUwpd+qZt9+RJcnJuK70qQSqNHqVATn
Dhiv4oqJszT+OjXm6KJg7fXmTpBZjhtLdmeC8lYBmoIQAy/CVaQbY12TO+rtkXbyCFjVsusGcwC6
M4doNmMTg5kZvdr3xgl2duB5UXImKaIHeL10OkpOdddm3bEqquoj7kzD56x06wtsqmUjV7iNEobi
jqGNjIwdx8b1UJmZV0oaL93RbCNV85tcuPjgNYBFD4/ndDsQgDVZu5fADam3eT2QoiVTnytTh7FR
p/mTIbCYiIx3G7Vi0kpyR/GILIS6xyo1dvMIFTnL7I5FXPyKrPpJy6fXseow1erVrUbtvSnhT8h2
RjYURsIqw4MqGapWDNK1M7rsR4+Byh4DkHHj4X4b78QdXRvK9RKvv05sZOtsSNS6P47FVJxVSqm+
G9nw/vpq661+Z0KypYIx3RvKby1F6ajxUFEnGI9jJZQdGsy63zY47rw7EkD3caDT5qAese4BT0oB
ydZExE/PumpfKqr4oGjLspE83cyFTQvth4oUDyR54v4/zs5rN26ka9dXRIA5nJLdLbEly1GWxyeE
wwyrmIuZvPr9UP8+cAeo4W98MoABry6yWLXCG073W4ZfmTcKHGpqaVRPCEWJ0Ohq/8Zo7eJ4oBXP
RwPKCCDQ5iJ5GsUuZCDNYZri3PLonwyGvq8GbAVQR5B3k53e0ni7Gg+WGiUFMpdQKU7j6XoWAJf3
pziZ0+ATMnrTvp7m5vdoivxOMxKssd5+WRcJ/TZrACEH4nFLEM+PolYr6LUH1hQ7arH3MhX38yq/
zZNxRwn63kjMx7W0b6UX14PyZZlsxS346SrhBiu9WV3ena5/C7w1QkW0BfccLKEQsgq9vns/ldON
NNLYjtWTHHhbK00DqodN++J8Y8Ihzzqzree4TXHoGQ19t45DE3almT8kvaZ9ytpm/DJXlcS+oWzt
T66y7d9z4jy//cwv6jd+B1Xj/3X4aZttJ8IfaUKRLQoDFneOU9REdp49qPKjxkQ8jfrEqDYfs0r7
iPcm1cfbga/tLuaCr+67NAnPdfaMedj4LMEcD8O4oODg/gQCete6BqT/Or3Bfbw411glkPqNC8T5
SeF2ukp67u40SLnEgjb8+2FKE8x7NPdbkji/317WlUjUotAswZ5w7njbdvvjeU5Jj34PNGf8UF0U
K+sWvzo4GvE8mrdYP5enDpGAJHL3oDBG/+k01JoNSwESa4lhtTsv3uDlP/JWOTdO0CsLQiqVlhx4
JAwwzzeIMMxMLVWmx7o/ZB+qpvAeylJLPphjV97IDy5DbXxj8KQbhwoO3FkWSeFZWBUSBLGfeRMa
iO20AyiDSZes/5Yuzj8P15hrdONF0Xk6u7tpTxveDGQnRgNx/Ax0b3wh1ZM3ErrLj4vLlHdEbwY4
Bg330zfUTLqUKk+X2FjVEqGkkz2n0prDcbS0A5x7rFoYp964jK49RcA1HKRg9Wnkni3NhW66zHa5
xDLF4SDAbuzryFMPtTpdn9/e7Jc7EBTXJlKC0Cii5ufNnzRf2s7A6C6W6NzeFz3GGIvdz7u3o1xd
EBBL2uB8UdwNp0/RGNAWIW9dYjv3vyxLKvZI1+NsWVnyRqRr60FDklOCAST4oO2X/PHxMiP2PLFY
S5zP7RqlAUwAq8f67e31XJ58vBpIBdDnyPEvnD1WZPRmN6jWGF3bz3XfxD2Tz7Ba1H+NZv4tZoBa
jJY0EA8kRFjW+VS1LYzaT3Cfi4PBX3C09lbvi43PB6Zmqe0fA5I988Yk4er6uEq3XAVlrPMTY7NM
dCF3r/Hs4+MXNW47R0rHz0oFZodee3WL2n+5QTYBG7qevLbN3uDstSVJ7y8Lks6xn1RtDHjNPgxw
a8O0DZYb+LGroRCaYFqMEBtP9nSHTF0JcWpdnHjz6r2jcvnPba15zwl1S/b2ci+yKPBA3mZstA0x
TiN19ZIkvrKc2PQ0eZDVYMd9Sof17b14ZT0bfGDrE2yYCess+5EIbxmDXfsUuKa2H8tW+2GXmItZ
qee8vB3qcltsvHxSjY2aT7V5VmjmxdA5ZbX6cWM7CM4PJe6whWWleyMR5sesDrTntwNeeYI4Q28c
dWAzjJzPsnJkYQOIGLYbr1rmvUtXMAz9ak83dvu1KKBMtok0OmK8r9P35LT4B+b14MVW71ecskFV
fdfzvLhxql8J80qPIbPg2TFXPQ0jW8B7QMT8eClkutcG8Kcls+gbR9OVKNtBS162idqBjjiNklVB
Dx42T2JDAlrPSxXsB1K4G5vuWhRSSEZ/NNCJc/Zi6sqADt1In9JvEb+dcvXf63ma3/hUr0dhc6MC
6XNtnH1AKhMgHZ3cj2ux9O+8og52aWX+tUMEpyopBPgRCmfabGe3bTpnvYfxoo98CC0bQ1fGu0YW
EG3n3Lzx2F4vutOagfYa1yBtB/goF5IEbpU1Wlri/mxQCaXdo1hE2CsPCAmmLINvfC08nE/LUK/S
cMzqHc8lGm2rCpNsDbvlM9j9nbZ8Xfwv+tJFpXjXa5g8ueUXob0kKrv3gqncKWv+3mq/3/4UL799
Esft0KSDQPl6fgsha5INhWJf1QK7BKto5BGUe4pynG1E6AzeYvVdvnvisbdeu2l8/mcfJWUqAgMZ
NmG15c9xM1X1jsnULVDPtk9P3wfcQBqD9BXooNEyPv1aFpQR8ehak3jomjEmI2PiIDGvDbEzDT4g
MJ8frb5Vj24SVC9UWdMN7OGVp0pkPlZar/Q3znc43ha1a/ZlemS6AEY0HcW9GTBoIF+TXElZG7/9
Fi/Ujzjn+A/ctAXobFNMPF2w3knTS7QuPea+WOb/DH9J3Me0wvoicmblD3fwQjxmb9w02m7BjvG3
45QbsEXYhb9/+8dcWTyKjVsfmOqRu//s85ZDhpFqXYijXjY6GPjJPAKHxxqqS9YvCTy+t8NtO+bs
XXMkMmlk/s7g+RxK0HpYamajaGOMdeW+N1o7nufJfAgUCPoc1+57312nr28HvVwj3OiNa4LblrE5
3p0+b3OpvKx3gz5uSziY26Fci5CsSnqx3S4LFun1ijTy20E5iS/WSg0G7Nlmb0MH089q2EQA8LaY
osZpN4DSlH1fjFHbdlO3f3UcehzHen0GOa08yHe6yr7BLkQW38UM8H0/0rdGl0DX810lEFjJOY9Q
ai45gYC50LxqMBjN5TCJCD+90nmWawMlY0hJeJ4Mc7TQAxgAEseqG+z8Y7sUtfat0hhdMMueneFD
MLc1ymZllbW7yZFD/auYh9RjGCDATsd1M5Q1ysJYZ35eTM0R+9nV6Md6RTeWe33yxbAPlF91BweL
tGcEFv32m4PcRL4vvNQL9q4adFT25s2uG8/g9neLR6c8qBTNxoc8GVGB2DCZaaiPgYenWzKb31Jw
Ji9Q3hOM2bHV+STzaRgiY6275R6BjMLII/A9a31nyl7X/9FsY9LujWZdOyQYtGb8atpUikgzpEj3
7JsuyY2XbAr8+QnRNs/5XW+GJSmTPxQw/5uspBWPZocd/EO6DhOCQ0bRTpEpXby45VikX7M8E8Zd
Xq6lQDdVAU+ik+Pm+oPQa5+JKYoO2UxsOKmFt0dxSloHL/c8JENHbxafc71OUxEGpB0uKule14ar
InlCq30wYEYHhcmnEMwIss6jxCawpZtr3gVZ43n3LDtHeaLXZfMhWfvc/AIMsepeBlVoAX7T5trc
F9mU/Ku0fi1f8OVNoYoWq9hL2bTpu6Yx/KSJrCrB0HXaVB+jYqgxrIaVyEi6HmqUL0Y5OPo+YRhc
7qYaBQxszztdf+5IcvsvwElS4/NCb1l+whKkH2PLWbr8vprSIonYM8oKRVZ6w16CDVUfxiIfv69W
Iqp33GFjEImqS9NdphfBykB3yqq9KKqk3Q0Fjtv7zqkyeddXxYAuBAbEDubO1dIceNXsMcvk7Lu3
0NN2d20+u+KYe1k+HXSevRdKzGG974yyg/RfNRvwg4zJCdTe6IoWo8cKKZT3qpOi3kF+VuW9arwO
KwWhm/9Ikbn5U2taIo3rflZYRHXC40cJwK1PSijMefGEL/qoTjTj02gvfvsoM+zFo2IyR+cJslfG
GBA5x/rRMzP3nQvpB6FvmebdY8rs0zisgTt6nxZbNeJZ1klZvEc60DJ2YINU/02lS/kkGYP1X0oe
VH9Xe0aqHcWYYeiKWItrfK381v+eo7Jg7NxydOonTQcmcRAMRpa7vHVR/M5MPzH1sMqsctpbNren
EQ/lMFrP7dAK+WVytMV47yQNYi05Vn/VEDWGJaUWeom1mHtu2bk9zMHMSJy2lEqOs9fidLPKrMlR
gJ/Ui6RHlVhhYpXZuyY3OvSy67GKinIuzTuv7VHGDP3ZmL4xyk9muA9dESAxY/crR95u8BqRfqIA
S+XOrWTeBDs71bzu0Dl91UHdcUaNVWspTHULlJn+tBSczsilIN8aL/TGX7DE8eVdVgTOVxJtKE4A
HnE5MMRouvARNI0+p1B+sJvpVyIPoZn0njXO+YXPMccDofCCug47b0Gz0vA7INAIHVVy16vJi/2g
heM96aL51xJs84dcuFX9Aw0i1481yy/zb5sezW9T2DL7hrlX0j50xjz+wvbOt0Kr6scgRDtL9yPN
T0dk5Z108e9GLv1NeDZbuyc9QMI6Fop3+8kZpUPPP7M8aG9GqsRLOjt05qp1buddi/E1LPra6u1Y
z/0EFRoNoa53OhfmEi6ozaw4VfVy3XWi7qcI9epm3XnD7NvvxSqnX2Aox5dx6jv9CeJL7u+BDnlj
WMlqGf97+3a7ksNAVN1ay2xaQEPn4EOVsc0F+oJY42b6HgGyeaetdvUOOrGIrW6271Kf+a6eju27
0Vb4u/vWrfnkKxL6NJtAoQ42JfZJcK5pop1e7KDoWlUL24rzPi3daF7TvNyTz2CQNo2Fwo5NuO4D
nil4fE0lFdQXy1Be89UoteUDh1GldpVcB3y8rbWdnFBDBtwoI/hKVSb2lt9v0kZ8mBWaO3434BUN
Eqb7DetQO05z5Q+HpOtGbQ+SZsYMBoc2+8AOCL4uymq51L0MMFc4Q/Cvo2ZQS3posS4yqzA1mKO1
oTnb01LCfR+9X9Dvk/W9zWh++tsUD7I4PRCOFxq0MG/PUjwtRx9sHSt5hD6ZW5HG9d+GfL/Cv1v6
Bnbs4M6FfiPJvSgdCLq58AHJphBmPHP6alLgdetiL/LYwbzfr5pa9nXNyfX2NrwaBdQcKhSbrsA5
Qlo1aGitniWPXiGmR7+llZk7nXNjLRdJK2gMqsVtNgDUilLhdC3TOJV0IWubRM50yAAwuoo0DIsf
nUzrjiStQcxelzeiXq5ti7oBArE0Yuh6ViWgn5JrwdzZsZpNsSl39TQrIFrcoqZfWx20DdrcjCiZ
gJx9RLlFyyiBcx4DBBnGPffpID+hK1BbkdnUaKwPCEOPD6OytH739uu7SMw3Vjzzwo2ExaD83MPA
UaW37Ub83lf5ayinx7Ydfwa5958Q+Nn8L7G2tgw8s02I6vQlqmpxmoHhc9xiTleHsM26O7nqQZg1
Fja/dKq/vR3wyvtDXxa8FUtk9HsOuAoMbXFMjcVNJeZGgeI8cpdeHW5EuRJm41QgIrmJkF9wOKdW
ekldmUFcu9h37nF1s82wMgGWRY5T6U20dCmasI6OtPHORzOTO71Y8N1zRa09KClNcd9JJ7V3ohCO
xCMvsDS1d1Y1j7vEa6vlwUb8LQnp/o1+7ND7GdzIxDFMxFrR+fIr6oCOezAnhqrjMk14e+pph5GZ
pqzu2cik1j8Hck6Tu4YR8RAn2Zh2sVPnEsug2vXyXQm2lIyZwg+z+bFXVai3qa9HQK7Knt9TaMux
MVacNYtZac29k8hs3etNkbw0rlaMYTAE8986rNAQYFBCPxdHxVfk0ul+QW7NRs5VD+Kx8BGGcEVG
o9VTjnEDjnD5/ohD72FrFwJOPUfzpLNhDsr0KUvdLouD3ikeClurb20Tfu3JTbmtBjAAbU/yIPRm
TleDfGkBASEI4q5s5/sCgn5kW8Ot73m7SS6iOEx+NuzB5td0GkW1raDmZy+CSKpelCidvS2T/mNt
BeKvT8ct79gMKP8/kPQ01Mwzg4q9imNjVcWzaY5qPnhS9MONy3P7yadLgmVqoriCPBQipufojcWe
BoiWWnZcmdIUEem7Vu1IG/EK7Vp7XcIWrhuWOJ42uGGRl/0N+YXtxZzGB1bG5iDD2qj252gVy6kL
t2pp+QVgiaJJQ34Ijsm9bw3PfjHeuk8vXyA6cnRIcI1CowNl2tOniqxiVw0I7saJUj8MvZgOFSyh
EKexvzZBZxuiIEULDNfSbd50GslF+nZhkkuWj3rezi7Lfx20om60ei+/LcbfYDJQa6ZZR8TTIJ5b
S7OVmkZTT1LWjDMJtBr/mt7G73/tJmO35dJIO9v1Q+ahAlAs6TGt5uIncIL6ODuFeWMjXlvLJoGH
9cmmn3Qun5SBs6Bg99Kjnhf0qas6CWLRuerGHObKDuB5UUrREgVacx4mXVCYzLFeOmqVsD86q2XF
jufNR3+U5u7tq+taKHuD7ZBSvQIjTt9O1hfDWqEGeSwGfYp0RuyHDtvWJ2wCmxt54uvGPf2MfJBr
YNf4kCFGveKI/hhJt1YnE2HAip0ynGp2Q2A3Y9hWDUdu4Qw0t4Ert8WPtjIyww0NI8tJkYse4qAj
lsb7tjq+wAQJ1EHxoNZUGgieVBjKVppem7E15aO40ZW+8r75uXyN6JBxzJ3XNgCN675H6Pw42PQQ
7w360tb9sLaUnW+/hstAW5YCwAFlTnKDV5rBH4/Gtcu1bfMURW+/q6kRyvyDE0j9RpTLc2x7/Ezc
KEMYvJzXA3luBxkpdHFE7ih9qmcNnZK8G/WdZsCsDZc2uSUmfm1d4FIsA7PbbVhy9vHblV9nwsNb
Oh2QFIyGdJR7mWT23x8ymwLnhjNmE4N2P/v820yavSU97Hvpzx/p/sXQCtSNa+DyW2EuAn2FfJlU
nSv29FtpA+UZNR5ZR3OmuI5af866MB/M4aMOfra9cdZsBc3p18JFs2UKpK4e4y3zNFrurcsgMaM4
+vViPzWwEVY65YNWYgneJkVogKYufoqprGbQfTOtKM5zDIz/emNuBRc1ggv8gfrr9Fd4WtJRM9Cw
9zo3DZ210B4n39K+/HUUbqLNHwf4IFn09uT/2P5zLVWZuE4SqzQ33kE66UMLIfYb7++8yNpmjfjO
Q1zflEJom5xGSfxGL5MJBjnu1YO6C+BVLfdpqY956Mtune6F71VNWDuIQNx4mecZDKG3nUOjhuoA
KsPZ1tHd1MsN4UGxRYI9i+jW0XNHH7dPI9MTbSi4rIxwkoNOks289Ub488+Q8A5kbCiCtAIg8J2V
l7M/4VhalvWxL1E67s1pjkx9SW9Mqa88X04w1FHYLhuOb/sVf7xFiuM0D7q1PhaL0fyzYo9URVWP
PcrsUMYsRWtESybdf97eO5ePFtTzhh0kN+OoOXeknpFKZHpatUeo5v9m7dJ8MsoS/bhtCpysXnYH
OGiK+s71P78d+PKhougPipAthZE3s63T5U66lRZIjrZHaQVLPEAcfFJ9bd7YtOdn9rYshnTI/21t
CGrm0yiNNq9eZTfdUferPha4lX0demM6ZGaB/LRtZXd/u6pXn07wTiBA3ItOxFD0SQUyvDp2Ou11
px9BzNOOvbGqy5e2WcoyriP9ZGXn4AzXL3wUqH11TLs+6UPToYkbKddFoxY982jU7+W6tG3cDnr7
4+0Fvt5yfx6sHDHMpxgGUlICnTr3nGkatKgRAGmPybCaKWaX7U8vLdKD3U9DujPAZctd0qmtudtW
6Pu7ebA091mfzu4xW5s+jyiMDTMEioHyOSukAMoCCH57bfHX7BC4y1C8W7cudBrC3xzFoRywsn8y
0Pv8b+0X+xfZP0pmRelnY5imyZzFrVU4XqQ7Go1cqZy227e1lRdQyQ2Z3CWzGuxHJ+31554eOc31
pkz8HVjNfg6rOaunSNP9JA3nKhm9aEpKC73bpAiSd+vUu9WBE3Vxos6ZFqwPPSvr7oesd4z9BIzE
3Ffwvtsvcye94ClIPJgScjCZ7PWt/M+ycIr7t7bWfv1qabbI7sGNNYphndNYUY5vxOemtNrqOGtL
5+7KtAnsh6me9WRnIQaXxLo9ooyEpKkaHxlFWM9zEvDc6pIOxQ7pBYtJhlbk6qA1rvMNpGvVHeeu
Gr8hfdT8NpUunV2btVUZ5d2Ch4UofLDcmUOZe6yA0pn3b++PK1sTN0DSU3tTN7m4i9y6C1IjUXSb
i2A55jkiSG7XG89q7fV4HZP6g2qBUKDWaCWHt0Nv19zpziRNcreY24cBpvf0W8+9muN7WNojaW3m
88za5YfZuI3iagiWcb1FxLk8W8iUELKic8tgnrzwNF7vM9l1E9Udlaor966ZNKd9tNbSzSOplPtZ
VPlwSxPyyhoRFkCjelM728DypzFTsFL2PKyQ4w2uIqx621CzqNZya70l6ntleawOxCGanxu7afv7
P+4j1P8WLnTI8YXD/bDNw9S9QgX6pW6CZgi7IL/lanolYoDwCXAdaysTz9uNJfTWdaXXfhQ6QESQ
olDuIke0lYUqvN0FXL21c0sD4MoTfVWq4XkijgMh7XSZC4NUU3TeeMTcxQ5CaejJXu97JJRySHY3
KqLLFbqvlxHbBYwYONzTYLj4+ZRx83Qk7y0+UgZXkYT5cAcXbvow5NmtzOVKvE2rCeLnZn0LjOM0
XpLP65og330cbVOloSwdQwsHHc56uIpyZGjUlbgu/O136G7cJPLe/xPbPNujTBE1FOBG/Tg5bv1U
zFVxV7mp+NFySv8PoSjK0G4CjAPr6ux5mp3Z24u+mseqbOT3WuvmMuwZ4B9bpxpuJCyXG8Xb2LOb
SgnTQrDup89SKGMc6NFYx9Wahpi0xngQo4vQptf+Lf1zmyVwpLAgNgliDmehbLWgMCKFiywKNlnO
OiyPVWvmn1azF/tyFv2NrOVym4Ak5STbBAz8TYjldGk15t5ofmjucUr9LNQEQhtlbh4a0/wEjqW7
0dIytkrh9KDecgdqIpp0G4ntrJIYHJQpNSAqx2xsC9SRmUYXUZE0hfYpGYtkBhOU4AXtipzG+Gyk
YsYawq7TO03H5f6rmPV6PtD79X6+vXG3x3r2u0w0kaAv0KxmXHW2cWnB5cZQoTow93IzDavtg6l5
6Y1uOeOayzi05RmK0Z+EiXSujInCQsdd1Qt2rQDdVOMA5d67ud1anweVdYw2294dqx9Vv/r9HTKx
sPg7qHYLUw5XNT8mzyrWfd40g7dDPMHSP/a9L+yDqPzpS41xh/mc+3lh7dhbqg4pOWbnMLmFz5iX
CYUWMT9ym4dmqBIoDbOs1Pd+6vTmXWGJJD1wRuVYTpm9/wEjlizYJ3K21bPLJPqRqTBnhxmUmv6Q
22mxPDJfqe2dnmnZ9JAHtioeSFDqYw2Ui3kyib8WBbjKPJfeNP+kOANLszSM83c5RpB2yFBUuhHY
jNQKvcFc0jtMip3fXZEo/x7kLB6uRrVO9b2RttBPWx/Tzp2wNK34Xdh4bv/O03Ed4lFYebJjMG7Z
xzIBDHhYB8EZrg9Zuf5bN1K572EwAi0Wpk0TwAJLoX52hcC0ZtDLknsm4XA+VjJZy6inIS+58iDn
jHEB1ztdQao02ZSGCJIV/T1Fvd3sMqO033t1NvTvUS52XyyvajF91y0G+TmiBNrBmQOEVwRYDh+p
AgwTHkbXS5Jda5XiYznV+IKA3tHWg2pNjHdQq5ypv1bvKx2oookKUp1uT/HplbGX5NiyaGqq1T4Z
JkN/7As9cfbwm4GeCRQoYHZ4qvQhKnaWh5GKEn2Ck6rePaH9rxt7oGuacRhha/1C7VGbIkVGqz8y
cXdSqKNBb4UV0vnjTve1dd1rgjnZzk978dOZlKHudLNQX5egXoJjSR/yWyByG98h7EA3i6GgMPZu
keTt8zpDO7rx0byWNGffJvD9rcuKTDAE9e0I+yMbSY25xmmCkieTFooypSnrH9JIuiB2srb+PfuN
0vZpYo6/TJGND5bk9aoKQ9ndkjLtiSwnr/3DOOjBJzu30ozBMGlxZBe2gS2CRju6SdBDif1q4mNB
qqZP7oIOt+HdX58xYAlIGVFFo+F23kT0ln5NHaeuj5YsS8BKVfvedbPxRoF45YRhmOpsLAt6FmDF
T5+W0SVj7rZpc+xtUMDu2op90qj2zqpu0oquhWJBWxG/9UbOK2xcvwVU3aU5Ohg5fnRXb/6w5obx
O9Bc/0aH5Mr57L3qXZEgbq29s/NZZS09MDdQxzaY7HdokhiHbqq9GxXMZRTGE4jwoYsHGZeL9vTZ
cY6h8dsX6mjjMvM4+3V5J8lVw7f3weVj26Lwesh3t57a9vd/7OdSs51usTJ1bGa5vE/TVgNWWYAh
xLTsr7ccIjV0lrYeFueSdfbYyrTXHFOI9tgMRrn3S7fbkRLeSsWuPTbacwjA0OWFaWGdLijQUArK
jVkd17n2uLWZtYyJ/ddeUfi0UByQiVm40gCbOY2i0YC0207SNWJw+djjJni3GBAnl9YcHwQ93bu3
X9O1VfGd0vNnqrA5K53GSxxQFUDo2mPmVlZYYHK8b3SM2/6HKFiUWo6+kVDPNzai3NUAamB7QzLb
q6EE5dl4tzBA17YcG5pl0MGlGNjW+seW4yoBul5mLXfz4O50bwjuq8AYo2HF5OvtBV12AQKyqG0q
CiIGvuHZaW31uHy5cuI1gdeKylG8+PjbrpNhhfqqz6QklRVltfHp7bDXVogEI/2pjcKPhtzpCtGR
z6vENVv6YlkWIXKqh3qhyYi09tZGvBaKwRblKuE2Yu9pKG1YR7TATXV0NKfGcCJWjId2Xjnfcim6
zM0BT3GubhUVLHjn7KDAiUCz56lsj8Zqv/PQsgKMJwdENMuSEyO5VQ5fjBkpFomHxi8t901V+Oz4
K/tMwwOGeFOaZ4+G7Iv3qe8N91qgawd7qYJdMZBmalTNLxOw/KcJ95MIwcvsW5L25WEA1xClFgS4
QOUDXvOpduOANrej5DQXYFyFOOWWp4MYOgezzd1sFlrWdcek7Ov1EDg5OWmQ64GMKBMrwOp6myUH
R4FmD33VCm3Xtk7wLLpp+eGvuYvguOa1DnZPdj3taX+7c+ilAQejNB3EsioWglWigeFJOEOJ70N3
dtaPsqeC3XlT5mSo/vS12L29fa8dNsHW/gcGSPP4dd1/fKCkh0mvA6Y9KljOkS+mYd+XWn4jypUN
tYGtUDFC3pM9ddYTkMLXvNqpu+OSmP3OqoT8pJDiiTIMSv9B5pQS+u1lXQvIgeMTE49ZGjunnwpg
3tXpZr87prpfAi9u0qesme2Ppmbk/xpZktzIFS8+zU32HQF96hrWSS/wNJ6iqgSStGDM5kN8Dy2z
4eheW1umEYB26/Pbq3sV9TzZjUTZ+n9o870ysM4+UDycE1ettFNbYbT6k2L8PMElUGUAvsuuGgOT
kMX0Iwmf3Nv3rnLKn3Ng1fWDlSyuEXOpzt7D0vuZsVciy91vY42IW7jUqkTLuHPbOg+V4SXrru6T
MTiuIsF1mFLAlSYoCpD86mHsihmubo9u9juj1SbqmXQy5nsxiCHAI6Q0hpi8uBe7bkkDOusLMGH9
wzw3SfdLaJSMv6uqmIPnyqophnDStOWjKdx8+Di1vffbwVXzOy35bf4FTB61OVnkwz8Z92a3A1eZ
Y7rjFEuyz9zCe8J7VhWfLWlnP6EA+F/sjRT0IVhWx3kc1r6YH5uZtuPfnv5wbcCuMHDl7fMdnR3J
M/wVcD+jcVRgBfZB0I9hIcHyDSsn842Xfn4CbaHQ/EUw5VVn82xLQ5ry3RQ26LHMiuyLqrRuRwsP
lsFgZcWNrPfi89la6WSIqD3BX6T6Od3O6bw0bYWh2FGbbee/YOoFFM/etz+jcSjuKqOxb+3oi8Vx
2QBIR/pu0+Y9F9/Q7F4DXbdaR8nxofbzsnZyv65d9qETpTHv//ZRbmJx0Agp6pjUn/eeKsnWUHXn
HHOZ6jvUQv2w1Uc8cfX559uRwNZdrowHiVOmzw2HCvDZ0eeLOQgQhF6PZJCa+GH2uIN9dPVlWvc0
xeBkJMtoiagzekyDW+g2LysCn+OxlPCDookNDv+BrlYEkl4Gj5jBjXQLKr9r2icTpFbgh51WjesH
Az7LGqZIglQfW9gfdVTNyn1U9O9z0PhoD+5WY8pcfMyNBcLmmkOVyKd+NuJUIpsQNnbazNBSijQ7
AHxZ8l3HQ6kOHDGL+WldauHtfGPx/Y+DrRrUG/LeseArlD4w/bGQXtTzhXWP/F9VHGbNneePnPnJ
Go1YaOl3umq75B9h+eI7yoSMr1KxOtkhCcZJvzMRUHe/l7oMLMAgQa19Gkewz3vNrcD/O84KdDVb
gzyIFBP7APKYrOfHuvDdH+U4lEk0TXOQh9k6Q0twKLT/03vGepwTVe/e9VJW0y6QjjRiw0rHHijB
kpFDlFAAjF3mlUUWkg1vYFXZmFryLyQHww5l7czurqvQuDqUViYlFsCL+CIbTkwJvy34T02rtr4r
6qZ4alAV/UQWUzthuS6F2BeD5n0f6f5B/0uQKwknZ6Q6GfptQiWF9H/lq77QOxmyVYbrojfmoWPr
i7BKNPELXaykDBXYoyrMaymNf1Jtwv7SFMXg3mXtsPqYpki8cWu/KCBjL0kD23p29RfSjz54X5iI
fr6bliGvD36RDVnsow9UHHSBznuF4r8Ppc4cjc597whT9Htbw5Y6wm56VjA9lwxayNufwzlChjRj
84fkD4Ay5mXnPQII5g0URJeiowlWLhK/N4vQEr4OBqCoXAY91D7LfnF7U97NFi4M0aiW9hb28LX+
PL1AGZbTCEQ5DT0Dbu3TAw7mG1MlKJVHwxks/2O1FiK4z1dyicgeLL2508B/GA9+M8qa5LPFao4O
ijMisJ2m2b7Pqnl8L7vAL+8Kp0rKO6Xpooo2SZp2xxDOEeFoNhhNd0Gl/VMmzWLR9Bzz4NBMuRyj
wu/LFzmM4wuXc19G3tCV9m6sgnyO9FHTzY+qbpT5sS9z64ebom580BZROZiFN1N/z1dryXd2w/Uz
h+3SYUXXV9UA6ro2VHYjt7l8aQxV8ctCxAqTeTDXp88Ku1lUitpCOwI+9/Jwcarc+xwwdEziGXLF
erRyJt47WepaHraiRVAmHIbS6b+9vXkuUlWuV1jfeBuDt4PYcZZjNfD0Umn3wXHGsSDq6XMx0bVv
ybls/8rpziC7f+Vao6cHFefs6puDUnBoacFxzEdzOQAf7fY4xBcpw10nf7Tsyir36Zh03o2U9fIx
U0KSsJLWbTzvc2pYxfB/bis9f2j/H2dnths3zrXrKxKgeThVqapsObbjJM50IqSTbs2zRA1X/z/y
BjZSKqEEf91B5yCN0KTIxcW13qEWgq58fOoUjHYypbtn0Nkd0rbwSjk+G1X37fbKXpvt0DXjXUOl
xqLQcQUzdKLR7gEXpg9yHwgqvqqof0sYk30ykxCJhzCW29eklOJv4AkqcTdi314dJAmtiXs5KI0P
E13TH9ALnAK4cDGong2ctz0itDkOj1Evd3su4td7gSbGooGzQKMA3a72JODnLKF4nj2gktsfZake
zyn1+Z1wdb0XeK84tNqRlwXktoa/UrPQ51Cq84e5lYLRd+AxvirUnOKTGcvHOiiPzjhOH29/jOvc
i5ozT3wAL1DvaTNeHjez6uRqwLj7Aa8A61iOpvrd0gqJOFgnX3WzKt+rhYmVD1QTDULgQkvEH/Fy
QFx6tXiAnvygIFWDRyER+nuaSXt8uo1P9qYfsoimL7Sw5c//emnyEI6KyR7Sh8pAZG3qwfOV4bgH
Vrj+ZFS5qSBQR0CdgeT1chQnm+xwBqOwVOOnO6UKp2fRWtXHqe3blzSLxT+G3I2v7/1kLCDNYOpO
gAURZb8clEaA3qtBmD/YWdqcY4yyv9noXv12pFrxSlEpO+n59VIiUocgtbJgguEbGJfjdWRPbU8z
/QHEV+XGM8VP0sz8cHtWy99yGQkvR1nti1QBzgPhOn+QYz16NsG4I43epccWzNeO/dwVJRX4oYKs
BRtEW+CO6wpQNCRdOptT9jDkbfOfmfQOV2rUVQb9tblP77AhD4OTWdGhOs6JHtVH02xj6TOFpdQ+
4MzORipiZ8SvKcuBouehJV4Ns6p+xp2T/UtI15CPmGgHaq3eNsdC7usJEBuSAU/UzwagNEKRmsOU
1X3odi2mloe8CEILcBu9Ja9UpFY7hrJT/pKqfm5feoE58u8w6kXgBlLWv5rhPCZPFO3VPczP1Xeg
sGgsEn7U0dGdvtIaUQYdCFkU+Q0piWdE6F60faMeq8pM3vvJ34bCUYEiHLWMNXaY3m+uh10Y+a0Z
W6is6uSfQfQrJ38+395cV8+iZSQuc1BTtMKoDl9uYVz5Et0pIUy0OBy5YHmjb6YVGnd6oireWE89
ZJBheLAnp9mJr1eH521kyvhUa8gi1m6+OZr19lCxnKPR2XecMPncgfPduc23RqFhgIgVzhRL+/By
flpaQTmdc+kel+7uqbJH8RiUiXW6vYqboyw4Cme5Dfl1OcoM/lECfSzdozcdP9XlWD1knbGHytoY
BeNh0hJgIYjdrOFKUKhIj9MepR9sA6xzXNbVRxU8j3l3ezZXsRtgLpx4WlSLsR0cp8vZoJ0xoMiR
hL5kyuIn0vv2D5wNOjwN+nGyPg9l3orzbOCbe7w98MYJA2XDmDAu+W2NL+VFupB6AgkCXrPAzOKo
wkwxxzbSbRxnz2tzazlVipLklhxmHquraaa8Y0dQpn7bWY440SpTS88oTULO7WltDURxA7k2FIrk
KwZ7hTFkngUBAzkqwGB1bu9oNSev7x+F4vEbR2Upp6ymA90TxeB8CP3ekv7FtDQ5pmqwx0TaCBf0
LP//IPbqOBHfYeCBziVcmNOP3GkptBlBL+6gPUe/6rjTDrVipoRInZf8Oyeo02B8U6JGBwBN9/U9
2FaRlVOz8jWz1Q+xIaL7IDKqnc1/tQcZZZFyk9Hxo4+1LpEjGTaOZlsofhugFNNVZHxNHDj+omC3
86C7WkyGAsFNbRzE6qIgdrkBg2JuczEMCmIMssCTL7HIoA1wCNKYH/TC0rxAkafnxgz3ouLWJGkz
kLHjW8rQq72SmIMWOk1DXZG39KOUM0pQN9XvwhzEe3Mk3oicL1B/CzGTZ8LlJPNuart5UhS/iWk6
1pRw79SsyHYSl6sjtoyiIepDm3uJXquQJZEn19TYFZ9ErDrHjfoP5jiad3sDbnwvdh0y8ouvLDXS
1feK2xCRPylS/dAU6hE1hepBDvL20Gud2bpTqlqfM2DixyJsx/de08v8IDUtgX9Bp632PlhjlGy0
UPXhnWYfqxwcj5nmyivdXPFNBhIPot0JDlpr7pW7l7/5IvtcRoZowOWGtCpUo8vvFzRGFw/BrPi4
9YjHMG6jk+i6+AeoAwi9c/1eqhgEMViO2A4stBRgJcvW/et5QptcURawEnAsS3nJpbr35LlOoNuJ
dk/3dGvXwKSgkL+8uK+ELusuJPXSgJCGIFW9JE+jUxkZe023t2fAegkXsRmDnUORa+2I2aKPRxai
q74ZlA8jmXNWSfdaJH2Q5fA1l4yjLKx/a03/iBHjL6XBN45Ke29olEIL1TpEprGzm7bmzbW+tMrh
yFxlskgAQYkpEtUf6644mF2QPqDRtEcH2AgyC+QAUCmq4TxoV0mRVCVRP1c1vYQkzz9jVpH6YRIb
x7mZ966GrU26MKcW3gFRZg2ikNEvrhOLoeQ6av6RZwzXtGg2X4MoSO7TAO2825FgY7zlYYufG/GT
kLM6jlkgyfpsp7rf5n3+nHU0ah3KzgesJYKTbNbW+4MoyHi6jOiMYDW8FrFVkkYJ4TOpPnT9Gcqv
pnqxrL/71QEilwoLVTfEFpZ22uXRa8x+jovc0nzbklraWUqC7xbNcB7ye8iGjR0IIkkj0+PXct4v
h6pULWjzBEB11Bb1p8EKw7vKHsqdfX4l80Qwgf4FeZ6YCVd7XV4eRD3oWShrfjh3zhlORXDohiJ4
nvJpEQ7S667hzaNFyKKP4pSKPjgOKuDL9+8WDNUWVtiCH1+XMmeoWDPqQZqfjSD2XHjwgS9Jhjy4
8+BAR9UR5Lk94tby0gYF7wW1AR7HannHSWuUkr6Sj9bP5BmJrR6KqptPt0e5eiewujyGqc0xBs3Q
VRYhrKbCnyzUfcMY/piV9KWejMcx7l647j/b8fRye7g3behVHOXZDhkUpCGeMWtJISvPVW0KK8Ov
S3oUZ6oMIr7PFWsevM4Y48jL5gSAkYXB2r0Wp6F8HtC1Q2ZybqriNzaPuXkv2X3zUoXC0D/nYxbb
XoByoXRAVEezz3iDWs8d3nf4O9nxCMSwMDPV7yQ5U3+KDAa4iwZRHz+2U5w6EO0054uBUFR1qKKM
zKmF7tvdB7Mqp+cpao0aQUBh53eApQRKMHMRi+8ariaAntHdkojzwYxIJSpJ36shQxx1VOXO9rRG
0jN3FnpZ+VRkDNtTG2AIbiLRGnR1K1IprIxW8JUv3/1W8mwMvbTOF82vIKEkT2JLCWWoeic4Zdk4
ZKhTpvln2wrUP1NYTsNBqLhQeyOoZO2EtI703azMvn425CpUH8soR6A9tPCm7nF3+xohyYkOYyT3
tkujVsvuwKjIPypsdBTX7HI9cifipDjFipT+wTpKpOchHtXfIgBccxCZ1TgEroGWW5476U/ELRVQ
Q2qeyx68m956/+YHrk9biZocG/QKNaUp4JlzetidoP9ZVBbFq8Gcvdu7ceOIES/ozsOawFVknQyW
BVUtZ2Dzh5JquPIEXUnSp71mxNYo3NRkXpBCeJisQrKog4C6m6L7TdtHniZGZDoDsQdo2xrljdS5
ZJfcaKuca+BmcWwpYC6GLL7Mcjp8z0UaHm+v2FuDan1+ETPgIbB4EVzFi7HOqgZgue5DtKCnPlH8
kh6RUFI1YIkhdxpEF0G324xIZeee1oWXQHD7A2uy1TwlQbv11arU/o+sYzO499MtD5H1T7f0IYEs
UhC7AghEU5nKWiDpvklD8lthNMqnKZEsCzlGQ4PEmrSyC61F+WdqhvRE92ZCOy0t3v/IRRt/QSgs
xSSkcC8vxs7MyWXocPpqkytPQ1BFP+eAs3/7U2ykZkDAKGMqFHkc3JQuR5ltXZLiiQSQsPN7SoLw
LDj76KuKPQGija2FDg/ahigJY/O1rkpksJnQ/A5UPxpxzYuNwj7ki4Tm7flsjWJzEjknFt9wjQoU
hpEWBFzVj3slPkk5FNChJFzdHmXjvrP/GmWNxjGtpd3bIDGdo/KOnmhufi56GyfOIZ4flLqtvmSi
3Ht0bk4NS1+UZvADpDRx+an6MEW9F0Mo4LR270qo7d7VhWXsLODGhgCQAqZnyRgoeqw2RChFna6W
o+YngaHiHOx8l+VJ8+ISE7Pbi7jxiKbFQEEAqw74+esNATUnMfGhhErXIpsj1Zk5HbvJTtuTwLT4
2aylz0U0Nw9JE+jfbg+9sZQMzezY8eyR9S7RbB6zWWiA1uMBfcwI4UcwcnttgrfG4CqQOGh+QPBY
dFuoCF9+sVpCVLl0Mt3PwuZjYCj/oWYquVnTn2zJ+MeJYy+Rvlm19EQw/DyjI3XAzuTFTunak2R5
rd0gLdsPn+J2eukac0ZAeu/8b60EFyTmDvQZMfhTL39ETQ8NS51YCbAnENKn2T6FCSSa2+v9VnVZ
r8Qi2kGZCSYqs7gchpxRoSzR634Q6WZ4iPSypmktZv05xiExPdHLCfsPuTkU2aM6p46KsMeUaSdd
rWaFZCi19h5uWxPn+UTXYfHqw5X78icKK9QuAQpqPjrDFrbiEVrgib3X/NwcZek5UEWEFLYm+Y1U
ojrmp4NGHLtTqQr9FIu6+R+2M60NgNB0Nnj3LuHqr0pJPA9TFGTsMzI8caxlszibKHrsnNfryEAD
iqY09wXdKArzl6PwhIJ8W1a6r/dyeBI2iHcnVroT+u3vX7ZlKFqplEJB6K3hgBPYqExrS25gOTRi
lzx8+G5F6V6xYGtGSDkhmYOShQMP8nJGQmCFLmnEOtSQkti1EioyYWo45K9BufNm2Rpr0T2ilEVm
Qe3ncqwStmajm+w34BvhB7S624M+2JI/NaWzc9qubyfyRPK3xTdWp0y+Omx9D1RrlAzDLwdEN1DE
LJ8LvSvOi9DhP8iHDW4tOnlnD75VHi6POKMuKitvGj0Q9y8nGOddATpGNkgdeZk94/yQ/5vETlGZ
XhlVSE/UPBwi3mdq9aLaQp+PQda03we7aATanqpoXBm49EugjNCPx3TAxH0A0ZfdI+luFi6PqL46
GVXZfwycqPyVNGOtHHpdz+ZDCj53dqEfhi9NWcYvRmQorxRRm8ZV2yT4UvUQOl0VOXbpvBPZlsVc
TxvwHN8VlWake9bTrtM6NhCi97spD1xg3dpdQ9xH3puIoncKD7LE/NRiD3yXBWC4ASqChxzjOP8A
W6r0bv841/GGn2IxnuFyA7q0TuckCI9mXyCyAsMn9CClWgfMvezD7VG2Nhg5I0Qo5HSwhlj2+l/x
Ru2BiaaNavp6LI0/sL1oD8Ah87ugjWN/njsTR7vK+Xl70I2pwcejewsGGs2ZdadCIC+qGX1skS6E
PxSwny+NKMzvtwfZuLIJ1gtdCTgHSepaztFohW7PrQj8IgyN5odsSarqBg6YI1wVLLBg8yhMCmFh
bKtnrmw99JsMlrNLJzRr20ONYWfsOuEQhF/Qzig/2mWtpvdWEmSDGyCFlPhxPBehn/RFZrmNjvDL
zpbciDRcAQtNjbouksurrGMch4J/Qstvi6H0Jkh/btfV5RGPgz3Tzo2hWK6FX7G0465aAvNczCmn
0CLbzsxTHTgYCqGOdU6rvtu5fTY+v0busJj+vdlbruJnLTIB/m1iViD2jmbcmOeotPZStq1RqCgt
9TnmQ1pwubM7WThqiCC6L82Gc+A9XoAanYOdAL0xCpUrbkseRPSq3oqVf5+fvM2qLop1f2lUnToz
HqFOj9I7ZecAp+iLQycKtnSKaGRezmVCRChOYl330XeHzDw6/V1Vjnu4v+ssHvYbfb3ls3CNrkl+
k55S3OXgUmbPKaTK6aseTXcIOs1eHsVeHJjHaJb+u31Ml6C6CroAcOjTYEoDUO7NGeuvBawsEwyR
kxq+RWTneErRC2Ylyncb3ctzFEZ8ttsDbnwx8gMUWCk6ona1RggIkSdtnAjJByKDhSGSYV7cmvnO
yb0eBZU1503Rx9HAXS1x969piSBMIGTOlq/ZSX1Cvzz3tZHC2XvnoisASwHTLqVTYsTlKI3RWh3J
teOHFE9fgnJUTzHChe8fhSY9iROKeaQi6moU0YhRnQLqffCagq+92rS/zJTm6LvnAsmYL7M491FT
WI0SJ4FVtDCyfOAA4cvYW+Mpw8Tm9X8YBS0Qrh0SYH6/XLGhMSYkOpLA79q+upttsOQRD9V3t3ao
okMjpXDMg4xU/nIUMgIcwqwo8GfEgN1x1mae38UetvT66IAxAJuEYRfhAUjr5Sgot3dO3VuOb8LM
in15aLSPVRhqj9NiTgq303E+v3v1QDUsD3yqTLyDV/dRkerwZ6jE+kWq2PeBnArPrLW9XX19FUEf
ojWGoQncZnldLoMX0Is4ywM/mkuJlHFKTmLCcW1Qkz1q4cYxJcviCUR9DizyOnwzz7q09TTwAzg9
f2g3xk9VWds76g2bo9AkBhDHzr6i4DqBU86DhZeNKtcdcMeovpNx9/ly++NsLhu1sqVuTYt73elL
7AgqaMUo0JeQvFLD6GTEc/aIPdBe93trKAAEEPeXo0RYuNx5EXoxWMJ0AZ+kbg84e9mHIrDg03fZ
HlRha+0ICzwc34qA69KS0bVDV8k01wqESp7Qe4xPsxqH3vvXjp4XpXJOEv9dAVrSWumiQSJXjAKr
ugtLh7snMmGnDEW/02bemhCxAYACqRa8xuUV8vfNgAED0Psp8NOsTT01jI2TlYn3KgDzXUBoc13z
d1EUW1cY5RAenh1r9CSjOf2aFuNrEeXqToq9FYBAvy23D8vGa2U1FUnP4wwfBr+uNOlMny59UsoI
Hwch558teS7ubn+lraWj8MINxv6mX7j8+V9Lh4pcVrUIz/udmZSfhRVpj4SJPWj21igW2vpcdFh/
0m2+HMUMNQVbNz4Q5YzxOAPT9nV9dj7dnsvWEbJggtIsB/oJYOtyFIQb6Eu2Q4DDoxJ7IbIGj0ji
SXc1bOPT7aE2J4QIwNI0fmtYXw6lN6WiZA5D1aSYv8qymR5icE1767Y5o7+GWQWFBm5CknczQaHs
1Ed0Kp+l0onOlYR+wO0Jbe07DtDSCCQvYY9fTgg9yslqWwxfcTF6FRqitqE0Dm5Tiu5o4k7g3h5u
a2IgIDlENAVhAq82xITET27kOrc5dnlf2j6tv5UBphgeOlrTztSWRbpMhxfuLDqUvCZgO6zhwF0K
smJuRPgwW0ZznKho/m6NPvgnT8ZCX2bIw3QUVv1eW1XiBWR39F8J6cBR1og+PL0NZPaE6Vt5XxwL
gtdHCKfa79srubETqaIzFurkIMXN5cP+dYANqcszJdRMP4pmyDAUJI4xGsE7a7g5ygJy1hd7TWqP
l6MMdRNQmWEuipkBfxfy8Biim7oD9NwahXcyqEHw25Q2V5vQGsPKXnDafjAnAq7rKB/Nxuref3bB
TINQJEZAGFdXe8+YqhqdK9P0ZTUfH+wI8f0givYcFrbmQpcImCWKiPy7WrF4TsK4U2rLz2dduOVg
B8fO6PZe5NfnCDIo7wgOLAuGj83ld3EiUzJxMTD9Up0h4RWl80h/1j5mEVKy791o/P3gykEHkakC
ErocSs+rLJPkCi6sNWoe7rYazV293HmWb00IbYoFAQ6rBrLQ5ShtpRqZozEK1GrbjaCcHhwBXbRE
oWBnT1/HBaayJHWLGTAPitWLQhqlQVWRp/Sn3v6GXrMvovpPaPWP+cRJyqd2p0S3OTXwvRwhCves
4uXUpA4dkXlkalEhq4dFMf2zXavGh0zrLO/2t9obatmcfwUFHEH7Ik2XgyTJ05dRHVDbQPXujJhf
vDOr64uDzY3gFMIlAO54aF4OpdT1nOephS5mbLwYVvNHC9vvYWu3LmCiP7endX2mlrFAeNArowS5
XsEc3QynWWp3seTULoii5ti3817c3lg8+kRLFgEah+R1tQX7fnQkRx8tvwy7aD7UsWQcxIC2nkcV
0945VVuDEZPJEsgoF9umy+WTlcxOcO6y/DDEvlUC3ORm2fwbeQLt3WGPPvIi98IKEl/X/tc4djnN
EKm2P1GSPsiZJU4NveudQ7XxiUAJLytHAYpDtYoSTY3rIFI5tg9q3zlM1kTNsyn/ffc+oCHFZcR7
iafFOlnhsh/iTKUWoDSd5HZll99lpSrtTOVNn+oyceDVRw90aetRxV0n/ANyFdIAI8VHGmBu/GLA
2xPV0fbLADPKdGt1MjHxRQ3hSUo5WV46Z2N0qAy9EBjD16bKocv5X5QMNYfv+jBX6qFBowbB96FT
LZ8dWL0oTj/Pv0LibvA7k7pJ6lw51qQycCHsRfH3qGyUFr31GXv626u4bK1b01vdg3o+Yung2Dyh
ycXRWRRtecT5RtwPkzm/pHmA0A0OzYEcp89tG2f/3B5+Y+fjcUIheamMgklexSiMW4JeN1po+k6Z
HVASSU5RKQ8PYWb+fv9IS+Nt4Z4C3Vi/RAUeq6j38nCTdaiRqC5LR6rWFpXRKHRvD7Wx/UnEaCwu
Ni6kfqvtH9hJp8txIflSmIfHwM6qM2uwp4W3tXQg5FW2JesHtu4yaASNOktVEUu+ViGmavdVelDq
8IfeyYb3/vlwV1FtRfobKMgqFgotz7N8wuWWaqvtiSFODRBDyH/urNvWjPgwcMxIMhZ9r8sZ0ZHB
8biMwgfLKrFyztviq2WH5R22n3vC0RtoC7YcPUkeuyTMlP4vx9JqaaYm20i+IsZHYu+nRitfp0qF
QZtNiWtakeyaRfFJKrqzLqRXnG/2aiPbP8NCLIc9jEnlurBExlE3CAfxBTOz/c8IuvpHj0i3Z6PT
ccoC03HRbQ3Oad5Y3mCrzYuNJcchIYLvvP/fep6rKECzcuGsUGxYrtXL1bA6I5FxiagfZmEsYiqz
pTmvKQ296DSNcqL/klHN+qfSJ2m+79rQEX5FhgPfUEkKKfBICrF0gkeu1geUgTLpSxtPkn4UmNhP
3gx1BK2pIJBeocU43TN05Tr+PJi91HtmpxfdMa3lsj5kXW61hmtNVt0DAG4wqQFuoD5hS0wslYO4
OeJW5WTfB70aX5NGa5JDZ8NVdZFLDmpPC2IEAUyesdpJGuW3xpRpzfdy34zSF+TKqQO4tVQ38wdY
tFH+Jc6rQnyshjl8KXCVMXwFe6DoMOWF8yVKslE5BCpeMw/a4DjV12ya5OIAlEkaXASgnSp3Wx6d
6Su20WpxFuQMpcfDJeo9HkpVdwjKyAGHqoxDf8JCvpAetcHKsrNdtbD+Jmtx1RgN1HxcQ1J5Fej4
clvIsRQaqjv0Tqw7yBRdaKOsQ0qVyErunGgddggJNcoY8NONypgUKOnkdEszGVHij9aEx8WL2pRF
8VXCaVr7VCNLNv1O9STMjpmiNsrzCPHJchOQ9JXiTQnqrUcgHvjO4t1tjefWyCEkemYVGvqDqTl5
9mjHTlyhdI3WjI82ZqY4O0d/I2SijUFhn8SE4v46AwoLlFfyQAn8hcv+UOhAt7U83PNNeNvHq30O
1hR6FhU8aNzOKsI084RiV1vh141I8oOa6d1rEinDIQ4WiDdoCXHfCUl5iafZeZ4ruf8SzmX68d3h
lPHpLgHdAQOyNiurRq2uReIESEbZxkGhLH5M1Hr4H1Z0Ufyn6LCI5K8BT7pSm8rscLOaSWR/DvNg
Efepy52GzEbIXiBIi2YFryjeUJeBQ1OLwUnwyH7IgwBigVOqn5fu9mOkhPIeFGljj4DaoEdCz9kC
Lra68IoO0/Q5wEQ+kAnR2NKKL3WXNnseedeq8+xBUDq8LWCn85pZXXeJ1aWTjXC6H4v5sTTMA7JK
iZsU0Qei4307OneJbHu8eD6Mi4mtFt636Hi7bR8+Z2aGiYx21ynTeVTyU5HnP1FIPiVpfUxzSBCh
VB4mefSMdirdWNPPt7fWxmsWuObCegLUwAqtfnQFQRTsvfXwAbjmd0wYNJcqsuRpbfOYa/xemu9n
BXJgl0Y9VTxqx2v8Zg6zCxGJJnzQjKhz9VyZ7sm0xE5BYOuqZIDlol7EmVH+vNxnTh2bYzAW4YOM
apgb5Mk5ytAEM8EKGuaTGYjB5aP807QF3l/mx6F/t9j1EpgIdkjYmpQQ1xysrAq1HGHK8AGOifIn
VtJecesGKNftD7i1x5fuHBBmSmww9C7nSX0c07iZD4i4ke7hTKm4JVzAnaR/cxSOEQ8bdGeuWiWT
kAYFLePwIRv0kLpUCe3EVad4j7h2vR2p4PAPWhIL9W8NtSpRHTGFrMcPci3M7Ej9paiP+ZwK1JnU
3ko+ZoMTfdIKU8521vE6LqHNq/CtoMAuwsPLn/9V+wBQmiHXX6YPCDjekyKkZ5kiIrlr+umdH4yH
Lpy5xdwIk2J6J5cDySgAi94useaqWudkoTzj1kPR7NRErxZyGWWRUUGSms72GhscGl0hIGtGvsJb
+lSKsvfq6pNRP1GQ008ZXdid2+Nq/QBPU8ahKcRH4Zm92oecxL4rDDn21UDXfzlaMxYuVP9ZPSIk
PCnn24u4hKWLa5nRKCeiv0/2ie7tahGbkVu2c+zYZwvOx2GW7UPPq8kTmYNOspwodwHyqF+TJEre
/VZjaJS44I4gF8duXUXMsJDqVkkzjGknZbijboFEmFGGO4z7jeW0YIoubCH67xiAX+4SrqmyS2Jq
zMBnlLNsjL81DFqO1UKeu72UV0d7ARGAa6QwgmAhsN3VSJHSD/1kJT5YpvoprQr5J74fyd3tUd5+
4NUXowoMnwvsHJWeddgfO4gRU5kkuIZakkC/SDOH6Ngai4LwaFtN+EgbAYFpmEqSER5EJ3FDdm0N
8WsIR2l0Q60eWq9XTSQuYcwa40FLbAQc1cJKZA/Mn6M8lFXUdV7Qdygty/hrfC0JIP/1OdnTwXZi
/XXGhER/TBop1mEA2tXcHEKRGOZnPONRW8pTYagn0zGa7s7Mtaz+WKSz9i0KZezzbi/IVQGUVIEq
4dJNcN6ENy6XHYwacvLhUPiSoP8n5e3ktU0AJ12Sn+I+38tRrvcT3RfyOgIrzRyqAJfDVRHKxEmq
5OAX8eSTE4r9AYLCbu+Myrs3FENx5UJ0MRed+tXWzWfcepsKN1MBZOq0cELOVblX072Ob4gEg+cC
N8Yv9Y3M+le4bvTSDDLJyv0pt+Oj7gztj0G1sw9lXipeIZThKY2E9Of2N3vDV11uYvYvMppgr4DI
gQe+XMVOT6ca/UA8Bds0A7GaDlLYPqmLDcS9FBdtErmpztPvSRnVKP9Y2lalY+ljtHnnFrIcRF/E
TCHpq0QGPP8oSiE9NvBWVXdk98YQVdrmi66L6UM54uFLYmI7aN22RdG6QxWoujfrBa66ctmm39My
wmK6rcxGgM6T8j26wHWI1RfcOZIfSxJ1JdBXNQOAJ7NpfENYleFGdtk9gHuVX/qwm77KourPXZfM
w0MeTa22Ey7e7qfLlYZyu/iMIKKAB8A6pVZUhDi0RCClrotK8wZLb5Fl1mbJ/FQlTp++9jEIhA8A
xe3yE0s/hfdKnxb/At+NtG9m3cL7oQI5G59ub4HraImmC68WCk4g+4mclzvAaYXldHab+72GLqI6
tfOzQrnzv9ujXJ9Wiu4ObwogPQsHdjVKbIkYnxQ8k60Jqzy3wpopPowh4nF32DzP5s6JvY5FFAWh
fsP7hjlGgLicVNMIVaOymdOMUariqNtg6FE5V7vqMEfm+M1INWOnuLo5JJ+Vjip4Iopql0PaVQZ2
tgsLv0lm+dANsnmsW1ucyqKyjzWvn518aHM8C+YdOLYFXL0KSmbeBLluSgSlEdbnKRmi4KuaFvkL
AutcMXGDXPH7V5V0mVehSrSA9roqkZUNXZoojSGZK0p7J0VNc1C1JrorDb3x0tzaazxsbBpSc8qC
5A2Uq9dF15B3QFvbUeXrU9qcAJpMj0PaWA9tZip7x3N5OV8ez6UMSnDnKJBcrl/xABL0UTZ7nHzU
ECeHpDcAkc/ceK+TgSWsn7SV/bHTh/Ij9ncQMtKcbXswuk7PT7EGLQ3eTNtNrh61Q3G8fXiurwbW
AAVmqHHwwyAhXW6tvG3TFEnTwrfrvA/Bmx/Rwqj/hYyWH8ama3WvH9pqZ39tLf7fg672s5Hn7dwF
uM3KOnZxbZY7nlKE9hkqdLnzFtscCpTpAqmAhL8mikyVRFdfZn50jJQTlS8BmjGnhBiV3Q5c8voV
DTSbnN6AybjAHtYAUCR3ZFwklMIP4qmAzCVLQeOFWjA8cX5Z3IYWZemqSCH8N4nSHj+o8xT+qPRe
b1zIc8lek3Uj/C6CGFQNiFVUqVbJqhQNTq0AT/YrUJuu1KFWOXexc7q9gzZGWeAKC9YfDDTws8sd
1EnaEOW1U8CKSZ3zZOgtpkhWvfOG2fiOpBC0YrCag1a0BmGYgz5Lg1TjVxaCNpOLcCbwFbPfB8Td
909oUWjkSUEAJO28nBDq67OAI4rNOvL52AFUA/q32btLEdwgVGIB0ZmL3vial9k0WtvOTVP59lDb
95FUaU/9nLbe7bn8P9LbKvhQPVqaIDgSU1lZ3Y65I6wA663B77B5nX/EWMnNPzVsBdsPlICLrDzM
yL8Y30F1SjnK6nFVt0dbzKo4FBO0x8/yrGjVcUQ+Q0B6iRqJEnrdZvfNIE3qf3laaV8R2y+TM52C
TD+oSSorB603wHrNSaR9Af3Iq6UFaWQ/8phPDJyYYezYx8aoMe1AkM0w76JiVJqHxuBt7yJMWLQH
WyZdeUY8ZC5j10iU2ArdtsZWKXHbIpGi82SpoeJlkyyXXgmbr8Qwsshm1xJGQxHLbrtO/JRLMVl3
PdXvAkBDJscHVbRRddaNQRBiA9H1mN5GdX6YRIjXQJApmlsJVYk+CeSHymNHIum4mtIa4ZPC3dQf
iiSZsk9hCOkIas4Yq7BDZZWWUtyXpjiETqAXd0WdWebvolKnHndWe6ruE1wZ9U85EAFcySi/Wr8T
Qw6p9yelnB/xO4yDP8y2MdBjsQMTX4ZAk1G6LYT5IUSuTrjObKbZqeJrPepT2Ibf7dqsfgTD3CL+
CgdQchvkaeuzSof354SEauUZTm/q7jg0Qj9YsS7Vd5Eu9fGLNcX64IZKWWaNq4XcvWdldNRvoRjp
U7lmXCVT72nG1Kl/sOsmahmFnE8uDDPrS9/PjuFJJdTlQ9HoGUekCIfPdt5bZeNGZtvIJ7ARWf44
d7zZzwHCdLCpy3msT1og15KX9kFsfR0H7nZ3MLV2fgEhUluslCJnB0duJuUHVDHcEYRuxD9nLS5U
TDiFXh2TLrOtb5Na9J8yORPUgtOmnR8dOWqzc1dip3ksM4ub0rVoS2H9iaxY0t0nIY2du1GphBO5
lkOkwlaZTedWyPbnrkYuN5z6alb/DJo5h19vn8KNEIm9Ki8wPHQWAuHqktXZtnmRShUXQ1KwjWch
H6uwrPfaPBtBknGgjgHbQDVr/Zh0ekCQqcDMLxtTZCdiTkDuTagczC41kmoPTr8xLdTBeSGDJaSp
eaVK3oSDaqRG7WMJW3tyVAevKs6XO17Vbw2bVQRbYGrUrQCKgApfUpi/Xq96FZgjGLwW+HTtBC/4
UHQ/sHFTPmWwgbtfIcrX8/P/cXZeO3IjTdO+IgL05pTtZpoauZVW5oR4tYaeLHpz9f9T8x38ajbR
xCyw2JMBVF3FMpmRkRFEssXyNIsyaw9V6tVs2QFBDOuZLnsre5lnyq8HTyDcjnxN7HQHpXP0b4XV
6O37bh4peERNBCZmJ+i5kAyF4T9JNOSV39eKkX6xukWNP7Djje4lXRa7f24SjJGoLw4YPqtwSgrf
AWJJjhVegMXz4/0j7+jVCoBGWHIHUQSiN/R2BbRO8xrbnDF5MwW9oBE2b0QLLtLbFoZvSqb60u4d
nw81NrCLtRT778c/4L4pFRQK/ACcmaxHtrfc/gILA8LZa9XqGk280Mdp8cSHsFXSAi2JMEJ2MoYB
fJh1Yb1zbSVdgr5cRHM0hlnXgNiLCVddV2kMku+oTA+20oX9qTBTZBQX3arjSx82yc++npYPBbZu
zenx799IaCh7UkejKijJKaufn6u1O48D0T50nN6vq+FIN7x9iNrmHdHunqThRkyNNiYEMIwhZS/V
asNmQO9aUbnVtXSWxqfX0zmKOTstSCSbyxJwkHZKnvfoA/2VBGE0F9DLSa1o9XWcNq6SPuN+yWb1
RTd6BCS1tjtbS14/aX2iXudscXGg6eydnblxBUDFgZJI0RACy7pbVRnsKMFjQTBV8Ma8aeJjHXZv
5uKwlJR0Ya1QC0M3exXI1qUxqb0SiqtRlcNBaWfztJSNcnTVdNrJQ7cm5ALkEMpLZvla3LTtzQj8
n6EiNxxr30hD7UL/2LDzxTY2JLkgnS4U3GgqXl+dE5bXtPNZ4trH4QuVsfJ7b7r/GFmUP5tTtkeF
uZ8U3SeABzrfiBR7DVm4qUgz1I9a8vkGMQM8oV4mvd3rAbifk6wyvBbDpZD1WuusjkyINVbUXcsp
C395TephVQGV/b0WmqF6MEKv3+HF3t+L8nRxzPAYBvpa45qDVs6UnKb+qg5FjUypWffjE2IOBdyY
LI8inwqZUz9VjsMVabWu0R8ypQ/DL49vl/vzDkwPVkZaQt8SnLTb49eo+qxGatNdhzIdnysqxO9N
Ff4nWBx3QFUkP+LQnndO3tZqI2MD9V0HOIZqfzto5Ok06/Zad62dMZ0RV1R7/GC8VIl8GyHn6Amn
JiF27tHXCOL2JZKdtNKaHuEFararSKZG87TPMKu88pLGymcv6Rvlq+6pff8Rw84h+lJ5Szxj9VKC
UeH8raIdqPWK2mEjiffRIdfMfgFlKMRPDMa89HuiNwjjNQWUFMrKne1eSCfNn2rYRQnumIDCXxMI
Yt7RGkU+vVfCOWl28JmN00Ezsi17d23CmTUFNawVbxmqrL/CBmye7TFfPpagF8fHm+T+jpZQE8LQ
GhsFmHh1R3dYobclQnLXmtTrWBIxQOaCDzj4amsk3ywUIM+Rm7tBHzu7MjMbU+SOQWmIDj5eJk3+
/bcQaoAL209K218XDOcuJaAPFLxueHPiDMgNS8FFOoecc/0MLYlCqShmFDtHus6AofFNFb25Ew/e
B7kSSodNB6aDXIy1Om3u5EVVGVssZJnOfxo2BEOyQ/3JqGZ9Z7tvLRsXJ1RT2Na85/Kn/LZsMXcF
yiJmfx3wdT54E8autZHr58c7Y3MUIEgJfdJKvoYiW4fKc2HEw5UwdDgiC4UWK3ZTx/8wCrwsmtTx
WAOvuZ2LzubT01gM17EBAkrhslzmLF5+PB5l6+PIIh0MLHoD2Qa3o4hGa9K4c4frUjTtp27QE95s
p8KlxdoTl7gfCrgJ51jqgbJ4v6aMhH3ltEs6cvn3WvlcmG72V9jqWBNSvtt5rTeHktwYrBmAhdaS
LLg4R4PX4j9CWvC3QwnYjy3kTOCyhW8OP9DOAUp73XGSRHe7fhiUzF1lJuOVFDk6zwpNgZ5GZ9vj
r3T/diDqKM8qhSpYFeu6TKRPYTp503jte71HJYPCygU/w0r9lER8WvKk2kx39t/9I0lETUeErOBC
3V4D/DQZYe6HACxt3q39cbaH2e/LWvHDUM9QArCRSnSrvaO1MVF6CuDpOa9ives6+mDWSF4p6XhV
jQ7l1RiVvxzRqk+xa9fvwkr3dm7AjY1COsy6AoWix71O1Gxn1lp7cMergk6q39s0mHhhFZ3TZvDe
/GqReZN3k/AD39+pW6APihQo/QWo0ejVE16B0zNOzXseG1sLiDwZBCM6uKiJrxInyxwiaj7xhMxx
Z1d+bWeWQp+YnszXRHf6r4hj6W/nWEiPWZBMKcCGZrtc5N9u3XKg3Gun9XR1s1T4iIXNIWJcublH
09r6WFI8QV4fUldjFUFNZpXabdpN19CommsW0UVSGlYeoJdT72z+jWUkagImoXcUNddXr73fpmTP
FDxC4anXVmjWUzyjbBC3rjgkXI7nwSj7nfE2pgYOxNWI1wUE+HUBD9FW+FiziQVFVer/znWHa00V
WmVAAmDtvMdbc0NKXLaYwKuDl377udqqjWp2hYaAf6Wc0FIbuVDy4kO1ePEztPT69Pjyur9IKACA
cMEIwz1XX5N98jjvaqWgbKbD732vgnkeNeKN72VWVM8hWhaf83ms3nzaZDFUKj/RzgCLSC7Cbx+w
mvCYsUvuZYJu9aSlquJHYVWeH0/N5F+5ja7plIQFycaX2mnrPBebyXTJCnO8mvXSzE9Uh4bmIKak
Ht78zMAGgQbJGBBCAGNvp9PZ4ZIXDce6QREXdNsOPy6K0uwUxO53IYinyz0oC4sqxdbbUZp8MtMi
7ye6GYhpyODNY5g5C4RIU3/zhgfy5GkGgzBR+F3HUGBSWoyf93Tt0t7zcR8u/SbT8oNjx3uKY/cf
SaKrUgQOShKtkqu1yysQ6KlTp+tiQ7TsQyV7rjNn77ncWjsQCNIRiGB04K0wpLJVtaWdnenKdqeL
Jh01X0mG6WI34bJzoLaGkpY/hNOS1rbedaNr5aYj6oWmY5eqL5FH3PuYJI7ZZYD/+PfjPb4xGv3a
dKWRbCEC9VpE/e0kefpkZSyXClbleSec54tjO47uWcHEbmdiG18KWpXj8qFgycIjvd1/rcjqdsxG
9do0kXfUC4BHuk2rnVE2JoRBGGfoVcaTUvPtKN04zJNIFhWKYykO1Nmjs1mEy8VARHdnqLsJUcsl
P5BIDtkC0mO3Q+kGGrUxAl1XF5j614S9wVHQLvb58Re6HwW3Ra5W3Lt48Hn2b0eJRjOLReMM12Zq
mwu4//LidgKX38fD3K2bgVASVylCGNJkbR1Uj33u5qOSASVIPkuReJgjGPVyUq15byPcPVEcWDpM
JZNPHt11FNMjbdcMFm1VfdqGX+wh649dvmiXWc27c9tWe6Z191Pj6KLVRvEd3hN6DrcrSGf6Ql1M
G68UmJUnY9ZTf+xFfJ609u/Hi7g1M/IR0hJ0jXFDW23xucZuN8O945p2FCspaVEmTKbqLLRKfDPj
ai8jfkUKbp4oFhCpDTBqqO08iKupOdiHRA5g7zXsYlSUcV0PnKIl1q3C6p0L1+tH1s9WUCw4MS+z
7l2ohI6XBcrcNUW7xZ+N0nxnqPPeKbyLCqQGICknLAe+NX3Rt0seJ05f9YYyXXOnmv3FRLpsqrrq
fSyK8dDY6fCHk3V7Ltiv7JHb1bDlC4pPDTcALsmrozIJq64xXdWvvZTQ/xym/Vx8yQ0ssP+oaG0R
PyJ3MfMzzGpTfwG3mPsTQphuG4yxMuOFjBxL6OMPS1DtNab2waPr0zzAtzIXqtkFncGjLqLwrw64
1fVBOXPlH1uJ0Dw5q+qkYllfpEVziMc28Z66JHPrU+8kTvmu1/nF3+awEumRGLhqfdK9XPkl8rmJ
/aTmtB0ViqaRX6VIQNL/BzoVHipA0uatkIA0QiPHpHOPb3Rn8ATGXgyEMzj56ImtQh7QyYeSOv0+
GWW6p8Z3vw0YDCY4fRFk66Qtt9sgzB18EGivvJZUSf5ndG4d0aE3miWKVZZRXhrTCvMrVct5zxDz
Dt9jmuRJMDmIQIC/Vg92bZVelM6xeU0b1/QNL2ufciQHn5S+b17afhbJwapFe6oyO3zzhc1EpZ6H
zGKAMle7EIW4gnYWgXOFMpkH3KmH58Ku5p1etPurhlFkUx8c+lf/yNulRQZ9yvVQSoZGOi28XmVn
zRcQT+ExGn7wvtcW47QTQm58T2hbkH7ROAOsWEOKlrKk3jwyKKng3B8Wu8ttio1KaR6EPindIY+V
PIK1x/3z/NarldsbYRmgJeieLOztfAVklsUaES+Fr2Ubx6ZKq5kKp0s/bYwoWeibTVQ3x8eD3r8c
UIKksy8gMYp460/puT3EDOzW4TV57nMbmQzTeelzWrj5zlD3G1ZW1clnyLQRN1qDmwYuRQ3KWmzY
ZEBoVg8/4InydVz01jeH+GurZP2hGsydXSQfpNsbE5gdcwypU00atxayLPuZDi8D3stMV9IBSdPw
OPRJ+1aCIYAIfAGalGRHIzHt7bfLCuLzGejkOjouwlPCiC4dPgO+mNx5Zxlfc/fbGRE7OwidW69B
7Zrm3po67DfRuKjpREX9bzeTHxwyKFdQVqh1OxfIz2F4LqIicY5hExnawYopR1xUpLqty5RGvXix
jVBvvls9KMsTihBEqtziLZoN4yimxe+sBunKnQBMXgurHw6yw30JggSNeV09m1Ivzou6RBVzTtvp
mqmjRW8FLswZ+oG2lgSlK7TmUC2GHfmuItr01PZl9PXxjr/fENyY6DNI2y5Yd+tPNXpj59DSFV5T
ter/jDKh+pixF18ej3JPkZfMREiQ1JDZ8jzWtztCc5HDhqIdIuKkcaigjjXZwbLydjoUA3DoU2Vk
HU7hlqR/jCW9nR/dHuMuf4bhNTwrfTM86w09+zvbZ2P6eM95CIshRsgdLv/+WzpUYRmmL2mlXIs5
gpFAzuwJf6yL8c1kHdmDYYIUwkSWcPkqcOvmKomEo/NVdZA0bWr7i1Lrexbed48EZ4C+Jcm0AJoB
YbidTjTmlQurGmCBUvAHr47bJ4FR+HvNKbpAEUO3J851d4sxoMbXAGjgvXed1bSIc5WlxD/oao69
9xJ3josqd6GJyp+Tbgz9yimzf81mmWvfYXPt3DN3X4+SOpR1Xny+n+zou51uk6LqqFTwK5psIvwu
qcr6s+XtOjFtLCsvEXEtiD0NHmsBuqosMqqrOXgeaknKOdfNsPX1dKheSqHF+KYZ8bT3PtzTmbEE
NkmauD5lNW+Nwzq9V3VUpFQ8PdJpODRlWmencoi9T642OZrvun30b17GJjQ9OHdHaJFCmtV16beY
eny4c1Lu14CrigtLXu20QaxJdDAYOtVF4z9IEIIYDkLVmsI3ayf56GjTTMvQgOPc5fG1sTUmu4q+
RdZBtmndft8lVFtrqaMyEHT0fppzrUkOvdkRTtd5b32QokOfHo94v6OIsl6TCgASOPmrA+SkroHT
TMkxNbX+R2jX6nOmlflenekuzpB6vkg7kbwQNxK33k4MmQ+tGxK7JFEbPVpCBxsFJW+6VKp4uyYW
IBbFWkndowdiLcNSppmhzYKhIO+F1fOsJeF0Gbus2NkfG1MitKBiIFt4pQjq7ZTSssnQr9bRL4hm
xTcskZwqLe+Ps67vKVjffyRYiKDd2DeRy4Ov3w4Fr1DRFkqdwOmt+Wt2Zu/iIs6954x990Bz3OHr
kGnrUnJ1nWsLcHtsS+Yx0JSFlgWHdMZ4qWN9zPzSiqofeDjG6ctSF8Vw6ccmhKAoymaP83E3Wdm6
R70dFTDJZ1vT4VMLWvqCSVWQ02KrYZvYaaSimDTvAat3H5D3SQ7BCYdrCE5zu6oOLA8RUZcO1EyM
x35K5z/afqmDeNGVb49P2d25xpxGUvxRDAU0AYe6Hcr0llrvc2MIzMKOvjW5N0S+0+m0xvZWj4wY
lfo3E8ukHw4C1/Q28QrTp3Y7JFSPqitrfQgaPRXvabYr/UwV004n9MbHotSJtB5UTcoj6wJk6EKy
thtzCAZaTcSTmi/F54QsZq8esrGADiUKGbOAu9/NpoaopqmLMQam0SKHqQydeYmbvI/8tHO7mbRs
r2X+7qGHWsbHIsOFJEEpZnUVj6IQStPLEWuv/yfX2vJpGLTpklsRKYShxT9KJH0OiT4PyenxbtnY
mFBnqPwjpkt74Zo6UTsVXYv0zgcWXKEnU2+SPxsInRerqfd8KbeH4ubnTuYeW+d/6uJ09hwPY9CH
Nr3yQq2M4rTkufpOS5Y9zbatzcJKEgyiVI5izmpJoyTiaAORB1llG//Ty84MerRfjm9fPdlzTF2G
oaCo3m581LZsFK0UWl8LPaU/INZLpJXM0RHvKoWg5vvbhwMNoX0HhoN3V/rM9UnEkxmicRdJW1mn
q88iHL+PS7eH+GydAcqQYI6QdpC9W91XmM+S0qXZFKjLtPwCnRT/GyIpc0CNIU/OukhLbWcnbg6J
n4Usf0ry6OqLwbEextLKpyACLnnKDbWx/dJLrZ+dmIscYnOEUst/WM/XDm52CALLqyFzLVFT20mn
wC6H4petzfO5NU1ylDFq916A+wcP+ihlIfiMEgKxVmMxilMTUk1Bp/fpIVW4o32lKeOnHumjT1Pp
DO/zrmwObmpUl0qIPdXirTuG5IjcRUrD30lHadZSDB3Ke0E01gMU47C4dEWVPTfzL7NHx9ZvXaQA
kIjQl51VvpfOglYv+cCQ/KVg3nrqYizIVGa27VTXU3eloT2uD5WBGfmhHKLw30iNhsQ3o6b8GLXt
8ElTTF+gPVUe3vy56XnjNxDZQBNbC3bMtewngi/II5yKcz0stAEpyV+DFfZPj0faWGwZfsKQRxqE
62H1ICaxjiOak0wB7LcZQQDT+BHXbXUumkl7X4ZDj42bop+I9fYMgzbuPQrFsiGdKIB2itU2q7xU
NRDkm8gkxHCajC4991nY7PAiNq5yolDYVdxCUhJzNT/6xAvBoz8FtejEqdSq8kPn9OOJmC7ZefU3
do/Ef10EvaVWGF3wt3eskkK+VsoIpe3GnqbPet5Wjk/umr5MRaaMhzaMm9I34hkrS2OCn31QDNzy
znmEyO/ODrr/rty+3E7gewgW3+VpAgoDsgIRO1ltfpVe/2fv2s/tOH1rMIPy0Rn0Q7P/+ngv3X/R
2zHl339DUegXLDzE2IZAGTigAouKp9qpk50de/9FaYZH9IrKKyxKAMzbUdw2Suh0lI+zUzh/iro1
fppZWid+6IbTP49ntDkWZRPZno4o0brpSYsa4pqhZiw0Mg6qOU4nRAyVwxh7b7/hZY8/IqdI2kj2
xAosNRInLyOdaeVhpzzNSZo/2WpRnifX3dsbG99J1g5UjgRsKLLq2xUkrp+nIh7JaJI4O7dIzl3z
vIp2UBl5fm+ATVQnkIqiIAo/GHR79TC7MxIbuTqNQedgYpWXuITGH4SqZv5UxdXBLEE4H3+t7Xnx
dnEI4VmvOUm2Une62rGE3cjLlFD1fVcNdbpTDNncE8h8wGZEpo1Dtlo9c4TD4CAi0vSJdRqUaMLu
WeBhY5RvdhtjCWVpQDLxpDLNak9EoerGJthA0PVND6SFS0CNaPDp8bLdhzOgD5STsVNk2cgkbidU
kJ6JstLGoKYtP1SszqcZOju09OL6RU+G9B+GQ3oQYoO0blvbjmnlaPQ2Dr9BMqbuC2Kv48d20p1/
B1VTnoCX5p3xtnaFK5XvJQOP/+u303MqO0kRSZqCsEbp2RfFYmR+4vbt25eRf5/6GPQQLv917GDM
DWr+QpkDA4DXeee2MIyPuYsCFKONS3KN0eCqnh8v5sbkZEYGuRbugYSUbyeHVjHgSjaoAZqI2M2E
9fcEP+/z40E2dvxruyFkF8kkW5/kOmxnvXcaNTCFRs+jHdufdNKvZ7N2xR4f5T74hJ4pDWsl2id5
KbcTWpIFMdqoGTCZsfPzZKeMkLnJcoKtZsvWtmSkDjP2hzRRkh9zY+2R8rYm+/sPWJ2GvOy1sIz7
IWhrTJqdVEl9Y1Cmj4pWTf/h4/0+1OrjVUMR2fAhhoCoE/FjLzZ8I6NH6vHX24gEWFFyFYIsnpZ1
s9Ayu86oNfMQZK47HQQ7xh8jurKQ78oPZaz9L+1Tz287e2fXbG3N38ddLSRKz0vYjOMQaFaK4qxR
Zy+0pO65Om28MiQpEpWH4kgtc7WGhsKrb8YAOiYNwkeC3PgY2lqIlV0V/aOoQ+j3Te0e376kvJ+v
OxSwbA2mxovhzYMLcOUVXf59zvsyMNOh+5girHzmkW8Pid1GH9FxfbNpyP/xi7hAQItlTHJ7PFSX
rsgmZ7oKaPFzFA3f3UE0TwkkqJ0A8tX4fPV+U3WXLhQ2DxBg4O1Qo12kpZmAt6Tw2y960k0oYTe5
ejUKzz0W0aIdhtKARJOb7SWpSu9surF3SSPgBWNqu5NGF8OJDiuVsLtzzuHS7JWdXiPqu99ILyoM
TWIMZEtvf6OYU3zWzHikqNUJ39WK4kWYQA1uVh+9zohogUusY7VE4pxXJOyQ2PUrZCDUy5ROOSHl
IL483hpb1wculKACYHIQF1bRgdYWltb06hCkwoouipvGX/VFm69L4+1ZZm1ufeoijAWph3bZ28nP
heoW1J3GwFmAMM/JVBQVgtcRYhKu1Rkvqq2E4yGd4nonAto62Txx5G6yb+WuvIgmRGo6c0Z2Otpt
fbIa6JC+NVmLuSNwujkQQIsEiKGVrUEr1AbURXeLMXBdvMFTOgj8BqRs5xreiH/I9/HTo5FN0vRX
m6iDTJ7MnjkGVWJTM5zMhYiu7RA84d6EDms3arvnsLe1TSRPic/GKt51cFqNMXquBP3mUfO+Duow
c8yS+Z1GYLRzD29OD9UrMlLKdmhz3m4ThDW0ss/DISi9Un1vpCOiDIVuozY5xLSpT/FeCWjzq+Hx
Qu+2jJLXMudisBUtr1IJXqBdeRnmJc/8oc8qfScT3JoZxE70ihHUgce6+nDYB4aaOnbkuIiY676V
acTivTFP30VqmOJcKa3YgRM2hyQuIfAnV7uz98sXWMZKQurkxVp8aca+/JLUqhtQjzU+t9SDdk7A
5njSUwtuCACxtvp4zdCgmThJxcLGPKp1Op8FBJdnxS7tg+mOfzy+vLZHg6kGf5N7ZQ1sohvhRTbt
WYFRUF+mx3L5WrdKi6ObTR9Eu6g7423tFAolMomijRm463ZrRkup2Ynr8QGhJGi+GEswijk1/9Mw
0HJB9rBsXrcYlX2ZLl5CBa9pu+xzprXTh5aQ7r98KiTbuULg0twJVs2xPSxipDSiKV30U4nt9ART
IvmRj2P1fcyyveLx5uJJpxIyXWx51l4vWtiY48A9ErTjnKVnJexg0bSj2v75eFNsXVXy8pB5vKT0
yoj9N1Qn0ytvjPN4Cng73ZNdZuI8enl3hXBrHR4Ptbn//v9Q63w3znVrsUrgV8foE6QKZoE6Uv9O
Dc3nujPTndG23k/Wj6yJRJ7Nsbo+Fg+yl6jZfW2Z2U9jKfqT19ItNWCYfpoRMkEjCIj89PY5kkNR
r2ZMzrRxu5xIJmEilnLGXAjEp7HtIjovGv3dEsOr8Lu03Wtn2sqoOGHorEtlW3oKbgcUVhUqw8L3
Q81dh1pWcvj9atDyb11Y53+MWMCd8mxWPkmbysYXSun+8x+mLKWQqG/xBK399GLXUiaRU7xw1Rgy
0FB4qnJwRiCA0epcx0fDinaux2Nu7VrYAdwusvEJqtntrJXSUnr8xqagHyHKHsIssz8RIKXvq5xn
cmcnbR1FiG1I/EkGH+/R7WBZWHhTqFKxUGEHfWk4I8pBVZxxL+LbHEc2gXJxEF2uXwPKkgDydgOY
nWt4m5R00fTx0OxcZFsJI80F1HcJqeE+rHKMtImNWgyM4kTz8NFd5urc1xDwIMSly1HrjOp5XEri
y8IOdyD0ja9GZ6ZB6y4aMyYqHrcLKTLVWQjiqUZAhOBweNYBKmDkL0pbnN68QWTLroRBQb2g3t4O
paAzZThUeQKWIfrmGAXaUblSOKe01LvL28eCVgmVGLoPoiyrmwYBN/iAWkKMFy4IajjRmFVndPCW
+KprQ7MHCm1cbPTEoWkI/13SGldTi0Z3hhiFUW9oNpp7QC7L+0WwoOl+r5r935L3ulxsF4G2tycG
HG+alXiOaFBZF0BUFJZdLeKgK5OePdV057xEZZU/P17NjVMAOYXeTDh4tMCsNTwoKjXK0rFJ4FYU
z1mnRweEPpfz41E2tqK0Z4XyQ0sJkj2rrVg6xVKWTT8FVWPZUuqufWnhIHxT2pIBH4+18e6RMoKF
UnTkqn4tLP3+xJpt1Ci2x7bv0UTLks60Dl5omTkOSWmjH93a0t5+yBmP6hvYED7I6+3velNCew5p
B3X6NqQXJbeXdzry8cWhhzbyYyD3SfyyEHFxAA/ruh1Uamt5pZkvKiyceGhVt8dPw2mtVpoZM+lc
FJ/HytH0Y1zTnnWw226qd+6VjRMBhv7qGAOkjrf5ajRKEO6M/VOQNd4gTlHcKv2BFqWlOmmZPtfP
okrFBycRWrSzjTY2q8yEuLHB8WH4r45+IXsqcBFQsXszimOnOukHp7WtHT7/xmrCCpBP0CsQsH5h
U3qVKM5bKnzFRgSFaqI6FqOml6mDuzPUPSHVkiUjOKnyywEPrdZyMNuG5p5OCxILgM9fYhBSeCQI
69pwkd5h2D1Pp2JMCxMVTlf9IcqwRGxyybvYTwet3TPY3lphLlYZ19NpjxPn7bdN59mOQaTUoLH6
xO9TdTjpSrfHw70fRfbZATPB5qKdZt1fgCLoVORprwbjNJbve6VznzRHUXZOxf1FgIIKIZoE96RT
x6rg48U1DVMgtMHswSyYPK34q67m6adAqo8mezP5+/HFszErnU8I/oAeAs2m8u+/XTxVTRcRNWgz
mOdq/ndYzHk+zp4R7wX29yEFzx7oCvAzvWd3lI6k1eeCK7QMkioxXga7j97ZpRJL/cT6U5qH1imN
Lf1iNJZ48/mDOKnTZofgEy1pawhp6B2tLk28aoo0TE+OtVCBNxfP+/LWhZT8TFSeCTY9oKpVzITY
PJLLJR00vV2nZyij48tiOHupmNzKt3Anevc0HbMJJRFu3VenYW3gqWNfB2hLdscid3K/ma0/IGKZ
oB/lyWkGLLrq8hOf4a/HE9wgNzC2lJ0kpKAgvhYrsJrU7MWs1oGrjPC8Y+kZVmCCcsRwtPfLquvP
Rl45R3B4ZMJyrfpiJHnx9q8pn37YJhwQ7tPV3WOMAEGLUFoe5SWZ/CZR++xgL20qnh5P9/4gyuhJ
hmzk1qDfq4OROLDH2kLpqKvpzjfcBrv5aEez69HGZCLKm0Z6vXx8POb9JU6GTfwE5g6GcNdlJzJz
Usxa4AxIseQjXKvK+V8zp5k4TgWl3517/H40wl/MKkiRCNYw6rs9+lSFyoJb4bVyUV2MbtE/9lzV
wuew7OH0G2NJXMSljM22JQe8HQsRas+MkqwK3DGNn2w7xYC0LPInZdG1nZf+/kaDuYZyJO3HZJxI
wN8OlXCdjaxwFVRq3R4tMXVflj5vPz/+VPfbQ8omSMoUwSFCv6vtoepoCUfYeQaZozXHsrKVd5Hl
DoGL+tpnNLe0HS7FxnikzVwsvDxIwK41PFAIC2fkfkRgNJ3Zo0Fh5LOP0B9dx5AEMhQVMCUazm+e
JINJFSxgcQLFFTqHj3BdGJkteBwc9G67pb920CtOoejbd5lAreTxePefjh5BecOA+CPRsw7S8izu
gYqpqkWq+j01OuUcYV1zejzI/Usk9QDItmBNIym3Lpjb5aSPnQErRU1b7RBjNv1ZeMN8KaP5h6PF
eeQLp3RPVJz/fDzw/RkgciCjJdMDx6VN/nZjlpGph5MCRoAI9bC890iMvqa1Ng8f4Moabz4FUpmC
AI2wmfLo+sBNzphU9OCB2dVRFhhzEh9qoPKdtPb+g1H7oSDJWeAQGGvtiLzOYGm58RKU4xRNR1py
3PRg2uG0Z25wv/3xTYXhAKMe4g2J5e3aJeGYhQt6V0E6TcW7wo2HA3p99UcMx8bjwFu5k4/dfyvE
laXUNUguZKJ1yQQzr9Su9cIIClvRPVq8DDRFprCpvSezMu1Pb90ZqGtxzKDEAEZgDnU7O6uBhJ1y
rgOnafXDgjv0ObKm+H2Xq8rOkd54xQmFCJXhenKoofzcjtWMnZ57c9wF5RDmT26q00SVxd1fnY5G
FA2nCZrMnaMcJRntQ9aLpKTVxJiNnVO4sXNgGCPvy02N9Nc67lS8NFb4Sw/zIauOXZdnyosdCbfZ
uVLuPyRmgrBLCchYVxLN2+kmepiWtZUNgdE5JkUonTIiLHjlOe5GbedNuJ8T/CnAArAk2mcAsG7H
glKhFb0eTYGxSJ0bVYynjPBkJ0O4z2RxO4J3JmsZsjFt9QGHLEr1QYHNVE+V8nOM3Wn+0AEHXrJ2
jL5CeUuVYxFbs7Lzxe6PID1q4CFIfZIp0Bt3OzvE2DSnqcQULGOtXVrRIycyWNmprbLsg0ID5puP
oAfBU/pbEr3ScbmaZ+dkGAokEzdYPBc4c6fdGcFU85jQR7MT2t59ODqfYdXTQMCpILFdvXNDOVmj
FDljSU3tNGijc26H5M2qQXIU8g/6yAi7eMRvFzC2CruBs2QE5En/am7t+vog3vy6MYjkDEoWKVfX
GroFT6k7N0lsPE+ruP4qCqcpokPqxEVy0ebK/gdPI296H2VdVj5lwkDo9vFdtrGWBvsEiXDJWic8
up1lXdGLO+SZGnjUDM+dqrhoGsTaDs54txmxUCFmRewJsI+ca/XFIo4GbYaeGgyUh14Sc6IXTlPa
9sVs6uQ022M0vnU7MhXYrESvAO/UR1eHOwkH0emJqQWdFsU/5nRyPxVq5r4vKj37+eYlJEeWn5AN
gyLECgPoLBIBEbpa0DfhfAznDuYnjTo7b/fGEtIsTbxFLxweSWupNvwVQmIExwqy1p6+xAluMVNV
KUe0QYuTMxr5+fGs7m5iCjHk/YQJNkE5yfjtxkCnaPbGubUC14xs75QZQgN1czH+OGuLM6TPj4e7
34c83xA6AIVIFQE3bofz1NrA6U+zAo+IoTrGjU5TNN1K9Y//MA73ITVfWJiYnd+OoyZTa/V0XAW9
lg4fiqQhihRVu/OM3X8sgDYoBxQqyTW4Pm5HCWs6XYXI7YCD99yoBapBlghw71GOaVp/fzyljS/F
CyP1lnmXZRvM7WBq6NaJWw1WgGFMcjQ8JfdpFC2PSVjvdRptDIWGNLAs9y9Py5rNFoWd6w327AQo
RzrzXwXmPI7fCDWKsfEBltoJtDaWkUIgVB+QE8qCa9peP6DpbaWhE9jg2VeKX07ja16XX+xIhZ7e
NcpeqWJjgiwiUR03Bv+tUxrhEUHZtnADu+rHc6ek/TnMs/Y8Ds2bGUWymiVbFJD1lZpLqz3S2bkl
1HlkKBQXqqPn9AZOUSJCsAR/IXXnnt+aGLQ7SUsBvmbc202CS3g5zL3tBXroTJdeqf9InCR/anV9
5yBvDMTELClcyfUBgnA7UKI1EbJhQxgUtCgEU+IO1qlr2uZPs4sU4/jmrQ/mwwVlIPUoWY+3g9Fb
lhcxwpYYk9vC9JPQ7X8qbQ6bA/72r7ePBQEAlIJHjKRwNbERg96YcDwMUt2aUEkT1VPjQJFVGntn
VnchIykMkBkSf0DYhAernQGZvxYOFnSBjXrSd2B9653uFdqprCcMfNNuuYjIi58eT08u1Q1UKQdF
b5Q8lAic/26XcilzO1UnBi0UQz9nDvXbJHX3Oj7uTzT3B9KFqiq5UWjC3o6iJ9xOw2Dxii3Fz2pc
vkGndsEmGwfhkfqvx1O634oM5kp8HiSbRoLVnsfqp8a1i1s40urwpKE19gwgLJ4MDNZ2aGb3qyeH
kuwQmI/gyqvVswav6+dRsWizRtPyhPKVm54MxFzeHpXSdv9/aowy2V03U4nIjJvw/zH2ZUty49iS
v3Kt39nDHeTY7X7gEltmRK7KlPKFJuUCAtwAAgQIfv141O1Zqqrt1shMZkpFxsYFOMfdj/vSE0yQ
x+7Qt0lywAIz/EWx8ecrEDwqgLIrMoeu5Y/r/Axyal2zgVyRiB42JTCGy8WvNfSPic7vMTT2+t+f
qT/7DGFHxpuBSwVPhbr+DwXi4MmUMWnJDQvMZeFzBd+ykweVqjS3ub/sWKzqbgA8DXvkCxktLSWJ
/mrQ5Xo9/P4WwIdAnYqc2iun88eIBIyIYcnCmOpNSqTnF2sv+zIEOnmA5++miikc1goen65oiFke
//sj8G+uVWjEr/UC7GRBC/7hxuCdFye6mcj1Wp0LaGCQ1pjmY5nAPOkvTu6/eyuc1KtrxFXb86d7
cJpb7pGN3HCo4WEv2KWA0EABjrYJ/mIl+ze3Be6o36YaoXj705rJxUhg5ocjOs3d/DFg3udrJvKv
MkL+3btgNcGOA7kUDt4fjh2aI5isU5bddGvb3U/EtpeZL95fFCN/fhe8ByI6UBjgzvtTXE3fiK2H
ASK/HSmJMG2Fb+SX8Aq1/4od+h/v6/+kn9P9f11x6p//iZ/fJ+FmRlv9hx//eSc+xyc9f37q80/x
n9en/p9f/f0T/3lm7/Okpi/9x9/63ZPw+v96/+qn/vm7H+pRM+0els/ZPX6qpde/vQE+6fU3/38f
/I/P317l2YnPf/ztfVpGfX01iimCv/3roePHP/4Gif3/c1dcX/9fD15+DnjejZup25T++ecnff5U
+h9/y/y/X03IrnU7KjSYL+Mc2c/rI2n+92ueD2gRKEavKCp253GadfuPv8URHoLQC5jSVbvw20Nq
Wq4PRfnf4RMGEBtDYLh2wHX87X9/+d+dpv972v4Dar/7CcHYCs+GnOV3Kwgort8kGtjgrmLcq9nw
77c350FsKdK4Pah5RkoiYdtWM2TI75slRNSKUMlYpH3sXVaA84cumu2REAwl8gkOGRZGyDd2Nv1H
L0LvrqeK3QdN95S2cM0pBWIoaw0A+qj70EYFOFlk6vFu/kL6W9AX3Rw0VTL28acxvRqKxAzeblmG
+LkbHQEaqlpDy2GV8x6xci9IdoNl3CQa+ECt49gXKmFcF3kzxt9pnDfvgcy9EzfZLAqm4k7iBb3m
Dtr0oIAcYmsL48/FMNGDH6hst/T9hUyts8Wkk/BVMB5/BozRvbLtuEPI4HQMEZ1xlCuZEWTa+rze
FEkfhpZEsN4Nt3oeiHptmVHHhPnZ9yy1Xwb+gEvBTA9HFtQSuuqQuTlWy+K3zwkZe9j0Rz7aACvf
1TCk1Uxg+BSt7Z1rN1LmsQtZBcnyIdb6F4N/TIGkwq3CBdhWc8TZjkxREasUY+yE3/qRc0XWm7pl
gyk4TV+1967kcIchLK+QSY/Kss/Rvy00LTIx6BKL9BvsHpML285BfKBz+mm19kuJjEXXiDdB+Heh
G1J64dAW6aCKtIUDAl1YUIQj4eWapXBLkBS2ROtabGT+ZXNRtktayJzIQvCp/8GYIsU2Z94+a9k5
EdFcJ9tUIlX8Zk4nDXte6VBaL8cuT+oxxN5Et0M6RDiKto59lAhpF5QwAzi1KY1P40g/rNWV4Qjl
gWV5Ug7yLeC8bmHMonoM4Equaek5K1CVbWPZZ58ThHYsmh+WUE0HnSU/F5GXAcRiRQq9X+EPEI5E
iCkrlsEdOtt+h1vhS5ukqBykh8uwaIfs0PhRnbZNUHI+2GOcqo4VuL+WAxJIvdqipyzWmWyu7DYe
vgtUdW3hNbkrhtTHJfDg6RQJujba81AtxzxnFeyfYLm5aGRH9vNSDS6Yax72uCDiwbX7JhmyZ+X3
rN5MSIo07h63sB12gTI4YNLy97710yKxQpfQ6Xs3+RwusFNvEJiLUMUIUtflkaURLXwXZTVkLGbH
PY0gyW5oDRT2ydnO8VNqQ/cdUTvrfrXrkeVjkbhJ7ZoklcekYfqSwfz1flND87LQaHjVySOEPs2e
zJrvMRqcP5l+WwqYqRFXDRmb7wUewSy+lcco7qK48Iaswxkx87ctRQo6Rumr2B/HMsAk6U6nYkG8
fRB8kcbQI/ebcvHJcpgwdX/nt/4KdqAVZaCZUoXu+IPwpTiFMYLSM5tHPz3Cx8oDSryGwW24JAAZ
FdRdFBkAEqE6x0bJFCmxCNVJGnHo4alRknU+J1OfXz2L/G9Q3HkFH6T6CQ6m4H1S9h3cCjHtXYXI
jduW/DL7Th8SQw4eGAuZ0wu0y6jf+DjVWScQNdvf9ePwpbx2QqiuROgqrqrEZLqgvv3G3eqXQlZY
cmB3Idb1bPPplUEvhN6S3/Vc/qARvs4wm5Oy7ClYcCCpCVFBmrIfkQTgsiMmCuq+v90IclAtv/QO
+S8LqWEL/+L6KSlgHNlcXLCWjLdvbKU5DAMg7h568cK4qaK0P+l0/PRamfCixdTROV+37dA7uWc9
FufcdPjU/o80lfSGL4w/RqyMIcnD7U5gP4B4J0jJvHMz8ODW5GN442FTr3ScQck97ZttiarB31SJ
uxVX/FCsoIrPGkLvyWOwYvPgkA/R1N6Lg8pmHan8rbcFTHUPQ5+MpYapGNx02oPvPyOvnCG80t+w
GiBFat6+Cx/2m6Pulr0cIKZRLvnus+UVomeEQV+zW+NswAlD9nPvt5UXd+zGG9MNo+TqB3yOfjhP
yxIiSlfBNOrCs9AWkTNrGaEoP8DP5hFSXHdYAOXebYTegF+oW/hmXMVk2bNg6nWAJOKWJPPD6n/3
puuC2Cx7pQUy3DJ3Wn2ybyZTox/BvOlQQiyKbSZP77gRSdl1IfQ/Ca2gR8IsTbrwS2wWfRokbqG8
ewtBgeGek/UsjKu6Rug3F8LTB5zkFzj36G31grTwp+SYglcqfWW+55gXLnmXvGVDW2de4xcauXvf
RXozx8q7W9MBrpdBKx6TYG8R0J7qL5Wv6gV3BxZClrrLSsKpmrkd9x1XR4KQ632i7J76eYO9TV7Q
m91vjldQYzbfpjz6RvKOH5UAbhAmCCvnJiKv0J/fIPvdFQGjr631btJ1rJs4soVx0lSNXAzirITd
KSHDUk0s+QaPl/g+0vFwDxu9fRbzpGi8RtWxdjvrwq6cO/0dViFdWGDPg7VYQ44mTes27vX15J1p
Q7oS4yGuDNlmoffboBmd4LnNJAkODMTivlew4WVjXrWs6ZDCypcyoENXwBplnwnx2uehvR15/4jw
Zw41U3SThkrvlZt+dUK+LbmtpHG0MC0GwVGPw5GdzpcRyicMG9xB08krilTNnW7aPScqhnl68KW7
7IggurZAd9XWJDUx3iureAonI90MAQJQggcpp6EcA88UkoMqCfghoMDaRyXJecII/1M6h+FuWikr
r55q1TQb+H9htS1THpTeOoaP1JfjbWMhjadAmyvVpONhW33xIhGhsG/bBQCcKzS1GgFK5BAOczFt
oauFWfISTr67yMY1nTJWp3CcrkS65XddSqtpsLsRsoRTGg917itYZ3jddpiCYR96Xlr3NtltbQpX
pmUqetuiHJCBLRDN7faKNvt1HncdnSwCmzZVxdp/FcnCqyC8xpJnReeiYLem2JnCTFzimD03yxYX
KOHOXo6M8okusry6y5a+8WjlT3DOMWmOJXydS0Qo6cO4eaUGZ1+mvn5gbR8UGhYS2MX7Ku7mrEAE
/K6Nmx7ej3dNRrt64agfSN4c+44112x1XfQI3nbN1pWx8p9mb71Nk44UXhBcQsxuF8Eo81u47qPM
6vzXKVj7YlwJNF8IJz/YyI01RT1ypimqpoVcGGuLDPb78IChR8gfIJ1eXIZO1DxDvizKwQ5vBtX+
Ef40STGY9rFvw5psS3xDE9bKwiN6KEKgckfRNnMJZCuvxl4Fr8iYn8GNzC+4Zw5gHSr4/4dVMFv+
yf1E7xhSDw5JzJsqRcg3lvPwFyLYp8etlQ8KsWhl3FlSK1RYYMw49l8svoTAyvkJBSlSEZpFFchW
L+IuhQql/ZqQWvbgDdAdrGY8614eIUQvbNzA4Uao38qevvS153b+0M+7YM3Mzo7r0WuHz3RbNEZC
8kO4LW+DDrObJmnmekW/sIvytf1p4TKyW0wa7MYeYzdFKFJzSJFVD92Lv70pcFxF0q7NntFI3zDt
u1tvQ8GmLS6rLRuDb7lM32GTrfYy0T5iRRlBBTmyks/+ikvEo/rJR0J3C/P90d1JM/9I5LDaCnZA
wVucwBEpYQ2crONO3LMgWw8cwwgowI46kE+EuFvGQF7HyE9/GlhsagBLycfC4RgzT8l463X5VoL2
41W30qlWgkq4wKrtkLgAViVahp+aD5CxuXxWpySdTs4EXyqL3gMoSCoprjb1XYVArLeETc39JHpR
I+eR7Ic8mg598hVBuly2MZynM/eqqZ+V8PaMD8k0vQzX3gSjl23RqVEXONhm18fhr1YNh5yu2xlF
4p6gpiYctu3UQRjZdOnN6PlBrZJ8qGUveRES35SGXVI7YrkZos92hrU3esTDGrP56GdefO8tSdH2
9wZa3LMH08Vak54/8E7HJUDqg03cY8ai5wWH+wzKGX/FW+b/zJkuYrJ8BI0I7uGNi6y4zr1sXP2a
M/6oaHQJ4KOLaz1Y7xsixwIqDWxeYmZVCovmQsZ2LBtHR1rYLgT5HiT2FKGKud+yZbujUC7Vgabt
TULz6MAJantBJlnN2eBfFhvspJVfTU6RMDueh41hJr+F3L6bUalhP4fToa1iwIHX94hq2rfT2SLd
83vUZF6JEAHzjL4xxv7K8hKN7PLFyNI8I7sveEzMaD8iJvoSJsn2Ego/XLAYpP0vOjfhbdtEC/y9
0qWpnWQLKi8jvrdukXvehNE7S8x8g0gQUgCskpUR3oPodXjcWLeb4Dy6owvH6LD4SoVXwFkPqpgE
p6AL+5fW99i+MznDqiF+xMFWIgR7q5ImwF43r2MxcAHvy3xBfEjPt2NEs71ro60I0JpUg3CsHAXf
addBcLOE5haWbsfFcF7irlsuxoc5QWxTUVG5Vg3H6jk2S3AgTL3reOPFGCwVEqM2BBlC+Sf5t40F
ttRRJGSxYN7zvJng0k/siIl8tRfekJ4SSkURNrQMc4XSJDc1JVJXydyqMzipc9hvuwzRyHlkHRyF
th/jphRG+L1U3uVIhDrFqa2FjeJXCDafgF0Nx3jpIvR9Njjawf0aWtyHBVXjBxzbnhK57oiMsFlz
UlA8NachKzyviy+MP6AxOPLl4GEKDyZ+qdef2SiODqqyn/Y6Xpm0wWs7Zwdkr17Qom7l1s+f85Dv
VoWVEqw7GksAAeMWFOtKKpoHrrYBobcdadKbaaJhhRZUVss4R+XYqbqdlrZs5Qb0fGgxEuuPK2y6
/WyXLEPZO3EHC9hdj6P5JFIAKJiFPyxZPMJifziO6XDjJ6hi7JYgkhAqpXL2/OYVsSpeYew6qZJI
cCdTlEBOpHV0v7osKgNDs1OkMdSGwjk/8wWdZjdFcq8b96BIZD/UyNNKkmSqVpEHT/mYojCw1x4h
pYtjOxtOc01FsBaBHZqnPBejXyJIpa+BXpnbVYbiedCLvvURHTOXEbVs1w2kfQwbmdbd1toduslp
b2F7fsz62B66aWuqxQRZU2QIaH1X7VaLOQ73vuh+9p5MmgrJFrh3A2IN5J3mScxbBsA4nY+Jr1Gk
QAQQtpgxpAvyGJ3rXqPE3GshYSy7uOA8BGZ+kjAQNVGLohf3MOJzAjQcK5QRNcYf85vEyJNZoMYQ
frId4c4u9p6DbTjwNL7z10wW1AbspXHouEPID/ZL6puPmKOmqUWfFWSN3miEXVUCKy1QBKBzDdrw
Ne17lJsS9h2V6HNg62x8Wxu6z5u4QF7CiiJ0OZF0pmjIWYCWffExV+RhkDFYmlLGHj0N65pXNO7D
PWydsxcn3Wu7olDr+3Q6WFRiVQKPviJfvLcVZjL1IMLnyWmYYnbjfpkBzLg5LlKE+5zDDXcmhh9O
0O171bhyjpYfUzFoUr0dTLfZN4VFLZtliG117M8L/TBphM2ImrGelmw8+rAOrAQBSoJxpG/+IuIK
13Vf0CxZC0CY7ugH+dkqbARttIalJ8IevwtoGRPD+T5oECWduXi8nYLpu2qp2TkklKHrWPwCAxDR
fnPiFqPHkDLmphjjAaOAaX6Z4DBXKjb8Wnt/2MElQtc+RSHFSXfyVB4VbFlGxCCzs7DeO23Gh8ZT
n8s196ijz1Atti9zDhu3QHqI00gHWzQbCx/8ld73UEK9ZCbFdm97e0XBkDrlhTBjWVvvYwo8vgcR
+Y2QNSimgUT15JMd5RmsB9Ld5oK8QkWPYZS4A/ML65Qcg3C7gNKnwIR3w7SeWd+29aKCR9SpbSEC
DD+JNHuRUO3vVoa2OKK3DWfVQGNWMZHdgy35LtX6yFd3xM5/WbSqV5XukCFciTA+KBBlZeimAsPw
Zbx1B5La56ZHknJB0lXuoHp6BNlwvaSAgKXX1CSDjQK3ODxCFdgjS1d6m0va/mziFdChFivfsZ7R
HxTK5sqq1hWAVuhORQo1mR5QWaQJK/rtMVDU+9n04BE3RCK1+MdJWp9UbeO9BMBHP8WEfUcvwynR
eMYs4Dgqo6jdNd3HsI5HtIFBRZVDB2Z2KSw+6nnpXxZuDgBkxs+41fh4UKyXE3J64MUX70btwbpi
pqZcOUawUXyymuULdpEw0pc1WUkpWRTsB7I+C/hUoS+azSu+4nScovg7MF58upECZyBJX3p2GvcN
nPl24Zy1n3BLf0TKelR2KzYwWIrvrkekkgAMChUCUNCbebYCQJU/ox3oFgLZ6bJaIHOANgXDMWrd
eBfhfAOhco9g2QAMtsrsYXK178b5A0hMWwe9I1WUQJIOWzZZJmMAGNh25k1iOSyw2jwnc3xM1fjI
iXjojRMI8yTyIexwlnMXvw4Ovl4NsBrDFq9qbdTs59WH67mNh8dlYOEjs9flc2R75AH9mAQ9L7h+
iz7yHpHPGN4g+7p9IJs+aWgyCo+762S0KW3jlbmb5pLDkMQp5gHzGsa6DZDmZ3Sd4Lb+5tGW/BI2
UQCpeuB8EcDWeMlvU9/Od0himYHlzgfhiV/L1pTjtOyDaSG7rcH+GeYn228bvOzYG/Djb2O0fmGJ
7wp0WPIyjabKEBRoRTzfgv0gVRKI9WGE8rdgtJEIKiMSu5fwJPJtkrmeeb4ekm7RGMiYSpbPGh2m
s/dymG4MBALVSu2ATsLqYz4ITH/b09CxU9LCfC2ePERI535fBGRDVYTFHpmsAJu65rZFikJFEl4m
ntoqE8g3T46yxjDL8eojXsZgB074hubSoHtOFNDqOWyurZDNCnxBik5leuz1pgsM3Xmo0KX95mH8
4CafthM1TXczZQO9oFBUgJe7b60FjIhBMlPl+Uqe1YzLxuu8267T805t2QEZS2+b7ek9BEn7RiYX
mcem9OR247rwZ0v0fejcV44qF+OxeT0OzUliiLZoR8AYKeDnr7EJHtR81QGiEPUxrgqadScHCus2
9RUvJK8aD8cV/bqqIuU/6jhEBq/1dy7XbAdvvb7mmCaqTKgLX83NTezL/o4kXl8pGY0fcGN8GEL3
qGE5nKbWVTkPULE7LVQhkrarmB+fU9v4e4cRpHrTWJ7iDhMLk5xvZyLifdJpLHDWwwqhpqSUTXig
1C9JM2133YjDjk2V7Sbrl5r8QF6huB2lbUo+2bJZ111PgJ2nqEOfUqQN3dPWi2rZoIEZhna562d2
48fiCnShk+HjFfUKm4IOy1MfkkuDUnOF7TYK8WEBB9MfYPsz7UWjTiNZB+znQO46rEz+8kDSuzZI
aR0on+5GIiXCzPgKc+Xo3pPzcJMv+bZLIVSs5Uhqhro49NRahzbcTnGAQgysRrrz8PoVBEG7OFrO
KveO6FGBsiTuc4z4ZzSnWdGH3QP2y/44CLoX01yxnshDZnRpo5esDf0v4God2oasq9H8sc9s8X40
KINgNhXEx7lFXp5qgqVUBhVDx/aI8HvAjIDYR1wedRe4Qmym3xtBjiu/44QcogUxjKlKqwQYu9Y+
YmMpQQMRsHEvWk4rHbDzvPXjHVZxCrbNbw9hYprbBODfIRgp8/e5mxVAp+8jD+kJsxU+LsM1+ibQ
wRdtxCEpS7eyl9uOZxI8hNbyFu3Fe9pHT5SBUMNhfTJpVqFIC8a2gnAcbioQvj22gTYlyDRWz05U
TTYjurBtVWVR2IB/Rkm18ObnoF1aO2HWWua40CD61YcgZ1jl7Dq/LGvfAxezsXzy3bI8gye9FXy5
CzUjn2gvH+WwBTD3tGy4JFIrlHJJy3+yMDlOKJ1gflwQN1GQ38jhc2JKa1SaCnhQsmGRWseo2Jib
982VKpDIW3xEAvo9Uf573Lu+XvkwAOw3BzAFU2Fk/CSa+Qbw5Iblc9knucaCCnHrTy/2L6QJSz+4
zUa/iofMO66yR3cyjyCATOdjuqNZfwl4MtfNun0Pt9HtYYj7CHAWa8ECDJcZYGGtfETOt4L70nCf
99Mh6oCV2oiUmc78GkrqQ959Y1xUQMYesSZ6pZIOUyqUPo8h7p2Vr33ZBQazyZn+YFmj0etF3UuS
xmhYDd/BH6vyYWWA/XF4QNtXNnOwguKlYBM8ft8hAKQSnnkyXSyLaKG1aIbdaqaDJ4K89HNz59AD
ofUNy6nvbLnxBqwH3d4zlG0n2r8HeqY7rIOJKKHxBXnii4tTUIN43uBdnE52ZmNnOa6YcbEgE2Jv
ohNmzJKl4IvJjt0MuR0Sqy/MN/N+WmP8f6vhHNDkedGjiIILrr8bEnlpMvXq+wDuApckpaey52UC
/+jitC8IZ+6BqbTbMwiQ4a8zJ6d2W8sZbvQvfoQkhxYbGiJozW4i92KZT2YKHzQY3wJbToiszqsL
4Way0i0IP5qD4dw1+UVkIaZVgGu3hlcbGiJhaBWrpaksMiCL1t8OgY10hSi1sTBzo8otBES1tRuQ
BC/yClAn0VMDGVu16hzZig43OxlKQIys6uLgjO6+mBtE1KboYbDeLEuRIWXgNhqjr0GFgCxWVCj9
CE4kzXcNchDjKs+29hiFSY8SaJFqZ+zS7icUiVAWEhvu5qyLDzl81o8YJqQwieWNKxyKeloFQ9/d
ay48WD/w8BsI2Bvahbt0DTD4xO+xZR4UBnVxkQzr7bRQ1wEuIVNfsFzh9neev0cvgq8bj/Uw+uJH
CJXyU0KH70Zs9j7xVyaQD59BBTXNnJaaBsme5YgtkLDw4HXmgqbgcG948Di7a6FzQtMQ6oqvcXjf
WOHe5hT9uxKNj3ng4QWIrahQonpl6xF2E7G2Bfdk2wrGQ4+Ya+XVmjY/Qy++BChO7PgdZ7bMOWqU
ZGxrbs2AjwCGli3fOLY2G/LaJ4i3XIbkgErzdpNXSmA5eWkCHgg2h40agY/a9U40/aNTq3iUiw9A
Y0C7pBGg1AGE6BMIDraC+/xHin3J7819v613ueu6roQiTZbO0vcl+omZbdDKrIPfcZRzsJvvSXxZ
UU6ZhOyk2x4yAXSA8+g0zPl2yAPFilaaM/KfUayeWEd2baTOCRc36zLUgyMaamlHH9kUfmSBtGdv
5V3120fu3Ee+9RVcFK5mtnC2mWasSIu9b5q+xVKOSK1NFMZr34WdXilyCJ3ZBxRBYwKd6xCEPxrk
uVUit0cY80wo+QKb73ocBtAPI/q8AAhgbkBQ+Mjl7GLvmHeT3I8RljEadWBn+/zH4NnHWYrak/EF
ce1vQwzDCAYlzSy6E9MjoqimR26b7BQ3CHKPt+iUCBwP2GdGN3MEkmOSd2ID1fgb1DqIDGhlntzH
MgHdtPChHv0EQ2QQhla5jzTpJmdRMcB0+cWNNq9SC0OHYmjGF+szXTaJ15ZhALVeos/rMh6ytH/H
FO8DpgO2ksvRuxmTDNxUhzygSc14M7O60qbspDeAiUTOc9G3IwpOguYVE4ulx+kBBIOus3lCwy0n
cibBENa+r7KgICMDWOf128fYtXOlZjrvIogUnjfbDpDUzFN+VHKKkK+62uyIhM7oNQ5XKClcauie
BqF3xtgQ2Ig+gc61nInDSYPf1PADMwfh67psFHvtlF4QQJ17exZIXEiD9xL3jDy4hoxnrgAp7niK
1nqNIly1U6gvY6LbW7qk3n1uQvWj5yS5m6c1/2gMx/zCttruFmCDDy/VDJSFkwv8KgVyY/DPdjiC
fGzqhLTRDQI9swh8SRM/K5NM+8CsBNwv6WriBGQ7Sb+BJHHp3vlJ9xGnm4XbGgGKI0M17iceZWhL
89buF2bsZYn6de/jstsFEUvvejFG32l45W19Ky6w7kRlQ+bkHVHot2sUmHeAtl3pmnbXgx4aIJGV
CJNIJslvcbTErR6n6M0PnH+/GdgG6CCa6okZlDU9hpWoB8cZA48d1nXb3jlYzyTSJY9RtgQfAzwz
6mCceCFc41DsqX2WDkD70dzeNn36mif6BYqBEDRqs4uZlTu4mse/RDwdiX/GSOzZxQ34DBLwN544
VBHkHtYeT6O3vpohhDFs0pL9KlD057G4EqzpY9MDcuT40xXa9P7XSC29Qw4fviRCK2/z2XQX52c1
6RFbVIIGIRIy/wWFtf9NiYzaSq0eY4VkvIRoS5XWM6p0XBqwJC1YBxnAQmVI0Yn0sDXigbvB6BMt
wQzl9xPFGPuErSvy2ppN9npbKXC+0G59xOFVUpp00MeEEBpgI6g4uMo3FqKdNaux6ONgxBt2PHrI
HPAGNm9DyTQ/LIwaoHOeuJKG6RFwfVZD6hCg9Ier2jOic0zhZoEPjfUYbEDIFAcbl7HPVip951QQ
6IMVE1DuceYAbv6rrE4q1bfxD5OsBqoQAe4gid/NQEoCc7lDdoVa2s3QU0q8sQK5hn7Yz/qT1SDC
yAxMd9CtPUGa5h1N57JXOZulHhMJmpq4/8XcmW03rW3r+lXOA0zto7q4leUqcRI5BQncqAEBlUN1
/fTnM2uvOUEL47Z8dW6gEUCWpTH66MVfSDdpaokjCjhzu9KFNN3XIzucaUB+6hnjN96QMYezOa3i
iRrH7do6n1yzU/OvmE6KNTSF/tYamnlTqnG2zXJNv1VKjKrsZpJf59l451j6ZGnOvooH40D3gWO+
0iTz8xSH9m2d5TkH2pTf0dwzmW9m8UEaQ+Ou66vxqaAdzet1JDoNuvIiDTBqPZqz/aHvyuIdmZoG
xRhbaNQDZsupXN+Gc0e0yaWkuCs1S7h9EHTvSRulT4bZdW+jWhmRp5ew4iEfh/Tr1WEOei8sA+t5
VM1hF3d1vKNdlXhW2D7m2VAf0SBSIDKimDhC+Nu3hOVbjOLrgxPrgI0MI0g3WiPGu1TOpfeoAatV
p134RY5teRer5cBMTx41jl+MzN1pCMbHPFIrb0hw5Vlj1Bo8RHquboSUMppI7cyV24ZjDLgIhVb2
oMS8+ba8U0me1xTX1odeCU9ZoBXvh5QGDaJx5bEuKxAsJngXHWbC06SICCi4aBlRUd+4ozmXDzmN
k12XTTO4sH7QXFULP2ewxlaxkoOWS4dybyR69gr+rlrpbe1wz8Z7I8X1yiir8g6Cd40Wpxa96Fk3
WJ4dSkivddjzqSD+yP2mglmnFfb7PGyHL1aXl88KMMu7opiGVVjcAVrjfStoFQazlvlIiPYfw6Iu
vstlqwC3MzKx0yq1u9MA79BokKP+LW7sfF6ZkoO5qxLRUs6775ExdfdBBo6fJu64TmB9eLBBk0ck
lntXywQgkbFPjn1mUEpiyZjskk6h3kcmLjiqA6GokdnaMk5WB/ZX4822bLnpTM9rwsJ4r3WtVq7i
MOONNaPNN3DCj1JrTXe5YwELo0fi1iaC/TBO5k3cavVqHvNugzZYhyRHLZEQRpEX9chFh1mTeJVk
jccS0uMHqYrFkSult1R25hfDHGqZOVGsJ25WC+UFlEBC11HoxkNkm35kNa960marCLSth1NATIJj
O7uoU+xHmW5ZvZVkNX2IZqe/E8k0f2pFx8gX+sZHp09SRoWac2+m4CgsZW69pgHmU8Mk2WhpLe7L
ojBphdXhqpdN+n9WWxwEdYVbaCKEX1IEIOXSyNfszACCVEa7OVAtmgidOAaBhOFlKJJNouRMEObC
uleyJr7N4CCshypo10mjrUaOh1WHP/ahgaS70uFcIKFtpzcKYP7YdVI9fKjicvgERZ+u4FRVvVs3
rfOlD8bgCefL+mUI+8wrqsr5GsaG8T3Nsv44alPw0BhjNayZfGU7Jgo4DLPanR29/1MyZNvZseaW
Y8/Oy+xdzH38QWJAt0ZfCzShU6f3UtR8SPCGxx46s5DtH4vVqaBZI0xgh16AQcFBUypBy3umQ2pk
5cOkFUDLRc3P5NLcDBKx3lEk9Xk2+lh2kzpG8bMbTaQBGxOkFTVtad/Fc6HvClUbvFDr2+94oOqb
SS6IJgU9OkIgt2BFYbkTeRw/dP1oenksGi9QMxqkCACSFsXyA8VrFO8kulDQ7NTOegwVolcj1HaT
tI5Few37BjeG+bTvoyIvb3qzJV7rDdrqLJv2vbX7SnNPZhu3pc7Ms6cLvp8ls/OcEHjeGEr4YuPK
6Wq5YdyYGU5k7ViH+8mZu4PeBwnI187oGda1+loaSvktKJ1pzdSM0Vtz1OqQRj4lLApYoRfG47Gy
n5RJCx+MNJmfJ9NoDk00ZNGqNfQTDi8XmM/q4Db7XLlNmDSs2xI0no4NKUEpkzZFODS3Sj9Efh5r
mucEJHY9kg/00/IKb5O6bF1lNMJbgSXCjnGy5AGGC728K4bXWB1hTgyOfBrugXiK5fxdS0z7iPyK
+DqWIMFXFvok86zTSGmE/J4Yg0rDTtjTljS33kh5/n0aurxymyRve9Ipp/iqIsftGYxnPR17c880
8Ppr4ir3J6OrvlD8g5QBThiW6l6OvxaDid8ZmKhpTJPvSlsIr5D66W6qzArKiulURwto4GlN4X+q
ZL15nwR+E4cD/VitfHLCAMgh02H5JWGozKtpJeeZqR7Y2lIW62kARGOagSG7nJfxN6GpDbk7nm9P
MYjNVTqJ8b2EbrpSrET+Qu83emT0Q2N4LnJQVoX0GncE2yyYIsAlWQ/StCHXRJ/kHrd3xgHqVH+T
B1V9CcXQbcIqsw+T6EgqzGK+NUAX7OQGmQ2pqEHyyAx13CEnhDAGj2moJEV6lPiGN+AyVNw4pNZX
JHt+DCXb3HTaKJ+gXljAObUoPVUKDQ8yerfOpoFMSATjegCxZjJ4a1m4/ahzrEg1NVByHEfNkzS5
eoQCZZ5QnwlfGWidN8eVtqp1sOK3Q1hHNL6t0g8of926xWDTy7WOrigrJHJpBXZPakxP1C2Gxjja
EoOzpp66F1ypzBc9btMtItTMZ40IHx20yrPZnfJxB5K9udHLOv/a6aSe5tQKasam2+bqnHIsVM5L
LTrzXQrIgoNq2kpFpKwzLuiF3djckt8B75caJXRNibYQVUL0KKeGtA4FDZnIinlYzsRKFrbxBnYp
PFCMFI8Kzqe0PpNTwjmK2ZXs0TmGdiodizqO14MFPC/EmeFRbqtPdgPUdppJ66xQytZsfmdVBMXI
KKWND8msWE+Ffhpt1vJpkN+UJjAtMPDUUomx0bIheQsb80YZivqOOiU5GKVkfuzLMvH6tI2/AfAa
sesjVdpPozU9JTVK3TujVVQm73RA/SQH8wRQQDpkWZDRKNeaZBfHbXGPVcscu4YzC8AGJgZkbkM7
jIy5UT/qrRl9jYKEJxBb4RdpGmnXtZRRURYHG9sGZKSz1eobXaWlSat3CN+0CkSUkdvizi7seg+1
WmbLWVq0M7JQa3aORDd+pNxzByGokLDceajwUfZs6MNAtSZZX82RLQNpizn9oJG8DPNYfpLo4z1a
TlTfmg1gYJEaE2hW5HvcFmkv1mBlPyslbSYJYu2h5m8hCjhO9pAEWcPovGaIYtO4fsZDdhgZ0ChW
f9MNIlfpn7Wa1wyjWCeTDmCvCsN8q+EKkq0ALDBkSQYle+nC8KM1UzBvZscYPwKLpa1TJJTfs8EA
dpWrwvbSYlJ2wkrraFWYkXFgsTsfjGbs/BFDC748taYrFYI6xG4VutZmYoNIDjp73aq1ftP3ZvMS
8NVvIcR0rl5l7RvN5BR0VwfQWAOj6UFupf0KX+VJi6FA2zYg3bGrR5oFVrytBvFkq+2DakjBbTfE
2nq0gxmNTlm8lrMRrKK24BeLRmGTqHjzhJSdFKspMLa8/NwlVVes2sk+zfDVZFfLRrNWxjjZFDno
rJS+z3Nm6NGqM4wZP5oICTcpMB6UVor3OaDh2ynm0kibqJtuBo0dNVawmq2I2nAGxCpoK0njc0gi
fVsqqEyKRlNfdKfUIVBIwoeJGhy60imepsoQ75D1OWOE3Md3iAcw6m1AEK11OzdPIygdzNMcyp80
IEoPAk0JIB6cGAheGMdE0bsVnXz5U9IM/UHXBYfg1MkPiJOHK9a4eNCcNverekxetSRsNw3gmoOT
i/gBj7X0hvE9XWe1zvD6pmLj7GCqHtpyvKZBYK/z1LAenMEasaVXw+eKxOq1xKHFnTQzOPRhOW2S
yrTfs9hIPupgjr8Nud27IQgcZP20nAJKFxsng3Pk4vNq3mtTY30ya9TPRh2rpFU1xU4CvqWIEDOy
opc4FLNEp5a+sDSA0J2MJseN2ND2dISDj7KTZMdQs8dtiRjLG/4vAvU2a/4SVloBqEFvbxNpsHZN
fgJb6XM40VruZbdDQd2VY25cMqTkqwCu+mzYWXfoS6W+mQqtvInzmSxA4zSURgmOjaXoHjyOEag8
4lGUf+23IRqT20Hvkq9Dn4XrMa0BAemG4axIWGJiOurz6XrWEgruDkzeF1GjK+kiZgYvwKFjWHKm
fcYhPn6v4/SRBHDcNUiou4KRxFdA6Q0a70m6D2LLbID2sU85ZW25clunjz7bVdFvI4dA5jR2saFF
d6JrzuaKcMqEOoBQ0EB7WeUtsMbUHLX9AEvlE6l89M0B1fiCxp8WbSU0bW9kO+SAciomDSdOkgOg
T4TPYTIwv28Vydlp1qh7k8Unws+1GQwO45YivbgbVcg2Yz0PFK2dCbHGtArKIWMvTWmtclrN7ZpC
xHpSqoQZHlSzUBuUz43q6B9KxWx3Y6doq9CMo2clLij/UeCgTZnSnKmKCMRZGfY80E4f/RPUmw3f
Tylwhx5rEBRrK5x6c7EdxmmgfghuCPQqc3Q1eIgBP36XEOahQYIQHNPGAaJRVcWsbWWcsdMWdh+9
x0au77SitzcqUGjmMU6+U5KwXBlsIZJtxxxvKjYoWVAn0n19qrForEw3Rl31XwNHDV7CyMgNurRM
7EbLrt5rfbbQ6wWhpo41D0OelMc5G+mVqKd+cD3WD38VPfPVqZqdbauJ5GGwem1YwWWZvYpu6rPV
JZkb0fre0Tt/R3FHEyuLQEZ/RSWhDIIodwM5dqL1LPVih8c6sh4qsBTwf1VQ3XAAqUcNYTWxM5RY
fzGrLnsjf7FXlWzX3l/MrJ26kKNw1wVOvROl1n5PZtA34JoJlKLQAdJhHfCNPL1bY5MKUKsL5nVX
jfmKroq0zaOw2TfAtL2yUQt6W/O3mvH+Paxk4JqDGBjndLlJNmgrGmNVXWTPHXPQbJ0yjYAlmDMh
Fq1eMvhl7IMgIdnQQTa6bDfBdj7Uw6mOTtPhJgunfJe0WkypHTJ8sa0xfp2tktklq5CJFWnRkUzi
zm7j7kvspONGZHG9niQpeo5bQMnr0mLSPmrAGROt6g6iAmxvAyLz+pwN0rRh/CRG6c3MyCRb/Lhu
EKKJboq4bl5GrBZgbAj9GEIVuslrvfAsuR03STJFx7+0Fr067JPiXTMr6UqrJGdTGpa9Qb0hduMS
jG+ivHA+MY1vTzSHNogBcdWYIq9bDC6/hmEQe5mSwpbQ8DKc3DBnhVkQoz8RHfI1pcu8gSesed0k
1NL9SzdiG6Ki5kCL6coNZ5dy1JhYHlQjsu8iKehfQf2XLyFAGe+vGPDNWMiDuU3IfrZJFAEGaSiM
/2qbyLQjLYt2I5A8vM7AH0vmlK4VPRm2MYXMtoNZ5P6g7P4ve/gXWuzflOQle/ksJ/kXHvMfOc7/
X7KXkTH8v/8mCP8He/n+RDf+PzDZv33+lfPM//oXfRn68/8gB42YjXkSs0HU79/0ZYTaTkxkpP4s
REMZs/A3/9CXZbzS4ReiR44w3sntijP7B33Z+h8TLjQCdipXtPj1v6Ev/8pvlxAhI66jDrlQyRj6
mO4IQ85Hx6KRRZaobCN7li8ogJ27+oKbb5kBE5ygko55YnwULEl3Asv803P+3xX3M/H63LUXohuN
0sHAphXwSGR5AOhkew2OY1de/KSi8JPStkanoBJqHxzzLPlUmujk5CEstevu/PSNfr5439BwCbjz
ZiARpCF8C0tN+9dO/EVG4OfH8qvOwz8vdCEf42DrRpcjCx/pcwTrbpCKz1kug4RhXHJB7Ofck1/w
3Ac+QZpnPkKZOgwXhnRjZXLwX2mq/HP/LPifH45dEuABlgbHOYNaFej6h7GV2XN/b83fLJlzz2ah
1dYwl5unOHaOVl+Qa9VkpByf0cqO5Avr5lcxkb/v/iRE8PPdt8U4zrnJID60yvkuG8pyVxso145G
3HLcnfDOSvdFkq30gqzHmXexFGrLUEgcW3pKx6Tr7megifRa9P/Ok/efb7PYvujQ53mOa8lRDk34
7322Kmrj9c/v4scj+Ud35Z+LL/ZvirZAZzVdf2wqZa0iBMgU27WDvdp+sOcXFMPdikQ8fUirZA0j
FdzlLuu+BsHeajf8WjhfgRtd2DQ/dI5+dzOL/U6x3ugzg4tjF1QgMYfNHN5KUKETdE5ToOVf6Clj
QjmjSbrv7TeLUj9ny2YVuZh8EA4UpX/9VvXG6d8IRoRRbzF3mdZS8f3Ej7/w2E6P53d3uggepHeB
GKO+PzJg3Gval4m2t8kTwS0DGqEywJmHrynVNsCajdSVK6QTXCsbV3LuMJG7ZE7+Q7zxd/exiDOA
vBOpxifgKIsTNcIBsFy5tmi3iskTgvSlUo/QwT0CCaPVTTp7KKaVpaCuAIIt0AN3bIGomfs03UD5
ccma/vyErDO7/IdMx0/hFTxHCj64jI+V6KFv1dZ+gHpsVzo4JUB16PSuhrpQYZuWT4qUdW7W9EDl
jeQDeheHRq6+x6VziEvx5mjxozpJd50Tv41N+CI16KjAwIcHcjOQS9bRdGsr0p3VAQ0Zo2bfBtoL
M5cvqZC9gUYChNXxE2iVdZThcBpFt53EtDMIdrWdAKSa7812fCIvuAGAte0661aKQjA58s3picVI
etBzuG/6bjvryjGRmk9xXt3lpSKDP652DsiuKM6OMdK8wM5gzGTQxbPswyANm2xM17WR0A1nqK5m
440Rlzcwl7dNjylA1t9rSv6YZeUm7NMceFbg0zS+MgouYrgyiBC6YVr5as8BF43oW5zIltsuU8Wd
3OQ6EyWtcQNIXH9+5+ei4DKwj7SrjIliniH4Ro1r2hSXDKjOXHqpbJsMcCwdMnNfH1gQc2tCwiw/
XnXb8iL50guR2mapVX4FX8iNzODetuPHP1/7zC5YSkr1UgPRzTIqH2Ec1B8mgBJYd9QAXivTEdc9
96UeGXC6Cd+9qfGnwTl2enaTyOkFMc1zz30RkRHXVhy43RXoYqlz56x47EC4edc9nNOH/hQiJGNE
eVkLGxib9rCSjJSeQZPK2xTo4vrPH3Hu/hfxcTRsp6xMpfah/vqzJIEZMvP6yueu/nr/HR5GiHHM
tU9jwXAdI6x3Q51G1+UU8mL7MpJOGlvPGj8bs1N72DXN8Nt1T2WxUYUTTbEcdbWvgNqnCzX7usww
/JqL60sjNcuWsrYfCDsYzeorhztf5cK6aq/izfjrI080KS9OPSA/HZ2vc0Z3oojlC7nQ79eK7izy
rEzFN0Qv4tYXjb3NazDdDYPhC8H43MUXeZYGMKNKbS6uOsGGZs4M36WZvOse+WKXBsZYwzS1iTJV
He2gyRleguP5hRd6ypr/M8dA4OvXZy56JiIDQEef/mDnony0Qaz6qUqTWyZV3wc9vslbYKIGHdj/
ypHh30kp1rq/fmJjmtMs4+jmq2X6nfW00nKwnNc9q8WmdQorTAeQL75al0R7B1WBQtd3f774mXxM
XxrEQLy1w7iEAtK3Vv45F4b0cbbQLcz6wF7P1ShvUpYZmjiVem9bDmICFWTIVWooj6QM1UPeG8Fm
thhOjrOp3WcYuLt5idiMhOCrC7BnODC5fE+ZVDEqVcwrF9AiIACfscZRklu/tO1v4Qj1ouvbC9f+
fTGGcd6vLzPoRFA7wJR81UqlnTCQGe0064OMTIE5ZPWhgyKzzkq52f/5HZyW5W+W61Kke24H4eQ0
/Xz4ma5Sy0zcW8Q+rrv4IkZgfhic1JY4aiczWEm11boN/jUXrn7ar7+79UWQUDRIVbCEWx92Zgwo
zxC3+tAKr+kU5aoDHTPJX99GlxjMOM209iOpoGIYTR2pF9BX1z2eRagIKq1s49FufKudVCZSzbs5
QaD888UXZnp/hwV7ERbQgJtEzJjUx+1B38ttAaNsiL9iK0EmXpXzOhl7uEx2lN5NjD6YQmrVGl9G
58INnFtZi9BRWBlR1qxrfxbNY1HWt13ufP/zdzt36cVhX0iJXteibVHO1L+Wsv7OvPP9z5c2T7f3
u1W12NygEbUuOKmaJcXY7ZVqMmnQ5w71qgSnJ4TO6pVwFLw0sV7NKNK9oVIqNyVY3UhIJKKmBEXD
mWF7wU7vniyRS3fA0gMcrUVBdTNJiEkFYoUeH8dxkNbbWTWzdV7KzhZx3OeqD4SnYIHhIaOmrnuJ
eVJkRwYIJNQWeqUVu5ZuuQdsXNvYaHmhI1NVYG+Nch/BXHJbhH7uJYdpCQPQxhPqbL+lTPup/IBL
a7AQn/D7a9+CdJhukBguPSYB03qy5a/d1CQrebASb0qb0p0HRTDaMGFLmM6b1QuwJ3CLEPfrkVgc
+y9jDA+xEvGVp81SHLsZpGyaxqLygVGkHnIAwDlacSHSnTmYrcV+YEJu633alz5yS2LFUNc64Z++
QV6l54CaEDzgMoiQ1KDymIsovJCYnolS1iKg93WkN6Fslj6hPNpDoIDx5IhqP6r9hU84sxuWotEq
SpapacsgeurgIAmQGIVaKxeC7CmY/mY7WIsQnqpDEfTQMX1a8R2YyxqMnGNJdA6kaa9MUnrh7Zz7
EotgPs6pKGVLafymrB6wpfgk58Xzn7f0uTewCOJjnAJfq4bKh3mhfbRrTTzmMrasUMRk788fce7u
F7Fumqs0t+Kp9BEwPMBdek9S+/XPlz5394tYV5eTmqCtXPp1Fqu3bQfCGlV85Hgoji+843MfsQh5
naamFoqHpq/GMoJYyFcxW6/LVTkB9P3ztzjzgJZewJ3UWVM9qaZvMmAHWDG9JM5wwW7w3LUXVc5s
mVXcl1xbyhBfRYr7rmyu6+zr5nL5g3UMTaZfPn6CtbGNriuGkbX+NbGwUluaDBQR/Kxv98IZPoea
c13OsjQ4V8fRrOpGNn0L6Xo42WHqJgPiHde9yNNL+KkLUTsSPoE2RKwqUmBeQdJcTUp0wTn63Jtc
hGhtGHtka4XpG1KReHXW3geTVFy489Mr+00k+3Hg/3znY9WqHYg+HyBceT8EDFJCB3JD5yiI3Tg6
xEQL6sufH9OZLbX0ZIZAUltNrxm+PVagCxNw3bZdS/cANvPNnz/i3MNa7FrJcVLQ9YrhD2UMUa36
IKnOt6suvZSVD2NgUmU98ZIrKUXTtEHLzwCFdd3VF/vVNqGfIArLjU9B7yp2/tRHynXHiLHcrxFc
QICZtZ8nBWq9wLCjUn/7832rpyf7mxVkLDatCYYiSgw4CCOS6q21le0UovNGzZ+DCKWj8m6MDU9W
tqP4pmpfMu1V1udbzYQnBlydP1U38Zwir3Eh7v2Yl/3ufk6L76cVrUdjMaWJsHwbnrM5jisbBRQF
WNDkgLQODgwq9O7BqpJ92t/jNA/UlfhY6VukZpLqNMSozEuOBGdW49J7ckiSYjbNrPBJDjZFZmhw
u5LuwtY9d/FFXMj1Ni4pJQs/sI07xOBuBlW6FInPjNH0//AgRT4PiqgtfBstga9ICHQnFYfPNOfj
DZgWeqAV4kiwmb9EQf+sK+UHdLPsx3GatVVpIByFdA1abiliB73J3KroFTyNSnV46BU9PBYN/65p
bWtXFOXHuAGFK0b1E8OGO62q/jun8r+LPWORJYwM/40uqHMfitB3TGZQurDBE/554Z/W9+/W2SLS
zKIwK6hOwq/G7A6BKhARFHbI24jPajhct3P1RZ48MEGCCDpkvhWOnzvoYubw4c+3f2b1LI26QLsi
kwYkzcc1dC2cBFxReem5q2cC/dKaIm6juUJdIPM7Zpb7CGH7p1IrkjtVQlKmRJkJPZumLFeOXdUe
fkLjPQjw7BHlInROhzLbDODGPTTwzC9RXPQHW8vlTRjTOmypBMFCKM+GOqqboB2+jbWGAMMAgcIT
0C02Ir5uIq/ri8gWZiiudnnPw29RPFCjLRXFddFeXwQp4NO5ltVh6rOLtihAfjDa7EJAPvdiTz//
Kf5heUHlmrWpn9r5N6d03hTzQmg9d+VFwJGHUbHkrkj8sDbCtd6YNRypZnvdelR/vW3DqjGyn4fY
hzMi1kpYKR4ikpc26wll9bvd+uPnPz0VLZeMcgYp7gtr0yMQQlZDc+yYd3tG7uLEiklQKig+a6ej
PQZ2iwKXDj0NPjOtuVSZEQczPEiy9A8+2Hq0MVA8wL0J4hZgeuWJfQox4DmF4myXrwAbyJHdVFOf
gr5aN3Qn+aTWfhv4KdK1//pYJbRW1z28RSwaZEkFUZ5l/jjLX9A/XDUnmOlV19YWIYhptJJoaZH6
dV8wKx83Raxe9861Rc4DAjQ0pTRP/aAKD4XaPJTddXFTW2Q8ELkSJKvFKW7S8rGRbg7H7OW6B7II
CxkBJoJLKHzD3Ae6X115ni8d1AuR5cpgjqmvATmGwybCPQBea3PdXS/CQhpgNUHBydWLCv3w7o2+
3Ot1l17EhbyoRCpq1MzlOUUmpEsRm4Q54F139UVgiIzCNsdeTeEBg9FuivReD1TnyosvMoSyUE20
V7vEn7LwVTEjaCcn/ZHr7nyxK4N5sDXYQbk/lXm6CQFYa1Zx3etcutilugz+jazWVxKnWfcDUozC
QXHsqjtfYklnuk6hqcQCYREd2f/8C0K6l0aBinna3r/JnJY+T0FYpmln5rEvq9KWQHxg2xvmB2Kt
Udl7OavdWOwbTGaI0eD/11H7iiDbWp3U1RTOSFNSYgvpGKIWp3XatkbhcmjetfSZK2Q0hrUMoz2u
YkLF1MxuR+/XxUtkrykHaCq4z7BIi9eC6tMktmspGqotmmOzTwAvc2NXdPte3pxCdWMNbiknW34y
syykQd5zflRahF7tJ2xbrVXd3vGXaqqTIKAwYE9f7OBdtl+UQHF1/YFi98BhoM32ez3u8X7wiP4S
L8uGUF0l0elYKLqTTYG+5dMrq0UsqHJHvkhcPiZin/J9pOhbMJW8369NhxoSn8MlFXrBUJvcPrnj
n9myjqDp3kDG1ha0cMW/HmODSkCtbVud/AXtP1hOokf4eJME37q+3PBAOM16ubwJMt3rYhlRyQAy
WnXTyhsnCPnj5nTGTVAERJ89FAq6XGP1GjggLctX1dinQ3joKGsUcSIema/cQ0h/JYShrypvdQMD
Nzc+wpu8DXK0F6oc4XqoECG0gvZONQ8WA6QIDSaTDmrXZKsQvbtxVk8C+7vTI1QwDaEo6+RNhz0j
d962HxG/c+VhuoXP5WUR8MHSS0t4C7jxdG92aqKl76AGLHvVlU2FH0XST8lDNDDuddBT9JskxO4m
MD7Bd7xwdJ9OpN9thkUmGCKuCUWcMsJqh2dUlwcmUGjJa2juunEdtUhqwIS/blsvzgC7QIygBxPi
p1F4QJ7mBUvgC/6kp0v87msszoAqrSDodU3qm12k7+FeIm06WpfcoM9dfXEGlN3omMipUUdLxZsY
ENFoxYUe7A8v39/d+eIIqBhaG8agxX7O2o/GaIXDwA0bLOoMGOubU8bTpEck1to+2kWzcq+0H/78
Os69+sX5kI1tno1JkPi2ln1n5iX5gdOUz8K00+9abDj3NkySC2fRua+5xDPXWFmb5WzGPlav1e3g
QELMmwCtImgubtdJ411uJ/EqhGEJ/RQJSPak4uxLLCNQflC6PRxb5cLxcuaLL6HOOPNlWZ2J3Jeh
N9/Bh8juUSrM3mJZR/RKn0JsK7LmukWvnG7ip80L5xmZpSnJURsaPsNKfxNT+PnPL/DMQaYsM8FW
m0UNiMVXQmQJhWOF6FRAgjtxoPZyWjs7yckmDwnH4roSTFlEC1ifU2CPaearedKvALgwbcyuHDQu
PbVty1ARqJoyPx2Kjzl0WyGr/5XH+t+dmB+r8qeXoEV1I9l6l/knWwTF7D/R77ywmM7EhiVIeOqk
tE10NfFbS/4QNAnaRcalNti5ay9iQ5E0dStD/0YWTH5Fn3+TVe2FBE49RcbfxB1lsfuVwC66zNFj
v7ZUcTNOMkxrA5u/BtmJdZSocehKENVH5MMq9aQLfLR0C86tY4jEizCf2xZFpOJ8IAlPmqp+jUg+
UtKhU3k0FZRdjQC3q/ehuUn5Et6gKnmKrnUVXPgC50rqJZ62biaMsUon8jvk2lMDrieRBEkAvABs
d8yP5DMTgAp+k/ExTHvmCaRag/lqIJ6QGP4po5ohEnGqN7Ovpshd3yR49GUJYgryhqK6NcU6tQRO
PRgV6OtT6tDbweqUbcXaJ5E+dg2mXjoz+Ubftf273L313YVz4cyrXyJ6TWHJpZHw7Uh842mrXNpk
qvUDtfSbN78E9NZOUQ90RxM/U8roaYrLbkPzdH7RzcHe9ahUrHHBrNepIpBcQzR5m0soXpykfbSt
YssQFNGJJcPBm8tBBVldAbMQH1I1ol8hNTqWJo0ivLgZ6vuhjml6F6bp9lYCJbiL8ANzhv5+LIwU
0RqgYVVp4CvUqwXkd7NVNkiCpbdDmzerOhTqjVyXZCLomvSbCMwhb0iXXuzCeZQz2TNG5SFqcW3Q
RlQ9Eb8w3HaeMuRSytq1ovIkp5pbhZvnPQqtcawdpMjRyOQnSN+d0F70QZ83k5ojAJxJ8XepG5LP
NkIe3/qiL79FZdI8zNDd0Yh00rWDxPcGCDfKrJ3SveLuF67ZIZaLG2VOcxn5+DgZ5UMAiH9jlmO2
1xLJ9goNETbF+JJE2rQOYPWvEAKqIapG4w04O6tCHCHB/cYJt2lVfY7tukcOptfvbF180zU1/BDN
0UcHw5pX/GiMW/wKg+2AAv3GkEuxkgWOJ26uDf1DLmftdmjHbjeZnellAFRWJ6OeGx0ipwe2gkx1
QKtTFPGH/8fReS1HimwB8IuIwJtXoH3Lu5FeCI12BIUpoKBwX3+z7+NuzM5K3VB1bCaLr919acDI
MOqsfycnCpAehJ3/7QI/fihH9cR1nYxG4R7X3s13/N0ytkwUYdWqLf4AXWl4sTMWmbba1UGQP2TV
IB4E/giS8NFg7br8mhf4a2vFMbI2IDSnZrVTZVhTUkFjeTHKgPe0c38ZHELVZefygb+WSQ9lvOma
geoqX5gSnGCRnMUk1tO6iYyt/NI3/oISslNHavwpgxiPjtUbcb45OJ6bwE6HvJiOeSWtU+lafDvs
VwOzG9f8ZMo6OPhOs3yaoCbTqHfRlMjFPIwRM1io3uCxoaHZmUDEH41Qy7833D3LvwwE7VmkLc+Z
X+Yx891EZcG6vtayhrpsGgX1fVgosAJqPxxixdnK+BjwHj1GTCDBioILYbH7HkMLnOsEPux2jbhD
n9To5v9GP2tZgK+dv27uqoa8MEOFBlRzHxmw2lHxmYc2s8N0jQxY7+ECcXAznY/GG24aYSMbv8va
CU5y7vLdsNZrUhYmzgBbT8Ov6Xo8oa1ZnUP27b6Bak+Ju5Jd6hu8YbWM6qB7oBSTn5fADKCwUMFl
9dnr8PlNehmPG9yVkwJH/515sHu7OQBW0Nbdwhsxuuc5AOakJhJeTUrl9IjB7D8egJvILk5KQYRt
Fn8+9iLYWJWJIoBKhcQGvjmfgymcO2vTN3vgGomz5sUk9KzhOYE1eSqGLtrl3CYHcw6HfleOQfNu
TdK5eoYLkBh+JB0zjABxFNTOP68KGz8pHWTfDJgMF6Up11A4FdZ9UURVdpysm4KlM5fqsjke0Ah2
eawTBG35EPZmFe3syGZ21POa91l65aFho+ZtHG7gVs/pW3bJi3BBPNBUAE56YcHNa1mg2gqb3Ax+
+fYChspPln7e/hu8jY0VtrBXPx29xVz3IFFYQgjDxmL4NTS4fmy3BUnld7lmDnwZf0oDPhJ/kaff
dVRR1KrU/NtBnQFFqW8ilMl29FO4Df5usu1m29VRPaTa7Wdoxj0A7QU7JN7JjdXBTHf3vd1Mh21s
nZ3Xabar3GBo0i235bnEl0vPgt9GFph/1eCgFkELuVNojK4NgttLP1jGrmkVRcw2xA2zgbjGGLXk
u0jO+smkQJgupW/uhpGptmqao0RIB+EfQCOQN0H7rxzH7XtgNi721i2DFS0S3fdJ1rL1vslrh/+m
RbrDUJnkgV/QTxnBsRy0nQYGAM3Vj2AGCG9242zCWQV7ySz+hlPPJtNseo9ObvlbzFHhpuwWsEvX
jRjPPNBQAP4AhttIubSnwYD5KIdqq9gSnD3ErwNYxa4YsVUCR1CpWw6jf28NrX3jOYxf4zzqjxlt
1TVnFPfYB3rBxZWF1Qt0ouypGMVE1UTBZvfw1aTajgpoLRlbWbErzQU3FD0bRAvgAaMa+JfwrW9n
9ca/KxSyBFZ9fz8CcyFUz5uzu6DycIqFCoIl8W+0vEeD13fwOhz/wV/FsMSV3xLerPTlZQYXvlAT
1kh7cndm1Mg3wPnyWLDxf9/BVPwtC581vWV5CIeMuEUMzgO/lQOvYZn/Zdm6Pk0MOScjqsG/TemG
+22djA8XgMdp1p3zqXHC8nTBHgSnydkGcD/OS/PLEuWP2QQPRYmrtxws56lu3S121wkLh6VnrCfZ
y2xzATQuINFwkOgfIq9M8Vx3PHmLxrrsfW/u6sY2bJsktJcaLQk9jLAwNkwI8FsYkxsfhmYe4mEj
rJwmB+ahg6dQWNDfa8cGOcPqRNwVBboTh9iurwwwODUjmoDJvUQHqEGJWuO14d/nzncnS6gUTYJN
tkmQr3VPxDM/psTaVHo3iG4TGXdszqtTw3RsWndeSNC6MOti76O+Pq2FEodG3X6jfMz3qrCwZuZI
wUwzlPgzx+BegVPYR1VnPs9+be1o3FW7ys0cpnrNyjkI6Gz8/xWkPQmW+xXJo+Ps28GqibO0AczT
CewixdVpnrLNlAxyrmqvtT8nmHv8/eqEn2rSPy3iN9C4drar4Y4efGL3ndMII62h5PLwL80ZtD1v
BO9otrPtZdwHlQawn7XuuGttL9pPMv+HgBB4YyBqF6CZnEQiGgi0bE4K9eqvIaBzMoG0sPCQgg+s
DkPUrgcOI2p4SBsPSuLbLG+7mQIK39mxJpDk3czWaKfy6DTVvXNldu3ZFaicXOH18eYaKLVZYGbS
of93i2zvWdTVMYx+wKP4N3IPMyCZRGvn0B8LhS/RRKUnvM47GA5U004WoGKhoewaXcIc4SY5N60N
ERyg/6U2oj/FVvonKVzj2nTzW25O4P+Z9j1NveV8+hHyhdKtftWKQbga2/egw8nsEshROq2YD1Gb
Z7y5MBe/qYCaieo8uZeEc8hi4Dt5KgKxu+4LL9SfAz9gMriWvBeGZx3Dts/efA1rdeP6TG/7nSgQ
XzhM5nQ0lumt38ziJwRrjP1s2U52n/d7UJVDyhvbxqBgFl6OIRIHpx6ig4Txl7Bkb8BFXxz7Kuep
3fcyABzkTGwKR2pE4Ga9gMAiUIzYje2GwL8iU8ovXelX1B+lcy6JTdAiKhmCLlLLvwh5ZZDMw4od
OZNAA2LDhYlicUDEnVvPARFNRA5lhGuiZ6++7xH2XP1+IfrNrUkjAlzC11Yp0Li5LZwf/BnW3p9U
foE890DMaL+W0/SONyZLZsb+IbrlZor6qXkuq5ZIg3kRiO9O9KAypf+Z2DHPeSR+/agzd04nbLzU
IAdjVtvxcOW2dSygwTLZXwZ3dQv+FRkJlXcwVOs160kpElkX/e3O7uNWT2vMWZnxwQAYNufeNKBF
B/KzkiiHEh/yO6JvUXEWgq8tygjVvBju1z4PLuDUxReUwPLAkrMfb01Tp4Eo1uMSNr/U8Mlv9FBc
Ks7di2bDZL+M4M2zTP6rvWCEZIa+jw+suF8djA+ZRcTX2ZNi6tRa96r0NnxlTsQCRKViF2/h0XIc
jkW3cOnazphptd7gyG0rFK2wXJLVEJHYVeiNOLAjW+0jZbpjUrioaWh4Q30quj+NmYVXuLBEhwQx
rOZWP20/ATheW5wdOGB5okygwfHkbmyWS5PoQkX2ZS7yJi5DfGL5bbe3DdZlZ4jqnwv55clx1LrT
FGj3C16WEcug0bwCH2tYgWiorPNz/6e7ZoJbl2Prtstgv6jOP0CKaE59HUTEu1ruIZUy5j7O3Wfv
A/zuBEJZJ9jQ2lEdh9ElgBVV/ZAa06wPKFiG6wx85gizX97pxWqPapzA6GYroi1m4pPSx/6tJ8d9
Uxhpr96oILwxChBHI49UzkIFtkmON1iCNckAerC25bopjRUR09QiCgdkzj2fhQldh+DkO518D9FQ
ETf45tXkRwB1I3zGz4mI/RU83SJrdW8V+UgGS++sd6Fpu0tbpGB9kNIFunopV34CKufBiRWaQvDd
GRFMYvB1Mf7Wz2YYXWcXtnn43o/BWMbLCt47RLB3p7J5e6gJPpK6C9zfjbrCBpMJBDF5bDa8TitG
g9Bc/P9yfMUAWQOVVD7kv3AJgN/mxbIXnv+n1XOYTCb8CTcyfl3HNPcAYRxYUhn8L7bCgNSxNf0a
5dx6ENabS+5q/7K2ppV2bQSRrIboz6+37cHj3ppEo382pcVYSyftvy3kNyVZ+VJkDKQ3pfUwb4h2
Ys+V0BPFcEOOfnuVN7XgoutiB6PqvzkrxK5Beh3XtqWPw8CNPXYgJE09mPdkwhtj8KxUVqr39mvF
CRXqYX2YNKfb2sG1nct8fSaVip5X20A0UxbLThuzSKXJF8TWA8hZ4KB0oTZEGlnABoYbtnfylpN4
to52iDnNk2GG/s6BCH1uw2CLMUd6L3VISs8pRJK3GpNMQp6+525oi13GggMTP1PAm+A7L9LpIb+R
csLPUi0ba3ZjJCFDefvRAog7IS1M8HL27+WyMLfBQY6kWvzm+Tom04ituphDK2VLqd5bkS0PpdTT
oZ18azeXbAZLe0FtPC3d/WQrARN+6H6LNhN/MCTnFy7K4K3tx+pkePYtXe9daKsI0LY8yyDOKrLH
TbcnCGHrfRvVOJXrzT04qALvM/7Ww2JOCKOroE+tkDHI7MYv6zTeM1aN5id6tHz4bWEch8ne/lt7
x0+hLtK87aLtUay0fybZ/IDFMp78ejJ2nWr9t3BrsmNH+H3pqf7G4UYysTTQJMMFDKN0QrF3S3ak
WJb1XpsOGPBWu9nTpKRKJ4/9h4bwhCi/LgQeNct5xikEpJ/5plPeb4p1QG96Y6eZrIJM4zS5k9r5
/fxndn3W6oAa0kUMQhqVwXAcuaBwewl9yWgpxGINAoS6dFh1L8O7wdTyOi7YKEY/WtEeNvl0XC1G
DmTjDjwXUh4stLHINyfxx274mGTgIZypAhe2gf7KBNhEroHmE0fosJcYgdTkPtjTGh2WtQDEOYry
fmAdLw7a2X5E0/6Ii8z0gWMv7tlsCz3AhjTx3iyBUezHPnz328AC7yj+hMAjbbMcEf5s/8jA/tRF
9lkNdfMLqVskSgepCBYz1YtGCueDtUOmsnyZGdr5kDXwXQX2MHFAaaKBReNHNxqjFIWc/SC6atcW
y8RS0CSuq2ewhmTwKuf+2O942b9Xu6hiahYe71T0L4MbRqkMQaM1ksdqZxBnCl1PFVN4N0if3CE3
QacFXRbXBVHRThegLGpde6/KVva5lZxWrpyP69LrZ2tbjH0t/kL63TjzsH1W7vpIehQcSbynJLjh
iXTdfpRF/uA2E0+yGmayM3/5GAcz+A+tss1bobvwuaLzfLFLw34uXMF+paObd4Qp7mM2KqSWEFTj
CYjjDh08U+4V9k0KJxYuOBLk1gSnOZjRn0Fv907hXjKXPj7s1BZrtI0GqfXXS1ZUIp3BtLw1lBvu
TELT/0qNwgkBRXmcxjWKR3y5VVu+8ZnBXHO7/+rR6iknRXo3N1ig13Z8X8fwhYDsEZYAabNlf4uo
fh0bWZ4Y5g0SVCsSu6qHUGPLuGqWmSrE6tyTq4wxL8sdttQkm0uJuXCrT6DEW/wkZlDeaWEMV4Od
HuoNEphhHa5fqNtuQYaykhGREr42lfath7oluka6dONKGgHSm0zz30CO3PSKp8CHPA+Jm2J3pIt3
KyogyYfXsbad3Tj6f3zPe3Ndb3l3eFyPwmrV1W8K/5VSvwApXYwHfwTvq5os5Ov00kzrQzuEzX86
1yiQVTCDQnXM9lz4NYhxOZpHt3X8hGQAvevqwweeJeMnsdcwkj13ztNNuGTKMNw5UgCEB5ByNpwB
4gD5fNo2AkMl3MfULCL32KAKQJLUeHt4pviA+6bY1cRBqW8YAWxNd02sfmk++iLyz9qm36sLLBSl
LO83e1jjANjeiTGSs9ndbGpDwT1qzXswresVVqbxBEW/fHNKPnW+6egS2hgKdTQSBRj2QxBaZIqe
x+sVAq4dJBkk0cCPNwLGFq07JDfJOecWbl8uz7t+cy86a6+BJSx0GT3DFXJSSJ1gE2bO+g2Kskia
jiDFC5CAt0tTHwy3mogAth//VoVi2u8lUDpKcN8EcRBCqaavJMBtqB9L9X+M4jaWaIr7aWHUj3bH
RpXUelrq5mI7GXyC3HnfmgBsSxdhcwmu/cyykD3oq1IKUw2PSQz/+jq0IPwxQ2OAmqwfh6utXzpA
5w0mEnMyyA3010Q1xSEGtZbsyfUikvatWY9mo8QHAg/jZuYpHjoSitO8tvYFqJyXjEHoJ34U3Wjt
xTnY7LM/0NO1rUOPctGi6hlY/VvR2+Ej8paWo8UMz4h64EXa5HkL2ly6DBPXcmimle9rnInRSRTt
siuQnMRBdfMoeODbGTAtfyyN7qgz33giuAINIZAJjUFs2eZxHqFkwawh1jv6U33dzPx7cBA61u09
lq4ybowFgPDTsPkAGpeDKERPe2Jm2sMz8jT0fLV3XfvY2zhTAiOKt17e4r4/jAcDFZZROq2c9Gvz
PG3ZOQwNjLEFUP+eMPOprrZd70SXkQtuHMP9ymxwLrcJuqtEHtWohxICozIk6MhGv9E8fYStc7Gy
5WkY+Pali9DJqjw3aeptPk7T/JgzCgVKWeh09YR8rKqo3c/LNr2EuU9FXGx/cml3e2F8q6783hzq
+i60g8QHpssPBW+Vjp7Yh4HC49Bs53adpmMBuDoWJY9KQZiGxC2qu3ety9eanpcag7falWk/gPRf
DPkZVP2/fKiZpOayyGRt3bYyr4KLHuuXdWfI/JkWS7I125OtzOZk25gHRptm2tZDtA+b4n0x9G85
OUfHZ/q1ixYSIPVMuaA6lP4cpuEmizhfpis53bWezRGhnnVcmINNqiorkmCIqrtiMY37oODHt+Zt
55bmpWeSmaOnqZDAFtHLNpoFc0R8ZhCXKYTC7dhGt0763tuBNnrx9CoTLTKwUVGTRopK0lx0R1Hl
TMfaDbLbStaxrPX40eOG2blFBt1gKK5Vbx6hw/9hq8rczRZhEjGeBog5RMlUZ1Sf1uWu6xjetZa/
yh2PBJIGtPQGQU3546toOm9joamDqWO4yIPsxGfZiyv5+cVbufuzseheM8u59MF/nmd/tKY6O2ae
quWB0CCtBMUQP6rEpSxHpoIpzZPXzOaMc0QO4kP68mdAYUmoW+2VI/7M2Rhc3CWczuFIzc/Oe+eu
sdtnarlezMj6a0WFPVbzdh5GNTKhyhq0Yc1GYgfzp7A5XXpnvKs62qHe+Oiu7Xlo809qny2que9I
thTAwFczNt/HUFmvZk9KrYRlnQpl3wSb6PlUnk6C5ZZJ2w8AQgH6KhSdnE3lqdfsakTbRxOZCALm
7rAy2CLhWiWaXloSuF3Pc2a75w0ZLPJnoCYoXR5BvHfxEn5x3N9lzr95QIbNWDXRnt7GuyUAD+3W
y7/cjTRGS46I1TV+K8c4Wrbfn9hROZHyyBOTXiWtFl3/nbO2Ns6TtYbegfWYkkL2lgcqZS6spqON
fJxA3tExafpbZ0Qr90ro5ByZwRIxyxaor8HG8W7QmqLL6TwV9vSGfJovGjIzTYSA9M3qXIIVY2Ky
p4so0E7oDyoW2I1e36+KFL3piSBI96tX6vv/jNrojgZbpT2I+7SuOrTapL/oBONKsKZZmKa3cyb/
k9K4n9qd9TvU0bPP+KAlgcPlRT0mFDX7nZO1zaHP/goIyKuh29RY1ED5sfpYLREmbt2gibkyP24m
Jn7KauCdxU+VxwHSLTxq8VR3/zTxn2nDOAsyqyeSlczIrSadH9PdG4ysY5vBWuf5lxrTepuTXKFS
q1nRaS4TH9G0YmkzBXhqEwETf5TtXuydtflyu87sfrloU8mHxV+eWZXZFc54CFz9EUQiiGUwRv9B
+jyYPhdeRiJET/wnbyyw7PP6r6yG2MSn8WOGuE7UwMLaCgrNqB9DlT+bPSl358iApiRmLT/bT2Fb
7tasPIIrxqvcyOLOE3Z5iOzxfR5UkKy+vKPHiXx9oU3iTIBNMgJqqjN/25phOM3dut3sUjlKWmGV
n5S6qI35RQUZj0ab1n06GOgfWuzuvl+snD3Ni7FUr6bn8PkM947HgETWfY08n8nQj68hAoNdIfXG
tun21VvRX1Q+X3Y0/KXHuO2M0O4SSy4y5YLxcdu1L3qzr6X5n+WqgDKpVx5dpqqveq7qeMtHfEsy
ct8WgvWdMxRnCzpeKkOaGqXh9M9A4720G9tjI0ZSpwI1oLSpi2cIEGLD6uv/xKK8pKvNj24yxtQo
KTr0a9Mk3sZwWu9wQQW27J51QeKUw/8ml1zVB1ngcwZF6gBdmBHPYKk4lVb3GGaGSkQwdYnpWtXR
19O71xrDvZmJbLeFFqOonkRAuFTLS+321TsWTwrDbjG8hAGluKLI5zs6f/7OWEL/JdBT8NS1+rMv
3JX4I0QRQICwPS7tmN2R2rgvjSHMV24C5znIMQVH6IywrS4QfxSQbVsTovhF8Mfcpv4QNIPks+Ys
z8zZee47Oe/+H6pCN8dvzqaPvnZcgVfkvUwTDmv76qytu/O88rkNkTIaAGljshKZbpaOnmZ/Cy92
LzlJIFHFwhXfrLLKQ0OQDNR+BmVg0cZiAsE+0FnA8Nzj/N365hV768jJ7UxPtfJwtS+yiiMNr69o
KX6jCTZGY7ibCA0ufhcINED4IVsjq9LK0qiPEM4ft7ndbxZP71qUxs5XTv6HExuxpR6+cJN72CJw
37AeZgAa91qMiH7eX6yqc0/GYts7VElrAojhUjf2kIDYju7rPLKpBGaapRNW514Ly5VX294EfBKo
lEG1PmH3YQqgMlm4c6wSSqNXclFmMPPq0nlgMGF5KnrjNn1j/joj31clPefVdWSdesZI41HpLV0a
46Nf6A3MY63IJmjSz1H2EvguZbuJg7NLeD2cnlewXFPqC8Yb1AwKSws7zjxAmLCDwUM5bev+aE3U
DKgu+l4qwnC7LAUf4rR66pRnODUSxmRyO8UMdpNMueJVVsN6bj2jS+vZmx/n4FZycOcA83MtCaQM
8T5ryJjbOkQ4ueZXqgtguWmju5znmT7ia4ruly3Mr/aIXSVbauYJ5lkdJtFjEEVbjSjBg5PVOSK7
W8alPPmLcL574W7pBhf+KhA9K0y0dLJQJHApeEVxGAWpSEWP7UDX1+E76xr3ItxMUIbNwrif/ea/
bHBBA02NRYDIHInNhPhmZn9xWlUnP/Ls09gP22m2tXsFJ409p/DL5mfmtXrgD3duUvTm9u5PI/Sm
ekR85g/mc9CO9Zdb2c4Z9zrZaZF1H244O39pkvnMwKAfLunkJYx3cVdQMXVTsa3FHZXPPFny3L6X
oYpizzEbKsg+xVTBBuzVlgsaLo31tRMB63PVMJyUrinnrVN4oAvtfKjGtB4nvpSTPcrxoohuXisi
+eeoL9V/+WSv+AShj6dmY463Zhvz+BYjLmJkdMaaeyPdDF08LhTNfl2jaA7WRrkVhV47TwnSeArf
dRbJtC2rGlxMb1DJH1EFC/RNd4xXYwjTjCXEFtri8zZV5T06yO0/Z5Mj74iC5jl1+luZPflFK6Nj
tZqcjEg/DrDZ3X889XghcrwVzC+Gz9s0DkmIeRXiP3yolXq0533m6K7vlArlvpo2UnyrBbcb06F1
WdNqx6U4rEHBzzAX/pAiwlPX2VmKx1Hm1jUYciNtRNDuSrSt6G1p2VEMDQ89vyezOU7A/Fu/hN/a
9ZujNVC4FlrfcAM4uQ0K1Lb95fsLLqpQtuu/rGY2lG4hzdJc5t+TEcwn03SC16CvywHEjDuntj0s
9Gs4eGlIU+OjGuCbiLDciDJgG/a/JU+uVcrhvgz4MhmLc8Nvj17rE01R+W0Lf/5toymMyzKjwGaH
3uOoAg76fsl/F9+tnsXYBGmgHdp+WTafcY8GCboIOjmWU+4blzA357q/1u7ABs46X2rfUafadxmd
WCq//9haLp+o/lvkQT7cKjf10bD7OZl7BZ41crNjhf50Zsod0ffaUlUy2Bto55BN97C4py/2XnXc
nBjeeErM7KWOyu5tUyv2wpyqRrtrhsb/cfOZ0pLB357PS32ObM7hEq323rYq64rA1Uww9o2MnjHG
k1Ht/jaNKL/vgok2U4WbkLZv8KAdF8RJr7D0qV7h2NwEZ2Kxef/QHkyst1FnKUv0oFGIMBaxTnOH
c3Ss4o6uyWPLWN4e9VDxMgwdIwLCYFgAwwcVOslRfxvc3g/olvbOxI9j6Lw9deyrpkXo2Tuj6knV
g9a5yDArvsuKJqRZ1B95K41YchIYCVAwT6S9JfuvIPfbj5nPZBd4C7cD+8WA1RgBWifGamJhyOrQ
F8P3XCHlG1z1JcJgObA7PTxW/Twg0I7sow258r52fec9qMbh6Iq1oQvnUJpaOiL9wVvJb5S1N1sk
fMFUM+nh1XPSbB3TapiZ+FEIZvt2/bK99easnbM9XZyQ1DkMdkGJ60CWVsU0Pv3iDcfDPgoN+sVz
NN4NW+XTMKE3lGcgmK3ZGeOexs1/GOMnStE4pjSDP7Go2WnZUJ0cnGyh0GXm1V0eeHihR8fJD7bj
8lAK6aX+gKtIhLwJ3M/1Z+Eo9dAu4Y8/mupqzzmHwnBTzSPDfOPMn3aFT81zfDWBQL24a0epQLXO
KdO4HdwiqC4rNbKrtOmaj3IycHqo36bxG0BUY3Od57InvC1hcs7z+DIzn0lf3ZvfvSUraXCa9DdA
hLOQXFGocWQ73G12taZWhvQUnlG192swfDZkqgfPVZ88/sEJQ9iSkrE1x6UZzM8qzKbzWsy0kwNm
l7BbmG+lMpjkrLpnwrEOTzb+9TwrjIfZG3DiBmGQMqFmkfjVFW1GhmFFNooYoCV5dT7w65eMdOI1
+dL5vDEQ5Du8FkrugqJtd2OoyNe6Lrpn6L/cjwHRtEF3O8n8+r8i7MLDFFG0KgoTwSZWoyOX8XDx
uYZaOm2zfZnaGRstLvJnYa+YTtslOzhG9ifLRvuwFMiolkLb31mv+Md+XK9VMHmngjXtA0L34lRh
yzt07ZQ/Vwt1gXiaPeNe9NOcuJMz/YyYKVt+N/clwsEKb3jamK8pRHcIso02vpp+kL4xREy2/4hh
ZO3oLIfW1cuDMlk9OlK9Y7lnl2EfLOuDVt9Vmy18hZo8AkfwT6UteUG45T/C6WQwvzL+4HCvr2NP
W9J27WbXZxScjGAaMe0484Gq33q/lYZO80bKZNzG7Y+TF0FaNIGTOO46vKAmV6/93Kj9rBz3BJIT
VRl3w6eY5Z6JN7T37UTppEhcwZSFYepnCumUwQfHjZHU9Q/ZYlU7Yft2HtPQ5u9uW5WMTcFxaNl4
qOlD0q/buZOY9l3RMwncnGiEp3O4FriSBnlGXc6nNZvT61Sv/c6YVvEqNobGgtzWPyE1Kopumzr3
a+ftgjXjH3NBB4IYoo29xX3nPx3OHncu4lf7p2CKks9znA5+JurvDS7e2+xW456DIbsqPRUXyfgn
wAkn2vkbaw+rVY3fFnMVX4Y7hD5vzpClzWS+a36rA5+u+5yhcH2J/LAv4k5psevbrU+zBXHwYvS7
FZ3NxZpAjdmjvb6wKLnCkHOdNFhr+aSsjlGoqmMm3u7D8iGPQu8IDo3YW1n6zODC8rzdJMflso7p
ZPfR3UBT6oNUmQyzwArzYyxowZOsIw/qyoDStrbHa2lN6wMZ9FvgNOsBmCp2civX/TW35rduI6+1
+61PJif8noRnXxQ87JswOV5pPFa0IpmKZNvwGYbOl1e2P2GWl5QCBPVVYA2ULfxu/jXtjdZPhW+V
Q1WOKbkq8uGCHANan/nXDjLn0LReeXK7qGO1jZZhFtt57mDcHexFgYHnX2NBNY6rl1fH0PEDlKTy
y5hXZkA3GHVHPxIYWcXKXFTIpmPQIdBTspP0Xz2kM754tLKWDlcg1NM6bMurCIDUdXTrWLmjY140
1XyoSuOrXsIyYRLLO3odrZPqxo48QE3ML3WIFJmmqJM6OYcD0NGpv2d++W01EJ0rt6tPEm5mMqGf
xFHvfXqMrlxEMzl/vJBxlLKYin20ZO9+vfwVwPvSqmncHQMRLAO2PFIqc7LntgqPpnc/Y5oufIFY
z2/EfR8q+ewpn4sSJxLDK9YmDPYGiw1GPVPvOb2L2K+Nh63uUKK7zt+OAznhdv8t0UeO3iHvn0xn
GO9tTKr3PtuJm/bzXYZcaxfmRXRn1utf1NoytbqJYu9QhtxdWnLbUrerm4AU53/MnUlT5Miarv9K
We9VVy65JrPuu4iBIAIIZhLYyJIEJNfsmqVffx+RdborqepDn15ds1pkJSQoXO6ff8M7YEzp/wg0
SmyYmIOmimfMKyfbbE5GpdHlo0+xbR1AoE0AGg+m1WPflHj0WR2iO2boGRtAv+4tHvf1JdaZ8ZUG
AfGUqHJ+t6ayuLNMgBhe24kbgB0pgagr6LcbHjaOffLNMRpon+D+sLsE5LgBdA9K07BOw86oDkZA
BYhft5Vdt9kIloierWbsF3r6JbDgxwLXqbYVIKxTwQgWnLZCLBsrJuDBmViDg+X6GEq5m+CmMuIy
qquY1tx+DCx1OuEFyXBHNOfogpNSYkgQNkN+lmWDhYthFzJ2j6LhtgN4twPsxY01ZCEe1FN/p80y
25DVT6dVmERrQa/9PFZmtAY2Qcenp8BxmaesPkRqQ4O2RBSkAS1a+8VvQxptnjBoI6azEVwOI4n4
ECXBLgBs96qZsVKOzwCdrD7dNr0qHrQrS/CHNb2QdYfn3MZxtbWDRWD6Z7GfMr7LqC0u0qnBAALC
pQJt4zrXymu5K9F4aKkm3hva+MdOJgpzVrf3373CB6LWgdsJmYjuwnx2jxgn0vpRqrgdFu96+HJ0
JdtkeglAph5KAzphldI+7B3oOGHSJ/c9wCkaUv1w1tYVQIgwKN0TTBWHlcAciA8CAtiYgvqiAblK
Kz4BbhBl3o1n5kBKjN5aJSNoPjIVc1dZ+pHmIx5uJSa5cwSEfI77VzRF8pfAHNsjNXh4n9PX2gV6
Lg/lnI7cZ4qipGKD1sqdTqmIrLWw8/oQdIXadBRGD7OasW9o+pZ7CAPUIHZxjC/T5tDXA2QALwHL
MVpOv/OxfD0WYRF873u6erXbhFsvH+vTOCWbKftyxLyCCcdhHnrrFMpGT/Lqks8ElGjxBIZyTKM5
oT3s66fakfN2JBau3ESN556CqEhG5OLJSfqAYQLTTVvgWop9W/vWWsao1rIpy0fa1fnN2AD7KBV2
khr5o61nM+udBT5hbdEN52MHmBJRUTgzOTXJYgLGDCxzbzwR38amDndmkTCPy8UTQJouWadchr5d
h6cgZstdMYRi31YeCC4Z2cmqjFx5a2Mydz6BmGPv1+lac47o7WAmOODpB8PKpZNvYCk8ICH8jUOe
HEMJ+JQiOX9oAxQHVtbgTvRv/CbeBp09XOJYHz1HfH2d+D1VccLlWVYhMh6T6g4i95Ntg0Twtgoi
zG8H6vzMoasRocyGohUxl379rQO0fYN+JnPESOmXBssM6oFkOI0Abq+FMXVnvcDvTqsh3ReB35yo
ORjfPSfkLATcoDuun2qNRWjKcHXATcNoejgpTTJHW+g4xOVGZbRqoukbNobemv7wj9nsum1vg6w0
7WiK1+i2G6fS1c9Y1zO2BGC0BbiDJQKglAGOCP4b9EmheHh6fB2cGY/RlPFn5/XxJhlUvNOcwKOZ
zLCNOrN9ZGScbcsURuhMsbo3J989ZJWfgCQIi+c0zZ56YdLojIkh0oPUEZbTk2GUM9QY6YANb4x1
BZ73JoXBAIU+4yhPjuekoEcwq3GjjuMgsR78IIT+S+Zpd2XOf//+iwHah+nYf9qt/d/dW3n8nr81
n7/pl3+DKdsfv3exKvvlf7YFXajpGquS6eat6bL2z6Zm/9Mv/vb28VPupurtP/4NAHPRLj8tUmXx
i/2ZYy08tf/0ZvqLbdolc6qy/23fdnVX/fZ/ftu2ZV223W/7JvtevP7Nj/rDS036v2OJ5glHOlKY
woFDO7w17X/8m5Du774TSBcchOXZclGH+YeXmvO742BbC1rPhj0ULMKZf3ipSfm7tFyIkDaQqyBw
YSX+Y1GufnLvfprcRW/lH///Z+st118Ynv/F0ePHOLbHA3gmUHJfWp91Nqopx5vXyNz72hGvaEEZ
K9esocYhL3NRzoG1tdzkPdZFuE997zgLiv8wzs9hjdrMKPoL0LLydZA6AlI+B9l6bK3rIbQ00+ZM
H3O0RPfeWLc32BgXO/qtzqWZ5M5l1kcwReb8vOmZ+GL602zAlETcjsF01s3hD1rc116VQOsp9GMe
M3W0vFYyT49emS7RCDRoUkInu4XtvCedeRK9fV1VUp1ablNtwcbkDApmH3CIfU0p9dKV2XOIkTYU
B7XIHft3dek1AGsMACQZU8Ywm03GTmARgyl5DtL5ARw1CJ38mbHTuPIqfw9Q73sMIBOi7ztoDL1i
fnFUTBAtg56RXaKyge34t6muSPPrSjzmOn3B9vGuYVjBeA90isUvHxuXkGkczM4zKK0re5UU8RnA
LkZoEgIW5aW5odtN51HMxc5skbKA2AiZQHjjClDgQxjxmFkeYoBOU0wAKwQlx2LpAqK9VZmbNjAf
wFNMu6lHFENMgv4HM+vtIJNXz2igkJl8blOr6hK2B3UDCKpN7RRX5M7gF1sTRGZexq9kwuZqVEV3
ir13+DxUTvgY4Yd70plAtvHZiq+Y4slNBG2nEhWJ2JgNm6DDTLMBU3UI2rneQ4FTjKPSaivoGq8T
xe8Hrlu9uE4pHjsSCdq8ZDSS9PYEvF6zcU31amTyGlnBg8Dll8wQ9Wa8w98LI35XdvSOF6BF3VJg
1TRi/EzGcRJ5skFSogv35jgZp6o3xi3bRC03k0lXrbrxUnLDphLO6TTXZAI1+ATKSH2YRj4+ZyFm
kNBftJlCtaMoJGwBWDiRNT30AIB3fWn4q1709T5pJ5huhQmevVH2t2yymmUw+hxGYbObzeFhgXyC
KSDqO8K7biRCJlHo2LvIdI9cOw5uslL/KIxCryqf5lJUyeu4K6qt6Ylr8EKvQzI+JOD8TtOqnC/I
asb7vNPJqm3ZRVEHRJS28Z3r9ta2g1lKJ4OfUqnyqqjt61TpsQERxluUdkuiI3tQB1F4F+rkxZir
26Lj7ZcJa5BWIAw+1ryomn5FALs2BMAy7TPfTHR8NqTVlTn0F72bMagS5QZpt4qJHifJKz1njW11
TGuH3Yk28U5aZbxKKMqg67AfDQP9lCD390FhsrnL4krbnrqGSHG0eJureqoemQ6RGfbMge0SbZq2
vDULXt84l89MFx4iCmTKUeshXICEE+yaFRLp7Ua1xXlWF/JERZ3aVapg28nEXVUNGHDmz81dY6be
1vfM8K5qiS8YLdkrxP63GWmUknx27N4vIh8AT8XzelNw11jVVdmzn2haH/XMZ0KHBfvbOK+Q7TPn
UxG1w8azWhBWTvJuVN0FoJ9mA4c2Z2Zv9evEDGHJ1SCLc1eHzx/xr6S9C5Qx87YAMdx1bbKLsnB+
wOMUBklLO9fhJa1dzRxKYE680hmTbWlyVFwwj40lr018gFaW75aXzJXBac8YX5sYBq+Ubxtb0wDk
YOuMMZbBGylr8YEATklL/JAlKQVfjxi77OfWh9oSEDw8XT8Won40aNStcAXDNDzQ/macClBilID2
KJubdHmRueNCBKZHayiQasTUh9Rl9xSNfxf23AImD7Pyivqxi7kpqvC7dOP33BnqfZkhgepVfbv9
+NkFitMbc3b2oLHvwpSsq+5MRoxz+jL1kK2bMm/g1ZYf3dPqJB5A7LSDjcHv9BCq5N1qlLeeQ1Mc
gn640AJxe6BxNKcLB3R8nJ3rKT3XOf+ea+8YNMMF9sTjdq65lnyZPBeyfsQTzTq0fiwAnM8PVcPk
v+rZiJYDLcUeOo0RmuvSBS8CI0Ev1TOKCY+Eub4IupS9ZtIYIeVX67H3j3ZlX/cD586MqltYcs/a
SO4TCltiAXsBZ+OIyQOvVmL6sBIDociZU0wEMpiAUZSdZkx+brHM9bZWmwCmM3iXFtfB2DWPmR7S
wyCSVwone6W71loPiyfb4DI5yxyal5El4YkyKr0TnuWs+wHdp3aW14OdBjsHxtKeWeQ26mG6gwHn
3YbuXZmZ0Acymvuo7rOp2/h97otbaJdXo5M+jzwWGlR8c+Kol2jinwIjPk/09GC07rEvtd4lFgQn
nH+h4kpeaBvVj/mcwctMWInWN96Yf6abLIIpHGTP7IPHYmRTI+5wFyDxFBox+lHeCHkMemapoGfZ
EDdvwrG4yhDPiLLqkUYVGK4RTW+70P3KaZjTBq7xxk2D5moJj9402hOdgyrI8vxZGOFhqlx6EXH0
akTL0pcuEaiCiqQK6HzD2DyOFCorFfGMgmXupzDYG970MJZDeEj9vtyCmUyul8k3xpfRGZwJ427A
jGBbS/r5jpO+ZoyUpjECdhe9ph1RpgKMfWpUWXlK991ZgwdmqoXXz5pEP1gVEjd4ac7WVjseQDDN
i+XCgu0YMdLMMSPdZEbyHihOG+xbZy0G7kCFbgIdEPXS28YBvU/mRrlx1zmEckZt/oouIE/jEpy7
hL0vKpWuo3ygJUE0KCbfX5lujTEkNDTop3256VsQJCvLXHqu0gmnixqB2gcYFFw6C/jaGap42uDp
9OLY3Lwt+JaqsOXGNMW6tvnoQbKwbYzxAUy8Xjkpvx/6BuEoDe9iaV63isl6MNfVlikQeDjtIVmW
zdUxahGVqLM4vsyCAu9yIiUzmfFBMR/6XvcuHyZrHpf8rlF5s1bpAJcB7+qtSW4FhZWkpgKKvrGU
Dk48VcLNaoizeGkWdLDNaGtl2XmTi+/oITPV6stndAe6E/LmHexaTDSK6FWlDduPcJWmRH/TgAai
IzJHG7GlU2Y+9YVZevbJREN/G8ugAQ5BhIR6WGCex9b05JitEknsNmCfHwfNcLN3zGsTapINh+xc
eZyalsV0i3AhtlVX/cDzTSYz1pjewmpGV2CdN8RIFS9YJ1u9MONU6yzn4h1bGrLlxL/0GW+vI4Gm
cObFtz2Y1ZOpZqOmcuzX1nK/uHb0WlbpczQEE9NmUuwY0fQLpHiYEgDd28RFAM5vzAdqdP/Oj23S
aZfJBuq0+6iu6jWNjfklrC2MLe3JeIlMLjNZ5XrVGBx03FihXy7BUMnY30ahdchj553ZEZJdJXBo
kp6Hvgrb02G0ml0A7mWr+pRr18lgfbbsYEtCQYqg+JEQxO/RwPtnDjuRUHt3c0O+jIe5XmnlMtK3
sKHXNTdRkowsY+raBxNP8N2/Xqj+z1y+/9vv+v+xWLVRcfnvS9XbxXb77xy++Vf/5fAdUPC6Ak9F
O/AlX/mjKrXk78CppS8pCLkfFqPEP6pS2//dFZZNim57lI3OIgf1R1Vq279bjO5Ji5x/FKz/QlX6
SdochCOPFvB00rMDaPPmJ+kgB9JFhBFhdIWR6HQVO2O27p28XjndYBzDbi4BxtLEq/2WIpTEHmh3
1WanWNi2526TxZgxZ9JfITk2XFR0ajbMdvAbDgMv3hkWpkhfiY4tD/SnKnp5YCy8pfRMx3Q9U3zS
b6Pew029raMrFA+Ma/gOoEKstDvJaitau13+qEcJLKkIkOgwmHzvNMKwXyjT/So2tiwa9HIaCXiw
B7w+69OitbB5WumhkWskrrwMZ8/6nvdC72GlAqolGW42Urfxtz/trL/pIHwocv360XlBViD45Msf
lp30Z/mxWI2NjqymvIobIvZli27Hk5O71nGySrVD8tgjv66iO/xYFqZ/XwprFVQzF1Xshak6ycfC
v7baIcyQZoiKLWRE8YWn+6/yZcvK4G4lfMszXRk4AAN+fcQ8tJupq4rsqg2m4nyQ1HRx0DQIaEK7
0qem9sQeVRvnaPcx4f6LBVp++qcFCnzPo2nDWfP+atRn1ontBU1xFav6mJhVfCdToD8d2uoX5Jjq
4LpksADZx3AdS1HvG/D9myBTySGdYrH554/DGf31aWzbBAZjCyfwXf78aZfktDCYAobNJbCP6mkK
MnSU4U+We5A81ZMsGueLbfnJiYzVt22LZjJn2SI4/FSJ+pM0WuuJnArVGS45qeyAFDehQ4ZfH80N
jIlLDLM3jlJkPqbXQ5/09WaE12xAzPxCIO9D3+2XN7E8CjvUp+a2TE7Lr/sgBLqEpY4/XsYm+pCt
3wQnVQcVvw+jmGrQMdUFwKRwO6R5et4Wg+LOVmCg+9IDbgh1fJ6T/tFXX1k4/mV/2gRNl1bgEkN5
PcvX/7RC+HBFFcfXvPTcQe3E2NcHadkx+IfSfRIlfBsZTIIKblan/3w3/PX08qtdx6bRaFEoWP6n
0yucLvJRbpAIeVTefdXTJyjboixWtEaGH72lxVHSJb+yAeKvI1RUVzMetAOtc2BUaWxWm6kYhtMx
nspTP/La8YvTs4hvf3plbBzXFrbrmpYQn16ZNhsAW9qSl6Y9tPdda9OW1133zAipPo8Xq3pvTuOe
7pdwQE9n7ssXC/SX02vby9rYngA3ZHMp/vpuTBdNfBqOBNQyML41U87QGpfijbAilMLrVu08LdRF
VBsxZJhkih76KEyQnRTBcI8Q2r/mNfVxmn55nk+KfSBFc3KuWF4C5XmEfHcQQfL+xWdeRBY/LbpD
WsBhNQWB6/Om8EWf1H7kw1KrJ2XSbWg7fOzHcl/ArT/voiw6T1IMP+jpVE+gFpzTCLzz3uuLdB8D
kO/WQor2tURoYiuCLvhq0y6b8tfnMz1pYrzieRS75mdzgTnxwBG0pbpiJk9W0Ff28GNGaeNoBmOT
n8RGhAQMM9/7MtAWtSBqWBT41XQe0YGKLtLCymHx9FN7b3592XzoGv76dHT27YBzTNTz3M+r5xiU
zijc+pd6CavuWM5Hf7CaJyF6tfuArvod2DV7lu1ZliTGoRRl+kWU/7s3yGk2eRLWyPxQpv5TRMHU
cQ56F4Q0caS9r4da7yYEc/JVXo+IE36xX/7mkAKfDSyyQ5dr9vP7MJx2tAofFjM0a64TRSPxgYFx
fObnzfgjd4IWdTLkSagigXew8P0Wkaj+nAW690FKYBkQOfokQs5nAywV1yoR1ajimBHNVNQyTs0p
7r+yrPkQL/31Pdmkv1LYAcrdf31PsxM4g2M14lJ31YKdB6q0rsGsnwN745GKwKWLVtV2e+ZBuLnz
pHwNKpKXDrj0ezu4w8Equ0WpOy1WbmNkd71o2vsvlvZX8cyP404C7EtyYLiNPO2v4Wf2Z0GWxEM2
2uxR3QJReCxoY59IkXU7eiXBfgqC8I5OvGA60w3gzRXNBdRlaRG9OSZt+y9C8t8uHMMscgcHzqX4
+PqfNhe/ExEBDXKrmR3nrGlEez8KaLWhKr1bDIHUGXa94z6zkhl6Y1Y+923PxW8Aw/bNxL412s4+
T8q2vXeYuv+QVH3/m2X7qGJoQXk86acbFSU0G6JEJkhHB3EE3pVdOUn4LRgqCEFNA7g8qbJThMrK
MzMwb6q64rKbXX8vqrm9NKL4C5HNv+TmNpglmycCfbpko8st86cli2Agoq46iMugGpwzWajqqQ8r
YlcWA7CfPKtm6s5ifrF7/lKWLL/Wxw2MaOkG8nNuHnSiyxYq6GVUBNGLtfSsnK7P1ty0zdaw5uE6
gblxVgeVd21bM6oPH0n6/+IpfNtxAx5GyuCzNV2QDmNkjMh7pNCNMmR0fPpAhhtvE1dEKwArL6ae
w+9w0RF9Wv6+oGe6++Ih/hoR2Qae7zu+sB2Kyk/3OGwtv4RVz2n32uyOZP0VS2JIhwMwtV44xaEu
TX8HyjG/UXH/re97opBl+PZaBUX49vMS0eSIu8wdwqt//nTLdvw1FPFufJOqWrqg6D+vUIc1OaOv
dL5EcBGIBjd7qoDYrKSMLQBnJTbiHcwGhIcqHQZfSC1/FKe//naf0l0KCgKfTND+tDnDzCncwdOI
+UcKHBigiepJ4AByJucJgVaV6gsMLh+GIkswGW0r+8qm8/mWmll5kXm5Ovnni/E3FygzbyFItmhD
BB8T8z8fFoYRnWeP1nxpgZE5K8u5RL3Rlz9SJcXRC4cShG52nIdMoVjgcNXj1vzFdvlIuX9dE56B
cTgUIB5Efnau9AZRwS+Q5uVIgowYiWtWTzgEiGMEQClbhRDc7rssTd2TYprjo4y1uB0LXb6VnYrn
jSud6gkPxlYzN6rb+9TuEAfppXXtIUd75ixlVqT6cl/T8QPINACkzyawUnB1M3WCOoBpsdSKhi8D
rHL/URnjHsT188Vis/v/uvn4mBxOQZSw/3IysqKHjtYNf4TzDHzMUXqV2kEa8K5RPxFnNeZCmzLS
3xOw5TfQBf1rSSfoDLsVCrjIkTtlWtN5XVi3DLgkQ1e08coATdbMcWYUk+TwVjeDfQRF9FjbvXMW
j/MASxYTO7QomgdymEVDC8zNz4xuHG37UmMvMm36AAkL+Cua3mUskVm0xukGISyN5CZzwy6ZEaMT
S/I3pg49BKO0nbNgUinqNz3YnNk469tEH7oG0YggbZ1tag7Fo84jD8hWXGwRbynxWKjTa0eOETFK
sLdSyE+tCMTNRw5n8Kr2LkT0A7J2+m4Kqu59bhGtBkELVru3oouYFGEXZNYMP8JA+603jBdgWSZN
4KXKtfl/KiurJuRXpdOj/1XYuwSW40WYMSagtmCrUD34DJSKcu/TybnWAapgeYXG15yGBxl530xU
c1CPkoyRI1rLzB/Vj9JFc2Mugnzbz604JqLyD8iIJofaa9TOIQFmrhGfpACvD2i0jMgtWXpnhf14
Ng8WmFZSyOuk6wc4IXp6K7w4PaqEVDUvwhEIazacaVs3WOFJ45tfDG/FnAZHrCKTCjxfiPhqiC5x
bOff87QLDtQOxknXpkgZJiK+9APYozmIX4YTnZoQ8HCuRJb0G4CNNH0NtHiHTpR7GGntfa7t/gZh
S5IF+n8Pnsg0qNxGjJhYe/zlxzdJM0PVM66d21qkCI91yAl4CY6GckDeqB6D7GdagT6yBYOy5Xpr
4X4b0GOe4kQ7+zxxyyt8+8yd7QD/XTGdgUTopF2+CpYiR8VWiU4jQsi60yzDx0uzNQsZ0hN9SdJU
XtA18HZFAwqw64MC6OIU6dNpQIVnaM7aKiqf7bC/yHrhwcLw4Us7RbgmF3FPZOOAs0zQ5svMMNo5
cmrvKkRcoco5zjmjFP9Qp9mIdGZdrlJLN4BZZZ6efSQOkXYVHD4m0yugA/ZdJmV1IaYU9xbpGwcm
UdkWvhyYFEuV64nRwctQajAB2ErsI8foN2oEC9kXAlFqNVQbr4/aHZwdD3W+ADUmm6HEhS6Cmx7x
xfMi0ONpDTB+o4zRPAnZyQBYIvgUlYzFE7QrBCDMCaW1Lgehv2nRd1hLacbAzT1q4EkZ8UYA1Vxb
VS2/NVqN7wukz8DWEfuAAMyqW6HTBKp1DV37QTSeRSgNv+dRlt60o+d9H7qYaWAktn4h813EEP0q
A964rmqkgT6iYswxuydjOKHq48GAqmzgT+VrDuP3meB81CaxtGn6Z7uOwSaORdn/qP0GBqO0S5Ac
wGTgzPboobS9/R2OZnNPhdLey9rkYAwIV65GnbEJTSnhUU9l/D2tiX5GAiyVz0lt2Xv+Tmh42nOI
J8s01dF5CJ985/bhfK+zvNgGkHFOxkWYqOnM5ioZkHqcZBtdGnkb7YEhVsfeKfIzAwiZBX3OQFDL
l+A8mUDN0xYca4LBkq+/+SAMjmHlxjQXPMKLSpxx67XTDZ5ROGSabvUEhYJA2I4RIaViXyMA5NLy
tB1umaZO9FOsgcWuPir6j9XLJtdFrR5qbDLnP0KtSjD5WGLukAhBtN8HCoaidvYD0RLn0Xaa4TWP
xvJiNJR/6ealcQsvdiKVspyTemzsvek1w17IGXpG2DbbWeXVCdpaSLziHI6ILaPuvq312k2y9t7z
pwGW4Ux1M8f0Ez5C2TRa7T08HiRN0Pi0TuO8oUmcwLbX3egcuHKsBzcnqgd2eWcp82IGY3Y/F3hh
riqjdVaWQkOkK5GAN8R8yCdd7tC2Ss8bH6FGFU38tmkS1YM0INWPIPoHPmeJrHfXolI0Bo95K6u3
qg1pHXgVJCXkR8yn0lU3xWBNMMAg4gL4P/MjOzp100yeMPL0Gcb59l4Kyzn10SpeWz1MkUVmvFRV
eztZSKUENQgUC8jrRR7nV647JGd91zrX/lIYBJ3Hm/voxOLEI6o1ybu3gyk9DHl/a5n2qgznYEv9
ML+htj5f9FNW/myNJUtylChDQulJvLXiVe2y3qYRZUfGsIYPhnZHBFjMNWLznFZNBnqVeSf6fmhy
6CTibjPiR2R0z13DSVDsi4Yzc4DjkQ+leZfTGd/5rZ5+FKToG6aikbcBFgGKb/bb5h7pAJr9XaDV
pgrFqzTH5pssKwNCZwIXyA6FtUZWnBZSk0wHK5C4ytdeDnG6xtk81OlFrRCCnvtx0TVPj2LsbAQ6
UqyRxmjYIZgHHSgf3koMby8E+PgDA0NkKrQjjpkn1a2Vmi7KM92itt+HJ1BRw5vMGNszYIPlZVZM
tKKAYSwqsJx62EHmvatkdokWGX5U8ST6Z6QzGwRIael9pHtoS6prbaf52xzaDFAWK92iSSOmpa67
KR0ZrvyUclwMPM7KSiCyyEl7l15j1gz/oR20wTA9ZJNhHOaqaBb6Qn3EXFDtqEDLvWeC5LFN7SOB
wEKi6kWqubHsptwHHPBvYYfMtQ829KL/uCF1MmMaJjWWNXZR0ym30ARquoRTPncBt1k54w9gVwO0
+OUsWyRtkS7tmy7wvOsiQPAFNdhtmbh9BASFlep8n1ZuQrUOMEr5we1kD+5Zh8zMjjRI3JsGercp
KGa2nePTBlce87Y+8a+LqFyy4mVeM0Su+2xmo8HHT2P/erQEZybITOupIq2g3qtr7m4NRzpBxKkh
8qAgyN8Mg6b4X/JI5IuqJ4h5fAlJnYQT4PrdTdLwt8B9yJS9qXmMmogdGPgItKA/DLLQkfFBJcL9
EaBCfKwDIBkIQvvzHoh2cwZFyQIpNjf6RUrNr8tQjgT1OEOwZ6h5B8bFuPRL5Z5oe2bE7oO03Jfh
RPS1DA/R/x4ZPKjHvTvJKwnP0NhOGo2hYxLCAFAqHW+GQl2moa3ndd8vjCjleP0tg5Dm1eyM/rG1
HAW+BfTbxtVkE745zkBHl4YcSrnWK+5ExqNJ1gt7RtvNtd1V+q2srQGIYhxn+ApUtE6Qy+ngCTat
QlLQUlCQrBPYojOahnp8IvIgrtO7Do1XFBCRCfNx4asr8xlyXmSjQhIPZ+Ns3Td+JW+oMa+mxLn3
Mje4n+zR3xNHAXjAjAHLawL9jQpOWUmVF8bmyiLR2E5uYmzY6xBoyFciY+3mGKdXpQVTHIGble1V
N05opnvmC9NWN6j/ZIbrPMVeNZyL1Jcnsd0PJ7YXumdzGR9kAk4FFCxihV78nYkZmRtwhfFygjm8
tmC/wZdjfJq2k97JGNldwJgoZybSrn+MfrWoAkbuDEGoMOoXaGAaIlXWhscCj6ti0462fGXvge5B
QLJLLso49eu1C0r01MvRrCjcyjlC/a3ei6ByhxNjUjG2F0AHQXGayw3gjyiwitGuH/0+boxzHC16
pJETK9fnHlISz8iaeJtKNEEEFnfaZU3mr0PECVYQxC9z3z5MQ94dLH8Yj4OLgK6VZPoiCc03rRrK
oSRR2XVW+Fze3APpdyKiPSG9MwZgPBTBbOt2jnU+IeEfrIYq8L43Pbk8So1N3BxAsMqHLAL1gd9G
N172TRN0V4ijxDoAN5TpdCeBuj8IaIX8PH9s7xnzkwE59qx2uCgU20xTXCAYF67hbkumWhkVwGza
BZCpoBfHn/lD5urGX+EDF15Wyu4uc3BDR3pt5V4baGN0PSKh2qWOtaaRLDoPDc63lfccHSsvOTof
35aYQk0b9EbLvRklpFJ2LBj9fuQe1RJqk5wq5eNbm5B8K5s6zns/uD5ozhw3lBpJ/ti12yuMAkEo
m7k4cmkyJXPpH+a50k/gzoYfxPMBkialHNcwvzFcquYor0gK8HL5ZiLggkWQiyzHGmPi6gnmBgaK
wajcd+S8HKLREsuyYikIiqhLzmy3dM5ctwOkhX5dAjtOlQ/tUvCCtqKFDjRm+BECvxyI+rRWVoHy
YoQu0XQmNi9t2jaVhJ2xctuKQ1UFLRygNkWLwB+vUVppLg3ptfe2g26BG0Qcwzi0fj5GCSYXVe2o
+oiSklUb4kXHsZpQ84Y/5h8QQoPVDl8UlKouQwh7BS1sYcRLs5NPHgMxW8W+1idNMI+nAJvfu94H
8azHac91cDVohPl6URf7PA7CU6KDdx8NmBTGquOS4iOuSHejUyMNs4PRBwm6aeRWhp9Ft+A0rQvO
LO53QdCP60S24gaqRHvPa2f9yDZBzY1xtG0BeYbgp/PrXIbzDGTZNg9VbJwMnYNAZdtkR10Y/CHK
vn90QsTgUIw3sC8tMw03wUwV4Ys0eg0Mf76YfC0QkovM+KVQ0K1XDTo/ILKXxfH8ZYsVTX9F294+
Gw0b3f8JUtXPFwu9/F6Mgi6vl7qnOTc61UnWb+hBOTdplSP7yqudE5P+m0zNMNsWktp+aNr8xSPx
vsUPpNyqIf9mZDHlKoRA9BsTkW+lSNy73EzFnvoPNcvZpPmRYmBRAkQ5YpECg5UM4dZQLZctcZD9
EYUK4ZuUqiEfYkW5zQ5OUvqvEappyGPh8rP6uCh+3qg2Mp5rzYR4r5eORTx6456hxoSASnkfG/+P
ujPbjVvJtu0XsRBsIkjeh/OQvVJNpnrJL4Qt2+z7nl9/B9P7Fqy0j4T9eIECCrW3y5nJJmLFWnOO
GX7DXSIPUQkBjh3QGleOwZEcmWp71deAK3VmfbdIxqs3aBXOXR2UscnSwAWzSlf7Uds0w5dJP+HX
9gfk6r0Vo94bYSZoagrGxRSBY4dlJfAt1g2BEyJENJCWwzcdUDV9LUGZOLZessG7jASN4NKdFSTi
wtHsZN07Q3yYqqjy0d+FX04NGj8Bwbwg9BOM2FQiw2Rz5n7aCjyB1yXmI22sZyuZydsxjqkvWh0D
yWxMlIqnzmTiOxl6TM87nh730icyAzdHSjTU/HbHSeziRdTN22ZIHuJ51CBUTt6noZdAEzCEsYog
T7wpe43VyER0+VgqDduyZpLU8Gs50g0gMzbG8yXvI+jHvgmnfJFMzaOaW/xbERnVzH4hOBHKER2Q
rLoNrZECXmp9RT5NgtAc86IkdcCEh7oAMot5c/BKih0BhXbTBNr8pHtG+gUsd0d8hBkcTqubxdR/
Z0h5H1ahc9PVlHybU5fwdESi01GGWCYS/eiZhXys5nLydLxjP6JZ2PS8hRAjilvIZZCi2CW9K7J5
nNueifnjdFqIK8GPzrzgMmpygJ/BAE61ZWq9t0gUuAR7WdwMBjhU+Dj8IxjvJfz3b5iUvbUZluIo
RBVsgNvFrzIcq4twsLBJSnlDc0y7IymTw8vc6SvMqX9r9AzmKM9aet3LonpNrArHHnBGSCztcHca
QrjwNS9V2nOoGdJNX0rrogE9eMjmfQf6HvE6c0OSsW7+nFhEWymk4hzERm1ZFZ6/1vK5RVR3ObJ1
KK03CfqP287tiPUZ2u6mRdWwdaA8OovCll9Nw04uxbzx4bJubwIXGga9d8zsXSRoi2CSFtVgbaQJ
nmEB28cD30QFPaSCxBykrLu0GQPGRab7Zk8jPRvUPF1mt+SviPZCjvmNbk76LP8mQcsVHlWR7my0
WrNv7Ujy0MmSqrxzxgI+oSWDGxlO6G+Gmkek8QGq1aChOMXjRVlLFqlxRYeMQInYTdrvOqQca9+O
xAyw40T9WysneRmfehWnfZ5sGvYoe5obAXYpeNaUnXAf5lld7obeMnelPRvs/FsiWpAp86bO0vrx
7vQsodfSN7lr0TSANbcHy1ZtM3qwFzhUnJ1TyuKiJAQIY0+/LjJPXOmiCx66uPiKnzO4oqChKJNR
fAWHegf2xvhWFxZl76wXcArbwtQJ+Qv4bnCtczoAQD6MD7HhDg+Q5eMb16UwUJnpbGVE9FPadcYm
t5wbm0P1lZtrxneep/C1QwVweXriP+6J/ymRQnzo0MywoX+iV5pnsr8N68KK/LjW05xDYbPJL9KC
ZriYzyHCptUUW6wIH3/gXyYwtuvoCpWaSQaYYZ+pXKjhuqhIfe0waiyICY2qGNOVcL/rxigOY5Fb
d1o+Iz58x70GeI2M2ODLLfqyqfYqVO7Tx1/oNA17P/7gCzE1nMe7SD6NM1mQEVpsNM0EcADaxa3t
Be5bNdE0FEQLbJq6/pl0nbv1TQcUwzQQEdX7t2PjFD9dqyeKw5CiBXdYAD/XRLQe6sq7FNksOQ9D
59HiKdq1Pa6dj7/1KeL1/bcmBlrHIWU6CCFd62zGJzrM/o1jmAes0fF6qotmp5UBzYgYbk7Ze19Q
nTZHP4sgy0Ow6tZelmlXduQlyzZn5junhU34C4DN+ZBGj5Voql3vg9I5LUIO7trbT77yn1IWvjKC
NMw8juW6pwjF35613Ioz3EWBPNixnZBpU5ubLrDibYgycUOXUl42PSWb44/ydQCvuYn9/pVUQ45a
/zQqSBIax+CzmeD8xP1xKVmGdBtBK9/ubCaI1rSARlFZhz6ooyeCwL1tZIXtY22DNoPLa9ymQ7SK
KtLHck+5e5vZAabCqNGu9XZSe2feXU3kcivPVPVbiwRzRfZctv7k+p3ZVylcHMFxBg+tMHGxnmsR
ZmVh7wMzPcSnscGpsRKOcfEaUjsu+GaAjwgAuzArXLxhFK/wsNO+m4dEH3+TPxcNhws1vys8giZ2
2veLBhs5K5lginaaEgrIPt9dgC2kQ/npjTePIT7+vD81N3yeI6WLQgvF78nX+9uDAwAKpXGXGAcz
9yJBd+qNHn+2zYvIOla9Iy97cnwuelAMdPbZaT7+9L/oBh3BbJanwxAuHuaznxsCR5mSjFdt8HQy
TBpFm3RUzk3rJnRGm25P2zq+clLMMAP2CHjiZXkrAxeDaJZqb0NePDiwZm5RI312Zf5yJ3SkKdyE
WdpIbMn7O1HlQS5FX6tDmCAZPIlMwyFCqGL1xSuc7voTsclf7gRrjo2oY94vkHe8/7yRaspKGT4e
iFqMdpIQRAQFYX6fJjmzgdTEoF+RD5c4jruXlrQ/m+D+KRGiF6cj2JtXkfl9eP/5WqUTyIWD8RBr
sr2Ac+DvMifJ3so530aP5EofZ/0kc8OnbnKya2PEj+ySgh3Fvdr5ZCp+Irf+28PBF6Jzp/DzGro6
uwMmpoPCLJQ60AjCWB7lPpJvM/I3BYIiTsfK/mlZNKmDihfEw+vZlnGz1YMgw5tmAHIh/SL81uOT
ehumeYb+8cP7lxs2rxoWz4bBonG+uRXQkjTftJ0DzNi5kVpZzEXalCPYPPmL9Xh4O1Vgp/VqGCb6
3R9/gb8oHNhckUJLHSUyPbb5G/728jZDbrkh+esHp4vGu9qf0+qiGDTFGF/msmkuUx+fvU5Yzy4c
hmQbK3qBnzw3f9njUaXrrCCWYZGse66RQu6dq4lF/ejKdo+eNmPIMzRbmPPM2LRpenEwRS/Kil4C
Ey5r2Bjhbazi9tLMA1LIkiqGKGnUX1sfrNDQZiEhF3p7UBpn9NKbejJtbfpOH1+6v+xLVGQzAYHX
BWHG2aMFoI7jCQkGx3pe42iD2LetYSBVKdRc6s6zpFZ+uk2f/tqz7ZBOu6KHOev4UTm+v2FBxJFq
got4HDi0bJVsi0cdLspFT1bEbZ3pnDxQORKIGQc8ruznMdDCjh4qBUd+HIMAaJAWJfAGYj95Gi3r
HorKsChkgBX+NGs+TaqBOtFU6jmC0+cvlhYLLyFGw0M5tHSFzdy2CAYCC+9F5WUv0KqtWjKUw0Xv
Z+kT/jP6D+OsexWCU2o5jdMlR90Gn1/Z3gWTm7/+Omb/GmoW0aivpjg0dlUejgfXz/q3j2/WX140
l5JK2RKrAdlpZzcr7VRcWQM3ywp7dSWxy+8IGeteAsvQiR+Iu5sgD/TNNMINsOo6+0Qn/LePpyZA
JYSOhxd93ih+e8t8N6Gj0ffhsdYCYAulHv9qHiD6rXZFnxNGgWe/3GBdeCti0zh+/OutPz/fnVWb
OKZMpLimcyZCHDvPhSfoJ0fWXp6KU5uqdKkhiDjnUKw7VvF6al+Qja7fkPGV/dQrh6iurEw42OWz
MKNAkEoqryNJ+iPRC/VIW+vgjya6SKMxckK0vICTO7yg8kILB9qOpQi3WOL5Vzqxde0S7GQ+YWB1
q3tPG8bnibM5CbHEH+tkUbi0VEI58KW0NGOCmJPCvcD5wEufTQ34n1Pft608MSwz2CqPpxaxhrr9
jZhmlDyln74EoisfG9C9e8WB/PKXilDN8/PcqBFOhbNu9uOr++fFZdZjcI3U7Ar445DW4QnO+krG
Rw3TFzlMiP+OhW76F0xd9J1O2t23DCIU++8YrLXRtz55uP6U7HFGnD1FjsJRgmrv7OECv4P6IsmP
/uAZV1ZMv2QBowKy1YiPBDiHcB1g/piA9xQH5ifV3581Dv09QflH9AlPmDTef7pqknLCPFxS6ika
aUmgaPMnjrixCbZd2o2JB+7j6238UWbQhUBO6rBfuQZr4dnTHMSGkaROG93KMKmWbeBbJuiknBio
nJnCqczCXgYZotUbZIFNtUxK2RwrUBNru0j/GewblS02ce0SroILHQsY4r5TfcrCOVz2hEN5fgh5
ZdblcxATDx//Cudc7IZu2bZxx1Gqs5T/sZDbBDsUhHS0B59Eqyu3MspLaZXksdTW/UjHbkHnIybq
siMCDtBt/NbG5WOl05pB4eOTw0Qlf8HgOFoBx0WhmXtDsGJccexBf13nUfYSxRVvUKfH0xcaT/kW
8BcNX9MpZ0du/yN29fF4en0YxDLpVeF0N7CIfydqrdyQ80XYYzzI4Us6GcZzDDgKlrDHjDQk1VA4
Fd/QKc2dMZaETkDB25R9p1ZpD4uTuAj34BFhQTxDTx70KJ01c8tC58F0023eo01xkMZ9ZQJhIT0e
kwaUBAlU21N9nEWiPzo2kQPTVGD3N+0rjnPVupNte59arFqTPBjWFIGFnLC3D5n2NYXbf1sjUFqr
lA6U0zR6u40rEZB8Q2O7MJr4Z+Bq2eNpcOQ3hQH8dujyRyMrxGUEXvKqQcL35gSG/hqmnn2BFL7c
uB4rXVZiJ//kKT5/byxO2bbOaNhUKEz/6BBIt8/GSK/EAYo+mrChZaeV87JnyXTtdtHwawf8h1d1
/FUi/AIu/Zd6dfY//wdIFv85R2C9Df/nv/+P//lfvcfv/tT/TzQtk8LtfzcoX36dvsZB3Xx9j+Ca
/0+//MmO/R8MW9RbnOOIx8OZ9v/8yUCz0KoaiHOVw+vLzfyvP1nK/9C0w6yFI0jNVTV/3T/+ZEv8
RyrkzTxm1HG8/9a/oWadFaGzddKQqGUZnFKD0q97v/pmAZkYTUMYak4KOUk5gxf/0AvC1MDra8Zl
I1N5Q8kThp/seWeL16/Pnb+8jSHOxs36/nNDnHBe7wk0popUF4GKblNZE4OCPlH73+7HP8/tOzAY
f9VvBe/po4hRxS2JYAEf0VnBm05IwdqGPPmu6O19YrZPkJyajTFNeO0M7ZNS6Wwz/fVpbGiuwquL
i/xsO+tLuqJRM+D6tDv6WbZOsA/N+RXxXeGm6Pt+CfGPklHl9//6Z9I6ol1A45XKWc5X/LcSMex1
E6qgxp107HwR1Er8bFU6rkM4FOs6qfNPqoaz9Wf+oXArOXbO9aCBYfv951Uo7QIvRnqTwm4YgGBq
kb3yq6m7VcBT3Q2Q9ib95KmZq+z3t5K+IqYsgweWF+f8sFmrBoVwL6tNR94bYVho6pxc/0wxf/4p
ipaLsLDVIpjn3Tg3KtEqhLZf2f1GOolaO0UT7MooUsuP79f5G8CngLJx6bOAzZsbbe+vX2BBqsCs
MMxk4ox5cjKEz1FBZMmC85m4+PcfhpuejjLeiD97oE3AdMdT2DyFxwRABcOjb8CXNEPj9eMP+su1
w89oMZSdtyXn1E/57SkszCjLQvCiG821D9gpK8j37vDJo/fXD7HkvG5h8WDZen/peKJxx9QNia2m
9WZahBb5k+d8smz87f7QzuZqsSriJjj7EDPwEuU7/BLdUd22mCY46m5+lWAL2Hx8zeY35benGq3j
3Fmid67gLdAHOFuDlTH2oPgThnhr9ESfvDJnfzmO33lnEXiFaNJw78/+8p7uLcmKabyhPq2xPIfC
q+5MFenNbZ6S5LwbGuYvy2zyIon9lNzfJyah3nD38W8822fmr0Hv4mTQ5hei/H1/yzSQyM4EO33T
iD6mH5N7JdSEENgCeYaxU+zsLDC/DB30iX/36J8+mWXfAL+hg+E472nKaTSTamqTDQqXZDsiONuM
EYSsiofr4d//SJYNdvn5KKWfTtG/PfxIvDITcSIZ2AHJxJpfV290rdoLpEnTdjLS9i4unfaTFuXf
ruz8SivWYQ7n1tlhBhilIDaqSjZ5qINobu2mee4IfLnIVEP06eAbLXmL0M1+/Msfy/qr6ImI2ZUH
L+PsjnqGyLNYFOnGd/3mXlM2I1VAg6910pfbvm6R6huJ9fzxh569+aZEcUmbnm6sadILntkxv29y
Vm9Ydubq6aYcdSQAjdMnK7MPze6Tt+bs5f/1OVRZmIl48ym13n9OEHpuX5PovhGt713LuLOOhWFL
Juxj/snbf37/QNAoxj4c/7mWPKFnlRDiEoX4tCUMsFk2X8LDxxdsHtq8X15gRNHlYzFGq61wgrnz
b/3tqTRbSydh0YD52ARMysU4ZfsuiAWWM4gZBP3EHSQoJtjgr+08moFnmYNSkwVWzxa9PjO3EsLa
6NpZUnu0izF0F0Pkuy9WIy2kV0E9zRG3NYfgzpG+v0olvMzFlJf2K62Fdp+QfOYvTWcYoMGbNYHf
Zhc+geZq7GWhZeku6jObLmNcmft2qmp5jftIowWJThF/Rsj0PNVU/2z7NtlxYWEEd1ns4iyspfbq
DaN1o0eNfCOLz/4uOpHd0k9oiSNA6vIaxtJvaGGYhJjAsZYVsiYiNZdB7ZNKVWDTCVeqycddE+Q1
wb0+ppx1ynTunpfYu2nraoLkJ52mQ6saE2+gJnMG53eWu6zNzr+QTS1Rb+tNCJRGJ0FvBwufsBQt
dm28zDQx1oNTDgqKpM/l54wwWLvslMhku9r4DSGQ8RIkJlCfMdNT6HBpTGyx5RvlHkgq41HGUhLb
edvmBVnDPhkiNl3SFz/06pRAdpHclrYqUPKWZGL6kpBdppdy8nZeo3x4e85M6K/KekaVM2drd0yw
CCOgzsnJHO/tGoIh3Z8sxG+6ckcMbYukEuiqZKyiYefxL5jKuY27TcypTKlP0uTC9jWY6aVqtHjT
J07x3eMAfUD5IYyNOVYmMVBxkVwX0L7NI8E3/REVJ9lSvY+G6aoNp2xg5Uc8t+jHKst2ltPq36dQ
5TUYWTJjhtEwvxh62JPAFDBfA7CO4ARfSxYA8uMwX6wgcZM8TIgYyT+xJBIZ7WDXAzl1zC7fKDQm
d10cVwSuk6z8kyNx4SCddrJsGVA/vnpw2IwLO/eL6Iiyf7gsrcTVtshpqPUMOaSvFH26uc31MKo3
eEO0epf4FmjysQ9STFqq5hsOZk9foZ4IzmzmhvaqrccRg0tbwslrpkCCxFZJuaryUhNwJ6WByjAt
2zeyWHRCl5g+ZsvB7IzLQhmBvSn0NtZpT7bilq8D8bISdUsrymuZvvV1qZPrpSayI6sSaQupSwXj
lMFW/WHKmAEtaR+PX8AWFsxhfHuo15aXNfVV7I1NsdXCkhBFbYBLj8vRrlepLut87aPYSDcmUlzv
gkStpkHNO9X+LUGYnrUamWHsuRJjtI6pUi8J1HaJoclbvaTlIpNH3XMlLKisFtne00ceuVnEL5dT
TtMFyrs74wHNwCa1gwxaAiwI8e4WGkoc2jlNDVpygcIbCKtvmfQurBrJD46vgtDUSTT+t6oie2aV
lomEWikJ4FuWCVm023RQTfbgWnmLoL+IG2dtTR3aWNE4OuC4ioy0RZDY/QudEntaSjNon3X8CfKx
l4X9FIZYDzexGY/fNbeRxmKyRGNd1MwaajpTQ14viLCs90NpS0i/NQAbjxiT5sIXCXKvHEztc8L6
Fq86EDLfQ09m5mqUidJQQMeqZeXCL7G0y9YiwKAtkJs4yTQ9W1T+V1kpqnEtMwM8Hd4gP4cgLXxr
04MqbuB2lsm2GkctWMsuH9GhK83yN24RtD/7btD0JYz9+MYzJHYkWSfTj6LM+GOW0cqnQk/1dunk
GY9AUZtkU9p2E3zt3CC/6+yQ8CWdaDeaZjkDk8sYrB78XNKwR5weqiIftoAascWWRRyQ77lahzki
TDkrT6AxF0r3qnYxFfRB9zUBNrvUGXRvzZANfwRSKJEsY0NlF01/etTqtETvNKHP9OO2M1YG2WZk
GZAJ166SIPWAcgeWd1RWnbx18UA03mjzx0oRoXYopxj4A0agBqw0ftcfrVCafeVLyZNP6JXrrrUS
sz6ZXlPRrbkXAf98zMJg6VQd8epJ3yqyCMKOYCGdfUDt9NKN5RYngI7bNUeii5ezrsheHlmP0oZY
n74msiNOI3Jd7EF6+Lmy7KWoZAU3CSfZUraNxpjBZcbYNeE3Eky+c1boye70xCGFD7DIsCNuzSmB
8ZtTYUCuL+8Qn0XFCmQpwcaULrjS5ybLMks84klsDrVcWXrJ1zWlAt9pHLCLjmTobV2ykeb+bbf3
UGJftZRjLAz5upXu14z0dTyY7jpL0++4KDGq5mj3ueXfZVtP970R/zQcexMIGC2hc5+UbY7ERrzg
6ltBa3ghxGmHBuxO+nm+FGVdM3OLomsTtR2ZKUTeOwktVFTxi1Qrr8qgGi/HOSI4D3m1Rna5pS0B
UlZ9s7dmg7CK7S3AgnwJn6W6qsj8fUIuGqysOD1iTfXXaGq9RVxXuBu7EF0V4ZoE3ZCnTqxevY9G
7lOb+RutmMYLHU3dgeym7qofi6le1wELHwDbKqtWQvLOE9Za/jBLvfiu6rQd1hGhYQ8V85t9ao9w
G1NOd9g7knFbKx3PFZSUt3rKjYnfzrO2IALJuJ8I5bqzUpM6NnTHh1CHC8TjTcMr4odsMROLre5m
0QEu/PRk1To4dc++QqrSHQjNAd9OfyV88QsfnbmOWuFQkiykUU/1KfTUprG+lyqlQQI6zBMPFUZo
Ou5WjG2l78avgLQvvFHeqZYufdyhaNVAkAaBcd84gqjJejDuAIyBTA69sbxQnWnf2WFvooGv1QpF
zrgWRFOQuSFW08CuBDMlZ1Cmw7deo+KpvnmUstGS6fZM5oxnP8rUVWItYxMfb8Z/aStE2cYXszbF
FV6YyFowpkl3pV3zNuR9fURZZ5Dt1BAhRPHzLWIQ2z816diba/rcFdk8AOmjZSHwXE9GPYAgn37k
0m7Xea811x4dAAxXqXzufFjoeGDkj7oDe10SICRIq8mfBoQXt4NDO2R+RXjcIgGTpvMh3TG1N7Ff
gWi/cHtL/HT88MvgZuatQUo8c45xR3mUrHVN135qBDdd5a5XLsdYfwmcsnqGRgPgum32eokGYxHj
AmSZ8qfqpo+zi4gkbmjZdXlbNj3BW05LNlvvuynBTc7PbkD/Uo4eJmcsM+u4sac1AvN6hSx4KhZw
BlB6ulaxijEmrklF6LchcI6lQNf9gza8c3SKiZAqURp8sJ7dqbDfuWI6OBpJ5wt8afa+lDkZPb6n
1I86GDO2UShyjEYhT32FI5h0S7PK+zVVqVioKm02o+rcdQ8OHeyouek9RDiWERprBuHJevQqQgkd
OGIXTPzMYMn0pdh7U8orqxfDpiQ7ctW1yl3FrSfxPtXCwFPmqaUbDE9eq+L7Iq9nTnzhjvtS4Lxw
Pei0AxzYV5NEtocG8eeVE40Uq/GgjlGLdTsjaPQOCXlXs1OQl7gIG72Ll1S3h3ACOA39gYcqdfr4
ymJPW9hV0e4LJAhbQtj6lZpI9RxGkyVFNrxyTDXkTiMkJiYbc+103bjkNwebYQLZFiZ1Tb3SkHtS
2+kS18dImnTaZnsIS/WBIhA2bAqC1yuk4salsCkprjWY4G0ijxFGnCerqAdzYUKWL+c0PaJ5Cvxn
KOIhVIzdWKzThA19M02Gf6CbOxHNbY6pDT24wxJm5COrRuNM+567tAlcPdDAbVcF79Fob5qOKnBR
ZQnBKf1kBMlSKs2b1jb2CM4hPXLDSFKQ76AsyLdUz7vwMk09vLamYju9xsAIlHnRlV1/ZaaOwmTF
6I2KRc/MNe3fsl47ZU794RAUsA5zTX+wAo3kZIfCdlHaAdRr3DpTjw1QTOlmCku82XigjXFOwYGs
yW9oIxU1BzIv82o9pioThAiX7eyBinkUnCp4UFg02ttSWAU4Pe1HUQiYdCMxLGbtimXdSm1jmnnK
1/CbR5ca50eZuy0Z6vgB73yqunUe1uJARsNra+oW2ZXxIcSgjC0s0NmkKcuWtu8QJd6Te9ouKqcg
EhNzSIupLMCK67cUXIuRuIrXKW4R7wum5NuhH+PNwCabLPGAZJw3C/bxkvNrFmoaNIB5oVU0PAJf
B9od6NfZFD37GhLzwMckRrLEWlH87JOgsK9tUfpXnZa19ziJHTI9pqlFzJEG5PDgUujiikyDUBXE
LiRhWB/hmhRXYWvFa14e48g01FFrVWCJ3FTCxwSCeO0qtIjEQIVQEMBW7TqN0m6KfEHIVej7R05U
5OjkFeHyXOIdgQEjtvQ+iQ4Ryc5VUedb0x71N6K5xidpxgGnEoPTkcRzM4fL4T9mfbJX9IGKDVfg
iVmDKIl5Y0ZM4BRSkM3kxqm16MEYmQs/Abe45l3ILigN7a1ZlRbRSDJH+RMFV1XkvBmT715wdLm2
sjE1AKp3fkxIZdjt7FB7zkZ8Z6GudTeO54gj5vVsXePEwDwyfFNDmR6IoEgPqN+G7zxZT3TasMsR
NZzjNbeDq6531R4YBrisoLtjOnJh9yGRAmPuc20JvhQXeuaPyzDLX1FnzfumGLZ64mBTDnR9uvVs
2ktoIiZmrL7j7ky/VUsMlPkyy1LjmeIhfGiSlri5CrvJsAi0xi/WUeUl/datB//BSZWLRmTsfEK6
PcRMc2X/hZ2RsOUMP5vDWkollVJg2GR9Jbp/GAQZMU6lype+KEWwjIYme4T+JbisRB4u0Y5498QY
d3jwlYcnwk5ttS50ErECU7ZrTGPao56NYljgv3LCZZem1apvxcvsx7pPclUNyz7pvo41zuSWst+P
yXnEvBzhbQSpEmYAQZCu9MXGQUsddoSnM8j3qC1zeyhnIz77j0rFA6yV/gdYbhD6afFcz1RhIuI8
DZB/0bGRxjZGi4ya40fhVjM5ISBQ7bpKh2J4FFVFlKgEW0EfOHv1bcAWje9ixzTxZKLKDpxv9jB6
JI8rMtIXUyP0BoycHDd+J9A72lkqDp7JmrxywvyHikhGLXRfu1a25qR7zNnabZnMZwf8W+MrTPWU
apwi4sZLXa/b0lfL0nXaj/IxDLSaYwXV3Rfh+NYqSsfkh0HQynXpOeNTLztxb+qFvWhpGPVrlIVu
ssDVnvg4xPJuKzQdIMAUZc6BuFDI9EVjXnqBSeR7EExkbNuZQUBW6yCIL6KJhJdMA+bhToFN8cnl
wEpVNyP4jKE2XCyR3P1lGpJFhwHEGDaWnExjFXcdeNuxVc1T6/iU+oh/1b6ubfVsBTEpx0Fbqo4V
22mrNXQMyf30hyxbdRN4nDk8yN/wgMyxMsD+rw0V41RGWZDFywra0tfWpKJchkWVH73RUQNTIUMX
FE+6Hq3SaRy7Va9P4i2sWdRXwK0UhhMUTj3O4jZ9iFyRUIQWwmgBQRAJvlJ4ivw1qwfYEbt06rt+
iJC8GHgBsyVxFiC50AnqPzVHkOk21Q2UDlnbpQJ27gU+VIBEYBgduqimvqP+WpWllW9pKZCAY9aR
EuvEtoufHnPifuV1KUEMPv2mazwuzlU0jhyDo8hmVXcAkRxdc4r1FWJe/ahhxBxQGrYQT/uy4ihB
LTc0V+7gk02XcTgiRMfOOBUaEYeTwOushy6JOaLgOpvMZYW5ibB4q51eaNh0JNT3dYOz02wJLffk
0G3sGO0if06S4M4GPm3zAfUaJ5khoHKvXBtcez8RkjHhFZvz+xKmiZje2qUFYxnIX1Oac+LY6GcX
uKDBzE0E/bVUj7q8ysGrufSh7PbWZ6vSaMQMHPAsltphkdl2ElODJrZ2WSajHa3tqimKRRXk1UOS
1LDz1aDRqbKHxP3WzWTHRWuFHDxo/XV0tM0klCs3VwUJU4JNEyk8K5IyXeI/y5BuxSpGHRJQYnXp
FxzNJQvo0KUdUR6t/GkWvnwpXcsHWFC4kbbWydiwoWXkLckOphivLQgFOkI7s4Q5a0/pMtZb/xt/
o/qZBwalptfV/qs0GudnbQ7TnBGbDRtTS0uwdtD5yGJy44CD31grCz4sA0E8qEZZrHPV07PF1tqQ
iAcnMNwAAjFfgFhh4S+UJuROlVlFjYg/CISIsOg7xKIdr2RT6s3cBKO74RWT363pbHUHfyQUaak5
7pDiEtc0Z1VWOc5NV6aE21RURbz2GTiOLWpCt7zI2tKXdPxIXArIUjUvEHYn08LvgmwrsReAZhlK
RIN6rsX20ZaRWS01mlvJGvMgMymwH3O6oREosUhMNX6x7VA+8pvd+9AZ4WOWhknI1BC6VbXP2o6f
haNlZOO0i9i6LPs0hhcZN9aLKANO9Q3H2BeokRqmZ08ZamUMrbp3ImPkr/KRVmAS1ZsRrGFEFGni
Gu1TKCp8lsptMuvb6CCguHE08BvXVL0mOV1IEH8MeqsT9zJ1iBF75HnWVVPQIod+InOH9CFaX9aq
rANRkztZGpcwQUw+AmA5zKgJgPtPqlStdpYC6E49LZU32Hp59GMFs+3SxVuXsmdi1+jztSAtCxVg
JxkjNrsw5rKqJf7FXPN3eS4TDEkduCbiXGL8CkeHzRiVNW13TtNFzJHdEKhAVwlDHUJY3SnGTNsS
p42/ldp+lQliIFdFJUws8nmdps/Y9yFB5HNE8daPy85etu6QeGSJAdBaKvp6BaHkwulWcVy2VNws
1vzyBgIDiJYktPc1rgV92cVz0nvCtDjyLlOsReXaKxN/eOmKUp8uEHQ5EZ1HjporfMh0qA2tj4I1
6csdAK3KKyp3ZVmd2iJ2M/Pnxop66g/cVCGPf5QZcCpEHpCJ2QcTLlOIBeuy0Iv8K/tIa16CvM6/
d7pPYAw5bZzTxl5j6EJLGAGDWfsc74eCqhZJfO0gO6xi03+md1B5N3HrpBS7+egO68wUJdgKzj3a
YoiZ49Mm6PzyR2zVwE3sysnkuhhS032FxMUgNS71mvpKWhmpvfyiYK+yqH2OItojS3z6FmJstsWQ
QKuogdI0jpO571KPxBBE59yRwxTMEjmHbJGG3pW0HkxZ4C8nwXH40XRS3BV4XvNFF44A0bzEG54N
VMHWJVZD9LqePmTulRXRuGFRC+y9Js3BXoddZ3cIyZFjHts49+/o+2K2XQRDrWkbUXgG6da+47s8
UyjECRDNXQPtIZKZFw/rnX9lyc5qjxY9hXirbI/8IFOzSIcsMjV+BeWEQpZHSShaZigE1hbZbj+j
vtXpONPbcIF+OWwXBBJ1ZHZ0PCdijxa4BE6n7JjMvDqmxO519X+pO48e17H0DP8Vw2tzwBwWszCT
qCxVrtoQFZlz5q/3o+6ecXfbxtgGvDBmMOieW1cqieQ533kjbLjYp6S8VUppEpUSKUlJo0g0F0HN
I9n79JLUZUDM5PzD2J2o7DGUyl6TaVbmt6SMappxa0mcXXQdZeVlRPcopMYQP0BcKV3k+ZdM/PjC
oLPQyQ2WKXQssLd8EHInppLYMQpPzfWWbYM7jnwQEufbFld2U8ff6ItuTfCV0t0jLcRtoS6GROkR
iYOUmBFgtUZkR2yqUifOoKdtvdvIa2H0TmMgX3eliuyKW/NOmmz1qc/csCRsa99J66ranbgql0Kt
1ftcV43MkcRi+LIiREz7FeYssZe0ES61Mk7sv4R231ORtrxrclylxyVeox9FJFKSXp2oFu5C09Tv
hDKT+Gt9Z1mvi4J8+wKcOt0vltzou9rUm3VvkdAYBePCGfIwCLGa+TmNjNZGUYyhYlvJ14nWWvI6
tXOTJfn9HBmj5HfKIpIWI+MEsm6QEIdporKsNBy+wMg4ga9tvJqbuQUgIe2NLvlTGA8RR3nutNHR
8lUlXbtcNdXpuLvPaxe2J+YwbPfkc7XlpqlLE++iuOjTYaCVWHDQCmmviZIINSdXjrKehP1dtE2O
sjyTTRp+MroM+4IAxpokqTxadmbbxqM/R2p8HzUWOzPdccyPQl+AkjeCWrndynTqlU2UPTZdSqkq
YaEtQ8pApxf5bnEOmiORPpmhbfuqo7lbnCgWb+1bSMCSylX1UCj3rKmZfOJUDCsiAtX2POiS4mv9
XPyIkSXGrtlTbcNtuZaK38riWLjEPBfSNlvSPPcxgVALp+P9ryObHy/GgJxhflW9joxVOyhlytCf
9qMxY83CIO3MVUMSo5EkTUUDn5RPXksyIvzHEioDluypXZ1GLqOXojSJpbUKSOpbd4407nHNccw2
QCBUUgG1LOdYPnQ5BeoaXZXzWktuS27fW1EMzC4idSexR8SayP2H7LjIeejCZDpFpEYwA5MzIO57
nFXEwqir/q2tokYzLv+euqHYDv0x64fZsJVVaURPjI1i1y9wpq4iKvOHWqzpHiIvg0PrMnFfkFTE
Iz/NzSspCwYH6BHcmrFwih8lPPXlyYrhreEHsmXDJYG9CblpdU8COTRcS+jWIOlzHSo/rLSFJMTV
EryhKIzo0PJBmK4VlVYshmGaraAT6njXzJpSbFZKcmkpXAiD2cxE4BDEuEqg/pNYc4Lu2BOxA5HM
8yZPBQww3AcwO2gPOAoUp4BRb8jXR6rjGnFnpao57dSQA+h2NQ2mQxrz6tYjv2Ewvc7Evby78d+I
PlPgUVWvQPtm0SDrQuwIyvPinm4PT1OnTrJH8kmCKZ/Kb7GTUTPGyDkpIW7ilJyXuqbpg8i1Kpi0
iAm5rZf5EHJ+jhjwBq7YSJQS7VREKgClagzZfgV3S8kW0KtBKppKK1meW5bgsMiJL2ET3gweWblG
uwKq+2OxojnzsPhXAFpdf5u/QGEKDxuGLh0TNsfaR8FKPl/L3nsn61NpEvPG5OYKS1Pq5CQoFJgl
Fos5uz/x+pd8rLkjCUdopFe4WvmhxTF9p9B2aAX6qpmZ0+GlEdixVq1y+zQr+ruWCQfeLCyE73XR
SzUgRFnb5mUjPzGUUNmVs60XLt7M8FGt5CVz+a5vB9I1Y3G4lS4MTq+E6uKZmbyEwTCPZJvkmFyK
LSh9BVho4rzqgoz77dmAfV/stANE8hB1ECTXizmpG0Uuxdl9goETip+q5ongJF1bW3+ddC1/x7oa
9lcN08whTDiJHAa8tpFDUI3GeU6Qk/kWwaq9ldks9e5tmAy3Ta1CITTMkKMvk2iq32tpa50HmsMn
L5fV7o5guIUglzqvSXPIaxKz4BtrBeZanx4ySVymTSz2mrZrBdUMAwF1oIULcuJXZLxZSI1VSJ3y
iXVQcNhL61Sfs4aYGH+NOMmfxrxYZpdgbVIbIEiU1ElCIji9QZglIFeE/xXBIyUC/jxsjY0xhF3z
VjcZlQVOUYJIEKcFoPOCJKB7m+PRGBy+Rwj71KhuiSxDQ4d8mKqfeB7Sh5WrRy1OtsiCetB0nlmP
pE7jtOQRgSiWvlQgujhDEMtoYTFsEhowlC216oYOs6+BAHnKMmFLYMA2PhpTzegJpC/bID6rIN5J
y9PqPRKwMAUlih/LWfJ6SDcjO2mzk3MBWHylPFbbrVGsim+hFHfSQYi1QVtA7EIqQdSaENInY5UB
iQ8IjOfZVWvMBU9GXDCJ2NYUzT1NY+bYqc5kFJy/JDkppn28LoVlj+SFDj4BlcTc1nMlj7s545jn
GcMaT4HOnkaZcJep8ndIFAdpTjGdjbZGHHS67XrgOAfjYPqp5BMEKQZBDanyrLf6fmJY+8q0KW/d
pCFo2c6blgyTgR567Z6QzIlmU/2WjgctkH2PSCQU6AjOYTtCZuXvnlrALwhOMJiWsLwmQKUy1BvA
rHYgPHM1dCfRtGnXzq083E3yOL9C/cW5R8ZhSGLhODZA+GKs/nRZJggnHqn8sZtH8THW9OnN6BPt
0nP2YqwltusDMRPZe5NiEAM1aVpxHQmiuGVZNxP8AEk4sWtgGlxI74I6sxNZmn9onb2l2Fai0W3T
SJMnr5zhxY8p53V+sMrJVoDZUN8Yw8AbKjJOC3o6JQYn5Dak2PAwFy8Y2fhHgVMf0uvWVOCisLvE
UBFtM4hORpVA4kl84fphMYTU9Ik+ldoj8kh8ImjFyJAk7QVsVJkTskIsy+oipymGjvWvyVaqJeQh
HbD9a2ru1aD+9HEpMhIljDe9Y05KlDq6ICslM7XBMoxhMzICMYoyzrMaEX109zWzdUC1rUtulNEs
EDA0hy8ADR1TQUbIqKcjKPzSNdztHUtLxdEY05xHfmRH+gqyrveukBrazDD5NrZAHnFLovCkNUuQ
W4O87ru4ymhpNnvGCUFvK0jSZcQgs8jUlcDWG5O8XynpA7Gf6mofAbEXrqiO6p0l4NV3CtUq91z9
1HKEOGLfzkgqvBUgkltZScy0xNiWa+3kiUXelQFaLThlAjzoJCNTuLPmdKd6rNyc/8yV67RPVYm5
t5STECn+wN/exsS0ahuhhMx0cnmoz3ovrrpjoD80efksl1wpJeiRMOasMRyhNeHzMdI1hwkbUOOK
Zh5/ksIzF4zTQ/ZsdAtTfpt3YQ9JDavpUCIqHwmzEz6pSWse0UYQPxmqWf4jqahl/L4xAeqmWeOS
ddqynHCNW/IZCS44NL8WZiZC1jIbRUCX2LIm6Jd5ZAJ0y7Ka3gbgCNkxmZzu+nrKNbsyzIbG00qR
a1xThUZAHQeeyxiV+qmHu3ziNkYXM6UT9ZlCNDeR3UDNAiAUrfKgqm0lQRNzS7K09xNHbJ2OY8Xq
Z4Cr3LyNNDmiQbvRxfEl5PRfkZ5VRxSyRlZ3jkl+ndGHZdxgMpY+P9HV5ZO8C+1qKJny2mgUHNup
EDL8WGCs52yda9WLovIdRNPYZtOAn3OMTe190tXo2wADpcy86tVDOIh0k9R5Lt+Js5HH57JuBKDD
gYfLTQHcPgktyBS3pQWBI2dU6J8a0cbCpbWUXrIzCTVUoKah/mOSl031NsnQPrEfNSKodaTJsVjk
5KjPCUB9x9JgcYAUpHA3JBjm3vROubXihimG/qjOMGWnVQdzXmRhN9lSQ7bjtVkF0TjPBGjyMx2/
ox1qIfkQBb44+QBxYqyulHVkVte49HlWVXLqmeNr7WhmmiqiUCH0zkZVzJDRrn3yI/MIjzYrIFkj
qGT62kfXZQrbtpJ1rjElo4TZRupouiSLiUHK8ZuO1AJk66iRpIanoEwsR04N+RCn1F/5ixXLl6qQ
xB9LynqLBXVJuVJRVx2x95PuFJF986MVWfZIGjfLO8mO3Rfb2YCaQsDCYPf4j1ev11apRG7Qp+0D
YawqFZudFilfrZqnzWG9IdA/SZKKyWdjNknmFUWctU6vVnNGTahFF6xsFQXc+UCtShUxAdtGPiK+
iq15Od4wmt4thik9NoifUmSmYpU8yoMeMx10sbZujDqO5E/UBePgJeBz6zOvuNBdIM4cc8LKAPWE
GKEZZJ1KZDlVZRboVciu8okaNjVXyPN+KZy+6Ciy53OABY5abRKkaxkzyH9HYC1ttRFHDaKX20Yh
JtHiPzbN5ynZXG3MAwG+B/8GaxMPjiaC3SNTCPVnnPuF9mrRD7QeuoyKNbQWhuYZKTofbMvlhPGY
+MQEZy/qq/tOLvt9F5Lj52aEggMZ18OtxG8Q0iiA9tPomDb0JQtW7jOypJJZyF2MXAhXVZ1sSJsk
mTHEpRuJOUN/SRphozCHclJL5Sh2pgV8ugbyBUojtSti4HtrcmNdg9GKxPZpFAk/PTPh4MNK2cmK
z3QlV3dXtJLWHoV8JtHvuORJBQMqZdVch5zMKnN1tWiM4DezvJY9kzO7eSiI6Y8ChHpVeRCIiQdK
0bqlCknKEXpKL4Ye2SCjkomZptZp+XYnyxQjAusY/G4+37iM2CQzbWTd8+HpUtUZ+2lJNKYIoawQ
Wehcss9YbdJ+RxJb15EYPE/kEEbtXH4yi4yt385a+trQz5L5A0n0bTBzgxD4jFTE7aGgQOyFuX0X
1xIru4QyxvAmxDrF3qLyrEARN02g/7o6EwFVTe30kpAlOxyXUq6GAL0fAWbltIYoTWc6fOXNkona
SxpFyk/HXUxvOhGYs0vkWX4jJUfKObmuHRyPyH7YslgJTX5X8ygSL4qqdnLnFbP/QWTTfub2ndtN
CMnynetFEu7x51LlHC1dCfSbc+DbhqlOUB2fUTd5pJDUOCkJ+ZTuqJwy34s5MlWX2CfDdGIE0LHI
JiJC+gtFzf6RjNwnJ5XURtqSx7B/RsiG8E1JM+hwUgySKCC9zwSWFbi67B1pMXxoA4ULSJfWWkdL
ERNwC9BRjjuiZ3UzcnC2GV2wyrUmMAGPSWlcUaUUwBKrqnyG4L6pJ6aqKoLvlHzBQBlR4oVx2aGC
FctMQ0Kao+qqXZK169VXjdF4iRMFiUJaIAbwm4zkOoBovR53VPOWi69HlVH5PVBJsSNWPC2DUOXj
uHWR5Wz2QpZOrjQvnQVAN6QUdUXzYnWepS3CsDF6DAN7ZIW16MRrT8h+oS8lAiF5gLqk/nuyNqGF
vOqV/BAmGM4/SxvISyHGe8TZpezGxGLXMCcJle/wS+bqoXYsmI0WEE+7iDmonwex1xUs47UoIvTq
2+6oypReO1xqMd3P8oRXuUEiyzKDz3O652nIpAdRnm8EJUGLIsMG1auhXNf6QRJCkTqbdm3woZps
ZmTWtoNk6+zoAg03Jk4o0tZNHr0EQKtQypdQb6NmX3E6BcAhHDW71nK4JJzkFDCgSq6F4rnrVnB6
9O9R9y6ksISXrA6r7on8jEg6WHK6YF606pk0TakiUPsraankolosBhCXmMcKYGp5Umf4vqksy2s3
VdLwPESKIZfYP1TCiG3iV/rVk+gI7V51YEWGPEh7eohwxeZUoawMOdz9E6kILxOqE50hsK7CziXx
vB4euP9FCqdDMbf6kbTAWS5OKu6FnKj1HEGQEA9LhGgI+HF0rURo221K/mm0W3IDNcdS1y0YBTy+
+VUl5GM/08IhCttB5xx2Xft2Qb7ShFksndeJujEUIt06vFZ9JsnHWkxM0w3XxCATG7k4Kvlbpwkc
cJ6la7/sq0iPsmyvVlFHKdVo5QQSoYwXwtalVSTONrVK3cIJlK2tDlCWWvKsG8ho9kkVd8t56ioU
e2VhVdZt65MPxSoSa98RgbxNyAtsbB2QFBGilab0NpE0GHAAhjhMmOJQgrSIFXE1oBa0RU5Fn3lf
oxsktrABbAP7JX9f5RDcj/zBfhA5YAlGwGgYGSiYNKQB4aYn1ladN+HEtFrfW2kC9LRNh7TUygAi
RC7ad1NMKp7ILEe1uOzNWsIasGpjO1xHURxksCStIB/haQRrodd+LLK0Xj6LruL057O06WK/IyUl
bkx/mntgMjYwTY1cRVoJrPfJ/IolZA/J0uXeWCw6QtC6Di3G2LjR0AN0nRk1rJ4yfCC7cdQSXZ6n
cbF0bkX/Njxk3I+RlXiTqHT6XRiGcdraUJym0m0RiGnzJVdkka1i5Hez7hU9CaeghVihysdoInBR
oqVb8ts7c9NXSvrUZAM0cCJG4nVS1uInwRVDp186ad9sa6PKSNqYzwb1DG8WIt3BrpEVP6SDaW1m
UVrboJCF7E1qG+2ZpiHrhSbheMQQU5Av4bcEkgCJ9ZRAeziJJFwsSUXkfQm7/au79H/k1v/vWfHP
9Xd537ff3/3xvf6ztf/2fn/39pMG8Nv7u+/9+x/+5Zav2S/X4btd7r67Ie//Vpl9+8n/7h/+0/cv
r/Kw1N9//efPChXN7dWipPqjtf7mNPuv/fjH98/36p/u/xV/4q8vt/366z8Dzf/Nji9JCqXg3AIY
u6jDMm5+q9/qwvkTYkEMaiZFGnU1hb/zW124LP8FOx/SalItCcCWVfnvdnz+SBJpxhQlEkV0Hdj1
f2LHl27Gsn/3ggq8i6EaGpbTP5q0oow8+MZqxr0xql5oERiiPM7KcYpunNQlpGdjCp+H0Z/2fXnI
LOUf2HZ/cUH+Z+/7JxcfS0fXY8Ic92Q0rji1pHtxqk5l9CjFZoBw1Tlrffse5rWrR7rbGUTPVzuM
LIN61/RBzg+gRXL09Zu0aTavWzsM6Lt+njCDTaoZGBZRtRkZ5Q5k7P7mhFjmj99d38uvv+Tv/f2E
IvwXX9qfLLqGNYxFGlFdkiXbWfxOtY88eZMUT11yJy1fNQSv9Wcp/RjzafyU9CCO3HW6iOlCWvrJ
Wi6T1TpGfhJekw/+rYCRr1ammYMkH469sGuKeyN7zKzRbgtfhiQNSaeiNwM97K56a34yINwUKH5b
BV1QHsu3LraBC3xEMn67QZjsaW7tdt7gze7qwosdVjuxIw8ZvJs4gpO6mVeeBfvDsAu786jIiA/p
QV6Y7bwqfCbtzDFkX84f5Ok0x0HabEPpVa9Pef5YzjuGDkN5zJoVAYA35c8EwKOsh7UvQeIApAfI
1jPouBn5I7xMvnvrdLvaAdhoybmGj7wTFIfpTV9s5tS+wkcCRRqe+gV18EwSud0o12w5Q91XIXRN
kLcPvCHlpX0LNNJRXBT6KaMjgAj7cv/UlJR8B4oWSHWgx4GkBvN4aYazGSG+3ojjVhm/KC9wZcEe
xqDAiXAzIwA+LnfxFMIIOPSAFQEQa/1Bp+0jzLiW3cXrETsgig67IHjQcrU7kDA0lbXH6NE/CepR
78iFXFy1PVstQby+tKtiVwKEa1DKJa+TrtvyZI/v6qf4SRMLAu2SQYs6ATJ/UGejoq9gGR3pbjaw
WSFwQ6T6WYVn8wNv5mu56fhiO30rzMF0n7zMcu83lvQ86WSAR6cu3CzdAy4Xh3MxKu/GDdHlZFx2
4ZgM0K0ID0IgwHeyusHi202uuXxPsTcb0Lp4DIhRd+M8UIw9MjHlaeV/LE9O/QIr0TZZngbmKCWj
KGDXW0/d6De+7I9et1W8fJc/WoG803zL13zRs9ybFlHdZB9l8g88xtLNhPoflgdCXW/u8t95R2dd
KuKe4rO9cJ9fwl2zk4L4rJy0o7IrT/Op3JVH6VL8g0Qo6Y8ZGr8tgrzbn6zM1M7g9c94t/IwPDWn
9jLfV29QpxvNS0/tqXhd7kuvPZqn6n/7jjdz7u8+Hx446GUA/710FndEfj2t22YTn7OjfjDP2i4/
iQc9kJ/Nk/IPrOJoT/7ozP/3T/knw++IKYn4fm3Y0wvYOHB5oPrI2qRn65Ts5q2+yx9mxK+jXTwt
O2nbBLq3+lnAI7Br/WHH/+e3rrLtduXB+kSlfGgv/bn2k315SeCF6QrogjgkigpA2hYQnCA4dhvk
XpMvgzrJXpRh1qOjHhrEuQkDCg8nZxzaVW7LR4p4hg8JF8Q1md0czhZoY3EpQ0s9yYPQMjj0OYdT
5V9RFsycsxccsI72Uh9kqvx45g79eBVb3ER+3W80HFfdLjpZ0z7sDkxWUKp5Yy8/S+kKfOwneK7l
Zy6o/QFXs/UfHalfbBeb4ioeqZOlYMV8b+6ak7V/6DYgMojOoCSgPrNjH1BUg+lseCGOf7lgLAj9
QqC6BqRoF215gzOcjmRbXopR0a21DcYbxGUqSwkwSh8MEd1Km6bYDc23xepbkfmMp/iT1P1eeZLL
n0jctkZgpsH8KR+nvfCaCY6GhgJ56qZAvxAFAz7Mb/EDy9Q2+ekw4OVu+xl9rK+YgcbUnQW7+Jgv
4vUpQRRX7efsjRS7qHBbBdEZkl0XN0ob2iG90Dg9Q1SrHjdE92Oghf1MTlAIQRQ0T0pztdTbPqI4
XCQr6PbLHip0etbvxDvxmm/jB+Vl8DKbIyCPZH6sgsFpeYh69wu1p6v7EJJn68K3L00sjz411hEx
ftwrMiVXFH7Y/VZxcz/blIF2bL3VVp3Vl68TtJRjepiIvezEqCo69QFBg2+dxZ/4so/c1G6dxOVC
2RNvnzrGNn9pPAjEJ50CS9SpLrUXqjcd2fS2hhf6kPg7PmK95dwDkMnN77JzI8p9Xs5Ukr512aa3
rhHy7+Wp4zmIHkpY8yqnWUh3lvJD/Lb2zV392r5yEzT8N/PUdNOubtsFMAeqx+2peW1ha070I/ok
IiSP+V5HY2SOW06F/QPmdCc+w1/Y1SOqLP4qL6CXzgCceycu92buK1fxYk5spXea6St34la4tu/p
Sbs2L9J1OZsHwWOF9pSD7DUOsJ3b26m72g+6gyTuTngxfO1w+zIFJ3bC3Vu/tfhp0AyndEs/9rMj
vnf7FS2bPzzofr+JvSVo/NfZ+Zw9018O2VfasXX178klP4X3w8tIPQMfCdb3ku0A7m+vBvG3W3fs
WS5IH8n775my6RM3xd7coDJ0usmTPhBsU7Xr0Zas6ntiIex6oXhU4fF0VCqtZY6Zd9x3M3sw2JbK
NGdbtuWX/rjnaVO/OE5VL+JNPr039clhUnQklLl0H+t+d18fdRC+ZQMzUrjCpjrwJK6bAnLJq2PE
5wfMxqfomghP1RvWmMMISYbDonCnnwlnP4Xf3PgyRsoNYeGkMiaKP1s+50qtc7I36IFA3Sl+yrSk
b6Vn6VkJVK/fqpptUlW0lfzhtG6HU3MCSXkS9utluo6fsmYD/HUxjneXJ7Jb7Jg7uXEEMO1PJLrF
leZEeCH4izLe3Dqa8m0iOphaE4T31sHM9kNjT4PbzVdNCdpuv/YXGU+ziKCls1EZGbkrrwi0T/Pi
rZtZ8qZ5Vz+X99k+2vfgvruqfiIDrjY+rOxNF56Nl2jNXjvRCJreDhMMBVg8u4do+UGmX6Ze+kiJ
0tw/dGX+AZfl9ZiLaWGDr+P3CNIj3e0MqPTv6KYHZYl3GrI1/hJexgck1c9jXhdO1TRvBFQeDMvX
axloVr7JZbnwmd18F9/mq3EnX8TLci7WmTJBGj3s8LN/j177u/EavTTIIqZ+I+qjJ88NukRkHsyE
sjc0TZD3Tpi8RflGKyV7Ysyv7T6mB/BRbWnZRgVBC2Flt3cAh05/b373X9AFTM1J61ByMJz6s/qq
3zPkDMuLSg8bbmSgWxmDJ9Iw1gjUOct7kpzHcRONW0vGZe+rd9UXqs2xDHQwgXvzSRw/su5rkbbC
S/HUv6hXkTtu1Chjw7Sa70BErQ/YNMWwK76fmz+7cOoYm+nTOvhh6ScEHjZ8h0yfwNjGOB9qRmFA
nKPVfSkWWQfw7G49QQAA427jRySPXtWodv+susYRdfu62AnLNous5lCmqlt3heSX4Z5Cp0bya3A/
YcPJqN0zPXeZrR9QiZyb+9DHERc/4RweWgqYnILapsWpF3cswMMZ9ZAbYUlwZgZRpPr0lWQ+roiJ
7uHxcS24wxJHfGV346OFB9W1ruFn9BV3NlEWMSEal6V41WnmiQdKghxh2Y5UfSzMuC5T5kRliOIg
L1dYIBS7+C44ZHQbTbpbravW70G1WOe4pukP8sPsIh/6K9ZZuQ7i9l1R9nl4KNQPS7VJs9S1LY2u
nO2k9jFpwQ7RSVtTkPVOjj8YCHcmFMDVpL0CyJl/SNA3+q3WGBteqTtx9lTMHbp3jPIPbJsGAwxF
p+flibXxavR2x1Mv7JXhpA2n7Kp6yV32rp3rF6V6y1Hs2tVzcl+dlcdwjWypfwJtJerane+ktwtr
ktc79WPiVo0HOQgkmNMCw2MWlJlXsztFDtA1qBHSFHPqHUoCw3LCiP0M3LWPJAk50OiI24VdbwOk
e0GhlC/B8hFVV/legxVCuAGnjVr4YbjHZK6TSvEsHcWH5gJIV68OxaacOma8Qos9X6dPZWGZIKoE
ub435ts1cQga9bkhs8/K0w4pNMOz8WD63SUnW4BYXDfkmNDb2X3/ZoYAUL4gb6x6b6gPbb1HY4ph
36CqzM26IA0KlypA+IpH1F/mfrgvr/m3gJz4yB0Op3KzreI9/0h+0gM6CuxceHof40P2HJ5gVQXF
njVHigILJehX82wxk0Eq1rfBRpYx/iJ8J2KBJlm79cU7LrOJLER0/iWhtSqtwmzcJ2E6UZm82OKg
BLqZXoUXXFmPMQJsel1wArnWgHz0lHZHgfiYcNdyXOq6J3l2sdTX/iSMoKol9n1XFKdNDRGhCq9S
8z7ktCwNxTFHKsVx2pJekL56c/XzC2bwfwCPnd6hLX6q/wfAGEGSvwNObsDbbwjY6b0AULuv35M/
AGm//PyvGZXqXxSih0khJkOKsDBKPv8GigmS+RfJwEFAEKWiWhI/9ndUTFX+YlBMQGOAZZBAKt2C
8n4LqZQNQDYVXMxA1S8qGgfKvyGCvyE6v0aLRt/Vf4Lw3AC1PxxANZ33UQjKJPFUJqdY/CXS93cH
tXoRuyTLx59Bk8zxGhvqWDudNfWiO/cWRLxBixz5A4jZsYIrKwI4uGKTuKhvMiny6DUsw0HZ4KC+
qVPNdcmewX+hvaFgC3Tyy4raeVSU4X3A6YEdtZF0vEPKUpHbUxvY9cZcG3RfSla5va+F0LJTNVeq
i2BERMTMRcLOOcyq1m2IIIHsndfm1oelU1iEwahAdmDlgsE5Vi+YMorVbBz0Ks1FkMGEnVgWCDAX
m7SF9BexG+JkCwccHGEtPMY6QkYODUnYbnpTK38U/HzKzaOSNqdEojbQlDNd2hM6CXsVU1vsoIJE
fmD0lGg7Ix3FlPmRuANhTit17taVIMoeL3LAvK/KVAVOyx060yJEdFQvr4KMSNydu3FATd7Qzu6n
Grr93TJP0+LBfyTEJFBtEOl5gvgP+yZlviZpDW4r0AHjEhzVzBx0BPb2oZ7H6SHGyyRcrWauBx9F
Nh1dYlyJd+TgSNpxTKJi8ZW+IyZmhMhEltKFzSvSPnlgakNsQacteqSmiEPjnogxBlNR0+o1MAfx
1tk3zdOrVibomGNzAWSp5yheLwOsd+abjQBFrDUSE9+aSFbiqL0U77Rp7AeiJpD+RURDKXckXhAE
FaYJnwLyvH6tBrQxyFJCDkGSCVNIqw7Ec79C/KkjFcJIKpYWIi8a5+bUxwr+LqgUIEE8DBypFRyL
zTbXdTpRFbFgUJebhB0YuPRl6FTZcseR6kQXO2D8HGOhZ9VVcRB5WjiV3ZbwOFx9I6qT5nVKivSn
qmP4zapUI+mr0tr5whSFvmAYKwF8Si7Vd6khL3ZH3OvEyIHBD47YXBKWUYp1yR/imYo9sULY8EiT
9vQhV+kg25UsEnSNolNc3SQLa47yeNxkSu4kXiyiZpBS86TqFjztSxl1HvazFvFJwwfj2x1XPdxX
c9MxHKuTyTxkWWj8rUaU3MaYRmAjtTdV2vMkHrZeMslcrYqCFx0WiWBvqZ3ny0xBIjvvr49i37cj
KsI0HXkJfMvd/Dbj51ODWFjWFO9yrMzoyXqaG4ovlUCilcQa2kMFrJuwKThoaSKwrKc5rvRZRR87
88YrVslXdLq9fM4zfLRkpN5u11VuQu1lkAb+GZqUpeHXm64l38nyzRr60ZW7tSwPMTJeng4dY5eT
dua7AeesuWpCJ5PbjpH2IrdmRcOwCm9GNbiB101LuyvfCeBOgk3jVehDjkOQZWddmqhVhMZSPzAB
qhzQQmZdjJaBrMjpPo7CW6CUrG1xwPMol3Wfu5Epj8AFQBIDmX5riQrI14UiOxn47X+peUxiP63a
YbGh9hn2UMGjX6Sp9XkeJQisPCMiYk2X17k2jROaw/KRzvuMaOooqt5wU1m3vBnm20Uo48kZMjQZ
QxmCVFRV/kRqKLwzpevHf2PuPJYjR5Yu/US4BhUAYptAKia1KpIbGEsQWms8/Xxgj92/mOQwrWc2
synrbusiCBER7sePwHCccjUL8MwyhrbEwiV2jF0A/AUBYLLDh3QUdw5MBo03hcOSa6p92944+tB1
nuQnAHMEdqzzfBp74hIdQi1LQI3Si1QGXuPr0ewmMoiQfoiq8krNnm6TolZCT596cQ0iWZxrTsk7
MJTuvhtlhdCwEWeTPcbY/jg0N2WLX1SAYOV2KsNk5Bk6qJpQBp4HQ5GsyTKZ2I7bh8Ru40uiB95g
9tc/HCJXxXoWiKdd4opyZd9nwPBjEt9hShfs26qrz7n71OudrnseJV0Yymt/n2BwRUeMQXqZ8On2
bQlry47i/AxZDoVsH7YUS6OjoeOUMKeZMLFyY60nco5RccpulhJqWkzZHTs2ChRGoJSrcdkAmyO/
4T/YWOFg0SCT9VBh8S6CBq5vCgmocsFnhe7GVRafz2g+sT4Km+6XE6YR1Z0dYUvBWMl/LWZp7LQs
11+6rIa1ZSp29TOKFBS8vg/qASfX2qrRMm5NhS6TxfClpakycT5h1m1dzmmKq0iTOViHGd15NiS4
hjZmcKabDj1ibs8vkDzAlTq9w58xLC3UE2pMFWr1oAhJ1Ua7GEcwkP+yhm4WakQCwnrSzyLTEPYu
zWJacsi7S2Bcm/S/iYkz/+BC9YZNdH0RpEXgtZQiD5Mp/WdHTewXxRmhwKOD+9nmQ16u4ok4wBrF
PTQ8REIeBnmCS2HEd4jjMpakJPbVrYnGF2GVM0ZeLYfyD0Ki5s2JG+SPYVtVK4e1d4lpY/tL01r7
DoFy59WDRggFifX2eZdjNuXVqQ6hw9cduBWT/ZoRYX0TK1Z0y4aZrZsomH8k2kDkmUMqSOGU/gVW
SvMvFFb0HHOQbPSmgatvQxEvJ6DaXJ0KL0Nu0z+3fpSzf9iybi4zPZzv5wxbXbfEWqVetw0xWDuI
HEI+F1RkwQpWOaLFONEQNWgwjskkj/vpIiTL7DlJZha7PvcSKzPoZ2tkQSR9Skxw3hxyYMxVPJTN
IxQJzn62AweGczTj5qj7QKdhREB3jhioc/UWazFOWj4imrncsDcDwa7M1yIl+QEzqwfFSub+YIp8
CZRWZbpt2sYJUZ31IgedKFoVSpXT7No2E3+Y2hVnMzQgaJyGgTdiuoh0t0hLtNDFbyrCwZ5ibFHr
8Q6ch56kgQY4rsuYMqZ2wTYXxMJ50it+aXdEZ48/nMC1GQoTsmdPIbCmWVMEJV5hsrg8TctLyRwr
V/7oNsyozYBozAf6mSRiMEWvvF6OLSQFrIHcsOwjyXFXsndrChpruhwdd5qKeOrzUiDU9xK/bkCI
Kniat4NNYoRX9NIG4+TcbFaZpaXaSxGZ2ktn2NN43clJdbPJNMstoi1L4QzAp3KFH2IVruu5L7tr
TEvG6Fzz8chl/U96exaITo68idZIzmUsm6cIT7wbTmSnP0M3DMyBvwE5hEqKAhw7lLL83U2tSLdq
YUt9m4wmbl/2aHB8pFIzdgYWQcEWqby6MkNply6MFZPgxQGDmlVjqFStMBwt7YZQ7VRbRbLvrwUK
AyKAQ63cdkYi0Y900lnrFHiN1+WDuptUB3TQVCLrMEHFVV3S5OOd4Qfxrd6NnKvQfhZFenkJuUOr
eIZ6ZZ9pRjNie2bNEE1liU0Hn2SE2yq+w/EBGbFxQIRXmlu185kcpwGChUOB9169hh7ew3AhlZbB
K3XGM+JB38E8b6guEaiqwsW1iUzqMIs9aMOgZkhCKTrG3hhbz1coxSC4mROq7WRisaf0PessWGKa
Z8qA1xrR0R2SYY7luamTi1rrrD94yTQb+KiT6wuqLQLULeUySbPyRWoBjXlMQDBvo+ospg1mOWQ4
IPWETyQTwrZVU5QT7hJ4WwJFNohOdvC3O0CqHmPTlciGPNlk6lxVW90OABq7WSjnah47lTfjs6Od
0fi0TFuNLnrExLIB2Ja58wRrO8CHzkRDC03TeawMdHv80uw9bmvJch/3oXGml45TujKzWb41Rj/0
F0ahPzoQ584luRf9ajJabBLgytnnVk+yzjpQO/PBaJPi2UzLfpu0Mn7Bg3UB81NcXvRWq26wIGJy
g7OXb+47xTL25Oc1w15NIfW5ouuQtjQYdgKjLk1AmGownKYkeYwDw/HXtYTNtoHpWTg7GHlImk0F
EyNaFUQESHD9NxKAo4MaoV/j/Hf2pGTiDNHkBdnROGMB4obo+bwOtQDjaNk1sPmwiPkRavX82GkT
GXW4AM13cELtZk1UH0iWSKLfOlqSlhnV6FwPDl8Y5n6m5qJnbNZCq2H6Fmbf7GqIRneU33hUsvyx
jhmiXekvDWGIYG6hyycXUocx3IRKvS5tO9yj4/stLHJz1Dka9yy6QXNTJ4C1VqsZL7ll2oOpcLJR
nDK8MSMR/6nNzHzreqHcQouuET6G8o6g6mBtc756uq2Qai7yGYm6Wuf2tcXy/eMPI6BMScvy1HZB
DtMinEPDw3AwrbZVPdnPWl0YvWc1KmLi5dE7CJr598KppiuI0qGLWLfdOAlpPiuZFrhAjr2SuAZa
/F2vm/nZ1EbjlsNyQM6jHRC3MiH0jUApV5bKJIvKYxvL+gciNDgiim4d9Bp4MVINfTdn447qbboy
lUp/EuVQzngzDeFBK5rZWFOc1Ftr0nN09gYaV772JNiO5tjtxyltNiEmBQ9jqiHyCijgK9XYoGLo
ryCo4MbhN4Y8n1P7dzFqSGNhXqP/neWcHRzCMHdEWLBG/KBLYldGunMWFSDMnD5/wiEIfltK1e+m
EG6Iw6aa462hWOdqbNcY3tpWVKCUjqXmtmkb3rJLphfEA4HBlpFkiyAJw+Ssx6UTapmUm2GKraci
kgGDRtLjDCxbMbIwHBeuGBxgXMKusygi3NwY+gu8Tv+Ilr/VTy38fctID2as6Lse07WIA81cV5oC
QB+XuOnZTXUl8QeZqfCKWkCvyHqxDZO8vcQaobnJfT+BAa8piO2CIF030qey7OyQMRbmemJVtxWS
m5Tw102qZNTXPsntbuwU8Zna+v2N3uSvc1AyryDNbZeg2DpPOxsRs+GYV3rWpI89QvQKx+I64mzm
oP8xxCM0O4E8HqFZi5GwA0EWs1hMNnW+zz02CZGxG/NB/jTzqLiF79zy8g0MHsoaM9mDNmByiZlR
pcp1q8f9W1pXNC4aVQ37JD4iq7qMku2gWNNPezDTq6YsMYgTluivGxsy8ipEEw2NeY7r3+oYkhuE
KHimmG2NH3VLT2hCiM23iW2PP/0kd7RVTNXB6p2CggGsQoPCZ4yNMwZHjKiHMeruTCdT9hTjTeyG
qvBdPFOKgRNRxUzBIBVl3XQmZAtffzarSjvkcREhN9TajaiG2NqMivKC4MDe6r2du1ocj4fQV4L9
SP+BOEDBCKWbOFtrNNOY6GgILaeQ3kBr82lX24b2MLZ2lLrsCyJZWy2/M1wL7Ufp5MiH2hGDao1p
HYlcRfUiUPBg95c0xf00+vd1E7RX6WjZSyaqwsKxE7OL7+u8z5hNSdjHbmfFw3Vk9op/NYnecfu6
l485trVrxwJunZogmZGlD8xpKAcmD8o8KiJyJzbaYOj40sD//5mIvH7tkqAGMav6XyNuATXO3fN6
IpBti9WPuaXyVDDNw5jxbOxxf2myXrnkAKx+dpqSXIeCIXPt9wUt2DzoFzqtPznnU+3vhzQd9sSc
xzdEYm/wy0FVYAdT+nOO2nJyOXrlXguzQ4KGaYUn58InytgokDHCQANDGSjWmaRYnfOnHtSpQdVH
0+a1Nklubm8pNTJq1Zpv7LnvnirUVbuiw/boeqqTaVOEOK1b9FuxkzNxTbL0OiMCveNut52CA+nK
IR3yjzlYA1LNuJ3Vs8B2GKhW2ai84CBcPTlZe1lCksWKSsMOxrCjpyjI1du6jjNXzIkOgKZGzzJp
yp0SdOCFtnKHnTLelmAP046aWcL0MhSqbfpkxFSDlZ33HdaNtJM5Tm2+9aJkkebhnBNewI/32qIH
WEfkiyAYd9Z8D9bTekOjTzjvm8ptE3MSUfMIloJxq9lddwbox7CbY2pTK1ClfLOdzovIxldYn1tE
hrIxEJjN2ExQAoguulRrqT37HZUdDOXaX3eJUhxk0Y9gc2X+Yocwk7E0esOTYNhU6BwedRJ1KKww
FMFiID4bZVhfYLRuXep2uriZYnLb57/twlHvRYOxzKbBQ+4qlQOElLF5bPEpic4VJ28fG3yqzqrc
aZ+dHIsDWoOk0K9j6ojxJRdOAAhrdyj3Wx8FJFIq7PvPnAG++rwqM5N7BOrLq2sspgFT7ZSTB6PX
qrm3M4sKEBnXAPtwQYJ8M1Kh+Rg9wGVFqHHoEW2JSiNKFfVhqszOq/qQETfUQvOAupH/gcbeup7M
IbvnxK37DdEz1FLFUAQI79IAeKCnGck8rUSHfmjbwg+9IqSoWoVOMpB7P2pjeU5lImOPpHO2mdG0
abp4pw7gU5glpyIMvkLMCYYVFJQqUL91RG2qChNXV0P+cSwbIwoMJcRumnEpW6z3WtcsOoZ1ul9P
l3ailE9/TRa+AOw/UpsWtN5yJAkwmFBYsGbf6WR/ofUEpmBUXsyvDlK5i0ga3Ra2MwwJQFcv0qoO
Jnra3Sp+YiJh6RR18/3l37OH/oeuxvUtG8xgaT1MTIps9Si+YXC6Gt1lBFdoMSIG41KGeWcrObIM
nC6sLQ04iCWeShpTtZ7sNG+0+rkDKsBBdd12fkpRT2ZexxNaSmIzpUXAxiFy6nUkmD6Qb4s/kIdW
mMGnxNrTgY/8X9LyF0/w8y2QyEXAl07KF2evZR69vtAWoTJagOEzdrKYEqm5DQYqo2j65WdY4dyX
SywHh5fkK8LQHRJSHJvNprYBaNdD3QEx0bZUMTxCElb22FRM6QGnA1/filDPFKQpTTVeF7PmWCvM
3Q3lVPD6x7AO3gKlE2RmpkrEzsBWPXoL2GJo4PEmrDJiEXBRqkOgfEKPGCX2PQDjGqWFllLtJbyj
MHd4uEGqLY9eGQeslpMMW4xaGXtPe38LSqVY6fWJ5/zFL0ksjioo3Fgm/J4fGYCGwXlhYwuF1Ukd
91vfUCw4mz1sB5va46YNh+iPTFrGTXEy85DfvwpUG3wnehXo1jrE9RDEyq5DJr+TIE7w+9/Q+JhF
QtabpvPsBMtJFxipqUcs55IoB9Qu6Dp0M+UbwK8+dV7SoML+VZlY4a8442upNyzeOReBrgdoXgs9
jC+DySrCg8ABUuzStPQZaOlhRBBOTnOGHXYDG1vUhLSW6ERTCuEyFO7QTvqjEGiIsOJMrRI4LE7M
TUUBPXpZRs9BUV05W8UpMmwQ+JDeaJ1i/DMMQNfF/1h3x9lRXstwcIaboQmtezkiPCINAWf5U9/Y
sgz+XumOZghCPB3BUzItjM4+vj4GF2Hp4wu0artU9rf/bKqN3sSYiJZgkJecC6LZYASHraZd1JO1
x0RnTi9lHhJHDbex1UA/xoTyMK1y1hLewCwjvxq16ZBFFXarqxZnDefi+9eqf6TULq8V8cGS+iJt
LI4scbTAZ2Yrmc1cCoOVcAwvlcihO+vaaPaxth+LYp2LwjQumrqlJ6yjSJ8Os0RzdCbUnH826Tuv
GGA00VbmjGjdXBMmMUqWncQH1Zocc5NZqlCY3ZvYA6BrYfrkZAF/VR8RQ1Hk5aocPKfuYue1tLJk
3gMcxU/MKNTpBNv143lg66qlA6ha5vIZY4SmHr2lcNCmycSFYzGBzpcmAI/iaEz3mZqVZ1ZUA2mo
hbUQ31t9PSkya04sovcg9P/5TvgNeMjE7CCIlZYgt245Lf86keZwFFMeIz6fw6ghHCTQTOrgGQG+
+89Uisdsm3sJe/spUop2JIi2XnZWDbWxCEWJBVgpIggS4MtY3qTArZvMGLqXPOYcp4H2/b3SD361
JvPN3IoOcaxX0a9Hq1zMCh6ome4reOqAtW5PfErHj5cJu6E5DkH1FlnvZPl8vDkRWoHqW+1vmqvq
ArAoT129S/ntATnkBY1wB6NEs40zH0/M11LNQURtu078tepgOrIeZI5QviCe9wpzGwNGXxzf6eMI
qx7tt7iT3RQfrC5n2ai+yFE15/piwq8OWPCMDn5pkN8xn5gQk2KsmqM5nlh160yW9a3p08/9o25C
bPR/IAQsspS/Xyd3DFXB0hHLsGlDW/h4x6lS2Kko0t946jAaNBjc0AYVzQL/wUrIXQf0rN/wjRUX
+BmPEbYeQMe0FXRm2HqG4/r7V3DET+CXUB1dCo0YJVuzdMM+InVnphlRB03LXsFxvi+wqb1DeJ/b
GFnjE+aNSNUfMPXWGEa3qY9iTUyOfy4lYbgAZi3CjYFZe4xIQMi3PHTidh1nqnW5uCdAdCyT7K2O
BNNWUVbZRddjqYhUxxlpEZcZLRtN+ayXjbjHFwHu3oQeh4Z9+a+w5ErmDWqv2O4U9LAcAwVf103j
K3wiOGUhZOgbOlDxbuwsSjT73pRpTYkRROMHrk8MSrTNirHhi+5zAMeUviLkRw7m5GbsIu2TzAt+
WPo+RNUz0wh2ud1VO8MytY0Dc4FeWPidvy4cmnImtX4xro04rQovtzNp7smyZaV0ip6cY5mjPTRy
AtQWBe3bKolruFR9Ji9StbQIx9G1VK6NFpU/BV6KFWHJ01WwWeqYmL2/2H9FFLr/f0i9/f9RQGdR
Yfy3Fv3EE7p4TX9H/Z/mg35u+Sv/UIVs5HPChtej/kPsEXzp/+jnbP0/yN+ItdQxqNHZZdmG/rd+
zv4PnCLoQ/xhIZ6jPv8vU0hR/4PcTqj8TUE2pU22hPw3XKGPbQ/7ARs9V4GwJAmBlOZSTf210UfT
OEVWAy8o6m+ldVskQY6dI/WdlsJqs+s6OmjyRBXysYbkmlQhmr4kkhKiyw0e7UY+2G1e4KjgtVWe
eHycjGNyvT2xx9hfXoaOTqWbIzDyXTv4161pfpkZtBqqJ6jYddtYG/6uqTGuWzMPM6PnglFcuith
UqRn1bwm8CwqXTXxMIebgn31gPZBsc+s9JKZsA/kCdAEyVdDxuQ6uPjqLnPNCt44njQI4wlxAcPW
sENdOefaJeIou1gP/aGEYlATA4SVOKQkN35NfhuvqPzE7CrY9elYGm5i1Eu/pl8V1IzBi2Hzomax
dC+aD7Y8z4O7mb5mHNYL4TZZ28wzZ88/cUR8+g54J7ptwSRbmkHxXn799bCYD8FBAdzyKn0eAAwx
tRtkwBy4v02wNQGiAU+YZuvmr7XyRd/21TtaYrk1ycVJmzw6B9K8FEt/TQhVWJC2OqPUz2VTntBj
GUcn/vsXR+Y7N4bolE/v6MSHHoL42PRJsrH3fQ3VxjPzbdhcDLKA//wLXK/Uod/Wr1n+2KSXmrjK
sI4uY/biA+QHesMRZ+u9do+CgjOklj8SqKS5emXrZ5p9iOorMpM4kfw93KrJeLCYAtr9c9BdjsnP
Pj+xfr68HUddCsSF38cq+rho6ym0x8yOVXgurmZdFYgX7TTehAHRPypMc+Q+8SImSl2I296IZl4M
17HgX/mS1V3hbPFvytRNSGrS/CqiNyXc95Xppfbo1s2DFZyndbMuh31SrQlgsuNLaXrCEIxnRm9I
bqxug7f0yu72338NH7uTfzYG8BWVvZCPUDsuU/AT8LEoIcMDixtoYAy9KJdGj0l+vPK7ntWCofb3
l1z4mH+XRu+fhoSRJgWb9NITfXyWhpizMNcFAncTNVf0mkLrugyFeT5wsq+UCpFglIDASLbDrjTC
rTPb3ve/w/KR/1WdLb8CMmbU0IBPeAAdb1SF4UOZzK3R6xgzMc8/N5p6neHSgiGNeqL4/epaDggP
K31Z7scKRWgsnZrjtUMCgT95Y7eCiWRvHL9AgjKo/eb7O/ti3XGKcfTBeCWz87iRgRJQ4MzHhfTW
OC/iCnVMbE6U9gJRW1o/MoMAJ2jW1J8nlvwXGwtXhg+igarRuB2da+OIJVnVCm4xRgMHbSzeTr0V
nDhjvrgKB7sEttE0lcL66CQzOxUmIffohZihwI+sCHcyjenE96EtP+boAxF0ZJKzDFav+n7S/bU5
J5FR5EYH5VD2OPxNCWz7jhCrTkNo1LekNMZXuZIIF7MehDrtcGKT/uJsICkHNjEb5wKOHjeDMLda
E8BvIeLyqtTXqpWjp049swAcQWFeRB5f8ImrfrEZMArQ2QawwFRJMf+4MJnrAZbhM+kV+ZhsQyIW
YTDjj4M2GAt4TBD98kTX++UV2VWZGOuAocehywkEWGIJcFePiw6jaG1JHIBDCxch09wSuiQ0Yzh3
3y+RLxbku4uCMJYPSR7jznhVFhi3jLSO2pWooREFFnL0XhZvk2Oc+Fy/vJZpsx6kZDEuXg5/F3s+
trxKknAtv0RTwFxqXYyI2fGTLFEWaSeW4FdX40oMUKhx2W2Wnfevr9ZvSRtJ+UAIz3roJzTl5sxU
EFYiIC3Sie8f41cr0RI0kmT3UkwvZfbfFzPUYIRYprHTRMPg6jBFkfaG5okv5PMt6QvjHwzNNhnR
S+PjVbpgHgIVcpWHqAPqcfoCMPsT3qVr6kZ04mT6tHfiuCFME0hegGdzOn28VlQxBxgaW/UkNCM0
R86w67rFpSxRH/FrguaAKX9DQE9jhSey3LWlHvqw4XBta0kBt8Hc2LiP1h5GlWVnDPpSYES/5jp/
aGIsuEcTMidmNW5ClAgugOsuHLJNHzS1V8/NQxVhVfP9W/20Ivk9AJttXdjA4lSIH5+BPwZW3gw1
7mczcA2rY12i2J+Y6ic6CG+kzN2Jp/7lrVOOUggQUiHEMQofVw68jB4HRfLbfBLufG+o5I2FxeOq
kvC/7Ei/ibpiwHyU+AvkD285CXNtxUTw+3s/8jahGuJc4dHT/UmiHkx5dLioCggWaRq0ZsmiRcja
dhXoypkaV8pjhb37FADIkvzkbHARvB/HQUHM65wJCTpq9uGJovPTIUDDSZOoCzYqHMj0o0MAFxAk
EVo8exMulm4Shstu7BKjCmpXkzymh2dZGb59/wzMT8ta2vgfQ4llNGLQ7R59iHpgjQxNnclTtYLc
ureeBiEInoryD2sGOZ1YGbD3EUaF68bayPkxA8JOLtXmJe0fu26vKy8hPgEVHmTl6iZaPAqGXTBI
L2OAm2+hlSXij256iDhNBNfpHXPISVuXOmaLj9C/+/Atc26G5AILzu9vDS7mp0VGpbsUfoauUzyL
o81kViwtHglX8uJ6Z6pnCt2nLX5PznU2BJu6ea5yzAOsK3+6L9KD79C13iO2JeOKtCWvEpf18KiR
0RhUNyYK3Kh9srptaz+RaZHT1hZb0i0nuYEnJ/ZwqmrcNFNXQeVJ+M66sq4DPOjbfdFsxLDx431q
nPNl592NEvzW0wsClo3ytcgvsEF4HpOdgX2K5XXWjaEh2/OMp/E51TddiwfpXZpe6u1OdNAuVxbz
3Z8ifBqjp56cFOUtCElb2BvoryMXpRCci8FfT7cTEULzSh12ObykSVy39UHvkZw+FHKHeqTK74df
cUyk1G3ur6Ngi+29H3v6gw0+rF6H8yXlOEb3FbLqeS1LDyEvbbYwDmVw4wi3yZGyI3wcHmz/riLe
1z63+y3li+Lsl1IUfkxlHyD/OnjtPTcweCxomyuSgoLCw/zmHI6L1V0Rzp0lyBwRSUCMOYvlZTz9
srTrEGpa1O7n/mcW/hzz9USYXHmhzjuz3jDiZNANMknQrmO8qtZFtU/QiJKc2a/98YAPkEZwurkf
Izd3TpzwnzdMvqllEgq0pKq0vB83TIfTKSMbnoK0gCxJDNaBkjAmRCz7QYQH/rfs6yfOxK+WqEX9
KxwgHZPh4MdLJr5W1PW41Pj8gws9BQPCVM1O7YbvqNDHM4nKV6UwYyTi0EscbQVVNApMTu3JG/or
3JJUbJT0G1QmMPMgilu8yZeyvp86hlq/DfMPo9wV5ESYm0jD92Hj4TdDzhkTurn3sPVXyl0Lz0Bu
B21r66ELJ9lynuIOCne37vun8MZIVv6tArUWgvGqWIc3NC2mvuooA9GtB2f2Bfl/obUJD+1FC5Vm
ccRYoTCQWywhLqs7HZZZ6jKmySOo6qviBkihkG6lbQNs3M/LbpcZG3RnewRaZFES3dXeO9FdLnHA
f5s3gUrOhYdGWyk8Fn1JFz8tafLQoFTxo5x/tQQF+Af4rVrvOdNlhAqq2cjgqa4vy3Cna3DCvbG/
AxFw7FWbrDEc7mavHy4MqAU5S2QVVhvTOWuaZ4GW9saffxTpQwblxmSV9dqLQy5imw1nLYyRHoMg
S3nFooqIS6MBDrNyr66u++xs8fpcrI9+f79Bfqq16BlVjhogShNx5PvR8Ff52BZtapOexvu20GOJ
qP8lahwdFGEeZh9Jwr+/GsFhhsSzDCaAc/R1EcENldUcMIseDDc2QfEG6Doru/E1gpPjE1f73NEB
+YJFQVhQ4VvA+/i4aGrcjQ3CiCcPQ0q0xFmfE05s15tkTi5MqONLNPSIGi9x/Ua7k7UpThw/X6xa
ymRqWQSgPN93WOSvpxvbJXSbhPsdZ4iZCeoXj2Sb5sSq/eoqDjC2JSmWKZmPb1NtZlQSFSrmAkvM
gYDFTPanmvAvPhR+uKFDnQESd47PUZ1BNiPogA7KFpt0JiN1GfeA1JL/aDuzfuLdfS6ElmsBFplC
FQAbR2VZTHBr1vWY/NQEJuxi5UyqwGh0O6tW5OQDEadiO2F5YmM/vsllXg9iDuwP6q/xTx8/GBQx
cyXGvvcINnkuMdt1VedCn38y0FZO3OBx47EQKKSlLyQPym5DHi2FuB/zwBoKYG1Ndhccr1DHjJVV
yQcjBEj3z/qo9mwjmjbfL8Hjs2uZCjD2ZjZLTgMD8KNbhKZs6GOJnWnss9Pi4c/8W8OJxc4F4beD
h3unfeKSn9ahA4UFug3dDmU2rf/RB0oYjtY5vQ2wLrCx7pT6QkXXag8T+cdKsp7zhnGarm+7rsIy
b9ZOrI/Pb1VIWiwHXIfqlkbv41uFQAflNpEF+ZYVMOtE1HBB2VRPC0NjlrffP+DjL5ebZS1ySANW
UUsfFwfAS5aP+qn01PEK/1mfCAH8oiqE4GVrh5vOcV7a/O37a356qTpNLOCVwfuETiCP7rC0+nam
kMVUxxlrt4IDtLJ9cmIqBU8Ugq3fkqyITnzA79DQ36WCw0QZCEe3aAKYL4ujLykSjaJB2Mu8wrme
iVRM5Fr1z536wa6wHcE8QS2pGGGq1PnGgVZalns1O+dfeuV6Hl6SZDMrOHrAJXsJ+4dYKzdKscHk
dCUIiUHUWZ5PRbweJC1vTzx3t+L/leV1pz3wMzDL4wcIhcMe33wkDMVGybKV5p/PxcP3D/fT58N9
ou43KLxA5hgFfvx8nB611uQkuTeV9Z0Pu9mtSpJzCDJh0mshnfz+cp82BjAcvpxljAInw5TLu/7r
zBiHcrKI5oC5qtEGdigvw0oudtlo4tP0bTYIcYDEe93n5vX/xZU1Lk9xayxw2ccrz1pkacRNRt4U
J39CJvhrm5gSF9qpskVKsJFkMjoqJF154sKfnzC3DCAIYk5xgK33xwt3OjRyg/A3ppTqdlIDglmx
OCasqUWImJ06yT4NIxyeLc9VMxfsBcz1aLWk5MWUop1Hr8CvqSf6oCaleZc1414M1nRZNCOK8T6/
ZFAWeFbaFKjnT2Eu79D4x9UD9sA8FLSZ34VhzMd7Nkp8gLOaIB0DtlWW7iuovkH/gP4WuxPMKM1o
rQ4POE9qwX2vMD1lwhrtTXxy8pQoz81c4CCkJoeWZLDkFfmxIgkbQ5dANonLAsnvQiZTTrtRrWsS
SGns6UMzrPE03y2LCj8B6GSvDF90Ehbz5U8WodbDngPgKIP9nD7i3d2SwASmhV6Ni50Tvouyl1r0
X8+HeCViefvsIwwpmSV8fBp9rDlB5sOGK3LcI0ao7iJrD5hTTNgRae6Qq6uiK4RXB+KmaJtqpYsw
PLGhfdq4l2E5NAKAVINazTnGXnwRtdVMK6D1qYIvg4rgBF+m/tEmh9ONany1AmXz/ZL7/OVzEgu0
0O9zYfbRj/edOinJAXXVeXM7e12HTHyOkcoFJrCIqa6+vxhDDH7ch4/OAOoCLMb7hMu+O6r8vbcM
eVfPgzKQW39j/Cpu2VvUR2HQPa2TgFBzQpDX/KvyK8/Qg0PD9IruvAf0IdomcfWEtImV+jAfkJTk
npZ5mX9Vid/82Y0/OnmF01NcbfFbUPSWDZuAMON17C5tPiEFWQ4Q6x7Tj0iskHzk+m2B7h83Khiq
gQQi58ODtuPSGPFniZe85VrVKu5WJlr6zIvhw1cAMqAPa6TlduU5uWd3OwSUDd6wxk6JtuhmshCN
0a4SWz92DaQEVN2+i1id0Jir+bodmDKv0nv7BxZ0MBAW4rmy04iyj7fw48zgd+5sxnIL9jxfSlq6
ntTfBdTS76zAK6xdTbyPvCzFpka8ELsttGB1X2Jprm1zdKfzJa5L7QSGuW2CLf/RnDYy3876dmr3
SY6ACheUTfzSxFdGcIYbG+mgoRueE5P4NLxlB+tF3yrn+Z8KnCUR60BcYZw0oI7AWQWf5QSjqelX
XT2Uya8ou0GLBwygXZe492pnqsS80rNgkP8OL+YTO/SnQ2n5cOCT2fCRl6nG0Q6tpNpkZmQpemoz
8RnI0nENG1DHaOCwjEZ4NqO8cSNbDzyVae7+xIf75XfLdIOPd0HLj0HaSBQjpEjy4aCZrguibybA
ymHqt0oTO7wtwSynT/AORYu4Ggi2/7d9AbdvQQUA87FNB7D+4zLVuGFSLgI+NaU5y8Kw9ayqu0tn
nNhmtDrf3+2nfYi6HKBHcDapy3Z0tCc4UWi3dmO0XmzWwa6Z/AsQ+g0ZebBbpvQ1aPkY4qk6Jc14
dys62hy4LmQhh3PRYRTw8SaJKavqerCIuiEwcKv1+sLf0HXkqCTPsWtnh0hAf7Nh4MAfGK9IlMRJ
sccqgxnp7GWUaesiDQ941zZe3ul/sjl3zqjbyHPHnz/ctEi0MO1rfXIoMTr7t0+NEoKPc6nwTRii
yxf8V9k0M23sCaRGM69Uh1p0O0ZwbjRQMxJGBR9pKBANnmjvlzfx8YlxTR0C70KlQFJwdGpZWQmV
tWlJfO8qLNrEuLWs7qwn2ppBjsK2mp2iW306Lww4FGDZEvGMTpd6dJfYqEggFChRAB/tWar8TNHA
OgiaL4epuv+3T3SZBUGbWD5D1AhH3yG2NX1jR3XhKZxF20oFjbNHJiNkh8b/i7vzWpIbSdL1E2EM
IgLiNpGyiloWeQMjiyS0BgLi6fdD9exaJbJOprEvzwibMetmR4aAh4f7L5x+W8CHvSMtLm5ciZeL
ytnTDW5gE9QwfbnzjfRgX6IUVRakQaretPh3ArfRD1lgIvNk6A9pgg/29ZleZoQWB2apedIKp/Xo
WudjFrI1ZB2lJSYtCjmkjirjoKhp2nMfwCLXYgpx2XCHjweq3r1Z7wt3iHxlpH8dZj2uZnJ/3qoe
ckurzBRArWWntYXjSIp3eydNKjn4xIs494Ma9V5onm9HG0k/Ob+/vgSXB+t85NWqw0Lrnc5dRna2
zggdXnl4ddmtdHbgf6+PdXmZnI+1+mwq6s8O4Qxfv1r7Prm896PeAgYJk7l7M3evBBpie4gD0Y1x
l9U7/1wZl7BKKKBKBuLzfJfzuJBe1UcUAfHo8fupRTxEK8Ib77eXVpK0nicGFwWoyNUnGs4yCbVo
sd3MUayOdXs7WcOmbcLYdyX+k9fX8oWj6wEeB3nJKxX28fpqSqZWejO2OihdZo+xnf4pNTwplRG8
Hrg5SqD/JTl1BNf4ROcxPNIKPV3/Cebl7bz8BEkAtASkKnsVKMKGZiWXY4HcyPcqWsrphRPRt0fN
IagQ0NYRz7ovNZSJOmH8EJOGKDaNgCyaA2jJxvCqobCBJpPd7PpeonOHSMTOjTB/jjTsh9uouLFo
lzcsP9gBFc99watz/fbqLZlYBrDYbZRobytVIzspqr3dpNvMRvQt0sHDx/gJXF+ni4Mh6C9TEgKM
S8kdCcLz4+dqAURjeEuQZWO1L6vku4b1GjScr1aeuv9mMOhNUFt4yVOjOR+sDFzRqTZKsSBqQm7v
lJ5Ganzrq+rQ0rf925mBj/QWXiWFbvMCagxuSR+aiIbHGDY/m7otjhXWM33ubAujtm9s3uUyLp8v
OShV06Wyv5pZ0PZRp2XwU6lfHmHbHmQgEDUkP92Msf3n+swuLiPBYHQRyMe4b9EhOl/GCc6f6Axa
SzXNg72DUCK5vfujwIgCopQ65dFg34hSxq0xV5eRBm3DUTHVEDcA+6Ds9FBWSLumRa8j0oeo7DzS
xkbdNzVsGPlRc8SY27tLSd39Ivs6zzzO7FET907gZhvUEm7gVi6+HtZkoYASQEE36Wug2jj1AfFP
xFteARpa8Vb21ux+1mVwsNEXwDU5eudmQ3Ujyizbeha8AfeIpS7PsMsbdp2d4vdrhRh0UW3UglOm
zT8NXM9vnK0VwRVqumHBE4YjTNrDQV6jqVywR5AVoY2nWVTtMZoC2Isi1EbPh/eIVlQ/i85+76Wh
cZy0Kdn2nvGrTfsHvO7uo2gCbD7M1cmMoh8E3uo06GjFV4b1sW2s5MZPPb9E//mlLt+1yZcAtH4d
TfpSNEOAGyVVSfu15eVvujrAqQ3tj1PFGxcznigOX6EnIG5sv3G+E4wMsZHaJDmKZcEHXpfTkdYU
Pe0gvom4Oyajjc/BiH5EjdTlVDbmQQcV3UoQxYGBr940RrsY0mJ5KmTTfA+H+cv1T3TVXXj6PTZS
UU/XOthJubpwx0QbHL1JEWQX0t6imwnIZKuFTrPzWuRSwrI8zJ33APJG3+Qp9eXr459/rv8dnqKR
gN1BlrxGUGIMjkxzwvCqBdUwTeMnbWwhE+jv6halpxYm940Rzz/A/x2RV5qkaWtdPNSqsbcnmgp8
CkUCQk3Ozjs0Emc8RbcymqxjrZyTFaDr+jTRv2Id/X/q3rWkLFfJRz9wr/1xTj7ij/xDPkJl+D+0
KulVEjKeatj/Sz7yvP9w45MTWZQtoBAtsPf/Ix8taQDYaep/RB3+lv8jH+n/edpYfG1ckOrCXXqt
f6FTLM8D5/KGsyj5ke7wv3yuy3367GGcilnZharag+jn6uhKyotzaMd+FgTJ8dmyvPsnGj83vXpp
KFYAuBX4ehN4zPlQRS0KXgxJe+isXuCAHT8Yo67vJnOcbiTZ59EPpheToudFfoMjGgSuJSV9Nqko
RfSLMNwedDF7VGW66eCquNphKNjuS2oXHwAt1q8y1VQPWS/Sz9cnus66/xnfoWBMw1gs19H5+HPe
ShMkf3twcH3+OCP2tVeISaB6YwWfZVwkhzmok0eVmsmd07fpfa1P1sY053J745ecB4P/rgQpCsVz
Otbo357/klr1FQRFtpdbEzWkbq4QNrVRhatwrgSrkgN2nuwqQgrIaLC8KfLXRRBFH4JB73tfTRgB
Vl3QfUptrJ6ipKNv2Q3ll0mmzhHjXO8Gw3z5Oc+u8aeKgkO3m5yKH3yBY5JjjFTzOHcHdIohKJuq
7BHchPVlJ6NzVzrpLZb3C2fScbipaMfSbTHXj744NdFQDBmwn71gX5guxdIA2xEcgG8l+Gs+99Pk
qOVD+Ad0stQLz/di8gB36H3DqdADbAXyrkhOpY7W7BZl4PwBUZBiZyeuSDaWh30tliCz+zGzupi/
Fzfgt6mJdjFP/rzDpAIXiK9zAZkD22/D28lIZRR7rU7c2UlKW8dCbG6nT2Nf7JIxDigjowVhbhQA
l/zGIbtcQ8pJC1NdAFhAr3nJCJ59bUUWqxAV0/aQtjGCw5qlfOTCMEGd2+DG3XZ+my7HmaEgjANF
Aoss5OqR1GrKAzFTcj5iVJt6MXJpk38jZNi6ztvIxpq7L5S8EU5emCBC8hgmEkkgCK3T/Ah9Obmw
mw/mjOZ6ktnQsZy29YXRx/vrH+x59sQEF3ytvkRi2jMABVYTLBr8vrtONYdp1Ie7dpTe1hCldWPH
XhqFThp1NNOhBrGuIVdo4PZj4daHIq7MT14g3WMwMM0bu7XKBZ9mw0QAsUD8RKzEXLbz2clojCFP
khrdIoQLgbdaaK3/wtkYNebIatR3OanqV5BOndgOrHzjW2liI2pJDk8NHyxO+jrpQwo9AiF78LIt
XvG3fuLF3i7XqAMzCi48d+k6XfUmVRMDkWLrNcTAYAAUpwpJ9J+ovcrjPCsH9QVsTixkbba5ouHI
qjrHFHHord33xl1ujOJuLsr6vitD94bH2zocwn9BkcYFmyaWmtGaQGXkQ1Nq0VAcNIGVT9K0H0pV
vcIPGkzgbGo3jvnFtbUMh7QGp443nCnXdU6v74wcmSe8kMt45xgVygRW/1mo/MsiQIalHj4ZAqRK
btLemg1grfL99eO/3o2nX0AJBB0kykU8sc4PjC1jVK5quzjgQ44ksTfl+DTN9pYYaByuD/XC2nLJ
8I0tQlNkU6scoc3quOItkx9iW/pwPzQk+7LKjxUg6Lp2bqzt+h4m+QdoiA3rgt1nI1exv2xUgYL4
lB0MJwHMKjSssbreoK9OXl6/Q/Ue69LWtqwdQv7/Ndb9f0pPvDQ4XV12VNJIhwp4vqquC5eic6vs
YIlU412GtusWuUHzzswtewckrF3cxI0fgz17+o1Qs47YTBwY0EIw52zxOFyFANRBhdKNOjvMtStf
G3aU7pWrqbdVCOoWLtL0JU7M5sYxuhiURg/1pkXOy4Vlaa2OUWEoPJgt+qrJYKARyqHeo1WLP+JQ
/A5SnC83Idoqu+sH6mKVGdShMyb4ZCEmrWkSQdZ5Rhrp5mHsEvdV07jxkUaTeZykkxyn3DUOSVak
j0Oh5TdoIetwTuh6avkQxhzSvDUacqgTb65afAFT7LHpj8vilewa80Y764VRBCVD/vEQg9Gbt85P
kZkrXq9uZB3csFU+14ex06yxvrGKa8aNy2QojfMvXj+krWvkY4vOPLKSiUXzNqj3g5vM6G8ZtLTC
Mmt8IVv9rs+m8ThNRXVyes24b0241/oMTTfXu+yN4wQ4FF7f24u4BDXZhApGmgNDkC/4fO4axLy8
oM5+aPK6JTyi615hajBCwjpdH+lilZfcl2DP3b/01J3llD2/Mie7t7s5MiFbOuV9ZuoRvI3pFif4
IvjBxiXptZZzQ8FszS2DQ6rsOmYUC/0oGvaxg44+DI+mNwW6tICg/3JWNlI9PPuIfzyCqQ+dz4p8
p0ajXWSHyjHSo21A/p8q8O/XR7n4AhllYWvhuEojntfx+SiJKsIe8FB26GZEn1GJs1/VbY6zVOLa
8Z3dhjj/hqaOZ4qBddr1sddPTro5YEifUIALnnydI5JWq2GwRwznWhXUm75zzGSbGCCugtKCxJ+H
EhuzBbQf4+0DAAZljBvtwctNXW6yJfARshEYWh2dTrQzQQd1upRM5L3bYdhZBV3uN667mAMO5o1S
30WUZcrA5JgtwikcqOUoPzuqcWW7Wu6W2SGPFfQlqCcbcKz2R7RjMelMUu84NlF3vL7OF1/i06AL
E22pV0CCOx9UOM08WVqXHSa3lVvdqvA0qeMeRzKr1OobK7oqHiLGshptlY4vMEjbKtvsUAceVqLj
3Bq/eqNJEcGtqi+l7eTGXRuN0zcS4GbyB7uvklNqRemNWV9urcnrA/6FDSgbTv3y158ttYpyUyNl
wHVsYe6nmIbKCa8KZbTRTkvLGzH4IgYh/MDTwKaBwnOLC201mqVjGdJVwyGIe2dfOKlDt8a41YO6
eB0AmBF8sCDdqVPCcDXPhynMJNUSgZFmB0sDbzUqaXtRTern6JKM4yXipJQgZFIds75w4y3afNGP
dMa+ULRC+2wasYO3jjU7CyYs5flw/aRdrgKPWbJDaAaQUFH6Of95TZ81URS1+cHMWGoXFsVeJYN2
42a5+Ih4y6LAReK7QIjgo5yPImq3RyGKUTqXUnmPZdImmU2swScHo+XG/mJo0C3/cmbgaZ8QBAZa
LBJQ5fmYY90t1iNxf3DJ5B9i5NHewHG+9fq7WL9llEXrbEF/E/tX64daKY8Xc+oPAQYMJwQrAxRo
hX0j97lcPwi4PDGhvtFbNsQq6BEJIn2s9f5ga9ngaxai8qiGmm8aScgnu+jeznV6iwj3wtTQtFzi
HoGeztMqHQi4XyqtpGrUIdezzTMIuF4JyOmvt4lXswkU06B1yqvhfJsyO0YNX9O6Q4UodL0B4A/M
1kicD9eHuYioZI30iejWcWmCYV9F1EGFXdSUCvnmmobdlABerz3Zb/MyrPfXh7pcNxqyJjNy6EnR
Jlxtljv2Y2YGTo2aN+J3WSTtnV1qj/9iEAQqKaZhykfKer5sqplxMSjs+jAoy0WpI0KyLgzUjaf5
S1MhPJDye1TwvTUrfpBFFM3aUB9yfE6OkUuxd+S9eeMhc7k39NDk8nIDEiD5is7nEmFiVw8tBYAs
6N17iuqpjz6zetOrpr5xDC4n9IRyWij3QH/p1J8PhQPhFIVuUR5io5nusyYdP03arN9Ib5fQ8rzA
y/OImMqbDJkzlm99tUR05SmkQQPOwjE/UpXRHtM+D+5oBg4fYreYboSH5USdj8dnQWxFwcCCwL9O
CZ0wcHqsGLg4dZUfmqBxPkgUzREDKzF5x+DKu8sdO/FxT+tvpEeXe3c29MWrzJwkCoEZboNthVl2
FjTbbhLGLmrH7EakuFxVeAog8VBzo2x+cRjR4y9kHi6RwrHLV2abG1gf9+NvbK/FEQkxfHuuf2OX
UVcaiCEgk0SDHzrIcpie5SPaUJpTnXUdxZPZvrMbI3GR8fecnRXG3X0Sw+TJZB7vro+6hhKBwls6
qIs0swXaghbn+bB10ATTlOXN0YoRddy0Q549ZGmh7ptUeY2fhGn0MMfYKWx0m7gG+ttKxz2dmPFT
bxV15I9eOH+Qmqz7TTHrhb0LYrcMj1YOO+jdVGuTuxc4jLR+Uir5o8DD8RbK7DLrWQqEi9Af4EXA
CigHni0dVidaIsekPnaabD6KqQpREcpSyA3InZl3MLxB1KVeRANgSAEw7yOUab7IRAXa1lag832E
cUz7rpsTWNBYqEEPuL7MT/f/s48GyADlmkXwg+SPpHMNc0C3pbJF4FknG5RjezCTbPqE7Wb52+6t
8JcVJuQKUZGYII5Nr0q3c58aoNrx4QTzbiRDjWZuqRlIhZnBexGFmEgEooWO3qYSW6HrvxaI6+U3
DndwCcPUDVywJecrGgeiQALKLA7gdGwEKdLGzXfCTLtfNZARkPxVWaV+HEDU2iHTbT7UcTj+Flhl
/cyLzoI91jU4zBf6ABUvKJKi3ok6CSm4Er8QYC3U9IaiCkbw+dQ63U7PIpMZ2ULz/HDAptCXdh/c
Vzghpug2CiDPDcim0u/dtDylI24ZaW8ILPFyzfmS9Em0MUP5VQ9a3AS9NlN7nKO0PUisMN+4+FhV
cHnQAfObVNeynaeE9Sl1qznbyHIG64kcOrDeuKJsvcHWBTngEtGyYGPLeRCvpoUxe6xL0mf8kc34
HSvff+iFNbS+ps/FY1vUw8lTVKX8Gb821AmU7PP3dVjo466wBzDyBUnxu5IXfb9FpjZ8J4wcezOt
13vrvpsa7L3TNA13hqryh2Gitr9p1OQZsPpVM+7LpIzeZIDKvA3TtvJ9kMXBQbWpBX89MkaICQUM
em1b6CKD8e/MZvJqKZA2W4B3U3TM2imqXjd4jUqfqJIulLPa/dFXGBNtcifrQGyrEM/MnWhrNAPD
Br9Of8BF7Vsviu6+dgfKcAI5xfkYzk7zFr14t933g7TCvWfO4pMTmS2yJe6YfrEQ8/+h1Zn126K8
lR8M3uynKei68DBn1tjvGjqlmPViXfQZZf7EhnEii2xnxh2U9AAbkGxv2ZH9gBHYlP9xVGEJxJZR
m9UPThxKX3blUP/QK2/W643Va+6jDZvxIRuB/ux7J8vrQzei1vDKnpQLDDMPvQ6VR1Sh/LxR3iL9
p1KD7z32XAyZ+rL5FUxzPfm11WniEI6F6DbNYGfWNhy77m2TtwZkkDw1X8+phW5GmliAZ1ujhi+g
z1EevFLdkEGmiiuUNo2uT8ZNTFfcha4N7BV/MR0WzmhP1kc9kXG/mUrLeK+H0P82ZpJjsoMQwfRg
TqmOUpYXjW9EH+gfF3PUeRebkKE5/7n6GHJ7IPaQp/imBX3XDXsbjnvjm1W8LG5MCuUrF8Q6DLOw
+RUGnva90kvtV4QzI+5jwWdejkhLjG7iN9Qjd7ZQWE60QzS/792C41VLbII2Ah3uV0UzF3sYVOmw
NfMSh+8gk/VnoxnmgkWXLf5miKx+6KHn2hS8jOAgpDPOe00fPIxOIpeHNZkIIiIWDdSPTWo0Lms2
Va9mK1k8LMsomXYkksCoxgLo3HaIexiPhp6Np5Ss1t50ejihIt1PoUYvv5xnZGGi7L5NrOQTJy15
l4Ya7qhcb32/qVRJIarkafkjbZKg2Fotp8rHcdPAPHZwMPMrjekdIG9p+FOrJ7ZvOBgS7UQoo3sA
nGrah3EWhXgiNHqG6LcblRsUQtH4arE8r/ZelMrPkWl21lbHfukBm9LqsZ3NEpKGjpCmCPO+9gdZ
ihxp1RzBl577c6FmieDguIETcRKWC7C2zeltN5pJfNB4To5bwJfpsUY3tviYYZKDEI4ZC46J6qBq
mSDD7YOyG/C6Rp5P9i4py7j4aA85Cji4vCCM4uBrirgDxoOf8dPhMtYGq8J6U+Qezs7SVHtPpcWw
mYHHtNvWoXrI6o4zpk8tvqYASUf1muMLByW19KHaUAIOcL3JrGm4H2mQfzVLrXu0uN0cAMLS+enE
OJ5uvNGeP6KLgoSHh+XVVzELOWyyGpAePKVx1MBTWvlvHQEBk08iTJq9x25qfiYhN6VYWuZ02mXz
GDMLB+O0JMsB1eVU+fCYldku9Wqcyeo4aevNaKn5E/60mLLgDolSh8LZZd62Vt4gQRv1Oo6cfCeo
P9Lce8g6NVgLuTENt9o0hAKZVGU7O+59E7WfvuWHBkZUtTS4rexdFancXHwD4zfdrFX2dkRkpYOG
WJfQvqha3Q9uQWpWBBpXmOkmtf16jI2+LHChxCITRxibCbiYBRzxHQmCt+WY5sXOHPCX3nQBgRh/
qYHiu5O3NZ9QZ5l3XqUbH2xjch5xd7CQ4k1MqBA6yUu6xzQBZttQ4N/xGetwa/pk5baadq6F6RH3
QOv+yS0v/EJkt3RfbwJMfvCdUx9a6i+kbl0boCTUBjjBJXDMcJxtI+OVaN1G+UMehRhBjIQWPwwx
JQX+MBLj8rgz/4iwRhXRCr0UITYuNdTJqszYe8bcNoshJBzwMGzxLEtHetW+Z0flrzajtLRrK800
7kWH8qc/jqAlN/UciZ+4IGMxaKREund6p+tfaYgUzt7LMsSIx7TEmK8EKJMc0fUo+n3FLY+YjcKN
8rWFVBneWaHWi1cRnt/zETyibt54Qz1pBKzzMwqTlkEJlJ71ukvaT06H2RCKThPH5zXRLXdo5TXR
sKlqAYE3ranIbmhzYdLa6UAvyTxKdLiKYfjUdpQztmKsyDUKqvHTJgZ1Yeygd7ivpyoOvS1KlzgM
YlPt/Gw01y72eeKNb4upqnLfTDxusesZ3JKfXUxn6fZgcQCzfc1a8sYkLgu8f04dcuso5jYAmJGk
v1F7WGWJT0ktDVhSbzB3aH2vCm2y8GQk6srG8JEUQQzoRTsqjU44gd1qpL8wFO8xSfualzQcqdWr
HUjn4IxxaJ+CgbYHivYWhcqWztedFCT011fvxcGongJQ5Tl2gapT6PPXKO3bJ17PeCr3SCnhVkaw
kHAJ/sVQzAr0DeYYct01mnR6uVPZ2Zh4oSMxiFHfZhIGB+ElulF8Xb1ol92CUEr5nWNOyXuNoKtq
qzHnGncL0OTp5xkBnqMRmxpkYC2M9trCJrg+t1Wh4J8BF9AgZD3+s1Z65BpMsRhL5GnMpgeSJ4x+
2s8ajdy2S/4MI28yb8Kd+t8MisDLIgoCgmpVcxkaz82A5clToLvRfT23ahd1lrdL4A3s+lAjt411
9Nn6QNzCNL3w0UkOKRUR+Hug31ZPaW822gmZHHkaUs6J3bXNIZPOfGOCl4dzqV6iYgkOnDLMheY3
/g0O8NL5VARLtuPU+relGuNH3B83voPLCcFm4bFKSgC4jk08fwVC0SkwLdNGQI08mgTs2L3bqa/X
N+yF+aDASC0Wd5YFhmueDzLNcVaZrehOXVpBm6o8kypm5eH3adU3oJDrRjgnEqohDVpgDDTZGPJ8
rEAXaTVVbn9SSRfdBWFp3BXYHH9vyk67G1ttfOdMoeObjip3rhd6x0x4/ScvT/tTN9rdkdaf/OuP
hLV1gfAC6YB+uS4Vh+DflIHd2Cm3U+j4lmY8FLbWv65kZm6y2ZnvaF5n91nqyr8+SHSkqPNjksAP
sNYN5NAoQqubKnUisRw381T3dyRJSG/MenW4vseXBwnMLoM8dReBoS6h6VltqypKmRpuL076aJL3
A1GAixbeiqVrPjXbi7UQTVNw1wtuZF3Lar0uSKuab9/LAMaEYRX7tq11G8qj454yl3miYO8iMOCY
j3ajgp0XdA3yvX15p3s4TA8GzC0e7gaub5G2jXAf/jwOFnqP0xTtpdUGh7kysAu249rHslPbGTp0
xr/fFxSgTaDtlHXBbazCCMXoONKtWJzaxtY/V0bPU7RLIDYUCzP1+sYsB/5ZnrBA6BcAE7GZ5i9E
zdXHZ1g1CgB4dgLDtEsfc0XjY9125O90uQ9CzBn279kw3FBQXh0Hao4gUuin01CHUmGvcWIjpDxZ
aF5y5O5zdj3dcF9iuXRjbi+M8sQQIHzRc0U58vzQORJnr9R02qNeDAaYZ15VR8AhZnFjnHX58enY
gSaEZ4gnByXUVRo01FnreIm0ThFAfTyG6kBv/Rkf6e4uMFX0Q8X9wrp1gmwTWGX21uKNY/hinljd
wlF94k8UJymwcj3/oUOEIOj1XV6txPIDKdQv/UKK2TxuV7s8hm6SzJQOThjE1tvKQmO0mERx/PtR
3IW4x64CsFzjvqucKqW7XH9phK8cxXkLQm5/C2N4OReJ2ABUxIX+uCBTzncVZVm3ASRsnRrlfgdB
QIe3KCyAINcnc3krkfrBiQc1TOUWDMr5MDP+p8qeQ+tUJq3+ifcL4pUYfx3rvjR314d6aUa0dfk3
LgmgTVbBUWjZSPGTJw34AHWSiTHtASvdkvd7aUISuDD0VEjS7lPsfBaCm0q5scqVecqNXL5JjGB8
Jye0RAAt9TcgHsvaPAsqHDcwXeTNgPZoZzDc+dp1sZkPkxcYIHRwxNw2bunsxWiNRyGi7k1aBVNF
/aiq0TJsi+7GWX9hnhBUOOvg58nC1owAcDod3ua8fFA1qF8VCgE6qP/Tnd0jrHV9414aCp2y5clI
0eMiodbTVkB0EcwTe3bfwp54oyJBuTMtjb8/I4tUOKMt/6Vxeb6kTm0OzVyF5gkIenI0VBOidxz+
izOC4i1cX74upNfWcTkLamEFo7BOYdFneyYX+KPSFdrz6IJfX7sXDj1DIQBO8gHEYN3rNbXedXrS
tRNG8JQvHRcZ1jIYbySwL+wQtwtoWaqUdLeePDWfHXqRh1XjFRmHHo7DG6pRM05EVf+BWH6rX7i6
SZdDz1BPzg5Lc3n9uioib4zbtDNPvT0k72MKxinua3KwTqOdh0dPNOPnuFSafuMQvjjuAgpZ8HmI
Hy4L/WyKejandIYa81RU0beG6vhGU0grjdiwCyzadOV+ur5zL67pItu1xEVeWKsBRyl6zwkSk8vE
o5HlxbSpwLJjs5L+/UicxuUttZx7ZELPp6aGPmuTLLag9/bG+1p6iJOUTo+XefaX8CyPxz6MVjqI
QIYcTz4xxJ+tojMELqgUbkhzCEdAxXP7uvVm7UZgvNirZRSAvnxbjAMC63xCbqPV3ZRx6HHmGTHh
mOrqXedglyVFYdmbjGaH5DUeZd+ub9mahUCuxUdA8X15/PMkXhshG2bm5DDoy1OnlIM2PJjxT64s
1GdNVE2/S2XrUm5VRnLsdBna21xH/+rejVRI4bJo4A1c/0HLGTm7IShAQCiEKcOzg8rRKpyVBDnd
m/sCd6Zsxla+iD8No6XfQAssy7keBdAKVFBQIvQwl+14tqnaGEg7nIYSDXgv2GGi3h2nscQkMUw+
Z8l4y276hUlxDcBJXbzriAWrLMudRjVLMeenrotgSFZWv8/q4Ja06sUZAqJJIgciQVAGsKzzj+L6
NqCddHFXU+4kk0L+csFecW+er5Fr50aCIWN0rEEMfmmDnC5JpOv9716l9W+K6TOi9Z4NpZFOSdtt
cuGp1s9pCLxrw0F7GMhsPg+wQf/I0TZyX0/GtEEZfBiDHVeV0+KvrsnFDRS1iKgQBvoYUtEHqiKj
R/Nn1vG2ncqpwFq9aD94ikaVXw9ZVPhzoKN8ptdFdWeVNiyxqhKU9pGvM0OsJ6OGPz7C/EenMKUG
74VRrh9CuyyDXTPXZoD1yzj9GB2Evfy41RJ9VxZ9UPvNkDU0Kuk+/qi6agpQbZhxP/UMoZC+yyNQ
D54WGL8kmkvpDvGL6kuYQW3xMdbW5UYFmfVQdsNBxfGkb4rG6tx9nLloQAzDJD9UADAzH2JVhzxG
qkvwCIaWIWeBRtqQWPP0YQTlARbTdfFx6acsxNK5D2lgKEeoj5Bq3QgdBAfhPRCHueXjnS1Ps6Bi
cZgwz/5Q9EAWtiR60ZvRjstslw0tuZRJE+Mxx9RukyqXv9xDh8HfHMu9IAsgNnYUpv05neqPswFb
eBPFFQqrtO0dWtR9bb2uHQ39eQNsX73Rk6b62LYFFB4NN4evc1R277EiF85OSxLkxZpwkt6mEnb1
qwzF/D7CydNFMzXusQp0RvomjSxQwKXiAryC5iO18XmaM6zuVTodtcgY1CbqhOd3Msz8ONJG9Nvn
ONwmPT9665LiNzyXpPPNCx0sEBQsnxHJjVwhxt+AJdiSWmSvtHRCgLCqAufj6GjmZ6tyKdGkbdd/
xUVjSnZuN5jfUpFkv4MOpMO2jWX4PRRjZtPcT4aWNQpsDqhytIXxUPJrFWRjxiZiJpto6JwTNDbc
oVMVpV9CNRv4SAy88ACpuWIH1EO95aXScSZtjrRfdQnZJ6Tg8ldZ4tK1TfQ4YRN46R1RsHAfpTX3
95EJEGQ7Wv2M9DTPKc83I08MOJ0MKYa9mdHnB7txs3GTVpgQ0BPWQsoSnj5zqkQ9ITSaNOZPntFj
jC10pbf8Ifwt/XgylEELr6rvumC2Z0woqvx+tJrS9EvDcn+4c1u/7zw6MaXK4oFixphKCh7wlHft
BPx8W1hF9FUPvfmVYRb0PiIt7N5PdlR/BU8AinHIYsAaYd+P/KJiRKwxnI3pt5PMXnQ/VWUr6J2H
6YmmmELXh8oQbTVljZ6PqEeISoYuH/HJdGk6mvrwxyijHGWqjuYcXeQINYnc1lpQedxYD5rnzT/N
JKh/FW3cvI/xNv6cc4+j6aglxbe0TLvXYw3teePFNW4nYTw6Xz044fY2UgCO/Exr8gZV1ij57aRh
KA6l0HPzHt3x+WuYRbjNuqEAZFKOBUiIsPPcxxzFznxnz5V7sjETTo4zEtmPcdbQTNbrsUw3FuWZ
d7hGjr+GwqLVD6qofuzTjipeNIh0I4y4flNi+JzuhNXobyeEXaIdTdH5o4xrdGd1k3bSzhgaA+/x
cC5+tXAbIt+RWlod5BDSdy7wx878yqbsCDCsyTd6M0Ryo7Xgk3B0ceEqlqHdWFvR5Q6/PJg63DUV
uombTrQVrcQ+LswNrmoO7T7oniP/f3LfmpzoxbpXto1PA6WbgaaI6e1UGOXRmr0uWyjqmdyOcGTf
09w1Igh8dSzRjmY+96ETu49mqXMX0J6jnDAJN0dGXc84KaasnXynwr7Od7Oay5M3TLjIpVpaG8fS
FsxinuvoV2hBsN6IAFaub0hyDp9qfV35bh5BqDatwvxiVjX/8KCT7nvplYIQ3jfh4msS8H1HUTGj
zVkTqmU9Rj9Qi9cfBzetzM3sxeFrTFglxniatuyNNkwLjk201raeQ2/0y7atA5qwCRYsFQhO80tY
pS3RS8z213oAoHCkLVPrG09X9lfN5dPYeNSQ6D/PbvGnabNg3GEFDtai7BsZ76fZAJlAJ7v45kLf
uq9zBG23qOeSDIhpTltkHe0ZxwujyopjUzblY2Y6MUcP0YVv5VBkqJT2LZDCxPA6eXDyzJAb0B3z
m8SenB+Tasr4oEZDIEjt9fFWyZnOZETb294Uidb+aICcYPnZSolSqdS+J1AH480YSvtoh4DF/GlI
kt+drvER0i0Ii63Q09o5gswJf499XD+M7VxIFIm1hCYeIgoWloYlrdA0zRrNn/RCfQNRwCQ6AGvh
lsKlYfhxbWrqXjmj5OKIVFt9yurINo/UWy1tKyr8zrctls6tbyJGlvmiaBrnoI0Kqi+YkBngnSvq
t9TNMgMWvo391/+wd2a7cWNZm32VH3XdTJA8HIGuvgiSMWmeLMs3hCwrOc8zn75XKLMqLVp2tOO6
gUKhMlWKoA7PsM/e315fAGRU3h2cV9LIKXotUXfcfsBSG2ZlCaeYlE6+NwYl6rfYPSaJm2iB9W1U
UPOuojzkxcqB6LmJt5L0GGdxIzZy2oM7AOCZkLW1YKgzlwr/NtKRL0xja75qfT6++noQIOnBjQCE
U2o2mMpQFPZXM6IdzE94X9hioSx8JKmh3qilOX7mIabPNE5Mt4lWJX8iKLBf+yFlorUU6s/gYvIg
UmEVXmeMOBp1afgkIZj4Uxks3Gjb5lBTHqJIMl1pjP3XwW+Sh6QQ+g3qRetm7saA6CYuZMCTpTZs
za5GZkEakkyDXcO2cA+UfQpaocCqEMUlYrtWqmULPxddfKnyboouIH3Xd+xSsukVvdGhSyop1Hr4
zrSJ2/Td/A1GXNds0Ev3BZ3/dW6vsiZHjeNrSeVvOgPbECcewrJbK5WdGxttStRLlrA/uNQX4tij
6Dt9g99thJtBof3EmemreZDbAO/x1ppxNYw1s7yu9DT6EvsBT5kqwkeoh9lZvSopvHS0Cw8Rdlsc
/p8kGxmga40k3owusXNnDDA8pnMDCQ+2bF16GzfZcI5DZfdSt4gB+TMmO1oNWc141lGTjY6wxxHy
cWb5Muc88NxhUGfh+EPexMSBh9VCIY9QMSdNjEtg1MCcstImuKkqvUdeAmv1Gnt0HMuTGnAArnt4
g3GdRmPmEhLCk1M7YffuZHYx06g5qHoO6pu7dhgS2ogMrEFWqIiiPzuuDPKO0HU4s6qwGrdW37zI
Y/ASxVoQrQhSuPt1GJFtGgLO+yYzoN36OqKd1WjpxWUiIrSJTDPzotK1gEGK1ch0yb3JnatZrVE5
NJIK35mVMbqEFSFIIHbdHPA8Ztk5mlr5wyd6H8Mvcp3KF7McF197SeovJcLWbwoOsMq2H0FLuGmB
RMgpUmUE/D/NuEMbLNvYiRWJtxplWVq7IgY3vG1SlWc37VL7Zvizeh+gFa/XlVb2+ziejMuec27y
zLmyLke/U9AxJvEUrFC7tsT3KHX8dReFXYYGJLY/z0qaRfs6KXhbwuIEdftOgstOHkoZzuwZ1qxb
qw2b7CCF0rcpGALHNkn66kWWin3Fxbd3qzgvhwfJCOY70QUtCg1NxZwrVGbNAi5qEHQkrUm/ZNAA
u26EyjuEpdVcRbLoX3ycmgG7lnZDfWduywutxczc0frKNJy20hFrdpgVFs5Y1cR6bRyXaDFjLa68
Mo1nC4mHHW5HxY/PkS6qCP8iVMtOZsrxS6Kr0pOGoIqQl7iOWYkDmXLX5bbppJN6JqXtUyWGbRVP
gBmwQV4F5egGk8R0D/1mpZv1danPa12zPAO5/dRK64kOpwe/EvSdz90UAjipas7kKh2eaUq5qO2h
e0q6uvZCtLUEgfyvtLHvdCKBq1iO1SckqjipzQF133UXF9aNhEBpVVSBdQkpQPfqvvESs3DnpL0R
A0cgQlQdqVQfKx7ZChRrcbUvB/Mu0lLDBa2/HmzA4ZnPmnNQgnOJkvRzhD/7sYasn7cIgf3sUph0
Otc+vmc6olwNabijDJG98k3tSm0qRKCJ0X9RfHX2TAxb7jMpNLmymcM+j2r5OoaBe610Jn7llhrt
J7vYx2bbeFKkmded1HX4G4piFdWZ/Whp6KFK/16QCHCjyp/PbdtPbidc2l25eobdHbXjcDOoxmWM
CKyao23P/njoN6cGCgVFfh7YEvWguxrm5NlXEYXSAOOhbnUqQ3LMqvYQIq6s0NjBH9122XBlmrML
lO9WDi7QkLpxHHwNuCUmyU5WuopuzuE+Bfjaz2mJIKrHbN28rwkTJRWUXQIjFUzCQH48mHInFGKF
UoOUshsb0ecZ23SMcrip4MglpcFaQtew4vrhhuPspeE5Trq224oo9yiPYqVu06Na8grIjfbEAmN7
bZkjWUklMNcTHl9izpMzSWSN1yrlN3PiaiFRPDo34d88cuKzEhBkw95V4pJ7s6GE00ZPR3c2DOBP
frvNw9nVONNwdeUQqNLrOCm/1iLxLL/DFa9vteuo0s+zcPoWpRneGhJWcQatXRu7rW4zK4ju5TJS
z/qukb92FcR2RHKWa8xh6ySYGeajUniRabWOPug3Bq1ObibRXRKnt6EhpLM6LnNHZOJJIWB1QpTZ
q7Io6hWXgAuay5sruartF9MsngXJPFcxUt2buZM7ep1ewJfcWJyzmNvP06qroy8HHupZUI2Zk1n1
1pCLO1XEtxM7A2LFYTVCWQcl9HVSo3tRfcqU6pvVzetWKPvSkpF0tq49AaCPrFvknZtUDh5ka/aR
8dEH0RvcYtgVbAAfbinZmF/woxJdQLlqJ+tLEoonvEm+hKl4FGQ94RAf3MGNMIAL0HF/RJT5MI20
41EY1rPyQdWCF7Mpg9cgXqdsvaqRcH4lvpsOUP7nNL+hsIj0vfgcSOV0iVx7vNPy0DxTEj1fGY3i
sH43iWGSmsYQqNebXa2UhHFZM638vqxuRYEsWTWzdl+a+ZYNGgVCmsizoweaxIXReuVKx/6iqy4Y
Y2D9cbvWCXxWWgl5vC3XRdh+iSO7dA6iOZ2bo39OpFx80yLD/tb7VnzHyscRSUatStffZ58r+Hq0
xUUqgrtEBXwkYX976RvFwYl2TuTUITnqRTHif8L8s1EyL0dVcwRSwtEsvuRag39GmFX4d1rzNcfa
WmTWpRYN25qQvkO0FzXBuNLzXN2Z4Vi5tjUqf472HGG5adPxUq3DYbhirnydCjxvyINU0n0ZpET+
tfYArfkqkHwT7VQ5yjxceaaNuzHWfE5LmQJDp3TGXhGF2NvaF+b57CKbF7lDs2HPSU0ah+6JmyqN
s2SFyy3ub3ar7NWqMWy3jGLb8S2BOKoCheBnwdS7dia6jZ0WgaAGE1fjWoX0Gmd1bnLSKDYRsNyS
b5HJOTha2pEdC3pCqDVHbbozAeMZTlVJsryzfPZgUFdhfGvLY5pdyE2sSndaWtMltkIKa8hPbGuN
6Si1KaRdneLUchWmVftYIMVlQMeyMS5JF8bSeshytbmf8rAgPzKX1a4jg5F6NAzRUVz4qP83lOcC
tLj8i4IuUjMcXmqKJ7QVNDITM7V1NNZ5WQKRK/3Uyh8G3kT9VVjlJDhgYY5q3RB91dRyktb8Ohs5
6TJ/zf0rg4WeIMzwwrhBN27l/YBGsxuHcNOEoszXSVIXr7THAoFEJ6Vu0fIoZFHQ2L/mg8GR17Zg
HDZ9XrafVBD6X+1cRI8ijztzFVf9QPaF7PTnORjMW44B+iWGXiueyauoAoz+POKoSXr/vpUR7uOT
UgX9OQNVcl4AZtUcTdPz6yEUvDNkVdq0S1Xaq1y5K+LgimSon7K3JfVdGFotXJMw9Lj5D+lObeyO
+21VACAbSZf2DhC5ZFir7D0vvtlUfPQ8SjR3KCPGBFrZlHfqkEWXnYErQCCXbGJZPF5WpDPWtlxW
TyqNTOVWG2h2WIeNhDwcVT95faklzlz1MyvQEfo0n9UheihSu3M/XBddGL2gxKajZIrkhFumpYQN
J37UEOx2Xf4kNQFR+6wd1sA0W+Vn3qMBY7ntbNoORNSjkJ1F9dWsfVnQn2SZCa8mI4a1q1QmndxI
6GIpNpB2Yv5zSiZKV37iSEhfzSlCM1xjp2V7SqomF7MJ5A8b+lQ0r9pYGyTOdCE5oUoLC51y3fiS
tkmorJIpJZUSYBCAiaqPYVNc52XH+ZXbnOB27d+ndTo8KVPu+67aG+q3TCNN4cS+mCpnKtIhc9Mc
9u42kltroEcnTW6b2bwISLk+x10+dFcC+4k9pmv+yDlpTexcjZmQp45IpbL7RREJaV9Iry3G8k8i
mcS5EopR8uRRJj6z6qRUvLr0jYZ+CGO+jbJJuuvryM6cbtBKMuwK0JBVaUbKo9HN5p3t51W+VpW0
v0l9tM+rLFaaJzU0yoeynrM73TeidkWenuBMtEF58BSaD6pKP6XFQqaDa4O31JAeKav8WOewNITS
h0Y7lbrKsnQLz0hvqsRvd9oo+eBX8+5q1ozmyLf8WLPiVoROD1YCLYpYkLwvdPyvNJpwVJdreTdJ
pdJvCN3hAMfF5xrpAs64iQLo1vC3ammLO7R+6X4gE7cWue7/bhGZXnHUQ4IaGso16mjvSyRxbhVE
xikS3TpMjFUfjyQNc6kczmc9PIZ6/rFmBdb9wBdGCmmr1rKMPIapkiTQ93Yl6bxNyzXuYeAI8SZD
Z+WXunF/pAR0aN1+XyTjbfIy0cwdwJ5LvazSMb+4znY7K7H95kVpNOMZYB7yt7xMW9KQnYKPXxZp
E4nhPtaHjc3KWQUFuMTNr5/lh4lFPQtG30GPBl2Tguv7ge6qoTcrTBJ3aq+VfM3YbAo1P0b7/uBb
8LQhI4zni0UhbVGEVWq8bSYdj/lyavqNnSfpuZ1Tlvr13/JDmQ49DxIornjgqwxQHO//lgGbKRFH
/rzzK0O5NLn2bStD9A8GciKuW0G3FrhfHdEC/FCaP3wp8kfK5Yje2AjffynCLsjsuTnvmghLamw7
aFdUAH4gHZmPLIqPRhEdFq6LKEUO2qX3X5VEUl2Lzpp3o5rNr0pbisvA0pojM+KjUQT2CuCNpXfQ
lb3/FssnWVbP8rwztERc0VOJzXHaY2zTtXWxzgRXSRmnySPD+CZHfbcm+IMOBBH0fDiTUTx+/7V6
WE21VBvzjopVCEjRn4gwjTZRv5GNHbhBAcHoDuWs8UEXw/Q4kTU1DtciOyF11oiRksRwCKPlRDtX
60AimVvJ1Cgb5dB29dszDQENYgyIkFwXliqJ0TJr2R4H9OADGS/t4LGAxbBbzxLeUdGIgLNEAvvr
7/xhl6LIfaCioR3l9cvLxo8opROwoCq8C6mwNZgJupmIqcuF8eec8u+vv+yDSQA2B3tYMjpswNZi
qlVWNUREXPIuFxOAuyLoIbJVUtR6gxnKtzmdd/fzFCnPv/7aDxYTIn7wlXRBgwFYqjpDzR7pJjbJ
3LVpcubrqCfyjNtBgbHSkeH84KsQukCcA9xzkDYeRuA7oYIxpYg2K3XcaXZee5Xd0xctArPbZXme
HNGCfPRdrFksm2jwRu9y+Pl332WBK7do9J13dquVT6o+UUgVJJNWaTrZR3S+H0wTAMBwfhD4A1pa
+ngSw4dao3dsgoVhBFy0U/i5VpbsA16nRRBHGu/XL+2DbYkWariMHGgHtOxi2204pkf5sAMmfoFn
kIaHI9Vccfvrb/logwCXhZRSZedDX7JQh/ZSgcxc4Q/DRLd+mZm9V3RJUWpvw0J9lIxevsgi2oRR
xOY3NofpGcVd43nMUCGuVBGN574fjV4X+YgpSBkGG+rO05E3/dFYwL0j+tff5C+Lh2yivChrTZp3
GsI0t5lx1Wy7tjsydz/6lgNYl0E4yGSXaJghmOyxr+1p58+WuskiqiSVEhzTFn80a/EPZdPhzwEK
t9Byh5nS+r1fz7vJxMJWzbRhPVGR4dqPuOTt5f5/6P6/OEC/m+fuc/v8P695G7XT5XP2+u9/XT/X
zy+v6f/smvSZgvM79v7hN//D3lf/AHf6hgJCTfamjB5em/bf/1IU5Q8FrNdBvEVJ4w2w/zd7XzH/
QGGHpxAEWo5Wwrv/svcV/Y9DvxQSfbZZDbMo63fQ+29CvX+ObppLNVSQBLSLQ0Lyg6hIWE17vY4v
Y+hUqp/tk1a+TArNnUdz1wvpc2LmlyMnt1qLcGXjnEjP8VbxjW5Fr/RLPvqOVIrtd2N4/ddXvyP0
H5bZR0+0YCaNeqvScz41+7iU95ZUBZzLJYUDO8tR1nVroAPWyq9hQIipPbdou19VcCXgknffqlj9
VFmt6ozavEfP8ayZGEwrkoVVWKPqVGLMbK3k2GrarblO24myxIyIwSjiWxWq562iIQPwM3mfdtGT
Jub9PBf3cxZf8uSfprkJVrQbDtucgtc2qyXSolbReqQL4KVp86tu+bsgK1y6Bq7lorinhnCPcfml
mSXmKoTOtxr0+LOgdOlUkvIy1PInpRsNjHLlu0kvglXR819da1zNVJV+PaBvKskPBnR5NSLGpJen
Gvu9HeMW21eW05FDcILQijx7UFZcBPEODt0uUlaRj5d1GT8VubkrgkRbaWPg9g0XCn0gNesX2yww
Xqndr7L+S2cq3OfG6zbWJZeaX7C28iHbDagC3FYFwGLHau/VE+atw9x3VJzH1IEWka5Szbg3lVxZ
oaqkcGjufv2nvukgP/pTD3Pqu0PaGFu5TyS730/+cJ3i8Fjn8Q1ajwsGedv2ePP2Wp86oe6bj75g
/hKWPmlRGnv9DAhTb6vtYMTrqAzu4gF+pq2+dFZL91KDdM4M0s+iUPEtLkV+E07BdRdUxxqL3mLk
jx59Ecskhd1T8Jerfe0H2LMOm0zfR5TvSPC5BAvYR/i3Vr1OApAtpp0+9Yb8yUhax85CN6kHtzSb
1EkTpq9SVRAhmLQoA5RzG6KybRa3wTjc/XqUF6f5f/eMJcM5RDGN50JY7zt8GZQoPxgseklPTqPv
4GNToa11po9V3Kcivptrbhv4Mct0LRlOXZTnGUuFxPCxFMD7s+6fx1lEZhBMejxKs3pviW7VkUzS
O1bWMSubRaf7Px9/OMi/m1MI1A0APDW8VgAcVVqRaJ4GqhZQGPRetVEf5q0TypQR6K/Z5G826CE5
+FTN7oIM2Ecsh1d+0J51Deq4IE02QietZabRE7iCO0VttkVsvv763byP/f95WPH+YU2SuONEKWc/
5qmrBa92VnOfzVc6fr4Y6x3ZUhZM0n++ZhEuQgdpIiSL1V4php1qFCujyhifYNNTqtGUwjXrEkuE
dmXrx/xU3izWP1ogi5PKz4MmH9O82g/2jDbUOosTxNe2FqZgWIw/kcH6LooD6SEJOtR88TY29PWo
SrMr1S3Yh6iNV9Ru21UayJ/jiiJPU/df7WJgL7NQOqECP8ZmfCOKf/SsizPM0CfJ8Cer3LdDj3Uy
oCmVeg7nVDdTWkKqFUEhNwL7QVWbdajPo2Np2WOtkpC1Ah3n5ibwJrn9nHWS6wfBZasMbmb77kDv
dRIC1BijlypSb6l4zitiDtlFaOk1mXyk8fcnuxHpmPfzaLaaijuIqPZz1IAA03K3IaGkCuNentVH
HV/uSu02mZY4fVC7GHutwT6tOh2TQru5mJAgkQC9wV5qhU357VDIZ1ljIgWMt35Gq4UIUIn9esa/
Cbh/HGuact8/ap5L6ZT5drWPG0lzpE61zpEhAGxJoh4XmdnwgokIJRy7adUPaFYCJbktjFK+0hVE
IVlqARbp5QiQB8CuTC1Xut/SNOpn4tB432wB6jxIQ/wJ7d0D+KEvNugSlIvppsOJSW4UsLciEk40
yriymtOZlcGqgpBwL/JjlwblsH4/+iMXp4NfJa0FCaPcH9SORh6dGYa/zwxkUwC2kGdfJvVnXteZ
Pou1Vrdn8OTWeZpLRxb8WwvaR9+/SP7lEJw7QGHlPilS2UnnCdV1RtBjgEa5LgkpKIaiasozBbDX
8DUR2ktJ0waCMZP8vC3qDddCGC/cmtNJZ9l238aMVg4qMtQwmzhwtEwBw1KiUF5RYczccm5vyjLR
tmPgmBmuF2V9lqX9mXZoHKYgO7h5aOketXp7jYXzuUUfzQax7xb73WcMKSxCs56iSYYsWJGIpmR5
fpitdCfIM604lGgqreRbOoAGxCL1F50SOhAnn+4+5OUAnC/7vH1IUvMxFMlTzyaO9UdxngViW4aB
Nw4H2U6oHbl7vrWtfzTAi0PMlJsBLY7a7eWRgLYJqvum1+g5JaO76gRpBnod27Wo0WhIXStW6ZCr
nsGm6HISJ2vsAEH0JtozToOE5wj+16EPzQ922L4eRjqhRwLhX6+4RQ/Ef3Z/aHfvV1xftHBuRNfv
fS28rPsLIKAUEK81AWAK89iV1ul7fTBVdzQp3BAXUAlDCQo9xyZgaIJ0M6J8LcL5zzivr5LxaQ7S
C1OyNhV2E6VVbcsRMQeqtsbUtvUsNqkW8LdC5kS3miaGW1f03hRffAs5gFBhUpn1LRX5M4CGG6PP
nMnHD0C9SY1z9t6VJJ1n/bdRNdcBguooTL1fj8NP39nisPVpRI7Coa/3Oso7ag5Rep/kiem25Mp3
ilWb1KW51hfQopzCsPAxY6OWZvxGFX1+JhMcbLV4rlDbwXBrZED0ogIXqKh9thJaqG2bCYHKkYc9
HM0fTbDFkQ1OUpGB+rV7iug6knZgUrvIiKcLPw99YmXrinI99bvDApQFGXANXYIT2MU5PavBbZPT
mrcK9TC6tqK4uxsyC7nirNUX6BeRfOZFexAvSTSbJLFnNEfimbfM6EePvTj1pzEoIgkh877R5dad
NTiTSZsYW/ydlDWi7dkTYdl6uFYOKKqLwe0zkJuki8goB9U5nRG3ZuVfld20RTcVOqVOzIzwLPTw
JtScnjr1KiIFhxwmblEJm+ka3yd5paqxQUkxQ5+SmKPTKNFTZwfXWMEEjhrgTJBLSbIVaqWSUkWO
lIb8oFJQB0UQy1dlSxdLPcW3uk/Qd4ga/SYt3DBptv2UPlERu46g45QakgJW0a7yg0tLwh/LNxFV
mAglvUDIiHQMrdn5U5Kwjg5RvZyPmwZxdZu0BNVmEXg9kAZHTdPBMwfrGMjkJ0EvTVnvl7hSJUbH
5bXcYz7GeNGjvmqagVrrkPmj07dJAP2qShyz6F5HTa2Rz5YA6Mam9Oy8G7wChJxXFcqj0uj7ZBY3
fSzOxRxW3E6EfjWq/bmW586Ui2PWZj+5lfyQ6iqGMtfMuEz3SWI9hn37pT10EunygMJGDa8hPj3i
oPuYqeHVmDbtBrYqO6UhoeXLMRKCG3cNrPZ5iqPbXy+5nz7RIjIRbLnhaOZkMiolulKmGNvbqFfb
O1/k21Ayhk+6auNBjcO4Fyqa4kZxPmzTStrXWhGaGzYYVE4zOaOLwJ+jTd35wZF19ZO8D1yz9y9Y
BSDRNq1c7oMQRbVMS8BKF02wESmiCIIoQIIUzk3JuGqBcdId0KIHprfVw2YAZVU6aldhV8hraehU
8gnIE0om4pET5if3Cxzq3j+dMueRVXZKv8+1ZKfOCjYngStL1oVpFTuDpX4QkIHJcDIlvDnxbenv
vzNTM3wI0mnY+5GyaRN/I2dYuJGXxY/QQtMtbxrbdisdzt9IW1LsPzRwTdQIPUNp0/s5i/naCtsj
bO83+NEHG9+yhMdL14dKUcY92sUHgdGbI9p+WhXJeO3HyIyThjwKsOVXQK5nKLh2Iizu6KJEdKzN
ugePM/ZQLL4UEThEqY6fDUs6UqZ465H+6Nl+PPjkspPGbt+FRnjI4QRffGLmP5VJsfd1XzRbNagU
hKFiHUX9WUI2LG2aL7JenKMy752e2sC2t/pyTcYg2hNdDjctTp8ucoFbHaXobMRPWBD6YFknL6/a
I/ZBPzuxrcUh6KcS6oHW6vZK1T/o9Cx5DZ0uYyvRV1lnT0rSfqEBq3U0vIg1rX022Z/RFPshOYXw
kvaqiyYKoHx2plgHM/OdQVCdsIpeg5yo9shMPFyyPhrexZlnlNIcSoPe7VVM61DIxRdKNUINlvNv
osL4TBTBFVEZep+5OkepeK6ACVqhDODJMh6PHfZ+tjiwKv/RrAnOusGVSrXdvD3fbyX874uM//zv
w++8FOVURxAU3xxg//mnnxrxvvul5v+8fUjwWhzy6+/+wXvLtd90r/V0+9p06V9f8Pf/8//1h39n
7O+nkoz9S9Hl7eHTSG7n7/L1h4Pu5/a6188JvbrPP/7KXyl+0/wDfB4oEvQRkELwp/qPva6BU66l
wemiSZ56LHa6/7XXFeYfNCYboF4pDtBtfYimm6Jrw3//SxV/HEpy3L4pA/JzfvQb7rqHqPyH2aTC
0n6/rynxjPpmhi9eALdzUjtEqDen6+/G4fqvj/k+W/+zD19s1IYB2j3x+XBFyj7hpoW8tv5rmv3U
Me5nH73Yj9sCh7jYznQPXWC3os1HApQ6/5525u87DKNy+NbvsnqJr0RD0RVYzhnjVanZZ+j0jjl1
/ezJF9vjNMGmAgEANq+XvmSj7gQyFKrTBnyxg4VD3CR+R+GhULW7dEyem6E78V0uth3EyRVCycyg
+ySS0Voi/oconp344IuIUvSNNGiokjy/pFUyMItdNsmGe9KoLLGdotTNqS983cNRNnCGTv+zApTj
nPbhizDOtoehSzg5vACrH2fOpNHtcum0QV+yFky17ihY+Zpnd4V007eydeh4Al972rMv1mcThEaP
1Ynu6Vn35NNVbJTi4bSPXqzPgqatJiv5aDOb4kPp5DzTfs+B7r+rc+nXg+Q0T2eVK0RZBkTAKpe0
um5fT3vwxfL0427EvIFOHUh+32KuZlFWXZ/20YvVySzBzuSwZwVT5SHQdofGPxIQHob1g21cW6xO
ZMNGo8JAp3OmlVatCOerIArqM7bfI0nfn2xbSzuzUIQSDK1I91Ta7kxZOguGbycNi1hmk7Xangc5
1GncNva13j+Xwd/ByO+eEmKxONG0VXAQAhKBmTzs6P1Izjrl9+wm/zsNl95KBqh/P8Ug2+uFdm7M
2RaMsXfakCwW5jwMulwc1j0ceQ9q2T6BrXraRy8WpkIPkUz+k/u3ZFj7wJSaP6E+xg+nffph9nx3
cCLu6eUy5tNVf3rUuvqSTPeJY7JYmKqRdTQNRZMnyeq3Ga+YlS4pRxKsP5ncYrEywwTC7NgFkzdY
47TW+9J2VaH9Hj76n4myWJy5VRq0MzSjl+rGtW/rOApU96eN9+LclPJ2pllx1DwQ8w+Drn2LaD9w
T/rspf9Lijg06KJu9Og2O4N0cImnwRE5+k/Ge8kBzGajk6BkTGi1UrHy2/gyHexvpz32IqKdRGb3
BQ4pXs51ZGX1/UYX3fNpn71Yl4CowsqIRpTymdY4lWn/KWXziWOyWJhNPRRlwSXeq+XhtZSaT4H4
ctpTH97Cd4sy00ZltmNGu1ayy67oLmXY1KeFEG8lwu8+G/tbrcTHZvSoQWVnOb0j951aBKdF+UuQ
qlFPkpqU5egNwnpJde0uS+0jJ+bPpuBiUdZ0v03J0E2eaky08IQwi/3QOi0ofMswfDcq0GwiofTF
6PndsFEalQT56J70Mg93xe9fZuKPltTZ5eQJahjCwrbED0+b3UvSNsYUc1XTqen1JtXQSI/OQ6AW
Jz73YlnGQQ0QqKwh2kUJLOb0DKee006Gtwzrd6MdwJROrcMsSaj2ujYqAyoOen3aDF+iUX2r9Buf
mehZQa+uuhBacBz3py3NNwjud48OkiWzkoqJ0nfSLsrF54A6w2kTZXFeBlLSaxI2OV6iyeis8jF0
6Ms9LZRdNmLQZJZXkmg50sr2M/1vOqgF+Ygj3k9W5lJ0mOJtUWsmW0pRU93NTeHilHbiofaWU/5u
wKvClJWKxkbPmMrbNgg/d4lx2oAvlXSxQjEzZJw9QTB7KzVR/xin9Wnb1VIbXQmRAKXIJi/083t9
NG7nMD1ts5IXK3OMC7MBJHY455MMbxzrVdNPe5VLLZiWg3dvmnSk+iT2GY2MaNXvT5reS8V9KACj
d2oyekCvQXqU2X2YzCd+9mFmfjdJgkQvJSViRAorggHQKk6aFtlpd/olNZJIULN0G7RnV5t/xiPI
BRx18hM/fBHIDi0YgwAlvCfUHv0FML4qn25OG/HFiRmqVThUMiMeKu2FoFNQb6LT4m95EcbanSzS
0IqZgrP0Og72iybPpywcsquL8zIs9IZO52bycCOVcUFT0XFIx4p4H25VfPjyfgnUqtW5PXj4gd4m
NhkUNHZH6ig/++zFsqxTxEaRwtEAf7xaj7qBli476gDzs09fRLKYKNex5TPF21C2vQAoLByJPDrl
eGBcFrGsmcSSKONq9gYgb0+p0trPcI2G3QkTkU9fLM/YGJUMT/XRmwv9QTbiW7M9ZfnwyYszE+gE
FnOBTlZZatfREIlVLbByOe2xF2uzqdNKpiYze2qp3eRT5EIcOHJ3OLy1H9I/PPdiaWK/0huRDBpI
7iKv7GVPboev2Ji5ShS5pz39Yokig6am2BWzN1bhWtGDNa2mpxxA8CUXS9TQfRsLGZ4+UOm2lsru
YSCjctJjHzou3m3loxqY+E8CTepKydOSGU9AXXo97cMXSzSR68lIinpG0NB+iuvhS/V7Fh9/pwwY
ksXy9E2cO3tVsI8P6bcUmBp32WOePj9Z+m8upd+dbiF+MXU8zqMnZ8VTofrXcvj1tPFYLMxpBv9r
zz5HW9xeN3H+GM6/14r2z4AsVmYq45GZz+xXTUCJeLQb3cU76pScGKO9WJliFulEU9nszdF0h33m
HbCCU4JCPnqxMs2wsnqzlKhTl9kWXuFdo5WnbVbWckVmpWGxo6he1UpEWL4xeOqpz20u1uSB8+dj
6T15VaXuZV++t6eTQvADHfz9kgznVrFrzAM8fe4fCZr3RqudtpMsucuoT60BSAcvMjPv4sB4ngvz
xF3KXCxJIyLPZkbG6NWU9VeaAe4zCrWHk1aOuTgwUQtoSSKXKgDM8Wy05JvZ7k5J3DPcy0UZ1WUk
a8zATJT3Eg6SXtBBcD3tuRfLMsZXBWKJOnlTEV3AHtgCtb097aMXi9JoodzAlJ08JVc/R9p4hwj+
mCz8J1vg0jf6/3J2Zj1y29C2/kNHgGZSr1JV9VA9uNvtdpwXwXZiUaI4SKTGX39WBRcXNuNO4xAB
8hA4NIvisLm59vpa1I3yOMPSWWNginPkHwmdPvv121mWc2ggy9s2XB7a7Xuv9y80AC3Dq20XvgP7
8taAuwm868YfVSNm4FPEi1/bzrLsgW2RcQ0OCwGlQtbztU7YOzvV5Tz8TXiSO+dkTrncdb4jPOn6
5Fs7w8lujK5RUQegdVrBf89zGbkmKvG49YFRyHSSpP+yxNOht/VffsPjrNDaxjDp2jEdQ1y88zX9
tOf0D7+mL7P0pwMZ6u51IwAXHSGfeearrAJVeDbtrM8mn2ZUjyJb2ITTYwNDLJTIeDbtrM8ubTdj
WvRaw/q0UhlKDxLlkxa78Ex+HZHREmMY7wBp7mDZCKr7eiNVsL0TLV/G9XfT0VmhKJ+ZaU9G7IjB
Zr9ALmfuRd2adyb7G61nzsm5bhQgjAYXTplH3xvboR5hzr96zZTMWaOpyBZtL5GyFuIJVvRdCTKj
377lKoHWtCBrXuA5E3lOAJX5MJchPO38Ou4cngZ6Q1S84vGOzOQ+hpC/SRK/8y1zFmZyIVoziTFZ
ejjhzfAyGQ1/8eu2szKXCzR6KhgC2v6jpMNXYYsvfi07CxPnvakvhOmjXSS9EpPsznVu93fG5PLb
fzPDM2dtxukiwwTVDUfbMhgUNKxfHy9k6GfDCsYOXj/BfbfvLmXYc4afkNHhrDf6OdL0yq9pZ54z
nYzYyAFpt1v0NRiDh26L/dIqrsUOjPQlsRSPsfUQwX01VN9h5+y3JWbOxmLDXKBKAlnxOLRXXURP
8Fx/Z1d544u6GibJAMnbFU5+ajp1k8HkaEa9OMmD2m9TdCmPqJvPYQ7WIcGs+EcWB5/2jf7l9TX/
pWIiHB7rTOLJSk7ZTZrMDfw2AQTya93ZWuB5nDa6R2a8Z+bvos1QBLTDY9KvcWdzSWE7HtQwPcSp
r4ey3uWnBoJbv7adzcV0NNn67TIT2+IJ9JSrGrZMnv12tpc1aKTacmyKsAsWMJHPv8Ok8T1jrEsH
f7O7pO7u0gF8RDN0HBa0rGrW7iRAmPDsuXP0w5tNRc2GtDsq7lATCCnQACa6Z+POAmVBYYEbwVyR
KL2tjIBvJRws/CaiqwcyJrKwgsfqX8LtugH3Q4zzB6+p8o95w08R4gJT2U0QfM44hO9rMd3OvHv1
a9qZ4Xk/x1DhI9SCsxWrshy86j1mfsn3xJnilicAUOHJ+ghr6keUlDyMmed+5RCb/geQEXi5S4z2
kHffwLeHr3T25DckzvyGko62xYBea1ZfrfiYPQ1u/Jp2ZnfEJervybIeow1q6G06Q+Hgt4G7lkF5
Pq+kkxHmdrqfgDx4mLrincPnjQXvKoFUbdqJbhLe4UECl+M2AZzi/+Z/+f8Te64UKBgVRJFttiGv
PIOAVX80qFTxGux/6u9/WjU1aIFAnSKKqCGcvQaPit3Qaan8GneOHQXXbauLAptgFlzprbgegubo
17SzJAet4ADNsAUu6aof5qWNb/ph9dtKXLIh25MuSiFyPU4bPGGNgC2+lMpvvbtqIFwggoERijB/
iO7DUZ5rNXoOirMoV4bX3mFMEAAlKFiGfv4HkZ63k39MJX6aKBSoiM4OmIN6yR5sa84FBA3//S1/
X1QE51XnyAEojuXw2AHaJufNjtL2f+w/o7a4BXbbfJxhpnZP9hWgAIDE4Fm33APpvX9mabycUc5j
hjLrwfw7zWuSTlcrDJbvl3gxj/APhPfvaMP6Bslx9rQtYaDeqYR6Y73/Uxb403goaw2MsC9jTZLP
aVyfgeW5/u/xeKtpZ9nENbDoULrNxy7qX+MR3vQcTAm/tp11szENc9VEzMe9+KaH/MnunvdAV6az
RHjftbCnO24iOrbbcohp5zkgTqTWwzBq4tGqj0TyOz0kyADnfke7K9IJ5lbCVRmZ3yXIxSEegEbi
5D2fn7c+pHOSMQLskTK7Pl5MtKu0pn2JohmvAhx4YjqrBoXzDYqYMSpDKMRpr1HfSXn8TqB2mWu/
iV9doU7c12FUC3zNFQru50LNn6ndKg4LAJBYCr+HR1ewY0g9KEgX9XFfbBsel9oWD0ggjpnffujq
AAs4pmrwA/djvtR3fTbfNsV7eOTLevnN+Lg6QKg89AB6GJZ/YLrXMUDIAoIThRN4DPNDv/67qqMa
aCFp4kGjiMNuh3kB4QB2QF5qwwjOevhpP+9gRWdSno36aGrelj2xV6pvX7y2GVd5tKHuOoo5eh5O
wRUP45PsBr+8Z3hZbD91G07xUbsOKJPfix4ATnMLRqJf3sOVHYmgaVG3X2Dj7Q1olmS8lIiukNX6
DYpzPNdjFih0PIXQkMDbF5nsSgTxe44Db2w2obPZDG2TA4EBTXeyLZ9jFOWyMfJ8Dne1Rzvf4VeF
zOpxD0dYy8M+cA9Tr+8Jx/Vfv+fW6IxKylGpxCe4yLHWVP2aeTbuJMkuqLnNjhLuABmodLbd78dM
ed1TqOud25B0neF4lR0BSP9uZnkDTptXVE5dp3DA0Ad4MKAIvQkCA6cas5RwdfYqJIzov5RHIulR
RI7W2xj4n627bZPlnWPj95OQurIjBd9x0k1wY0AB52eW53d09SqURa+dICCCI/Kaws73yIoJPipN
8XcNJwWvnZa6fsEdqtlgN4N+h1NzQyy5nxO/dUld3REwJ4YnHGWbyRgHxwHkDkYEPfhsKdR1GUmB
SZnErPOj2Xd6HbbxxyXd3rPneeNjupojvscrZBkdGtf6dZqjz7ucvSI66kqO5iHu9KIhItuX9gU+
9bDJ8XvroK4vR9vCAzlpMU9yKVoYKqanNOv9kmPU1RylO8ljYVC7hRrivUoATYxVPvp9TFd0lO0N
yAY1wSRswgcqQ3BPQ7/57XphLDgcsmyAk9uKNNaNHW0KZSqL/XZZ1wgeHzOc0wYdX+v5FTnyz3rM
P3lNcFd2xOZsg813jKYXQHqJGqt2JF7nMXV1R5T2et2AkDu2Sp/DbTj3A/Ecbyc2XzbadaZbUMBO
IjgMjfzJ9nHkdYejru6o4Ws/zQpjwvfg3JLZlDoNva61MGv/9TRmIKz064SOAyDGDyFy15sKvOrA
4QRPfm2ctA1IP+2agZ8C7CYskTOhvFI2AF/82rSdslw07QznnUXd1XsAgKCfgJm6uiMWANMNqDaq
QbE6ry4bShNtfto36iqPLPjuhqUYkmwZX+spvIpH4ZWiRRri1yHJ4di1pcmSHVGec6GzVusM+ymv
ZUmcUJZMYcyXGWNCNwh1RRe+zkzoP/wadyLZejGU9QTfcoRLEhx6+rAc9XsONm8casRZmTQK5Lxy
FN0HA70XW/Gy+DkRXMA9vw54iAI8JcScH8Wkrrqu/dBSevIaktxZlkFLwgAq64tVAJB4JSAZBcpN
Fbv1a95ZmE3DJttdpviWgqS3hv0RzHevAkUMi7M01yAiRm3oexq8xlbC/zwAbsyv49mvQx5BQN/a
HgmDrU6/rhzp5VkUfhp6ml+m0E83zYzacCkuU2UKlv2lbbP8KgwBl/Prurs8Y4xzFsChARZVD0na
3+9+Dyg0dxZntEKPgUWUH4Nxut235bq22i9uc0VHBiwZA8pefkz7+H6OmyN0aZ7j4SzMEK9sLb3k
fkiaq+s4AVERlpt+9xJXcKTW2IJQxvIj4MHneupeQG3zGxJXbyQa2UbEtojv4d2bcL6VHW9M5TVJ
XMFRdCl8rCVCFNLCvq4wzc0GjrnfiGfOwpwVWYNYY8RlDlt5odb2GyB4hV905WqOmBqxjacwfdEa
HF1Y44kPeHurPT+oszY1yIqsCTHqUbdlpxrpyseJq+yb37A7a7Oe5nSZoAiAZUASV4ZyULA345c3
cIVH9bay1cD3DQas9XcYvE6lWHbP+eIcnTrGO1Xb4MoGAgRQCSGXKCvM3ru1XXbVfyc9qavdWdOA
4BkFG6JIE3a/t12DYl+RJGD85rP2i+RcFc+gAZJSLSpOec0eGJCUNjReT2/U1e/koHPgsLjsAmMW
VWIE4XbJt/cMYi9T7zej40p44lghd60xJXuG8JDXQ19N6576RQCps1i1ROM2grUkH4E1sPnLKskX
r9meOocoFw3ZxgzDksx5+sByoV8tX9hHv9adldqhzKroOaZkQrMvs9yvtDRe+VpQgH49oLugR9Ai
YRMGb21V9W2MaFEDDevXcecYJasmDeZ5fkTx7FrVlgPWku+eY+4s1FH1s11RE36c6glY5niFBJbu
zG93dI2IglECURQgvcI6ULipvc4zP0UWdRWN/dIGyz8Wp9klqxLBjxcv+5Hfiwcgf79+0WVtRlNo
5FTzPIWrMHz+UWtY+31QV3yU9nvNZYNAtGhScI7j6Guv/N4Rqas+6tac7fmKO3m9zecI3mwg9/kF
54mzPFmQTf9vqhTitM7Jj3Cen72muKs96tcCVOkYveZ5LU4E/F1J4drs17izOocm0XPWJ7jaWjDf
Wkgxo1T9+O+23ziJXDOiLNiEgKQZHkorY696l/UdTqf2pObZy58ErEFnha4gAedUYmxMiuL5mBN7
W4x29IsaXSUSBV6ylTLEyE/1A4ft25pTv/jCVSKxgcdJsKNpAP9Q90a/dWL2kmNSV4gUEcjgWoIx
yUx4PyPRR2rN/UIXV4kUpprLieBVIjAbv10A3D7BnNfL/ySisXN8MjhxAEODQekD+rpKJEKKkHgZ
/KBxZ4XKJhMZSnfwoNJv/Y2KoSLFXcb4TRVXjVR0dSriy9ZStMnXhi8jShjjwbNxZ5EuKaOqtWgc
TPBDa5Mz5e9Jy95Yo64xEci+TQNr1vTY8CQhpUxj832VATx2E2sjz03d1SUBTDLUAJinx6XpurtR
BnMFSJaXQQy+rHMpVaqDm3+MSbkm21ZNc74cmjh7J9J9Y4BceYIihIdixAa5BLN83th3ApZrb/L0
nfbfCEhdjUJPNNLy9aXzzfQx18MNqNd+4YurfkrTOhDNfMktaljXqyG+6Whh/A4O16tobKJ6s1GT
Ha2W94Xar1lCn/773HhrSJyVCrm00GuOfrcSsBIz2KFEHtAvd+4qoAYFqeMmkcutIVg7ChneymD3
E4XRf7g2PyWjumiwdlH4mJNS9zaSj3lf+JV6/gt/DcIvuKJpADu4on3I0+aaeBnNRdT1Kdp7s4c2
vGzqNH2eMnFPJeGe08RZm3HUUJOmSBOvTJOym4bP6wYmlddEcfVPKyDTKNXHkMzL9pFZdlMAaerZ
thPkZmmghy1Ax826XziMHwPF/ea3qxiKItAGswW7IZHxRRu7nwLYCPqd0K5gKEkBy5lBpz1SCtOp
PAyOkza756A4KzNiw0priZky1uxpFtOjZtEnv2/p3EBxc05VNmJdQozwvIWhOXYotjn8d+NvbOKu
ZohzATkCBCtIEsef65iVqIW7EuPudz7/GyucsnkcYRCaM7vBc0HaZ50s3C9UdDVDdhhmXVt8UQsc
xWFuCgi2WCz80i2uaijIQ8nDy9AIPjxnSXKTh34PFsQVDQXSLAOgqwifua7LjmUfmrmgXlORuI5F
RYMAul1wewYw5raT/SuoK14v5f/ibQcrNMu8wOecBGh27b7oagXA87+n4u8PN+BYfr08S4A5x2hE
LKeX4DBYdQYcxutTElcylAcKtzmCUCVRuywTA/ppl21/+/XbWZ89kD1hAZr3MS74fTP8IdPko1/L
TnTL83Deu8sdjrb2QFS2Q+a4+CniiasZCmkSgBuNxaOj4F7I1zXVL37ddq6e2GPDnJAELRf5t24k
fy87+ebXtHNozlGfLiMMSY8o8yrKBBCk4+xnURYRVzDUAx+aNCq9xOLkGa9QJ9OOfjVvxFUMTfOc
M2VibISA0ELbw+MS4l6/Zelqhhi492s+YVSaLKxSaR/llHtt4MRVDNm4HZt4i1IQWcCl4nZ8Mqv1
ygyhnvDXBR8yNiY0wXiDzAlilk7KLVHvITjf2E1cyVBKJw6syOXk4cP41PGkf6GbrX2bd5ZmMHOA
1TXGpRMgP/L4XhR+iXjiaobGuZlEBO0D9pNNRWUApMGZLpAN+p0Prm7IFEA29WmYHgEZfkgNOxSM
+u2zrl9RNKY7p8mIJ7kpUKXa2XeWbK9eS9+VDe1ZgffUBCMOgNfDHObhmUYq95uKrm5oHqKwCFd0
fMrJA2hAH2E+fvTrtyNOyC7Qv3GCsBnQtDksgU6cbjqydu+VH70x0V3pUJZvTZbXkH4RM7+COczw
Ai0854orHtpzSKcFgxpxrelxSJqHevGzbSOudAjGr4FMB7wN62GOb/OpDqsoFe/Rgn8f1+K0+XVv
sQHQ2IseoROMWQoOuU7+buJWtWVhGfP8svGvfwebRhg6gQmCevoFDHqylHNAVOU3bZxDNGTbjrsm
VBBhP6T3KoAnMQpm/Mo9iSsjUnSDz8iE4UH67Lzx5FsxCOnXc1dHZKK8a1uDF9AhG2kVcnozdmo+
eA2LqyQK8f4pih7B7Wbyw8zqrkp5/h54642l5JoYZcBpUBZeKhx41OqyMy3qqaZm8dsdXSWRMGYW
QzwA+TC1p7ARH/fdrxQJNKlfp6Keo2CBmw6eEmvKy6YVqqw3P39V3JB/bZyLvgHXEi+JQbHZivZg
6Rra+n5RZ6Xma7jOCwEIIydNVYzFY5j7PZhD2/xrx6MB6WHOI6TL8r4pMTH/Wt4jFL41VZzlKYaF
82aBPER0xVDufcePfRP4PYAiXv6141uTD8UKteWRpQsrk7A9B3byM7wgrphI9pxsTRTmR3Bf5UMq
m+k45s3ot/pdPRFo9lOSrRFaj+1YhkBwq2F89lr8rpxolyvwnhYKxVls4CLulpbt2o5+MYCrJxoy
lnSJuITo4/e4K/7oqRd7JCKulmhYZd4Mw0WVvNVf+5wZpM6YnxkVcUFmuHuKYVc9cmbNDqEsabfx
LsjX4pPfmDvLs9CB4CPeh1DeCDFLaLNruAJpv1DU1RLpHHw3WQ+XJ4TkCoalx+ndCtA3FqhrAlRr
KgFSvVxCp6y+34X9RpOa+92KXCWRRXDBowmxaDINwTFU0w+j7O6lfiD/UhDNprH1yJFkmYr22OVD
B/VG4efsQlwREQdIciwoWpfCHHiXbuWiPMuzyb80RJapDf8g9bRHtuyi5EvCZi+1DFSUv+6JSk28
ANYZH9SGZz7EX2nDPUfcOT0jIIGK7JJHjOr6w6XpPFtOXsvHBZkVTSFDO2Ant2txoLq7b1Ltlf0k
rnyoT2QeZAvF1byebbUiFCr6cPDbxl0DIGXENOwD6mwk7z7Ucrhf3rvHXQb13zoz4nLMmsYU+d7t
iMzbJDwCT5d9m0yAbM7OluLFb9Td81PVYRDginWE5OGmNgkvW+RBvdp2FURBuAjNBcMXZdw+9Rxw
Ysih5OG/W788ovxmdFwFkRRDltQSl/O+Xrs7qcf6JRtnCCxRaBH0ZdHH5K7HoP5YdZ54JqdcZZEV
9dwNc4OrtRF3+yUHU8Pl7J09vnjjFznrdswTMNpaHKsoHg5fxJiJ+NgVdERN6ApftuOwrFlQynE3
qqprksLwMAmM30RwxUdqE4VpaQCgMFSCFSCrr4PNkne+VfrGL7v895/eNMMWJcWzwLfScf5ZjZZX
UVT7WT8T1/womcY+LZo6Oa5m4WCAp/GhLybit7xdARIe1oN22zCJsy58TPUeX+fbkPptTK70CO7M
a11YdH3YxptZQ+9ZR34Hr6s7WleZyiDqLi8+SDBhui5P0Av37xg6vLH4XOlRDgxvoTtDjysKG+Sx
pRH9FHKFJ9/ZtkBy4sgMhxOR/YZ3j0nQ0e9oc3VJoVErWJFI4RRTmgEWkgbFXR1JE/pN1H9pk/Ae
CZAHVkHezbqUOlrKIOJ++6ErTdoLUORJ3ZNjokX8MqdT99jOY9f5zVRXnJS0YcODFpOJ5KwyDd1L
oyPPpzJXmxRrGy9Ng4Hpl6U7bCy51Q3zzCa4Tkl5HhQ93dB4VHTDKQzEV7tvfroh4qqTcMcKxjm4
bGyM1le9fDWJkn7hkKtJmiEr0WzDcVAX5klxIR4jHkZeGjziSpLMZXNvmx4Y0xA0+yWnf17qcP77
8HwjtHAVSauKtp6HBfR9bJi+AUTUhSUC8yE5WN1vH//7L3lj13dlSYZrxsMAo8OD9RUBtC0jGfld
cF1dUmhQRrTN2JbDfOSVaCFMln3mOdtdYVIeikKtBptnniVNqeAgeRpj0b0z+G+Ny+Wj/HQarolo
cwuEFSKX5Vtc8zu4pPvtX65VEBylkoDCPuE4r1EF9+UH1aR+l35XKEMivDmrBGOy7yGSw20Tw4rI
+JUoEdchyKZGEdUjt9XvyVJS3MyjzYvWGxFXK6P2MBRhB61MYM0L/AwfFQnad2K2N76lK5URoMWP
wyQu6WEeoBaUHtt6ei9h8Y+g7Dcxruuus7fWdu2cQv0gRiqupyZcSBkULEivRG/6DzKsxVaqAjto
RVlLPgVQkM6HKIMTQjkIzqbDBBHc5f8HQem06Dp+z8Mgiv7ZLH7TO1cG1xR0D5sZTx6oQaL1XWNy
Y8uWdnFQTnZqSNmOIn9um4mzKspVpq6lSlalr+LZTvNe6m2HGy6EUd0W4b+tqOro0ojdtBPZfmyt
JEUJ9TQ/NE0x3czKxtuJZQG3B71JqJE3IO4n2KxPsIvLlkDCY2dqSVnnWryqvcvpsVjaVRy6fa55
FU+y/pbNm5aHlvPl0xpq3txDfkimsqYDG6ptm6fnZZt38iPmomYwwOr4eCuVWB43YP3Sh45xmt/B
jGtv7vYMUIYzDyRrgLHdR/mK10eynLelU0qUS5TZei/pOOoVIPQQQECyWgHbSACg6HoCWnvn0Meq
CALCpK/tNTCtvL1SCxJgn80Wb8XVttE+rkYz1s0ncByHD0Lh4ve406zvS57ksr0twrQLH2Q3RklV
aGSz7wLFxPIhGwe5JiWDLU6GDSxSBZKiPWitoup5n8x301is7Z9LFEf6ptl4PkUoIsvH9ilIQNm5
Y/E+wXUpmkKinqZ0ajSebSPItMt4WuboaZxCaW4Q0Te0FKuiBsSffttPoMsCun3Ixro3x5Q1KvvT
ymAZSDl2U9xvBxMSQykcz7lZQDyYBC++L3qoox8gLYzDS0KgfLrTfbbIxyAlQXEel6AQjxPdZ3wA
OvN6KkFtnmVWoVx/2y+dxDOeqAiqGtjL3E2Zemy6jHZplQ5AbulS2EjZO7AEcvrK4xEPT5Phe82u
uxCjjBqRtjlRttdKlzlUXs/NlEXLoxUCSQgi2dxVi1ik+atQSz1ORztIePsn42DOUDpTmyC6zmge
otx5nT/KusO7Akya+uilr1kSH7Rq6GE0OuwOwS4ifPUsDUHpk6liVbgv3Y7nGWEfBhIPD83cpqqU
jSi+1CnVzW1OyYibnqmbcccPCroed78hVVVOxWVw9JXCKESHJFpGc7A8az+Hu1LmKilEcIuM5Bgg
TctEeNxGnX6IBhHdWDonQyWF6uIy2sRETippOC2LFDjpkg49GJlFmtWqnOceuekeeIcvopXLVtKG
NlEpArxXcROOVxSQjBMs5MgXlH7jzVaPu6oks21/SOtl3MqICn016iX5YxnzLStNpjWHULmlywGs
42a60lma/NXaOQAJtcs/krFQClTobq8PGUkbda0GjVeaedybMpyz4iXZMnOQRb6sJwO7E/awNkVw
CkB2kDeQF5ovwxA1t+3E2NeYR+gV57ArrPolX5IbW9StetYBEF4Vi+Cpc9h7MRRlpEUxPg0b5U+9
Qp18OS519GGtOWUH04UhPeQ97UBuE+pGFbt+qnWAy9qWBfV8sNI892bIrzcCwtZhTcgyngIhN32y
Y7QtR0TPGS9htTH9PTYyCe9DxhUroUAZunMjJryhKRSILTey46oa66CX18leS3PEmbuZe6iCbyRd
xr+jvcHoiKY7mGBuGuwzQ3LDVWRfJUvxx/FiMdiqwzvRE0M1Pi3jcMs+rPNA+C34Sxm0AE1nslOS
rvQjHyI+nVOjUQrElF74aZr2NrhTfTeZa/Bm1rPsgUsuqYYrUzU3Sbx8iJMOHofJsPcnMW7rCvJz
uO2ftKTrFcEbyV2bsk4eogQFxlmKpMZdsed9WK35plAtqbi56/Mllz/GpZfk1GQTWcuC0zEuAyXb
9WkoGN5CmmQX+HeKimW8AHIaHaMlq/lhE3KGImgt2v1ZZWxJDrARRmVdOI37c5phywBiotD8y1RY
WGWDiDcnh1ay5b6GuhcP3NSu/XHZ4mSraAsrqJJPOZ+u2r4H27bMkrkvE1R6n6OEJadZdONrsYFl
uGwjHa8HDkXv7bht2/hhEVLXeHOCyDd/0mrrpnucRXV2b2yxfdoKHbWnYEfh9VVHA3guVHxIgEUD
pCb/0ZDcoH68CJMa5YAtL277CeZ8NxLuvJyXXTMk+jBZuGDd27ktWmChorA7Y0YN94y2LcraF9Hg
9RWonuM2sGh5khdK2mOSdSqpJq6jP1MC5zmk80QDi/mLb8onqsnA+nPSwPvkABvMsG7humGjQ5vS
8GhV86PTgX1Fwn4/oBgFE50VxVAFBF52uB6k5KnHm9Xn3Kj5e7H361BG3USKqi7q7Ea3iYYH/7Le
pyacntsupXmlRlgCat4lZzPPsyzTRYkzMjZNZVFGV0W6D29SI4vzqnYbHhaag2RI8Ye6L9ow/WeK
+t0PXGm2dmVa61wdUoV5/wyBmEmvx2QPZbkSE7JT1/Oiq7qln7PDEE/5l6gucmTWA7vuFVZ1GpQq
noboFYtqqg9rwYPhrul3Bgu9blcnbuo2vYLMqtMlpp4596mBI3q4R90NSwAQrgI6pUMJ6z1yrVi3
2wpWFCO7prwg96DIDVOp2qBfrzLWtelt0s6RnqpxHTe7lGO4meRRc0bSapEAFh0K3jdP/aDz4aBN
2L408Wj6MqyXxFam620pJ+DAyjHP+fIQdAWZqtYU/EbJXojzSsjeX1nCA/Mcx9E+VZDj4LkvaRCC
NHRrkxOlOlDXbdcRZH6mVJTw+flLRLOUpzHLOnMosia65avq2isKfs1wVEvYHvqcmipJZ4RThmfq
8wy68VxagzOg3KL+S0/H4tyiIryEF+6Hjg8A2bZJF2OnRwkNP7A1ouYUI+IoVyzGuky2CIf0HNLu
Ye2ZKNuQLyFY4PO15bhDkCUiZaKipMTfpA5jUT+uU/vHpoENTtYsuV7bmSILo3O8eScW59iUdnD3
DFbo0p9sOInstp5Y1lTzqs10b/exnqvcNAAq6YEF+SnRA8pLG5T4xVOJIKZZbqJQkqHqreh4ucb7
yk+a5nZ4SGY2TZW1Immu1c7hKby2BSO3liAeKYdBz9OPLe6zokz3Hmi/GUH4cjD1QvvDMDRxWLUR
Ygf4r6/h+JmyOjCHIaL1dFANQJ3o0GpekCfTbbXDfPoOQT1q9pOsnv9aJgp/GpXWYVstHLPpnJOh
eEBGdq+vggzB1VWvTLa9FOPYZ5jL8RJWsrGb+DCwOflDZzrGGtkChQilqIOhorCgFXgXj1V7MAYW
b1dJABeCU1IXaXQDFmRfHBIaNs1zg9qn8EEU2U5KhAPNtZBREGMERGwfUCtViwNblrqodF9EnycS
rBy5tzbn8jqYQNksZYu4tSqyViQPPRQKrOKtQd3NvBr+OMcWz6AshYlDme+Q6l1nBeP9eWA0ekFu
fiYV9k15ReKIPnbrFtpDl+vWPO/RuDyj3+G3hNYwRVQwPWhvwh0slBImtXT+vs8bjY+geSNPtwq7
bIeOtIa8org4H69zfH1OqpFERfNtEhZk1L3FK23ZrLJ4yahaO5g6szw8BoDittUW2FCeGgl33cM0
2mk7w2NqGqu0kfFw6Cc42VUI+sO7tpHrjOjX9PIs4HP1GU4pNCyVnuA9OWi7wliU6PVrEcs1YhCZ
LIu8NjM26GvTW6mOZuSojkNf5wJ8+S5jEEfi6D1OyRD0j9jH+fpRTagxOu8bw101XjcubtY1K+LD
SMBsOtRrtNNDZOM0rfYoH9Lrdokp9ps5ZrDstnaz19Ge4xq4dKAfv+KbJ9kZJHEx/q3l/3L2Xctx
JFmWvzJW79HjWoxN90NEQGQmCEGQLJIvYSwWGFrr+Po9ge3dYQZykQuY0ayaDSI9XV2/4pxz8YRe
SSWW+kfKQC/yuKLhdD/LaKYPfHD66AIyQYHxi4Tkl0po+rVktLuNON5+n9G6l4gW8g78Bw5SsZ+J
Olh8W5R9f121U8J9I5LC2dkIaLsHOKK899BoM24+m3ypqg8p1N7gcQ3FhNRH1DWXBJ98WwQLHMw8
j3j2OWEy72+SQmr71cmkKL8OLCfqjk7daK5nsHg/DVzyCucsq+7KoZHxdYP+PtKHW01Tr4bef3Ex
9bZgHsgPxD5xDmxh6cZ0GQH7m3vnxtEq6PaiQtnDW7I6q3BjqnJx60RaIHg1IHd6j1Nvsf4Q8HHu
YhIEzj36QsEdSAIHNwibnUQqA50K+3TJZzKPKJ1A/MylqusJ+Aqi+SS6TOHQgTc+ld+qsk/GnxYi
lMHPLg3o8rcdcHLbX4zhopK1V2PWIERFF9TA6zNGenfW5cQv2nptERfHdjz0adskfjbh9XLTJkRw
G8Zd/EPkSn2d0MBrzcpXIVFoF69xA1AlGsPLPsebOfvcwX8DNAFI+3E6BGKsy/meosNlNHt24OlQ
+bAFUYFN7Q0kURIETaXPkhbRSxfNDLJ8qEHaC8j8tqnP43RuPfRBYMQFEiesYBUmqIQMCLa/DClI
50hCg5qYax9uI+lKV+kAYGDXDNksvlKWcA1Po6SOJ6IsDu8GOvLwCWa2LvzR4ixdRn2tzc7IoUK3
BWmnxn6zUcPaj32EDMHHotRV5rVSFSGijLBHI+GMw/hp2NHgQlIaxhYAr44vH7CtKj4s6HvyyAoV
J1d04EN957ScMn+AhUn2ZVmPj2iAio6tVdFH4qGK0wHeKXIF5KmXXNALTUAtvAaoaVi8Bi738NjO
LRlcueR5tp/bMRiuopZylLkW9gvInpG4YxlOPwhIBI+mD3vQQZyqbaBs2vPCz8peVAc9jvFTUcxB
W7ktg7YYXPgyxSmkaHGYXo4Z0QlmaaD131a3eWXKa1zC/mtEssC4fOjNNVOL+ZUQjXBVkUxLb0ax
pL3gaayzDx12pUrctO6RpXbnLi8zd0lGjp3oF3mP7tcgvc2LmFyC7fXHthODz2TN7pXtWHHgKNdx
+D543twwK2QDAGfWM0gPt3j00PnS8ktWQ1P1wlaMpz8nGhb9BXRFW4H2hhG1uFtwsL2qalBX6RwC
cskkM3nHLNrb3Ut0zCo9jjR04S0IkjM/Xro2OixTLFvYtyziLsDSIInHiD+7HYcA/Ye578PERVep
0dy0Ym4QQzklj1sXXWXVnzJrzd98ckj3jdC2ne4iDSbeJZK6EJVlpQwwhamQ6AQGdFrkKTSif8BH
1PJmMI7pYIco7bHkUJGDnnBeJ+k1UWOOhum9KRX3oF1Bv1CCzJM7QWriMaUaWRm0dAkQaU6qNDu8
N6ATCoCldsislwqNzVJukc+BBINHnLqJARWAmYPQyzAhDFAVEX4dlMCx9XlYB4eGFgs6kVMdMA8h
nvk4RrXVLrGjKbzKtPFXBVG0XVcGDfNClpvPQW+Alq4rG32qw1r9mfY6lR4lafwD9K/l0aBNBL7k
iAcdkY+w7hBxe6+GIP6uSZ9R3xnTYodB5ns+c+cChjV9SMOkY3CWpjH3+sC0VzKcOrLLkxkIagE9
hcCrUomGJclgZHu5wA0ILyGmXYV453p0nxoDmMy904xl9BiuwN/vVVrBzWGoxIhfoOWG0WMOeD1K
NBSvFPI10GP14gCJttvUdtlNO0tykfQOZHxiLEd90TRJaj5CFJeMnnYYrG6AV6vofZTPZeA3PZz7
GgfMoUilOVnjyglZJG+Zohyi08iOuDKeLlJb3jKp588jS/vrMDNkPnRhWTQ/24kEeCzyrgv3ztzm
YEESE3M7uAkoNfcT4TzzbFrntSs0d5x7Xs/Rh45HhnhhV+ndYiYn2LXFBP3vMg3C+HMeonvefWBi
weCj0mHy+jgMH4hm6MBk2z6/le3A0YAkC8r5w4SgesfrsT7MARO9h9gJKkMywEPaISRL7wshzF80
z7LYTzU8E7eUsX3k6C66Rym8goxVPzTwMod4+oIcTQEP2gHRFaFNUnYHp9EKhdlmnP8k5TjuAqdZ
uJvZILmthjL/lVGt6wJ5CAprEczZkh/yAQHfYWiMTdx+of3kzemEOF8WmQNxKIk9uzJJNrSRCxmd
OHjUMqzMwUmceJ9VaTZ6jUgnZ8+Cvq+wmrp7QhPBNHRl30XapYuY6ysBkalvvZmmwYMfF9zFbGQ3
IrAPfR8BPArBOzP5MJvLh5bHFbvJUOR+ApFeP0AIwn6bDYKLfRHRLLhuaEbkFRFq7q/Q5qXp3K4e
448S9MQH0QVR7TaBnr+Btqi/smIs9mnHiwtSDJdzhFyLLH6OHFfCFW07fkX9QLhAx8BbQ7UelrMk
tyHiyzuO/Dd6Z7WACFwMcJ++RHSZdjXezgdwaFpnl6sJKdJMBeODsGzZD62WsTsHNtuH1dXPahnd
bkans0mQ0ddXnYW0hKfWTHBEk/CRZWH0lRocrtjEBbBLQvZX6B0JWl4D+GLldXmKrUjQhuh2DjN2
q8Jl/hEgyfc5l0F7N1e2o9e2oF8smd15bH7JcPi0ZBlFYrkLw30iF2ieGUA6D7KOoh02xnGrFk1W
gKMZ89nv2mbMXSy//Bw4yzT4Cs5z4/VOFgMrhBzbL75AYA63gSMHjU6O9qNF0HwX297cOTzJW7w6
c9i6FMcW97Sds4eEjNNwuVRcpBdRPCPvOhBRf0MXF8LwcnOO7HzuPFDrdDvKSYfWLsFY/BRymZ/M
PFQECchZ1ngScvOrgBLa30IOCX5V1UPqBbC7AfIeSM0jExmxRxYiQQ2K3dh/q1mRM3csOMQMsqbp
Ar+0OmlcFspggnM4Tzf9NMWJJ5Gf/wQUDJ+gxOMUIYLSdvyOFGFVXA6qNk+4WOxaqeW2cHh+axOa
fuBLM6Suqnh/VysbfoC51n+lOZqRn0Fd/D+KTVtpAOg6d20lY8Di9cB24K7OHuf2fTo4etshJSNI
bbC0AGIER9wZ4G5lzPn2vlLwBgQexlVcD8laPKTJdTLAHFE2vq/Vjd42iqgHEZctmgZfTNN6fip0
Do+X3nkfF2HL+6a8nKMAz+gFtDapuY4VWfasRSX0fbjHLfEbaPUECW9AKsdRfSTBDbPJ13ct+pb0
Pc8JUi3RAtSVaN0lVPeOYu87iVvGN4pLIHwUOCthGPxVjfk32phzwL7Tp1xtKd99obOAR/hsGQZ/
tmbxEv2+FnxqS/iO2ziTyYRqbeQU32WOOlY4fH/PYqttkwgO+8qhDABBswKdHOSoOIqgT+/77A0w
kHd1ZBEVgpSds6cFBRZb0+ldBWwAt47BCCgdgRBTr/RM7fyFJnGdT8NMvAuEBgmg4w9HZDPlXIKg
CfWbxE8QQH9BCa1+FyJBWX786VzMSCC26yHsaXBDkaqo+PLeD2fHHx7Bio95WgKM2be3ak48VrXv
ko9R20YR0IpE4l2BPCW66QtSi+igHv35vpOygfOaDrUyB2yei6CZ+X2cRsIdl7B/l0FRW9o3yqLK
LlEElr2DUs5YOzudRO9TYFJb3rccCbGKVBDu4sjNonYB6ALi6nety5b3PYRToBfIdwF6Z78MNWpS
SNC987M3tzOfoMyPTDfgJQ27znR/kRX0XW+P2vK+B7XUgTb42sjlXo5F8t2m5Y/3rcjmajaQz1Ry
FdbTvF+8kafzddy2i/++T99cTTMDWBAGkHdMetuiYXjjUzSlOPNialzBl7gTtaV9S+RxINkLLkw2
9vAdQx6gkWpDJsAueIW6MNJaSVpd54pO/26h9Z8/p/8Kn8r7//3p7b/+G3//WVbIGaA30+av//pU
5vjz3+vv/N9/c/wb/7p6Km9/5E/t9h8d/Q4+99/j+j+6H0d/QctdoGQfUAyePz616IL4/Pn4huu/
/P/94X88PX/Kp7l6+ucfP8u+6NZPC+Oy+OPfP9r9/c8/2OoW/Ofvn//vH64T+Ocf91GcxVUVF0/t
i996+tF2//yDMvUPaRGRQ7mDa05WKsv49PwTqv6BUoKVUkIdg6B5xx//UQDdHWFU+g+cAEoNkEgS
OeIVaNuWiPT++Yf4h6KKMosa5CrGSMAB+z/f7mh//me//qPo8/sS4U+L3z46I1CmgJwIJ1RAgQW1
DLrFfqWStXMDIYmbJkqdS6aHHtIPtnkTfnsdRQgGTV4qQSKTdqsQQpO8Wp+65cYOkl/McV17LWA4
V7+t/L/n9vpchBCAr1MOvhCXW+r9PHQms4OdbwpE9N7SOYtnWijWvj7Ks1TX/1yr58ngsxXId3pd
ui3U11go9ymUL274WAJYHVndhsiGR+qzQ21zB+DT+Iu0sv6U1RSAbxWERvpSZTTxYydl59gQL3dQ
SOjDMis5ZBvVlrDbizaUE4swazK0PkFDvv0c8PLi7bNWglkGrUuIrpCt16nqfHKisBpv4s5JM39J
YyCm6ILEjMejpULjopGzYM0ZZoNHWpN/WZa+Vz4aeJWRXzpARrz+jVbH63gbJMRwiEBhBJtBtsw5
JEeaAO1Xh5t4Kf/ShUgvaVP+PThLfcaMru/TZiBKqOJE47IottUQhqfTVTGrh5s5jMqfIRBIAGGq
HF1Q+HRbmvIck/7EAUPe3QhMSsnVKmwehzDrW7iCmNmgh8orI1CCknScvkkk5v50iiBLXCcf9C/A
u9q/Ka2iX6g1ag+caqRGX1/kF4dLwNZQKPjAAmH+W+0TZMiB0ZkqfUCBnfs5yqlehyt45kq9HAV3
ljCJHlUcLce2yHyaVBaumJUHRxB2FVbqFy3J23RncG0FNg8zsEJZZeErYZt/QxUbXlAcy6q6qSWa
J3Wa1p9jXdI/X18w2OXjwyIYIPSKEa04M2Jrgxok70p0KshuOCory2WUoxCE3kfNYC6WOhm/IS3d
xu4SSHOuE9dz/uHonGJoHE9tiLTaim3MSYKoosvQljcazkvlOWGSFn5TG37ohikaUYHRqBlnFbww
ib7LiavUKHu34YqjOJnO0QPy+k738c0LgoYhkilhGKiWW5ZoNuQNGwrd3CQAd6GGUVczd6uGFL+y
JKnNJcsX8atOOlTlXh/4xbUVnFFkK/HCUmHoVs0k0pzVYxZnNzaIxFWsZeHngB8BYUm6mzoV4Rkz
8fIQr+Mpw4F1Q2+XrURArtomRPosu8nDkXnjxMYLq8tzwPVjQtF6ijmWUWM+uC04JJsARli0p0HN
ILspgR9gtynRS+TqBZHSZRYgj3cYbD19UkIkTy2gom8T9n0eHv4I3nDF7fpnpeb9dokArpmyJi/L
m7KxeF1TB0olUD0/Yw/oC9uOMoZSVDKOC09xlo+HgehXHpa1KW7Y4uQACztZqgApKZzvUZJV1Y5l
/fRzUCR23LAt68+D1fmfVtVp74Wzbr/kqgLIVLVOObmQx2tGL00ADj73NU9sucHTQNazjeu+pbam
vKzQlIkVNw6N2Oexm6Mr1iy5r8covtK2GL5U4bh8ZkiYXqm20h5PlnRnJQEGtSsCIBirFRYA+ejX
j/4zjeHIFGiGZDCXUlgIpKotfWUeh2S0RTIfMqeLbvsUiEDCWVG5K+hunxu1HELgSK5HAEqvxQI9
gWiO079f/xYvVuf5SyA/heMi4TlszkrdhCNlUJ84hJHuP2kZ5HuSZGfPCttaXAwjMcnVIeMWi3d8
VibUlFLarsX6tbmfm4HhgY61nBehNwrwgJMoy74Bjs0fq3QWgV8tsW48RhJziQpyArT0NEHT4/W5
vzjAGsZfaCiAW0jgk61AS9ek5cymaTo4gGh5UWvb3SzZeAn8CjlzCk8MZREGUGw2RPZQiz+eP8t5
NfYd8FCJ5JE/QWLtEM8LSlEmVr9en9WJHbUcinPg+lvOX8jjQk+1qEIn7w+2X/iey0b4IMWea4r3
wnAjSJKQ2oViG0IS+JzHEyILQDWA33bAcXT9dTasPnTlzJf9KKqHuuHBmfTYyfE454pRwjAm34xX
DBlbOMYjzOn8aQL8GvXzxHMCIf2eLue0AV64CFoicwAhKfitMKFbn6obUeyqQ10fwoksQJhVD6gX
fum4eZycEQx5pt58QhQlOCJKoo0hZVu9M9qkBYSOyuYAbPBcwfloA5QCu/Iawnbk4fUj8rw7x6bH
4kJaTA5MIvqiV1jYzGEQyGJBDRVuhytiWmpX5GVK/bGpyeyV40pKGCxN4p2eJoAkVE0NMloGmilu
OS7dJwZIqONFwCgBYVDC2Hswl0V0GRWtE3qpDCg6hWRAinlEForeNCQsGq8CwBzMiQ5yV24yTECk
Jo5ZZn8e1syHlHMNcGXPAJRzCjqGnoE+07fXZ//ygmDyCo+WRXhO2FZtZ7TL1AL9Qw4Ja5FgCYFB
bcv2zZ7GGqyjMov7jv8ic3B8YCFFNBZFKOjBlvX0lC+98CLJ5efX5/LSrmAUCjgmLgbRfOs/ibks
nEos9NA2+fghC+xaWc6HiwBIhzMH9NSycUSxsMrSUoQCxxNC6SUrQdQiB4WWUB6P4waIu/gcwfXE
q4gZIY5bEyqIl7eWMke8BiaGQw4xB9oczZVadINUSL8D2bMm+sY5+4av0kO2D+SYrgpKX7d98SZq
Nlwo7J6gAlBEg0uCvMjxZGmjUngBJT3odASseilHNy3NeGZJX0YD6zCCEYMIEizMrVIQi0BDzEpk
Wrnpqh1wAT0AKKad7wLVoKBbdwxUljEQxWdj0aLeE+ixS12R1BmoMwDcqQfAvPpz7+KpnUZGyzBE
BNS8aNPMKrzjYxfQQxUthWdHq9zCBvOZ1/fUKDB5QnDknaTYZrNn2XCoOzEKLkfTup3Vwd248LdJ
AD9vJKwpci+ILPFwbMuHQW/DHiyR7qAB9P3TQZ5gP1bFubvx4nUysCOKwruEv0+Q2jo+LkBGmhaZ
2PkgyjT6QaDh+x0JXuulOGgfOyR4r16/9i9eJ4OnQjA4jcDFa1zJ4/FApxwHZFvGAwAMDrzTQDef
4iUrvsY9b25Atgm8ronrM5fi5XGFJL5GGgvcLuQC5LZWRfRs9BB29JBDC/pQVEVNfNu05AG0uf6S
tBRYcwC44wdmw2nfUN5/oaBJAvYW5tU1WXi+e30dXloLeM5wPhDJ4Zyu7v3xQgwsA8Ury/jBjoCe
ucUgWj/Pa/Gg20bva6LyDyqpww8dPOndUje5BebX0Zevf40X8d76LQScBLi3WJytM9TmSYKLVPKD
k0dAUAM7DphWNVSXQRhEFzVli+tEXP5FnDdKUuF8r0MD70+FQMMPbMvxAnBbpDYIB37QhUq/B9MU
/ZU7b+sl/DwIkraIaS3VuLFbkbfJmnguVMcOS14AhxYGhHglf2P/wudhkEpDB1C8lpYjg3k8lxLx
wYJEGTsMQQKOBogoOzxGzsXrm/XC7qxhucZ5wcMJ32erKgeiTRsNccEOCgwVMD7r/JIguirfat7W
bAaBK4d0PZJt25PJnLSCIlnFDkmQCn8MeeyZHoTCt09GURw9ZOaYJFvZs9gUgIUWCTvUZiWMEBZf
OFn5tv6MzxuzJq3WIFEAA/BCEVLXJegPNUYBH2qPSLHzm8WQM5f5pVGDccFbuL678Mq2agiqALU4
z3t+6JOg+gig8/w9B2bdJwkSGGzIww9ZJOIzrvBLyw37gZIvVhAayDAkx2eu0dMSMyfLDzSK60Pf
p+oLjJVzDTLkfBUClnkO33PCiHJkNrXSyNkq+N4b281TGYVgURQHjZbrAL3V5YdMhKOb0YFdW1OB
wtrNsdx3ixAHa+r2Lm+c4RrYrHqXhzY/J2n5vK5HwQCCX4tMKBIAliHs2SzBlBXoAFnU+aFWQ565
ZqzKj6op1E3Zk+HJsFHdmT7PiguI9oaZz0PQR1xoG7c/GiD0Q9+Jpzq+aA2PqqvU9lXura7b4wgO
BeSsRVGca6FywurjDbIo+ilYPwMnYrNpAcRO20DlB7D32qsYQM0bBh3tR1Ru5CGs4iG9aNtp/GXo
DF5fPjjU78cuOucnrTHuZuEQYT+nqSk46lux9BSZXgUkenWQYxBHLsmNvuxsVewCNSTGTRTPCq+0
pPlQBktcu1G/RP0Za/YiAICZlKj0MJDvwSvcgoF6KHv2Nep1+1rpfhfEo/UtXAO3n0lw5n6+NJyr
PcNtgbFBD4utRZtmm+GxqdjeyYJ2x4KMgpPP2TtGQfnKIimj4Gu8qHW2uRO1FaR5cN71FVhh9S5I
wnM67qeWbX0BuEb6Egu48RvGiMRlMhO+jxt9i0ZTP51BgPAW1NMZ1+DEQGAvrVkSpSll20VjHA4h
bfJgvwqv7seik25nnHwfD+Gvtz4FyCvh+gJfggIKcgnHl8JmwFcJkdm9ceLmCtjmwosjE54JWU4c
Aoxisa8AdVO80sejzHAumAzxCkQDyGmytSF4BaievD6XE6sGr0ayNVkGq7T1p0tZ12jFyM0+bikD
ZTGuruPCOh4IR+bMhE4PheLkagHxkm6WDZUNiAvM1uxLIM5/xnX7l8YSIwkhpnOyMKeGgseO91Nj
n+C1Ha9dV6KA4kSJ2feo4P8UtdCXXInkhkLM4oz38dIjfcYqAOHO17T3FuSUU1Jpkc3BPkdnKGDi
0+IxQaIVXptT5T6KbN2hK3UMjgxY2ud8kvXBOLaLGFwjFsIzbtepHs8T/JXUyKgM9mMdp6EHI1ym
3gTS5I+0G8Z4R/NY/LBdmYNGLgT0FsB0eCpLW+3ixBDk9HAoHomylQOAbZyByQvmwHCZtGn9l2pY
PHminQBMICCFQ45pLpqbTrMBcrVQbUmQLeAL/u+QjX83kGIZXDh3QeZCsQMkROhN2M/dki/SnxeD
ujRYm8bDExFdpSCaROBbwBn0q9q2H2tGROUNgQ5v8e+j3hMGVgJNKivysZsqNl9ABUL+qNuW/5lE
bZ0eSnDFQEGqq8Ce2dCXzhEySRyH1CBfjdBuc3bqqgnBOgzMnpf2c1aVnyyQ825fOPd5Etw7UXcm
wjxxzwF6AQYJqZj1FG32kE+o9ZJsMXtVwbEEQ3Xc50ETn8nqnhoFkSSS79RCLmkrlyoJmXW23nNw
BVK/CIz0EgjQnMH3nrh3iJWRz4HHgOLDtvUAmyQoxgPmElipd47g470ocO4EO3vvTm0T7D2yRs9L
t1UTqqCUo8ZhNPu8Wzpfiam4RZID/Eeq2vgaSVF5WbbVu5YRrjOaKK0AIb05HCYJV7EN2DAIfZRX
aRy1bhNPw5nNeunurNiS9WFG+I9lXJf5t7IiRFwjvvTE7A0EGCCcYvvLea76XTU2w324lBS3ho97
Fhp23fXJudYOJ7w+VEQR41sCxRQczfUw/TY+oMNj2YC3se+GovUH5JavICrEPDqsoc8yV/vSCqAw
wBev+ja+szwwb+uetEZC+A4SSStkz9EgUK/7/9t36PoSXCsCpQv4fWjWwlpoYaRyjC7f/P6B+rTW
y1CsRgVic/sysOH6AdS2fblA1cUZqhwkWR3zGyA07RlY5qltldQ+xyJGYnGPpyQzFhTxwu2elU7w
DcJO48OAuvFTP6XTNedd8KHq+7+iKmN3Trion6/P9IQFQAkU2V7EHmsNdLOpVVIAqD06zn4a2oyB
fd6xixBSvufKKyfHMXDDYNAQ/W8zZjxkteSpdvZN1cy3BJJQoHdT+fHts0ExnKxVzhXQsK71b8cj
BlO2aqwN9iypqoPqst6fevk2GfLnQ4ibiLd1xdBRVMSOR5miIrcjuL77nubG79nS+MWAxnWvz2U9
Y5tX/BlRBDAOgRDqNrIALp3kEoIc+yKGN77ogj7FIM7d10UbfWp5dbakeMJMo2KJFADmhsmJzUEs
SK77MO3gWk5rSQaprf3YV4kfKudcPfrEaQBIAxeMPefNtqKOAw2iKGG12Q+8E9coq5gd4tlzWdoT
E7JkremtJeaXNysK2QxepDT7Qi5mB+ENdVt3EYRHyjL9/PpmnXh3ILMDTJFELgP+3uYaQfQt7HuN
tTOLLL2sNsRPkma+TytHXw9DTD/xoD/XhflZTnlzRCyQfRJJQfh5bFuryQaU6ZHy1Hs7i2I/Fcz5
sIKYfoGkT29SKNyOuwHyLo+6p9rxZNoOFr5nMB0IyjrcbSamvqK8D7SlAwkM7YKluHybuhLiQSjO
BtTr+ox84UITsPuqvgv9LA06vKvIC3Qu1IimBtoyoVRXCA7MjZ1pl7rg3UOjg6aF+sbROvveRMX0
xeEq/cpgRiGmNIT5FcQY6hk4yJDM/us7ccLzxhOJ2ipK7wjGnlEzv5mACF1dg4bPZt85fX5ljCl3
vWD5roga54qlFmo1SQcIRF7G8k0aq892AUPDV7P43xIU/mO7UOZTVtegWO/nYiFoUJSa/ZSN3dvf
JsBEcMwkKh1IcW6OWqrxrIIMCU8U3Yk91oOEn0wxtJDEeC6KOXWBVhOHKpy1SD1uDV1dQiKxqGCC
QDe5DqHzdUGh0OTJRsszPuIJi4BgFuBRhXaRzG67MEBYgpgi6PXeZIG+G2oGbbtaV2/3qjENrNmK
mIDPuwk2BbTBkhRBzj7sp+YaBHAL7nn7/fUTeGrVgDrHAVix4ohpj48BHLNYj0mo96WGtGxAE7mD
BkJ+lU6MPrw+1EsULBDzQL9bnHPUBl5gxmGe4RJOEywAdDU89DmFXI6tb2IVVl40tVAsmsvQbURx
nbPeX5b5MFXll3d8CbUSazQFXhDhxPGEqzxsnWqE0w2UPKKIOkkuBITofKKCzEfmzPq9Vd/rqc8/
YGOdnQzQSiIwQ3uuI/WplQcUGFUFpMpx/zZZJSMQYjtLjAAfpIwrCd3B694ZQY3i6hwn5cTrDA8Y
GRgUHAHGfTFnCIMBzw1nHLKb2oPPGj5GY26vCbyBg4BI5tvTcnY182AzwFXDoMdrXHRDrtCF3MAR
kN0l6MaVbylQja9v5albqFd5BAH4IlyOdda/GU9JGg01Ran3CD71dTVIumc5a85YsFOjrCYSjgbu
Ogq3x6PEEgpZ6Psp9lAfJB7KMzFiCHmuznTqSbYGTi1Kw2vIssmUOVATC2PiiL02NZRhWSC8VpjE
CxeERo0cF7RkKc6x8V6eQOB5EEvjJqIehCfoeGrACtMYVF+11y2EPwbdRL7O0xaKNfSccX52ko5f
f4wFS0ZRtAM7Rm9Ou9ON2jEslfsIcguBy0xoVzXlRg8uy5A/cKvSpp+adIB6DwRqAW7OedDeSLT+
0+CqZ8jNMxLlV6EYCQcDo67qCwPqNlQy26Jb3IVA6wTvfn2OiPby7kDfBtYXbi3AHWZrIB1unAjQ
fbGXLETNNJ+rD6PIl+sxVRJaRNI5Vyh4eeBWQR1k6J9h7WTbfi+L+wqYrlrs5xUC2KHt7A6Nz82Z
Y30iQAZtHPEiE4gZATTc2MFkXKCpgqT3vjMh4OMhGvK5VvXMVzPUmBKWRrsJKvUX0uR6n4Xp+MvG
TXbmW5yaK7KoyH8AUQl21Prz364w1DeKwEJfZM9zQ66mWv6EnNA5J+vUICuxalVT0zBHG2s0EFLb
HlHifsi08UppFr8TS+S/bo1OnRP4Unir4Xyi8r0ZJQDsBzKNVO1DdA3wgLaRl7CQlZfDBb9EOHmu
ZHzq8hoCshLyiri+29JHRDvaom293C9op+FCM6nej7lj7gB9yK5fn9qJBURhGilapPaAgtuaQFGr
fgor+AioLvVQRlxFWjrQv+ibDTqqHghLkH5DNgO+z/FpgFJ3Hc1DoPY56jAfWgFYSOKkH1+fzEtL
iw8HiQC1QOSl5LafRjFnUE8qOrXnVasvyqJHYSIg6qYDBd/v0BF0Py+NOOPKvUyb4EAg5kK5BfcN
VI7jmenKsdCaru0ekIsFBKCB9F+WpkamZBqgLsPw4ztnbOfIh76m/Z7NjDX3r8/71CauNBnUlTB1
FM2Ov4IyQdzYdrF76H2LR+in2jvZn33HTpzK1ajAJYZvjKrruvq/XWiEkaWlvUUuahSPxmH8jtRT
eEG6uTxz307MR+AZMZgN3hRQNI5HQilGtrkogj0E6bgHoib1w0I7Zzbu9ChYtpUnhhdscyQrVq5C
WFGwTxCO3udgirmoMuVnPONTowDaB1QmQT6WbuOJLBYLIgkcD2XL4JbPNnfbLCnPRC0vg02gvAEw
1fDBgTHZwuqpSPBnUGaf6bq+FmnYXsHapgdlE+Tuhnq6GRto17KheluznzXWxMggWDKwtUCA27Z+
GxezIGeYItNVGXrb86qJIcmF7uFnDMiJuw0DrEDXWvk0iPqPz0SMijP0oZbqAL3g8sCjQDDoLNcM
OtQACPtplLYXddCrf3OkjyjSr9JU1zoLUHaAI6GaCq7Q8bgyVUUgwqA8gAfPoLRBAMwEbfWMGX4W
1Nj4UBqRIMAgzydFbf010c0OdNOSQ7bMi3PVFGjb460pfkhoGVpddfnICZTUOfvVOEZ8JBNPBrcf
x+VQQftTefNQQD0rciBL7aK+xbinSF3FLnyyLoUc2BJBbTqZl++OSLvQi+uKQBC6z8bJS1NlPgEn
gbZsFMySwJtMj6YYHQ86etn9L87Oo7ltJV3DvwhVyGGLQEqmZdmWbB17g3JEI2c0Gr/+PvDdWBRL
LM9mauacKTU7oPsLb0DxHLNd3hCRyFmYn7d0W/UwFW6LJgjX4W+kyqGYmvi8a2Gde7nOjohSvu/p
eFtxUWVtebsW+CKEBNjpjMil6z9U7S6E1A/VnD3lm/BkhGw5Qm6BMPSvpXIMPaY7rs83utaV7e2k
ZJujCqw7YPBdsUwJyO7aSzrEbe3IWvtZJd46pij6b3n+NXNmo4pbf+qxcEiz9atCxmxhovZiRN4q
24d0cdop9lNPv3c6B8Xwah2tm7zcgKPn7siVPelLEGaNUTyNOeLeUUF9mrJ4bVZLwtvsynvba5z/
Cq9e7LsszUQVQoHV87d2NZZWpDV191sY/gcPhJnfWLDpykAzFM854tw3rVth4zYZXeBGE6lacPD1
xTh22RDQKM1AdYZOWlW/rbrWThtCfGsMdqROYY/l6dPrz8efUOzs8O2ILtAP/g7rOC/f+RLNdlG4
82lZhuYj+KD0zm9s66GYRx19WTFPt1j3yRtP05aDi0nWAXEY9501Db4WOlWGLHJXBA+GXl3zH7/4
05BFJWqGec/Lc3ZJG3M7sfrNehprp3yvttk86f2yaREa+C16dcWcjr8HcALqVi/5H+FYl1N7n1Zz
yWn2quZ7a7vGz7Q22iFE8m7UotcX7+X9vlMn9pef9A54x/7v/3oVLckr1kIkPWGyoaMkRpX/neN0
yOG/Ps7L15dx0Ka1wPjBjD2vVOtzlwWysOYTYqIeWnya8cHoTPNAGcn9/PpQfxD8z8/DjlmkzAb4
26FkcBbvdr4YW73Qx5MnjNKKDTdfHoMlq9BdaquuSgIVDHmyiAmJANOkHy7HxXlrcXY/mX4rVJgj
Qo3GsD8079Zmbt1wbOYUCUPy4CZWvoJtj2buipm3L95sWYGCFuDt/N4yOsOmNV8HMAGNurGjlT0r
o7Ip169yRk49otuWDW/8cVsCNN2Wwbmyzi/fGX/H4tEA3puo8G+e76e7rXOBSv98klwIsVmXze8O
Pdqj3FRzkJBWIq+Ra/L6il/aXF7SHbbD2/2CqGmZQ44pgzdjyd6YbzynzhEAQqytyLN/E/7a32vq
RND8SA1pgZH0Pp+f3eTclgaqyhzpIRo3M73tFnP55yoRo4Cq8ncsKoH42VexQdKD4G4MkF6MNpad
0cXImFyj115YNsjKPCx77AP15SzunW0D7UAjH06ls6Dwp1CMnqdWJm0uriWaF4eCSMt0TN/jhDxf
tsrLKiTVm+GktS7GHaWuh6sOM7FvtGsO2hdqqeSyu2QIARU1tvPeMhoWPcblhDrQB61wrbBhctYM
kVZtER/Xzpk+0NQY38LYzIsQVMpuPgTyPMm65poL5cvkhlYpjE3iHjDSEHGeT5vnVpswOh8AWGr9
GwcjmncazFRBBaeCKZapfjh0tcpuKu6LRJ8n7crbdOkHQETfi7nceS/KmyZijEsWGD3eMIY8NKPn
rvFYmqqJ07qZv2max+SNMTg0fFcHAez/Ctjh5f2+l4f2PgohIB2mswcIpf51a+GGnfzOrnCCRNcc
0+r68PoFcGGUvdOJsgvK3RBUzo5XsRbaOJjAt81gNgBuOMNN4+rTP3+VO66XFiTdJi72c+BE4AeL
qUhAT60+46ND3TvSg6s36IW5gFajDQCEm57neb8Y/kUpCuVaJzzy2h2JOie8I9qViPniKNxk9FPB
or6QSyNop/AtSvskdtXgLTfkx4LI7tqze2mYXaSGFg2fvndevK2mYHJwcUCVoSnH+2ER2d22Ft4/
aaftl3LA8d5POJtvEUk8/8y8tvPKGT/Kk6o0+k1O1dzP2mo8vH7I/rxdz991htnByMzmAqS26oOe
XDC3T53eFHOCSKv2wXREEOfepIO2G4P3aq3n2Jf1moxIk/60NRmgHNznbZKVVX2Y59pIrKJbyChm
hfdY4SUDmqUJ4SWq54tsk8q2xUEOaZdQiZN3puxl2O2gIEPvkdif6iyuQUFfCcNe3s90vMnhLbp2
NpCks5LB4llE6V5pnugmKBis+LighD+iFn/V9vfCUKirII5EcR141zk9YW5zZG9dA96TDPyvQYG0
fcc1/snMci1+fcdeBiNMhdo09XvKgS9ogdtKyX4l9+H0iSYh5DXuO1hrj2W/il3lNfvdBLW8cktc
mh+ICNJ6rjsYGPuV/FdEm1bSUy2GVtQBVXWzLb1z50BkQ2h9MfQrdYs/ndtnR5LuJ4C1nebzRxvo
7ORbnanV1eDKUy0692eD1sF2O5epOUZyHhs077UyAyndNLg0pa7kLil9zUvyfrPzGH/s7QRCzPpq
ToZbnMYAQY9g2HAlA5Q+yNAycdeIgJOkv3Ht7o2Y2K8/BTho6WHntGOfSL0i+esaE1pYocjowtmc
zSDKpx7ntxpV4Txq5DgEkeYslnlYBqk+vr7JL64YshvqQqAEOFRUGs6O7qRTKsf6Zj1ZXpq/BxKy
m35fLce/2FWICfCPYdS6kExfBDCpphdjAxEBYWTbOKDxld31sBYOaLVeJePtMeTZplK2oyAKroYr
+rx+JzwdWW/Nzk92o6MEoptjbFRGfsx728wjd+7ke32Qy21RF1aiOXOD8n7XRi2yCVde75ckG15v
sOO0g3eJsRd9aZHjZbgrepx6rPo+kNmbRugB/T3VnlEWodD8rDm2zej8GHxj/eS3aLZgk9Tp31a1
UfioJ5qvV1KMC1tBIRzkBIEr3ZHzFGMSM5ha3yuRxFdZUk2LeajWpkhK6htXMH0XzhZQIPYBuhat
i3Md13xRM7bVPkMtG3Lv+K4jam3lV66pC6MAZYBJz0rvqfD+7/+6MSC4eQRjTolGQoX4+YwZ3ejV
W/L6d/IyLqY+huIUbxi4S51E+PkwgFpIWHtVYAjjFHliLhYGSeOEMw8i64TCyJBvf8zesy+B3Jwi
KjNf+6FK1T1AHFD2v8Zs/BzwcLRXgbdbrnM+61ryomtaeVJoHiednOrjOvXX2guX1nbfuB1LRBRs
n+Vrel2PGn4W5Snd+iUhvZa3PT4+V+7hfenOvliyDYvOvg+SgFvi+dJSmUrt1Uz7E6D6PA5I5fFS
bsdb5FmaqHFaM359Ly98ArCVAXoDqSO8P68a4+ilD5uLqoaOSc9tivZEMqxb887GYO5fA0U4dntu
TSthZ7KfF2jkps2+3HQ4fabXIr0etG8qZCuuXOKXDidsmB3xaeOcwqX3fAVNuZL9oLJ30ro5gPM1
2vWnrHRVFXsqyH6aQVsdbaQKfnqG8jBeG6hFhXOwdjgyydK45uD7InKgoMfBpPkLJoRX7ewRb9vJ
xQRorU8T6JtkgZPnY3HQTsfeCOo8nBkT1INlX0teL43LC7PLJYCvhZD2fBl8fwIUHWjVSR8xjvAx
4ow1OetRh0EsVWdj698aGmnIlfNk7fM5O8AQ+7kZdgWxvSH3fNx0K8fenHGwysxB5/n3FlDZVWoY
D5xqfNoKf5zeY6c6ap8zXAN/IBfR4SYlbPeHVvdNleAG25yMxt1g/AxADCOrFNVXZlF+3ap5/lDO
W3dMTbF60UTHGQwDApYeYle58QV0f/4N7xjEIejuVbHW6mV9gwgj9KEJE6Y6ac21UDiSNnKLia/K
H2PtU07rfavCrafXnE842aVYLOGemGEYrfx78EXprd5JY7kSKl+4UUhm6TaARyVBO1cFq4wM4yM8
vNAocNLIo6aatJ597QC+3BCkQXh2QHTTMbTPD0K1rDTmzaY44Tk0/8jhAn0CJpI/jG1t94dp1SsR
an25/Sxr2w0hZfafX79i9tLE8xNBtw3UDQwk0mr9PIxFjgDHGc0vUHfJeOlNDJ0ERt+y+Ynj8ISX
rAjeiHFSWbi52rVL5+VnwG1DPGfAfgJ+d84tR2YfmtNWFbumRRWuorixzdE4bLAxQ7EoTg/6c/+8
rxx7xqIyiAgM0Nfnn0Bl9Dy6Ds9jWU7ue6toYTnVIr0mxn1mkL0HURSHAXa4IOYoyJwDO1psIjpM
sIdTP+VB4hdD0CBfuMw/U9tL+3hYfSy5HE3HOshH87kO9VFZdSQaqX3v2xHchNaqlMAHHcEsXNAj
/eGLQMwHHopmhhzrIi2w8EB8W2zgUVduipcvD7p/EK4BiwARQKrj+SqlARmt2dHryDkXhzTACDm3
PhITmVfCg4sDESL4fGl0LM+Lk9aEj58WDNR0IeLPYaNjpYusZXrC78r/1/oBUQi7gVoCBw6c/tnz
7XSdLbBKn05i8fWTrIR+a+Q4YFwJXPc/8/yTgvtPTE/3nzIyaI7nayeHPA2sMahPotBmeOpQ5EKc
44qkqwFY5oVmXcPnX1jEvekDsAUSBjC9s+dkKKq5G1anPpUF8iZL4GDlrFYz2Rx9vTK5l9cik/tr
qLNAS26L06kWLrnu9EO82ZAO1fzvupOADf8exXy+hEpMDVa8Hg5EJKH4Zftz7GFyfuUquLhsXHwu
Qgqcv/NqiK0X0vVx4zrVxfSpRucq6kvDpu6SbsfXb9mLq0YFHnVl8IYwXp7PBwQtMZ7NSKZu9bee
Vg8JXEn/ykf78i5n1f4a5WxvMDjEg8hjFG/29AMOI+6h7fos7qkqfCjxGImBk4y3kIj+Gb5BFLXj
GoCEO5Qz/8Qdf6U2eQHTq16C9uQFIxLtRuXGphJfXl/EC9vFTu2CsCTNRE9n0xP1UFqUlJjeEuiR
qobiZsQiM251s0heH+rCfiFRRHSGgiQySOdq87UzaGsHSOMkzWz8XhHon6RP7eHfR/HYcYrZnAmo
CM9PBTaMYzpkjKKamVcI6MYeW7Xe478Pw0XER7sL8wFiez6MV0MAFGkGklL3jVA6Hu61eVfdvj7K
hd0BxE0xGy1tiLfnAm61I/zOt+kIVsMsPhtLsCV1oNQDYtL/nkgjYUTwvHPQKQmdp+tW72h49JFE
tKlvHufJH5IUoY8rX9OFaxzhO2ZEfgpI9Lz+0BEOCVj13Um2jfM0+3N3ULnpvV3Lqnjw6nm6wkO4
cObIKYlIbPhTYNTO7jxc1jpdBW53WrLZfuvWpoq8ui2upLAXR+G8/X9/Axmc54dBNFoxVabqTppl
dgeBG1/o63K+snYvAzsac5y5/XQ70D73w/LXfYCfNDoBK8GPP9b5h1Ju9LPFrKKi8qb7kWU97tZ9
1/S29gvg7OHd6cp7iWXvB5435BUeha27BYCfODtvXFMWfZjWXRYbs7PcZ26W3RpA2O+MRe+PGc2f
O0/242PRp9fgDpfOzi41BTIfZj/XyPP5eypFkm9Mu9OIm96D19ri2Bdz/rWe7eEAyMK/FnNcqOCx
l0BTGJN4nmLx8xHhue1R79qe9ApnUW1yEtNTeaxWt0tKDYxBiKybdi9mP0jq0lpDS3bFUfdXc45W
XOVfvwz+xId/bQWlJ8QzfAItfhV99POqj2v0mrkOmXPq0csNV89OdwNOgE6jZmdv+62aImyJg4ci
W+0HV1p1jE3pEoncXx/Bmbmh2ALt38K/P7+J55fO9H4uqYw9XyLshSXbvzgnQyfHKXOoXqM5a4fX
p352D/4ZBWE19IGBxAHJORulq83CHTzDPVWUFXetBv9QIY0Yp5NlXLly/1A8z1aZTij3IAhQ2h/n
QPm60I1pw5H+BKNd3Mu5wZ14I/AdItHb+WM+jSTLSDP63xdrBO/d21gyIbSz9Fm0zhv2Mv4k8kjT
VtzWB6/uf7SN3ohwwS+4CHfb5Ue1mMiQNukUiJjKzfhGc4bqlzI1/TEbDKeK1CTAq5eqwY0d6K3y
DqPX1no08erJqO/M4Nb3VnTepGWuJQQ4P91CqMC1jAjAqDN3M7arSTNaWDjTbWm/1ps/4EORrtsb
WW2NjMtyM07OIoYPpj2PbjJNFt2yHDTIteTwnBNAGZzrnsqezSqxsOeqMHXtF7aqkSGzm7UFNFlX
wd1QmXjOkjvIZPGa7NbtVB+tiq9rF4JqD1sVXMMWXfwdIIvoQNPS2js/z88qBc4MgYvAODWDCbis
s3N8KKTRdtjFUzyZI9CEwRzqUMVQ3t82RAM3YaNN67WOceVePXsy/qwJuAbqgrzqgAzOTjT6BKLN
gT2chJL2+9IS/fsZ2YYrPYjLo5Aygd6CQXDeDweZMU2FptN1X/3u4JnQP1e9La4E4uf35J/JsK0c
Pv4D25azl6kBPLrgqGZi867W/BgU0nCOi7TGH2BJhiffH41PikMyYIE6iG/QHHFUnZXMn7g/mwfy
4r4IX78x6LKwm2ff8a6rvWt60Ieh6fx8twWahD4Y0+00Lsv4VWMTfkJaLh4kgIeAalc6IjocpGuC
w+Rah1XrZzV2mE7THNMG4+hQd7M8S1LhdRu1ttFaDpjhWvzzUYA/rTLKjZFZLlob6v2m0+DTbKwv
XbvfuCosb/WOxlDJItadtbx1lLd93uYasdrFnKobr1zlB3cWwAmHEr3qyIHncd/Vel9GualDbC85
qzPurassIymCXCSDLNJ3QKvwTRmscbwXg9i+usOaGYfFLnLwOmOPAhkkJg3O/7bNRazmrEe7tu21
B7XxZ8Oysul5SQvjzdShZpMMQwaaZhwN/0cbSKSh6rQ2PwxM204sFDzaEEBFWuDHEHQyHvbOW8xO
Fk/YNTj/YejLRaW3boMi89phO+8CtvrP9/t5R+l5k0aW7o93tQ6yL5GaS82rc4L5UaOraobkHtOh
BmfRRQFOglaSzwNaO3la1w+W9ISMa2NggfvJHubI4lYcQrgASxu3iPDwweYTtSxHx0YjqALj3Wiu
6TejbX/J0TQ/CZHTYMUsWbzTLYmhstL7Ay5jK2h7PHAe7MJr3vXlsDym9LifenfyrSOypsbtPNcD
p8NN85vBHeff+PdY7cF1tskOg6CisYud8nCfZTO+DU1hoUpd+T65k62Vo/HGX4v2tpodszg2taDa
KGWv1qNwzOWHr+xhiNZ+65/0ZQtuhDcOPzGbXc1wgMsOnnVqhm+OrzpOYzo3D9WwTLepaY0/BWbN
U+QGlQ9E0dn0H81maHeYtVdm1K6DupvoIX6ZjKI/0hvlhqP03jrxjhkXkdD79jtddGoLWt57J+rJ
cjqC/tXf4/OOxGHtBNMXve2L732mtvti7rZvEuWAjwojE9znCxtEM0bkaego0aDAWedLkuduc9vZ
pfHY5yOu9Bo8m08+38EWTqM+VRwH0zmZSkk/knKp7urMbR+CCcPaSNQ4mYa97XS4765bdy/LQi/C
cba9hwp605xoWp5qhNJtZt9MlSM+B0YjH/taT7+h0OY/1BJizWEJvHKLC9/UnqZpxp236YZWRibO
qy3Oy8KUHxS9nY+143pZ1KZ52UUbUyqP/mjN610mACvGTSvnu7oc7KetNYH3rvghEtCAWfm1uhlI
lA621XiTlYNRP1R2bUx30mzN75gJLI8OuLQ8NlSPjIBnZHoWGrUQw/tlsvUHtJ2nHdiiBf+NtM+c
iHadb0Tmsg44O+RyE5Hy2qB5V+Iaid+0L6smxF1T9XdK2NN7UdT8vnmpuaXWcvK4UZoW1/ZKb9A7
R3WAYEPmtRtOTgejhOd1iKAGyUR3imBDDrHaevSntuETAjnUBIfSeVCu5v5ASrjUefIt77FcsvZn
2ducg3ydccswqm6mXS0ptL6Z2jz/WS6pzD5mY2c86qtv55iKwqcKSwOxhzfGuLrE4FNf36FM1BNp
DgWWg2rySxHRYpzySCLc8t0Es6xCrj7zG1jGLfuQO0ZdJunSTkGoNHsEr5XX1dvVAE/4ftcQ1o9G
PYLcH8bRy8OuyEp8iscgDUXtrCIp28L/xWMve07lom7GmeQy0t1mSyNs88zfxiLn9eAtswZ4CKpU
+2NNHeSJnVR+KQ2tyOO5cPo2DJgYiY2Zdt8mSObAU+H9xTDyg1/lWNIIqa28bqO0W6UM08kZnTDo
BWyGCZ3uOvTUGLix1jViCbu15R2wcg1JIAv1gBvb66ch5FByHutZt24sZ+gm0OuN/5/YxjUyYXkM
kdQz7U3lN8t/0Ha9T6Mut8+gUTT/nTID7YuuV2VxWFdzEgcL3NMUaUUfbGFjDvMGIqfnos/WMn3a
NjsAfTTX3MxTWoJhVvBxP6WUGb4W/bTdVdnGmzLKggdCIAJICrlOaffoKlVXN72QRnPX5MBQYrMo
13fzsEIFmVut+A+OS/o5B49+sjNnhPWSoY8fgio2vph5HbzpBo1nCA/0/COOL1qW5AB3TobsdQt4
+rTaMYp7CDdHS990+QnT607eaHCThzu+b6xpFkOszttynFUQQt8t8F9CXCMIc63xv2zV4q9Ra289
YfOW+jdN7mcfpsYaMFNDu79N3BIcC6T/LlvY0doV0aRlrhl2kHb4grOh8WOQBA0nu6zd4OjPxe7k
kPM8JdrYjPk73xCAYLKgmYtkYk4mG9mVa+SrYvuYORAliOlHu4hEoZsIoOeTelsJqwYoDmy2iHd9
nyKsC6P4PZvEs2GhNTkcsn4zCNz9yQ34NtPuafPKoT8qmWrNAYwpL3094PUQYUey3QQpLd13DU2m
Kmz9wrAe7LTReqKNqs9vg67Xb2qq0ofed4WI+acp0q0TrfrjuHq9DupoXH62Rl/cZdOclqGTwVuJ
ZkLiiTw147wupSzHyGgdxOuw8XNkpA22+TTYax9Q++u2OxuQbcNjFGzuEXHT9l09LkP7UYyUo5AS
NhHGN9JBI69hm8Yw3TCPjmkGlPcikNikeIulkegs+ddeZMU9TGDLjXQ0YvBlqIVbRYuwhweoHoMe
02wRAb/S2DQKxYvhw4MxlxvEve0+oqVt/YapOtnJ7GHXcFxb1flh5tntzei0LHFHhPK2MebmKaB0
joNDY298b5nn3gWlXfCXO/LiePB78d3SXPs3JqN0e7jRNP3jwlatrEeuqcQiEiPY2rDiijpVplmY
cjEFYbvsq9imbWBFkHeWX01eL79Txx7GsNtb8yHQQMzdC9df41wfxg+rX0A+p/xdfe1sLVuTOi88
iN1tsKqbGte9z4pccQVpljria+qOjbzzFA3dcA0qvjaEcjpqKCSDYeaX9uOW5iliEtLTRYgAdjck
doBPYkwLS3yQZVB+V8B+4EGI5W0LuPJbmcHcQlB0GMJpy4uP6eZ0uLjn0qJvkq5zG6ZL5/wn7BKA
RepMmhlq1WS8nfM5G0JtRFUtHqd8l/4v1XxLdWRYkDXLW+uwiV3ysCdkGUO7WUoQBbqRObGLZdjn
agzK6VY1jfpBbFQWyYKr35umyAxy5B2RgbPQVNyjrzBP4dpVVhnCzpUGBKZW/dqQK8hDjbZuG+ez
qgjU6DRMYTO62QPekALv4yLTjrO7Wn5CKdE5Oc3Ik4r01NpFazGtt5U+YB6iuyW+HnMvhmTBvKiJ
IBoNbaynqXxXZoEqE/6a/CyhkfYfgqImsGsnpJ8iWWgcZ3uqkZb12zUleKuWHQeoOS0AdD/9IuzA
zEMYaig8pnlmfxjnYHmbrV0+hnD0KMrwpI52KFqjpAm/1MUv6Pj1EBeDabwRM4ClOK2slM9FTQQM
mtYhEAlbePkKbmWySef15r1pL/x9icgVMjpNyYfW5KbMH6yalmaEtYbUQiAhA/Im2Srrm67yBR5t
Qe5/da3c8ULU0hX6DlLl3wxXa0eAAH2AAYiNC1JoDyjSR5611OPJqe3lfbkq8vGSp4T6SjYED1W/
bcOhIu0bEnT8mp/NSsM7tmQetLfIHQ1PyijaLq4ExkLf1bS19tEaBY9o1vtVFw0C6bEwWP1aho3m
YimFDgUt6GYlPQ95ch2T63dsftVWM39AC0mlSSU68egQ/3THulq09WEyyuBbMwXZL1xRyy+GU/PF
qVWhcp9l3idRyPSHOyzBsQhgCyVC+GTr9cqG3K1LqXCrEihDx2Pv2iiQipx7DqRTqkdrOW5QihoW
Od6sRTpJBj8LNALVvj7pEILI4qVSbnc/m5QyI/LB5Y6q564QObvqk40LVnebohYu325yWe4X6e0Q
n97iE3Z56d47/ujJcFWakQE2GET6y/ZLZl7o2/ou08p+IqtDEC+0CmRIsCxwxCducHrWfA144CxG
ZU2huxruzzk16iNRfyrjTCntsyctv3iLNAsWC1U/zvdmKrkGNcpWH00xesFxBE0ubjq7NT/hA2e/
s4bAGX95YLnMuNRGhOeaIm8+YbDO6RLQAq1EirRICZHS7pfWtJQ25dBCgmpBIfOTAOu62DJ7znCL
3IHbxojMCet95dXuF3j7aok6ouE0JP3xn1TFsocZxczPXjt6j06RFXoYNL56Epm/GZEoaSzIYC0p
tmgbMb/Wp0ONQIfefwNDo7/tfH3K400Z+jdvbPofnSwHpJFN5bxzBheCaWCqnZ5NPJdGvec2331S
h3dgfAgSoe0sWeg2fZrdbBA2bsbJ9MeoNbfp97o7nmEcU6fFrTalVpZYWFbosYMUxwRhtJmsK1Xb
s/7hXhsB+QWFEHDijsnYq9p/Ve01nAzSeeis08b/703TLd1eP1eUY2S9lWsS2FXvEK1NQc7BydU1
Cb0XpVMaiBR3UYuklG3QQXg+PgUYFPRawMquO3RRgcBwVGf69FNuXfWP4hH7XKkBgRf8gyhGFOP5
WNlYN1jEtfpJHxzrIyoJDuoqjnvDN3VNnfKsGbAPhdg5swLki2/jC9TgXpWpADefps56P5hr85ba
RZ4A3jS+zkFzpcp9cTQokHuP3qFOeFY5tIFej13mGKe0M++rdTehUtRJO2ovx6FTT6/XroyXw6EI
BBxSpwpN4+/c+WfqJ7dfp3w9YaVrlrEz15l2WPulPMCX1otYm7KMNrQ2VgQTnjsPkcad+yQq2/rP
IIyV4Zy6lX43+CIDhddv8j/DxaEpFE2WXiMKvDxgAED2M7bb/QIWPVub2lcrVmTLxqbDjlckbdGa
rpSgF838tz4bm45QOmV+ynkAC+g3nJ0vX7PE3pA6IehnJKu2trHjz9b715f/rM/2ZxS8H1xOMVPC
OeP5KCL1ilZpgzq5ME7fKIBy94vdtqGjmcMjBkxGPI3ymrbyy0otuuxYt0BJAN4E3uD5oFAIjLHu
OnUalW5EqbHMUUDZI359apdGARZHUdShmwcX6/koftr4G6VmdVo8vyWEDOybWmz/Bin4s36WjsbP
fusBwTibyrwrtdn5qE48BvoJhQaRLJAmnjCYmA+vz+fC2aM1h2H4rgyC0uHZUL3Sx6ImyzqhFCpu
nHaTj76Lv85s0R28UlG+NNYuKsQZpN+PrNnztdvm3ssRFdpOExlnjAMgJa5uaxKGKq5M68L3D2uH
Cw5OERzoc6futPWMOXPxOOopE5jTRL0Xk+dUM1KqQ7Zx5VBcOu9gQABg82WxcWcTG3h6G69B4YoX
U2FNtCLcCEY3fdfpBdXxbayQXFiXK6fk0lH8e9Szt0L3C49Uu8bdDI2ox8bsH4Mx67//+/mgt8Ih
3M3iXrT/6XmlEyG8gYeJkjem09fHdNTSr2rd5t+vD3VxPrtIE2qk4MrPTRbUmFsNFRXjZGrGQpjs
OFGaLtuVG/DSydgtFna9M/DG53sFnrtslIdz57DodbJNTnZbUPnOo90wYwl7U6Ey/48To+tMzxWQ
C/xNuqJnG2WWKbFJhg+MkdfjsZooVwZDb1y5dF8s3z4KfF+g+aA1IPw+/7pGexWAqAO6rlUtDka9
9BEBfHkFnHZplH2L+I4JHuB/PR8Ff52mLfdRpMBaRxjdENZDMf8vo9g+wAFeRgCf+wf3V8jnZ/7k
da1jn0Zj7ZOq6nSsX9z29p/3BYVnwG8w6oFDnMu2OMTxpbUZ3ikH1R27ZVlHSxVUV+ZyTi7YW+/A
iUEfAe7UgR2cvbl27a8BTSPvtDSO+dEaahw1uy0gOLfbo+OjIy822BqNtM0kqHL/2A9pelQFsPR/
nC8XL7h+ELR0kumbnv0QWRfDNKI3eTJcTMv7aflsemMa/w+D7KEyj/8f8sLzrSvTuu0z/A1PPYL9
EeVQLRQe7uivj3LpKQH9RKxM4GTzNT8fRTVtRRvEME5ar5NB01iIiTqzxM2d9spTculyxzeLiwlv
YZ7js6FMm/IpcBVuQMOk9gm6+lZPLfWmhAl3z0x9Kru1Wpcrl8b+ZjxrvjI7Ov5735X/RhD7fIZm
y9U/Ssxd/dJwUUIb5JHqaECKNVTpHDoyrz435taYUWOQIl0Z/cKkgewS6AQWau5Axp+PjiWgyFPo
nCcjK8avGULP9sFc5+ygg6LIo2Go9SrqbLe/Mu6feONs2rgD8MlwyZhQs87OaDcYeC8Y43LCVbN6
zAeBhl7epXmerIbV68dmHvsvNZIlK5mYKKEhBHP7wXYaVJQ0tbNdCzeDkieCpr5BYNChc2/ZHYI8
TqD+Q28FCa/FNyYRj7Y9PlTAUb8Wuel+RyiBXppqVFuEQ7Fk6V3fCgSqMp/2YmzPeoV8T6/UZ1Pr
qzdzQZkj3uCwqsiqU/u7nklH3oGN6LLQwmBNhdaiD0+UcLU8rvRFfgFGT4JKfdi04yFTlMW2TKAx
l5bgUiN9UNPbul3VCq7YE1/QNqI05PgCoeRmsdDCs3tKiRX56RrT08q+eEY1VYcU4xv0IXGo/ySW
dqbCzXTdcJHy/zg7sx43lW4N/yIkoBhvwXa3cQ8ZOuMNSvIlzPNU8OvPQ19tY6utPtJW9kWklIGq
VWt4ByQbhdH97EYjvneKlTCDQFqJ0pcM7d3CEPwxZ+MoJ4Q39OyxGRX3j1RC8VgjEmP7XaiMXxCq
aK1DspBFQ2Mz64CEGDewGTXcBD+B2vjuNgm9IH3ItG9CL4r+qDOkC/2p1OqPReYUqafiovI764Rd
3GmVQRPLUbEk8epam75wUzmfsETp00dnLmuNdnoxPU9zVmv7QYHmvmdCLoTXMyK8ZURxcZEhsAmr
jIoUIieOQZvEN+lzxqQConTKljgk3dS+THPHFng7UF07SLxLd/UTIIhscVdOpCBrRnw41XKkPQcJ
4A6RqPxDUY3to1ragBlQXL+R41wrf9nPNiwyAF+grzfHV+Qa09V4lKccfu5xntz8UKdt80dMer3v
hi7zIdeoe6cV8yPTTueACmJ074rS/Fh2xYSgVo1KgKNqNcrWS7UzrFH539sv5lV3c3PSiS5gsyHb
MAncaiLZalTnRtbIE+is+oeqzPrTPEfRb0XvW38Zkz+pkIofMvQ4sfWivZyM4cktQvc4YD/EmMex
mLGppR9FlX739o9b38/Fb4NMyc8C9wqw7zz8dYnNpZ1QwAIe0Z6zqdY/Raq+SiGo/fdYuPX3d6+3
Qpnw6SHhQa9kE/UmCXJNqXVS+TrHdFQvXQFuYwofmKCPFfizKLoB8r5ygdJMI7FHLGoVlNisSEQx
O4pl7WSE/f+yzCmBr+XNrrDL9N2dH52NCEJ+pXKtnOnzd6nqRcdn1oyTPmgONKGMEqySMiiWqvds
UDI31rsEeZJk0/hZu1tUtIDVzhc0h4iilvHBydSBOdTovfyqa5XOr0LXxzM6RTvUWmTYjIFS+wFb
ujxQa1H+jhvZfgM0VzGZUG7S6sXllgIPCaENvVs6vlvS7KQCGTFH2zjR1OFlx322t7CD+uemnfwh
7Fr7KkFLMpEui2ecr3qE+TsTuEglyqMzifapCZc0e38axdcHWrjaRgJN2LyqamxaTNpi85SNlKxt
SRvd1hLpMUK+RQC/suFWnV/kl2CC4XW+xuP/pPQ8uRi444xTE4o/qplb94NrfjM62d3I6q+cXXQm
1zYXj4bN8eaZXBk5aYYC6WlJFv17Ws/lo65n+wR07X7JtfDG0b3yXK94/LV1txZgm+eqUeoWIwy6
kyPp28UF0zdkUhYmmWp3o5K4thS7hx20wi/R6Dl/hVFoFBBMy+k0zMzci06azKzGeN9p4a3+yfqr
zwOgINulVBB0iVfs//lSybC+twiPDyQezVPLOGKXNEN7I8xeXo58JZVKkjYXVNOtebgczRQlqmQ+
Ac9wP6j0SV4iWLZfIdIaP2JVtV5qZ2Tc+nawvboq3EFr3SFk9utJ/c9O1JYyFpFqT6ccQX+M5ha1
+zqgOfzTbMviZ2rX5f0ypzCQ3172yitF4xUyN6ft1dbhfFnsw2Ozm8aBlnTn7LW+RuSmaG/hVS93
P/Bc7vxVbgC2p6NvVnEmPLfCHvU/COP7hgE4I1VGxS9EE+PTFIa3lMIvN6VA1ZUYQp+Nr7nVoI5G
beYikePJBkF1V/XSvYcp0h1cWVQ/3v0G0dmC04WcDtfJNlq55mAaSqv3p24p1DsTCxp/kpZx//Yq
V94gTRSWAYb76sZ9/gZlBVKyLbPltMSd9sk0pHvI9TG5Sw0MaJelBqr+/gVX5aOVkUGbYMv2nysY
KWnlzCeMkePWo/Wh3oVGG+6UObeOdQwi4u0Fr+xEbJLpk9NmW//bHAD0ojQlQWz2VBdT9KKl4xyM
Se3ciMNXwOKroBOrwLTguG15ZLIyBwbAYmbANMGTpyr6qA5wydy41PxILsadnsT6YTXEDSId5len
hu+0IF2jygoOp+XBLA2r8M1lMKIFaeWKXE4j4eA427a6mwvEqGOg6+9/q9QLLqZ2WF8AGN9EZ+FG
mj2BSj2FfaV8KsfxM4lpe+O2eXUF2wRmGCyrEhhBBDLRJptypySiVLPmU9SN1d2s1snnHPBE0DlO
9sFsAe0tEnUA25EKaOfQ3Mmq1v2VAXcvmT6PXoxWZ1CDrEUTV7jf9Tqb7iehth/Dmkn+nOYor6zu
1XmlRzeoZFcyM8Q1IBSS6yKUDL31/GgVdbKg5ZtNUF0k03tc6KfKBzSc/g8GOSxzOESgMao0VKfn
sQWDdgctTPuntVHkHGn5hN2pnlKgI7ozWePnt0/FlXNvWtxEZMUUNsjFnf+40cL/I12MGTKshTqV
lTR3YgT0lNjIJKahrd/IwK8UQOvAZRXzY3Oy5GZBVIXhJop8PhUN+DQEh1BRAsnO5N2uZf1RTzsA
123mNh9mJ7EjqEhTdSfCbKoeujjUfisgTf4ygQdOOcvJ/d7bE62A978UsimY8ARE9E03oQIolcGd
5c7o9iaup49R4mlyfpmHrN3rsVb5715unWg4GBHRfULC7PwbYDWkWjHIp5O+GA1S9YhpN1GYPAo3
VT9ppT7dWO/K5UUXES0EVNBXKbP17/+TCkRTOwCPSueTJmXh67acd2WUVD4oxVvWO1eWWmmHUCgZ
PZDsbh7NThVDdvFsnDBHrElE7QbAdDselXK6RSC/Et8Z6RPYITbBed3SHCc11Os21I2T02S/ugWp
BCavrv777W91dZVX3jMdbhSqNtsXDpcVxgZlllbrw72glfHYt614eXuVy9fGP+2sg+QVA2u8HqL/
fCEoAUUKDFaccAHKgKtEcLBWrLIIc+dG1+TygXALAmsC2eVViHDzQGrdmwMWaPqprBJYDAxh0SNv
mxu0JZctdR7AGUeuB38VsljJeOdbzprV0Riko8Hur785cfwIo/YJr5qO3iACX/ls116v3yKpX3k2
Mguag9z2a/65uZzMclFkjj7zqczDatfKbt5No6Xu3v5Y62/fPJuFYjbF90pU4xY8fzYDNFZSaoys
Q2mk9BLqILHEhLqWntPR0fap47x3tsaci9gJsIQrkcC9BcxMKUmDnmXusU7c6ZGu77ArkBO8ESe2
H21dxaV/AagE3AQf7vzBIiDqqaZj/1jIbAFvaaXtLx1i4nOp6x29ZWWxnis9LY8G8Eualv0tTuXF
1ckvYPvba/8AqQZ9+wGx4DbKUsnDo11Z6QA2S8BLjebCOCLADvK1i+SdA2/qsR+m8kXDezOjhapZ
X8H6ThBHBvu5he9z44OTF28++evvIrtbVVwtOi6bfKSylATFSS08hvWgfDbhe/XeSM0Xeqm2DMK3
UVJpA7swEGDK8cyD19FlWKY7w9BAGSs1KJ55F2EKCfTXiHd9byToXMmhzrjle7P3I0UvrF2Jfsmv
zI3dz0o6SfduQYk30HKTKecAPrz20pjJANwkV3mMV/SLbwK3bDzYHSrcjMH6lZualSNPnjgWNEVj
CO/JJ9QjxBTDPaiRnepwUgEu3IfCVh5lF4XAa23SJ9C0c/UFFwFX94Z0CQEBqzEklxFVqp0qFS0G
3JguuZ+Fjr3TRNpVO6G4Jrw0da61Y5Ga+X3SiPhT2wzax9qohyc9t+AGSSNz/K6qs7+1RseKrv2C
0UKSI/6zD2slN3a521UmPavWhGCRDC64gjrJPtdGCLRxafrK9Qo9ITrCnBnWHm8/BTYKxBkOIhqC
+pBAbPXFKtJkfHCWRCS+3hnTlzhpzMwvakNH7j2qkx9KlwyJZ+e69ssxu/JRRDBdgPjrWKuNTtFq
1KqNJSHOz8tfM8rFYxlnNbIxuKH8ayAOgBmvzPGx0Rct9yurLk9drpQZMFvsU/w+7THmwmXM8d1y
Tr8Dnay/LOYc/qzDIYa6Fyn5QYdwER7ymnrEDztRxjg8RI7wMgfiW21E2oBkNVCEHVrO8w97Eeb/
cIuaCZfhKA3fyifQyYmty4M7luHoQbCAK8AwJf+Yx4Afs164H7oMP/S9NHXld6WG7ujBcxEQQcY4
/9L1kL09MfRz58sq0jrPARKX7TTIT89tX6f/k8AhvhvuAFdPhFNr7iqpYtPdu8oQHvrFQEDRGfpm
9LVBXX4if4N4Jvju9rcGNRIp3jqRXwqAYGicrROwXSjt5eeMLF3quXmXF2RYpM64pbl0Kpt41KcD
BafIaVIo0QdyxYU5p4YB5b6tijz2B5FVj4OTVS/SkCZcx3BeIEmESjL6Slx2v6JBQv7rsjH/0Mzt
Amuz1eL/mdWgmXvQ4SL0RTu1/8uRT9F29mSIv+DMK3mnaUp5inG/K/eJ27V/s6KI/nVRtjoAYBpc
eVqqaN9SI6x+mrVbfC65nWO/K3P9SRbl9B2mWP/Sjwx/YC+m2UrXA4NEZMjSmgTflBDfWs4EJ0cW
rZdU0/S5Nxz9IQVA0Xrm3MFnrWdbWfY2X2L0nSJKxUHrGmXxhKwAXiqwBL4aSZL/mzJDDnug3epT
4xZz6XeOUX2PwqZsPBpkTnvETtr57TS282QYefiZKSCkG9peAt6nlEO3E6LJBj+q5ZTiXt1kESMP
YF4PmCViOhGBRH5S1UkqO7V29WccWghzSdzaP+xQmcd9oWjZ89Bq4bKvRjFmeFjFtdzxNaHYK25p
PYbMiH4so/gzgSCveWWlt2TmqmLHvvpFz0mm/qyXUed1KPx/SNQi+kJ5PgIxVytd8XA2qKKDAny+
fDCbKPkA4yCCcTCEReMBVqZr3SDD+r3NVf3vOLppu2/DKvo8JyvXpxfFEMFtmqNvkBOoZ+YqBgoV
G4pieMPgsl0KzUmflVhBzDCx+uiLWSdmDb00MQD+5m30LTLi7oOWsWl2ZeJigVi4Q/59CBP32BOA
+/1YENQ8zYJ2WVnShoiiJHXl5WbefHk7z9iWapwBsmj6CmutQON1c+m00LwKLHqhiTrLw+zm1tfO
iqtDLPThWGqxfaMjtE1rXpfD1nxVSF21Eza3vxwmXUQhrFQNxO8zvs/hQ94a4UtGhb5D9tWA3p6I
W62Lbcr2uipcYHdl/QO12dQmqTZPVORCC+xF64MGitdhgOh7o8C7tgraOOROa4+GUeh5ZiObqupU
JdcCpQ6hF6cl+0HL8hup9TaLX58F+JO1FtjI+b7S3/+Txae54aDgIPlgwJtPsasvPvEU/GQP5uW9
e4PDjGouyBDKagxQzh8ojhFkXNU/jlZrzneTEg8/+6Qo/zQ05J/aOEv/vb3e5eZgRAgqhEQItifT
tPP1psIYoDZryEnAKf1d2H13BwWhejShzAhv7lvEGScQxTfKiMvvBtRwRQ2vLScMPPXzZV19WpDG
7N2jmRIdhJLKn3E2JzdqvMvvxiqgJ4nNVCp8xfNVihB2lVRTpCxxmYJ4YbtePMKVVNP0Vul/9YH+
s9TmPTL+LYqM5vXRqpZ5l684Hk3kt7x9L8BYa76KHM0qaEBTg5Hr+RNFdaYVCV5TRysHvuKpIL8e
JS9u8Ih9q+ZirZqJX800qLzcaLkmnAyqkI8wvfEMWrwubpQWV57bBvTN2aAjCyhrUzNxx6uV40bu
MYHBfXRmR/uYV6Vy45i/bsP/lmY8N2NlRgKrYyqw2E00oWmoYSLf20d36cGzhHhJJId8TvCEShot
2UnTmj62fQkxxSwstNXJIsWzUAGz0hfJot8VaNPQVw0Th2i8qQU6KQ1qBACRYMMctdyQ79/hq+8u
Rddru/O18vhPzIBkLGJci5yj0hTGTptmezf3MADfPr6Xr5+RNGUdOiJUrGzz8/2Q0A7l8q3N41Il
k49PXeIntR7e+MgXvfA1AHJxICgJ1QII4OYKQYYgNJ0204Mc0vaTUJXk1ABs+5LVNqVxEkVB5JoQ
r8i97/VobHYjmrc3BuOXh5mmKwgk6nKM7Qn254+a4YXSru3PYChh0KTuHP6vS4rIn0yl+P72W71S
roJk4KqkWF5HDVsNw0xNkWWdZzUwM5UzhJvs/IRZsuFNdgh6qh/De6VO0oOu2UWQof39IC299NE5
KZ/dJquebFE5f9/+UevRPj8C9F24FXgH0AQuStUSfxEltls10JtBHtUmB2Rkt+7ODWt60Tr81LfX
u/K+oVnS8yN2cvzMzcm2UB8cFJjcCNUWaOi7heH185LuCXS32rQXgB92Frwchpm0ykwu2k30xE9l
MLARlYGmtNnJbRpE1ELdvdMlOw0kbeLPc1rsAWjMj9YIyivEax3ZiW56iTCK2LWLSU09RelLNXSG
DzHRvXUE1i2+ef1EH/gZND9pG24lffs0VnL4IH1AvQlXVRr7sc4/K4P2T0EvxMGgxWzllyqG86j0
2qOCOeD+7Q9yedZxT2Dui/A7Vo2ApM8PQBkDE+xjcwrqHGK/bcP4kyGIyrdXubLNXnuVaLrSFL0g
A4B1lekiGhksRjh8MMRSfyQ71vxWVskhmxd5I7e69lRrZwg7MGO9RjafHmBdBM5RyKBKM+VFh3kI
0zZ7r0rZGrqIjkCYGYPQflo3+3+i8aKldW1Kg+6CtQzH3mzGQ1t3w+e3392VZ0FflTEyxS/Ite0X
GlAQ0iWKp4HpluYObqXtV3CP378PWGVFN4BjXxuH58+iCjwb05AvVFTW4FtZXx86rXovtgaBbjp1
q97yeiaBs56vUnWmkuI4NAQN6jo7NHjUOzsxSn+gZ3Ij0ly+NqBFK09onarxx2ZjF3mVrrIRehAO
URnMsE+9YjDjGxvtMp4B4AKZyxiDPrmxhYyhHjMlmT2IoCYffRy1JrqTRjPcNdhs3b13H7AUpuB0
Xen+Q3M9f3fYtnYu8iQi0MfY2o16VfpIgN9CZFyeVFbRdRrxK3wBcbzzVYQhQ2ecWSVvNUsiHiST
58TWSh8Dt8Yb2ip5fPuxrlyLrGgjvo3c3zpm3Ow8Q2/mLpz5UDZduOdm6vJTGVfzMaqAX80Vqn9o
vCj4YmTJc4Pe+N+xmOkYQvr/qU5DdjKnPP104zet1/55XOY1I4QBbQTJ94trMZ2JiPPc6UFXxuaH
ksneQ6y2/Z0Zre0xu3asfds0cjfprfURz57aN0o9jXe5EGhDqb02PdVKW3+Pxlh/SkqRfRZC2h6S
u92uVfNbbNyrPxdYn7lOwXmTmyzGVjJXSiQbg8yMot3Qi/YHt53zAX6ldaenpuV3yopNV6pbkMlr
2wUsAqN3oEo0AjabsjPMqerRJw3Ij23HI9tLgzTXWw9FDuMxb8bq49uf5vqCqyU401CGxJvdUjsL
oPPE0YMpmtRjriiKp3LRf8vonB0EknFf3l7vWhhhQESLg/wIh4HNAzYzNvWDGPVgRkHxeQxd7WC4
ya1DcCWMEKXIP0m3uYu3NSXSgMglWYUI0pirqujb+AAWilby5L77NllDFVCD9X/gOzZJt4WdRYFQ
rx6gQZQHuULjvEjHW3jTK29tpZOxDERqGCKbDWnWRd2HKroUZmMVhzip0sBFaer+7W9zZS/QRAAr
wAiZAHJByHCrOCyZoQW0m4wTJWyO5kht3Zeoz6Gc1vQ3dA+vfKWz9Ta319SUS2T2tNiqou/3aWTM
vqagYzAMWGS8/WjXXuBKxcPXghIYsebzMIy2eYpFXawFNBilHzv66EMGuGXqcO2BSI/x0QLTDdhq
85kkTVNSykILZFEk4MjHkdysH+/KtH7vsJWbHy8TiNzU9eQY22Q8RZpjTiAuBVPftzsV4RIvrVAa
e/u1vYITNoGbM7SSuNkQULrE+Xtr4bhnTqeqgYo1trVTkaL/RaOv63wCfXOwegy6/RZpkx9FU2cm
fT1LQXkL10/dp7mtPtHxM1elmimaPV3LZ8QlYQRIHwk+5zhEedPs+sQp/hhLofxZuVHIjYT1ChGe
BP8QhqLKjoKGaQC+2svw/qRmzZrIomDOUbdtotFUDzEUadMJMmNwdv08xox/pluCC1fOFSdm3XZr
ZUJj6PwlGkYtFjUTbqAoM6qOzKEI727jzzi1Hoo6TG+kAFe2IUxACnAiAqOMLUrMqhSjBvxtB5Kg
clA7ZbybrFj1p84SN0LGtaVWrBh5O6BhsunzR0uY70+mkThB3HbiMDHO8AymfIfQLP69vRWvrMR3
grELvBs4zRYDDWdAjlPvigAdLqhDA6K83MnKw6I5w/H9S6HcvY7BaX5SXp0/lB2lc+0y+wvUqex/
lp3qeiHEqJ9pldjv34CvQhzQCFYtgy0pI1JsS1Xi3A6GLk+Zp+ruvqdMvgEDuxL9HLIupnagC2Cc
bE7x2GMc2EaNGpRdaR8stCsRmkT97t2vbR2U2GuWy5h+K7/Rd5O1GGqnBhmQrsDQlGyfJ7VxF9VL
v397qSsnCo9z+qtr08MBgXn+hdwcPhw0ZTXo8yK7d5kp7l0kEvalNiLqnlm/3l5uvYjOo6BDFbc6
WBAiOFWbJL7XC12p7K6irVCOBzAH2XHS1WhfKSrDX4K0RJaLTsjbq17ueIgzwGiAWYGpgbdz/pDZ
avqQMl8MSsOq9qFqNF/LQhTfbKTKbix1uUFW1xHKLp6SCei2vncnvWMsWBdBT9FKwlszDO0Q2n37
gS5WIYFBmWEVdeZ2ZCeeP5CpL2Y3zNYS1OEyQAfL+5PZtbdaYperkPIxaUI7g2dytqcXX/mS8WYT
BqEN0RGaf4kK2mzc2IFrDDjbEquaDYAxkkucC3io82cReopPbdq6QVNBIUzcuU08J7XMHcT/fN+i
8Zl7Qi2LRysR1o0i+WL3szawO+pkMGRUKZucPVwVC82qCIM5Qa+tiNzWs7T2m66bL7LXPr390S52
4etCEHdsxC540M1Hm2XXDLOQTmCjIvWsIiz2AbX19ICCYnvj3rry5VCoI8lAt4OOrq6fv1OcXnH/
hLsWhCCnvTZRet+AEnfjy117IBJBBoQM31eNkPNVEH4mFIemG2RZKI8tkf4BSc12N5nleCPBfb3Z
N7sEdosBFmj9YBdT3WlJrWlEhD7Q5ljeNxFCoMOs5Q+9bkX/EFy37lFqyFFT0K0HpMlWmVfX/WTH
Q+o7elY8h71rHksziwPGi4vpIbiFDiEC1zEAh7I9vPtTM8ukybP2kpk2bvYVmKESk2bbDhRHme9N
rakDwe/57rTT8v9YiimtyQ621tHL5oqVXYtaX9vwEaDx76Jisu8B7eB36MS3mAiwAC7O6up9tXYf
6FsLZ7uvcBaJwUgYRITJHnFJbiu1B+m8TGhJqiv2oJRmqFHhgAY/cI/CKJ7qtrVR7qv0PzJrp2+W
HHPh1dZcpndpGMal32NY6HqLkpifwrQrmGBB5Z48BdzQtxiZuAd49aIkp5zDMNBiJQNRHsZhv0N6
21x8s+e6Rlw2tr9IKHEfLYkp10parJ6JazMC37IpPuu9Q/O8rOLEkwDon5Q40gAxqbUFZEovWtJV
ZD/+AcSrv4d1m7Q7mj8mIC8Z6U9aPJbPxqL0D0bhZj/6QdMyT0PyBNnksjGjnZJE41drogWArmE/
fWN+VH+0FLv8WTutURDVIvtfEhVNup+Y6+gvtatV5Q5usVr5eTr398z6u7+l6/QumGZXwecLYEt+
lOVs9ME6B3meKrOzdzlaDpFXYIVR+11TDyxojKXqwRmIo3sJLgaOFO4K/+xEKFAH8lQCjq0SOmQz
pAevmkZnPFjq3N4bVtbpyCN3QvhJIpWPiw5e39MNxdyBa02mg2gG85tQ8+ElZkwFTjQS3wSKagkI
p7YvDlaaaM0uak2Ump1U72eo6676WAB8YShcur3uuRgfdJ7bV4uzi1ITuVGrjLJPSL+G3d4YOJCI
4YkO2XK1w/95aDB98fGWCZcHuxHZD6tfwAEq2VK9WKmRfEkp5/5OBlwsEGOl/j8bma9mFyt4A0KD
tuyDLZr+qcIRcMUrNpYT9KJuAAGOwm32UWnV7h7UrlA/Kma+ql1MsfpH6gobzjVD5MYzcgRx15SI
Yvt2aUDqNHMBKUPEWjm+O4DSWEFgidJixchsm84mEqXQ5rTyhG41UrUW2z73strBLE8XGH+8HZQu
p+lgHsj6IYDBoCfh26RBEhghvfyiPS19rb+o86JJxDjC0PYUEur/6WDF/uoLl+DOWXjhILrKGRZm
1jrAlaoCLYZbP+gynqzERaRpYFFzJ26vRCADgNJnhJRbJzOt3cAkct4NoWP9rlwrq3xHqspJGXLo
P3NmKeGRrq+tPhgR+onInmti9PRiLOWe8SDFsd3lqJioXLLpQTiJ/iuReBgjE1HGv1rsYto7PXaG
r8BJh99ZPgkI63OVxXs9afPfzdinKDNGXfQBOVHktBDOz5xPZYUKercgZs09umhFMAIq/dZQcIan
PArVlArKbP4WhtuAVwV4odwlaiXSPfKharYfJwdsQtYWaEw0SlY5gUiz9IONO+Ho0Uy07oqx69Jd
HkbuH5V+V+QNi119byytGOATN9qwy0y7+ZBoZfMzj2fYjwL+/x1qvHPt51ieIHxui9zdLwKVWW/O
8y7zRKkq4Z3lZLynKXVbeY9ngQFXukEz1NOcwnnoqhCzBqefxR3Cs2Db4ipMkfTMqDd88so+PSLe
W36tB4nJNGkYEq9DnKN3XWLxbIP07YbKR2wfjWk6v8qHViusaFc7UyV31Vw5sU+nyPgz0kGMkJeX
aFHw+5XyPpLcL15n5q3rNWHaVI9UothzF60C5NRKXZnduYiIfJCrlZUvNaeEgy0a5YuUWFbu3F5x
vvV8yZ+YG8SxH1nJ0vHZ0/Ylmm1CN7XSENA5HZrHKGpHhtdR1GDPINTfmTtOc+AmYdTflU5ZDyux
qi+Po6YsoGAz+tI3CvuLkofuKZ0KckwU6NC+3+S3fYKC/mRW1anrIwPAbNR9JWEz7lvwvL7E4eBQ
8Ed542xdZoCsiiuwg5MVE5PtbE72XT1mrllhUZKMh5L98Qk94fpGALvMn9dV1jqObMAGlXGeATJ+
EGFpdhU0+VUmhF6C+iwTeziAjBkfBq2/hQi6EjCwpiS1ogAXqrn1Jc/LQTaWGjcnxNTmE1jg4hSJ
xX3uskG98d2uLrUqTlEbr9iITQ4tVIl0BNrjp2k0bVpwmAQsqcokusdi9O1AeHUpJrWuuza1THOz
VFvUyLpYS3OCyoctkln5i1rhoDuDBHh7pSvbArgB3ClGWoy1xLpZ/zsYFnDfc5nUp8Y0x2NhLTb2
SJby3rYPF806lFjr/FdT3vNVEPKVNmQ5tkWK5G1L99LTcGPZZdB1b7y6aw+0jsIQKRAWeP9N+qvp
ahuOoVOf5kFTApkYzmOlWt/ffmuvbZ3z6gMq5IrYIA1jmLTVHuurnOGf0cWnMlS6wiurYs0LhLZ8
tmJsEoD508zx5GKmpybrQqR7RRu/ZKLXagZ15aTeS9ctUWapjFHdY6QGj0LHGwfc1lTnQYMtNqLf
2EUJ0i8r/ZOH1vTTjNQoiAv6kwwbdSxz3n6oK2fXBFG3DigYc16oprTIW3T6NMcnnGr6P0KNhWcv
efFJgGs+zgmgsrfXu/KlkDJbLaCQqaULvtnkcnG7xRrNGKWHtPf6adC+u4Xr3mgwXVsFnU+X9gjl
PBXR+dZz8CxbeSHJqUyVeD9POdZaKhrVbz/LlZiOYg8cS6IfdmLbPrTW9+qYxT2rYB4SLBppgW5l
Bgrb81gfdMbSXxkp3JJRu/JsK2sKTCQjJSLSpvmI5WqiSDqCJ80uHWyTxAK7IqGtd2NnvIq8nG93
5nAu7au1L8Ke30SJwZiNsHX66ISfQWN42thHy70RNsPkR5oZRzszS1Lj82Tp0fdw6iLhOUibof69
tMPXyszHbxFGUJhtDNPyiJx86/jJFEnDKxGVmu9dLSdXKhunfunzOXQx+WAu5w2jhYMUAureoBYr
LH2R8g+CE0PsO9Pi/EDSW3xPqa9GX4+N6TMjvvTRggb4t9KoRr0BLaQXjEKx5dYYxEqvz5QeyKOL
h62nZfVUP0Rxt/S7so/Sn0s0Wt3OpN4bSUWkWzxFtZlMu6oZ8D0xSseKfCukb+hLO+rzXVpl4+9q
KBZrh0eC/tTqjfN5jpvO2anzML9INYMLKElqkPyXWlT4BixvLFzCDA8sAVum3zfAoMtdQf/dfRzs
Jk9I/lztYxUpybfJLLQP6jS61gH3gPRexZTtIauj2r138Uixvb5PzMQb1SEX+9Itl94XbsXTDIaW
/1E7TO2hkjhme0pmLN48UrpywgFviJ6pNavfw1wpsCDcRNc8zBKwSp+N3CLelMkSe1bVDsOKLZw/
WDKPnkzZG0/8pA6Dq9qF6F+WqUGMinn92KdkSKa8faIuohE9NWIRzUYLSVYmSOfntmF8gJGyTAPF
cNO7JBa1N5W6gRXAHN6N+S2o9CXEc1WcXqfAgNz0FY13vl5cNZXaoVQXOOlin4zabb+BrRj/hA2E
o0Lk+l60VYZlQagomccXiH7RuC5utLUuTzSjkRWgsMpxCOS1zn/FEi/OktZRekKoeDikY7M8ULjd
Yhhfphc0AxHNXJHLyN5uu8WJGXccvEYP3NqN9l2IdVEfGhM5vW299zMC0TGQDOKahFN6KeeTRhEq
dJ0Iujgy/hT2rD71JicMvnGBO7s1fX1727yiHDahis2CJhlFJECI7Tg6rbC5UFCqDgSZ6D09floy
UGqPas1uNQu3Ouid1tw1mHM8KYk1f3LNMtwVWKg8a6FBpZQV1Us6VDcxnuuGPf9h65QXsDKZFti1
baYa0jVYKY3pSaZC+7qEoaVxHZGCe7kwRO4PE5KD+2RJscpMrcHY2/ZInS01Zfhw4x2td97mp9Bh
ANhGesT5sje7rGCOsNhNGZ1Enlg8cRzOX5mJO//MXhZ/isLQv4EXLx8xKzRGuGITbkm2ihWHZ6uD
+E2FSRhwYS7ch6O9/MlThP92cEHmYTcWA943par1Dupgy2j/efu3Xx4QQBoqfc0V84Sy8eYmwqlw
oQO3hEFWpuwi1Wp28F/EjQvvyiq8HmPl+8MZuiiWkNYv0Bkpw8AJC2T/ivCPGlnvtPOlaw0mk7Ee
kAbSLnd7Ch3Q+wm2K07gxNj/1SJ8HjpYnEvifsvL6sac8sKikp7zysNnGdrPjBw2eXHGz1GRpAiP
c1Hl1ONhm/pVWxTPaTSk/9CyzT2GnOG+omFx7CHT77rBVJ91d64iL8f3Jju880syZCTKkQdDpOcV
bwIuHOxQuvNgHuNcQog0iLrtVIY34s/Fl+R5GZuSAK68CeRdzgPqoMSh5Q6A1gv4cPt2/D/OzmO5
bWQLw0+EKuSwBZNISpYlx/EG5TCDRs7x6e/XWpkgiyjdjWcxLjfRaJw+4Q/obUe9siYSfGsVsOJS
8VSqbSwbaUNVhnPLbp6MwJ3QpAvCTTBo3cpw6irJJHZICC+9QUwzrmSVS6MN1c4tQ56l1Q9D6urS
UibkDs6qbRRO6S7KzWZlcvR2DC+ChVyVYkc25Yjh6mIHR0Ev1NLr8BSBStfb8YsYvY05lB/h8p5a
Dxmgcngs4uGQjuWfHu1+J0ywlGk+iG7+UFvmZjaSY9tZe4TqjnUTDrsiwYKxdFbKCXmAF7+TAAto
h5/IT11SZLwMbxar7uMTem6RoOHVWz/K0U5/jUgn7A0IAz9aMiMMq3D1XNmkqwtV7pEDeBuNcMav
S6wBCAD5sfPh0KXw9uUcJTtTobVdF3rwcv+zuZEX8SXD6WKepNPxWATAxoIDNXdBeOoFwqcOplqw
MOIMQK8ZfY1MrAVX9vXWqUN0DOEJ6mkqgMVlEQQ6g7yAOVmHuCIQI9Pz1Undw9dOfLxVTlkVvNfV
4A1K8deSiyNnFwglD6gDn6Io+15nmr6bEkg9iRuupSfXHy6irsiYUt5QgwLDvwwPk9dxMPKR3Zy1
+ZgGwY++KbsV5s41bljqoJMIkWdwq3DjXq7SVfWgulaVnOKBGOtXpmDKMwi3Irxq3b+B5qXDjmmw
sH29jeLBh/JoUuQraaP7kRYgSkwqbD+pKYCn7f3zdOPoYgwgIeEEFVKBxV63miqNqPlsKCbCHRgU
74mSjrlaa6f/3l/qxmZThMtL22DYwJ+X2zCZ8KZSY45PeZ6hxQbdftdW8VpH8OYqNkQhMBekf8tG
J+NIgy/eiU9Wk0xbcxjz59ButffS25CoRLOGDpNJ04z6+/JZhtLWgszK4xMVGT7BTtMzUB+slTzk
xsfOjBu+KzckyYi6KIKI852oFTs5CdOungKh2o/qGCoPo46Vry9Uc1i5Ym4tKCsCF34F6y6Zvgxb
YfqqSXYC6IYadK9aRGqUMEGed2CW437/7iPB5ImxOCkJHOblvKdB59WLCl2cCs79JpoRy5vixHz/
NgJXkYQUGpByvHT5ssqiqbIpkhfnoEV7pdGPiamLXVBUL33M3Pj+M70hNxc3kSWxK1AgbMLKkqAi
eqW3DcSxT6LUU/EQ1kP1jOdf8DUUc3+aOymOAMZJ+23VStr5DFyHP7jOI6Th5WGBiKyX5vpe9hqy
cz5PCK1g+9poD6zUvEgnObQAGluNNgzaKyzs+6raBEnZMTO1JF2vwMAHbP3UjodOHdX0DLlMtTbM
rEd7C7Wp2hrYXtq7ZtKczhdxkP3oEeV9tfQ0nVZuj+sDJbtGoEHAv6NnvfwaGVlHbewE2mlIOmej
OA340xwsKDUhCupos68cqGsqHdUfQ0uyaqnbDcfg8l3PkWhxzfTmU1Qopblpezv7EVVBVWzK0BhG
X3eG0vIbpei1bWSYpYmZcKIb+67tvBDorXDklFGvPuplbAT7RMVh1dFjJt6JoAd1/6hcxyp+rCxm
ALLQULYXzcko6UqKU35sjafWY+fGT00ejO/tKcgd4QanAyphdsuSSdfbFj0YZT4ltKO3toGzu9Y5
48o3dn2PSJCvZLLRsiFgLUJVoBco1lSWfkriztzicFo+oOXbP0soznu9oiSdgmBIIkxzgax7kQNF
WoG0yNSZpwFHIj+y7Gyroxe08kQ3rm3I86QGSDgABSNwXB4lFzhEz9yyOZFubzKlSw5xLbZ9kp9g
1fhlIvZymto11hPdoMc5bI6R/LhmL1sDi984J/SlKBdRDZag1sXmlooG/DfyKmA2JNioqCMakhnv
NYdhW6FWyphFWSZHT5fPS86eaFOn1whl2O63mkxoM4bxu2kqrEIoIBwDdQCRpl+ugjL7ZNeJXZ9g
L3v7UKnbHWTW8P2HnukqOrCk5Tb6YoswALZC1IYSVCfbFc4+d7X8WFT0JO5/vze6hui+MmsCkgus
jm/48mE8XbRWpuT1qQ2t4Ij9QfGEPbWN032aflCyJjpoY2fHPio74X6mHH5ShjF4uP8rbnx6Dj1D
4AMkCSSZi9Ph9PVUYVRRnbCGsDa2LrKjYtvBo6b38cog7xoywtcmPwcEiknQSeMuH7gy9EJnR6tT
aE2oZ+XZFjSLuTGC+AM2rApU8RiMpqIxiKjMFNr0WKKvNrRf7j/y9QdBrSfxf7I54/CmL38GuXKV
FZNRgxMxwkNad9VWgTu9EgGuL6830TYJxGHKxzdxuYpT4Yvt2FzkVh0qtP1td28IXUWaRxdP4dxE
K5fXradiuEwBi8Ak499FwDGiQVHDfgBSIqJomyN3sh1709m+e+8Iz2jGS20aaB+LM8tgnK6TomSn
LkuDjTuXKJ21oKXur3J9KCFuQdjmQ5eCd8v+vdYrTqalen6yOkQBojnSd7GNuafAa3WlvrpeClQD
lxy1NxGSyHX5mqLU7ZAuUoko42gowMAia+O2Q7CjD7CqWHjdZiBGSuMLSYCjylgsNhtub5ngq09q
FPQfwYtoWI9h9WAXFeekb43PZVCBA/Rq1/54f0uvjweDTNnakDKGcmsvnzPIHSSmRNVxPHoDQ+0i
e8ly2zrcX+XWbko9IZDe3ARc5perDGRQUZHa3clrvfapHM15a7oT7BrHrNbqmzfe+WWqbDHiMUnW
mDrD5l6EE5pOqWn1WQ9YtdS3Ka4x5y4BD4F+seo8SYOAI11kF7GtvhM+On1It8EJUL6ECEX9mycj
ftVWQoBtaWXmexPh95UYcGM73vDFWKYRavgyL7djGqVwZdL3p7odAZiYSXbobdDvWEelr/d3/sb7
hURHhw/MO8ngstNiFl0x6qPanRCrzHfl7Ja+A0B4d3+V66D2NgbHFsAggNKQunygDreyWQ8JnYip
vgQYPMd5E/hzbezTDEW3+4vdeiTa28y0uC64HheLmaXbuWh71Sfc0sznVgncQymytTh9cxXsIuBy
yORiqQKTVhEalrpWn9x5ml5nu8B/0Ozaleh86ySQUFDJIDVJY2bRQY/MeW7BNrFK5Y2bxBm/oaYY
b2tn+nR/064XsollBi1e6Dfk04uF4D9igo7M2wmcenqMp7k/IO6s7nFqXyNJXR8GjjSpLTLWsOjR
fr08DApzSIkLr0/hGOZ7dBxH3zYSAHPanO68Tqyh0G492t/rLZI/FPNqlOPZQ2xk668mwhd+V8XB
5962s5WJhyHTnsvYgkUEQmLSQdgCILFIi2JaJJM+xg18qUKtfyQgAD7YRlp5R5T+vByENS7kIJEb
UpREpPOfHCayiZjhHCSHhKJa4JIeYwTemYo60wcJRMtEXUviR6dA0XrHwTfcjaFmjrkXrTl9Demp
SPvyznvR0FUCw55Z03e9ysUphemZ+rNtD/8EUa5yu3dl/g1nZ32UrmBCe/eHx/XrUrVLOyLiqnH5
YivRpDNzvezEa3cPeSqGrSBsbe+f1OveMDhgWh302ZiuXBGCqkEP01yU+SnTJuPTRNvto7TwDv2g
t9VD56rp7xJ099f7q944tFCNMXyEtUgrfKnZhttCY8yRkp8YLWOr3iMAOQPR7slN/aZYY/jdSHlB
IDBDoiWGwBmXwOVWhqleelVh51S2YfpItYgzMaibj5anpIcuhRYX1ah+KjFUubYV3SnBp53eeJHm
Ky/15oNT0CB07VBxLIma3A55SzGfM5as1NBPzMh4pUbNd10qCge8rqKupFYypVh8Q4aMqgzQJERw
Gb+VHisNKzASuilsbpTk/6Cm9lLnFoDg7p8GmQ9f98z9YMzv79lJxBbpo5xUywbG5a4Hahvp1izS
k2314pDP2NIlipZvO5T5dojAhiv56nVeR9lLZkHeI6EDS+cVSjMmG/gnoO2h5fGmZtqB/OBk/wjo
IxcbLU8ECsMYE72O2pSunOjrC4zFuSCp4igzCMaXDzuOcQDr0UhPBrIs30KQ7o9alr5bLI280aKL
QM1NkY+40eUqueLMwqzj7KT0erSt66J8qs1hWmkh33oW4o6JkQbcoCtwSekWqTvA6Tk1ANZ3baAZ
j5Ewq4f3xwAIAhBiyYVBDy52LLR7d+ybmM44VmAH1Ryzo1YLbR/TZ37w2sRbiXQ3Li4OhgRO03fS
ETq43LvWaGaBzxpwpDdxGbtPSz9zwHpNQWh/fv+zQcZglijFmljtcq2hCLjMoPycqkrBcbEEJbIP
syAfiW7WdESwDaHW+0veeGmShkjBRhOSZGKxnR7di3aGjHsCPettXaPxtgIN3PevQsJJV4YJqTyK
iwZTBDytisHjn5JIr3zId8PH3hDWSuvnxqX0lqAB45IKoksEUOjM6hDX5Jyq0WTPwtCUY6e209OM
P9QHvVKjRxWpj+P9DbxxPjgcEq9mcsKoQy/fGRbEXIN9UZ2AWfQP5O7WFs5bvc0D8/3lLpm0gSU1
AGde2VIIsHEiS29Vqzj1hhpsGjP/jRWfAcFNFO8/9LJEoFNHj4ve4OJUxPqYItwelicEyLNdj07A
IYVXdsjido35dOulcfxU8jXmaVgcXO7fmAsxeaMJLVK0wzZqnf7ZQZkK0k1SJKE/a2W/zzqx1li9
tSwcUqyi2E+umsWymhfqUOfa4iS/+a1Sp+EmcuqP7RAzZPPUaa9qxbsZ4ai8cdPwpKyMmuliV4sR
IWc1mYpToScvKQquG9FN7sqru5EqcJkB7KfXKu0cFjHEmlpE8hL2Uxnq7FhHE1MgV1EfsflK/02i
VqzMQ290QplrS0sjutPIsy7N4GByU0YXdXmyhzydfAK39mJEvfoMuSdMt0o5KdFDUg9QQglo+rF3
o7Hw8SJfAw/cCGVvaCpIyOBArrA48MGsMRrs8tRVhvaI2rvziMz8u6nwUg1Zui5KsQRJabg8r3oR
T0qPJQffe+M9VEaXP9h1W+zuR5Vbx/PvVeSz/sXOmIrSiLxSL0/OFNqTD4i42dlqTA8kT82jmCAz
DxCe1+rpW8GMnAuSP9xeGdAul+0Z/Qc6OMpTKEsLRJ7ATuc9I+7SHMXaDOzWSXVoKkt/GPpqy6xE
RbZXjVSmDlEM5X404GInYih9UWH6WZHYryTRN84HnwPzMJA6RNBlZVTDFcRhshhO+eiZPNtUbV0l
WhsC33gqenVUKewietbG4j7QjdqpRV/2JxKl+iEWgDrtqgu2sapkm2JeBRPeeGXSN5AynqY8MDR5
kv46KVYLGDsu654RN4l6j2PAQ2NG2d5tbWt//1BebaC86HAN5BZCJoSS9nIp1+3j1sgU85ii85fy
pRvWXqhQqd+bLSzWWRz+FIx1M9Uu57yqkrOdAQsI4jZY+cSu8n5WkVw1qmSQY1fKmLmRY6NKEnlU
nTyzHsvEVl9ae2xwutby5rE3WwPccFjXXyariVfO4q3FpUqylPdBHGDZ/oSvkfVzn5hHN1Tz71Y3
YsRY1Xaqbbu497yHPta1h7Efve4hq7Ou/PT+N8mJQetKKilQGVy+SRXB6B71JOMoOoHGpTopvmWE
/897hCZFzkLdQVd5cTQrF8Y6YdQ4Uu+JjRkl1g6FUmPltFyFSr4zWIASoQZvGOjK8lmswPFKJzha
pSoOUxg7z4Y7wvPO6je7GrHp07h7vb+BV1+dXFQ25TG4goG4xBzqoW4ENIKDo2eJ8ZNS8G0j1iiO
EJTX2vLXwHbCMYkKTRaw4+TOiwdsaiOtjTF3jr1dGj9xEuwPIHWSL1puKU9KGGYfgjoRT6jcF4e0
rJVDLGz7kHpZuU88Vfna91rUHYbIbla+oOt4wA/jBPH7aFchI3W580E3RU5PxnYsMZnfpyIuP86T
vSZ0eWOrwdPIgb8E89IgvVxl0M2mc/vIOQo6Qv+IWWsfO9r//85Jp6/kMm/B+aLr8Xbzoe6FfrXk
ECxOrNE77tyWOmsJ/MPtNCbMtQBH2s1Q4qrrD0qut74KwuRHEar1s4W5+bhBLiuwNjTTdYe/EYdP
+L1U/RaHavGVZbJnplglHOjJi37jKdJUG/5NdOVmpUaDzcv1EXe+io5hA2vISGKfo2sGm5zbwoIF
qAff6PJArRJZ1tU+BiD0gWJIBX4LnGOtMXydz7EHEq0HG4a8HNjBYr8tj5OSGPZxVjo0nR16I1+6
dipjv7OMdu96SfbArWY+aWIYf82aXs1ojOrh9v4XdutwURCArZVAfDKty58RGx0ktwyDMIEJkNTS
iGG4DWJllWuoB08r567IQunoNC2vzzGNuiGEr32cNb4PulFG5xdZVeOrEuV7kTbj5wDWOXCi0ntG
IDqZ8K2vMXifdd3XKfROoHzEn/c/u1RAQhhYBs9l4zFNY1UbUpxd9QjEul7U+q4e3t+S59FdQhe1
JLryAKcud7hPUxF51oRDJ0DYjTFX6OhVbruJO28tab55qLjq0Iph4sfwbtHUm6wZjk2OG2id9k7j
ZwUMyWmYrFPbq3h5NaG10foph53jen6XuGgkOJ3TPNzf1xuhRArlk3NCiKDVt/gVCojKsgpy5gBO
ZX7HP6B/dSYPqQPQYNG3+2td5YGS7COVnVkRi4LlWlMa4ArGqIdkqW7RN3O1HfLIZuKL1rA25pz2
79aKY0Vp1AIDCv02IDaX79PQh7DxEIUEpITsTWhV3UObBN/xKXq3QiErQXgFMoSIJdiTxUoISIQu
HmbKcRhb/LaRglDgqPeGgsPQrP0fL012vgEuUKbzjV4+FtmQM82prhxRczOe2yAfdrnRmy8JWi0r
F9qt8yFvGC52IO94l18uZWa2UCrTC08jZo9nRzGjw0ARuwsw5l4JPDeWIvkjvtJ94GpftvpaOfHO
sjQ8xVLeZVSQaNJRBd3WRVetJEi3lqLoxs8AxCEdKvn//6oQjGGAi+zN4qROWvkwubP56IrZe3IB
kK6ktXKDFvcn7T2ZEsFNJqouDkbkWqUe22F06nq8m91aOAdURirdL1Vl+NSqRfETOKjoN8HY9V+E
8NZaLNd5NW1h2D7W28SGsHb5rJ20TJgDOzpNcxvsHUngFSYCYYhwbSeF5cgwNiQ09u7dX7sjm0no
kSNjA7jmcl0rJ43vlCI4lmkT/4zD2nxUYi39kKaz+9FAsWAlU7nxTh1A6Mz5MEVgVrt8Tq3vlKDt
lCMUuB96VEXYkraCHDRWDvefTF73y1dKhSBplXyFaBBdPhlVUAhLDW671riztzWN1qseZs/LUMFJ
Df1z4dUz7D9uxn/uL/yWaFytDLhO7qcc+C0SEVG3TjCQu55GO9G3A4jp3ax1SAAWfbBNY/132gUv
xG/koaZnFBh2jqvskIwEl6OJfD9bUY7fZtjvQx39ZS/3opWXcOu00xzVJDeLo/Z26f31YVE+FqYx
GARcr9ZOaSjMn/lgpN/srlcPYe9VvovizRmmVvBSRoj43N+gGzcMkCfGU+BT5CBkkRhnfAaGWnHm
mkYtN3wV6Stue80jyjXJt8LKxNd3r+cw/+D7ptHHoVtEx8zFMItiLzhmKv5OOTLgO5j+yXPsDvnK
oZMxffHq/15qCWxs8INN0I4IjkOK0ZFbTsiHoef3/hjMKpThVFb01Je4Dq8YCcAxqzhaG76Mmepu
Z0UpPk4jnrf39+4anU5PFv8NSEC8MxKQxWHOad7nrZ4Hx3hWyqM+BsW/UOiwVW2rqgX/FKMLPsXz
gRZ/QYFRVw9F5s4HrOhb7Ew7RxyjRNfPQZmYfgz6+KsT1t7L/R95I3gCm0AMki6SvP8WB0oV9lCr
yhgc+Tl7swDRMBTFizMOJxVXI+a9wXPRipWhza1IBm8Pvg65C2iwxanq2KuwQkv3OAkcSDsjt18j
YBGPTlyb/89S9FtAOVNQ8DouQ1lDm8yDyqIcmbl+sa0EohVQvn2rB2vX0K18l5AlUVYofNLzXyQt
86D2LWZkAfFZn3fRkM1PWg4kMXcyyIFm2D6rbtE+BKIa9+4QTw/NAJ/v/uu89RFJmRVJIsJeZMlN
Hb2wLCt0v46Vg5od13KwhXy/ZuR8IwpB6YIUJTluoDMWN5FapNAvE9c7ps4E8IVpd/nQMOTcFQbf
0RYB0GLlNd56LqTFwULIlJDr7/I1dkEfgyWv4FwCgN7iT4gLlFDWOLe3ngspWFkIo8UBQ+lyFWg7
+TQD8T4OAQxops7Jo+r0yXHMquhTbPfK+9NcrnGYZfhFs5lLSRdULMe4BBh2RMdw+B4mdHkKisyX
AaGgleh665ODq0zXAd0sjX28fLSoKmpXsR3lWJlT8WiXSf7dwUpki3PE2lK33hW3BQRDbg5KzMXp
aFArRfszCWHtR/apE1FzstJ8DY10cxWuYbJbaF5Us5cPhOdQaeQIQJwGjHs2RWeIn7Bpks/3vycZ
oheXEtxCllDJ3JEtWiS3ao4aHwYR9tHMnfmxUTxv59SdQFG/MIeXNkXEjXwgW/vArt4W1Sr3EyRS
ufYVkSqoWpGY2YiaS9w727EKjYdYKd1dbmfzysG42kdZGHMu+EhhThC7LveRMiUOCqHUZzcdnSfD
Q8CmKoc1quF1cJS+B4wrqI3BOQJ5v1zGHlAhTvqwPgeppuGkiwBPuZmEXkVYR2XpyBSjND5glBv3
NOB7HfC92YTb3HSV/975Svkl5G6SiUWsvuodt7TmPYyT+SW2NXRbsuAR5yotcZ7jqRbjwYgdDyh+
ZKMteH/lq9yR8b1kIAPVc8gKlmhyryjJAWa1OQOLR/8xilUdkUdn0HbupOsPjdsEe0vN7P/MpFGc
fZO55gpM8vplM7z0YFAQs8ldl+2fMurqoDaL/KzlpfcbhL75KYHJsRLWroHedNdkE4veLXoPyKBc
vuyIy70MqzE/G0Vbf/SKwNjV6lB9A3Jj+HYmYo8kZ+pJL+jh/5xsl+LQ03CPmjqn3dtdAZEgUepH
cOAZNKvUWdmGG6eREoMknryWMIVUxuUPNIZUa1QrLM4CLiQiBpjGbyGFJ59Kwa+wwB/80zPG/DDi
K/A46WI4AOR6d8LrUDpKBIQUl+MWlbfRX6VE4mIg74qyOLdNOz9bSeeeujqy3ovQelvlzd3ujRC4
vNPQUS+mti3OseJU27pRsqdaGPH2/tG+xk3KZZhF0kh58y5YlIx0VDttEENxTixtenVFLDZTHymn
shj4lOeiP6R9Ez5bHgJLlWkOn7OwGx56qsx3xzMpd0TVyhUOG8xeBJq21PRs6q3kTPPeRh8ZEccf
mlW23+4/8I0vCZ4/oA7waICcrrlgVBhomqRnJ23p6tuVhzTNqhfp9T1AlvWGxwQbyfB4cf3EgZuU
bpSn5yTHXdWHdKk9p+NkQfvN0/HH/Ue6tRiKl7xI6blIgLg8j2mittY0I0aTT7rzBVyr8kQ25j0M
5dyvfIC3do/IwCCEDBLi9OL7C8BqD+XgFWcPwW1jaquN4kINvP88V9mcFOhgkABXQHYTliDP3s0T
p7Cz8tzQHf5thra2b8d8/C+e53CrmhzJ++u9MVEvkgUWBBdNT4gUnA6+c7mBU+g62MWI9BzgPqaA
5fe0EQkzspRNMhlJ7qNUhximGeXOYxnoHu7t6YwFUDYMDcJVQjQObkqI1oQmmoL+PDEDhNuE5Pem
HhLrzxT3HVCJtvK+V3TcT1U9WA99PbTRVtOqGqm+MHAS36zG4MQopUI0oBni587tGI2mwqRtOxWz
8TMuetgmmHsFtAZTtfqgpwwX0WhIPMSglSwKtzWakbGf9FZsbsO2K47VULUVSO+ohOzXzt20LYZq
/GQ3hh4ejKFvfhhSHM4XYMtqX+0GN8ElWajDsRs8wK0pyq0lItv10Plur5aaP1YigvoTDFVI7M3y
X9nQB9lL0zmlOK68GTZ+8WIgJmJti9YBW7cUnzRrZNxFhExoyaWFIjy0ecdJMsZqq0p2Nz4iGuWS
AS9lfMEMXZ4BheJCDLDOz2oXOzuvhHRgtSpkUXONP3gtS+oQfRiwIJ9Ntn0FDWR4qA5zw1IWZem2
gf/60I+pvQvqTj2h5u2eKmUOf7ud0F4tL6h3emGaryEadz9Kt9E2WdHrDSoEcfiAKmzyjIpXtsnj
zPG7ok1JbmfxCHmhO80o3+5MJzH+IHRgfrz/bm58pQzwmUXh68yu2TJU/HUL2pjbermUcA0VyyAt
0JLtVLbIIgeBuSnj9Pv95W69H+D9vBqG6g7n4XK5OlU0KMkqQU5H52w00t4vKlfdK0GxRly/bmY6
YNJQUoOqSASC0325lkHVOlt13ZzNkvvfd0NnSrZNm3uv4Txrzc4tyrY4usTBzi+90T2onpgGn+pU
3eoVCE8sz4PE2bROF7x6aPD8bmCo00matXrXWXHVrdziN94F8sAw7aUACdf54gYogszpy7auz3Hh
jv8xtDPQqOkR7iNyqfNTmDtrecN1SmyCSeGLpGHBZGRJHJ05X81U5eo5HGtth/oQjgBDP/X/aiPT
720GGvoxRT3sGE3OcNLsoKn29w+EDMqL2CApQ1x6vCZGCItnDuBeShk79Wy1ztYwGnXviuZjbCb/
WXma7EEArEFkcLC+XpPrCE4HJEgmQcvaFfXFOs9t1hQixXuiaiPwVAR9fX4MU2FU29LGkPaQcBIO
Ti4CDmroWgGS0AYmdVnVktjMYLj5eptxsPweTJsHB8WK/iA+lxyzvJpG37RF8EGx4zE+qLk9fZux
X0r9YKTHVtk4ZtBGQUfBn9QsfyGkz69hknWvaKh38LQapAAMKyqZo2AexzEYHKXnpnKbz6aVTaDO
RvnTU33oX+ze6/+URjjj/QGn+ZMl6Dj61VwM31M9jX84cSDm18FW4oRbJ0g+5eDSv0+DKT7AqXI/
V43e/rJDs4w3ZTLET7kWxsqu7gLv15yUdrQx+jBEXzwf+3/r0GkGP0Mz5XVKMmA4thl8gvvfoP9v
zeavECotV6yqKWc1joKfQu3yzu/FBExVC8IMwf546DN/TOlV+Yy+rS+lF5XZtqzD/rMhOrTyQWik
fhcJNgdWAiCIOoLxBFyDrUKXtsbYYtacBj+kzKOb6zJK1zdRXc/PbeZ0/1LnOgDe67x9dlQlDHa2
VQzdIRkC0ey7fHS7TZ1kDa+taLzB72GstVtHBNqBexXVkWx00LGMY4NJedUM8ybmBw3o5Qx4CQRN
P/xRsp5pFtdYVj9ZYZaMz1gOFPUh6JD/33RqnHL5BqY7b6itVZ07vfPyg+iBlAJMrEJOFcrZ2QbO
XPrDHdAf941Ecz6kyYCuDNgznl8b7QZl/tmNdrGVaD9IT7KJejy22w23eFtsuqqMyo3mlom2y3o3
rraj0VvZph3y7LFJDbvYBjgyoMSrt8p/FPY8bBMFig25vtCjjQhG8zfMwCzzlUBXg0cxD4q76flP
5+eN3fySRCDhl12sdzuQT6nuB1Gc2z49OeXJGZMp2iMa1gf7WNHCXwDl7VYysyZ1w8tDSVg1Av5x
RGFaPOHcqYowDTT7rzHyXMOmI9vlwGo9phFRgV6+H5RTEB+BwbSv6EenPxLXSf7082D1PolVl67k
pzeSYDoB5ArINML9WM4tKwlyUrVOPdcw3DaVJ+LHoFiNsDcuPCgYJop0ENmJcDLm/3W/oqs5eFNv
zmeaP8WOunfepqhdbktHa1ZC6c2lwMHS5KH6AeZ4uVRhGPPUzJl6drm7nrICsSUvaaaH0MP/4P1R
Wypl0QoGAXAl5YZeqWjI4OezrmfVKWWEsA1ctd8Fedr/chIXDtdkVT/vL3rj+cDO0KplDmZLoNTl
85UF/f2Z4HaOVbV8yRUgvz4trOJbONVrQOlrkJJDQ442lWwQcE0smfkOd0SbNep0xuAnaHyTG4MQ
h+uG489zVk8bOFHK86xZEQLZ7hzOfgQb6z+8XLTJ77lUP7WEgP/MtMmVlfd8fXBBQkr4EMBESYhf
5FBZG4bNTG7JpV0V3y30s09oEdq9f3+75XZe3szweeTDc6IkDHLRRZpcJw3D0O3ODQbwG9NkEl0U
We6XvN9tKQji99e78VisRx6NkpScDy4yATVBGKOmJXdWA66YShhiF+OPuLu/Co39W8+FBhr9MSQl
SDsWxwh5xYmZan0umSNPG10flBOtePyzNCVOi93Epc7Ee/Di5inRRXhqnTFGFcEOrG5r1UGUbQAJ
p+XWs9px3Fujpp9Na+zjPcBU53NuZvqXBn1SZ6umZTP7VhwHDO6bVm+2IehQvHOawvnimHWJHHkZ
McEZE21Ut6FaBeUm8szitx1Wper3Q+cmu6pQxK8g6OnSNYZbftadKdA3ilp6075yHEXzy7Yby42N
wWezSUbFHXctZtg/uiRUBalEpmd+HNngGMe8xy+h1az61Um14TWnxKXMnDrD2Of12MQ8ZWJ8yLhq
R5xwAGZvdaVLf7ph1PxIddEku27GKMnvY9PFD8j0knTbMqiZNi1ZSu5bo2u/VthZJZs2i4b2HE4K
Db4gjdzE7/llEbROPEmfE2+u9U9sOkQHJbHbP6PwdOXQCFH9nrI2+hmWdVf4dh3WjPTHrCUHCypH
9UEoIOLsyLodbZVwwADNKIoNyi35y1CC8NkwEunSTYI1CoIrXamchWZOXxSQML8GzRoezHIKQ5/b
qPtnJF/S96LDEbDLWyXde5HFKxD1jFaaMqhqh5S1h06wNreeuhMcKOcQDX2L8k+oaPN5TBJZPLRI
M28HMIy/g1SPGpSbZ4Ql7SxtHlSj6+ot4M3iT27VUe+ndksx0kVm+sq92tU7Fd2rz2VkGz85VZW+
RaZD0Tfwi5N8YxszxbKGdjZ/Jr2HzIrSkxHd/yZkwFh+6Qw8mMqD5pYaBZdfRGeOWqt5YjjXIhq3
grbJkWoqrvywD4utSIP54xDUEX6X/0cTFqAeYFMNBgwvZim2VTvpoOFBNJyHvNJ8IK/hRq3aNej/
jVAGu59cX4ay635Xj2K+l+hue86NIHqEmlC/GLIHEmdTugXn3K5cjzdCGR08QAfc+ODkl31DdXYH
TSRRB5Eitj7Mw6BkfuQG5bt7y7QWQA0ApAAdwqNdvjclCfu+NOLuPE9Bep4NCVsw0Xe+fzreNOsW
x0PO35iGyfsekPLlMpXr1E1TiO6Mgv1obDzoEh+QAzRrH4Vfp/ZhHI9nV+nqH2qR12Sdo04CwBeQ
hb7ipPY/TeoE38FrmZ1vKlUNO2AS5lctI6XdzBbCMv5MRZJvTLVwIpj1c/xbD2rRHE2sFX/kehVH
O1w35nQ7tArVcBNM1CP50A2BH+OTEG+DBnQ37bGu7napM+Ae0cYVYulKHz6HZuY+D2rS/u7SOfjP
7Kpkz0GsGh92cTTtRY8LjB9GkZduXRW9WF/vZgyAuOI6DwcJ2gEbUsgOAw1YaGs03etaVOJgwCu8
cZfIahabi+lWkwq1PYvKa7Dy6JQGo5r/sXdeu3VrWbp+lcK+527m0OjqC3IFSUvZsiz7hpBtmTlN
TobJpz8f7V3d1pLbq/e5O8BBAYVyyTLTTOMff8jy8z41zS2OUtW32hb+u99/07dHKa4Ky5vzzUqi
OrYpFF1ddqOwmBB2ET+kyusvyZF3rlBSzidOK798wFWATDOVjsBx1418o8INllkeKDPdfGdS2t/Z
mPzd4SEdAHEGzVrVnELnfvWA6OngHPNeIe0dIdx5YU1FHGvy0ALTzGGst/HVYlrley1xzP3vX+av
ThQUbECA6J+pb+3jeZiIkjYuu51vtc4czX5shyM4fzS4lRZ1Sa3aULOGPsz1pNuxfei3Us3F1cAJ
OjJzPdjF3didFUOmfwLO0sAiyuqGIID5zCvM4LNdDslVRzzfneem1SVzw7joWrs68aV+8c7AgFZz
TITImAkcHcAsd8z8YZHjwSY55kBdWpxRks0XoknSs9+/sl8MipWFu5KLOWCDB74e9bogEXIyh/Fg
Gm3/CAhRlhvKQdABHbzOLWJtU9kG3ua/v+wv9gHgHkxpsSqExHJM8k8DV6pcTuNh0OEtOgIowI/7
6uA2+vi+mBr/xGO+FbcwhoPgx/IMD+0Y0ZN0HzK/tMdD0vT6ZzN3FtY6rXHzyGgm+1LA+3/ObNnf
l+2yRBOprKMq/C8r4ADI0eAfFRL7WX8s7GB8P8RZn2xRRQyPwh3ba6LdSZ3u4P4+Vmk8tNs5druL
aTGaG5lp2oOQfXwtjVQ+Yl9ZfslcT5ihIbRHNwMpoOI1qmanavSU0e9f89vtjzVxbZyt/oWUKUdr
mu/NaWkvxXRotMAjfrVO6S+bpwKZ3n7Mlc0NgWdljcOrWX/+U2WduIPUrcovDmU17ujttwgbpv4x
kY553tCGOPFQb4csPlQ0mCB1QxnCvOHocnXZOvDt88MQpzPby7zL9biFGVuWYR4b7yEOnKKh/KII
5RiB//yKUyI6Om6cJAWpVo3rlYcWc+gycod0ztdNFwEhSo6l2JnUxM9dMlUvHUVhF9qYDz+hp8Ly
3KwnNFTEXWrDlmbJ8Lez39AJwaFH+U0nfo3zef0+/ALCHQC6JONwBNNAlLVCjqdm7Nu3/voqR31t
oyRkSVcsrWzi/n6oNJVTgyXFwaRegOk3jLspGKr97wfwLxgU7FT00mEG8NFZK14/HMnU2SjcTB6G
AUPdnDP7nSHcZTNqTXXu02y/dO20hjmaT+eW9Iyzzs/UB30w3Ggcdbnv9cE5lEER3MZtVp64u7fr
9Hpz1OUQor5LQl7fXMDzzp6XykMBTwnCvengMawP26AUf9uyn4/MF+bwvMIAhPy8vpSnzdWivFYe
Gg5G5IzJGZh3OOkjvS73r0+YXIYW8XcK7DrBXl+mri2zT2rO5zaF5wY0Mv5Q0+m8yca5wSMixxs3
DuSWrohJZ23Mt1o/ze9F7xZ7uG7d/8X7JeiPbw/6A1Cwvv+fFpY+0SS1rEHxmi7aAU3aeEugotjN
+FOf2HLfrpR0yCH/omIgzYQz0utLCUH1T5YIk6i3ZMjf6iOvmfPt74fz25USJQGEURqV63nvuMtj
+rmoYoONHbw7O6PMH0ILPGsjYCVuu37pT9STp653NGkb7JTSgdrkoJxSPiK0GTa2GrCPbbWr2VSn
TAZ+QX5h6EDKB69iR6D9//otjqQI960XDAfkOFinkJHXhF5qVmdt36aPcd3PQB/p7O37ya0vh9mr
D7iQi0iXw3BKdveLyQmlmo7a6oj81tGzT+LM8BoH1IzWT5ho5XKJnSoOk4M4FYTzVqXMEQr6thMg
1nRQaq2j66eBKkUwNtKP5SHWOu+hQE6fRX0viGj3hHRpbOWZeudXBJJH2qCqR83zx0fsSXCeLCxg
pWhuWc+2ipqHGD7A/lM5XOsyeTSvcVDDTAvNPw3mY3FXXXmzNSxAiG7ieJdmqXIn7NAAXlRWN0ZG
aYg9UUoickZjeff7Mf+LmUX+EjINYuaIuf6+wv/0bmxcrw12xPGgVVSWSVxZe7OTp4qbX16FFgKi
Tvq1SA5ffwG3qVRh9PF4SHFP2JRibPbOHBcn5u8vxhRsaNq0KzcShcnRdyaFr6zjdT45JUabVpJ/
tJXwNg6tnxOHnF88D1eihME3CqHcsV1x7CXGZNNAO0wLEVH11I4bSWr1iau83dR9YAuqT/6LkJPj
BVZx47pfs+qx/LEKzbaxQTpAYpSllohGitxni3bKI/lXF0XUzkukRgOXOTqvSCD6vM2pQzXYT7t+
UClU06bdZLOaLqypcu9FoeknePNvvxyqHfwu4IiwLrGnvB4fkOy6HCkTicna/E62GLV1ZvNENkR2
4kJvGvksflwEFRxPh3/+0RLYtEqpsjIdoh/E+DGWrYV7VIWfjFn22kNG0Hyxa6vSu86xSrlMe63b
/H6+vXlSxL0rkAAFEeLCm25BpwGgIiDvDn1X+KEorGUjzN6Kcg7UJ4bPm0HKpcyVJmHBKeKaR88a
61owaF7SHWQwlVEye0a0TCS1/+0Hgo+AKQ8GUgiKv0d1/bSATDQsp0Crs4OnS3eHtOzeI119K9Pk
4fcXestToTXINwM9WLuRmF6+HiRjRSZQbOfJwSxgDRGvmnotaVYztgfNrJo6Ile0BD5fVJHslOWr
m0B16hHvruwms8axJJ69ITjO7iqvIm1jSL46zahWCWbj2WjZMcg4+/09v5lM67CmYwmxhjmMfOn1
LRdEPWZ24msXCkbCMx5UvUaKqZsdUltONyTaZW7U6t34d6O/WNLhKK+yFy5Nz/b1Zd1gwpakSbJD
aTk1LkliiNqs7rbkdZeneFFvUJ2VEYOYCFiHtXcler2+2BwnczrZi8W5JS+fM6QWd0s9U5GbiUOW
e1AaZX6mFpVcxOiKxgh+7VI99ePS3Ru9MLU7C08d+3bIkuy8yLSqDXVTufXGsStnwgFH6yyg0kAL
ohy/T4mtqu7JMC70/gXny/hmcnLYAHqFMC/MNaWgKFYYikEV6HOH/o+XEOxbVLm+WdqxdS9l0Bgr
b0FQiXmx3RYX0kmKu0R4Xh0VYxOTteLmltj1uOri4N8s42ZOps45BKpXjwGnaWOjdW78rR9NdU/g
NvG7hqTM6aUiXy2IjRnLI8IDP9XtqOnnaYX9CRMit0XkZYlThqMxZEOUmm7pRITCN2dTrMdE5yTd
hnljfa7svFp9PQpxGZtlYkZJWbVxhCTImbFeJBxrN6JgIrFmyeBwVPPoX5DUmXymFRM4u8Sd2oyS
Fn1XVPbKic+KRYOrkQEVXddeRrON80bXbzpncW+cuFvkWWAvcokcG0bB1s2G/IPfFG1/Bg/b1XfK
KFvSIPtB1vf2kLf9FhJc8qjpA+xEQR4Bj1Tog77RLXphvHPRZ1BXUudzHEwxEwwBMK4JpZ0bod83
TcfmbKZfSpQEpA6Rm4Kfl7YQ6xlXcvpYVlVPpEnQk8ajZkf7YFWFvzOX3njqsBaZdopI4BtdaJW2
K7OqfEdMWr9TmePvClXp6WbCiPaWN21/MrLevOiGzjs3gynYjoMh7oJpqt9TJdu7oM+ru1rOkOo9
771a2prbwzXmUbnm2EcY7zF0kNXg7K7sF8yOWGj0RX70sB371HpQkAXhfcWO1HTAyMash4+16abL
TvMnstPbNEs/VKnMvwCcz0Fo5ixwm7r1BCLloQWnwEUbklDqW3OkTJHa5JdWMLQ7bCqajVn3fkWA
oeX2YTGZ4qVbISr0tPJbywSnVliK5uPip+kHWrANv1wgNtpaTRxnoUao/W0fiJEIt6X7SE/VfLZJ
zPvIC0sKWvOL887KM7/eFmYzwYctK6vawNHJ3SjtDPswLnkSRFlsmntDJUaDzYmYaz7WpOLQ7gPa
2rjyy/yuBWDhCF3YugxbH71W16v2zPVavdxWWNM/V0G7fvamKWYUDGLwQzfXOr51AwU/Kn2/Vucx
Kjk4P4MunjW3Kz+IJZDNhoKPCkVpAJ57C4nibSmzUoSdgkETdSLuaekueTVHuTGv73uWQ35ew8gz
I7/2ky9ZkRlyuxBgnEScd8b3BotJRUBrPF4nml1/dIZO1Dt0Ucm7LFtqP0pgKwbXLezg6yDp1MGs
LGMKU/hKJuGNweyGdUCkeug7uZq3Drn3B0pJ7DL6OCmuJk5GC2rgib74aDdwejp7LB7TGX9Ksnoy
WVxQxfZZzuHewVrBUZa9bZmEQySNcjgvzN7NUVDN5r3wcSCPZGnKL+QBOgOOZikWPongTLTreaRg
H2iym7fUTKXcGK2XvmMiDvrZQqv6unezijUxwdAgJA58uLVVrKZNxUMFYd+r3o46FfvhnKfTuGup
jtLQ6XK/2865Q3ZJi+gkbIqpnbeetJYulNOcY+Yc+4kZ+hC13a1idcROW/a+jTVQaoxQn/KWaTCw
+oZ+ICACIlZOHqY2L8wwH6DHRMvMAhvpS+U326SyYB2nOWZqVVoYdhRorvM5sXP/XccuEF+NYz5+
mRhCd/aiLZggO/RAo9jKxXXRKsJzbJHN17rwGr6ptNx3RTvKboMBSAFe7Wql2psC1uzGU148XLUl
pjNXMleQyrXYYOeFBN9eB7VRP01GS2R6nrXtR6mZ0NDBAbAOEDDn+lCSBYG6BnE0Aoq4J2U9NlQV
WVXeSvr5wjvYhRWnW8n6vEnMJUmjwQzgxHvkrT2NvgGDV5sdsLB27aC5FdrufVVm+r3LsnqwiCOr
NxK09Bp+vV3hcw/WctEoUy9Yb+zuyY2X5jxjttNgJ6ehDLW0UcRLlLhsRZDGmO+DmcQ3tk8QTKhL
T9/rimNHlE7KYKL1k3XX1A2fJS3bVG4ITi3dEK6dvO/awhp2nLPNnkB74bywfbe3YLiLfWaw9oiQ
VzN9hW6Ui90QA5Xe2EPQ2qEb5DLZBGXMfBa+tzQboff9N5rvLj/UZr9d81ahBGTDUk5stxBjL/3B
o1vuOGTebyDjN/4+zz3STz01a9+8WPF/mzn/2WEVanSbeiHvnbZpmaW3aY5/5m6KyQ/aq9pY8jXM
ZHjBDk/Pd90QNE6E76F0ztCOsR0lY6d7WxLvarEVnO0/CUcv7rPBnr4ZGrSS3QIzQ0VWpsFI8CTK
+i6Z2+fBLJsvCC9y4q5r9PZI4M1iV5lsd7y7xHK3hpOqemtWTZ5tcqOl5gs6W7NCHfctmK/tPN/Y
epKpLThEbJxZ5PxSgZad2BPQoFgi6VV04Yh1hR22TYuntrEUN5prDXR2rMr70i958JTjtfWpmZbO
3Ri0oeqdRJbwQNoWpKmqxUYi1bsJKSTm79uA9IJda43AGYWWwBYtc0UM6rBUsRYREGDJDa3b6hZ5
Zm5GSwbP1uw7ZUfEOFp9NMEYTCO3tTDUKh1hOZgftd6TZdb2NRydPL8T8GOKTccpEGdPW1vmTeV0
MYQAN29h56L7v0YSwtZG1BNLYdsaHVyPlFZutMQdUv2sY113Jn+sUXp0wa2OgeiTlIH23il7pwtb
rTdmWEG2mYea4bbfBtyQPui9X1pQYt3pMnMMXu7cS+26G3Rs1stAac9GYeo3hlUZ08aaBxVHOM0s
B1csxTtTmVhc9IMFHzaQ7WJuaEkm34pRGA/LoBefNT3zg60liO0LpS+aby6QqhU2FIRlKLxCVyH0
XlKI0nK0XjJIOiWrWaaysI6HLolIfW0PcExVtSU/xLc2tUNlEk2DxQC3GmM95JUsxZu+yuIZWX0J
gjYqs3iqR6N5pykxJJFXrl6VSWNon6ukhIxTjrF71sde/7nKXe+jYpNh/PcDfVIbCKCLBuEYMTNC
iTbEs8pFoAjyBSIK1v6SjqKpziZaaN8QkZQM3liO5pnIApIiHBVIiAhQXN9p1aS2JCDwbyx6VreR
VyUwAYKpbtC3VhY+7Ebb2Bx2SpHdBEgOaJ9NSQHnK5/H5QL5C/YlQKTV5ZhaxpOvKRM35GV0znXV
SS8CzdQeah3WXdjLqfxSxRPpyo0eVM1eUAndO7LXragtazbBWHrQhKac3KezsuuHO3swBysa+iJ9
cmQzyZCwhVaEBfaBF3RK8y/1sKTeJsPa42Oe+uNBOHkBNrYA64UeYlTnth4ncg7muHWKMMHI9ZPf
W9XdDJFXC+eZRmLUm0mnRb3H8TxXSiMxjGBA4wzzWi3KHXO2N7bf5+beJU7sc+Ph8rEd0El8KkiS
DyK23/hQjY1b3HWxzRqQ9ovsIx2d4KcZ/OFBpdXgfyrdrP/W1LXMIiPGlBEyKwSbSJU4jYUeozPD
fChzHsUYeB9N6ZXdWRpPlKLw551la5dFf93nvvLx12XnhEu19J+RRODT4MkgRa4Fu+zWU74G1Wts
nSacSAR4MJMs12AJ5/l9OZBkGtpj3o58a914AGS3vg4YgbS7zvQSZ+ulClk4gHhwysLkDey6FobY
vxirwxh9zmMf60IDotfZXy6ydEr3epzIR1BQ48oWorydKuJKwsn2OgKFsmRZs0fms7iU7bNn52Pk
e7FzJ+ia0jWsHXWCePQdlfgZcf1xb6jG2TDpUR5H5TbVOC6ZO1oXQAlJlIzOQKDpzA4fy4KzvGMk
zk7EPoHhhd3tOwlJvmyNZFcsKoj0OTfuaFP4UZ+21tbpjYUTnZwucjsT+0THUdTXKXjDpRPzrgMf
+AF0/tuX+d+Tl+b2x432//kf/PkLkJTIklQe/fE/b9qX+p0ULy/y6rn9j/VX/+uvvv7F/7zKvoim
b77J47/16pf49/+6/uZZPr/6w5YRKtXd8CLU/Us/lPL7BbjT9W/+b3/4j5fv/8qDal/++ceXBphr
/deSrKn/+OtH51//+Qd+ID8hLOu//9cPr58rfu9dVifPbSNe3vzOy3Mv//kHKNefdLhXDhtuNow+
kI/p5cdPrD8BUcmyWHPKgT+AYupGyJRf+hNVNAIoUjbgiK0o5B//6Jvhx48wQwcEJRwAHgRyU/OP
fz37q6/031/tH/VQ3TYY5vT//MM+aviAcNKKpE29mhjw7+lHcNCcZbZSQsNLsI6LLyk7cyVGwugz
6A45iOWj6arqWSIMy8M8sNA7zPFoyLACrAydvpcExXsxcWOxr5JzZxLptochStvPG2YRlcqjXu1G
w9uhA7iZzdZBFJLoOQzbnFEtWi0ZI8Z3fSNKsdy2bZzXIWtEiZwx096bNKTeZeD3GcKRwlehHiw3
Ovx4TLbxhC+jOF72hk6pH+Zu5n4oB9sHp4H9aIUcwbSomLyiCGWFmCfE1KiNyqJbzskC1k8w+r4D
Zz/NX94kPSMog+CosBreyKHYKD0JAbTZz4tz5sYI5YRwsnO/J8eL/LmYfUxVOwF8z06ijxclep04
nz/aFZUcdNjnWWrJGQY59bWwrYMbyxJdR/nSJE6w7QPrzlpiipFmFKye7XK1wGjYeHk2qNCmfdFT
bEOqi+3lBD69joA3zwXEidx4ja49HiF0f5t+1qdmX0/a5wAqFMRA6wp5Sh0ZqfaQ15y14qI7BeL9
6qrrODdwVgVcWGHMnzBcJ03zMocRudesEWAVTc8ug1sUBtVoh1hBGPufJu1fE+PniXAEi37/et7q
8kIvG0eP48aGqEZr1jSn2SvbVLeQD/VL0+m6jTElKdXVIlDNmKcih4+Q9zcXPcIpG2zhXDH7zT5A
7xtCAWL5LmJjS16at/v98x1bav241kqCWcHf1Uv79Qut9bFNfBG0fEa17CDRU4RYFz1+bEuQGxuI
1clG4ea4W4LyupAyidJ6zL94bV9sqlQzw6Gqmqt6QQrkcuL9e33n73cHk5I28Nr5g271+u4EKrUh
8TiMDf4HF6juIMWygJDl0xkBPH+vC/HjYlTWqxwFbsSx0rhN6NOjj232fryk54zAZDeV5SkjyV+N
KAxD0E37ZC+/SSkVKu5tMfQNvLDYPhd5IqnVW7Uvq2KMnBku/GLk849t+NUu/PMwPmqw/Hg0D32P
j0YXdH8dcT9NG9fNmkJaPNo05Xk01xj2N3p+KjvCOepZcRn69dASoBbzH1pzry8jp6aAi+82+9Q7
T4Z7X5zHQgesCLZNYxxK0W6n6n6qzzTtw9Cpjd0ixW3zTaB907WdIYIdmb+RjN+jFwjrxtqRojcb
X0EUV3cgSDtFlFEMqnynTy3JgfvYcs+EtS2T/tDpX+3B3io63kn/XMXLOSIQv/T2tv1Jdts0OI/L
q9ZxQge4qayNfRPfWQnuz6O6RFiIpG6KqsqJiqWlggDFktPWabJdItH/YyJyYmB/tyZ9vXyumWiw
gxG105M45iOJoA+0JSu6fQ6xb0dZk1KxOs5dnRPQlbeeijqrW3aNxeIPbG+EtT9hReuDFThOJc71
qcyuM1CkfawpfU8wENTspHvuCG0NaxLUdsAq8Md+v1z88rbJsiEREKUdx4KjpYm80VFlhhB75SN0
D20MudmXv3jvrW8VIa5hu0WM+IHSvgd9S0J3797fuT8cI///mfKPVQD3b/86tr05Uu7ES/0l/cd+
yJ7r55+Pleuv/ThVao7xJ7wg7AnWxZIRttqS/ThWao7NsZJeMho4PKSxamL2/nWudP6kmb2eU3DS
hXn5nT3+17nS/BNXTDq6yNdXx0qszP/OuRLxCUvAf497hwoYmrqJTIuLoNW0zNdLRCcNk17jBGsk
iTGCG7TFlJGyfaTKQV+widNe0PvILJ25jKasmz5atBtw3pdFs/HjMV4iWqhTtpFL1+hR2+jVHCZW
kuwdXxn2zrK8YpflUlZbKtPprJFmZ297obDEzgpXm6J2SNznVCHnIPY2TW5w8GGeQ9RIkMe0Uhui
2GzZdzFDXUiSUIt23kyi/xZwZHscW4KDYYe24HcLPbk5GkXVdFtM5WN9b9M1bfdwgJci6mPkuO+G
2XAvpn7s54iXLz5SvhCDadBfueua2bpzk2KszpB/518LTXX3hR4UHwODGGuAwbR7Sii2h7BHi6Zd
e/U0n0261YkwTzv1UpmNbm5qv/G+DI2ZPkmIOfeOVaIqrhpvMS/t2NAsZM71EkdN79jvuzIYi8gu
NNRvARKWr4YZu9WjnkjXfyTyEiQz1lC5b31jtB7GupqdKEGQhlv/4gzIMSpCeyLpztkQDrgYCNoL
ppvdItuiVVNgaj+FqrIQVqh0nNE+5IPWXRU9nvu862IR+6EG5AmDNOnIjPK7rziy6lmkK8ConQAf
EKH8bsqPOaeptm2wNNfVMIkmNPK+Hy5QP8wypCO1VBeZEaOkcpehm9aDvObs48ApbuhkkiwOZaRq
N12FwSoYSC2/psFsCjIPEi0+p1cinpSu+c94Vthf3bTuael4rnq0cy35UBKAxtP4ddVtzdZ2h3CW
HSlaVkUaUhK1U0/nsAVHuAITsF8SnN+rm6LrbWOXZhqwNEf6OX8ve6u3NxjkwPPVKovCyRx4t2Ht
ZgW2/y4LZ4aDnLXry3Zw7z2gIxrKmqufU5IlxqaeUSlu3NRFS196XZI+iCb3cXNDOz9BzW2ZZxFw
QPskar2y6bgk82ezSf04VOOc9Zs4U+Kp6mYDvzsBz1NUrn/XEE+t7axxKas7Q7YJ+axBM2nndgng
LGQcZISt5mn6TFEsUbEDB3kHZLMiCSsFtrnBs2pVFZaULru6qrQuFP0IbalaZoTkjiQmBEJzKgME
E3VM5GvflW1E+GeS75ekyZ6wTkhfuhq/mKim+QahhbNYE4KgTIiHUqs5m52kvpMLbe8dgbNA+Kpg
vG8yTB3lBrzP9rftXANlZjgPpBttDOxvSKfallEiNXcT5L7ZX7pjWj97Rt9hgGFb4l0B1UDDTkeY
bWRrJVr+egjs7mpIG0l3ij4OzXL0lejbG3O4mMTcEFJYucnOMAG/zmatrvY0nYilS0t9vFuaLn5q
00QQAF9K/7rS+1hsWPnkQymqtNqgiS0ekiSg0BzN2fuQVHpw39IpuyUqRlzl1mJFZYI524bbgVEJ
G63BUKyqJnqG6dAMTNrO/cQKmX1Yc3afY3IG/HM/GJKSrlFAg9CaM4TLMdLIm8nXxnTrTiZzM6nz
6VYBA+HNY4DJRpDacEvSBZR0AjPwrmGITr6x8c1imCMsALyzBKEo3VWl9fMFvRJcRzlwxIz60Zfl
Fp2jp34cJv7WPv4/Ij6vUKIbbCjkIF7+AYDU/wNLh6/PEjjm/wWUaD1B/c9b+rvxufz8LL7+vJvj
q/Sv7dyy/nRAJRFyYmtHErPBbvkvkOhPeEXYZ7JAknhK/N5/bea+/iebObAR8M2/kKW/NnPP/pP9
j7UPXSa7PL/4dzbz16d9gi5RFuHBDJOGrPv1Dl9v5Zo2s8/1OnWp1083RuNDUPIQB9OcmPHxuDQw
xvB3A+xrFTaZXspLbawM78NPL+wXFfoR2erHbWBa6sHYJIMK4Or1bdSuY/SBqrgNkaUFpvizHZw3
frAwyLMp/pQtiwmLxmvLp6FzCYweREDXK3cLR50NRFnQBtM9+zxOeHWRnSb9hVsIgGpaBCPolkf7
4vbEPb+uxzh9cejHsJ5Kk/sGZTuqa/N8CYzabaytn45LqFu12mfgRNeNq7eHMTGdLaET6X0vJcz4
IXfPsdUuwryzsTIbYVkIBPwejOiYDfPEra012n8f0H7cGve22iSstdxxSvKg8+oMzQAsnozq4Cl3
xiUnybdzao07fBXv8iWzzuse7fuiGcZZhiPTpjSG7pRW5jXA9NeNAIPiMm1hafT9JPlTzVpMXaeM
LrW3+BTQfreJcH0BkixvnU6b0Nf5NLpi6CEhjK34BBTwukj/69q44MLiW4VPx84FWAKscUQe3we9
tk4/baYJCtdI3xW4ROShT7+mxOdqOMVRPGK+f78y9RVG0/b3aILjVJAeP1F98sHq6ySxtpU20x3U
sM7HzDT36KRPa+1HLRji+2bfT4PCgm6YqzuviINTgMiRq+d6MwiBIOquVFRY18fwi7v4wllwmuIY
hNp+l3laLuglWx12iSh7TZzs6ia/ELmpVsvGuXxujcWw6NF2CRXMf62L/5tpzqoFddNkzsDe4w9H
03yyXY6xRR9sfQyXU7BOjKvYMeOrhEMdFB9CFz9m8HWjBOrCdWbH6v2oZd3D6Og7ovb0bjXeaj9y
qNAu5zxzNirQ0jMIZfGJBentuP2+Lq5cQzjRIKOv1yOZwUvJdDhcmkoxfpp1z4k6d24vpUiuzDIu
rwEq7HcKZfzZiXf0Zu6C8OhrXI6O2gWHGuv1pZtuiUfRcfz1aaGtxxaVRg1wN+0rrdU/ZlVvfiD8
YflWBOl8Njd+ekBenu3w5ZEnos+PyJaMHe6AINp1DEGFxRr29b0MeZLrs0roKmUZTcSim4ldVg3L
2iVI1HJfw+JXFyYr9M1C/WeeByM91VBmsx9spG8sd33ZWdmh7jRj/IDT1KapE0fb9QLWd4SSUow7
S1fG5UrwU9vGrGZUWvBjy9D2yjLAIXImjOnEG14/3qvVkZwr9hhmJ4FEgPpH+Ae1ietkUEd2tiPl
2Yhu7MyoayrVlJKUKAtrZxV434LA5F/mEX9zH4rlqTX6dQ29vloPWrYBlGewM/E/Xr9aluQkc5t5
2JluOy9hLzvspUY9N64C6b2vq9Le//6xf/Ex2VzJETNXIjjHhqMrWoOYWwN612621fRRh5y8K/Dq
fjD1svY3XQYvDGXOfIlesL0MWge7RNLnLzCQ8u7qpvrak4X8OGLqGipl5o8t2Udbb3Qw8lBNGaVV
X505epmMYeqQahVhbR2HrqV5X37/HN+l6a8/H8+x9tXYe43Vbfb1m7M0y1aY+RNX0INgbgRUwK3b
DP2TDXZ2aLCuOosDmGiZlrTEUCcKVkTjvZv69k7h7rKjcB1w2DTde5ttb+tkDr42heXfxIU1blpW
0M3v7/i7d83RHeMgSBuQOe3SDzyeRgEMJCXFtPM7kX2zcH+DJzcNNw7+a3dpnJpnJhPmfHDM6t7T
JqLxmuDSbPp80yedm20XknYvAbSrh8Z35Y3ZQMeUGgGkNOwWLOyaGcYGLOgbhBTvvUQrzkcRX2kW
dKdw8thidW0cr2eoPyfOQG8H8TqNaGpD+/ie7/X6U5jSJ0i2NsZdPOjqsi8QtY7W2NxwkoNladn5
iTH89nq09jnH0UrAcepNzqKDI46Tx868M+e5frKk9pVDB1Uynq+foUFhR/P7L/eL65GHR8dvbaCu
3+/184l2rCQW1NMuW5EXP3WKFwhJ3sFxaJX4U+ecWHCPSAzrqgCjnRxJFDgAs+h4X1/QK3KYpHqi
dq2AYjZYXqKHXVO9m0CZdbyjvWstZd/pBm3c2pOHk+4w1NBOgkY3bgdPJg+WtPVIytk9sS8dFwrf
7wzoDx8ojnJMrNd3Nsk20PCpgzhVWsU+VoHxmMQk8QWlO1zPEnpT5brGi4S+GMLmOpWw+avLw6Xh
JMdplrl/tHg1XWWnJkafu0Uv5ve61hqfUBzuNQTIcit7aW1mTX71e6e9SPH0PvHwR8rjH9+Fj8PX
WUsuTi+vn973ZY1rujPt+oYzS+gPgfMg7LaLyk7B3MyX/iEYa+9WJt55lgb0hHTi2y00VQVaGwvS
4dDS4XTz/8PZmTTJiXRR9hdhxjxsgyGGzMhZ4waTSipwZtwBB359n6jefEqVlazbaiMrDUkQ4P78
vXvPbXBRzV3x4b+f09/uDpwSYpxhvmGPvplAfr08v5mFbs3RyXxKgZN0K/uxL/ryvrHH8bP2HICC
7fhS8lZlILPN1//+6b/XuyDP+I899Sbc4RX99ccLNQJQhpOSVQKHxYvRz/0HepyRfqgUbxUOvN63
sAT5w4SCQNEmFkUvT9aNxoMoWE3/z6U/FxSgA0KtCEyFSO1fL6jIUd21deeyTmi3Qv9oIGIw++kK
Akt/CSyCU43OPf/3bfiXL+FGEgRrwkiQh+HdfK7dXXwjYIeyulAOB71osf6ePG8/bq3PCAtR5F8B
8t/TFJJutPWG/Sdoza2T8GthwxAfGw4aBTAmTAHePQYYY3y7XHw/m3IHPVANvrSKa6FFd0beO4IM
ITj9vIl5LJOaP3JfGkuvn5zJWlTSVfTzeHjz9k+ooncDJ94ergtDIcIJJgcwPt59HcJHQm/ZMzqR
ekQ9vEO58eIomDsdT+ay06oOvR5TAjemSzro5M5RLEp5Me4I/7wy36Zhvdjhdorwx0RZV2+cHhzc
LkEy7KWHnF5XuBAQ/+ZHpe22PqDwX/WfCsfbN/jLPu4RGkjvA28vsX4Etvz6WKF3JO4eIHQ2Y/bJ
T7duSUN/fKTlUAJTdQ45NCWE3o6ClZVH4QqarwvMOKhdr063bdom0ocL9UgC0tbEAyDBIXHwEP0J
Hfb7o4gTj3QD/FEkvNNa+vVCAbxPOC+44QbNn6RuNu88zean0W6iqy225hSO1vbdG5BE+PafID+/
bZoUOBRoQL2Q0HK2vl3c/5z5XVmiGREiyLCNGC81uXNPfhmZ94B7aZPIfPxD+Nw7dd3t8ULHFd5Y
WMhz0Dq9e7xoMCjfKp0gK8kS/j4YznpsOPMmQE/N+9wxsEPlLog59tQQKS3IOFKT+7PdsBAxF2kf
+j2oERaV6s5pveHYbmI0UlhMDdqdPfxcBrSv9aaorzYx/aHEeEcT+efq2epBW/2jLOJD/Hq7ytKs
cDYJM+t4wh8cGUVvVueou76wio/typm3wavfxkwCpvsIe1VsFRst9HUg8Rjp1pKNfl38CePyD6Xs
12cdoApuvgjWBJKSf8Rl//MtSlom/bA7e5Yj31dg9BYFGdjOhw8CuHD/aXVLsz+j+CfP2bUXv0+J
ZMbutjsBDrccOqxhGIVAFV3Ja4RkN880nBCQcmO0MJijGU3UvP3nHOPbS/j+wnEGstCikeDib4/n
/1w4T4LdEUq1ZVa4BliFolZjO5r96KkL/PxLN40T3Xar6WgfOjNhtJVl6a+z6kRx26qd+eAZC5pK
FNAWDN6gCE4zuGtqbaSwxoG0Ce+5DFzD/MMp4V9W75tBF3t3wOKCtPjd/qGHCXUs+vwMAbvbMQ+1
pm9eHT5ajVM8d9YK/R1v51eXWeczfjb1FvYNEnkkww/VxIv937vZv13O7Wh6I3HfYD7vgZwTQA8o
kZ6V+URiQfx2FmwfOKR731PXXN0mWqoMLmGvo0tvTOtDY+3tlV+cA3sr/qCg/b0A8+CCQkHEXsod
go3/67e6NX1lt2qlwhFkuzuYN2KzHfSL4Zb5rQ1h3zlIzLNpQvxX+HL+sNZrk8yuWlJiGRR8axSI
hFI1TKiX5g9l+7+sQJyAGLCHuAYiFqF3V2d3XRFIE6mHzBfDvfa0rw+Rn4vhyVglyunGEWXwydiM
6ejZECwzROzO+lVEpJsdMCAafQYIo7eu9M/oJeeeP/gMykNzA8O5l+1ltzunR9A9TgxEvbzss2YH
SXoWnFr+dKt/ryJucKhbNUlz5Obn/fVWh4OunaperKzr0EyL0sZWUPhhtlbMXQ/SU/vVsakj9FK8
GdyTJ0dWPtaTXB3rho39v5/Df2RN795nlnSLIu6mV/kNxefz7ZUzJ4OsJObrXJld99BNfBsJksb9
4E6OlU4bzpIO3nOaY3qho6TMp7BdSS0fF/M0TZopm8VawcmkiNy0Z35oHmrJTHcXLfPnxpmNNzxy
9kERw/R1tMesL6rpu0BMhj808D/+92f6lzWfIywSdfYtXi/r/XFCVvVm1NKPMlRe1mNp1c71xlTN
IuD630gYAFFSj0Nqm2JjsJFHP0Whv/NF4HJSW/kymVjc/j8uiQOWxwp364y971FUKJRtxL15VtAo
upe+Gu4FzyviAHdP7MXajn7TzJ8jdqUH1oWNefTiHQxJvuHOR3nczc79wzXdznS/fvO06cIbOAEY
HV7/d2e+RTnjalpBnvWb53/aqlYkDIr6KzX9kpZGb3xwVdCe/vtG/MvzRsuXZ+0G2wgRdd1ej//Z
P2qvIl8r5OxQjoV7pPFpn6YODVql2vVooYK4i7iIz0JW1d2gTP9v7dTfSg8HKxm7iEzrcJJXA8oU
9lWnu/NwWT4YERaperegWHZRpI4YAqzUgKZ+3rshfyNypHpjoyFKbydp7r8/ECk77+4jilcKV/YV
Jmu82u+77nUj7duWaKZKjDKKnXWHmTUxNnirIvtGdloGuR8mJhIFqE1vqBMHRyH5jqgfDu7GkfPQ
1NO4H/bW0cPHzu7Rk9pdte3YfRfTfthMx9AH01xW+XXFx5cujCOOe7dJFS+V7RZJ3flvHoTnzzkx
k4xeuvojbg3iHWYisMcBwTEed6QMKepwqvfKGbvhkPOaoO+hPp6p3Vz9VM9WTf+5DLSI/dJdv3pd
qNBaYrylq1nnzcVRqtDp0i/WGJO22DJiB8mduNZq4IWWHgDR0Xeb5py7pn4I7MaQ8UaS7zO3ToDF
qGT9U87CqTKjXmdOrmQsLHcLVU5+wqStyZmwJ6X4gMZcn6kQ6mcaOfJvAa86Omx8uAS7E0hUxgM6
jEeLYC+BAuABlk9lHiBP9w7aJ+bzMQlAcIex5o5WXK1Gw1nB2Qw4dtP4mZSXwY9velpOS4buq0Of
mwBzZkLgHsDjyoijhj/LE3625YzoZ5KInxC87HkRuLCLpfMYqQ1wioUjVaT13pDgVpJVbybl2Jo5
UqxpsI5AC5oXbh7LoaxvNyrHfBfzNtaYfEHc/WiRxVR/Op38NpLigWQ5txGOMUIFEfCuyzWMvuxK
lvS0tYR1qcy6y4xA8r5Yo7g6e4uZbFubIbPYxC/E79Znzo/WH47rv/Xa+AFI226TFsiTFLvv6i3T
hScNWTNPN5y156bOi0tXeWbahOKBGLbu7BT+a6gMQTeViMZ2ld5pCyLjyFAkSotp8+kDCfXzv1/X
96en/3tV1DhwMJlNvIdpDCOr/7iTjyG3Vv9sahDihB7LpwXByGevaPrsv3/eb7ULKxwnNTZYO0LS
B8Tl1/VuqJHY+HIJ0jBao/tK5/VFmmXzJVwW8juwXj5Hhds97HNbnMkxwItnguDlmGWJ9QCc4uY9
rMr9ow/u/wXNdPXqtYNCohf4V7OdWSPGeg8O0aIZ6pjK+pO8nCX5don/u1HcQlUtEP5UzTdg73tl
dOSu3mDPTZ4O1ryTt+sGMjyPzYiHhAA1lGz+VpaXvGFBO5qNs7/iwy9Ju5p3IK/as/SVJBmlCSNZ
cRZbC4fa2G9E/0UQixIcrKA9A9yonfjm//0G/5G6e+lEPRzGUHZ9Isxh+ig7987ICR455oH2yssI
84sMjbov1+cSB7oA2TCjrt1BOXwu/V2z8E1q6I4070IL1aIpqpPSxaTSvlrzJl3mpd/PRdh001OU
55uMSfv1LrfzdZTYprS8tJN4Rs71vrTfhwE/eVY1dr2nmBzL78EMTviGlXPqBNUihWNz06wffGHt
7qXaiRXC3y23+72mNZbUBd8XTTv5gwWimd5owsjvpez8f8SWJcepsrXaS7d33cYsnbFeEraO99CE
zsCLYApEGdWy62+uubV25q5V1bKk+ZY+zv5twITSpSvOjMUKZJSMbd0UvgI2xnqMGgy8tmkSRIK/
ZsDKitvyZIFo7C5BE7nbFVLejOlV78NRmzq/2jZL+2YO++1e2y+kVFEQbcrBObrkjfsXC1D45Hlg
L0CCihbDbgfQZecMkbVm65zoi42vrjN1xinvAfjETuXVyMpp1D4iqRzW2PFQPCKrM90qKWvT/hIK
I3pSVRFUcWn1tZmyFUVo2ju1v3WGljrdG695MmDOSIr2ZbmunZ5kLBw+Yw/hTp0ahGcVKvjAkGk+
G/6aKgMjd8bvRtHBK2kMwy5x9+Y1kK14oM4PyssaFssxsGTRvQrDHtt0Xxs1vtmBNaunIOi75Ti6
bEzpRl7tD7iii3UuPPZMnCbK9VM/70bwylO0ZBHcWyPuW1uqjG458bLl4tIlm4SQd/0wbCShbEiS
Oc/XN6QpQTzCPAj4PuOTswhUo47Yug8RRuTmHmtLbSYBYBzMsNgQji0H/ekgpBtOR8ygerlfltri
N+sa1H5HP/qWSCPCKuv3oXnp2GaXxOnElnjtUndPypp8dn5Q2w2WRwswLU9jndgavea1c3Frp/m+
ihcccQIfwRzm6z0oq314NfbB1/gBlKnPQgYOasRdb8YR1Wa4HFwwAIzHVpg891Az8ynlBUfjOjnD
2hx3u27Ko+UvS6Jp6Lc/a29oxMHUZule2mHxGabw58dTtDTRGlvCwC1si9GaDxDbPDc1wL3NMTZa
a3/k0SMFoNUuxm2XEKusMMYtyPxQIqRSVjicWvLoWNQ5tXDI09FXTdyNH7dWDuBfBPKeL1IxZ0fQ
d55rPEtY70T0KjvGyE8sKAtZQ5O13qIBb6MYYNrLW4O1gt0rVORYFDOCzMVi37yiLIWW4xaUspnl
ynxP9q106ngrXI3LalQQYcihsjzsGFv02qrZtS5du3mvkxL6h0fOA8sbMc9RHEF+Upmtm7Y8wVhh
ymbQfVSHUe7yi2tDuohhqAF8WtRgdXjqGxAZbKcGQmCklFCV7GqeU62l+FgTnvFTB6bz0a0lFnPP
8CYiiTxkAXdj0yGBBegRemmxdR0l87woAPQCrsHBCdrqe96bGsaK06uPPuNeeUS8oXf6ecYOBhbK
Snhs+qAtU6vB9PFU8sRM8ex2w/QclHxQrCAdFeNq10KlVbCudyNhGX9BgzPQmoN1gO4gSMx6NqFl
XbSbU/EBTbY00zap/GvpVuVXo61R8dizYJ3ovZJqhcE6QZ2j5zcnqcjiOmB54lWnk62jpFgmk3So
JpyezXGePuxKIqlVSz1V12is1JASWOLaHyJHkUwz1V5313LAslNFkfTR2FxjhDXg7vca0fJPx5Hw
28p9CZvUCSZSFA1oJRTBopT+C35CI08IdNP2cV159Y8rFfGSVs1afJjl0HqHkKmdc/aJcDsbVXXj
wMxj/6roA1gHx5/a7boKAnV4KAlNy0gG1AQ9RXsLkyGYKNJCUxGYNm7sMx69tCmWQBPwLTrOFBxa
Ga5l4ni9l9TgeouTmEy7POTFHJqJ24U8wKUq3AsC3ra7QLviCYhAHaVTtw/TcbNbl4SOwbTfSClV
4jU3BFv53OhIXsg6gBzVUZtSsU3z20Dayx3j5+J5q3lH082vrKe6bP3PyxT067E2zW2+bjgcXwOH
CJOUyBWHNDIQyX5s7QH4h1q5LLGlu/tGzGdZK+Z5QgfJVMuS2o/0MCRRo4kyo0I2fSn9oNXs0cL+
VOLPlwdnj4Rzx3Og8rSHQ/CilwBzA64OHQI4gWjAor9aQWqtzhA+MztY+2y1hugnIBruCwxCWpR2
aA5YL6GagdEqLf4VSATDeV289W5fFuK4w9vqdZB7wS44URHY6Bqlgya6FTTfopne96aR1CW1Hrci
q+ow77OJ/+WcmsVdEOvLyrpIuxv7tNNl83EDPFGBkwzq7QxPpdnw6ba6TTST6YuYGmodAOmdd879
HfUHaTOShInOnQ7AKsyHGnFhGAfAGyh+KLHubnHK7L1VMJfJ3uywOBCqW3e9b4CxnQu1rvfDEDKb
BVIxZ4MINxpkaLP3S16vbIQdkxCqAkHDy1G7/4LsCBsweXxm9Aa2VpsPLWOz8m4uZv872rWI1NTe
nspDKWVX0YsoCG4jkmL6Vk4uaYneTCbPhVP+/iUw2mBIlwU6VRz2u/IgWWk1xeRykX63rOP2Um3+
PqXNbqw/5jUwEZw3zwVvC9c1zlCjWF1oMM1Osxz9oa/ng9mbznO+7fYc37rcSPqYQFlXozI9LJRF
bVztzqBfHkTrYvAzIrM91eSdLGhvetT20OcDEgtxDx5y5OCXKZgN41R1DffGtNriAwBBNhI6cfNJ
g3wrroCYkRzYdLXaGFwGKbnVhKrlTE9mPYMZtKcXtPsAkYIdOwNBYKuVUfMZ0PEMkEXAHHK0/q1T
Ts9uxCAqXWrFk0pJQXXU7SXlsAKPFnFSR+APlGuKLuyr7pQgU227ZEUJu5w6swuWjFXDV6lsFn8D
EhcJOw4WWnKnXG9hEeez4z6Po6Plges3TpOnxzkeWcgPq6817fVmcIck9wZQTLgLrIKrkAYDwXAy
TrMM9+kbjU/z2vvKMA4bQ0uoJeGu+qei9ef8aA5+yVjTcjCGK89ql4MDbpBjdWlEGcaIdT+GjZho
QIB0w1CC+wNsCmPR6swH9POXnui8MwK0fL+OetMlJKPFk8j6LMM81ptt/U3TydGXdWhMI3bNwUiX
hvyoNJhWBpStirqPEN2n4NQJy295R4XzrebUMcfKQEOQTGuzywcNHbCO+wFP0slVtQyTfARCnPCy
90HaR0UMiDR28NpASvLL5lthtcGHJgo7ndj+TJql7ZI89BR1pNjyvRQKp4yxBl/qClsgdvoOSNKA
bwAHz1CVy0mMs198NhmVFSdPd+XjNLdATlnB6cNAXob4FLZRDVbVHVC3MSLc42AddQVnorC8Q1Ts
s76vXF7Ue2enzfGoB1c0ZxhuIk9tJg1P5ThSYZSDDDENr7Jnri3CUt+X0eyWd/gWdYUcGn3TsVez
T4GhhJGM/caaKhynfeGRR9EikMSiuXIb/I6BGN0+s/qtubNsDprJ4m1+QLDuoO9tK+cQwR5sWddC
m0tO98UJv01l33tpvpn9jypvQIdVYTsAdbPITIY84Lsngpu9l9GB6noqXQRjKQcW8EjkPZGUxniF
XLge3FQRu5DG9GEN/FrHW1vt301RG5xDBAFj6E2jKV6JKrkzjJEtW0NZmWIThdN42B2ATalgBJxq
axPUO1Mx/izchcEX+VXaeaigLJ1ye2+/O6vmVLrqIUQoNfW4mTqjHX+uxFfn5140M3jisoMuuo7r
Uhx034shNQxyObPIWDp6hnC6+yzE/wcLb4SmttS5Ml7ajmjMS01cLJSr1pVvt7dBx0Qgz0QM6GL4
yLxyfLV4okXi7diiD6B2tcPaHK4mthWOYgczFBXEP8sVXlwpZzpOPeAI+JEoA7VlFX/rWor6biSf
B3IWSdGXqQlaPzXdYRAXo4JvmI1B4/2DsLmNZ5zFxurE0eqe93l+KnQXhtnUmt037F+1OA7CNas7
1t7pWXOU8NOpar0f2AktgwDy3TFfo8Vt78RUdCf63EAy59HqGUCSbP8t8nbzQaxU3qSdQjsp+kqH
bxHBGrQu94F5hTI5KqR09EGU+OumulQpK5dHYQzQq+bQ3d+WYh6WMxOl/L4dfOnHlW1Jl4QtePcZ
meGcZ2UhGjg41Rxg1Yr2oMpEwfNAnGJXfpuDYfTiEActECqbv+PUNh+6DUJ8R3louz/EbIiPs9su
PhPkAQfh3JcvcN3Nv3gq6jotqZC6gybVDF4FXMPyoRjGTiTSW5ofyirVyd0gMRw236A+CDYAbIkb
aLU+59QW5CBDJkUkjUGpjz1rtOwjlgeC2W4pnQFkic4O74Nu5HL6TS2AFe2InoEMmInEvg1cCXUK
Zeqj04LmidkOQOBUDB+9ZKVt9+Ki6VqTfdlD1gkx5iNsBmXn7RNVUH3fuaRK3ZeB4Z8i6jj76mxz
MFM9t5F4MrQ92Um/GKC5bGHrlxHm03Zw3EJtx56tBZdxEIJJi1AjYswoDBIEHCITnceh3jy8WfMA
3szAw3bijYm+OOhA0xw5OZsARct+juzao4NuGxEOq7yUxQeMiJQDkEsHSsw2uJTRJrfEHPvCjeWm
zDylvLb6i1tKESQSBQnLE4O8Uxise0hbmC6QgxvMfVD9TmpdBRIPzTXeLp3BnizvzK00v+kpCA2M
60F/QXlk6su2gvAl/E8KcBKmRxScxtWXjqHd+C+ki1rkivoatcpgs+p70BamOw8YZH/cB8d/pMaS
RuqWlr7LA3+XqdvPVpOVXXPr+qKi9AO8L4sGY1i4Iem9KDkl22FNPE5FfqWlDm21jfV52OqoufOG
yKRNHnUzDWeR589S5UaY5aX2zlIHcoJ0AVGq3OkvZCMD/y2ZmQSMj2UfNf1bNM5G9OA0QUQELXUc
vXb01+ySof4io47NihqLqqFj5pt05Vxwrima5ebjBBHzFBoUzIAQutw+BxvxmrEBNg+DsKXK8bTu
tyXTaMa+o/rgvHyGmegRlOxjSvy4cpTd0klT+aSLNQzg5aoaDqYa6vxbVYUsg2vLcYqRA8L7xAjz
6pU9xvdPjJ7t+cRTZc64V+ia3RmecMxHbnLwvTRwN8Z+nldbLMdhrR6tFcNH0uII/qu1aMrHjQkS
9TkfclGmHZm83alqhHcMaoKDz/uqb2dENTWAlrraOljMTcC07tb6WehIy3jtVxzyILpQDpDTN0Tx
YJUReUE0D5I5RP5yszvKT7tfCjh5Dh8ZqtzI0tB7mDaPM8LaMpNo5NiavHWeHnD/InpHVzMl2u4N
cV2DRVuUi2U4ngPJafixa8z649rX1TcYfF57IIatLE52RWB33BAYN56xzgJIK5UuPzOaghnp+IDP
qCu2t73Dq0h/3/DWCwedmQFeP+cpEFPHSWhUlRcRARFOxFwSP9SN45AfgM+XJVyzCqTNvud3oMqD
4d5sJed2ArIG9+Kxb3yZGJgCGCu1C0jGb4q0rfJuuLoOTZHMHgSZnlAEG7rHe73TrKM7ud5F0eru
z0NNeEoWdNhUYkVD/rNug0re8WBq1mPDX4IvjpLtZ2srGUh2vKLuozCq3QOftc36bBV9f61BuoYf
5WRXCD38Ul6arh4sisJxauNoUbQCfb9Y8AGjEW2O2F2xvqyqb34ugR9gjXLD6m/O9X13HIZ6zx+8
dWMEC8fS+Q4F1ZTI2q3wAewzbV8uzQ6PlpBcDzStOgfo7hnPKABdeaRzJFIG1DlF29po82rtZojz
1S6ow53AcJ47ej3AZHUR/UQLN9spUUGVeQJcwmxwWYLmqRy8TdGm4E5yMNQz9e4+RxyfOgB07W7T
7gqISU/nLcqnLLI2/NMGn2iL574WHLhH1GEHJt+qPzQiaH8itNnPYTNb3+kNImNp8hALmok53uC8
tR2qXnWfyS6qbU5Nm8if9nKwv1Ry9UsQpwqd2jor8kNnmMkrB3y8HdRahlKX0lSuSAZf/U2rWwfP
kSNWmXmhNuSLw+bkpxJ5SJfJPQjhNOncaRJ6EpF7Mefdbm6lbrhCYw3b8gpueZWJbmRhJAYAAPav
3tVnL2f/SoI+HNCX3yIDDiuH9VfIv613CadxbS9DOZpXgOviVYNYowwIIYy0Th+Rgbob9lHaMqyT
QIRUmOSfGPQOh2XNE7eoOUVyqimfCnh59mFQ4S4PtDGCqxtGYrwwnvZVVjpmpx+GSAbywQw2zwNk
tUGYXK2xnr7NRg2BfAu1PPYlSvFmMI2vre/WBwSXujhSIXYTHZFhuKJN3eCYIEutqBiMzcuiBV5N
oppGjrz60+LeehagtWju7d5xRG4dPJpdjQtn2vut5G+tm/+JHubQpqSstrRaRDuOJz5xRfQyCkZF
4jMuosvYGJ7xSs6tuV8mGwr4STS1H52DaqmWpAhNcsRDoULjXqhF1pmnNXBm8tKL/Q5wwPiT4LyF
Shun6kgl0c720dh6m+BlI4Js9QiP1DxTV050U3dbPmqqJuukWztAwG5F1OARrU/1dVQoZx504+jm
snr98Nmtq+A7amAblmEHH+lI5qP1ljuyeF5y/BixCT+CI4Osqw3uZT1BOy8cL4YXhIdvNAfEW9vY
l2Zstd283XtUe59202dv0oVT2Yny+pDpsr/zCVnW3DrBPa6+RPsYfgq69SaRz+lAJS0Hwo2OpdrS
mmr4e1+35Xezn4uv+VIR0h0aOkeD47fiBy2++ezqGdyZNPONRzMad4jCUTW/YhcqrAMFH1Evmm+G
lm9ph2gnyKK/dUKBYbijJ892ZQWfiAzcf9RCTvKsoCgCiahbqLK8z4N/JPAyrBILYut6GutaB3d9
dOt+0hjW5dVa7aVPSz5VeISzb/6kyermn4Ox6v2vzG63/J7To9tC9rZmK6u7ugtfBjRJ0IEhESw/
fXuLlsQWBexgMkUQrlY8ic7TPpKeHdeOoA9OMafcDCJocwXmwfyP8XD9rY9K5EbeVnZJs7rBsRE6
7OhDOtI53KwhR24GP2YE6EBr3JO0EiToWIZC+aYIV+bLaR7KwNd9huk+/LqsOCuecAqR1G0QXR/c
UUrOic+ek0q3E0Y20meDMeKMOZhSr1zaH4OtPFAB7gALYuunGYGPbkET77JYzBi5FOf6rWtVfaAN
UEfXksbVc97V/sCMDL1HHDEG+eSO5Ive5xpT3Wml1krYotgRNJ0293vLA/tR5Ra5faZTNaeociP7
IuaJ8b4jCtuhtevOdlJX0mz+Xr29qmONPHPIPK/z97tKRGW5x/TH3RyxktQn0TMsSzSy9x+cpqst
2SzbAESycZ4ajBnAs0CtaL52O08PqbQGI4QtioYT+L7Av+8kMaXMUGnYQ3Ct+yhum9YcyHee1Jvq
IH4d2k7QRxXlEIZpP1V2BK0ptyuIu+tQHFZZ8wjnodPOR6Dg0XKw8kXjikUtHaRmOzoXoy0i/gHT
74wDC7ZMvK1ynGMF3b6NTVSTQVL1jL/jHD9r9VnLvbQ5cRZO/oH5W/+IWmTy4JbLqb6bl8Ex4xY9
tzg2Ux09YhsDkLcXvm3EeiqIguV/ELqJa/ivECtTdCj31T3V1mh80iML12FoSSlMWKPznGOXzaJG
b9nEn4ei46UomTkf6AU45MxpDyppAWkN7J5TPADOlVW2bGBgj+BM2W623OpAkJOU7fOChXTnHL8Y
1Dlf1mWOG3ej0UnCAjoXTUYC0l938/2E3qFRMSZCEp/0zIFnUiAkvbnFWsc2hvwnOGmAjHnG7Wi1
mWPsS/ANSIx6g3K6fZYWmaEpDsLRZmA0OdfS9noFe37dP27lGFoX9MBlzUgBzB9KWMc0UgekuiLD
boA5MQ11aJ08sfd/0WbgXkHRvr1OJABBEbHFoI9t24TEcjOZi034rtFxQsfMcaoXBdh2la8fVRv0
f+XK08xTGVoGsZMH+UmjL5ZxxyGvYHYdyCpxdAh+fxx2JrEG/bIDpFrQ3UOgSv/I2z67d1Sr+OzU
4vk/OQmNxCyGW+9x4mh0eMGAhYQk7yvmbQFIYHrSoPzRb1hzlTJVCm9tUduCZ8ojH6PeZKEUfonI
4HYAuppot8100FZRUqIO5P42OUkTK3/kuW2tpSF5ranLs+6b8t4MxFLeeyKSP9fabQFbL43RXKjc
GtoW2PGzmpUYwDghB9WpXejf0FljjJqUpD13j2VgolPq+Zz+MUDC6mZhwwyQGYKQ94wP6RN2pLj/
XRW1w/UEzeq9NpJw6iz3IQtzim33kyVmpukkx9K/jqWx5Wbic2Z1DmILacQArnQ4U0EtSMd55Y7D
38kvah3MIlWjb34luG7wkJPrdfmTdO03oZeHa9m9uT9IZMHr+c6fUNQmZzZrhtSW01NS9FSSCbjM
xTTEgn+wL34UZr4yqbYCldH4sLK19zltz8SpbD7MmVLv9mXed/9U98STdctUfhh4Zyngi+KLZTZe
SvRl1B7avFEf/luI8l63zWaDye4WJWMj6Ied+qsOBeJR4y9MS7Ie++ehsW1xLoMgYqyzOOdGNQxR
umClb8rw7g8SuX8CX38RkATuTWnpuRbTYX797mczpNpDt+73bPFs9Th7SNTyybXsQ9dEZpP57Fgr
6nCm39VR5aHOE+n7m39sA+04GeYGEA7Cbn11kkNneijdQ1r7nLKRyGlVQzh1KLLF/+HuPJbkVrIt
+0UogxZTIFRmpCZTcQKjdId2CIf6+rfA6td9M1nGtJr2oCbXihkREO7Hz9l77TMbnbjvp2r6nAf2
tN5YGTCgmHp1ItbDIoCF4VCqU+YZfiUo9GjRwWVWY0ccNtzv2Gb4w4CFIY2379K5UjeiXORz5rmb
R7tds4vZGJGHw8WeHjPM2U5Sr8MPBzlTQkO3fkYEq+8YdJBvH+azQNYyemhP+iHw6xhp6aA4pXGp
uUl+dk+JsrZfZZ764Y5UPsD6uBjyr+u82s0Cdzwz6heazjjDe9czgkR6TfGjWmv06dbimHd6TJG9
ML7NxwcYOyM4VxfZFSt02nzx5hDHcd9MxheUK6jLTSGJIg+VO5HZwItNQ9uBmHmoxrZ9zX2YFh8p
7v/QDW23HZiavQEiNlvj20fOpddL9z3A3lkaw4E1NowL7EgXNpd/D6He2k3BOn7rwHmNfpv9dNMq
ONRivfbdgHFz5Y63U8Z3/vuL8Ic6GGe47W1BWjiMftvD334tSc/EpnUIOMkr1A2bmfkUyXw4EiGw
fmoY3R9bnoaYDgNAp1GnzpPnT/DoEe0mti3HIranyvlALvdejMuX4tXgGpF3a5Lv5bz9UoOtIINi
0j8YpRKXXdTApoVNn19IFsV44tB54aG4+ciFsL15b99MDysf+eTEcbIrvicQ+MFA4eQyzOoVTe2s
66k8C7e7QUuPnAS/MxM0Ts+fDGItLsk/eebP1LdlWK8nQYrvoYPldeeR3rRfu4Ja6e+36j99uxC2
CHYnjPXm+wfIQgxdMAW1Dqywt1NR9z18uqq9VjYRuB8I4f9wWVLtuT4yNzwGPBkoPt7eAcmQWTpa
sGgbg/tN960rcN8u/X4YzeyHDQQ+abPG3mfgO6/rxqQjXqqA6XS67v/bn01QH5sM7X7XDMBUvP0m
Qz6oyTXlfEizaXgoOLrTbsqiKAnbNf/x98/6c1sIbYSQlolME/Px+6WZ5qRGXUHKkRMoDuYB8lAi
xhxmgo3HEatn2vuiQ078mmLgg8/+Q4uJQj/arjjCSJz775HyPZHxTJ145nXmyoepYgAQ2mMFE68v
+73lBYb84IGy7ffPO156Oto2litcDxAb315ai7yO0FZWCv8/L7mDAI4ki5JJopdTUdM7mR4vgB+a
I+K/om2SobaaIw0sjvgcicyLOnSpSGpTN78l3YN3ZxpF0ScWpFJB4JineWqYBDj7lFpxl5YlR77M
Hbr+EhlZaXzkJnl/Db0IhgmJqN6GoOGheecGHIqZp6jd4sqQOn/jvLMSEYdr8TPLf31uhTe9tmGL
yrLaEoKqQNYoxiK6Gd1mkGX79WLtQFLsW2Fea204X+ZA5B8Avv/Tl9wKD/yK/A+t99urzlY/VxVj
7qNumsAi8Qvy9qPZGAFYw2G2+kvMb3r4+vcn+48XmkvDI0omADruDSW8bU//cBogXzI7F+LPUTW6
vaDzo6jMXO+BGi3drwzMrx0/HU8d4To9WQvbgXEKHHFiGP2R3e+3Ofmf66wPG5Tv4HMwxSeA3eLt
dxGGnTUm46djapnI6xrUgeem7+1rrxBrcKV8u8rOK2e+4oY3IrWOOPDy4KLj7ISXOGCKsaWC0FXA
yRiNVwheGWKgIeus8wjCziOGgpSo2Ox6lnGj6L0b5ivlevCdsG8vJpvlLG6ENOXJ7lV6FWUIOOBC
9rSN1Wxn3XWFyCG4LFzWucucLJb0yltpsO36if5OvLoTfISMzpzNnAHebswBdG0oaDljXSG+7188
UDLLK3GjZn7bQFvcevHLelZjFvlnx+1c58YeEDKRHm76V4JHrUxcLfHjNaRoouLQo/8Y4PFOd1NE
VuAd0jYi52lf4ozoMMIeP3g83i8FPtutuRk2sPRTEr9fZYkjq+k3zuYR44GZwhiIVBbT98RmJswA
opXT4v1LWs8MR4xP0jEQBJbhRCRgpsuzSUgZmp/W7MYPSoH3ux7rsA2W3482FATy+XcGMWyeJvA1
sRzXcpA7cOIKY2rB2yo2p+oHCwgbKY/ePx9N4Bt4UQCMcLSh/gje7XtkT0GU9gcB0lsG7SYAs5rb
tGmLX0R6KaKPMEUg5QLYOtzrqJ+eIh1m4aWmQShuoWha5bHQwjO/iJC8HNLDEBvd03+TNxFRiWsi
IjG65wJNkvXaGHU5f25l1pb7ljJ53ivVd+beC5lx7LzJpNzvF1hI12lDvx0jy+8L3vihebOSOTIm
mquf74N5EuUxLSbDFvwzr7CeSJycl1Pfu+X6GFjIv+OpdR3megBNrFNURPXRNbC07bbx6EtkpeHP
oUnpoghy5Li2dOUo7OphMfZw2qovdiWso2n5qX9ZWgsqXExaqZm0YDYFRnuIJtT+Tn+LhLvzGJ9T
Wx2ZiFVy18tFw8/mVNDvtWOM6WPP0P7o03cvE2+pmu+zY44k1Y15F6JLVu3nCOAm41byZH+ppgoI
wiPk9Tu7Bh2fKnJ09cKYxm6TQWbW52XOSJOjHHK6Z1V44kJwfKouXO2ND06jfLa1NG3SCydI5x8O
KytLPNBxL3EKrT+HJN9NFxPTQ2fHlLp/2TarKG5RmMrEyyerixtXhiSbEdj0yyptk1ZsNiw/a1SU
n5yy6IIfRREiRzdk69dtrNO0yHF2T0KQbgSXPSZLTl8tNCShl/YTMXtBiLd0j9ymbBFgpfrgBlXN
fLWb6Ssy/OEUg/RHG4kdZib0tKIqgOQ6DZFDPrgDEkNLrjj+lTAXR58D65qYlq5fw5k+cBxUo00/
y1fpFzbIlUzYqJRGfmzmwNvbOdKbk5jzxX7CPIvj2F6H8dK1uuwiGI013KPrC/FRM65jPSMOMzyV
0I7IEJJh/3POR+aOlSU4R7bQHICjDi5zB4Rrw3Ru2YDkYRZQt2Kw015zoi9BzrrUSpwn2IntJT32
AENWFsg5bhyZfRtygvWwGk8w4Cwrq6qk6CyCUDkZBWvCms1tkORPISUel9reMb4Ud3aG+J2+jlcW
O8OZciI7K29RieP31ScTqbMXW8S+ncOxcLEPtL73c81tGv04U0KVTE263Fb88xykPeyFW3rkCGHE
atzNTdB95fTvR1tnauEJqPpvbrF6xLaRzlYgeHOCRLkuqOnFrVTAgFiOII9GK0rsuqJ8mmRqi33e
OdmlbxVWQcbMiNzOqOrPkZ8vFzUygh9oStoLvwgzxsJ2UbgH5cBLuagd7iAAky2SEZ8MOXMG59g1
yd2GvBQmhc5VZnsRu/RYbxlYXq9Q6uCPpfiGrXA5Gq18oh2ru2sxqPnBtMpgA7cq6wpJp9HtliFo
6ysal/AigzUI0ofJJvDpnI/kye5QtvCQht1qv9aWSUetzzAQxjTUuNw1skU8ZZYw511HGTvv/WKe
GV5BquuYeafFnVGWcjktM60thGy5TXaXoNOBhQefAgFs5A8x+V4zhEaRYBWKNjkPSOz+qlbZMu2h
XmYOnWijvke13764NMmCuFk97yEbZ79LnFA053Vzz8cmJYKzCwq0I3E7F9PzhByguQzD0d3VWAFe
KmrSOiH/qiZ/SeVivhjzsHyhp2XOCd0XVyQrQ5kqwbaVw3SK5J63gpbApGzYMladvZYFhpdTVLXZ
KyZGLDRpJKb2aJerehI5ukCgbQHA65ppYs1TUfJs8+fDxynLMsFAKM2fmw7MELwzby73K8ofwvlm
KNFBBdM8oZVtwkQm/49E4dDOl/vBrbpon5a+e1crwYijdmXz0Ke+Z+86s97kISta6WSb5ZCdA5Qm
o39vu99VQd2+H6s1UBeWO6wvky8pQ5yeJzWD5kWiDYJ85CZIlvIdLXxciTbZgDH5eQzwm0UtImkK
xz4sKa3QxJojb2/wH5okUAGCXGl67XdfetRIc5MB+kA0H9xPxczyU8sh/VJVzOoTDaKI5SeMEDoO
EwnNesnXxxWyVxXPbmd/om6r88QfoQFcQArb9OwkwmbJ6nXNbpZMEWlf2YYdz6ZrEKpnk8B7ZtY0
P+Uz01LW8XmWD57oix/dtFr3pdm08uTXEDhZsAyyrsScWt6zxVxFxWEHJegS/oKBr9IngaVnuvZs
FTUu/RE9X7Nn1OnvzIVRjyitWT13StrjriO3WSNjnJk2uzAJ4XssxAjftTUZH0aEcClZCZjLTstA
qRQj5LbMg6GcisMpUwD7SGbZcDE5c+gfyMOW/iFvrLAlTM1ufuJ46xHElIrrLFs0EchtSj9Ekkis
o4XWp4O/gLtS4wwD5TxvPeym/R4yhDVp+drOlPiEBwen0XdS97PqCdlFb61H626219B/TH0evQTv
L5saKCd6W9GYtnHgIcDY5XkqHuwcMw8O8HE+dlQPPQs5Vi0yHqOcKzLQ+gyUXsVdydzvhrTimtG9
rvQXZymMtIyBoo/BIWOV4N9MVgQDTxgwn4MZb6g522bPbkqK7cWYGSWJ4JVrPVrTElUXtO3xf9Gu
H74X6LRqvBdtat6H8Mj3gQbss0OMJDskYBa4c0IonwcvK9y9JLzZP1iBxO2xhICw0LcWm8Mjqhie
kWb8ULAqf0f7nWdcRMf1j1OPhwP5bp0RoDzrp0Ca6XfPWiOy2Lile1lU6mvBQXE9tFnV/AxEiMiv
482sEiXQX2FZaCq9a/EW1yxOBb2wacoCE7UHexc+DI9Y6RFjp46nqZ3PAUcepsHWOk4ElnRgeQYO
v5yGAXrd2CW4nkdwvSmzW2Nug8OgG//TUOSVOPhuzjpG9HPPvzej8jFYl6ln+4nWq7Ep4HMCA6ov
SpsjAS+e5q4NtUDV2nj+lUphSSZmiOHhkK4unsmZjMT6GM420mcjH3LQvGpY1nvMfAroYN+5JFxm
M3msXVEtzNlJPCXnG5Dij7kTbRgvmbLdYz4XQcdzDkbfXM0AbecAAZy1W32yqtwWyNF0/ziqpVyp
GD2g4fbWIZK8Z1kiFsU4vMqHGd0ZrbM6XqN2bg88KbxBwuHIVxXrMl4xzmm/ArjCeWDN5ujdGgyV
pyTMFutmRVDH0rNaat7VtZXJq3qodRf75Zp+8Ubh/WxZTrx4nHKvOdfLaN9hhmPAg/l5KPyzUTv1
vMtVO+eXYQbqc1dULNZXcDEUqS1MP9We/SBz9/ZkuekNL/0aopsb5300sGhdG8zgry211N5ZK4r5
e7cRBoYfCczzknTnqd9tR2lkJKQ1kptroiw72HnnXVElr8suKkwXHU7ehC+GmKXJ4oQEIiY3sQ1P
UhQSB/CSrQblBjCgPXnQGaLhgHFNRBgW54idRfBnmMwTaWO3hefPTRw6BNPuqaqH9USBnvZ6JxuN
7x/0g7XLbdQNe/SSytiNc0mhKEzMKi8KCYl3KMemJRnGNgxn19vucA1S2qguKxqaX1dT27SBdZt9
T33udYK7Rg9XjYVM9txWTunfgjzyx1+9l47jvkDGP17U+ereG3nmekcqqp5VH4UbyZ4L2o9qT2kT
vVrSrU+zzMww5q+4eJx6oDd3WS9DRhCjXZv7gKZFtc8NA3eb6+WDuMpcEZHx6E/SPPisXuPFFJYk
GgSYMTc7pHLEPiOlubrNVvQk16QW+OUBd4iYXqxRKI7j/RLKGg006J+glOl4ZIjXiIcSPDb2gHZ0
LM3Qx++Xg+9XaY7EcC5DRrPSwnaJFNOi6m9RqSDkN6Y7+KwdLa0yb+7F0CNjD+DdTYkzMbu6EhP9
0mdXus096ke87itJujhSzax6MReRkbT89/P6nz0kKn10LFYY+E4EReNtB6UWmYc8QOgjUrXmBgjE
F4WBb4qZGZs7lc0fwXm3xtnbY3HInACOCJGSPHHuOxN9xOG7nJZFH/OlGJ96J8sSdoL8YZKDPjCt
SDXhPtMLnBl9Tb37kW/8P308DQDgYrSO6FS++7k69Okwd0wlzGxCvqQbA8RF77rd4+TK/imyevGr
HBqUU03WXxmO8evvl/v9528TG/ojiLlBqNCf3bon/2ie0T5dug6z1JF2TRPGOLjowlCPXSB/GvZQ
PNr9GjbjpsZDU09t2e7+/gXetyW2LgjzGYodi6607b67AIpqwgTyvoALQ02O5FpcGpkynyN++lXo
6/HVYy/+oPP+Bzph+1RaQeDCfMaVlPlvf7bAmmd3qQQ1bxRPTGyyy3Gqh8RGq5rtTKLCTyIPw3Nu
AdcokX0/gJaoPuj//HHpoeB5v+EJIIxtkizffocwnDALc2eOkjK0ufR8oG5nc9LjlABAbNdzCzmq
fpCt2/2oImHeglQZ+sPfL//vxvE/n3+KKqAmoAuYw/o0yd5dCbgsdWNZyMTzxVtczlEp5bfZqWn9
0XntND4gW7GDpKOdQrx5pIdfNpV4diiBNQ0Es/dWeU1eim3cFXVEiPE0qBITcOYH4izcoFhPlADL
GI/RAAGGVMZyn6YqIKjIlOiRXOmz4BrdovdFiywmMQarNM/rHCKonVvZTAflmn56IlzbrB6xX7jN
Czrx0L4hUQfjhSdTLU70gBXgC/LO11MZ6MlNCp8uyEE3kVtiIcdxGM+GW5sThmGveWbwvlh7re3q
B9ZRc4inDvlgQkC99Zn2u8VxB2pKeS6qOfU+6JL/MZgMiCelNY8yBzaOFzjvLrmJiHYJiglnGVjn
3Ywy5pA24brzWjt7yhGCXHllM1/qpmrihur6Fpq8dyzUNjvXS5Y0pmpOf38MrD+eAwZhDOBCyJck
69IceLcQDKuqhQGH7hD1IZynCaeZcTnUuWU8kZcNF4DAKZyR6CjbRDjRWu91QGV009Ev4x2pYYU+
zSRUdBfI2hbziHrHamN3pOnxA291/xRimxenJaVhtJ9qo30NiHlA7TnP3ovSXuhTuwbts9F3ZX45
5yiAS0C57YGomDU9uTbWgli3NiTY2SathogLtktVpQu1oaDtty+zVKEb1MUYnLFrTPUl3Q/PvZ+c
fFaH0oUu+ykcfNFeUHYOJuObRrokLTmTEQ/EQF0V8A/dHSh779lu165E6NvOHc1yndavygqIx1gG
V3PSBeDRHZqc9kkcYYXjiDzSekqsYfDQXFj2kN8tFKrBJccfBt6Ap9d8v8x5p299uyNxr67b7sHN
lcmGijxnufABAflP2oKbJYzcQTyFPsN/FNyop2lsnK+94Wl17mfaL3sp4bUhgbVTeahXxisopHt0
udJu1vVQIi/Lbqahmzgg92v42R3dhTQ/JdaHnherThogIv4upzaQB/Lm6aoFXjVlnOd0hIc4x6eA
mIFhGHPCaLzxxjxqdmAa6JjDh+z23IU13eExJFqv90L9VZXCJacD5MrlbAlEsVrm/UHPS+4nVHH8
BKmlj4JpgteJQMAlijWtLGPfg5XPbsccxM1lY1Y85h6CojEJhGqm7/BOUe/HPACwmaGtDlsW1Yz0
+0p00XZ+tXqDzxJ+eUS/Gi53quhNFWdG0L9wJKMQRvqCEq4vbDnfij5q/QdLN+UlYiYL5ThZtBLb
TqaPiJ4a65BahZDH2pgt74wTkB+dAYnLbgAapC9Y3WGgR0XodiAZoFFVnZX+dOWAH6pcJgRjE9TG
y76cg/6SUCOkTIZfT09V0esgphNs6g92sfelEoBD6l5vC7/ZwlOcd0NOiOfKlNkqoGsBxxNz1N2v
HSkvlDPrRc2D9l/OcbfPo07YoF7cDyt4t2FRjGo92nyeUxnOJ/jF3xd8LjJBcfJNet307e9r0h9D
XD7PJ9EnIjgC3QIM1rcbZGBEqgQSgxuOEDDSkrv5Voro0OGDfM0ryDJArcbyrKOxiaNscq14iOz5
yKw9fLV98bUIzJoDsu/upjUAMQs7Og+TOp2ydBehlEuoh5qrQo31lcQWjd80c5///hvej923n8Av
sO2Q0YsVmu9WVc5nqdQF1D0xg33BbWAdyCO2dn6w0nMVNkA0kzbglcaWcPz7R9vb3POfOzt6HIIZ
fPBrbOyw2N5NY5tGo4vUqX+oMyw3yBcLALn9VOMgS01PRze1PeInQm6M1LX3BVoPY8rXFxLePL2z
ByjgCUUjZKeeMzZGPUfbJw6ZeBvAb63f/dLnWfNXGhM4PTnEJPh7InkIPY2YWbSWca2yIAKbQ/9p
jP/+6/549hkCcG1RjbAEWc77ssWox1TUzahwJy8kw9Hv+SVyeK6WhdEUJbqRf1CnOts47u3lhDQI
xB4VGhUjNfPbp1HAGgQ/JNrjtJh0vVNB3EyoKyh1OC/ZCNxuys4B7YjqaIvOt+OcwsrZ4QBy9N4c
smJJ3MbEYAKdI2Ku43fVU92X7oACIcM0wHkMH3IgCQzF9ryArKj0/CjsNhMXSIlo1meNTEpOxeYJ
N1/FmdXNh4sCDcd3xelwP23TY1bf/un3pf6vssn+P82t31iI/zd554+Q0c/ya1Z+rVklf9YwlJbf
UffbP/nf2HrvX/6WPk8ii+9v6Kz/TSSLgn+xRJLzgvaMN3AT2/yfdFHb/Bedsg1LRsntkGbBmtb/
O7WeP2YhHYg4hXIS5U/+V6n1Ww35/57WIERtQ6ESsDVwxogYL799Wr2+bMFc5f1prIzhmkEHnpxi
9T2YgLKSH2iq3r6Mvz+MV5GvH4Uh4DDv3UaU1UbGfuG0p0rKYWekdnsyMvA6KyYjwAuGzv6rt//f
H8iKyq5A+cyZkXvyz1MrrozGCbusO9kR8JOYWsC4AQwNlYsQlrvZn5wPPvDtOv77A0kvIvzV5r7i
/N/W2n8ckxuroU07l/xC3eScgws/OJsyBLeErilpUikO2tbqh/BIrv7HM3f373v2t7xqVFshKHr2
QNNHsfY+lTySBpZ8E2MSZWGe5L6wD6UB7vHvn/LH88Kn8MO4mjZ9F444b38gmZwu0DA+Be/8cJkF
rfdUoWY5dDSQxQcXc/tbb57N7bPYklwTuj7b+7uWS6oaDznt1J6mqdnrcu5Jnu4/aSfNYzyAhGKn
H4CF/9OPo8vBMZZDbgRn6e2Pc6YOrpGo2hPYQR2nUsqTOU/GcQm873+/jFRfb/cJHhUaV6SckGDg
bo2d6N2jkmXrIPyIlkkRTuM1XCzjVedUoUkhh/W+rXJ0vuOWp9a4c5gnpGbuhhxxLWYj1/hhRJHx
hXZv96PL1wa6SwlUIjG6KDAOGcf0LqnkSpKKVxVzGhts+zJGVTV+khsjIkGlIde9i5f9k2j7+cYm
sqyhdM6Wl2lMFzgFjVMygWkc656uP/mkeP6dT2xPrhf7eOX7eBG4L+IGajeRn7Dj2h290WrcFZFb
p1cFslpxKnMiVWK6ESsIMcTu95YEpV3FXeBjLcMaUA58LzvDVTXH2ViF8pLOjpEFTD+w+yUVpKgX
u00bxglmG9CbDeyheLalXSx475BXqxgmGQNoThllM9RM99ZO3rbUhEu1zc3V9KwnmpgeCIkinc4j
jiEqqiEFHrAbQZXkO6xLEa6ktm5fwyDL4F0x6K6BF7ctNsgSKEz5WqMOzI3YG1XbHxZgaiiR8ioI
ribT7Y1bM1/M8QpzjYROgGwmu9S2bXxuy9TFrqXAMhKQihKeSWej72yuZUatKcRAFMMQyr2XK0X0
k8q7L8yCPNKUhIPvFnjGWNoQysmNWmI/6uvqDKqqmg6OSaRgEmQUMYfFU1Z/TieShBOrCBg0d3OZ
uzuT1Fi1tzzk1UnqEKSKYIv+xyezdhjTor8J19iLaKLG+WgW+sWereyxifpAP1Hj2QoHjzNv+c5L
S3qiWeGFhVXohdcagYh7RPgCQqHGkwuuAOi7GVc+qvNDIGi3f8Nwg2omXmrDzzjrZe7daDAU2cED
BGbcVNmImwPs3XrP7DP1HhdB+g9Od7Q++8LGone2PPBx+1CXFkL4PpqC6Isl6R8NgNCcMbqCUuRk
u1BIlTI6dVt9HKE7RZfwm4GCyDlKxU1fOSGww9Sh1OQ/yTmMMbx09Q7uE1w/Zqs0tZMaoE1e7hjV
w2g024rugG2MK1fcz/rovpBNqK/wvCEMrz1LG/x/7OhGD3gBYttY1u6hpHXW3zkLjycGKa9+7HBg
Z0lFt1+hZp3wfw0kFj87xRr5O6ajIxT/GurVc4hZ8hqgFSW3KtOgPrltbciHkSSilZbPYG4jFfpU
F27l4GwqZaf2TtUR5McYDjtvSNO//czTHj0KcnydWBXm8IgviV6oITfnchN5M9nHZGVQuwOi4IR4
ROcpf7RggXViFiyIN30XMGROXQzZCYnB0wrvo2XY4/vKwTHZqt7i2GOlW8InIi4ZW46y5pNDJC6i
zSrgcECHpuhBV1dueaATAqFjFO5yM/RFrpjJFFOeMLKbqhh1lpGfUmsqULNwYjcAbSIHRRhRgfRx
qn7SkBEW042RH1U/l0HOx7EaDcaIXZh/A78i1sQVQZcmXlel7ZG3Xd+pjlYAwVHZ8L1Gx/nNzA0d
7sAm0klAKiGcmCN+RsRXEA4sbPlsFbvC7vU93jMOMFZqGT+9Jp3UUTtyfVYyrzTnf2PV5B8L8IgC
V/HlUkydgg7cgFvKVjpFB7LGwns4UdImU3gh1Bm1qL7rjaEDUgPeN9hjB0Z9VkqhGCvye6ek7LHT
QSrP0nhyjKKGeFXxRGQOdK7YZW9yrjecCCyBWqaPpsZ8rTpUNceUwXB50CNOyxuAqEaTrIC2bmXE
ISz2kYQXoLjmCIZoHWTPKPXADzR2Zn33tei+jpz6xcFslqA7pL3bftKUTG48wiqiVFkKDLo1WxKm
6X6Q+5lclzR2DOnIJMDkhxE4dBWe1NLUR7n2HNgQdGLnDVbfuQhQZG0No0ET1zQE7tfWDCU4ybHG
dOyAisQtpzKl4bGidYQdZrnXnT3VYzKiJrmqV78OYC8b8yOogYpOWFN+a5SdH4Cgza8RWZBH9r7q
BWff+mL1UVmyJsw5vATopds9m9i0KjQ884XT+IBCBkejcrYNem2x1a/ygNjBGU84dYxfs9mHt9Te
ok+yYM5evaYKX0un6z4P1hgucdG0eZfQUkpBXhFT5xxJcRm+T+AkJRgYLI1JX2X5PaP9NOdSNk4b
g37Kf9pWjUNChQJFA9BE9ZRtE8wYnoT3ae0n9WXBluZkAwMcNYT7lcPpQgC3030rMd9chZZ3KCLL
wove9BPWPhU+qrotPhvlRimcAGKWdBh7AtmgSe0QF3J6HGzntcpwc5pd5D8PNAmIcdfXTHb7AFlF
0V8NPeCKEQPSTttFj1QJqixghlYSK2moad8hbHhoC2M9V+4K7BWJBKmXzTWRHxGNy85e77LWH05e
uZZxkIJ2pUFC3oxnOM82IcKTIx+AWAV32LCicM9g2/vVkll4O6QgbM0GEEhSocGLw4Awcr1GMNAC
ZDWVWTzyUFhwtpwq/OyUVrDpUO6raNIo8kYX3ItRnzFbn/kJAophtq24a/AKKs27blxQdcTY1+6l
EQxSYcdEaBfjHO1+tnNof2eY6v60NVirQ7CMIfvZ/Iwe71fejCj+otW568F7nCpwajuMfu1P7Nbm
tJv6fIkSNF0CaVTQhSJWGngKfmO0UcNikdLO8OFZpcq8yVUpd17nDZcG9ioEj9Mair0eLONURgEu
GMeju5h55kJSHF6no+RN/LkxqIpjWET+fcB1ucFa4T+Ys/wOlsJjYXHFcK5ASGJsCcR616kuunKb
dTjYRLBTKLWDXcdluTg3bUc1zn4kssvILAQmAyutT1M4QWVtdbWGB+zPDTESrc0UPtdDrs+uScsH
93yrzOMw5SXlh/IUb3CI0pAGrL2f1hpMyAhNJcF3XlmHskQbwzGNHKik01gE4wF6GA72ZsAdnNJm
IEEeboJHh6LCuBfRqqdTFy8TvZcrt571iyryPnylCOqew6aZ6k+IOq1v1aBIJuuLGR3cUNqzupHg
RZKwGLvxXvhIMRMAMmV+G7RBtx5Xt4iyC8NFHP5qdY7l/pCG3TsX8BXnF5SVVfPSELl5ObeWRUTF
DDR7IyhKMNCoGeat/Z77cUqFDfTGHj6RLoJ/l+F9F4+OXQTHwkAVFE9mlb2ElhrRydke/E/PQfG0
Swd+VGLPWfWaKgeG/0RxssMvNw5J29jtr2oQ43UugXZR66gHR8vOejA8qKNx5rj418UG94dC46Cm
YZEMEqKAqzuzX6IXu0AWsnNUrZ7TLRMM86p0Es1Q4bHzOIsnttty8EEbUxn4SmZUwQ29eyb0aUQb
PuThAt1adj6veppn39Ef6/u2r5HvAUKkfd0M+Gpb8hTSDSgKUoRPR6rL6w8Z8alg+Pa9n8JgBNUW
lFemoQmZVfYG/XMjbjU43RTBChhgTLc6S/OvDHHUQOcbUwJx11Z+G+a58dnvUBZhWZasifOCxu+2
TKtiOBqjI154Y6l2u2rQz/NghDuJ9vNrmxocEjSY1rsmBfcQmesnTwYNdSy2hCvyiyz860YbPTTh
3EdxEZCKtIS6pY9bo5suUlefsRJA8nEHBfqhmKbT0ljTMXPkfFHVUXW/cmrnlfbFJQmT8840apVk
mZ+e/SJ/BuPFAQrx4VObETzL6llcafJUY0LjJGyy7SQ2ycp+NIiQABJGdREEK9kGlqbAnmUPkt2e
/Keuiu7RHpckccEEUUHX/prrzuc6cP45aYuSt54VCmlLDs+VVPIRJuaxjur2Yu2aV9NKzzBp69uw
si9yXNDeHJDwowDzQu26UhwOd75fnLGDuL/KwrywMp96NqyPacqhr1zJgArzoyes2xpELYwuttSg
Fs8FGKKkgUgSFwp1mkzNQ7TAsJPN/7B3Zrtta+m2fpe65wL7Bth7X0iUKLmJ+9jODZE4Dvtukpxs
nn5/zFoHFcmGdVzn9gCFKiykViiSk7P5/zG+Qb4lneJwJAJ0ZVIfjWw0oaPTB/hPvrJTN32paEGk
wk2KXASDkRtu1VS9nnsmICsywZXNQ/q98bRswbafW5l5r/VO/EBEe4t2DVmdYmIIiDx2/2y6mn2i
u9fURZ1ulVeLjsBF4aiZpfe1l5O1KiN21+FcX8UiO2edAHqctJA5dOyyEdv7S7oVaLhLa1r1g9Gt
cx7OOpLjcJt1GhA+dJAidKy9IqwhIDLirmHbBbAhPnNFzHvp034th0Hfme3QrGqj+WoABHdT/l0k
5YvfR5RbGtOQDDLjro35sNOeXR6yHW1+9pzmi2Y2HN3yIXrhr582Wt5WPqBnWPuiftUg7SGD6a9B
YcIy1JzsQjgeXJxOWwNHHNkctt4ZPUh9S4R7uBqr+Ic9SxheVmOtEnVKyIscQqTPhEgANLAWeOUN
JJw7hAgohRzncnI1uukoWe+wDI1wv7xK2Zu1joNNZOp9TlUDySN8wIVnWg0As3tjry4cV58g+LiD
8ZywG63gCQZx0g2PSTE3cF3dNn4sxJQzwyAlXIWe8SUbuvzegNXjD2yLaK/V8w9Xy15VE/37GhZR
hPtN48th2090DVR6ABKtpGcnaA1/6z0ruxw5VvtzImnyGdkmbUIEWJ2XwVdSQOx5X4EDPzFH9biW
R29jJjp0ZmfiEGeBmytEczWX0JN64lsvnVwpLkKsfD49vXIDNkF5NVgcVoM91F9mp/jFp3ZRFdNt
alQAoKviUivZxmrNvrOdPcXBO07f9w1+6wuvKh6yPiViy6glscwJGrEe8B1UsuuxVh7xOG1yINpf
i16tAKFnSb2HMskxujYe6ZVA/TaiX1GOtK5yvS1njIXP6XpXodJUd9qg52dZ4VWY7PhOoh60YIwk
e2uHEPONTNzajc47AM4EHaQYqp+LbvLaoQ/zTDHtURKydQ7srbl3MpLY+wiuc9YyMTYCQEMItfNm
1DtzbXNgXVlOdJe11V0TZ8ZXxYsfPDsBsic148xBkWkhV1vZdCxWY9m6Nw5KtGcqRuVLCeUhCkX9
JW86JhiNUUfoyXmkRLcAib5VM+w2IG8ZzvyQJdfptW9aWHhPFcJZDRzDmH/jGnsBKckH96W+tKTI
bgc2vcNKoBfcMWJJqEpmOEqYALasyMTxSDUcHuAnIZvDsPEjU62CLKauH8WG4Rp61AdC1/HzuMOe
Ys8QJihgkYejo+jLiO1jK5UNV2AR2xusfEMGCEvU0Fbc4htOBeNy7Btrl0Uiu+llWlyy73fXXZff
9Z0x8xIwVvzQAK980bzO5qGm5X2OVsVeD7XAPxQtReKJDf9VPbRlx64pLVBwtjr3NDrhtKEmT4vO
G9pdZxvjizPgd6KvzJsm7O6s1IXYxbVRBUmuzpIQtI4Oby7VCcFfOjzKRmCTYZ9mXTdWV5JJ08fF
NRLQu4giHIwKu7joMzYSQCO1aN5iD6Uf1ipFEkw9ym0UdeAC+TwT0hjQvDsbVVTCJzMm3hpzot7A
EqW4ZkdpAaRRt54Lreu/RMWsgi2p4umXNg2z384TBCU9GiwIbcgL1ppn9UQF5E25YXUCd+jYKhFA
Uaer8tysgTw3nAaeC7WbyrWkx3pjmGOnMX6hlK+7jPFN1gYSQVr/bXzhVFEv1rWSdf1KTo16K2cv
C9cm1dz5zFrKrmu4uWqygdWV37VogodVDzHcYXEbvWqtzHbtrK25NXUmbNeEVGBqHgU0Nq/1Silp
oyczYbMwsELd2QJihPcQ921L/x6QIFR13SR6gMAe/Aa03T0fXnnp0XIz8+WbKIhSwxYm6aQ5WBnN
OhG/xs5L+UKSAVJJCRQ0XpFrpHOGHXG1KDbSmnosLZLYUUSU63z02ie9FfG3JtLYT2rpVOYrgJ0j
xVkOX3BVJ724hURUlZyAB8xLTBewmTqXQtWSpeCAalQbJQUih/ljbZeU231Lbb3nqkA6y3gfxkcl
tPt8Z3bJfNPWDCsWXNCRq9aSkN973VLEXpYIpFeYm5DXZ25u0V0Y2PVvsS1ntk8GVV6sEaiwS2n7
uLpegCovWm3Xcj3VeLr2yYBoaqtacRbkYM6M1ehm6eWUhSEpb01sfbPidFDWkXDmfE8Zd4C/Fwu9
WZVNq/YrxhOcIMx6jty4qjSAshDe+WMC+XdpIkFBbMCThqgJUYeJD3gyCiCaxD+yJKQW5WZW8jBP
te35pt2zuxmxwS1PA7cTuwCqOHDzmCvQmWum6w9FBcmw08IJ41vTyBurKLBfNlVDjYYfkYJXHnLn
qtKok4ISjwA4c9dksGCR0pUHSokCkU+vKYwIKtYM3QQCjjOnSRBSRCcbtqEAsbJpxD42UtgwWT3A
6Mv2A1ZJ1QmEVaDfSrnFoNomO5fewIM9lUnJ4SdLgRy3xfxUAb8kp1vTDJIYmMBfZlTESD9gJV7V
1ANe+ehMZUUKWA7XuNLjs6wXAFSdCOXR2i3MzvW7QXT3SmiaZxWyqYvCaV1WbsWI89U81+5jI4Rz
XkIBySmUV8O+tovqm0f9bx3W7eMwERG9QtcfivVAXcRZhXo9PduDVUNpgEHCVwwI1Rdhldt4CVRZ
425zqDelMum/zKbeKV9cVZtJbiCfaFyVSGesDbs2SrRIzjAsqzJB6K/Z7vyDMMv4knpY+LNua91m
D1eNIMkaJElInDpOLtOIeWWly3x6Jg9P/kBgPSRI3UuXZbydG17qvPQVMvJGVLw1ErxLF6fQ3qQK
fpQvf3TVrRxGTduQQuC8sEO0ER92TnFjs8mC5Nw2oHMRFg63tlqhAi7MRtpMtbbcSsOR1W6i68eg
HKAyr12E1exOI1O1r+1lzsI5mub5OiY9CIxMDEpzDUQ6IcnaGwuKEGh+WGhH7GqbVlXSx16kenFm
UyN8yinr3jY2QSS+2Vj6lUWNWcLIAOu5jvDt1pR1Z8FONQQJvE3intidrHeSnMNR1754xqjuqzBd
rpvzfFeO2/MZonCDs6bXSlLtKjstNcwXcq7W2KAS6Hs2u8geQrTJAZv1ZaVkxfzaWk7X+0LXcs6H
2GXq3SBTbT9rrf7LqTsiTnVt6PtXB6kHjNp4tMYzsL/Ojoxub/YZ9aBpwnTsfwkSb6BvlfUYr0cg
ldAvDbW5Fpibn6gE9z/4shcK+pRZP7s0pFVGYlYPRg3mTnTFsSq5TEe3gdLKAsS0lWnlvVsq1VPM
PIKVJyHbawlgKn5SzgaWBnaFKgJ3laGjFEq5jvqMjRK1l8JeRaXDACEjsLqqCD8CYInJiB/aOxA7
S7Uef9g40EALJjVRnh2d9nodkQ5zCxiI5o6ej2W1ajAtQnsMVaD+GofSX5mRdl+xF4gHdFoFPm8V
Iiw1vNi+h+bLopjwmT9indKqNXlBSYIGRzH1dScp5a2cuo6esaKwzhlKSgmhGWtTDzo9shDfRoy8
GswsM1mR9/iVxOw+k/1rviiNQXqCRwDAsCapGgsoq3jqkDQxxSB1PdkagTNhG9haRKFwSDOj7zl6
W4F6T9UubLpmYeBgSd1zQwZXsQz5CuWxuYuygQE30N9+ZU+Hi1YHqoBRl7SD79T2vQubUky5qsvK
c3xLjhOyRvT15Y6NSERRv44KorUbr9lisNYC8jTY/gwakh82qFVDz6VSlcd5ZMHzaXwgsyNesClx
AlqcJmBi2HQSZI/UZarcLPFtKvqGr3Q9H25S1oBaEFbRkTNcmHgrwKFl/jAPpniSZmS9MLrKaT1p
nXgsOcvclmHDSjMkeBTXLQGp56MK5NSPHXqKG5gIo31mNUjeECVGxZXoXCaczOpgBxAUT8FpjDpG
mDcUan6duONSV5Fd9FJ3cfMkB3JnVizVAzQEreHQTGJsrVDiGbtHM3VU6hYahz5I6kIZvmd1E0GR
U3kQdh9P02ZEmvES4blL71qzdbGI9uSSrwahqyQhIuCnudRqgpipspYt4XWOGW+dNsfJDkaoweZH
2oG+EgTUEw5VGpGBZ6M1nzkejopP1Lok9qZJtFKiVcMqs4H+JzEIZ7jS16WWo0/TbSqUbLpTblLk
zZCfTxDFjZUmOR1deUCgf0gtzkGdOmX1RDuhqbbksk3hJqJz1lB6Yi0jl76dHMY5/OszzsWlRTWG
y3JYYA2h2wH5ZdMxOr41sV4TYFkYy5mljWhRNnrL9ilp9OHSia058tkSR9oKTGGvs1229Op6snvu
gJQOAqCiYszvh0ZznorOGWxwXSEnPvrBdCd4mk2560mxevRweSOz0we8PYReogqe6goPSWRh9sWV
akjLn1Mm0j0nUT30QUxixkrxCjIoBneEUuAO5c/OgCx5W2BQ8LatA515W9mJ8mzrsTtucXiwVaPm
ikKUws2kbG2G1g9ChcxHZHmkh7SVsKNbGgB8521aOd69g1CAXf6os09I1Hi+KtQJZp7rkhfGxGFg
mS26EDSitChJ+2YHp2mNSN/cuyadYFJttGmlM7rPwtibf0S63hHmFmfWg3AbvN9lTcIkSWSC0hCH
Q1A7fYdDdIXzJjdXdF9VlqPIis8xZrbpFY/XIhqsozA8VHRFV4Orad+KJkbxPJcgln3YkcZ3Np8q
7dGiWx51pABEVEeZXjeDRYUwJGEIqm8/RfS0XRPnOEl2IRMKfVYci1Bj1tA23Nwnli0sifG1cx2f
n62fp2R0LPbnqb4ocwWjHFr67C5iDXFWsHcpzNAt1vA5UShHuA5XIeBo4NmrGIHlreHVkbtBVC8e
JHHxIc7CVn+JYoovnPbncvuxyuKN3ghZBccggyRWlKgYdw71HJamWLACK05r/WA922o/PWYQPR6F
y3miSNQ0OqGOWZSmB4oVXFoGj58DNUZEuuCHFyxoWAlHUbqdCdL0e6x2XUzv2o6UxceOKupCunJM
eLYcfYKkNKjSlH1eKCfu+42OhZ+BehUBmcpxCnjV4c8wqr7saLb3O7XW5D2jXPHr3m1ArMblCWLY
ckeHd2xoqulxKcfS8TAvP+UPwVMhDHtid9HtHHNBZ0ZdmN5Q+8t3n32TMKkwI1Af51jmqEdSILup
CmXQ1G4nddaoJs2IJwCRy5EtrAOZJPGXj6/39glyPWBHiPXY6KLVObwtptmORmrS7dSOrFxar/oD
KABsl01ofv34UkdcIoRAHiwgNlf8L0on/fjeMqtxnESful3mZXgIZ0wRmOnabYOgiysOHnSiRJbn
DsYbyvAW+dCabLE7187dxz/l7ffCLwFmiU2SUfOWCVkjFaAL3O+KIt2rVvUaV8NzmCcRlI7/YNxg
GlsQd4i7sPYfPmD6pjN5KG6306Mw3Y1hbe1AWGgnLDTvjU60k7ap2bi/AMYfXkWY7Mi6VHQUo5BP
8aX1506piRP38t5jc34r7ywHdM6xTydOcdtAEusAP4RGGIjMU9rryVuYThHlucrHl0i39+N3dTxC
UW1qrFbL3Rm4w7wjmbFdq5xBa3BFnGm6Xw6Myhi5wAjntsYR+/zxxY6sSA4FiUWDh07VM52FK3gk
sXf7KBOu246LZLn4DniPLGUEKOmmQ3m999SBjZGh6g9621ovdTSwmyuWPJ4ySzelMdYXOvvH2xM/
avno/5x7fv8otqlMtjZ1f+/o7boqekfqMWMQTa69bnMh7ghpoMyvzwSsFShlatyIVwR9uL6T01vv
QI9scUad+oTfeRcGkyBTLTMuXcej+dYi39SxsNAE1thCn8fP/YsY5+FG7Wz7+uObPh7R3DMi9iU0
XjdMjVs/HNHj5JQDGjcyt2hxrKu21/c5doKzj6/y3g3xovEkMQFigzgaXENHi8YEE4CjWaUcKWXi
svcqvCkKoO5rpzB8711uuRjTOx5b5NCHN5XpM3pE3E3BDI0eJUqEkM2YL93IaYKPb+ydx2cDFmR+
Qy6L8nn5lP9YrkZPKRVYXl2gg0lZNYZKHUArxu3HV3nnfnBz8FGyVnkIv48mt0Jj789xFIQonuFf
wk7dHb7M8add0T/8+FLv3ZDnMO0YzAIOH+rhDRkD+AegjPiCTXVeUyF7MkC3bT59EWiCi/2XKdSy
joW4sJ7x/NWEZTRz/ZqCxNlMZtd//tU44PZAbmLVYMgdTTFWp0/oAZ02mBWqnCTQxmfggMWJjcQ7
zws9m4PJxkKizfd6+LxcSkSh05syQByX+rOblWcaxZHPDwAXfQOuTWNB/FlHM1PO+l0T0TMFLfkN
N4lWiGTd6rZykSIe+JzF5ffcvFAs4aKCNcQJdfTgjLJTeyMRY8BuXi4YZF4k4T2TPp5FhGbcZcRv
DyeWvHceI4cXVh0+IhPa5NF+jNGdCbQnY5Cm9vRFi4sBX7zpFp8f3S4Z5prN4s3uSD+6tTmpCiq/
9HIlqveGQM+wsLfg+Ur1k8pvptVljdM1i/HNWnk0A1WFR/XCC4fAsUf5bVCt7iexYNNLIp35BGHv
7eSgWRZWcUaGgYvWPronKtxUAqmIBqSLG4FhTCrh5l0dVDUlqs9+t5xEXJc51cRDrFpHk0PjhaOk
I+YF3mCTRqcioc29uHr9+CpvbwhbkUU9GzsAxuDF3vLnnJp4qEwaZ9KCsFfToKgIGtIb216DjG8f
/5NLMUkw5bkccY4m1m7s56yG3xeYSt37XlLQJB4y6TtGZp14dssneri54K6cZb6j2Qa62Di8K6oX
fQwoSgsqrLUryEJEtHkQL76LGCH6RlbdPZbaEpu4mZ2YPd5+XBwC+JodVng24sd+TQT0dopnVwsE
kRh33hxO1K9U/dMzIRpLFkJvObdRLDsah7Q9VQsTrgNQIWl35eyEF7ouTll+3rmXZULHZvT7OsdX
MUcb6UQecxWQKT6kt26j4iT49K6I5Q+tlslGkB2qevT5oi/ldY2qwxNLQvS+g02MrIzhCZwYFW/H
uoG1Dz0bW4cFsHs01hH15gu1Vw3i1kt93Hck3YyGgx8lKz/9flg4KFzo+P+XZfF4ih0q6ZBEaS29
38gXUI22aq+eQmq/fT8mels8NgtkQNePvyja77XlacIKzKU1GU0dyo7Y0E88tveugoEHI5a+jDTn
6P1oaoHcjtCSoNfSYcO55WcYp6r/2cmBiouK0Y5YgcVgdrToKhmd8QgWUoBqtbuKjNK9MOCmcxIB
RfbphQkSDBI6dvsGQ884ejmwFWs6Mo4ZqIsMdG2zcyFO0jDkpwc2uDwczay1lAZY5Q9noUSGAwrN
wQz0YppW8+JvhgDRn3g9y99yONexsUNjQiXHoV1nH60TRlT0lENq7mZyrfPWVCJq1aQ90dArd5VK
eOnHb+qd4WAxqZI6sWwnObkd3pUhhIlRRTUDgE02Lh13JknRDE+8o7d3ZVGLw6RGeYo9z/EhhmmN
9c9LEXWKskqINAnxB6HAgdqK3H6SG6SnXXbi5LT89MNHSbnNAlC/7P3RUC4TyB8HjELvJWZfgsT0
sdfEbdbOPYX8vneKHaQQgG5uJNoqyEOwSRuXorp5XcyVPEVHWt7Y8c9gg6aDK1ooScfw+h6YHpKd
2goKG9I4ei3tCvRduJ0gVt6YmhyvGqP5/LpFIQLXCR85vHoqWof33mQufdUMNkOKDXFtoUdfa+Vw
imagG2/uzbUh4bOfARPP3LiMrj8e8Uw+c9okahskYkC4KfBSj1skxIvFp3TDL25bZe5aSUgH9MFQ
VnOAyCF7mYSraHvbkWhobEJC67UVW1KAqKpg6dUQ/8z9VIzd165LxnE9Z6YdbcBHIlQAelnqa4Ej
n2Y0HGy51yjAngqiePvOcASyePEf6qmchA/vK+vaBnKP2WEIbIWPt+A8wkWP8GhS9xy93XUfkWny
8Zf49hvhmhbOeFYADKvm0YYKKmBj1zg5A4805lv28gppRZP3XStc+dMVvXHi3PDO9dgk8tqok1CR
e3O9ak5jfVLaoOfM7/fYw7ayCpXNpFpEC6KhvPv4/t6u1ywE3CE3R2WOBunhM00g/GV5brZQwtJi
j2Ic0zz6ZHSV4amC3Ntbw2bM+sPWHkQVnPnDS7Glxyaq5AzLRnS/YB2qYN3L6EvI/sgnztj89P6A
ujG7KhY6zTapZxxer3ckTeBQJWq5Uu0zPC92YFsROUofP8G3c7Vn6NSc2AODD3GOuWc5tfw5SUha
tLoxfxwx1awz8h9OTJtvrmLrHB80ja0ISzfD//Bm8joeMx3hdqC2VXTOloWKidDs/cf38mY0cBW2
vJQZbDzSdEgOr4IjZ2n+tjKgi5rvMMnFOw8U83mZy1M4+fduiHYF8wCHVxv/w+Gl8jkStgZHNYAL
pT9khaPulaao/I9v6L2rwOtFnu25y17+eAy0yGRxeRIjoKLxcntpfiUyTXSfHQM8N9o7FDehx1Bl
ONq+oWghg1tx+wAZEOF4UYIvZAzLTxbrOSTAlKKOQecBSIB2NAagfPZjKXMZ2FFFrTZspO92qBw+
/8gcDgkm19FN83hGwGNppfDeekTzVXSHXD9adcOU/vj8VRjGFts2Xg4z0OHrn8wJtST6cYrBAH1J
TGz1qygZ8+2nL7Os8Nayw4Hv8xvt8sdSGM4Ku7oxkcHURGN1VpaFPV5EBNDWn78QlAjmAE6kVJiO
O6lVF84ATwUAJAjUlwoCnm1KwuWJ3e6yQz/YtVDFp+1GdQ6JKTPB8fepYhRyi4rgRHbc6TYyYi3d
xEVZl5dA1fXrPFKlczm0UrXXxJLXUfDpx7mc9qkzYQdZsH+Hb438NSTz2MiDXtTVF93CnVi146lq
6u9y9vFtIj2DKMhAXNbdw8vgoR5He+I2q9xIz/TIhOJbKlq/nWMR38T6SHPTcuOnCnrERojQ21hZ
4p141m92G0t3eEnjon5msLs/+qalhExKAuYASGuuvsRtW20RzoV7fcSIhLihGa4dTC/D+uNH/M4U
vJSk2JNSv2GRPPowuO+QL9OTkM1kdEHwYu2rllQuO6xL/8Gl4JpwvOWlogU5OmVYhediKlJlEFv0
r1C6DO3LhI/1oi2i/NTe973HSZUS6s8yclzz6HGSFgOcUdNk0HhkIc4sxESJTkAK9E6rt3XS8KJb
9VRi0jvzP8OIUthSJtJYPw9Hkouuk/aylJQtC+0mDfthU3rt+PmJeTlUe0BPKa1wk4dXcQCEG5aI
hqDLBnRHtdqSaIAr+OORsbz5o6+C4g1/P7V/TqLH21++hT7JhGD6Jzhmx04B0paKaqJamTUqcb9U
yuTXx5d87/Gh3oFsSo+f7KmjGxuNqcFLNMtABd7/QMeS6AFKl0//yVXYZXMBztbHEJqOdgO8Axbp
Ca/x3pvNBtA6ie3/b1c5mlSSQpQGxjAZ1GFoYPpH8NMPALs+exVDBWRkLVMXTYfjoTAiSUKDCQiP
bmu1mWsDNatGPu/HV3k7SdBEZSiw2bBwAh/3m0ifUHXRGDIQXgRnsnZ9ki8GmOtkwX98pbcjYLkS
tXEqU/Q77eWX/LGA1lnRNWo28m66OMNS23d7FV3E7uOrLM/+cGgbmsXXAxPPIVjNOJoccjFZrRNm
oF4ArJlIPAXVawyxDW7lpC+f3FC9DgsZYtDICaj++OLv3SKthuV9cSxh0Tm8RbcAPQ+ckDmCwEnM
rpAa+mmoTwy/NyoWaEDsdP99maOJneQImoNWJAMXKzWNyHTCVLYkBRdjBVg6tTZF5gl0kqTMx/Mc
46BBWDxDz3j+/P0u+icmLKRJ7I4O7zcREYMXHHOQhUQ74zs3bzylsh8+vsrb+Z7DF7YzzkVsJml+
HF7FraEoqtnUB9RzhuyLDo8ZAXTjDs+sLuM5RF7pbgTZR82Jdfud10n33yabicPmMqYOL9yKsuhc
o+8COUTNld2Fim8QWX9ixC4P6WjE/qaOcXdokpiPD68yEEJaqFW77ITGKkhjfDn5SGAb+lZxYuS8
dyk6Gmj0qJzRQDq6VJcTJiYz5n0IVvgVCFamQIz2X0jN/Wy1g7oR/UrURjxC9HlH32HoCdlTc5NB
F0eXgPYgb47aa8VWE/SYfuK+3nlRFO/RGrDVgTqrLX/+x9QyIJmkdKP3wZhVYGXDGj9U08Pq/ngg
vjO30K9kJ7WcMygTH313mLlSItI5m02zDgkgjdsNClrbN6ViPsZTxLGwduQZmWrJiZ7pOzcIddN1
qRhTXKFNe3iDVNrt0sNSEADrqDeyKKdnI03BOn18g++MD86EiDd5jLTajo9SOfG5IXjhPsDjPyV7
XUFRvdFxXhMWjq/n28dXWx7X0cCn14cujanj97d9eFMW4TOSmDUZtJFRrFsxi2btOM2UrYbfSvlR
QiM+cYdvr0kRfOnDMWfRDz7WwpV6myoeDc1ACuSiFHtEECruz2pshzNzzLQTG6237439MAIIOG6o
/ZCOHN5inNeuaBrqjLFVU62aneqsonblf/wg3znlEI+9tMpMdvq0uo8uk6TKKFSHU47nZgG0s+/q
KIhkiaLXKLIJY09+mJ7EjsiRb7Gif/oot1ydSuoyctDgHF3dUpRoYI/C/IwH8pfw9PYCCtP0+PFN
vvcoaUYTycqZxiIs7/BRAnPCciH5BIiU0dd2l46b1kTx/vmr2EsPg/0QRe/jVnTZwvUXoIoCVzGi
c6AS3i4ftBNz4/JADgc+HzP7IDB7VDBpmxzeyiC8JO3KQgQoBuJ1k1bWzzbNyZxNzfTm4/t5Z7xz
KU4t7B95PcflJJjaueWkvQjKWSTtus7G4t5xa9XYWbp0botG1N8/vuK7NwdJfSEWGlSej0ZD0qok
r2uTCKLaSe+8BFoH5oJ+qn1MEG13Yui/czWmD/paBCXQJD7ecWlYeOdCbdtAmJbYjOokfDslwTts
jfTT6zRdW3Z1tG/5Dxuew7dWA6xwgc+JIO16E7Welj6gCR33XfjJAAZkRlSzlt46APjluzru4faE
GUG8pnQvaaHUa1GUnbgmGbRPtjiOmvSqHHX156CG+XxCjP3OVEJZkCaoyr6fcWMevb6m0dImMtls
aU4trlW16S+G1LeUr4nMojUmKNuH1VSvm1b6+JCjT59/uTxI6+XSy8ZyWYL/WMn1WNNFTjZMAE40
3kxtqAYJ/PXPDtHlIjCgKYPTBTpWnHf05uPW7kFvxHQJOww1mz718FQ3p/qibyctrkRdBPIr/w1L
9vB2NPLdQGTNQLzAZW3ht7u7psaB8vn7YePIGY5vnZLhm6mxNYqsZvsz6aQkSG+xKaatt/ZSmZ6Y
ut65IRTA9EIoG7scsJc//+P9CIOQjsZh/URYlX1Lkt7aA64vNr9v6FN448vkRVRt9av7r+Vfe6l4
LDQJuv/5r4N/+hCCfPAvtv/z+y+KXqsFKnzwD6QighK+6V/FdPva9vnfF/nn//l/+4f/AInvp/r1
v//1stg+lr8tSqrygFW8bIQ/wBtX2Wv+vX/zb/xNN1bYKv1F6YlqALDi5fNkDhpe2+6//8Uf6X9Z
LFnsEhnR7Dr4cP8BHCvuXxRE2O1wZmS405Ch+PIP4Vjx/lrwQ8u56u8l4lOE49+5zv9e2RDF8s2y
mWOLhZKCTuDR8EA97sGpq9U7XbsxmitKSUTZlzeTfl7p50O0N9TbOrqYSmy347qwv9TFpk2385np
rcSjh6kqvsjx25Yo9M4iuyX7dxX9qkCkra17AfHCbzSS9K6d8Qs8uT73I/MKcvKowSS6lv2lN6BP
Rx0PyMhc6eYeqsUKnms2rTDOpuFDLJ5VEIrMXiSUrjvp3pNc5Xc4BbX0DB5JknxTtGe7vBrVS2/e
tc1Vrl+VcbtSqYa49qWWfY1MCAxYmiZzN0UXeXQnxxVMl1Vz1TZn1HJOfNq/z5hvnig6bV45fVUo
1Ycf3KCStwA/Vb1rE+vJklHij5HpnBuz881ZrJgwF6qGeORHZeysS8eYpJ8OoNn+GIXXf1/vT+Dx
7xPU4c/gzIMyisIkSizqN4c/owRoUhutOd9lsf5V6zX31oIrcV4Z51aSPg1u9d2uzYdCHZcgWRHo
aq2zWOTTXbWwKqT28PHvOTyJMc7QAv1uNNOL4/eYRycxcEZ6NBnucCd0AbWlTvAfzuZTZ5BZlNpn
HBGV/dID3fz/een/MNR5xB/MS9/ThDCN7vvhZLasZ39PTY71F6nFzDBMT0wBv6efv2cmG/A6x1Zq
yMvJBIkxc8I/E5Op/YUYTkW8TXOCk4PLX/fPvGTYf0Fip0HFKs3cxN/4r98zP5PyP8OV+ZyV4N//
/OfwPRwuHPOWTjQCcbRCtL6ZHA9Hr2klbl7PhheY7ghdNJT1Q9e2w2NIR+PS6RX9oksb7QYF26lm
Hoq75dP496fDxZldKUnYaHU46L4pukBeJ9IcBmqgD06205K2fuCenf4czE1IwIlKbk+IwGnyCbzu
5Davw/PJLiHEzFP+0hIO6le9atz07jwE7ug5X714ju5Uz21xw5aDgRaHwGT8tkl0E1eevht0Q96A
PCTcr7csofkEJxOrU86jvNag2P4IQ/Z0aY5vgoiS8KJ254Is6RK8it6uQF2KHzbYmd0IynW7uNi+
j9Tq55XSDRhNZaNAlbYtC77kWAzpmQcrTxlB0kIZAcchFwRm3JrJnexC43w03eQXp6q823dRoYlg
GiLCV1u9L27MrsJWDZfxoh7C6FJTBG6ETkIgg0RUXxESBHsi7+vmxRvm+i6rqJf7vdbELxUAiqcm
JdLTwT/ou63mRWuziyzixC2zjzYjNWDNr9loPiiDbJ9MAo/SbUaaLtQ6dkckt4ZLruropNl6gIr7
lf0HvE7gFcAJnCHbOFPhXrrVWO6dNkw3kmV1F8GT8w0XHFotJmWXVdmSKpRV6LGjZFuoavoLD72y
KfsYcVRIMPPKjPQejoSjX+qdofi0R8ZLzQvr+9xJmLdnVeyyMMswGIMZzVoge01FSMhqGMZn0khJ
WJpGWfwcszF/msNIO5/U3ryUMpLbKTWar2YPNNJgZXjAD4r5lPAZDlxI8FejlkIEoFtHQg+G55+c
oK2r0BSdz/iRYIOiOsFIXkU+KYXw5VJVnCmo+77UPbK5KQ9H3+31bpvUSfu9cz0fNucXTxUbzSRb
vgSmtcNv1u7ZWDQ3Xa0bV6XWjH4RcU7I6+gn84VyljtVtm5mLdrGpdqdl0phbgHsKPu0zLWvlLza
lVUZXVAlmsQZrRbfMrNzblpnmn4Rugw6xsym5K4GuTiv22TqAW6YnV9rhHnO0PP7s7JSp2cn6+aV
ChDUWSVAzyATEZe6MYyw2BZlVO8hMe2Brbx0hgzhS9eVz4fxo+E7XtnFlK4NAxCSKcFEaMp0bdmK
+2q43WUMm7bTvGpjyXHbWKinrJZScCSx/s08srCBXoApnEAVoEXnzahttMgWQRyHZ12k3datCfyw
mLEjmft+DNFB1v1F6rXFtizK9Ywn3Mt0qLlTIx8HXYMSor8QtqX7hhq9KtpdUyvw1vBxg99bYYW/
IZrsa9VN98IWZ2Fi3EO/vAPydavHzS7tQcgahe+mQ2D3yaUBLTIMR9jbKVqlouNjykogyZG4L0vx
neinr8KBMQmmBHE9QRRZpCGXfJg8Cze6/BEb5n2c6d+meCK7EzbTFdD7cJ1YnXHd6unPKY5Inu7G
8UvdKRfZZJ9JpV5prbYzhxghxiuSy3SVm8pZTUODRIFoMaGLtZ239yrpYExQayMkX3smSIrWo3tB
JjgE/VTcm1N+QU7cylCJzh0wO/8ve+exHDmSbdt/uXO0QYspROgIqiCZyQmMSWZCw+HQwNffFd1t
XdW06k57b3wHNSpLhgIc7ufss9Zq7VQJ7izDEdWZKF/btDciyEUfpW3ngQKl5kyjNN2Xoip24G6u
ZhFbh3YGxAPgRn4YqQIuAqLFBpVUWBQLaDPxDZyT+1PxDGVnt9Yhn6brZCFoZSgFtpw1wj8sk1d9
vll6Ri8AHQU7Jj1gvkZG9zqJvt/a2hAJ4DxBwfoJKhICE7JYdriLkQRJkf+sdfkIL60Jeo/Vvrcv
y1S2jBkn4LmrZ4Kt19S9pFl6zQ3oWlVRf8YwZmAGw34CNnimqembvQa6e5genQpyo10BRxgCTZpu
4FrZoQQAzgTF2yrUu5mtKyd3UEPjCaigch7taYxQ7D7w44Zziwh2BJSuzk7KyGb32JMNzFUHCpeg
mo0HToCp9Kd4Bf2anWVrRZbQAh6g1Ga9OcVbsGIXhsuImhT98+ArAqKoTmsEa9i3JLO/6Q3wH4/f
KmsB+DGMm3n1A/S1u6LVHrSBLL/q5ofW7pmSUbxTrnRpAKUCckwDDhplLZX17C43lDtu6icC7Ey/
8tcS2wYh7e21AkY9RBfY13MddGjVox6P7+iCBs2a5m4ax1OjDN+bqb7ErhVQnnnvDSR0WO0CqBDO
dmHjurqd4kvG7DhSnbXFAVPe2o/JMBzpHlxqJLhDrrxYRn3SJsXPU3P102p8KHhY2JooQ9VZoi7F
WJcIYz8lgFl6zNzsekPNKUFpYRCa511vPcN3gmKmoDbGCk26pJUzjAgv3vVae5or6zw3dr41m5/c
Xyl7+wwLtzE7x7gf6sBK8iJKWeBPWlLKIF9UjWmz+Zo2kxkWarfATdXV+r4W/XzFxa0catt8LMGE
oAkwVZitvNqaGzjSqjLhop+4epTK4/pWeQw6XKxJ7+7yVYV9J+w4mNloHDK1XihNpprfDUvUG+8N
I03hYjLwZnlwrzwPmAkW1uKYucrZSRaFC6eAV5Ll9WYsZPKkZKwxVBvn9X10hsdYVC9ab9+tRmW8
zE45u6cldp9d+uaQ1KBNOT4jIGRS+aZKK2LcY0M+wMPnPJ9d49TLF7cpMn80+Zk6Jbuv1Ns9zaSQ
WC5mUoZTrb04ivNsQivD4eUGnpl/1ysK/HGconFiIsJ35rq660tIspPRvTl2e7/OKKNreBxLax+S
lSfSqu0crceKGEO+TfL3ocXR1evupmeKQmoprmSnuJFWaum31sjC2ZifY+08A6WEHmKB7Oqa8odT
lQGAMHi9VS6Drp/3q4LNd8gl260EQGKi7xvF3tUyu++K5inN02e8isdYMYPFSTGuQMZ0rPJSt0+D
2u3KOQ/nCmwmp+Eyra+LBPyuETvgSvG2YKQPhZVKnmPykFMChi1psb1tvnswHMdY7G9HJACjKd+N
+g0xQ4i1Crp+/yuPm7PXy0NrVluv9b5jM3/E7MvHciMttywojf2jIcoGVrU0g7TJ3gCVdL4wGei1
FeeQOMtR47DZVTfEa8+Vj5Ar3gpV3ck0toN21QJ8eCE+sjCpshAWqIU0rj51c9yGjhKvQcOF6pvT
PptTGclcnnJ3gOHHCmZLD+Iy6BpfKu09MJkfrdrza5l1Rm25HUKi6WBUlhnhw/yUtMTG9YnKZKPa
GxcvY6GoQTbY+gtgANjtQ/aIq3UMM2pyOxVqGFc8oBU4zL4+jbtR1XNfzaS5MRmr8wcGlwOcJcmW
luXzbIFWtct2Mwwg2K0h0sgXbZFpAODWNaB3bmL4aqfpu6zSGk7AhRdVS/qNPNI2LcuDUtYPZsqW
bGJF8YfeefPaKvfbOQ3tBaBt0hCUV9hehKOdyQ3VHL7kLPlBWx0FDDZkJqf1yJNSDUj0vFDCeojX
9cyI7xQKR1Lpi22+exn/nBsrVKrlQRAjhozlKNtSAey/6HzBM2sipVzWJuiW36ouyw6TwQacawsD
yNK9VGzddkni7uMMONzYthu1cU0/FSIY1vSX5uUg+ev2pbg5IBz9hfLtLsG0CduLlUMHUHm7KG2E
IjJFPpF7zh2S60CItNhDrZU+oY0znBh3Y1TNG9k71Vfx/QVqS89PEOP28xJijqjMIUgEMHjQZw9r
j4C1xw7EQk21LbBsGWQ9YMnEeUXgIlnaRmNLkq8IS6HuurnAZ0+Vx2jmCBq3yd6qf7HL5WwSa5H2
zUU7vtpoLarKutcHb5fJ+XnCVmLmylb01udiH5OEqtTYLQgbpvW4jvMxM9SfsnPH8CZWYW921OP+
u9GxzfHW6gjybAoICBchrMSd0Vnde4Mr12l5D6PUSWa0y1stQZsi83vnvb67E4TuTr2giYRaBsvI
1w0FBmM9/nCr8sFY0lPbQc9WWDLD3LYaGEpWAue4NfhuHD07KKsWxm6y703tlKmqX+dy21XzqWZA
LzBlcq3tJd02Vjb7Bf7qtG2lP5nLGWYaoDxPixKDB3uRDaDTWFwTM+yMRxIWh9ZBm2Jn6wZSVWpG
dsGyo7Y2C31+NSCNBszWhKtl/CK9BrFsZNA6jWx9uSqqvUTS6beGyF5aA1VLQZ0NQx5XfBEOnRx9
U+k30y0DNCAQuJZGotZhV1pGHxL9ELvJ4772i3TgwFi53zyn6vYassZt6fbTRgCk2YMMtR8k2+6o
nZ0WRC/Kg726xPVeTZ1qo2dZssWBZPxseksHf58utHknZ93VItk5KdKZnrOEn8+zhr9cje9yRvqx
Ewo6YcDDVeWQogL8sErb+EZaEoIa2ww4Vk0TZ/ecqMAx17PkFEviOAnKGiJPcJsuvtpY3TbTWHKy
9GbN+Flw0mDNyBC7s2tof032cDtPpBNsXCvV9sJUZDQ1jTZvLNkqdzPA4U8xxeI4igyZoeaaUTHm
0x6F6bCTK5xIZ7BBC8510flzPJePFDuMTcwwTeYLWdvfAH6PEP5s+N+VRrHUTlV3Q0jR2SyOKz8t
1vqTUPPaAnKux892K8cPnZHXg9sXzTdCrDa4bQiyvlou8wF8zlgEqeOIwJm0eqdndfyUU43cZJ5i
7AYUo5/6jKgAsUdbKL6hTJW7y+D5s6B50g3I4M+/+iJV7qBQ6TAG48M8L1MkvLoCJGStPEA9VCLu
iLN27nqV/dlgzvfsLAYvuJmAL4myZpxh5s46zAW6qNRmn9wXthFIDUtGr3vmyyQV7V0Y/A4M/P9c
a895wqnQR3pXkM6Xc3LpDWNfpsWLm6kNtKxM3cL8gUMnXaFHhkjFWfGmedvKweWwhSYMoOCtzqB4
u4kxE65fYStPPXw5L4glUhmNc+YCLtGzDnEz6EAtHaN9zjw3/Tmt4/iW2zO4ZqsaN221sHs2pXJe
h0o5qzEA5Dae+kOK3Ra88Zr5Huf97Tym6XvJ4i45iC1s3daxdHaj6xT34KjzvSas7ugh194sUwpS
koSEP2rNjH8ijuGI48+WSTW9213/2s3cAmI6JhyrtnVr3AjuiZ39UI2cJbZhJr7g4DTALDQROAVL
0WKWmUdikrM55B9mKvKjKcxpulHbufeZ8UAq5AAdM/L43laHNaAG0RzGbpRnadpFSAjojrc9X3O7
tret1ssNwKE26GzrIg2OdaJTUazo86WvB5s7XJmcXZeM/VHYk9isAIV/KKZShoSwyGKP2rzlYVM+
yDGJv+cEF/d2wmaf//THDtHJWYKw5+icg7/3WEl2LQOIud/bMlcDZNaLby6dwzHMsS5zMVWLb8Rm
tSFZAGAKcUYgkE75AhTUzyqz8u+cJtzPIYFQu8RTfBKNKX2ZpCDMFj25xpMDe7ywnDuzn9wodQEq
N0bfReaIQHSlYamwSGhETTldHuK6yu6A0bKAz1a3ads5fzW9vr4vdLW6cxLGSjMzV0HlONND0U3j
KXXW9a3QeOjZ6WA9pJq7bPVCW47m6A13nljWNx4VJptkt7bDQpgDXlE4yzxOy+zcjPTGfXsV9efQ
Newm2b6eGkh/95bXYP/pDP0Z76uCgKtvjjTml6vqdDxwOPTBzfTAjQTjCvCQdIm+WbO4Q2bejUcO
LiRonca+8+y0Ae6prGFlmWngrqp+beq03KWxyDdStboImnS+GxBFhGMuBxH0qta8K9zXIU9V9aaU
dsLE4U+DQ4yDcozjwHXU6nVxY0w4mjAizVLio6P34MCrJ1s62daLcYI4LvsLPaOg0w6V+bQ63Rjo
VkqtlP4Th2SR8BLJ2n8j5zj4HgOHx1bU/a0zbx60GLyhYuUuR0iXvRhVy0W7xorqSTbSs7bTJne4
V2A1vCRza51gXDOUT3xA262ic8OReJsd1JAJSbBZlFBoes3fa+jucjMmyXejyir2/lqlnFYNNX1Q
1zgptxn37xN+sypSJ/CD/VTV+o7AMNGwYkgwC6lt3V+rVhTPTNAje1o8r7yT1lKjDstux0JAb/40
SyoDWiMfwPi4VBb4/6gSFjeyvbQ9OpNlgfuem7eSCuCLDnpfh6u95orlM5jf7XhOookri7Pl4dwB
RIYjM6unEq1wat+ZVjfgzgAV7SpiCnq9NbtdJW0luvmQ7SHmROgJt92XQMrOppwnqgTsWSw9o309
puWo7EZb2Vepcdv+q/G9hhxuU4xrTebWzbnae/U6Gu3PwoYWLvom+0h1hTkM8CUC9xl10eJH2ypG
hJWhpnKmUJ1YucoiFOVFf2jcTDnYmd2rAaskMGZX8W6INuq6zUaW2fzieJjtwjhh+aZW0nI7TBrC
PHPgLMoAAkjhxUbc6JaJeO/ytPyBShxOVQ4RcTd6CSGRJetjzoiTl+3SovSu0AHXTT87XXZfqzPI
O9NJyKm3jmRtHJeBE1+JCXNvwgFi65p0DYeBLBkizs4Gv/g8bSdlse7TXHfxCfDnIcQMw6km8biZ
HDacwAs8UNSUwfNdOybeiy0LB1+doW1W6uxglAc5s7o0zXhYrbpiM2ymUnIQF7EeMbBFF3V1292M
ojMol3raouQx3+K+0L+byjhsy0qrD+aaW3rQ4KahQmkv1WeiDd1+rrX4DigzFmM2NndWx6Syn/H3
SRBn7r4TOU8ErWmMZ4ZjM9Becs2uTanZ2yklxYMcCHN8ebu+yhzHBqTFrVZr5h7ENs+GpbFaFCAo
BWkQqbAWAbjetWujnLPanj+YL9Kpd63iKZsb4YYYl/TL0NTTfbJUelhPToddpCpE0JRlqwc3epQH
Xr5Ir5LAHknxcngG3KfsF9gTne9Shv3m5sNnMi4wZgdB2C1Y8qiZQvukKDoNXUbaxvo+TpJmp2D4
izw8C/tFI4d3I+7PpP3YeCsFpftYvRR24xzNGVUt1ZmsPclW04/x0MEHVIik+FwTIlDljOoxp3LE
cveZDA2lbKEZZ8Oa22vXyOZZJColp1SZ1sPaU8YLHCVTIq2gCsaouoNFZzDXu8mJsVmSfNQ39cTM
dKtPbANM9mU1MWasAUUajhSVnzkMxsfRHsWRg2m70WHXPE3odQ9ob1HMjFAtHii7iYPRGEA4CnM+
tl7HQag3b+fAFNKv1lVcFQY1zbSRzlMiYoZlkQMP10YY9mueuN0WLZ54bj0lTbcGleL3eE0VBc64
hRPHSitnDaYa/Ha71FGKGAN4LQ0s3zQz77YJcaU/tl1hReTr9a1BgXx+gZht33Ei0erzopMWCGPS
5wVDDPG8qaZWyDsza8WdqzaDA4i1BnzOOtR+74SVf0jpopyz6zQ9Zk3Xv+g52j9EGZSSgSR8rHlT
/6r0rtmwXRmeMbdxK5Se+R01Bqg8pxCoDlJb7GajcvZQlCncanmhnGs9Ke+6chgusYnJpbMw1JSZ
md4JCMcnOWAoYIQJJ3OpNncUpbigkNe/Z26u19uyX9gIMvvUR0Uyjs9U0TrcplnSRUldGIG7iFtU
1qs2iTKk+4zF6FiwL3rmsvjsapvNA8Uo4Pde/6j0Xn9dOzRY/gxd56FihUlDbTW4AsoqrR9cjy6F
SqETfyX761G0Y0TPoP6k6YDsvGZ2nhaLtmCcUbhlOjl4qm+2U3Uqa4r8ULce2oFimcYMybVPGzVC
+6MfaCp2i0+kvYycjp88hY6+YY1rt8y8yjAzF/QyRG+TH9bk6mWkZ0KGGhTjwabIBJq6/eB3NTjB
Nf1PB/NK2PeKem9783rpVUffMIWrhw484nM9qZy1TKfrqaqUFvs5KdhwTe09HizlPlfXq5d51zaP
58fKIQZiKXZPkqJRrYRjWCM3DKauz+UtN8wZZJoGdCQEhoN4Mt0WwL2r7NeVfqrSaXGoCbd5bN2W
WkPrtGHpJvVblbndG2vLdDLtZT2rKAmPKcegU1ab63Oi89zqHbt5K5As8FhjzBH+/vijzIV2rePu
s/ISiroijTcNFZiTbtJy81VplMhGKnpRA57Mo2bG1d2Yz8Y75JgdA5vzQW95r2UhQCQkYyf3FLDn
e7t2TcD0HQXDgLIfSNWUIflTzIFstefyPocP7udm1Rwr1Wkmegl1z3NeaT4URo7hoRL1zjnRbjmJ
sQPT1+OiuSJUjaSmWmh8FkxZu/4IVJ1mSmG0VdAS4N4ZPII29ppBYK5FKV4UYCA/bYe6oy5o7M1x
uWw4DU/ndl3HKF8gzfdVVx/mVj+WTt5ymdivhtkCrjdGY7MUWnyfTRJ4sgT5sJUG/N0A1ld1GYiF
+UxmXEr0hR+Jrb4Xbpq+eIIyWRtbdDoAAVoVVT+OZfapKTznzA33yiBydwN1LCYOSCRLvs2PTal8
oXy0sk0jdcJEv3RfEgyUYVKsTjD3eeCMA1kigRVvqs8TZjjaBcrj2LXGcSwo33Fanvw0vh33B4Qi
XbO81jntF1SFCdx/PrZDjzVEmcZXTTrWaSf7adaTfQMNw6efv3JwXQORQrV3qmfkPc+yXN19zrDx
nr3FYTHmNwVLB++97JWHJHfvyry5THkdUeI9GUJ9i+v66ErVn/Vyj9vkMZ/rh3xqz6hMK74Ko9y5
XvyQDK3zAoERJUI9xli/sGIorb3P2avavjrN6qtXUQ0dFJPqUP842UwyjZaiblplvnIgoQpQiq09
setmmKv6WKlOH9Z8MaD62+04YRx2zB/ZjKiQPZfnBMqciW1nWlDoRY55YEPpbDnMigEIY+qa14ml
b7sSWA/WzDVevazogyRd44CW3a0y1UyPt1RxFRSDRdOU8Q9q311hJH635BCQXQ8nRB7np9mekHPM
U7XvBeFcQvLVGz1xzt1l126kYdEzYrbA51l8UTl/brH8NjuPs93gY2n5lTczH0IVDAGIla0j/lZW
yS4tHwoedReOrdSGW2+pt5odr5eRtXCLxu3AA2t8zQeBpIbOfbgWPZV/Tu/M26bxiyptNriTR6Ox
N00OFoVKlcbXEbjC6XenDUoTHlLK2DUPCWTvaQeqIfFB8BV8SYJeHJbGbe7mK0EzzxvIG7M0B1oy
oeVq1L59ZoxjJVy2FsfF6JYTJ0ozahaKqDXH6dJX0mn45tFu/CxESjmNefL+DReneIRUM9Ni0jDz
rtVypHJcq6FlCWtfrWVmcVvAlFYVRUPKYnUnHtXTc6l07YmJ4uHdVgbMwRxWOdNbWt99yqafD3Nu
p6+EFLsjPFNBf3jJrL1Hb3pbqyYg+44kRxKMWWOw81KTjIViEBXmNsAT/poxpheobDYowiyT9kSp
bnyG14aAxcuhzhLB9+rTMmuKiJJ+1uODTAxFIhYy22pD2x+2ek7v9ql0x/zgro55dlxUUhyUlb2y
4EQ2nRlvo5lJSg71CtIui4+prSs2xcqkOsRq1pTB6CnuGWmcS0tl0bOIeWr3BY0KJyJ6mII7Bt3Y
S7naBYgTFuJRyvpBmzXieNPN36mvnnZmn2juqXMrKZB1wQCPJ1T2ZSmZcbxx5WRHFHsF0xImmYPS
00mS965zUBvnWpYu9SwrTfJLy9n1mFkSwaOi0bbiBIyv1uQBq6pbOy6cX3pbZPcrsgZawm1j3BkD
N2AwGkQQO8cub1RkJjmTXt7lDSsgPbpxA4FGCe0iIzQ3lXw++pCkBfh42WSOD2Nc03hOE6lErjMt
19oaxLMdx8kOP7nwCYv2m9W24gtaw2YX3+baxZtRZ6+WRKxDfND1PUsdnxDriR2GTu2biQznHiFk
H7L3Gt861J5MHOfKqak7vGeFKuygwf9yv/Zp9rR0Q/Mw4p/RM4p8EdXBhgIVvjTkNIxRMtqV5TTH
QNIXbJHWvDjWdWHfS7NwQgeLjxMkDI58TPiM9/kiRvrlpkZTgkVMkaryS+NHDFQrT19gKiwb1gNj
n7RYJIukMlKMKGtKO1Wzzwh4UiIL3nhohoojS9NqPxoldkI6wNZJpcdwwDdbX5ZKuntai8kmceof
adw8lbEqKr/hnEg1lteQhZVT4RN8AYNhsX4hZDVbt4pazfvVFet6zXU004Ob/TQa2R0VpywjjunL
2cVGjHglca+02tXH1B2Gh4Uu0DkrC8ql8drTC6GT5qdq4T0ZiiNNf3By771cK45N0JQ45fWV/TDr
NYWpdW3bQNdzDpSOu9S7dMJ8Y8EG+8n1T0Kk6c2XLqmT3bAaKfUoxdtwDt15ebbuBgtkp+8K29mM
Ctplw6tpxpWgOzHr0D6yekzWuGOq9FJ7fRxSWLcf8D7R8+RAt26dKsNKgZ8F64y0mNtnvJgKYakl
1p5Kl3Zf1a64H/J0uOC+Eed8So2Jm5FQACBjbZ+VFR2JibmArJTdr0rN0tdBsZbM5xvMaY1MihuJ
snpGy6S9UrKjviaFeUKTxgFxbWQkJuJEZUIil+aoc8qMsr/DgjVumhbVkNtbw0cszSZsM0w/q17U
J9Q88b5EznVY9JZl1nP6x8Fa64ux5FkoAUoFalVro190PD8NtaKxobOTm1ZJFlh6D0ZqLmHmlcaj
aIrl5vx0gqlx5YszRZIsA1qn/t6O0bgPpBvUBuRcQxYqEgPTjkFpjx51N4+vjP1JfKxX0wmHRSWK
2xtOdizNsTzaY7+EcGJzog+3o3IC6S9G5HZowXe+UoAkUpPkdO4EdwrFnDtmLTKm4GTxvK5Gf7dY
CNzxxlTfNU5320Ss8lvcpe4rcg3706za24ZCmD6JtjlwZ0sL61QrnwFpPE9dRRnFqO/chTyyWo3O
ZVBXqjqJNM+62c+bIRvkcemEsqWFj0KkHMU9PQI+q2bM2hA6xAL2FJ/jFydX521RqE0asg1TeDzL
5m5YWR5bzaD8ak31QOrZ8d7TJHV2miH7xDeoHeF/L/Ino+X38mmN2Wf6H9PO67Vq4CJvp5Oe6Pi9
BGsHBmYvMz7hPAwhzYGzh9OeigvKecITN6q4fuu4K8ViHYaRfWbfTfRpJqsZfGhr1lXDPdyYSh2N
Shv/KKr5traiGfkUxH3uBw7wbqiVKq5Nq8llVCPjIVD5s6/YhqTrch0RBs6tNh54HeNYUI6L4hQ8
sl/YQr51xF6YD0xW6qSmnoKY6wOPY3OETrI5zzX1wbCtGN+yspQEgMXW7tKCU7mM5MUipsRlZMh2
L0ucbn7C/ofeummSkSwSkz6/4mpTwA2j/A5Jp98Crf+eOaUoD5/RMyHBu/pX9LIYMSYtcvW2FMM7
YpoEhZbYKb+Vy2g+O3Y3VbvYVfSHVsbyEFscFiIjVyFmG52odoqaeWnEeYNFvaNDG0AEiA9aqjGm
Kej6JHo/78Y+oSvGRuqKFmsNVRK02eZPGeO/Sp3fhoT/+BgOQ37wUkyA84yRMUJjfRmU68mTZ6yv
2W6I04R5ZeCC+yzXWTF7eoEbojltZBKwiASnz5PrDhhoh5Y84v/b1MvX9/EVWZzhTZ+FOtlblGNG
UKRpH2VGl/9jjvL/pl7+B9jUn3752/zNP6dlLu8V0zLX92z6kiy//YN/JMs1Xf8beAoVvtM/ouD/
mnlh+/Y36APkw5lucbAC8G/+mSzX7b+RwvW4+Imis2u/BdX/mSzX1b8BnoYnYLi3SZpbHv1Lkvy/
Jcu/sBgUCEYsiCaX1L9HysdEcxVondqpOWl388m9r3Y6RW/fPvbPv3PM8Dn+dBv86zWcL7MfZtIi
qie2d7Ifhkv64k8b5TcAhy/jfn/86Vti/k9zXI5XZIqy8qeNk/MYn8ZXcRIb9Ufyy/ztQOHtJv3j
Jv7jJW6f6k8vMVE+7Fe9U09tOhb3qIYJRCTUFJhGbaPeIWEZVl47H8pJQRnYdfthyeLd1KnzptQH
4l25NLfVMDs+vAeSCuWt7ADcIwQgk1FGMFyiH5W1W2RrszeXGvXeptz0uetGk6l34arnTTRMWksH
IVe3nppO4Y0KGdkQCVknOklqkpqnxorx6mpIvPTeTT40tRe/Jq+wA6exTFJaQ8XII88rnj9V6C20
F5a8JrDKTEG7tamR1kSbOQA+Ug7Y9d7YgLJEqZyXQ0oQtXD9YlTk/jZ1GSVzVd6rpfrRu6SeyRUO
+ZOeSYvAkueSYTLM7UgHw+/l1H+q+DSjmKoQMy3ok+CqCCLvrnHs2rbZ6hAPgVW5xSXuODwIp+JU
X+jvxTzxqO7dLKQ8oZ3H1CYxBj05UpJsOkL5b04FCQNfiRMjSJbO4yWovPUIPj+cYiAYbZZqUI1y
CqZUSfaF6tDSMix51NN4CvR4WggZx0lQ5fQPhMFDuoyxE5NF/15p2XjOdXZ9tVb9zifx70Mcf1xH
X2Z9SKY7A/Ys7WSes50dqpNvbHXSj78Zcfr7KPRfXadfRpucxUnkcrsV2hu/2Ge3MkTzPWpZhsYO
HuNUj2l9NP3MJyRNhCUJNQYuskOt0KN//NOy91cPvH9/bv/xGb/MzeXKMMbtLLWTo50UPqdzbNfd
rfEzc+ZVnKNtP0zZ3vX2CZm+//6a/+lr/fJs9eIaEoBSGqcKsQUFnhHj4oItvB345LYudRoj8xgp
qdb9Y4rqP07jfKHK/vEpb5/+TysCsz6SAKm3nlyZRV7SXSenitbOC1OZn2knRHXlXWph0FvLi7Bw
nO+WeaPStas4tPgJqZtlGCAn7TW9HXHIVBJuI9boiO+T0hxZUX7z3dwW2L+6JL6Mejt9b5dm3a0n
jjUhsV+6fL4ZOgiqs+5ofQ6/48Prtz/4Vy/05Slikxu0Uz1ZT/m4bdsr1boY5yCd7G/OTWa2Mcgd
cx4U6dE5TGWQMV1HTvrZUe77YddWT01x//91NXw1JXQ9B4J1UZaTuaU7N0xhbZzs5gchlQhN3X9/
jb8Tbf7i036du9Y0rDRaWSwnw+fcfbwbN8ppCYgkXorzuLc2nc9w5n4IRUCRIUp8ygubObgQ8dt6
D3LzVPn1fome2sC9HOhO+MPxd0/av/MC/uqtfXlYuepQDwCVl5PmblWVk75PuaEigj11ofhlCH8l
CDAdaEH5TCDIH//9G/lPuwj7y9o2L6IeVytfAUlCb/Jl53ezF4kKk2t3Ec80/Nej7ea/ocl8GSr9
1w34ldTRDUrVU8vhBtwmuzTQfLKBgcdqahySze++y/+0oH5FO46JVaaux6vY23g7vNR7CpQBjd1d
/OQ917vx4G7wyEfpOY4IXQe/+SpvX9lf/YJf1zOgfeDE+vUESMpfrXeqNLkRte5mYk+QXiaO1I51
TRniyKimqwQSLZJnvqn/5ur2/n3e748v98vqZjtUWRljWE/YZoN+KF8YXL1wvNm4Vu5DjghyZz96
xFPeuuQ2tFv6dWFuwHNsZUryDrRQlPG7WKis8/69bA3X7y0HlNexqL97VOddb2FuYz01y9vqZgFb
35BD0yZtx40x9pHs9u6wV/JTJx4Zf9GdkVmVI+DiYBAHpXnp1Mch5xYyHjLrNV8GZmpeKL/4qvug
8w6FNkVFpkaxnjxqy50xcT4l2rVkH+hksSHv4/Xb4G7LQj9qpbgHPnRY+vyYKjHRhp5z7rZf3dCl
Xmek94nZ70HqhFntbLRsn3TnvrZ3s4VffHpkuzPNZ/KQQROre0vchj1M1MT2k02ZqPeGt3n8X86+
o7lxHtj2F7GKOWyZSVFZlsOGZXts5pz56++h6r1bGn6ieGs2s5iFIYBAo9F9Aq65qgOBq+Z2TOd/
+1SzLeCM+nyvLIVdbnbsIEQc182IsCsawYajZXIbbygz2jSBkh4os9bGT/GbdPoX/rXedmfaqczn
Iy/FGW6WbAQwCWoSHyN7xIFG+aqD+1Igl5Yba/w1oz0FrrtjYk8rNRRbkvno6ePzoW+GSA8OCDfL
MSihRp0Yzp9OHzdbMAeUkWQ1Cf1mOLd3Rim2B8BGLAkFZba9pgBSSASq/CJK0qLBNhevKt4q6TT2
m7SsPnxw6lGC1HrhggYFHFVdnaQKPYw8eYRxBgR0ClKLE8ANS2xIIGH7SS6xiICEBi0FjCTR8/Ws
C7eIuXZYQIIMCDQKpW8h2o2eQ7m2V5ayG72XvUPye7cB4u7sd7GcwF+cLTQg5ZyGRsJKy3kUrVz7
S19nLoZIovkmtjViSFNlQJgClgnuLMh9XUoC5LSlkvc6MrFSssTbIupQAgcqEgC+RLIig7IUQ2b5
gNslQVnFOONATipJD1yMAyr7yvRu1Z9HO2BKd+7yrwj3L9CfBe0EZUF+9KE/miVoBlrdpq4cQo0L
XVGX0zMK8Pky7Glb8BnKjqlIwmyBW47YMVLoGJtWHKNAp1weKE4Xpgs5K5UKrAihupYTkPKCvrQO
wSbgFGuqOtFoi2MLQevrO2o7sHKeb+iFgD83/hoTghdrD2uFhGVoTRGXpj8KctR/P//7N1m3R8s1
ywl6MW5StsSBGexuJ+mgHmiEQigl4gOl/RJ/Ah22aWvX13QKHw02u75A0KNYqGgNju/BucX9EFle
I5Mj3l4uql3dCVhjua1VVJ/ZcpOFezCLn09zaRnpvzdF4HdUHgNX6MBiPEX3AG2qjNhDinDl79+c
+B7NbJZMS12bxV4qDk6iFR+kJr5/V1anWpTMX/XEFjahjjqi3GuimcoHlGcVWv2mlNpAXf0r+sKt
/ef5RG9OZo9+yOxw8W1eS6QrDE5Ebdnue8h0KjOBQQ8+kmt1bAOdN4ABA65KlEuDsIHeDi7hFgZE
JeoQpDpRW3+T99YzKzTj7GalxngTEH/ws9jZqWy90iNaNhwccAvQVf2IxGsNAhykcsffKIJMo9cr
EviruwIC0rk9NmrgGzQsasBSI1yr6lWustEhG4BSRT2fW0sWp2V59LtmJaLCA168CfHdRh3xgPhs
9FZLVPqVR9a28kUWNv1UwLsPSLTEj2PS8tj0TqXVTneqtoA3oTe0CdXUlLb8W3EIzVTLlUamjeTK
qYzs6dTKm+dm5PlohrM0AAVEMgXTAQc8fpV8o6Z7OYtKGZqqIM3wtDGmBO4klfF5tC1UP/+OzdC9
gjCLLj4cx4G7Bzg3eEfhWi15ufoS4UU+OM1KrnATzXn082a5AsePftKLHBAELgl81Lbe11y9G4cN
qJVt+wLAD3DTTCkofqvXre0ZfInOITBUBhnsoArR+7oIYkV6TTOTY+wKyl2gJQNTYMXtFoyKLonA
pDpU6c4vwcEDT//5Z1068XPXmFRIQRCZfnipQ0JACxWELpWT0QyWYW6vgiUp8wohu2otJ4pnAetn
8aoRWYECPqCNt4EMrJTx/McsfuRZYG2pihtiKkXaE/ibku8NQXxPwG4WjgFpDh2pNMyuzCQZXq9a
DoTuAPBnFchhTQMjDiJtX+te+DE2uF3QnuVABUI/GY1/vChadWSOHSEoMLNf0/S62QY9+uqzeBwR
wgSTm44dcg8FKT+FZ7Knjl/FDh3rTCYZFSXFdEcKL0BoFJJK9SsGIUtF4bkSbU24EMloCBSF9+5L
rjaflDm8Q74v3YXa86/BLCQ4c+12twRsUIowxICG2C64MnpxytXKTo3BRJvXGvXkMz5QG/Bur8SW
P2RG8NIr7VWyXdnfeQpyMd3b4slkZWdxbb9O4ebBkjOzCOwDgEr0PH5U1ps8KDOFnbkKJemoGedw
K5IzpLnaQPzSB1LnIoUAiRQO17IIJzdKK7dhq0vtL0kfAGzhWfR8j2IvF4md5+A5Ij+UO4gk+KYH
Klkij+/PV/Lm6vfoR8/CM5OggAccGOU0CqeDPmBQOh5wWvPiaa+4RY3eYHVSp+xqE/88H3LpYT/1
aO7DtQDEmVe2GDK0oILVO9kmNnq9tRi12gaAp+m1jPc1aMHWcKA0INSTr+cjTx/i0VxngRqqEvGY
TgPzNuegIqL2GoT/t8JK1r208W+79S4xhjvl5EyFvw8NAQK4H0U65VcIaVBauA3U53OYSWn9b33g
FubvBqlTaZDGGINIZyKTBTyadjDuVCSQGt5INbO8Q7RfuzuWCkvMLOoBN+63EOrBYMCcX/ozuGSv
xA+PstY2IlA/W5nTQvJ4uwHu5uQDOd7lI4bxrtlndxqt7rd3BJM/k9/ZhTAqfbw257X9t3QhMrNM
0m+CkadyjEYbBJ6h2xHaMd9xs6l9bQRAhgqV7kDsWqsPwcpVS9hbm+2pVdhECUgZsmVWFL8zoEVG
KjTg8aLT0xRncyd2hwaHfM3J5+Z4/2i3zvLMBHwCgmFdyunsAcIhGQ1tMh667G/wZwM4ALf2d9Me
Ai61Mn4TQ5K3YA6NlSdgyOnZSla5tNvmdr6gf/ZVQGOtoK9MSirbH2ncXmdoskETCnXlfeD0xUYA
NytAVF05p7cCyoOpz/Uu8zjwxbD0aIeUdk2EsoDiimqB7wKCISGnYLYk2zwDC0KnESv3UrklskPH
ywWy2SvdnT1JQ3cFcMv0Ciku+thTChJdAIWEQu8IQq0iPUh0NnwHmtyrwMWAzs9hRCFPMvvK7CeC
twx+Axn+NBAJFhAOO4h4qElz8Gr0zvbeKSs0kYEwwcrr5jazRzOexUSRYgk+AXnJadVIS2xJpzVY
Duq5Ds6VMaq8ysv+abDqDasWTq3429ogN9xhMD5iLX95fgxvp/rRj5jFR76lwR9NsOxcoeaAx7wN
hAX85WA0v/DeYygNdTet5+TiDIKw9P6J0oq4L1+Q4YRKQsvtFVDPXQ49FrziAwR2VlAqEeI1l+e/
b6muQk/ZwF2YCNCQFwAdRJiAH2ACeS21K6+QTdj2gLVptAV2YL1BMYIH9lp7Pubih5neHHdjJmPj
w3IYY/ZQX9UHCEclWlvpoaBy05sTQPyCkPnzKL5EBsbl+leUw3Ol+/EahTY7KwMlpDpm/J4AL3OX
rpWJl5LjW3Ps7ndN/TQhIvG7wPaxMtk3rpSO4KXBsVfxcR/4Onpi8g+FlkelQlFezo1Cq9WXXssN
SqksXz4/X6GbB9KjXTPLNJM8LsDlxS/JErUxgYzkldGmExX4eQmQLytD31cG4+JavUY71gwNFB+A
zE5wvvaexgxmMurhG7Xxaq0/Dxp/To7Jr7vjiUMevjIVpa0laEsR9VbHvVszL+6BpZxuM9/9ykXw
hbcoWMHmXaVrqEzajK/Gdk2cfQMgLGC5/S0xGmt2LIuRdBbOSSYHEXVKtDK505JdZGeKxR01+Ndo
Z2HtJTyt+YNvMfduHuOojNhpt5bYDK3TaJD6N3MtMkh0wlxV2pa74MC+lUq89Q3eEJVVrNV0Bh+N
PMsjEwYMLmDBKNTCGXVUIZKgA0KnMDb2wz5SU9vXuJUUaKkBPLdKZQFyCNPpgRHsaou1OTW+5I5o
J6iqEUpyAdzZYGXkj4fI8i65QmwkdU0rfyGFvBX57rYQ3ZGQggF1zhGPlHrpZXYPtY31HbpQLLlF
vvs/75V8W4Iq6DB6ZJLaj2CAsWUQ1trSLT0Lb7vzboCOJpu4mjZIrYMVg5ulMnhVvARKLpMqpfh4
XRP6H38tei4kdtQsf/Rc8DhKFsPRimjw9uUEwT90C08s/hlVSt9DB2vvKdDOURO10q4Q+lXWXD4X
nmNz25UQ3p+jVGLsSGa1RMFTUFtLWJmlec1SyHqoQpGfvlOtQ2uSNUZdRL2RlAuttBItOYEerXg6
CO0KZ0L7UgZcCTf5gZfLT1rNdBehD5JdG/SlUStS12y1by/NR4dwFmNYJhhhaICf1aqkluq901xb
ubUpGd0+KzBBhtJYo4GSiFZdwfuU+9/McfeNnji9Vhsmyn4WiHcGrcNzVetM3/L0tdC0FHznPlTQ
vQcjfrq8qf3odBpvsEq+LxTQtWXaqlTgMi3hWBzybbhiYLtUeJ+7i0eQvk/cacTcg6ijsA8Je5QP
jAsVdcCRVK/6pJBegqSiRJrIArG0Ep8WpzpL5oTWg15LL1LO+E28jRc0tlAFKv8gW/gE+Y/d5wmk
M+XBYs6dxX4Vr88v4sVhZ+kbDIPzupzmW6rJafgd1Ryh3592HcDjaoMTFqIACmP6tQVeiPnk9P93
wSRMalT8YFvijHir/bjMuSmOoG5ggx25RkXagXaDXJcq66vSP+aA5Cwfo6GME8bQZHaGo7RHnppU
uv+nBVlCbkCDrWXmAx5+ciScBn4brPnnLE10FsY6kNom8Rhgx/oPirvCjQIp77CS+y89sslZAlUT
YSSULZaRo+SEl+mtd8r1aMueyTdY2VDX59tjuogfxAZyFrL6HnxpOA4j/xhiAQ85IgK7g3zLa0j4
SSIEynIXT6Q+XBluqUtIzmIRTFuR4oUYD5QIsG53oEtfi224h0oSkEGX0qyc0Q4sIPd/K5M2c5vW
0bJS6xcfL5vnU16IANxc9RzUiRGMP2yW7pdT3S2qTcxbeIBZw2j00DX7Zez8VO78I3/6xwFnWZDU
Q/AJ+j14oeykb8m9QIMOA/GM3Eky90O/0uegUf1Q4f94bq5SK0W8hYToP84NfirA8VnEDtq35+xU
T2tcvcT7Tk2s8VeyvXNqtNhYm0yLRplHlbTYQ2TAfD7px4cDkOi/o0ANC8PGjSEfJpC+0rUnv7g2
1ZqA/UKxkLvBZO5iTNFJRT05wQAFRNu1FWjgqctT4X9E0d///PwkzVEbtem6ylfi962K/N+jcpMa
v49rIL97Q9tjRlhLxw8dFiBKV05QZ4Zg2yH5KFgZmaXS7clX91Wwa1FJ82tgcaeuM9tUBuJmRDM7
wI8Mtv0vc4XWYW6LX9BS6F7Bq6c3/jFZ2eJLiz+LTFk4eiBk4qcCgKJFl2DlLnmc5v7HKIxoGlBS
K/xZnntzYYUmfPT1yXsnXVWMFGownu+chVYqJ81iElh1CVS1p8j3HZzoHWUxOs3JoQXam6ulF4aW
+Qu3Ffes7L3waizjSkFteFdMdYh6m+kE+qtrvuYLqTFsaP/exyOEK9iiwk4bNACEsb98hVRiHfKV
Mq/+MEq197VAL1ZOzQJ46D9et8QQVCJEW3Fs5EAL8DwbdV8HXVXn1UMuMwqI9LKkQgtZxVJsvZW9
vVD85Cat/L/2Ntx0CWHAl23sqYJGyzRpBoES7Xwokm6kU7uBac6GfqcvkFw5ECp7LL+rjf8BeQmL
xpuY1zlOJ99qO9mW+15zN+yae9yUHT04dXNnLrZq+ToNamyG+i2Ghk0N2A8NuF1IkuiM+Su3Lb80
zCxcNaAdeiFJUU7MAyLnR60yQn4WerBaJHy7/CgLobiFHxMH5HoNbb0QeG2xRrUgey/bc01DpRYQ
S6gm8FFjkgE2KwDEdfQFB2/ZbyEwFIPMWO+CWq3h7IRyCAQkjgTATAwUZUf/iyX1BFTpFHVNt08b
tRg4HQIbZijqk/hIpHUplDNJ+jNGExY6OBxjht5VEmQeIF5AD/vhowwvJTS+efKadpThR7w8NlBj
hDQHlBWMMH6Nin0EphOkDXSXL1WCbdFt4gLl+bG9vd4efalZ3pdDEJBqugqp/DcL0n6uEl9QoS7P
tQ3zoOSbdJUR8nwroWjpXIqzjC9pYpgWQabSKYmvHqocRK8B5gKJ2BJCLlqfHvjerLYxLxPoMxZW
A/oZCpMxcBYhrT+f8bQ3Hk14FmXJuhS4DH7qTjNpCkW4E3SBBrWwSFcGWGjDQWrt72PZd1kSw9ds
Kty06qBFJkwGtrXZfhEaa32Hp6lgFxv0hrgANvV8UgvlVE6cRV826fwyhRUBwNpQod71G2oTnj0b
4gg2r9cGuCLDJl0L9dMffbSEs+ga+zGsFwRQEzp6uHCDazFefxnGQO8GTpXCqbIe7gqfNSgRihED
o/VuACrpn0EcZaZmzLxrlAAtl7r8YAEODXi0bkFfeb4Ut9bjg183txnl6RpWAymiYihao2Rx9C+d
KkGqsZGWcQoJDYgYojodtB2g9SEXrE2PJhlZuS/D/LeEMi9e9okalU6APhwXgcpO2VnnQ4BBdkNB
iWi1ACCqKQbNJxxgPcL6nWU+Eyw7OjtF/vZ8GrdC+INpzJleScoWbDMwKHkgR9oy74LJnNt9iBK1
yiQffOYIqF1DvdzBr3Y5rTkDWUxBpEIZX1yg5gFIhObGyrmdjuej3zK7aIq0DqPGxe4Sh89SvDSQ
Jn4+y4XcRBD+PiqBmGVh7+Z4WAyKS9klCutUem05q5JeuCDTkjW72+mXPprB7KZIQlRT6x4zqAJQ
dSCwC+UQLRQ2kHAyYn9b9b/PJ7QUT4VZPIXKDB+6Gc4GWrr77LOwuxfvKGjxp/g2XtuPaOWLzGi9
/791zAmzSAogeVUkHFaONapd6cSWr8SqqI6KhGyDB5wGL6NWhlzMJn+JTbQ3X9fSjqVYI8wiaAtg
RAJpP8S3AwMVC2ClUZ/yPoRTakLr6Jv5FKE3xa7D+Je+3SyeUmXQh9w01U4h9njpaqPam74eo9oE
rSIjUN+hJqH02lpbfmm8WSyFRvrQuQPGY9COkeQLJPucNWrZAq6AE2axkxWJhoOYGKqNqKwPO0gr
yKHZg7my1pyYjs6DnT6n7fiQSgVdCxswjj+Y7g93LKyOVP12BQO4lOvOGTsBm9WdN900rZ7ZvVnu
Exsi8ypMnHftpt3UWqZ2exgIaL4NRdFuExYrd9wtgD+a2SxYcG3V1SGDiIiv8gaPAFIGTn90jYiD
qpk5QtOPgo6qHJtQNuVQr4q1CkpC7x6MIhpt2ECZpoAaBFBFw2TWoAhqsGcOK8d+IauYs3aEDm7y
bodVL4BZ13kFad8fyBQTJ7DXNtKRVtttayQqjHZWBlz6zLM4A2nqUiwoEu/a6+hEH9AUDYC2Ebaj
4Z7RtpUsNL34XW0E78laXjNt0UfrPws5QzxUETUNWWjuMTKnrw1NdRu8jX8ManMX3CKC7pRLY4TY
QuGxO9ZWYjOv6AirkQOCsJmbg1oqnB1/pqgRkIZwWS1pL01uFmSEAIJyxZQWcgxkIS+ZMekeQQVm
04e2v/FX8HQLF+l/2ATR4BJSgUdy1NPKAIGluDOfb4ilQsdckCAcCboOA6Q9sCIJ3yFmH50YSin3
LvOeDAY01MNMbVqoPCtcjULu2WNPEnXES0V4absLbUK4JN41e7AsG0YJj1RtjKzm/VY/ULeHQUvg
6miF2yFKNiY3qb+fn//upYDITanBXVGI9VxvGKZoC68HFIM8I9RpC3hfQzz94whTnL8bIQmZPC+k
dCpqfbuJyjI5dIkKqFqpLaQPqwYItesqNXnpicPNolRcdHEkZh2+A3isWvsm7PGUO9VWqkfWePSv
7rneAUyaf2Yr53LhupozlwYOktOQV51qHYVNpTLseYDE+1mtgy5k+3N+EjRkRwoKTZPkALbUq4+O
V74lVQQ1+c/KF1oIZnMeUugGbMoSiOyTPxuOeqhVbSLHvJHi3ZyjUig59BmionRn43bW2QPcIYD/
McuVY7k0/iyjgag9SxbQvnVQsep+43Nru1AYW2utLNwN3Cy0UB45QGiVIJ1x3+/dz9bqoMt34F+6
k2d3sCIwIDsLDm84KvzX8wVdSKu5WQbjQhqdFGF24rQNxGng+YPGYWZBBwnSTf9WrORmeUwIcQSf
yLFkeLZ/xRuflZ//9IXFmlMfxIErIQmJv+tCya9uK7kldn4BS7S1i3NpgFk0yEkpl/JehAYFnLV2
6UU8eqjeONKxVVyHsgkj1ZI9cXHX8JALIZ+dxYMK1j7BEEmkA0F+teqPBVOoEJaD6VfgQzpBHYFT
o8D53GUXn7ukzfH5Oi5s6bkdKkWPsFOY1hHogxccmG2x+v5faHJxc0NwQuTopHexhN5uuIaH7Mqg
PQm14fEz2q8945fi6JwxEJeQJwe0HgAfi9XAb98Ib70V2XQOFyCUj+Ei52+KPe5P0YM30MruW4il
7CwQQIxkbEgSq1Zb6LtkL/C+M5svYe3PL32UWSQYXOjCkh3yGwHmxmeSU8DXYb8aYeXXLz0+52j9
CgqVPR8NU0N1KGWIRrYdFDtlgGYgKndyIZKuN5Ta1CsxYAEHxd1ykbubFXK8BbwvcPUIxJb64rYd
CPih7Fn+0U2ApUUV1AGAeWW0hfbIHJI/1KnQwoUAHWo8/wAkNv/poNygcHdzEMm+KinCRXTmK7ke
rgScwbgrx8HTbAVLfgMjP0ic5yD5LGlLqYsEXC92DigfB45bYNeX9CBsgNG3uWOq5nsIhvKZnCsk
2C68Hqg+sC5AtF/FTaVBI81ag9IsNHO5Gw7mbsLoMomdFE5dA0BaUp20aSNCYdK95JvGQUtGQWFL
hxvJjjc7szEJFfmfygJfxr0/X/GFCDyH1gcuB+eFDi/IcoB1iAKGdddCtxpn4vnfXzjEc1Q9HK2q
oCAylGBkxiF2EEmRiYN7ev7HFwQTIEb2dzbZZG2NCwR/fYw/AsevN71rCB9tcXVpFS4jMeApjS+v
tdWWii1zOP1A8DDYJHo8icDzGTXxGIYwraCs0VfQgwyQXkaiSoJDpcRXf61TuxRI5rB6oubJqJq6
pkX39cmUekfrLa8XVgjXDwgkmE356n7gef98TRf4jtB1+3tNa0JwmUzAJENnBAyrl+TsJOiQIVLL
Taf3cn5BUxSVLf7Q/3rv/Wewr6BKc63WXu8L+dIco957sPz1IAvl9Dp5ba7NzrOZHVqVKqdlTmij
4vrNA2ubnkg1/seskJ7lBXwlSbww1VEmrC+3yWxBj475JkCLslaId3JTH2vD1VZWeNqdD0LQLRjc
HXoajnBi3iJ4Uvq11ZHLb+tLYYSnYMt99Y5rZY5vZhZw9Oj9GJ4S7v4PUN2Fp/Uc6i1VHTOyAW5y
wEpNCkrOjTXCQTmWx0zxBy2BfFIx/Fsmf9thd/OkIIsrUTGyLZ+B95PWnt34vZeu9OvzdVy4wOdI
7bxoXAEu4VN2CmsfuLRA1eMEzt2w1jhdis63eu/dBKAxBYW0ksOHUtmX0aJfyEhODPfAvE7ZKSpI
QJAOQHcCfI1zYYfTxzI+UjwdmpXTuJCwzpHVMOMrWnh6sdC3D1sZ6q/brGpXrsKlKsUNGnI/PZcL
WY7D9GDDBvl6K72QtI43EWsxklpLeiu+uMWBL65dqo6AAOdacRIHCOS/ZrD8hCd5msDjw+oFu3Hh
7NlBAbuFbqzdot6B1xTntJwcsFZvdDDHJEwaPUQh2eQlrKbhqtWu7LKFG+bW+bubRcanAd4/yLPG
fe29MPVp0rcNdFh0E+HKV1hKsm/IwLsx+JzoGAoykw559S+MWaMI1uNZLMdb5AXK8+28lGTf/v9u
kKziG6FqaiTZjXBsGPab8l9otOs5M5EgN/vLShH09OEAXFDvFSylIasLpy44PYPWzGX7XFq7Vm/l
kQcB6gb7uvslTSpyEFlFakxGG24Ao5KEbvelaE7FsOchSkv4cH56Zfc0SFFBCKk1oxxGPdvxucEA
wOBDBmus1DSehGpqnEzwJ0gz3CfsTx7GOqT6QjhCw5sXUoISvLMzEn70zki8NhJMFoyAAtSxViVM
K1Y8OBzSPyRIDRQcg9h4Gwqom3WBzLB2GmzLolcbTwXHTaPBehBrh2Q/nn+PhXvolgTcLUJcjRKX
5+gck0p55u2f1k5tWM8Zz//6wsGe48UHFuZHlFsiDnPfZP3ueiuHeiGfuyURd78aSoJekXj4dGOy
RyEe3mswKJO9VYmqhftjDv4eedi9pSyem11oca6avLQ2Y1MaMnaovK+lAAsX5O0Y3k2i6WFjJLQo
ErY6NE/kSM4tykysUHd1VOukQ7xy5BZeMbcy6N04PKzaqBIeA87IAC8fv8NeTIZzxfMvvNQVnAOz
pcyrSOwibCA8//YUVCOhUoc0KjFLC6ikDcrnGnZ8aaZX4Jbt+loa0WUVdbUQFucgbVosa5/NfJQ+
4VmjIItjr/C7cALw+KfGhKQExqj5GmDF0rvw/nzKS7hQcpZHZRF05kUOuzq2Wt01KgPuo5dgk2ii
yhmiDike8XtwhH/cJ+R0CO6+3zCQqKqkOKKd3e9FO9oCUsQeiBP8eBX4chyGlXfGwmGd47H9MmvD
RMSmZ2MoaAMyFXKXlRVbSGLmsOu+rmpG9BD0qabZRkyFSqoP/Iu7FxioiXG9xlSCkrkvPclrxYgW
ssuoHAHKZFLhiVo7OcvA5/B35dcsHDxy+v+7BXWhuQqRbLynarXTqlOzTbY/sCkCBUM0262/km4v
bU3671Eiv8izisZnK6nIIWkY9vSZ1hZwGoRJMMyurbTqVw7h0gtxjs7uWOhvoz0/0adYG/w9G7gf
2YGTMNgi3MogS/AQcgqWd8sGsx5KEiaEXWrRWmVMg3hatIXnmwrEoQEabLkBi9LwzrERvggHwvIl
ecCTQlr5BQuNG3YOyAYCCECHaZrAbIAiAwtmAA7AWVfWYrKEqfw3JYDf1N9THMSwJUvY6zoRrGES
XN0mfMwqnQIDsrYbf+VWXChisdIsgJQjFHOFHitJmJXs3j4ZeCQ2mDXQHhnUaL+Gm1qazyx0jMQY
SwyN4AyfUOA2chBsAys4lMc1mM7jg83O8dWc68JERcAAvF3JyI6P/XYNGL70p6cwdbfd6hbOPmGG
P80ILwx7bV2diaACss/9lXr14wPKSrMwUDBCIxA9Bhgoozm50FSRgMgqQM1WeHfl7l1A5rHSLAr0
YxoSeF9h8RMNwnpN9unHiogaqc1AgH/YUXhgVJAb8mDkC9px8UtLKtSQA+jKr3XrFmod7BwnDeda
Zuwo/AaYSUFWCEZEQuwA9ihA7y6SO/IqqhlxhVm7GvZGU7+Jg8lDWCTZinqLdjvePvmWcCA+9Wcl
AE+Tf3TMZpFkcAOYbXT4QeO5VYlNtqO14GhQBsfJ4FOsFCCWll6cDsXdBip9ngjIDk+menjlMqsc
NiRMemroCY78RyEOMtuYgZ/hfaeG6F/6tJ2J5kBshP5CfqadHERrWMkFGgI7h00TqSB4tIQaAdfR
h8Yr9eA9gC2iJPBmy+kB021DZhswsHCReSQV4RXqfgllkTWeEtuEhLTAxk39lT25cLDmSOkmz3zJ
LfBjiCFVmhp0Jxoy5wII1ZDi9FdAO48zdJiG/r34eK3C9cNHiMsFcxzR7uJOhY9az8pV8DinZcXp
/+++bTNGkPvOMYe0ARuJgnU61HF9bq2DNoWABxt0DhqGGRLcEaeLBhxMI3dGud0wu1YB4VIDzAXl
j+cHYSE8i7MIREhAjiYihmn15hPK0vJETyCdtYbWQm7OzmHBwI62LKxG0QWAINfBOw9KvI9sXhXe
ks/2lX4ToMAAeSdvSykx7CnhSqTCTmO1ObS0B2Y94YDK47Rpp+kBFhL1FmTZJT9R83ClPbMQwOfu
BzHs9mAKO00P5OBih3RAEdF6XjkmC5UKdg6HrUYPbpAE0nwxQnCQu2uqi2dIv2tiJzfqaMN08DKg
hMkdY/P5fljgYLLCLP9oRn/Msum9THeqiMBgUmZGyDF0Y0K5R4+GNstQ5eEDZ0QHWOCWu2Fl5AWM
HWiXfx8omLqSQUZj5P4bfLu4VGFhw6NbrHkGu491Qgmv0A3BTKVtdInAzUfqpa2lKQtMHlaYRQsp
8KQhArMc7SrvAz6C9qiziosAefZMVx3eI2PYNluAS1WQd9ITcRxLGSrY23DD65nZwLdJ9n9WvsG0
Ox+c/Tmc1vMl1qcZRK5OSdVUbzfjsdLhS2dU9pqS1OJ3nuU2JcXCmJIDdi/ZSW8pbKICpXVwFK+u
WiiQS3ZcndNYHfJAHNBPK8dlIWbOQbR0OlZkCFsmRwzoX6IGaE8cIDUMM9vnK7dw3IVZqjOg4u9n
PBZO2vsgY1bOGtRxKYERZoEk6qADG7J4sKUO/YkiOE7Ga/3N6KiX5U57KLbBC7aoFhjZIXPo0owD
Jba5d9oZVpZu4YEF86m/j4dQQCX4BgguId7zCbVg2FaAfQATZrjKKP2PCGO8tYL8Qn2BneNph2os
/JJD56QFiBbOmUoO1P0f8gDHaTg6o871DaXs6rWzO5tfrctOW+/Btp+DbHuBIN1h2pL1W3ItQONA
OvrNqzBNtmqN3ET6Kq12WrNHI81CTZsz1Fj0QDw0JwJ6DbJgwIxeT7cFwtzK23tpMrN40ohDS41B
jV6smDSmSMMFsYqKcuXaXnqHzhXsxYKHhAiF/eh9QniO0FoFskae8kKtoTaWwjE/CxBwexn8pilI
B2bZJ7Rfw0v3y14B5YFNQRCAeg0uIXUYbPjOqrCpHtR0u+qZs5CdzyGxERv+PzzUiEeAXeqjsE8M
SUshRBDpQqiVarFyrBYiBj+LGBXVh/HINgAqoRg+kpU88DuxoWCkuSaDtpBhzdGvQiiU3kBPrXNX
h2h3SaiDD33bBFAeIlVK6ASFK6/JxU0xCxEDzITGWkD4E7pzH6hu+QmvPkWAAH7jvRNvRP8WrGmb
LiQ+/wGwuhIXsx4ArGmgMmCa5lad/GkkvRf0vorVfwrnc2VrNqFEjnThSe7Cc+2TD/NEifsQsiRl
5zdynkit/HygpXg3x6+2Pu16VN6Mjq+EHfC4UQiHk7fYVRtgCRMV0t8qA2WnrJCz1GJHtW3f09JX
mbXTtnQdz/GsgihWsRC2o9O6dpdt4KQop5C8SjUSREGI/sKReoSWvB30VuJawzfCfuP9JLGTJ+TK
9rkBph5ExTnm1a2FRIIuP+Rqywt4gjKVh2o3vpOC5jNO2GujC51Gcdw1+S6qP4bCRdLAKlT2lsAE
tsiUNi5euj5VWBLMTThK54NwCmOTgTKz1Hta2RRawhRK4pqodEC8NcaTzOAhNkwlGzrPtST87NCJ
SmkohZIwXb9Uwp+h0f/xE8/iWUAyQdFHWGFi49r0b3oBusIWlEGPd6VJHbNLGsnn8GVltIVTP3fs
C6QupdIW3h+N4pkkFJw6DX1f3Zt0fKBx6X+i1guJb6hayyuHZUFQ7X8IO4/dyLVl234RAXrTpU2m
l1K+Q0glid57fv0beV7r1r377FYBBbkkl4mYETGH+nfHbS1FpgSACptkpr/lp75HSaqqixxj8FQ8
9zozGvFV1fD42Z6qTAugC9t6lXtFWh11Y7u07RO2JIAK2AIYEuu6Fyt0KyRArBcH/7dxdRu1tiep
goiw2EbiqeN5Bfb83x/Zf46O/2v5/RVimUY+bIYywwCKBuwmKKdsqr9puzwzUCKezAmnyp59iUQz
ymsgJ9+5cG7q7htzcDsu/mz551hLwRr/mMVrJSFohbMq2J26G7JXIbuMuIPjGW3dojzIUfVTnCy0
bD6U7HIdb++ezqmocFvpVaeQI2rVRa2DphFsQQSW+oPLiQOf15UTwS6rt6UrTpMQFJbXA8pY+XE4
4lhKdTIs0zE6T2eEd67/pUT6D61JvKT/GfwJqdHmg4YZsogWILnCo7SrXATblzZMaFgT/qWo+Q+n
+t99yBmo9bHV1PVo0omuYkRtx2Aw4prR7PXJmt7/+5v+h2FVVf0rx0xZUMWs4Ys9ufMJborl579d
QPOmtpMD7t7epj64SaYzBtnReJskD6KVZtiyU8+NLR9zxEv/Ubijj/rdlDhjj5iJj8Z0HnAMMf9l
Qf7TpfB3E/MoSSpsCDYUB3JefWHFflAvmyferYjyN8MZBgbhGTJxpMz9t0TjH+a91L9bmLVIH8R4
yUQk4YZG+f5B3SguMOunX9LXxnTj5rJJT3PzZ+x98aGNnNW0F/NNlRa7H+pXmdlERr/+jNHmKlSt
xNSf5tO6Oknhloh+2ilL9H/J2P8pJfm7JTqTmYcWFEJEqYd3vvlWxjPBKA2bBcnr43eLqX06pbt3
sf03SeSfVuhfpzgY6GbJRX4l1mCPhR+H+q6//lt6+k9Z3t+d0Nla9Xl17++fmEwIyL7ls9bwhMPp
S31CJscEH0/Fw3rQnqyH6nd67Apnu0pYjwf14d+qXP+kGqt/xaSrrlh10d83+4O+z95hDQXZSQol
N99Ph+JSnlA+BGwxy2+VP+W/70lN/s8K+z/O3//VR22qtHWA/D0mZfakitaDuL41Qv5VTeMDrN/B
oCskkWwpp6tow6NAGt8U6THV4n2X9m7XV6e6jV2ZU7B6WKOrmfp19zDVt0yDo1flTkvZAXQi0HnL
jZflGmE9Csb+O4nG/RCv504rd2ZNdT5roP9kGPbK2DTnPQFQR7JpRU7ZgqFMu8MWDagwsxcXsTfj
eVkknhIxIysOj4JkrXZn6diP1L4lS267qC78ANuUw6o8FmN7mq1by5SkIob0tHlDZSbMvF2kyBsW
0xHkT648d4hmfzTrzzENRW1yJD6uZr5nmUpLDswJ0Y7Gr7KGAlMU76vVOJXxG/fWzlx6J9/k1uW6
yQe/WV7F0hcGNPXa7DKniLFFyKfUltdrohalrUjNOS6h6JrrTJ9TOjf+NuTeMC57giWzC8Fl7VVN
/4ji4gC383XKCtfKq2f4u0Gjqu+JVThLX34ly3wZliSUrGBscAIdKnE3DJbNpIDcZ8cm7TBSUtmF
q5xVOCipaTXafQ37XYHiXG3wHLC4kt/zPCjlfRZ/1/3oqjgAiaZqJ5nJ6VvZxsSMqzoxyjE24vDQ
zvpHbypnq7OyoDNGvfSMUs/+TKXcfo11W2LL0kKIqKyFJ4ibFlAnYancGLpiKMQQPcq2N2ye4mpP
ncFXTrLurepkawqHFxPyXmXhCi10b4nexW9aXb1m5cdQDNNRy7VAWjS3nnJzV6jrh9Svxa5WtP4t
SbCmt9Tqd6vbYJt7jJO9bLhFyWUenzv9kiS9AycbU/oVJ4p22sESIKI3quSadE4eWZ4SB7nkZNF+
rUoQESWIRdMaqdCEXQKw9SFvV2a0viPVltOrwhxucsjisMx2Q7NfuktPKJzkkaOMjRth97TYeOYl
sy0OLm6tLN2Ec1h3SyFYYAsM6VEdj+LqjOoDhtSFuiMRxQDOFB6n5Zj0tLSAW+4cBGzDg+SrOFH+
Im4nGBvlTJdkJ7qdZEfCeijE9hRhGlJSR8EK7WpuyaMFsHFlkqNuznN+a1i3xtsqghhroXjeNHM8
1t1P2f4s7Dm1AyoifzYLi0SZHvshCcxcfaVcx2iVQUoiLG6qZrT7iQn+1aNDlu4k7HGpearU6xY9
1bNch0YlXjAbuRSddOrkzmuhfIXrEL+OkunHOnri9phL55KJsGX+2PL6wMdYZ2qTAsY9/UvUbs5k
DYdVjPGasPazElnhUMk3ZVUfYdoqT2Y097sSFK6QuIKyFActQ5Rg8zZlBbCpwsiKpaFSwOrwesrs
phYdtXhV2sRd1uwJ9+155Z0noGlbw6/b87RtrWOCezcUr5xKb8kBrXR+uWyvU8tkN6i3yRKIRe0l
Po/vxarzUMvLNMPQFfCTSiak8hQrDdAwQkwha/AElopWpD7pGdOWgHTmp0XK/M7Y3FpTnNroeUli
G0qtW8meeB+SwvWlPlZCFWPMfRIMd0JVETHV9qBGufefo0KFXI6Vhkm0bAVZqll+K/b1Tklw77D0
5r1t1Gsjr9GxjG/zfBnbnyHrIJdTfgzy9snkrespatHg0rDP7ij12jFG0emVgy7sUrOK3Go8b3iT
m2l7FJIiLBH7YzEvnS61niLgwu7EbagI+k0eeiy0hXzPA56DtjihPFmxNw52dzQ42S4i0rVxnQbs
nRn5SYoHEX598cF4sWndIK6I05duRZot0K7xUViBuO4gjzCmm+nOUDjSF9/ZbmE2OA1AEtMGES/R
ykhBQLEnnNz19DzDL6qP4mbH5WMtXVM8rypvIIGJW9+UDkP0IGy/SclsW/VHKvG9gBli4MKej/Hz
1CU7IStCPSmeQbbjtJ7XctCX+4RCR9uXgTklhq8wvqZZEIAXPei5r0ZFhnmRO/3YLU6ODS22nBpX
msYpeLdyPMTKEyd5uoJTWrEs+tAoJcTawSK/UqsZ7wajcTRtl4jb4FR1w2+Ih+HUVkb6Jd261F80
LyoYktMd+V6epd+yDBTDCJiiwuB2MRxJT20Wjxf3qiPUdKCkDPDE11mT3c0YbMEEpWicegBFZswh
uoXlb7FhisK8xGMD8SDH3Dsc9NwZahh1WTW/q/14WQbc0jEkR/pYvao4gpLLZezKINlN3ijtG8UT
Eq9VqBnjajPwe03LSeZ0wE6Gp/aZ5ucep+6ctGhmePFUbaGSk0uqP4rIiL7qrvU5E5/LTbBrlIBh
b+ie1FNi6Z6xjgq0/hirbpwwUNeOD1p9biavx7JLRQgAjFqCxRpu28NEg082PDLDWEUd5LzKw6Xb
NLwxBTKiPq8r51G1+Doz2708OsO6AKx2R/HDzL4N+A8DaYyf/owmhwQjqDXnFA0vNM1iEC+FtaU4
suxLkmd1T138rNV75X5U2Pp0qqsD1ai4POur1+H7i0Kt2rXhNA3n3Luw3MrtqSZpUUd3ikKZYbAx
qIadBfkTje9tiw/UH1U2x5Z8Qt/yTdk6Wnp7IsqD2zuj5BvS4I1tyTmUrY/NqoUxb7SJxYtKFlo0
6XDMwB1VXUc5ivKco7abZ23LPsO1w4vFnitmzS/w2e1KSrxM1z/Nj6Tz0mpj0WaOosu7uC8OWFHt
p/vDR9E159wfIYS2G07vtT9x0De8C5SbYVn2GF44Uju61XouqNJPrXHtBsca9kUyuPLSBus4VU7b
tUcNHUCHpK0q7aUdjrJwi5Ti0MufAKSrNWKsfZiuSipcGTlxWgxCcZl8Gg00JWGvC+BPWywml1my
1cXJzOw0L63C8VTpMDrr7jDKRu1Y20pkJe3k+G00kIxG1SCoEnuCPYKyRDb8tVzKr23iws8Mxc1K
n+ZlfOKtOlBj3V/VERem3h03xR5R/xEtxZPRsH/zkEvAUJm+rre9upq+XJFWynqQtPNlmd+oF9ut
2jsi3oFdObsyDMa1Vp1EO1qFRl92tR6srQVPjBcHF1uq35q595lIhB8JTRYtwBJK8Mli8lZFRiBE
nyKSAWqbvVl7y3iAchpYsQz49L6YGQSKKtU2H7ou0Mpo31jm76rEijtlwrWswqgRP6UMflXKq9am
NpCbmSeGMv88UHbaAvNGI7mmmbZlHGj4bolCtu5jXZfA6vBHml5K60MWX4btRV0J67ymeNjAAUiD
v8LvwWo6ChM8KwkFHFnPHmdZ+ZkYjHJEABr4vo10pZWXNm1O9WTJtlIJod6wYoVuZ0y+XAdimf1R
jdZLrAEL3XtZsd6AxwNn7Srdmws9sxk7X+BMxYe2KufjrPfABKshCZN12U8AfWymYB+nWjrpw5rs
FHF6r7nDdwwtWkHdfUpb5lWZ9bMsMFbrzJn0l0wnfKdlH509vYJ2B8oplV95RmIylUADZ6xSptbt
C9q31nFPNBu2kXCopGyXNFEAZvQF+76DqgrBOhPiTFX6q1jAUGIYfRpQe8P8EFeDII1lp0Nh57Sk
S6KuzlzOB4Xu4r47btlHar2LGkfF2citxM7Z8NUE1BPT/txrEJl6rfeElqNkWvCnodx96LcFvDOj
WHZqjclxGcxdFymXxuiOGkW3uCkP22Jh10Uy0EV+EWduLVU8vkbcqUNNoXxbj0tc+umWOtr6Kqr6
R7OQpknVoZTYUCiumfaT9e8JEdJQNuDUmQTwWk3ztrG/yOngiIqfyF89tV5TqW6C9NjgOtLNzzBR
j6VaXJchZtLA5CeB0zmP/Aa5X8GYFCtBm/Lad/X7qli7us9fqmR+kdFnFvnajselSn4gg8AMhRgH
W2xaI+5F6jelgC+NHTVPMURRiRV4G+BasRdyL2/OnLB17cn9IacILfmrFZTFzSIdINa471212Q+W
vJMqmG/c/u3MKoEg/mSMbdimHLut5q4CnaHS5yw+6as7ZkwOqdKPXIxv2vzNInTJxzg/nKgsvS7J
3Chf3Kj9oxvgxpWfevI2oz2uBHL9nB4lRbSF4Uc3BVuCSl09K+ZDmbqlgQs3UneNf8OClqpU74qW
Xa1IAukh5OHKOEmrr5xxlFDn2pX1ty0p9qtZP7cp3QN9uZNFpxQxtGaIptBcw9obxInKnyx2OVuH
/EM1eEhOyhhGxpMbd03qqelTxFhq9ZYoronzhSgcTXFXflFg7DQnBvZTvc/Km2aGRAnbEuQ9Soa0
T2fYHn2yNyxfa7mpSVMO2jJet9k8xThNMG8k9pUrUO4dBkJaDFMn3ZmwgRpyPFOJiYbvZYOcBO5C
eYvWIMM3vmPOOi1jT87OavupM75kThlASVK7yRf1U45yiwkmnLYh91tjr9dnTs+OG2bKjgq+dOKD
jLHkwv5pBtcUAZHAeFRN1zI/YrxoOsjYcqhRg4w+1+eExoT27j9cyr6xvSyM9PWFMyA6QQGQwoYN
1Z4jxdeik2nBKXPIdBoivkFwR+M8KCVn0aEYcLvdrLNJFKzmrSdhpIQgPHa5K+UjADOObKLsvozD
mIxLsXIvJluQc7a1SE3tca0QfQe3WeMTDnFBP5BRLMNeGBLfkvDMTO9CQgpcqPXi4SeCxpoWq99O
NWdcbaddMMVBpxU4QT53KuY0QSl5RhHxIbpDVsRunSnExqmri8tlro1Qi6m3q8q3GOPiVHY7rvar
MKu+UPgRDovLW8T8RlcV4Sp6ir6vy1+Do2epSDs8Cbk0ykKZzkrbZN6ZSk44th+GGk4019frZ99c
VaY+Kpv60gB1jhOgsIm+88krVrv6AWFkt7X+UvahnJwH4Q26dyDMQCpMputxYePpm4ML/9a0TlJB
ZBQdLK7aqWZILWtqdLJaS7/v1pBky4YxPiT1PL9rrbi8q1HbI1Wao7oXhNpX5iXIqsFDn2idJMl9
HTp0NJD5ysxKZ/WvyV6Lqw5D9lndF92yn+M0kC2YSPp23SSZiancH9YprKTue9P19EQI/GSJcbWj
1cTB6uhpUJrHtpx/45jETcWHIIoSIxiS6rExmZ+KTOtRXC3dXvSE7GWNoP8KD7W8Oj04aj6XK67j
l1lMSRBH0q9gSl49Rt/r/Ji35613mg+l/UONcGT0g5xndJXCKf7oOHNlU+et4z2AM4ZD/SrIcCqw
ccPbzQzuxRaTjEw9NSkDfp4hAM1zpdleK09a/KH+rFP+eluVntTeLhonUe/jCSE7Vq29tNibkq/1
sRN1PkwhJIa1fMOfkkCwouXXHcSDhGLXtMDgQ0hhlnUta6whf/Uv6aK+KO/C6gP3lgJpdCXdbXq/
SG9jdhq13qFyrF0HLmstdhErmGTFFztJgrw+d/xvwcdbUNvsvjiNWVhhvTk5VRa0OF5aFyULdODZ
NBVXhteCGSILjvcCgU79rOPGFD1OreyNpT3lf1Ldj+g6l0L1pNCJWG/YFH4ZWW4XESXPl5aptX6X
KYeybMJMD4DAM+o6D1/J6MppGGU/QvIZbU/x8GfKt7CR/A4bp8Yl9auQCeMOk2Abkm/felZzqY2N
45R2thgNLN8TyG1N7WfmpzVl50LDU1jny9geGqCDBs6wWjlLxtLIw/ymNDEZ6GObedwla+bKFd5R
WXKimzho++Somkf9ojVHHDNNHGhom2lc648wtWTZXmy8lCgT1aWfQmmDCJ9Tqsdvq9XJww9dtidM
EJh3F+EcMFRpPZdW2GhvicQAYjE/6uofA4PeDIEJSP3MYVa9qR1MTEH31PZYVm4ifvcydr/Vl0X/
XPnbTFeN6r/CbHnt4ZApaQgcJ7l8R2cakkvUhK12q/JTpx1rnEJpAS9xCqW5SRQ8Lr21CyU5JCDY
6u8q8gq45UXpGoh2g4cdqi2jVWXLcB9DxBE+mXQ3+eVKikATLupz1ascs/4oILTAbh5PhCMNU2Z/
iPHcttlJeJm9lrVtfnGp9C/1j9b6cftU6KGK/yicewgfA5MdWBoPijVdorJ+gPxqKw0PE1C9+GhF
AeDPxHzmsxj1Q3VTk5d4ueA1LGzPnUJkk6ROllbnZiCPJ6nWk5JWpjHQRT7cdopeK2FjZBp4ixaq
mKzlDcrNobCKwKgydjzeepYrJVdhr+IhXeEcfizb+kXnliwIwuSEZLZ40eprvNp1+RANLPmTTjpT
qbwBWgJFFftneKWrE5vXNb9Z20bYd6KyPnUX2tVswziu9bVSntvorBHQ1lTBCl+J3EnelcUhZc56
VBAPcx/dKqvC/rHmHMScuZdZsuQ1t6byDf1j3PalgMYbtB99vpsZ/DU+FdhvIpcmY4PLB5/LSIJZ
BHMm/anUHeKmXdR7LfVxLwEeaBn++MMuEyxvUHdUQGcikO2aGs9N9TMWn3rbP6C304Wg9MdmcNSc
d/fG31pl74vS2W1HydB4pFnU4vX1lrhL0CKa+mEp39f0vGGtEb/1VWyXykMWBRX5eGwb1rO6uMhu
1jnr0MGUQKlCurMcg5NqIhFDBCogFxqvUnvQaTvKk8NEKMs5ojtdz3o/Ztz7o046L3GmbIKLNERI
0VUhERDJcsp+hKrHWogWJqptnNlRvSwG2Sw/4q6LP9X6z1y89Z2jMlOEe4t1qerKwaJXRyuRDn2N
jqJfaGKYKmh9gZFdyZ0qmWtTL2xDeTEJKyKn3hyRjtj+ocWEseTy+M21q1Jfy8LR4yBWvjWrcDX9
KY+dIguTLhjVHUUOruHJcGZwDs0zvsFZgd+XcFqrWw+DvDmP2TXpX7UKAffQC7M3MTOQFR+LFSri
LxFdK8SOTpQiE8ckh3xjhC13hYUeHKdtoWLYFWue6EUkHrGTzgznSL0NdUz9hM+Hwwl8M83uv+d6
x05pEjfrAjPbdR3By1MPGK6PfyL9oEf7jSbYxDWKYPpuM0I1rI8Y09e85GWBX7y4cn9hbphYsCfB
k58sFPejAj7aJEVBXBLZyylXYKCjkghZ2MaFW3QvuQ5FvqTgcchGgkYjFPrPzTQcPd2XGAX2tSMa
u4oWZ0gbMtdpYJzzxVPll+1HSV9lUPQCye9rxJg857JeOWLJ2weM6MaVa3BilSdaSQTtu0dufVpV
E23bLjGN7zhHC4DCgy8wMAkllorA8r2o3nDAjXyVaAFCXnziBjIirN/knaz/yZe37lpzsSS7FMMT
wrToRy9eZzqBkbIKjlrVUYbIpUdn0gnPkR3RP+y5D1e6JTXjPVZOvYrVTO7PCQ9peZbnAyuhaNEI
HYVxvNa1+rM40NqJ2OvK6muK+GBcp8XFNkkhj5ReBOrdKkqy0OrutCCJ0Yxh2Eb7U0fnGVtpK1Tf
dfSchLB5t5qXGmDkaOsmvgMvs1C79D3a2/p91wPfafs1xKO4PCy0FJH6N3Ww9l6T+eLs1IIb9V4/
hNhWi+mHOYV5VrnLTCVMHB+UKbI3wwziGJ/5/qFa2GGknxpkA7r0LlnzGE9e1+zaed89t7CAcZj/
JfeMaIVUX2O6FU0vuo00lL8bv2PuJpJTizjU72TLZsrHnHfTfqB+MHoyd/SPku2ln1LFuR8XvjhS
vTH+MIe3RXpQnxRsCOTpoX9T1qDmL1K8bd2QKh+rWNoRg4DidMjio/RjU0RHoWUL8wStMkKuZHQZ
sgWeQ5DfJTuO3kusfUopJ6U3lAfEekv+SWK36L/SIkBphSxuLs+ScOg7N192kRiQ8Om/am443Xum
fjfjJyIvqG07+5AJqW95ZbLImntPg1IHJcp7cY6WNuz0E3Vsu1iPKreuMKLC+o2CPriAJv0ccQAw
H8Tfun4klSj0nRrXdrsctJpreiFvDY38Tyt9K9rjXf/HQYmTTS6v/xGW7ktOtbNjmuywjrEcrd5R
H6CLS0QYSrYvPQtFkIbic8Ern/nmjQHp/IbebFNrNaKbeKNu0gM51JegXZ614paxppIGF248XudH
NRyac6MExupGi49aQkMYMADcq0u6G8ll2F0YAwWdGLaSz3ozlo+RayE+DppnRM4YB1FTuZCh6/m2
JVgeHKz2hlQ8/xnj1qnfVPXGaxd7t8DiWw+mzkeqnhl5+Nr0QxaBNdDREkanJagRWt7a+qJRnklf
euFn6xyZhWOs1D0OdxCBeu9jc6y4dJTGs6TaHctv3B6M2MuuW/eqqOgrEjch1vtvmKwJ+Y4oulm9
iX4pges/6FRaAAD1dV9QrC3tUGhBlu8KybGIXUHkmNhyDYFpckb7BakvpxC4eaHc5WPA1tRLH4Vb
gGKInFT4ovWSfK4DmXpJbUp2pmSnGWeJNj/5NLQ7S/4z859bOBlhk9uV8Bo1z81nJUf7KHumcnJP
eqyRJv0Of6z+rT+pSPrdojhK8dDpB2niMpcYW362otcloSmkdngJxGoSgfamuRklMU7inshZp0I+
2eJ0N3tP3bymt5t/rY2IqnlSl/KwwAOVVX9mbeWModrCk86wQ/mjKtJ7LTF7W6DlLRQymK7qZIWb
47BW7qA3J+P/X+8QG2oIUOs8OwmUprr+VOEfMLmiPxit/CYgQNiCNt5r2HXp9B1Ve64hE+VZK3NU
Img1cf/UKe2+X5NQrmpHH5td10S/YtZ8WJP5Jchp0FJatnM9ddR+p+e5X86qZ5ierE9cLHYV+yrZ
7JVGJhpIbVNy6+RbTr5kuhHkQ2QGpOBQdDsllJrDXYZLXFH/pWRffluCsksV3KqZ2asv7W1sY29c
f8dJcelA6bm40Jx3Kj9ZVDxpU8ZgGdrEwffMnzSvk/zN9CtKLdqY/i76XqZ0spjje6V6JONt76jm
fMpbzIuH6bAObOISTUxmvAaRWk7P9aPVv8ea6Gczfmht7sdG/oAE4OfjHd8lP07TPbFHqF0AaTfd
PU4W8cXnClq6xYtbjtdmO6GpRdv0Lpm3VMke6ijM+GpNEx5V4YYpZ5dzTeAQf02SE/fmvPqbRYx1
1H7j+Wem0zpGAbAJ8LGgMFxJPcy0LiqQAWLoAQ5H7T3opTI83NWHFeF7uM7xrpr2K0osxSpKCUr8
YFXUL6jzhJp02HQkd9lrck7BbV+vyEThtlGNO3ELp6Nj6r663CqMqjs70r2aAc0IikkwiX1Yr+f6
26DnKjemK+IyKsU0XYVxLzxuwxGcBTOUk/GumTFP1y3koDR2VhPT2/CjY5VSX+TbooRljuldCOTO
zsHCc+pNo0/CrXZPqvVItws+zLQTCPJNZukTJ/OOZtVd4kNGlCESIODXYuJBRsEoxkgKevbEFyJe
91+F8T7OO0MOV5yKwHUt3xM9gSUFvMvEWa6ORGull1MmjhaMupVk10+XMnux9NM6n3OqrAi92l4d
6LdD3G3v+O6l9YsxRe1/wxqH6smNII8QRcLY8HlaL610G36t7yLV7TH19OhPsyBgpelt0cd3iZth
5ZvH5LVuPgs6waz5MP2H+zunPkVRZXAFxruGyTGP7SQRSrznRI+EkYWPfqcstrWzIFVFlyIPiupm
Tcdu8oTiIlJbHvMD4GJTMV/XtxbV80ck10b3DJrvOvrRTCe3SPrpVc5Fh+cuaudtcTWe9+JgOas7
q0rg6lQv6QwtSSq9JH1v2pP4ZfI1Y+4t5XdUv4xYoar5lRSQIiTVI1U9bXXmDir3JxODvbSP6/6g
dtQAcSSixFiK4TaRSaAcI/X57OWB2OmkFy/5RjmddpaR5oCi91Ueb/GK9c2iroeWOE7WXWs4btKl
aJ1lxi05wGjDVw+RcWd3q97avi8idX5HVX7WezsFHTWWR/ah0LbSEmzc85tcJrCgi6RwahQ/QgY6
fSwGfbP3/kkiNWmcQdktm6c8Wtepe2lfM8thPSCCIlZIMcUt4beoPnAla0rfeq8INKW3DpklznZi
ZblrZcd0yJauYthNIrryNa0oh7v32O19Xf0o2jEJJJpfLSDxC+o5I9ZUii4W10Et8dDnQB32zUhG
YwHNkA/t+MVI7tHALFvdfIEy5vYVTXRLVE/zu3B3ghmOAl0aXQNQc/BTDg0xXEiV6g2HvFOs0BV7
v2eoKsiNF42nLT7n63ubvsWJZ4kfIiW6VH3VcyvQjovoLTq1x0OBAm9R/oF4Iab6syWJX2MpHOKW
mybCIfHFRNsXmjc945h1k/FTwj18+sRrPsldco2KLkPzuGpYXOm8HBr11Z8l2peZEIjUr5MoFGce
UHYbp9a3yjxoDWo4FO62S0MvXUwBlEbs6dhEnBOxq7O1m/pPlpxTlOk4djqaSOJuZ3als0JnI2FI
ui9NeFLKmeagmZ58xj3ZIbFB8E7rY5X42VYRQ6Br69xSre4Z+eytGv04RYzwoOSXoZjtRjJOIxV9
jJEFR5EfxvgGYpJad2zRIGUTb09GR3qfPyYNjgBToXX0QKGYyM0u14HbmGThZeEn5IpUnlFMhlez
+TSlgHVJMo6kKMynrv4sLNZEiuBCdGom9VkyZacyH4TevT/q6UEdLiW/MC4++WlGRhuj+VCo31GD
zfRrJtKeL5GAy08C/PhE85dtwOaIZJc4OaIrnKOi3Em/MqK9lfgoI+260Q4Zyapb6a8CvHXr0HAU
bp+19dXH8f1bDqz/7P9xdh5LkiNJtv0iiIDDsHXAeTgLD76BBIWBc/r173i9TU5OZaXIrLqlu7oj
PBwwU9V77lWoGDukTTiYDnV35Onm/TBKyK/slStbaIwTHXvRg2hnTvLW2IxQ05FMm2fmINh0AMgQ
Bl7U5i6XPw06/ES32//MZuP/A6qcZuvYIa2H9GgVZ6IqxEtBSRTVL32a7AwBkyXjnc4vHgpnz1rM
fTZq145MgmGXmw9BcjZhGcPgSW2Gxp9d7dS1fbCs9Vu1WbzKNF5ne2V8dTXm14BuXsdH6Z4i917X
+9WY7poZnSq45CETJePShrtCRzm815SNJZazG/h2/10XS4m6YjtbM/Oodq18GymPkd5TaX/axYfJ
iClqt5aJ3LKIazZO5kzeE6JUs/t2aI9xpt+nJrNq1pfJbGcRo5h9mjW4RDupqM6ss8/n96HhIpXu
lfxn3rmx/rDH6FFx0drL2VrlWo/+BPlo1MW26njD287iXHM+u5ZJCTewNihi0yXiPZDTjj19D2G3
G/VHB6y4wEIQVc+WEl4ahto1DUbkKP0hQt1nnCZUL48QdhOKlpVlqHJV6ta9Y4fR1TABhKqQmj6f
i63phtfCYeuNCThafOphstQtY6tU0IzZ/DyrtxEQR06osnVdP6YSJRcQygxuZCB9o+nWz5nLKj1F
9Dtz6PECkKu2MHN907ky8KrYSbxOrfq1bM2PsHbCFUoo1MIkDyIAIDGNnt2hGtV9fgqUVZtuTM3F
3+bjOxiM4Unhfg+s89Q/0H7W8d4VeCeqyM8hkvIPyzZ9hw0C88KqaacSUugFThivDn8i5d5guw9N
KFYZ1xgu7DZChNMAGxINj9nYGqwJrIr7VCj7SlMGTyjG0iKXQ+dFdX3RXjsr8rV8MxnvlkD/0tdp
y9Ogv9cjLX4GTVHmaCVoluIm0BHfWxieQ5DRXFbHWpbPtq1dQ+7NsNWXwOzmLtasU0/wJmOCiSpW
MMJipztl8Cay0QqMV1OSUSllv62b7K4fOhNVK0DtIplXinVVqXyZGOY8R2SBFyiNuagrU1vKkL+3
4yKTdHo8+Qg8hyavz5nueoJTRBnLo9G8uTFLzgkaqfquYPWR5Y8uHKpllF+WcucU2TYKO7xxXcR8
P1urwcnqVzHrQ1xsWQYrqSflZAiSYEkKyI+xQeHsUUU62obtDQa3xRge8ClFVJ1T9jjZO6Ve6e6u
sNbheO3F3mSbKfYA3ra2bC881uGqZdMFcpY5M6uPFeaRBgyYBpqlLePRYO6vOY9Y1bnmc0Kaovmt
Gesd8xW60aL1svqhZN1ESHdzQt5WnL0p721r2RA10fhuxJwJoTfiZunoLNJ5QwfgYpDC0irEssPR
YCzBH1YFy7q6yfGNkI9bbsNKbLtJrjoIhE6nsaye5LCsum5Tpca2MlsT7Y2SKYY5BHrm/H2q7gvG
qZ34dDi3KX7b/j1tXQJrjNey/mJwFtT5sQ2jo1ZsUn24m91vUzDszuhQan03Wc1qsvk7lMpWyA/D
ZNuJ4mM/Iy1ql2pN6bm5+q66a1Y++nUJ/uLWwXudV2yeiQMgEmi8UTN9pbDfI0ebqXxYDNh0z62m
bvRYXqcg8YJKsO3O9KwggoQoFDjcvpnWTe0Q9zkWnfvV16W67NRJ+IoWRkvNCr61Ah6Vl9roGhZK
li3YcKyyqCCzjIL/AvlAltzkc6aCdDas0nJCdw+CbfgogLwdTZetkjjedJW7l+OIksfWGCimAUG+
GENmY6U1erIpVozaisIEOesZ34g+j/fxWDGXkucKU1vFeKRL8oOCGGf02maGRBy74nXQ3FUkkhN4
7jGJ4ktwMygazJ06yvsZ30oGdWPbtrpUu7xb2eWNEDuO1l41Y3E/g3YWg+2u8hu0C+fuDZJ8+UBu
7X4xi2zjgvpbFFQm3UmMN6mAUjCuLa98hbwUZDUlW6su7f69n9/MaqPTdxrgZDWkjaQ8waOn+KF9
3+jH0XGpdUqfzdaBbi30ll/xpymJ/gvsuwQCoaZQzh2qdPs9USo6GMX2x+w5L5NHTUz2aULmZpaQ
0prf6G0tMfy0Pznl2ZZPSs2Ueqfmxe2FyyNyJzP7o7R50IwXmJZVl2BHUyGIpVH9lKD8ideLlygM
10aEWFExhUtU0/WmVmzZt8PKop+GTJhmpMZxryAcdX/q868k+JA9405eYTF9AxkMVNhZjB+/ZUox
qdqytldzt2pwR6jn3lw7wSXQjkbQynOCc9OAQrxa4/wVlf2wi5snka7b1P62soj9JP3aAhdjl98K
Ur4wTvZA4H6fIqz4bekl7UNk655NPqwzeCk0bmK0m/ZG3hEUDRsyujC/Yhm1KSOGc1EdJgnwBL0q
9AyVP/NtWW9sCYm9JN7OmViBwNO1GAiXuhW1OfqEirKnbNxUwTz5wuULdgLCVUOBqHTd5VtEsl+m
cbyayzofjvOwjYK9Lk6NFXshR0zSP/X1PaIT0vKQIaSu3JzJG9Cpiy3XUzRr1atcayg0sk/eekWe
Eqpxs96Pyls3uCsO7UtkVitleDQNk+jVAW+C4eeJYl0sar0sBWfoG07a9BLawtq09UwGCOX/sgg6
dFPtwv9/r0sPiIkCmZe2SNq7iE4sy+ZDqLGVkDmFwRCo7WNk1ekkUvtGMWnrTN2kxfs8kfgxml49
656mvbZBsXPHlM+BCzZ5dxzYKf6HzW0ciA6p/WQdAKzeLBxm8i1ejcJII59h+DzZWE6ZdKTzzmV/
tT77WSkRSFhamIlwgCug7Y2V70zYEKTQjYD2UbyW4aokH6ZggJ1Em76cBP3dthL9eVQn3C19E5WE
qiJo5ynCtdnSflYEotjNxMzBWPX9j6wccQ8ZUC16mXfnTjLR59gf0bVCqU2+quLzcBlUxXdqF1de
X5pPDhgKBo/Cts5lbqwjfC67GlcyxhUl34iMPYgKhXc3CV7YGYhy1APp3xKdXsqS3N9pfk7mXgHe
2GitmnMBMh2po3ath4eRFUilY4pFpcenXFmmACJdQcCcYdAuOgrKgipwPab1Ru8VkNaRGSCF2KVT
wmvYp/40GuKuHaf3UWFuaFhq7Qsderhw3PtKY+eYO94zcU3q5/rWKTd6+FO4xLNH2tmgEDXLIfEK
1znrDapyetKDByj1dJnEbxWbOsbnrubSLKtrIC4GAdbwhJ1KBL94GpPPgOarrp7l8KpxuEnx0NrP
o8VUV3tUGRrGNyLoOTYRiw1+js9jc3QHvAOBrKo7Z0JkCqxU2ziR1N8D3KoZwmk4o8kVQeC7FFdq
vzJuzV2HcB7Mlcsk1dkOdWK+t3O1HPQKQ3PwMEb9xggcP0tG7UEVX0GneFwLVhVFTyBSLDSwATJq
o3Qgggflo1ZDHCjxe9Nk3+EsmZI9l3OzreLgSWG8oHYP0chIVtoAN42VJhvpjDqvD1RvofoZj9+C
c0hYjoYRILwz7U2qfk6S7XzCgCs2PrNIHBhedLNQkZOpTbDlgL5xjlsFB6azzvMfI7cRGFsiiUat
26uj1AgL/iyGZ7vDJ8RM3jRd7rtk3UzZxmaKF3bvBSnpnXzAiQXuDoXY8+fmeBgeuwE01FRzupXY
t5io6DPqkGNGm5Yymgk6s6nh9mniepVXF2TZlE7eFa+No96HufuWlRkFNPNLe8oU2IJbuAPQ4zrL
6qfWprxj4Bbb/YFA4lhZwY2H7bh2MERBMJsIIsKva7qdOr5h6uyWWEgFeQNBOzOgXiwb/LuMreCF
wS8HWPVt6+VHzzcLx6FJ0FHC9pIzQcaMSZR7pTsK9rl4Df2FP1XP5DpCsxihlw1MOUlL7rB1aR3n
JM1cVliXjH/VknnZ9u22U4FAZrFnPegCW/GoAbXUwkvbaB0FE3uMGc8oz1PIN1Zph9K5YwR5qHsG
38I+a2GxAZ/OwqF+Gdkjm3cF/iFoNRKenZZ/n6N+0CxP85p4pm1T82JZRBuWP0PAIK8Y3ZcuqZGe
JV23gsM5s03mMma5wpwwknF6BGuvtk3qis3sVoxfpXmXx0z7qIVUPyzc6mB0kGZCq4GN1V2gUwzH
jR/HFl1dyFPYqD11KU6UxoJNly5qoRlc7MFmgORYR8URVyepPC04FlN9Z1PRG0KuGsGwWHgcY/vE
pV5BAAub5yoBThnGTWEaJ7bpId09okNOeCzWw/CtV84+i92lKfiG0b/4eQ9Md+ts2IR9tY34tbQG
hr9/LLRhZcVvHPybqcj2ketsgmZNcyy7g/UYwOyUJbu9oVaaQvMCZruz03tg2DsZvAY1pyMPCnCN
jOa7MrRWLeq2OY6MYsVjSURcMbDOxT7boN7YrZGeVa+av01IrTbotlX+5rLEiPiHW+U0wMblX273
rJjXzvmCA5PRe6gipMCxdX6kvA/kdJu2y0dlolGzJjeZ/KHsMZHF0ONoboz4E/NsxK/BcKY8LVpm
WCVvMdCF4qzUVrnqRb1xpbGqiY/3ppsWY4zhli59bQgI+KnY9MrzUCVrmyRbN9rr41OJGUnvWYhm
qp6ImpvMYWtp7aW9wjDy9tIPHOwxgS3dp2sNcmPqwTaxnDfJYti+StejY7JWHMNbjvEmA8jTExvK
DDDB1vYRdZCJeTNowkPTX4chWpcT1j+73BlYCDAFLglUvPngO5O/lNIjdoJdOeaCHrnHPl8wLaNN
Cq1xl0B7WEzpMnmt7Q8luqq2j78IfO110j/08tNBl9cqUl271yKf8YDGw+c0Fnjry/xVK+JzGRFi
2xjtWRudRzmr5Bdks1e6015J96VLxFzDWjix1ZiKxXSVt79DKPk1HSyINd8ThhY1lF9ASdzHe2bH
vFucnoWTrMMC/DxByjx05VkGV5oZWSAK77PwZptcVV28bK3402JwOlwn5ZF6P6qCc28hXY0EAKjh
AGwdtPQbjOTp/3dtAgduDcNFBUmdIW3dqd+0NCdCROlCF/lRryZ/trLdJC39nkVTMLFGi2cyasel
6CBwNS3k7E61dWlNn7pwPnL93UnPs+i8tFYAXPQGJCtzw6OwxncI9iJxl30ARB6MKlPl4lYdFUH2
qNVM82mB/TBuO56L/KaE39IdqGzGcqLXJXbDyJGyJnriMnQ2qlhpNdsJI+jS/MiimVWr157D20w2
vimMfZIhLrci2I2JcTVjuUosww/dESPGuozXmgJZCtremb5er/P4qIjgHjNEG30Og3MJpxcr/MLq
i5RPF2pbiq/Le826xIpxbpiz1055VEbVs02xKmzVvnfGBBJKOsaKJo4Ap2xYYUV8iwZcVwMJbZmI
zXcnSEib7Su2aKbD/y/XlRSoVEtoT0SlIJxVWIG7ju/JGlezhDnCMDnmz0K8Q/7NxmeJWGCAPPT+
qFDDcKCUT8KeH+iZtja3Tq6hjbiheuwxQSntxzgnRyfdTxVKR1j4UZ5irXCAhqZNMk5rKcKjAmtQ
jfHBisudHlp4ZEZr1ZW67uP/WaZWxdRJ3VUBU4OolE91oi7J7+VPgO8kghgumlWbDcewCbwQeaWY
J7j8OfYN4fhpMcDQNZX2Xs6uLRmtEPGqPDdO7XUuJ+qGDQ4Mrrc6cNvANgAbt5qfhgxpT8bwysHb
ac9i2poBX5qHzZJi/36WxLdArd9TYJfhlefDdC/w3KLZurTMgXgocxs15jrbq7G4a6kktIqhgdmu
BxFceb9ylTg95bsAkjfGxKvNjrckLQET3RJUKi4VXzNE60Vhwx9Yy7Nd2gxk0THkjWO/pnMPI79C
r6mGYeeU9j1bq0q/sYpL01wnuTYM34yMfcmEWDMe26qghA5pBJZFGhiLqsKSVqxUVFdDjF56S1+i
WzHyUzx2GMefsbRtXTVfh1qir2dt/hzt+4HarJzPrvKVjc/I4bToN0coS3EI5rXE7AVFvEKuTScL
blPsKsgH0WxUqX30TQlknO1GBjF6vhP9V2jM4OfRp6OnzMIV7j6XXLCntogOIyHgbHITH3KmWQuM
eW+i4M/UEt14wu/CFGVaTlzk00nhxe5VCyuCtoi68QXLUOt+RcaPZm/mpjln1gklE5l4wm+sVEdZ
576BIz+26kM6n2szXbMsdVmjHRnZpc5fnfhpqrkH8ZqLfTrAstfg4saxJpsqqQVDyptesSocrFOR
n94oRPRZi6IVCq2ZnUOt/BhE5qb4hu0aG8wNUuqiEm++WOIgkuTSNe2GPUNeFsklEu/EqkEdx+0K
+Fm3hRf2vV/MR9PO+YdR5AIEkYi7VakYLQKiYknM081U3mX6nU59o67beUdmLIP9xUwOkjNiaJ2f
bsJXuCzKLQ7diKmktWVgZJrrtj9VnZcx5gqvZriscops6Gzzu7otlWIwIpJHBboDTgJSSd4Bky8S
40PQP6MmwFcpPcJrjUNXOXYSFIW9sQkwnktTrht8R6gD0QlFU7G4XiErqiDzoiZfDdNwVzaIG4eo
2zfT62T6sW15erJv40szHmyAUT06larCoymT1zIzt44Q/PU+3fJcK/nOdlB5axcqE2uk8kHZsaUt
Z9yHUZs50rJJpT+3Yle4Lvv0MG7R4hYtuvZoPanmj5XlcF32Lgrnx7h6d7Uuw7eC1aEaNB93qj/p
LfhDslZiAFmxD2+fqPugTeebh5diOo31rzODZd6Wj2rf3UXIMZ1DcHS9V/oQm5iylHX4EMa3pyK6
WG60q/hL64G2QnXxjLrbtsZBqJNFIiolbBw2rMlLNmrbHDEbU9w9iLB4wagBAIAgsGJ/2TLWt0FC
UHJvAZVMc+5P/YdlGYyLOsYDYbkmF4t5ak3nP3QklTue7k5bTZ0mvxpMIjnzuyJOSWaRVGF53zJd
sftwXAWiZUlZRdtbjd16LhhAJDXuTiZP3dg8RnXB296EKqvhLDJWzFbXz6Gi2Y+33D7Vt+nv/bC3
uq2rMTgIXWYJpgu3KUYwUSxQWFKU6bmaT6CdifaS1IU3NyQVwMNXaM+vDlf7GF4rRCAL44Rbr4K4
fjfbc21jlpjwgw1j9p03mJ2nJqBG7SD7terJYVdvnXWUX0P7KQ39rq60nbhlQZTZuSS7yC5EtCn6
S83gGE1t1pJFyBBMIBw7GtcilpnRslaV/cVyI3KO4nEbDN8hFmVX0sDJ4OL2lEm5mMpTXgOp4a/v
6TxZ3Grh7Ru0U3DrHkukEEN9TTXrhegjpei2WRq/GiF+3Dyb7h12CVyZmm4oPVuTmVd/HlLAJw1X
w7LhXau7e0FcD9h+JD+ndqtHylLVl8Lptqgr65KgpzLNrpK8LOqmGVSNbEFKdDYzQPdN5luYnLLM
D8GzoUKjCbphOkekmi+os8kPAP2VinPO5tkzhsCLm6Vsmk+9Lde8S37fyH1H52QkimehPjop0nUV
rHUmQ3K8mhOFmX0VTF39Jphmz8lSSmzSsZSs/8luD1y0Ym3Z2rDvAHaq4DqYbDMU1bq8lRdM3ary
DctvN6xEhJuN/VQ2M3I+K9aDSl8BEYkClZo8o8I5qTB8Mf2FlhDmbOM/DupxpJTA8oZ/UUapP+c5
9/jcHJ1BuXkiL0x3ivihqlYYb/HinyPE0Inu7RFelPwAlU89hjq+MYYMqzB7EN0ymO41MlmULa8l
ltbSXdXK29AC1sSrzvLG+g3uO2QxrnrfBDs5PEzatg82Saj4Y3QO4rsU9tT1R/2aVqtp+MqzpZu/
R6jy9ltkIU49taio0avkrBie1HTpsIRqOOgMOJWceJqcfnZu6O+z85gxMRfaDfKM7kKHwuaUcGi4
/cW2/Hw86v1Tbl5Fb5+U0HoruTtTcaQG9tX+iDTZqN1jJXed+2xQLJfMwdM+KJaNawcn0Q2e3vCl
RXg8Oh0TGM1KxWqSoXNObkXYYQNlX6SOuTduptqqEkR+Iot7NRnnmdZQiTZH1wLtmWOOqDljxpgZ
p7aGxjKKadMpAiWqaHaBU3AsdJO+7gGwvArblZY9V+pnGk/rCi/JVLLetp5nAnD6iH/I2k9GsNXi
eluX1SZVcEulylrDBCBIhMnu5G0fzLiU85cUngjik1q0LiNme1dqKp2HBj3NVHPrIvo3jPXK4VUm
bIDPdQoYG21DWxuuc+0Lqnhw4H1tURBN2PGq7I3cuTup0kQXeIJjeemdnON3WgsycsZs3donQz/p
xlYwEkKBVJ27lFa9mQ7C0hZWVdU705GBH0vrBW2CwBFk7loSIYWwKPnGe838DHWxifF4JTOKdgKB
j8ohe4NX3FjYOp4sArLU+CMTUK8SaWbSzTXj29KkqBXzrjaSQ2Y018gE+VXSRyWM9gFshqWER6uJ
jIUoMaG18cYVcqPPGCJIWBuLySdqo0cAzC9k/yyM+qmM8TMMy0K5Czoio6fM8sqb/ShBJb50PKo9
h6txcyrbCQddVdnQ3bZh8Dnbe6bbSPPFIqBblPqIWSBqskVXqS9KFbwqMbIwypRtk3YgrS+by7pO
lxpgvttsx2hlR5QrcvoJ43ifuxDsGBWooKyCId10Izvzded2SweMTWr5MrAvMowOLWyOpTKluNXn
KQ7c3HZ3Wk2o04PuECPnwAIlDHZR1trKj/HEs/zbwl3YKE+hXvsuykCbSoCNS8hvBNYdW5U/z2i7
+fRVuWAgCpIMoS/9hCFKZHcOU8MawLSLQIqgAhcGemCW5svGrO6DIj/ZqTyzN3k7ZuJcdod4IFSp
674BaWJlI5RTmFg+kRsvWiD3QWarXiIxJ1DlI0O6C2ZYhySAcYpHgOL/jqPS/hB/b/4WeJeE+Zw5
7oDdZqF6H/MzhufFLTLxMizwDP4lMvEPcdS/L9ctk7i3VN2C4DNXUnko2/s2ePrLB7ilFv5Lmtbv
G3YrU6pTaujaXlWH8gaI6vVh0mUMimihDmlTWb12yYA11qotKnqJ5vrdhQJZyZwl9MFffo8/BNwa
v0UdJ62e170LnTOPx1t8boqfHQlwNfvwXfiU9GWVeiwaR/MMlEPMvEH9y492/vQnuP1Kv2xIqFvD
nm2Hm2E0CdYlu8sOAxVD3rhklgctfU1Yz4l2g70269J9b2wHbWt372NL0EHDA6ZU69bFq4gbJGpf
qlRfxor7xS3WyA3vL4O5nL+mvaiYPZjNRbcmT5+o1Fw+VHUvp+ecY7h5NyptE8F/qC4m8zi03+Xw
yB2K+QlLpidwmAXlyOqJbhNbyi41G/B6kt/njooW4zwPtoEXP1vY4QMbSZyahLOKN/td7bFV5puq
qzda0u5yqcAimSxppSr8SukP9Gqn85+NKc47AxX3v7/SP2zLNH9fojrIrOlDWRl7OTQKJHjaBgaJ
lrnyGhUqjvKIycPXoEOLmL1Dm2nrKrNWixges00xGDrm+Fkn6W14n5Zbm9RHMnryJt+3A1hulej1
ZXSoWPQiaB4G145R4AeNGZ4LmIUVKUIQTGf8pZ1ogr+88P88j//2vtze0V8elr5M0iLL1ZntkvLu
5Ge74Fyso8WH/9RsknahruFl1MWz4uEXBABe7IbFtfPFgom7F65/Qu8TY9VBBfBe/u3P/KdX57es
QSkUvVGc0LgL9X5D8JYKuKJUL+Tmv9SOvihdg5lruGQeeVP2QHVBYaN4wHZl0GyQSYkkk7aUnLsO
Da6nnt5UpPh/xM1zRMOREdNqnSt5drV044CvdyFR8hPS2UAqq2rpR9jd8/Cplo+ptR9/rOn2AxxS
yOZNlt/HxpNC9GO5BNEJT6okiuvGPBz1QeDaeu6BDnN7h4nX7JYwnBf2Ty+dK6P2WT5O1kol8yMh
A/WgUKV1vkNdi6zOe7ILX1sNzB3GCcflcjYxkq/ygTn+mtTF+5tHlOHzz+AA8OCn9FhXox6MT3L1
yvPQvRtcNlzIPPFZsk9RsebyhJA8loQXKDso01qMi4Fktn4REHCVM9RhVDY8Oc9o0pZxZ3A3UwR3
/QY9BhdfM2xtwpC65HiLHsuMh5GEYNg4/aspebNp7AMYCZapzUAgw4dlAlnLbhVl8xHfJdemlPpC
VW3e3vCc1iFGJ/Mp1c1zFB/CAtDHPWUwlaQsxMy9mmU7bRvdBE69Cv3YBd9s6GnHkzFWS6v6mPM9
Pink96caY5nNtpKSU4d0KKw+GuM5/ZpwTmjVtTajjjhxcdXL/lx3+YeeOL5LI6dRx2Q5jSvhewRe
TPvEcj3ao6hejsQf0EFTli5E/KEH7Ecfy5VEOGbzdRlusuC9UY853QGziNIUBPKS56UT0QKrtUlS
jlLjyMU8IzkY8MQ5v1UyrEFmYQ3nmHCWksrXYPOb8TzhcMCGFjeP9bTr8r0ONlEDcAMGVjFe9ijm
UrC6H0ESXaDi4TQHz9J/7JkRB9v/MGY447kzD1l2IdpGC7euTe5PtKT+Hdjv3mCuS7D7ha+NHr0I
KZ+SfJOrnls+Ju2lzHVf68N7hWI263t83Ow3y4UnO+wyjSHXY5EsILpLuM4uK67//T4bfwj9/+c4
/eWE6TQ9jlXy1Q52Z5M55FBXFquC6ChgcI8VxwwZGUWp5ZsCwWOJ4jBFJBVMp9CIbjMntKkm+s67
7Fqm09oEu8oQ+CUbtQR7kULYmbruNkPNSAq3zVCXDCAIqHIidj3bf1nB+++p0ob9W1XUKnUeOlHE
OfdjLpWjjUmjPACE/2WrwO1g+99nsGHdfuwvfyET8i3UGFnzyXWIjI+0+Vs19O/lnPF7knvgNoWd
NkV6sPRFcaTpoPcjhaCjlP+ZHkyaDcsPnsO/bH76w5/J+q3mUQqSBaOJz5HQ1jzVD8o96tAtM7X4
P/6A3yqbUdRDbpK5cYA+mmH1jvar/gATP79bf8lI/kMBbFi/3YdJpWjCiPkR4fv4mX8mP+ZPc1Hu
6WhabS0+24P2t590i5X9t2/9t2su02JHNyDND8MP29m455AS4ZfvdZNocK/eye/uL4HBf6q3b0/H
L89XR6prykYo/S5IGHJHCpco5zZkUEFY4H+/5eLfn2Hzn3T0X35Grt6KlFQZ75CJcCsRBFgTEAca
S1ytFcYL0Zi4lNMVtMshh+Eokzsl+gxIR1eCGZxs9LP+OEMqK99JxRw8SrZhg/hUKyuR72TCKasx
nS5h4BumjlnvW5nrG8C70c1tUOXrAAmSPpCcv6QR9zL91LSrjHufuZ3HnVprh4a4MqNhWJtEr11+
LEDIyfNwU64M7a1mT2c3rlzlqZSfWqJe6hnpMc78XsIIaqRBuzGSgdKxS++pMi89G7/b7AjwMZYs
YhjfyojodHYydMg3k7tTXFgjKu67If8c50e9RjaS2bEeMdHQiaLUxohmUVo63n9/Bf+sKfrfDxRm
wP/5NXMX98KdSgwBZHlhciT3V+nfo4YpCax7jw3ChheRtPtzql0U88QjuK7IHYaiGmS9AJEcDXzr
CRPzNDgMlfOjmLhjsvZm5XsveXZUhpJMgXqWdcgLthXidfYSOwzOvKQDf7drDxdA5dALU4ckW61p
EPsPg7Jr04Midn22c20NOO8hhddIQSvT5lJOmyluzj1yQuoi9JZdu06R/RaWlBcrcj+LwPIK8dUE
+wBYVMUclrVXFMVl2Y6XZBw+jKDfmOPkGaSvjClh83p4NOe3Md8a7cGZ578Uy9qfOqvf7gG1ZeRi
2Q0iUruWChGGuK5fFDN8NEOsSrsgI1GYuIP+Lx3Hv5+npn77z399p/J8mIBn1H0blvbVqZPmhBKJ
YSQrCpec/TwnJCZ1fPC6hIA84Vjn/36U/hTBrv+WFK8qs8rRNBl7palRcecgXyWTfVU6CsMcKjB3
xhCr5MlSW2ag31mlLnulgecdGJt0TLkLhqeuGom/HS9/KiJ+O5ZH0w1UPXELEqYGtDDAHU99D96J
tY7RGshaEQYWQ7GxDKZTPuxlCRD+bV3LS9S/D48KvQCi4cdw5NsjFWg97xWYKN54AHYqCnabkMbz
Yddke2yc+J2hKCm2+sJ9bn+S9A6KnY/7nbIBnukNN9pzza4QSoFPakcFrGNa2N9wS0qzTHYNSQVY
qFl6twZVb3OS2BbVG87pWl1kZ8IwhblMmsv/o+7MluNGsgT7K235jmysDnhbVz3Eyi1ISiRTywuM
oihsjt2xfv0cqLKmpEgFY6rexiwtzSSKgYADvl2/9xxoKHMckYh4Tcy+OCMs+C6K+sUYYB9NKvZk
1eUMPeoGKvzOuciuOAe5IXVzFaOrNlaPAa4xdy2ukLau450k63JlIDurdgLvk2Bfl23CFSvLCwJ5
y29t8jVVlht4LGuXUNCzs6WKbq/WlDPeUTdxq/Ysdm/AK5ONu+f08VLtu4vuOt4GO2q3zvS7k0vI
owlMBFHYiJK7Qtu8psZ/b+/Nd9S+AphGLz5s4DRtxSXNvBpX7gY46vr101O0yXasQ64pK6/PTKTW
spL5VfMuc/kPPTKZu2xk+LYxxHHMuaFcZb00kViRnruGJLBKdvHTmT746/WBax8N5w0RgCxbrhUe
jIfiEg/C/fQC0XtdbP/DQJx9NJ5JTeZJY0/+TSjJSq+z28Am/a8YM/vMkzuxlf+O2v+hvbTZ18GY
Df6NZSy1lh1qnTotAbIbO6nqs46ZE6PDd7vPD5cpHNnAd58JYnC8Wg3dxp2emH7Ic/B3g0CT0F4H
LKvludXOiYH5++vxw/W6cujrUJFl33cw60FhGvVVTqQXih20lmFT2ShOijMvwonV2/cx+oeLORzl
ukpxREdsaD+bzw6F5eJc051YtllH42rkimrKXAc7T+S/62tqAKExvv0CnwotWUdjke/nQSnijhBo
U4JIyhqO8LNYCr2mYAOu9ihmb2v61OdWpPPcWSNHy4kH1QpbQLzNvZjFIwJZqNoOkIKu1kQuShmt
xtnsSEi2oZBMZF8ix4HFbhrJtWht81IFsXndgajYjJp6mZ7ScehWRfDJtYFCovYNyWpLZunfBLkF
UDQMYW4pU37toNquVTVSK6DcElAC7Lu3W+LEuoE0wZ+HjUIMode5Vn6Y3qVkQyICeM2rnc0pwpLW
vyb1ipPrt6/167cFcdDPl/LDuOoKg0uVaWxdBkWzI3fX2YxLKuvbVzjVp48GYw6Pm5n0TDQZLQQh
0OSMiGsgDCvbOzOLndiEudZReyWNJ6hL4hKxkyX7hgRDYOaxt+198vU8yze3w+i3B7uvwrskbror
lVOYB5c2pSKsmjcpw/SZrf+v29P9/kh/6H3xlHNa74uRt7BmmZpcBeSBTUl95nGdasyjEdgQjkjN
MZpujPqABMIed4EEeHPOLvLr6co8WkC2feiWo4PPIFENgXYQtu2ht83tf/QimMeLRJ3kqiaV90YE
gG9cU35uobra7fBF9em5rnNiaDePYgpUyMazPZtcZGLd36Ukuudlf5XmLgGi+DqQ893sTP4KUPvG
dsmhefveToyL5vK8fnjsNUCcug7tkYK9py7/VKZnIhhL2/xiAWEejbeBz4FxU/O5kXWVFQv5j0Ry
i8LQeCvmzX/23Y/GXZHori7K5bsbHKcHuyQrznT9U61y1PUb8Bl+k/PJC9pNZw+DeUaAdaIbmEcd
vkN5moeGxQerDVTkydqQDA3o7+0GOdGHzaMxsWmHKDJsPt3z4xWGjtCGZX8mdnfqgR51YPKIxihd
vrmkLNWkuGkppC/eB+6aPM+3v/6vG8eRR704zsNo7hXZN65NbbrDSbeADvHCRvvtz//1asaRR/04
KYY5gtJbHgTZ7JE5hyvL9+1Lt4cAiL4v4EVl7JWKBIDSBlX69lV/vZQmaeLnHhYrcsNmtygPXdJ9
KTPHI07v5PtMQYAos46yDLC/b1/qhKDTkUe9WXRdSXHQnB4oFcpuzac5p3p6bbwbn5zVuSDuqad0
1LOrJAkqRKnpQTslW46iTsDc1sGX1CddtaLA/5wk+NdvnCOPurcaE2k5YQsplrx7SoFU8oc/XhsT
dXPtxz6uzgQfft3XHXnU1+vcUK5LSuqhN4PkqebBX4eyDC/efiS/7pKOPOrwcZRGMqqa9OBGuz55
TPs7szrTI0999FFv57BbG6Gr0oMBRjT3R5C+27o5M6Oe6itH3X3wWZ9aPa2S/wHIvaDoCxibBfVw
PcOSPTfOnrhKcNTjPSftySBd2p5Dt37ffOVEJkUoEa5GOCCvbz+CU70iOOr3U2DpflJcJQXD1WzS
HmsDgIcVxXqdcRVS3VCfGcFO3c9RX88SnWFO5krkHpO8TxyVAt+g3YKlb7BInLmhEw8+OOrlEjFu
mJWgJyf5oVeflGohdLy83VinPnv5+x/WAzr3ZDgmeQ5d4b6nIBd0d6yTM81zokd/j6n/8OHUiLWO
Teb7wT3Ake+ogSMAfm/WW7c8MwKe6MzBUWd2ddf3fcEVOv0HqDRKCM989VPtctQfpqIKqngwqKqY
R+C/Ly1FpfrMCHTirfGPekFhNENKSk52SO0NkAwTbAW8uaWWYVMD4TvnAD7RNv5RN3BVNRWBP2eH
EqibYd856vLtd+bEjOAfvfXknrmNSLqMQsSc14XAo+9yKECGqVfYf7x9jRNbJcc/eukdiwhOkCbZ
YYhSWOOi6Kc7yyg6koMZjqyY6OQcLZxnWaZbUvWGrZwL54IVy5dMB8aFFfXDmbHxVEMe9RHphXFX
iEod2vHOcG+QIJ15yU7tn/3lij90kDaeVFCrXB0qOBOScwNKB6iuX3Uv4ceWIlvMZefST07dxFFP
qWari4O8VoeUrPTa/0O3Z0aQU2+D/fM9dFYxz7GQ2SGYjb0LQ6YhVp5gAfDPzanLe/XXvYXzPR/s
h1bqlNsYVcEVOgOlgAbOch8a33QDjtVJN2+/b6fu4ri/RwkpSR4n4Sn12Z37kIUkMJB7Uc7nvO0n
HsD3yPYPd5GJchLWGHNcZOd/qFaTYmx8evvLn2ggcdTT49QxZDNn6jC/9I/Wl+pb+JF62bc/+9TX
Purs2tG9oghcHfQkPCBx9ofGNc7EIE5976M+rmHI/CP9oCP9AGfkH2IXv3v7a5/66KM+O5rkKdZp
RM/CecGxJRmRtgvKZk4FTjjwyKGS/2ELLS33w4P1q1x0kaaFKM/B6NVBlHj7Hk5Mn+KoyxY1sjYw
ebwxmvSe62Jn3sviuno+Nw+d+vyjniu71iuCiHce6af1yBn9YuFuKElecdz59i18j4n+ou+Ko0Vr
X5VJbC4ZJp23ym/b5+reeM+E4Xx21tGn4GIdbskhfvtaJ95U76i5UsMUZhCa2cEoSFLzt9Ixznzy
qbvwjloqHkJ7UstUGhsQcMoIU1vrsauDLEcWZGtSu53gpihyAr8DtXMbQ/vVNhBtd6vb0t2XSpdX
DJTh9u1bPfHkvKNWdUVbaqeyskONR5b8tI/Rk7ckj62oM3j7CqcW0d7RgNiaA5XryAwPxQu13mQb
qmClPtgv/rvwI1uCt69y4pEd+8FlXfomSgV18GPCrESxy6Y5cwOnPvp4TKzMgZx3vr9JkD33UZqm
4ZlvfWJt6B4NiWbuTA31P/SbmdesMKjsd/pqhBQ51Ju3G+bUJY5GxtL0wUPMfXbooXlRJw/SQxDR
P7cPO/Xxy9//MGTlXTHh02Xdkeccj11PyX6IzwRdTgy87vI8fvxo09EoJfno4R3IboQ6zWZ8zh/e
bpZTCyb3qI+PdeIZwUCqDc7G8bG/J+dlsUHf6c/tXf+5/XLmMstL/otRyz3q76pOwF9k3AR+N9wx
0+KOWIExs/YJh2FIm50zb+mJjuwedeQxCWWYkLd6IPcABpengQ3uh3CVvFTnJvBTPfm49GGRV7vQ
7lgdxOhtEa5Q8cNQv/WbHenWMP6Dc8eHJ/rccf1D3eUt2mWardYQpoyLjkH/7Sdy4oU9rn5ITWuc
w5qAf2+AckOrbHwqAWW9/eGnvvZRf3YGo5slFdA3GvKbyQwYWu+/f/J/v4z/E72W9/94Zdq//y9/
finBqiVRrI/++PfHMue//11+5//+m59/4++H5KUp2/KbPv5XP/0SH/znhTfP+vmnP1A9m+jpXffa
TO9f207p7xfgKy7/8v/1h//1+v1THqfq9W+/vZRdQXna+9coKYvf/vzR5de//UY98g+tu3z+nz+8
fc75vUcEZ1SYJq1+/uuvvT63+m+/CfG7CKSwA2Fapk8eAPvg4XX5iWf/7nqmb/nSFtTLOJJuUZSN
jv/2m2v/7ksphE/OJxFdd/kWbdktP3K83y1bmoEkudEVJAX99s+7/+kB/euB/RfJtfdlUuiWL/NT
z+fTHT9wXOlYLlgy4o5H00cfRk6hPHgXdtW0u8GFUBlb0lrQ895+qOPuzAHBz+/eP64XeCZ3Jiz4
FsdLeFu0spBQTrd5VhNDQjA2bwIjCs8lLByNAn9eKLACaTrAJ/3jgxo7rYPSCOyAo+ERSFNad63a
126C0C6CtEjMzCCrW0A9LMETidC6Upl0KooPOHM70+F+7s18F9cSHGfTvG7g0dRHgRDXTQLb9VBt
oi/OLoLaih5FGuCZnGYG9h9evz8f8I8P9OcR9vu1Ah6kT2GtT3HUcTRkBHdRAzuT224cDYbz2rzX
HkBc3cv8g6Wb+LqI5+TesPtzG+OjEMY/Ls0ba3KHDtQu92i2Tc048yzRS5hp1nBD9Wj8jjmyOYih
ZC6BmcuBUGAJcO9h397FtPNeUcL52I4eaZpmJUI48WX+9HaDfD9s/tfk9ufXCkwKphzHMu3jNAar
KtLecD259cq62gVZ7F8UzkT16GSDIAHxQt0RUiOnAZZhQPeGlWAU18iyxGZyQ1xKb3+fv/Q41wog
Ibi0UyB5F46m9gIX7ODppX5/nljGplktyIFNG/J5h3wYLssomtWZa/6l1y3XpK8j3qLDm8HRk9F5
Pgl7xlBVjoiGlSKhQBSQrN6+s7+8eiJwTH8Z6kzf9nkHj5ZEsmwDI8HE7cdV49x2Vq9jcGZZV1AG
a+Qvo5Fn8rK3C7+6KLMckebb12fNfDSaMahIiA28ftJ1fOc4GyY1qBtv0IjuqtEUDn69DHb3yvFt
08bX0HbPvR2Yn8eZTIcam8eTm5lWcyMnWSOQaKvymZRJ9aqipcJGxbmH3MhMunmHkcuC35S0IIdC
QeSGIiQjtu8KW6i7IYWBAdnTnR5VlJv10xRo8c4Ge4/F043sb24hR31ntHlnUhRLOsdTSu16hUhv
rAkSB0U3ebAipoYtjq8VZUpGnLUNMA47oKS57gmRuY1lV2tw3PImIRypt0aXwaET3gywy9bII9Is
SWjiCSp/LTx0SYVtOsO+tNsY2ppR1lDH29oT4q4mZPqHU/oJmL9xqdQd27yWX3IYirBwcdwg71w3
leGTnhoXCPFKM6PApW0BJG4qy4YjSf2e5X5jE+pOD30DduJiNlvV3se1NX/Lp8ouYXvk8UttRqOx
c2LPNXGEKY5WgyEhvxqTnbZW9EqOeIZJ258H12f1WYTx/DmxdWtQmdTh42IgIbu8GSr9KXOl1Iwa
OVuocTTTT8NsjO6mdM2F5mv7Dqlb1lKwbEN+DJCesV1dDVUdaZReDIarvHYSeW0mTqPRo8iUpD9D
AnJJZxvMz2yYrbtpwazmexH2rnFRebYBNdzupoP2Bxf7X4vavYor6tkoe/EoFA8rdaF8R7AKhEBF
BnarIbw7To04EhEAKP2pbAkThqXovzWljMEGMCyKKzP3ytEnM0YBKvKzxvlkO+iNuGsxxPexZ5ZI
SVWT4ymywpQctbiPzS+zbCSb1KEpi4epSkLr2vNbSx5K35aJv+fxjCkIQMpjP3S03riPPK2o3zSH
NoCXWjI24JFPaqIr84B9wAL1xiDEOY7jetWWYF3vMkrmeljXY8hbp13NhiBIfSqNSm/gPKnL3BCZ
opFkV5kaoeTAzlyYA8z2uDAMST3K2PYkefiBXXHj8ySBHkpKiLZlW+l4P3tKkPTZKoyn7eig+gWt
DSOlcdPk0fKX2qhpKodNJ10v29SeE4EeTaQAnxuIdB/WIyYa8NuaUj9KFRpMQ2OmNpZW9S2gLg7y
kiLuLhlKDe7FlTUwlFq5GszTrJ4TpxXTHqt0k+7mEcwaZQUx6We2laKUFjAhV8LU02vK/56z0KHe
liWCZX/kdRX6ZoqLwrrWyA9L8uUl0op58GeF1VS1/efEKWxe8N4foi9jEWFU99IxxKBtgQrb92jj
P0nfytSWVdBo7OU4xylhoUrgVHSrlvrsqMTyMDuDOZJ6DG1kGccwPVBvHaIMc5x5Y+YDh26jH432
BbWogPs8hSQy8wu0xmmnKwH9fsFLF7WPpKilgIKE345K6a0Kadl1kQFrgtQB8Fz0QeKvajWgxgKv
gSpLJWbwcY6S5FbZHdUVVZWYgCPgFvUb8LMhBQOAGb+q0LUvh4SzHaYv17op57j5HKeZ4+zVHCB9
8RxtfDPKPqL4t5nws9RRKvWqNZoIAFdkUUc5pE5/ozLWB5SX+LV5MddIZTdJHnki5Vg88ijxnhJ4
ZGseGjRK26uzh0JExnObi+AO0CsyFGO2wBpnZWmDFk9kqjdN6SZ/BNaMMDy0g2UgC7OqfFDgoUgm
jsMQyNgcaOiElpVOuDuUpqYBqvXjjDDCu7FnZ1FKaKMPN3BcqOSpkooaQSesKrVryV0c90HRy+6m
d71g3BuYfbuVzGAlbNtCqQ9Fr+xpk09Nz84jGvy9mhzjlWFZgkkPI4OEx9h2vsqM5fGapTKBDyvR
mEoj0+lRlsoaQFzhOsWWYdjS10kBpfOiGWeI+ORbtM7l7OdxeUXRQONx3mUz3Kz8OXaz/WB4jU9t
aoEqxe5sw8buVBUzgo/SiW+cChc3lJuiej87lCwvvAT/XSMk5S8FmK3uRrS1OFTBEMBQcENSyxv+
9wBSosMHBJpeQ+gs0m+GV1GeC80QNYpfecE1u/smOJiJ688GfKq6sYAm9EpX1yOma1RxydhDm6kg
+eW6IpGx7SdArOZMDn+nOqhYCaMfad8qhJSZBlAl+6FKHBwx1EGuUlFwi1mYystiNqGkaLKjbkrk
BUAU2jIxMePG7XTn+1VlXk9h7SUftKGa8qZ2yYK4Lecshk2opNFsBtJgZtgBCOoL+456p2HRojNO
UvySWHmGG94ZJCavRqc9GhUnhi+nc7cBMRGOFIfTmlHqB9Sy6s76yEyhe0wI0hfXxPQqElOUqfR4
1QxJ3H10PNujxD7rHU1EZbSDfZZZ+SXg0QY5y1Dr6WXyW7+4s0REDYKuDKocXL8uB6oiu8IEhmZV
SXdXpcoMNwOv7YemYt5b14NTQP33E4UzZ0yHh6aZo+lJx14xHvqsDo37wk7aex+KE9WptUUtZpkb
3sFoQoUwmEg1tuQ4T6IHaRgRMOg5r2+aUmDotseGgqG5r1R6RVFQ1L6E9lDjV1Zj3H5sKgpIYDW6
xXAvare9D3109586Kwk/JK6h0gsFKbbdhJxhetRtCQpnnZgu/6EEhwGoJjOjZBeAi2NpmIj32hpp
57EDgLwzMyuCEob7725qJNaVdq4ihq9KRpxt1BoKs9VM6mNchbhjPKtlTAnDEPqihxYDFDhrIoqW
RRBijp5N8nPLXkIym/xKvrhJ2j+NWV+IbWvI4J6eb3+BtRIjMDLaGCOzmL5Sdjy/k1WKqsoIneYh
rWPyNuZkrm/TUPjVdTSmo3p1+zJ6r6WYI8wfivLzoVvkCWbPhMTZfGx8AVnBmq/LfMUqhDu3Pg2F
FiR+J7luHlovNg+pCCh50obLmYfV2I0G0KUh5cW2wjCqnCxkQWHG+bvE7BeYguezN48j/4MJD94A
zRhgsPOdzEM17kqP8pjAbOpLb2Ju3/aTD7UizSUAyyZhLCDFvSEhmzQI3B9+ZGLSxU9jBJueoW5A
a8owg2kccTCumzBRF1kKs3gTEYnAdWeTP8FY78R/qKzg6ZLENDwanYMujTq17JsVRBYioykHoNAH
88e0E9CIPaY8sAM6JumMJ8QXiszUfBKJ3zyX5eTAAtC29RHcM4pgP57jL2zVKn2IZlZnPRanwW/e
Sa+ER9UXYYbgrR6F/sD70AZfM5dUzE+mWdvdJWtHUB3bJuwjFqopVKd0k7du6l2KMZQDIgFfetNF
ory4fGZpVN4WKYd9lCw6sCtzVznyAZ6ciK8d7BYW7IFJmhRb50UY7ueANFwGNGV7DbntrLMlc2QR
ma+eXQUKcpQf0tRamTayUvLd464fPhtzllBOP3Tdk5HUQ34rWa4CbLUbKPm5g24vnkawwo0xZU+4
UkcHTISDA8WZXBWsPdav5VYQwoi3vqUEJXOTRpdiWvC1RAi8fefBFa7553lF/aThjnCdqyZ8NT2O
A5FstvJmogElzL/R7FaN54MYMoswv5i8LM32QG3g2nV57qD3STx/Mzeu8zlqWuMTk42rwWuGCk5U
zDZknVVJ/9l3056yLW9BSAdtIqelKh8SVx6NzCaOW8SAA5Tf6J0vpjbeFGUKArEOcLlFtUFyZVQu
qGQJH+Jdocnw2k8qpay0dKYe40+omJUzVJwWQACpo01l1v6LyXsCWbiil4OK1Zyp2VKNTFDRjOzI
Zjb76iWlvHFDX4brovEcpGLl3LGurBIbuFPV+u9g3GfVxSR1ADHOt/QHZ4p8f1cOC1LYyxJfrJ2c
t6kckn7eRl1pveqy4Gy/LEyMKyUW8/TCBtk/kbupZ/NKG4b7iWif416E9OPbWMf+N89OuQPguxNs
wFRa951XLbS2LOH9mN1K3HRBlS281CiNLycyPb5Z7WLFaxH+ctmolsnecUf7g5b+OOCxMTpkJdMi
AZjzxL+ZSwtDJl6eHGy6dDp28YM1iEOiY9DruQ5GHkDmtjakGLOlFDRgeOi3vVtX7Jn03KNQGeLF
2GZSjDFKGyblTIaoC77VN/BycPG95VtGsrNBhhrbhI2xuYpwJH8gFBIHW2P02MSqMuKNqpukdzch
8elnJ7UWovcMrWGvi67/1KcZnt9i6OcvxZj2csOrCnN1mlIwE3Vrz8GCX4ud/aRNIoBOU3TthV3Y
tfqaeyIqXkwVjOpSeI3pXcRAgYyLOBU2YuKI1fWu8GBz3zE+iX7t8RdgVHXW/1mC8W9Fs0+Gqn8K
b99Vr8WDbl5f9eG5+v8hqL2c5f33P8PGfwlqP81fXrO/hrSXX/pHSNt3fieO5gufqKW5BKEJBf0Z
0vZ+l4icPJNIk+lIU9j/Cml7v3v8BYEhgtamZfn86J8hbf93K7A8GQgQYo5JEOnfiWkvcaZ/BfyE
DHwWXCaXWqLbBPaOImy6RQ4QOwiv8jBhh2Loej8a9bCP/CnbFq1tP7L57e5/aKFfxF2XGO7PFxXc
NLF8Vv2WCy795+AX6SPST10fNk2XUwlQw46CLqYFQ0ZpZdh0FbiaQ+bYEUsLFbeI2mI1Wv9WCG65
deHZjiDKZ7k2fqXjbzGMQ10qM71gbXeZAFQLbcraotle3L/559yeHyWq3Ldv3RLf031/vntYB75N
8DcwLc86jrYnzWRMhteWewOhzFPntTcT+pPpfU+dPNSd0BnfCd2x9wpF431NyopYS83gu/YthE2r
LB2nl0aPg/sZlZH9gRU2BrwknR3xNMZFSvY6HKhqYwmvaC5iL7XVg5eJzr5h9YiJpgZ56lR5cdvL
pkv2TOdsZo1O3BMdvq3bDBdtaJmjvSltrxyuwyTTa2PqnA8F3JK1h6uEQwBFpItnV6eXRS4dtU7H
IUCWEjFyL1PZMhuYOoLdo+zsCXVf8ZpxdgqKwXARZYvLGa0LUoIhepXCDMF4OqhQBxBwVLDJvT1n
95Xs7uUQf8gmjfxMaeMdgpBwcUfrByKC9eVEkO+OMwJYgKIwvykjB0XQFw9wM8RD5CrjIqwWAK1p
LTYkLpL6qU1GYpHt/Xr6vj29E/UMqSxGjW3VzRc21R8N5ZCukQt7LyvHZNkXsUidFrkhu3R2/1oh
9DOg/PV2DkhGwGvwHCW+6Cm4inJwljWErrWYreK1CoT3EvRVBet17M33feR+yP202aL8vR69qkt3
gyGk2Cb1yHhfsCq+6BR7lUPXFeWd6+OpnvK+3lu1Mb3OdaXbS+pk3RH2UG9hZ5VVpO670WgzfLHa
vgMO6H0rlQcLU6g6wyIn3OFucLSHqyCeNA9lEu7HMZ6AR8VBl/pX0u8G/y4mHifXOstQJVdlwXTd
jBYlpUgJ8vq9ncxD8+DxoMYLlfXRl04abX+oa79lii+kfSUIbVIzLaHhbjUdLcBaMpH1N48DSCYS
QP2DMWJ9WHucqHbXEc6xR/Lru/dxluZQ8w0iEKAxOmx8JTj6bWybskE+k+Qx3zO1i70fJ7CMIF/4
7+0sFs6FD8qyuBx7pBa7DGLtixz97knNBWLCKDeoT4cIHFgUyPaeiY26Uyz0yxSRDFgeS9y5QzBh
DHXchH1RkMezt3HdDBQw7/FAuq3VMJOvCnYTu9DOdAPAgpjedorL6n2m3crb2CItPvsMrYthqFIG
MrMqtfZuEmOWEeTlX6qysKrHXgPpgzM0Mf/mKmvQE3Qar2jdw7dc+w1nEeu+NSBVpEEsit2o0zLa
Wh35PPgjs/hxkEYh2TsZrC3znEFlo1wRUbOSJgvijsgHehpqDKadw1ECdg1Rl+tYqwVjmqugu4IG
ia3WpOyF+6Ic+c7H/AKplJ0S6KzcCcJtYKa23hLxR4TSBMKdPqVdLNqboS/l0ygyRz3g65EKJ6od
PNZFOEAWF86D9MyR7V7RjQpqeZ3RxnHi2ZuhaJLsEx0aGHiU2R6sMKfGsZ5MRpyu2iYO5EWeOcUB
+gy89Cgll4pBPm3FQ1cZtXjJbHNCZ5ZPo3/F7Og0W5cwW34tTbflWMRnVRv5BX7abpptRcq0tHq0
xvb0Qsi8iq+xuBD9Jbe1mFecedroJibdDCQJy3mXqmG4dtoifu+N+eCB8giw+rhEuOMdJWvFy0yw
bdoUJttaWjKB68t5ePc0pV7DaWxqdw9tkQXQmghqm5cEhHD+0pJpcU2ndUJ8s0TStkQ05/fuqAfY
JLXH3lYXoyxv7TFfoFrSHq5qC/PLxrWn5lUS5kaEjW0SpZXn9XvDVd68mRiAXsze7bJ9n4jqcWoo
rf1a2Z649bK+xh+idIOcSjiDv/Vdv3+2RzQxV01aaLZy4K9rBNC4JzI/X/wAA2CwjaU4SFuj2sxf
fEfJd6Xlty3BXOS964pTUJj9/viMqqnSqwkK+NagqgHRFEdZK98PjEfPmu17ozBHzHhujIolyPMY
GD6BBCCEEwB0lEUC990Arr5vZcW+hxP8q77NvGbfREDx36GTGMuDVWXDfGjCsISmXkVxwrlLgljM
Fm1y509DofZG7WO8Lybi6OtWOGlGRlvqurdZAzxl5UEkvc88Vd0ZuqT6qKwqkto5QwFWjsQhw6E7
8uJs4BjS1EZpA4ulCouDBu2NNepcB2t2nJoNxumyie71lADHxtFHLS5f5DPjZnRnK8xDKyNR6srL
zRgfpW4/uuWMYyEn87uMmL+AmuviI3aUkaI1qetr0TdQ5bw+KR/TyKnA2VP+uiu71v5U+LJ+rjvC
X2wCrdrazn47N3uQ6MF73UEJX9xn98oxb2zbam7hQ1f9B5nayKBsDpviHcDs7imDgHxP1LsDvRpp
cd8NYYaxO44Dcz+4eVxsatGaLqbeiaoC25gmxRa447wu8abulvl0Wfj0wvavMw4rw11dTxwEDBEC
6L2bjU0LBzeclzJC9dVTzBTIVua82HuMMJA0XBJFLxsSOZprMyja+GpEGsIP0XwPQWZvMlMZwW1t
TeN7IktJcx0ETRbvhp4E4p2buaCxS1eX+3KCOr9O8Ww3hxIq9QyTrwnCa8kqsL1skZCxLnDd8ms3
mv1NkBrTeNGBjOg3s1V7B2bsQaK67/znKtNxhaN6brE9KGtGmaGT8BX4mplfd0mJCRFvBR5K0WBr
xdkoo4HhwRpeU4QGEKlNkL8XPaK9bmN3LGBXU0wGOBNPpJZzRer1MjG8Fn2dr/q261+0793FlWVc
l13QbEFcBZ8Jw0IItT5o19lKz9BXZkX6UGJ3yKck+33CzBDuLeyQHM9dWLq1gHvXHCsIgobmmq0o
U6JpFHBeVFylN7Nqg+egW9Ky2MZ+s2MZXmVDXFySxexeEECCCqqJUJX1UK0MQ2MiLDL9KvwcVDHo
hidDquxTRLIBMjWCm9cVtb7+2jf77IZcSOurjvP6ynDINahkzUydYAi1ZZp8Jl5tPqVe9X5oApvz
2YzjyTxkjTBY/ftZAg+3umJXV+omdJzP5RKnVfnS44yKA9lMtwB+pX2RTjAQU7flbDHR0Z6I/1Xd
9uZFF0X+ZhImy/1eTxexqZNrX1vp1hBGvvalkW4TiO63KsjvWAaVG71Yv1wzeN/ojBVAO1h7VL/r
wJaHmiAAvtPsyrOKfRZH1W5Cj7IJVHHR5UTIXe/a7XD5dO7wMXBcnFLJoFGvg2SkXihZuXmbbp2x
kQfOjLodByX9BcPDt06W2Z5o0OcWJ5GO0vDC9OUfZp3LlZjS7Wj15V0WwgYgi/+KfxNeTQguIFdn
H8uI0ZlMI3ufTdRue5xBxe2ulfk7FshAIQ3zXQiUh6MO7yLKW1gkAlMSFOf0ioNAUl81B/FRRQjf
m2AP8CXWSGvFVVgClE1y5EQWFb6xLo0DTxAHsbDS9/HsUABd217McDUAU6HClQyOAZOmAllk/B/2
zmQ5ciPtsu/S60YZ4O6YtoiJDM5DctrASGYSM+BwzHj6/wRVbabUXyZZ7VsyaZNDMCIAuPt3z70X
tIkuVodZm9a3bNxnauvHqdo4oh/Y+1nue++k04Voa+8Rm5b3Ttt4es2Q/M1dR/dWpmXPYMaOd7rx
yyPFYLdC0vHeufGj41LqHo8EVnK629iL/+IzuDWGglFOQf27dlR97lbeIa0w6Ddu4x6l5aNiTcSV
jMV6aNOS0pL0VQyes51yGqyNOFi9dWpY0S99DQZMIVdIXdKqD9oUknKJ/mqd83MnnTO0pJQCAMqV
wG5peMBiCcRVXIX2zwBdpHOAZSsrPdPO8KiNx0LH33XsgLc3vqquPY8w0y5wntm5LFZUYvPa1dXs
vfTGf8on2rdmeqZcUnwPdJbNu4God5ahhFRhLvOlv8AISzyqoKdElpW8V1XVXIhA3S2rf4+mTwPd
Krxrb6qDD3dCJ5moz6OXqb3gGh0ePVNcAsFc6jquL1Myv5cpv6qlIhK/0EiW8MURkgC5oX3hnbsE
8+4k6ZYl5SEDxkYaCae9HTqnptqCnDJCZ6ajCs1BKXVvieVQZGN91tGJQxo7g8JlqdKXYBrp1pCk
ckodli9L7YtrCgJLvSOJS12n6RBTDmTocKg85648NbRbMXWiAw0yQDgZscZOVx+sdZE/Y0lFYZWx
l0KxCC6HGkXQCu1iHxO7Wo4V8WWh1kcIjGNj51yhMh7uNB0bxyldH+2QBnAb6uJ1dpise4YRgPYb
OOrR7/dIsUdFYjCJKFZ2rAshzzRjwZ0PRbFpppis82ZJq/dV2w8LFR2Pg2S5mwKGBzFPfzLmvUfj
O8n9mEPRVkXJplf45Ta2e2qDZNZslyJ+yoW5aHEl7JcqpyezqSeawjzEQAZxvfeaCC++WnmAX0ii
VApqi0sKa8LsqhpMtme6f5j4ajb21FBfl0p753vDtnFoQSlSy7AoI5yvsnZuoJx41Dd9TvSxFR+y
sEA5G1SGZOaQK+LQSHJ0FtT0iLDl8d0Pk/4uTzRFsRlOSdbLOFIkr16oJW/3NEtfcODMtu4yW4/x
mtcFZWa1++H7812Y9eE7rMKacrgk9Tu/nlIdtKfyGBLuh3Y4dzz72HDzsCEnqXkObXuDKuI++3zN
V8Q606bm9zUGBz0QjeUHVLLKpNo7izUcqPWmi8ZN+sc6L8n9I9MRtuCUI1soQAd2A+saF/dm8Cia
qWgTaNoAQY6xRTQyObiRcvTOKptx7eJyJKjo6LhIU8TIdqaWd2D7IBDUKC+IKRxI++lSNmggRZt1
FNh5nwMDThqXSNHuFamv8rDqfD9TR01c9mjCXRyu+kgKujiWNZdrR64/QEDdVjPDBMnoeRoBrB5S
d5w7TcIxg/dbJe1AdrSFxCn692zDP9xn/ZiEtIXCHyjiij2eDqcsWuNRLmI6gWhP0CJBmlHWuh2d
3zHiUrKZYMgoOFrjjO3zbipFeoJ5iGP/CMJ4GKkHsEpXJdt57qnvVdbq6WBvSwaILOYdJR1yn/cJ
4/xPZ3KS8FZ17Y9+qim6zUTmMhbOV35XcDXZ9gC2abujGZDiAKKjsgyxEHJOyprRf0GCE5V5L4a8
duuzWfud159CIE3ABikzdUbdBQCUnA/r6jqQE6Mnq4AKnwGdYWWy3eEFOqL2dTKngGYdbQKFOCXO
0tqn30p2jt7p7RunbN6SThOO1ioBxIQUEAWlCfYIVjQtkwm06VTSbXRsDmElPll0+00IjvFgWgzg
VPZJZ6cyi6pYNU/M2yv6lsPmq9Gj3hO9Qma83/5AwditAdrY5DU3BuN23hJolJOqSScHMsy45iSI
N3TvtDwDInhF+QoDY3btzKXZogADb7TDmQF9RyV0RueUijedTmP2S+V21ZFb0eyTFLE/k5V1hXGH
M+OAUttMeCRJ2Q2ivrGhmibXardh710QEJSBdLU29xOMKqVjrCS9199lQyd5O92sn4M1b6jz6k0i
qZumvSbWLWen2bHym7BeilfHinO6/Lxi3yq/aXemJS2HhDf4hK0tHK7XBDyl3FpMLMmqSxQTiaVN
Of+uqBFzxMCRvYQTaliTNEwPbiaScasXXz6nGVTUFkQkPQq+2i3iG0EslKJygJ7KHzbCU5SlZr5s
u8kjc325njtVnPeD+dVSAZzTu7xxzbhXFWAQUsMunZf2XNYdrc3gVmBLzXqn1ik+azqT3NSx6X9Y
qb2xTMleo1zT68Lh1BGxXf1yQO6KqJtEd2n60bm0LNJmM1AYywndbcdjaE+l+NUUVNbeOHJrHLs+
lmlZHsKRrS1WIBIgs+FUDEsAr39vu5OLZoeDISHQ6qGVs/eORE9Lt0eJfTfSZ6mmxDnUnjUcu0w8
axnqc4d+S/Tj5YdHWzSt9B45piuVgXbe3smpY5kfVnlpr+MX+gxdmX3SnPc+dfVkrXbnSi1nee3M
d81EEWnGrX6TZq13nhWhOGgixuANm8abz3wprauho791OzHIuI0nv4c05Kp4ZkQT7wBw2zOrqqtN
qmx/a0FKIAz68SN7xfycZnkuemE1t+0o7j1FW2rpFNVdEwqfDU88H2kyc+AFm4yuBa/SWyvxqn0m
s2Tj0xUGiXaidSyKtBImnKl/5VFin7HXXuOjINr7UCq6L3bq1Dp0Kn29TIrOIkc6J0iS1qJhY3c5
7280hu6mZurBPMZX2/X101rwR9w8JNDH/4aH3AlDuUUiZzWwHzbh2D7AgJpoWkjCC7OUbMLUcUzE
84A8T+T0g0qx6OST4+wrily01+5N2Pcfg62WaGJYe5YPDYcDq1q37hxPiKeq/ZlzxKABJSGc3HbT
Q08M77VyqDkZ+rjcW+HKw79YhmdO7CcgKv0Dj1q+WSmH8gH7DKIEhiqbyY+HIdS72NcdxeInrpWf
/5HZxrxzOeG/9R5DyY2bzE9uXRDDVgxU2FltSbzaPLMWpmm7s3oq3Rwm0ePkmGMMTRJvQpirp8Wu
Vz5dnwahkpY5MlnVgZJ5KlNj8qh7fAM/+o7DL3lfzk+xmq+kY5PMtLh2KRWvxgcYm/vFTsyGDNZl
u5CLehU3K9UVvXUifNhK1BNtn8mS7DMly12eqxcEB5o31taLzMIm32EswD6OFTjI6MBsm1FcVl2/
nsUzHcei7iF11ro5NyD/+wpA82ZOpBfJgOpPBnXh03Ii23zj/hrmuL6VGc1+vuewDWGv/akhefal
tMz1WM70b9odpQE1BRewQcmZQA25m+L+hUkUBVgWfCK7OjdIjurU6mcj+W/j2jB6MPW9i13yHFMQ
0J1Dqi/48wRnyrEn5uCjub3roG/ve4o5ibHx692c0UTbFRUE1Nq/VsLMNEQG6SUz0mBb6lSeI9nr
W3uI6W5rQ6pDaUov9lYFeLb4dIS7ODejqfA1wvxg5IcnXOtQGSdJo6aRpMLjcuh+MopaP4vC9Y5w
cSzeFcuCs4AVd2lH9ZXnWTe4IsZzq7QI2WF8RSnE1KePjAHqvUBp2KyppkbBDJeVU1UXzBlBRCt1
BnEYXGfpdGXgszcB/bh+ai3nfdvNt3mcpWf1EifPwTfvaJqgTDfY9KmxnHET3MFr1WxISx6nzUIH
1Nx25xXP0XYWD4yt6w2Vbz+I8/L3ac2nM4n5ehns4awY2oOpazQI5d6BSXJFp+5KUQQjqO4qpZng
oxV4HWDgHMAX2Myu2Ht+mO/54/YbEwSQzeUb32QTos+Y8fvnrR1bZmOFld4s7NZpoWEifPSavE7O
3W8QlIbm7Qpbw/hTJz/ZWCzvgxuyZtknlSl0RUWbmLejhvJ5zCtO4mRi+WVHt7vw6BbI9WUj3XIX
uArwpHPZCC+yYST5DaNSRWElez9MAV8dnyOOaJ0NXSX4uYX9IZKs3pP06f9aZNWxFjfzlqFmfQ1l
LR5jiNmjP8ScnnKZ5UBflnsXd1RuFjUN4y2Ttmgex4YtHHsB7HGjOS8CbkxXpydmOV8eai00l83q
3DXu3O8632IBzhpaUgBlSn5I1ef3ypqDcptkE6fWPu/PyO2EuQknJK3ZYUpa2qq5na2yeXZY3yLB
NPnEXpPXlA2p3J06WHa9g8+IEXP6yPxl2JOh3W0mS8YX2cIRrANvfKYN279CUAqPSynE/VLb7v1p
YnTHfMc9irxrj8s3Skxbx0BLvQwxk4TqbmRVe6SABeC5IlT0jO2qpvsJ+YOmzvlehOKt8+riFcMO
fPL0zSo7weljqczivK3fIHOa1Swr/EQcVnp3eetHsz47ReDhYtEUxFWrqT4XL0N7G4OA64PjaQCw
zvStk2ecsQMm1E2mjoNMrEtHl+0xd9R4WeTUpsZzOZC3WNtbKO9TEyfRp4/94DeHMKcEBxKI+4eR
zCapJhjMAis24+E/QO3Kg1x5B3gh7CTYWNYCgFV/A93QS8yYSAeHbeOul0r3zDubYT1k30C4/Q2H
V0wD443hqPw1zD2Hmw27aWZvgR30F7MdqHFfSV0sUbsKy7kg041SQ4q9qO/4Rs/R0zxaL5KsqneD
Y/TDMnTrWRkOEKpA/vvESD/fewxSrpeJ7m+pcUhErL88mWbZipu2AGOfjD9uvaCR+3A24toXA9t/
YBpG7N8sPOXC6dNkGYQBtBcBN5w7Zlva/nikyevQx41l73o997+C+sTUg8ky1iVl8tEUgm1sfpqt
CyC6SdmHsGkfRjvro9LDg7Ck1/mpfmgM7/WAbAlUuk3X+jEz/lto3lcsYFf91J4FmCZoduIK3/az
uuDZuGGyXRx7EqvdeURSWJkAo/MeAuahTPby4+THXpSU8eWSoz57icuZd7jgDUcu6NjWww5lRLvs
c3tp9t469ZuhoSGNCsPIb1QU5vWta9VoGISgL316nehmP8z0vczDLM/GQdzP1ImA3dB/hpOTWjlD
O0uXv1YhwbiFx1KRuXTBACU6zCrOAmb+SZVSO6qHPdwrv85/oWbMjZR8LsDBlIXTN8UBN1ntydMS
TzuJP+rB5xS4y9P5xrZIkAioUqGFkQa5AtZ10teZPVyPsU9zzNB9haSYr5wkaBRM8zu4qI0Zh3Ph
5lfl6AbbU9TmFKSbVs/FmVls/5aK7wunHMZtLDQMVfkhg+DGXQQTSu+aPrSWxH//S+aAC8Op3r6A
Cb+rFvtKV/NnmZhpo3mSMiTxKPr2D5Wm3acNYHYDyH+SRJ1T+Q6NanHNiRdsP7vITjYTTu6AQ2Xq
w8YN6VUSpjS6tRIJo570VsZtua8Y+yUrHHTF423TJ5KMPkbvhXVV1PldJZm+GMMONkaPjjI29Jsk
sauNaGivq6rumc/nbBlTaE75LMNUpxulWv/C8Ag5sOOLWVNQn/J5zq6CyUzP3AikrDs1rqJu5Apd
1Yy+0XvTTFOWewrJcWZuxTJIuJUXecP5FU9wrhZUH8a0eF30t+/FLxz7WrGxYebrUH9eNTk0RY09
wRnid0tXYneaT0RI3G+DGuTX6fm1Geyq+IxRYMyx0Dg3eOvsw27THPb5KkYYmxksTh4tOWriYDe1
wlM3frnQJogzOH3APBUubO4Gr8K3FPLwOnZ1kyWXaERZtUnc0f4aeJ5G/7ev7DkLiBI4S3EGla9C
1OM+dttev/w9iSJ+N9fBvwShy0zRZfKJ9mb/NZQQM11oGjtNzmQfpnelKvv7yWk5PNkcJ+btHNS2
Tx/8yCeeDQMz6BYCgODHPoxf66GBCJe1sihRLkt6IZTrTveQihp7ysQcI8I6SmenIZE1343AldQ+
hnU2QCLM7aWk1/y1XhRzpUGO0CGEnjs7zbf/bwvh/wfT/o8T/C2YdvvLDH82Z3//9j+QNPTsf3mu
A3sGXqZOFwFm6j+YNCtw/iUFNurQcwlAl47A//hvn7Vl/+vkxTzZBn00c0U3EL/4byyNqph/Sde2
8YkArQFGYd3+f9Dcv5GwP9zv/9lr/bsLk/QB1/Y9pfAk+/ylFOH+joilLu6PxOQUatsIkLpx14MH
GvYPaWu/uzD//SqhEKGUARycPP0UfwqmwB8gGqCFZLcYfW/lwYH2qvd09q9Uk4bbrBhvLflPwdh/
Ie6+35nv8i8koOfjTv/9NWuSM2uUIGs7xQuR4FZs3SfBEF+63frOnlNezbUQm7+/10+e1T8hZ9+v
GeDoxXTq8M9fQximvkgw15GToK3s2QnT/lh2CRWDoEv7v3+l//SJBtJDtUPc4CI6PXT+9Ik6jZv5
CazUdpm76QkkmDb7xC6vp2R0oqWOyeeyp54he/1PyXP/6z3yejjDBQddCXVj/+W7DNdcugW557sx
R+7F69g7D1UDfbktYpEO//CJ/q/rk3vHdSQAn/SkoNvt9/fpdq1JOkeZnY+XGttTx2YQPe7s7z/N
//gqvBLIlEPc3beH90+fZr/4S1nmniHMbo6vAlbkLVZavfvvXsV1sSArnzvNFViBv+MB/vQqstay
U1lsdmUPSxGOWDlJQK3/4RP76/dzepWAew16SLg8eP6CW2onVXi+km439Cs98pUzPTQypou4deLD
f/2GfF4GG6VLKAQr3e9fDvm6vctgDa/mEnp4kCQrcoX37b9+lUBgx+QLdgMX0un3VzEcQ4cg091O
Tw7jOxsYhabw5L//chCwqdR0pMCk/VdatDRdUwjddrvJ4kjVVblEcgya//JVTm70UxQBT3YG7QDB
v7+Xxc1VyxFw3rUt9H5OV6lzAGFr1T88Hk63xZ8fRF7gsUM9PRyErQBw/5Jtw5fAhjekQQfxbt6x
1YFkt2zwBIWPJgoKVd/+/Zf0l1Qgj2+fq8BXASsT1xxGqN/fWVo1MPZjYO/ohsK02QJ1Do7FdEPY
+ZFGiPdEVeFhxXcD3Od2F0KV2SWY/PIP79yxv7HmP79532U1Pa2OYOC2Iufk9x+lw/IHV1CNEDbw
yBtSX0YTWePqw3LkldaUPmonlFvcV2goU2HC6gnALAnuADHp1rZgGH8tAHDlUZyMY1ftPE3riyt4
1t02rKWYMzsrpQlYVobH+8BICHfFJMy9NRd5thXGmxKa0NRqzsqcLs3OKaaR4k1tLu1mBKDlPD0H
OBd18Si5v6qz1Ot8IpsS9BqAsSxIt2PlgQrm/eD55FCkabdrR1Kat900LdRWmXzdjSSVqJfEYaal
Ycmq7MJOWlXco5l0y0VXJPPFkAPtcI7tq3GT1OlEBfqi0R6cYm0K60JIAjsvfbWABJOJOFw2WbMi
y4c1Ambn2s0PdrdoppndaVrj3XjY5fCQF8BgJt8WSVE8TpkfMNmJ6RuIewi4nzWQms8x7HTLevhY
8g0t78amg9eh5sCFMweQZWYuon72LLGT0+A/d74BaQY0APyzvBlYBcFUYopUnXsLwuSBZRtLXShW
uiCSdObkW9vt1b7BJ5ds6kQKSnPCFq+ezIQ7RJ2yGjrpHbHOO9HNaBiVT+9jN5/+Frug9u9Unrt8
WathtGWrrKZxrIu7z7xvJ3R3LP3JDuoyeUvx9N0HUss3K2X2F2HRHTkAq4KOt1xN9nSwC4G7NMud
ab7rtJ5eu0TPXxhjWZkHlbwMrTLvmW038RbtPqaFvUkGxm8x3IPKl4Au2pi8tI1WnX/pmZCDInEB
1g1nCf1ZjJrhS2779rrvPQNb1mjPb3fY17tjYlIOEr3vcTHGDZd15BfQL3JBrdiMgOUR6fr2tWk9
89ThUHEPyMHJGIGNajJG8jg8jBrOFzedjluMMzIG/53HrMCDl1YHq8j9N04Y+sVCan2epCZj6jYY
iYpp7kI77tarIXSaYdj1Pvgww+SJWqdUhPd8ZUJtQcZoEi3YFk0RiRPhk1cMetpVnPrWKJtmkV8E
FimXB+N7K31gphhOZvGgBcAr3NbZxkNHm+iUuP6NwrFAGS91rFaklkWslwmmJQR0pPA+fi2C1dwk
2L6wFanE+wmuqh8pcwMv6NaesTYtX6TP1Kod36yJQfiuhuy5W5p8zaPY+JmCqpnqh3RqSPbDlK1v
sHCjCOreQYcUaVLnG8dJx0d/yDFWkpAbPhbpVLrnMw6969RUatzElZLtvizrtriSmJZfrRU2LHL6
2bEvQislDMEynpBQzH3ubYYVfnKbkoVPlEPl/PIzjQ1pQJ06Tp4QFLfSK7vsXcdQYTOFTeltrMJ4
XXLV5o5jbQLao9bIiR1/2osmAAZBuIaZqnF8Rz1yVLexGcBc4KpMNWkX8JC7MLXqFAtKQFV0ZdcL
mau11X9Nag6yzcJDJt/ZtRuOx9T1x8txNO1yFCGAViSYf4FdCJP8XMKgnczOMbZiIqrTj4albInq
PgBzWNwZPUON1ZM0qksOZhDqdQlU+la4dva0Or18Lde59Q9xooHml6TychrnkvmhDEdg6za3ynMb
7Z16zCVnb4HKTse9uyS4sxffV6/lJJePaWmb+wC4Pd9KO4acpSzUHyMkBTfbwL6VaicbET/aMsww
Z8MdMyRLizBmiOPbnw1yf7sbkoqbp+SumGgcQ5WKsDl6XxzQShfv3tiWZ7FaaCkmJMfHyjoODL5K
n23OWKXtc9n5tMX5/gSHv1Ab9Atnq3VBICy5InIJnVeXPIuXyhQz7j92GJrhqSgLCqIzlArmJtyN
OOJUeh7oUR24ln0KhsJ2fl+JyKCKWvT0p8ORjt3FQG/TfQARzYCr1YpHMbsAEuWy1domY6k/XJ4B
P628sOgoV5Z3J9rehZJQmGSRWyD9qHPWJ35SIK4ALpz6qgW6Yzz7K6xY0eRhNOE//RiIO8FpgHqd
cW8MWP4szINm18RO8RBzzWNeyYU1HjJYTWZisoEZhzwrbooRcuLQS49Z8JKWQ7mLU9N+OWkmqddU
SbP3ez+LowKBSdziunLvpKun6xJn+Sf+DX2bW+ZkIsYAs0TrYsz7VNtEDk5Dbj1O87pgrBh6IMdY
cOlXQsufCWvQcl5CstdRHleoOHqpyHNYlGY2VUu7BvhhbNodC5wzhkCbNL8dy7qwN1U+OHfAFnQt
e15otXuKloga4ZPQ982ctl0kbIbIm5iGwq+wXUMaJkkVrTc0ii+XHUMVfy849N2JfiwIhIhDB1gQ
6Mw9Y7gKkZDNDZiFcSoGe1afPWFWEMUmhLryNylQ9JfqDD0VA5Mec6nqKhZnlkdlZaRXspNg8+wM
vryBfbnoOLnco1Rxay/Gg9efLQ+jTrrg1e+LvsaOW5V3wKsuBEVfSo+I0lO6Srza5G/OvTNeVHhK
er6XNL4jeT7F3t0P9pXxfQefAoDlD545OH1Y2MPrfGLrtbH90fvV2mI6lNp0vzxJ4EtUYpJdDglz
tgccH6sfwSumxRUi0dwBD8SEICzdZL0ZVa0vg+2vSFdq6O7B17BIYsNxd+vMdJunRXm+QDw2Ue05
gn5PnnRvi7fYw9abTwyWiHv17IlGfK523ODbUZACuhDiqVlqetZXk1k3Gr9NF6G3pL8UW/gbtgH2
h5IoVVHF342SJLgctjpW9ofTKedWZ337i72dIvMxceEomLTWBOgg0olEd7RTBkyqt+3Y4zdoVyXv
nD62Hi3muM45hgJ9ORgyVjbDlI4faxWQPTqIiZusk0txHrd9wDDU79n4FQGJcn0fQlKUrTOc18kI
UGULBGMOmLSIerlW9I7OxP7GJ8RjNxm7YPvkWcsaKSlcihT1WJUR5oqW5JcpzM/xddhOBF9mCJCc
c65XPw6C29LnCbdhl+VB7zBtfiTFhh+ycFT5UQkHKZcAHec2nVrSGopVxmj3NJgoEIYccU5IBK3t
OnXdj76tgiujyqU9tBatdCTCdE77OKwxkAo1a/FwxgQ/pRUcYmlhwguPuo2LTmDuG3ESspHV9bxT
5Lth6UhpT4Oq7LJq6zZduO6UsgZ3ZwZPpxibGgSlsDeKRpPZCuj+TLv5KZE+PnyEqLjF8VCIAgtN
E04M2VGp3Nc+6O2bfm1C+tWnnI3YMjBc5oFbWB+2rcmaIUWj+jGYKrwrSVWpohlLUkcmkBhv/Spx
4p3L2GkkjK5o9nhOVoNTPyvzfZ3OaUPqw5oMkWwZQnPiZJQNFD5SFKo8DHsUpJlPHCSSZ4Zoq5yN
MnYbMAt/JfnChBknLB1WP1t/RBIZtVI/GUET3NvCxAdRE7CN2nXe5Puw6NYI8D6LwtmT8jHY22Xt
eg4WBO8v+wLv1z37ucHeIEhnP0ZOB+2uCchbUQ2EeCSSeYEaWYv603SjubRIOWzo3/YN2cRek/5i
bF/f4LfoXmxp5h98atUvfB8txHN+6qxTxKJ9rF1q7mGqY4+hcco+OCvr8K1pGNpF3WI62IBFhtec
fmhmDb2mTrdTlouRtLrZX8j2numNj2VvOydCof4xjkv1aPvM3aIQu/xTXAXlzzkWTPsHaO3zcAx4
CBf45crzxAUhikQ58T4ynk1XYjA2mgFk2INuU3g+bEpyjFxMIetGZnH95jD7X7eI2S1QuSH0D+i4
DD9K25YDqNsoODvkw/yD+4scsdyq56+0HNn6FuHavXuynOB/OL3xiC1IGcCNMeWX0vgk/cbFjPNz
sfLlXQ9TMEb0+wyvaxsYIGuDU29dxfIzmW3db9I6cK5qp7AvLCmWRzfXIJe2W4jmou+BjIBqk+Bn
ULTVUSoKGliNxPA2uEvt8lRL4kv8hOVNsrjyUYV6ukk9b/A2jp+3t2nSs8BJYUn21ZxDz1LlVl9h
YlHZYpG8htxnmvk5bcJYRlm9osAZScIUEmInPweuBE4jmQjsyLdF8p4lhXVjNeX406RsArC41Wxo
xyrnC6PG291VtK6xd5vM9LjUg/845qc7s8qt9CvguPowQ+aB3S/JkLIVnxRHlzDos+3SN5Ug4ayq
TVRbS32XK7silCVo5oQK32nKN+AYJOS0cf1RENikea55qHq52yw0ZtuLWSJHN84YFQDZyyYl3+3T
LYbCwZhkAnZMHhLxphpgQyO3M8t77JPXEFlBEr5IK8M5M9TronbGrfyK71PQfEYqAwL95LOJyLNs
vcA7Cvgo4zj4nMqYMJQWBwzndae0j7jQyI/z46V5cctTDEGuA0LDWCUHsSvGEFnWjMiMkad7inl0
EDg/9Fp69FTnOOlyfqZi2xhpvWp/6n6FrRzYDFI1hbmsnDU8ll3dpK1ZXmGaqx++bJYqEtWcfcWm
NXo3znX/KSHffg3jXHR8DGvdozXiwYpCb2q/ME/aaTSOnt+wfnksmUaoh8nhWIN7pwECqqSTEqqw
jG8+BuBn0K4yjxK8X8GhQ4l2NsjoHlHKELHZ3hs6P9kiMMvLvsYZTt4W5Cu+4xZPeCdlOB177QAh
BIS6sDxkLnuEsPYYWRiaL/UOZrxZdoVXgXaVDS5y7t3BN1tBAo+/BdodH5hz5iQxOBbL8zTjutrK
VhPcNsYdXhuXiwHRNaiSae/P4FlPFMDRbbx6lY3yDzAEfkjt9C+6MtmZ+dn8y8Lw2W1Kd57A6gpn
7bjmCYvhlRUg7pjhPty0MIg5/OSav8Wt7b8rYAy0ZG8Ah+tEkHtbkkBD+EVdjeWO6CmcUAMnGH4s
4g2rrczbZNGXGXknV0B+8Q+Vx1MtHymIjz3xw096e91Ow7eXOxrmIA0eVzJMzR0zCFLOEMpxYPo4
vZ99kizOU7wxCSuHaT/WQmGpD4XdoUJmHQtiAGfr0tIOzmo3k0YCRFNNN+MSMNrUplHzUeXay3ae
1wNj1kkquBv9Of/0RF5iAidrjJZ3IK4QorTm/+EIchOF2WxfWc3SPll2a7Og66V5sslNecg7iNST
254b1Z7j7HkuUuDtCvL5kgyy+UuElvjZg1vauLBLzkAqmLtTdiBH/SjN87JgP+MSmlk6E51OIm8J
Mzl5kG4BZm57/C6naJzU3BIs5oF2YUhKDxWhBC/zYLnE4s0+NGzZMC3Gl56iCpdmSSEplgILDjlf
wGmJT6TMi5Pje7mkT8bNcAdWC0/ADvVqt/iYhfpIGNgac1pfV54dStiZvWdqMvFoKT0rl5wJ4yC/
xCIaj2a7BtUYnI82eTEDYFwVq0MwpDMRRx0uY8DlJQm+6pJVb3Ni0noOnmlwnPQUmseZsKwGy61s
CNYq55KpJuRB1x9jyOjh0VBLrmsGeTM5sSt1xLjX6D4e7vCerjE+ZD/tL2n6HE0GzesP7nVYrlyU
GCdHL46jUCttPZneX7s72et6egs6zyshLKZ+jPeTiOEIFOUubAlAqeyj9iGPQJXrAmM8d0BKTmTk
4bvN7oh4xIrolL0f7gefgEAQuCUE5d0S/TizQFpK46UC+llH8z/knUly5Ei2ZbeSCyhEoVF0kz+w
3oxmxp50cgJh5+gBBRT9qLZR26uV1IFHR/fMiJAokRT5KTWLcHcaYej06Xv3njsudQfCLMmWla9K
QsY7xPwJSgkaWqAk29H1MJDr9BXeIGD5ob5h1FTPim6sndbGE5PM2EBbA1k5dqrVJH5nrl6y1GTZ
BzosdeoKQGYYJNtes98iMxHTdmzxK6+HMihTlgSLZqQNmY0dN1+AFFZU/THUlWVXsjW45x2YwNLS
JoGXftukbdRZy1ryAjU436mdv2OpiV2anYQsIYWEDvmRd9P8FqF3VtgXBr7P7EI3q6TBNxCWzIsS
xTl4i12FfwK3eWyY3NAxE/LBC6v+zu5K22lpodH3v8JzpLs0yszMDpalYYSYRLxyZliiSRFFfMti
pdKHJua9usQlD9tdFHaV3KNzMsttYFXYjdLatuMbyFwjZ8IZAL9aog28i9kggYAia1uVp8sxoPe/
QjFYmiPZ8AJlH6JbvyTQrKoaw91hd9KsfcpoxVzaOYr+L3lQBzeMeLBprAdl+VkMUhNV2QCpQQ3G
tG46Zwi9bdwaULTChYpD/MLr1KrbgB4yuyQXe6quGh35NgoCbtwBjGB9BGxlsRJ3ml0BBQu5/VGb
Ym9kCv3ziOrfoRXoPupZAf8PGDbqH5u2eH9pgKH/B+BsgK441qcZyj8BbS5VU5fdPy7a4kVFcf2P
//nbf8b/2KvspXj/TlXw88f9rCswhDNja6Aa46wWgF1+kxUYwv6J4ZLOvnAemFmCSeev9HbxEwNO
y0JS4GMgN+eR8S+aAmEhU2BizfATLjjjXfPvSAoQKHw3fYIc7xOHSeMSjyihnsaP2ahVic5AM5DI
2l0CxUETJ1AQ2tqxk9cS2/U6At6wyttKviLW9DdpQXEDxNU5OfTHXlJdjeumKqZN7GX2edTCCRdn
US0KbAcnmPHZAp7IA2Yac12nRbth68d+NKq9VZ4zvukGK95NmAJo3wcClWBfHvFGg2BBYr6dmOKs
QoVhUE3OpjfSF8stxn2uYn7LxKflpHuztMloVTaiWuHOyna5i8UOi4pa9TXdJbYNEvwXdD8pg3E5
ldFF2bBMGCBh3RFSth8WzxVjp4U/oe72MOPvXS97NUbr2ivyY1wn7/kUv/JetUiAyI9+oD+IqOpQ
Q+Ubr5yeVDYTKQFOtH521HQcYTzD8dYB9ckDWj6j74anV4IeQA0mN73vamz5HcjM7JpRx6VfTS84
CKTyB7fRpl1sp6/RyJqtovI2dLvTIFmKXNogi7jDKFeQjbBsVfLqirpbRCGpJF7E8ctaT+4qaWT7
OI+jS6+Z2GU3UMIvArsZt87YmctZW1tYAIEh3AmEbK63nVk1i1oExnGQzrlNq3E7OsOVrJ71ht+G
FP056wq2b73nLfSeszD/Uelkz4jSb4sxvAimRq5NRgYL2y5yhF4JculOezNio1x5ht4tC6M5RWPa
r+o8cvFTCKwYkXPXFvG75pA2hcnlmcGd3CAPGw4qI513Mgf2lmODr7BsERN3gO6YwlSzAUivTzqX
x/TD+sugR+j46s4H0J18DcjcSsf5GNvsmdlMtPJDA8KcjmVk4nrESYRcuFDyWSa+vSsNGk7VZBlH
EDPlrvdscaYZplaDpU4+TvWFX3btcQja9ug6IW0PbSoM3tNubt5kIV1cA8PKNY39L8jyt2bceisk
oLuyil8lyhOknuVt5DTDWQ7FM4PA20Ag6raS4lZxtEmlvtBKvTIU3OypH6KNqrV0nZj5q9um7yOG
j5UQCBxwNAB/tdRwKEocRAJ1wsKPQgJ7Iu0QIaOlvugYe/B9myJ9N0sbFLJxbQcjYIK8TDclk95F
mtJyUmMan0udLgAsI6Lngfg9tHFSHJPAbQd21RrG9DG7Mmt71wxaiFSluK1HnrPRj77ao3HdQSeh
w8tahmDyqy1RDWcRYBFh0vcBRsxoSRMjFlW60irBYO7n/SmJI7TREnpQWJQMWjm1OO8AykXCsHZ+
05cQP8fw6Ex2s+kC21k34XTqbe6ZweZ66rFrbTL4t5yLxjjKIR4uYzYy20mBk/TTIFtKW4Fa8SHC
gJawl71BGa2nfIBtVQAqvWSCdMRGsIiqL0iX5bIdnRkSGCisIGH03pT+Gz3P6hBobPk8sUXYDtbJ
xeMnYpS5XWVfubwWkb5Ye6fIxSpTU7H1Q05A62VqZYb8RuDYYqVr0wNnEhujr5+yRBe70kv1Vcco
DJMB4Zu6it67uD8NefoVUF33kCXw3E1ad5j26PVBCglBI0T5sk+aYtuG5rB3M4YXlll/Sb3wtTb1
F0/vcL9ZVYyXqxgOVdCmG4OHeyFSxYtPUIZ4IyEVnt3xpi2Ipi6BB8DHxSwjR7s6tHqCD4I94CX0
/2nnDUH1heIPdwGCrGPeFfWrLCm1upj9WdC1p2/3jQ1PYn7YImwoPFIk6tFJS+txpxvcZGTZxzvm
VfpCxLG/tUX7sz7t31CQ/CF7b/5dv2XL/PeIiTFclvg/JuqdP5roo54LDfV9pcFP/YLU+8k00amw
ltsI6Igt4W9+li9aP1n4dWYZInIP4hVsVEi/1Bm29ZM9/82sXPwmefwdqWfrPxF4QXlAposBb8kX
f6fOoCr5LHJxdd0XqDtctCaOzsf9KKYxvEkNI+qNhZKVdgf208QY3Oh0lvqgUis3bRyMagAxcI1E
0ZZOSpIz9GeECRkAZ5o+tOsI2cbBcwL/aUqG4rEaBvii5DHDUIXIAAczlH5wJ6y23vtyXnWQim0+
nfVfJJmf01G+p/R9+xrk6di2j5bKskzzB30TVjyvsrzaow0/WRtp0eVd6CFWHCtsgpVCfM4kSkS7
XvNThqKYx//89/+gl/nlADzddNCl8aL5UdGH5a/M636kjxpkybFOiPFr+phtfFNhnw+Cuaelwi44
yJRwV1aRcRWF2i0jU7Uv5IgbGMK35U87jlJdkpxWXZr+oLZ9Xflb6ZEaQZ1qsNlXtNCiQmr3FLDa
MhaOD/5KTeIkaoNh+Oim08bum+Dw86nGBv0XX/Vb3Mfv0qBvXxXgk4dNF7O1QMb4vTSIyEu9Y5TG
/jVOAYypxD8ragLFW1xSvEXlNJx7D9Iv80nPw7SMoSNfki9AdpdHd83v+uzFrSEG0kexfBDIaTg3
EkIbQQEwDbDgf6F+M74pz74/ZtRcs9YXoTDPoc1D+Fnq2Vuiy4wGP1rTVtnZMIaPJpXTWuMLrn0z
ZaiH7+BAXXVrDmLauXmPLzps7FeaD/llZw1FtiqLMl/RZKq2KB0y3BK0XS5EavT3UxR7bzjKsdOW
DNPG5Vjn1b2YClbghHbgGFvtBhm5fuVhEUmCAo9lARJByxtnVUhlbYc4rV7ToalPiKrqx5Q50ldo
adpNZeTZwY39doOYwjxLTWlLUQpt7dLrXBqEn9AmUe6lxzZ+XbZoL1y789/LYLqvUXOgnamKx5IG
14NGawg5mZViYcmqizhUkAfaarxSUZHRCmPLSO80JwYQu8BZjlKdyqkoLvG20CYNOuvRqk2kv8Y0
LKngbtyOwGSgFT2FoJtLdCdZf8uOIUlXkRZAm7IJV574sIXbjf3JdbUjaUnNPlRTfB4SdUku62ao
7Rljz/Cq1Z+QDmIKSjyvWSWDNuCq01BviczXrw3ibWkUFZ2zHQY7XOHESk5IV+TK6WImO37Js+0Q
bbaoakQWXsrUmE7CpqMzc1W5Kl2nenuo0srY1EP+V4rEOenrk1QQ6KnO04BE2xPCM3zxT3pR0D5D
ibJiSa+vp6M0SH/JmA4eIpuxGkuWqe8omZmDJfF42etpfRod97HRTC1f1SkNJWZrGigZeoDQsCnt
2P+U8Q7dCIRJl6Jw9F3jLyK7fpAbfjtqNIcCfauDfl23ZvX3Jy1t4XVsdBEwLHOpwdqXSMX8nrhw
cHb+buAOcvO4+zBQ9Gyz0LDW9Ioo6bI4ePrzl+f3KvOfj4MNONphRNgoDmdl8afjgM9QRpNr0r0d
uurOj7m+iVvFq6gdjY2J7uoODULzFyrSf3qNGSi/2FoLoRsCKp/5g7xTB81vwmFmXg7TvVtHXV99
wWsTvrWpBdwEr1DR4xyfivs0Lf1toNt5Cn2jbYOnrhoFI1lfPJE+po4489jqWAbhNNUASQxC41+8
wMg7+vEOM1jdWN7AwOpz7+GHF1jNKKaIUT0x4KM4t1v3koNnOyotlAamG2z9iL0zMiNrIUGJbGlg
XXSRCc1qyHBpKRUzoSjMFwap5RU50fU5NUeXUYQZb3HgAzESQf1aWNou1sr40HVNzbSgeLRGyFCC
AQTxKyq4dRwz3ztVrm/dTNzXWtgbNIiDcQuzGaFZKL1bsiX8FbwBgoWMvmAj0bjt2dP5n6VJxNTC
oItIcZ4dh8hs6Kqicxy+yVSqrn1UptWtAxH5V/YsGKPdBgw1DBzYHHgrnmEqjYcSs8KW2VG9Vn4Y
bNBZ1NMy9ErYiH3l3Kqx1HdaFQVboqhC4mWRpPs6TU5VReIJRzVTnwm7JFHKhvNlKDV6DdU8EEPA
2R8LjG7a0nUUSQ9mfWXblbputKJ7F2FsbHid4aCWZhisAtFNBwSOTE8S3FqrsNTAtQyVdWIjcV2q
pN9K05IkSUC4DBFFnWGuxFe0181DGBTBOqH42w9JFtDSRY0ylCZzoDRnRujU06HOnG6bw7u9RIqD
2NPRmbosgr5kV04Xu9whJhevCpAWGzKH5AutDS0ojlaHudCSbD0kwPQaowWqEU3tBuWNay/Gqk6n
tJYvRljKVWM1S0+fkj2+OBh7MUwNHPjDMWm8vefEDQQ1+4sJWfLCqqIHJ0yw/da40zC1nUhZY0AF
eJjeQ6HOmWaXR8HcfZvak/+as9qw+yGrb9FlZZOtBlyPK6trkSPZpXdqvPqePV9wIgjYu/Q6QtK6
tMhO7DxT4ELS3ipXv9KV9hypeLgZ6wkVZqKCnvFsZ66iKnPWCgM5t7y5TYwJHnwSfAlTq7zue1Jk
MgdsZU8tdB9Uo/FAGW0SwJZY9LvTPXk73tYYI+bPXjreMfrC8JdJedOMQ3oxFAyGZOI8FhowTEcT
/VXtyPGq8yE6aYUndlNOOZuV3jbIOkyLbeO5q85rmYXjxjMWUecV3GG+WiVx0dMnG5pnrmF/m9nN
Mxrp+OA3g3nVdbF9JCGpPLDMuV+q1BaLBDDCxnFyNK6hhiCvzT5GAMzbnFaLu/QHlFILKKTmAVqA
2uQRFAcHI/6irqIPpAUm0q3cjTcMAAYOxrhjHhwvkU1Up1anOt3UcJyuGx6Y696Y0ldmnyfDE8O6
FnX5Ri2mx8jm5jvIczwm7jRTgF+QoeXV7UNRmbcQj8UhNxVt78zKGTDb3MhTXCaM42XU0I8kjSHj
ApwLLRIvBi/9R81p8l3Ju+feyyZ5KZVZfqFUjchDIqdHWWFKZZxqbrJ1iOBYNH3WF9C8wQ5s7MqF
WtYk6OsWqR9BPG4cBy92En/UtP3yFfLa4hSjI1/Epej3WWiaW+6x6lUbqje3QvXq1YBrNfSfSPx8
Z2ugooV7GhK/k8XTpaKbcuHas7DVnR6t2Pla8sRvEkdt5x7wJtSJEjSS5IoBLU0dxLerIDOcbeu7
4gXG6a70CWrR5VAjZ/RT9wH1VhUvOrIwKdCmuH/AA11Zq8G3M4R74DM3sZY2lz2NjbcRF/ca7hvq
WDXnaUxFN9FRoINZ2ypY+7IJdn4yQsejFABxRtQoJ6rXzn0FOjpKCo3XglT0ZKkdqK+hWQRTmy8s
J4H4aDQxCV/j8DqC07qoQCVDS4Q2sSStLWG+MWTvsSOhlNZT/uiBiVv0tSNe22Bsb6NW48WPJCBQ
mvfid4I+kVPVOx5o45z60l/3GKORP8DzcVaKpgS41KEAl52i60UjDxxqEYuhDrZge1KEv8DJnsYK
MjcQxb4+MF0DRYz1QuMJmJ99KSUqwSwednrAtD/OUjNZI2sN/HUXIA1ZxzjNhvuYFvxG6kXe0H1q
UTUgljfe+5YAhcsuUYQbf/tNSZ84p9CyQuTI82MwevA88mqkcdm2BjJFlpHevK5jxwHU6dOjYnIF
fxMiQr4saY6jf3X06UihPq5anrW1YjpIsoHNApyAgNpKKMJXfTEqD5ZhGW+h5xpn15O0GWu6UInN
yxdnbk6faDCGK5rzJi/iAC/9WsqwljQUB2GBFyVChNEmNcpFyQCX+7XJObuEIW17krC2Q+55R9Zx
OI4ErFU3esog+TUghcy6Ek5FOpagGEmpgoERbCD56moZGp6EuRHlzXsniflCeGCcJQy83bdDBREj
9kg24u1o9sad1PMa7HVmnHFJ1zsDlvRZ1/kx32AxZvPGSGBsWKoCVpkjMhXlAJzj28cDJNMc//JN
7Y9A1D2zLO8BooJ9QcxJCWSV3UBGKWeLNHmnuyEm0jhHU6mRwRga4iWpSm4NA7QvjCfNDoxNwoaS
VKO0j7cqmD9IL7J6h93AP9o0EYHSWdmTDHyOo0tj7PV6LZ98RhfVsi49eWNK362gR4aNt/SZye/Q
xYk9BF2+iComroaSiUsSkuaSzYnLIIe0nuCbNz0uEvYl0lUzDfj2iMljVyvTviypE4tlZvg5uSeF
X17APR2NlWtr/gMwek4dbpWJRrep3kUJb3Ocxqha6hOBqFQUg/2SQajHx9ih8SuNAT2LLEV3ldAS
+Tp5WnISfultbJMkpFL63KDRsPLM/CDroKqXbWT7VwURM+sCm+aqd0Vfohxpso0fa9FadQjbI724
1utJvGR4ek72WO97rTDWalLFNRro6BBqU3+OmAAjVeom5NAD4CYLvDfqwsR+K6PGsBY9u6kDqLFx
59dZeulaibwmGkecJl9vVijH+bnGqg99ZsTr3vfnnZrCnC+oJDaeG7ioQitAZRbsrF2lMnlhNKOJ
LCjO3pVL1VEBF410H5kYSPc1c3hYm4ZbfCXKfTjlQaPfYdBp02U0oY9dOE1txBsU2kjHmmwuVTDl
EXVosIIEaWwvUKwYMPqtYiRt0drRVRHceC7C02VRTtnOgegwsoJaMYRQlmm3KY19AkcKZqM0ZrI5
0SaUE44BJ3UowAorbfgQXqJW0LuNfW3pw8FIOuMmEbXpLBU7/x1upPAkUp5s/DjjQ2CKR2rMWzcK
r+vIjGd2TH2hRt3YZm1zg38RrQ5cNZo/9WuIOGLZuKDhI+74S0lMCyL/XLsGeUyV7sX1dpy066jX
4VBF7CU1xx7XCvgkv4uFvjHt4TJsuvaihMl6qfJp2NFF8J6tqDCvcLqXEB1T6zIJvWIt6nxmFMWo
h8Y6PKksDc7O0KprmuzJfadZj7Kk+20prwTB276Qilc+1LaM8UZEEkkMqq9VNjbxzg/UQ1hWzhPw
fkZfIqzf61jEq2ny8PmhOa0Wk9N7FIZ05k1S8CYvFqyZTXNNyKiO5qn0aBEaKDFKLAxcfes9Lux7
3xxPU0Mjv8zq9f+ISSnsE/zfKNS8M5sXJga9gBbVePcFZWc86pd62jFkG9ixWUb9qpzmxmvtN1Sf
M05VLipd3tSIqVMtuYuiEbFs/GJG+v23verf6nLflf/vSeifO9z/tf0o57Rx9R8wisclzyicvscf
98J/GcbfRnFakprOMP63//znWfxvn/f7NB75FtNzkx25IX7vkn+b0xM8g1wEAT3Odwyyv07jrZ9w
zjEgxyaOYfeHaTyyTCyUqIlJDbaJuPkbBn+am99vv0khEQIh1GzansmWP7ZKAHiSjVTE071WGY9i
NA91hFKzNt5ILcgRC1sXJKUBeLIuzDRwYamVH8yUbgOvfGgt+2TMM7dEmcdOOxGveRNM3SZs5LKf
WwxZ/JCWs7JZDiB2gmTHxH9gMD1Pmstw3/rj7Vin135fPAAy3bvV+Mxm94I0t7uRAeEiR+bOkBwv
ps/AG6LkR5di4UsIeljYjX9nJcZtrlXr2NF2yGkxFxDkyADa+Wr03mXbWMcBTJ9nuHelq92hmLgk
howZUryr2mzX0q6mZfaU5wn7BYgxg4V2NjKDeJmnOHWg/i1kyzCq6UW7EEWdsOUGF6UH5qEnKxI9
0vhcFrhVoiF90lhhFjUG0hXjqNfQGG6Fyz+uDRs1k7JW/ZxBjFDnweuRbMrWuxT8qbJ596dmc0P3
c5cQA93n7gMv5HAZ+ZVYYzPfCEGxLPkoVSsWM9Hf8vxDq53Mgz8GX82+vMnmEEKtQ3jl+5zbAYX1
Oqc8J31D3zCe4ZgJh2Qaq6plhexnC+fr2nQbCKMVqEwkgfxsvoBdsaN5x8fCOco8Rmt2wx97wj0z
7YcSFuNS8pKqWuZe9QEpPlrgicmWHSzphStQYxNjF818QbWYVPWQhBOewGA96tqlk+kXWUKqWDFV
N1qvv9kl40dvYMBtmAYaclXfkLZxp/vtWbPvRD9+KOldxWH8hIoapJgqPkIoSwvf2zBHHxeBl39M
GGxXuidgFyFWALo6iw8zwO6S1v1uSMZHP7GAGw3PdhtelbF7nk0QLFza1zZSWyD3t6HAXaJGJRmt
4kW06Q8KDX2VhGGzsgNUIklFq1rbGZ3+2GXVQ2rYe9stHzK9uWZTchrN4sYo8cb1JT7habwl7A1t
pzbdxthSYWpZqylusmU2JgGLOgkvTtQBJjLtL52HEN8MWKVTfk8kjr5JcRmoQq6qpP5IDa5wbV4Q
rX3d+aSDEE7iYvYMuPJtVX90XkpxYKy9JD8Z8XwJAu96EIiSvQ4iAhstzevsRVI3286ttuxwjhB8
mVq0waWV+GrJM/akJeR8Eqcz2ONX01BbsAM7HU0LrSAQxclTIPXnHlGO15vHts+ukcoQ59wD2NZa
/67qxRvA27fGt/eSzfB8aL3t3WHD/ZpGwN0IeZMaJ0f0xpH94CsblTvDMi7GLqfo7cUh09MdBKsb
lQ63eqXt7IS0P2+WPYjoFeTxjW4Oz0B2v3aFxubSOuimeZGM03NSOntQ3M99kX8M0rzokdj9RW/S
+JfvRsZenjBZIdxvjdZP7VsUTHRsMZXdF/MsPajkF2Th7DMLchhl+IZ74pi4zmaCFh4SRZHkHe1B
5y8GgMaPeqn5DY1hHbaB4doUjvNRfjoKbMt9VdW1zlHkcm2FRIXK1N5VnbYOzezoZyXdC5KyjPBC
jsEBvfk1uDOoqfnPjeW/VSH84YT7u+X/D//V/Lv+m83BoXow36Dr/Mfr/+klexlfUODVcfZ//tf/
Vun8f1v8BO8v1AK7l9cyf/lVlvfdtPy3z/69FmBRZ45Kw/vb9PvXifmszJtZGWBeZ10eA8jPtYAD
cIJRO8wvSCcO1/93ZZ7FUAEdnWcy//O9vzUx/2HUw+AdUiDcINcxmYJCbP3+Pht95lwmZsp7Grtb
G4JeLpyVVATI4LfjhzdpLulOj5efTuW/GHAb/3SDz794BjLwnAkfB+UPoBCmmzhR6djey2hc18Qp
NELcxz6g+4w1SIeOpvXo0XACngBjdWjS0I+RUl8vclQ31AbbvkhXSqiDGJyNGeXPyTSuo1juCrO7
SWp9nYHNxhOw7yt51ZevRm5vYd8sId5dEwZ1V8rXyCOOBBE0cTJrlTt3uPhPPslq0HlQxw4l8hsi
G6dhayXOE7yEaGEL/05vgHNZFa6RoE9eIyG30PDJTcUlJOIXi7nvvqu9uzDP1rRGnpDx3OMc3ltV
A/kufo9YaLACXDv1cNM5CIiLjvEawUHnPnMB/I0380eiFAVuy6Eord+ntXeJ2SxYFGYQbYTprLQA
jCXZ8lqqNq1DmP0M5MZc39AwWjuEuxKg9DZK2JlFX+wKLXlnM5pskCkJeljyC86utbSm52GkHlAR
sTY6CSPm1BH6bt3P8r1BIK90LaJkG4Fejz0nisB0ZQQICi0fq2HlgHNXBymZ+QqE5B5qzhKSaDyu
MwD8f36/+DwKn0eS831qwjNAj0Dl4aAm/f4+rVRFP8fQ6nuEjyt9sC8Ahmz8alxXsQ2bFT6/5fSX
ZhLfsdm6iHz8iXWxTDP3HLPwIiW6lY27qcaB9ThWX8JseMhAgTal3EakgOApXSVTwMYOR3IsmJib
18gNoRf4+7Gy8kVeZmf6hVdlMDzkBMJEEZc9cY6WXX9h572yINu2wDUqRkRaj2hpvjoTdzG72xWy
wWw5GC3Q7PkGp18Qhx7GlahbZhkmtMhZgQt9diFippk908C7Zaflz31Hl7bFejGrw9pRPhH9fkBM
AYrS3sHsvPad/Co33WOSsZe2hktZVbcMkSAoahAdxT3RbTvEN/ddHW4M6pExyK8gdK6HiAwns964
Yjh14ZtwxYrm3lVIlg07gSW93xVooDVjyo2V5XuvaA/coEcSAQ5/fl1Bs/yLCwsVi5efZYI1s3+4
sF1a13nRO+q+1v076fh3Ceg6mrrgb+svtY4iFGfTZTzQaWwSRCiS5lR5E3Tb2XEd0ENIcKTWVXKM
cYToZbiRuDJMaZ4kIO6+kFcOLl0xtqs4c49yqvathfEnm8CYG8NFXWHfH+wtxoNTPhQAjDuaGv1a
yeYx4E2oAhDhltgWPG+JO15gEAXriKA/AztNjK1V076MCGHAa4QbIllVAD5qrL6ytTgiAm7jfO2o
dpU2zYYSewuccWNS6Y+6uenajso8X2rDfOolI5RiN9rtSfrdEpEsz3C6dnkLlQ0kdPQLodVd5la7
SpDd4f25MGskH6A9EqM/5RDQCxlNy8bIl1WNj6Ull6j0z1H1IJzuMujlrkzfSeZkYsW+YXAXuvdW
E0CNp/DARTi0Su6UXV4ls8iX7dReWrz5SWj/8ytuzaPdT9qVb08ykxLDmDl1aMjmJ/1TZUPtlDt2
LNU95xo0L6+U0N7ieaQZU+yqarz0exsoaHiNDPNKuj6YAbltSIXSBk4jN4csyifkrWtf0CCPspJI
Esoxq97UgphjRywZP5y9vF0NJRNYr9iblnVfBfHb/JSYPLdsGjc1kYDB6O9hEpxxiPxFEfmvvqPF
Dt/yaPpbDkv0d9+RjlvlOkCy7yMm/7OzdNubLThK4PcDiQB/fkaNf/VuRFhnI+S30ddZPz5CGmZD
2bOUirI5oMPduAt3hYGI/PSLprLvA7en9raPdU1jDtqm3qKgJXECW2JQrP/8YGZDw3eXl8J1/sLo
RiBm0d6YC45PlxcQXOhafdffo19hJl3tMcDgw2IlI9jo2HkOAnmqjAyuhSt2TEp2fQPFzbY3Oc+T
nuLyL51z0ljnJmNFRa0ete6xREw7QHAFcH3BdHtldsW+9NuT2TH+N/2r2K4faWZedLjoiti8z7Xu
hkEdVBug9HmbnC1teKgz64j8YkNg43ueV9suJKZqbE96Zq8Awn8oVm3TGS5Vwi+hBMq94haVd7fA
B0jmg1uBwQ3GB4N/A51HPoW5dc3AAJBUxnve1O6U7hzBOF3ILO//4iLPd8znp4Y2jSlmUhhdJbpD
xnzHfTqt0ggwSCDquMf7s6tZxS0m7d8u3f/nlf7MVv3jIn/bvuSfla7zv/61bBc/+eBZqejokBEe
zY38s9DVEOInhzmy7lG6fYZ0GrNnhjKeklw4s3KSD/ulaOevTBt9rM+jgajKFH/LTvODmwagGh4/
KJbzwRkGTL8fnviQHiL4jTC/7G3Z3PGua3dBbSWvBpERHg2nrniMHTfyiUzTs30/9dXaLQkQWvsk
28PKa8Z6F5unmExVuHMgKm+AM2s3sGTiy4Sl5HEctPjOYG77TCPbWpeS0UJbpWej1MduM4Rodkbq
C+zn7QW9JY2kK+bC8RAM90bQMEHycOUdo9qt3gJSDry0I5RlSNOKxrro3LUpuhLjuD15zN9R/G3K
RguhP/XVkQfB9H5+H/8bbu3/tIh01/R93gp/do/fxXlZa8cP1Xx8vtV/+8lf7nfT/QmuHK0Gz/Zm
PCo7zl/ud1MAn2UPKvxvrex5xf4VSwt4dl7FyQswXd0GzYPQ65dbXvN/EgjCmVgT9K171t/cqPJ5
370CHR6aeWkxbRNLGgf5TVP26RWY9I60xUSeKnJlwAChOfqbMaz11aDhd0okTdBYAn2RiZcSLyLq
/VTW0aMeTBZFT6v8TVF6+pehD6L3XjTqzk/N4GuncSMvXCdK1gbJYjDXIUNQRuURJuakDg6xQyeG
XqpZs+IU0wkqD+LnnKinK4A9004UrvOGbCU/txACljlZxmtaS9nGJCyQXIp2kQmBKZzEvyV86be6
bzHA2G2k3RW+Vb4gPA++BmVE1lwvfWwxlQVCYYEzgz8ZuwA4aD5a0yWAS+c9pm/18e1YVOCmwaK2
7IgQqp4GVRbp0zVZA3I5AGu7Ll0E8FAA9T2bj5RP9VrEwUHYmvmizsNyZdNQPrlM8I4TkWUd37CL
3vXW4MuRE8AXKe3wiyUxkOkUSSs0LTh6NTZi09zOPSUIFNDuJimk+KHCmeuCtC+y2LyZoJEdcUXn
dw3P9hPyveDJQDZA9kBLfuhyAutmX5mBnICnIFP2EcQsJxFCxcntol2H0MpXMuQieuMMLpPlcEji
NifdsCiqR8Msg6WmYHg1g4tyosfvvWMqSLPc6NjjBnqV3tgds0OoCp14CGByXfWpyTB3qq0WOpIY
1KPE/f6cSN3dEVkcXUVDp+4MI9AeO/jrOxzY/j7twoIwM8/a636OaY401KVJt1o2zvRsO714j8fE
NumoWupycMjfM4X/BCBpOA9E67GBIQLcLbCzEWrE9L/y8iuhlxEAkNHeG3pvPiGUSK+GAQ1mj0wT
leaIVQ/TO0NbQx8vwqDd0hzsNlNkR+chTv4veWe2JLWSrelX6RdQmUuu8aYvYlIMOQEJJNzIYAOa
51lPfz6xd3dlKKMijHNu2qxvqsqMAg9JPixf61/fb9+jqslfBtADL5BQxo8hmLQn0eGMUdn8X/RY
jz91+LHN4CJla9MEv0YqhY67VxXuCqlG2yRyQzA+1aGMENOPCo292Bt0HwmvHsOoQJvLPQQS2CC/
zdIvbqkexDsoItO+rlkPmWNS5ixjwC+Y6hRfTIcaCXazI9A31X9K49b/ihKgR+sPW01rWJuanOJt
M1XxPZdWIHg03r3DItZDSZ7LlToh3kAj6W8aQ3LxNFvj5Ie0I9Vpbd8nsOlW+BaKTZ/w73XgFj+Y
Xo7LqNaKJ2LD6inARmabhgnePHr14sy9SCFUrnuENukvuJXDg9mMwb1HwP7DM0N6FOOhW9dRJPYo
COP7ZMTOdzVK/VMyhvQ+T9C2MMPCcxQdXQVGIPCrttxgBZzvA/Rv+OqyTBESQ2iI+3Y2Ua1xF8u9
2bfd1lAB+rVFi6NOPKvK/j4k+X9UBtU+NnYLK83T8xOdNONcaRriZxEgIfNHK0CoFGjvmrSvT5Xp
x6dRZv4xR6b7EX5WBFrE65tjW03toQgtYP9S1PfUxNtPnZ/MRjQNMKi60qenvNPKp3ZK2rvCmrL3
Zdyp+6SNzb3PPnNIPaHuhkLSPS5K8xsAz/ZoBr73UY6FCg9fjxHxp/0NnrJ2HsH+3r45qhxV0J+j
06DDKXIWwXpGrWaBGp+QWCSfcn3uYiPPBurHbsvSbVTvZPrgbrDBo2MyU7uXQnNs1xqb9sWIwp52
v6ZzERxqn2O9fCh6QXuYYmof0siKXnDMik+S6+EuyorpMBhldsJiiuu7kyJ3fnV+Pv0ddr9uz9FN
IrlX4Ti9FyjMETBziQVwyz1nfthXZxFtJNyhZFGcWupu6M10ds2Q7rhfwzS1X6HDxZuqLgfAgb/f
7vye0Taz+uZ3H8xfoahqE3GyxpeZlOy9ltAAqg/gMuIhEk8Dx9J9hz8OV6BSxR3EN8IaZ28+Ozrn
9qDQv3jUx5kvV8wTBOGIj9KWSdPO0wcLG+0duozggzpPrnKeZqSnmXEkDvNTO09Df2RCsoG1x1pt
+nstxq2hmSduEQbK/Sg87jUIJuqwmb0whqigJTLWfzilxsYMGvSIlb22yQZVbOBKtesyHe/NqREY
7NEfmuXrvvYOUZ3tKqq+Bm2QrGg/Cg+tsKCxrazsBIl1TTVzk5nJKRBfYxiy0zdojvAJgZ0A3ngf
yRfopqum+AW9URm++pymZiPXND6v0/s0eJ9V37LhYykxp0oPWv4YDd8du1jJ5EFSICx07n8vNMqs
IJJuZpUk3TokN7iFc6iCBynusijc2srwjRxy5WMo41S7xnpG1LdtwkdDIFTGN6xsu+9BvA29dWSE
hzjdBckm006WVb/3vxfWPiSbFL/IfmOnu276oiSfcYnSxVMM16nANS/FDukvW9uP3y2mTB8+ts7O
Hu9HNcHMNQX8AKm1DHdolDaJdLaU/+zgcyPyTRfRgzF3n42SApQ/rgzC+VAvuH8K7SNEz4cUEUnU
G8eulCf2rm0MQ9BHdGxC29A4B/GBgZ12DDCXoi5tOfrB1JVGo3dTAwXS92Jf2EHzWZpYsmUt74Q2
vTulS6nvz0pdghOVcCAjcWFo+LlbChl5/QHzpV1Dv9BGjLAsACG+OEZ3B/ZvUxNrNWCDVyjNdkhn
7sEN7SIjhRgyZ5K/YAw0O3LLX1Pfv4hM+ysZxYaoBzM2J6TL9Dkdim1bZR9LMvlDWZ/6SqzSJofA
0gJKK7wXtd0PWf6Q6BW7XSgepaDfhu3mQ6ljsKRhtZl+mHxa9U66/h3A8HYaezy20f+bwFoxn29V
EFnBzCz0hmq8M6Y+O/ahhgLM0sZqO6XIsXKP/KyBRtSy01AAtpRboD71g7C9pwokj2ePDyIf3Mj3
7yIE4jF8gj6jLN6Oyr7HNmYdWZa29TPrQwLwzfa+R+lxsL6BL6X9dj3a36X1LGAkUV2x5V3e77ro
r5xmJgVJggVpa4z6bRbda2jCQBRbXrAdAWzWKS6PGHJRFI4hLKXppk/VjV24ifJ5KgjMynEDyotu
3nezK4+zE0V40KovCDm85KuR6Z9Bo+wUnHuU6KEWX3yBGMAmmE1PlvfBwCpuIJOOAWxaH2fOJ70O
JOjKrntsfSBZulgXqHR9FKH+KZRfgvGpoqHnc4Ao2e8sBMvVToQHH9BQS8tl07JKWCkReb3m8+Rs
BxPjaPBFjfoIo3DbliYE5x+Wf9CTe/lxVJ9oOV5V36oQq7joBwKs6SfJ3rVarpuhWGfdXY01rfaU
aNN9UT6wAo26QbP81YlPWvjYZUDy+g8VSCLCzb0WvbfT+E6KZNMO/TqSWI2W2ioAUlf19zHs28nY
EIjoYFYM0QKSq3ay31vW1huHg4S411mAHLQdxNZdRfQ5QYLH1LNIHkCvuaL9BWyQP1Rot/jqU5ya
0CXQKILwuF9LG6ZMV2/t5h2mCRuMIO98BYoeFCy7PNr+A4H6VguT74H/bFRPDjLuSH2pgDfq2LMp
6a8CtF2QEPdGBw3MLTo5JGox8FysEbGihRClJsE7tOHbsDyWP3wTbCXIiRkXoe4z5wH1YJ48w4la
pcW+om8GIPAqsIvPggoBepgmpCJBSK50NJohbrXurOGLSvNiZCiHUdh70ntb1d/3Yb/S+1/0Ba7w
gy7EocngTAffyghuw7bJjb+TUFSAL5uPcDl8e7Ryz9NxLLAt+Kr2IreBNqaArpMnYHE8JlJU9clG
t20mUuiUiEZo7BsLKmENvXz6mAp2WNF9LUNEFoYYuHnI9L4RyngsmpDgIvcSXCLm/gCgg0QCyu+g
YJzjg3iOFCwN9amozeiEUSjrblJsdCtq/ti0SIwB7epHNIz9RrYWxbgKxmnVoeBDKd+dCtrRIZ5H
79ijPxVpyByZo+IgZIY1u9ByTmU7G8WPx1G8L5JTWIcHOlK4ggDelPFPK/+eF5DHtnFXfszjaZNb
mbVpOSSOaInuaDYWrCtvj4YcPnzd7WU67jot2GO2iNZjatwUR3SIDC2KWLrw0t1UPFvwaH3KQXC/
0vbezLcmAiv5ElUoM+0DQK6VXqBTlnTn0biSvvfH9MTl9ieOgI78lGg+yhRKKChatzG3RAdeQPDc
UgsFYNRbD5CetzLrVnqNkXVDc+BEk5WSTAcIUsGuyz42fB0LqsK2GY+2RxWt/kGHpNSVp1H/Bl/2
kBveu8z6yI0nWNPvo00wIGmETBFup8LZtGVzmmzrg4rwKZnkqgtqiKjPmMWs8E/9GuTFSQ7v1fKX
OX2yxnqN9ytEWkJ+B7jh9ThvoQUhzEMmRlZDqpaDiO9NdXwSRpVURtmdIqsndJjE2igS8ujtV2Kh
6T5W49KdsgEFMXh3TnzqaFpeiZ1fEAD+/i1/lML6/1Gp+XekfVWpuaFwlaPJeP4W/6yDMP32Os31
f//+P2kuqf7L5oM6tLX+xhf8O801/wlqDA13DDlnq4jp/0lzSetf1CYtgz2PpC5KDcQK/2S55j+S
XAZsZgfJrpmH8AfKzMWEs2zKOHN22LCFhV5E2As5BpJNGgqMJH/np78i/eOAyICe6A36ERofs21e
+WsyRWsrqbiUQsYgSL8x5Rf1mze/YNFHymU/lkjm83cljuIQ2fGd41ijotnfjwcDBYANiKb9mpoN
8EAMNZUffz7P/6OS6LWQ6H//T1bD/4OSpJll8Z8LFc/Bz/+1+hZ8S7/Vr2f3/Jf+ntiKpf2LM5Mi
kTEra15rjhVbQADTmNlkYiXNH68yuGR9NYxacET5d3L3n6mtiX/xz6gGSmndggVhyT+Z2vON+N8F
LOgfmmoLWsqp8muAC6xFXdCo+nrEZKegsxcXUhqKkH9WZrF79VIu3MzP7+X/ZxToH+SbWatzOef1
vRztTQsEjMK173lrvFCclUfybh3T9khL6pjBLcJU4/qYF5+MnmuqnSZKpuWaBfUF70c3saTVtRw7
M1o2FEEe7foov/MjyxcIFIOKjTBn5MNCMNX6eYOheV24uZqWPk41GfoEgSsmUi2nSTc+tRnOoAZn
wzFp0FBPvpIcZZaFBobupXEoBV7FqzZJv4dazw28z/JWfgCnK1v6+i0ixmCslbsxoIHzqVUNX9u1
4ThGJ51q2H2LmP2xAN9AFrBRbpjBLfa9+buxwcJtYR/VTSoNi6CvzycHPmiXu/Wk6E+KRssV4uuA
LLQdaB/RY3uACYt8XeOAuEPc1e11vcAiWcUlnqS0davc+tt46/xtawj3OSZodkdmN0vzXk8kEwJD
aFtl7hIPmkdOjeFLOKCBmuCjfgLFkDwpk4xdXwGGil2jBOyK/+r1T/52Ys1wDwQEksOKLvlFzdfI
dY9UrJW5lpf0FPTq9L6zwvHGjj8/ydmT4k1nUqWh8wuoCHXL8ydVQgH6ufcTNyy6EVfsPDkKE0Od
hP78G3P4zepk86GRGzYrmELKSWxer1+qbjSojUUWuHqalad0aIbPDfUltMt59lEMg/JD9Ymu/3R9
MipJuvloncEIcnGmkncrR+aNDxMzoE9e0JZ7bOM6vZHgfPMeqfua6Bx5nXw2BPbnD+drVleqsIFd
uvrtYxCi/0pwKjk1SWn/6RP9HgodHCGJY6OdOh/KKxwAwnVf0olY0x0E0bCGYXRDonl+D2NJMsjf
AAvqzAYV5/NBIq7uPRmp3xo4mhxAme01zDge08qp7pPWsP506wZCySbAUDZFSGQs5+OFHF6OOQ6l
Cwz/SZPh3QSwedMq3TYdlL+MIStuTPw3y4sB4U/ofDBumdw4zwf02AWnzCR5ktom1lxI9TeZDIw/
/1aMMtdoTUAqLOXzUaw201JTWoWrZpqzmrS23lJnSv87o/A80FpgclEiXYxCktYAYYHOqCrpvYj6
74OKWfn1/WhBWPk9JYgUzPkyJE0Lmuf5KNjpdCWzkmfR5cSduseSierNCiv2T6k6mne2h5V5qU0B
HRktGH0tmxvfhHljH7n05SwNHcw8UYiU5z9/lX3XcDIyNI8v1xd1QYLUkaT7DO/GhFzoqv5+XCRc
rGgS/NBTF48blrFp1yqP63hOsbEb+B4RaBUt7T/AUXoOSszXQylXUuSuH5YHr1C/Dv4wo9ZBHtKQ
CdeRjNj1j3Dx2dnIeP+0l3HnOH923fBjj8bYwh1l+6x4GEbq5XgrjLo0iK2RfpmBOpzN897w6gVL
ow5NqsyFW8C4dxUFRgt9bv6N+XRhx5yvWfS0ccQhI1hENHVt46lTDgUAqkzs27gIn2N2teOAf9KN
zXn+p84OOdYGB7nQkCJopLAXJ8/Ix+jaqi1cAKnYAdBUsbXF7KOiQZykOqKsDBrqt5UYixsP+XbR
INdBCmfqlkNsY8nF0J7pe5FeoDM2+7oDbmZkx6z2FbdAcLmRRGen1urznzAejfs+jZNjoks4GJ4R
3pg580c7ewfcUcE84GhJgIWSY/FDFGGCM8+d3NX88pcQCkSCEfC915AOj9vun4TFf8zkvTns5ysD
MCYen31JWx72tWf7dZooGZC9NIpxJih9DcSCHz9EXtPv4zT3xi0F+vHjHy4QxqWvAAwy3ZXosxaP
2VCZr6K+zZBc2to9Ohd6xCif3Tgd9XlHXbxNrhcqADaKfWyKix13mAGJA9bctEYrzcfStseDMyaz
DitVTmNRYoXSjP0hQEeCetVKHqwa3TeyQ3tttun0hRc3HnQ7pTKWGEhbNnpPmyS2Uc6z1eovKSX6
d7HCMcjdpXNNjWwY8imcUqIeWkTlF0epUIjIBKpYRTHad9LSu23sVzQUJJ04Ze0UnLC2wDpCp8dN
AuWHDwODAWeJCspQ67lpMsQPRTqZOMywr/3xZ5AC4rM6M6m4tiy2EMUhJ6pZY+YGIz5LqSBEL6Pu
y/VBfsseF1+BUSzCrbl7hSvm+UbVa4pC9X7I3MpL/vKLEB0GfIMwpNjkYJ++ibvsKZDKh0xMW/hI
BhhI08XGEUlCTJkgK+7yoapgxDq3oos3Ow63XfRQgvwTOW6ubee/rPXCLrdLwK2RNrSHSa2wHihA
vmtapK471WcFaOwCeqjam+sv5c22uhh58U6M0onstoePm/Zpv247g86NeLTwmWxvkeLenBPzUJg/
EyHixUW72vlD+t2k9QJKn2tXCPTpjwjghwTG6voDXRzFQXHJNkq/0/JSH+Oz6UXKvKLrVnVxCgg3
cvI+/fkg2qzY1gX5E+Az548iFKMM6YFJ3Uq1y83UaiAVenBg10e5NCvIS2gcRWhH1TmR+PpgNSU6
Ja+I+DYEFzvov/FL4PXGBhp0fh8hcTv2MBFWMY6kt6iRl96iSbyEboF1Sc7yfGgII7OlxpC6QaaH
n/REZBulQmp//QEvHDLcVukAmhNKZDAXMdNUe6Mw7DB1tbQ0T+jp+gd2RcDpPhiFyteDb9fHu/BC
+WAkXxiQ1OkStqcN/VBqEIJcTJAoV8sWelTnS1rWbIpcWOghFbc4ZzCnvTEr58B9sfXQukdmDAku
fTuAa88+pZPY4LJAnbnTmFYbur0ldrZThZK8ilAo9cbWt7IKXlZYgkIpbuEOL3zOs+EXS69lEhVK
WycubhHYIVEeWWMYN9yIXi58TjgBnKY8Ilm1men7er7GWHQVePQwiqMbQBQNdR+RaFohK2l3hkRZ
dv1zvn2pbJZsKBT0iJdIp5+PNynwSAvQ0C60UORcUf7Ssyt8sXHrWTstprQxCJxHJbDydTrg43J9
9LeTCVg3axN+GpuNtiw99tIXXW4K2l7K+JE9GhxMaymPZVuhHigyOnW6WjxgW3NjV1jUPFmQsI9J
e82RCyeZvez2VWXZ+yHiLLcsw6a+j1MsldZ5pFvKacA3+6fG5+UGUiG/fDfQxX7PNcCo1xjbiBzO
/eB8HpLJXrcWXXuICCvzS1WrnbUhx6V8wwyP0qU6jkMFfMzGaEe0iBnWNII1EJgUamcFklTqfL6n
YtLVdw2cSsgxnzKjaQ8y9vOvrW+FsOFswFYrv6/tR+45Gw3Gp/1F+jZ9a0reY+Vqp9XP65/k7TRX
gWJw/+J4x6pCnyfMq5tI39AV4mG/4FqOIr6gICsoXVf5l+ujvI1V4dDKuYBDIEfr6eKwhlQmQUo0
uauQ4PD84U7tHXvlyezZHisoXLV9q0PobYLRnm88dN2q3P4pHC1OglKEdWBXYebSe9AezBQh7Iii
ZMP68I+O5kFZjiHHDRhPkX2hUetxtjS6sdzePvf8Izi+CVLmO8pit06H2eGeHjcXd1mic5x2obWX
k30ARoH7V2r56kl49vTj+uu+9PAcgEx0iy2b0GERPJumF/iToaduE1ox0u1cPLBGlI1uYSE+9E3z
EAaggLzGwsMTRvQuQqzqXv8Rb7cajY5SsNI0k/Lwy6gC4+UqFcHEyZHJ4hlXVIQrYdNsLbpuseIN
4ghL1To6RfATdnocWzfGv/wSXv2AxQzIayIZHGtTt5UD5bZmit4NOsZYYdcrMFiM4gS1zdopsYS2
oedQgxzNvHGIvV1e5y9hsby8ZhQ43cnULcP2m99k9nsk9vWNM/rSICodNL+ze/z3YlNvatLbnSbm
WSaDp7rTBfiPVO6vf8/Lo9hzbMMXZWKd7xSBjxS3AO1CtlwXG9ogtafKG+0bK+ZtUsjWqFWQYpMk
YGi/WWwVsnOQ2NolYRTYl1Wq98GHoR6bDVUE5R77twy14NA94V1o3GcZirixHuKftp5I/G0V8yEr
jHjvj2280eMmusFAvvQOXv+4xTtoUWbjyVzzOXGMcREOje8U/DY219+0wZs8j3x4BYZlCQnOgFTC
4nsGQS/LVuUVZHqRfJSyzO6mMg7xng5u3LLfhh+MhNLWQmpLHm6ZuvcKNJmtnqSgxAD+2hXE8wAm
5bYIq6+Nld26A9wabrEtKTTmDhwuDCcSby1zOoXNyvcOWGpHB8dTlBsv8uJ4VHjoryZF7Jjz53x1
uGHH0pdhlyIm6zz/YyrxNldqmsGD0kLaY9PncP3DXR7PRv2gc4xQEzkfr/dwCUTuk7pe1ip3Se9b
23jUi7Vj16OreTQL/PF4UhjUkCVRFUW0xe6SZTUGcSOlpQBH0rVptsHWNvJvE36NJ2uiUfX6cL+z
3IuJyXUU8JajITQ3llh8xQc67OVK7HLW4c8Zxb+aAmUirdfQrh4VEcL4hLyrhvFdpJTH0LM3Vppv
KjXeKbl/l1Pr28S0kKDk3iS0GMgkdwnFNkEighuf/sLJS1qZiYMgfi4+LD5F51F76AoqiDpOeSub
9IOUj1TqAc2Ap9yklfqPw9p/zMfNa3/5ctRZqCLI6lJXXGxcUGLVoHHM2JWwc+HBKnOGCqUlyvl7
H9DF0bfQN+EIU9/YMudZ/GZgLI1Ir8BveHNF63y4+woufu7Yt8YG485yUwNpvHGSLYAicwxNHk4S
Sc2LyeJ/nE9uxRJTn3vB7A4IKDehoLWzMswnhsax9n01hUfNs6ZvSRPizam24kF0g3MwEiQthd7Z
D0DEb4kZL2yUuiXYvOaEJNnGeT2+Xt9OlXk4BsQumERxkFlDhCNCzE9h1t5YaheHYidB/2HizrKc
+mXS2SR3efq40aFl47iz0fwmPaDS/nx9lV34nOxXlFMJXufUz2IepVqJgKq2I+4qXrrJZYliPobB
e32UC1uVQZ8z5Wiugtyyl69OjGg7izxyEbjHrt2pzoc26sSmxRHdzcoueL4+3oX3h3UMA7IamUBL
4xjq6h33QRnRaaHqRwogw86CxXK02yy/sfQvDsWTUfcQ1HGWkX+r5OkQak3kBjhUcsqgyJxGqR3M
NtJvnJ+/Z9hi7TmmVKk+MjMs483HqtW8bTsHoq+u9s8OyHhIsnHuGqBhcGpI630lKrGfsjGAhGOC
R1XM7CApIJ6kHXjvglDXtzSKlD+k5YOUUwbjZzX6HX0fs4lph1+lGVM/kIkSncw4wbEFl9XHeNI8
QGqQ4+qxSv5UFgH3yKIDlCsz1XbTnt/vq1XVCjMua7oF3IFix8bsChPwKKTV6xPi7QaNexBUW0Qg
Os2ty+uBmnp1mHSQ5/MSumGO/9i2M+zWHfQod01T8XYle9KNE+zt1OBQ4HSen4rCmLUIQCQQ9y5N
gtAl2xLPAmJjixEPpoBWd2O+X7h9cOshjCPVydFsL4PyQYkCEUCWc9sqV9y+tfWdKhsgc3kpt/1M
fy3zsnk0eioIfY/G1vSr7MZK0N+cDNRnEIRRhJGcbUvpScfVDiZjGroVkqOdkSfNFhhLfuNLqheH
oeWWahTHA3H7YsK0uCTpIH7dBG0cIYCvqFssjbyNMnkDxVpP7hMUIndFmmeHwKv8x9HJvvpeYdxN
fSdXI5P4JMepdK9PsbeqJ0IxPjOpB2PGCcyena9nskrthYZnbf4GWMwoIc0p5eDXeyOdgOlmNC7C
smq2adSlG5oerP1UwNvFkmcCZY5C6vrPuTT5SLrZHJ7s7dxtzn+NYQ49tk9m4Pq1aXzxxlHsOi5D
G0CXxsP1od7GInx1npd8NPHamyVs1BzPsjFiVzC9yZjWxSpqqVyNoHlXZqZjbOTjXk0C5Faq7dK8
5+5CJy5AVRJtSyNSrW3CbpRl7GqRo2yHQYtWbKA6eZeu3zdTcaePyr1ngMAci1HD8lJWH64//IX3
zJ3GFqQ4DbbmZU7Vov+b9jw/Jgov862kRoel79iuK1s1biywC5sYGFkbaeKMW6O4cf5J5/5Bc/x9
qmlafVQCbBCw22tA/9BdXRtduWqb/I+1KGg8WdEoUOnhJ9pczCPLxAAsijlKR00qtGiqFcAuSpXX
3+KFi7jU4KCglEZcgyBi+WxZadOHrkcuB9/DNET245ja4oBxjL8u1Jj+nahooNFjv7GTQgkPZi3B
34d6jWzap4E0tZU7SgcntVCLT9d/3KVPjCicygCldpQ/i+glkH5i2sMUuVMyPsS2Xt5F9txH7OT6
DYDWhb1N46yYS9BIt2kwOP/C9OU0hZmkkStLE+wGFC+bBve2Dm687vkXnwcSqOiosMzghVnkOj/x
q0OXYEyZ4CMQislRXYPGAnIf1j8jTTyybyU3Rrs0b+dKH4REnZNhWVtpKk0EBloilxukt5tqnZg5
LDMAe2m5Cyw/2XRtot84Jy59NIQKXFGQohp0fpw/YpQ4QDcHh5Azy8MdXDt/ZzpEt7KTt+qmv+vS
y9fJnWC2K1Rn5eviSBJOqNJV5DFBFPVD0OCDVDUPBKB3nqFtu8DaR0Z5qGNyo7RtYZPyXsyOtHn9
YIf1JvPJuvfVgw5txSq6/fW5e+lU0sBQQ6rWUG0QG5y/B8uKFYjuRuRiBNqs41C31uZQ0P+lhj2Y
uNjY9VFVPEyGlh94RH/belPnWkoLOFLzb+UQLtzryOdxjULtRLBMIeD855Q1MRGWSJEbdWOxDYWp
noa0+pa0Rfzk1/37PjLEBjU4hQFkq2vcBIZj0hnVVpZNvQtiCmPXX9A84JtvR883N9pZJDlTRF8v
BZwLBqH1bDxRYekH5B7OKitEufYyoR2KVFI9Dhzzc44N136civ9G0MRHIXEgmDmzquh8+A6Ps0B0
fB6nL7jMq6W+zhFy3YhNLj6kRYYCBbTEvluej+KBuE7oQWcUyia459rlJ2HjFEE22sAFUBP0sHaC
1mM9fajxGLnxjn8/xZuXzDWTyipubkT75+MPEY5BmCJzy0xULi+0OnbTiobRA/bc60LYWygpa4MP
bLbOo8zYgZwyeiQn+Fz1hTupHr2K1qap1VWqIrUI46NmJ8dGj/EzyFw9i/7CMfHO8rs7hIvrUsTv
RNH/MkY6wjUKXRpUaMN/9vPhaRT+g5phd4KqEdUMQJIkcgcnXk+OBrsj/pyW+V9z1GpV5Y7L8REl
2o6r3L20WR9jc4gVzxU9LdsIcvpsviHZh7jEoRvOQQSGrgi90+A7RxAK932Dd3mqHVJFfSrM9CBG
/y8l7k9BDxe8DR61eNRWDMYmSFtrQ5O9mb80IME623DxUTl4KkRRuwe7Vpcfrs/7i/ujxYSf04eY
2y3mvSUx8+l7FmKQUQ8N5SB2aROE/AzHeb4+1KVTjcvXbEpEyE7JYPH1Q2dqHYAE8/Zou4Ezhiu/
TW6J/C+PAqqO84zNeGYXvV7IZexEqNBE5Ga+Ux57ZtLKVLT8v3FCA+4n4pw7CZDCLUYZZKIlZh+5
eqtOG5+e1o2SDsnh+hu78HFYiBonCkkFkl+LN1YMRpxgY4PrFCJrlEZYR9pxhp1ccasiO/9Li5XJ
SFToKek4DKmdP4/RVXoQ6ewMo2lPd50S69hf5/ZB5nG0ieIiv3FXuPCViO8kV1VkZJIM3/l4Kam+
ptV4soQs/KntgfmNpndL23x5FPZJstVzZXax35FEaFNBFOmmbQWRIcUZ3O84c69/pYujzPDmvwP/
5VywiFL7ZH53GYZuJxPzQ5zk6vRG1ufiXCDvSK8XChyawc7fGCf2pElwv24bqf5Ob9Jx0/tZsTWs
wt9ef6Dfyao3s4GbNW6XCIb5QOdjdZ0Ie6WhpSPCmIueohIjm7VthXW/r9QieGyVFLhyqFlxtUMa
BupxIkncHys9taNVFXjTyVIE6PcSI4Zww8kaf64CrXyOJ+eH4U0QTofG+DSEZpkAt1AQ62Wjk9yr
IwKHVYm3u35sjUKjL9wsmw++6FtlFag9Jp/DaEbE+paK+YzOze4vCzXqLg7hi85myk52ZMWX6jtP
qxx923Vp92JWdOivkyrtG7c0upaOfZqt+jU0GhPnAPTFa6/KtS+CezuMg1xPD6naYQLJh/gLQQo+
dTKlooBBVvpYleNOyzTVWtdDi3lDTj3tqbeRYyA81JKvReNo8+8bh73pT/xUgPodDmZ2ar4khRDv
GzOnKctumupzUKr192miQrsGElQ4G87s+IUlc+BvZu3KSAx9C+rAaFdOYUTN2tE684uMI/m+4hpk
oILq4xgkgdkHsJuseIBnaebvKtSfe1z+AP/WsDLueGctbo1F5H8sY7s8jKR7n1IzqLYtrEBq8ZN2
X/ZquxPGmO4diCN0qIfa4KyqQiWbaZklxnP1YFNc8OBNba5Ptwv3grl4NaMXnbmRcDGzlUrFflIY
oZsapIYLx/7ZSkwx7Sp6ElXRHvMaaMT1IS8tWQJvi60HhSNluvMJXgVYMqU2OXWrSZXNUCsTkHEz
uJHTvLSpsopmqLtFoLvc5Fq/4X1SPXZ77nrEMprRuVNhDDtN9TAW6nHau/5Yl/YIUqgYDPAfhJPL
C4joRV8bPJZsyIbZMdNPz0nI9Kn98fpIl74Z90WBYGtuX3QWLzDr0olk1RC6oRk1O8WX9nslG0mv
p2PvQioW3xMT8vb1QS+9T5phkNWQAyZ8nX/Uq+tq0mqdFxaonbN+0I7Mz+4g0yF382j4i/qauDFJ
LrxNksQGmhbOKFTIi2gVnyZLzcyaW3gRQJyKjXxTFOGPifajGw926XbGUBR5yEwjdljWjG1tquo4
58Jv2lX67OEw4gq7UjclUhr800trhaNKsJV1FGx6zzdhOxT11p8IPv1O3OpGufBxz37N/GJevWc7
jUpLAPzExrrHGidv1kaqp/BOYDuUsZIeHJ3t7vq3vfiy4eCSNEYUTIB4PmbTsE9aFeu/bhNnqxtB
sWmL0dhNFrYr14e6MI10KtfYg9ICRKF2Eeuw7fs2pxsh7xQnoGFs0A5RBI271OutqMnRXx/vQrMI
hZpXAy6O096OMNdGIOxaEzo9PxqQHvk6WULs8zZGVnc4znjKIY+ybKfBfF43CYRs2uZuBF3zolwc
67P9CYEXUDzyPYtF2xt0o8YqF525uWPTVU1BUjr7qmEXuI0cK902tV66ooqVvVa0t5aTNu8+y+HJ
1BtkXklC0MVx/omRPQ1ZZOHlTHMqTKQh3+aOve7j8q4x25+TZW71MdyZcfUJC4YDepQ7Arg102Gj
NMWXQc1fLM07JGb6CBsGckL7rOE7dWPRXzgZdNoHKa7NWUj0QOc/sqM1yi/nChH0+mRdRZikxm3e
35jtF0bBA4b3QIrTmVsjz0eJkbyLTPGpkYw2JpytlruxHas3nuXCxJv7jNmegZ44CKoXO5hIJD3r
IdfmSkFC3ZcO2Pq4iffY8nkH6sHWnQOH/X2egZ0Ws++nZlbCTevw1/UV8HbFzYVKLn0WeyOVkcXi
7r22Hi2vJOkHuO4uNmrcFxWpuUPo5N/KUlr7/9l48+95tYGJVvMrLEO9nTVG40aPUHINU+xvywAi
fYFb+41O99+N4+dTW6fuAMSbwJwmvtnY5fWAmsOkoaCi7+iKCt4XMpgMGAUxTdCe3cygWoS27UNd
dMUzOo2QXDZQ/ufQqyXIoNxr5a7EZjJagfmBTG7lmTw1AW7YmwlNZQ03FfdC3N8jlCTTWFt4hEoD
SFIXe+p7r2C5rBIsqKM1DkKRdmdXY1mSYG2xvw3aStSbugX82TpG3kAbywBSCbTIP5ws7r/R4Jy+
hFYOPk5FT5GvKj2qMNeY6ulQBbqG0zBMon6Tid5O1hDmEnOlYoq1wz5KvMeDRogVcubGPtqZF2Mc
ZeQlzF5e1V2HHRVuLaaScktRjGmlJrpRbMzBgVFqlH6ebGxDFrSspQNE2uG/ODuPJbmNLQ2/0M0I
eLNFodDVjs2mlbhB8FISXMJ7PP18YMyChcYUhtowtKCYlYk0x/yG6tTrhDtvcp7n5GtmirY6K2GI
TZUdCuWPORyMVzwoa9wiimmSj7TMJgdRQn+0h1YNJA47uW+5Cxr16pBPz/z69GlA5QthtbnIwlPW
K1i3395rOy0LQtYVc2pR0nQ4b5tvL2QKLg8j5rTR7tF71QWOVw0KS12ppycc9hokl7BApWMQemqb
2R6/q+LQJ8mLU4cDmmxiifyiRY20VI7QaD8L3JutCdiCvhj2IT+rL9c/L50arUtqxw1aG3fXOlJO
oBvRVCtMv4xt9UQc/AF+o0HDbBSg8dAErHpmYIBf+GDNIJbD9rFCn5WdebB0O9cCpGa6Schr8CKZ
6y35yzG1q3pWQ96iwO7ipxFB59lrhPJaJKXxFVeYI+rvm+ePWJUil6oQH6NDto1Zo65O47hekKWN
ivHEjnJOS5wO6BVTCJzSCOxE2J6TTP1zqpbuIOh4E1OtgzNF+iyrvPy2wLtMeHwgeoXPsM3xy/Xo
vYVXoppluVf1KGFit3t7X+4OSNuXUBl5Izqy14ubiMWpxwpj43GowjuZFd1Ha4a64qIDdzZqE30u
p/vtggugfpqDvPIsMhH65h4sBNy4eGCWSm8RwYzSRRx1PtrTb/bNOgoxDG8J4uYw8K+n5mYTvIGI
qdWRWt1HpkLZVsj4HLdzfx5Xwd7bS7ku1dURWsejUEXRmiI9FifX4xVYT6LLV695nP2uLmH9UlRy
nkOrmD0av/Zp0CpzbVscdW3ehAmbgTdXSz1EzdTbJDzpqleZL9EQhAO+M7ent7OcvMyE3WD3AX9t
MXaTZbSDhmvAXY9n9p1YMjvAHis5W8o8PWfmIfPvbVgCWdlgPA7jikvYwsAESqJaGtYxur+adrF6
qX+ookl/qCJ2ausk1X039/IOd5PwUY3s0g8TPfZSNxWfbs98Z31xbzOIe2Fs0NfehGF4mdYiRk6R
gHj+UZh69C4xVeX+9iA/Tc822+dqlM32QbTIbIQDYziMm8SDDZOil9n+TZUGdo6G0zh9mHtMsIM0
oiFBic+fyzk92XQ0PTdMT3HnNGd6aYY/ZgjxWiuFakY6NKHjkPCiT4ryOrbpe1zZX3QAj7h42Y0H
/OGRoop1bruuPTgQezsG6MHaSwTpwRm8PhB1Xw2hrWXxXdsKwxtJYfD7Vj4DSxt8dNCOSHlv02M2
DPoqFqw1yhvqth+OIrxIl86O7uKh/stOpOans6G/z6Cc+3lofjD1OTuDGYufuIA7KkehDGYLntWA
kv7Badm5V3lHga6DhOCKMzc1lkJ3uhKmf3TnVnp6FvqIRajSLqdQGyl/SMsIHLkcFQh2bqC1A4Dm
wApeg11zveBkjFGudmzUpO1eiyjVPrlRn39UwQh8UmOjPhU9xWGkj+3waPfuzJehKblwTukQmZvd
S/FnUeckie9Gu3yMVAzxsjCsQfFI+tg2JcQuSyCnT39Mds89FeLwhC2eVf+gnvFXbRJ0jfVA7X34
x4oz2rmScE8M3+l6XCLEHf226Z+hUKQIPtXfbbNsz31edOeoEqfb53DnsEMAJvtdcYZr//N6Dfu+
tMzZZQ0nZEYD18Y5zlURavgXo5A88p0AVdjbMj1FziSBXRDdjaSRPjtag184/6/1yf8J+979KGDe
aAlBoOBYbOaSZRkNRNSPAMMgKZvHih9nUr3PLabWLWsmQQXtYCvsLiC8jVVlAvzLtrOWKUnuDrYe
3bWG+6PuVPVsRhih3V6/t1UCAmlOOfgXisJrr/B6aojiG6kD5AClh7R6MWrkCFt1UVBdjvugQJLX
p5qSnYH/ic+iqjt80aRyBruZfAScNp7GYTKoeBvmy7DgBUg3UCWGbezlMcUJxJuynj+FPBSp210d
0AwIFlDFpvx6/btTzOjDTih8kt4dPUtD4sga4n9ur87+IIgBEpCvN+/mMFZZGTZOzSCK1XYYWObm
2WowGf79UYiSYVysDi/q9sjrdpfhcz/yoRcEKorZbk79GhXcHuVt4sSXXqEyq9gPlMlthJr3mWuE
iMqCzlbSL/W4GPdSobtkLQkSPNRofPBhUCdGUM1LNb2i42KDEABKmYGEv4zTPHhl1oBmwUHkoIKw
F6NQtMfcg7jAQaRqs9JaRKM+gn0e8Jb030GT6V4E8euk5Ev9oJi4mbY5bwskA8ObLQnVsLcC7Mzb
o1VaB9pED/QPIAEi0UQjc1uFXpYyKfqsE8GM0PFLlExPdSScy6LkRmCmev5SVCN2hi7+4aqd/xMa
aHonyzC9Vmapvt7+ZDvbDzk/Ins6Jqvg5BoX/JKwRS5Ora1TiqCSc+0jsIX6NJaEB1N+O8qKnyTa
BkK1ij5uHjvU1GFYLCg/WVKbPAW/nvtYZkeCGm+vUEZhPdcblPO0ZRYaymxlBXYlAYA/zW+qeb4k
KPOdNC2ZLhr4khNC9tPByaLE9+ZzMiytC95U+grAtK+XsE1mvTGnLgxQky/VRH2q9Lz6QS/IUc6K
kY13Fbhk16tczJ9Pfd7KD2a4Gvk0uTmp3qgsPMKVrXwAaDe/ghMTPMLKi5W67sdoMLJvUwkS7uwC
sqULtGj5pzjWtR+1bs3LqbL72TotQ6J866WaT35tOLOgitTlxv3U4A7muTRs5SkMM5wNpb6kn1Ks
GkJYjQkC1Ekeh5Fn62AG/VZN3cnHBghj0nAwBXbyQmtSsC8yeh7mLnlqchxwplHEa8Gn+p5EPaYP
WbrKkWtgZV+HvjI+I92f/1N0WvHftIpqXFoixRxpS5oD29lNyAtE8t/M6Nx3CQJHWHfiR+6CVNTs
iV1uoTcv7LECsoJtPDPL4h+pU3MCyqxNvovRVfEHElPyNdLK/ou1zDDfIX98UctVWL/R2QN3aawV
d4PW9SCEwLX+mAy1f7GSwgV4aVrNZVYN+zXHA9UEdaSJJ7UxkvCsA965xL1Oj1oTivwWC2f8WlRG
+yoNdcFJUGlfHbpHp9jMn7I+RyC/cXqlADBUUXApxvCTNdQmCv69/UlSG32t0zTEFAp6st8U7vxY
0vZ2L51IE8PLkEMTfuO0lfLfys46B/l2N8HOwU3NBjnNjFQBvTaBi4AI3TGA5x19U4tlqP1eVft3
6RBnaJyblTBO/5FdirhOrYEjSWx0uO3KcF9FZhXvBqUwP0tUSnIP9c3w/VS73YcI/BUmUE4GelrN
hUOBSMmiz460xOuY5PmX23fMerqv7zsQQpDHaYchDvOGPhA1rj2FWRoGUYs0aBgj0NCXqnZnt9bn
3x8J5M7KQF19/bY6N0QWNbrnOdVxxEYeqzb+p+uz+p3itslB6Lk3JwBimmISxINO38QGJYYSMb5C
jERqENRR3jwuVYg5ai/+uD2nt0h44LUok6F4w91Jd3YzVOZUjiPYoEEVtcg06Uv+Sdh0+rkb9AsP
yezHRkunH4CxH0cDPMksP7paf85n8w35EfwAhRiYVs/mkhsrHSjdGLpBHllLICcr98zJnQLcfT9r
c/8IURqN+dDBAyVsvxcpGu9575aPjej+jtxvqRgfuy78M3GsRyvWrX/6aokubapXB6/8znehkAS3
kExW4UreLNZU2wveXey1TrTDXRM7f8k278/wo0Pv9nfZeW0M+rrAtGCG0HrbZMxOFALcwt0zCLHV
8YccP4ayt22fQraCEoTUJ88ACfL7+47mz6pWteppgVe7fmyiMBlThqE0bUfKH0OnYiKgpeOFv2v9
i6WE5UT9iIOL5PO61L+EBrbaGW5cMJSbxYrXJ1nsARiq0ZPsloNZ7e5xolL2twPHBvLp9ViumfUj
Wh5uMDQjMJkyzO2zK8z23C6ae5bALO5HHt+zMNXBr52quK+JJA6e8nXttnscCR1yPLRvNUpn1z/C
ihK8lvDECpZUlQFFQxrk8eQEyULDGk3c5lM9kZ1Iszj6qrsj01ZB7okLhb17PbKp5HEqJGXzDnL3
uSia2jPi2nkQA9KqWTJGn+cybc5aZmoHH3knMltFKh04h9SU1W3850TIqTQRHNwelPt5rnAWM2b3
SG1q71SqBN98XJvdtEUJjzVtmqSYcHYUYeK3qRV+72G2g66zDxriu/MhCwExQ1HljUC1QRBUy0xz
AyOx6nd0DUt2bnIENlq/x5udAvbe5JFRKTWuv+KXo2GCmHAJOBilQMppaPQ20NVJPitV2jwXVF4P
7pr11tqOh98BgS3IPZL1zVEcmjSeQBm5gSji+gXnPMxjqw5LknLIuWUGzR86Pff0Vo9fimY86vPv
XXXcpuQJ7BXN3KIMEnPBtDJn+FC3x3s7ntz3WorFVK8hy0K/CzKYkkxfb9+ve2fil0G3ElMjVsog
3Ri0pSv5o7XC9FG38ySAh5e/zq7RwGluDF/Y1qfbA+/OlkoouEyoQWTl1x+3s6alAZfEx6V/hmhI
U/qOLuVF6WqMPru4/IgE14/bY+5UlCnBaEB1114SmcTmBugtMw2RcuKEqPH3UpK/kJ7Hfw2GJU69
jpcvQinL6qxpaIGdRsVDg2avF4kWz7LO5I6esZ5BHGmmeWJ/NUVTv2/NznqnLQgU5GyRALKudakN
F/wP/eGA9r12LymuActEWxU5uIL/Ve9/NEUefbg9u93ti5w4erfsXqDP1ytqpFMZlyMrahYiaz0F
vNUjPq8E8jgl/EgkOqqZii2SYmPPqLphcyS3snP/UN3lcTEouFKG2tzscbPYZFs8L13ZdM+Kksjn
ZHL658Y28hOefOWzYg75k9PZrtciXe/VcT2+F+RxfqFmim9ltrzP+8m5jEiLeXM/hGeZw6LOZozM
B2U1ol2c8VETi+KNSG6FiHdeUNlCR3LJredEqtEZfQvls+lgBNdWre27iPydlaiNfUUDjTLxW07W
oqmPSAyimqbqtJanZKHDfe51migGCl80UI24q++cfCmeDVT//1DVKLu//bV2rlCUD5H7BfZA4Wsb
RCu9rIXSsKdMjNmfK2dwz0oS6wdX2s7xXqXe6VCheE0/c7Mn4txMQs2pCShNYZ+jfELstFJTP2pa
SkVzJn0t7/Kg5DEJbs9vL5ZdcStIYnJ7k5hsbu8yUYdxMHltweTm91WsYxwEUV3rT441KSEqnNX8
TZqpeo/DVf9DizN02eRkn2GCTfMJ3IfxZ5E0/ceuwgXhhOST8uQocVmgMt22SDAnanIfL/b424ym
lWWxMpm4l4jCt42KbM4cIcW6ZoWqX0Qku5OtTRXw7Lr0F83ofcvUkZsjoQiE2x+BCPdOkQ6il/du
rfJtsagRWI9pbkqCtByI7ayFhtdVrbyYanhwBe9tQQBblIq4gADz6tcXRtI6NjJ4TFRNhihIHDT0
IiU6tI1a/5nNs0qUsD5qkAl1+2eT6pdnfEryJG+XhgivGcckUNvEaTzwtgjwTYRquD4O6fCxbZro
tcUC9WEMZSIxA5UJ7Q+wneRA5YxLZTe5ycfbm/Qn8vXNb3OR7oAogqrjVpe2dG2RhrZ0g7Gz/Fq4
36YUpKHS5+ciMi9VmT0OpXznhtRIIuNDPir/zQbs9ub8IWqq174ez2OVnEyl+DhQGK8w48zs6SLU
8qwhZSxcaPURG6bXBx8OT+NpSMscHPGdh5Si3wobgKxJPW4TtSTSwlt30ZyABAmkaw8+Ja9649Qa
5pPqdp1vr8DQg3Xb+6Y09sErkCsTyG/uFWwqs35ZLCfAfrX9FCap+eICmygoek8Z06071yN7b/4L
cV3DDlMfG6/t3e+ioSTl1UMyv8yQzX/gQjw1vjFNzynV+dyLzST9UxMqApczSqlfZWZit9yUaKie
5jDU/sjCVD1i8+48nKwgrRNUFYE6bfOCqUfDPi5mJ+jc71LmyyPSt/l9UYEocwaUmhsls7y4brKz
HsF8uL2UOz3aVZvJBK4DohZC8ebVlKGKMy98kgDj0sKz0/pRDds7kTaflMih9a0Wgejlx8JVP8SW
+MeAKqMl7ZEU7+4usmkdkR/9fL6v7wIVOeQoA4wWLJH7Th3jtX6/8F4WSXR2w3o13fz79sT3bh/Q
9qRDaxQInOl6xLGXaD2RFweVOqJBlDs2Zl5cQbdH+Ymc2Z5wbjg8GKAXw2ReJ/7L7VMmCkouPc9b
F83fIO06QZE3EFMAiPtalideldEMr2io3E9Z0VxAHPcnV43Nz044QV5NbOPOUiOc7Za1cZsU44VW
dvw0o9j4iBihHsiK8u1kxfIdqu6/37BcRdVXTNAKMsFb6Prnt/gJFm2lO0E9aNkjLT4tULSxxe9M
a+7cJRXPkRDTwZWy+2mIkWE8wzAD4XI9KPXwBWWWxQmozKRUMGsLsGVtHkQIe8eOQiVsKdqVZHna
9SjW0lSNHo5OIFWnDGAtWZRFRzeolzL9bOLw/JQsifuYF4PzsZG1PBh+rxpCEWQVmEGZYCUPX48f
NkPtSlwgg2xOkVohHCOWzJL7EmTEqQtj96Mtk5EoYFw8xc6onlu9dvAjdld6hX2B5ON13DY/RZUA
vRqofjixoXpzaBuXDskN//YhuD2Kq2yOmglecaJy7gQY/7ZPfVugGOCK7t/MBbycCsAM2L6zWU+q
NjMFlpatqvZYDfSq7UcOIi7/Yi5gWdA7IqQFynb91aSZ6bnRD+zNJMZ7M7I+FqghHlzKe1sTEB58
QXhOqwb69SCaU3RIBnMbTnGhvUgHy87FJRATs5NedGmjGTK1CD/UpXZ2QZsdzHEvT6XXxS/Anwlu
6ZblH9p6VhqoLXM0YhudqbRZ4HlnPeYGteN86yw3/cPQs6n0MFVSFi9RTJHRzo1q44GMM3M9rHuq
CJedIvynH6i5YU1YDo4P0Mim11GYKI+qM/OI6lJFba9xYfpaqSGHU1bb1cuCT1x00nv+9ERWr50U
280/cH1GH3RXtt9uf9S9NIVYm74xMRjI/s0bCCojroZaEsOU0MOBuOM5nfIqQNEcLyk59bnTe/M0
Kfb88fbIe+/eShKmo8gdBMPi+ktnmlZbNNR5hZYoft9gB+HXVvaH2jQfnd75ENuYmd8e0eJf3D5I
v4642cCGdAC4KLxDaCn7tFF+SFtbLjC/Tsu4iIMz+VYvYtXVWDFgyPrCa9sS9uqmT/qs55WVoyj+
yJtyqr0KXe9z3aJVERN5PC0t6rPFLL7EVuc+jKhT+pPuZKfe6f8CXf/bBoH8Ip71ld0HUgI88fWK
N65wekETJIhQfbsUhTE8/D+yjp3vejXK5gQvQ9xE0XqxzogS3KEmbgSoAlp0Fdv2fRbNyYtQ/kU+
hQabA4KJohZpt349M/buiGE516xeLiOJwDKfrLW4cXv/vBXwYgHR0Vk1bn7ifDYbyMKXUC2BKlJc
0oZXs3dj4pW89qdYjc9tpDpfmrSbg7kNG781Zv2h1AvjO/3H4UU1Q/kQZ0Kclh7Yxe0ftnNpkgis
qFCyZ4Wi4vX0UYs1uqFEoSZerMbjkmxXz0kypV4xT3mW0zzThRoMpv7VUZrh8+3R34rIuEg6rWuC
RAKM/K1lRU4istDMCANSxqE5uWk0PsehOVR4IcNALCb8Df3MaaMPar1qp6yk/thLhLAfl642cXoE
M+w5BQmKL+ganzFjknGQlolczwKny8scaRz87J2bDzItufFKCgUYubl/7EkzRTquFSdXw1O27/OH
WtT9F1fGyIsM6KXYFL4CpQ2tA+7NTlBAO4JeMVR1ICPb3mqmqBTOekQRqB31f6np1J/SYXEO2Pc7
o/yEQHLS7VX51rzeFG4q08HCwDpQZ7xaPdep9NYzjSo/uFXfnnfopgAtV54et9y2nKxIu9HLdrCD
sHWlr4gs/hCnTXoyjcm+m0h7vNwNsw+399zOoGuzBXQRUJgVFHM9ObZjVeF6bQVGqLW1tzju/L50
1a+hpTVPZbUUPxp7sg6Cg50rnbIhJMy1YIGu2LbNg6dRQv0ptgPEs6MHCq7th9mktuBEqo62KvXS
Wq3Cd40L5mSaLPcd8iFVUFo0MVuH7rVhV7+fMFAm4+hTy1yhrltMUNw7YeS0uhVIN5QXPav7Oxxu
6/Pt5X77cjIKPFf0+MB1QbO7Xu5KGnGCd5kV4HgnLw3xhI+SiI+i3kSSUh6JyB4Nt9m6re62HbvK
CmABWadWqZqzO4DgVew+9LVk+P0oneNPskdHTUeI8ud3/yVTTaRoxCJmK5j0qrmbOnqwshLjwfZ5
e+Ewyhqgc0dj9rjtMjWtpWPp0FqBFWqZr4ft9DrokQ4ETzCeYmlPNoiD05JMR+TCdb2uAx8KjWCx
efUpCtPwvv58MqrcXM6VFYCAFqdZtsjhGbK+TzJ7OGpFvB2K6QHnYEEhDm0rm5VEHocA0gySctTu
YeSF98qU1enBpbMzo1UACJsMuvfEdJtQhppBHkG6MgMZi+gxS1LtMgAjCsraLg9u652hYNXSqFmR
jLCwNo+r0ceITRQxvO5ElEjnLfUJ5xHXr8rlqBS0O9QqbLd6lQHP2nynGFP5thldIyjMpAzEiARu
NGrjnQqP8GAz7lygeIJZCq4XKyBgC8emkdZ08WIYAS7Y8GyzEPHHODLfKUuSfVUbVbmjZLccfLWd
zgTLyCkwYFRDgtpS5hWVpAl3ah0dW5LgekTabqocP5S28TDIrEEHczA+jJH2I3X15GOmAyPECyYJ
psV17+LMVB8WtER8SxpdEDmZDKq2UbwOMaMnOxy/3L71dtboZ5GMeBn3OITOro8NGUlIErjQa8gN
h8uOuyE4GSDRLk0expfbg+3ceeSdtJ9ZmxUnve6NX+4genSug/yTEeCKrj8Seph3YhYDOocYoMwi
H38b9U+YBbyHbBdpThCW1+ONsho5wiBywwXYZqPCcs6dPDmY1c6O/slWwtB5laXYHh47HdK6kgmj
WLPxwXLlfI7k0iH3z3V+ewHXH7y55EhkIajTPAICvoWp4kguCz21qQrOjfoSum2EKEFyFGrvgP0R
z+IWR4SbZjYt7et1q3N7MpFs1QLMisWDcJ3wQ5tFFV0pdEwyLzFEeXbqarrHfWz6Oy+bOSgmY7pv
0Id4oUVjProW7VAzqcsF0R0p0adQM7xXktjr7XhpT4AirfemjOfgdxeI5jDlzLXmy+GzNxdZp9dl
Z1WOFmQmRXZZhT8cp4n+zSCrlAtioOiibntoar3kPSLKWoCf9wBErmy/WVFdfLo9lbeHBZtk0jy0
pSgS0Xe//ghGHmUpYgSUllHY8+jDxKel60gTgFGgEp0cOf/tpDjXA2rXA4oRknc6WTZiF6J7mGVT
UruM87/HMkse4qcYrp/aDyfSMxupl55MLJniAFmo8c8cpyvY4Lb7oW3L+mwn1DjJIYu7tkJg7/a6
vD1u/Exw6Gv5mIbKtuGnJ0sNaM+2gznJ6lPdEwhWo9J7YAH0gw+9QzdgLLQDKOJyX/GUXC8JvkUu
GC7st5MIKUSoZ42vlqV6EnU6BWFRUSlHvvteqcrWR6lp9ofMECerqIuDO+btweeHYG6wVnJJ6LbU
PsMlQ4PxYQc4kg2XMURbXp/do+LRTtGaYWAS0A6AMPMGoxQVi2xD2td0HSLo/pCVLlEY917t1GRX
ZoX6y4xko8SF7LECDY1CpKoefN+9qa5Wl2u/ERzdFpdVpjFpDz3/II5sA8/VuDzpSm/89k1KoL+C
jIEvkFpsW4xK5ajlasgUJN1o++E8zpe0sIvz7b26hmjX9zWjQOJFQmgV/NjuH6VvJlg02kppswEB
Oup0URf77zG2Sbo1FcbTmOUPGjHAQeizd0hWmfO1xLtq96w/7JeXFknZLpS1wSIulf3YtWZ4bkOJ
VbhaHA21d09xOxF6AzFFnES/HgpPBV1UM99r7KfCH1I6WqqapLgqdzzqpvH7iczPFI0WEQjalYBz
PZ6K0nUrptEOLG0u77U+kZ4cYucgdNidFff7eurXC3gzq0GdV+D+RGWhsJ0TXZOKNDwpLkk+ftan
Wr6/vVF+UsTe7JS1EUephvBxe8AT6n4x+EBOHqCmc1nU0yl0ew0M8hwGWqRH94s+0EKiEgF4NZke
NLwhIX1U8pJP6PESKHa+qnTGvZLqqEbkg/Q7kfwFE1F7ppOnAvk1y4vaqdVDlw1/LhJ6hauCTRjC
vH8pCls/Q3qIPLRAIl9Fit3vVHAoURoWIP2X+O72hPfWlyoawdlK9VG2fWm97vVqXqioiEZqgZRZ
GFB2YDw4AbQfdfUIU7p+sO0Cc62t3pr0AZD6v942GQ1AJYwdK5i7skBnv3dPNuvox3hqnKJIr7wW
eswFzV3rMhJ/BTBPMAYYm/glMUbnUveD7olomQNzwVBH9sZ4mhWYJEObqx5a+sNzj+nPU8T7SN/E
aR/c0JkujjWMfr+sYM8xmu/txW1OQMCU0nNRE75UTYg/Ms4eeotqrVU6HqM4Vjlhu5Wad9qsp4/l
hLbAfyq16aKkaewgyyFQVmJpH2TKu7fQZPx6++PsXVu/rtVm81dqHbPHaBC1rlZ7TZfrX8zOVF/q
MNVPNYr0d8jLmScX0NTp9sg7lz94LoTkXFJeigjrtvnl3pqi0jVaO+FaHsz6qZ/QVldl215uj7Jz
O4KO40lHz3S9IzehFSjZKbNgNweD7LB9lGZ1SfTyaTKn9uAaeZteYcf1y0ibXZfnOlLnMuIaiSLz
pGvFiCUGIG2xADmyBZa5jSKaf7OIcCeIgdcgdetsIuBzdHWb8uqYxXRXuJWgZ5Ae4Zn3FpFqPO2x
tQFkbguFcR1HlVFRKMyaHoUaRRTopY3aQyfMI8zc7lDcFiuABizv1ug4Fk0Smaq0CTaz2q9d7SNs
3/TSlqAUbu+MnfYHKc8vQ60b9JcNWOayB7NrWYGwTPvZteMqaMMyezLgYAWTG1bfRCn/SZ2p86yh
jh8Sh1ivLxrbq6XSPPaF9UMC+D+Iif6Pn0X/A524HepONxRu0uU550IvFOXOVjHN9Gen1LRzUiqW
58D9QpYiGeeXKl+MxgvNun10RqNq/RoHjIs1l0DP0Dmq/8g6ZToqnu6kjFTf1yYn8GC8pLaiQQhc
8fEHPpERW0hPxEFVTo+La39T3eUlFqCqFJUExoD5Fqfv9X66DFr8PK6I5z5L3s+VuLfU4ktpdqdZ
V961tjiNCwK0tz/v2+uFaI/CHQ8PbBjEwa6/bkv7sdNKcwkQ1A/vUXnrTwo6gAeb6O3bto5Chr76
DJMkrq2sX/aQEypmjxjZEphtXJMNyOcwC9+pQ2udbAWq5+/OideIkjUgJHgtbyo4VR8mJkQlLeg1
vQ4gE0pIrK34fHuUn2H35v1c0w8Y7kREVB42k6JIZC+tpDzuCBGCDOjH+dE1o+HcJR3KX/hRBbnW
VpcI5xOvWsrxgr1d7RMXy/M86eNZYBlwzvI5vQgpjXduny5P1miBfed5PafWon79D3QMFRS8iV17
hem1UtjjGVyL4cGYOkI27kDj2LJU+9EHWxHEWxm+eannyM4MK1g19n7MVVt66OsMfqoYaLuHU3cS
+qDdCS1f3sduAejSTSh+5Ll5obF/yLt/uzf5ORSpVmY7TK+tDwf+u9Ocpq4VxCu2pW1yVIy0yLgz
QyP3Urkg+OuI5JSv+oSKtP5uhmKAeC4zj8h+8MZG6YMGGuvB9lq/65vvTjEFKDl5Jw/m9WZ2Bage
SbAQtHH4REhUfLSyqP7YDYgZV4ryt5XY1SWH8hvoCwqVt3fd3pqQpdHeQ6cLps7modbGIUutNLQC
UsXZV5NpwawoOfKHfnte4auhBEq9iGgUVcbrKfZqOLYUv2m0lbjzmmE/PhWz/GzA0zinnfv7SCaG
wyUOPKZNfraFKKxUjT5pbCvo49A+h5Oe+LWGkvbtpdtp5DEMnhUGtWgyz63oV97GuipGGkxFlvUe
MkryRMn966LVrj/z39/GGcmNpjEf9KhEd9p5doTpx/305fYPebu6WMwjM4kUEgw1hF2vV7fRWtWK
5KgF0yz/JFnVTqaAAB250gGSVnQH+/VtrMBwcMb4npT9UVi7Hq42B4NeaqEFxiJE71FA6r1B5vGj
ZpXGbzeCrsfabk/eVFQfMwqBoTI9Wdbwl60hp/kv1g/DIdSqOX2Yt11PSJZhZjYWyMx5hqPq9K5y
1ueqPNtNR05qz0eVkb0FNCFfr4sIcN9YQ9pfXi8seecVMKwGk111Xole3QthZHFuTXU6357a3lAU
8BQKJNS06T5cD1UoOYoSaHsBTyiUc58AIVM6B+s1O8wOhtrbhdY6LS4RqJLb9ie6vhDIcYUg1TSM
F72sqgdkfqtzBAzwMayK+mAbrrv6+trkLaYoAkMFlwN7i/Hjup6zOCmZ2qJQEhwp650TrF/J+Lr8
HCp17gtYif4k3aMT8PbSZGiNHgFMXOKPrQ8lgPNEayOpBhjdN3clDiZegcHNwYLuj8J5RuYI9b1t
2WfpxFyrTqLi5qsap66nwoT2wZG/2d4OoQdKKojsEOS2zQ6p+qZCvpTPtroCwPKaF6w7K0xkjLo5
mNDeDgGUw8tL4gRiZXOYkdJWYZbVaqCkrfTSaLL8Ju41PyLz9zpIxAep4U78ATxYxVYNGS8Tyal1
7r8ctBWlt4wCmWupdsl74SAYZCiR6WV4MpxzNlDs6eiJ+5YbahelVpZ7Q6vrU1PY7Skcq+Jgx76d
Pz+H3AcZmVXUbds6CVvSVJraSkAlyTrPpdOD4sswdYM2eoZu9f13z/71cJtnoVBKdeAKwvewdaBA
KXUSjLyXASzjT7dHertTifc5+KtiDHHZ9kJrUVLI84KRVr2PO7cOx7NUi/rAeubtTqWVyMtDvZUM
Emba9dd02gKJ3dJdEJtri3tC8igogH/eU3o7ajH/RMhfXy4g0ZAfQj8WWBAtqOux3KLOI7JNJej7
NtRPozKF35ZCM3W/HlH+8QbRhpk/ynAhKsNV/TEFaFoFUVPG/QN/ZYzOZavF4k6EWTUgTCia13ly
9D8HI9Xr01Laix/j2feujse+wEBlAQvcWV2DSm2ROO0HTfQ/zHSoPuMVlqpeWPXL13QJm9Hrmh5K
ZDwIjQ5FOkr5EjsjeUCuprWK/q9gWbIG6Otkl58VOarw3fTR+Ga2PXfwtPZb/N/9/Bb5PFAU6gYr
c31zheDqRM/UGpRgavPurpkShRw1jv+8PcqObBZ37lrPpGNBUWSrfhATnEJFQ0M+nAR932SM3xXF
0iCghypC+mRWs0jhORRm6mNlVkMxdYbuvZv2OjXXUJ+fEmGOj1kfdi/dkoUwA8FZHSWm6x12vXHY
N5S81sYKdk9b8MUC6Uk2ldpRUZ7Qlreq+ET/w0FzeHSWyZ9KQyyeKTRHuasHiV1nGLpAeltpmSN1
kPF/yDuvHrmNtN9/FcP31MscgHf3gmSH6QmSRsnSDTGSxsypivnTnx8le63uaU+vFjjAWZyFN2hb
3UUWi1VP+AezCz1wodeURKIHS4q0XM2xuuKqsSOj3DteR4yQda0BtiGVG0s6yIQabZM+0CgevF2c
WgyQICK7+NLAORJKlgsxswZ7VfkkM5XmA0Fo2sCUdbQ3OqqAMJ91/Q6az3KTOtK5V80JBzK17SoZ
Rg6OYT5qZUkVoDbZbzQdsZJAiyxv8rNaHWB3Dbq8mbOmCDL4qjCFy7x6kFaFuatUFe1jSoBym9Y4
ruzncqZ6g8K8vnHRfq+BjIBUD6IMPWJfJsKcwsK1+uHG8EpJxmUk6KUktCOpBFOWf35BPQ0gQOIQ
gIFaANFknkIbRzVP9anK560x2dX1ymkNjTEp70SnAGgpvQQyuKxe2vl0SXj26X7JyOAzqCCSODxh
WuCWShvYozUvLHXY68BSQ8Othgtr8cwoZI0G7iqcfA6qFcd7GEGmqYwZRZKuz0akZBesD8zJ/mmA
KKYV67u/si8J/E52Zc1qHYT5umUb1116bYMRC1K7dP+De/lxlJPQIW+hihtCLJCL2j4s27neegZ8
rudXxNMThnsB9EGswIShIHE8Y6ObjwrKV8xYXrV+LVLDN/NqCWJ2uAvJ4zfLwZONAiAdWEH2TIO8
7STpaAthDO2sg+swe4oLyVQWHwRZlTgUir6wIyhFeyMnNa6ulVzAmk6MEZ+ZWJ1rxc8MxbU33WJ2
D02TDDeeaybRzozm9p1H3TsJRKPAfWsgBaLl1XqK74mlx7SvrvS7LoIzGw6tll2qIp95o1htayVh
NV4A73Y8f3mOQdRMdXQ7u7l7mMcupo0jV2KtqldB5Uplo5QzFfkkcX76DFpRdQwMxoog5pSIVVRj
hiNOxqOLTTUsMujxlJDV/2SUFTG4gt1cUsXjG4zB9Trp7M5bEiHqrFY5hooRXUovnsaJKzGAfO1P
ZMrxKEIVJSRGEwrAbCTvF2voduAUi12NAFBQegjPPb/sz3AsqfDRqFmrGOAFTwPTcbEL0dOL3ZYg
n6+LTh/qQEuXD7ERIbzNy+1PDdGwN2vWe9hS3itc5JudA1bSN9yhuhfVIq/UOh6wAsO7QRlU5N/S
GkzTqLd7U7RE4E321ezU5B30oerCFvR0vtbdh92UCgiwhdNOsi0bp1dbc9oKUxu3o6jym2RO7TeR
NekY+/b2hcD6DGhl7WzBOUSYEuUH82SfILgZIpRdJjSfPBDcWRof0kRGh0lX39mTkW0RKYFAgubh
npyjDLTa7G/Txnj3/HM7dx00bNage+3UU9U8XijtHGW2OnUjgNWq+Q3YVgE5iO7fq7qJxe+KQlEG
kMBYVhujHefXleYIBz8456Eyx/KSVMXTzZPcbtV6IwxcuZAnIfNUpBZL45uaNz1FQzj9jYXQXFjO
hf7TpwFwIUoanNorotw6OXOcLME0qmCoYRjjT8Os9KEEvnMh3zg3vVSvqQcRG6zc8pPpxQfLswe7
GLcUuN8iqhMFxUC3dl4QjJmKm6WzDpMzmoGiD1dWl32m3HAJCHcmhSVVJKkirSK2BhR9/Ij12XKG
Yk5Y1jkaShYrCY9FPX5ZmEbrU9uraQJ4xnaq+jLoxlkeogwvhzqNu6BMB/PCTrEu7ONDi6uhYkV3
h+4LafXx1eQNpY9BsYZtmdrGfSObJRz7Or7AJjyzktB4R01t7XlSrT85RrTWhR4hGUVp9RYh/li+
6Ra7z3xVMeSFO3rSdVkpi2uxbZUkJXU9reWMI5Rw4ukWOlvZ4jXqlemHojHm3209TYiYY7HUvo2E
ck/I2vSo5eM/o5dlb27gPmfkcm2dmwD34qX0+9gY34tq0JQDboKZQCmhqIhgYbK8rl21vndQ+Pla
DDX2ThWGuNmgsmRw/rIvJUunR/F6W9Tg2J7Wdgfg3OMnpTaVYqIbhokNYLMNWaf7cUKa+UtfGdjw
dYn7uois4pOr5PGVWY/OrdkojY+MM82jFJnrxhzEtSgdffazXPW4Kc3ZA78FIZ3AKX9+IztdVuvF
UgalQgPcaAUMHF+saBrFjqa+3Y5m5QTJsjhELeNyIbo7PSYYhbWEiAlFa+SjTpv2kSNWgYCs3QIa
gyXak+MUSVP7UTp/qgCSPH9PT8Ce63DUdyGWgcFfUXDHN0Uw5nbJimpCvviLFdvddmkJTTRNaQ6G
mIq9u1gSTGVrvDanxNyrKqamXpkpe2m1nzMxcprqsdx4NTwPOZXOdTmpV16vzJf2uTPTr9NVXjG9
6HjT/z++0gKAXTIQjW7rxE7unLlNb4wi8V7rnS2uNKWmOdQZkcCIQtT30DHn+8yp16L/DEQlM7NG
DxZZG68Xz7ykin7u0tiAqZeRXVCGOdlwqhk7dKsp2+2ESzssPiPZ5nV8ydbhzMtC+MMo8AqoL50W
MJxWxREmavChnkVxhzq7vMVmagj6tLJum6iyb5GhzTcJuroXctAneFBWCU4CuCiBNwcMfsq8ikod
8T2sTraFVb4v7drzY0NFh0Xkav9mwiHsLpLwX00ZfWxyG3HmfBovPP/T7RYdSWr2qkshHUoRFZbj
x4+Hs6WPjjFshwUX8lTY8tAKSlcoaVxSFz871NqoWhWLVuD18VBIoCpp5yKztuTuo8xn42qu0w92
2VziQTyZ1/WmbJIBkisyAqRhj0dCKrwuG6cctm2ED6ma4Mrj5Lnxxp5FvGlzlFomVPPCaCzE21yt
lo1p/DSXgGsgKV4jM49Q3jg9WuyY2dYGr98uLqALIy07Dovu0uZ5Zk7X1Ns1qb6q+CSfzGlmLR68
yaiH6Vrl4ChlFJAh9dclyX/4/J52big4WRbzSj2dDuvxpCYSNJ5T2z3Qk4KdzIyLQ13P7WEaL2nh
nb6R69QBCeW9oFiOGcLJmlwsYxqTmH574qhVECu0WXrXyvcC12zfWAx5j3lvtwUkdMkk84lv2Do0
elJUmjkqaJud3CR+bYYYG9Fv43Tu8QwzNN9qejj1Xix8LVkqCrVJ1b6RyZp8q8vO7gGe9ZporufE
a/aRTnLL62ZtDaPMsTc0l7dtVGUXkp5zz2I1YF+BNivUZv38x94GLYwoAU+6VUcQCTYK9TsRN8MG
rLB14bGfbsIgJlaMNbEEWwRt/JOsl1B+7vGWb7de16jBbBIQ9WN06cD8pvzxY3DJMBZ1MeqmK9wN
Xu7xHVHwBB8R12sVfcqTTS285lMEsHyBt51pB/rrbRXkueXFH6tZF5pPLTtL0dQ0xggZXNsIkzaf
S1TyjHyjFom+G8dY63yr7WGSNAMUdr+siwGiGjX2CXgoriu+UjqVAvdWph86KyIryhD6f1VnFJop
r3cWWKtMpDIo7Mr9ym+oj5bZd+8a04jjMBvkUNFWhQPns5rYaKSivu+triOsyKwEsKk5KdlGL4VV
br3IQrzDrbT+tTVoWOvq6jRovqKl9XWrLGIrq9IKWp7CTdlLDAPpFcRZkEKra/yS1+FlZw6Yejz/
Up+GRUw7gqnr2b8yO59u/15mjmZmNduiHqZQNfJmN3o+PkyNljoXxlr3opNHTPhF+Z5kHSCVffKI
0QiZgWaXzRaIqwhLT49CZHxzoDW0qBtHiUI0Py+d7t/0v45HhaJm4726VoiI+06CiL6B4gm0O+UO
pQI8NDWLPCxtsRqPD4v30moLr6cpOGZgfSM+RuFQqF8sJ8FLepnhpaT2HH1ChGcZN7Odzndtn9fW
zqw7mWxNHYXbSER2TmOqWJrNhGb+fGV7Ir2fIeoOvpLA4t6kbRfpfoW3wybyErTSDPLzKVAyY8JH
iORPD2nTwrF3yi6GFU3E2G+dMU5zhCI0FfV51n/uYw42LZvRTY35SuTT/EU1y4Hekl1fmaut5axi
hcUwZv9W4aXGSX4ZvJpzwYJl8vzK+dY/PZpYj8CMtwQBPo5YIsjjN7ZqO7VUGplT7+BxZkpG37Ts
++VVujR5Camkzn1dFUbFO5Qn3b7rGqOjYtYpn5YCWaordRnqR6NfUvBtlEr9vizRaZqTzHH8qB36
+x7o8EtVG9qNJxfZbUwtsrUdilfMUzkY+Qibe7VvGKu5Ll89f3tPcm+2IRbLagVjAADkARzfXpL0
Rpf3It12+GFDThrMfglNQ2lfRbOnOHhFpl4T5ErCOVHAmhPhMDVeETQT5LFN7Zoaleqo/h4y/s+R
B5L85//y5y91MwO8TbqTP/7z5fAoul48/nL70Mhftn319aFL6+p/1x/515eOf+Kft+kXUcv69+70
bx19iZH+uJLwoXs4+sOmAmg4v+4fxXz/SE7afRsgfqzXv/nvfvjL47dfeTs3j//49UvdI8TEr8Vc
/K9/fHT19R+/EhWvuu0cRP/z4yB//I27h5IvXz+A4Urz8197fJDdP3513BcrpofmNHwuyEHrAh4f
//hkZciCmGL7o3G9wh4qVG2Tf/xq6C8QE4NDQH0XcissuF9/gS377SPthUvvnlOKL5rAIt1f/7y8
V9/fi+8Pijn548+/UHd5hVFNJ7mpbxSov94fZRV/4IcgnR0vrMjJnLGWc7QDtXUr7QU5KnT4g2Qo
kKcsdjHw/8HUKR70QZo6Vyl2ur1dHur8DdJK6Blrr2E60AUYbAHQJXrA5EPbO4WehrhV5JlvadUO
npmvj6V+PRW1HvA/NoasfsttKKfe626QyKG6N44mdnmrvF3M/p2Wc4hBu0FMZfI1N0sCJ3+J6NC8
gYEXuOYc4HWvW8nXyY4q33LQgTXlOxiUX9rSuIo9VGmnJKtvmNY7W5M32NdkPrTFNsxK/HhRX93C
3LjOeuTukJFVwyy2sxBDSbSMZzdIimLj4VTqy1g+KqK594pxF2H44YJID+omvR7H7sMQLy+jGYXm
5KvjpYFSqfqG4PjNEoFbzH6Lkt97We6Wyv1tTCw9cHBASWFVGFazQXTswYo6LVDrd8LUv1oZ2maW
ob9GKW8zd5Xv1TJ7C5RBvxVWrh4mC43LWChI8hR14GFx4rtz9wmtVfUq7WptA0/vfdlYd4tjjAfb
tprfVjnWYEK+ZteVQnwashSHzGkO8w5WCZzNWjYUNuwqwMnezMj9QT9GItnpTot6nLZI99Uyagiy
21j9Modvy3yUBzMzkbAY2+t+qevHOUqbd6Wip+/sesn2Wq3eFGPhhPUwD5vhT+/Yn9pt/nbnONpt
3tYl//w3bC4rPuXv9xU4L4/l55oa0NHWsn7p+65iv8CCgXLhaoO48lvWQPX7rmK9IEIFBcO/MFCn
mcInf+wqlvoCjjE5BWixtZjs8XN/7Cqm9wIvA34Lsh3bzep09RO7Cq2ooyALzU2Ta7Ao/UEWpAZ4
qhYIthB2Vx+bvo4Dpm/007zp6B+xvgvxpW0aL5hwztonWamhEB81OFIrxiZTszJMtDILhnwp4TJi
2ZkKV9+t4Kr3nl58tuTS7RZtHEMDxWffi7uHtLQfsF58XwvzI06/QULBYuta6e+UdN6qM1wcZDUr
siZwjrowmqCrbrrE8g7OHN87ivvVNNPel2bTXk1L6/jN2hhEDsbGjapQruG/UkJNos/t5I0fO03M
wbQk6ZtpTOegiddwLVad206LDN/G5DesYrX0h1LvOa7qnPvkhZsruWzR1sEpsC7Nl2qkehQyx+nG
Q+ImiBOZhbKriCnmdxh5f4rLoTvkev46iYwiJrxQ3MCzhnaXWXN+wH0v9nEPsolztE9UM1/rSTbt
hqr9guB/cfCwefRLWW8mLbp2EySSoxjxz6ouP1vpaOzSzpNBJWLqsjoC6iOb/1ZdjA6mF72bthkg
7tcxDlmlpXJL7gO6xro/jGkXZnbSHaapjK9l535qpIiDyRH651rNpjLE6M/am+QZ10m2SL9Qax0+
nPOuUmkuV3Rdb4u5U4JGV7MgM/Q80BS4H3OxXJWucjMiSLstWtHejfWshZ2bxUE6z2Po6dV9Yk4g
OagyYNqCoQ3Yx9sCHzgulBxMpJARWoA/gdWI98asr4Ebto9IzvZ+6rXvjAz3KzOe50Dtrfd2X79V
h8gNXKLYsEiG903Tddtcm2+tEUXGkQ7DnR6lKyeOQ4GZbijSzho6X6tNWUw7L0LSMNGGD91YuyF4
vTdSayN/lsNtR2Lm1xU8AlUgDJs287apDMziuILMLR4wjEfkQ7ux2m4t2Jdp0LbJ3TJERSgj/TM4
JnvTtxmzRymwMdWPvb0mn7qC/VNShuwE9EbzhZ7A3AH41D6LIQVaVC0vlbh6t8B8zGs78fUJzytp
fUAgHoOdyJ62s+W2mw6YDOfYJAJMCYAfGr14OzYQTo3E8TF//BqPVhHU1fjBlqYZgK1RrhI5TVAd
M6rAov8ojPhtk0zRG0tph30aZwZuXAnaHp4dzqZ+0KW7R+ym8pWosa8QscFFjrvUUNGBhOcVkJZk
M9GprTTPd1PxUToFLra0YPxZONE+6+c4EN1wUIeVPdQZMF1dd+/Nxq6xqmyNScoPaic+d7aah1pV
96CaeAgx0IStrbQznEL3k9rHX9yhfTcYpe5PdjyHbkENh/qqjYbX4u00DEmDxOE6i6G4a7xpZS0x
0bV0QGdp3tWgN8vNBPntICt9CSuykDCzKI0aU4LzoZZ+Yk9IgsTluSb0XEPNzj8IVxTb1My10JHj
G8PKPqbpCESCFpWrD8ZuJVmEUdLk/qDNxRV7o74DAoVoseUugVe2Ca6leJvCvunuLEFIgNLT6lcQ
k7E3xh62Zgo7rij92FENZi0372dHWm+dqnLDPB4LSKiFNvhY8ehU+efr0uiuZKYLXjU73WRFsvh6
LikXDOlr4JTXUBXZVZRUC6oHc1ym+zYuriKDaroCBzmMsL32vUV1/FHv7rx4/iyiMd8ptMJc7KOi
r0kMPqVt+HfqvPPAuQUxyENfj6POT/vlXV85n6Ee3xQD8tdtHdtocrbGFhPbD8Xo5WE1JvuKBvam
bNXPS8xTLhy7DWSBLxSIrLAQ3eTXSj8DbqSmNI6Dt2rkOL7WTfE+Sp1HeImqrxZ567vGcDvp09d6
JrrLSECNUdZXRpwS9tAm+554/lRQcj7cOIpI/r24ZfdYrwmF/G+IXL6nRRz4fx++vHpAWF/5kuDy
J2V/FML869t/ZEfeCxis0O9JciHJYDv3ZxzjeC/4u6vqNv9JLr0CHP7MjowXq2QNLPpvAQZKM/+K
Y0icVnMkPsKzkaoAcISfiGOwdz6KY75nR/jcn8YvHhAi2q1Ktq9rM91FtjcElZKCANQX8cmLh8if
dC8BREkQo2JTsdONLNlEc6pez3qhNxiM6WvN0E0fnEHUB6FO8XvLrK1DvBS/ZaP8RKtR3jUjPtlW
Vb61xUAi4IoSj9yC303ghelR0wSLqzSBlmTFrsi9Q5IUzn1iTIoW1t5k7WrpvlRWJhP8gvy9lefm
bwIQNCZnMzHNwMXftlXxKYp7Tjsq1pDIGmQidcUMCSnfaNaDXpQiYDcSgGUkbpKtGVRog4ealNkt
hen6toqSeV830RQQ+7R+XVZc5czf3ltUsr5YaRW9obms4WUJ/flmnG37U0wefIjzxdk0rdOGNT4y
nI5zedMVdRWHmLGloZFH1F0ys8a20oj3teKI62auqi+LHmHWt9jx2whg/Xun06h/tmrKzpULdIo0
bV+x7bxu69nYyJWBibBAf0Dk3gk1ZyY59aAUhnlEj46GmxbYTuW9sQU4fD/qWnbASqKdYHrx3RhT
U6k0c7iKrKgCeklzXRrK5PoZa4ud3VXbtXo0Hlom81CXqr1BK9HYmZCvs7CbiuwWfc3mdlbsCkt0
UbEnWZjKFdBvt4gO9DsD3NytSQS1bwhv72xXDB/gwDQBKsXOvZ0lHi4GBQ5bcT3gHVYUB1FbfZDg
FRCWZVm8XHCQuAOfa6AdbtY3yERWod1AlPDLLiKYiOlGjHWS3PYN2WiXIS1Q2koXUoqs/cnSV4v7
RSNDbReYmUk2s10KVVKC7AJ3MsjjIrGROJq+Hwcj+xwnorm10uG1WzaKj9ivjvZp6r50RJT4Musi
EmIel6GnDYIq8tEqo/yuN4HmOok+fm9g/9Qm++/toOe34nWgf9Wi/p8qK9Fs+vv98+ah6ZKH4szG
yde+b5yu+gKUo766dXzf537cOFdHXYhW1Ij4r7XU/OfGqb4AHEiTDtUsVv63buCfZSX1BdAe8ihg
RmChIVL83Ma5gmHPlJVOGVgS/8V8aFtlp2tai94Fsc7k5ocKTXy8kke/mZKPlex35qwBBjEtyq3j
TTs1V9ZAnhTR4Ql6o/6IWdK1LKePdh3/NsOC6/ODq39CtdjcZf1rXSBoPmgYLpfLW0Wff0uW8W2n
ZVUweEu4qLLyza6xAxoqMsBp7a6O4qtJKYDTZgkdJO+uHyXbhJPviqYC+OpUedjMcjsq84MJDDyp
ajYQYd8sjfDplbAPF79j94oCSHoTDXgOddq+MYmmFu2tLm0vMLQoD2hv7G3wCLyE95UY7mNN/JZI
+8vUmR9nNX1EZpnjoYc3oOsfEMrd90IN+879TJiOncScRX6E1KzaOy/JFULZDgTrCS14rkK6ti8H
ohw8JMOaoxfrsbdxPGrhbIlHaYz3cAi1WyaropbrK0AnAGSF7pKrZHL17exhQJcmZERxtYZzCRop
7XAHX7/x3RL2SprGXxs62r6pwgsxtR2AfrRQQPLny6JwMii+XpDL8xu+0O6tqYkCqyDYG+zutbsQ
Guf2nafk2pWdE+qqTvIu94hqU++jiPAVjnQNQWdxV6Wqu5ma3AsRKs038zx3+9ru9vGcU7hSu7fO
ApoQSPnQkV/Xxg6jULkj8p1uEgvtFuhKO3Uo+3D2+uHlEgvrKwCWGDzyl2Rq3b1MZmUTT4ay96LI
CNMBJatGfeVJsaaeXVr6RSwCd26rTeYU+aGOVnwo+PfE73L79ySvN0M2e9+Vaf7/3smoSv/9JrZ7
WB5+edOJtDnex/jS9y3MMF8Ag1pbfoR5ECj/qozzCSWotcNP04xq1Uqe/nML017QFadvx2ZFaEh9
6a/YT3uhr81DgLg4ruJRavzMFnai1QQXnvHRsIS4xxUa36rzPza3K9nZTtRQB5FW0W2HXnHwaF6D
izoLcVecDkpkVEWAIu2V1AHpjfxf9F/FXmCQMIUadag4kLlu3MrVdsUCAT9vtbEcKL8alEf6acpe
SgMWgUiqWGzGKVLqsKHwhcPCpCgvpSrzq6hQpjyYq9TKdpXMElhYOMnsO70H1+5UNe/UDPBp++1J
/V9YrS+bx4qH/PjY0Qb6b0hfVr/Gv1+0V+LhuAm0/vU/Sq5r1oGLNHAQDAfATnCufi+5muYLPMZA
h/Hg0A9H+fSv5erR/eEYg5IAI4Gvg1v448TVrReIjBOFgb36/rWfWa6Ubn84b6kAo8OOHjLgQpRP
UA3lso9W65I5c9YiFFPmfRMdBqmnVOGkFu0ndzC8T7AWG2ePE2WnXtIgINt6MjSEUkS7VZOW1TcY
1A8okKpd0jQ3I5XuRpqFSpXNb0eTImI/qIBXf3gaZ/pVp7cJ0dmkLYf9pr0yeE+dW4ZSalae2Bhp
jyVcNWl8TUcxbZcitj9obdfcJXE2XuD/nx0T+UCstFehvVNrL1xRpqkuHWpIGCEgxja1j0qXxB+U
Jlfu8ra5J7W4pDmwPq6/wifyWu6TPBbxGgzSkDA8gQtYfeeo0vTm0GziJCdtyYyXQNV03VeqqXhT
irh+/fzMnhsR2qQGUgwmO3T94wUEbHsRRVLPoYUH8LWhttm17WCYrrbAiWkN9rufHm/10lq7mCxX
ugTH41HhkaQl7RxSUbxOhjxwhyS5E9jMXKFBeEmx/MwzhL5OHwIiGkj6J+heia98OulzqOZtHNTT
/FJTcBYtEeSwK2uPGdeb52/vuHDw7QGiTAFNB+MfihenQF+acLFbzDi+p7r9Tg6Zd7CWubwwh+cG
wXMGugMiBCsO63gOdWUCUiPFHC6RRlqNHelMO6J23avnb+bp7EFEY4Nj4jT6R+oa7P/whrd50662
N3MYj4L+iy3KIX1p2LUeb2lGON6myeqkuF4yQvZLwK/TsVcvuTWLcdg9gYmfkll1vBurFlvYcIBj
EQyYKb/TEni+ESV3uKTVclgqJvrCPnM6s+uowO/Ymzn+eXxEGT/e8ZIvkZPEyRKmUxWVoWlHNhUS
F4D99vmpfTIQOxl7N+EG4BVu9GRqO8WGru1YS9jhFeyPSVK91ku1vQDUOzeKRzsOYSd7xbafnA5I
Co2FYiVqWLra/CnPPOmGVpxol1SqnjwsRMFIS0kgV8OOJ6/Z0Np0xOpoCa3ezr/ScKQzbmnlSxV/
pOsVXxRkbtzFFx7WCdDWWXlqQKcBnkJixEPiFNLl9lERyyyneK7v0Kjy3XzjyGkHAHgvFWs/Zt4G
8voOXNmFkZ/cL4g1nt+qwENPlXfkeJmY/SwVfJLnsHUMSl+5EdO3qme/gUlrbpAjQWiqm7Xu1fOL
5vTERQEMzT+I3UQVq+jsybCUs4aR/FoNI1fM9sYUxoIeQAb1cgqKqlbSC8YBT5YP49HOhWsGMhJQ
7MlphPT3qLaRomL522phYdf1PvLy7MKrcHoCIScHoZHCLdEQkKdTBQdnwLNScws3bNLZup5SZ34l
5mohlVTQGsBg+cKJ92QWGY86Mnj7tU2+tryP3nFsROuRVq4bGoknN4vwpth3kjEV/tohTS8slSdz
uMpFIBGDuh+BGspxx6P15lR2KT6ooXTU/Ep0buQv9GYvyI2cuycbSi9vIao+QL6PR0FONIF77zoh
qYvzBfmN+ouZyYp2oq5ckug9PxZ4fd45ZyVGHI/VTQ5O9wUGKoMaFZt2lOktuMv0sAzTfGHBn508
2GemSSxEMH1yWwi4LUjHMXl6nDXXtL1oUTul/Nldcn1EvFS0AYjKSUqPb0iXljcCMnbD0hnqt0PV
ZIcyzqoLj+jcMv9xlJN7sUujlQawXNCfunIdZ0zWbPRJuICYCAHyFe+e3yy+ldx+jCXX9wosGZvt
mmg8IUUKxYwG9i8nFHY3vmuaLH0zUlfBa2TOt7jkfquF6wjCSPUgDHiM+dAbmFT3Y5jl1laNh/wC
2+PJtrleEXGYvhJ+wTeeHHpJ3jjOXLJyHDmUW0XTxE1Zoy0txwrauNp/VUehv39+Gta3+cksWDBV
ybjQzP6GI/0hhunLaqlBxTrhhB2xr47WssO5s6Tf2CvvY6O+j+mj3HaYh++fH/jsawKHk+AcDhwH
xvGqSkQ0O0ppOaHRDsZea4plk/bY0Bep6lzIVNZ9+Ok9/jXUyT7tIuyejgv32CdgS5JEu0c4G/WN
CuloDeUOV6rLmzZV9G1t0M54/j7PvqOrwh75LroSpzSpmrbINCo8VJGNKfDtxdjN0qvC50c5P5v/
GuVUgKWNZzsZB8cJEcqerrG0wVsWQzCQH+YlbY6zN7Ru2ewIFJy+6fP8sGIKZJtaIicenO4NO7wI
6k9O3V9KFM6uSxsjmTVtJ5Q5eReUHtHbOGPaJkB5B89YnMMQjfGHyXPMh1qzqgP5vLVzW1O/MJXn
R4bfCqSAPeKUsp64lQokk5GLEeyLjzO9trfVVNlafZ0cptYUoW2nC2T2If/y/FM8N7VrhQ1gLPhW
2C7H78SSqphSKQNDGynASTqWh1Sf4gs737m18uMoJ1MLMmJUDbk4odJo8OFRTMbVTIptOnn9JeHx
M2/ej0OdHB1d6ZWOm/DmVc4gr7IW+ILsLtoZnDs6MCLBVoj6AJSb9fMfVqRTqbJudG6I4rUXog0w
BNIjItOcIc2wjsOf4vnndHYGfxjw5IhXDaFSctedsLWLAtqxXtBWLdL3cuyN4Pmhzi0Jyler2pVN
7nCq1t26sdmjR+OGgxDGF0cMUAvGqbtwxJ+7Iaop0AUgcaBXuX7+wwy2EqOP2OKdzk0Mykh3o2sd
uZhtzdPbPH9DZ4dCJplq9apMdaroKBI1htmbuWFbuQ2Cskr91UGtY99HSXchkj07d6tqDOkqcMvT
dVGY2SJICpywwyUyUBsUD0v0uS8shvOjgAtQQbIjeXiyxl0vB+4pYje0o8baAvJqbuZ67C/UGi6N
chIezbkkj8FQM5xFxi4fD8oG1fbyPxoFcTXKiQDtT9HvbeSqSFWx96Ei4vhynnRfy7P0whI4dy8e
Sj4IwZJrkhQfr7Z8iBZzKbkXMmXT9/S4ZG83LlVnziw0iq6cugDW14bKyShSt3rElRot9BAWbnwx
af0EFMUSWxBa8SW28NPR1iIQGuCrAA05xsmWgGN93ueRpVET0aEz2Ypht0SRI0hBtbZkdSGkeTqF
q6If6RIvLDrOpwmNpqeYU6uJHiqi1LaEUgKBA/fndEM4dS0EQ+GE4ZnIFHISHz8oiRAYKl2qHtZd
W8x+6zSG8C0RDxmmODhL//S6gPYBn4dbM+EGnxbrhxLqmYf7TVinqvWVAtds0uKZxkvlmG/XfRwQ
2hCHqMlj2oIu0Cmzu8H9Byg2ym/LMOfj56hq7dbZaI4COSz35g48jysxAf9gzrBEdupgjKCBSh2E
T6bDyQZUOPDJPUVvPd3WJOcQMDW0GPw6cr0MQTRTq9D2ptkLo0wOSxEMgyaM3c9upagluJBU8CtF
8eM0d45FltedMMgXet7ZLWwb7NJ7w0RNEjmF+v750U5PWZimeJBSTmI7xSTAOlnhPLGFvMeCFsii
Kf2xVPKPfZvURRjzPS+s3Sm65BN6+lYxJsRAQG0wxRn0tILVS9hJRWV6CO/hInLdjIaxQqANJQvz
viovtVFO3yokFtaOJvA5qjnUkE62cstLp9bLx4iCTuJQiFBt86Owh0smXk9ncmWfI9wH64Cy3Ddy
2w+nLWKnIqu7JMIL2WkzvA4b53EuM1DhFhYLFkDbMXz+2T29MQhR6z+c8dQkTiW4qASP1IqhdNbd
KPaNrLKrZpR/YD8BC/0Na4o7YEf48c0inePn4c7D0qameuoshbmlrOgC1ZtRL6r8AdNTpd07LsHL
faovctzGLXqdNdrX/W+g90Ykt/X8ZSFK9/+wdybLdSPZlv2Vsjf3Z+ibKXAb9qRISpRiAqNCFAAH
HK0DDuDrayEis0piZIUsavzM0mKSJgkXjfvxc/Ze+z6fXUKiRbG5ZRKucSMOeVvop15W2eumFPR3
6IYqYTVsP29Vfh3n9jPqMO8C82MWJZ7MXLS/RBHf2YrKPAAA/EChW4eJpvPyCVShJldmk084UcdH
4cR9g0yFLPNraW1dd238ajgs1FbFxTotDOoqlMJ3TYg9ONFBqZ59PZmzm5WkDNUsf0coMj6up3g4
1+jq74TTv3WOwC8ZTZuFbLywvynZr4mxR/mbvcbjdYeq+8EIm21VtEPx7E4wJEMXPUrGlSRDlGEs
9tev1YKSLwEzpp+WuG6LJJ7XxjkssiEMb+5FiPgXY3B5WPMo7855Rc7m0dpUNBI+MPsCXXpnaNd5
20VgVHTda6HQd7hhnRZid6/5ervDCiGPoT8NqUBjRNrP0COe5vSz3rrz1J5WD8U22g/ERInrKUse
vRFqeSmy8XbFyC3TuGqsL2E2L5+kR0eEXAA/rfwRumcnQSuIonDfPGd25pS5faGSYipNMrQdOszc
0ReyoN79pLtQ5KkAVsidavI8vCukwdXmG7GpVOV0IsmWVFIiiy/88IVIBeMnbdxbn0zrhZjJDMSI
FsCTOnTkmr3Wsul5eGOTf0eO1FzDrswx3Np1q+NkQBzWMukC2wx/LIjGwE7mYurMm9rwFD+MOX/w
4A5OcB+udpxd8deONCe3yqNhsAROd2J+xXhMGl3bt707OfORtEDYAjki/mNf6w7CVpujU1WZHVzj
epHzld0Wc3ffs+j451D5pfVtnlTZnZq4D18qtxBXg6O38jhFuXpxFvloF2t7WNtp/Ozg21AgB004
YZGXnXvMgQvW6TLDrtlsXREfMm0IMUg1J+Esr26NcLIlCeXgpZ5VYxsdgEOErGZdYA40PREF9U2Z
50vaGNUuqcZOkl84MjA+6i8Z9H47n8rQLtqkr6DkXHrdVqhTU8b1Xd4inEoqUplMavqxu9Mj/1hq
grb0EbJHZY0ZxtFV2rLvrreyKytXPbYcY+i1LHlWLR9xPdl8R4bYwFSSFYVfB2hk8cgGOcmT45jN
P4ax7ORj4G+KLxtEa5SXh9wDznQf91Kou1yPosSKA99GpwsUqumw6agjpq8i1CIhkmb81Juoj9Jw
jEX+W2NVjXsRImslOU3mQly1kR7vRYBZ+IC5j7jf3QhjFYw8O5WlpVUyM5nDcZsPcRu2USJCPfMX
OxmJZGFEvtAxiDB6Agf1Yj61qo9BCWNxP3l8q9PBWI1sT80adQ/RzJd0woG0PeTxFjWHLJixJfjL
ylHL7fPgm8qG0U0F9tbi0LCM2SdVaOQtUW+yOenytWyOpACa7kDQkBMdQaxtn0QudkSCiwUE++Ke
h2bqhbiuTjZbEg1N9+pVlnPvL5kpDzD4xHpo7dELkgF50U1hb6V7iIypLkMnD8UVMPP8Wz6w+x2G
0dmiw7ZKzO8oBOs4kY008QGp6/YVt7jlpl0TzV/mzanCsydthiyiHfPXYCyMd1BtvgdzFegckl6W
kuu1q+IlGERvJcDujDgy4hflaXW95Wz8UBSpVcI+TPTSYmIaNvC2oHb69XrV29ykQ86UClUiCspj
ZxGFjv4NA8uCkSxa5KEkfiO8DI1tglv2dnq0vAPKvoKxHVUnS5XhTbWWa5zGGhrxcYrDxRw8b3Fe
iryPy7N2SdY44pwlZGVr5vW7hViiuJwxt0KxK/LgJq5KtqzZB5V5dKPFfnD6bi1Te9ig6ZW6CL9P
dhXfUTq53kVRTv6XINCbdeXqgWjfbpHENXndCLlxahvWkVZ69ltnyhm0jfK7L7VqAn6UWaHuesSy
EHQZ2vpli3VUsupBr77QbB0fqq502CDajfi2YatdQmZJHc1SzbntJmNu801UbYgA2jYGF1WvRzfJ
e0ypZxtNOJyMKQx+5yXT+SFiH7aP9mbzCzp3nQeUnBL5d6u9Wp6LeXA/FK2U/qnohbLS3rQYSFrJ
GhQF61gcJiSL+oTcu5A4+wgkTDsVenXCgCjGTuaMhnGjJ6lHR96G34BYDQ76gqyG3BEurj4Wwyi+
WIPn/magEzIsIS3ss/RUBRVBj1V1thkwg9sKBzex+2V/o5QhXM7qnPjG9mVeH0ry49564S2Eifmm
DQGpehCTe8x446mi0eGg+C6n+8iugz4JW0Evg84dDkBv9eoozejMRmlTIIo8jGguP+pyg50zwCiB
F+Gafjr5nlm+wp2Y1F3gFNPHbKvKCbRkYX7zoIrfVLq2nMQrO94P3eTqTUCfWFJ8czC62sBsMo1K
0eSJvY6qRtSLMw717wJ9pLUK9rdZ9DzAWMXGPaxzFYpzu2ZqPrqN7Jvz2m7EhE/cbD/tqpWfaOy8
sxK51NaG2tQPfvfRqrvXhKIDku6a3QnduNGGJcJaiUmtTB21KZ9YWab1IqYo2SrWWWCJboHNPMxd
eXAqu72Dmlk5SUWHIaaEKPOY0wSpMxfD2lqnllgMOw1jM0yfnYyV/nLuKjzl62h85zWbVmkfN88Z
q7u22RjYJ8juu/VYNrMhbDCv3f7D1vtbNeFzbwv5NXTKsv2myaDDzSTCcqrPngnmDct6VdVbe2dC
PYnq1EzWlqOz7XNPNh9GsxknO82+HjKb5BhIQJzqhT3Qeamc2h8AAoeinY5Wt/UB6t5ABCM5kNsy
l99KmDPVZ1gRTk2a+OgbliIKNo8vDSPCqVPBup7qphyyg6+rEX9krnR3nzm1vHK5gGBf4uWWZKNX
v7Fe6/wY9kM3pdhiNz9ZFG2oZI57rJ0D9PO3UeYZumpn6Z8shZbp5Pmbfwaza9WkkjK1TQiN2PwD
H7BzqxjrsKnOPNDEZeHL06ajELrFCi/j06ry4YvH3y2OUdGJs9vr2ZyFAmRzIHkY5bKa/Co6Zmox
H2qpveB6MZX4jO2E78DLQ7s91FsDH8WoarDjUy/93elo5fqJyB85ARFQciVbKZrmU73J/MrKe7u5
nHBEbh+HYS7GA3tGF73ULYGVSdeG5euMFnBL7Uqz+23xDGeFgAFyxs1Ed5T0sjV6WsgX7FPuoN+l
JOsQcpkvBUHOrpNFZNOUjS2P+P/ix7xf+zunC6R/LUoxX6OaCZaEmWPxZa1c94uUTVs8Yzyq+jPi
cnlfLCMr1tCX+mpYjZmSPdrIO4q4lpSMDLu+hPXiAPGhX5GfBttuJfc78pqT5Q3RQ7OO9XebNK4w
VRi1rGQOd95f5zoG0IsMl8c67JqvrIjOs2rsVacEpg35eXOlDBNUFwED1y0wadNoqAaoLLwzQTjT
t1WMrcURJqK9mXVrd7FK3WVHdHDI5Fv2/YRGjSUhyOn5YdnF1Ynf2tmbdAKyrU0XULr361a9LRHb
2bHF7HJjzdtKCKlw2JlbTULxAT37cNU0BWXhPLrhTgfaqLYr+kUH15auTKrY7TxMLVtvkrGs5s/t
5r9k29qlVp2/+sbF2aL2H+4FeowP3jp916QLJiYz/M0Eat3b4Bnuh2j61um4PNBskrdL3vADynGI
coA3WTs+FHzrz51Zyu+4e5zpsghgcUUhsMhAFViYqRLsJmUrHM8r/f8TQxVxklXuUCETI/4VuHb/
IoX3tHAQKhKDo7NJOqScIc7wyjvPc98QSDZuB2so+ygpCL3d+1yBdaAe5ywzlwGCYpk9KiJm1t1D
ad9EmSB2IioOILntZzJFlputGjrMsyshTwXYTWeN408xA8jrmBohHcNmWZPJMuK5KxvxRcEVf8Lx
JE6lM3jPg2PmD3Ok9jyAuPytKRRdIJ/c0T5ZJKfX/bENh26LNqxWtn8uM1UkLFjhSx7hdlWxv6WZ
s813nq8Inurx7pMcWqJ2Vs/b0lzgosAiHuntxpmDOTUDXzZc/XVLZ6udUkqfKZ0j6b2UfV3ClFDy
M4615Sg0OB7PwN3ysyW6DUhGa3k3nczHY8zPaqv1aQzZD4t+8q7MWurLgg52smjrRm/1ddh4Zw0V
I0GjimU681q2Qlp9cVADXDLEM6NccF4sjtgXYbtU57ZdnC8bynQ6gLX81DTVgmYbk//9VoANHJbo
eiHS6uPu+eLaq/JQrcFwnXnxlWAa832dx/7SzOXnWHnFnWsJlWLkHtOurE0CS0i8FJbb36yD3zyT
TawfV6FXUkq9rObEahzrwsMnf7R4Fd1tdk9uFX6ZOW4m22pdMmZqX4aJti70IqBeWpCvNZMCySG0
XBm7WvGXspchTKglK9NijIPEU0N0seUyP6ymLS8R7AXX9ai271Ek3IuqrympK8AtMcfozVi/BV0g
HoFNZhdOrsW1LIvyouxoRySFIPLZXvKHVvvjg1fb5TP5f2OfzlN1WyyLuKQvsVysYcdaNq9vE0oN
gN4L+DoZTJ/pR6ljN1U6yaKx+j2r8u2qZex4U/vta0PtxcnCDRPZed5hxMJ4DTYaj2mu2mdkv85V
I4bx2MO5KpI1CLjHkVWjkO3nk6SkrNPME7Wb+HSdTpJDPWkOMrtEigUVdIivvRnZa+oFwHC3reEF
BlXlHItgDsjqcMMrq2nEFer6q7k22aUXtNX1VPmfvMwVD1tkLwm2we7aJymH95GslJeg6MI7MJOP
LBjhm5Iee0OQuw9hlX3X3vgy8RteOX60Q6r8uv2NFKhid+NJTISVHJ+cTemreiuHC3CbD3Uz7eFt
LKrJSgQvauPAfUCOQdnlafOlnMsyWTZOwAtZkIBwXE4i7EsugZuqQwmdcNBvM95ylX22XXKpOETR
J0vXaexmWBY6iJPGs7eLuuvZssul0lTo5bAMZ+yA2E+p36ZHnE/BgcOo/TjnrbUcuXx/gDxDV+Ew
ZVO1Jl5fC8G61Y+Pi/GpWjG9O9dQQ+kwdMZzP3e+ajdClAPnK4psskM8cu1PldeS9rlNgbxb8riZ
EtpDdZbg3DGAcHlaO+xtgvDu1r1WfPBd9LvNElvx6QX+GbOPgwd2XjJEWlVFvQWT1GIBgWHsJqXX
0JI1Bd2eIhYqTkreoT6phLG8k6cKGsX+IAkiUfUguxQM+mRfVk1kpnTzuXmJWBccWKaYsdpXVjG3
WCzr8EFkJUZ3jJMwzKrIXb8I6axFKmUARq0WufvSitxuE2YTQckh0AF2Elm+uW29PlxT+A7xt6EV
49dAa/1Qz8qMSSY8qH0zq/bvWIqj6sDeptyTHuKeFxOtXZ5GMnTGY0mU3cemEyxtaCpLon4E5tGk
pLbsbifaKGtaaUPiz8yRKD6Ma93LoxyD8amZ2zJIYvQYYcLuq3kVmNu91s4qCdlUQ+gm2uglQz+r
/T3+uiGuwbfzyP+gVy+71aON06Rh6ITPuZTmLvY7W7Cm5xMNJ8BAH0O90jcGuZ+9eH61sN8Oa5kD
j8v192mofInnbO5eW7yA6nLBtYPO22ROeAs7iiPOGkJgTZs2a1ETexUbjQM8zUkmSn+MXVnff+nm
iN+gVrqm8UznKGGl5e45Oba7hEhctaYOiQAEBdtVdDs3dfS49XM8nJTMYA3IYFiXA1y23jqEXims
y36mxkZwMJiTXComFeugpTzZ08wSWYKk7g+IPbDfxQ3ovSunHix1bq1RXKyZ/wUWr1McyXuS1dHQ
htXokeu1T9d12H18Ktf6WLNufwp6N3vLJTtPugZ98xiV5VjcOBR12Ib2SQ09nzr61jGanMml0xav
YF5kj202RyEYd2eDQoH2Ux1F6WZb6nHc+ljPwDsveQFhfdNiCoojSq8WVjaN4j4xeTUvOB69ga+T
MPHqFGXxfAsbhQNZPI80kLpIYZksrQYppUMDKUrHzoo4Papwcp7bSEz5dymrSh+nmoDXS5um222z
5t30ZG2t151FyyfFMaRHDXtsPG7GKSot09EhaWd1IIqIDcRyZ98/AN4L2nQhyzhK3cyI65DTyjfJ
AMek4bbilbIH2Vj496Lwrq8a+QoFF+9mXxbrPagqFsApsCasTlvT9MfM8/XdhEWzPBRuTdzDUij7
eZ7CPDzraYUvj6QPklXdodBNvRy7ejLDP8ez3dg8+APxVp0OEjvzJnYf3S3eR80EqPow9GPT38L5
awMvLRzAiZRvNVPgCJrn936tOfzAYm/LJFOdFSS56qZ6b2hPYHp0Lepjw1pHvzYIK845TK4f2qnG
QSn6egGJETumP+h88swxDsjpuu1XP7QT2qI+chugAuO56aoR8TpSegdlVjcazKG92XQJ/HKK24dQ
s44m3uxvUaoINeoe1soe7Fu4RiDg41m3nErUMFn0xl3c5gHia46iBuxLkrm5Ci8JZCJyjq6EFi8r
7cH5MBmqw5PfokJrIIT2jvVpkaLwSb5eGAhcxyvJQFc0Mmf9MI6IcY8s+c785I8R56rj5LiCJ6lU
KYNzW2ZD/yxrH+r2VAtjPmSra+XfhxYq41WBKKy7ihYfbR8LSz88mXh2UKZ12N6/toXbBUWKkd4l
OMAuPeGffSZDzeVIlRsDkLSDrkn48sr+rqTn16okJmnGblNLMUUCvtpNprUApLTdaqeKgfV3PXrL
1woe8ZxyHFto01nrGNTe1dzVS31Je0bHHwElBkhIKyU26ApNnAX9nHAWFLTK69Eeg4/xUrnL/TaK
MH4sa/hKxNKWMxURTneAbAmDPM4BK2Eo/nHhIK0+0z+viT8uvFGohFybiFpbis2v7gKFqqo7M650
t7Pt20N10RLdaIEUJpItNb6Z45KzJfxM6ryGaVNC83pcRvx9vuzPXdGG69EKBxFemSwTMPLd1e0y
DLQ1rZhPql/MdA77ZabaFmzl4tGQGyAqqEWtWD4iPJZFf4CtpZVIhzVuzXkkxi5+UFKv63XWxmV+
DYp0KpN8mr3q4DIpIK62mwdJdiw9m4o050F3j0ynMufkN5U/39WB0zKIj6e+i66qDEHtlkxjEzX3
nW7D/rWxGXY9rbXVK5/tbhHdv4LO/sel+F9wLX6Ye+5sy5+wk5fj8Pr2Mx5g/wP/stX6/02aF1hm
pKb8B1vJv32Ku62WNZBQJGi7e0geY99/22rd/8Y3SwYZsMGdKhDwf/3bpwgaDv8rMGSuCqHgP0Sq
xO9G3buvFmcN4ZtoDvdIzHfaP69QYxmGeqBLukh52Px6+zxkavgQLc72OWunjCNPNo9va+h2nxpH
rPUpN44JP4RFMcAUaAO7OK6Vopu50fc89YUY8d5nyr+z90O8VcXqGe6h1SX56O8wXCZln6xqOIeM
D5uDnl2EDT6OxTqZXU0OXNaKvj3RF+pZawFNG4RU7WLdQLcy2x4N6sGVrEoBxSqK6mvPbsfLOpTO
7dYQhHjhMzMUB+MpeJUzJgwaIaLt37zRHSE/q6VrrrXniSJBWOHF0JN061C2KK99ctzMyS/Bd3Tk
p4+xvmXfy9rLDOGszbxXT8PJdSe9puRhT1C/GpsYTd0wSdxPpCzyLUD+6cKlHVhdLhOorIMysv+6
BFO9UOM3PjAZSAG0anMmnocZwf5VFcyaY+A6ArUsPWB08C3pFqeZitghbeVXbuJ29fwBGBuMq3wp
zVkGNd7ArcniKV2maSwpgi3IXZZp7Ns+G5tPY9eE6tyt8fobJ6nQpHSdOdGXG+uCEyn/xtWLaU6x
Zdz2NnOnV8ai2lxYmSzY05U/MHsiuLU4BHJH2o5Wg8BEDi4sURMCjPmg6Wl+g3m7PSqX7h1sNZld
5Hnv+Hj/y+imRVvN7LalkkqnRZOq4a5ZdM2K3wQJ9EEaG11WxgMFgRw5oJTB6iRtSxI40J1ZbQfH
8N6lTjjwu2wKWgr4gZ9Ke2dqOboMZfyGua7tqBxzZ0shirbf5hl211GvlfiN0yUihzps13MI5ZWK
JIyqWxWzmqZuY4vfY12MA0OtyRouYpoD3nnc/OhzN3vdlZGzBESxmhz6dyib5mHKO3k3SsvwZk6l
zlLEICTCWZktvq8rJJhJL/Z69vpiXWj66YEx1OrG83DhhXk9X6jIb4v7ugU8emuDZzDXarWoQ2iB
YKv5XFn9FB3wBvfZFVqQbaRRQ4DwuSOWOThzNJ6WHfdHC8yxN/q/DKiXq5mJrnyU7tKShBOvjeCj
0cV6NVlNXVw4DhvVmFChN0BBRcXkfDBRTuJkRY+d/biMH5E+NerCkNG2MSXanK65cSvI59+QpoOO
1aV/UfZOQ+8OWtjBopflcBTr7S2tpN0/A5FzIEgs5U0PKLhIihAqP47nmGAT10njOVb/TDHKcoX1
CS4K66Zl46x5t1wRnOLaAsVGSi0zHhdTlMkYr1vCx2f/6Qz5n/3sv2JUnP9v0/0ZfEBTvzbffgRF
7H/kzw0N/8d/A/ZmS6Pq83FQ7TqiP533InTAnVqYt+A97AlDO4j0X1ta5EK0ccM/VGPIIkEv/58t
zd9d+TaOL1zWEZ71f8S62bWB/1cJRJIZ4+rdo4pPmxfkT4TYDyIn0CUrIjJpbnuQXiRJTxEIL05j
E9zIA3UeMYk3qyrhW1FbmiijRYZk8lMWzar7hQr9j3DIn68lhBFOxJDNFo9EaZdH/XAtyBzlCP+V
Fdmh/SKPFLoAOwddGvFRq7ALbt2KtlF5MJoRJ5RnEDDyhdo6em7GqNRJrFXVXooIVsU5nks3+jCK
ptwuf3i8D39e0P/6gTr9l1vGkML5w2SF6wD35DtLzLxYYbb4bn0rHPr0iR1PYrld4sY1Ly2xCCs5
wpAlz0yLKLVnOygGstUGGp///DIwFvPkOC1zw97dLXeFILZEdX2r8qpsvg7uPJO3yqSoSlxicMLT
RJOEnjfH6C5GPDXX+ipndh99/fvreOdf3X1ZLDMRlr0IojfX8u5+ZFJLx4tMfKWqCDXVVdBqeqSB
nlRsXXdlvjnPuty7H0G/Cvj9DQ6qS2YpWbpkyJh+Ibn9T5cT8R5B5AuIyCGR4ee3aIn9PDOSjmin
nLD5QKAYR2pO+QVZ5e1CHq13yjdT5cRXCHSby8GfPdjhKKjLtvoAwdpdL/7+Dv2stvMd8q95SgEK
SVZbFBLvFuHaXUvwKG54OTHppA5p854xldS5D4h1zGXYLTAg63VkC0BjL7/7ehDzr9y+zq49//Hz
YvHZ7YdkneyO4/j956VdAjLoZW2XsPcLOL3M7MdyuPGtMd7nDxmauDxxiIGsyrtwklubpTQ/u8Kj
XR12mubsZHr53QJma6U0vCTTSCNEC2NtFnmRr0dnEZzIch2K4JV+ejQyUyORnI6GDvvqVUkXskca
x6KtXrPZ47966nIdHf7+fr9/BTAikebi7WY5PP/41t59GsKXsWK+y9g6ju0eUYGq5xWYpj9WXCUU
jkbU9K16UF9JCEKVeIWpRzsdnrxyQNKYOsOg+cF/f1nvXgM39HArgSUNWMIA17/Xk3a+SxxO6xD9
p6WuTsJhmHcl7C2vU4Acwd1S8PWibypEdO6jqcl/9WX8fHYBP4CXIySpyiEEHCv9+9BNn7lh2LL/
nGzR2/p2iTZGNmpd/W+eY6z6tnDlqB+GEgQkXepFf6J+QsYwNsyGL7WyITXmI3q4s8XCt1IsWsv2
ZRvrZUv//k79rLxlIWEn5OjHprlnXJFs9/MnHEb12I7Zqk85sXbRyYZDBJW1L8bxtlG6fmrCbv5V
eM5fXprdSA2C5k9pLCfM/aJ+2H10DZgyNMV0mtrNiu5mKrrgYyYr4d97BaqGEzegzZ/maPLQyg7M
X2/7wffGRCMhRK3597fgnfh9vwcspyA4AH+AWKCj9/PlZI40lXHr8bThLriPoDLZx8kupbrc1GKz
+UHy/RB02zBcMCEAEwm+9oOSwwgZOAq3L6gIsuAtFjK4dZAziKMX1OSwOODNvISeIjXhDIKUiQVt
dPHP9qb94qk2o90dR+VCCsjPF2+vvWcIAxhOVTZF84fKoP1CAFUu7tnfFu182tZgW+5nNCztdwNi
VKMKify3X9zDfan/YcXbL4OvnzceRR+Z8n8BHGjPEj3fOZ45nN00xewPkwHKlcp87nOAcmCv7GON
d6O7qUst82vfG/LhEC/ZspwVbUjve00kiGl/tUK9/xS5MlwzqPPpWew+/nebVBF7E/hycp0Lx5+n
K1qnaLNyRiATdriCUbPw9Y4T7otmSqusmGjF+n6Zn2rp1eGz57XZknOqWbunuq0r/37B517dI/pW
4y+csX9cy7u7yIKFxZpyM8R//O5ap2Gt94kHmWVjqD7qcAppYNTDTCqnDSHxStk2ymiqVQINt8z4
qRusQL6cburtF4imSjOSc1U6FsqY0zr6xSk0u8snz2xGZV6/NQVDejFe6mwLXxlHl8vVorr50YRW
Hx/7MpoqRPdzcFWSE8Igd+6IhLqNnTAfBxxDef+EDoz+X9B5/AtwxfhTKCw2/fr3L9T+2r67E5EP
aBKLxv6/94YUBDDEakT+eFrsbQVBPdaGc7Ieev/B5eH1l+XmlzchM/OP/x//cIRUf6egUG3tW/uP
axNiaDXP7nTSDYEWzCvG/kyXKi8QTjb9dOWVQAz25q/+leXwXbG7f0LYXHlVOeMC0Xhv7Qgbh8wl
VKJoXTd/eVISbXe8DOptU41GwLOGuXPQABFJ6mEr3tI1G8iG+sc/n3LF5sfjMAYX9K6AaokR8ERk
9AnXeT+eeqTJUyp8W7Zpx+DPfOig8B0YIeT5L3ai//DEGf6wiu2lJPf+XSWBpLGD7t5pDIP2FJx6
aODZ95FvOi1H2nHICSMbpWIXxcMvisb32cn7neeAh6kGjxUZiO89Gm2FdQbx8XhC/K+AlwTjsp9/
7PiKXrc6x5aQNpwD2han3A6z+kzrHEkHm2U2XreWxc35508BTlvMwQz5CFzBn19CyeBWNYUZWQfa
xr+porh7qyMV3/TQObq3eViCqy1CO/aLp/++bor2EyomVGdPkiIv5N1OuHWN1Q0+O6Hv1SY6rEsT
PQ+dMz6brhc94sm+q1EfO4zt8ykgK+7vf/b7YykPYmcyUhfwARCW/YeZ5oePr9zscnC2jnHjqveY
s7zpyYmpwjJEhbaRA2FhKSMfwen8lfmmL+7R3VfXLUIpc7Urve5n3aG/y6p+GHeJ6Ryc/v4S//qW
7reHjjh9bprn769wQgHWiazgCsuSuXFVBdH6eVtscRnHmT1+FrB9ykMUzcMvHs1/ujcc1W2LJREn
EfS+n98JxAnhRD9pOHUIcZ+hOhbrQfIxZWlgq6A+NF6zvFSxdhkHyTq4nuKguQEB6XywVLBNebLa
rV/c+G1VvDoTsRa/2Lz+Q1UX7yUdV0a9y/n03ebFwG3bPJP1J1TD1e/oaYmU9pGtEUMHqSpIUcSR
c8CDf3RXW17W9Jnn1LXV1v/iVv11Id2nyOBCQI1xOe93UcwWc9d1ajjlcVBAKfAU+REJyVLisiF8
CpOQ8a0FL4ccTXeVE015lMji3Me/f1Xe8VT2upKKEucX59D9bXm/rMSdXHeYZ3+aSD9Sh76a3O0o
5zqjUR2rOYJqks1f294o4tkIGvmCnJMUjrWum9tqCTd55p1vPhpgJNOvlrz9Yfy8v9KoDKw/U8tD
Tko/v02MSCfGbRvaP0yG7hE9S30jrHW46y0rv6a0UB8nLZuPoo3W7uALPWDGk36DcN6oN8SHyP1/
cbv+svhwYEKv4OOWo/UEH/PnS1qsGXkt8u9TZEZctWQyDB+zGHnxAVoLw+1tibwz6ePl1whjx222
BcgHg8Di+N7gA4oo4TS3b2ZxJoNrCQH40l8mT6hqC9T8SlkIxwmy+dV173SIn24lGyUzqv1JBz6u
4HcbFw3qUbIf1Cck2x3y8VAZVX6c7EkVB9bSNXzUy9It36ChYwAkuDEqHhqXbJUvfmVrYMnKFatJ
fnE3/3pV1OFASXxr7+/BT/z5bnrA5nFcq/I0wnYKRbKM9cQ5G4l3VN47WR0FV4wshGB3Z+C+fUIy
G86Pm5myALcRwiypTwt2hvbp7y/sDz7kT7eLhio7rcX6zoCPae/PF9YEaCNDhklHXzQDgSAuJzo6
ny70ICwSSzj7HmPvFVJ3MoeLql6JTTN0D3DYBeNp+t/snceS3Ui2ZX+l7c1Bc8AhB6/M+uobWjPJ
CSyYJCEcWgNf/5YjIqtIVmdV57DbapQWyYgrAIeLc/ZeGyGFek0FrPtXjDfqhr+bnFNldk53VSXY
PC5mEqcaB/nUlE4nJGWp+Aojo+at6tafjH+X+v1PK4IPsgFXLuETkIa9Xy/0vASJbtIH+8Xn5Q+o
JUR5aXQ0T/bKHxs0qNClcYT13lL+O0QU4IafBx/QSCiyzLcm0wwbBvHL1QytZpJMJulxrmpsNbeT
ahcuVjAaE/9JOWPRkZqMYBymz4kcbG84K5aDGsPpkha3bj263adxrRmlsqXmFNvDyDgxexjqFqHi
WYklxCCVQqQnUXXRBB7PEb1RnbBJ5MvLVExl+h3RtZE9RQJZ9ae0Zj0ON1RJ3cfWJjfP5wMIcpa2
Zs5RLHzMSTEKO/ATUbGQwsQ7lLtAZTa3pl3SIAz2eVo2godbdbzsVtlNanTbxAtmfgWHnqirg8h6
klCPAg4Xf466SlHcYr7Ubx06C8ndO7+g36ghXYEeTCbnqp5k0yDTQyfOC+pTVQxl0MdGSpTvvJME
QbTJMUpRIEi6WW7hTg/54JG/tataAc29z9u5+2hiZjSLC9uluMQkPhT8vJ+EW4fyGA6GkU7byA+s
3N0wk5OONMZWzdfI60LqwyWCi5bYQxVy5Xa9tjGQwqnc1r1pnCTW/4/jnemc/DzH5H1Wdrd40cHj
Yk/ZrZG77ijvjUBGljjiaJqptlWuHaLPoS3qVI6+Pwknu0tcjzxhd8Ic2D3fvH/aBMulMA/LMnnU
4NKpd2j8upy7rVVzmSwvIXpj29v6S2waNEwLp+XpDJvS5CszjLKxvBRTS42RLt3QGtvQsTiaHqI+
NaMeX2cvGXgxVVEu/SRTwTUXBmy55BhbyFI58Tcd33iIu3R5oWTQ8oQrt0q/B1Gacp+q92e/HGNu
umrznEsCkEA/wO8/lfMycIG8ZM759q5VB+WLFeF4efBbOr4vJG00pBC5YfTdpTXQPmf+MlavyVCI
6aoyJ01z5SjZh2i+zCW2MbeMmMD8XQ9WjTclq5llCqVA4b3atVMb9+ac6ArmhC+Dz970ipnczArh
PLsWhdcD4qdh3PUF6aovLgYPPjLCaf3JY5v67atXhsWMzSFVbDnuK2vEnHDsDGG24SYlKrGad+bk
+TwVXSn0PG13EYWjjY8tDVh+sCSBPFujNoGzC4+gQlwIuyDA7doqAwLlsBs07bwhBiQrMQmauE83
Q+iN7d3gkLxZ7JNEdGTWRhhTpqt6MDRWkMrfQiO6DhxjOEYNkb0It02Kvc6W3GfPeRpnYj1ekJGh
GtQpkoJotaSDcrzxrKWUnxccZHxkuBQRm168iuBQt2k1jHl/wWGJ73jw6oTU9R2UC2d4EFkVMccX
To1ds/I7jPEYYzLGAf1U/Wson7jPCIExgVR3vpksDMHM4tGqDqadRHh9Exf4vnGTeUGZPCwVadOo
epFV26c0jDoGm+eogsHmhIP+D4LHgsvZGmAov789ZbIb9B/ZHJ55bq0lSIfkcZGjidOLYmOlXnsE
GnxOB6E8zwpTjL7piY3JiWmtbBirxIXK9DeTRJT6FCy2PXwemPpkg6KuzIJTak9J+FAMRNydcsWK
N6I69H3rGxnaqcM4ihC3BgjC4P58j2gkoLBOVAdYAdfgoFe7MfINf9un1BDvcfg2yUtl9QITIHYJ
y9+gDze1xFqWc/rIDIhnyJzlwr94CioFwRRsd8ursOYMVBN+t94nFMy0Yzb8tmBqz6eBBf/tCycx
jfdh4yTmGFz3c1fT/8tsMm480rP6j42KcD/vHImz47rNIJCgBKnLain25lj11d6OGENfidirjWuz
aQpVHGgb+s09ZposPbnV5MYCU0CPFbDtF+NSdX00oDbOUmhzQ0Tb7Kah7EovKwxVl+4bpOOjQZY9
MXovdtRYfOCQaFbuytsjIUOHG/Xe0+D6If/Z4GWLpudkQaaZY7dtmlLt8Mfo52js+mW+rAN05jws
ZaR7Pn3k6aXSH3zyzzovadQrDEs9DMnDqJ0zxndnHoggQyf+0NV2y5/Sepm4p1TpdV9jHEPFBc2d
riQNLywoGfdMLEvnUkr26vJKEp+WXDFgi/qMft4kN9XMqNxgCwa+fOEFkC8MJOwpXd9t7CZ6jqva
zmKZk6xFkDiLQDMGtu8LG5sLZxqOcSUJnqVM2ZjxXVZjaP6yLK1er9/3SiRP6+n6fS1XhKSxwSyM
UT9H8TxLXp9nX3eI3pffNC71RuF9kcAyE/FoNqatt0tvGy+nc/V6NRRQKcmq7Vw9iec9McXhRsDn
Zi1O60QvqsXY6vWzCKOE25V1YaovFVoT/Ui9rXolqUAhmp9JhIn1R6/ONUinLHeeOzWB9g2MlrcV
XPVlwl+zNomyYlxfubP0ExWUkx4PkTPrxlOBR4VrmSIjTL93+RjxUk6RcZ+2jYt3/rvjxnEbPcwi
XLLmOTXIKXG3o1BlfYjNUlXMzjayWoqgvhEx29pv+1L64xNfuInGoJh3SHKQ918QhBuxDnZd3TBB
TIaN+OPs0TJgDREdicbGVoSt3lOYb0uf8nI9btjX6EcvKWwXfTVpD2sr7+0dPCUK29l5M0UHsc+T
7I29nCsljij0q4iToVvq5SmvHbfunpXVGFX20jRAHNUmCJEwp59j8ij5CVhVw3SJvCkLy5xz+DKP
jXnT55bfMDciB+azydLUy3ILUIhxUaK34VfmQZncdLRx+luwo864kBVD2j5VYpCL9noTBZa+LkUt
G/M2KhzFpQBg7AgDdMRo8OpwRDqw9CA7EnNYrxTmPP3+cRbSDk3wodYZsPh1W2AmKum+VO3s91il
pORhtEGf6UJ1xpF0a+ednoaTmExiPnRl6z2h1AqJbuvGQImSG2i2LPtJXxJlfMIjhd3v/L73wLJW
8vu1iTOsorQasCN+HJvaHR4aPCXcTKRARYgZKNMvGDY5UuFLp+9LHiLUBMbE1goXd2u5dNSZMErb
BmUhAz0qHFHo5mVSS/3R3l/CA8vNtqRB3cpHc9D28Ztz3OY8IgZ4IF7GLBNQ4rtSpnUzXJdv47lo
S33rIkLJ9Lr0Jgip4tzlY2H8YB8gk2F9O9QQvKSi9EG7xKnLIv3eAPWorR07/GjBxFnDpCofU7S4
eAXHtFfWZQb6OombjUiUwDMgDS+6Yd9fJi/eYDTFb0Ec+vU3L+D9tr1ZCLs7Bh5avd/sKhP09cHO
+FG6ESJvquFkTlXGN84JVwVQYLPz3KW0etTHNBZ1g+I6TxY0LnFNmRO3VtsG/V1JPtD8sS5KmRe7
vokXTCpFo+BH7XB/sOe6jjvFsQO3JqJzBaB+NoZ+z4D2gd1O0Wzxn3xp8trdzmhnEJ7hoJrwwNf9
kE/7eqLJFGxmBCNzvVMZA+qO13UoXcRdZhVfEYIN6Enr2FpCHdraKs+86gYfasaDjygHK3JABK3T
3dqBmvz+WA1YS5nsQG/ekzTlF91JBa1+fxGR/Jvua6PUP2Fwq+xTqBCbGvvcsvr8tmqHRPinqe78
drnwPUK7Jf34JZZYw9sGgMK2the7Ng/0BsOZNRI+Rnqa8Mvy2eK6QJmQbIJpMen+5DLG0nbdTIWe
+EaGt57x0pIFPHzbNb9P2fAQAmQx7G2MjJnYdfUcTzsnwDzb+emcvrYtkcvFJg+hnpj7juNQ/pjm
cyXQf6oscjaxA974Y2opnzs74rR3u00fLCapvJ2ZjZgdDU9k6PCNyqnE1veSsfM/EtHAuHFR+bf4
0CIzca7BzentKkYlfWyTb4tcOrHOZFsrnWe+gnz7lUJEto8LL1+MLtvRitWHMg4gLVPG29nUaQr9
WnYrUD00hcPTmxaTXKa7MJy0ddDFyIJd1ydQ+GVZjycwJtZ1IeNvLvtK6rVezpRF0E1KfdK1bIIH
CX1mWkPEHswY+SdoK3aYJjfv0wUijIIVoa8qPeuz8QsbFLIlXcy4ucIwTErUA+fEcDA3rsKS34BI
SvSuv/HgZMwodQ29x0z9XC/Anh/xpDJfeRyN4hELdfeZfHg3I4OvVOueNMz1ZXnXSwi35JglI19P
eP7Ye6wZ7SD4hkHVD1xTq6i0WCTNDcLJsJvbKZYB163i2T8GqMqmfYngsr6Xnawt7nXPZWPWYNQ4
AroB66pZTXSq35fxwk0n5sjZcdfr8naMMdo2MmvinV0wQE1L+MaWDlHHzCYWuMiIO+Jg4a9kGdj2
CcyFnkVxfCgOSG8b5y4KKNk0htSCHJSjej7L36a8Ls4C9jPvi2tYGQk3RPkGqaEbHAtUVDQ/bmEM
V287H+Stes6TMznS5c4CDsSk2r1t16Mw18fBkm6NPlDMZMPQr5e61GCiIGel8/sESz50Y1NvtERt
LU25J6CUtLWxmsPZ+jwbwTQuR4cLDBOFEeIHj8KuOySmBcz76FsftV34CNGmVqcF7wTGqyFF9jlA
bWSltTdwQ21U2JQozOZEiU753ygTiKe6DOvpczxKrYOKI27j0SYdozpbQxTOLxWJduN2cResH1HV
yeWJrdVCPF5bBs6UXMyUH+tk1yhwQy8TyB/xyQpzs9hbQ2wlBsXlYCTGMjL7tqlwBqm+fEjyenGR
P8PO9U/UvfHkktE7k6XWlZP9aoYgAc5G0dXpl7QDMpjaS+kdMbgBArvosmVwz0s3GMNjTkcuvB2i
RD+XYKRSLvpUs8H7Hi5DGgU7t/UJxrORrLicWTJVOae5ZMbqdi2GqEKi12VNT6710Sw8CnPqioIa
GVeOzaPn0uZFty3M7MqJ63b58n7iet9lsw3Qu563IsHbecUAOsZggurMqTIKKjbwnuTwXuwALyOg
28ZozBmU7dtBPeL7lru38T+97aGst6dqmuFUnkaqRwyPBPGlen07X6hw0VvN933u+yPhOYPeVtci
17twQ3a1+ETZoPpS40H26LDY+r4fFpBJ4wxkpM+hiFlogQYmbctnhO3ibnjfjuitdZLWeraAXtSk
Vx0lsvS2tPy4rza5Icr8whsWV5GXHU16yqCmq89BBgcE3j6wq4mHX5V5qA8zoeAoWdXKrNmCEkxN
okwecofLHcqFkGcGTosZfWdeypi6FnxQwV7VEwppGDzTmD3xSLk6Hr2cGwEkwUEpcg7tOR9vuIHV
eBOp0iedFS7RQjJU59aL2KO+nNpv0PX69ht7iT79Evt1nb4kaSAYhiTOdOmXLjXMMdt0HtoeEE6e
29g9im6hz1PJjC9VQBlaivlzNea6/DUVZeV+S5GQJOkxbLGHclifAUFnrLqTnr/LahAmo3wtHnn0
8ktiDwsUjoAejEpfjgJADhNpw46BvVGdOPwwtH7j3nR4JflhMq2CW/U+h/HE+ZQn4pZgUzZIJlbR
3aycMEg3ptMYWX5X04rkhrlv61AvZM7Hyd62842Q+rQBc1RPX4G5sBd1DIuHYlfxSNjL7o9FWhed
uOyl0mNAYVVfXtzR6t3mODsC6SJFU7+yrgqn1IMvqUXJ/QZmMnCjrVbqgkbtYkPmzejslfV28iDT
AUx0JoJ9LqZ38SBFYBhV+MtmBk+5mFkQbKw+UFVABuRaA8gJvrVPBHhwiDZq7AGXIem2kMcCs5u7
s98Ng/i4VFj2DwgtK/fGSyqLy+Zn7LGeItvsh6f3NVWAZuFZlJCzWOpC8iTmL6ENLwW4DWIufdGi
Ge/XYaQvwtdmy60vUxhPBjOzIXjKyw1/2kKkqKReNRvTgji6T6VNMXjrGVbOxRBJY+KSadWU9cV+
CmRotPxBD8bl8r0MQDNW7zQoQCg+UPNey6MOy86h6zw9ibwfFsllbjlS5L2b4w/hWIn1cJfUw8QA
7obZxZhRSxAXe0SWIdNJAx9HV4eilorYKbFARVpbsyPCA0JBU/oRpKCBxBokt9g+YH6YU+3YBWMo
JnsXZ1yh6w4R0eps8HN4AhxWSql/MGDucwRIvGTIO1zCb5UaCCWevOK6l9VN1lHv+7YkGVnJLNjT
cmOTnzukW8KyRphda3vmL1kL/s8RuT8m5P7tz3LIf/qlPw3k1Z/md2qaHEEhT/1tTQMEqKntaz/9
AK8sgcbXf2vmh29tn3V/RHTr3/y//cd3Q9zTXH377//6veyLTr8a7I+f8/s0R/zPnQfE/dU/mg5Q
lf7hOrB9ksnhAeuoSTqqgaTT9mY6kP4HD3Qqan8CdE0f98AflgPpfUDCTdfpj3+khf0PFx0iOgdF
CgFkLs3+vxROSe/9pwaRZxE5hPUA9TxUVeji/q8CT6hKWTiIAjMTu6tt07TuiTN7KbdLAQAlTLJT
WGIjg1lbw8KjLTnGJwcISPwM34rCr5hiJ773zDpXTzqIvYNrS+PuCE1MWtsIqYqzEW1LpF7eiSBF
EzZH0VGM7RQdAqza7gVDPPcu3IWAXZcSfiPrzzSf7fkhZJrrt46RBtlFWijDfrHnrG0x9NKWgX7n
5qZ/jME4fhIT6dEQXOBfHVBs8ySEq1G6X03TzWqgjhptpsZ5LcSm1x5rv2nZR9KrLtj3rDbsqNKW
7Hi1Z4fTwnImVts2ujss3IF2c6euK+s9kch9eRzETN0DUrGq6mun92x1TwERW7i1WsTZqnf4xam1
w6/ZoY0exwsU8ZyV84qC9Da1sOVu+l5bz9m9Y0MP5tl8SlZz+rAa1Ukq72+MN/t6r7Cyy9XW3miH
O4XWZ/SGJYBC7X33aY7fmpqWsit6hY5addoo72vPvK3d81lr02pLV1O9uRrsQ7qw2HNX4z2aXLLE
6TCZ8aGttTk/IgQIpz6WL2z7UWyT+s1iXD9zJs1w4mlj/7B6/NXq969W73+2cgC6lQkgVz7A3Gch
Z++VG4AbE4bAUHvwBDyNFmDqstXB6WyIA9NKH4iiHhIBzkve2qZvEO+zthGsZFFbpWdHQwyaaDKW
bbWyDWh1wDlgTdfMA6MNH/ACQkKoVyqCrwEJoUJsvJcrN6EtZRdf1aADHuKVrMA0HsKOmueXHLVc
t697o1tOaRBAZGgQ95LYpiA17kERQW3A6PYpEsI4yZXpEK58B6wLsB5gi+DRRzcDA2IeJjKtCoWo
e5trTETiTiTAFd4UmWc6zJAkZEjZctezFWCIrbSJUYMn5tH1rqnlQaMIVjKFXCkV8OLKfkPdFPag
lcfZbRbPmr2o8RY95miUqiv1AqS6Bm47ed0dJ0+TMSJ2nP2mXYkZ80rP4LzU5Ge6CNUr+EX4GlKj
Nvykh+rjrASOXMM4MCPB5QCVVz0vsQOtg3o65I5s6MabNG2CcFOZmSLIXWM+oHX4zj0oOOgfRtxB
AqmoJYTgZzRhPV9pIQoJyWtACzAm9FbzRMqVLaI0ZkRgCk/340ofYTnTJJKVSsI5HELJSMb2wD5W
k0vyN4qJBpoEK9tE+pRat+3KPOlbymAHMImwUHqNRQktyJS7uHFwvNST3d0VSd99oS0dfK1szVUR
YsBuxVCA5zQqyCvVSmFxAHV+VCubJVKa09J61fyJ8rtHcDd2T59yneveUfaC7zK6IVv7dAlAyIqV
AUM9HR5MurJhipUT467MGGflxwA3gCWTrlwZ9ugwZiaNm0n6EZtqslJosCFDpJEBu9mdY8V4dGeb
rMQToNAJ4qS0/d9txCw5VUsNuknCIYMtvAJwyqrNufArGIf6sbrJVlxOJq0mPHDCyw8RULAv9YrW
qTVlx1uBOz7VuEt0T2B4KNy2D3boAecZVlCPk845Z2qiSRB5on6z9oXm+mQWMLEk87uHVmjsDz0+
PJQgUWhWORCmoflpSlAfprroBgF62CKSACTkLKB3d5nmCzkraqhgy0pDnR19vKVlBY4o62zGnITK
d7b8RYL0WIa9lca3BStVYuUb1wwxUJIh/gxYlNp6VoEAs1JKoN5wxe2K9nMn7pUTjbexl+5wT4Dh
yyL1MLn2ZZbW9Z3yi4fMbpPbOSdtxTcuyyZ+DOFWsyJYl91c3YVjTZp5a9hb1x/u5AyvRNQXrqJ2
Sv+tEvmW+b/UNYQKbo1r7lBB1vcAES7sRpzjCB8qxcAk2sj2hTVO8QHCB6/w02c1jy8Vdui94EO4
It6qpu+/RmI6mrn1QnzmOaScDXaKklUUurdmGB4pen4ZiaeH5OFuSTXhjoRWdRrcpYLgp65p1QJH
ao0jxO4vpauekYgj3um7i9pq7W+0tQ8zyJvrjiiii0m23bLrQS3/RhV+2rjxMG+7oY3O7hg/1byC
STZDBCnMjyM6a1DB6bgw3jdh39enuJE3MK9MziPAiIUNL7tilsONPmCPvrXmwT/IhKLbxpxVtAc7
Eu1Ca/Lvg8K1TstCP39jxghPHPHqgQWF/19iz27ptURJhrysvOjgm27lkGzsdr7Nkvw+69SVMcwI
osbGUV/7xrlWRp5eLlE+3XsFK4pbT4oDvgIYPt2k1HKe8gEIFZVJ42TP6TNiG4RzqAo3Pi3Aq1Cx
SY+Zi44+FG1YKxAnlLDvY4Azx8FxZ+cY4PW3CsM7GbZ6rmmeQ95h5YWNCast7S8pBoK7y4MTTq3r
MAjtxxYEH9y93Lw3e9wNoyPvp6YONrk/Fp8di4q2n9f+XWiwnGAnmaGWsFTj57/pEC5z6AvAMtEp
KLrHYayK7443l1e2X5p0quP5MPfCve6MqbwVTfvVSiN5rqlqlDOcj81sKJCpjtUG25hs4bY0b1sr
xb2JyCQ/iZmKv1tx0lYTwIK8LYoNMKzkLo2mIeKhyoabso69HS0FxeraYUHzk/GOUyEgjzh+aqb4
IwofxA5sVbcBwgZUA9XHsB+GTTZGv2dZ9xkeHVsa13XsRwO1z5NrOPIQ1kp+9czwORX58pwRg0CX
wGb/ssC+msdhM9rJAC4AxjVqF8rvmTpFlfxMopq1mXr7K2jTresBR6bTj0AnMh5RsLLqDZm7c6ji
b8w0vKos4hCnbubze+xZk/JK1aNzA8gTrKWcrlvow5skdoL0SA9cnjs7OBvIajawJe7LoljOswFo
PWvBsY5WdvBNL7vr3cj6Sr/gIRyX3+gvfE96Y7in9zw/WaDXPkddDcz5HDspRDiqCAvOB7eorCNt
oLY4c/4nA2vPhGqZNY9zEX4JBbX0O2xhg7q2OCb7ULqQTDjfa0jhE/wqldhyh0y24x71dts+NB2S
2gukAuMgt3Y8BNl3epMWmH4VNmMHBqpEE428QuD2v6kbPyaHKBs9hEkbpQBs/j74MFeSfUmC6JSD
BY9koW4gMvaS+lCd5PkFh7Ge1MrMyk3kB76PZek+jSlgPcJ6NqZPTp5Hnuahso+SFy76GmovcR5D
hX9qcsO0UGO4uZjUVUQUCdAB3yLjo70bVGCp9DXEZVnnO+Ss4XcR0KjLNzDC+UgthPXPNtmFGyxl
zbK1JtcEnzXY7nTsZeU+pMHIdlk0Kju4FfRtrKsDHqObxkgN+ZySiPSblFYl9oUVm+JjlcS2UbzJ
zv/SmfdPz6o/HlX/9v9ciL3FcfDPT7UXZfP1lxh7/QfveJgA0gvPBl56HIwmSat/P9faHwIt8iZm
BTs0BnnExf/Aw2AJRSKEDlIb/JyfDrb8D2qBuMT4BbwWfyXGHr39LwdbdvUoW3l/DjEWqnGty/zB
KzBMSUBjte+2AaSnk2Pl/RVGWmZDu24C78QpMUNdhGzxbLeAXw+Gl+9gas4Nu0m7u6RNOp5bU74Q
bQeFM/Gne6vuPvVlQovZGG+KIZmfjdyTT5aBUXVb0hA4Iu+dDoDMl6uJ7gKAh6q7I6S2vm4dxKkX
aIiCaJ/RGQa4abgo0IOKLeuFh7ZH52bKHBq1IPoUaSPz+zWTfd/1W98tkpDoBTNU3zJHIy6hXtpU
DyXJ7vQAo9g3qLvCk9rPU4jabtOlOVnyu9KO0GLNHhIRAP0FuCdkFpdjPbj1ZeXF/p4ybyo2OY0w
ZLYOQDXR5Dm83Chi4mzG8eyXhQXpD547+silIOicfSiri0z6faESs9Po7nFxb8C+xNZWsNZZx6Jn
k/UQGg0yu00q/PKeDkZybrvJji7GJTEFLayYjT6RZl4SnRtZBU+ypUQ9gtJyWxsnJKCpS0flw8ZA
bfCJKvjkXWV1xfxWT/iLItQptxPM9G06d+OzL3IzvbYD9Io3WVDxuhjuPdqHReC8yj5q+A4k1WRP
woV3RqlhnfoWM43y6MDEE6aBBkDmdASmIRziPf75NNg11hQ+m00UO+cq9cM2heniusZFQJN3qah8
BBl6cuxpv0cu0QGEZODJuhQUBllyGERI3xo3mwip6At/Y/om6fQTb8rJllZ5eXDaFCsfBSmxzTJ3
yV8XNE6wTsyQJdUhQEqCu4gXdmdVHm2XcTahfCUO8K1R5cRHVImT8YrG8ntnpaS3T3SDnS1kWvFp
GrEo7nN4cuLRarI5OlJxCF8oY0evmQ0sl1MqoF0kXSrgSJHG6rGPRsqVjj9DrSG9FB6awFhQbmOR
UuIkhKS/9N2J5droe+/Woe2f73So9G0beSQoQF3DemOCkK13ZJck53D07e+eDQFhY2l+DvVvcP3k
hcLGsctKsS8xbO8Kw5IFwr72glO24nhiNS4PhIsYAleozcWaJzu4VsKHJp5BKjurRiYYExbUy7g2
lvmpcZoYAhFNrS9+UnVs9xvb+xp7bR/AzpnEb0iu5mdZlVa4rSSdJ+jaqbJ3IYiQcGvXZa6urAJ6
MNq2WAZHpyyBLJE3RBcqovXTbejj19/6Fck0rHgmWjt01SS4RrBNtmNe20NEXqOmOpmw3syDUWnY
U2nZwwK2Zh6AQPmiG3dhQ3YWF8StyoPWoFl7ewVI0VoAJlW4gcE66VM+U1b+YjQaO4XwntG2aBqV
0FwqFzD3jSsKuiXs/pNDUhTA8NOEg8QeERNoK+T1vXe/VN6UwWuHfuU1UfuNdnsgD6z7029Jk6sH
H1g+0qlJmqcAuAlxM+UwkXTAC3mH2vOmW1inxWmAVEs05GxSxqEXEaYN4kkwJoclxFx1kNYVqzZH
vr6kkN1hEgcWnm/E4NnRfxZi6tfnr//9X6YOhf3zhfjq25fX4peCtP6L95XYpcJM8fi9qux8MAUw
FFZfneEX/Ahnsz/gdgIJYFN8xQqu8x3fy8pSfsACDekNs7+k8gzs7Y9i+t2bO4M6PHudP8m1YrH+
0fSC5QCvKos85W0pEAT/mp/VaNVMlCtzO7lJ1+BqUtHXbCVYAZ5W1ySxUwGEvfAp15grwyOkcdev
8CuacP4+00isPkVvuoW3mD0n3Rh+YS/p2UgnfBNVB6k10OTpr+9yYs0+R7piAmoV25ZQhroihReR
adTkC6er1gR5NhvLxHLUDD6wbZQadJpck4QYEYTj9wyR83ORBelTOhTqKSwGjroFuN7H0htt8Mag
ta5ypF9P+dwlN8iO5m6HLji66hsTOWfWZGG8oygcouibBLAZZ25+65he8NrDjC5owfXRTUyIbLX1
0PI/9wOu/V1jFMV0BItFnBYq6nAf2NNcsBZhQtj4Tl9R3KUF+ilKqq/Z2CjU2DNpHAAbSE6ikAR4
LhccIew6iCAKREC3mdzlteeClZaxeYPA0Yn3COngyisESAdf9h4Hkr6LDlZcdjvD72prAzFcUb7C
d2lubFSt7radhLiA3VYA0aPm+NnJRIRGFHpHQFyX9iWRiySNjYz9TG5NlCvdjv8LrtGGgbeNmAPB
HyAIeqTxBX+sdcStRHph8OVmDqtZGaRqa3d0gXbxbIrw6LWj85C0NHp9P8yDoykse6IPiNNoUwfF
uM+zEnzv1LrTbdqzsG5h8qC9kwRl2GD4sv6jHWounzWO8lM4jQHaQN9Ftlp6eX3CcGX9npWDOtLU
xYU4kz/4Hb2j+zWhCVxfLHQDzK0qDPcbl4vTiliMGVN8pdiOkTJ+ljBVoO0Hff6loRtpHFykNmib
J6rFmwqZQ35oEhvCZ+qSd7IF8NvcJy2BMZsuTKSzi6AgP9Edr78Tms0exx4o5WyVo9onu1ryxwxk
bLYDDJ2jFpJVfdFoqNtEUc4+ktcE6+2vt/L+Pz3WaEP0n8+mN6990//UrdO//zaXmq77gRxp/M0Y
p7Cq66bc27y6/gsMIw1gEBZnGA4c76caQ3xwBLNmEPAXCHQEAXp/n1n1P+JZ1GclTPt07QJ4Jr/M
pf9qbtWdxB/8hLgAmNP5EI6OnwdLsuJKfjjYADei/IRc6M5jEd6BlB02bftlrpv5VPnWSSqk7h3S
gS25E+FOfWuM+skQ5HIRXoDQhu0YolXvxSTPJ06mcwLxETWyRxDm8LuxWF/+M8re1+x/Ocj+t3a5
/v5a/K/H17x8/Wm0/X2wGabrf2C9RbAtgHkweP7eGzY4UH8QBFBCV8U8+tMh2oBjJ9D/AlkUuAr1
Efsfo820PzjMag6Hctu1WXj/0mD7uTsMWoNxbrELhq5KFpclfzlEwziuB9sZPCIGTAulkInEYCRT
QuFtOoMba88/PIjvG4kfgW7y530D3xNDrgacAHlwcRb/itewiGer86UcnjDzyXCHoFm3aM3Yv1gC
Muv80bausAdFB1Hb8oSmMDq2qIBRVEBrQnc/dFQME2qQkiLSWSZy/lZU/ScYlqxeAO/sh4Ye8ufI
kOoI9MS4NVLkzXtJnf48g858BXMPUdksYZzGbjdu6cIXFwAwD2b4gmWFU6WoF2tfTXX+6V9/d2aW
H57rt6/uQMjB3Qwri+yZnwsWJnq9cM6H7kmxzdkmvkVo2Cx/Wwg5+jcGeH3XfrDYcpE9KArw/WD8
UWyxf7mrQSeyRtI9fyq8pIOITVvSq9njh57OouLIVV72Y2Qd/vX3+xUAsL6tY3sWbGBbSPaHP39B
asglAuUpf2pqEvuspPd2GZujnS3hwTmOpSg8cKJ3adHSK/19BrPx9K8/gt77/tM350hqwnPiaMoz
9/NHwLs+N7aV50+yhv8J/C05Tv6acpnflPBTDpGER1AZPmUBsdyj+OrPATRXWMCEN2P4QSZLGMTR
zRr1iSSKhs6cl4DQC5YLN/hEA9Q6YN5ZrrJmtt7W6z/dVP86Ppj1fcaGL6CHsT7JX8ZHtPRSZkFi
PKbio2sRyWlcWOrfDY1fH3j9JnDgeAOHN/unB55DbG0kkTIe3Tg/usm3Lq+OzALHKX1Zb8V/iqr/
ZWqH/5/vPm7zX0qq+tffNh/gRKFAWDzepj64wRX9Y/OhYRnvmw3LRRsE+wl5g3wrr/598jc5CDo8
z+h4VsjGXyuhurzbDw8LyFO2K6BNgaLCqmOZ0gPyh41GgucNSx2h36bhSwIgQCLByotQeGLSnc07
kMxGdx4Gf6ivjQLsJlhCXBEbInQI7TQq6nobAwXBd4goSNkE0sub1CqHcFPnPeoCXfLXMWNm8D/s
ncdyHcm5rV/lxplXR7ksM7xV28EDhCGJSQYINMtmef/09yt29xGxQQGHGt3BUXQoWi2Jucul+f+1
vkX7vZLi2Ws7qv049it9I30vIyQnU1kdkHwubrViGB70uY4FsStlOgduYxb2BiwicWaOXus3XafF
X4plEWQuxt7aTwSmNAXEdVRYIcvKzFA0gq85ow4c01lqm+krHmqj2ZhTA4ot810idZMaf8pOCIgN
267Dr7wzKeudCjLKJCAyKs3h2FfLctpYCBFDe26NbOuzgbcDEORJtmtBv1h3PpElZxN+FZcJ1Ur5
+ylFo5JEcK2DLqo5aHlYHQ8EtRiowiktaae4gJkEszG2bgeDiwzLOVvoobrNRyyW1/MgjxbRlw7Y
3bfwIlAJWB/9T482l0aOiNpBdyT9ihJPTzhMIEelxoMjc+cm5Xi2kYJaFEJ891Jv9c4JnTwhy8oY
Xe/AH1xc//QVXP+1/Py89L+eecB7shminWCz8aFg5upHb5uB91fFo48fH/XSpaE50wb0iUfo8dSd
mgR2frAc/WI86BLskdF747Y/3tqMEgyruaCGVlO77PquSb5KjwOx6sr22aCeun//+l5P3+v18RGt
OzqdTRnbm6Olp6/ajK297W3yiEvLtGg8tcsxDWUi8w8ujQnk1Yf7YyimEehQ7CWoPr5+ulgCWoca
kbfRZsJkiWopn5OxWuzg/St6MwzTD+cZ/p1FA+vreod/eonw9ZTpgvN3E2lk7EaE5+0QPbgfjGIe
0VLZAAuT3ZFPdsAKMeQNeT0OyEJ7RBJsh52U7eBvnUlo0wbYmDWfwt1P6nsinXTxFUKEoe0L10y+
U44wqy3Mg9KTpLQ1gkpCzkaWWSjGn36FoD02iFoZbfkVuAMR5ECrCBEn7qcy0c+YasQ3M+pRcUBh
p/3pE/KsLvzI0oZDPy3OZ3vUkCAvXc8LlDFJIgnBnWm2GNZaoj+XTvREO3rjor5imadUE2KDmRVN
HkKrqFSh6k135J/kt6OlMUfgOc+I7svNyt/jhpP2TaHVeGmIcIVgQ25MbCkiDoaoOXNkjxARWWSv
QQdFcDB4AuQ+2701zyQWMyEa2iTCKHNohGuFmKNdYaiyDA3yCNWlsRDRuOmcPi0UQRuZK89Q+Cve
RKUyfRvpRpfS1UiqvKDZOs7yXA26k2wFwUf5pRz1yrl3MBUMUAC6VHyjQF7kW0QmVb2PvbYtzvSy
kF/QNGjtxl/wJH+ZfNN7XuD834gsIzw4aGsj6a4XNJ3pg/IhQd0AUUYzrvtulR68JCuTC9hGFUfb
vFD5muo3or/apMJk62hDJO0P3VINNVGFU5o9RMlsp59qE45rFFpNnFwufaGZZwsdofkbCteCn9J5
tX81UMGeN7XymnjHiB7a8qlKSG9ObPFtzoA4j1qEGSseKjEEtJnb6oVI54xTNphgrz/QIvQRSTmk
uwjEHI2m3Wt97rv3xDwTHZskvZdDeVl8e2s3EBfv2xiv6O1AXv30QChQVGzbyANqOYLCJRDU0+bh
Koe8GK16qzqXXygMWc6p4doNfncEacUjz4JU2EPcAckk5AyfiflkRhi+un1FS79+jrzcHccwitaW
WOH5CWHjkTVoZPckHNxcej23pBcg6fIgkEWYPeyhOMstLJ2EAPftfMhcwkBP0dG5ezawlrOv7JJw
tWpatVodD9eDatd7ZMFqmuVuO343napiiYtd3SAeOyATKb/OJu/kZulhUAR95xfThtgBlAx5G0m5
TbKe5Pl0nKsudMdGdqdeR99km1fk7GxtXcPh4EiPUKRZRufYnXNvO1kioe/DpfpbrJI/DqB2Q2Cl
W9lI+yaUyZos7IbAT4MTk0Lqke2nYtbwFvsViQZFjKMdFx9pQueWjQd0p9OImw8xkLiztEvMYg9X
y39M2P/jfm/I+N2QnpVWu7pOXOfEUXXcBS6Bc4gwVjAiThVNWzVEXnFhZoMfAZVDjXQXx5OpHUqr
1wfi9PTish2EWzEfwSLaNEpGd/bA9YZRrbG4eKwz6GzwwFlquZjtpsq1Tbv4luInLw4Pl1+eu4yz
6mHjhEL2JahNtQRqQqDmHyBIYOFc7IVm1564HY4E9SnZBTWdbkgj2Hl3uZfU7Yagi0rZ+2QspPER
lPGIL0T3zrApEgjY6yw1DpaC13MzU0hXEGc0buIppb9EhFUm7csGDXeGLdL1q4dJaeNyYqKKSfa6
FpmPHZ+Jfw4ZdOjO60zoxr4GGAH9pyNc/jJOCYa/f3+hOlp6V0Q8m1hWYEp3nDxdCjA/L1QFTrQ4
adIYU2VhX/mTruihyTHAra59sPT+OKX/62y9VmvWEVgQ14UeEcTRYsVusmJiIH1Eb4YC29oC2xbd
ysY2S/EwCz/5VBG5xD8zo0vpafoWELoMmyyuPiilHO1v1h9ChXw9RHiUVAzr6KL9Wm+tbg07M+3Z
dQ4sNdE3m/kQVIvUXf/ca6TtfMA6O9oR8DawDTBWyJlHMYvC0esbna4mIc22x41Rj/Omw+xCJ7nM
tu8/zrejsEmksWSzzxGcUY52UgPqg7gaSAIsx8FGpg7hf/AJh/ntUUwPEQlni3VPekzAq0v2PbnC
LF3EnX7TtLZ5Mmqt+/z+KK9LMXw/wFSh+doGp240LMevptWaI7qEnOYXzPOt8Gs7FFVu7PzSZ4VY
M09izf4bpfe/Z+//Il7lp/v/Ju/qBl9Q86oWu/7v/z58m4SD0DClSk/9nzIc/81flX+h/4GIaCVE
0zkVfNi8kP86jCPbWCvy7IQ5TfxU9zftP1ZKIeeLv/093u9U/Y/e+RUYv468Sqro0fJLXn9Zrs0s
alSy3bRNZV8YrkpPE928+elm/OII9mYQvlxBX87mA2bGOMbi9xw3NW+lFI25xomXwuOhrmf5exMT
ZQX+eITe3EyGEN76Sfx0bEi9VgMVZTabrpb6Gf3hOxAM0S4ZNPZNMEIO71/U+sf9NCH/NRy1cm6d
ZwNCPxoOOLdGiNjUbGQHucltM9QhfrVZvNnAXSdGwlXn5IPz9VrJfDvmSt1bIdU/yvo/X2LZrSpP
S2dMIg3O0zryT7qsAdrRWcNmIeopQBeLbsSeT1LRzh/MwkfL3Y8rppTNicmhBUAayOsbPMxot1XO
6H5NCPI4EqtJRaUFRt9FH1zo26HIGWQM/E4c23l7Xg+VRLLPhxYpbkRfGvABO6jab5sQZPq8ef85
Ug54c1ch22JT4xXEmgK38vVgilMF/D1KSzkeqzGsy16dJpDHb/EsgTBjG9g8enSpW2o4mIPDGSbC
SQ6y+TFf0XuDiGGEp/hJyc8c5AMahhgSw5wl39GqWsFE2NiXqc5KjNSTvpMrnN70WC4bC+NwVXIG
C2EPt1/mJY8+2+jEHjUjTu6kA1U+pOHWGyEwgU7fmFitZNhKiPLb2J4I3vIixK3KsPXz2BOgPZxF
duecMZ0isPsaHZNBxOODYDl/lkvT21uSHHMIxanJeo2D3/8+lYmvhU7dkvZQ121EYnHhyDM3Ndyw
Gnzvwk+t6En2jf/Qtab87pbRkId9XhUvlKtq42RMW8Gxr8vVPQ3vJd8QNb+aHfoFJJbw7mYx2/dx
A+EbNJMzcdoG4kZWKSv61xQE1jOqfti4SoypwS5XpZeJM2qIc1OXPOQZVEOxjTiu9BsBBELwh4gJ
E8uERJB437bbQIhiO2vj8+tRB+nJU8ummkIf6K+arpKjgSTmPLUpqm5+rpwi+lN3tfpiyNK63+tN
HX8hHSm508ekRdrXCOdu6ayRvW7q5i8o1dEGUPDSL8ZUqy8BiCzbztWJFiDxrgiXJY6vKGTrp3ju
AfrZGhCJoGk8zvxsbxHmjagCnQDT/rgb5h55yFwaJNEP6Op6YWkH5P/OpWG17RQoP/VfiOlsbxJ9
TeTUacLidskb6qDxgi8lQnXeAxlY0geJhgOlGxwOfztCAMEylZJFDjEENyWJm+Isszq8OcY8IAOc
i2q6MtvBbbeDQRSqnhAQd4gdG5u+rN2NVs59dujGaXmZVYqTAUBB18LjyWmh4B6bvqP1Lh+A4c9P
rWqGz5reLCVBPwumLOZkYG8TtuEvnqjNNd22HDAquYP5mWM30CQ8XWqXlJ1zMlSNh+kvGb71Xmd9
avSq3STlMnzvuhZ93Wi0No7RQr8xe6MtPohHOa74MIOBimbCpjYpDI+i2esvvYJ4aHVUVjdzDTCw
BeADsWT07wsc1D5xBQiHIBBwO3on6Ivbqn4erTNUZ2HtXwr/fFJXZBdu0MGguKBMk5vaDr7t/seE
9L+7qP+iQ/fT3PxmF3X71L8k/+f/Nk/fkqefN1M//m9/b6bIDuVf2Js9XL42m+h/NlNkh7KVoRa6
dqj/lo3/Iw43/zCo39DYJq7ERTPB2elveRqdDWvFmvu+WMuNtIV/Q0HB8ef1SsIxnU2bTb/CswzX
Ywv++v2KiEogocHWgrw2Sm0vo0j9mdg+guSiccXpJJjozGZZ9NCEpQUb1urmB+BUyjiBSVL7uL1U
/r1RxnwbofuxoGR36aH3zHQPeq7Ftq+TRZm4IyHz+FXqQ4XHIWxTgsICKsvRiyii+oSN0H2xULxr
PL04w6bU6aFlyeYz2A93YxaJ9iLZ0nxyq8LYjWJKQ270V2p/abgQXIRxpR8pCoGNbU8qGIxPk5k7
X+coIw4kcfNPTNo4m9n2ZCdZBHSGR3LO7/axvJCS1UBHMMV3BKzIdskQGTd1X9jXQjr4rrTWDitp
jTfCEoSRZrAQEzK4y2Hf2kNvBYMf2/u57SC5UZ4nBwN1uEpPKnr39pls0ZyeZllOjLAXN+ktNn9z
2FvjBCocpnnWXVCETfYlp58LYLoZvpzCFV90Gk7TvSn6pjhZZJqfuVRC/5Sxk+/tOMf4F3sxEr4c
wNw9Ic4J04Ph0yshPxPv44GMb5k9Z3WZscyoIetz9YBGbfaHjRylcuq95y0Ytga2fpHYCFy25L/a
w9DXw/cxnjgKpgGivKrFUSpUjzrgT8MvtR6inUC/7/PAItPfIsaHvaNtFKtHpV9MSniZCqOF0t5l
QimwjENeb61EkxuZTp8hVDSNwjcuUAeTu7kMfUO2bG/LKDQLvX8ZWUX5wbxBF+xN2uZkBALihIBZ
S+98hRtlgesMg9xqxuR8lsKjUNgCrB429YIrmg2e5z/1vViMoBSZf+Y2w8q6xkK5eMHUkCy7A5cH
3XyYeoh7OZXasO8tM7/o7NwePjlwhni1CBO0v0L7nbdiATMVlH0z+J99P/PuPDZFlyB4yR4hBjC7
cZ0JHApblkKcjLJq2odR85wHCSr1JYYGY1/V5VA9TnNWJHuE3FS0JlQGYY1UbgynUolrj1UxC8lK
UOiZQQfE9+3oZvOeEiO+1tEtxmcHm18UZlQFOekTgfrc1tA/Arcyu/gMN+EyhkaFQDrshNb6p/mY
LSguBbu72Gijs8Uc8XzCdS3zwJ0SM9k2hQZfWCvwhHqxQWwVMQBzsHAg9HcWCtSbSvXmvRAUMTcS
gv3XAjznDNKSfWLYZn22G0blb0Xmdcap4Q0zhTr6nVijB+uuTmbZhrBC/ft0daJuAeXEJ005j/pm
1KAzhihQ6mkLu2tcnnRvbMZtY8FRCGJ3jqrTOM3q9oAMJZ5CArDYcRZRV11h+tDrzbRo2XJXxBVt
y3LmXQxGGDT2FZHyfRfos+W+wH7LnVBDnxkhgGyqux4NbXdSoeZGCQZrHrYQbguFtcEZdhSFKZCi
svTVtmvKGKwy6YhPVaaAqxtjfEV6wmDvVKFlX2k3pED3II1CVBkNk4cijbE9iyqbzz91E/vPhfLq
dWVO5qkvRlrFxOql311v0vvdSCjSEnS+Ofehu8R6QkEjT8rTmX0I4CK9cTYTTtWD0nvcd3MZFQ9U
xM0vwBfYu3WLV36m0SW+TkbfEVTfOEm0ut3HOqiEbHteFTcbcEIkqPT5f0fx1pocizT4BLDAXNt9
xAarkpuFgN8rirj+Z3IoST4f6ZF5u7iz1UnpVn6y8whik6FaS/CBGn3QPnVaL3kZTJTK1a5WXYJu
PynygmAdLbJ2lK7LTTF0tMDOMKpH7olZk7QVEwhsYy1qaYoVXTDglY7LvdWTuI5dWlNC7mj2xEuo
SaVToU9WW4eB78JZmhHejT4451XppBiNIipGhgpwu4yPikPkNjFrywHIZOqY3IcNuNAqxTxRR7Mm
q2t3NK3MHgLM3fWA3XisuactH8m42M4lrpC8MBD5FqCX7urGxFsPERygNR0Qo/e2icVOWm2mH3ah
4od1qLZE3WScUbUa7wvLonGOAXsy9S2wKP7c7Qoq43gzY3YMmHYw95uwPCBZw05W096zqX+C8Gp6
6Q6bKIIO32/72LXIEBYxrsAgsTJnyq41e5EehhbbV/U2bck4FjS8+qCB01qf2ykPFKW08ShGahS3
s6vRzxFeP4Ml8ZriNql9twT22SMCH5WY4S9K1TU3KSL0/lxatjseUkED7iCmtv2OKLq90ya/m7Yd
rfKIH1ipP7EzUjOXhtMChFvyeg5LazIfab3Ey502jqpAMe5mxA5o6G72ijOee4VpPanOIttssCKB
q/X4LOj04ZzluMgjAI/ohJ4GCXBfE17GneEbbB24Z94gvgxKVDhN5sZZuquOA2Qe9CpC1V2linQf
l+14QhuxLhboQCnTsWXGbM6tZXbUeaz30QlQqGY8B6itiy0n50Ese71IcvuShuVkXi96oaxwyps4
29UTvMcbAIuGtTGTwXyMWsutgtxYKp+emZe2lyPK5YM3zt5VxxX5D/S7Suj+rBL4wcDE2Ke5PrBC
ZcCTBmAkVKCLqy4zUG14oy6uoEYRBb70neqCdK2YPLeGjMrQQzn/Na+1qIFWNUWXYtDmW1FJuXNj
m2mzmfFtcnwzU9XBQDZ785Gkn7haJx27fCzdPvmSG2A2w2rFagRzSg/2RGlRndwQi1ncGjPa9QfI
+u6sh8Cbc5P8I9SB27x2xg6pv+E33+2Si3ooPVX42zJV8KVbxO9iDTPwWnnW5MRO7FMc0svOazPc
NZ1sKZ4QLAAmYArzGvz4aWTr6TO6eKfa4qWCPRLzLs7Xg5ri6LHvlvwxpT8NPSd1+KEp6g6eaV6I
aluy5UVkaA2tuIsKTVQKMrTo1I69IdHhauqnXdXFhjzvfeksnwxviaDBzPivtgQy+C5WP782H3G6
9u21mkVxDWzGfUxzW6+3WHFMa9+TrQNaGT9usxWjTf90pAWJnRsMFtYI0nSS4bFPUegxO7S52M2e
3w/4+TVE/AQpaZDF0ch5AeDt/AvNQzY4KlaN2Fu+XOITiC4zXU+nYilwFjclmQYkCJdo1etZTLR+
M4CmFkYcJNps79h3xRfGNJqfi3xKr0zMfHcekTHQ76RhiW1X08QPWwfo3b4zWIL1kv1wG8+Uq4Au
0FWvc9viKJf5zWcdT3qFA7rv+zWix9W2OSSB7CoTVZddGYaQJmCfwge8OGvt6QxaPFQUUJLdhNrl
FKSX9ySrllQh1C7eY03xatwoXhrnVhtalW1QQeP1mLOZdLeFDb6DB/4ge41iS4oV+ztu7uketKax
H2ihxAfs0tWnhU913llzyysKuRPrJpdwEplDvh1kot9IuqNXjWa0L26cjHpg6EkPMYy9Y6gtGsh8
MprsLiwLm/dFG2Peei9C3rUB9wuXrfVH8DWOViyRi5RJRs6OYqd9RiwBfSza/1b8ojJ0STu8gLIN
TDsWrLRKtf5JPVjOFzD76VnZDRb0RxyWRCaQPT/gINSnJ9HUsx1YiD/RQrBfjAOjzR3Fvlo27jne
ifhCAxVOZa9tECzhYiV1oyh795pduv+EXqAkI6LjlQCbl0AgAIDD6SGl5gXANxnu4mUkm2ghi+ra
GXomnjmy0wN6nJ6XP5YOOP6umb5leuqXJwqnWY44XbNq+h+Gi5VHjD0oiKk3yPXAsUom08TE/kGn
56haa1Keo41EbYjpit6dd3QahKNJuH0BSGWacqb3bBHRbQoucJPncQ7LwSkEjiFNXVuEHBwWFvaP
0niOCu/rL3AxxHCANmzHoUn5+jzKYlkvWcJEWSldXgLms3cSXvv3n07pvyjvH/cmf1yo5dAjoWRr
628KqEu+HkYg7oViopC5cWvom2HvJD4OvrHUSGEue7Qmy8RdYC/FZ23UjrWEMR2sO0TncfVBpfrt
dRPAywEcnhlWC+dHFtBPrQDIj6XM7aQM8SzZO4PAlEMh5+jm/ev+1SgWDRzPtvhusL+9vruZga/R
jdnDC09fTjie2Gw05EdZO0elcG4ufUJU2xQvHBoKx9nbYvI4vKWYy3SH0zPTKJx2zg71fJ8CPCv/
Kj79WzHw22tyaR7SpMJqQrPmOGcOdbd0OjkWbItAUsO0tqetLquh/eDbOOoic1Vk35pk3nqCFuib
mCj6Bj2LDt+GxBOX7kpNsGskAoYSrlUVW2qXyUf9oaMy/zokxf0fdhpYapw6Xz+u1ZfDAoeFGt97
+71JHOtaxPFwpse9c6cvo3pm0p9CHT9f9sH7eNQrQnjLXEsmHNmWgA14XV4PndnGZAr0UUQK+aya
GYeK75NYbXaUB5i9ANi5Ey24bhk+eJ5v3h5u8urr4TYLIvyMo5FLRyc4c7apI2Q5DYwIiRulolYR
pdpEqfn4/hdxJMWnTUlbyKH/RkvMR61w/EmYVVKpxPDY2wwWy04H1Rizej7P92KAWBQyvgvJKBYP
Xu3JYi8aV14mWOG+vP9D3rxe/A6mXQPdgInpY+2s/twom1s9NS1NqJBkhHVPUiwcIQxIM1Go15lj
BSIHUf7BO/2Lp0yyHXYW+KV0rY4TuRKJ4iYDcUKXSogHVaKpMkBS+wIARKEP0d6PvCWNg6zxI3X5
/gW/ec6rUYymIEpX9jdvZjwjbdYzcKwgqaG708VCCyrRvPY7gD2OMO8PdnR315hM8iAhT5kQd7jF
Ry/V3Dq9PtlAtXLOp2d9P7gkP3jO17zFSNoA4v7o+zmaldYBWbyYain4coXHA1Z+2sUmiIywxEhy
6FMxbPKP5/M3l+UQ3sg3upaDsUG8mWk9+EuVr8Vhl6lq28Bx3yx2G7thOZqEyZA+9f39+3j0wlCn
ZsB1uNU0jfb+qPHoqGhAtV4lpHxY5mPOgfXzxORHxURsyKmZEQvOfKjvD3r0pjAoAhdOHJh0ftj8
jh4e7Q2iAOdVzqiNL5ISTOiX/UtuOtMHb8kvBgLHhlCYv1hTjgP34jkxKrNJo3DmsyCSLJqhUdBg
AfH/u53ptU/s4E2ggesivj5W7oz6OOsJh4BgklUKB5CLytmebvz1796/fT/ECj/34BkLwcTq4KTa
us7qr6eWnJzCtLWcOKwsrsioYAVR8By74SKtxZKeysWNboDNycsFjOgS0OzrYDFNapH7wc6d/AJp
ZT5u3/9Zb2+2vSqz1iBh4tgxu73+VUU3eFVKzkZoLhzrJGAj0GB9uoWHnf32C2TzNDGSoENgwj++
2cmSx9itojg06uHe7cf7QfX3wCbvf/+K2LyydhkGUcTHV5QmKdzxmJJ5Z6R0fY0838IZtSGqNvl/
cPOwjWEOsHhTeYle3zySE11vIGUkHFs1h3GyyEsMBROaW/7u/at6+8nbIBJWcgHeANRmR0NRYMmz
xkQvyS4rPVBt5vuehn45URlzDP2N6IJ8yuH5/VGPTiJ882z/WRxQjPCCwEh6fYGgBzQJ9DIKmeF8
1NycNS9HsmaufFIFLmlhj5+XpEHU4NHOQc6sPtgp/+LtdHk/QQ+j52fhOHo7OSyPXq1Z6/o/VOa1
q+fmY5mvewPlKH7Q+1f7djQuFS0QVgQfNvLxqUepvOqx3GgB1uV7TWkUvp3u/n8wF7wdiFafu9ra
6BxiUzp6mEaKkA56HoXOZfrxJdA4+4++BLgZpvNjO+5Bnzq6e11VTsmKeQhrB7d1wjN6qKd+oG3F
3/3urXPYlxMqyrvCdR2/KGPXeZFlVNy6Nj1dv22lJ6f/ybfNi7Cq2hDGMWO7RzcuF4IdcE2f1LPj
8ox664uy7OIsjbuX96/nzcYBjzPoEVSqq6WZc9jrF1/Anm7SjnJHahvpwRbjsPn4an4xiIuhzYGO
Qd7ym0E6V80JOcAyyK2iuLVF3H7ni7J3v30p3nqKR2rCFCWOdydqLJHMtRNkvcGKblhfCuiY/Udn
2revNGZQ9MzobQGI0aJ6fcPY3yawJlbsfwlne2NzbcMe4hDbZ5+sio903r8cDmEkCkSIA/hxXg8n
Z+IT3JlSqVmO832O/uSkJintMkdZt33//v1qKOTD7CQ5TIs3H6tVL7NBa0ADJkR40wbHK4GiGQf3
sk68j8xFb14Jyg8GTgrOejAd3pw1ce74qGaIk0slUF6N899Wj3n53r+kN6Owa7QRQ3BO533Anv/6
7mlL1gw2w4Cf5HUj6mrYVLP32zeOUbhpq9SR5Zg16/UofbWmTDeZDCIO7eOhX20OnNKV+4m9pF2f
vX9N6/bz1faK0RBxMAmx4WfrePTFTr3Vek5US/oZWfJgWeDCIAHVn2ZjoN+eOtHF++P96h7iEkJP
wkrBvu5oPD1NSZQcLT/4UVLWHHPYTL6XHn57FK4L+iBvg2692TMBRCcmBbYG+ZianM90QjCjvSfJ
dY2C3x0J6AOVL/Zn1I3w+79+WnO3IORNcJmZqgbAQe+0KwOCoPzmg4HEm60Mr8S6M/OpUDFfHL8X
bTSOBULXddpj7h5ILrtIpDS/KdQI51VryRgJQVVeVSQf0xC0rRxv3Zyi72ggv0Hqg4SNV5W9alBA
8DnTZ1CK6BtaatmdSraGO/eXfTeIR1j0FkSbOG8vXYPs59ifqR1Q+JzvHbsrq7Na9jSi3Br9Fo1b
O7mhpU3FsYsgqARx5tTRSdbSaTjQv/xcy9FKTxUY4q+t6KZ4Z66nrPsJ49AlNXWI0TRvyiEkZK+9
H5fKiy7bTkkbwJBuEcgCOHrTImg49ycD+7FnRxL4Y2mRN8eD8f9chslRAXP5CNmicabDEs2ld9kl
rfGY4oaibeX2FH1++7lTduBITu1urcMcvceEdbY4ZSBi9xF72JZMIhpPH77Hb79O78daSneRQi8S
3ddvF7TaCo4kywPoYMpJVj7Jy8Lv2UOOmrw05mo5+b3LwkfMQWtF47BBx956NGDZjDklIqEhG8na
75OP4Sgvho/kxseTAKMwkVJfpUJGtfxYAZx6RFQI5B4B0Dq24kDB8URq6vb9azlegRjFR2NG7ZGJ
gJLc0XQt88Ts21iX9O778gwDYERUUS45AZCM/tFB4xeXxAmND5StPxvh4+1CllY9Cci9FvSjBohR
sSxENC7/mgR+S6t4Vyr++hGm8vxPuMoPFd2//tP/DAf178Jd1l/z33/W/yexLR4P99+zGK6fmqeo
f5p/VjFS+f3HEqIJ+w+sx2CdbLIROKyv39FfnhAWmD/4tNZtHgWNldbA3vgfHJSxonEJXGNx/Pu/
/G8ho2a6f9CEoDTBv/h3h83Ab0gZX7+qax2B45pP/4olhBK9c7yKkLlljk6U0XPNb2n7QkIAKIt0
L3I/mLd+PRKbGOrckK6OmTH2kDlrVi0QFHeeLyv0Btcj3DXsa2350Yr1amvx10WtKk/koesW+nip
p8LYd2bHRcGdvGYxSULNEJ/qRl799Kx/0Q97PUn+PQ79DTxyBhp9sX6aP3WfWJjrtsz8dJtNJn1b
5mXqF2Ckz4geF4FIo+zz+wO+Xon/HhAhz4pf+OFHeT0gUXh2YqdJthVFk1/5pfeYjmlzAV3D3mUx
u1COJO0Hh2x006+nGIalyE+3j7070yfz2tFLIhVMF59wnS3cQPcahn4OE2le7bhFfIDK490OEwFu
9L3drdW11YHOQH46VYN7Kd0epWTDloA4bfXZN5J2l0bNeDpQPbhe4shDONiIc3LtmxMfwsfBQCNz
mw4II0pjgoBMXI9EruonRqDKqjurhtw7hU6Yfc2RCm1dM/ah3pNBgwokq7qNPjRSBXM+GV8IDyRk
2srcrwNynn1saZ1NlkmrXcF28p6lLu1Hm0eX4M4lTU41eOvBiXTzuUuT+Mkt85eY2K2QXsDlANb9
DNvsENYV0cWbxSJFHGueG0yJMMJaWdOZ1zT5wTOIZMm6RPts2LF3Kdx63Bpq6HaO09dJiFZtekCs
2u4T4quustGDYV85yYnd+N1B6OpJL2vzIOuRQIKaQIUHUjqNp6bPjNuKfQ57DwIyUHvM8zMbdLSJ
+ohffKHRvdds6cFgV2ygNacXceAnFTc4N9P+SqR6jRu8nvJvHSfPkKCK+jyGBY2smMzpDcGyzZeB
wv4nw87HOzeuiJqZU7ExtcVpg6Ywv5EdSf41HGiy8KLE2iwkQsOpjsBEJMgQmtHr4RhTJZGxNO40
q2JR8kopMNKQoHlOiF52GFQuT5qEAGrQGWQ6NH57GsNMuiJKOLru8NmcGC7dscDgHx56hZ0rTNfc
BISQYpdRKySZyZskBS5zOKVd2d3OSgDEVaoYERjEBEHBFIi/IlJyDLSZkt4wmH9SRLNpR7KgdcoG
t8D8jkg3KLvUfB6k0fdBptr+MEqvS8jybRxEwo13MJKEqPu6xXnV95GxsRUCZr1MrnCQLG1YL/1L
xxRwqia/rwFvj6CzLagunzq9a/7sdb09SxFcnDg6N5cgSGsHz7GOQx1EC3jQemzDyoTZmOZd/aV2
BtIzhpRcPjI3tz0NCndj9eB/gWgWcDqTZWPNw3hgOyoeunEor83KqZHQFVlI0pX87HVLGkIecb5o
ttJPPQRkD0JHrhzUdU70qOciKsVRni5khhpFseuKxP1ilCSPCKeb7xJfRZ8KkivOncH27yWlyjGI
HIz7kR6d+l1cXMA88Sb0i4Z+b9GIuuqRRl4aRuLB4VmK6TbmBLTJylG+JIi2ryZRoDWf3ezMT6bs
RhO4nzyrcrsbu6vqfKvxM9pnLbareGvOvkoPXTHr5W5EFkni1eIv3RDMcSPLT1AirHofDWZdH7zJ
mdTNoJtYsuuePKQXNOhjvrPQYst9AZSl2KNzXpNTfHjRF7HeykNmtT7JKUQ3GEE05/oLKJDe3c36
SCRgBFS8CmuvzKILlhTu9xJNGYTDubMfl1pzus1kLq5LKpPqgZ5KdBCnTlK55AlE3rXeqYOb4mze
56aN2geDICbmxZ81BAmCH/vkcci5S4bSzjboCDOsuhSZLhCUE4Kc07cdT7ESyvK08Ofhc0EkyrA3
HGt6UgON2KC2W0GwhdlOz72O02vfF631MPbSd08zN/5/zJ3HkuRIlmV/pT+g0AJOtmDGzZy7h28g
7hEe4BwKKPD1fayqR6SkZzO9m0WmSGaEEzNTqD59795zp791N66I2KB8vBRlMgHxrm3lLuPREV2B
mABwWjt1J09ZYWgT8xIiKYY0ddGaJq95QkyJ2iFdQvahBMk4nS11IMsxhbc9jE4SirvDCAl5GoC+
70Iu0sfUhX+RCBZcsyZvBK0MIqiL4q+ZrZieOoQva+91FTJ0W/IXO1ovptJOu9QyjkMDVaUUnnpC
9MV+wftxUGblB/r5fKZd2CFMy7VArQT5Uq2l71sCM3wW/zN2/7DF5rCkWrknfabYaRLk3JR5L6MY
b4Nt75OmdgGkK64a1/2461L7qDuSUIhGNJjKTO2m004V9/doy3acQJHbDydnWk52phzqzjlVsnpb
lv7DomO0k8n62+q1L2PuAXiYO22Yz5rdvbqE2bxyDu361d6rdlod7GGwUMfnglJ8qv1Eh2FBGtmh
bdrdpnPpALb9Vq48Nj6GkbBztq8qH85tWV44JXeQ7P4SuYKrwbyZZhfS3X5u++qxMcAi0CvcLbax
y51MfAr2hrv6aaRtZx+Ae+c+ubfmFanw38xcXvJhujkai8RrHjtdXDsH2m+bee+DoneBl6wtdruE
JKdxfHQ71tG87R21P2VVv4MjNaM9zH5L1Qs6sRIX/yMI90AU7IXZVr0RqTf5lTWzZVaAdYHb+kkC
wLdvzpYlf+W2szdM9E6jDIyWfbfUgDHXvjnhrJ75jTftnJXrrTaH45CNva+sGvVmB/996uMRUbtT
OLdpXGofOsI1bXXOfUNcaIrpz6aDKtFzd/0sX+p/ov5Ikb0gMNjXhIjwjtd7S2jEFAFYcar1F/fJ
Lijs6rgQc2LmbuXryEnZLBUYXLNH9larmDshe9xxEvPe2ix2oN1DqFq4Jkx0V1/3hqB1K8VHRL4j
3ibzi3V4UKBMvKPgdxkOmsNN5M6DMZsCZYs02nOFCMHXe7OKCf4+kk3jhcU/GSBl9ZJz/YQw3Vzs
QUl3YDBjseUHdXNP1ph9QW3+Q4+kf8pgn69EBSHu0480w3iiUPDmdv7s1e6JXDTjVihFQ2q34u35
Abz4oonIeQ873KYxYOAhVqT7TiTwj9m1FCiWTShumyIWzgSh2uMy+/akOY+6U3TXXC3QLlQt6m51
uHYdEjnpKeJRnTrv4LXWxwhWmKnZevIcUqLsSj30W63u0m6anmbU2XELayuulWTv4Zv40hWZXXpn
c45iXR6SvNnT7BWBOegboUvWoXeVdp+D9QArL1GMK58GZ/1eExIji6tdiCV+bORS7gc9lb5nFsUv
+P1BphBXmnnjR8YNKViGiiDGUd+tyfLU1BizJ2S+k0emLAKQjxXOEX8nHQNJ9sY4528YE55q1zx5
ywiNTm8zFney6xZdv2qOclkcwoPuzE7qguxZripuzflApsajByhK5ON51gbstI09yNDLmoWQHvdy
T+ONXPXuEU5PtjnsW7nc2t5qyFrSz6YlX7pV+1vmy96hu9lnyRtRDU+GZRB4PJydKnso6efG8yYi
bd1UH6WpEeSEz9lYHdZViczSPTAL3Y9Lsdt686zwuNKWWeN2LC9tll6rgrRA182v7ax9GwT0bCLf
zROtN9KPUx/43qdm9k/AV1GsmM6tKKuIHmasl9oNZjXwXlT7WrYpZzIBXkgf+W4Ywd9R3VgtZI53
BmnfvWQ5jsZaUwouu9T10LlKCRenIqMjW+hArrwvnEvbmbjf81bwrI8DMi/RKkSE55bx5PTTVeMP
6aQJbQ8Gcwrk4Hp+1xm08DqANV6nvyqjdmhat4swnjok98wrAE2Yecqg/1FdPsSyQ8esMLXVSgUh
tanGVirsY2Ggja2z8bUCltRkQgmIvMWPtQCpGtFlZP5gDPkjitUtuMsZAHbpW1C2Re4Ld/49py2g
r7m7CEzJx3xRoo1Hm6XifUCQ+sQGFTpjsT1vsnL9zhhUv7yHH5KC1sfdQl7DNFfvFtm+fMvl11pr
F6hTDcYrIiC1rrYCRR+1vbkRrTzJsfijz863PlV44JTTOpDI0rhrJPXkxjYVMZRHSJFWU9zZJeZV
W9viIrPTGNHv3a0xPw/AhujT2wdePy/Fbq5F3v2QDHNyVfqxsy2x6/VGHuRjQjZzWmYn6ZnUb4Xn
+FY9QnjGZH4iT9OM20kqB7SdI14/uLV7jFXNriXZXQ0btSuoWdMeIIshyN5Yf+pNdGFZod5vDDpa
GI7JiK/6fjclwJlIsCyIZhtV+bZVqzyOqWL9TmHLvyDABuKOTGNah/p5EzUMrI7osSVL9HNdgoIL
1MkWb1gAoKjX1MdqPS7fzaAzr9frTItqo3Wfc9J/wLxy57s/i6w6TCEBPZb2RyMj86wQafI2p5b3
10mzeTcBRyOcri6wCuVlF7hZCQbKHT2SLecqe8rQYn6VaiX3g2lcNlrZ8aK6hB6uev5TiM2ZQgOf
z6fCiCcQJJRwPFBWB1OKCREImXfA2yV1PxvV9YClBXtmIXV3R+Aql6aUML5zlsjiOKngBMyl78Mm
n7aHxMVCZePIvJIkPT1jibZuhlPWl6H0frWbQSTjpJo/SaVpiZ/kE9cb8kGR9rFGW29qzwO74I6O
eHnGt2k/D/g0I9UQ1nXCcOW3eiUJTRv6sFNwoSSqNd+wM9lv6zxu5JWgg0SC2Y0Xe5md05hro2By
MCaPHXq1sMTRilXzLjWfe/GOf0A/NSClH2kOdJhGM4Pgsa3OX5S0pPxNVHXpodAnZcyKdX6bmtJG
HQfou2QV/nUcMURzsejf0jOqs1qSNijstTthCshLfyAbUvhekWF7woNJmKXFs38slyXd6ensEIyX
TBcrmaqoytUfMfZOnKLjD80kc18KKY1b72n987LhuVvHhfIMj22GA5HxqftnJgonAp3gHCFj8UFL
qCGZ2rXryUo38TRY9b2r4RSy342F3jehvH9Sx9xMlSXlAcuomnRyOlm361mFDWa6f3FrAKCKGNMp
1oOT6esqLqrZEzURMrdHjOTUE+Qf3GS2uxhRv5bFEFSgGupIguhv6Xgp2gU9fGI+2KWrvWMhQ0SP
PReE6Gy26RPRxWe0CGyumHgORJDOHcaxttxNeu++NyuzjmljREsqb12zxbSRzW9PIZoZcZMMeqxp
FZMZANCRnbtj6MoZTBR8vMhyQX6RtJzsRG1bMXOGBXanSnlCPOYAQo9gUgMsUtfEZd2QsaoVZoDW
5J7JrLtnYF4uvInkoV+oljSJE5hbm9y1HPz47At98BeHj6vs5h0vVR5LkyQarvzP6yyX+wfsHkhy
sv15wqVF7vilGOUvfAs/di4LEjYs8iiMSYlmJTOOWZfszGF7cksuOYzbjmlXL4jY0vksU+Izqk2z
YimHLJo7IY5TmQ+XbnKXnYBOccpWszpihAbSshrGR+LZvyXP8y5VLT001byJ28oWEV7cNcI78ZLA
SWBCPcYCJSc3Cj2dgk56WeBMiX2a9MYNYLrOl6F2ujghmeowtZad+TUhsXcfp3IVJNEvrhbLqVVC
p1uJtLG2b2/IWHl4LYIaNE+8aj0P1qqLOqgz+xHp3mnAbxa5BsxnmjaBtXp6OLCOer/12jbsXPWw
wZY78yhLDkzHCJSSTAi9zMzb0HVXmbfeIbPVKU5N6R17b9FW2Hlr8T629Wz4jB+Wgxiq767FN2aj
zIuIApuj0S3bnVx7MINjCu2RSW+YL+NXvm5NnLkNpo3cVeIsSfNDtrk9nlzxVKSpHRIG9DaDwvYd
okUiLCCfEpGH36l4jGu99fY8784+lTbAmv4eMDarcVvThpgbzfhY66aPycgaMPIyvlxc44q2Y70S
2zjixsvq8J7aDblXboHBfIuSCEttrOtMN6g4oKCwMFOVOfXQJ7TuUiU5cVH7UvXy72A3J8i9mPiw
31wLubqX3EturkWgkDXo8y/DU4qDt2YS3MZs/EXpkfR+r4kG3TK7YFWnj92k5mdXadjUNsOLZ7XI
9ugn1F8aG/OhK+HiTE3vXNjiiwAf0LjnGlNFHATCp8VSBbLI9WgdHOugjpYAHqHJj432aoRhdD3T
B69vhVxWLjpF860kyfIIbBziPALi4hcB1WXU4do9JLx48g3lFvU6ukOfFn5ywIdbH3V1dWJ1mNQn
r7PAbqwkNARpraivbo96CAY+KZd1I57JtzFO3MXxjg1O/57CjA00pe8vxdIQXpl4GNZButHYZIrE
5ajAC+d3tZtcoedqwdj3b+BCCLZMStxdKKQCyxi6UNcJ0E2X6kvPNc7hFogLjMG3zTSuGtqBW8po
l33JoypzyEaXfmosFYGnq+e86YVShfmmpzvpDcoRtVXlb8qdKZO0ryWx5sYWam3SosZNCvJ/4U2S
VpaYerhKgww0a/tgORR7wh7NaFoKnejk1tN8faYExd1PdTOzUkwKZcawtdm2e2PSaDobWNN4nh5s
OY9+5tZuLEr69YWWlYGHm/xh7qv6CnHzSuwc6JzNWdXQy1X7oLT561Rpr5qLQ2ls8LvOrUX9t/aW
DzKIXYIl4Q6e6htgYIzJfkMCh9/ZJOGt3uKNW+JSNgdPNJEpu19OAZM4MR6M1f1EHvBNKWVR4hbz
rl/c6YYt6w9xLiQ8m2MdJabDtWMcv7N0CaeyWw89vriw69XpoA2L9cAzN1y2tpzOA0f8nii+Mezy
Cjxln8oIW3VJIq6jqA8lfNrjuuQXK1/fjX79UsDicGNb1udmU8cnc6HB0U/pXb071DaoKf3WiZoy
EzOWi6NZW3z0BiehiyVuCMZ7x2Ek3y1S0TByusqlFRTPVW5isIfbk7r4jCtTPtuz+4ay5dRqRHBW
mOSInOeEG1KSiWT/q7FXYs8Tog9neXTwxFE0hDR0zyuim89+5RwtMzXkPrWfHfFMBG80EeBXl9uT
3VVdQAc+tgpaITnpa+4269S+TQh0YgqaIc8fl2EMaYCHA1/UWqzFQpDG2OQHR1pXJ/c+vEE9FYsV
dKa+w01/THtz7271i2RSHZMbHGC324uW/dLLH0dFvMxZ9zpA5xlad09PNc5kHQnaIV49H9MxD6vM
xrao/UwMCEbNCYkheAAcYH1iGwmHRQsxzM7cLsZQ75WoTYdobNftvcDDvs0NIxwLbf8adRTqVaWc
hp6nt/FOWE5ioLlLQNchlmgdWRkPLnls2A7eunoLIVTC7lj8kW7Mcr/abOkxbSAAW11campsKuv0
a67teCj1ZzhQfjfo8JUYZON0tF+TTgSWp0eVKVhFGyowIo7KjoIWEolD59/WOd8cBygx2rS0RsnX
9VdZe+N+0fEgrNtxgZjwsRjGsbaGXTYvBxOoJ7RIeUhTI8xaE3MhbBGau+epbXZcTFmriXFupuVA
wyCQGQAEftMybX91xRCmRQGQB2RU0z0wDf1wFLZBN+XQVu1zbTVPhBbzUKukrzugZqtkip1WYyqg
8WHcuUT2WTrjLrNn8vqqB8PoDFKVcDNkzI0mN4bt0Jx5Ky+eBeZnGqgyfhuLfh5zHJ95+WAuBFMX
ogzHanwBa/5AmDXdZZLKC7rPXHY8fY5Fmp5Tr2XQlNfPsBYu1Ur3ixPdmADZ9jUyI7w5Pgl7j2km
MDd7nysBjBUPX8rhQX9U2UtwD4ax6YFty3NJcCcBfuwX7kUR3akiD7GyeJaV9oC5LW4Fzxh+m2Lw
IdcPhF7XjySTn425+FxG8bCmDehaHeZ5gfMO7ecTjfWVMqAK20RMkW3ZFyHgWQOhpYE59H5DbN8j
sT+0tXH9m9tUPHDgP1b2dBkoKTe1pIGg01rj1ZcEtZeWN53mJnvq8w6LvTOfumqMMkEjtlrUXZ55
cWdqJ1mLJhiXe7Zpmj00Vn02jRp7a7o8zdb6nFVJ6BT6CVX2HICgWSJhDBVWojv2TukAw4DCjadc
3ecZ9mbEFkfutpFdmJ+Gm7h0JMSv1hRvg8nWqVRyC8vROZn6Ck+8Gv6oi+B0EX9lJg8YIQ4mQHrZ
5L/mzHlkYgQmhkjNahWflTGfsPNA2NOaF5Ndq2M2yIzzMnnZ9zqvRxKTYwRpD6tX7FM3Ybtk2KPl
XhYOiYfHfnhaCG4O9MXLAy2Xp97UDuQO7BLPenU35ebo1MmtsqX+mJrPIm/GIBmmwExBRc/1T9GC
jiP1tJPKzYOh4Y2zEtB3OSQmF7/7Va7lpS9Ke+NuEhpqebIq+CWefELv9CRUhnmZNR6bbrxy/n1i
+iVvXnNfqzSTu1oHegH7JEqZCgYwgG/OUJ4HXZS7RNnemWDDO5Cn2hO3KiOEc9oSFWaMmj9rKfdw
RRTyum1M5RZICFQasy6et7x+KYtFBllCmwS+ClAV4GNcu8yEIBgv8/Aol+t50VSCvb3t2g35tHdH
nguej+owrjCiU2m614o9ZD/1jva63ueCaprRodfcCUiLPnmHSpp9oAvAvz6Qhmy3UM5+KMVKjufg
eNuJIAntgqUIS/I0Vn3c9koWaQNWAh2cTMwgmSFyTxh4OVXZM76M4rs09OKhWnu6PqW3kgwBxj8U
ea4/zWtuPRhOpvJiQC7t66RUf+YZfo2vaItgI0ryIkiTDUKhmn3jjUgGUsKRu5F+mopfytJD/TaX
dnnQetGBqQGvxGGll/qe7/0tqkSHkN4Mjz3Tw31LSA/Z2N72TsS5e+vq2b0qHjSpgL7REHl5ivhs
NtUoGyr5QOuQRDolUz/hkmX7dqk8ibUt6WK7V5OgYAxXRXnq9Ux5AAIkTr489XwyEVLYMsKzTlGl
c4Y1Y5p/gehGLDeCsrHlJAOm6kSszyu7TzHJkyWkETNO0CnsEu/JSqqKGfPIvbGiuMDmrehGrNEl
YWOfF2JL9fzirhYkQLfRl7eqSWSQcHM/ztbifmW1x/ms0wVNS2ESDI50dTEr+aoKAFSgXn7SklOg
Xde896eFAwBpVbcf9UYcXcGdCFjfnyLLPp3Jmm453YMILV7/ImpTBcLXjjPqvLI9rCDDn0H6PRnd
ktOUoa8aEnykBU5rEVzIKEWt6fwkbJQMJWmgWs723TAbBNQOU+ggFfBu3QhpfFI3J3bcHrFhOzQ8
QGxtfaqGZqtdW3rusaTt9gQuuDzlExQPqgJGQ8ZTVhP3hxOBv66i6gml2zTRTLX9LkfUzpVR0icb
J7gj1LBzZKUVDfV8naOJFmqIW20KZ0yOD32euJekdZTr2mat7TuzxDFr5QBIsSFXNx29MdmJZnoy
B7lwdizJ/TRBceEvXSoIUgYmKSytOCWZWcBDcD5htfQx/Z8xBulf7aidvEBxrDr31ZaDXaTTdFVn
B9udXYz3FBbPKo/CKr1nTKweCH3Rjn82QEJDkIoBlI2ziBvoKqLgsdiSMrXpYjcvHqhqh/KNK75j
7nDUDRNlQcEwfchSNhriwcxLMkjzOLrpdDTLjmiutt9sGh1ZV84xIc2Y/hiAQh4FaUHtrw/mi9al
ehdaCPYCJoZ0AKZ0825kaSq1363KSsU4rVdZEh+7aun0oY1avS/nHCG7tWR0dCbrkjOo43sq9hUE
rhNaSkGX0sKv5rtFq/v/2BoUO50A5zUDGgJm4KYqMQ5A57lKtKSdfHh2YWcfuPCV1JcZk60QiJVq
HP4BcKPXekaRUTojsGK84aYas7GpV69274zT7h9k0BSjTaoAfTHMQsDV+FnByhqXQdGt2VuaGNyJ
/6kV+l8p9v7f5Hi3+WcAMP/zH5evbvyPWDR/vqa8bf6n0O//Q3UeF81/E1D935xBFDRf/y7N++ff
/xdg0NQBAiKvQ0aF1f5fEXj/UuYZ1n+CUwAQ62DBuWNpkTv9H8Cg858GXmMX6zxSJwSwiNz+GzBo
8P0wAhDNgunS4An3/jeyPISbvJJ/18friK6opu/eWzxO/Lj/IboahTXIgs02yA3lHt5tQLkjUVq9
R3qvDO8ao9aLoMtHvf7S6mZUA/OeBm78Mxi8sriI+2BNSHNIbER+vjG5tYzqVhJoX9ZQfSjK+AVO
Cw0WPUDu4/52ZdkksRyIz+58ISaXoHKh5FNBfTHn1sFQk+QVq39JIQVrdGGv3NxugMFkZ06GcFdF
6EBKBo9DzsEz9c1vu25QsHPTcDPSTbXJm5rmqtWOKZ5zZ5Jm4bvrJCcum7Zd0dWZyPz9a9TDMhuB
13tl1Atjkvu6csT4JJOe/bkuMssI+2HQZY1HsJTWX0MT831IMAlZXoQnB/XBBTvyXeA/0EDDrmw8
0heSiNk3LvmiOdjNveJaJ4fRucZOoweVNw9uT8HjApLya4JvPqFNrS9VYY+3nqOLtqdGjSfTvdNo
2e9Rsd/axLhO6ezPuN3PejXtVlWl/2/8iDx77KsF5CHJJgS7COYCTa/R95s8sARFe1EIiHndsnHw
uQMM53tYV0RIIGZOTznza70jMOE9zbv+MpbmEeXfiV36S6Ky60hjabITQfdh2TsiIBWW2QNwPX8w
M+fJnqyzlzZc19yzeQ94mMy900JvYgdiGt+9rVt/6XiH9YtSt/2RC/JtWzNzZtgIp8BZsseF9JsY
BC1SpHYSRynH65boVjw6ZuMn2AnpY6zlx2a28oqF2bxCtDmrE3IDFgY2n31WWs8LvyRgpPSNRHFj
P2RK+VjrtCNnasj73HWfLsOwq+WaRtJ1eWtN85WpdRfMBfeIWs9w0XYMM/opOVYFl515hfZYyspm
4J0Y6tlJm2ekmaE+cP8tpzSEM8HZNQgEZ7aQXR+4W5e9zoPeHm17oChde/c+ZchOqvdjO24aNgQt
IE3A6RqUy3Be7m20zcGHoujRkhzhDF1TunxWRAVuvjB1UtKoU5nbhtrCbNFjIZDggt7RGp5ycxuQ
DCRNPA/ymjul7Xt8+j5ZYdfZQFzEZx9mhRe0Q9buLXt9mvt273T5FC7b1OyQzL6SdhzXqTLRVK6X
hzviB0G3ZgbgqVkLOeI/sN8Dl4sOz3hfM3ioMLrwP7mkVGI7JY1txKPgX87oYNhobftB4AhVDmqv
XQ2QNL63pgWj07z71pop1Js+/x5kaSILyYo/TicYksHx+RpHyzhPSyeZf8HizL0yPzl2Z17s+1zI
LOWei3tfAdPtx8AtNz1DFEbDa+uWIR4bAem6Ni4FxgLfLpTkMgrTY4q3WiGvynvQ89ScI4z3dhub
o/wqterPYmhN3E21dkXqUTV7k77iuZ07bVdU4B+ZTPDVYHaccFmobBeFLJAjkYtTutvsDI1vbVr0
FibCFKclagTm21g3sHCHS9PvCMa0eNgaIdgJXOYod3UWc2dohLM4YxQp6lvdK381RdzGrPtrJzaY
SyNXoIes7fQyytkNs0y+lA4MqXseeDZNeEDbKnDZa8+qlRzTwfxYnaZSvmuj1zPfdv3BbQ+FBgEW
yWON3yVpjN8jEzxUm41LHsvgXXRXu+YtW2GZexX0nFZ5MO3sOOTIMlD1nNKi9QVz7ls1I0YsXUWw
o4FcVWfUrIrKp5kSxYQQRfvb0Aqlw++WdCL7n2Gpk79D5nxWHgGlM4WcZ5S1v6mdG68yeafmv2hc
Eg5yqrdXvYETqiZefyhm49pqZPUFtGxaIxi7uvxqE6W5pc0CPJHCMRxMgq2a4sFQZnS/6QBWEqpl
PDuKFisChRkUBxe+wsCwPLdSZDQ0uDtrCLtyOWnFdgEDa0Q8T/wRddS71qONNb0xUx61tLdOWO7Q
FfGFuNLaZ0YwIZdS/mMkTsuiYauA7XYzQopGdWeYnXUlxQlYZTKNoW1n7rLverYMRvngV3raMbMV
biMHBq1pmCWr85wY2S8rWT4ci9HKCvO86feIfmI593ezxnjeSF7npnkApSo+aux9Pg3tQzOcre0g
vdafq/5W9iun6QIU27BY+23/lg7qdEoTSRoNHsUo07sTYDUZiPw3Ox1jVirhC2lW5pMhzfSPMf9U
3NxQg/AOKuNYPuRsDqRIPXrIUCxNMlUvz/iAiIPp+ltOUc2MwlY/rRGnnNecq8x4st2vbrLmc6oW
oRyH/bAlt74fL2orxj0R5NDiuQXHcDzaby8Vtw5C8ZIhUIBCuhbVY6kfVEXCOMv9PjlSQgfSaKgD
Wkaly0XJxRnpiAgaTXldVwuOq3LrJwgkKTOwWk9/2HyX9ODAog90K7vhK61ioBrMUP522qO441PH
KqY4eJ+9DaekTe1tQDP3EFLf3X87s84ZDyx9+btjn2y7F934dpcCbr3pD8UfuJ7wbNobtUGsyiVQ
hwt56IFECtw16Qs2Vh4zWn6QTAslDcaRvkWW7+3pOijPyJrfe3HIMd1D2mBLTsJ0+3FtJSAwKbAd
JUT+FVfFsmdgcrU3Np/PDceAYEeBmks32Qkc94oR68Ij+0A9GVQ1JQ/q4H6jeSIWjgE247yg/dTt
0nw+jrrcT1q/s53f1WDd3Nx4yOo2KnsXmtzIMkJqrvyylHNtmOR39apGSSCIdfAutbjviu9l5YR2
TafYi3Tzz6Dq7FN6/iAQXTh5euRCSHTWZkcDrV5LGSNX6c8eoQboCpd55tD22keUJkz6zSOeqzjT
qT+kd+uQXY5lvRf2Qz9mTD9SuvJ+VugXmGwISxaShOBfdY8FAfQlLGOH0YUFVdQuXEYcGFL2COkP
m7Gz1gacgbG7z+w0psUSVGPHZPa4iKoMnUTusMncFknyld1rycSH3XEMp9v4iJpWP1jm0hyBQeX7
dKUudeG89uN4aYuJZ7+ZPsbVNA4QIGEW0sVpUKYm+fCoL/lTPdycrGhRkmt9KPrtprvjCVHmSZ+Y
YLtrqDstfaeydtgi2/LJQsD1Jg1v3uM2dQPYztAqi54po/nXWUsay7Sn+RJ/Mb2Qefoz0FQzWC1L
7OdmzYNspe9eDifmO1Bzu/WM8PO5Nyo1tDjveP4OVbVDSG7Q0Vu6iH+Icmg+zAa91LKMrG5AzUCY
bMqeAppOwFj+K9PRbTrFO41RysPFeE7WLMpyb2f0SGqc8WBa1YvOT2aGMfiKDVZSd9/MXIQeQQn+
pl/N6bHX7ysea0UnEJY3TsBZDI4wD8CEnrVchaqX8sb4aJwOmYMKiz5r3bn7PG/XeEunKKE4pusV
eAuLNZf7yiazugKBeqesgisNM0SinaJ+GDm1piTfee2eGandB6uLrzjG66gO7/evsofqDV/Cc14o
nzQPLs48PSma+neixbx4fYFoDEmkl8zB1Jcmfk1PuW1L84yLJO6rgpt/f1Er7agY9dFB+btmTJdR
azxr5vgqIXcb7fdY8Xg5RF0QYnZSK5sVYH9q6Ac82KDu4FxSoUb21qCfl16sMGFs8u5VtsnVFBYT
HMCHhfDoGQyNFaWTarwuDvBn21YSdBHWytf27LkEviqESwRWVlYHPTcjB9Suqoisv+ut1rBOSUIo
GGZbWxpzKcihUssdbK7PCQ30KdNlv08GLeyo6HumvNWaRwK5w2RUj2ly9BrjF37gU8lamWQa1eDJ
aX+o/LJQGqvBi4vWZW5T+0rd9cgUJX13rlNF9mtz6ZRYzTrum0790knRlToNFMDMLrsj0eWkwNrh
HUowmcfWaUNA81/OqLx4ifOSVvMOI4lPGCLjCVt+W+UpUXTPNzsiJXQtI6bKu9nFLMPaq0HrbKeC
iWa6WdaRxL/iZEuqa9Pq9mD52YWYpJArMZU6fR3rQ6XtT1hexGA4dpbOOWbtEjvO+pQ7+YGoB9Aj
zTkZuD1QqbDLRLgmPqvSjoi1CBdANroDTvCeCGlVZ5J8j9l2a5maOOaHSg/UmP6mrRKJrXmkY0Z8
r/DbdqD4Q5XPe2Q2NxXWb91MbWhRGf8XdeexJDeSrelXuS+ANsAdDrENmZlkkkiqJLmBsSigtcbT
zwdWz3QGIjrCWGazuF1dK1aVBxyO40f8wh/IqgL9aRbWHdYcdya3W7Jg3RPoQVmMIkn9qFnapwaY
NJyFSoWPDcBYI/g2kE/uxsmld0wnJ+x3gFQ+ARQAF5pye8yJlgDndLgfZD0zIA/exA1SYxBhfgHW
3wunzrZ9PSO+GEyvLGNUKeNA6iqKlyr9ngSuiZqwrUjz9KSgwvHrZqIakk78bHcJUgiOOZKLY1/h
f0/DCIcRFHTH+V1YuCk2KHnpmkdb+lQ9czbpP0Ekiu/G0Abv6jAHL+QbkfUtLOvsq6s3mbmVaZv9
qv2csF7FMddLJt3pPf71NIBRaZ2qx3Bw43vZllO9o40PkQSjR0aDQtdiyDsZCNGeGk5DH9BoLKDU
skZj0m/rbzibxmR5oYPuq+0HSHwkmKtC32V2uZRaAZNITkP4NXUK/A0as9YfpJp6lJW7DmaOm4pk
pPvWaABjqq4NDrbs7L1e+OPBtmqdpq3KFayQ0HjDVKx4ljN2HJ2gBS4r8IRb8MLU/DjwojI5atNU
79EnpltOkryToQmPx8ngk28iBPUT/gkNo5Yyq/19rmEl+AoN75Tsqkevf6chtPYxaGab0I38yhsV
9ZgEddIgBRzUVH82s84qt1md+uhTy66xDvQXg9ezM4ztzmeY8IYfNnwIGNe9HoBfoH1Vzfb7zLY5
NBGqPCDVSiCQFROh2fWHX5oyBiykIFmAnwjzJNrqBq3NTdoslcUw6lyvKlUx3phmSgInCpPm6gwD
fca8B7lV4Is4DOxsAoa9NXvKTQrl2nrnY4X5wYlnTDER9MBUxijVoL2mrcvkrR2Rgjw0Vj7g0KXP
GaxPODvOjua9GsCRSbkQD1K+/q6z3zpVCho7L4vuFZmlI7azYXfFNhm5LLfgj9Mljg+KUX9kxO+N
Fo0HUgJXzWT8BfS9xumDbxG8sk9GnU4BgLAk0t8Pg4qWqGfqXxABMdDqxc9i2g3a/L2IUKBFRDiL
0LQ19FzbTou0+d98xv8ffdHyZ/4entbPlsbo/4JuqEQK4L9Tld8D08bh6n/um/Rb/qN52RZd/sW/
u6LYqvzLwIvuN1cZHSL6m383RQ2l/qVQi2GchTQMikFwYf8vW1n9C84+Y0YdTKJh0AL/f01RHFP/
JYHi80cW2lT0Mf/Id8WQJz1Rx1nc8JBhcmxhLl6ci7/LS8JtjQY0s4Us8rLOFA8NE4iDVePjGMOQ
2KnG7x+Mxu8I2o2/T+1Z7eFhEvqXCWtmdd0RtQP3hoyJccrJ/fs3OZhkuvg82lBzV3oMdhaMren2
sZe0pf3ZZ0xkIss9ph8kc4Ofw5Q2w66PMwgsI0rtuL0FT5Y0Qn2DLig8x7w1JBwlaXyIpwVKj6YH
N9o0xsjNYhUwfH/xzi9QlsWlLaRHvSg6CspKd9VWlknVWYmYIkCtTNp3RT+UH+q+oIsT4ZHrOROd
4E0Fg+Y+j7L+3TipAgXBwCJf6MUbfTTEx750xg/LPAa9fa7Sn2lY+EdttPynSbjJL+H30XdlhvPH
qUnK94kY30GV0j5df5BTTvLf247o13JGaUCh6XZ6FAxImroZ1pFnCYb7DqrQW1sp4+8hyn9VyT0l
rf9ehUMLMEeHxs//VwzvRW4hqtqRA1drya43jQG0V1W9quMovEFa5wN60e//91IQtZFXxtTTtZc/
f0Em7+n+lI7FA1Fw/0p7xaTVF4+NZixsQvXx+u5dei4DEofD8AP55PUpGCrYh11oRl5Y2vI1YOV2
n+cxZJasGW94cV14UYsAHkaCSBxgwb76PoTpYj0817EX52F0GEw57OepGnbXH+jiKkQGTJks9AV+
H/sXuwcHWI/A2TDbD7L4wD9R01XW5I13dL4KJuhLAGJcg/SCWGLBi1WEYQ0+l1bsuYr6pOrA8PhO
LG48y0pcdzkKir8BX/Of0ZlALaOhF8swF4miPEw4CjO1VU4WdacR06hraEIFGRtYCXLwRQFqHguI
kRC3bqglLRIl/1Fn+vsn0BlwEGcStmWbq58Qw9ul+5HE3hCKX/Tg6qMUfXsMFxiiOUfdtu8xIWqR
vr3xxV3YYgdxRu4bthjvr+XPXzy7s7hEpMKJPSrGYNfR1qZ+pSV3/bicf2xUdIzrbNNQaBbYS5R8
uUqLgRgdldjTK5cWSq++iSl/1hjEg5q8oQR5aSu5MIWhM8qThlypwfSxE06NWcYeepbGvu5btZ9z
HeU9pwx3cnSxoDcxXaGtV9w6SOd3k3INRohEE6EEb/L0Mfuwc/LBb1LPGb8mTf9oTnI/wIp2Yh0k
sfaBxvpW4Cw05v4OOcd9Nr8Pp/hbjWcMVlt4Idi7pPtxfevPXzAjVQS4SCYQ4UHp5/Q3WX0VClXM
oeemWvQJOLb7LlZ+fby+ykqqfjnATE+5kW2FfIUy9NU58kHfOUUXxsuNluwi6SIYNVjtHVQtpnJh
aN/ZuKF/sequgG6FHXpc+w2wteKWOu7562eUJJcjTXLFuV5duINhIpRMUeKFIZRluG4tWYk+gqbR
Q/BQuXnAnz56J+w63F7fg/NDzsqKYMJ0GRVSZ7XTmcQsoxw5eCM6WvA/InMXWYCA3MxV8IFi/cae
L09yGjOsRY2MDHHZdlghp29WGJB2FZhNL+rb6MMsB4l8x6iVjLMGCf0Z7XTUAIBNZ/c4OB1CXNXn
G4986bWTi+K7DewLTKK5ukXLKZKTidqEZ5cGmNm2cfcg2cWm7AA09T0w7A7s3Xt8XpbOyWKtg0PX
VsmwvJEXyiUXPd0NR0fDB1CLWuKnWuWqXWlMsAGz1ovgcgWAGVE9ACkmCgyMegNCdqyB9KIZUgSv
NK3eW1MP57iqh4IWOIwg5CUyrfdMH0TVHu/YBEQ5xiuQIAJLlMDpRrrTUwOEDLUR33ldt7n4UuRh
uAumwGWEPdJGtXtzfJfFHSZjjainn/o4R78qyJsfhq6ZUGULyvpX2U2d9ccBlpx4+Qb5i49dX72H
yG0DE/mJxiu0XmyblFQTJx8fJMHsIgwQyffXz/p5QsPVj8+njRaPRcK22m1p944VV2PjSfDSd3g/
0c2e6ADHWK4cri91HsAWw0ekBCnJ8adcBzADM1yMFo3Gi7iKH7RELjBW3fonqyB0TdRwlxHrKn5V
KNU5Y6jxQLrkrIzls2YCkfoHj2LbKHJa1Bzk0qdfbFj1YKNl0XrdJIpDOuOOOrlztPvjVRDGdCVO
3Vy3+jqdmbSqFODxW88MRLo3ev+vJJS3bvQLbwVpR8MgRwcJTMw/fRRgJCHKQ1HnpaJr6Kz2PxH7
uyWFeH6foh+JN8ei/kqIs1a5bMvt7rYIeXixW6f3Aa2hO83V03vKz2A/zzLbzsNNefVLT7YU146J
pjMI/OXov8hVLLtSmAtKFtVb2i8oL+wzJ41vfLAXPiByfgUaCnNT4+xUZ7lRK5AztZdEcJhp2Ws7
2K5LlQrO/fp5uFDGO0rp5qJpamBcs9aTkhmtITmPtRcXk7aN9NTegzM2DmVn+4++aLGTgTmw1WJG
twWWdfshqOT7tCrivdXb40cxtPKGD/mFTUZVzaAuBhWGsPzq+FgYOI9ZmLdePs/u0Q7snz6qWvsb
D35hkxe7Gu5jLighjVVUbEsw33qtWo+RTPBJm2rYEGDC82Gb1MMxLHKgs/qcD3uz1xfg0jBMGWDa
mIlD0A9BvLP6pm0Ok5M/R50miHFukeU3fuWlH6nIwWm18IKctXphhPcf/M+y81BSGHfFPNBsFNCf
TRDc/+AkkCn8Z61VcmTjxZnRPug8ow6dg5pk8NYMka4owAzdMywLD2gaqNelYl5k65jhZrQntvhU
xXexEYyLIaR94/EXCOH64kbxnvjO18AV5qyCYt5OoT8ZavDKQitfx4ifbSC92d1uAO/83TIioKzh
nDfxVqsWmDm0+tqjA1Tq26Zv4aJMKsiwlnVCvBcAxllii+0o8/2BCbW9Be5buPvK6ppDqBYnKJWn
BlCLHtUbq9CZJ10/dHJJu1aJCH0SwwI1Y1MKrM0nHAgr2Ae5nRdVstkn+Oke+kkaW7ROnI1Nj5ze
WPwztmk++U3TP/jtwwDVuBsYc6VWvZ+AsB3mjgFNja4dKjyCtlGaCrQiRf8DeQUHcS4crsKGJ42U
YvzUmZ5j9sGhiGLxGkB4jnn84B6dyHHg+zfNPYMnfY9wD+aobj3cuNXODzDhEmMjU9C1oUhfNuRF
wCx13P5yoAuerjXaNkRX5xn8V7FJdBk/Xd/c87CBnCF76too7dA2XV0Iizo7fvT24Gn1xDC8SX9W
SW/c/YNFAKnK33+fyYniZtYy3mlHjx7bsCuQBdvS2xM3LoAl9pweEzpdNEAJTUhn08k93bWpTYqZ
PGH0+rj5GbXOQ2wPBx0U8waytrxxKC+9IpNkjeLMXaSzV/vmDyYEGUY9npig/EA+n5ix63Q/NZi0
13fvd1BdPxi3DR3PZTX0zk8fzAWC7k8qmbw6UMDcAieCQ5mIAy7QAn8trXpwp6T5xuhMtFten/XK
geLG/KUpMI7P0CRoMfeppUvjI8jEsbWT4VeMLOS/JxP/tdl44TAZurKlQbm4uGatboehsTlgXMIw
QwER6B3cc6sOshtbf6FEoidAbYylydLZWfc0q0xodmawH/McY0mj8PKJN0ZiMp0drJq5WW3r9V0c
FHAaTcA0CKAmQXAY/aB573dAgW5cAhcOHv04ZJJpNXH5rhuECm5gjU/kjBxoZHyb4UlxvO3Yy+2F
ujnieH3jQCwvfHUgThZcnXS0jrQqq1gQM0r/7TS76bE2BWzV1Aoepogu/dCV/udcn/T3bZpKfK/H
9MZDX/gASLLocaG+yhxjmZm8jFFhYCPZkI2zV9miOiKVkgED0dpdLoN/S/f+12N1cSkOFP1Kk+Oz
/tY6ZBqTKBtQHUGdgnoTEAyqgsPBHJpbxljG+d0JUJlPDAEB6n/6AKePlUYOY6BBzTScHHnskWPf
mQFUlSQBL6WFvUnzAbRUGE3dnkFovetlHW1jZLo+gJmIbxz184YEv8ZZFPqpDChCVxeBBuw8n5Ju
9iaiw6YxevWxyAAgRE7eYC/vMOf2W/QwpPxe1712I6W8tO+wBFBqBcPPV736nI0uUW0c6rMn5vRz
G1j2bsyKT42E2Hr9QF+Y6Sxiwf9ZabXrU4z7pBg0w8ssaIs+Gj/GwRANDkmu0bZvMW8OYWb6aQde
TTaG14PXpAtRZtZxbp3RBcHh1x+CNkXdY0IeA5hcD3eHxr1bHLRc1N+dqNe7Oxuakf6aL1Qg/qE7
8eu8KqS7rcoQgaDrz3QetR3ahNAwKBipS7DBOD1JysZ7yFCa9GoHIrIfldrRDZvMQxjN0HYOQCx3
5+oQQDZ4LBdPLsPA5ylZkF8lenAJyBycjOF3278QN9R0brJBe59ovfHp+g81V8EE+oLDZFzoroWL
gdSXU/Ai2YgiQDlzXDSeb2hqGxtyPuIMfsvL63yVhaoAwE6wnuJAn64yWFkiISh3IIPb6A6hlvyA
lkT/5fqzrCMxbTMqTEz9TD4XzAtWq+Ru2ZdDUw/eOKCBG1DPbsoxcT9qgMvuJzxW319f7/cU4WUk
loZN0sTglFSbQYezWrDEklmSNOmeX0n7e5uQ2CPGgaIHehJ9D7ojtmn9Q+vEb5b/BnT1IIXav4lI
/n80MtHNbd0ENULrfRg921XXoNEa5y4KbrDAEJYAOgVjhOQp29ptaL3Fvjgly6is6GvDvw0qEk3g
eGPlXfNXXRsBOHX0H0Ow5THtQQXFECcenQsp92msRUYN8qcsamVu8OBqmX+KpJkpD1TPSLpEFg5/
DsyPFW3SaNtC5QdDi0LCIw592HPFtHG+X99CZx3jyBbQHsGMhpkuQ/F1jOs6qLZ5Du0bgWR4a5TL
8507OPobs0JXVWofVTJPX2Yztu6dHI6lboGHAcMtYpimZuw+6MVc/sgNhnO4G8Gp22VxJNMNwlTa
89TbBqa8g60/hPXUlK8N5DnuI38ZX8Mraf9C+7msjrbdune8Xt4Mxvehp9dW/SFMHaYLAQQF4Ex1
AjGma0sQPLFU4FQx+H5ASFXmG2lNACudCfWeTQsgvIIG3puf0Nst6k3QxBp8RQV4C3eJvIL9LYbH
cK5kATh9aj6Vc2zMUCpokmxpv9sJjJuuKzdoEasnBoClu8c/KnyYVGtWhHt/3s9DC9E5cqcZxGZr
1/MrbYjx+xa92X4USQ7Nue+aztkGdRWHrxwr8x+1YO6fisJBkS4N9K+cMPyH8RM1sLRIUcDaTmBy
MPm0wwGIqUyK7qjEQL0KhA/WvuiLD1GSAHEfh9FJthnQZ8hYQY4nMnivY5ZnU3iHiiRQvBoFp0/C
pIRBOg/KwyabUS8CS4Zrua5q53j9AK0jy3J+LIklD11TvJPWc/RmyiLRIRLq6Z3V7o2cZmPJUPLw
x6vQMGMuawORYCSz/IoXURJMkRJFnpODmws5QSZYbyfqVuF3NjjlYVjG4oFsWqf4IZ8u4xdt1vla
N3lpgwq5brXzPqH7uI3lPBwnG79qNMU36Hchh7UgNxusjm4Ua0uj6DSk8S1y+TG5ZOZCy/P0JwD4
9ydt8DsGp4axywFwoHqKaKgOOj4NVHZXxfbBdqef1zf4DIayPDqRgNqBJJrMcrUu/txodDgVA4MG
Pi9KOFrznLENSCFprvsrb8v+l0sSkiCLMUODRZfwkNDr8ixNM7dDln4y8iE3Nx25IeS9qW43zgCa
fdMiFHhjNrL8lrM9YiBF3KIGBF9xukcYqOtz3Jm9N/Y9E+1c6HB2Ymz/2lG/G0u3pfYCi3d9hy4c
dIIkQ2Xua8aBaz6lrkC6dZjBet2AaBGYU6o6mrc3VrkQjuki6kw9UMsXJMKnj5YbRWtXujZ4A1Yj
d2hvm+HWwWYETBDp1Jc2z0Jnk09V+KuNuqja+pUPxvz6k17YXr4xBo6AkUxinjz9DXHfpQDuNCr5
wZnvUGmLjgF6hk8q7+/dtPY/ZK0tPlxf86yny/lbnCxo8TOrwI972ZgXX7hupZbfB8bkRbp7Z6La
Q/72hsLxg2CCP1X6lrvvW5+aO2hCXklUTxfSpYx3N37HhdfM72DOrtMtWbq5p7+jrWqExYOAagdt
g3snFGh4Ynf/AHgTOTs5wRuBWrgRpVHuKQvqba4mm1kRYqTIaTd7CKvQMaR5s/e75DKrQ0+Ny8Fb
YhP17mqDYIJEBurilEY9FDS7CH85iGx5gEcL5A6IipVqm/3UB8k3OKfOAQiw2iLnqN8IxRdOB1+B
YobFiyKSrzbILfyq0JZyOxg6AcY+796OPQpLuhphP8piRDRyKu+vv5bfIIfV0y8ZJakynf/FQe/0
tVgqjUtZThRDoIGOvtUjIlwmzXGYNXQ/QnSPDDN4Xxkp3FLN1KH9oKMwMSfYYVLnIFIsbbRlcyDX
YVK9NmOUmbUoaF8BLNIONUKd9+iqtd8nNxruJYqiIFGddCd6A+6sbsJ5ReeRgEzNwJtHLKzQ4Iv4
w7afh2Ef5XlGm7OWGz4nhiso5DFKxMUqB3KMfHN+AxK1zrP5VpiGLWMkdmSx+DvdjMa0/bhHBcpr
phryTg/xygW0vUMsA0EAMZk37qR1JbqsZ+qUiBZqP4zgVkGpahnLJ53P0RPd4CWWXSPCFbb7OKz/
zFaemn9ZigGSpePRS7t5FXu0wOT+nRPkxoCf3Q1zaB4Rp75VHV74yBfjG8bK8K4sDEpONzACNBkX
qte9RpHMihydUCgbxY1tO+tmLA+Df+VvMCxj1t+dtBcxLZ9hhY4NHjJ+yv0KSmbJ9+DhT09ojCVf
gnHsnxEWDtsH/LLCd0UwGtm2SpVdHRDc16ttWtTarRnkpWenFcxshrkJ45nVl1T6IgI+6uoQlxwA
JEk9bSNi7a0m2XmYWGaOpDD05VyixCpMFMqJZcTV7CV4He+L3g2mXaAv0OzUTZNPsojDZ5q3U7dD
y77y4l52VGdJZJN7w5/7yvDQjKCuZPlflhM2byTap3DfrMFwt5gMBM6NsHa+LfxenPCQISWuMbs6
PRJx79JOg6Xg9Toqpj7uDztjwv7lehw7/3IX+6IFwESxb5Lfna5Cie/MVlcIz7YIHh3eN9RZsn09
N2l4Fw8zqvX/YEF6wstNDoZk/T1x1QXz1MzCs3wn3DmR32wAMBn7gapyO0apu7u+3u806DRQ84Qv
FlwdL7oDRl51Uni5RPvfhtaIMimCuPZrmsURwj+o3vVa6+9jd/APWRNBSAnHZNd1BYzUOc53kISn
h6KpvuGfEaNdKcV9bs3aYVQ3XsZ5WOOnYlMHVo92hb3O9nNTxSBb+Kmo8kU7rtcWPqiA3nvbl/7i
e3+x1CqsYe/lzHjzCs81s3bHqIDeUmoaEIyn8KBl8a008tJp5uu2IAmTJdMYPz1ngTnF1GWZ8CRS
xPdBpC+k5WK4sYGXvnG+bN6AvVg2W6vT7JcTWvWJ4HAhuAitp7K93EriLRZTxWGk+N+DIHOfr5+w
8wLJ1RVfj45bKmgDZ7Vorhs9FgaJ9NpZWtuhTX/ppULKWQnrdaOX1ORuP3+DUWXfiBCX3uHysFB0
f0/sVreutMTEFxZLb1RldEfUnuBmFRB+kR5DFkF0/2A9RKAZ5oADY56zetCuVKrDvUB6GrZGm0Fp
0aPtom+Rhea0K+gF36iqLnwOHBdqDkGNTQG6aqbR7cY1oMtmjyKHJC6exBEFrZ9xGSQ3VrpwOsEy
gk42IQOTPa9W8iPEnJG8mL1YVhAXQ/sR7OstAN2FxwEAjHm6yyIMqlavK5ej6WgOSVLXpTj+tAmC
XoLZjF/UwY3nuXAymMKAs6ZsYCr5W4rnxT3vuplRa6U286Yc8bYdC/mYoNJ7SLvJONIFTG98dxfX
AxJK8UsCY589WugXE91c3YtjdF5tCrbnKu2+akjAv5mTMbwxiLjQFnFJYjiCNjaxMHVWJ3EqGlhg
kaV7VqnPx2Zw6ycZZvq28n39wNcaHgKnMjZl6vQH1db5Q4Mq0I0K4MLr5DdA3EEiXYLNXEW03Gi7
KeMK9xx6+QeMkDqmjbE8ShqsN7b3wvEkc9MpNqTtUIKvrjA8z1o0IEjb+kj4r6YxQLavrvUbcexs
QiG5dBjfUQu64ABJx05jdIH5R9YvGcdkO+V3CfcP3QSEY1Tuw03S0WjU4cfhPTRDxISPuLWGVjvI
0sJHxioyFOGin1opjbthgkCf46+xux5pL93l9DsW/tWCTThLk506dqYG2RGUKzukK5H2ea2GuL+L
mugLrov0KA0ZPaRp9iyCPH9tT6U6okKZ7fIyVs9wKuW+rR0gFD3Y8GpQyV7L60X9ehHYvpHoXDof
vDUTyS06WAzNTnfTyatkosWve3br1EcN5eF3vW0u5bl/izp04QZaZpS06RbqyxkFSszQpFMVGB60
F+bfjB0exzrN37So3wEFxtwPvpbODSFuudRfekhuBFTFMAUFJ71KI4ZIoLrQzwbEDqx1w2j+2qhB
3aUxcuw33v15u4ESk/8xGhBAz/XV9+b4LZqmKCZ5SHS9KRgCHI0ga//iasjfpxKLQnpEDQphqfHV
GAvxUaHweCft6EbsuZBiEOcodXVhLMF19cRjiNjAXPfCC0Q9QJs33+SDY+06OiW7GVEJFCuM99cf
/Xf4XKWwTNW5MhygLFyFy296Ec5Lu9eS0VfSK42oXngWYfraHKFWoZtgpQkOkMlDFlnw3LB7Q5XB
iWplH9DURDcXXabEyyv1i8liDdmXecrenXT3GQMQ6y+NRBNFfDuAUexEJUCozk7yX3E8IEuSOU2J
2lrfZNhaII4Q7x1bc1AYrFzx2eiy6c2kxuE4T61mPZq4PSGOTpNiwzFHat7Jsld+MuDxLue4aplP
KBSio8JHIqTUhv4VlCQkp6y5meCg6SEsXdQOZ0TekJickE42rLfSZ2r2aNiIfjIAgf8A/Bk1wq2l
Oty40skfNYRJdHFUNjr5upbn3w3GyhaS0ZH2thEWIDW9KnEro2dYbKvWgXatDbrY5f7sIL8Ylv1z
ifzrxnJl/MPHfKu8b7tALd0+LO82WVAyjUF9JD7avo/C9/U3ewZdIeQCFkKBb+mcQCddhdyZGZQr
UHTyQOa8tefSQKrZnj9CYu5+mRj5PbQQF3c2474vue7j/JKNqOIac5HeXf8lF64YCiEQZlzfBsye
1dc1mImmIVouabHmwT0jRNiHCIod/3iV5RMWGA5SiwuxushyuxFodyEVj6mcc/CFlexNZX37w0UE
nRoDMJDuuqC/1qXGaIliREHb8qJ2qPYVwoa7OYpu3clnkY9VbNywF/qcgI2yShlR1sQBwzdsb8SO
bWPHgXizFDl3lY0O2PUHOgvvzLH48hdOMmk3GeTp5z8MiSnbKNG8wkbArkvLd4k+YVmX5NpDmwok
INxw3DlmcQtZdWFhUiyXAoPQCy11lbGqeJ6NYpCaZzGNfrJrNIDTKkOtfM5+IBqD10Ayo4iKQs6N
0/h3G+Ak5IF8pwimVtTFAkVYhbwK4OmsySh5chqbIpWuTnhoijl97Bocz3fMvzRmw0bdPzIGjO9U
o8p9Gc3gjrEveTQDncaFlWnuW7N13e9ZEdufIlSu3/Z6kpg4BjZF8YHGSgS3P5kQiTSCATVZ0p9i
X+UzAgWlH1bNvpYi2dpNMxYPlSWQBrFLADc7wqv9NjFsbGvdzipQWUwbO8OuN+wRq1rc0QMxj56r
3CDa9UkaPVma2z+lSN+J7VT0uYdljfumDvL0W1wYGHA5jYuFW5qB9080K3mOUenpEaUfhp9WPSOh
YLWN+GmgQ7RR01Blm3ZwX6FmZjaPRNHYODZGNT23agjQmQTnEBwQvENtjAxg/DF2Sv7I6kD/VUD7
pSqNG4GVA2BSd4/JDFznUIXiflJRonawTJufSZbea0Qmwn/gw+KRLYfhTkuS4fUUu+b7Vs0aDxkh
WlMNs4XWiDXZ875zk2BvZ+ATMK5VE3rirex+9OGo6m00IOEQ9EL2Bz1x82ZPzzy6M7RUBLu56Gim
OBUjezunk+4XIj/ogfa1k2nynJkiy3g3hav9fqr4gR6A6dEojJ9NB92nreaHWJehJtV8bs2mqtBh
A+7tdHN8MN0yuEd4E3flupNgP8tOvgkVjBf07nDn3aAR2gQ3EvazJGE5vXQhmBrxjukLrL7YhpYp
qUH0pCOmshld1P3wiS52nVm2OKAg+1daznjrMlli9Ok3A/ET/iER1iT2rcmRulaZudU5yZMWM4hT
Q1V+gjE4bSsNF2pUluOjU+XpMcF4GImsWdxJhrkzfpav7MaK/rQEhQdNyUIjhgkut9wSP1/kLDFy
g72b+NkTvwPRE9OXOzxicKvuYcEGk+/euFrOa0JyacWckiEEa8J9OF2wS1NcFZOmeDLiBHF9G0/Z
GN3nj0mRoQfaO9MrPbF0dj8zjlGWTu+MKRFfrkfqs1tU0K9AZHZBo3Klu6tbVHe00HHyWDzZgV+8
QlGkf4XJxHTjRS/x/vQ9W4uiBdnCQtxmOnH6pKJz6shqQ9NDQheL7LHAnxoBnbSACBqK8I0zVwjR
1G6/H6boFqb3/N5jca47WqpwXsSa/EtAEzZYNdNTOJ482gjkb9I80HY+mgLXN/P89kEhdGH5AqP6
/VJPH1OFY4+eTMJjNvBEQqYhUz7FxxxNjj1e0Vg/C4wlS99y/5Aqvgh7kHbQEWKoCG97de3lyGVn
qLSbXr14pVqa3XwLxso8YJ04PSTWMOwwCC729jxrtw7x+SdMA3zButMIhq9tr76aRkzKyapMeX42
fZqS1vpgd1YMqFSFD0YSHtuiwj3SVeHOwv7hzWjg/WSlx1YL//rzzae5QWFH+LLPJnpWiXyx2ynl
oUHSvVXYGyE21NfiTk+1L2w+BFRIJRkZQDJ/vL70peNNW3OhI9LeAWKzeu8opZdZJBXQwHneYjmQ
vY7sMbjPphQf0tp5FZcpbGOEJxFRvNVBvhBGaKfClGEWx9Qd8ODp6jLMbTceyR77qEAeBMW1uz6Y
mrf5YDtfkR02N6HZoG3Kz6qeAOyk+7FQ9dvrW3DWT+MEvvwRq2OAvBku6XloMSTp9S0+l8EhGCiw
VYvYBDT7aH99vd9Xw2lIsXX6Srxqd5nJrLEkI0yCoUMUxav1TANyFqfJZ2nF2TfFRfFOlUBWt63u
pMG2LVv5mXwCVyamErh+RMjLYyyHdUawDWwtTw/d0GT5Buu3+TMJBXA53JusdlOBYC03cdQkd6Sv
ChAFFRFciTbSPjdxLTSYY0l3h0UkLvIocGrfx5qc5/qTno9ABVk0U2PYjiwNUPP0/VbFSCpWO5Y3
jYzHi0bT7t2mdt/Emd8dwAvDappG4E2A/5A0s7AH5peWbYgIsCH0W1PJ8xfNryGzX/q0SLavUQSN
KIZ+KCrLAyhXP+W5+5MPfLizQzyRh0UP/PrTn99PLMfJpoPP1Uz9cvrwERjBKlKj5WFwL1+rAoGu
MOrD++urGOeRG8Y6sGrkNpjqQlo/XUYt+GyCl+2Zlab+AgxPZT+FT0Yk3LeiQD8cRWjts5y05kOP
p+qjHONXbexqP6CLkVILFAn3gfCdZKeLzPdc3w12On4TEZKt/XQDu7B8S+ujjybaMn1XBJ111mSn
Oup7zmR5gx3MgCEDsW8AK25A0onD9Y25sC8ElqUk/Q0qWn9liVUOVlRK20uGYj4GaKQfB3tyXwWj
L1FSTuDtF4O7q3tHv/GBnyektiIdXXIyuNFnDfM8le0c22HwhCPzeDf1WnDfpUFz3zVIDiOGlu0Z
fOc3suDzQE4PmfSP0TKxHIzM6TEIZoTpkLIInxCFSF9lfVU9UPGVu6gSCKvNw7zpaxe8qRjcexD+
8+76bp9/W8vyCrXpJR+mT3+6fGG2SugFy/eVb90xTOoYtVjILGtgnkFK3aKZXlyP5Bu8CLGFacjp
eomOtdyUOuFT3FXN0R5SHK6TEuvfVAs/Dl1+a3R//jEvaBuYVRbXswJzvlrP8qUBSiN6wscwocUB
qiH3Nf9GyDjHYVLF0OuE3LOAU2Agni7TgWZmHG1ET8Ifx/eTghqwqcIsNR+DSQu7rZ+n5Qc4k8B5
E9HaXAJ9kWIgDA4QClAQ4Nptin4YNtKMxqd2tuTPLBzwn7GmBt9IiQbajZ984TbjJ5O8ABgkEDE0
Of3JjoFbdS3L+CmckEPOo5DrM8nE5zkNtSMyfMGubB3jrjQwVsL/qrxPZGUDvJfae8poZ+8nsbyz
nARlWQMJx6lD58TATu7JbvLooZXTtIe17elBg95zFMvmwW5wzbSQTX8QmW3sYoQeEUKT3R8XVaT8
zA5NJnuAeNaB1XJ9FRVOEj9lNAdQR6TXijg1ZbeJqnApvl7/gM4jI6uBOwRxgPgI99TpNtYqnFWL
+8aTSt1pA9Qq3gmFLYdLT/lG4nvhLLMUaF9E55Z6eXXIUlrqmTE70VOAqeNzoS9i3EnT3Ni+i6uw
ce7C5+LjX+Lzi5q0TyotqPEqf5JzFRwhcGi71kRs+/q2XYgD5I3/WWUJiy9W0YysnlXMKqGskTDW
U+CBrvvO0SvjAJPmH4Q5ykDQ4Qt6jOngauvQD+9tp9fjJ7x+zfdVV87bfprQ+A4196Ebwlu9ufOr
BEi6hW0pyhG0cdcjn7DWHTPtIR4LwH4HeKRYKZcWXmb/h7nzWo4b2dL1q3T0PXrgTcTsiTgwZcii
KUqiRN0gSImE9x5Pfz6we89RgQzWaK5OhLqbarKYSIPMlWv9RiYM1MbJx5i80n9/LyelZogA4ekk
GYXTMTWmLOjgOsTHhSizS7FFc9DN0L0wjH4USnzuFvDOycXVD/w5kHtVYSGcNoekvRCqWM0cY0nA
8l7JL9sR5fVKfZF75WiN8UHNtGv0g39X9IMzmvIOV3pM3/HyWVMbQ7IjmoRO7tHvgLNHgaF4JbKn
Z0bznQCN03gRtuRiTVQgr5Zom/uNH4rkp5AxgcMBiar9msOdQTM8Yduy51TQ9iLBmEvlmaxnB5Mz
sLE4Li8jWVHQoxtUvMtH2GvzPBTo5c6N5qFwP29aJPE7G8kHxHB/+72C18FbCwV+0excbUdj4mOC
LpASNoZsqe231TbSk2ibzLHuTJA0z7T3zvZHULiQ7qnRKCDBTxcBDMF0Mv2YdFrdP0Tkwfdx0z9D
hTmn8fTOtgTKHCr6gh+iyWVD+WXDqEbfysreyI5BEEGTLnAob2VjPDPp77y3uM5QQoQRR9pGW4UL
ejZJatGp2RGVH8proqC7A3Q1p9BxJcoRbXJrREq9j+fsLaZggbyAk+DWtajSrQcxG2uCzS7Ij4NU
mw5gymxjYVZ5aQIq2OIbMxyzUQVfX6DMFqeW9ljKc+5y89dgUJHT7SNh2HSVn1/XnVldq/PZxOE7
02wSFC+VL7K1UAVPR3/ozAwL8Ck/xmmXXJriTF5dHEaIgmZ7ZgremWhmmcQgBSoSlGscR9si4GTA
xD/KcTU6dS7gT5I22ebjMX/DnmUTgVYJ6oAD4TVcOO2RaAwSSktJcVxsvQCJK9qFX2vZt7nqX19o
yifUWQ9zHPRbIp9iUyJ6foX6KKkOTas25dzC6BHK57osog2AqRxfBlw7+zmJ9nqfPsixBrFbLucf
Aaw6JxWgnH3ch/dGClwCFVGk5ohBVlcHYVgUIHuzIJYWJTZgpLrDFgOLj1t5RZCd3v0I1i2Tu+pC
2wEBdjpSAYw/gH1WecxbNWE5xn20LbMSaTehy/Ah6JQyegoTmMFuJbfK/TwFpYGvguo/Uo6Qjv0o
j198OSixUNX1Jx8p+2ZjGXV8LDTZ/wGDTsa3iui5Bv/fSiVmN3525hV7b6iWzPeScn6VRTztw2xV
WCwUSXlU8PVzJKTTsFNoMuvh47F6y4dhVVENXPSSIUVy9ThtJ7D0chxbC3NI30dMARX5gRJKgltI
h4l433hqJ3lxZbL5a43TjcO+GcSrYjZ2Hz/IO2cz6WeKoVRWyJGKy3j8slsqKAswoXl81IsSnldR
jvtYU3pHia1ma83Dy5Qbmw5F9y/KmKdn0B/vjALhKZd4EzyijuTwKjKQkkqMYeDlx1rpDSij0niv
hDNyExBFtrEiYTlUKmLsaGIRXg2ojnolfuFbOKqxo4e15uWqUpzR43znOGf7WmiCcKSAAVmrkxF6
XIC8EPlIQxmDx7pJJii8ILceJr3HU1KoZPzyxMkMUKpTo8u4qpWdqkCes7tAwoE44qeeUkPiXjRG
MZSSthpfMIaDrxrnvkhxTxRxkf14Hl9jttOXD8A5mRCK2lQUUGo5ncjYz8YUMil3wkat75Qq1HH4
XTKHAdUHtKIQlixcbh1o/RvQpvfMSLlFfToSsBktzcGpNL/DBi7v1KfCF6Wrls5t5Hysec9GoQeU
g40U3D9fKASnYS9c0nqdDFx/kpPbXlBh5Bil0DxIUcb3oAWaA9qsve8l6hjfmFM0mW6pVBhbSNCg
E7e14ukK0+hAw1tCH+HzYGbg+jiM5k7vl4K+USogud6An0LgdLWSLpL4lUGWDYTSXgi6ULwQMMnb
JqEhZ5g1m/lRl2oVjHA91z9NKMIlT4dUGXc/p42Na0SM5ttyAJgxa7P+o0AUprJ9Vag/dy2ex44s
hsOjWBtq4oD4VLCkapL8h+/3xUObzvrgEUznu9ZEfMVJGl+TIewGSuqoQu8DHxpHQbyIhkTvSL4W
Ze1I7O+I8/oGWJMqy7Vjm2iVTGI3mH4mcI4qZ7IaqqYxqkk6pqAoTtpd05gvk1pSiP14iVhv9rbl
VVswbSRqddJWq4WtCKoWwYuZjzomK7PDfoA4ZFWU2PpJkZlCOJ4NYr9utvKtYGHV/SUG3Lrp5RzN
P9AhUnJJHXDE/6qolWd5HP3PWt8iqM79JcBwqNB5O9A+7ByCPfl72c9+68CcGy6h2ePYkDIFd1HH
fc7rAlV+iExsouxpriGGq0qtu/EkjZfy2M6QcMMaTyp+jWJPgPUeo1ye7wsx5cWp+qpUXD8V01sJ
QS0qSS2OWB6E3dR3iiLKSy8Zy+xJRVdVdgvZxGh94I3HNcCaBmgZqcmtzuhL5UFsk2mvVmPQ2ElX
mf3WkgplwChRJVExpq1cO0Cw8J5oJrBbhdJb2sbsFgN5AZZEC099glpjhLno5cWUudBUcWxQKinH
R1ALf/plUODxXAdhim+zhG0bfD4cYv1YCV/EuQ2+ouQZf5LCbjQvq1pHLxD3jMRRFQFTEIoyFj47
M5i0IU0mKG1KNl8mcKRzjwNSfUC/1mezxGL+0ceD2J4HGcJsPWBJY8My1vAJFyr/KsRgtrgOMGMZ
LmJfE/utiVHXuJnrovj08Rp7k5Ol2reATNg9FkSPuIo0wsiP06hrm+MQm6mjlaVxocr1sREDDBo1
FEm1dHhqsFs6k3ZedreT3Q+OAoQyatVUWxZh6NPdb4qJweJ5qo9lguFI0SGdXAQyoou+WuHicZZh
9k4/F6Y6iSMOcS4zq342cS6NpurTXupfdin5qc5XTAC+2WWHKzRrq/AaWfntCy1RKH0k0iQXR2lz
1aysB5I5y31zDBcW9CII76U6AvwfT+KbGJ6ChrHAT8EokQFZx3HNnPF6ill/lCrjOHbhYyqq1mFQ
a/nManmnIUKfRR0FmDTrZvn+L8GH3yKCE8hddywQwHa5tMDLpJixSSpcpH+7T4DbkVlmA9RJCKz2
vkECqUD8OB5zBIYd9oTZg05pXsJbS8706m3Rk2z1r22trrqxUoBR6sbxOCToGLUVJcBgRjxMSWRk
LjgIt3hXGPcY0xduGca1Tc6/+N04lmdA7YO7GPAJC4Gj06E1kgzMiGmMRxl9PVdvdOsin+Zz2lxv
EZc0wz12CZVZKiQUTpvR6ziptFoYj6MsFVsh0/vLGktBr1aH6RLgg+lUwRDfmSmwoXQRHwaH1mE8
pZln4p93ltJCaUcNd6FoACE8fZBxitHBrdqB+zgWYONQaR6gjsJNrPBsp99ra0EPiryLS/dXY4vg
C0CdtB6PjaZskzT4Pphm9FBVlW36/lbpQjdRgu00VnuQDZdgqD+3rD67NBThyqgnEeKwfiaMf+eR
mABwjVQ+SXusrxNRp0Tm3FnjEU1O7OZEf7iJBwCNtUwq6fe3h0WxiuuwBS6LzO/pUFsVFk4qWY9j
rbUA0ZLY/BQPBjKRCipRH7+1b2sPpIp0ip74XsBBA7ty2pYO5EkIA1U6DgB2ufaJRi5uVEKu3O4t
C1pfNMSl4FhjRqSbLfqFX0RBEg5RMyKGGzNksj3j4XlbcV4O9tT56mVAGB0vsqkwGVo/UzwAf/oT
fp7aTRpx5jr1OLyMc5H84LDppstsEOY9VF9OZGMEhnY1+0P+2+kxOsrTLZfCV3HRZYJ/2QqBHfVK
MOnTUVMKBWZIiYEsiaw7KgnVmVvXe2uFQvLfqCrylqtXRei7XpgSYTpaUz+5edKnTphlkPsnrOI+
nr/3tkIOKhl5Z1Kky9572i0E3wp51mlLayPDKdoKB0RBR9Y8R7VcEcIryDCCm0Ci3zEfmGPhnPrx
IywtnEYGAG5IciMvwP0SENLqCSxBG4m5p2OTgvBH4EskNAsWq+SZLxGEf0jFIqdsOuOi/nHTb4MS
ACA6tQQU/BaN7tWZQ7Fu1sIunY8a1xlbzXBcq/Wh4lKk0vAonWnunXmlPgy5GS46MN+1oFyFO2Bv
GJN4tCDyGJFcfVEypd2PA6zzjzv2zrYPS2uhNRF0cetUVnFIlzXNXKapdpzBfnzxLUAIsWXy6lQV
LC67R653XwgAJ+xcT9EjtWZrlN2gTEAgVY1x//HjvL3XLAB4kr7ML+nANbMxR7K2LqQFETxaD8Dn
VJRzzerMDvt2MiEEgSMjw7UkbNYrOZetqKrkSjviop5shr6my7Ia76XWrLykb6UzaYh3OmWSEtGW
KAzpvjW6gQQ8YhtBrR5FlHvwrSb1VRdWeyYseqdXnJYA0yxO8aXWfvp2dGVTkyFv9GNea/kF1mo6
NrhKuOX2MAJsEMXfhWKxyy2Ja+Dvy0StdbT9pkrnSZ30I6UUycmIZr1OHEhMB6m1a6spObNS3779
0HzAYlGdQeGS/572L8sD1B+k0DhKFjAkH/45zJdW2AcVaTZprhtnzk1jOwvhz4/X5Ov8nO47nMav
2EN0ZVX2wNOW9bBFMKRmZPHBGl5UlVA6ENLa0zrhC0Pc3JXU+92oMcHXi5g3pmWsu5R0VQ85hOla
CrXUsWLlqSE4tNGczo8mosUbvzVUOzK0/MzyfsVGrZ8XlDOKFuxYFMVX+2STYOQ1dopxrFIh93SI
QY7RNfGDX6DNJg4oRGJMGLlcsnBdb/KSO3EQeVJbCm5j6KWNwaSG1zWooo8H8u17APwDOMaSr6Ck
s8aB+D3DoQVjcOfLwN6noJWdGFHKc6fEgkI97T5kczYk5FZoA0eX0+kCTzZoMdXrO4F85NGqKoH7
99hZCM+U7fBYjL56NCqSBs5MNcXcxJh4g9aLJKlA368eEgzOjeIGv0nGQgsj8wnDqU6+MLFE2uVx
YG3DOAb7ZvrQsO2xjIKBfFdTze6kWe1xqjS8w/Sc67UtanGt4gSnZfdoic+Xup7XGeJ7oQXvAcg5
+GRRnfGdjZNdbFl99gDqaUbUoquqxE4NPfVI1RRfrQ7Wfl+HyR2nc/bTCCK13aE9lX+patUC3lJG
8p0/G8aGy0z2iFd9WCPO4Y+Zq9OZZ7AF4oz5aDE/yEqCOVfTTqhKKENdX4xlh1XmIFXSHvBK/DMq
pVjkYEuTwDEzta7QqdPLy6ar45eKkBQZczmYv1aFrN/EVZclCMcnynUmoy64NQwcbhD+Hnv83NHW
o5jjl2G6TYe8d9Iw1VlXFelVcF5j68lYWB6EAJA26HN1wLkk1hPpzHp4kxYnl0B8z2oA5EXaTDld
Du2EGKqRttFd3KI5b+mD7CqZge+0KiDeovTtRW0IildUFLlmROPOhGhvty2af83WUdeikrmKHKIZ
/xnVx/YnT5Rv2RhCUwkT3TGGSCf1anS3lEvwAe3RMP34bVt+8clrgJgqMRJAca4wqC2v+q1HONJ0
oAbuKObUV2Nh9G4d6tJFTDJso/lxcEXML5x5xd+GExqROac3rx6YBG6rp6MtpLyXvE/yXdtlxcHX
yKUOmYDTMDX3fUXcdqkVib8pMRyjSDDnnpkkeNu3bXXmeHoNXFb9BxeBsCy4TkQS1qmPtpalgWdR
7+ZQB1E3dqYmeLGsDTejOUnXUhyS7fWxHlZsXQ06QEu99qA0eB9AFq16VPPrornsuR0Nmz7P1eva
GpBvyrNZHNySQAllyRIbDae3/HwzxEEDEBh9Hht1vS7wAJOqsasWqrVPuNkQls5I7LuSlJdokpET
z524BlEPXrpCnzAwWk6wj1fAm4iASWAr5F94giGUs7od6G1cDzVxzp1Fnhb0mZU5kCTnTVkPuYfv
R+R+3N6bpb5k0F7zaJRXwWssz/PLxSdAaxtHyFi5a/Q6ucLMSIF27Jvpl0osPid42z9UxaA94HrY
nCEmvDlZlpZRGFzq1JzQ6+JTrQhNIwuTcjfUo2qnipA6gG7OnV/vLG6qW6RIltB0ybyvBjSzsnGQ
y0q5i6aguIgwav7M1h7vsiQ1OMpmDN4nOb6WmNzv2pR8M1s12qNMfU7Y7c31gO6CU4DPAQZHoUB7
OtBpqXZxFHTKHXyJ6bM45MXOKinyha0Q3H88p++N7K9NraIuYrtMVdk57zKT5ORYCplDhDR4H7fy
Zo8GVATkBmoqNg5kKpen+GXlRIYkorDU6XfhpEibRIyyPYh3BS/OKd91ZSldBLKCp5bYzVdTIkln
tsq3d1sATeS6wR+A9Wc8VyFDpA4c+7qv3pXqaHqxmW2jEEdlta0uQeM+9Ll43cz9vlDrm96IzrW+
jOHpTgVyh9CdS7WmU1ZfjXE/GILY5qF2N8/jfNUlknJERTe86pN2dusInCg02/o5UcTse52mX/Ii
WoRr6/hc4LgcCasHIc5dSGJMA0n/1ZHRWJ0xG3Um3Ik1FwlbMgYq2YiytDc137vVM+xg7SofS8Ux
kbZ7GYJu17LJQiMdmsmZ2zKS3Gq24qePl8ebF09dMpMwuzhWZHBn6/lpsHTH1UoWj3KHvfQoagcz
mJSdoRZKgV9ONl0g3dvcagnYmSrOBPIRSf7YBEp07nVYv3rQn+DSkQQgO0eUuQaISUYdhTrZ5mNe
ylXoNpNQJp4cEsRbSZXkDiQZahUa+ifzwSoFQORlViHcFqhW+83ks747Isc+gV7rJMWdFVzVKYAN
auTVM4pMtqg2Otsm6GbkRPM5x0Q+HQy7LhJhV6eq9qOCRHCgsjDUEEGj5sHkLO1s+C/lYKNR3j+p
3ax+tcQyOlSFSG1B4eJkOUUO3Q9j8yV3FgfJeG8qUwtGOc4ucQrUENWKc9kmeitlt+YqIyBdUs6j
085pHpNnodxrS2MWnXOjegOEWi5UhAyLSCVrjxz36bsvBm0uDWWVfArUpJb34wzmxm7DAGVHzNkb
2Wa/T577RE4/+4LckLmbk/aT3HbKjvg7fcKSXAVhTbKYtGFsBaGDAC9ZDAm3nZcz63DZB359QXhW
jEVAEkBwB6+0vlqks1Y0WcyzwspFyDIx09bp+0raZorYbVU5LPahVGRbjM6TT9MiWAn4onelIUkc
8p/nlFSk9QuLdwtVF6AnC6OE828VbaGsG011JcifBMxDEEnfkZz2JP17aJLSwLt+0XAp9MdMiq+1
mZEr+p06Jr8ZYPMQUCjwVkUdB67IegKRV9E6zZfFT2nR6Y6O46YjzpO+7Ym8L7JGrOyyDIfvA5rQ
KHeeiTneIJUIcMl/WgsvjlOZHfR0+bRdq/mGnhmfZvk2Sq8a6aagKmsqnYs+pbv4qKlI8sbxnd5a
GLd9myCqKWrpBNpVRkRam56aS7Ylf43zeCtm9ZmT7c3R8vp8gCX/eb61A9poDqOQSKnxCWjsNvPM
fe+Z9uiF9vHjtbk+Qpd2UKegkMHqJJ+3Ggd1KEf8ghiHxJYdpFCc3h5cXqEz4/1mK163swryIsUv
+0GnP6Ij2Y0TuqhAul5sgw35e139x4mdSfNf/8nffxQlKisBvn2nf/2vq+gHUXbx0v7n8rH//rHV
T92Uz/mntn5+bq8ey/VPnnyQ3/9P++5j+3jyFy9vo3Y6ds/1dPfccKi9NhI8F8tP/k+/+cfz62/5
PJXP//rzRwF3ZfltQVTkf/7zrf3Pf/0Jy+6XyV1+/z/fvH7M+NxVkT/+KN584Pmxaf/1p/EXACQD
P3RiBlIZZMP+/GN4/uc7FO7guAJlBeNNSu7PP/KibsN//akqfxlg4fkUJXUFADchBqpP//7Wsvey
ZFTqi2if/vnvjt/+vfX9PScMxD9//yPvsluwF23zrz//5lj/vy2S2AlmETwukLRQdcGOrrZzIxS1
ye+n3q7kY0Mlwu0uj5pLcLAJHfi6u6vJcDvogsEn0xEvBi93Cba2xs08bWZEmYbJvrwPetnJCmer
bFuvr+3p21jbF90mBJWxGb5NO+2i97AuC3aafiF27mjazfV94zV2tst2hoeicn1gXwRw5mX6Ts7u
xWnH/liitWMXpAnt7KrX7srI7nkwIL+b3jUlb9z4gx1819zOOXY8xREKj2e56Tbcg6ffRi6Jocvw
qJDcmQ7dJbbwnX3f2eFBvJaP6V6kO5rdb+SL8qBv5W3pag+Xgssd02Mf+qru6ovUk5+ije91u/vB
ET4ptsJrY7k+R9xNYtjKwd8okRcZtnjXP8hXndPZR99pPOlGT2zNvr843t9b9tXl8pfJqQ/pvvG+
q05hEx8c6kNhw8JOearLzM7sb5vPnwP7CX3AQ+tiJHlHWc9O7qsyRkrCaQz7UtzKqc10RACILLu7
Dzd55Br8bsP+HtmfGSs73rduy/8bXeOHZQs2iQvTfqofFDe5g95g54fMDq4nC6edL5Kc35HUiLYx
zngd7uFGHtrKsfoxb8V9uWsvuQ+z+RbKRqIRPnfQjtFt4JTbZtfZ0k07o+vRUMv35Btsx7vmgj+6
eTMYt/W3eZO6phsdoOdtwvvRm2zN1b+nFxW2EuVGSt3GNQyM7m4rN00x4rUFqLLH8kkdsNi1u+fy
Buc99VnbVMdu221Tt/2hly5OHZcQlzRb0fbfgf8As5Eqd2Ku+9Gen/srzRaSrcJZuk1s62teVnZv
i18UesPAXfWOL3v192CPaVQS7keMRPa3ebh/qMd9+IL2d4yrCIfPJvDaS3GvuMqhfpi+D409YlKE
80ZhW9UuhDTdB24bECdsK9E1EMf0+v4r7lhaem0dY1twy635tbwKD/KV8qk+DNvui27cCk/WUzGj
521GJCFs0VH4QrxIrkNXuCn4eyxcoXktIr9yQMYKe9yMf5sOXyP/lI0wo7bDwdjno0t+QAo91XKn
3JOlKwUCpG5HINheUMqSa1uy7EHblJ+7R7LH2qG9afgdxR75165zi3BHDHsR3sb7+EBitHvxj/xK
9wkeo317e7jg+StH/FS5AltAMRLd2eE3obChx/XgMR1EOZoX/bt+lV2GW2vvm5sU5RhPuUg2AguM
Yl8keNqPhk+j9bt1QzKmDnaZxSY4FrPd9jZueUJnj99YdZVmR1+l2wSBtwdXmGz/k/gj3titTZ15
2+3Uq15xelc3He0HHbPsfBNuus3ttJMtG27VJRA6RgfkQe8G18qN/0XYJO7yBovKl+krDuOEoM0T
z4UUTu6U30Bf+YbTf/OP8W1wOf7UTa96Fp66BFKlQyjbKJtq3GnbPPhaBQ73dVlxpd10lW9UZzN5
MOYiu93P7k250S6f4Hpf8dqARf2ZXOsXaPnoj7kr2cmznzMk4uCYD+lTJtj1Tn64Da6sRyVyoIrG
t/KdchtZX5R438sP87RvHemoXMkP5qHE4SEosDqzf4h7ab4ybzxAc1vzm28LV9mhd6hhPsm3e+Vu
azjSdfiiXJu34Ia96ZNycV3t412xAXcqBndGsi8BWd6rNR2qr8vGDneJy7bsPT6iilw71l60P4W7
4vYi9hTnq0cxwb6eXE87yqH3Q3apHDrNT/nAV7boqt/yxweFzbyQmZ1p03pYb27Cx87NbbwTbMkZ
PQQNdpoze8PhWt5IznVu1/dN6Ko38wVd4IrgZPvi0LmtZ94Ue5EfKflsafeO7hqBjRUl/ywieNfa
BYFKafPn60FyUjstdrjkWMpezZ3kSn9I9qp/0b5oms2X6cuDsX19iuv2fkKM/jLdlnZ6j38t+2Jv
Z73dHKoDFAyZRY4hTP8SowXpktOXant2po1uVx3/ab1sz5cHa9unbDMcVe2FoNn+DbJuqd1K227a
dC6f0W1tm2obIXVn0GcsT/FK/RGIeBhpG8ULbrXtg3Al0QdLdUN7wmd8y6p0ja3kEcIoj19iO774
5OxehH3eufIl5oabL9f432iR42NU9EhNZ19zbqLhep0MDv4NDFG3qdzKVbbLP60nHDHjEL5zxvL4
xjbDjPZz/phkTmNtmwMPZX7LGcnhIFINBqNoh1dW9X3yHeFnr7pG6+qBHak3vne0XA14pp1up+im
D3ZqyTmnPaQ8MvJIoHEbc1MKO6XfWa7Uio5aXCC7978IILEm5c86JjyJJbfPxRJ3Nesf+v8wcHwV
hvuPf8dnbwLHL3nUPv/84//Uj09/eFlUP7bPza9h5OvH/w4jNf0vVGL/gVmqyM4REf4dRmrSX6+1
Eoqt1A1UMsj/HUbK+l/kPkjtcsMAoAU+67/DSFn+iwwM8EmVIBOqN7nRfz/m/yCMXPJ9vwSRS9aa
GyVaReTFFgbH6l6rW4BYUjmWXZ6l3ySqlWNFxYr7Jap+L1h9pxVSqJDYQHQAnV/l3UxliJSy7tiL
cFtyBIhs3wXEzXcheXz8rwxuUT0p+7kNlft0iIvbj5tfbmSrTi7KggDdQM8Bel01n6KuWPj6pLoD
kAhPyMTCKaWQIAHz3TM9XcbrbVOwIBb9b9Jnq6aUNA1lWRhVN62sjZrNn7nBaU6GmyCQKizseiEn
hSRHDx/38J1pZHypCC11KJbSKp9Y97WgpZlAD0E325mPTFkJAv9M/nS5ca47t+AdlgQgIIt1+jSB
Ezmbvqa5ohBGh2lM8+8C7QKEz9QDqnbdj497tboCk3DHOx32Nxp84NkQYFqtTqusCqkbDAU6SD86
gMezPQbmUuDMvlwgmpsKfufoSQbbBrzGyzBn3yOASZsyl8ovZ55lGcJV5xeJFG57KEaQkVzNbBNN
cFmB1bnogZa2jPXkNEY3fqa7gd/7jjLPk1P4zZXGM++BHFJuKvTvQTwEriB2lfPx47yzpE+eRuZp
f8njm2R7IksVFFcT5IygsnnEyVvEeK6BK/NxU++sLe6ZwHheHbx5fU+bgpbWDsFYL29PY+1HcnJp
2chn2Hbv9mcBYoKtQ5V+LbaYoq+KFQ0BG146+gVgLTyFjJiYZ/bLM6v4XFOrRaX6ICH0WFVc0SCB
FhihZRtdedUipeD9L0ZuqZORx0RUaw0wVcRgVht2JDhNTe0VhlhdDgomeB+38rY/QPd5O9jX0Dgh
a346P0nct2ppmIWr+Yq4p2o64duTZnu/687VOd9rCpnYBahNDhLY3GlTIdPk56pRujg4t/dZHAi7
2czk+6Dx698qNC6vPrkVVhwn0+Kevd5r2q6AI0Zu3cUpsdyGRc3VA/jwmRkihbN6qZkacFzy69HA
2XDaoUm3RlEppNIlzS896xjJHppZt0hsNyJyArr0FMu9v/vdCTttdNlpfnl3u9GoMsMfSlf3JfPe
FCoi6Fg0WltKLf3MYn/78i5ThYYYyxBtobVcR1FVo6rVesOM+anTjlZ1Uamt/1tMkmWykPymVMrq
o1qLMvZpjwAGpJnfawTlkiDtlKY0dph1kf4dMoZRErQzOL93pg1WMdBtKIcARdeLQ0tHA2ULqXPn
BmIhBX9sPHxjLC9HK5+gC+mdZ/lcxH573nT2fwbxFWgirzYO7MUCxcrCDny8ooE7qrMLzIha14yl
+kwH3560QMqsV2taNl5Y1KcDGoZVPwZjTwfFrr9B3a37JM6RiczFWG3U0KI6+HHf3jlqOWXBjAFS
J5X4mjf9dVGie9aMchXVLpa0ii03bV5wyFVaZaeDYtg+ikkoZWPT+ljC9ENolnoA4nNDdYxwvz4n
bbwM5elhu2RQl1ANtgCF4iUH/8srEiGHb2RpW7taqnClGtsUrSR8lxN8rvOgumviKTPsadSRxgaJ
Hp/z935ngbEvL0KIAJkAWqz2hT5vwLSEtN9ZLanCXCjddGhaN8W6vYutcF91wzkxpTeb6wIhNJby
EhQiQKyrPg/mIM1t23CjlPLYa3rMSpMCp4CpyJ9/d7JpCperxSsGvAqk7dPhLcFnmXqDivCQS3Xq
Zobsb03Rt/a13iqiO1SDup0KP/bwSVINR/ZDY28OandBhbQ6V+h4p99Y95EXhwdK719Blr/M9ZCn
c9vJQuO2WU1GVDCqOy2Vws+VVsRnDpU3rxWaHYAfIAppyzJ/lS34pSlgqzBxNdyGSrjRHgV/Ax34
AP586I+bYOrMbx8P9Jvdl/ZgaVFSB2uBP8HqNdaFPjZqnx2jDpGATsZZgndZn7MBWcFQ2X5phoQG
9ATk07XXcsSvb0vc+34EYJZulYl/KeHASuYEXKHbCpEsXUxqXcPu7Bo7HpVwM1VB7BnJGF0MJb6R
iC0GFaCtQD3MZntO1vG9EUD6DDQ2DDxKKauzTpfTXgChyYsM/v6iVxQYlAU2Hh+P87JeT7YLffFz
WkIgmoCluyyxX+Y1wqA2SLW5cXE8LkO8NebkEM1J4JMO7eStIojxVcOWiveAL+y0yLIE9+MnWBWI
X+cAEgEwbS5IxBNr6HJQSYlUYFTgBmEiexJeZi6SIQXqALIG2bFq7SwN0dcOzNH4whq1bhv8jgHl
NYkrzzVSYEBYzxzL7w4L6GdGZYnd1zsKQlYyVgodb5ZfRJBISrQMiafEFmmmIkx2StGMO99vaijr
1GynUhL8M8Hpm42UmYH4hEPOIitD5fR0ZuoULOBoLEszlqqbktGw9WRK9h3apy+zYI6s0Vk685qv
BOOWyUAEDzkqLhNIzbCDn7aqd+IoBEU6uL6hfFXr67xor0yK1Lmg2rpC6UHV94oOyiqcLhEM6vNk
rxg/+8ZymyG0Nbx+oXWfgUm+HQkYNQR+bHUof5IHOn2m0JLGUKz1ydVqpTskQyNfN6VU3c4qIYQQ
z/WNMRnl08fL8u2Gx5KkdEgsIcFPXYcsUwVC0kTS0s0bI76cXhI0MqB5exxt54Q93+kfRyYSapyb
4FLXZsnZoOadOSezq8VRfVSyuPOUPM8/Jbi07nxITYeZauYZzO/bFc6xgZIQoNvl/FirnEtq6OeV
yaBGJqMYynl8EcxNs0ux3aH4mJvRzscFUMFgsZuuW/Ri9h8P8NvDi3bRZ4I2umCm1hmKoNS1GP36
2RXrzkcgZggufaNoHoY6lc809XYrxVaHiGQhRjHC6yRaGZdLPDZP7phq/s8s96P7vFMefrc/iMAu
Zg8IdCqwP1ZvTgmgNghMGhnErv5USXgaCEWo/EhqbNQ/burt2qQpbgGgAUm7EeWdvhC4/NWjFMaT
K3V1utdhM6MQIEXs2Q109DCarHNSUG9HcDkhsf0A/oTomLFukX4VnYhHnQ+OfaeA57mSh/4c1fP9
Vl6vW9T5CapX/YK23yllyouOZY4rxf+XvTNZrtvKuvSrZNT4hwN9M8XFbdmLpEhpgpAsCX130JwD
vNH/HPVi9UHOLIvXLDLsWVVUDjLCIcvABQ6AffZe61tOt1nyqti9ffVePQr1MQQJWlIgTl8eZRmn
TKqsJ2/PoHap0PNfjHmi3llzr9wj3MGrG5oQKVxI65//8mEtRn2iuwZhBBKweWzABB8rLe4+YPpI
IwPNxDufi78+Tja2a17bhmmvNoKzgkkVIxmNDser/Ew7WbmmBYAlytpjiAry7u1L+NqP822Etdwl
yu3zeNMefNvkAhaNtHhIozzV97me/ND1/JbV8x5m+ZX7xb6KncT6plq/TS+vpJH4wu1meF6d6AL2
TANwlbQbD2//pFeu3/osGXBSbWYN5/C+ZsS3lWjOGOV28r2KM5tix/o08Era/5MDreIYtoy8K84W
uTYKYRkt2q9p7OoPHYk9G0m76zJexr//RmI14PRdv+NrcvDLC6cRCJf5MeITMhPbW6txrK0GGexe
tcp65430UzLzso5ce9t/Huts20ewvJn4HtvurvWSy0m0pdhY3pKpTVYb8Z019JO7qzTD6JEBiKWm
jGrVsO9qj8LPmvsmgENoVX04OM3EaFKaw7ACo/0pVLVQ9YPUaphmzmSa4VxUKEIqLNNe9Pa9OVPC
reWPjedpleuZlEF/AYpoUMTSSWumyJkTHUCl1V+NahieZ0RUWyeogi1JUlqO93vRLs0+iw+zB3nt
7bN4bSmuF9Ne84JW/MbL+zbObGhnU0xRYxvdPjGpc1vdHaHFGM47h3rlQV7rPCqdVVTNsn95qHlo
G+TMcoq6siuuasuyY0xvWnspTJSgbWrh6Xr7x716REYKSL2QAoLjenlEp+YWIBonSZ22yTGz3PEg
gsQuw2SMEXUUbXr79gFfeX2Qc4/pQ6dIYl53/vpYeggdBKhEadCApApm1NgmsQxvH+WVn2XzxeKW
/SwCgvXPf3ndD6Udz5O0kXbkrR7lEllpV+TisOiZuNH6ZXzneK+tVF74MH5pr2KfPK9pKtg/ZGUN
ijgWiSZp7sbdgoh6R55Q8zDjqvxSWRIWFQwHKBUiCL76I0XQP3juqeFoXvIloO10nriQJI1bQhJQ
ke4OxlZglDpq9NQTMibT8VLZZXpj1f50MZupCa2yccMhV/oGxoFN03Zsb0uT6M/Ym+1w8Ztql0pA
VPOUNFEZ8yiGdcecagEk9s7n+ZVnbJ1H6ewqdBjj5xJAUgJmvWg0XFIAUlalgKYOQSWN27qW8ve3
18ZrK5AVzyMdQNJBfPhybQQy0XS9qrhGKS7GtEGh1Skn2f2Do/AwY/7BSGaffyalFsDqadFJMcGL
D2WfN6c2mN5N8fzrZoV+Aa45ikBm6Kh4X/6YuU6lTgkiI6NK3G+y7PpxU2EW3ZoFYS5HvUqCEeBN
bjzOcVXXG962+vVEAOmRqLIfuvSqg0NFspu9Ar2IPaFTmelyHJShTx/fviKvnirl/poPYGK1PXsm
VebYqmy47jQ5luPckkVSJoL4VeAbe1mafTgarf317YO+urBItUXivBrAzzXOpCs6UxM0uAmH4gns
qbnR9Q7NZrD8PXbkz28VbZs/j3T283o6nLnecKR6qgWpNnl5lS6lfKfUe/332GyEcephUjwrIsbB
TWJacSpqfAT7Ihn1KsxWGSSIgvw9mf6rTwqgW1ofTIqD86cyLzAVa5KXGs5uYzdjfAxFr7fv/KTX
jrL2Tel1rO368+q18xQfDKdXkS3luCXcYgyLVs3vfOheu3C/HuXsu1MYet8ZVstCYB93PzbOFA2q
mT/abYyA+O1F99cZBOMVa23Rrgwtrt3ZUykN8ibzZFjDjUYZJbZPOKdW9/KEN9R/kiIwTsryxbOC
vvdoFo52GQ9jdgEOjvjTf3IukCHZF6wY7HOL5USkbqDZvYxm0yh506tsW+npk8KXtE/d+sdkZVE9
ZskpG3qi8VSW7GZEoW+fxav3mGYRSnMKbSAQL19T+YhrXS1KRiLo2oMzGTjzur565ytyFkjzxzPI
XAvPNF9+uuJn191rbb/xGi55LxLvAqZLcVdQu17zre39yIzd4ZT1ibfN56L+qvkDglC4Nc8mLb0v
80RL6J2F8Nqi+/V8zp5Wuy08aStCrvzYX8IRtFDEPKNFvIg6++9fYdhX0J8oHRE5nF3hggRFl1EI
H4IZ26OMiZGvWhIE3z7K+pSc7Sto+EEfwDFCMkdgvbyPYpT+5MhUwjq09RHvV4U8m1xay7yz9aKq
oyko20udYGmU6nHevEf0eG0dMecBccpel93h2VPMzDbxlsSRCIiD6tRN6EfbohIf3v6Vr8wheFKQ
WVFL8T/7fJKDTa8YB5+mh7BmAHimQ/Skt4zawwwD8sJoVI8vOp/6a1wc6e9OseJFkglxzBGKrfYk
zd5mEhFrDHazCkTCO0/Ta19SrumqKMBXjBDt5V3oAOeqYsJTLk3dOlQJWExdEhG0+H51cBvwRjZM
/Ye3L8r6/Tq/9WtdiX8MEMlfwF9JMmZmUfFOm5sSx0Ha345aQ1Ck63wyhvdSuF+7zx5XfqXFrOOg
s4+piS1M6TOPCwNj82R1/hDqADT+wZcHvaK/gqFwg53TRSajcLwq4zpayt1iKqxul2ES929ft9ce
Gdz06+yMcTvgm5c3K7PnkhKb+UDpWf3HeAiM68pf+lOtieFzrNnBNl9d74EujXd+3mt3zEPFEKy0
SAax60X+ZRPEgG7KGzRCkZVoCX1IAYC01RDtVyAz0rDSq+Lx7d/66m1jiOfSkkRp5Zy97wB8jBNn
pCIpA8S7VmFH2pTlu7eP8tpbdUVrod+h3UUb9OXvylJh+jIzVBTHlXFt9So4MYoZjvBc1TtP2ms3
z0f3hLCVFhEC05eHKoXtao5RzJGfWPK6gKP0GHtDfSDkTdtW3PZjomXyuTZj6x9cytVhvrZF+Wza
Z09Aq3s9E9KfGAyVfcwaDNRQ7ux3Zjmv3TB6GvSj2AlhAjt7ny9l7kLrtXjR9eASq0BW0KbMJvgn
720o4+sEb9Ucnrv1Wz7CEGHYl4ICM7Zr+OPendsuenthvPZeXB1rVMY6IEjn7Jp12EoNYSsVOXYs
r8YsLtOtHDGiCD0AMCzmimxNvZTvaFxe3fwHfI44NGovetgvV0lbD8mgG9SWcrR1YDd1590CB+4f
eTm6h3hS07FHArpfmny6kUFa35ZL9/nt3/5qzQkoCUXhT1PneYllL0YPioanopSxuSshou0nV2+/
5OS37+eltr/p5mJ9Yp/Qb1TZD1mY5INzm5T58g9KkV/P5OyNl9eu2xbpQkHvtuOFUafmLg9E986o
/JWli2acbwM9A1r756WA0w52kpHxFiXLVKTYoaylDFXZ/j0U28+akpqV6pl+PlXB+eCXiFuzrfrB
iJy0ry5V3kx7wXTnnWv2ytJlyAu5dJW3MRpb33m/vKtrve6EY0ErtX1N8NJ059+rqqj3An0OQ0Bw
0qGJ3mH/9qIJ+K+efdNZrjbtOAD8Kx385VFzM+1q6NRGRK6weTcWXroLTENtCrM2N2M8i9OSK3xY
cYobs2hb/Z1f/cqbHJkMXUdE7atk6OxXixQ+VZokRhQYo35bsRHaAmmf7z2p/Xj7l756JJpilIxM
gP6Sv0Xm+ZKUPs432ZNeTHxmt12IsLrXreG9b8YrCxOlDAShdZjro1p8eVFXJqmMM9+IZuRlofJc
uTGbNH7nXffKl4m8upVGiEQA4efZrfOFEwuBzz5KOg8lU4CJ/ol8uLGNYrJQCrryQ3qdmk5v75K6
BjPx9vV8rUR+cfx1af2yYN2iT7HHZ2YUi0780KtxvJlsc9guWRBPm6ay6701ygrgp9djGfCVsQ9i
1/5oZtqFHw/bJvOx+tpJ//vbJ/bq1ceZjOaO4peN0MvzAhq25A1N2ihtqg5h3VxG3uya7/z8P2Qw
Lx+dlSnIl2xFAa+60ZfH0b1RBlqf4DvTFo+U0XnpnhcLF6CxfLJm7GGlL4q9MwH02dSqSx8a4u5x
AhppgAp4JIQn0RiobIYmtsB0LMbgPIyZ0JIb3kb1lRqXRLJjnGw3nLrE10+E3KdYSH3lu8fEMvN2
lwnhJfinSDraNUUXfI4hy4mwEnEDNFCbnYsiTtV8WBYQKLt56M3kskpTUPKcw6zASs6YBUmxn4t9
FaOo4kola7o8uW5BpOdspyPDXJMt/d5wQyX8PtgaEK0WgFV26W+DOU4uZ6ddHsngzOmqERUAftnv
gjz0J1smxFiJeDgVcm7B5WGxIPg4LbSY/0ozlKEJOJg27FjIZIXzVmZEuHzzSYhlNA+1Y2X1rjdo
q23SNne8rZgQ24S92bf+viRxHMq73awulFRasCNk7u1zj+iCky/Gfj4UCC5X3Crjqove6sskQr+T
JJvJbt37WGFviWxFNG7Y+EGG55dOOJT/PnOKRyvJFGnnfr+Q6iVnzKylWqyQfRcAuHTM6BhRFnoK
eoqZPZk0GzADWVN31XQa9k6nt5LQ9MSpnZH9h9LIWpJ9ZGrd17QuCvTtc6edtIl6KQz6cTm0duwY
MFZmsgEZg/veBv5nPl2U5ph4GBb7/kPvAPCLDL+gXZ0MDJT35Qj8ZVPFsXeZu54IQphxptr3mdKf
zKTK53BwoOxlkH3BNxJm3h1p/OTWxhvM3ty4Ki27yw5LkbmrkPVXUWyN3UVgxejrirRc0gi4TwOz
IZ687kCOajvemF6tfQTnMD2LuSAyw5NMDS78sXa/khyRfHH9Wt4IgGUXfrVUjJ91iU9TE7q7K6Zc
Puh2BeM3t4U8eY2PwwONDblZRtIMA4EqqlIZSzzxr/WhD7SDzIJEfRp9f3DCfDYtqHcDPH/+v6zy
qJx064eqbS0lkMHK95MmtB9NRsslxFqTy53salYsganzB16WJTCPeqmenKouNdI0aZZg8Ffp5zxv
/aOVZdX3phfZrTTUlN/EiWc/FVmXD0hugFCFMk1TPfJtONesmAqlbhUMVreRSV/2x8qbexGWzpw9
1RNJ6yglZNzcKnPRisgfmQBtliAT3xwvbRqyPmri7mKvnT4PWSrbQzf4VbH18sR5SrVSTjDi3djc
MEaybopUBQ6DTpXuUvQ02nYogwUbrT3zUE51VY1buwhafesJj1BpU1uCmyIpNT/UYk4kw5qUhCU3
rQy1YDa+kcQeXNeBNX1NhK5pG1M6mN8dv7CfMtT8kFC8Fp9mkeZZESk0KGKLVsrwj4FWDHqUBT4F
XR1orrUBBJzdmjzLCaR3JCkkt2A12PixqrXQyMv6SJqmDbK0rS3GUWJs6Vm7JmbuUnXBFJpJXvZ3
o2YyQFZpNtpRpxd1G0nfmfIr1yTFYpMtInBDX0vFyPmv5N2ut1IRsXWpn02p93AIpqrJ93MgeDoJ
cfErZN9TXByEdEcBVSIby4imPC6SrI4BZNHXqu+U8p17aEuduQNLKyqG3K40wiWFvRdVYw8mgFBY
b+aFQ4cCzKeh3RmQCOVeuQIvLaMwdzlVU18beVR1MkDzOzq9h2FeU1ps9F+RydVKuwO6CTU0HHQr
08rHRhW+m/H7Y5PR2n/VHT47uHh2NPVZfU3vK7h3eBU9OKbQaKd1Qb91M7c85V2Zh4kh8dZ7WrcR
nWc+zqmR88dBLx69uG5ZUWWj1e/UiH8RhELnIN4aKSiMRh0BzdkeMUHcONUKC3HuJvdcLmJejHgO
C6GXEQE/FKa1wAscF9/4KhWbMddgfSPIDQObl0079o8/v/D/hqzc/vGRPaO6nP3j/6OQF3oZvxQ7
f/Hq3pNzM/wr/AKf5X/+d/m9mn816v78u38YdTXX/I19NpUudc7a+1nFfH84ddc/QqG+IqCot19a
dQ3vt9U/ZAfYAimd4Or9b6suf8TmAH0Mk0x6gCio/o5V96e76s/aCasvkGEKfvZUnASzwLMGTi/G
zNNGqKqznrLw83nAGKFB0Mgfra7e64m57wbve5DHD25WlWFFrD1vD3XyxiHYYDp9iC994eNLnYNn
mZtexOuMuIWcb+g4fBz0NtkUVXMVlKsMn6ZQNsDOnCbCivJlgXxiaNPew70EBEGJ7Wyp6kJfilMR
a9/+/lp9EzX0wlZ+M33HbSK+/wsmUf+v3Vh/+zLQQf6/wWW+6qb+zy7zJ2hDLNy6+HXFIunhH38S
iiznN+zbyIkRFoMDQoj6nwVr2b8xP0dltrpJWCtrPf9vQpFl/ubgEUAXtA7zUezyR/8mFFnGb6u6
ZM3EYKsH3ehvEYrQZlHM/7lgsZawkwDiRisOczmbOk785WZnslqoztPGCIrTBM1isNzxts2wR48M
WQ5uxwdzkp4ROk25XPiLujVL0ezqSvc2ClsQKS9TAv9Zdy9HXdh7XWN6GxTWctu4tjqQFNeloa1M
e8+QPLIGfb5gnKDvssodwL4QEtYPDO5MZphRWxTNdqxxwQWuBhbHti7EXA6RZXYN3AeIntdy8T5q
I7JTuq8aMbJu/iOeG+PGHIz6ifAH47YZLe0OXLW4HWWmn9ikVpfEebFhbeoZ3Akf2vTJqNL+MybJ
dLqel20u9r0/XsWq2XoM0qDUfe8s/kI6eh8SCokoMxY+ASPIn2qqsMyRWW6Lz2b2bI7ZvZt6l6kj
jmZZ7Z25P9rpsfgSG+YVsvpbB7xV7Haf66X7KkR9oo+8Lb3gQsbtZeOpXSbbWy9xb42kvq1qbQB2
uBxkbDyoGVMyTBoXHLV3W/v5fSoIkIRIyVfJu6YM3iaZEXazsWUkeFGU6lb6z3nmRVYWb6gJ974K
Lt1eXU6yw0Q0tljDtM/d4BLiZlbE6SX3wSxE6Dn550Fh6BmqJ9dfLtPCu5in+BMJtk+yL4+xMWA0
6h9RxG2T0dtZbX03J2KHfSLdkNzuQdL71FdbqTBUO1p8M03NHFZo16T+ySovk+67mpeo6fLLoms+
mE0O66ZKLrwm2Cnefxs/MS+IyuZMMv8qNaofHY0BQsJCVwuuWyEOXe/fmB1HxEC7eHN+SPz8uOTO
xplI28tvggyQj3EzJs62E2RuFvW32lsibbjTzPwmT4vtTLyYJK3IODjm7Vj3kSZ2y4oyPfqp+pga
C7tKDDDTTHyzbn5pG5M91o1tzNkG7f8+CMp9r8Hp0kBla6W2E9qyIwnv0YkfGmtv2+UHYcQYdNR+
NPM9lWeeZrcEoh21wN4LM6cvbF5bg3M9TP61Wfu7rvm49E9xPR4x/nxePBTVlQMYpNg2iXs1T/Bc
KvtzJpLbNC72Si9vZo1KnezOD6IDw9AN/Ya0mKNWfO4n40QJfHBIcvN0AF4zq5NItpBAyc40r5jb
JNc0KU5Vm352zC+soAsCAnbGpH8qzE+5/8FIuU/doY7jDpSL/EExd6cX8r6eLOrVdJ8UXagr6+jV
zzUpkWiYnAuaeVu/HS4tGZzYTj9moxP1Q4sj/KrHeekX404YH4JxejJyb2fLK9+6Gp0L0w1A5Hnz
PpjV5ZgWF8LFXZuf9KTcWavzgfLTq629mQ3bvk8+ByVkaUKA7+ZS3nvrw5f6wYMxHbrxg91RSNgR
OdOkwke1k+/UMG0cMA7SP7qi2/l6f2k1+c5tg6uG2U1I3dzUG5nDpsrI9IBxJRqPTUeB46S6cTTx
XHrOYTbjRzaDUNjbS62olo2hBXdT61xo7t2UdFwGc98EydGkCyCXfQ0mca6nQ+/0Wyf9PNvObT/0
mIz6ci+V/jHupmuAc09oGH43fAIF20yyXQN3NQ1b1V05bpPxm5P90Lcy9NqDnZxI4rAn7WM/QOsy
TRxJOVg34PaPMO9urUAQpjuy56Gu3gjEDaFrlDtlfJ39mRJ+iZLAg/q271i+7E8xkk0fTZ3+gBDx
jzQGcKYvMe2Z4gJhzXG0ci9sk/iiretvLRYwXuhxtfFH56Cb9kks085N5b1L7GVU+sa0ZUCRbYq2
DJ78GugRu+fPQZyKSzvN2ysxQKvqPf2CBtONpS2X3UyeqC01rC3a5N+MMU8r9Vu6t7P8W4pzNjbK
SxeaeOj3Y34RV+md42ZO2BgGi8M7kFJEXKWL9XowzE9FvdwPTvllbKbrHpDHRZcKto1DrR+cwpgu
h9bE9jvb1bXNl+eDU/XmrQSjfG3qz3glnT4uIxjSkcz1TZI9pomb4WVIIKYNgEv9zNv1wZUMsi9l
SduhaKvlhMu0AMV2QDp4N1R9u8/n5lGrlm1RtvuSufEFqZKF79zkWJQGBbXWo28V9iJ20GXIi6DU
gwMe9l3QdM22S7In3vnEJs73Zhwto5vtCeq5MHP/uUunxwZQZ5gK71FAQo8kN6vwGNKN3XhZ1bdZ
BcrDzGJ7g8tn2vSVOk1m801O0+/LaD2kYrqoc0lkQlIcIG3f2Fqfhtgtnlu3jb+0whs3KY2xIePp
UKd6injMifRM601DwsMmZRcblQGSnqHmAZGjQFhGIwASKD01w90ivH/SXTUcNZIxj76hrvLli2em
z5LwOZ2UO5Hvq8oP2fIvUZ1r33SMdhU4tkxb9kHdyahIrJmGHXRwA55b3c4UHl0CN8Chil2e9dH6
oc0d0CgjQKKd45J0rCRGvMMeeVT2JR3Ly6KMH4wl/lzI+C5o0+uppla25RcZmLcoCXeWPXxL1bEz
PySN1JHjapcDH6UH2dG6zXVdiyxnAreY0kgwGz3by8atw7R1q0st16i0i7GJNEWUOy23e6tMFJ/8
Dqxc2V+Laen2dk/+dbxesZJd5cYMynjXlMZ4NaQ+z/Q8fKw74BWTXcaXFWj9EMVJcpmlxVXm8v2e
/IRWWkzbTrO76butEaTtM2gFhswsjxgIPyyCDDbVkH6rXRlTTi2XGIXjjbtkRZgb1XSsY6e4THu3
uK7cWd9ntjHsaA6CtOsHP5zzFpkzVLSKlFu0h/PG96iWFhoTrq82UID6vXTrPXB4a6OPz6361GX2
ZeKQOVYF8a3lSRCRwEooL8A4Dv6DNgQ3JE0dFa8RS5cH0aNzUoMAH6tfJ8XXoKGV0afJuDWd+dqX
3T1OCvI9taYM9UK7A0adbK22eqALcprpK/hpTFpAN6W71qrvO5VeLnUOiUwbyjLMRXtyndG/qMH2
L5tBs7zr1u/VFTP/8tYX69uzK2jT5ENg7xqDXPaK3i2m/1OrO3fwsP2jTNvnQdMSKJKHXs+1DwvR
T49sAdfY46Al1kNXckTClsREonLHZTdU+64qQcd3FnhDz9tOvfbjv6omsNhWWWy2LO9em4bjrMML
9DVad502HjvNZVkjLFftfGUKqJZ9FZmT+W2k0ESEtzGzf3cu/n+j4H+QZ/bWdusWWMOYfCl/3W39
/Cv/6Q/8xiyTrRZiQFhEa+jGf7ZbGjsnvFhoYnDNgYfQGV79Bwhr/oYne42HWJPCV/XVn9st/Te+
eKiyYLbYK83C/zvtAQ7+y2aLIxicHbJs2pAWW65zeYds8NHbTB82cGy86zRfsrupjylUpiQ7VXXG
s9KSGg9Vvsiu9NFN73+5Vv9uL/0KpP0pa/1zt8cJrEp+nc3jihGjI3LW8JJtktUp5LINZ6o9av2g
hfj6IR7atTpOgrFS28zGFNpDn107lea1odIE3WV/8vGra9pyoRy3/VjN7qc4a/sWfbklH2h2Tste
a0tn2ona29bK7d/r1a2dk5envs5TwfauUmeclecKCHduIAY088Z1aaYfZj0z3F2fkZQTzrPpPc+d
OZa7QJGSGA6MC7JjYymSnWdl9u85ps/My+t19AH6olNDsAfc99xI281zXyUp8NumUHLZBoxv+tCe
x0KnDEvzrzlt/R0Ct9yPYipItss9PRr8J9Wg7zH3ZukJLds070yNiQkvPT0vt6VMuoCyqM/6C1OX
7Nrevvsv56qcNMYbPEe0DOhPoUk+u4JaEbDdNpXaKMch7z2pR8NFU1dC/2R+Z9O7J1UsZ2KRBXyn
U53JztsncDZZXc8ArgOPJbIjWHZ4gV82G5hfFq4x5GsmexpTyk8LnrRKrZW5BYSA/ncT5OlJjyl+
bytaYLxUp7FRCQjdxo0/gL2X/XawS83dWkbJ90XLu2z4+PdPkztMuALCAZDS5+oyZmZupuOSQ1Af
FCqs6Q3c62QO7NpR1xPqnG4wNsIc2SXmi2am1+2i0nyvknZNs9GXTm17cAFW5GJ8BrPcW/I9FtfP
RuKLx8GlN8R8A5UI83j0TS8vJcvcnEVjNpugcRJxU3bA+9h1Dg0zA9r9TALaudlRepGl4M0VE2nX
L6edrdG4PNAMmMaQAFv/tDTx+LVnVrCzW1XIi84pv+ZdDo/WVYX40DhD52+Y00848zsNep3QZKxv
59VKtR3dvJpuhHRiAKgYU+JHCBaSjr1De1IfPXZB7lj5yTsL+UwMzToiHoU2MN9qtNBQtump/dq0
8pbSRH7ukfuR5G2+4WGlA1XpekzBgS8kD5sYYuJGSjvfYnDTn1J/gjZMXnkcTdR68QZSDr3Vt9cN
bb2zdxQeCTTnxAUDF8SCcy6I7IIBK789FzSHmtI7Go3sjnKYVR4FsulqQFVMsEMvzurxoqyGY52B
0Nrm0orDefBvA7Jgs9CYlDx6LdF506Tt+lyIj6M+ygfi4p8DRsfHMs6YlThEZqSboWo9+j9CXQZD
TeRFTV3imfVNZtjMOjNzqE/Cr4a9RYjJ1mcu+dBMdEdq+LmWVz6WyeJe0wQC363Pc77V4oZ0c53i
L+7IcaPF1xj2cE/Cr9yJcv4xdW4Xjm39WelMSSOzatoLqYk+3latrR9MkZYR0+HqQvjsGHzcSLu6
G5Ziw3JJvxW0TaAgd5wvS9Xzt72uUiacWedcBXPZ7+ZlZsrnjeNpVurDgqd1n5CsdVha1d4bzGhI
5zTChBVxKFW+XOG66dZw4rrYVUnX7lvl+l+0rjQ2OWGPV3FFAospYvcz7/JTb8HHY6QQHLB7QEsn
efKkuqZHX4VDiDY9SUeb0iFAJSoT03nq3AS5kKfdL3kXhH0+1EdG88keQmu1qzKPJgyZDoycpfxA
w+gxiLvixmxpvRuZMMip76CSV2KvZfUlTkfvWVRK+4zsIVkFqjlDOJ2UJDDpDOecU+AW43dF0t23
Cu2+o/qtb/XFvi+pd5Hzq23nx9V9mw6fMzNQO32sv1vK7Hqiq1TiR6qg6xLOurvcaYbIv+rCaJeN
QvTrbNDs5D9oSXjf2JQ4t4E9uk9Cxf73FnvsAEcNWx+Z0tq1jWRy3/ZX1B2mXY1H11vqA0NddH96
faE7oAVbuObTxuM+bHFvEdmig0mJcpXi/naT7I4htjwmi4iPVlNVzR5QqLieJlJ7EPGT/scOZO9O
sjlamCUBUrf13pzc9KM1x3s0FtYF+YNyGwTSPiXFuj+TVWnvxymtjwNZmodlbife+jifHttu+n0q
EjFy02rxBe+d+GpKWsXhKO1l52dmfe8MQR4NZum4oaSyYXbdNOmXoE7m/ZgyXM8GIlz8vh2eNFTU
Gz6LWPTQWPHdIfQFBin9ZXnrBxAJNjjifSjGZVuBRyFziiepqPtdoVAoHNNeZfuRoMVwrLJn7N3W
vT/gwdOmufvKi7U4SNvsPqeyKW+7SQKuXmOfjTmfmD1mHVoVYPGotrSHLk/YR8/EvGxT304jfSE/
JdTMwnx0sgnIsEh4l2NmSdkWGvGxIqrvci665SoRSJ9HRy+I+8quSgcGeJDaAXITV7+wJjj36Cfs
fSfHr62+jI+GyYqls2GqE/l7Yke+DKKLyi5PZSxvKzl9GkZ72qHwFsdg9lNnsyY2bRcaIp9IOczu
AqBGmwAD1R3gqfRD0k/a0ZxkHZH3jL6v8oIDrBbxoDpHh27nFfaBquqWf8o+5nqdHwpvcvB3TZp3
TDIreSg9T32dNDd/JqgQkUBNvkxYoS66nidjORhEQB1AtAig5Cj4vhlNAa7Vy/P6E9Sx6TBrIPy5
SPMhFgqa/VAiywqtWpSPxaLurDKvbpTmzl+DBXxMNw9fK9v5TiYmDZ6W0OYLi8HvfSW64po27vRD
ZZ1O7WvlzaVmk3QZ51p66P2FFIVl1UpYBf7pKFay3sR85x6rfvkmsmx8ZkfffKgMjM12afmnTBNq
ky7rRVBcx9+rXC5Hr6rSTUGGTEA0gFFtFbNCclhiWPK2sOd9AiVgy0jTOhimlgHgBybRbftuqD+a
hY92wknpjHqVosXZuwdDT4sTSXpfjCGe7upB5Senb9HMYNTZuWAuroVy9W0riV8aa4Fcn+i9y1IS
MjT7+fxRxdNw25V9cYN+lmYP/3ayxUAVFtWUhmJSMzqNstwnPVYrKjD5lBX1cF2IanL2bgJ0joZI
7y478E7dja/YymRC0h+onP/F3Xks141kafhVKmYzK1QACb+YDXANzaU3orhBkBSJhPf26ecDVd1N
XqrIUa9mJrpCaoki88Jk5sn//CYMn9WoxJe+VFn3yeI9xdFhPh4g2WFcIg74nU7AnD67wupPMifP
1zSHaN/EfYZPlOP4jRXDEKimW/jI+QoSQeBhi2TdGZBON0bAfIbAFKCyDIKh8Dns64qXTKbGwaq/
CGuRnJi9lJfaIOrDuAiSwtOy1CIMx+2jQ3s01Vt4EsYuKBRrV1TsepIUToyAMfXcphEslNqM7APE
McpTbffPkVuIwyASzhG180RyQM8vdsCK5gXaUK/cPIoPmomKuq7KYp00bb2BYiauy1FTZi/vjB9K
o7s7R2YdvbEWEDTqxGaKSi9Wyu6myXINfp1qXSOaF5t2LLvDOSnEve1mmwYOC7elnbVns1yw1Enk
54ER1luK0PH72JXzaRlo3WlkhlCuCMU6tMqB2PWqTFQ/T8vxWI/m6YysFqhPbWWscsyhPFYA/TjK
+vCmH8tv/ey6RwriilewvtiVwaKJkim5HE6UHEcpp66Z92Rbx0N+ZORYl2djryQ+NI2askM8l5Yx
gJUM6cZY1hanz2IiskfnGp43rk51n1qg40LbZI5RXDGz0+O5qulq1PUStUoFDulLnwBYZmM9FaZy
25qTiiopsb+PRJYehFWgRWs9CFx/CkZD8/qEk1iFkcO1GhT1bRWq+h1pz6zyth4PzxoH03Mrnx3s
1jMiKSHIkeHHbH4QvXGFl0njl2xCo926V0Ey1vddn4ZXuEAYeBYXyXMI0ngRRUGysVrFOnBAkh0v
aIiWTUqHiBYNC4pDy2pLKEHyR2vNdAETs+YTqjFkOrdcFVCCT9rlmQkjJIuhz9mrMEOLDiC52V4S
M0X0Sa2uiqhoOFkYVBcjEp9tjCmdr/ejhll8H4UXQtQFXmVmEv2gUSyOhWhyTu65Yj6VajRfBTp2
s+t2CKbboS+VC1lS4K+UGdW5V7qTeTcPNM+yKUuuet2sSK+NJpO74vyAVas6K2QjrACGbAiRyNWJ
HmbZcNTOSv1o0lPnTImggAIRy5FQjp6Sz3WZ9ZtunOQu65PislMSFeazOv1AjUpmxphNtdiYUWV/
F+GwRLpokNk8yj/nxtACW/UiHUrEipe183SzjtuNq6DdPpJDHDu39FBzUk06lx0TqTizfQDBdFm0
68wYNhxsXSDvauIL9Vhg3dJH5TTpvKFWKQ+qEBzWCypRIliw0umctyMJdy6xlcMmrrCXxEgJieRG
RBYLTiic4qBrWvdGk132Q+htedBz2HsJK4tiFeJv+0phPc9mLaFV0nVkApMeTV6v6i7+UrZVxB5G
ySfS7ug2Sc39kast9iKx3lPyhHb1nZ1X7kpyHg/UiJA2Px4jgzgOFWuHFfgt+8bC198GSlSyi9Gg
38WuVil+TcaZn7TUN/TlhuJ7VoX2uNbsPLixoLB2G9WZ59LPRYp4oJ81m3dfsaCBhW6f/mgH3blB
Rq+cjkPND+6wCur5mYXyQHgzKYqUmKShxI4dXiejETyoswMRdNKVbFsH6QjR06mcmyFKhnzbNan9
PU9qkkVGRW/brebCUltFlOW1T/Kr/eDGeHNm6TUVIWkmkYIjN0nDKnloRZOcKp2ESTrBmzW9fBTS
2VhDXVyOFNvUJI5uZR4O5moOKkvImkeks9ylRa+c9oUpU3/ZrlN4bdEwwG3JnRut0kdzOyeoN47x
rQfHhsTpxve53skdUzlXjgD+u3ZLedDN9HDMQqwBLLIOjx+65ceDnNvYrwYanj4Z0Oqt0yQODuGj
cATLqML7St/d0andcb30MThUas/ISxqtOnVLdEwgpX2LJ3kb0zvgidIe7cxhY1cOxXE+ZLImo6V1
qcrV1L7ASSs6nYaBTGs35mmlqRq7XpmYZPmIKj9RutH5jvsWMqmgc/R1buXWZTGPR6ElrfNKDUhW
ErHyIGiY0ygxZm5YnMaN4g+lBfFXDnLbk2x4tZDpt3NmaXRc6CB+K7vYJNPXqrJ1MU71cUdo+8PI
4n1apGX/4oJFGkwjpTgQ0mhZ8mRt4EqZZZw5u1oM5Tax8JX1JznHCuz3bjI3fHTd2oxGTwaM0ig5
ETeS1tv68/P1AsO+gwAxml84VYsSCXaMvu/VXSWyh/yoNZ5dla7iz5LTTxSS55LEMM/dbGmSprPi
6myxsfXQx7Ou+u2Q1hNbtHBbn+TrsD0rglkx1ppjhlA5aP2368EUkg0tarvvnRjJ5VaSAd7UFJY2
b0dPRFHB648voSKIae/VKj0a0tRQtiwt7sRJrSNiUZWz23oV4c3BUi8k8DvpJXyZELlgG2+Bn0Xr
TLsIAR7sRQvO6Xvso8ojmMucoT0kV+GToboZ/K+gKZ4x4Q4v+CiDr+qldhHKjoKfDT3xEgsOvg9l
WjtJrSk+09LI4K2NjPH35GJgegDkyIlA0/GcQtm39+HUyhnasqLqa7IqvgkDjYNfrZKByhtYZf1u
gLmxTY1RjdYtBI5ia6dV3/i0wTibff62LGjmu/vkqIIQWVQMfBxg4z2sMSyFkHEPYUCbpnJV9fVx
5nbjOrT0djMnsfnFy7nwpPaHgz0FaqjTP8Du4f1jMXK3GaIIy4pgMh5aZSxvW6uZod5b7sPnF/bL
kfAvxfMDNhnH0vcjZWGhxEUIx0OJXOljwbcIKIhWbd3eOHwd6rfaTP+DzJi/zSX83xgas7yTf0/n
+/6cPedvm0uvE+xnc8k0/lz8FlHnOovm+ZWw95N7amh/Ai+glqF5RHtlIeX9o7e0sPr+ou5ptJn4
MnGFGi7Si5H9b4TCCOt9QwQkn/+wYn7VfQHpu3sgKAeq0UTRYXmFq0hlq8fww87nxJAwGsLWDXsv
TceFhhWy5Uc7lP6ZueXAOJ+Ra5yGoDsTYirYtEq1FXpe4XkQzy0m2iJDY2RnefZ9Er1u+5UMp2/s
pvZ3p0jmyFc4QH1zdFI+qIZwp+bUUhWKTcIRWgfnvu31ApgvqB2jjynn0YyGKzeZJn6IDPr+BiAP
LD1MK6mXftQQDPuSpJ2R1b7RS/B4+rIy4oyWKPHijIw/Mqd8NdQUxx90OhU7J4g7csSaXO5atVOG
k3SgrbWaU1Ww36ZTnC0sOqc5B2iwjENUIlInUWuuzQndSpUUD067xMQ50tJD4sLgnUmqKIW4wNpO
TMQJGDNLsY0HHPl3smvbAMY8/lr4RQ6d+YAICSAVIouJwVRS67Pee5EZKbk8jimnsttcd6r+fhqb
sb6pk2EkhqumBs7RJQUgGi72w0DCLqadmY+ES59OZzoz8sKdA/d+xMCpPISL2MuTkXwSKyVtztLj
GtaCMgUmJtgYfgmfk1dAzApOoGVGmKoTVc0qCGHWbWpAMIFzeDGgLVDoppd1mEH2w4Od3ndg2+Tk
xZ6Yye3oX9QIOZVcu1SwAlFUXkp5A8SfWYh66ScQ2BvqGeZ5Xm+2o97u0oojWA+XsgqSJ9GnPXFu
JWnJQFhta2ScZZw6eqk6gyBeeuv5dgYqlUBrbnITqGX7gC9b7FPDUdu5eQvbRQ3i9LjCois+RDpV
Zyc2zk/Uoblt3mFaXesHeBpZ5RE1lBYeNFIQsVXMBmBe56YXnHIwTzbc6qLsOmLKLQm3y2sGi8A3
CtPDFkQK8DTrbkQ5uHeAt+VjbMVnoi7tb2oYcxCzEt24KPQ6exIIdCrf0DvO7gJ31Tu9irBVG2Mj
vSvVUb3iMLHYIJXudzzQwpMwRDZEqwXskZ6Wy9mXFNTNEBFnWfYL1F2kx1OUwnQ1JrO9H8yxvEjl
YNwLo45HcDpyHihWItIO01nfOAMVZ6sAv2eDiI6TXKUBoBBlmJf5IYI37MMasEJnhKTFbH6Bm1is
215AvZvV6z5tQY07Ye2sNuZHGKK+DJ38sn/VbLHrvhRlXB9PE5VvkcMhYnIkayNGpXbVZE1BL2k0
YyIdRVWOXpDEmbVO80S1oGqmBHAnbRAnRxVQiHscRXTlVw4Ij7PpXUCr01TVRmLuOHFld7wH8fBj
8c93/ayhXwQEnKXVCixIsb6HcUOLJJ5GO/K7IjVh/sg5yFf5TDzS6TwG7JsKCbn2mQszxlqLdoBC
DOIoXxLdsnrEP1Z52Vu9ez6OUf3ogB7YnkwschCdsRUtPykqblwFO89tLBCjkfQNEH7nUivl61rt
NRUTsXbmSD4ZsThvhla2fhFrwA9qqIq7Qetrsgw0HSISFa8xMctjcDRpkAT7kDUyqY8SYyjiA6Wc
Q22dWnZAT2AmfKLwRneQ/TfdqpwR5mRfCF/vwljuqtJBchaMdTO34JeVlT7bQy7ic6OsynLT6kVd
qweAINN8BeGkVXyQSZEe13mbcXcaaOIh5/8eldmbHe78Z5HylhXwvqK0aVhpyLzIHRfEDNBP22sl
SmxjE9PuAo6xrQKl18bsa1WSk/j0b4yDFTNeDLTGQC7fFy4m6rPZ1vvAmzMNUFwO06NWy69iKd73
4H5eDVoiuDx4BlEfL19/o96dieRIOUrCxu3BTvG4jiDepfklVKlxwcCakylgUnx+aR98EpZ7iPcb
nA6sICBWLMyPN6OmQ+46PCHavxn6cuo/ndMuae5rw57jdWfE0RZhikJobuVWaxXPC6geqmF/0bp+
Xxv+vPhFGbOI1lgarb1b7KaFHeuNGdDcDyGcxuGOrRY6vjPVP0tDRBu/zjb++NIsbRCuGN94DZH2
3gU7rJtRoc1wLcLcvTbnQNvMzfSVz8vH6wHoECgn8CjFP21fCp7bGcSSpoD/5zIfGlc0KxnmwW4C
E/3tWYBqgxij5axgYsa+V1bPk4lEkdawZyIyPnZQE8pBfGWd+IvrAUxdIgNxeVrcDfdeE3g5UAQ5
6FdKQPETGjRQ2sBpz0WStl95tf3iEVmL7TQz27KpE/cKxBgZex/S+Vw8O+8UtYdtGibRF+/Br66I
OhRqDu8A3Jy9KyrNSlciY3C9pU1CF7nr2uQ46fOZuqpoqn71+UT71TXBIVnc9DgCY0L5/gZak8Vr
D+jJmRa4S9S0ELBcTNefj/L+7EhdzRnWxFhoWREZZN/i2sbFBat8w/WkCTe76eGpWx2Tu1b67qjI
1R+/PRzHAthhLv6guJztzSW7dXS4VJaN5kGJvo10aY+VFFy37tziVJ8m4wt/kY9LJJ1zVVeJEmI1
xqHi/U0MgX/VqpkQbriSLNg2fIAWhzyk104nq8490WdfjPjxLWFEgh7Y8FnmMKXaGzEK9ajPGZEo
qGIz2xWMWu4D7PTkq9S9X17csmjouCjhVLH31psGVCtsqUjpbjD/TJJhoP0lumvbQbUUanF0YzcD
cuvPH+GvLpCXn1mwWNMa+8ym2oJJMZkd7RFN62HCRc1alEm1aUropJ8P9XEKEDfF6s6vEKl4kO/v
JeTyPKDoDSCKhASvK/YrpaI/+HyU/SmwbGjYsOHDyW/MhL2iIG+BP0c7451Pe/kIzqvgCp3laxqz
/VmGzGfzb4xnG/hxYh++LMDvryoOwpQ+JGow1yZuQBo4THQYjN31LCudB306++I2fnxPqA0Q5mEh
xsYN1ev9gFE3Kz2GXhATMNYA2rUovYW0k2tDjMNRDQUh8SerGr4yhvnluKwq6nKdpNHsXWg79loN
UZAtYMiM67QkTjlP3eIir832acKb9kopsJr4/O5+fGcgxRI9CmLEPf5QFxiRO9lKQ649zH8gsSZV
dbgSVb76fJiPs0Bg3gf+BRyBUYnYuzaI8j0xd8IFKJX6Ic7mP1iDim3sjsEXF/TLkXgkAC4MhgXu
+6fXx/CPqhr/q0LVGmRMEMY9Y27w0u81SPCfX9bysf+F7S1VFbUxQIjGRKDi+WDva0Ey0SzU+EWQ
bkU6gw839tMQ6jDF9fKLuJSPjwoMEWxPGAuxFJDn/ZXFdlGDT+fQ+IZe9dUxQIpgwur7/JJeF6T3
17QMA61ZpUyGwLp3A6Usx1TSz/CmYB6CVWcNCLO6SXTTylKK3PX7yeGexr1NOH3v1POqUhscSei7
2OVmYnqYS+aYkXldmKtfUel+eROWkgLj9iX/bO/TmZw0g0bnqu3Sgu0SoBedrOCrQL2PU9GEQ4j8
ldqI9/IVYXtTtDsQo6QDP9GTTaLsCpJHzmkaJysNRtDVZLfVXYRxwBfBRx8vDdSecLNFvM62up9v
Nih20JF9RfQ5t3UrzSlbNW4qv1jdluX53eMFgmYQVTeZYXQK9jeJtFQSZWwsr57y+smMpkTxojQB
iYpEVlWrOhCmciqrmFRgk/yJr9KkP0wZ4kEga8P3xS1x8Y57/xbbM+1iuq+MX2b1rgtnYAuj1tAD
53CVFu7AVybVy0/cu2JMTeHo4R+tYtO4t/Z0blBGkmXeq2xp5DdGQJvHY+8IjcNZiwf3i/3xw2PE
hcni4IMHMjxuIcT7CxSl3gLOW6antaj93QDTORyyf3uTWkZhRaWIJ+gQ7v77UdJ66B2yEUwvTZKG
jMMCXkhiNL5WCBgBSVb+qAIYVF+sDfvIMubOtNGZd5RPDO/ujZrPbbDQFBcVUogbiDbeRZZ2m7v2
qSObazPrHw2kv4bdX8vC6r4afak+3z9InOgQcGAwveSk7E+Qtp3bQZsgEI8K9AnFUOdDGcadn8zm
eG5VwGh21cYXVdMNW6URzUHnmyi7fnx+E/aeL/UjDcblY1DRiaUQen/nYw3OgavPmR/bueOVLVGS
YOG/aaj2OoqFa8RyvoVsbuwt9mkSTnMZuQvhE7ZoVElSbudE++KWLp/1zR0luolTBU+SiG5MM/jj
+2uJcjGwEA217869G27ygJ4UAg8n9RWh1xP6dHOIN42syG0ZuimdHz6/l3tTcxkfmcRS8iwiGubo
+/FNEZaOnPHJQjSoXLJz9MIrdGsUGwV5Yft7J1JGgxKsUkcuoWpsbcuTfbOqW0BkIQIUGp4hbYiE
Wy9BeOMO2qY9OF/FcbzWie9vrkHTh9mC6khnsdtb6UaEiHWklb2v6o6CO5nWuxCxrbqxh22vxmN7
1MVY0GCPVlvTdeXygdZWDjK/tdxUqU6N2sVQieSAvrceahXX7pXRo0Zd2SLUrnurgDiAMt4uEzR0
w2jQeNc6ewXbXr2fUlGr6zjRSndDUPGM+1BL5VwgdVWN+OdT/K1m4N92+t6bfZTP+VVbPz+3uH38
H7D4MFVW77/vCZ4Wf2QP+X82f6QPOavIc95G7XT447/+4/X7fvYGsfmA8QFSRTWx4DvL+eVnbxCb
D6KXWEEMNh8QycW69R82H9qfnD7olENmoKn/urz/y+YDCMLBrwOYg7fLsH+nWQgB/v0SAG2L4GBW
sVfllwr4+n5SpP2AFZWJXwwZ7odxtKtq/TQsi8eiFLMnRcqigGGBbt10gXMEOHmEJ/hJGXupkRyT
LWB5s6p+t0vN9hULgy59fA7pV0xZuDMwHUBuUjjBRouwRBH3OERNvhEVodcbRuHHffvQR8KvMLhL
8tSbm2aXmyZ9SczghFE9YA0iUNJcufEZjPcajyzDm8pN4KyhaBZHMOfqZms6R5VzftbSSrHtE4Hp
s9xhTd5tK2Od6ViVrYPWF5o3YKXVbqbY8xp7jaIBoy5VQZm5Vo1V2Z27yUWEc3lxGcTHeAtWhW8G
q6UNCrORNigsWXfjGofpVXoVr/BhwyztpbrR1Ut0+qqXwXdTof2yH8+7dJNuzG9KsJpwTbhHeV9e
gZ3gkXWtaHCcsA3zm+hZapf5Ve1411V6WihQd3H4wDAfFW3oKXrhz14qypMq3qq1Q8PNb5RxG4TR
YhLgyWxeHabjjmSBA6u7KBTcFTdVZx/D40vz1G9w0tC2JHpDShlhLd1NT8q9cj89qa+/q6+/L7/K
h/bl56/yQTy1L+LpH//rX+IHusJb46l/MZ5g8rpIdgXr10SUyiaYNu62SnbCjr2Fb4cWztM7/O+P
YMHfp6dxs1GB/kTxHVeImaQsDtJ36YOh+z32BMk1UUiXo3qYtGu6qZ7mF4dyXo/Zagi3cPmG4IyQ
as3cDHKFg5tVnNUVkoUzS/d1ccHPsrUtv3Z0Foszpz6waa7MdOu8jIBSLzc3UlmPw+r76DsozCGF
61i5HlV892LpeoXOrfY613Pve9848+o1/855KIx1Pnn2/TarD+KSht8ZvhmenNa6ug1Rc9i+NW70
dDWdc50SoRB+l+3KuEYEYVxP5/IxQMjfnGfRsY18BC/H40BflQcSYp7ToKNIL0PlKWzOMmsnDtNu
E2759kLeomcZ9XszPzq31E2s3PGqhgaLPNHNWtiuSMby2Sx8B9EWuagk1CKosJVV18MiXU2FHxnH
NRYp+nguuwO936ozku5VpaxzLhhzHNtrqxNs2XwFVZxfhlszONGDk3KXkmu2MY6Kdudc3JvAsi5O
vNJ3z+r2SMp1WDC//UlcN8p50y8JO0D69SpWz+kEDi/yOjo9WW1WDtaTL5uKcBYseB5OFGj2HiCs
6+eGP8+bSF6UDXp3vzklzKyhHbl2EVxBQbhWznq55ieKaW2G62ZaQ/ZDoHmUil2SvQTRNzz3IGvj
probfKN9wGBu3dAXN1RcQExO9YoJIy5blYgbqle/C5XAAuXAlccphD0tegzJIhyboxp/mXaXowQr
k53L2TWgc8pnc9t1ea4+UMlGWFfeQr+tLrPqJcH5Lpz8LB3XNuXI5UzFIEsi7GavdFhgzvC+iBv1
IP8R4c5AuetjLpJHUOsw6sJ7gT87P86gMfDReKKxNx5qq3ShB/qafZ+g6pT4fA3KtzbepOZBWh5O
OhSktZ2WnhNeS+2b4Zhc6TZXN0l+m6u3arouya86dR5EDOos4blhYThDNTvWBcJ+Z80p3cs3XXqu
TtcwAIxy04e77sT+NrAeal5xkV24Kn77HiFXyuv/yc+6k+bk9a/5u59fUVleofjl3rwsaF3x139m
4zfPxQlBes1wyMI4H8/fpoEmhZfQeKZntyIZEVHXeWWcYkWgTY+89iSsKONjk2Z0pk/NCUqm+Kao
69BYRR1zqiKFS8WoBFJHqj5qOdYkyqVdK34YHoalwpEwx/rkEHGV55q2N9D5dqYjTL5leVibN9ka
MdDgrBKQ43juIhZr665RWVcp6cpL7moOegaHntwjM+TePELJZuSVm6E0EniYEPpUu1tEXilcZi9w
y7t0sDbpKse0E3Ez0gb3wdrFj7DmKqisRnUii1MrvC3YHgMaZ/kBFSPk7FluoNVja2T4JgxOcZcj
Jms5HoS9Qk93XEcOcwfWgiPm9ZSI89Z2+DPZONUDMNU6PzKZtFH7zTDHdUkygotAWNhYTxXBJh3K
l9CE1ErMEcIrnN4KDynhCslPoCWPbOzf45RuBGRQz4C3AutnVXe4ShMVGHSWrxqTN88XakFHPuz9
EAKk02l+Z2iHTW6tlbQ8Ti11ZU7OSleIki/q9TC8DOHOabDMGraWBZM5UiVe5ueKTuK1xOHFo7G9
MqboIjJzY6047nqMZhB7Enc8remPhXuWjVca3hiaY68TYeBGWq3QndM/KGFWDv0MM3vbKeM9ViWn
SaztRjM9s9PxFu3FD5FjN2GcyfzfqFI/taX7X8hJW3LtKMj+vgLdFpSef1x1jz8itCLRU/u2Cv3r
u/9Zh9K+BLs39VdI+68a1PwTrAK8GdeBxePwbQ2q/0lbBjIpeQyQaunL/5OvhgsdEBXokUtUqfk7
9SenyQ/1J6sZLkcwdxHNGwtB7u2hLCorJHGGq/pV4CJFySzDT10ibghYP+yddBMLsqdt7RsmZOe1
QQmOkQiC/xPAWGNdtM2xmVkHGaE7w5ydKYp1VPTGKTDGsTMktwguTmHfolyxRrZB+ygFGujrBsFY
zxQWj5MaHtWGelkY2OkjF8h9QmR+ZDS/kCssJOAXy1nM1Jps2KYptj5FHD/aSWI9l30PhVegebsZ
c7fbmmaFlSnnvKPesVuspDT9cJS0SdTU6m7bpDI9XaTjvToFYoVOpfTxI3AuJC7CSfMQJmVxRjAc
lUVpLVqNcSVjEzv1usmOQnfoNzkuumd4s8oDI26gCJTAxEuHDkMrPU59JMzW5TglV6FqFk8Y7i4G
wxj4K2ikT9u4M7Gh0fNuVeOcLn1ZBT2ifgcjp9z+VmUsgxPWeX5ssJVlTkr+oVlDT1HLc3yeD/V4
hL4K/35rd/VVKVj2erzXn8wUQnPBv+FIe5RkTXjhZuVhW2G0lbGs0lGA2J5s3T5bp8V0OPQFURTy
aDKjAzs5bobk2IkxWtNr5LBYWrWHBSz6QM05/ReeY86nUYR6ZaLYigN5O4U9/6A4lQbbjVu3nEHK
5tEM7U0uunMe/fexnNc4WfiacwcbcDO7lRcZ+eGMRxu1kGJf2Znrg6D7Vp57LtdkwOuJXWunSYUA
y7E7z9GKfC9jizuMLhL/LA3i3FOjz+YqRlaH7K5sDlG6Jrf6QidK8+CUxKnDek4RcuXq/YhRxU0w
lVdNOKkHYxDHZ4Sa6kpxZAbxs9EfNzLeMNk2dgzlQxEzKo7QvOrhEPECPyGaSM+pbcyDpouOYiS6
ScBHzCpE9kNH30nHGSLRyJ/StfwH7wFcd3vUVnysZCPUoDzO0vQsDWyocoJjT1OZu7EW2aFuTLC6
VGP27aqhF9mGZ8Y85x5S2pwCfrgD77b915Xot2CB/2sLrkZ/hWANFqG/X3Ovu/zxj8NmOfM3b5fb
f33vX6xg808wWvIKPjjSmmACsJAWKArMa/Gk/efJX1h/LqA8fCviPUiHWJwC/jr5L1/SoXW7Oi0C
4rlZq3+DJrwH/WFpY9F3X/YDekp0+vegP01kTA8T92kbBXPSoeQYCnkX68kj0kOMDclV2eCV/uZG
nf8Ev94SyrQ9wO91VLhXxisrBMObvVH5iwidgTRXWtkWXuvYJpABRs9TlB31BrqXuqBgtFC2Zek5
ASA2TmacqJJa3sSssijHKLIQCBub339X/39CWFgKvXlGH/yVrzvWlD94lf/wH6KnovnVi/36I36+
04qt/YkNO4Gp1Axkw9B++AecpdjiT95neoeC9tziP8tW/xeeJRY8i3/t4ru0oL1vbGv5El1a+nmE
ANKbobX577/VtCZobYHtLqa6sPEhQ76vJiZlUgIUsOFGDEl7O2UG2qaBzGULuMpDv/zS13F5q2vF
z+Lyb0lv79/rv8alhFq6wCgMF3Opt1XMPNn5UCpquOHOiRW82voybsaKJTfvvurCsDi8Ae1/joXz
tUWttNzs/ZRdbmXX9z3pFqkTJr6TEV7ZWGJevXkNfjFVl0/8L/T65yi051iliFGDm7k3U5vGsJGG
MQq5Z9m6pQDa2Jw5DpoYqGKQI454RbAGoaub4atMy/ft19exl1jkhaoDRY1V8P3dNAfagg4BQJsR
/HRN126HP8hJoXYRxK4IU/0S9PDzy/3FAyTCzRaEmtCHoOZ9P6TO9twWahpuhgA/vyBXdW5vPPsm
hkRf5I/94s4i0LGhDSz8O85A74dyXVnWg6Ioa6UpSRIIRnXlznl0GJgURUoz3ZuJip1ynx6kreV+
cZ37TkvLDGEGMuGoMhZir/5+dEuho00oiQKiUDjgGva8VacKdKKXDpaaGmICgV24g43OBtmH7gnC
J2h8D54+J3fsJnyTGplf3JNf3f6FHMIng3Nj7jdNZ42gqaLQFbxDUjoW1YzZjIt+JIy66udS/7dT
9Vd3gCR29ryFjkXo/F4DT6viAZl6JIFI3OIYN3/zURZOep/3lXlT9Wq/cokvKlVKUww0lArcRu+w
CI2qsdrMfTtf4K6hfcUTe6XA7E04FwEQ2D5u2yYRhu8fjJnh4N42BkvXqINs1qlNkJI64Wwcla6G
q6GTOtdpOJH+188oZMthkksSynTqFvpwNAgQpc6CmeVNWipXjWHNPilIZbUTi4VArmMl3GYhMbGO
sYtC5TFLRh2wXHIuJyA3RZ8xmGTEtO5XXcZ9UzTeOedn1jFMUEiT+5TgxC6kpZk83Roa1cbs5+7Y
dmPUqU2BdIIzglRfoLOQeDEpJNnpaB9G351oBnYjbouITuV0gkeO2folCotvWdZY06oKQ2BKTZ+K
9edrgf5xhrJ5qTYWbuxiuJ/vvSEjrfOpGM1gjQdWsWoRV1c+Xd8EZT0ORrEstMsmlVrB4pt3J3Ns
OOexgJWDdCGgrNcqLMzotrb6IhJuEaVj9OAbQ8pftMIlyWJEe4CbrhFelcU8nOMmIi/qIMTjSSlG
+xg/UPM8Gt30MsL9NEzzTRipHHqCrsWlRTbiiNO0eRlZAZadWjNOeOJO4PNEvdwkKGVvYlV3n1r8
IzZaR9r457fn4/5DlUVLS7dRGS6r9PsXVe/NnqQeI1gHUDdv4Kmp29ypzC/2n1+PQvNLB98Dudh7
BuUs40Bx1WDthk6zGsT0XJT40X1+Ke+L4GWj4VIIQl3gDYtm3LIsvekIK0UVzZU5LNlMVrsy4xkv
JqHjgBfm6Srq7RBLK7rjU52Lw98eGZUIxYAGgYP+Hr2/tyPH2AhMyNfcdW/qgHsSlascktnjwM+p
zL4ZwlreKk7+16Hsb1e/va706yWzxvB6U0Ggmtb2lplaIriXse6u9UKlbaKPTnCrA4k8iCbmXEmi
i7LKNORFRMJkia9O6nwAfaU0CTkRZUPSlV3iBI+DAyGLO6iKDV7GrBrACWl9HaA8P+6lrV/PCooz
j4O2vFSSPHuyUsU400s3Ph+7JPiC1PRxwv5cOG0ONLCX90l/Y6lXE0l97lqWLlZ2g+NewT+/bJKW
Bd4euw3t2VN0l3LrKgReff4of31LmXB0UVV4owuG9vZZJrNhQEbBDLNIym7b1jRRAiWv/VwpSedK
qv4sVTKs7SfodCh02WE1E3QCquV5JoJpXeXObWIHCISw4F4ZYsYzBrT0oCwMa416uEKlBJWoVMvn
UKfx0WX1QxqVwWkrsLP5/GJen//7bYimM/wk1mkb7vk+ySYcR62XPQ63FQq2y5nlxAsMNzqWWUuA
+YQtED5smnsY/Td759FkN5pm578yMXtUwJuFFCGY6016t0FkMjPhvYdC/10PSHZ1MotNTkmjxURo
09VVrLrAxf3wmfc95zmtr7qpVlnbMauLC79ugrv/g1vBryIv6DV+oM+CxzFPFQW7J+9InZB5LXb1
c0/gFkj2rtmasyScjXAW7UqlqFw19JToBhwkpW6vfnMjy4z2+ZmwBaaDr9F3/8vwsvg1wUuG3EhV
H/JO3s4gm7bgaqIDOzTCslAQOqkSHKZGUDdK2VhrKS5SFzaF9pvB9pORjuqU1xit7qJv/TQthors
ZwIbO69qCuU2CBPzqPOm7huJGnuqBsbaCKRnGNHTfgkh/I1a/yeTMj5nbPOs58giPx+vispvjbji
6qPl+0e/scyVkqnfNcl/q3D0HzyM/5cNj/leLGKk/etC0/946f7t2DUcRf+pLPnnf/dnkUlkLCzH
CZRcH1NkKDKxzUeZDBIT5iTK0n8ex7U/yElS0A9+VSIuNfw/i0z8ER+jiovMmFIY5/u/UWT6tPND
Rc/qireDZjUIBC62DKiPC2w3F4C+Q8Wt2mCnTPS7Jmg+oa/MC75OIhYhToBshNeWRDNw1odNjzcO
PzMxBxpZB9osTZsx0Lf5TJmq0czv577/F2Ptv5h2CXG0qNJTYZJAqmmqaBZ/Ndj+55V37V3dee7/
+rf7t6Z9q2krYaX9YfD99CP/bC9RbWH5s6jjKFh52Ff82WJi/ElLtZN+JCFYLI//kDkpf9CjYm5n
G0Zpk9Hy5zikxYQTjiITzqevZVD174xD6pk/TOE/vfGPAxF2uFKnWS05QeZrdq1pm4AkFI+M8XkD
65G4vqEP14XWH7VUuIzV/o7+qdsFNEo1lRQSJUzsuoOLX2unDtCkgRq8s5pTUjXpk2mOvtMLKkhC
xOg2uRzympbTvVITshClcQHXniaSWU/qWQTg78XR/A5Q9JEYxxy2qTkcBMiK4I4mR0yzq6GkA53B
RLjsWjaGRl+o8DXT0rFa+rETHEWi5kMcOFZEi7sv6uqqlulZhazddtRBX5sAFNipQayxlMcrzhRe
zUmlAam2snrikOKwvFAj5DCaiT6ZBNObQlWewzo65Zl+JYb4+DWYfAqIIod/+VSA2Z+L6I7020uC
EA6c449hJK9rjZCkLGk6gpRMqP2aMrhmDGBUk2OaTQbUarGTvbwRjyD+3zH0k0AUxJJD7tMh6+bD
NIvLgQ+Na9abnT2I4lsTps+Nr5+CcGyQghGypKgA5MwRkiDZpXRsGnNLFkIHmWEKDnlJ41zqUVU0
yV4pKYn5uXWd+Om2sEgVkYN5nbXF+FY3FQwjs3FCLVhk09O2lUj3gCk35OZz6Y9bPwHmILv4suEc
0/yjGT/4xjmP0vduqtGMl9CN9JytnGzU5VmH3h10KaKJOE4JVwoXOm7DGX4rTyKAvVpQT3mNkAmx
Z71WeYR216g05sVxUzSScT1ILwYBbk4XNtFuisLrMJBnGl95VtpaW/fEQ/qwuOb4Porm2yw0yDkN
eModyU9VPhYXE7bzQ1sPw8W84D56YRB2c948NuxV1lnJiDPSL32uVCuM4nYbyr6nar2xo7UW0wlc
MmKl6WCQX7QW+vG2aZfQjQT5uiOXyyG1swvCEEo53VhGdk7i5oa6h4cIEhVQZ8f1O4CCFSkzTqy0
64pUaLvpFCCSodeXkR0G5bZAsFZPT4RF2ElXoRHSnYZIhhaMYY2tpM/KPftMJxcfe3qQVjx6nLCB
DQfOCJjDZ09TxRovB4Z+M10b9YUYjuthCeLCvH1KOrBOOv5E5U6NtGMOWss3ReRzgnQmBEC2W9R/
Ijm1eU+A+e3X6fE/Z+VYPuVLUTKBBmFLkOP3T13K7z/8jfdVMnrZvdXT1VvTpe0/Ftvl3/yP/uH3
7cHNVL79t3//AkcCQuPVW0CK3sedAxrTX83/18/ZUvT+507j67//verPPuAPyurM01jjvpf2v83u
gkTZn4rVt17Vtyn8++wuSEzvTPv4ZTnhLpV9Vv/vvSxBUv/AimFgysWSz8mJo/c/vvr34vS3+Mt/
4TlXfpjeuSOOsiw/NMbQKVBk+rQtxvE513k/KjdlVFXCoxCSMRRBh4cyCvV0m6Q4+mxQEs95T6cd
mUGlkUdQ0zg3/Ll8LSM/9MJWI1xIDicRBm9Vp46Jgjt3OKYnxpaA22pYsVzk5KAYBJQGSJJm/HK6
fsFOZTYYw2CZnSCZwIfH8lRcQ4AH6gxz1EZmX7yI1E8nrM9KM3j+rCB3N8w55HAV4ruT034qvU7U
wtdML00NHkxOoA/kntlcZW1aIsFVs1XVDj3pu3I/dt6HH/sn5f5PO3seICsxxkOcgFQfsc/9uFGr
WZsphaTSTSoSEtfIXb0Af39n0l5Owh8OUl+vwukBbx5GVaq9y0Hrw3YwrdO2q8pIuslytfHysKBr
rmDXBpUfekqfCavffKu/jgu+CufyRX+Pn/kzEqsDujArLFI3ulhO+yAvehihpqCsYkmf3hMsuzCR
pRgta8Cit80lY8AEqTD79WDdiKXBb0Z0c65+yUA1vvkiMQS2ZiUF+DdjaKkUTYV6rUYmI0kGB3Lb
GRMSuFFZqpIkANPM5MjceF1m6Z0DHD4hqI49rc50OMyLrtDIdVvNVBTOUmNVrqqUkwz4xj8J1txJ
rq6W5V72jeoqmYfxGQJyEWMy7JRnDXrqu5olcYVso6Tsq5L1mdm/foB/+cFQBCmL/4TjABWB5Q3+
+IMNYyO1HeKZG2AO7/5c7AG/Vs4sWxsh8aNvv9Z/zoz6cUL97//VZAU81l8c89KX5/zHjTb//reZ
l+4okxozm0RTYHG0coj7NvFK1h+0GsFRAKQgNAaH+Z/bahV5Fu7sBXNH4YFl98O22voDkRU7bupk
i6+AP/ob0y6f8+F1RtawmMAXYwPAChq/n7s2VVdFFaCmwPHjsMeEQsKbbfSx4AGMJELvw0P5yQxF
f+bz5VBEwA5ENUFNHv/bp8FYaQSQB1NCtkFdqA8wFaMXETVTZadNVxxNQe3a1WDmeKSLTB5e0AoT
OAqxvz9NMSytDRnoOP/II4zPoz8FqReETWeR+F7Gl2oHPcINW/I9HF+xsn2jtlnhZHk5bPtOzCEm
WmASbVDZ5kPiB5BHVJBbI0IoGXA2QEPYroYcZ3daWLN/A7WvXCY6lTFrwBbXKBXKXSAbBvrgNmVi
FdBrPtR+idw16oTc1rQOJlKjQgC3CdApicmg6kzyb+LLT5YiGJUzTUZ417Ca4iKQUotYqTwDbKlp
wqJnFlolc+lmkERtJmV/Cuq0uG9GP9sXQxlfBQSExptYmdTeSYF5dWyOKqi0Yg/nzRbIF7joe5xF
ntROUv8WG0mley3OoaegsLQz3OvF1sEe/MFsOtBYfZ3Kum2l8oDpec6rOxGKT7QRmqzv7Rn72qWR
tHnm5pNMXIxZCtWjrFr+fWSNaeEiB0yJcc3FZrADcWb7T3TY8KSKUbOY7SXzXp5Yzu1pbLOXLJui
YVWoE0eVriL80WmIPumdMbCky0EIMmWjtlqjof6WuktCM8CcwrLPWvp2kYlq3VB7Eaa03nVOPtTm
nlFb0n6pJ+sGCkZYMl7YEoPGKTH864KhP4UjbUr2DrL6LGSNIDvpHCuBpydTWK9yHOYX09D2L3E9
dID9rbllqxx1owZbq+krWyXq6ZbeCQll8OUBYVXVHK7bYGBvUQzDdNuWLPB8f5U4Nl3V+zOZ4uRZ
Nj2MeccPC80Fi4awTUeGs1awbr1FpVjkngryCvXvYKSEQYcDCXO1qb/CKiMGekon8YagniZyRcC1
qI1Ldh8bSWT9CaW0hz4/LMcEeQrl2FbYxsse3O7hiYPWWNn+qCsNsZc1hZagMpDEq7i+NTYog5Vt
s6lR062upjQdGSbCiwmaOnRlgaioZdRxqEZeEfLLhnTS3cScGsUeObMWNnkK1TWLMJODQicPYLMy
qimcLXgKjk++JUGD1TC+mIMFuq2qkhZ+M1HwiUefs2KzJkQNS2K5QAk7KWng/9Kgfbe6mAbDYKa8
zdzGjaaMA26YKMTeg3ZVVUilmkqyCsUJJKyRpa20kq2hu0FIqwBZiCoQaVQ7k6OhQV0CKjiap2zM
BXaCs1a9wu7rSPgEmE5fsrKKyauNqH2mCQWdbBAD8kFDc0ifhqlFyiR3pV+7fhQZAMTnQHkbFA0e
dFxORrMay7op1nMoRcR5CDMaf4TdgyePeZ0v8Ov2SxouLoOuz0Tl2E4N7JNi7Om5p3XYwfZqZuwZ
qp7qT7Mu1NTH4lrG8WRMd0bUiDdl2udXAfBAKGV12l9oVqpJ3lyZMrprKviZ+3Uq/v8L9b/L1I3+
9Uptv0HF77IfTkn8B9+Wav0PRFF0EVFMf5NFf1+oSexGZ4BZmsIYoj0wlX8u1Jr0BzU6xCA0yJUl
rIn98PcDkmr9AQfNoEr7fRX/W/UvLvFxoaYOzElrOWih5iYj6fPKieWTPJwMTzoUaRHrRI7Uv7vv
UnXv93W7kuffoWiW5/bXK3Lsk5esPSp/n9ZqPH4FIVJIlLuKmVBKnqNwspmmbhq/u5at7tIsO4w4
g3JvddoXcdFLReXLlIEvrtme1532Fmoavp3c0avmoVCm1Gt6kifUxvwNm5if59PNLoxUMB5sovBT
Uq9eHt+HY0k3Bb7Ollu262CYHQXnj93oZH2EcHQhy2tSjq4rjDet2co3tZqgAInwI4b1sI7n+XYq
2MOnQV7bveJHsErrhr6qRSa4LDcnAImPWpRDzFCw/rARUJ7MzrqsiQFVKCFhmwvl3Wyeg4iE0CpR
Vg1eXrtuDcXru6C/zfNBcTUjm9zCjzaUU+Pe84PpZZTb09irhk3iLNHIhPvQV+R0KtcYKDELXsGx
VJ2uVsB1WkjVa3kMDuwEDFfsdBTXRvGUAemGBp9SNWxYIch7aEw31GLpskL0c4nPRV9Zck6pJS+V
TTeznapmA4F+J3oQGE+GpJsrPyOdlkjXSXnzEyF5awo1XnUBePJ26WRqneCJJpoHps3rxqzTVZjl
92GrWltkfA+zWl5rDTu2ABB1M6YJ+MQoXsediNi8mucDzlVrGw/+nTQGECiXSLhq5AGJVlC7nPmE
dVfj1xQLEo+w3OysvrqFgSxezT1TbDb34BqFXjgmQyq/kHAUr/1JWfP7WZuqKLpzIKKHZ/7UjlGm
brMwfgXSmV2klh8d2J9wBMPtH66jCEtlkoXJOi6jdT8N1H/bStS2muUTgChYvgoajj1NlM7hdSXn
kDT9BvZnGHttjDMmgomCUYzt2iSqt1GSQZpPrK01y8+5VbNzg5nnTLk1crrKM09KlQuNuqzXtTMA
zIaQW3jrBQ6DEvdsUlReUZbwnRKtdUMIqceU/ZKTm/57rIfBazBqz83UkoPWp+RrRHrYbko9Ky5n
MLNuFlAYFnRGaGxKhVsZtUICukpNsA+DFYC1L6SkR8+yKdwNYaqclSZKDixfzVouBWUfSsGzMRfp
Q6U34nUyLRk2okFlegmpcUslUI+49wVPNiz07VoMgjo3SvLG/PKEoqN8qkbf2MRLCEFuBlBOCADa
kmiQE/skwR2to8GpS/0c4qG4aSMj5uFobEHI6XDKqohPvt+WqyS1tBcjAvEmVJPmiN1Yr9QxvCi0
tPUMDS9nnFnWhrkvuK3E8aoQ55gXlDjxup02aeFvIjZQdqnXg1sD+HT9uuRIEISbmjwuz6wG/ypV
Mf5qXamtcSUVJ0G0ZtDHxvDYzb56mU4Sfqk6zCJ76kN/LUdsSAzrssmbjoTqaYm4mYYjIHi1sxHY
A1A2/HXb0QuBltO9pKN21kkfccq09sD/FVSfp2M0GLfqpLyqSqMeIAZQ9S3MzkMUODe2HLftZZ/5
WFmFcqUg5VqL+kAY1mCQd4bzp/GaSI3cpBur134ULCeoVRI5/YZkzjbaTGEeEaZRElumlQRLBYNf
3Kl59zzLWXmSsD5ujFq/jxU5vq0CvblskL6dqFYHR6agyCn6RvIS2LFeA7HunLdW4dTFJF+YbHOf
JiGP13Cbu8sFXHoooxw3Q5wQC1aEbGt1bfLkKEmcPsKdt0QSwVFusNQU7bsfVpIdTUZw1lT25mpE
IPUgt8VDRTb9lGHYzbr2qp1EaR3Skdln1LHtThDPbKpvBFm9HzXxTku6THcGDlXHBIj0JlFrWXcI
bJKuGkUcd1oqS1vNjBs3ZYJ8k8bc2IP78zel5HdLwrpUG3ZeZlZu9zGtn8yoGIl9h6W3DUngMKQ6
3ShGyXvNMQcnHLaSjajk05pcREm2AR8v+eRTVZ5Lsqwg6Y8VKNmq7B6NtpaiVep3KianMOwSJ/db
MvfQmfFk6/xdLbtsM6Po8ERyT+IDbfx1i2TP9KP0VW4n2Y0qs9ir5VBsRjbKmW0ZvoEFMChWgBaJ
L6QlRD5YSvZN1ir1LtDqBSCGrskvAu1oKnF56ddpclbTdNoEoypsAx9kBnHQ8pcZpw21d7PzbxoD
hyB9pV4CglsOJ58E5l07N/klrBXJY1hvAWXGiZM07Jo540wr8tBmtwvBdgS60hdeBkXGzayZ/HUK
sST3+tXyxFKAF4Obl5ZmZ6Gm24pVcDTiMHJMSst/rwq1vyCTb7BWUo5rnLdmBcR7xjoeD0vwyQSw
tEg6zmvynFqHzg/fB6Gx7ooaHZXAGv/c9gaW3E4diJ8VUBlSVkzKU9np5Xog48s1CuKd3Dnrs3MZ
++qLMDWi7SvDvBnV/pp0DX8XTka3D7CkeSXyV6+0urcwC9JTM2aFBydEWjUpFDijSTzMEu1Fw6l2
1WjZfU0OKOUBmgKsBkW4maKcJHk8Y24+mvExJSDUnfJeZ5qgg2drqSVi3JdbL8G9iZXWROBH4XH5
DYXxUQOSkGp4uTv0sFZWncNmjk4wC9ttn/gHkxXoyM4gtstRy3I77VkkuzhOXGqsA7GMWbkS2mhI
XLOfm5NvJVdtppLvXcv+gcRu5V5h3+GUc56fNbNSN1OnbbC8weOOW4SlXiuI4aYYDPNQpYq0TQjj
ee+McbBNVgxUymG9wXRUbwo5fo/g224jTS/2FWWJu6hhkDJlk5OODLWbqnonxmU/XkUcTjTHDMR2
R8HW3MBq7agdKeS1pHmjrmY0f+7c6ONRrYTKlvV3Oa3JbwqL2Vql2XgxaUucUSo1htuKwbEOUQib
qWy5jd73KyGLJ1tNOla1UlNZknTtNNQasphOKB8IYfI3FSl/m0Yd/H04+vUh6Mf4ngCXedWU0L0T
lr993Y+cPysSIVZmVce7fBTKFzWN/P0AWfRNGH3EnQNZCx4Zl8NxCCZ9rVDzuVL14bIdutDN8+B6
QI+z7WVzcGY0gGtLIRux8LPA1gZNdJVEbjcm04/XBQvPhZruvpAE5QzmW3fMVlEPqm42u9ya2vWs
GReRL1nOkrOD1DR509TKXxHcJm6MMN8Q+UbCUidQXmpTbPc1ledMmgq3U4bJoV+Qb/o4kk7SmN4n
vRYdQtW/mvPauBkynN1ML+R0kUmeF0Oxo+pl61qm3JV9314G/bxJQy5biPVrjS6jmGvJ9ntS8RIx
YfsexpeG0KtUuvvusjM7zvzg9c0TK2l813csnhDGC2bHqtqjHLJjEW9xbsX6m6805REKvnwXRYF1
b7Y+fN14spw5GMzRhRuvX4RyPlwMCglSJHGOYPx1sKR2MXQkA0ZxudesmPyVKH4w6sXrJg+pC16f
EC0lrU9YF9gQCmnM3I08Tcpu1EZoKPbnoj3SVFwrnbaTYRVfJ6V+JN8Oxblce60hpAeq9w8LJNdG
3ZVuY6nrV0UNcsQS+5VWGtfMdBFdoMjyNIOVrA/j97LuZpdT3mvS6c+Z395MRXk5cxY7pon5pdSV
Z7J3w5tiadtLgXxMzOyGoAZhR+LzAwT2VqdTL7qRJSWuOGDltoSU3WTG4BuoeK1QEQ7gWfzK0aSy
dNJU6zaRj1U8m+DEFbGMTKAay/Oczdd1kZsr+pIYJMnCA1wu8bzUC35JOkpTfSxTsbwqZdAFU8YK
qnYlMIXCfxX0KLLLZpydnu0mlD8uOxGlowHDd8hukewYyCfUf9D8Yd6UN1Diw0Oi+8Ja08ltkHS8
9lW/FZsmI2UyzXDy09WdOxJNlQaDfN+b8oWI+J6WSqiuqKDRNZlbpBgGgVvlYK5S4PVXw1i+Il6S
SUzBgRkTNNGKMbAKjaCeQVd24OzFEwhNBBPZjD8kMJ6MUmg2Yx2NZzXDOInUehXE5rzPS5WeSC7U
4QFwmJsP4PuVpsZXmQpuMBnSZVowRxY6PjhEnIeyVrKLMIJaILVysDT2210zGp2JY51yarsw9/No
PiTjaL5abXE/p/mLWM2Di1TCiGxqLQSkyWL/EiTL3tdQ0msU4Nj2U1NmoI5avcnL2uy2U1eoiMrl
zp3Stp/AMykd6JKg23SVtbE6YTPlZaGgBO2AK0LNLxl6HDFnv30PElHzgAcxHRMDETlziypU7oUJ
Ho74WDU4+EdS2zPTxCgcjY/D0FvnMZStL0IyzwjaiyWfnHocud+iLWHVX41Jka0jTb1qMgpRaqlc
1on1ktfiddqGwU5FwW9HM8fIdjKuozBuNzJG84cxJxi24kg+Zvpta5kFiRTRE0T/6SQuM51hpamN
kntcW5bRebQUTQAeqAkmXApJcbAyaWtOZeoQukzqg1y8Nt2cXScBWIsm18S1GiRnkgN1YhCwhxMm
mWyHbCHSR9xZ1Vk77ulRn+5wC02rXCrOHNblq9pAJaCnORyLcbrSCiNbmbHRPBZywinZDPR15yfh
WqTUbRNzwFFzBDuE84GcuJnzEvfXr8RheUwmL2xZ1rErR0QqOylfwEPBsiuzJFsxgDwdCdvaGtkC
i+NhkFN4aZzD6StfkX2XHMniYMmySFwESX9bGOlGDVp+dF+fD9HMyXUWUZCazIszCqJrpQiFO/bc
3aFX9GlL1or/xRg5rxPS3e1QhrozpPr7Oul2RkKSclmEk2PgAHELzucAQYdyR4hFCQNEKcXbJurL
tZ+KwnGmvkFSrtSsjBoYWcpZ9m1WpvIL/dF4VcfVd8j43yoS/t9EBP3Q8Fu/Fafn7K35L8AMw1YL
JRyeFhYelUQDjsu/qimeivq9SJPvvsuPpcWfftC3WiMF9T9gqqN0QCOHvnLRO3xvCy5/Qh2Lat9X
NejyJ//QY8gm/xHuKnIWsDn/qMeQLSzJQPiopiDXpG7zd/qCP3aNl/Ln10/iPdYwWYmfEdH4Ek32
WFV4T1x3bad28zD/hoX7VY/wTyXBXy+x6KQ/lOxaSWE9mrmEa94Gz/1DeuY8SB4OCR+/6Tv+2HX8
y5U+GyFJ8CsSy+RKhVdvLtLf6Ll//kW++qLgbCzl4R+/SJB3OclMQ3jPSZP21mm+91dU9E/fm+u8
JT+XyHw1Wf3liX240KeKrCpxCinlMbwHzKSEVMZsY8WSbr2Eqy3xojtt1+7KvX/RuYRUbllKToo3
QdNxzVWy1d1ilXEuM7wPY/0nTd1PhvDvT/fDXS1P/8PvCI890GeaSve1yenXSTar4s3yuhXRe279
PN71IBVsGp6/ueyiB/rVw1hG8IfLhlBu1crgsuJOcsmh3s4HQE3CfXPb76WdbzcgrxxirPLdzrj5
zbV/NqCQa6NsXarxbAF/vLZQCbGuxm14L32h3WhS+3yCtPRoEvh7U9N1OyerSPa0wU5efn3lH7sA
3571xwt/EklZcg0UUlqGGpHNS+ijPd99KTa/vsji8v7Lo/14lU9vZqNg/1H5n3t9oVPa5aNI7n1G
nO1yQbZfKFYjAWTqb17Tr9qhzz+pYaL+QuxLE+brfX34SfuoiM1cssJ7lQU6b9gAglCFEYXMkG6i
ZasDmY9Q1y8zDbHONG4VsW/srNbbvSEJqdNFRmUHPcInNIbFMZXUk9WCWEtG4zoW6idhcelkZuxl
PmLKiL5sLgvvBT35jVEYFnhPIULNJLtkv9/P09x40lwG3zpv//It/mRe/cdv+M9v+Wm6yKXQmEZR
Du/ltXBuL4Ijx2pHOlETviM055Gm528sH5944H+94qd5I4+Dqe/lObxXrlUTvrANnMvLvMAm7pdY
pQdklr8eQV9FRb/6JT/NCf6U1n1dSeF95WXP1cb3JtPpPHAUB9ExaHHiw7mAjugSjW4DlITJ1wQe
9Jo+oaRrD/gtN+E63TabdM3fJ2fBlff+byaun00gUDgWjjULMPL2H1/i2ezFMG+5x/ow761T5sZP
v34K+s8WUUifrAkY2ha8/I9XmNqiUiiFR/cYeh19jb3pmFwVV/UrQdLUEB3B+0L5p7o1H+d96BLb
fc/uVfCip3Y/dUfSt/TtdCFfi0znpTPdB65PkrwNuszYCivperyoNiLerrfYsR6BpL2CLUsk71J0
q4vuNbnw7dge9pONEF22g4vnwf6dj/STnufbyPr4DT+N5ZSSL1VvIbynS+iFW5pIZ3JjV/S+YYG6
ojdcoa1OduG1uVXtalrNDtp6N1upL9DDnfCJ0h1/ra5Dr7Mtt/vdGrFMVJ+H4cfb+/QTE0s455S9
wvtpHR+mHfnEzV2y6db9pi1cA6Bbux530k48hDvlwjrgkPz1CPjaI/3VDXx6DwiTG8jmYQSghzio
u/CR0uWGevt+uEicGzoo7rgHgefc17vGpXLCoKh2lcOJ9Riu6v14mb9cPH8ZL1OPyrMTOw+d07vK
o0np2A1HOz4W9/JVsx+QeB+H/e9w3fLPFgJTtvTFTsS+5nMMZSgnkQDSMbpvXYLXtrXs6mvri7ai
o7aKV4g0aL54+vXsdefoFSjzbeC+//oJ/nTuMtnWghxhp8yt/PgOySFp6qYeR/fRnXwnvwlX6iup
zO2OBluC03JJg6SW95v565OF8vu4/nDVT5uLuQkSTcmz6D5elWdtI9gXzaFdh7th/7tX6LeX+rSX
IKmQyrnApZJTTvD7kRnBX0Xb3PNPTJy/M8Z/1Qn8ZUR++GafdhAVFXvM/Hl0r6793egmrn8ipsod
D6PLhHQaXwRvehS3jcv20R62zXXiGm50/5tf9acv5oe7+LTDMKYsnQ2wQPe8lOthXW7mdfoSnsMX
6xTsNE/xymNPrfHon0TmzvWvr/7VAPuXZ7Cg/bGmM7Q/G2TzNB8lYvei+86b3dSNzzjF96kbuoID
nPd9eKzczqVmsJP3gYtW52hSgfvNECOI5meTE7J5U0ZLjSb/k14bWhu1NWpd9w/bl8yO7Ifr48vd
KjpVdu4y4hqn3xf2y/b4Yth7jBW25GaOJ9vebl3aoX2xVZ3MOcuO6GS7zH7Q108U2lbZ+oY5JFxd
eYmzOYTuCuIBn7e98FS+X2+/3AWr68w++1tWYWe1d3KndtE62EeAmHZjP10ejdW+WD9dJvaZ2out
2StUfi5NSvtydNPDuDqee3fwKDu7Tmo768m9eFtdPF598aazCU7PgxhrH8+io9myU9j73tV356Pq
Pd2EjmK/A6O0j3dPbmXf3MF2s7/U7uScj7NN597eFPZNanN9W1op9sPK3wpe9vUBSCvdCV0+lQYq
0+Tb+YnKqn1ZuJl9fZrs1+PTzFdw94LrXcEDtg/YAmxt664ud3dUtOwj3+e1tqPV7eY1WJncHEhO
e3PbOb7z+uB7d0/+lpQH50Jj+Uqda8L8nMI58yyX0THuX/g9AhsENN+5cAR7q9mXx2u3d4/b1r5Z
j/bTtH7aO684ofhHTyNfCkEnsyZrucWdN+vzEyc19lyWs8qc9cw3TI6tfaXzq04XOp9CVc3lvVvx
+a3tqTZ+/OX/fPE0z1ubtjPuFMe59nYnlOfr7cVqtB83t9yq4qx7Z9vYF6RwMG4P96frfeqc7IvD
zHA+bHYA85zK9XaHnXd1MO2d5T5U9n7T2de1t9W8Axdx2GnZDjAg+/3ZdBuHHenM81k/qrbKiLsI
PBo+NtP7sbNPue1tNPYSSOaczjldy/bGC+3XeaXxQJXdl9BdDythp+xsefVsn24nN7kJ7CdQJ2ud
B+dd8ZfS3gXLbxfbdwTBuLmdOyH/8PBmON6Oetfe20nOcmdvhbNyEfS6vaOfTwcuxH06pXM8R673
7rm79duy0fFOr8fO2XWeZd8yoYn2cOHl3vptduJN5R273eXkHHu3X/WutGrdTWJvjoBxHHl3x9uN
qIche9O7q8lBJOje3h3Pmv2wwQ1l9665FtfepnUN++64v+TOE5cdmVc65A7b+8473yWuXbjvin39
8MpIXl4jw37PXG9ze+d4F7uJAXhaP/L4Mvv9bvMw2DzdyY1Pz4faNu3TY+A8TqvR23nt5eSa9uz1
nrAu3NCO99AneS78FKBX7WC14WGXu9AOXD51+bzOsVzNFZYbuvVuubvW2/nO9eXDy2DvR7fhgZCf
6qBJsuvtzZ3IL6avTR7hpeGmt6KdbspTvcudXfObU+RXDNFfZtkP89uiL/twmpMFU4/UivnNYHr5
39SdyXLcyLZlf+X9gKehb4YVCETDniIpSprASDWOvgfcga9/C7p5qyRmPqmyzGpwZ2mZSYIRANyP
n7P32h/E5Yd1/3o98NS8507xwp7T6BqbGl99E70+Hse4On+mbdCdn4Pd1Va7znF3sKOH/7eqkEEO
R1wL/Tz4/Z/+MMbGJnrrPqNzAEA+xt+WHNuzLHZw4Q8jDSh1653og9exHdU8cL/efd4Yqv+sLX64
/JsdOEwJ5iPIbqsJrftPzY0+IznaHbPYvklO3q13aC+K2+43d2P7pW9vBqAUDMWMXVAzvvnMRlpk
c2Cr7HlAahWnbnIXWjmHDbMjs9kIdvWKxFvq3v9dl287AfzlwjQsve08D3thKzF/eAqqKmiUKbiw
itez8S345nxUH6wPnEjaa/9OPP7Jg/lHPev/NSEAhp8BV3c39V9fpv9qvv3Xw/gyQtjNPv8ndKA3
O/8vRKzNgNvkO/Lv9LVfv8oGuc3Lj43n7ef/7DNjFzEJLgxgCGy4yC0z988+s/sHKUDAeTD2O6Qb
4t/7d5/Zcf8AowZWEocGnJLvVvB/q1oRw3Ji3pItvsMDwVf8A/sJ5Kifng8MKFsJxi/cMD44UN5C
gvSE+RchTv5dc4m1QzuMJpOqDK5NY2XMiG5x+LipDIrdCijWpdu2gsWuOqmhT2Imzg+5ETocBcgM
epGjMp+GFAfLPuHs50ZN1fd5rFeFqHuckdrEOhgxtrhW2QXn1ivVtMeLF2oo8xWp3tpD8nfjGrpO
9uGwGN+waaiSHyWhLJ7mstzyZkT5XqBjYNzt4U2Oajf3nQ2xYl/41shcL6Nb+h6Wdvbcg/cg4mEC
yGWWgfugVOrx8VxUGoRe6+qclO2EmdD1Ff9CWubJzGby47s6NC6CJVD99RhWAf5na+gvg1lBiwGp
7MUSjO9lBmntwahC8zpbknKPh5Nfa9fBfKOgnd1ki112MH9mNG1I4StYPtPaHcfCsGL++uJDImV/
WVaNwGzhIVmPskKRL2ysxP8SZozFBLp7jjNdqPHbkDLIuoRPopEbFnCdALFnYba3VdkHcTcPJDKv
zmAkVwRKZjP4YchPZmcgaEi8PqVp0YbZJ8WsgeyB0Q9v8eO7KUNp5ZLFOpfyWuSD90n0VaB2k1/P
n5vC8D8Lp12XaK4L5AcuxhM0fpl/kkkehDs7qBClzWWSPvnCJkFB+bX297NRFDdVUI03gzUYYmcF
s6YcTBOesjTAf7nLTdO68oo2+WT1U7LssjrjcNkL4izyzbdDRFV/qqjZsVAGK5bxtagnjx6okz0R
QMrYFR5U+5T7lXytU0+Vuylp/ABTarU+V0FPG6eCnSRif3G+X9qgg1oWNchq0zDcu3XOQO43LZxV
FLulrw9yk/Vcet5k0Thpmt6Pg8QzL3NaGHDi6CG5uzbPyQHYdKAP8+rwp3X+RGTHEubnEsVIfm6X
DkViXqkb31uL10wbyIs9j1ZMNUvzakU+C47N9ZKHMewlZvN6wKpTJjnKlr4rM3tvZln1Qc3uUsei
EnALAq8+yqRZ7xafm4jqRfmfBkmmVrTqAWuMU1dkXK7BkD4IzlkrgR5L8DnLZ/EcsEvg/kG4+8Kf
tNzX4Iznk7v0TLSFN7uCdi346DYpWvPaJgtNI4hMjHzflL0M9wwVzPdu53uUwfMwPloqreZI2GtP
8S6wml8gDJxgjgPUrvaYYPLuJlQaHh6IEueLAbKhiEKsGncFTPDnTJfW5zCp+q9osTszxnjC17YU
KD2V+lC5pvpQGlbxzlapvRwx3dREJei0VcdmLgJjZ5lJ8C6Z6ZHsEt8cwOS7WkL3wwdaESkS9GGU
Yy9F6BaU6j7MoDfulpHwGn+k02VP7TMum/UzzhbCaCYj6wkgNY2WYBobM0moXUQvo+E4FyOpstY+
6Grni2oL56M5YqHZD1mPtwgxku+iZuwlJENYi5FKZVrGjSxQrA62teyTVhE93Scw1nez9hGOh+aE
tixDMGSwhHFXEkQRek7yCdFtkTBxW5BoxL0eu+WKt5WJf+i3+usqVHlPeuRSgpEQo7eHc+Fd+Q0a
XdQRm7grXwv1mV1C1HsXgSQgCsNqL/G8Nn3EK4DFxvLyMiVewNTPQ4MSiByIDC/1iHCCIA6ls+aK
XGmUv6G2MV4JneN8y8HEVDeV7OvPsHJyvkalpvskRPYa9W7jvrP8DsKELpgFAMA28z3AJ/aCdVyt
bjNyAfrOhrAvLvygSHXkt0kuojQDYbOrjRWNZ9DmzRKFiBhZ0aUnToOvexVl6CBrkAfSeg/TpPSP
KbR951TbMngQZdGHO3zdpXsQgWHc8GABIvdAmLf3XZZ4BEkM3CSI7dL8hkbQKskIYkzxsLZrWV70
yyrEE3Jt/veU7SqMfNGNZgzNdAwuZehKkpFaMxTxxJb9KVS+DbhcIaHdFb4/+gdBxNON4RXru6YZ
hLkPRTqRsOR7+nWq6/LZm5xmOjVN4l8mjlmOyIWG6fOYZup25u51l27tSzSx4W2KGmWOe8HrtMtg
Z9ABmtL0N63vn8vNbVfHxE/bjqBKBDL+W1ykUysgEEGG3mrMh7tKyPTMru3vhT/K2Mprd4/csb5c
cka+3yuhf1T//V+Sp/7DaECkvP+qKHzAJFEjsPixDPz+I/+qA4lg+AM/MXgfoMpwAsAJ/bsQFG7w
B+J+BhW2h6Cffi/tuD8VB94fm2+ZtxhjOz58dzs4/FkJmn8EqNE3ogSaFSZ25j8qBL/HhP+fgwKO
V6pTwlMdBAeg0TGO/HxQkJbVe1j6Of1CFyCVEYTteEBx1SA/KL0gPQRYEW+9xkjw9E5aPVderS9d
mSiL7LE8T0hVMOV7cGp1uhuyARVB4ZSFFZk0+w5VVW3/aHldHefumB3yOa0gl6tSYAbtTMSA5CR+
ysXaMS4p/ck+Bj7SG9KpK/A2iXKry8UPrBeHihWyTrhU5OWufsoLavWNvx8Q5xC3sBTNHIVkHVi8
gVN7Gy4BcWFLK0ER5I3uj/UkFPPibJD0N1HOdXtMgPOM+bcin4qNxHkNZgSse9Vg1zhMHmXKWaLo
pvAzFuq5sa7X4t5JCGzZggeWKoaIU1IMNXmIthdDEr2rMiXDOAjS97VQaj0Y/VjBEUp1eE/9lnxz
pkk+Ja4annq74eOEgbSf+0mm7yxtaXPXjQTFTLaF/3YOBBlPoALq27zGbxsN7D8Vk5MKza+ls4Qq
Wvr6pQ/z/LlxHO9ThlOKMUWOATcSodfCjCGZfdq3oUV6RGGvdmQuor8OV2XdNaVM3ilL+88NIB4o
mnlRPlZ9lVZ7Y8imR+zFmDKZ4AU3XSoJF7LHIPyQlcZ8X45W1+9DOVdHwJFmdoJ7JA9SU8GB3LGm
i34uM7gcYc16mRTdpOMVtFV37QQioDVm91YbDaF0iJBz7P4hMIeOtCEx1y9Ul9ZwhVNDeHtZSn6h
xNn6Lc8hTO2B7gTQ0PisQUzhv477bsC/wgYgWpzEa+/ow+LK+t42k+YE51tXkU2fpNnls8IigQfG
p7Ky2+wrFtTsQ5lLmR8X+PlttHpSEHVXpiM522OZYzopa6i6wzC3RbRCUepII6m95MB7hJQv6c0p
wVtkoDpgAyQzBYcRSB0tzTx9qU00xRdQZvQ3sFFanFvhyx7H0FpX97JsW3GYvTK8R989ajS3lrmf
HNF/0OVYygvTKY387CU99eI8YYXaO9rQ1hPMW7d7HcLGyy8Xa50fzJbqDU0K9t29n3ke6R14nPSp
60XyMFWFxBYrarvcGU7pN9irurJ9J7y1Qk6smMl3keFlKxNfwkRv5oQTAehdok92zlD66bE2cztH
lqfUNdG4/rSHMAXKC0zTBi6dGvxGYSvX8S4xROvtUQqMIzLlYRbUp9CUke01KbbkbMjz+jB2OWcg
mE3mdDFL125Ohmi2IhOeiUYT4JLeNxdyvhqaUrRQQEEkRGBO8jx2Lc4G3KKBvXlLu7838cQ85KFR
pLj+HHc8C1cPj94gBYlt1Rh+qRXn7n0eFuKlVHVxS12Yj1jVuRd8mbn94vj5/Em1aYr0W0sKd2t2
80gnqX5s1zCrIqNrqhyYCKlou1ZSVzP2a1r+2eraj72NfiqyggF7UKNTFL6uu7yUVpl8wKAkv3am
03wrMc3bHB7clWab1y4ZkTuNMo6dV9qYJEM/vXLLtud0aSfFF/pHTKHyfFW3JvwvgrWkV3k3nZNR
ODX1anpULmvw6kL2JKVY+sES1UNZ5mcZ2NN9F1KiHMPc3Ijb2KLrCHE0yaXN2EMdFxjeHlu9kjlT
OfZlwWF93c+zDzRX07pyjxgkSgc6lUR1sqT+gLcuLKe4a9rqxrWatn/FA0us2CJTMqnACvvjLvX9
pIo7p/AvVDFxcErTZhaIb4YoYwnk1Lb2/SdlK/7fwOk7ES2GFlm8uOq68LwKJfMgCXqZED5jZktS
YtM0DrciGOZPU1OTj+atvSburluy12QOJ3Lkco6iyNiZf9NPwIsSkURkt7sFDWZ3DPp+ATXX5N2z
BRL96+zV65d6QadtV/a25uQ4y9AMo1+KDD0IxFqyTHDGz9nAoGfx6U8UZku5VsJS+IbfAJ/HVCnX
3Sfcrnu4w+6nrAQ7C8fvovTrIAq7ok9YPKvloBbtYQadl/nRGbMFQdrgOQ8Wv3A+GdoF8zsazfSa
TR7q8aIS4WumxhZSl4ONJwqzdcX9Eri8m6tX0YtZMC2drTkxnd28esX7efTdKbLXzJH7lm38OqlS
We5VX00PlqBzRMyQI6ejYyfVB44cgzgDvAhPhbmM6VGkc+YShKlqCdRhRp9lenP6KJbZeJ49wdtR
1ZQBUbZ6aXDvYCLFHLu0sC8qGiuJa6Yk+82eyx7XVJw5VvyJ4f+/EvI/F15qMm78nzuM589f3wbi
mttP/FlLbliwkAALA/g1NSP13/+uJS3nDxd45E/pN/+uJf0/UMI4NgEa/0LXcGr4s5b07D8oO7di
0vAtuoCe9U+Kya1U/KGUxKpPErWFj3rz8aNceNNzXvqt90Q8YIxp8bZvGgmytNPHLtCILBaCCXBP
DP96aP5HWdfPWh8SSwgrQUW0wc6plo3vXf8f+tyT56ZJkracpCkbX2algWQo876GcnI3K8P9zeX4
gt98RA+3O6+hTZSLxW34uVoejZFYLhvDdA1P7TiAmMIdvpasTGyBP9x5CqxFNvWPiT9/eyloQ2gd
uRq5Cz9fKplKuM1AO2JpCgOudZi6O2daknBnkLkW//piPwsD/vU10ihFxQxq1vwOS/pxXDAAojYr
sxnixu5x79v9dMyK0v7U5UX1MArl7YHWtFgJvam/3rBGv7n+391Gl045IRakw/N5f/6ws2Ekni5F
H0svqC7baViJD+77q3Gd8r3qxO80j397PQ/ELkJwAA9vH5swUbh4KruPEfd374K16649bc+XGIiC
SzLEf/PY/P3lULUbEL5d0Cg/f7yumkhop9cYt0CGaCKUHD9aaJkDj9pJhUF5+vXt/LvrQWQwyCak
JWB/V8j98FYMCwbiTC09+j/tHUZ6eneGKsPrypLdrdq2zF9f7+2zSvf4O6zQ2FYgkIFvbl+J/XV1
Ct3Hdb46d8UW1TZQTe/Lts4+/vpSb4Q7zNDeXOuN9i0Em5QD5sTfX9fDufCmGq8ovmKjyIjjkHK6
oZV0p81G3weJmG5oeDlXSZvQGfz1X/J3H5oHFnQJVR3G3TdrgcoXCAElf8gSVvV+8YUiYjTNLuep
U6+/vtTPfZ3vn5nkLxheW/YKy+ybz0w2eivdlarHTUPa5hlJz/Cd9cO4NPT5h1F9pjnsEjIq8Tf+
+tJvVwaHVhJbztZWsjFOfCeA/PAotWYRUlzJKq7eZ7G4cdAefIAcsezXh394IVY6Njc+C9YHVpA3
okHpjJNIRJDGhSqCXcN7FI3Q+1Lyo4UdVyFpijQWbaJX5+FDO5bT8dfX/8t3TCfG2QiYjEtpq1hv
GiFz5tmZaOjxOuWcXdqpZ5xWd9JXQQoYt5PmF5U641mu9e+U/H/5hgmycGjEuDxLAZvx9pz98A3D
kqnNDnRvPJd1f+IiqL/pwF4s3YKtMRjqaG7EfOzm2tvbMvndiPqvl7coDJDUs6Wxifrbf//h8l1Y
hGaeDGk8rO56sCTTBDvpcDq0o2fGVomFILAXjtHeOAanhglM85sX6a/f/JaaYIKMZOrJxPTNNz+U
NUG5Y9fGemi7aAjyLxnM36jz0vpo9jQvurAODwoc12+e7b+/MN05zrUYe8I333ybQanGdo6WkpPT
IQwJTGDIWB9XTmM3ePadJ73M7wJSm36zt7+tlEjxIyICA8NWkRHw8+Z9JsnUNJnYNLGfE9Ei9AKG
JaiQhlUWqqea5590m9/JSv/m0wYm5gnmZ4RoeVtb88cbrbYyf948znW38WzS0D0MnjWfoTb4kR4s
850KhuChZloQ/9NXi/oz2ExXTL6J+3jziNkwNvQA4zm2wXrQExLNR2kU79vFsU/B5Njn1RyuS2m4
v+ETvd0GAe/Sit3iaWyDmd7bV3qbl5QNW0Lsdj0TDhWYsbG6NrgZ+96UoTj/+mNuPPafqkOu59Ct
4dZC7MVJ9uZBzoAShF0+gN3OzfVlzjJz71spqnM/U8YJ1Hl/ldAKwtpBm+5K0mm49oWwX8cp6OMu
ow83kzZ6blU7PAqnn08Z2LXf3Iu/PHq84wBr2UYYmiE0eFNWFkvW4yp11d6j/REJwFB7UkybE4C6
/CR0OkesRePxN98MeYVvvxsLbx+ZYVvNRZUZvnkG/IAGkyxNb59wzqbB4s79+sm0G7v85hRj1d1g
xaz1VaUzYVzKMcvtOE/y1TvOLjmXx5auZX7UTBrLhyHDTY9gUDqGA5IpsbJP2D636ZANT+whSWHG
Rk4/tIw2u8a1Lwpdp8Mpcbra/TRbQKdOxmYy3i/D0gvaLo0hjbjyYVxeBCkQq9MEV1SRu95ihhF5
WVY3trKDl6FbK++ZXNlUXrfO3LcAQuwliwqZzRjExTi+GtpbrAuRyvn9ugyWEbWih+RX86hnkWF1
6ztpE+MTpdrmOaisonBibUPL2SVDk9x1IB1kVDUUh4c6NMESToFyvkJe1qcaMs+HRYK+I9C9R2Qx
zaF84oBkZNhux2DfIHsPmEKGor5bU5sYaJF2CAbasvJmlvdWXHUsAhK+RTW8hM5st4fUBcVVIY5a
zp3MN67QOg/TkQ778mGqHON+iz0mU211k09MBLv5gm4w+b8zmqUbHWgh94qzEGrhIHHbYxEmbc+C
lvqIZR3Se/fkw4EkMWb+X9LOLeBf1pLZxM1bw0vdkysQO74Y3wdTP1hRTyeFuOGxl/qcD7l+0UE9
30yN76mDEvCob2nrdvQUpzYlZI9pPm0lEynHjnODOJdj5l7Rm6M7xe/bWnS5f1OvafONaJqxPoJ8
DN3z4olxivjcGY1fla7yBIfKOvtJv9ZXvmmkC0QWo+0uUmlA4KqKUEDrd0d5MFexbExqeFeROy5Y
34ke8278MuRfMJTssn1L9kyOpWYGQp8qrNlwrNLAOig6osVFBlLJjFLgKQc2fTuJc4o6ebSrSsP9
WNKmiI1hUZeaTg7d/y6X49kbKoQCk0kvcFdS1k5nMu088hyXNvnKpF3dwJKCPEm7s1dxYAsZRoW/
zo922y/YrdqWQrxSVtrtilEk1T7x5ua5hCGZxU4/mvU+ZTWrD85gF492LTNuQ7+haZchGQ80nMbm
nTXlhNxvxv783lD2EFtuoatLY1mzCo1MPga3Y4Oz50w+6HCjVGJLiCau86A9G5VL2oQwHwnESoKH
dqz7q3bVnR2Hqd9whV4twX7MZ+A5ZrXQfqtThgTHfjHVkRDQvDlOrpPcOWU/VCcqCHBiZZvPvE7d
0FEIV60B1oJtr+KtgrOwx7WdP5lDmLxnP0Ntt6ZGkMDMScI7WoyQALzR89AUl6QkRV5r0ezCqtW8
enJgj6JCBTrmq3DJDrWRd/Ndaia5cW+lZdXFNDnKe8difH0kBqw9WIaBJaLM+mbk6zCm8G5pvS68
4+ATdlE7ZDYOEd/XD01rmcVFWBnTVdabaR9bS1F/1uDUVITOak72RLQk5zrT0Mw0JdvWFDTBGLkF
qRi7uTTMHAhhN4koSRi8A1erpiWumhK/IyeOWexA5Mgv+WgZayzXwLoWpdOEewZW6Wle6NjsxjUA
+0SsXZIP2V2a9mR7Z4mb7llNODyllUP+OnMON6TvmZv9RnjZXB/tUKPgLVo6ykEH0Ol2apGsxMie
2pT0ctWSP94oXvMUO59PYiI6kUhapVIHd2lNY19WIeEf+DqXp2IunJkSRHJf89H3vXeO27nznqnH
mAPqdYOvFd4doG0eR+Q487rE3nk97WCdA3mNRrtdH8ZCBAURaSQtr8UAA1grRDmHrldoKgs0eTUM
hHDFS+CnrXG2ctLE66Ulmq4EKGDfToYzvfeN3jdO0pgQjoQyfUyCxfsANoAT1ibRAe/AY0P/tLSm
nTcnIiUlBNzSbqAwzPZIBZwOrJFW5IroevX2QNiBwyVzRoiH3SlVRR4ko6dCkokYZ0md33k9Ucwo
vNJl2qGT8ukHdEH1oJtgYQFdPPPBB4HzeQhnQCUUiPTNvJ7sgmKhnjw33kAUfMF7Lg+1BJFwRCI1
D2cnLIKDalKfPZ3ZHdtRkMmvlSxARzWBkckjkgf/KdSMBPaWMgubhXGBGuNXybwygF2ZN7TlctTD
WF94U8II12iS8aHVDejlIRXqch0ca+uzJ+XAMqBJBlkSq6yiuvHFh35Y1291Zes8NnPLM+EdJkE0
DBMZXlmdgt2rIN0hCGtVlR14pFiWyOvIr9ewVxgLVCK+mqk73lctPefzMidtTGqBw5ZqthhRnDzH
PJkKw7pwmMXN+6wY0N3ZdhJ0B3JReDHUYLtoThz407upbpY5UhpK3h4lnzvvUs9GNehUs5jIRaXo
4P1YrFcIfcOVkQ7hq5u6RXdIdR0GQHrK7rC0vcYkxsio3RU0518lJtU2alqj0HvpqZWJKrTj287q
lnXHTG52Y98ogpT/uLRYshK1JlGVDhdp03yRDmVFbGN2vbFtf3gcdVW8MHxILwY3hV2zqsaREdVJ
/erOZVtRljnyml1wmPfFvPivjdMN1i7szDaI9GRlMhrDEh7aUlRMEPUaFMZVNnbuEEOpGa4dM1sf
mQ53H8tlNKZduoKPfFh8lYTHltlMF8FIk1/EJAPvKKbATJ+qfi1uG9CEKgKEsA47AfKNehQFzmdA
/cu59+TkxYmX2NVxbmT4CMN7IccuJ6BiNw5b82UtYIT03lx8TpK8q3atOaE/HAKvUBfNrLc616b0
YYbXFURu9i6j/Wkqz8zlhvKg1rC4MEYT6Aog/1MbFAHYHEdTLJTc8GrfLnUt4tkM5JPU/nywHBaX
WKWJ+TUZDYhNjRjBZ9FcI/ME5V56Wv3ZpAlVGgETNwFpMWprHw4PFVNw0dRixCvSG/K+dUru1hCY
8Bh95lbmNbKJYThAhwz4WL0dop6hmCCHAAC4PJqeSP29BjCB8MpENMwiO1svjQsZJqq0ZvUqvb52
Th3215ogwpDMUka2S3qwJtkuF52E9qWadgcC85Vq0rGvbdNF/bmmtKnsUdj8RmyTrm6fZ+Dg72sn
A1UqezRndA59RtDz6OgnYUxN7MxZ8Fiv+TaV75JFXaTU318UhSgNIS+1Hmsxy0fIaUNDgV9Wz2jO
VfvFoBF8DJ0ROHk4aF1d18ipSqRKCmX+WloahVIju/FqAC52NY1gD29nt+8u8iSY2wPxCy2rmGht
dSaGKfd3YbXA4ROVh1WnoGcEWs1m7LW4DOIuetSVaeT5LZ0FoTpI5AXJuf0hTUZR3fRkB6M0AY62
Rsob5unUKphMOyKiCnhwMlcgsTvHqUgvCtaKKCpVmhENOPWxBJ3pk/9YQyen5IXUmPfhilQEYc0K
ETQYXxCN+Lz+yUyoBIK+8hIAjzEcC9lXVDZBIk/NNNo+ADUmW6nSqX0Sym7Y1tVQIDQxzeFV2JP5
uR3lTF0E8zZaka3ZezXVawjFyqlkRFfJfDTyLGPwjepMROB/eEVXIzMZbTuy1BE4pOrgu526ER1Z
kjvdBzywfthB03Qd1AG71Eph2c8AK1l9CqrcyBqLYI71kgCcRTqQ3+fdyJpoIRM+WQMb46lFLznv
OHpyTZjxwRdCufyFx3PRn0XqTAO1bsfK5ztqzPZpu+R6oyI1VJxp1mWnUTZolLtZ4BlGKaDQwFSW
gUHYz+1PNrywl7mgGXQcliEjsXEK62umoGEf69bPsM3PdvmMIINCcix63tAsmPyCTpWyzn1rj5Sd
DqUu5aTpwE3ykcztxr7y9c4Jui48iCFQNajJIsUxF+quphAmX2aLqfSPxhDmaGwcYK23S7AG6NXb
MWtPDkgyqhDwTFB3M86wjDXaJV6Y9rok5jXF88zepfcpgsjd5AAXjITZlkgwQzQxCJeoMy80chYH
1qpCwNNSvcI4Lbq7tJr8R6mN4cIfdU+aqwJvypKhN5C+K4wYBjA1pOVlk0FxJkYHdhBAOjvsy1Mt
BmveTWKa3hf0RPyd77cTqVgt0ttjY5J3E1l8rTyY/tKkO1+vrRe3BC18IVpbNBeOQFRymWfdYH8B
a7icnDlspjgvs/o16MrOOUyJrj4DhoU1ptATsVfUvt3uC4UFYecIdjo0MiaJy8TQo+Mv7HE9+uEI
sd7jexLHOpVmFela5wcQWrC8WjU2Z7F45Xqa/Up85jtFkA+eLe930OgAetWIBi/AbS7vOMUSOZOt
OcURKdnIqoWl81uxhjMu5Y3+aXZyvezcYBuAd7ZQJzH7q4qhlTTvirkdObsiPE83uLGJ4isbVL/3
K2e9bfrCGVh9DfU0AzfdfhyJNX/SPN2ZFB7vhVcivp4ZFRmENlskvDnoM6K6Y8eMSeAhGLGWK6Uv
gMLqaqJ5YEewq/2nojIyHhPpsPzR3512nGMyi+AgRviR5rXtT2Fpj+DW1EhJl7a1vSWPgS9Ebj5D
2h81sOaBsfmh50g37X2kHpsoltwxt+ooGYIsM57KgIjwuZNNEE/LMK9HJxkc/rETw8WQkad8DjIW
yCaojC6Srs70YWzJRJikRlhi6NGCTEaoMCk5mU3LmUkcnmQfAUUXOWmxnvLKGzreK6cENR3W5qs3
6VQd4F76D4gm6qvMGZfq3qjSICGdPNdUeM2CYAI31mjtbT9j1yNYr5W3zKO8R2daFxWJXtrXmDiA
Uy/SQv9EUVD5sSdoXFyKqlyanZNOiYF+SKQqbpYRnkI7j+1NGvrTcm5bS8nD1vTp4mzwah752grk
pdWl/nRk0V/nqCZyzTlW8JVDaN8h6Rj4PZKHwM2L7YDauBl2icoZ4LStbX87eWLIvpZZLtEbuBNr
9X7iUzHnsTCHx1O1gMVjMgoEust9uez6Ls+Xk7uOfRaNuWN0Mbhadz3KhvKavlsbPJInMq2PHXoK
ULzBtLwPjEJZB9dM1Dlp6jQlyZ2CLtIq059WYM0nbaasSJ7M2ZOMrJ2+OsWwXkkxrSwjjpspIGRe
akYDsEUkIwWo331G2aGvGsuspohBwTSCpB0YfDcByzCsjSZBDIa4cortYu7uybMbpqhh9xhua8EO
jqt+srObUfhpCHethzPd5pYvT/UkGYlu/o/uUFIb4+5tQj/br6InGCMZiorSzJH2YZ4WuJ3C1tU3
pxT+Neq/1TrYcrslRu9Idvy58/YeR6wUnCId6k1NZKUA3O3ho087LIgDRCsLui0FyNYOR2VdLMna
fQpWnwpNO6nwnvRaTS5Hb8u80AQLB1HOjPreX2yZPujUQa9IKEvm703HHEvkPQ0d59DT1meMQQ4c
RyiXZCSaDWpOoi6kHfEzvb4a3QwRim7YzHehwtpwYLeC/TkTJsWJYmzlk0EFJjBAzD28UFT7vC5F
MDKEW1UAl8710mGXVcFIFniH5DNaK0P0+3VJUj8uSs6QHC16S55UUQREtlB6ngubH92jMpyu6SX4
K22ERGV7lHWu3pugA5HEBVaF53vKUHky6ctetDVMNylFLS9qY3s1VfNsYxkZ2S85SG+2AXNZ5Xuz
yjirJ6bWV30pCy9qScu6Wh0xFlHutcm3jJX3tRq94KkXg8Zc3iUZn8CZ/5u98+iNXIna83/xngbJ
Ytx2s7NaWaOwIUajGWayilWMv95PfwYcYQPee3MX997BSN1k1TlvhHFZI9m/8Ff6y3mNVfeLiDuC
60SQpz/50nfrUcaL5R5zNkluFO2n9baVKnxgQlyXY4DbZX7ELpLNG7hJKZPSa9CNoSntOXvWCNFW
XRp9jxCLoPFm6Prv0CkwEDRMZn8tMtm/baO6B2/VA6jFHEVM821g8H3UoC604yzQdSKnbQAtJXuf
Cdy1OCkl7V89V867Nzb4qxYzVW86LOwfFTqzey8V0sLdmBdGJLbHHzyt9ZQdOkls9j6vVXn0/MyF
tgYrM4h9vT9QhgfJdeNux0ygcyxLVRyITGWHJcGYxXy2nPUxmErvRF9R9SNUTuprqyznm+NjUM/M
0Hlw1ClS4k0QMkAk4AwVzzvrWL5Df800AjSE84YdWf1QApDOWKScCpu+ceydrwWIjQ5XvmiPIpEv
zWrIwhxH/DNceq+7EKeuSN+2x0EkMWHDiQQw0WhUEd6ynmrqrRc7t3dyKGSZ2KKegRMFEdB+0YA1
gD2Oeicbl5qjqVpHsw2L0Hw0orJu9htu4/3ojPb3QI1fuQHChBajoAQdJFGi0SXt5yki6NlIWhfK
euKJjVkkL4Ef2ftMDS1MhMnocLKz0IxJj/sF+7XVj2cupqba8yzA7XWS/oa0FQRHihXp3YB+EPls
pl0i2jGciH1ekq/JVhawRY3AxV8cdVV7ex6yeww/2d8Qz4HD0KtLSdFBW/KV4ZciagK+ycadxeuw
JcmbLhy0u1YHf9/wwoxMGMMORr3bVXyN226wGnV01M1IR/tpWu/USMbkpuoHyhayQKnxphbvt4sa
u0+rKL11H5Cu+9yGzbggzlmJ0NJZdEuTpKLn5JgGnV6mgqY5Vhocj79Bcw5hDZO/Mhvu6xSPHPov
ADa00TerFzD2AGN6+3EdyPolwjcHqSbEo9tXTr4URENqNndOCqdnPu26EFm5QXIbpPT0bahJygSM
ACUCBx4680DLAsmoRFezGhaO2sfhukbsJHIk8mPNaTaMorWLtwWlTGYDwNvc53Kg+WPM/fUXWA7k
GZJ2IkHXFFzDDsvpQ3sKpMENSAuMh9Hf+iWavi26doc4LmGVCDZrvfBtgxqnG4KvaUCUmRQ/JQcW
oFLoLYeUdqZuE5JkfZiqXr3x6TgSR1idX26qZVzs40rMV8cItNFu6x84ENhkxmmdh63EL9qRAbta
9YaNT+a7WuKQ2aAH7lP4FjckM3pgNtguqxqc/exIkHeqe3o2mqjEepZnK4oCZ22ccAsDOg53piqW
B1LZ03i/1I6v9xz0Y3dndxzqh2ilLeY4jzZZsW5moiqZ/eJWw+JI9QmeW7EBrfRpJtnYquMS8rhs
Jyi88WApt3415ZI3Rx8/6zFH/uNQOzZEnxVorofi2NZPgcDqdClrIrL57M2clEhIHlK/E2YTcymQ
gFDlNvNLVmKLQiPv3WEBzdxN4BdsXyhLi2oHypWvqCwFXwOFzwGNSW6Tevva7kS+LbKseo6zBgeD
rqPpNw4pDBFFm4bWpp7E+GumeGul6lCv3LKwQYk0Uf9hZR3r9gLukO4yeMg2oaGu1Um5TDkxVYFf
D0cEpvVXv2CDJLtct+3VlPQpbTqaMv64o8wxRLht9CeolPvqrUiGb5p2H627OxP1VpIcu8+WXPwN
NVVINGoMiiQ6ER0CRZ73lrQcC36DgFfsnMxv9NfmQtg7uGyBaU9MH2gbxu95msBJ0iLtEktPqj40
ijx6YHbkqacUCERsch5L1L4E3Aa7ru3yamcsGK5DRxzPuQrCCmdatqro2OjFf47ZjHDm6iHQjzmb
sgMcpLMnAO712aeeJd9JL++Kw0KKkXtl+mNjqQHk0osnujF9LuAnqC1oc3v6p6wqrnu+ylCHb9At
MYaoBSrygJEuExdrmcv8yW3CRtwP8zzeklVKGT93VGqFd14VFObLr2JBiLdTgi7DUupHx68asYF4
lPTp/t9p0/+NT4ahRRMR0HxEC3n4vwoqPZS21Jh5hJukxXSajQgecALEOw45QfUQD+V//H3/38T1
n25OuP+z7JZ2qt/9oP9HC9ftD/xX1e2tTz0gwCESOGnRQP13A5cr/jNcPx56Ao1C4P7/ITHWD/hP
7Bg3pz86AJS1/01zS3UVjY+3Bl98XHy9uL7+H5z8Lj1Z/xOzzunpB0jDfNxlt1Sl6H+18jOD0o6Y
un7ipC5sMggXcaOzCg/1sGLZ1hJvVxAe0OgR2DlY0cmvswcsMWA3ebrWFyzI4aH12i9lr8j24zXf
rp0PobhYGAHwUbvS7ROXXwRNu/3UZsNyJF6ifqE5iQlyAuTKx/6sKs6xqARowhYT7mZs5bd6SSvx
yZM/R21/CJp1fksxNnGJ2YiMAp3wfwXbeCqChAl/3sZ1ue5pW7khi0aSgxQ6oNeh3zzNpNsfKb3+
lJ6mXqkkVGnQIJS3zale6S+ZbmRsbt857kr1NSbqDVrOnA5r3GxKykMgJEfPMulLA8C/lVA++45v
iKkgmy5NsaDvaqNdF7avQHXxtqmnq2u3+hHzhyJMO6NT0Om7c5u14iTyQexbCNNjEDcdFg6XwCpb
kQmlautYpbo4uh1Zna2dDxdwPEw4VZiDcFIYc+im9LZvidXa0jsSEBmvyl8O+ggSAKb1tVZdcCks
yXSSD12CqoJAcgHoSR/FHXvn8M8M0ZE6+fW5zcazFxiCpxqHnJnIuSvV6rM/uXcicJZz2aQVSTq9
yildDs0OS/VfJd2GjSwc5Xbo5IxisZ3fsNH8xFXRUzWgu33c98F5lak8pmv827fWh1Zn4xYUzt2P
rUU6wVpRq0HE+c6aWVMmn+ZNCrnEzjj9IzLa6mrRkYWykHKQmW2mFnV8WlRH4ZIu0RqlYXws1uEk
aHXZoNEEeeuKKZFV5W8yGlAZvYsLLOlXnCtrJ7l2Og//s7MCji9Tw9abW6+gwuaROIL+y7FrfGWZ
qo/5pNJLpny2QtIJJkQJI1Hlwe/S8RJvwNziWHeIUCAbVVJVFIXMfI++1Kih4F+c4I7+yDOeh/cA
CpiHje+CajIP7KV33mbdliz+eNWaHH8G1HOTecfR8+KHpi3ofydW+Qg9ona2X7cPdKpjAOoGpAMb
Mq9jXk9P/zIzYllQ0M4+18WkLsVs9W8jUQc1lqKUV+tQGa/d8ulfeiI0knB1tmpVmBYH9zBSuJRr
iSBPUQIC7xA90BIh/qA8QfpK89BWZ4PeefYg9549lRSAqMVsO9cyd449C+gmdcNg0XTsOodojpvH
sjETFvIqrDZeWzpnZADOhija4lqmIsDtpyfSQPLgZ6qW+7gxu6GkeKgQENA1Bj/QjDGx/dJO3JTr
vMZe9uZ10HVNl/UfLOzlYyMlg5DLEjtVktCfMe+3kxjmQ7UO2F2GAXJk9c1MG3hxF2p3eFlR8OIe
s9Cjc8F/uKnWuHfM0ZTDuY5iAhO6JT1QddKlWxUhvRmH2j8PNMlSGjptBMTzIaf3YsMgR1P0WJqz
CH+HgQov46go/ygqXPJwkte+HwzPVBjF+9CjRmtw+moTg98/oU+h6HXEChgB8NxogXTXF8FbkC+f
qwYvEm50iKsmPWUjyEIbQRJH8TP3NfHHDHNbKO+W8bSBD49sDljymu8KXEe7Kkrjs0pT4kGCzPHv
O5laz6Q94pYvCQjqZI4fjcPBx8EaFYF1X+bxP0nRQSNhZsai+vL7QFzXccas5QZXO5x8vPQot8p0
9O8seo/Q0DQ8ucSp4BkYh+FhbAJM/35rjvlcIChVzT1iQCuJY63u88iv35xwxCnmQKvPqYFQsSRd
PUQS7FQv5EEITZKF64PIc98Qo1phQRgbM9zQdRKRc/xjXglYtIWu1AVl7R0rKE5Qipv0bw2/4CKt
qHLnoYmbz2UZTvm6vlbcE1kfnmdp76gt2TrxuPOGkCtsQc4SUKizQKfl5NMGesP89x0Q+LKkKOjj
4i7FUjl47n09R49ZXJx9v4DEGHgruyeiB1DYuxbqEKdkgnYyNBKjD7M2fDYF8b/j++SB3iKersvl
yRt684curpquCcun1kjCE9SPGa5JZ6L6x2rZImjfWgYSLkp5Kp3vsYyuuDDNxs8NXX25KvKnMBf2
QwwchL6lRsxZ01G1Fe5gkmVu4FXnrkZ8NMWvMot+umZu6OLx31I5TwdfxSM/7EQ4QIst9wCIN15Y
+CnSGCcidOz8H09YdIyBTN3Epwn+nurihiJUMOLUQPVseIOsd1px06TElPZAbS2WLcTDk55pjSJ8
47K05urmaSA2jp6yY82qdYW/RnZI3HZzyFklknBS0bPsoozC9Mr5FaCM4sArQ3Pw+qYgN5byluss
blIW6hmuq7CdD1OK42wW8U3CcrbNdBl895XADU7h1EHEEzODAFzdaSDuoxVQGk0JzhSfZG8tR9XW
6pVK3/h+CW35oAEO1CanU4PXkBSUSjaKZ+727wj9+dv1ExxeHJz6IQYXNFEePFal/+FamsqHmz+N
8+CcswJ+3jb8pMtoVl5oDdsEdT889b1cdxo5L0qo9c+6zmHNydTDh6AZvMsdTVIOR/++E9FLlwJS
pJH5TtvMbFYUhEAO1UJbyOrgupRqH3aQYBZexu9xzDFXFNZXhwNqw1eEp9GJffuEqLNGPedHzzda
6b6G9YMIW4PjaBf3aZR/NqlrTrNcP1u/OdYzQGbWo0fCyuhvp6WyX6dytk+GteU4wH/vW3/u3pum
87eoFWENTa6u1jQKtGHFmpL2MEV3M1EXO0typUkA3T2lWTfzYZ7tZGtAsIFgD9Oat7xR8qGMYR1N
ldlbjokpADbKePeIvSl9Oqoo8q7f0dciPCKGQ4CphsvvYky7zzYuKA2U0XxODfEcSaQBz3QeZ0kp
dHYcYp+eYhE9VSYkUVc3FSIuNOaMXevJRfB9GJyp+dU47oiSjttrnJpoV4x9mmglmwNcWlLYZ0a8
/oqvV/EIWjiQPf9qGSR4qyF6yBaoa/0XnLpf9Gi+1BUchR3ujRkf2S93IH7pY+akxYkvEb+j5+WJ
g0F2l9vL6wqo+v4frdNLsRziuiv/RMCPSeMP7Vm3+fjY6eghWDrArgqoEEjUfLPyTferJlaNFmOn
3vmoA7Z1nj1CiVTvoeX5b6LpnIdAQl9Ft63YlbahcCXrXms+xbs4c01S+LaCNIUiHcalJ7lzooHI
j0fGy9xKzJjOP1Ua2RcVWajvKPEydB5vyrT5g3J0Y9wR8iyW+7Ca7vvYTYAlNkEwbd0igFviIfWl
fIZXPHnV8tFl2Qkbcs404O10ECHH8c5uGX0U8/w+odfsffuecBuGuzmjD3GkzNkmxyFaPLIOh/jA
jjwemzT/VQY+ELsCilfD0zQgTk8bffaL+IxIlaq9KU2msRgP6zo8R3CalV/v9WTtVPvHHohpyO1L
1RJqww/TfzVWhMU3PeX4g8jV6t7GqPkXLS5iHuRmLW9rO0X3QpaUgGnr2o40eUfmTLHRLsdVuLbd
S2kR3k6dx1auzoZwnedsypq/41TTtzCH81kNg38nK+pW1xzDPCBxd6+nRXLCewltUJKewvrmFwoZ
ksJcX60sKDZgOw9hZn9amvt3bkiW8DzSbTrOOn6koj52mffeFr3aaIdTbI0X7tKiO1dOd2hW8N/W
Xx7rmYDVuT6Fsti1NoKvKtdZUpVLfSV1RhxHgjZu+sDySLdn9QjIAweIJGDy70QWO5/ONHZfxvfu
qSIqNuU0uwe8vjibi3Y61I7Inptmsn9j76pRv5XxrrSHv4Kq8B0pXBQw5NmQOP3gcjGE08NSxcsu
LrGEx6svHugRuhfR8ETWQLPpZOn8DotaQhvV+V+0C6CYs11+tzTfze3I+RXy6ozju92W7VvsyP1E
12nQ5genpfuV2j4uBarZKmfahpWc7+l9/AlaR+6E6A3SW25SYRfVhgguugX84G9OlgCdnyCdtvT3
k6LmCw9TRI2WVP7Fd1NxLtrubzrQVLcui3uNRfamXULXUq9D96u/ofrMuRlqsYOl6g+FU11dqILf
cRlJtIqTLlcotT7dpig5dzVBUb9xgOgLgvNiP0brrhIFoYhDCDRd1fnDrMP9FDbkw3HtNUfA/KP2
u2sAbf2yLP1TEMkaTlM9dX7+QvDTR1ibK2JfkPKsQDlWAbZmxQ626miVHfo5fgp0OcUZEM27RiPz
AsdRcckF0tZIE+lkN3aAmrG+SzWTW6xauGJkTbuijMQ7SL6dNF4X/G6VMJ+0+CXCVMkqyBod45AN
3uw6hU5F+r+axrhb1qCjN4ljjbagHfr42HP/HGqfl3qClNoMt+7LKXsblbLOc7Q8QV5/B17aIm2O
qkMwyt9jRzcdvdGRX/02Ew5+OYvwtahcew8FxkVOYoVIY1CuoeNig1a6IxMpgI+sH5FvPKSpHW5c
I46O9RsVJN1rtL1NXoB/QZ7nxnr0SVv7beaRTC63rE903DDN4rThk/OpPltH+gcmX7z6hAqAkvdE
8Atz6YmVJL8OkFshIt2SZvhnKPqTCFVzQXdb3ntrPe/isBoIARuiy+T2L3HFWkOZLjLLUH5FKN6O
0RgFR8LIqD0wcc1N4nC2xuujsJo3Oq/C3ejJKwWqI/l69VkU6hehTvD71tgfQTfIMytY6i5rFrBa
MeO3FD8TIUD3F9szFVDw/3bDsNx4b5jb6rdQO5rxy7VORtf6HUlNe2eh+qFijNglg1T/ySALkAkx
Winqrdyh16NmQ73B3du2cfPHQmYURjtFl0w5I4fx2/Gu45r/i5SppP3RLjdo2Ja7xg/eFEKso0CM
+Z12Tv9aWYG7U2vR/u0bEZwxlLT7cPYwO7hps21EkydxOjSJcEXKmSOqfRe01Yeqy/hTimb47YYo
YeCx/5YIo09VVBPD14UKH4QEU4mATfImIhUnt2+FkM1wCGdunW7K5dmOlm6f1qLaUaa3fle5tA7K
CuYtQr0pJVPFks98NWNCcI7cZmmRb+0lmFG3DwoJRDuGL9RME3FGZ/jTVHbiGVlWgaYQx8HREKy2
X4YZSs5a+i0tTsOjGJV8ZBuP7rrWnjZ2bMLLbOXLloi5Gh3sMGxROxGsM2sGkI6uVQs56q5d4d3q
MCiQZFj26xg5xTWt3TRprLC6lm6RLA2l2hEyadRuWZTzVzbjhxr5GswcLyfP7uwTwPELoSqHYuBp
yUYz7qMskLw7E0drO3sUA7Tug9tjqvAxphOwEVIzurEXw9pM8d23Fyp5YIRB8Y7r4Bj2Tvk85OuH
sJtrNg3q3kbtthNdxZOZ3XrZOuP8KIJhJjg+rn+qpJoeDovYuW2HhPJlrudvWZG/Qu1p9lJr+j2y
JYyJLcvST6Q6HUU9KRiCy2592+nVQeYWzk4Es2CEGggGjiO8X3DfJW6VfbpFlDJuh6ObsOBcY2LE
aKq2BEFK9CZ+YlHXxyyATxRG8rl5xSeQtdkUqf2NOJScaj6eC/MmHLBHK7aR9QtlwJ/Q8ndxmjoA
R2OTqNHV2DeWM/wi3RU6FIyio+OxU2XreWmiEBFQab9HlUUKoDc7BBn2ljef1ISWZDNFEJ9pmRWJ
oyE+MOwVVzPa0THohvod1V5+bPGJ8Ik566Xn4b6kxLM9VJlH/0uZi/eoth96JT24bZlyMKuVHJBI
20CSWYvl1Zep3sjUvZvslQKLcV3ufSgKdro2f+qg9c72KpAXZhb0KD18SFbi0uOFMH9BadIEn+6K
rit3j+mAEqFETR2UwjrYiEMfUCbeR2TwKXonhagIN5nn9FW23T/qYSMi4pgTMK6R1NLj/z/0q1si
KcqITqowvVQ2KR89wlFkQqDTGyJyML1YGbImjYZ6iR0WyVmDhMKPVGj8Sdsz0XSH0Xef9kFK/CSt
tYLf2Q6Zt6va26pYFLwGcn6pnTS703Pq7vHlZqfVrae9ZA/5DNBQ1Easx77N+wsZk4xRnv8Y2M59
lYf1q/Q1+xLmSowDU3SCmmLwnENxTQMlLq6Xcn3O2j4bs8woCaH7uoVBkiXUpSUddUHpZoCfXn+k
wtgQ4t2FezSefMHN+Nt2w590AZnLCyZcGklRU31S+W6hhaCrOJwbm5ZoB1xCpzo44CpR27qqqUz2
8q8ZQbqbvlpOkWD1yqYuGX3H09zFq/Pkzd1pVnrdd9VMMLOK4wOu745JTxEsaYClzYMK2qu9yocp
ZhJebLzCyjASAbXEynI5t+SwC5rhF480u2PuPyE5N5s0tj9YzM7xxBBOvzPHDYwTMX3/wDASHVsv
bRNmzK0q+0kDvgiSZvdt7sWbde3dzcQR/u7Y8dmM3rPtS/IUveofAq+Y+KOm/dXk5Fl6dquSYHXG
jRLzt9OW6T6dquc2zQgdrNMJJo9OWeMSNbktax1uRtRqgZN/SuCUSXrPFkpn0Zw7q7yQ54RksI7/
Kbfbg41s6b68iV8CqqVzfcHL27PWy/E+MPj5fDtskJWhtIl8zNIIBuISk4oalpdldcxuyZYPr8dk
wmbxz+n1vqvt9FDIsL6rFywj1hQdJuDoY1G26jLLm8YbW8kS0sWz6GY6UrfMmTJk7aWKw88wmNIf
F5RzStc3B2z7NQtqyooKgpEulKJ/s5qTroqEEJVnyF2yFM5e+ajDmX9Rb4z0uWKR4z+T7prLRFjY
6u70YFc94G0p/7AGW1SdohJ5sIuVIwcjktBXCtS7vcY/C4FPmChAXIUna7dIAu2+g6itiFhviNVE
NDEId4sSigykclnDGyA9ZvO2GIv1kAqfDCSUBX66Xcnj+glM7N13ZWZV5xSycdjhRYs+nZGS3w1H
ZPdnjvs4SpTbF9+mbOezq7NpO1poEACvXXb6qjW/FvLoEKbMXxDTyLrs+N0mMvRWXlvm58gSzz7J
n8xJdM7aGqwNtd4dxqX4pQ1VtvVmYR8qWpF5Vw1NIJluXojNyi8rScOGTm4fL1qe2smYjkQQWR7s
TVuVpOTR4fUYO6x5kZ3lF1uaEp1OGZxi4SR+XqIXsgrvaVitix96XzL3axCV9bzaMQ02IkQa8WM8
XiUECmBhy9+hKJv3AUj5IbzJMyyLYVwMbbhHONpugqVVh3hxoX1Wi9aenvMszrFELDJD+qWnryn2
n4wzlqdV0jmeLVP2jCo68WG4Nr7FMWQR4veGO4FhRBLvmcKSuUxgnK5TSV+03lUhWnUCDM/YlN5b
hwLgQZVjQtL3snPSGguqC89Rk5VCpW8aJX6pnh0EdciXn5zZjv+Mo55/68UiB3rl/iOuFQPKspZU
oLe8cu6E8Ap/UTo8NcPySFQpx4a4DStVcI+2ctp5BLcT1YwTg1nOPYhizU+kFr6x37zxkOLOcxDY
C/szd9NdGGWvQ7Se+jZ+avNJ/AP0wv5okeiQ2Io3KG+reoeahsci9fvXaJlD6tvsn2xCoVuPEXD3
JMpj5xX8VqlNhXoo78vZ/+ut3MbIxsUDkoiNh3gYDNQGgE5Xm6EAH+p2iPwV563T7ijkRkoiqiHp
mEYQihBOGww5lE3l+MehxwYaaNQeaKeIH6aKyzKnVKdwRTFLM8e92BRjM+6QstOQtoblwZqwFm5U
FwWPppmGLdVxwz4Ys+wTFJwYv7mv9t4cBh8xMXKcMTYl6zQTc4k31oeN8ZH7hOt82RCI2z6TQlh/
QLu1ycpAy4rcXvVc/Fslac619cdBgoq8hqwS8ou/gOaHg+zan4inm2t945aUa6ngVLsF7EnVdreC
IPZos6r4wOr/StvZANrN6NMV0Q/XH71REvuPs+7qKG2vpfCXC+j7vOtt3b94QeVeb9+gCTM8Hr1A
EK/qZ4TNN9Xz6pHOByw51SnNExjYt1bRMZGk60NTyvYgtdZJOAbFbs3Gk6ajadM11Z/RC9+CuT1j
aN3UVnXMhA+cnVege3VU78lv+xXBDu2wowlG5pKOhxhzIfLkx9DrGvzH0mse3LkZWbWLo4/2YoMv
ZcH+Ek1ferLDF0cY+9dUlsEmMypMXBaE57YhB2zGxXyDzsud5+b5HVRj/qwWFJ4OFNUTZvnhThvC
OrsxPhKgHO9bghKRcdhohWhAqF81g2KC8pH86QZbfmTi8sVEJS5ZVPZoAMtl3kaut+yRZsiEcw/l
4BRUlyxQJmGw/cNt6VKWPnG/95CZZA0Df8RdilypeBGRFVxEQ4Rw0Fd3Mh/Vhuw/5tla/8rWG/rm
ykQH6q/rmJNTr9z1TSHf+jy6GlsLBE7MLz7eOWklXYrcy3d/D0Egdv0cJQ0qxXs3s7s/SGmoY6O3
ekukZp20IbugkXZ34mFs72nl8C/pwoUvbdocm+w55Qc/ZzreLjg8eCg1AdQ23DHrZesRQtTnXNJo
4WT5blTL22qjV/eEuXaz5Z1VoKaj7BbM1qZ9ZS3UW29yXy1Dnb30u8fW0d0uKqAHslj725BtakN6
1CnL15pnleRm/HNgu81AShejLFdMyo5kzX8IQ8fn0bYmfQq6lKJkq7UPPZhvFVg3z1jDr4YHtxtI
jUOJGV9dklzJa3JdQkM8NV89BY8bLNMvMwx/zWQIjWvZ0fVNS951H1E2L1z7ILFuLdD0rBhj+vxM
JtPO6HQ3ajxbDZDxtkOnpHJMhqa8KBXEBUP8tD5laxncc+l3u9Xtxba0ZZJX053STkGQJOdp2t/a
tpvs5EakdIaYtXA+w0cQNM/NKfSJ9nR2s+EpHgM82bq7K0Z1jzqwuBb0RcGKomncSAXqgYsTIjj0
3kbIkmM2WeVDqlorCfsS6NaqelDRVkRnM4Mpx6xHc7F8NlAWGW/oiU/oAfu+sw0jzDGjjdsWkwSm
L6g/D5LmOKEgOzh5OfwspWGdnjPzXMUrKSg1afC35FoQUzc1Ox+j5bqZHKw7xRp++QCCF0ePANYm
2OvW28w8MgDbCKkLpo+o672XqMuxcIwzbhlDlumUte0lyofyXhXoauuS4oHVwmbcLK2zsRXYr3Ew
w8vGeaQHob8MC/dV7pP9Hxf1Ld1W21EStp759p3KO8Zl8DndjroqRRAfhAOERQDf2LRuc/JIk9+F
jptd0rA/O2t7M54AUFbRp5Zm5adCJUpFws5UKUGTBadstVjiOq01539+zPL+R7shn8iyNbPCKVw/
4xzaVOMFgG2bu8urULziBXSvE5DDID8cviBqwZk+66sf1e5WOh+1BE+O1Ivlg6IUyNCEpdnPQH9N
QK47JRaTC7qq3INBWhmMzr2ZI3w+49htid5453U9T7Z5WaNBbRbpniodAKiNeNnHpBnJNOY9ahWa
P9cQTmHfXv+bzDzftaZa9gjDQBK4x5CpF5t16JAOuCcZt8g8ne8QqbvLm1JGkIOZzfOpeSkdf6cc
AFO8BRu0yId1Klgr8VBExKSsPfCCdc6dkHIfPuZggCBM64PDoHlaO895cJsBwf3QdMVbF86EW1qm
2NV1Z28BSh9HluVDhQz+Pje0Tk1yOJY+7BCwEp+hbb+tk3XIu7l9xPlttg65JInEvPrgDqojSViL
DdqbJXHNYB+DFCwKG4O6OpP7FYYFwhBSYU+8G151V2SNehSIGbao5NKTUQOTf8dtZmv9PQe+deBo
fFhpgEgwH03c296biSBOZJHXH9wWiATajpaPEtNq3lefnYYTlIqcJGIE1yTU9t+o9ZaHIqSyvcBI
wfJYLInnDBmQdRi8Y1HgBa7h9cDS1WIfiPrZ9GXICi4+BStK17UHqn03LvtFGwFAiEkmg0ILDvC8
rTgWd37nHAmhSrwg4OOIih/2ll2vukNIAcQxK/TZkaHCMTGvSVYMGKd0iuY5INN1I8DFPuLFOQnc
RmqckrIb2KAiGZPCzurYV49dcTsXy78LPrhbVu40BjlHbYGa3xbXEF9clDIQaXoeUKH4B1e5mLOt
YrwGgbf3bZD9zn0OHct50mx1bDfRc1VHH5ZHqkA9g8oSMr/1Heia0mdk7Yv4kW/CesDJWH4KR7No
m7SPDoPXorjxSOW4J/2enwIAi/jBJETxJf8J1jooxGaOjuNo6621kFJTlZRa+TnI/xwX3Y0AfoMJ
v+gMEv+/MHcmy3Ej6ZZ+lba7R5rDHY7BrG8tAjGSwZkSKW1gJEVhnmc8fX9QVteVlFlS1643WVYm
icGIABz/cM53JPQFBgsz4aREmp8B3j14Y5Bf9oGuMUq69Eo9aR5JEBtUMfjgVHYJfHZbJmSIJfat
PcU3TlzfL0b8sYJ9NbUheFf7Nrace+gbarMw9PNJIY63oek9hJiNqEkGG/+5l7Nhi5bLwqrROWHc
QcugI/EVUlCy+tWc5gl+cI4xJ1Ker5WbfCiAaiSHIYpCPHEFqTGkmDD1xlJ2LVj0MaR27koUqwHY
jhz9vp+YPPU8wZc4Jnopd5SgHq4PLRhCOzXU4w2os+jgDtyRW+IRFvvRI+RgW0ZtdGqGUHzA/ZUk
W/p87W15cW5nXQbuvc5S7nRhV3vdLeVdiqXsgkoS6Zmn1hmW4FwaTDN8RwaMXC9wN3OzbMsukyea
UiT5NRHOzjrYBBjn+uVMQWRYw7VuncxvhXnjlA2HaMWtWhhiW3rBQ1rZ6xGrOr8Fa3FyoH1fRagd
d07szcyRkie0cZio7e4J+RgtgeqXU9nk4d28+v9dtg6JU8AK7t4F9jQwPeThGe68U23NkH9R0Bvg
GewIE0Ug3VbikJv6EfPjreAYmrrxLuGC86Oguaiy8lpM8sZJyw/r/HPfOmZ5sly8HGoU2R7IfrDx
+o4dVxl7H+Zpwjs4GddNKjkUIIFuezZ5LNCbe2RmrDOX3cS4HSx7uLfC5cZNQx+MNKvhNdujNNW9
acw7xqIOWpvsMQVVgIGofCiNYGFL7CC0NcjlkapmxEXL3vAMZ2CW161xXbXfqLqrGyLkYtlG5fya
k6SBQHr2/Fr3IVHxTNaSrj4PDvVqUS/pLmzRII5YP++pJ+1Lpxc9T5/COJs5d3cmv91SQ7ivrFru
SwKkUUlPD1CzWWwJJs3uNO2cAP9gH5HAPZCwQ3UWsgMfiLYoe8w2mUk4i6NwuGSLkvs5nrAOOfVl
VZVQbNKyO/OJEHymsvwTjBnpO0vlnouYiq+uxufKVuMxsUTlG/CItiIckQkuzXJgW+dex239PrBM
2BRVOO4GTPa3xgCYQHM+79i/72CuvOVFT00XhdsC2Rb2T2/c58NauVpUZQxogrMnxs8sXtsjmk4e
n+D9MKwN3rYoBL6sxWY2v4zhbc88Foi3qbdpz74lKC1xjZiu8W1ZTY8tVcsFr/UhVrHeLtFs3KQQ
1XicFnVwu4DP2mkoJ9uG5Pa97QzpI5X+5AN8srDiK++2ieLmDjNDxoOdUojuw3oNGzFekqeyXHkV
kAvf7rMYmE+gT5ZdURp5fXaAYN6z+s+TO5VpeQkNd7yqUGniUEffYrM7d7otjAXMKeE83+Vt2n0Z
c13RP+Ocf9SDvKWMXFzca0NaUjBCNMGWw27kecbe1e1ShG2ASuZMbA2Wwqwr2IFuDX777dBozD+q
Kb6Ck4nqzxXMEozmiIK/yqHWHGpIuTbAnNDwVTjKI3ygk3kJOb2kPqraq6YDBL3v5lX1kXGRupu4
VOFtKsvlrpIFYxkyyyjG8Ot5kR/WkHVXtA5qWiXBLVFv5YJU1sRGu9rUu0pVzp77udkSAPNW6bk7
gKkcNk3uoNmwYqo2K0rao8ah3S/urSyyfeTQr8T94t31tglNxA3EpdWwH9tZcTGoU2qNJjZRFz2I
wXxv66XTZaDkY1V62U00Ug7NQ3oeLa+6MwfZ75Osfylr68Yy6HASiy1x7sr6Ik9zPJwBa+q8lNR6
IWOzyOIn2wwRgRWZV2YXn0KjLDeBa96qZJqPQ1nuVOHcQA8GUzY8R9S0AcYk5U37thsuMemypK1f
Si98ShpW2FHUbpkEnAPbO019thOSuR614a5KJuD2MEPSPT7Ist2gugrBPvSD72BZocmZDaAqYb1N
oAQcqILcnY394zJMNK+JgnfdGQ2fZTvvK7I34AiMzp4kCSrtNXvIYwd4MUyhvq+x4VKbQ8F4aZ2k
R9dQBbDHiPS5GosgeemI1triZfFA+CqMVI0SPaYhb8SJHjfBmXSP7pkC7E652MQoWkL3aAAeOaR0
Lpskh8C/oWl4x6eV7hhw35cKYD8DjZtIivdSSzbRxkkkwxkw056L9LquBh9bNyo+64zh+iEo9Cv2
fB7RhUXf2EBp22NRNvZTYlQfbMluGIv5cp0mcetLiOpIdfPkkOR6Vw0TD21E9gR29e6UuS9Z47AY
UJ1qfCxz6qUxmvzT1FHZRWFsKfbLg0WTl53UWGigHcV0WxbmTT82/bj1mECe7ZHR84bmPvwULetV
ilnkIwFs5JZMRXZiYlJSg2KpD3gmQkO4ySMhP+RpRmEfxYh96j66xJ9rsVwwgz18K/mJMeu9YBd0
4cAaYS42GF/wxxoon+PS+5BXXCZpOecXsnKT46QLstlytTxHsWTswc74HQVFeWVhrXkkjqJiLWEY
p0LWfB6V+TJo+VZ5VL9uXCQ3Mig+9VlvXdGuzE9CSpxWRt/c4cVsDy0qllebHuHUV3V9I0Rl3aKu
l5fSTpJzy4d7w6nM7gIMBhNsvkmQDePJSdL0tWvAnOQoM7yJdCerZ8qn5qY/F3KJrokly3dhTmow
juhd05jesew88ZRMzmsSDd3lMDJvBiLQn7DvmteJnglInay7vAvT8ZjWwKTDop1IqiijB+5Xny1p
QWdpixPq6DMUqa+FBiWCh+5yxp2MqmTA1A2CBbOYtqb3sUABFmdkpFly3pdB32x1P38xnKHbtZjI
77y+QtKfdpjJFzO7c4aZ2aJwzX0AJJeJdT3bD0nJDx4RHcAiL4mxcNInpJr6c2el6bytoG60ndt/
cTjg6s2CAJlWmtuLIT9DqnYxq0PsSCyswBow6yevZWiwSBgt9wLf8XubxUF3ZACV70ujdx7owOTO
tMNhXyZ8OnFcfU4GVoyjAWQtcl3QfPn8oSRdDbFjjOtJ65M03PKaeZB1qeh8kBZw78/J8snBdr0u
j72WSUvx4Jgpj4I2s+djO9qfI+Ba53xdc7hTUXzIM9uCj4hpYIERSNuN9MRxQs7veHgvbTX7g8yJ
SiwZAi+FwCDeCaRY/YxyRAVQQgplLPuxFajuCZxxjl2pGb9Mqi12qMXyoxoGzUKdcIrRWZxP9B5s
jDv7ZKr+sqtB07ExtfqjLXRwaaa1dXCweJ1iGlmmH2ZwmnNCAXuzH/a1l1xCBnevZdm5zCegH5F2
d2gLF1qPYKyj0xTUVxK5t8HSmchMHAMmpFxYQS3Bo8woOQrXIyc5QlZJuZAdcVYm/ugguhYUXC9o
AFFCSma9DlN16j6TxDX0UjvdYPDPQvNpCGwgfNJDzTsyZeTcFuFnZiYURnYjHnKW9364cvVa227v
s9a78JQqfVhtV6UTvcULwTssI5Mzy1DPN2Fx7PCNpRWEMvod5TTk2sbDsquQRfjDlL7pbPxYxfTB
5Gsik6v7U0uyxbEzrJ7QTG3uy3Z+tE13/jhFxg0KbAbSjvehj2Wx0io/DaS9bQJqAz8Wq3i49k52
UVwXmfUAZK1Fz9QWW56AhJljAmK2rglBU+GhKAKxG2qAfjym76DbtIfcsMiLjERyVIZdio2LFGqb
4n75IIvqDrWB9hMmiKhm1w3szDRWJLOHvzS9ZoWwG+vMeqy/XRxFoe8Vqg3izeZlV0KW9KVkAuUl
TBo3nesaPkjMcSsa4cOawfjc2FuvV86GDITuhIYzPlJrc+zYi/sRJxbJF1XNOK806mM9xsRt2HiN
kbfjIzEMfdRNos9RxzXphtgLUNx2Pb1ko4o39DPOMSbHL8xbWqYyvRJGLK773gC/WFsBn4ucIRcW
9t4TWCxKTUWDLIS2vOs5b5DgTqpOtyGpdlyl9Lg2Ju0oMavbUdbqpnVR2qtwXuPzoPd9RDY+Hpuh
ms6UXg0bNeNtGaJ1NmQqn4v6pmprah1gBsyV1lorzKeDt6jxbLfJ/Cf29j+y8d38KmWNdIW3EnFc
HEbdP/5tatv6ev/6a+0//vc/X3/70r388H+YZcXdfNe/N/P9e9tn3f+1s61/8//1D//X+7ef8gjN
7r//663si279aWQkFd+78hSE5l/Y+PosfGnil5//xZ8+Pun+YQtkENya32x3JOj+M5FXyj+UdkAj
m0DWgToI/uSf2RmW9YckHs3EZWcKU+MD/JePz8LHp7TNvxIuzDTH/I98fFr+iGd2JEnAXNNKCUyf
UvDzsPl9x+G2xjggPpZLbSSX6gYUkdxqgxqeUMdSHCif0ElVJEeycoCg9s6YB/dLqnoSTWPs9k+2
W8PrHiqdXjdWHLT+jJaqgCOWm4GPN315Ni0DZ4huSgwaZopGgZ1KtziQuLQsqQmnBk1+Rh7CougE
eDbDZN8G31YpUWS6d72hHZg4k7RDZuwlm/BCZsjFwaOhSwLjQeKonj4m0Rycu2DhZdl7Q3hpqsoR
J0dnZEKlAVuWlD1XGsIFdNIadfhYPA15vsfjeCNVfgMJ8NnAXQvR4MrQrKwZentkTo1Dul8X0BpP
mAynXSDhm1XTMQB2JFvzyN9D2J+oYZdNq/TepYFDd6e628kT6lXLj41XsowVETZhBptI2P0qaHY4
NY9MuV7qzrkOjHFbuMllVXssWyeKKrvcwM3eLSb/sndGFMMVKb4ZHwN9ELQYZhHMOfjPDo1W00Ce
FSTdqpl/QjpywJiqIsLS6dUzdhLQmPmpqa1i2uesaRUOnM5djlPMQyeL9GdZT96njIf0PoZjg/AY
MJveluD/fNtwwycmlOGzWZfogoEiG++jnFeaCpPtK9Lh6GJJt0IbJOQKJVAN9hQQX/QMVZUzB4NC
l36IsZVdJ65RsiwJlXWeebwfuqJyLrMUm6JM8ViNKfhaCFdRfN/ZSO1jvATzNp1HDAIcZEwjbNKN
9405NmhOySECgNeq+D70Kp78WIXiSyQnjDZ4XLJR74AS2f28Zz0h9uNMWSya6WEcakBGjgjGryL2
CI3Fsn1MweuxtjQCh9gvq/g6R2N+yZXPszEEc5xqVoQuashT55TtETwcrUbRRm9zV6CUNzTyVCqb
9AZiHCSooHoLLXKeQSH1X4sGtYlXW86+DXIkXR6wWffCmcoJm9VUruwPPLHUSd04UJ+XQfkFTFH3
HBHT9ISKry+OI7hfuC6j8uj9kxFpfgkdk9/cbL7Q1jQfJ3KznpBBZIg3Bq1vJwZycKVg3n9m5tg+
NXOuX2fAzkyy52amzkra4qxVwvS/TsHrrnImjZ42mTX7i8J7U5QUK4NTMu/y8sH0czjVC1LKqH1t
w6V3/WgOxxhWdiPLHZI5L95nVEuDH1feiGe9S8bdNIn0HR4Yyl5GJ80ZS18gfMy5vPVBzDNVUIWv
4FxmVv7O1mZ8c1QjomvgNWXzmibwgDDAtcWhxlSIgNoxqv4Qubgo907D3PKIigT9ajEz7sdaYwXN
5dTO6pmLh/fI6cTYu2b0CyjVcoAd8BinERiHvDxneZ/EJ6RBdnsqOyd1r8wi12R7L6l5l/UN5qkg
ZUXnS24ANIFOOzKeZ7liUK8Q+npeEjxyh3ECab0xgwbtZ0RfEuDToIBjjygMANuoYgK8wlTn69aa
SpdxIL6m3hxWTkw2ogyJWrBAmwJbUbvNI0JOmICPYXQNKNNBpNVjqF4xLuqYKC67C+z+lGFWKdam
X8ZwXSxvbZ9tt0eTnjpuc7CUATOuH6n/kV32yt7nbYg0PmK8Vu3wspALzABhvAHza5ko1fN52nLC
2uXOsxqhju6CtHRrjizALgk/9N7MBacJv0uFotKaGYr47H5beH2ZyRI1sQXDD8RiXn2uvdbtTlUf
dKbvZUUS7cvJc569Ev/NMRpmRH7N6Abtvq6zwTxJUaDpkUEEmNPwCl1ttKsNZF0zk7ILQwTFeM7D
vsiIAuuJpu5bt7+dKPqv53JuBQKchoDZjD0eIPlxRIoLfdU09k3dsURxzaCSOzmowDwAQW3XTkhk
EmdGOKITUrauzlPXxe+ILBrIoykcxhvHLnOCjwdpRjt2JskJ4+EkfHPIUdA5YeVaO2aGtt4jq6BS
TJp07E4jvfUL3qHhHNQjyxhJjN1FHma22vAIQJXJPxxMBkhkTmyWiZEOc1E6kYBHJ1s60UGn6Rr6
qBNB6322Ct9wHOb2RBo4DYz1uSkSK9wl4SDIfBJzwyqnwMenksG+7KcK4dhopPZ5bHUG5CeI8Dfz
UEeFb5h9iop/wBAN+7ZhB88GCmW75mxtV7YGYebE1BXVtp6cbtord5QOQdMQItGJqwEdoqfaz3Pv
4An0qgC0shljy/PdJEgdWFWJae0CC8XdBmlIhJBCRUwM7DVWCQxcDWs4zJbyS97Ww2uvmEGh0Ouh
YKs20OeY3vm9rUMcXgOEFeBfBQjmrcV8qjXlQ+3xw808Yoonkkg8pGDKWOHDBjz2macVk6VsPjPN
HZ9gdDJUlKBTFrNNym2bjPJVM8LK2RyOq8l7NGPEVWF7SY5Lm6GKCgogIWUexwfX0sbdLPMFo0ZY
hp+08xEEHEPM3Oq/5BPobTpjsKc8nhT9JgBdfFZ26L1ZyEMt2oZuvgEB2QEC70eJZ8mE+pMl8AM2
Rtaz6+IDth+cylJvijRGPMCj7vot0vHqzS3cttkFdVOqQx6wiNmMIlDGhr2ROEUIyCElTzmjMtSR
jo+nDhyCh/6RCtpVX3Uwqi8YYRn9GvWkPstR6WTXkQKCJGq2sWJaaTRy9AnTAp9FOMdXRusM2FQ1
MM2g8U9xJiyljdwCETuRibpmRLukpXNftoieNwTutW9Y0Ht744w9X19X28Of2QVAAW3J00h4FCrE
kSOrd1n2dU6W3aumrnOfaQ+6lbL2SlgBzhJwNTkeAgZEOiwgZb72xW0x1UAEFtO6GCqFIBzNQWjj
r05HcMiOG/srBHvaQkat7yI2d2jB+yT6zD3rfYFWMyKGW8D6bfTsEuudhEAhOA/HIdkzq57uM2EV
d12scBx5AHV4Qziqdqy0aeonSNvzDuRUfYFwgNoDQQpof6IG8VgEZdJwDQN2gumk2sXaLYIB0sZr
F/mKWpLJFf/t8BMQruVneYMa1CPExPK/NRP/UVv1b5ul73ulf/yy+fr/sK2y6TX+fVu1fS/ylyb9
vqta/8GfXZWp/zAJdLGpcTy0MZ5D3sj43nb//V9ruLUr6dLhPJgkV6391j+7Ku38AcyGP5OSjHKL
//lXV6WtP/hx0vNWJ41HO/YfxVvTnX0XyMJJ5ao1M0sqaTk2POO15/qup0J2xEoOjYg/lg1XXO0h
/O4qVLtxXR6/+0xu/xrX9yOF5dtLuSY0F8shso+EN97S9y+Vxk6wAHnE86nQG/FyEuNtm54hVRfn
SITVgajO7ENSsW2v4iE6/frl1RqP9T/hi3++vkMLKe0VAsOn/uPrs/ubgzxcOj+20jC6NWXk4g7n
xtjTERU1ooGcU8irZ/JqST2qHVZDofngqMF5I/gjuJWW12Avg4eUr57XGvW52eD7Ia4nN6ENJXlx
cBBgfa3H2km2hR2xC8VIRSVhZDlb4KGU4yZq6uLrFJQ84OAuOSzPxzp65PpxQ7+x6uAVB/HwxPRQ
fsC8UFx5A+f1biyy6MOvP5A/Mwv/8olY2lbWmnVDFfHjJzJXAo8Duip/jD3q615Y8qUY9JpxW2mI
BKBnrCfqEPMla202tA66fEDAMN5Zsiyq/rKQmoE6NwpQDgLisrdtHFZvrQn3mF4KLJ2vi8R1GCGG
OjlQyao3mmNtHnhodY9BJ/HTR6THACGM6mxvoLadji6pBs9T7zI/jO1gvtcoM7FRutEECpN0FtRW
LjSCpJ/ZcaZOm+8M3sV4zegtuh6mtpYXrcUe44baIkn3AkVke6JpIE7cSKYcZo5X2f12siVe8nRk
d4eZ3IqabQR6z/E95OIvIkPhtinsmfU6lH7HvloYcxtbylv3c2By5B+Za46UqgNMk33cTA4oz2AF
ehZL3z1gPArDWwXSQlI6udGL0zjSBnkjNS4lPBiDb5PHSUA8cfD1Lu1WokLVakpVQYAtz6AmFuk2
0TElPW0yW9N6GaAZbxg89NDihknAb1jGVJ0Hg/DdS2LeW1bAlp3dxwgBxY69P0xDaOojZYrLVugY
m5Mn33jDtr5EcWmzBueBHN9hpnbGqyA0vGC/xG4Ft4zFDWAKrgpmzYIZxilQCsVmMKSt3HUscwld
B/DFWi1ncIKSfcwUpHuzuZFkCpdbBSXb80cNDBMx2dAGr/1iRfHe6pQD65veZ4H9h0ITOYSH7dyB
GTbjb8tddlBp0lRQLnDTkO4+xXTFrhh+ky/2d4cRWxPXdBS2G6F/miW1bF/SQUCVCUvHO0CptdC3
tvVNit9+2fR0FLtlMMr9AM1i42Z98PXXN9+P4LJvh5FnOZawhWd/g2P9eOt1phHGqI4ZWCVhsQMi
aV2CU4kvpJWbYLC95Pzr1zP/5qD3tOl+2wTy5NA/BarZWH7KyrR6NGNICjoLtVYzFbiGm9J96esJ
b4dcrG2nUWjAjBSnrK7UazmyldtPs2kDRA9wU+NtuwScGDq/AbmZ6+n/41lE9KdLeC+qEcGo76fU
LZkLb6LVwslqBOVtSZL0oacf2Y0iRfoLpAKaPcCaY0F7g3V1koR8d0Aty9zoDkC0xG+eVn99WvCs
JpnB0sTmOmqdeH7/tAJTXgh2NcJHdldjhE5GrHTOOp7+zRfzY9zYeiVo6gOL55HnWK7WPx3CZpXq
EVuo8KNyJEkH1Wmy4zhTyQbes/NuMHhhr5Rom1VdA619s8wxj2rLjhBkmj1I0G3azONzrReF4cRu
arGFtEDHYDDG2fbAE9vf/M5/vXi1aTOKRZXDJ0MR8uNn42pHO0Ow/srDUr2SFtIeApDi+9gpImi8
hvW7cLQfo9EcISztSps0YS2Fyz3z092K57TsQ4OsMPbW1kd0KJ5NToGN64ERptra9YjhPme+Cq0j
TT+OY8N0ggwFY//rL+vHi4K6hcpFKJMER1OThriWct9fFNGiK7MyE3DjrjHeZa675nal8+OvX8X8
u5cxKcCZs9uuwxXy48uYI3Yz4ptgsHLwA/KO8CHldW7fx302v/VWFey7tllYm699fFhAYZjgDwDX
Tew03cMoQpSJWe4l7JGP/uZO/fHkXD8DiyQkV5FkTVIhLKkffzn28xLnUVT7gGaCU61dYzdlZnQA
YPAh7NNk52LV3wY17ih0Hu3Drz+bv3t1+kkXTLXNCsD6qYiMG9xdFlgWVFmdCfYnK0eyNGKDFXAU
tttlKo0rBvcg0Bg/9bsGRsHnX/8GP96vf77/NcObS5+DW3+DDX5XMbsOeGoTVb8/QHxY/K4KzHHT
EeN9W1boNAKSCI4SvP3u1y/70wG5vq4WEARJgOWUZAj407VHTp8tmwq1GRSpMma2jxg5C2tKI7Da
8OQS29kZLXAVndsJ80HI99M+1nhWt6XOlmrPqjmatr/+rSzx43Pl269lsvbhmiDxxRPuT78WXj4U
OB6BOW013oY1QJvYIKV0U4gMGisOJ8IAsP0AglrJVde6z3cwwXCFGQc3SqfUR3aRXpbImxpWphB8
17E8J55aMMNuzKyz33IW3zHoHPRLW3Bp5JBEEIaf7Qgb8Q5twnSAxJcd+CwW3EjeUxKK8OxwigSE
lbroCXsRO5ysOlsx5Vn/lYzg6NkyJvr7AqvzAo6uQr0KZbqBHzRV8xtmPpCA3ejKE6OEnFlNjrue
QSsW+KawmVy4Lh5bqx7FjVGZbo4IwB7qTYciEY4LEA3chp45OFvRBfGNNEZWAm1lypMoEYmjkpdk
HkpPout200o/jCXyX78fYS9s4L/L0C/mmcQyUjsR0VMw4igtcCW0F/M8dXvGzmCeqajcr3CqxcIq
qPM+2CYp2hsCDfmewzbF16y7unlnaunkPunHeiHp0IgvmKlTYIVY/dBZ993jpFX5nEFVf3dDVROu
pvNCb3XbJO8MGbzgxJlsuQzCZghhQOHGV57kcYP8oy0ehcWmdm8z10d1lCm85okICOBKXBmwCyvN
+aboM/MdddL0SpBSdE2/NKhH3oz3EQhvSlUYt9YVi2digpoSzhvTT9LSqE9Ydvm50SOsCLocvJic
RJfubAf9zKYKuaw3Y7Xwm3FY1O51Vqn4GWGHh/zenPlCQTohMegQwtTbSUbeAconbnFA70z/zGJe
IKBodSqaDOsIvlWUjsC90i9zny4frYBbDOqSDk6MfUjQMka4BH5azQOeOG14fH9Zm3x0WfO9JMC3
8U4kQnySlCpfqCznGlZevny14W08R2nUFfh7J3M6zdmsAYti5n9sjLQGwwX/i0QE787IEPFuWQIl
F6jKQoK1Cj7z1WfhTbSTy3SNuR7FDZFCs3PifTlvq5yRMVvupNxjpaUuYP3bAZ47udolStUTo1fp
cLgMrYGOwbBbPOTtxGIA0ovprJP81A62mHdSTJgELNGLpPDAE1byepPhOOFt9GSkXSg7bdJtjKmX
a5P4Y6AXQUSnYtpl/WLnaUeKjhNUI5O1GDnhxETT9Nn318QsTNGLW5K26OtpXcjM8ZrYkwvwmpsQ
Wx6aFRYZ6S7FfudezI1tZX6dpsZpmCXbozTKIFp1HP2vAdbaaeMwBq8ueOfwdEhzCM1DGs08i3sl
NA16NQFb7BDRMOldFO0cu1zKqoNVtesKROtK+GlnW4Rm4H8sDnHLdbJJjZZ0iEyCLIOeVcpnejhA
624cqOuUi3XaNIAy86O0B9Ftmw6l3251esqthfPk0evRcTE9T71rQsJad0trJdAacnNXfINxdwbG
mLag2ZFwglixXH5gHsrnkPkcXD6IVTXldWJ/HLG5kV7R9UwPMgSKz5aCk7dxDLc3TmDGnM9VSUwl
wt/SfGP/Vt0ZQ83+pzdmh7Cy2IC5JueguCTXABk/HTkTUruJGda7bHQ3kAm8T9JQ7tfO84LnXBfL
Y5ln/fq5Tuttp7z2cZ4Xye+N9Hn1rmJw3ug4NNkMOq7xydQrxqNTsA42ePgVEDGW6HvWnrpDoGLK
qy6EfLazFz4alMAZc/pqqOkrKwz6gM9Y2TqN2yLMp+aPWKn240M183gB+2W2886aE/QlUuqGC2QZ
8jNBwRoGk9tFYLi9UlwqUS+36KuzByHGYiadD+kmJrZG09lDHCtxXyHK8Hu8lexXNHElqiuAv7eT
bV5XZaJYMDt5eDTJZAMp2CbhF0gHYeZP6SQuiNtOvW2eNaZ1ZUL7yJhk517vO8FgGHu3s3n2thn5
eyGRJ3fGKIt3GBfJEz/B+ko2AlLKhKCmT27ejEh1lzRmyxfEAp6PYp+xnV0L7TjrAtYLkYBNF7do
g9h4RepyGgRaTugzxY0rqy7wyxomjS8az76fgnr+iMl9cHw6velpyMqpuphbLpYjETVzugPiBNcI
npvpbtkSZRkxLYtNi47ul2CfcVy+cnKa1x6pgAwViJYKAT+uC2o49wSr95XAljdOTg+utcbFuxEl
mkWkbmWKHkGHVSoRi7I0PkcRwPEsgiLBKgOeOD6dDFMiMSXQWKuiyj8Xy+IgACBSUjv+PC1Gsh3M
Bqh+XIe5ujJx0a3ckTLReIMsx9gpMuCQoEca8r2LTjfYl6In6sGqzIhzw4zAzViurbY5y/C7tNT9
Hq2E/RFBnXG/lKz/iMrI4V1NLU9CssKIiEtU3/cHiLy7bCyNM9umKj5aQVoDg23uY3THBeajECVg
3V6R0NS+w8mvnsx6vG0IZttQ01ygRmIZ8uva6a+lrGYWaaPc01o6f+l4+9LANRiUnZ+abHlCkwNh
xdFTUTrGJaOBYic7FO5pkohru+jkb3qZH5u4b4Wbon4V2kPxQ8P9Ux1vAvPEpm6Q3IAa/nqJguoA
NcjCld5jB7CBr/367f61btbKsaGBCzJDTOH81OBXExl4KfloVKZ1+OwSbe4XZj/tXW7yD6xaRk7T
ILv79Yv+3WfsMtjUCIY8bX3LI/+uWGe61gxsHoHjenF1zjwAoEkrhoslBjs4oQomALoPWJexfsUq
Z/7n73k134BxZLrnWWJt9L57eQNzN4JX1pdtibenxYq688ZxOA4WOlQnQjQgZqASv37P6m/eNPME
yXpAey509Z+6ZdJjHYhaQ+urrB2+FFwCFlvhBsHSGAO43HdE6yR45hEmHAp7gl8XeNH8EnWw5fya
YxMIQCWbAm/QEu5r6DkI7rO+v/IkSnRfOg1PcgusULdPK9P4JFTLs0TiUl/mCkVglFgIjNN5l5ae
uvI08DSsHJga8Ak3pe3rdigRABXuRGBqbmXgCmVBIgOTf2IS6jmwtyED2PaA/LZlmimMaTOKGLww
+odA/aaf/WuzrR2FnIwhriu4D39qtpMcTheP4NHvmyJ4mpOYcIUsK+DF/vprWX/O/wy4vt1vDj0r
oGTmSoL28adrgVfuYM/2AIZM5Mw8AXj2mgjSoG7dBdZYEmjbokjcyGb83Xv8m3udW29dMXFJWH9G
z393HdLKE6ejDCK3ggy3gEVodi8QZVpEpF5Cm3af/uP3Cq4aj+23VYv6edWipkUuiAF4hBTKIwfW
0LuUGmxjNG73kLMq3eEwnJGdk3T261f+m2+TV1Yss9Ylj/xZI4isvchcNH9cx7SeJF+mu8CB0P/r
V/lpmvrty8TmY9H3kJrNHfbTYQZFhay9uhn8rCIvJeQmv1INSVd1bxaPPbk760jytW+pmKy8Jd87
dsIPHgqtKw4Z76LNy/SUNFbxogft/mZEgqzy5yuNuAPOWRPFhqmYhf14pWUlZV/ckFOrJdnMtLhl
FfrAMKvSxxyWvsU66W3yJJPlJpETsg6gmDScVTTLDuig7FFGzsVsbPpo7BOCGKP+c1NlGJ262rCK
rfYEhOxWcK+s3uqs/81Q4W9GHcz61l+dhdIqSP3pAKsnk9ycCSoe7JN2o1wFNGfOOb/6yuy+CKd+
sGKNVzwy0+bE/FpgrLKmx1hNLKYGAUv5d9+3WJ+GP969DDw5wLG7WnL9/n/8TLuIy71I/w97Z7Ic
ubFl2195due4ht4dgzdB9Oz7JHMCS1KZ6Hs4uq9/C6l6dZNBFsM0L9NEkkmJiADgfvycvddGCuB5
VPtnvY5gYD8OpfXDlaS2rbwq9nAUmthxhS6BwFRNWsuVQTLLU65bWGIHafS3XlFyWB9CndEMBaIr
fdq/vyH1RvTTQU+Yr72sQxbgRbKZaCaZ/bRccqKNomnRX0OHrnADuB8CvqlM6qzQqrLXusEzcDaj
a4JfhkBqr3Tul98bGhqEvp+Ce0SwOGOHcgofAsqoH60ejBb8NmX9YiCkv2RzaMcEOdcq/83Lw4UO
tYt40NnuopUdSC9FTs8Tt8dmhXrRDXP3MYtHzNNRYDUvGMfse6DXKNPyoidotwCwuMPabNI36Doc
4DZzPO3cKhNEn06ocBO5bhr62Tilv+I2qRFOxpwx/YFzqrO2LRtzcgtuDgwTRx7ZN/MP7C4J/iy8
tQQytZ6urcnzCpkw0TPIsdqJZKJ+bWgLcKYu0T3BckUvWAabLFT1N+UtwT/KEZW1yjvGP6ui9bLv
BBaGNBicMsPp6vTGToo2/QX/M7Ax1/T2tqMZQYkLqhWmPdeuVnGSQq/BWtJde/Ni66cDnV1wNMK3
XaNdI7YjxSvtsxRXl/Q9HAO5pJZq/uARqXNiY/m4uLu8AuiraZNL94Mseg49TJUjekbXjIyd54wD
+UeEAVbe4thPvOHE6/nJ9Wy0CSSD8iro9vFkRO/J1bObvCOMwZuveP5qTA7FGFx3lHNE4zGv0E58
xY+rOkMyj+3TYjzkukv0zJ91lFBQw0XVMah2sbVFnWRcT7ECvOzrdf2TldNGzMybTly8QeX2/jqG
KtuWqDpcbST53lDQJYCHOQGHRqM9q5yWj8PJ5MCm0G+sXEtuvr78x14qPQU2TXq8rBoclN9fXkcO
N+ukiTEg7eRWKTy4hqrGVa7r5fPXl/rkJoKK9RgycARhwzzaI3RIRxk1N99UzNN9pEKTpED01xuM
QmD2o7R9+ucXBEC03DwmOShY3n+3rNN0rSkXZii2rC36p3wPFz1/qIWL2cgdkhPXM5cV+WjFRnVj
MrJhhEJxdVRvlcXktq7OM9PknDJXaV2QBpXnWOpqIol2Rmt48y4d1PRANpiGEbH27CcNCDX4E1FD
fXHTJKq2gdOrqxZpKEibJLRJ53VGdZd0moN8sQKi6k+lV+nrIWyNUz3/Tx5HwgV59CkDBdXM0W+W
q6g1JotOW0hL/KxRYwqdOqYxUjsQkoQThmfjoFmo7RML9ha+qBPvw8czGxWrjULEWao5JhDvb1pI
b1EV4ChXog1AvMrc2o36VP3qgtSlnxKOQHaRLHz9pHzyslMmm7pjoTdBw35UkFceXMO2IShjxLnp
z0x3zqwomS//+VVQIzHI5F1fCrmjr1aKzsAaRxwh3KDbhuMvRmZRnX99leVPOXoIXdt2YfexNToU
3++v0nCqV4Tg9fCbZLk1fkNkEov+T4E3kdxU98QN+2QFEZz9HPw4aMZ4at5fDxO97gyNpBVDEuG5
B+rqG5jVfGvAzAtPXMv4pCYSniUEQ0qLLcg8Wq5YMwQdNNA89Kq+MzdozrE+MPGgADjEVYevD5jI
Dc1+piNdDawpjswrIubB/uguLtOwzxr91If65LWXhsvKRpmFrskx3/8C/dx4RAwSvdiFWnBNnFS1
l1NSPnVGNamVqw/uRlZBrhMbHCcvPOAF5QMU5K/v+2clLAcExnUcKtHTiKOHuOhCKwLYR72oMFSA
crTNRzKIUQqT9SU4CLXai0ihB/s6QNufsuk9uPhxZLzR9EF4X6aS8N2vP9Qnb7NkpGwsA0STn+jo
p2n7ltxqizzlQQt+FHY4HazWtc6Qjc8bL6Zcw8Cgn/ghPp56F60Jc0GatZzJ7OUZ+uPkKTNNZmMY
4f4s5uQQBmG2NmyAeAwC6pVgn9vMGH4vIqCQb//422JXo2Sw6DnxCY5evXBkv0k8uFBDmeo3EdPV
a83EyBFiN9hPTtO9ovovf3x9UfPjbywBWBl8U7ns4cfLChmc4dIQZVlxywaapqPM7oqaDdxIS+0A
mCXtFPnJtcd0LqCpQXS9jm36Am5R9w03dNIzn7KJ8p5wYREgEtrEMdhSkTvLKGNI6F1XBrnKDX7D
VNo/o85habaMgJMSmenOdq7tnPAtWjXuLhpiE2Jy2E6X+Ry0J2qIj4sNAgcKFh0hDK/68ZlIy0gl
KCWNYk3hdW5sOJoUjfiGgrg8fP27frjU7z6poO70BIrXRSn752OUBgl8zlKiMDe7h7nWxh2UbgxA
UeT80weWCoXz3dISYUYmj1+SmLzi3Bg4ezK+ideDUQcHrH7FStcMuIqtEcD3qdo7yyza7dff8aPs
g4dVGosazLEcm8/w/ksGiWU5Af4p7FKZfk/YCYaHieFHg8VuP0+ze5MVKAC1mbktUzPrqk3a8tbA
reurLhTwpur2qi2X5ePrT/ZhR3b5ZAxKeIcX4bF7tFfqXm5BTzfmFcyO4DKSyj13wtQ6+/oq2Eb5
gu92S04vyKEXPbJg2GMf7V5Oqsy8Lk1ohyWav21sEJW76kSFEwbPmXxGr18+6yPe41XrjATgBEUy
MBe3StKrMCJCTRyYSWcwb9mTfVAuzXdvTOVrCSfQ2ETFUMhLkzZzsRlSXb/XtLq/zmXb1Vit9ST0
qf5qLIkmEATO8otZyIDOHx3soTahGpdhB+oZGTPjRY6D0WZs87rZGr2SlwSIBKTSCUYavk4ELh0+
O9aJesQSZxG61nKCh2X20hoGsk8zb1Az2SJXjc8Aef6pagU/towyYmCaiHiFs7BeIp6GRrX9wsfW
28OQuuRDuERATgdShAPms6z1GoYRS7V7xQxc3OVyIiFoDnkgfln14Dx69dj/5ZBAXOyjPE/gJQir
QmfYNFME/GusrC0dV6ajDZpkLPF9T54TYNXvjA1bz++1JW05VyNDGLAGNaxZcGggF/MAsTNZ1j8d
EZLx0upYm5jD1/ZbXNtmiQOtVi9pGdi/UBeY5/NoohbVmrTyNi5pMQVQxay4ZNpnJGdzkmLlcNFe
oeCxwu6eKS+sKp0TLH2q6TfnE32L8nVStS1koi0nPxG7rrYeB5K/AXNVzX3hACcCS4vweO30HTLW
oSvmp6Iq9MeyswkF9zDIgHPgYZA+IzyYVahM62Ct2qG6Du1xeAMcMeob2I7T924OFipdXeWPmqoJ
94nSTpJA56YWiFuOqzkYe1MPEMENIOcGFL4kFMxGCiPUDIu9jgCp2dP1hi2b1hW4YTvRsbQKjcME
aQHR4i5JJwyGNEXNX6CAmnYV0INWHP9Y4mDGahJEkm40oEYx+fjeYJaXiPIAZEIgYrqd5+kQ4v0p
lh5eXmrVoe4q0hsQsA0TOiGlbPy1hQ5tLQiFtSMmaXytGO1bF6CRva1OYpy9UVNTJ4RnuGRvJLHd
PDescjelG8mS7KZaXSI4Kr4lEaxRhRSj3LQZbtG1grYBKcRsvDuPRI6HxBsJpCPAMHjVmR2/tnM/
wPBAZ/ycU6u55EGSYu3zhqHn1GI4ECSR1c4CeyeQwofHr60bg14MSlPNfMRYXkFRmes3DjfqkKeW
hf8sh2y0jmB5vFFKw3Fte/DyhT0XyDwcmx+mb4ENwBsRst5GjP65xZNWZiDjGJz7nkQODZmbV9KP
8tr7yynd+jmb6UERImXZyJZMozo3gAH9nIY+ZC1wo54XunWjFAwdACC/jwswMhT9sG4tWu1wS6XT
61sI1A6uXorPK442AalWWokwj0NBaJ7Yoz7bKQThuVg3JC3JD4fpluFIz9haX4FGEsU2NAvxWLiS
jllCn/eciWYCzdwdxztesuCuZm5+AMIZ3w5FmKrzRdDl0iMzmm/04Qhw/Hoh/2Sz5rCKGZ1PZ3js
ae/3MeqtrMAAQeJWnliv3eIiL+2ifSnL6ES59XFjWlqxJkpdFwkaOR3vrxR3YDjigeMOPrx+8dXi
HNGq+dTG/KGIpbeGF8ejvYbaFfHd+8t0AYMKZvVIIxTGb3Qgyv2OoZRcrECTZ7xU7Y2ZSaySdjXt
sqisX1DY8PIQ2wRFZxm7zGa9HydkYiAEkh36iRdoc9pjyfPYnPj1f5dd73dRgt0szppof2gcHPfn
kMyU2MNbYF7M9gkdRbRP1SmTn3R83Gs1evWuVJNc0cINLzG/l+f9YKt/evDlJ6NdzvSRUsZgFvH+
J8PPaLFpMoPIc1PbDROkblmPL5bT2Vc9bfwTR5uPlQOX49zLFN3gRh1/57FnfCYFQ7w+6q2rUM/z
19GeU5gvi7XJi4MTj8RyeDj+jTlkY8qhXMP3czQOIIvd0yBn4mXSMNTLNK8aX8uL6ZI843ATeIHY
k74g71raw5sGMnl64i5/OGfw+3K4pVIyTY/f96hWJH5yGuYRM5VeinIdq1yQMDGLH06S/OyTfHiG
E+98+6fvNdekLKO3YJtIqY6+tK5lUW625Uh2fZrQ1o6rw4gGCClqKE6scEv69/EPbBgwARnjcYAz
xbLG/HFuDLxJi2wmISu6GXG8ilEqjb5qbIjKgycUeLG+faHvkIU7O3HoQJP2FF/MQcDWzmpn3wFk
UN9iLTHvO+JeOh/HyazAIlXGo6sZQQ1W0LlaIl5udcZfIDCdHP+SVTY0BLS50l9hp9k4OhGU7jLa
iI9F5UU/4P+HSPE4J58PfeFdznEvo61p97Avpi7Jb0hEmnrfxYYq1pVRz7vR8bJ4nWSkXWzqJil+
TALixCbXrOrVIdkEIOU42BzYbORQnQYVyY8hf5urAfa7sxNW2P+ir04cmNlC31l1g9eEl0CLxvq2
zyOZr+jACQ/FRh+zo2ImPNU2+OxW8JS5HGtNbsbxsYSZeec6Vs2JaMwgd7vmxZjz7bR+QHeHnKc4
8Wh/cj3WDJq2HPRQT/yWN/xx60mZj8kdLSlgPKPDimYHGio8AfaKiMJszYOtn9hGPo5zOXe4aGAk
X9CDlXe0WuHbcjSD94lx7jxfjazjflhZ5RWyqPZH2UXpNsKUvxauMW1piTWMrxGbi9R9rjx92iNS
lJs+IW4zIUeiObG2fdxO+XDsb4B3OG1LedTI0OqBRDWbU1FtjPE3K2ISl3S9oIPluvOJc/YnywoS
a95tZq+Igo6dB53Kh0izBNfywArGdV1fVGrWz5EUE9kIuHcXMLg/8QXNz+44J20LsQrbq5BHC4sq
kyjWHL5hH3lYourJdYPzInUje1vZJgx31YKm2IohM7+Rd459EkC87hvQMABdAYMhnqbAiAEGjoaW
34SkPVQysDIULEn9DT1ed08qEKSghvCPcTvntbzmz7TFhr6c2vRkBpP0VSXlL3TgiFuU1nfyxJL2
sSXIwd40DYnty3YtbuX7Ja3nxR0JdCOb3FXNU0xHaktzmjzjBWMCioWQXVRiGkFpyBSjDHs8mtTO
xlrjthdN7TX7r5fzT4onPo8Ey8SZW9ePzSyNUQUeSnlEukWVxlSxzJ58xmLhiXM9huTjtXxxdFEP
MtHC63ysySCKGxRpOwwrPZzivTL0kswjVNG3kygw5bsFil0me0n0A5YEKRKGOw6QUFQOLmmkc01S
vRUdQHFC3bBLN7/TqS3EWW1TfnMobw1ov2Iab+kcjd/iTNNJWooHoD427JkYFUQE3i5ggHqehuls
E3Hjln9x8jV+puYoOIzrTnGHhTe5EJMX3aQZunHf1Yha2EpCFA2K6qD+ZswVYopUIFpcMdt3f8GB
yubtBFGGV8NMnFNDz9/983dFBhJOxqzs8TT0bZzi7x+YsBOgK+KKxI7II/7H1fDFgn2yBubUc4/M
VBjfaM6Zd7DVPBSeQB/yM8Tj+QPx6u5d2ttFeEvp0dpbyPWlutCCMf9RTDih1xUxPujG+fRqI1qw
B/dCJITes6PGzd/ew//FAvxrETH+z1iADQCd4j1sbfkf/hu2xmwSWaLO5slQexnV/I0FMI1/C0ET
DGwamkWTPfA/WADv37TTMdvw1mKIM4T5HyyA+DfHIN4kOu04xpbm2f+nzN38/VABqIPBQAL4f/3z
/ylUDj+/6Nr/+68PJ0wGcGwEXJ8ac9kLjpZkDvC4o+ME4R4K6nMxt89V6LY7zZidi26evLPYyItz
VhZvJw34WAwoMUwLgWvUj2YB2RT+6FlREMv0x0/4ySc73iv4YJJIYT4Y2cXs1UcfTBBcnwyZra/r
sarPC3askMoISs5yql85jBtOlCPHy6SOxZE1i5Hk4tNkAXr/Ftr60MTtSPKMWMR7eiObs8bSuqev
v9bxEZMtl7azDjQIqehSXx9dBZZsKKtGrmNL6RdjMDOsppdA3pFmmY84/ELMdbV5U01gib++9Ic5
nvVb/EgfAQjE8k2PvmEgrboHxBpurNlNv6N0zgj4rmafwXDPaTezih3K1WHruQlMgFZSTc+RMnc5
9uarTLTudYeY8+XEp1qu+ufqt3wqyDgOEYI6++Dx6icqKm8rCKFSjZa2pQki9rVRtgRRaIve35uj
u2QEDVWr9ryaQNBG6Jr2lMH6t7RAvO8shhpFMve6sUR+8pS93JAPH4/exm8XrGH+3u3/rFJnIeeQ
bt0aDrjcEj9P4FJiNz/GUo17MaXGN8YwIOTcGDahYQBZ8Ij4WzbzkjEpCN+vf67j14JfC0U/awbv
Kl7Z3/f4j4/jzjS/o7aJQLpLXsQkIrWoaiBciErXnnHKTddfX/Czp8bhRABjlUqRIffRU2MKAnFj
Qk83Hoj47TwqdtK0BAZLZ5neQwFjJywGYBjcArigbXcFVCLdYHSqzjSof4/6MM4n3tXj8pVfgekN
M1d0A5SxC4vyz1Pj2LZObWYEf7H/idumC5Y8Mcw0dhiMhJwiiRZN7p346Y8XCMTsi74bAwWiqOVQ
/v6ipqosxcgr2ZQiIITDggw+O1l54vf+5Cr2su7R0ZcI3n4fmP+4wYWrNV6cImcdU7QYvov/aJUp
K7/7+rZ++AUN5rQUhQwxKcUZXL//MkXMMoHjAMAtrfZLzHj2oXARf/spqRK7mSHFjjOOe/P1VX+b
Zt+9TVz2NyaU7oKF/Gp5vP/4dp1deE6tx/a6zGct2HPy1X7ZxhgV23ICgJkPBLGQGJk5CG20ZgJD
VZSwe5t5MDGcSZRFBCTYsJMNr+nuU62Ool1pDWJF3jJm2NaBNIKvcqruGkGiIxLoebxLEie8WNTE
18mQGLe1Y7XOpupoVoN9CtoLrOUG0DjlTJlf5foy+QrKcacwOO1aPTHLK35GZ0l/j8ZNV1jVttbM
HlsXCYi/Q8XQUkKW6J5gcLpXupYPxbaPzPKM54Rh0yg8cIOpHRFJm8YpRmZTiey+lXEGZNioQ3Nd
DKrqUfZgQ7kd+4J8BZee4s4ycOoxU+qz753jEJENPCN7Au4RB8irNK1fG0m0RLjqHQZKSxvEqwZn
uFnTWCAXW9WHtiLYBJ5q/ZTZCbCuvCna9df39LMnieXIghRAtcLi9P6WYo2czQAl2JqBBalwWF12
iBPcjYvEdG3NWX9F8k2x+fqiHzaN5TlCZbYAJBZZylHJPDA+VVZYOWv8si7pZzkJsAW4eOIWT0lt
Pvl+1ASLc8bgr7+HmX88sjDiU0onj0vxVjAyIEQjiKJ0VVmVfUZ9NtGS0U4Jzz+7KKgeF1QGIkN8
8Ec/ahj2wTin7toove6S6dE13l6MwHAd17qgPnG7Rv/nvym9B5oPDIGRMS2E4T/fTUylkRZONl80
ju2txw1fVbEsthY41/3Xt+/DLmawei/yCXc5KVIIvb9Um9h5iQjTgcUCM5BdqznoJK8gkfDmSyPP
xxPXW4rs97s4LS0MWIvWEpUb6u73F8yEU5eKTOZ17nYUOLn0fsl5yF7jaI4fFHqdZ1sWatjpJZgf
WJn1fKfjJyAFB8KfWGGPLHcuM4ESamaj3wD5xNzHrGM6tIUmTynjPnm60TTRdHawuLH3LnvEH49c
0HrVoC0xkQVT5gul4nxVE+G5citiA76+E59dinpUeoYBl0w/1of26HG8ugiBGjFe9AepxYdE0xhn
sCqfuAmf3QN6A7yxSF8Xkf37bzVFZkvwFKlj7ewEFwqdij/TogK708ZQPLosOccj0J+46idfENbM
grKAqrB0td9fFcxnDDl+Fmsl0oLcCnq9jdmiHw9Hc/f1b/nxqeYEYSFBtUHL0+Q6auBF4ywygBAu
mQFoeRL0lJt6BoJqJ9j7jLTL/qG0keUI8Qi9IheBI39/9FAHkZVijwRSz3DT2bba1F147LAnnpDP
vhXMMHq0y+ru/qZ1//Ew1nGnVZ7dOuvYBelPYrjaYVNVV5brlWhna3nievyR3JL3RQJrC0Ig/Hw0
lKh239+yLPU8zmEF4guXkMp1Eo8FbkLD7r0t9mz69kVpQbFtp6g6a8d6xtiKXwIUMCra3pcgUu8E
RoZm0zLno5HsIj8u4x4EODb3gGw5LD0rgNKUETpyqX0aJv0TVXtd+ASqZ29xUE470iOHXy38hWs0
Fpm5rRGnD35mYZXZYhNQtd9KhLkbwN3x1TjnzXfc6JQtmrA5jVckiPiF02YvdTKOrm/r4RJQqDfq
Z1SWIBX6CjORP1jm8BqUlF+AT1GqcqRO6nMOafqbTbNsXHHr88dWqfox5W7/SqM2uApMYuYoRmaS
9QCk6UvDVisAeNUCGq5sDTvxHX0sX53S7oIzT2RwSZM4mG5I3F7ip1wYmNs2jRmGT3nUXNlaAxo1
IacDjnOKr9YnKlGcWyotU7QU4fjT7Gqx5Mq4+Q8XwWe+GVVlPnBY6L9l6TSFqzQbjPBCZYTm0Gya
xtegb4CktMBpiXp055QEgwHhW0T+VbXtZotzHNE+OZKJmKT5FSHec7oDy+ZQOo1WB/eIOJvCR/yT
v5GVoN1VqUdOXFkHfJDBSfkJVTMR/UfkJv+GktB5y5sg+uWa/cD3SuNQbYnFDu+Ij0Lza9ZIPxpa
a0+Ubh250EGMM4UoikKiNqgBGeBaIQ5mSDUrJArKTMZVaBtIGJK57TS/70bswwzcdXGBjiBQB+XK
7jEDzUsTV2H29y3C0c46s4DolM4StYRV1N6uHt3hXMeuhivSsIEyV55H8qYXt7DnCXoPzrmDo7Gi
+oTXNc1L4OoUavDVubf8h6LCc79KAktdKVl2CE21RjwkeqFV63hRj14OMi8PZLdHf5ml6aU78m0D
0mMGF2NmUheH2CoKKDaWHt727mw+cCEd+3vblE/DWMx3PNcxGRpR1f+sGYupXUrsZYF0iU0O+nFQ
XwMVENnm68VyWQw/vOQeon1J90Dax4tljFcmMxgNrmsa5LuaVu2aLdi8VK42bCg7iNzRh2EtgqGh
NWGfmH98PNVSzDGBwHeGYZij7dEkCPlHXZvkYa2rQotAL+VzDfHRnNdywq2bd1AI4C+FFCgEeFfI
1K89uxTXJjd8LR1M8RhipxOn2o9bFa8zY+alSlmmQEdbVadBxaM97a5ryenCtokp1ST0SYKtTvml
P/T92Dsou5YvD5KUecXRtbwUZIgtOiKdQdMQVNRPa9TTxQWBCvb5xFzzR+SIYo2pGlFRQ8YPB5By
NUlyB2sXIapQEwsVsuvt14/FxyIBEBvqT46/dPdpib9f++PMHVCKMXbUGxL6dDVg77eQ4GxLCV0I
O0LxpHX9cOJh/DCzoSxkv+GirFkmIyr5/rJzUulkZeL+yoM+vKpiFnzagNWhUEwmQUer7YxEk2FB
Km5E3IkDqIQ2X4S97XeEKPnz17+C9du7/e71oGHMgEw4+CPpAR+fz41mHEkCtEIqiF6d2VE2O9vU
5VgIpgCuAYELU2zuYPGrK0IyOI6YFY+Pj2TROgt5hv/qJ3qmK9DC4jCmBjGG+e8IdGtGkcqAmvpy
FThpUx04MrPWFczdz8JKegpxVp1Vqyq0nKdU6ToglBSBV2HUCKTy1mj2ZhKFTK8JkypJLjbYRkEK
tpi2Jsf9Fjlh4a5A6RstkwrTIvy9U/FVZprRktPIQNXPZUp0Km0z960q8ICSp1oP48Fy0a3gdmmG
R0nSh8VEuENxWNlDeDC4D89WZcENJPiBvKqmRgHJfxy3+VsdlpjL80npiHSmMWNfizVpIJoQo5GV
9taKhXntIOd9dOeBUHMDpum1Yt21VniTDDIxk0mf1/HoNg+toJWwUeaYG3uwUBrDeke/zMvGLW56
1hRwAqOwyMmJ9OypViE50yN6ol03FjS8SAkkb6gG0G/5ZdzV4WokVMBZWarubsayc/5KSkkENPti
lv8E5Kx3D8RY69bj7EWOua+JA0W6PjWJvgGBLtQZG3d7mBlMXUHbcvsLBFcQiFKLec96ysbSPuDu
qpvdFJHLvRVgQYxbM5UKUKu9MH0acrPQQMiGARlJaNWqzNromphvDyMmkQgPejg6kv4FAwfuZgiq
c1INdtIyRtewRvhIKFZj6e1bFAQDKuQpfBM8ROgr09h5pehdkPI4V02/tEluxF/ERllEOrKNSMN/
nCVNkAA9jFFYy2mIO99th55eXZ7SKfDIRPbjtCWbADxu99C27rL0j1O266ZStjgOc/FQ1oNAWN9k
47aCGUUUvAD2gVwvSNNNp42QLOaCxxS8Sloh+YOMcJ1MsSS72ElyuK9BF6EHNLv2iaqh1QHEesDZ
yybOp/XM22dsmyzOHzur1PINSHmH8k7rq5+oF8toj05AoXAqDBNXv5uCjwJjlDW7mqSSiwQnyhKv
G0rzwgMzNviCYI99MdqRIst2MieW8taFXdaB4wbl2qs1D+EI6R/b62NkFDyAdMi1V8xxxN8W5C4A
N5pbB/YsrPRn1P7DXsvhBm/iwBuhPhqZ9Tzje3tRncK+3anAtQnQZpiwntqGsrAjkFRfTq1ajcVb
n2oeqWL8Pmg0EtfWmI3Ps4ZUbRV6PGl4u+xyVzfjUtmE8lkrNVJVVJt6xVr37EUKWbX6o2q7sIWp
bNVn42wn6IFb7TYEsrFAeeL+1XAj4qwGcv9e0trTHoD2ABimqtRIvrNAHcS0ae551YmeGNw+e0kT
6T73pqceHCNJfw292182YUVsvdZWYBnAYs6PGGvD16xDgewTEavyVYL6b1wRWEZECO8ZmLkJ0Cmp
t7UhqZ/hUGGklg7mRnTiiG6DYBKOP6Bp8fxl0LQx7ZD8ATPIjJjXMjOuCRAJ4FChesh3BWX/d+Q2
Kfj0tJ7OZD9UvBZOmJiHRUVebFRHhpxvyli+taND+OuwgLTOIXHY/XbmZHkTjDWyrLxwiVd1C/kI
SMs5a+vaANSfEePIfj6Hl0aPDwBglTCmFfo5mSHvbk0AHmkuauYyk+Xs2ViIlRlKsEOHkBDrmBwL
QeZP2ufxVV40uMCbjhPgypKZNDaNS87dujDQOlVVWT7BYNPhZ3o25DvT7Nu/LE1jPZNhol33rJIh
Lf2CHM6OHxaQQpPg89fGVH8aOs3Dzs1b2RDNRebZKjbt6AkGloXmfm5IbQRHNO3KGPz8GnIr46tQ
lml6LeyucNd4S8dpN3se2vSpxkI4lEr7xp0mKLWE9VbxEwyU2Q55FAQe90YM3BCX7rPijOBXdZgQ
sCkTWgNZnrgRIEHlPvZBwZ4VqjL7KzZmvaDfSWZhp4f1ba0zaFgbqigu6imeLcKMZtvxW2WPwaqz
weetdbvTms1gFegwGlmOr6FrAicxqZuf4TzPr02kBf0+KkET+x2ZU7BRzFZdjHZdMmMiskkn4wby
Fiq4fj2IBpaT7JbqDDKi8Zw3XdXso8JagiHMvIfaFcQDEgQUmnSAc4YHf0/z/nfY/q9FA/g/D9tX
88+36GjYzv/wXwx++W+59IXpZtGDQctLWfv3sN0w/00HiIk6ixk2YXyM/xm2G/9mmsM8FjAMgF7a
YP89bLclDH7mkgCcl4CzpW94NFz/athOj/O4xDfpikgqe3RXXIw/9n2dOYWp1HATFqsFx3xPrvV1
S1LSnkjCxwQU8aGePBQxCd37hvoKHbL4wesib+JcF5tM85J1I191O72NGciFI4f+ym4velS4nNnt
y7l0iit8o+ciTwrSzAYW90JcCRXpvtOWh5mayO4tVG/teJ417b6KDMefvU3iJKDPStbf8lIrEuaK
OBCc/Lub62/lEOztrkGH4l2K1jrT4cxFZr9VNpn2T5H3sxzPe++pm/W9E5yFA9jJ+MJg3SM1vk30
ya/B/OnMcoNp55E4VFvOm1e98ulIRbvUiUDyA2Pe5HF+08E/1M10I1mJYmYWfXGYUrBuasuE+LwF
cCzsaZXM93N2SWYv3Ypg8B3tLUn1xxmR3ACoQHqVP9b5XvMeBvohTCauk+ZlLnCR8Q5X7IUza0AY
nYVjeQmcqnHjnXBfgZNP6inMK+ZJ/kB6ohdfjtaV2Z3VOvRXWZAU4vzUQu2hABS/yom5z+ybCT6f
obUPTfhDOov9YhVm90jnViSY7w0kaBMnXAZrN0M0b5zIXMtGv4zsaj/rIcgKz3YuBY0PzWnegjE8
a60+8nuoedM4XAh9uI6mxmfgu+/j+DVttmP6o6xSy0/htYN8Y0Qer01zB/rvlhDwvddrrIrXNvyh
VTjk3YE5ZnIbctmIOjW1zqz+piENhvYR7YZVNdxk3dmiRC36fkv5XBC95kWHSJUXPWTJVaqFKydo
7mhVrYRxE5AjHAn4701zE7r9fSNT5dfOtGutwsFnyz+RjfsyliHYDne6DUt5bpEPhIVH+oWct3o3
e6uRwMtq0O9asgCoIdNnir1uZXK6tGfjl6H/tNH7rVmcL6fkSW/zHfbhVQvYtOm/VRygD12VrhIn
ZQxPwVdP+G2RDBNcCjsqwW0kaKIcvK73na44B7GfrPq2vHanS8tVvxIxXsECWRcNfpSu3AUq9p30
BVn3uoflh3H2PFatbxfnU3TP/gpDoIMk8gNm6GMTevswIUaHuZaj9zdtUlV+KS9azlnSMjZuG69o
wkTkBNhG9q0z1X0QFwf2fPCUcj1N3ZU3PZQz9WDs3LYCDlSVHTJb2w/WcDmV+puXOS+oG96S5plw
qpYOT9ARiJs3B7t8wnd01hP6mRfXjSPuFbn1/uhFcE94DN1+L9PgNujzX1HocFeIGwPdZRg85Yqd
zLlSc9/9EGbz5jXlWfT7ZuCoieALxEQqjZq9zDDrMzzUL+yE3zzJS6I51i/wKz8xUCISlb23yZDG
MQPf0Kc8N7Vso5pwnYT5DSqNjT7K25Eopy382Wo1kyewNYbxHprCi+ek8xqjm7jWJov6bpaHqESm
ueTCw0jUwu0YZdcMSgn56pvHifeoGVkb9Gyv0xUripe52sSO85wGxb4mAYFF5D7u3oyAfIEun9fo
/yGRRq+GrK8iwhVNqmzacjOom0yQL6ExodMDe77OlDPesY4Oa0NMF0bBa83I769BlxsJ/9AXBERn
or4vI+0ixvjAqdSzd/X0qIp0NSNSZfYjqBhy4vVK+z5FDCHm/0fZee1GrqRb+lUOzj0b9AaYvkkm
0zuZklS6IVQlKcigN0H39PNl9Qy6ewODnoNGX+y9y0gpMuI3a32LzZXdY98jfaFZ6XH3RJQgWVmz
SeZ9eW3qbLsQNQ6CzT/4OfNjV9TLLm69IqoMzd0sCa+mB+GdWjJ9z8zuWPkBuDBs7UOlkQJ28it7
fnYK/bXN5xtr+yNJThejxEdmH5WGfake0q8+AY04xjYVn/vVYm4EcSmBQ84y2QWzSYOV+/LQ2lCO
Cae8DcRy/7T6gBEnFrAsnLHHr7p7rO3QymbjNu7am3mbbC0+xePSXlAJU5QPolvVNhAcJ24ge8xw
gGtGDZe+sdNzWuD/yMiJ90H8rHRLG/amT668Xls/PNiKewnoZ+9Tsz5pLQRPr50Szm/9HM9x/NYr
vLauO6UvVFPjxmG+/8ADItHfifTkkdoB3ZZFrOhswtVyUKilT4RNLkioRs+8rBEUx9yKEj6XsZy9
NtgAK+CHp/lrTSVbgeiWY+23o48QMiXcJUX4xpNgxBm1NMqRSOpqj/6T8Mfqs+7FE1ylnQXPdTOb
j11aWacYDtEaPDfEcU6sW+ulvDZD4JaXFn7Hxkr64VeiMSRYcgBg+xlZP1LbwOG8NcuLN/oLvd/Q
XDtrUdHsPmvOhLlCepyPdN3hRMF8v/6E+W6Xur5OfHMdjFZxyOp+grK05kOuaYyamADBLCP7sbQj
V1H1J3P2s58SfeOMzMm8IHnNiY+cdeskplrt7dl7SrO5PNsEnP/umR6valjVh5hJNdkejg9HbarX
M0mQK7uh+FdpbmxHWOQbPnfKAtf8VQBDJy7Q4IF17yEuVXdzbI2I4DKPQ7smvMapC5DVzf1PQ91G
8GNbXMvS/LCMfNo6NR1blyQ7RNnPLD6uju6DlKic5qR0CgXvBb0c6GYxW2ErJxJLq/mXKQmUnkmF
OPoO3Gy98+ddQd217fhRh1pznqctFtw2Xb5FnxprhuPEObrt61KWn4MrHojv0SPcE5wGZg7iVf6w
0m7fifmcFMbDonkbyyp3vaOezRaWvM2NEi+/Jy97r9D/plq9bfnY0zTfQgzbkmm4SqdNbJ9Y6rCb
v9dMziHtnG2QwSuijZHGiLYlDscuOSyFnzJjUNs8vitNmnPlZIdgKq4Cwmw+XpvO2ZWldoFTvY0t
N9IGAMExhVtHCKKW8WrYRn3hs6eCwCorg0Odl97PKu6G4zIsQuB/5vlP9IEmVsN+1hWEUgJfZLqW
FW3ABEC34z3WOn+bCXPatCVs8z4hZn3Vj3aZRn2z6MU9mgVH/9LVzQpRk7MTHlsiLa1SSZ8NxY6A
EO9Ikez+gp08hYkeYyVr3SxMRK9vq5oAbSSs3IxoXvJNNyADQb6sb12RBxuzIOcPs7ETWZ1phB2p
FgwbmzuO0NYejSSQWzUuzk7Bej+BnJLvdHDNY1V1hHhq0MpWXbrETxBqSybBM92Zr0sLpih+56tD
bP2+qR19J/OpeW1tlGb2eKeL6UM6hLNWlrtar+dnuczGuQ0cdejs3vkujKQKq37sH4CLfThjiY4n
h4h58SGYrSZRUc8UdJUXyShgo/wyfWYUre8tvvUVHEnvoVIUKXIQzj43vHqH2Y7WVoMYvsTA9XQr
Ia1iJBN7NMbi0JJWnoVeY80E4wjL2jHJ3E25Kw5DkL6ZXTfZbDZ159XIzTRcBiNZd56St8CdmDUw
D7IUZ7SXrCRuhx/uoIK9DdSdHypwPNHGlCkMQUIDAiF2CixEiwysVwTikCctIjotaxwxYhcLpSIS
yg9Iy8lKawxxP5w6RVBRoc5Tqck3Rln+fjIc1nhkKzDXKvN6+Fzy2t5Ng0Y/m/TvjtvrHIgWoCRN
2Wez8h/TwNk6jDdXAr5w6/qbpgVtrGuHRgwlyY5TseWT1FaW0M4oui7EP73YGQl6xDmZzDB5lIZp
OlK+d2uGLOy7ZpIeVBa/4wDY5Ih271CME5mBJwimt2z2872uqmd/LH5YiPNlT6qSPXE8Vc/cqwer
8yO9HPr1xGYzYnrzU1MGDgTN2DCVqqNGr5ZolNg5CdIOG1WGnuOkbC51ayVlfIYOfq6NZB+wBtEW
HJ4ZEVCBK16qjFjCIr52KMAoADHrY3ZNDtIHdZKZAHBwdhEwIOzXZdTNSA0mH77Xhpnp/woml+Bk
h22TO6fpQc52/WyaDf4W5mnPS54S6OySeeOOdH6kWJqbiqCldS3bH0u+BI9ZBvu9FIsf9rl7IB1n
raBNbuIYDWLTKsZwGQ++L8iZRiJUR4RwHoRnb8w6eJyN9wq6q1Xf3f3tNmZ8wo0SeWjr7BLIvisn
fRWY9UqB3MAljb+bT28w1cap2K83yHEFY2sYl+ISGMOn6nCtMGUr10mutyRI8agbjq6NvFUpTjGX
b5geYMyO+qKG9TRUzEW8DDc5dSj3hFYg6RYH3zAvQusQkOvqVicjeaie42/zAFV02iWYfFviCWx2
/YyBWPCX3RTlA2yvFTlX5YbbwSMFxKG+MkW6c1LLetVbjoQucdk+G1nnguXUnUvOVCoqury5JlY6
4JvHqlfEwj/SyvESGARobwjRlFCoc3sH6CY5aGle/pg0LYjwriW33MwlLmzLe7VyNW9dvW23PYsY
7PvLFLw25NPcoDYMPyR6yifPUeZOB06wUYye09AHjP1qOihAkqGR57zUgqcyB3qBpNYmHAzSEe3M
2OwNPS1eRxKRn0VOFuHk5f2vgfri0C9KO+ioDLuNaoz+RzB46qqyUh60xM/fXZEBPx2yYdjaoJBn
kAVFcAlGt3/rHTN+ylopHg2VchER0kWda8Zp8ays2XpfXBvP+z3WnXW7CSXBCogSJ1EtDk385s9O
25gbv8ymS+bU+nExUlowjwfT9QrjKTabu+iv1c5/QENF6zXkPqSOicyg5qjHENnfKRqNe+LQX46L
bdO1+U5bvmLqjnlo5jkc9NZ+AmGXvIFMQL5oJXP3qgIHFjb6TfOFAcK0bwUpUWieqwgkG/ttlEqT
SNseYntrPk4G4G/6WOWsTdKX+WgGLma/C0JGtclLLm07atxS3ALinb8VWhJjRcJMBu2yWhSPlpcg
e3WaITRj09gsyqMzJN15PmaB4E4IMh+tycAqpSqjsumsSI6kGfLUpsG0NyYZksfJypqtVzYxlLB7
97nQ2hv3bAfqkuogduKVVPaTXiS0MBngEVJgdzARGN822EOtcjE+gwLyhwXZo8msNGRYXHzNKu0v
Qy73aVwMUUmDHimHNEEs6VEWZG9VbOZb00s2BKxF0uLMhjf1IPGcrjCGU3ZlP8tqcmjNzbe2KC71
XeeiNF08+zZpojpYodVQtoq6AY1tXS7DMUdEWyTfC7MSm+H5oPRXlcT7QOXRaBtqZXZ3v4C5IH+M
43WfW4cJ6sAqHRd+Xz6eKjPfDJkH3ZQGzKqLNd3ovX98wLrt8i8hY7uxCtbz8OAuPyRCjDln2sA8
ybfv+IXkWU97hgNWVRHFsux1r9o5LZFYCpUJDZ9Rn836qzevS0WlxXpklcviwtTDY3zuOmzk9CrU
RiYZXgOz018HwTFtNpbZ5LxDbKA6XXxJo9zIwvuqCRf4URbauZvGNvIaBMhBARLUMDuqbJN+KpP1
lU5qz0f5SZyCSWBxrEWiA4stpg/XdG8ccpzxPdgLq/6c2RLo9VusLXPoMi6R8TCGSJYITm7uTZkc
fA6EzNm6pEpQIBCW7WraC9uVCCUKPWlQH1W7qKOeucbmrnDuYjeIWh9H8pIV8A8KhoQOMQh6y+rS
P1n5Rkj5s3GNq8hqMm1AgaaKO1No2RwygfbXRVnZW24dHy1FmYFWLdQGplJG4VBbEZnDzQ4RigZ2
qeoexEIKStP5HC2ksxvdM4KQU6xgnmZZ9dIShRzU/gc2fVYHZZluDT07D9kuUEwlWMYR84CIs9Uh
bxA/LIOziHUrJDYj2zWSjWgdI7/urJpxSzDDoNFPyOrdC2c2QNOyO9qoctAcVAF8FlOumPSGuZOc
dOZAkSts+SEWyUPoNtXrUk3fpIIDw7o3nrB6ZcQa7sKK6BCIAC2H/MjZhJ1s4Z4UIZsMzgzjqko3
OE+jNV2zrvW2IAXWZjIfqzqOVKpMbiXnW3eRwORecHZ5DvA7PQVglV+sEZu/DUsOtFpPgmGdk+89
yHalJzVrA/IuThoTpyewDUMoGiw8PX6INlu2bioeCrKaVtZgvsz02iz2g4tlCj6vslh0RjJdRuFf
booh42kRP1Bo5NuAlOOjCwKVxKFk3y3VxkcQE7XJdDPywnkuGC+mPr4ZUSxLaOeJt62IuN6Y1Sy3
yCjuBJbKf9CS7HczihvJfwe+khfuxPNd7VR4/geh6My1ZpOjUHI3YsDd3xOD8aul4QRTJ3K06tbE
AeNFB1EbISZblmcokMue+FjbPwZUPE05ze9cVga1fRoNjIJOiuwmSgpdsiCa29uQGvWV0uBs9N3x
zodaQ6NAfjLKhyzQvAPO3y9jSLIIjdJv1wHJw2Lef5py8BsI0R40q+WQbCe1AW9RPSA8BBCTVwoG
sDH4yNkW81A7tXOa80BcK81Md5A/iSIZkeqBAKpCfKQhF9ctd9GDpbX7gsANYgXqXdOr6xsXz7Zs
9ICkEN+59g7L2pIz2HPk1XCLJ99hMT5Yn0O9/LmV+InERP/wiGawP7xsXcrmh+NN2U6QmgYkYAPR
BcSNue5V82K57ykQzCu0OuuaKAB51dozH4aExaX+oTGHe/IrZ2RD6TcHo11As7aG/cTyONv6/TI8
l3FXrRZ/UldZWhq+9GzfIvY4O4mao1T6P2HWUBim7UvDSIwxOwcv+zBapjEHvhwg6CDwlu+UvbPU
p2wdkGQP3inJjkkdE/x9HYgsPcg75qLNPOhRAzn1GoPSJtLdykY5ywshXSugxJ1zChWGshgMMlKj
dEM7j6CVB6ta1QR6mOmPO+shHFoEDa0mI8fpI7nQEDN2fUXP352TLnFWNgH2YdcoY5XhpWk5czOJ
GiS2/SY06fatYtcC4ppql33FW9YA+UHG7RzLqlPrOFX2rrSDhIkBZVfVd92Z69JZ+cPMPSjr70Qj
DarKGtRkpINk9SI3rqk6Or1Ecw4sLdlIOB5An774DdniCDn2NLnC2mcqe2tn8r0GUhYPWTbui0LU
O0nC7ErFC/5zAvnW7CygQanO+PL1vN+Opjrl94+dTb2gj24OQ5r3kTHP0WBafJbtr8CIZYXykKVk
6Yyn0echT2PvwJqm3RS+Payt1hSHwuh+g5bvcPe6XwkBXYOwD4oJ8piU2mZQCTeSCMgxkIpLsux1
Awp10f1qfOcjq5sgzILBeq798ZnH4KYKN13Xlvii+jFPRKofrJFc2MnRjmIg5VIXjIADdBkRxpZ7
ZGsc6XmGXlnaq0Rp4x5AAgzyhQayIsolk9MNGv/VFeJVUzMjB7vYOouQ20aah0Kk5aptqAXIQT6Z
cjzYhTuGmolol2ypYsWkk3BfaXFUORGYskPWkZtjyXOiDl6x87LnMjuzSr3SpiJN8zZs713ufjff
eA0i4KoIS0/zVoTTm+uC7peZ4QY/5dnWk+tgGw84+nOil1GFtAupak5wteAjrZZxmjZB/qWRIVbw
4Fd6Raj6VGRhlXY7S+9vEASenL4Qe8R9V6NtDi0Q9dA254vKWBs1+mdMVgrT8hS1YtqLUPILrt6d
M5W5PaEyJAEjD57Xufeut/o3pfaOKKe75hgtzuw/BcC3yjm9Euf1WdqpdfI7O0BpWtSRKZzxOmvi
iKI1W9Xe8toLB29QXXFxXwotfwhED0qTY2sJDpo178relusl6LbuFBzGoAvWfPxpaIzlqmvmh8HX
r/h4T6P+o0GEMZSk4xTjtsjIq3JyERVt98SPdUWhVITxQJHUxcFtzu4vMAbHweCNI4z5alfLUc1Y
YvlpCsFArFy4NbwYqWmChAH7JaZ6kwFwXu2FE7x6XJurnh2k1+roDG7EOnOVa6/KSd2IHIHrUEkE
CBYvv5LVcsVc7CGChsKXKc/ZM1N5w2X4UA18L9MUIL9jGSW2zaKhPp60beEEPy3+SMUzPVpw5nr1
OaArg+O8bp1N7l6CoNgIN9mATzs3cROSh7vJ6RprxXtv/CTjGsy2+2tM4nfB3ebWI6kkqCOM57k9
u6V2tid1YB8c+jp0fWREaRofq9hvuIqlpAQEfA4nM2qZtT1h0uq3dmX6YN4axm8urXKuL08Bi93n
BnnIU02SbIii2Hi2qj/RgI6IAUE4enWkWT7YpQ+FOogLdA30d5hvxjXenAdJ/8GEmuQys0F8bCza
XlSawBjrfwUlR6PB8hY905Kv84pMMznM40o2LXr8wghNe0ayAxmeqE7nUKsy3zeFXAeDuqKbpqLS
YbKRawCYtNIeMtUetFw8tDJhnm5fEy3PDm1SbLVMJ0cx6I/AJZJDYGvjZvLFa1Yn17nN9oYAzFjn
kxcxvvNWgkFSKDuwHoU+HQtmiD9k1XzrOiPVGTk+Omr+Am0MnjxOQKTLPUOuMre3+Pnqo2b2O2mT
YDksj4UJQ4pO5WHobPmQ9AkLtEDje6pTiikz0E510m0IorsujYkbmMS+dEEt9rtHqqw7j2UV7xTB
2w7qcupyNsJ5tTE7c2vP5aPf1iuzh4iQfXZ9sqGs3/V+xsnC0bVPpdwgiNnqOH1Txm0QH9hyu5sA
pU51x/Pd+d8ovowh9KpjX9brxH52s+5qcZyLpLmkJqTCng7MGuv7T83+iQi8i9BS2WGvMhPtqisQ
9Qt6mRETG84ixXenB+YmdZ8TMYdZS1gLiSlOdklssRHtXg7rfDo5XrK1xe+ANlzNTkgOHA0dgsrW
XDn5Ny5+btuJ7yqI0Ma/uf20sfrfcFV0q35DgfcRz9pNH+/aAmst4I4skGfrrIja/pRnZqinH2WS
hzXtpuQYBrYn3S7qJVcdQ5nchQeUc1wMKTHuAd7D9IAiZl172CsaJ42fa+xVbPGZ3GW24YWuyvX9
4tNqr+La1R9l7omnVnTNDf0Nf/HSDPuu1YItUg4zNK02/aUHsb0tFU+0pjiHwrYbjYhNPRaEhtEC
+8dU94+ZH9t3LQHf6pzM57pW3SG2ynHbD04dVUVpv5SpSfM2dRz1ElnqOgBYG01JfbVlafx0PN5g
p557Bre5+O5I79vrGUe0tPXqVRk9QuhRx+fZSr9+nPLYDZdcXnMA36sslXfLtU3cwuRhkZdmd8Oc
mT1PFPWYoPO1ZXQs8py3Joh3XlE9yVb74fUogBil/sRbEhGWyNYr5xCtTPXQAVbjsnphYV5tK+Ln
iN4o41VBm1CmWgh3GEMCj/MBgFazzuL8tyndG8u6F3Ow92aSfOOEoMUgr6Jvc8aCdPLKfex9/xDE
zHXrybkGGP7ZSVpXPeVt6dBk4RfnXYrfOOXTNYHLzITJWaN/IaKGKXU8TqtG520ZET6yxQDyOQIn
6B/mESOLXxW3dux3SwB+LbevjeO9k6bxaI3aQVr9aUEWKR00+7AaMn6Ui7YTmbzlletRF4qnSSfz
0urfyEGaiRhd7hHlCUq3XNswHx1XhMQ/NZN1K/Rk7WtMpSvLCseJfaNiTWNkZxh9OlNC9cvJvltD
aaFOcR/SpaIkYcRr3dNQ6US/e4SVfJxcbQLRmgfUl4jjnHA6itOceNNESy62pR78HoU3qNitNWXv
ikx6AkfrLxUnvyy9orx20wM+33JrldouFk6/GhMs5pqxtexm4y3iELisfUgVYaMtjjIOXigML5ah
SSqE9DbpoGuS+UK8xmqOnWmVFsUJMvxJVJbP2wfpy/XuZ7JRrNHVr+NxnlclAtld1fCNYgR/qxeP
CN3hAPXmvlCM4ckHa70iCbd2aFni/n2ui6uMO+5+P3kibVALmwZJ7xA/KmsJ9dx8J/Nsb/fqSm7t
RjCrwO3xbdqaDlIyeE4rtBNdQ14YDDssA2tbNVuf+JudRzzQpi8mC3q3GYQJXs4VUA7IWQDKCus2
FN3elQWw3E584CD0Ibdq74aasft0xrc0cIyV8s/WmyGyr27JZFzRsF5MXVy1MV67Xf9mat21HNqN
5s2PXvArUBuM0RfWhYQ/kwLruEjtckKBckDQPb1Ppg87kARfDutQAz28wTupDyI0cYVrxjlnQW13
jFgKc4+FPUQC/jirJ9/bo5jfYSx5mIonM9PWfe/epQCOYE3mtEjWW9q2ONuLYDo2gCaiZDSd1ZQ4
7F3K9M5GyaPGiK8yreiEDKZWy1KxRqKzZaJMcav3HfrkxttKLyA6NqNzD3ICHSVyemJ0PrWlOCH9
eHJUGmkLLNdKDVBumdb1ncVCRs6bZGJuPnCnhYbo3/J6PqAr/RRtfwAJ8chqjXAK/8yM40C7OrMP
Y69Jf7ki97MCKFUAaGnmtVdWWyAMWxV0PruglgyiHo4H+mUG7MiaeeTYQFKG5aumGk7K1z+ByK4Q
rf8Ag/sr9orjHAxfMHM/NS3e6ioWaxcZQWiq9nfvywfNsZlFqfaRbFZuBZcYgBGllTgFsmMNhbtI
STZ63zpejcj2vsBS/min7IJB7z7xKsxLmzenvu+vybjoYdEOKBiCIgwqzlG1VMcqYQRZTUhcapm/
UeTu9ab9yFXyNnaxxR7CO06j8TIPzXfJIndlMsBj/K0967zaBgOo7TJ/LU4Hz6DilBSmHyrf/WB8
fAcK2yqCaHHjLj6Y/nzzfex3hNnfVRlebmxY6o/I0xOk4QQEw7P0ts5snmRZXBnZeSEhvxWQ3vqk
FSiXkgwEaGLM3ym8dw587Ayjr9a5zmY27+q10MSp7WrMvEzMVp3Zz6w2cPR6igleNWt7vxn0lYtC
hkd5OqRwWcLBZnKLNsXY1G5wNbBJnuIsSUI+I+yAZPNVpvZr6XsEUcmz0kg5IYMAzL5MIivzk2Oa
zHx8NVsxYVoVz6NxJKxJhi1WibBvYb7EvKtcDzgR0PZsW3eww9hMvx0ZPM22YjgtTeZ2xTYQw3vv
qrVvn8qaFczc8kEnMl17Q/tettPJpk9IwLfN8cqukWS4zgua/jVLUocpB/HopFsD9yuTDzD9PxxU
8ccSgsE6M3Pnl6Xp32DBOFONjxFUN411/dNM5SnFxsE2QtwXUr/6zvxZ6U3osDmVvRNqvAuoiRpO
uLcFYvZ6zCmiLLM4Ib1GyJDugWzd+HEdtQApGiulm8ztda3zNJnsJHI0D3gCSZIHDncOksvUv6Se
tNe96+6lWR/E0u6aZnj0yQfd6zWvlmPEz07vIo5QiGBmA1FjMB5ca3pzZAPzYTJxUPf601LPKxEU
R2MaLngon/GYbQMLM1EC4p+J2GosXG3ba1Q5wvoZVw+thtatDpYNzlSdTST7rCJ5bJhNM5Jb2Unw
YKBrJIHlVbj5e7Mk1rYf5VOnZb8HBIex92VRNnQseUfHYv/hHMx+q43bOtvPTo1aga1rlp/vr4Ws
NnmyhJCaFHu9QD2mzAPGKLPXc0tfq7PkqOUKM8rGmpEazsyM+iI1D6Wj9AOZnqfEQxLm69GPJAiJ
n79v2BGjieyhSdzkOW2S+LHV+UaRpOoHc+7TLyzXy65QlvaVeTm5rMlQPi3IH7+txOeGMbHiZNxE
xZgml7RwRgK9Cedl1Tr3r/g9xwsqWkT5vj6jKFDyOGu9v5+Xxtr4SdmdQOAmp8LJkl9xmbRc6fSt
VoyJyGCduSliuNwaqazksGXxG3EQHwAgz60jP7yGXZLZV4TOtbiTVppnRsgB69OQLO05x0918axC
3xvd8AIiCadJzBQ0srTyxSPIjeW4qayDQewZC83ssxVtyJkbJULbLIa9npS7TkrjWnXJ6+wPiNjc
ly5FYWqkZXNvom4epKe1VnK+Qcionxvpag8qYPBpfQDUbQAveJBY9LOss1uTOSuhgKUwgNgxR9K2
bJSLqLEXa5cO/a1Jvcc28dPH0a3XeDDRS0E3P7QIpYlI7pKVl6tL5RpvadofK/M3kcthOtCBsJnB
jDP27ONlts1mhOrsqPC0vfn6eYwDLLsnwxUbj52LcG+VN+xYiq8aCjvP+NJGdouJtpNKW89W827J
Xyj+mSG/8N4S/kqPaYvlXYPauFEa0z5xz0eEAcBFMy8flnd3viI5dVyiQmMW7FSL3gFcIK4EeRHy
7kxjiTsLBINm+kryXX/vXhpOFUGGcRfZWCmwCiLH0m4VDPOWg89M17a5r4ri1tz9GH6qIov427cM
fePGqiisNcSOY56sp6V6TcrtUKfHKp0f5H2YNGHHjUbN7/ZzF9DhTvds9eEpV8EpHvxgJXosMYuf
TntzkSIS4GTWbZIxk0I3e4t1zX9hMphsrCWg7q9x5QWjvhnK+x4A3VpWA5UebMtb40yNjOxes7Sk
ATQ+Vys5iB4Byjg6nOQMvnAzTMbr0rfHrkebWzrbdBaIlWXwGZgckYxXCJYxMA4ToizO0m0YzWvL
UavGLd6ObaZhiNfIX8djPJEy3pn4n/AtIw2LPxOTDWCPzlULhnOjkpPXf6WdjjDHpkSynXkJ1ZR/
cOXy6hCwN1fTW7lUUVUicfW50lmVE+AXEOuOj2ydF8ZvT/5u6w4VuhmcR4/6X/EPDpLRlUORnddt
H9Y62AViJCUHyehHKTF7F5R0K85mjIU4n4jTriIRiOe5FwSU+Zb3VbQ1JiTmbWvMyAfW/+c21V/Y
cCehsvMRxbVTYHMmjpqvgjXtH2fB/8hjca2/yqe+/frqzx/1/7r/1t8V+/dUJP0fK8A//+mc/m5R
JX33f/1V//abMAz8n79//dF//Ns/RCVJ5fOD+mrnx69O5f/4CwD53X/l/+9//K+vP3/K81x//f2/
f1eq7O9/mqAmxSTx5z/tP//+3z5+5/+3x2Lz0VZf/7Xv8o/ys/vrb/uH00Jz/2Y6WCXuAHjGIZgn
/q/TQvP+5rqAT+GnB3DrHR8PRlmRwfH3/3bNv1ncdjgffMfUifL7p9PCNfhPtg7sBioMTB8StP4H
Tou/RKPir8A+jWUDI6/HQhZY0L/7LHAyJ4ZNpFmIB6176GRg7O2WSEy/ZztFTuY+aNMuMtWCaKDW
nK2J4+BCxql5IPIR3XI7rv3aTZ6Entm7hdvJH73+RDmbPUyG9x+oWH8Jcv7HV8vn4hnwFwlF+UPN
+hfExujXLAa00gqn2Ohe4hJJWVgTK/QMm5ieuLJrBgEy2JtmjRp6pAZ5TNBWTqvek4gxUlgCEUSS
YiMTy99ZDtkZeZL3FKmBkghs00VxMM/cwhMaN70p+gsMUBrJGX/hyrTl8pC4jK5UtTCy9GOuMzvQ
rIXU1wJUhmbGn50Aw7Typ+ALSv70mDQOA1UTP/TNMClc0txjBFW2cf4eZESo/wdn/B+I1D/t0PdP
iP+brg4tgNwzvNr//vPsxxxDF5iGUFSkO9DXnJKMzmUwADfvEgY2YcKVyZTOH619Kkxyv4DkjY91
7VUMV8sUYR6/gGXbnBhR6dYmDhqclkjcnWI9Y2r8D1/xn8S3v3zFeIn4Yh0L1iI/23//iuGfdX4H
yy9sEb099WWMYq1yzN89MCyIBrjND7pZxz9S5z5U8PG3EEIqvm2C4gnnxgXQop1pz55Ugim2aDBA
jpY+v2Ba7l9i6uQ0VNyaZPXGXfKIQ3OCHKbUBCttNvCMDHMdOhz2VD/WJN+JXnFbqt4cJ79poDd2
+pGJJg9M8qnAQQ4hTn+nXOlE54Rq7ud83U1T/bCMfR/FWq1I8dLw4mB9S57B+cZv4NGwVpBk+0ih
W38onW8DKQcLzyWoFf5XkRDwU3BNJbSNu9nwu88ur7GrTnnCF18V7bweFlbxFkm2N2jv9bUiLAYZ
Xm+kD/9yft3+8bn/K+f0fr5R6swoNe/H3Z8HiKBogFr87/6i/cXgrzVF23JBG+FoNSm+eZwZK0/y
kVi5H7NsEOhZo9FkcwtBzI/w5AYbTyn7UY7Q6EJNI5Cn02nM2uFGr+AhRULs89wMAslpDlnzSlOO
UdK1epYbBDLIczDXXLrNEkNrHI16Pqu4wnBVtuOqrVN+SIhzCQzsFKHNxnCCRJcloZOruwYZAAt4
bLbDkMY4pUtNYYaqsK6jwECw3YnkXLY5chvxv7k7r+W4kS2LfhFuwJtXmPJFW7QvCBoJ3nt8/SxQ
fWPEYrcY/TYxLwpFiFQBqMxE5jl7r0165S3nFsW0R3+qHUWM8f82fVAk3NQ0oe8bhOlg0JKTSpX9
veljb0eeir9cRHGQNDLHpCBrjkZXaPpKTuXyYhZwGUNZCHfFMLDLiqhpJy6S9uoQZvyAQ/9FuYpk
/RJKKJj8Lu/QNCXXcldxxsILskJzG6zy0jcedOzvqPoLDT+NuWQ5GZGwF4sAK6+klZcxldQn5OTL
QVJJb+TZooH8zXf/N1+9hXaciAFAV8BGP89EoB6JLkqt7HQpgysC4HZIFEu/qIimWs+ohQF6pM1r
MYfiN4CmM8rGr1Fn8Y6EdQisVxYX2sVvC3uGWNNHky07jVwWCCnK8SlmW7OvNXnfcDBYanLVWtMQ
jopsElMLy48cdeFRsCrVs0qGytCI+TcgS/lvJoMuodZgHnDnQPg/X5Y0kvhsppPE9jRSvFA1+nVc
NrXtU1elXjTMKwWnFfYkzoW5hBvAEIL0LigICC1C9nU6rq41ykYMzYEiIpU0dMogfkC/MR0zO82V
N7YHHMVJ7/pmXTXkr98mWCg2FuwVyD0/D52Zuo+CA0GvPor4g57H0+j5kjzlGz+RbnM/bBsnjmvr
UUwz/MJxUl8mJWKALF6sKVrYl7YxdAbdQLou/Jll4qWaSBXiAKqaXlzI0cUkVtUugw4TugPCBvpk
+YBFRJLwbERzc6HkUBJ8KJOexnN8SDVjciSLfsVQ0OK3o1Is90U9Te/UVmpkeOM87Gl3UKMdLme9
RiUr6kZ0kilA8cUnVn2ZMa+fBkmaYyeKy/FIH4QXPXFcewWO2I2WpiOGb5RMi2pBZbHCVxBIe0Gf
6HLTVDP3FlTRGMUmcVhg1uZNnbBSqUozPcotVeHUj3EpR5JMBVomhZEiyqzcqAkVG6PWRngmEwnc
bXRX6Rk+MUQ0rjQ1uut/vDf6KaRy8Odp+Xfv9CX9TZdFGKTsfs68sF2s5gkEIAmiBx0kuZOI4c5z
+CN52mP5MRpHmxv0crxG91U8VytJxMaaBHO1jrqOYkYmvkytFK/I2FLtOlORniMUs0u6O+6fr1VZ
ruXs9WHgD4YlbMiaqH2Myt8mchP0k4KJltdHnyUPVaWYe0Hg8A4iapXHur5iNClrhDKS14W0+NBA
PFV9MuwsBE5reSayIxUX/ZGwdFnRlG3brq8Q05oU+4N4JZmheodyByKiYQkQ8qSaZJNY8CyUQE9w
B+OLFtLUOjM6RDFCJXz3ZSxT/tMNqkRBYZyR+GzT0GTl85Ig0OY2obBwg1Iiwy+TTKco5uFBHlvr
UGeJgeSIypeoukpq99ZIEIvec/EdOoWg099FXmvfzXXpyzrFRcE450VKKqFJ/tPniypNwudEnY62
lKvxlWrkvSdMdedIRr9NwJFv0JOhRzIfwbx5bPh3I7ygb4BEnx3bLOEqGiBo6yqYKJYb/WzjEEVx
O1bgBZ2yHN4Qxumb3uqlVSYH8zfLsvI3twuTSeEUIHOk4uDy+XZHnHpCKqaYZIIxpbdiWPfcGPtv
kP1rGc3pczSz40Z0qZVX1HiaZzAowT0svaCGno1OsdeQ9eCKR+JqWKn0SndvY8245+wqVVEWzxMt
/TlL5wUShlSjAHQQrzPWzKOsL9IdpVFLu6b0h1SyqF/y1KCbjSi92hm0RUxPVeJveMcfQOOzkUes
MNn1UHIUHZbr57vmENeLlMVAh7DrcakbZahu9PwwYFK9o5OEbzEwhpsaIO6WqkuMendQL4ueUEW3
CSp+XIvrY0YcuebmZj7dVqkQBXgsJOE1GKIGE1+5F7u6OC3wW/K/y77QAN+Z9QslNPOefYO2Iv4Q
94qUJmy2tb6zB8kHqBEPMDyIGe4Ar5aWQ3rJcKlkc/k+1ILwTlxm9BQUuvmYDom5VwTZeB1alV11
aWnaIalkaE1CgYCTljCyuiakpDS3KWbF3OiAg5hPmdynj+Uo5alnFXec0nppjbihWKtSzCeJvqeF
jRz9GtL/qqzxj8WKTwWOPxY//g+WNZb4gn8ua6yjV3pE7Uv9e0lj+ZW/Shraf5AlckoAy0CcmfQx
AX/RIwT+iT00IXd0Gw32cQtr86+ihqL/h7wAFikY8fA/jeXo0WD/ot6x/BNHVh1BEGQxi5yjf1XU
4LeYC7/NFVSxUIjF5QoJHuY4vGyOfnsN+XMQxkSu/aTRHW7nbXnKbqTH5ZzfOibGJFf33pNdtkPe
cZA2S1twPayTjbG39tMP7dC/t1sWjov8lG6Fy/Q9fpdcbZOe8G4bb8N9C9rtpfFEB+iCU3nWRnbK
bbBhH7qft/37AjYiJ9MJdmg+rqud/hJeqT+jDU3yg/xihW6XbiSIKvf1qT00O2FFTeKyddMVHiEn
3aJZuC4Pg+dfx1tlVdwg+/DSq8mryGSnEeqap8yLNiri+1V+WVwPdwNH2dBurueDuR4P3X27rW6E
S+VN3qkOZod1e9DXyYW2qtZYEDaJJ+6MVejoP+OrYsdVXih7Y+PfZ3R4bevN/EndN0CnhSybBFVb
pfOp22njmrtqR2oMjt360lppG/EuGC+rXWldvXbHaJfx3wYX4dW0sy6nex7hgXv4KXv5CsSiHe0g
nXkIUi8Nm+zvFeiHE9XnNRfoNM6JjpyXeeVB3CmH0O0dcUUd6eTv8hV4fId2k52thx+5v6o7L3zU
NsVOWlkrDuib7uijx2L12PvPxiZZqwAv3PGafm2r2f6KhkWDfwsWlZuQYsrPh8cqtQElSXvEmsMe
KZ2jO/mK7SPXNR4A9WeO+dTeTjn6MjJ4bO1xPmSb6LrcV+sEKcu22miu7sTcF4EUPJZ4G26NVbYp
1sGeHtCpeRYusqN5xSc8wGHFY+aFWzajJo8dcucat/iNsqkaO34PwMQ+JPv+clibP6cjFp3+wbqh
u/Cg7Nvb+pKMUAnZLiFEIqYBOoa2sBEvopXkiW655vW+6l7M3bRrc8e18G3tpUvhlvHZO1GYX0bo
k1aSXRz5fTdyZDtY6XsaKSJqDDtao0p6amzJJjXtKqrssLWVCx5alju6O25AcqFMlE6jv4I5L2Qr
it50fVaoaQmvf9Xc0a3WodvGTnC8yhxbdYqbeMUJf2Vs0vdVe8Itpt/Lucv5fjB5TM8c64Cuer6D
/s+TPbrQBldRPWfHeZ+v2kt4d2zyae4y3xhGojNuR0z1KGip2ONpXI7pdt2tJP2xWxwz7U/eI/Zk
ETu01zCXa86obEbl2NpXb83KQBbppXvVNhxwt24rOspdfz3dancZR/scbyJNFUdDfzsBenMQErtE
rt6lnik5m7rwiD6bZAfokpgeMtTrvOpGTIWwknrq+bsFcjRtxLdRBfnE2BU9f63W9vRS7eaHXKQG
uYNI6EqcsHb+W3HqrkbyOHJPx7Mw7qotgGXjJd1Fl9qp+kl9YIPt3L8wWJfa1bTLD+oaj7z4Q7ur
PLlxm8vutnRzTDvKqrmE92EjrZ6P2j1uWIc2rYtwN2E5WtEHzw2qSxSw2J6QHiCoaD4Mm7SoIHUG
PI3JUZ9PKk32fq2c6h1T2NbvCNfDJ9IX19DmDIAgAFNMom+PxZX6buIv8MZV0zjyrorQXWyN9Ji+
RLfCVl8jxyMcsFqPP2ltOTTyH9B5WFiz7eRa8JjU25CqKvo45YXnKz6S+SyrDzqaeif7UdYPaFRU
N1mXgAgh8MwbVfdk80hMWf46CHakbwwsLZFv13tOy80TZTI784abyjFpc7h6uFcwW8weVC1GBD5j
fKPkjCwcwaR4Ru4pwfYZ8I+9+VG6UlbKbUeXNbwawff2O9lL7lERS0/qHg1sfldl2+yhe4hmEC30
iDYlp0/6OmvxWJO6/GzoaxTCzT1NfF2/b5OVJT4s8rQNAgyxRRjoNalL+O38iGFLm9c062gtWy88
6+kWCa65GW6HW+OeMeXkjO6L9kbsnaa0qZjVu/Y6cW+NraQ5FBZQkJuraXgPzUNgXQeCOzw0D+K1
iMNstZhlhVVst2skXRulc/M74cq8aTbvSJtB54ruQhM+CuqLcVySVrvHCo8fne+V5g9HKbiBU39J
JW3U7PzZ6O4IuIMgZKxlHVggWJzxLXamNbSPzDa2kYtYzqVh6k0eEmXHOMYY7uzwxP/zmDrhdYjr
rRhWTA7JFcJd7XXlkcaW/kpQt03Ko9djswu3rBv0BDnPPSgRfot1peMtxQc+2RSaAPNmqsv6BirE
6F3hPtXt7MlSifSArXuMHsX8Ubqs22cp2Bqt0wWH5qfSor0r37T6zrrUkn23y6yDKq7dyqOTfwkw
ox+du97zhres8fQY67ATAzuy1Ydgfu+PUgo9rZTdgIXSK4/4zFjcHYb9SEjlOuEfrrtVC2CPdGXA
cJF4xRsL99nbIhMy83sV7j8K4gfBDYcjJ/HkFnIjghYL3yGiAjveddvBLZ3q1bwxL6ihkCZ3rLAt
QQt+5Y/2mO6mg3+pOZlbvUJm2vJRfKkIjrz0gNSZGpOwKbc6bxf1Odx2r2VlD/vuVbkaNuoePcPQ
24gMk6vigOCxehy0K2lDLKArr7hXaBGIc8Y1f+HAL1LiWKjFbLHh2GwYq5TEo47qzkYjDidZV+U2
jnb+TFsDwMPDQPPgvdsSoABbwhC8PNv5yFDGVWGsd+GOQcZo7o9wcLA2d5vIfTE34WhLxQo/+6Dv
/PZKLHY0aMfWfSd6TlR/4eP/1bb8VIAiz84biJ/25OsfxcVL9qM5/6H/i9tx9qd/2I7T6MybH9On
3Ti/8dduXGZbbVFw4diNDVwxDOq2f+3GZTqMS2oZ+2riIziZ81t/7cZV6z+coHWo+Gy3tU8tRv4J
laVIv5LaJ9kt2r/ajJ8f1g3VIN9xCWegK6WDsf68FafH0ML7DxggdWjtdcFP7oWqiy+MQgj3YDYV
t400w/GDsj1aYtMseoye9NnI+KZAcZZtoXGrBocO/uCR0PBUzg4FrZ8hsUTxwds5KVBeRc8+ksmD
Mon9zwlLUmGbcvhsTlpIoRNkh91xClrX2hA8tY2AgC9ADX0N/0PdtD1kSXbGUnSD9Xn+5qj/me38
caFY5y2DkC8axpJxVnbu9UbxB4VHVvVdvBJiQVnjsyEkxwHUVjmZ6ZfflFTOD0zLszF1zl8yJztq
SB994t8OTLR9zN6X6agUdJyyOdwYYhHeCpIooFSdCqwik+KiO3iMEsiNBeVsmzVYQUiLqBehN/oz
mEzrIdHqXyXFfzXb/58ewpkKf5j1SCnefnya8/z8rzkvE3tIqxc5gYxtSCJI479TXrL+wxeo8hUi
HCCgz+Jk/N8ZT4yiaqJEIFiWHMOPo/l/z9/qf8iU40S/9H4oM0vyv5ryn4vA1EZpcXPSNw1Z1wx4
kGeNpCHto1zQyf8kH6LYkfA2X1piFW6E0Wo9ea67C9UY+mvI2Uj8SG1BnVVom98e1tWvs/7vjczP
FYBf10CI5LIyQnD/Uqcd9WhQiKchJKtTpU0xi9WFIQk1yXiq+WuE/mM25DId/7fY8OujeK7cLSup
TtHh8wo3koeg9aIlUN8Feg+mEVUP5AMU8n++pQ/o5acPIsedfriu8mVBYT+veyatbw6myD0Vo695
yH/HDYEBtGnTttcvgNNgRYQ2hgmnyiOTPemEiHJLIMf0pmlTfCSHTjv5QY7yWdHrkm00XeVTMqGO
2pDeTQ++GlrUDEEh4RVr/b6hmWv0oKNFYcFgT8OyfUOvXT6Nkax5RWnARhpTSWm8oGqHdyPXDQ88
QJDbfby0TELTiERbnkZt8mazw9IlBXq5r7HlzauabGiOgwPAHuT0c6nuaHk236U5fvl2kIrwcgRN
zZ8iZeOzb0eRU9+A4gCEaXzTqxEQTC8k30T6nq2fhsw8ZDaaGlks6HVMdbmK39ZPXG2DHAlJ4BhB
I22EQB32kz+qHCIBfGIzrT1J0Cb0C0IRb6wAcz1pFGw/64xmm9R2bqbQ4GnNEuVrz2D6ZujoZ0MU
Xx65qkvkDu0jg+SAz5dXy4TqpCWXNzeY8MpGX6yagtivqop4rDCNhdOfx6p8vgbwiahPSMPhgbC/
0JZ//+2BjNkIZQYzFYS4PrqTssSEbS7O2SYo0uotSFS01bnaZw+GDEzOVsy+ezVpgkWeFEcavrEB
4QcGND+DkJFxuk9rdbGKIPV/Mf1ZhnkjJ5wb2TGEli2WJUaOP9/C3zwzqoci2wWF97ChnE3rbs5j
Ql5yBo6Y3c01DsZIhdrUteqxlK33P3/Y+XLF47J4BbMjo0JK//1s/Ag0aFLCXgRbhVh/BMCorrM8
nS5zwVd+pQ//83L1eUe2jFXqszKqM0tVZPrLZ/ugMPcRPXaCjwoaLrWXpSX2/4VzjyWOsI5NZQId
sQEZYAGfcOviD6itK0QSpoGOuZQ0W0wDEX2uLgD7AJ6d3DXWaFzpsRFqlBgqBcRE2yeaK6rkALmi
NaUXQSaanQMtAOADHYmIgOuo768KrazxwChgLbF/y63gIO8QJzY6fSXYRZDLV62q+xaue1m/HuZJ
ex01fIpwY4RyV+S0+OwsaFioWr2gKRwQI36BemZBwdLuHH4dPf7x2Z0pAn49OxqcbGZRK7GPPPue
EtMiAofONIrzAtesJJcZAHV5pM5hjr12lxdp/Rhgv5Vskh50incEoHkVqovL2prid3TGiIeiTqlf
AXf4jw348ysdWfOVgbUAkW88JMQIhK11XxdR0toYlJKXP4+1s43wr5tgBJDqYgLO1fVlMP42N9u0
TvoUe7NTwHPL4EfmPV0ZSAsQzEnMyEnQQ20sm+tWq1oXyN5opxpU8FqvfKhrOQhkeGU6uiyzuyN0
RCGDkteOm7ULyuLPF7s80N/fectgRcVAth9ZaAYt5c/X6pvgHejlYSNPFFikSA8drTFi78+fshxC
Pn+KzBGJLTebbd6r57K5kkSLwK+KACkHXlOyi8aDVEWhgs+igHWTDDgilICAu9zU66s/f7b0dank
wzX2a6wzTEntbKFp6onAzPTDKRZOrxVnElcLS6xwWhjcIQBKc7bkisTrF3YfJmlSB4ib0LpvruPr
escVAF9mxebkYX30H38bFUaFdL9DzmgL4Qz0pomrA904IqOmHPK0CC7f+fON/90HIoDlvLMk6rEr
/fzVjjM0ZbRViLvJ5HDzqdA3rV7V2JkahHmtkZ3+/Hlfh5K8gM3pk5OZZtHn/Px5LcMGCAhEgiGt
8FFJGGwbtnP/esDyKWwDNU1Ho8qG4/OnpKNl1enAXYW1pW6aQaxd0p2Mb7a3f3sv+iIB5oTOyF3W
+N++rMHMiV+xuBfkQ5OjCUnlCiIf9e+fGDoOjXlHz5nY0s+fkvks0b0aEVtWkYegItHztDb4LuHq
7+7FMA2VFRz1qsjh49O9aAG52Sb0FccoF5O31irpZmi78ebPN/N1jqOP4DwiL8JqhRz5zx8jymOk
6XD5QPYNw6pQRmVV8qPrBOXOlmk93VuxSlMlyZVvVpePO/i8vCwxUsqHsI4/zk/XJQylirgRDiMV
/zl07+LUVnipMbzmXjFb9CCAYjnzAuno1LcmtU5sgnwyOaLim0m3rJdnl6Kgs2P55thIVeZsPdVQ
P0Sh2sHrKbvyJaiQCU8KnHVLncZvigofQ/3zZ3FY4STKsyY5jI3g5ycOQKkeRTXzKSrM1j2z3YLF
EAOLcDg5qCpkpGgwAA+J4k6rE5w8Zhr7hwzMBYEfQRfel+1g+JcZ/8vNqHbouEWNY+Uqg4GaktjT
gTya5gioiKU0cW6r/dRTOJUSuNdNN1Kdh67VUzJWC55jGlv6uhFrZaOSVhJ8M+2/PleVQaUCijeW
Q9p5zWasoTJOvoz3pWdbnQckHwlB221mRc++mZVf1022D4rO2PzI21XO1k1OC+moSnShhawUf+AP
bw9CGyRuK1s/gfG23+x5vt6ZhiYObwBnB4uxczZiSDfIFNTNMN4m/IAx2kwK2G0s0VuVROObx3gm
ZVr2JtwU53XewSiZzI+X5W8LW9YbPmK7hR4v17NdigZRgWZT7uaSLEZ/zsXVkCrGfZaa8k3XLHm4
ChCeRNKS7b9dLrDBk69GeRRRKoqCz4NX6c2oV8lqpycxlQ9yMDTELpKIAlIHaDO1QX+GjCBqHo5m
7Zst+tdHvqzrGJxY2//mzJpMKtm+5IvbIPxVYhw41zdRXTmhQEv0z7d5vviikzBVMm0XmQRK1y+n
HB9wbyPEdF/i7g35mOD6hhx8M4Q+XuW/rwQcNNCHsbhzCMWi8HF8/u1bjROtIESQcLUSUgXScfT2
68lXKBH10wiWUFeID97gxyK6R9BzGEodHIEJHuoowTGPTQtKfxvqDU3eBER8WefVoWoTC9zNMPbG
NYsBXZ9cIxAd2ZcQPfTA5wJ7ruehuAq6KkF0AEHoO7/F+RfFfXHEpXiKogXR/JepaOilVCFQdGLS
KS7g7WFBI0X30Cta8c0z/PpFoWihnM/hXRKZH2evL7iccOHh+4AQyNrNAlwFAkPKwJ+Hw5cDDoMd
zjpxVbyKlzPC2WyfQmo4XYoLTcMI/YQDIY5tyk5CzHEP+FIfa5npiCBybtsGvhhnSIGlICQb6jFr
2o4CskLAiY1KTsalDJYf5kEYteRGqUOmYeWEKuWWnV8THgJRHP1dHrSY1GYgXt+86r5srLkXCg8U
DZCzSxpf1ecpjGgbnioaZ4Af8UkiHuKlGRZNyxQZOxWEoAfuU74Zyyw6+fBmD7pcKt+U8r9+a0ww
XrOEanN64eD4+RK6LDX61FdKZ/D7dBX54IaJKQ2+eSP8zaewDeQO+dqWDzrbpwV9G8dDQfivVHFm
KWVZ2/Z+/13u+UcR6/MsRuOJJY0cbLbQ9IY+30zYFlEEJKl1MmP0a2RCA0bF1kjqW7VXxydjaPpL
vAvNTWlE40UeJ+NdOerKsK5Lq0xsNmZw3k06QEsumDhsmt6E6N6npfiz6vETQxdJ9VWSkvmyquM+
e/brHnVTCOx7gmykwXBZMjrvqF8DXZ7InbyAyoayta8r/xiFUvtQpDkizsGf0sYhu2c8zkmtmk40
ToiNm4E0tbjBpbHVRpFQID+v+tesVOa3tBjJdpWAGC1OViu/SwOSraQgM4pvZtiXN5yqqDrCNBK2
aYxZknw2JADhcPCRRnh9oF8eyCK2fsKnRqNb+eapi5TEreWmGD0rsvBrZxRQck4ZmM67uSu/u5jl
K/v8lS57CINX+3L+/CKUC6XMmuNcI0BZvoGH7RCjgtuWvfj03Sedn3J5m/E64yXAPOCYea5ih1PX
Z4EA9orwEq07YFODAqvnGpVZHGgGJO2wD3KnNtR88kq502NX70DtXoldIJ/+vMpJX26bdVTGPMmm
lJvWz3cZY0NG42TI8PoGLAsgh+lYMF4GfNl6EHU/G0NrRrIGtJTwYDGS97QvJCpeBLGavILE6J7+
hwrashS6b979X8cH16YsJTr2QQjNrbNVK5NQl1dCAqZkhLG2kqbI98bY7H6C1S3SbVRZKRGSiVhY
q3nJzATkaLadp0q+sC8HKDvffHO/dnifB4nBwsKzYthqMq+Hz/O+y8A9BQG0klmOGzo4Prn0dm5B
HF2NwGYijxOEea3kPsIjlZfFU9zmbWIniSE8ZdEk3rVdIT+ouR7fZslUe0STp3dpt1DZLKEbHiSx
GU/UqfyTr6lZAt2REAI5DaHssaPmhkZVEU6q3wjBVdEkU4rjQ9A/QKUwczTiA44yhf/nJJKEn5kC
MsUB0gmE2TJ9/554TMRXcknAayO1FsjI0SQbhBULS485Q5aCJAI8ybRCA5Qj+yW6HlYWvy5K7J1P
cwQAk4xhBT6AJvyI5Gq4neNW9T1VDGbZHioNf7fCqvJICG8wI8EK8+dKY7WhLi0hB+3ElGq3rNdG
v5KqSXurEJ2zgJnY7t2YcqK+yrUJPmBSWPA32sIcRafRsnY4jL2YRlszm7RnYneHpS4Xoj+hg8E6
FehiD7+XAEa7l4eBEMke1PoampgZb+LKAhow9kltQSumXuAC8bTumjyfhDUAt/KmU4r6zsc2iZiM
/hyiMdyUoFb8LrlIxqi9V3iJlG4PcPcHDr322YS3cyBVIxycQOzM0NWzOX8TRx0wYDZlkJMC/OAs
VIVO8Gxc1XuobtYIvL0QfsDnq1CqRvl8T0ebIaz0gSBvG02m+5FgZfFtuUnNaNXi3xPIQhuM10Kb
R3BavnWtEfszeObEyk+FuOteWonxA2wunuHEAfV6ybS8nAglmOdjDuVzXkPjbi8oKOWP4aDHD1VZ
JJ1DYiyG0bKjZ7dCMUFOqaQLBRgxhbIyNB3YLy3oqOxY1BkZa+Mow3QBudYH9tQBBbeyisiEOVfY
PYhQdeuLDg0DMMskxQwsTKSSEIKIE8KOzQoQZ+033Kqoz5bkyQUR3m6hWLxZsqYzfuAiFqiGF/KQ
UYpN4NIRoKwDeVApvl8aymTQoiOJ0Vj3Zq7rmFUFgk+0qobDN9EdQIsVSzTqei2SbENsVYCnaaL0
mBMxzmSjVS8PL5+9ooW54saaOBsgfiO4FCoKfxgIpJYi7kyMcTVmfnsC09/Tscni8LGoy9Zwhnnu
nzM/rU1QSCOIyE43fJAXnJgOPpzCu15u4bJ1vTgJYGdKopmsRO0ap8oSFKDQS/LOw/IcA1UAmbO4
3ySqHf2oW/WeWnd5ByYUz4gE+pU5OcvldQpgHjDVFE0/xt6ENls2cNtx0vanJMvrBp0VW30uJ8uf
WhJAoIWPRnMITJO4M4lMla0UacZTGoTd41iaCpJB9mAinYy4ZWJLLWJRY7aSUydOurpPJr0FzElu
3aEfSii5acJeFHMZay/ByupE06IREWFKYzc+4c4EO2aU/XQVjapY2qJRd+quLFMZkgtOunYvBmSd
ED7cId4ezSXjvk9yEDKmX2yHUiAOhxlsKXsrtwjc4gjcs8GuOX+7hEdY61ZIoHpnY0qwU6OP8KPD
SulrlzYCKXzpSIcEDK41cfruMsmNCIpaW1IgoemOy2FyTHMK38egmgMvN/1mJeiVsdNzYJCyQsGQ
qBe/fOVshSgNfrB6lQZ9CQBcZ+12ElBgb8ECL3OUUiAMCto9VRmJ7sxxSHH7Tkk/Kg7LRGx5UCny
kU5nHvsEvxghAKCw9VFWmn1WbkQxi+7aVoblouUZLR7DVxJSpBthSGzFalFhY46a6SlnEZrkCZ+t
7KptAvZFtWr8IOQlKPSWy655jywRGpMsD0ptNxmhKpuxShCbVoqW3xhzNf0g7QeBp9G2yqPaTkhk
iJvm5TE0kRU7zShbmUfkRwMDtJ57N8vIkGNlNPKOmOGoT9yFOzlf5WYdvnZGag4HzeKlt2lNsQGP
2Q70eCKLo6sdc0omsrQTCwTlvHYh/5KoNAMfuB1lgYMshNrAQppHh0qaiHITzHUfd9XtLMYa/jvp
SCUKU43f740aNGWViRcZHjHBCF6F0njNAE3lAR2jGPRnxnRHHQqTVRXsLOlOeWSA381PZs+YoT+J
UvQyqsqnVE22nBpJRUt+iFG8kolj03rRMWkz41W+8HWRtiVpfibwvIyxbGpQKIGFrY1Qv42r7KHh
5Q6Vak+gXHxbgHgYpn6v6ekrRCxbq4vjLD0V3SkJMuzcb1KLIl8ytir/QzNFq7QNvShTVrxZDaBg
ZuJGKiy1rtGhCSg1DMGW2yAYxVeeA6Bg8EGpXJe+eNnh4wJ2LIXdjZ8b7L0pUYwbeg3EKIn8rIIk
VNQkaLGNmF0FvkHsZYWt0WhOXY8oHT+X1GXF0R9Slt2Qb8kwrtUx3baCOnOH5CjX9QP7jRMgKOqL
pE4/i7lRb8QJAPw0P+uh5lUN6H0Zd4JZ3wDHuoNgRERKP9lJK9+YZXAd68ZWS+7MAAd+Vrsd8ch2
xptuzyhrvXL4mVQB8iwsCxnStSxo76QyOKohMTHxOMxrZQ63zaiYdCeHW5Lh10MvSOTwGNtaVO78
Jn6R6typWoxZaV+u80Fe+Uu0NIeZlSEpjyMZOlJI7S2kOyMW4q0M58UCTO6Upkb9moAhblMnLlBe
t8i2FNT7If5pV+iDmICK2asA13IZV3qmgbMcHoTqUcHDGAjxW9ym741Pg2ts8qMcj4clVNjCZG1a
2aWfjiRwCdI2DiTl2Yz44kcokoowjDspRN3vT/sBrTwxh+4gi+8FA8ir0vmddOiBHv2gTZdDoD2k
zCd7gRHPurgJOq26GVAKEmnMNi5grg+eaBbvqpRsJoBglATWWlVp2EbJHyzb+kkWmoL0lOQqjeoN
SWggCQLRIU3ilYl/WZiA1gvQ9V5nsMRVxXjT1TBcfdCuMMrR7kcCcdi2lNVskkajdvoiPw5tKR5q
0V9CACrzIWToqFtx0I7IKDbm1GxEH0cBzOxD0tNkNsxDpalgOAnusVNFuNBjzAooCGmjRuPGZx+z
DpvknWMvtqKs/hHL2WkwpSejhu/QNC99ryMRbkpgsNshGDltaa1KsEVeFP4hybTxXodY/yyjDnnP
5BTGLfyJCaQWexDAqAS/CXYKbuHaMksM2cARFfaQbLAst22m6oaMy8raAuuVi4X1ORkOljgJ0gIw
nsgOmzQi2lRu58d4zsiNBAsb5W7vl8AY6rAH5GWiZ/SmiuJZqizvlkbGyQ5GXNV/WINPOogSF0Pv
kIsprts4IJZyLgXJVRspglW5ZCFkzIrQDtHbGE5H8nfrWKwGryM97VeRCGzVbkl/WdJpevJakcKQ
q4KFFkMs3DtSNQZZqXpOFlm1m0QADJ44160EdTQHuy6YCYmz3LX0QpRnfl3J4Xij6kMfEy8SUviH
2VkT7pUmPqabZsZ2UtWm+R6Cdnlu1R4s1qgU1bXRM7ncKk3MyKnNhNisthUIICuVCaQkdSH8NCP+
HF+ZIdWWU8y2MQlb2KORMRNrVvhJUTlNmlICUeuqgpzJy+XGxIY08x6EYylYjTcn0SDZeaJAKujQ
uyP9GaB7O5I6sg3RRql+KxsVJwI52vqNRdYMmViqjuYd1iuLZTkVCXzkvpSAXQ7lQAiubko/J18l
mX6Qazh1QZX2KjIey+hcZVC0/+HszHbbZrJ2fUUEOA+nEilZnmM7dpwTIomT4jwV56v/H3qffKYE
Cb0POmgg3SFFFqvWetc7JBwjeJXwFFPSCSNAr/6mdmboYJPWG09GBtvjvmaDTeFkd9IJGEsJUika
8gANdZD5plc6619S1Ly+su7Em9nDU91YTkZgqKdoVWCnbYM3My4c5SRhyMJ7IpbICruanz1LFc2p
LpM7x8052u2EKHF06M4cbctEEA82wKXFs82pc9aOV8nHmSEmuQOjNn/PEghRPryL8JVsmeK3pcQ6
CahWof3CbcTjv3Yq3sTA4nfpZGiINfo5pywzMshBcb0M9qKi85IdxWYvrss69ybf7YgQZIXW8BIA
cNVbsJDWvQLyIGhI2F78lA4avh51Vr45adXf4zfAj8c+j6fMHFJZ0ORhcDeyVF1UMbqykORmRlNW
WVCdk7ym/2TzxvMVN1tOdrfrKd9Mq/M8rPtdRAN1WIlDkvfxDzEWBvqGJHZ6TFdtqHSjbnS/VVOU
j2qTGHzYZkYMj57kr0OaEbWXZMt0F64N9hBZyNe4yUTh/kg8iDpolIm43WZFNRykoWVLhaSSytva
MWIngCw0i2Srf1OERJACIsbcNra75CG0iY/DvWKyjStrbnoSOXMX/+SmGH7TZ5AW7RpYZu6qPi3v
NKeO6o2RK9Hviv/DDzs1kBOrtasjO2DUDhSfE9Cd1BLdICb/XvuohVnxa/Yyhn19p+i/Sjss76Ah
ddho9Ap4mkLh/UehcP6Grf1MZ0A+lrvPMTHP6JfwPtlSdlYkVyT6p0UMrdiunTvN2TSmmhkEauKi
hXtKr8mgmpFyX4kK+uKjYVZN5TvD3P0BnFFb380N79kWQ/HIP9u/Z1pJK59CR3qOPMpcn4SBDmGO
rNt/Wl2ET3WZyPe2sTURTHLZmxJAA5qgyozsDUgRJnDJ0EZXTYMH+E6ok6hICDKpaO0wZazheTGw
B14yU+UPsanANNfnNglcT4vfNBFlb6EH/ZWsqJG/myo8zPPMzh8aBT87vv6MglLBVbneFEAFCBLz
efGubfPhluCwJfJlcnVr27e07Fv44XwvPWXAwRU0NbQSC4WdIb36MThqjMTLUpu3sjLLFswtc9St
bXdkixANbG5HXAldPHJZAKQfjch3Uj239wSN3CSEK2GSjkcqFK0CDxq6VOYblnuXqcT+8OFq3Z94
7Ik5KaC1ZNiYUDlKlbQxIp+VDgPjMOEDbwxyHvklyfgHtTl7v4sbEpVtOnavVLSKDDR8fbABna2R
UwX74MdpKsSLUG35vcSrmwNM5IMZgFiwJkid5OD2RvAOn2QVp92RXYdTxKBhesuaI3DQzsfK2jRD
OkkEBFak7a3SVa+1FoqRP0oHPQzxeK4kWtYTj5EzlajasPtiCtWm2DDK3qIXkV6JYcNsKi1JJ5ju
BxmZSbVfRT2KKjNRBCbGtfNeFzYW5DChMddgP9N3fdWo753dzH/1qa9+hyI05WEea+euHQil3BiD
CL9NUezp+2xq2meFSqLeZjJmieHFSVJKgsl6vaeJXhAuDIr+almnsRiiOsZsXYI+bQx4P78zNi6C
p7JywsVxrL0YfX8nSa5vu3aPaTfRroOcOxm4RN6i3OqI7d6ECrbZHF5F8g04wFSvJ46uhk9ZzHJf
O+ROp9IUDy2YN56CKnFim0j02EhjnZfhSllzfhE5JsSj1VQsBluCiW5SLyb7J5nmTt90Cj7P2LRr
2Y+87awPTeWQ4XzqdGpmo+IEV4CxR0w+5r052+XPJPVyI3BGLHmnTJlr0gim9A/4o32HyXh7X0qb
NZVSE9sAjc3wC3PV+q4XHiATdMJPPoCp5P8jtYYjhpERXhaQhZYZ9GrQpiezVoZJjCelLBKEh8N4
R3N8gRtxNLHhIgjkXVNnWIFfyvL3/xmIar3HFLmgO6X1jIMm40FhBxddmGEf0ZJNvgCSASwGDWgC
kAd9vYyuGFED1FPhhymqu0mzHU4Cab4RsKWS5YUMuiIB9cEogLXB2otAyfIXvRvBCaiOr/HzsPxJ
Slo9k6LqPAh/NDv9vDd8leBno/lfo8pjUeIxTjlMoDbwlV400c4qw6fCTcbg/JVWDjoLWxNaHWxE
V3fRTeAa8vUxwJBI9AaFEdvHgE/HJBvnn0dU+NbKywTySF/61lLglYnd7mzH8LaEUIh3XGcwbYEx
jfDSadVbKYwp6Ma0uHZbFbwrAXQoGz38fuF2Fzz9C97O7dLWwiQ3oJUzhP16uyOzcPLje6L5zAjt
eVIzJXU8uRsbqR+6GOfgCOsOP2HDuba5+YBioruOVdLoc9LcUsqXJyAqQWNjqHeuxNsaMxMzgrDv
4ug8avWFSeuJ1QyrnNVjw2FkTrAaGlMVYvQ/wcMx8eP6S1qJ9zuqtPZ/v4qOnM1gquvpEJhXi1k1
mrxKYokktQ3jW4Dd1kei0O/OP/3jCThjfOC2RbjCVAzR2tenT+PhlQ42oaR3YP9aubq3g0/cfFjk
rTABiby7YkSLPTc4KYdVad/V44K95wQ4I4UipxKDrF4gmNQwl1dbxyXqGMNZQL/oOiOuai9H13o2
7YkUP4pX//ztH39V3D0OkFA54K4w1Pt693GJcXChkkA0xNQOvC8FuBJ2oLTQrp6/1JqHtHxVNH/4
sKmQnnBl+nqpasi0oR1QeVRz6ezKmJxtgdUtmgcbv1UE0ecvd2IwhoQRjhXKItiiWMN8vV6nKjTz
2rhYp4f9fcLhHJSmWQfwCpoD1BwsLrpZfRocjPeAykrfcIjwZUadP56/kxM/HHoEihIHp0T4+qvv
U9WmfHTAqnE779q/SiJDxC1DsbPB2IDdC/sC9eP4naKdXDwZAXsYnq7ZyWOoWlEz0T95XVM82KYs
fuR279wOZppcOJdOXYrTYtmal1e7Zpm4SgSuMABMA2OXJhZoyIXTEBycoBXvkmXU8bZBQ8tjVG0X
B1B+3NcXSpc0GgYHEzIYxFJEGZl+lHMMnH9bn+zK1XaKso0VyhHgQZtb7RtlOiRuYsQwZ8Y2tAhe
tMI3F5pZSNhcMSOkSg2tIwzKHuWjNncxUlULYsgmYwqLDWM6KtSAVV/f6zNYOal/uf2gT6790ssE
q247zGesulHXvM69Sorb+ds/8UaQfenQBXj3UClXD0mpcCM3+6iC+oDrmT6Oyn1caMVtqHX26/lL
Ha9r/nkUsgYVA9oAfVWU1H3YaJM759uKVOsrwuHmg6Ll1aE2mEemRpVc2KtOXe+z2mJb55yzVy8m
Ccuw6ugBMWidrP3QCXwEmIYGGEa5DzHBH+mFHev4YLU4NpiuU3RBDDJXO0jfaoOjSc6pDG42XQCB
z4nu1ndOozn7VKbAap3A/EVzZ3DTIs0uzfaPiXA2RB14fdZSj6DwXRWXJh14Cxk239ptkX9Eiebd
4MHsAQ3XZIX4YkoHBRrs2BBBVKTqR+MJU94SOoQa2OAzxPhUiHEKcqVy32xc3UcmK40E9MwdRiKu
WoYKfeNEaEqUmIwIwiaL/jhxBE9AxgWRAaVrSvvAuJOgHWuq03fSTRSMVuJ0Gu/SOASmZlpvArHG
VTMSc9TimOR4ier4XVopMVzwsb2LWgfjTYz7nGetmyFwwYKz8fmbCl29ofZdGlQYS9am1VUwQsgO
4rXrPP3fPIQA6klkvsm4jvtN2CXynyQu7zc2bkmHqfo84pSaLtmWeZPbf1FukrLrGe5Y+yZNsPfW
N20JK1JvkY17i1ewPxZdSNKvPcTvrV7U76Af7aOgKVR9Tvn2NepaQNmpTCqowkB+JMZLyGG3MwEO
uDMLkpXADRkm+mFhtXiOZGb2o4lTaKhlYzkJ2BYt99UAukxKBNMKhYDBvj3IyvU+TKcpn8QEBSyo
CPZ6HxP4/iTuzYW2U8mLxDjakXWILpJUMBHSTW4ml9E3ESFV/aZq5vBdNxfrDbNMmDnWva3VmL9q
NM8DTBlMb0biETeZIjNeRxFr92ZWwAmZsKkXPpRxAtcJuyyeU/AwcD9Aylt+XfIvrnpwwHbKeyWQ
nRn/U7q8xk9xxK2UoIzoJRHGTKbo4IqbuCflLq0axqnkizJwaTFWxZyeZNzfmnTmbdxa/cv57eZ4
+7d1kwNUU+H8ojtefY31qMdeHpOmZlmjDBjt64E9oB07f5XP7f3r9k+tSBkHSYoLkQX29ZQRXp/D
5mCmm09140vFTn9NPJ9mkzNYPNCOx0FLtkQwEre3Leq48XuIvzAsq5JgwMa5SVzs9FtKrW3FIDXe
aFKot0jgoEY0XuW3OalDNOqVXxMK6+c9cMn5n3Bin6SLY8ui8HFxKVw9qCosKpOvLN/mcWHdG0Mi
/EKvm2th4DcjDJbO+esd6RUQ5aC34oqsVC77adf7n+50EKVKwjilHK4uT/OV9SPb5fvwav5Hegrh
EvmFV3TihOZ6LADUOS77jrs6CMoEfyW9K6qt//Pw9PfpcNhvgu3VsPG/DZsLBc7xovt6qdVxyvQs
V5ueS43ybcR/HSTw0q858bq+/JrlFv7z9CbBLqouv+Zm97Ljp+z3+3/PN98u/JAT63r5JXBbEfO7
nGorVlY5qALCLZepA/l9vK2302N/Zd1kO4I7t+VW+uMetsmBQT8xII/Exr2fXyXHhQnXRl9OL8Yt
HGnmgGYaxN14yZgAkZhq9+6Bb6naNe3sXvitxy/t/13CYIHQna2F71XYGUpTY/U91bp4k5CxKfq9
/1XoQDGq8h/aedIVXBrwr+9Nr8lvc0m0oE6Ms5daFNbTZCbMM1P85M4/u2NqMtfCCpH1ju4NRGHV
ZM72MJqTVWOoPtndNfm6WOH2jDNqKCgZoydV/MSWefATlCC7pNCjzo/1yr7gu33qFSKNJ1CbIHEa
+PVdVAozA14kgLvWBgwbhwPhj69eE6kXWphTb5BxAKsEUM2ib/r6bBGNJaWNH/w2UeLhAE0ZU8Zx
Ni5tXEvntdrrNdYkOAR2OChIVhsJRB9X753Frn3O+25P7CA2RVPktXB5DKULSsXTXso2FRrdfa6+
40DtPud5FT1HwtRvmffMwAuWI2EqZQsxxWKuhldUiF2uKOv2f4c08IxAv0e4EmY73to2QCaMz+Ah
LTCgBFde9J1OWdUXHv6ppwIz1dGQ0/C211KWTvWkNjFWYkzfk/1lF863yOhxsNTs5HvD+jSgOozy
wuI68cqRJ/I66F7oXNYSRdLgFC8zgDiJXrcOXu1UPvm2+YXfdupLWsAaDyUpiKq9PjtiLWNAZ4h0
m+B9jHXVSPL2Vph1Qk+W29IDjqgiPQgNkaMqK2c4xm6S9TdeNanywmd94nvSERHDVfI8qtt1Q0OM
kMTlCC4zzXLiuzogMkbA097Vm8g/v4OcuBTgIFJC6kpAzU+w5D+HjAHJdNQiDV9H6Tg7AuYw8mtV
EgooAc9f6dQTho/MCgXjQ0GprQooJLq9Rb3PXmXMNOtzDzELmXT1oID5fEt6UxDzFDXf0ma2D/DM
mTMqhXd//i4+m8/Vp70AfzTB7FXgIau7qOwRxo1L/zG2qS03GDbhgEgWLPTxkPRAxY3+NWNkBEKk
6l7Rh/gbn5b5MbojiQyg0PxBBJMsc6S/ZWYemhntpwb1BF/U3uAEgxMyktvmMFpOCEAIenXh9+V1
8jpORKSe/zknPknDRUGBhfhyhDurXxNqNZpgbWJ9lMb0ypzDfWZmSTgf8HegqYP3HQOE6MIzPLFm
UCVrLmxsDrgjBWxWtlCOBw4djDfgbXRaciu7GiKdG6kXOl2a6uOtmCEKowdihdAtrat7Rs9plOPM
ju0e/JqNpfUY40WklGMNk0E3U/uSibo0VchtkL7TlzidvUAVRv2tiKQHQcDwJ69TbpuuiCneY1ye
/QLj/5fZXliJVpvB6uwWVm9QJ0MmsTAE29iqYWlY1wKD+l96Wmq/Kvz7f5eodPJAaSf9voflTvh0
YWEWaYVMHBGTyRxfD63EYDEax/z7RPYsZU2F9fcGPbHySEbuQNJo52X36FntH0paODdlWuEfOofq
eJ/WM3z93q21e+jhovXNXleirdPW1d/O7koS03K9hGA9OZJMWVOpsg1B6/ZL11raG9Eo1Q8Duni9
6GKr6UlxXMxuiRvSyUDOa+W6HSpGkkwMkmvPiya6dQa+T5kqbHOzBBCFMHiGpt+AfyrWQ5liIhII
s9Xx6bMERBOUO9dM56Bh1mKq74gAimsfJk4V+tPkSr4mdxg8hP8qd70ALy5SGEPB1jbM4fZ5Ocyp
Lccu1D3bKxjZWLrAVFGF9Y2TJ+TLB1dYltjISWL278lhuu/sKTV2k9JDTs9SuyatJhPJaxPmYvIZ
Sje/7DLHNYPUnzQJnAyR2MbOCv5Vrxhn3UeW3txCmHIVP5tJS9xgcd8SqKK02HwrmUlny+qqEPqa
FWaP7tjO7X5uBMRCyO1z6WtMC64HLw8nv6rc/jv+K5CtFOZktU9WS3XIrNDJb/Oxx6IqZy68SUFW
P8AI5plADjXO/LS1o7u+i228a1GO3WW1N+l7CTULCtyoQoqGkur+jUBaeLf8tFunUvUqMAnCY62O
qbQgLmIVFwBeqLhLDkoJlcGsRjOY1NT9ACkayZDXp0Yn0AYajtVVk+LDJR+twFWG+b0aBVFFrdoP
sR8zFoI8gPO7jZdsDIVWH5cYDSAsUIzB8sSD2k4Gi9gk6hthZDNBttGZYgalamd/2FFA2OoyLZTN
PCyPmrDDnhTMWLR5QJzBWO1m5JSYaFayrq9CJGUuTGy5hEvUXj3vcnswcXoryt6+mlFlAddIrTJY
+RHkdRZiznAtKo2buVfM1q/VdPrZNFrYX1t61XZbJbUzh+CHZTZE0FNVbWbDixAy14UJyNRkHont
EaF++6kfGxIEoGxU925XwJn04FUnV2keDtBbKsXBkrKJneIwV4S9BoLPdwqSxh2ehVMKssh6EO5N
3MTDLc7y9lvPgfUrQlbTBCmHJESs3KsJ74FbpQWKsDvjwetSvLRiUhkRT8TiI27V4mUoU8pwR2pW
eWvKgY2yUTsWS2ID8wRub3aQuJsw/G1OU/sqnZRcYj4m529N3YHarZfpEBRwU28HLS7V995l9EpS
AKM9FAWh9w6RMYTR0yePFgSb74ox6k9RPtBxq7jpLWzSotgqbjZDtLBa7Trp8sYIUtUWHxNi+u/w
IsrX84fTicqNUh15FHpdcPN1lIOF0tbCvT/ewtJ3txnl032uqOnH+asYx5fh30ZRBBxIN4T87GtP
YLvELs0tl8HuJ5j9FsPU7M44YAXiG36xq++8e22vPKVX2FHvMAbaeXvCTAItKHdWgMBkU9xNV2SD
++qFc/LE2PzrnS13/p/iqqmcjtQY7izFrjzz/2KJFvyFy7J5Tnexj6DnQjVwYrT19YLLyf2fC5YM
HIZ4uWC++f20Obxvg2/fzj/t47P/6xVWBQehmHAGR66gONjq1rcCYyuyfM5f5NQbZZRj2IvxH+fB
6mdordEyK+K0rhhBBk7ds6EY3iWF3ImfQq9EnQ1C5THtXP2UREKTi/AE2qZK1hys1lJ3djLmj7Iq
S//8DzoeGGDvpy4TbdXCBWHdtqZWAa8ePxeIsyXUItGAa1e9Xf4ewtm+zvsRMQnmCPKlVhqBn24i
lEtLQz+qo9AAotGkvbHw6vr8iv6zNOAZMieTQ7bt+yZRn1Aj5tVWdhqJ7rT2IZIfRUSPA0STdyUy
7GulR4K/90xRBxVaLVpLMceXPpATL5rp4KedKk8HHeVqvUZu15B1lsGnkub3CY4JNCue4Y1dFti1
y9w0/wxdVpGv2PWUabbQMo902gEiV6ca+S8rUqcfJulo03aaouLX+dd2YsyC9+UCKNKBLqjDCthA
nzw5Wg+pXkutpLhl5gE3U0oN9VgxwZOGQRtbsLfdEOPwepLthzWGLr7jlWK1kLVl+qvO3fix7+W8
cL+JzaJkbCt04to87zM9NXIksxaiNaeucUBXPEJLbDd0cdKvCDTy666u5IXVeGTcxZQU/gqTQAuc
1EaC/fWxF/MsOrSSyFbTlHF+2qbGXUF2+EczNQPZ3XkVbnsSXjrazqn6U0h2V5wFK/NZiUa7heFl
jIFBCpZysLS0e4psEGVy2/ED3BYIJMzg/Hs40To63CUDRVx9XBbxakMAOau70WPCly2sGez85mfX
yLtt7RTps+w7YhHwxvozp3P8M6JV3qEw0vMLu9Kpu0AuAjygY5rJgbMaunUV9jsC/xgggsFTbije
oTsN/Ry/Zga11zb1sunn2JaL13c1j0OQg8H8knOR/r7wPJZ197WJpR2i86J/1Tj41l4qfYafX8rA
b2s1LX6cVVtudPxRb4RujteJUeEA79ZqkBbx9Ngm0fidBYEyR0uVB6cIQ38AAQkY305XdFJY0Guh
vWeobd61TOovrLZlG13fK36EcLPYaPFQWH3jKmZgYGZ8QzACxK6rwxzLHcXYYQEgtkQoygsP58Se
4mG5AlDkMRjktX9d3H03JE4ejtnWZix0D2G3uqrbaby68AqOdOg2HO8FcsOFBHLmesg91yL3EhFn
2zjOGPiEo8SaQBOWAm91VGYB01GS+OTYLTqyTO2LiVzYuH0Xs2pf2EaPnzDhfCwHOIZYRDBt+fqL
Zycj/NsFl2s7D2dlrXTJEGinV2u2jGtImvH387/9BLWJDhhSmQb2gAhsbcrpdQWjRINRWNG4MtzR
2jKdbFNF/Ze4A+k2eePZf2yjKnQax7Z5tJAs/MPovkHRZXdMiR2jNO8wfBjIcQ8N7D9mmKLsrOUi
voK4U/8SWSPwyJ6c381gq2PQofK9iJ4fVwD8DmxQFoM1fGvWH3QdNqWBZXq6dXpP+ZtJfBQ4prVv
dQJGUEeZeUfRWaNyMHsiSqzkELrOQCAb+taNMin546xl0xUmTUBDc+hcAD5P7DccPSBmvFYWMm5b
X9/rlDSeLiIGmzItoacaYaQQ2lGKseXEcYx/8aTIJ9kN4rUBjoQA3yg6KahNeSkY7sRz0gFfF1Ye
DkYUMV9vROqqTMZJB9IePeuKEHobEVZr3oC8X2JznjibYObBmsUHGXLWETtLN+IJ8Qn2jHJO7J06
uu11MdvZs+Wk8bOGqUy34fMXe06DbkMonXzIDEvcSM2urhyCyg/wcYv71Gu9TRrX5UFRCGfU6LvS
C0OC4z0YAAxMmvGLSpGwnge3EeyEFvvL7WQM6rsxyhYdodrelAlGWo5UIkS1fXWAsWpecgk+Rv24
9ML6cKkNmP6sypJODY1mNgharpymn9jIccbZpfA90cCNWckE2Y3Hh1YV8U2YkGm/6Zza+90n/fDd
U3upBj1sapLqlULeFmT8kDYic4d8pn6CfEG6nWZcOASON2XobQ6wK4Mg0hzXW5Qj+3mO2Cm3Rupm
t6AYwre1Zvr/eCWuDWsRdBhThfXkzatp0bseXZIryv45JbwRJ0jN/hipWh5bWY80w6Ekf4dy/IJB
zwkrEJeTmHBN3gpw+pqEZkN4z5TBTbchU6IrCyOgG2kn/bZFh/UPamESjF4ZjjvkyNND5kGGI+3b
qL8jYbD3cS7Db3U6N5fw4VO3xdzdMJdseL7gdechdK9hOkc0EVhJYvo58p/nkkTCjZN6xMlGevLb
bCxEP7nOJtYU2kuXqukYYM/kHMI6r1DjCXmJG39iQwH/xw4SXz+Iyeu6XxnhVqYROp056ebnHPwl
ACe0CJlkznb+sDpxKZpIphs45WCuvh5a2ZNmYM0Sym3pYULRYNlA4m+c3pWDfYnv8Jkx/rXUWSh2
5Bd+bghQjL/uk1HYyZBs1HY7Vpk5PSATzAOPUSLZXpqo7lGDk5iTRhXCLaVs4Xw0doiAVHrGW5o0
4DMlkQkvNQRCbROrXfRouKWAXuXwl77pKIv6j2DWa/Ipp7dZNzC89qh1LHQ5uercu31r2LsWaspP
+KzaGy4r8i1DnvmqKdof3avUVyR36s/GltdM+LLd3NdpH8xeH2NeUsyYhYRpPZBvKxuxLxNHqrsw
bo1v0pMqiUKlCpeorVn/m9aIkR6hP8JmRclga2+Vqmcy1yt5RKRM5YV/tQGB5D7NvFEj7gmQb4PJ
Pl43ZZET5iMGLDfA1TLCyyYntf560F9f47DRSdch5uP3YPP0NskwEtFTxP38Zk0jLghajkRrU6qx
QrnQ2jVUv8EY/2U628nehNIyISy1sxdD2PalLv5422VKhu/QYmP6GZ/59fWidkeeZQKG8jjDA72z
6ZuNN+yq1NKv8C0RSBpHeWFP+xyLrRYVjTsDnsW1bRlNfr1qOozdLBvKEG9CTWdB/7q1UMk/zolq
g8uOju1LhJyQ8JT+amC25TPL7PaZkevfGtWbd5DGzINAo0U7p9beLXG41oUK9JOqvLrJJamBwfDC
AaA0XN1kNah6HC1cOyspNR+sry98l6X+txuqit64Nq02iEbVeJqQwrxMbhnrEDQ9BWsSdbQIyBqt
EUc/vgJvU3o1UmPTm5dqUKpDselIKaAQQ6p3Z2h94sCYJxLU1yysLPCTdqkpUebHY2DWXexdIU4T
T06SFh9oQKd468ae8RHP9GqbOU2Th2aywz+yLbpuJzx7esDBpb7mJCTmSA8N5W/bome5dGovX//q
GS0Q5eL0t5QN63LOsMJc6Rg1bB3sCgJH9VIfuDYJCogdP2Ph9PewhV0omQxmDEr3h5Ia8zbr7XE/
53q0TbWS8cn53fHEkma6Bv188YiCGbwqMSE0Cje0a1LrZ6Xza0z3PoCBNL/JRbhJGLYx1You8XWP
tmQH6gbkCpAfWNvmevcPJSG/NT4k2yZT8kPoJPIanR7VTOVcqlyPy0mu5ep49qmwFoA6VguTE5ax
ikWAm1vgIxWEo1J/MLjQXuIwSn4qZkc9aQmM4ZmxDs+wZsmZAK627iJ91j4aXftnNx0OhJMxv1i1
M/3FPLL9ljTu/Hb+Tayy6xEXwauACEVgD97Z1HbLq/oPQEcT0Dqyqqstwbaus59FW5OSOJC1sTO1
eorvtARBiV9pFfGB1H/hgOHBODDmdLsIqBQrx3lbgvBPmy6Ju/Ih7yvjQkvyaXX4ZQ1zk0zvmd97
RImzjr/eZMGHwdszED1PZvprBK76N1k5/Fwv18M3x5ox5XVGe/ojqiR57WcVwyOk3BQ7Bex5cys0
ZHvbzMlqKLHakIuD2lcoIIYO48QDPpRU8t5nC9miBtnz+/AuEWYFaxiHmbT38UFyq0A3l2BCV4G9
uPeMcjYvlKvHQLpDKg5Y7WIxh8Z3LSoznbZwhhQajexz89AnGnMXozZ3buT04C2Z62MI2AcdQNE2
6sAuPWS06O8YNl9YFssXuHri6LWBp4keobZci7haDlEjQ/fKZfJ3l2HoRrfkPtKVaxELba/34w6u
ysGZ8MOs55yxWnZp5/rcvY/vwYZdZJkm4OGq/wvZPkvpLPegy+F+EDAGMUbW7XdbmG64kYLIcOgj
FBGOysBJYBEzqBoJKbAeHhd6iS+jYj4MRehcSRGpd57JHDLs1Oi2GaxuFxdhjanOOO6z2iDsJATa
Y6CmIuNPs8AuzWbH1y2CvG4Q1cu23rkFfgil2mJXXrr6jds07ev5B3+8SelQIrEuoumF4q+uQJUk
waBSehaFjfTCl1kd+6AtO2eHt2z99L9fige76AohJcKQ+fpR4WSTNm2Mmq4zBwbOmT3uqhYdOBT2
8gJs9cmW+voqacCgP/IJE4TA2/x6rdZRJlHXCWdpMeOLWw8TNRsSlgwcwtfSCDfY0ivA27Fb2vT0
OT4C7pFwHmAdouoX46dx2qhOrSYc3PZPtcq6w1xmSMiHsn7TDbj+scvrdIVmPuZRrjwAfmuPwnPI
Xkni6sqse7Eb07zLsGIo1INhTwSZkiZyW09ldYk/cgTTMXjBOdXg0cJGZvDx9fdqUzU5OPnn29SZ
7L9qVGSFj/uS8piG8El2nNW9ss9G2aE4BkSLr2iQsa0UzIexkBqF+KAwqc0tz1S7GttORKSBWlbl
j4OpXlWai8qgHpwox4Aks171tjL+nF8dR0c0v4A8IM4wPj8QkdURTUnYzNGcYuyT9PG91oXjQ9U5
w8Gb9RSupQdIMseXtp2TFwU75QNY9CVrQ2JyONrYJFgJXunQPtLGFdgJYiKG95/9Y07H+cVs3Yvp
ccvLWC1OoC4VyhsaK2xEV6dLXOJ7CM6H6NBIyyviD7SrqqGm38BY8a7D1Cy3M3/QYCj4EE6Ln82g
RhhcdFqDeCEhX/j8sz+CLXj2rA4AJUj/FEmrTcAwMaAcMvw9rZhr1Yz69wtp9MJHeaJI0TF8X342
J81xtpQl4qrwTFw4Roz9n7EUJVxYDRPX9hPmXddTNEBZyEc59buonCN8aPtogL3T1eN3CgpZBPjd
dFGgdBUEmVm4U7gBToRASDcKoyKKKgCX84/mmNwPjEPJb3uIIWzuf7UuwRrSlMklHPGpcW9lnIvv
k15nW8Sc0aH1pOWHaW7elxirPU4mpEl8ZMZbu+nlDqup6f387ZzYroF9gP0BKT/jj75+590cDwNG
bvlWi7vk3U5yjMGFHf5UhUdJdf5ax8AsP53TkDfF/IwpwFLp/6dUm7AS4NtgUxFeOAZRbF+jrduB
Vg94VpDLqkzxO8sSaycXB4k821+4/onvRLehyptsa0sO3+rRG1kKPRTzmW09JflzYtVRYOJCA/Wb
U7Gak+FtYrj9QAJMF2iyMvdzXDSYZOX6ixys6UJReOIjoXeAgcEffCZrhEVp+lorjIiMZA1WjrAV
68rCXf3SR7I81NXmQN27eP8yMiZPa7WTO+Yc6RE5wNuElpfAI1c+6ZPe/NA8wfBRU9rc2amtgr0L
0AG53YMqibM30oz/mclhlhaqSACU86wOzr+PEw+Ac5vQHZcZMTX86nVEnavCo+V1CAtwscV89cZO
a+tw/ionVjjX4PliQAA7eK0WRp8zOWZMiM/k4vw09zFReFkCGRtThAvf9qkfBGmHzswkNwB28Nf1
7ZYeE2KPbY+cBO+GDhxaq4u47vn8Lzp1GRclhge0gZhy/dzIn8C1rUWPVM7wZF1pejc401zK2jrx
3AA/AcpZNAtVdtVXlVGpu0TDlttEEwUOcKoMDMUkJFpxZu3Cp3DM+IFPSIfPWcGFIHqsKuXGwvAn
Yn4O22mgPVBwW80brXgocmxMs1LDGXA2Zt8tSudON8hSTMtCIbTW9B6YKCp+p/aUw43Xfhshfl1C
IE48Chju3CBTbEZ36+NMq+AsoNMq8AJtQgLCIZ3+1Wdh/14YGu7dFFIzHhKky/dVYphl0GZF/8S/
xHzTYcGFGDipudy4zohziqFzYm0aCMiXuCon1gVC5YWRDvdiMRX/uvxKEYMZQjvcglk0h05Hiz8b
l472Y2ScAZNLe4cZNZA9/9TXq5Dl4kER7Rpiuhqs/fGSBbecib4mIRBWbRz7DlZe90kpo/sSr9zM
/z/qzmM5cizbsr9SlnPkgxbPXtYAgGtqTU5gDJIBrXGhvr4XIrO6w8losmPYWWZVlhVBwh3i4txz
9l4bxnn0CCr3flYkzTfpYX+1xi0P1rs1jnBJbQETEKlsvg/4KfqyQc2qw00qreGy0rsFQVen32E4
z2t9mMQWEdFKSvI3whH6lT461WagLfTFgvbRSIf3gN3vcpegHf2wzZe7QEITKtNeHHB2Mkz67gx1
uQFXla0YbyUXDd3hqyKcO6i8sEmTfprQxA+vqa1eqgOMHrvp9e+NXMMYQRuzMuty3o1dBCqlsqwv
3ofLlTo+a9i+QQ3R5uc/POLHVxLUrWNUBRdRkpDBdm1pn8JTdQ6ZNpKDhLdsI2WD/cXA5xcHBbzP
k45tgowV/d1NOldF3xoC8lIbzCz6YLBOofF0m3osJ68OpMIvmRB6n6+YH5vBhPJygxBvw+OL5fVd
hdxHZqrqoq29scnbx4ib6LpEJPdgV4N+Bu0RLBoEOOfZNCMAs3RbVMUrDMBXuJOD7M6MuuhbC+Hl
DBWBumjOrOlRqIV5/8Xn/MXZWdQpqG7Q61AkLX/+U4VUI4OoE6OqPb1H+8xCT6xfpujzg602Yc47
S82/VXoyXShSON5PgOgW67me235QdcYqRqqvbssyz5NVQ/W6b4IkfYPImMM3SkbAzp9/3uW0vbuD
uNtR9FA60t96/3GtcqqroeDjxpnW+ImMITrDzrWWoly7HYpWe7K6GJp0hBLt8yN/XJLhcZjEqi/O
YrIg352oDAvZYopcZgryQAkZRmdhR5dDoKr94q3+q0OBclkGYWyEMesdXxPo3vQFNbo4PTb3FSBF
x63spHcn+LZffKtfXH5eMiBWqFIXpci7mUVE0GEoycwsrBI8KOL10v42a2q4lxx5ggQMCRstuNbI
X6Vi/OI78lgsDjgKF3qo704nSK8M4KEMuEVp6lXY9o5f6EXqOnofflGPfRQHWojAEKMgo0PYSal0
fD7tIkHhA7wbCXpa2F6FIvutaDDqLZmnEG7TUWMDreJPdNajFRjDymJtmrdVZkLUlyRAmC4VHbGz
OIok+LY5U0ozt6PQg4rXqLuQaENw26GoV06o1oEvwU99qsykaNweab1DSgLV9xdrzC+uHaPixbe9
ZK1xvxx/rap2UFHkQeWloxHdUZGKw2JAPTEII7xCXSL7+Zwkl58/Bh9f+ZRLaH3Z9LOnQSt7fFA7
pLNHXgsIl7oMVhUdUVdLBvn3yzMOw0QASTEmMJBDx4cZFdLlW8XBtR1PKhaGybw0xxl3OmYVppEM
aXfANXEZ6lW9r2Sj5oZNiBJemsAQJUEUUVq5U9wGG2VQaUF/fhaWx+J4GdKRVNGoQvay8AzePaF2
prN9qWSsPeQbPJlZhCEBNJE/mXBd3S4zo83nB/xFvYqNVl4IcuyJuOLvGhwSCRwTKQeNp0a23EOG
Nh2fTAfDAdmjzI6XRAMGg4h0WdnVQ81aC0XUMyy9OssgjAZW6BZtZj1Fcp6ex0ErAFaK7ItW7C9K
NW6zRQgO5mHhCLw7Lyz7Yd9JxKrmZa2toMyZa1VGW5FAHHmiWo4SrLWNTeSzXu+NbBzWTUsEI5D5
8Aqhq3lgNP2VCO4jDI55GVeKq0Slx/b33VKTS4UCf1gF3EO4T4V/0rZe0ipKHiOjmt/KlIHw2qFF
E6zSChPKqi+FuKZxlZfrILBJUMgYpUCPgFt5LzWd9orkvdV9u50V2RtntMQKA4iXLy74xwqTupK+
AfcZeW1IFY6fgKFG5CY3sgQwpSdtpG8zhkyTMe7UekpXyH11bI3RuFYaczirHasz/F6utFeQyOYX
zbWPa/WybqIn+1EhMKA7/igVSF5qcGCUbVg9Y/JVDo7QXoax7n7X9s/TzkFQ5aAIxZ2+LD4/FSNS
ZMU5saEcqBkCT1HShKkvc4vPT+3HJYwtH4JqfNGkKlITHh+lVYMkqjs2Q2kbcVP0hb0aS/jPnx/l
40kjZYhhAb5D7j3e5MdHUfsSJoSppF4clY23CCbXkDDDfasar58f6eP3YT5gaiwOS2w5VdHxkWr2
zQt6nmjYtCgOjm7Q0ycJYfX5UX6xAiGo1ukjLlUQZe27lb8jjkpT6gA/7pA6p3E1Dm8hQhG/acE2
Ddya92HWJS6eXFKTxdx7mSJ6H/pq7YVFw8QTus4hC2O48KmwvnjHfzzbiLoUKlkYJhBf3g+BmCso
QZBlmE/1+jVIMxUAZqtdJXbaPX1xHj4+mDAwFvodgz60y+8fTA36D0tIKrmgCTsev1lJ3URR2z3i
z2Q1JCPp9BLvNA81rOoHZtTeCGQ6d5TO6m9TFpj0YT5HdKLAyUM3dnzpk4KN4cCgiNddTM6dPI87
Uw3Tr3a7H2czVIcO23Ck/Uue8rt7OZTEhN4IEGOhNumtQxHgxjbzGdDLiFh0OaFDATI/7XrxqrG7
9MFg9N8+P+8frzDKaMw3TMKYa0P4Of6q2JjxO/LKwu9gxutoYrNIc0PA6K+/Oqu/eI3xHdkR8SbD
dsFBj49Fgh9rbk6GoR2VxAEZZbZ06+OsUw59aRTAeiPD+J6VsxW7SxFzOk28nr1A1hFP6STTktcl
94xD5tZOrC/Kvl99Ok7DUjX/UOq/v+jFpAWD0uY5XRdB+dVDZNyoeH9vOtSWN2Ddm30i93LshRru
JTuLww2c7iu7sLGQTGwkdqEGtOCLj/VxFUIDjMaeAQMlEU/G8TkjeCKLpC7NiV8RGdo2Pd+Z4Lh/
91WExhpZM0p2/nu5IY6PooxJJzPeKjzmUtK3KovLA6P0mXG/IX/RhPvwhTjU4olcFnFa5u+/EPwr
vSpsBCnOQCRfn2jhhl37b3dwGU6ggzUXjATEx/eopyKQiCocgLnjUKi2KK5gdze25X/+8CwPx1G9
Sr2+kF24aXiCPzS+48yaxwD2rZfZxXhbp7F2q8Eku7O0Vt6hgzbd0JSb7QieHcblXP7+VdM1U2cE
xSVbdpvHVy0OeqcsTPZYiFWWZqtTbCpbEBBTEuT0+Tf9sClCDMJOlsu2RGNSOR0fio5BHkktHA5V
LQFX5W6hKkRU7SMqZa37ioiKMOnjmWXzhTGRfyiR3ouB7IFF3q7JBGFvTm7EIIDueXTTZCQohTo4
npGOZEiMuRaemyInxG5C3f2cNXTIXLvU9Nc4RBS4iYxweJ47bTowQxabGhyq6uWKqaKdzwteMWFl
TJj/mX/PSHScGUO1miHqnENFXCF9MDscJLVsXBMpIXQX8wFCLfqipG9FytTcRIHaGZ4eDkAngm6A
dGc1w5TvdUtFp1mw4Hm4saGxyaFEEHM39Ao+5k5PYz8yS/WslZwggQXStwcBLwkEfhHZb3k09Vuz
GjOJsKNkBoaPrhSzdG82ZwvXKYFqOBC46DRCizwm+dJzYsXDwYlIxMEIH2vcD2FIZLYYLOmphJJ4
H1qByhC7mR6E1WqvYVJKT5UcGwVIHyMqXaGmlsO6K6QzEnIl8tX1oYIYSEVSn/QL7cav+g7CJ/UM
SL5UnsH4oHVJpN0sR/Fm1AHwbPLQjGa3VisYkHZZYfYnQ072pVZ1nnLyBviCmMUeKkJvdVcWMmFW
0oSL67yLdBYFBU4iYrx8JBZJZJNproRRkzWVJTMcZ8i1XKaRpPRkzTS1euzzMleBnrczmK4uGW+6
rFZ13wIqcEsOQ174wukILEF921huiRa99jG9MHIwlAl4UYttu3KHqRJ3M/GGN9DQmS4nVd0V64y7
JEQIWI3lyiFDsdzPFegiKL1FzjxAwJclo4Dmut9D3u5d7jLT8OEqM50iRYiUq7GoAMuxeVRH31zs
an5qzdlrMrcjDxFce9UNR1t51BQkJ27oGKQMIaESd8LJZxm2YE9VR+s3tQkyG8pX5BFivHZkUd+l
uqGj6UMGxR3Cru+EBr2seJ3SoqqOKVgiFFFafyF3IBe9IrKaxSxvA+LIp6haIs9TIBI8T5EbBoN1
C+EjKT0tcuyzam76E42zya+zwiVUTuv1eTXjcSQTt54HpOTZElLAjWgtWruUQLOyJFqDvixL3ucL
z8cllheToixV+NK6e/9m0hEBzCKj2FVqDDEec9xo7SATPKnjWL+cR2O6HbIKUAlpg25OZ+WLCvij
LHHhLi32MrpByrK9OV75WlBPTtXTrsshWmBncwqf5zbf1eZgo8OYTV9Nk34D7FfzNJvUMMzLNG9s
pFkKEhWXOj5esUT1V5+fmF+8R2mBavgf/+aFvysMEDLNTOl1sOtyZZ+XRTZet63sfHH6P1ZFfH32
ALSNFmMJwszjr08jRs3lKMk9aWD0MczrQHcIRZZvjNBYW4Vxh5boJLFnqJCEvk46sow6lM+bvP+i
d/WhUEVbjXUcKTjOFoWi+fiDKGpld4OKiynQpuCbQyiEX5Rze6hN8o1+99TyKDBfIFWAAp2+0PGh
Br0eMurPJbmgsjaVlgXfq9b67egCxnvLcIkeKgYV7q7jo+jOZFgtEyWSM7t0PeihfhPHbfjF3v8X
pw1pzcJws2hxMU18dxRzZI9b0Z9pgj4lq6OZ18SbLdRT64sd3McbEpHWMrlDyfMLPUyjMSG3COb2
DJuHIo2taR1USHI/vzYfZTdcEWIxGQ5CF1zk9sdfSBht1CYx+e0ODBLSkgr6Nt4sp7O9EkERVG5Z
j6IGzEIugSsl03Bfa+ZQeqMxJAtovhY7oYms/+JB+cW35ylBD0hHh3Xq/QSljepMb/oBxEhTmCtM
ifYqVSD/fPHtP9ZFvHWoiuiO0iT9cNOoDA9jtVzCn4aYSIMxSq/hymC176p6zSDXOKNZ6Fwqo0YM
d2FgkVOlLiJ7ojIuLCVLbjk3pKfRr3dutMwxXRrtw++fCpP9rIIyBx4J5f7xFQrmMWmSlGGSExJ1
IssdVbiDW+bzU/GLE85v/9G6pS5lk3R8lFStW8I56dxamUKknCOGMznLlC9ut188PkiMSFXin6X5
+u4hNURq9kOiVEvgTQMdB62dkcf1Ngv04qtr+6EDsnj0l4uLcAKh44ccgKAseZ/X7CasXr6ISI65
S2ZnuhWxEW1VMt0vhFDSyzAIYyIsVPNe71Pjpu7ZLX9+an9sdY/3NXwSul7oApb0lvdXMKqgfgcx
ejwTtli8n4JZfohS0X1jLxKj+sIz37pDPRT2ASqYdqcMdRLtezOeMi+3O/06YFJzq6QlAYBFKmQ3
U0uxmzprjFYZtM4XgKxoSlWavIfMmap2Pc+D/Jp2A7Go1K101ZMqz7/bwdCofhmWNBRjfTZvP/+e
Hy8ugxbEjUwalMXG/e4W6hJzrBTEhh6o2cTn1a7DLU7UBwXHyBeH+rh/wpcOC5XNE+olCCTHd6tB
CxlLS8ehNC1W942szrZbJaV+ZmsMzrYW/4M2fDDqrzJFfnFknCYMVuny0D94LwA2m3oCD0S40KgO
3V2RAL8mXKNda1atPalROq71oE7vPj+zH5cp2mckOnAdWa/kH6PDnzrO4LBb7iCAqPbcIhwNBsO4
h+hlnLZBPFNKpF+ZkT9i8hbULPxPGhhMPbmsxyc4Zc8jZzpOijRV6uvcnglJVvB5aus6tIW2m0It
bMhp06SrSHWwDNpplV1bTiGIJOuy6CIeAnY7ZSVB9VLQkV6nYL19jTDRFrEBJNkdk5/6pWyL5iri
7cIY0IjiRxKbHLCfpHFdtNifyXksGCQRhyUJVxNSkq2qsEzTkzFITcklDrLGuyWqBkuYLeWKb+qI
aXy2Yfp3yZraYpuQB627VLswZOuGoNJ4TqeHRmqsaJE2BmI7hpQJbsFmXfzuaoemgsd+aZws6VDv
i73GIJSUAEOyyea2PaHRL7ArEKCs41TwP79DPigOaFnYi1qViwZ/wFmW95/ukBCrlS3HvaCnbWWn
qYoxbGF0NVuySeotO+4QC4WlngVlCh3w82N/eHVwbFZzqgf6fcyt390r+L2kEEcl+BQcYXsUCHjw
VEf7e+fwXy/jf4dv5cXf62X77//h319KgmviMOre/eu/z6u34rpr3t660+fqf5Yf/d9/9fgH/30a
v5AfWn7v3v+tox/i9/9zfP+5ez76F5oGcTddirdmunprRdb9OACfdPmb/69/+K+3H7/lZqre/vqD
cJmiW35bSErPH//80e71rz+Wxu1//fzr//mzs+ecH9s0b8Xz6/P7H3h7bru//pBM5U/NQiXKZedJ
pcWj/vGv4e0/f0TXTtchLSDzROHKPVPQEoj++kNR/zTQ2LJw8oCzH1lK8rYUP/5I+ZNBPd1kdrwk
9lg8+f/5aEfX6P9cs38VIr8o46Jr//rj+JWwLI9Qt2BjI7pzFnn3u1fCRFVTVBZiHS2RiLzWa3Ml
KX27Ncbuq+ahevwI/H0sPi7v0kX8/oGTjWwtUsasTXxa8NIpvXGGkgHtBKedntQ0IlMvzSI8o+p6
GsKKyF4t84uQTESbcF8oIWHipV29GcQcHdS00FdmPrfribHCZmDImvdl4pONyK5MRRZd2Lyz51nX
Pfgdg2tG9LEyp5xP8flolz9d8H/O6s9n8RffDAA4XS2qGeQM75Hq5A6bGPw5/CwpNK3BGnm8csqV
ajSEYEqk4EB2RMMrcuOLIur40f5xTjnyQoPlFkOS/W5ZQczQdwQ6J76iFOHK6OkAzTIbgc+/37sC
6cdh8O4b6ESYfCOrXUq5n1avciCJUhBT6WNMIFS+4f2+SgVwcdlhD4TkFRWVmthQPBQlDF66IAkf
p2q+r8kktIBpSeY1+/e9NaXqhkIHQoWRldr3aLDjy5EmJHpufWhglfdl6LiJEATo2UrylDSj5bPT
g4Gal6Z2YBLR7cRgjPc/vuBvrV3/1xXpaBU779+aTjRv/2KBa/+1FsXrc8dy8f/BKoau7KervqyS
R8vYFvzSczP9vIz9+Im/1zFV/ZMGAXUgACD0Orww/7OMKeafbM/4/ykXF0CQyVL1zyqm23+yorCq
6Ohu+YNFdvrPKqYbf6KmWkSHSOHgQXBH/cYqhqrtXQVGySVTCCE/W7BtLLhLWfjzHUoEqyDSGnmm
LT0F40aps+sIpea2LTNjq6mLjr7L5TWZHL6sBmegqeWtldMfTaxIWzORMbyUaEE/SfPbQJ3MNVNJ
nWDwJIePMMhuUJTaekzmARNoqJ1WmtptK8N8XnpgF1ZiVXsTLi5ugBKAQ2Y+4uN97a1NLoLnpoVt
TYaeOBDFO1+w/6r3dh9onkog7EGNJWlVxaRhu6E9OntVs8KLMSxHTyM8ZEMJtOsqrPK4xi4MyXlK
yLx2q2o+gYp3Iilj6kpqJ20gG1arQCjSupck7XQ0l462VLMAYcUs/QVZtyZ7Ot9EcptejWYojx6x
x/ZNGJX1Su7adFXTDr4bezvYEgqtE+7cxv3gNtD2VJ+kQPkGsggQnq6UbipbY2M0NgTG6WrY36ft
WLlZzETAReJB/LlocIfaVgi9thYy1H7LkW4Ef2M5nVU3rBCbaSshQ2FcAe4l8DjXh+AQS5hHaXEp
kafIBKZboRnCGo6H3A9bA9irFBXlA23/TWGV0ioqp+oJe1q4JkcQk2qc6FKLFsNKr/Ww1+n7ljN5
psLOVZLBk9CB5dySGTYHsXTCZJ607j7LJ9TucbwKOi4dSUupzEwD9awnFHwKaCbh0E3CUu/7aRS7
JJpohqb1tAX68aJN2luZzXDUZnOV0YL5njH+cNNIElCZk6Q+Heb5oFSXCnBYpct9oD0JIdkZGfak
H1IaC+a7ViSmh0mJ2sMIJ+mZxOqDAiFyrgjUpPjVNnNNjrc96ddTWBa7tjde6hqVsyQ9Eii3U63g
W5mG54DUN8Uob8EuXzWOxRfIOq5qOJkXgjfXW4t+2G3Kudk3ECU8c8kyHjt5JDhK8Zn3k9Nd9wfW
8WwjlNy50HOykMEygmtYTcHWiS1xElZavrEVqfYLo/lGvbOdC01+Hh1JJ881asLZBfMUr+NeLnbk
pDpn5lyMxFALdbqbVMGv0+SUVBG1yE5wvjYrOa0v2zqrPHuo7JupbvPLcRKmV/QGOOl+kLZMj/oz
p7FyigB1IVRbkVeY0QSRL7XcETaUhXqSiUG4StgWrTI2fbdNHSKoMLr4RFTYlPAtBDsTBvNODTL7
oZdK7XToS4khk6h6T+6qW2SWjxbzE2wBbOI8ouoDV/REnyKPkDzePF6iJw8VtYarNTVk4USz/VwH
cJ8b5W0/N/WZXIQhBgbssLCYM6/s1MYdNSM+ser+ZcoISCW9ic8VJFOEDGuJ0mrl3vZKnYxdhee6
ixsd4rUMTrtUiFrNyInUujC8mttqPDFaSd5mwihOMO6aj1QiABpVC1lQcg3WaS9VGsGjNKo8zUGh
qnV9dDVkhuxbQAR2MN7pmwPDjfjWaTe5Qap6VXc6a1Hsa5isDrYY6tN8DHmGr8smd1aJbrZ0UkPX
1DElzInqqtLAWKdX5bUBdOk8qOUTIQ/mhppv3CEvt65iTcFCwDK9r1j7uQd1ChPYTKd112ZuTOp6
GkLlLdLVMNBn6u0t84VTCoxNbRcbRvGsEGa/swvtNOh43trhhYpL85iXUBgmYDUhkwaEY/Y+YQYn
RnUZgXWAHt6s2JumK6RBuMHs1DwJGsPXJuWttglH4+vs+6khyKsYMC9HWcXEDAUKcsGrvMrjS4dM
P4ZgabavkOutR3g00D3DRbeXDhd0wZItVL/qhnRs9OqjH6dm7EUN8zyR3+E4m92mJxXLMPZFn61I
8XqcFJmlwrYOXSYBmC9R/6l66+xGGjQu0p74JsrHLABPJXe72sj3I3ldRpHYK3VAGiunRcAY39Yn
X+2t27Eo+PV2LK3oSnENlryKUrQR5784xacPdTjNgiUIzfS06bVVkmEjiyrf8NCN21ib73vSkng7
GGw1p1rcG07u91rZk1I7tAM3sdNfJA2M1VCE66nsqlXSd0vIlYHRcBj3UVCQ7ka4yeRUudvN6tk0
KdtOC6ULhezyi6BmXk6U2Xk+29d2EB0AmPDB5NS32vhCCqrHQRuJgMAVsjLVOn4wwjJjwc35kqw+
noWNSrWwnqFHsfda2/XnptR2+LRJcJvLVcrJPsOMpW2mQZtPnUQZ7/qw7rZZNu/sIUk3Bogpbg9Z
+AjZxF6LZLJRZDcVJ9DqTTeh29W4kV0pm2ByVDeq29KteAUzG95GqF7cJK8e+hapsNRV18hk7X0x
WQRaK7w3w2YMdkMTt5tS5AFreDMwpi0uC+y46BA7YrWKTV622Rattrzvplm/6ZQzRmmDj47N9I0M
+0ykJzJYdVs/aZPHGayBP8mBZblJ2V1pHVbKYOLeajrpPmrTyOcmVLaY750LkSKsZ0uMYhmIAQ3Z
ZPJKcF9ruajiyOMrmBtzGAIABo1MfS2FCT/du5RmuT8b4lTOuTSMhW+1JN5oZreqdYQ8NGiwskfn
TphDP7F85Fm8N6LgJeNcuMLuHgks4+8m4+ChdArW5hwHD7XUD1chcHEiriFFmQQHbmYnGk86uepc
uTfrJ+SKUG5Jog9WFoVYvEpYbvwZx30+h0A0BjZlTsndBKl+zbJ+P9TdeuqUzRRLh7lKTsb0Icx5
YSYPTpedmUZ2DnAXC1S5MQD1u02kXZlM0FuNPK7pukiMyzD95uTMIiFdhQ7j9wZgUHrqBDi7tF1a
igdV8HLtW7/vynNdaNt6CfVIbfIl6tFeMc5nXdS6qyEY5X1dmPhpxsaN8aSZSXivQ8Ni1Gxe1X3U
baPBKYke1S7KkXkzWcpST7pUh65hFVcbjdyf0sz2evww1cZayA6BsnnxnI7Zudyq8JLUa1rGD5Uc
7Q1dnLWdft6U9UXHDTMP8eB2jVP6rTa3q9aKmxVI/YF5trGTKFvxOhDgHvSBQzqGEp5lUbidgaqQ
Ucc1gn/qZXnxZJPm4Eax/SSRW7iCxT95dsfrgfgM26151kY3la18zZusdPuULFqiboxdUpvqdkiL
DfbZx7mu0C2h5AF3GlzUlhRvdbNQfCEFaB5G/VpkXMpUnsTK0uL6qmr4XWZdhS+x1DxFUZ+sVDXj
jd2kxsEQZbFxBOIZq5g8xgsBxsfoNJ+kt8ixThtj4ObCRqXVzSvRS6eYy11njHyni9bp0kkGFbLS
4qb1tOVjWXXzQMHG75C9sKr92KZiksZoesiUjuuY9PkDN1pOAGJ1n6XDmbDNl0LI1znbmDNJzt6o
zqp9icjgQWu0y1zu+FSZiiiPtArpWs+VSxu59DpU++BcaYerOlKuGLltCGzYtOW0nERtLYyx2Ewc
aCvLYfk8IWC7JrFi3MXJmyBuUs3tdTB1xemcUfU0mQn0g36HTEL3qd2nzMuryjnPszTlWcnrK56p
CzvPXsGlkVKMuhgSqLzrJxB9eFJAovaAL/yGVvSJFrQg5XGsrOgeHkrg07Ob6dZ1R6aN7BrpNN3a
cWV9A+lqe1E5pCcBYwufHFDQBjDYuFJ25wPuYjEva+ErTCNgz2mZSz1VuE4ax15pmufyNE+rIA0p
McJo15dqdVKWqUqSci5gpKSPIgiuUNPGj0ETnVi86buqd1Zg79JrM8rqQ44nfc0bufH0lM+olGh4
ykHoz1pZqdt8oFGMVkfalbbE0rvgPdwkpDtkJUN9YJR2IzH3J6dI0fOD6pDBFCMCXinWMu1rDLEv
h6q5HqO5Pe+D2HRl3cpvpElJsWzWeeeGOaejQNqx421ZH2SyUdcxPXVXmSRnpaElFki7nCe7glfc
hSoZeKzpm3kAP9HnCfKc1u4B2EGJT51S7JELZm6tq89KNTivE89H76ZhclVkIJiTGov2SOr7Qqp4
jGzCTCQo5juwQ8U+LwX2ytASza4hKOB2VMzZF3pRcpM6zYsa9PU6badDUYVN5hap4tw2gvcwtFoT
lltn7TWCxP3SzqeVbc+Ta+X95Ak+1Z3EuKf0ULda59AvQ08dFGubWq2+FeYA2YXBj7Qlcifwhm66
H6ZR8UOr0jF1AI87T5xq2obp+BgxQij82rETqJk1mS+ESwTnTZqqwI6saTOxUq46xtynqWgdX5kJ
HZvaWXtyhlJdC7Mb9kpCMeABdqTrVasymq0wdhEyeWpvDj7xpj1dlbbet8Dg9tASxUFt51tLSeX7
oVcVz2CYfDdTbpOfhGRpmAWJDYmRb2hV5lsrLIRXRnF2BUUOvBt0G/kQ1KL1laIADWcF7WmGzNgf
RaKc1yCvl/uo+d5r3eDVTqqeNlq3iZXianTusyIiT7XL7yyrLJ+VKMe7YZGbE2qBulWlrHDnon5x
ilbfDFPoVG4wQeGqwqjaWPKonSTodT2zBXwTx8Yjpi7jtuyVBjcH4l6iUsN7wjzY2BgmucthPm6C
CDZeCDHhFML5TdIYvdsMurHDtJxzt+aPXc79FTSjT8BsuzczoDkEsdgeNiybpidP5Jg6d6lSpZdC
k8c1ZmHFr/T4Qgvb78XYUdppOeB6yxhP2Z2PFzVMnxVxjw+9gYmJzK3opOpTsjJUtC3QGIeDJfPe
ToYg6Vd5agSxW87JrVxO81k2kfXSRNT6rVQNG94gc+SQmdOr+tnC7H2wRVlvIT6bq7gPjLVT8sqR
B8vaLlpHz7IiBTYDdjcDqK+k8F2CHn1hj8FuhzrDvNRCZ9rWVp9vSnJtCr+oZ+NBJS3nEnmWekWh
ZnzT7KY7G2URC4pAbTivWdNZiSL9VYJxYWr5okOuCKMKgvwyN1+iegte5QJnxks4OD7JtWp9FZWd
Z5tbrSu+TbzT9yRvR55TVvnWsdp67YDLpewckPY4WFkvGd8S2pCm/Z2m86qVyHR84Y6ESm030ja3
+/BEEjGxwsl8lSDJfODE07HUrPRND/QRZlJjbGzw8DeZMbGwJohIa3m+UbuC7QL48LsoV5yHYujY
twxq/UjEb7GbAi15anRhU0oFCstO3xB7IFl5uZ2E4qclY+Je1NlriUct9hAWE0QXDsqceo0gDnAl
RaWF5ANSd/SYawlKfjPsDoCLQxJybUlWNh0+KbLDRl26Gilq2df1Tfig6yGpGLmRicdwrDH5R/JY
XhVmUV6kfMdNVlI2EiA9pSeThuJpZRS1cl5R+u1iLSdPaLLrfOF4R8qpOlbavRkn+dmYqSQOIEGX
HJdg5Ajj/RAM12IshtnXOGS0KmvzTIZeeSdVir7LFWm+ytuWnaliZdUOhU3p+GNUBzfRQHYnE/jS
utBn4KGBiEY/oyTmJWaXiTe0S7ZbbyTWAbdvvClVMRFwWke2z0ZU/WZkyGTlMZDWKWqtLetStTJq
TP2TMltsFkq2TIkDlNIqu70Mbil26WjUKVyPoZRwrhrOt9CZL3Kkp7cEeIl9XtTtQW0CWjZsrVxe
c47lo3AMSYC0zcaP64ldtZLN5IsFNrkV5a4XDpJOqKqs9kXu6TQC9hEACAYUZXUKQG/cGaLfjwkb
pkQ6FJF2QwiSp9fqhGWqXndsR0QIOFiQSbTVqb28uihbD1sIO/d55CM3jT/Z86bRT6tcxjOU8YYM
1Eu+xU41OoIziDaa9FUi7MgXZr2zwfQn5XIbPNQD/jpL2eQOBrHABKEJ9XU4Cyldrybban0D55aB
QMONUYphCDzgzSOkMc54xQxxofrAtkDi9aRej3dpZl5W0+yr+bCOJ/tGl/NVXAe9N4zbIXtLYdZ6
vc5YJjavjLktb9gZ9ht5tL/DmymwoLC57W2j012hwZpX+no+mJFp7glbMpekrrUthy9DGL1pyjSd
kEK+NSZj8AgmQBqtTj36ieyO7kVKqjnHSQJsjY49bYwxLjbk4h4KmRi5PDIOtma8QLX/X+yd2XbU
SJe2b+W/AbGk0HyqTOVkGw/Y2HCiZTBonkJTSFffj7L4GvBXBc1Br9Xd6z+qOiCtTCkUsfe734Ga
bkwT1MOeTwWvb8jN7gOLM+E2TwgcRSPzZRYU326dlnecwKHbzGpjZACBLsxIzW7AOwSIZWKJHUXU
dblueHaRrQ7R2YwFiGEFjkOdB/P82Wywxs/EDnQvLMlNDTxIz0oisqwFYn8C1oacRju27+xq3GZA
KOUE8TntXoRyrxfPuII9ux0a/6Fifr7RMiu5k7SAOxbocy2x3V3XY20YHZeb39bxTG/iEVKgz6yK
CmKpyVD1VhMzNhNNTP0CM9bxVFiYsH8d/Z1l16GHzlJ09oXy44+ud2hTBuXtGBSuf79oKzbmXRgT
zlMDmVollazbXCzemG3txHuIGvuu1QxiwQnGnXrtGsOz/VCrZz3Jr+KMX9wLRSvghNasPsKyCagb
dqpwOdzLt1l0iQ2AIno+Ok2FvKNSfZtbgMR14WCgGnkf2tSetsu87unxHQL3FtcKiAlNJI7zXCdB
7UXbdCKURVjLtmi1fZWZJJVLw8dOHiCllq115NR/n8Hgi0Aet6PqLlGS36llGxfiaND30yNiOmjD
LBtrf5My4QhstQBxWyarEbHu6J6AauDTS5ftRzJF16r80Mf9yUGqAHAY2VRLEI0Zrvb2iJVPfZjc
6tLRy8Ns3oA8UvZP2P/VnCbRRLTXVMGi59aAgZEOjgtc53RN0HeusymmSh3k3ARzA1tgVBjsAf7d
TF6x6/Ked41c+370xwAMIgAoO46xFYO23y2mvocDsI2d52nyaPRkxGHuv7h1sTezvCdo70sjIwB7
a+mv9ErotxLvsa2bNGytpNJsVIbKA8tPa1tbIj0QrFyxltFD0wc9F8QNVlbC6q61K6dkwysUZPhx
3Mo4jBYgtqE6JW1LLKP1Qcr3hhdvRt+/1n2xaVN/57ZWsxmJJVmKrTQYmMKnSi/91NvWo0yDyYq2
TnPyJ2M7tY+N8cVLjWeK8ynojFaGWufd5JUZHWNbXaCw4oUnzvBCjdDiI/2m7NurzAZyZZP/VOnq
mg7kWE7TY6fkpT4/+qK7q1qGsyBMbjhhS3vAQ+oxS7N9QpviNDyUhtl0EclTOvQcuEp7IHYBRiYz
DbWR+nChlzaZsct2weBc6P3WLi/nvDpqqXdAsRhfSP7dNBxNQ5EvfEOQ4a4e95q8tMCpKIKsk4eS
JSoewB2CPHpoJ8Im2VHc5Z0hBpD+fpf6+xFctOkh08zQ7QFZlO5uotK7YqQSJMNF1j6yFQXUHAEY
RBAlkiHGHa7ZD8qaEJTPsM/MG8d+8IZuY4gP9vwp7x4Yt9Ds0Q5yHnTsu/WiLiSSELfZdd5Tp2ub
vjE2BniHvhYLffW218DchhxGJXsa/eSj0jpCkeviYtEHN2iw8rnvCIDZDtCAQsG0ZlMI735MfGtX
KXFnucN81XaSPkRE2Pv1Xyzlnsq8Di0xXGMZUu78VOYnq2HWQP2y1RLPuKij6b5purct4gtJxh6r
uuKRJX5J04iAInHr5dKK5HYxITFlg3tIdNpQgXGIPnu32WI5oaPNU8NvoL+bnfhCGMPHyjbTGLxs
cK/Msr/XISUfvN6eL4GzrOLWLPovHEGgHy6VjJUMl1Ap9CDL1528n73rKOvVHjt3wm1zgA+2XyYa
T1EcI7WGm3A76Q+uRjgFuptiMnmXE9O5TqFqHeHXAOEO76wcdNihrWmRBrqrNcESxU99b82XLkbA
1NbM68anppkDZqLurqvrSyFuFslJK/Z5ms+Q6JS/w+dkCg3l3ie4fGL/fKFn+nXTvJ/kCMJd3uca
htljv4X65QWVbpymzNpNJRO2ajmDpmKOT+m0ZpEVXrQDCseA0G8aIMClubJ05RzzvrlKdRswt9km
enLXAOQCs8QjyZv+bYk3Gb2MrfgspZgG4q6bJHREJZgSNo+bmhYp0HPmHF1HpTX7WXEVRxeZsIcD
ORQxfUjUHvyhlreG7z5laZweuw5miiFT/3plWp9SDA4T7sLGdhv3ym/LY5nW10mya00UKji9fKr5
WECSMEm+Yx5tZuR4KuAeG4cKbHVv+JMTkDEsD4SKUwCxCF14w0s894HpaB9sasPc15IDxUMfrvy0
gPlBsVE+rrutR3E09ciEivfe0L+NKZrv51UmNECHC+je7lTmP5eTtScv7HJyvHS/WNXjXGhvgRIe
4HUdNFsdjMa7XdBMbHt9ALHyR9B9+4TL461JWTd0zGqLwQwSLPcxwO0fyhZ2D1zLjbn0FuBvigop
b6cro+tFaFvYjuEJ/DWhhA6WzJOHpc4/JXNEhWhzXo05ddWgp8+Z9+wu7a1rpzmQA6+TPl+lsfXg
0SlqwO97rGJAOSDv7+jlj22BoV2pBJYQjZVsJATBiBjSlHnEUpw6FJp7v0s+Fx6jvASswOAkjPV3
i5ccq4UxfI0waqPPrDZ0QIGnWN1RvdXj/FJzzZktZmKGgKdCcnLG7ATEFu2mepz3YxvBCCoQCceW
ua/JVE0cyb+Z643jkDOf1q22WbAOeYhLzyAMwHk76jrVjdP4mFTnl2MSGajFUBwRDGLjTbuO3Npb
TtqUiDWRbvyhdfZtNX1pBiCKwUEHFOWmsVs6CEYSNmUYI9B6mxfmdZpNPeIP1qzsvfLYy6Y8xa3J
ftOoAT9jCeexM92DY/Qfo2RpICMZYjvJKEEAVu6UZrzj5buRKVANOBZkYDKWwnbpme2SXRZEJG88
OXhV8ebME52abC+mQs9eHGnVR69N5GlBgReocbBA8GaxS41U29q5jmUStm076STTsVV2d9QcRHJ+
VeYI5PFGTc3MCESWkZ26+P3WVOQUIB9pYV4Cvg5p1YYyhoGs0ketpKaTWbY3RjgHwiQy0JFausXv
9SlmZHSD6wccLMCoO09ZVQhslG0w/tS2kzdoV+ZiMa+oR/ihmcJywc/ezYO8J7L9QzHo2s6Si39J
aYj5RM/oO5XwEP2uojnRnauaBjjFzJn8cU0eoc9lD/Uy4i46NPZRDuDZiIFAmGf9Br6x/3Zpiuva
EdU+9fv6pXct2KFC6peijf1P89Rpj6TUqqcUs+O9VQ8zuGcM+l+2Hw2tcmh1lreNk1zPibjTRrGC
snwBr17qd6o1J8BPJhaZSb2nWrnFjuElb8xt4o9V6ArZQj8rKX7S3IeiQMlQUosvQZ1ZxdEqPFgD
YnLu4tQS29JtHhyfeiYTHuwCKxrDTnnLIa78+b4nkfzg4cLyILTuqjT09CNDFGSz+BsEhlRXpcM9
rM1sP6Zpc3RT2LsoDK6GCiZL5KakfTflDhAqZA5nhmVflceknzHxN6f0WCfZro7wUgD1uqqjQl5P
0/Ac2V0RQn1gR+sW0W2mhLKBuN5u6zfy5OuXc6w/96AHiWbstC7Z9ma1YlO8PYm1KEEgg2mS0GC/
6/Ru2Ne4Lh3IqTX/Uu/8EQ/r/yaH1Fg54f9MIj19kd2Xn8lX6we+kUjFGx2PSSz6IGtC1EC4/i/2
lSbekAiFqSbWhhCAEAp9Z1/5bwQWGwg5mAK52JzB7ez+4pBa/hsCLi1QRReivcCJ+E/YV+sX+0EW
jrkSPgxnFQdfYXU1W7lZP3Cv4GjnKVmerBedLxgsWt0JMI66CdHH6TSMdZV/4CUbDsKzABCY8rGu
WgPmiz5N6oWoYyAwCXuE5ZffR9NQyoCc8+oRwzD8X+vC/2DlvnvjDZF46ozJ+Tq12rOVuNHn/zYe
YPMLpvP/QA4zNkq/XH/PFYzG+ctPvOfzZ74tQfcNxD9bQJhfbbHBzODAfuMx+29QWxjQ/wxvjS04
u6Z8YwC6BgsNS0DYyiiLIf9CHP22Bl39DcRnFvRfS/MP2H9n5eB3+Q4wJ5b9zqouxEscJcTrxMnU
ijFHIw1jW8I1cmDDzPExGw1r1zlufkiKyKW1HdN6DJEVDG/bmGTKCx2VNnOROIuLg6alKSd0BGMx
6FvbjKm+pnIJNFBLBO6unz6OtkaiZp2608fCSFJ3l/SRQpudEfgeKEMvkPCIGOmPaZPahLpeDxjJ
0nHpmGkaF3hoMXIpqCfXDKeBoe5+EYbTImtoqmcy2xZ3gwP48I7uY9u7swabI+30B4YDcck54JcX
k6Yvcmsm2rzrlpbhKFDDxPYvu+Q0OXb2GUSfMZPTkVcqVHwiLV6BODjN8B7lg1Fuk7ht9x2sQcbt
ulHsK7+/96u0LHaeWLatapODFTn5jrSUmnE90nRi3TXjWQCazNAqPGT5bSeeVZP1H6s1Z7NGOhrY
ffktLuyPjoH/Ih33f9traGGK88/HwOVzP6Y/SQmwOf3XMSC8N9h7kIvrstvrrPj/fAWF/mZ1uTN8
y9UF6sCVBv7tDbS9N9C1cZYVMGNgXq760m9voG2/gTGOnwa7Ln5HK9v3D95C8iR+OgbQejG3QQfJ
1dkiuNIrkniuyCRxMarZ4utSfS1JZPxQlVa6IGhb46m0+EtejfjaDZgAfIiYhw+hNw/qSm87klYM
v7DeO3LJm0AzUP/AkXPiLJzNZtlnSwNfDj8TZiv0Ly60nloAbdZWwbQyIgfwQ4RQdQgz1j8YsRpc
g5nIKNqwdHMIesy15iGAcFfvYLlH4sLsc2fa5FOS33PXcGnAh0B9VlYttX1pW7g5Lo3XQaaDhTch
4JpQ+nlg1MxG7LRlNN+mWEIklk7RqCJMcqKyyJ7MwgNxs5wVhOvmVjahaSYm6T2jZj4XqWqJNlOO
RcdZW1I/iCnXTpFhkhTbTcvNCJH/a8crd8ohwUHwaNUdJonyNrJzN97q1G0EGkJlfgYu8YbH2Rhw
ujQhl4B0lPNbW8zMQ2jsIVrO0GtDNTTJ0WeOX8KS8OCjVfbIyKyxRn/Xghs/ySRuEobaVfOs8k46
a6arAAw2dYgBbN1w0zDYkEbIONh9kYQlxSA2RAwEcI7sK3dwFrAjlMDxFqOC4SvuI+n72OIydDre
Gg7duZq7ycDpi6DQJ+3KgOqxnDJIkA9zY0mTHKEJYlrKBATzkMTGVAFDvHKbYkfSb0hkid/3zALi
jSwJCdvL0dPhoGUOerLGqaf+BDsWkpy1cEqEVZGsoHluQJ6Llso9TnPVD5uYOJ+XAdnayWy00gsY
XcI2G8cc3g3BZQKXFH4Oj9cE6YWErOxds4zDaS7FsOrIB6CvPEonC9ysHKMtYCzYeyX7Rh4w+TPg
J3l4cypXmgy6xbgdCPJyQ4P+Eu9Iq2WIpYtuuBxGkxknYgK+w+i2YC2D486fyEGsnizAe9aMV6tP
VqOj1jasXpMh7A6mSBixqGjTDxFLSc4p0wgxVNUlrn40mknatbeW5oJZGotOpGBh5y9TVGn9hmPK
ecBS10nC3APa5lHFWR6i2u6DCaeup56mOMfnsXA4KNz10dcKM3MYVANuqqoetEfi73LngJNV/FX3
8mneV1RnDlNmzHGulZ7rzIvh8kIHVs28T9qp9DdGJEyaSCGT9xG+8t3Km40kBLrGBw7ozeV9Q7+Z
MoqCBbjp5w69sSYlA46kFG6y03KGW5sSIRsnKS04VLliQvwTTxKjvdbvP6LqNh8jGsdoaxoL+EQD
fk1UnJePRAaauVvu8yXPylNduhVheDETzCPKnTLbdUVmeRtaN6C1IuvT7HqeIFwDyxsLBindwjM3
YNUyf5VR65FZ5kOAnFM3nrbMDDxnT+RW5G4a3wcUbOEuqBPu5dG9S8tGUs5STyTBNul460mvNk6p
ZtG2KQkM+041em58TCvTYnykEYC0UYWhiG+VS/ckWQhWAE9nVKugZmR0RyJwu6HymTPsZp2Mxj5o
Oh7QdZondnSL4w+DyiTSOjAkGGPT5TDDvt2XI3D829z006+9o5IxSHJ/9Nl6oPIFZpqb3X50Fv09
TsW+B/WlyT7D33f73YTUSECWq834k6WN1kfI4vHLOGBWKZNSL8KkAjq6TIcRq9DR0fX3jCqYCTTs
I6F0DCA2OMn5Iwwfpw9s+F9+ID0nfnRL0bWXA62uG1aN3T9WZVTM4FDSmoNUKeDfWFUG7Fcbr72N
VQuI65AwnPhWzGWI00NThSUC+E/+aCCtlxBAk41ypmHYNp69iMCsUvN+cayYeahuDPW20F2tpTkf
Zc5AQo9OfU1qRcBlu8fWKrpP5pT3UQjrrnODPqpxCYgMi4j1DufROYBX5GFOrVBUwF906nQ34Pqz
lUNhZEdN11wsMlq1jiIj08CoiF38iEmfb4b2ZLBfETdXQ8zu8lEPPKt1Q88fESV7TVNOQZwoP+X+
OFN/kEwcn1IOAGOv0V99kjr8DzaPzNG3UsBWPCVL1C+HJEXaBvuq6T93sh2Avvp2uSeYMrrv0MN0
0BK8D5pbRwHMm2zZwwp0Tkskp08Q7+KLgVwXM0AkE40ApCPhnqq+l5bXE0falV+Hdva9PRPc+dBr
Sc/+ySU+N1h6f1WagmdQGLrLYTIVowCTWTjJJhiiKmjhun1k+yZN2GWJPoGXG9O9lhne3eI5/aPX
Gh00qlQNN65lySnMCbJ7zFONqX2EzpaNGHLg3i15LtAV5+K4zBEQ36wncw050XHwqXIzNcBWn4XY
0m6Qsm70496Shf2uHgq8u8sxx0U4sQv8pduKQj3Attf/gPle4oaWHyXPeTcgQK+bTC9IhCTdbOdF
Huz0sVEm7v8yW77ye0Z5EWl4L+wx14KhG1V6xtSqSiZ0EJVU14lM5pXMbhAUF8MHKgJdViNkNiPS
8RIH1YK+pCUJvPCJOc3m/zen/XwW2IIY/HNRvB+eX77AMWm+/ChO8/nMt94UjS1edKut5Lcm85XG
FsyEfAMh8FxfddffKmOEaygZcRTChhPLwR97U8N+AyziequijeoZoe2fVMY/S9NsfB8FtnW0uhAt
cUIwV/XoD/AI9Zbj4001bFVpPBJ4C2Ro9UgpVUdSEy61P9ybv9Ginv/cD93w+XIgPoSsYKyBk+Ir
Sai0qqguc9FvJeLawEVi3IcIKKaPcTkPJ+ysSPxNvcxQ5GC6yQsoaVMRu2UaR0xl4C06RgoXAK2P
+CBFURwI69Puxrqd6XCN2boV1SDMLa7ZRb7J+Ml7ezbl3o1tfVdwYIogbdPTMsfVqSiEuE/sEgqc
6pmf+6NgbgmdFYMG8GjHjvphiytQu4udOYkZmc0N6BDUsFtIuLSbJnmpt7++PWv79CNYdb49mAPT
CNH38FBYKz8+DS2KlFEt6+3xi/Zjhd/Zg0P7bDAf1Cms0KAwJFQjwQpzpX3k/6x4R/wkpmpaRcoV
E69Ez5m0cAuwXavI1cafHQ1zHT9kTelh04Or0aYvUjnDHoTu6dioxVCmjUx7xmU06F0c46UbiYLd
UZU6J8xE5mNBfEIb9JVzUGjiSogRmXehp11zmGZTu6zHctgt7sJfcifEjMFSGjH8uSR/Irhw1bPp
cvvrO/UqFOS8bl18mrDBBVvHCuaVpHJZZNEA+3RbXbF3jmMB+8GLmV1osQchdjay5tJuO20PIBdg
lGcHyxCHPYXCRqSGuKgMpd71k27vtZnFM3ZDwgBQf6/lZbwvO1WEv/nCa4P5auVjb0D36a2trmEi
N/3x0RaxOzW5KCA3VlEW8KWjw6j8p1QyV4cW1kGXH9PAVJzjVbr0u3Lx7X2Ry99Zd61v2L99D8At
EzNOVtprC5K+sJc0t+N+i2Mg9YCG0rMyut/p6V85Q52fD3/f4RGszkjAXz//XOjrrVfkWb/NY2SW
nQ1r1FOSMObY6qhiTHUgtcgJ+UMewR9xdMq7TGzsGm2bUUT17+7+v29zmLPhBwX+4IAD6q++jl1G
lSvqutsShd5eEkHfQMysxcTIdpogJEzlrW5Gtgirsm+eM7GcZpyYL4ZcVteu6Pfm6C3VjuLcSQIy
v6OriSbkz8IO1ntGTJEt8ArB8cN2z0L3H/ZiaiYGOZHebZfJQYbhp1eLUZ16Z9JPg3fdL4xUz4vy
j6Cs//pE43+xuny1SP3nM/wy7ZPhuXqNbfGZb/pyhxOXSQIHNVuyd0ae/4KXV2xrNR7AvsTAl5CU
ov88wW3nDW87Hn2G8ZeG/Adsy0Svjg7ct1dfjfXP/QG0dc7X+/5CuyxrgC1GL8bqwOXor1N4rMgu
aJ0IAXXdqPG3DVS+OtArJAAaG2K+raHhP64Z6PdSqY+F3kUbMjpdGE3pUhghyl74kzlA6cXYIasK
l44BYWAS3qwxvI/7KhzSdvRvqhju/IVShjbjh+6o9z/c8r8rDc4e7j/+EKb34IcYXZmuIwgXf1WK
eJ1nugsRIluHzGVi0+M2Gfbewojv1E4S3NvNi/QlFdK/cEu9/ZLSsTubuCUKZENPyzYj3XQtmO2l
xcxYNPFDX8r0xokIfNww4SkulDDMbNuruL/TY3LYQDJ8J0XzOHv5StQg2FzzvCI+aK6j2kMn+rkN
Jl3XKC+mmLjVua2Lp2jgjZzKlf/ldRO6LFNmk7jBYa18DyVbueg99YKMw2VVuMd1X3xuvKQcwyl2
VbFNkABA7tBr9hKZ9piKZ0p4JkwPJ7PDakJhA/ow5skG41coZ6OD6AR1ijaPTKjj5iZBLlBs/CZn
JNu5owcfCt9QvMl5yJe0yt6tg1NYjJbDhICRGSms2REJDrT/0jG6g+PH2rQbvElewk2cvROQaNTs
jU7Qqzqwm1+81G1PLSfQRSY94moJIJbHAoDuQ8bk1qJgwMGJyUTbysBLjMrd+Ka/HFo5xB/shZBW
VGjmsCuUSMctvd/4lowJ2kLIdgAQQls0B/Gjq8cQYNdJBfbuAxSuyMiuy3Q0OdARvL5EvZQ9NNjJ
/NrSX3b8iGK6RxIyapvCTMSXWKAZQqsuEYLOWvYWLlgmrmtVict2ciZk6UXNGzDxjSHCS33TuJle
BrY+Lfc5ZKzpzoWETtZKR6T6TrV2d62XTO8DY1pcaJomeiYkX6l96XVUtZskqr1665VDGe8Madnv
K7gvnzGrop1yzq1Vdm6zQNFouYxz+5WcWzHn3JYhKaNFI9JGXS/nxk07N3HLuaHTzs2dOjd67bnn
O7d//rkV1M9tISuRFrE4t4vWOCXP8FRoIpnN+h9mp6e1LKxlWRmha8sZIwFCcpHZ1jtBS8oQl+ZU
OzeqrmLuHphRQQMLckAzq58bWyZNxZH1R7s7rZ2vdm6Ci3NDXKy9Mfg6bbIsveHGPzfP2tj3j9Ha
URsm7NN7U3TZU3ZuuVNPTR+tdizoJDQNSR+xaANnfIU8/khyM407Kofmq7Z288O5sV/WHr9sUAHu
48Urvlb23F+Bktf3DrAAfTIAwXgGCwpe4gt9RRDKFUuwz7BC7IEwVEAN/Rl0WGAa3c8rErFaHiD3
WPGJotEb/+gPCIN4v1cIQ5zhjO4MbbhuZXyaByCTvda13pM/DCN6yjMkAuMMeMQ/QyVdrNwQygIA
SnYGUww7gkeG9tA1w/wMuMyyAXxhfAAQE+M++RWfKOCZcUVqvL9AG83tjbA7gzm6lAA72hnkSXSB
dWZ3Bn8WH1J9KFdMCL/V7tGuYoAic8WM4rFq8315hpIG0oHrLWHRQEycSOKeHDpe5vkMQlVLDCCV
TAnglJhAdfNI1FUYUeTSI1nxbW0aOGxgcwaHDfIiUFeqpqwOxzMElmksGsSxsn/M2Vr9TS5SC+pF
hFpig+YTmnSPFwe0Prcswy7FJgRHL7jXiRPljykI5rxzVDGagULAYTM8L+K7xO+zcWMMKXCU0Xlr
qIc+N/iB2PjzBFaLMDZQaQS7pDbNAf62o0hQdej/iO8GC4t3CdaPVaAbBvZKDjDhssXg23J3fW6U
6Y65SfwWPg8KbE1iqheQUu16lyUdEBJC0pyfBRDwvWd2Vrmpitx5EYNvqZDA7XEkGDibyhcnTWB4
8Y47MOCjHpGGgTQkwNfcX06MZQvogplTElIjqvkingRi5snT1XMOIekqVX0Dvh9N1mfbEpDvWdXQ
veDbg8mkDvMb7BzEOz91+oupLeaHZDaRN+ddV91iTuZdu0kubkWkuq9gteITZaeSuzwnACzg7cXx
Ieo6l9oa3ZjPG8ZEBKiwd2RYsHEPHFhJfJ2VLkdFPdkVrFBWV5C3UWxcek3fPQPW5yCeA+1h4JmA
sxDpGnSmae/2D6nlgo+qbrHTTTe69nyIGGLr/Kl0IPF+HvuPbaJnA/y1DB9OvAtThRLYzj8TG2Gr
bYV2LiPUqosybDoK7HSjmX9dlP3onfphxk3e4v24QSOl0IPGmpMH5L9DSMIwBoYhFQ2h8zFLbOtO
E6aqxZB2Cyoay84vhaz9m0n2/T0Ne0JL1U/RDUQ6I2M8lBCMYrQVCUx/Xiz/35z7rtGr/1wd756L
vHiuXv7fsVv/0/2Ic62f/IZz2e4blwgaKDaklzCNWsGs715yJsNf3wfOgvIj1mb+G86l2cBja4bB
Oph9RcLQbPEGGhujXxItGQTzkvxJofwqrlITBlyg9RKv6kpJoEo0lnlxyJWN/hTOf9Pn6Sa1U878
Xpof8RzSHlDFwM3LGziK6TLtStCFzRwp1mMx+3t9IUZ01CPjPR15+2dgxvdv9grESDQyTDrPyg9U
M6iHrbm5zBFGbjIcSq5EBUkYPTAK6tjFMH6ci3eMpx5GXIh2Qo9XaVuEbMNaCuaveiF2kUjbrVl3
xt6tV7WMLcy7H5783xTpr8LGv3/Ttb/+oTXV68FJej/PD0Nk4N0ikb0iXcecwc2Tz3h9JhcO5gfh
uCQ5uqLIYi6If8Vvci/+8ep0WT9eHTPryB8TmR/0Vtg7x20mQvJiO/RaAiRk0iOLqJuCE24icdyY
xgtnzXD69U9fV8n37uT7L1/xlB9+eV2Z6UIqUY6VUJxVDHbH9JaRHaRWu7M39uTrmMqksx/0LlqF
X19z/V1/d03z52uSJKILzRDZocmHEiY8tqi1VxUwJvWXX1/hVXDc95/1Cmn0LKJK9GXKD6MRJ1ha
kNqusBi7J3hoOmRLlGCvk4+4Rs+oypqywhhj7HdevMA9nrYEpamtb1Xqys+7T1XrWLs6FQOzSSP6
zUN/1d9+/4avIBuNEWTVOVN2EKuZTNWlGTpRZiOFZ/oHk2nyaQLlPWGmQQYI0y1KRCuj6G39sB70
mJc37jidCndv5io56ZMhiFMYFD59zXzUO3/Y5K3bBaWa+7e/vqv/9NxWePeHtVLic9MXnl0dlkhB
dPJJKVMqww6scd/9+gpnuPDflwbo2s+XGJI8LqxsqpEl6MUpcc3VQs3TUEY06mIsGX0JmdYUr1h0
LNVMYrVsy9NYYgOgqwHXCElUO6Mi+7rOMVfRkjF/7KvYOkC2GA5uBvsdnXsFRSFu98DoWqgUgiDU
s5iedcwb84JEYUuosIwiDHuQzF9YCH+PqlE4XNr8ZNkZ6gIH/TYgLaxBa8MxwfzhCgaat5tiaf4m
/Pjv7zbuej/fCvTtS+ZYTn2ALUJh0qQuUqJFBnoz/9bq/Wdg/l+LEHbTz9doJVCFPytut5t1uxQT
BVyJknLTV8MazPI4RfKD1ScVnAMXlV9pzr950K+A1O9XfrXjNlo0uJTf9SFPnUEB1GeWs5lIL3iv
x8n4pRw9F+lCVrjO1nPnHC+rxvD3nd/HbdA6ytYPS2/0v4u0/cev82oLbpTXQJK1udnQui+nJR8p
ozts74kFI8ylsk6VFxch/EQTi6R6wqkVX2myQtRhxKrtNxvjGT7+u+X/ajceK+J2S92oDzFBaYdK
wNLNMc7aYIn3AEnehOpTtuGs91qQTK0XLpLJMW4UvzNn/hlP/v5UXu3MNpl52phpxcGbRrxDdc3b
4hPVngW7W5D/OPz1e/5Pa/vV9hzNHm/W6GHXlCnEv2TvrJ0DCgmjvf/1FX4mxn3/Ja+2V5gj/gJe
mB/yfsi2Efxt3CWxHGltYzginjawq5uNx19f7Mzo+5sjjZCun1+kUmVDhdFvdWCiM7+4tlVBznLd
+eTYi+bvOltVjK86p3CDAaUxIYq6B1I3RAzXG8svsEiALhLmTiOdo9blV5kzcXfSHjV4MXr5lSok
LQQ6Xf2zLfrouS0jAwvYxMw+ICwYPqBUYxaf9PXOHhxSbdkD8wRKB5tpMPUu7mHM0v1870Spe6Nj
EYkTIk4HuFF7JABAkBVX3TDObwFNxBAueOYegUk86o8Ua4CwKFcir14Rr7p1KNH2TiUQzKU0rzea
aMDJkNa617GNPUpgTkl2kfrgAdBEysomtlZoj7Ml868+RuSYmPj4x1zOrQJOo664ICxbeW8BxYzQ
dpSF4tsm7CloTFrRlYWUORs/cfFHTpoq3pmqjvu9INfv3hyyOuWX1ctXLcq0z1OW+qGAR2Af2rky
b1tvibEZwyDxUmaOfz93zK5Cw4rShovOFbHtI8paWPKDfLJ9VFbBGmtF49v6iwxLz5T2JQ5DiIgR
3HWiTg6DWZwKfcENqFKpgX2Pg4kG7LQhe850U93jzZlf593YHFvcjvd2TChG0EtcEAIwggbsD7B6
DoRjTemhmzs0RZXw5cSNHu39klfGk6OPoAnM06DjTIaTXzsZDp6npLe7LzVmXF+nrPEvZOs2A1RJ
LNAoEurQ8Oyx22ip7Fu8CXr0/pE9oElC1eLdY1LPUzb+g7MzW25b2bbsr5y4z4UK9E1F3XogCTbq
G0u2/IKQZTvR90Ai8fU1oHPqhDbLFO/dj9beEgkgkc1ac46ZyfyhLEqoQ05t+tgmk8L9ps0wfVYL
nUKuGgtJ0sobjeKbLOg+r9Sc2EZoU4ytaZgLDWrHFFvfUuWOeyRfLeTGNH01Mtd9K+BVdChMK1U+
Nb3uvgVAYrQtMtip36Qjuuh7cKYllcNaq2Kqrj4bTjMzqwe7KIpn4D8lEsfczDACNkNT4yrs9W2E
Eds+NGNnHjKcSsM2ke0cFkVHta+YquSqcxTmcwvTIbwwtF84lqFZDqsp1od7uy/ZM4CeaiRUhc58
HGykdpsE6VSwMlSZbyQg2U0RgEtx2yC4dNpq2KTWHIWGEckezBjgfD/l9LSKRDq/kKRDbEIczG4J
3mHqHxuyddFO2RRotyD/+rX07XhnTxIIKSbZ/l4YjGuwDj6DPe/Fbycua+gGjpwcCmeUxFv4oc7K
G+ZmTzAv1rWuqdNb2RvuYx9Pwze0hlDgNBc92JqhIzbOZLFaY1pJ7zsEL9RICjf4UfGu0aHOW+8R
6H/5W7M6980XowFnSo3Or0ZZQBONZmjN9dgM41NKUFpKQdwLfvRj18fQf6zyVyXs9CnBxp6uhK6s
gZbiNBESAI2Fch+y11eIV8PNQLPvq5qGYWui6//itkmNvSkS1qGnSgkNl9arsY5i84bGBwIzrF9U
xobk9yQc4IaFj207htsgckWSmlEIYJ1p0bx6DCcM44XeNnuzQjOIThgWeV751gtdbEI9SlHRndDj
Q9NHLblhqdHUe3/K6QoJlU4QSwGOrNGOzT+yALf2XsFfm0NTQJiJOjQYVLtE8RA1Ocgl2KMvaDkI
0aM+ql8ngzUfmiHG601GRvVMECgPfgiUf2U0c9aHWdtsbV+TLeM8Sm6MhteXB9nsnUZO7ko6FaCG
IJtRQhLYuFFFAlai7FWyH5VN+76dguCXU+lJFBa51N8KkTeI32y4HocS7fSPhi1rufUpIhqr2jME
qFhby69VUFHIz12SosGHEh7Rwt/cRbWg5ia12n7Rg754HcEUOBTQTdBrQdEkqCmyjPGM4CGKmMOZ
Mwl9X5AXehw7VwGa63j9+RJ4YkVfePofzwaNtAaHqAk2UGhKt05piUMeuQpXuxVtPv+IZRP0h83R
cVTWNBQdftyq2ruZAunXK2tPz07tP//rizfnj3/+aEeazGYVEHNWkuBZ5aFRZvrODmpcqsB3aE9V
3WPu5HI7m/QfORfb6ymy3IuhZe8SVAmcPGrkG9+hEJ/aIIxiVsGtPafJcz2CdqHsB08x75J96njp
ikfIKiszen+2393obWr/zT3kYj37+CSmVEJi6+d8nw4yvdLnRXuR4ilNTXvc4oalJC9guuOX7g4N
+6QdyqHpyiB3Lvz8Ti5ntT89p6NNrBc7bZH5TQIVBiN8Cgr6epJ1+k1rNJw4suhQmC/ttaGMcRdA
ZPj8Y80TW77jkDPlqXyMBzvZR8gzfqaW7J0t0vgVHWBZXw1W4TpUYgeK5WNTyCcYTt0r/s2Ggtmg
RjAddQazcw66JZpynopwMiSsJ93GAoSDemyeOZq29Qq3w6jCCZ7xFy0v8ODrcV4FoRuP7ovWT+Nl
DsqINdi2IiYQGy/n5xd46r4ebZpxKwEq9dmCxAONx5WKl0pGjVl+mGTnwPqOkPC79IVtKANR+ZPs
skqcefdOvRxH2+mZHMveRciyD0q3eHHFpEJAW9MmrdP6TPjeibOHf3T0bydgn43fpezcTKAnWrEj
NJWNrJb8nCzlnbmJJy7kuAsvoI1roqmzPX1Y+0p0E6SUgu23dNlkfv6cTp3ijnn4JRQGLbemfG85
c7xFW2+vCdSgMKsqw9tg4hckxKXqroSGwNirgoP053SnCzP6deYrLAe2P7yD/tFk5tVaH4yUUHjL
+upQR0rtzKCM74ysT+4bgcdmoOL4RC9s4OxtOdcprat7OGvNGoKggjKTF7vPv8uJ1/I45qQEQcjA
7AEwsG0Gd47suNAdCU4IuhfdrTT0AjX+vaLJcYIm5RoPVZao9oNvSagFwqfBBqzeaqPq4fPrOTWC
js7ImL0rb2qtpQoGRArSOa1GJxs3mYQs/flHnFjp/KM3vVbBPCIsqyh7Yf+2ErgUUIaMM+nYp160
o3eZoDNIk55b7pvGIdIuCL4svPHLLpdqBWpRnnkNTkxX/tGRuBylD6rOKPfxVM+h3uvyJhcarDU1
XxWaQ7VH8Xq7g8MWZ4zMM7fuXSH5h5G/tHA+Ln/lRJ5vTOLvvkAX/gyzmwtytZSTiYZ64FuC8QKm
GXkEHHoljVzcZ1FlIb4Bl4zyXsuu+rztALRHSfa79KFUkSzQ+avOHfGn4RRCBlq+H6g1WFeUzXNm
fMtpqp2if35XF9P4zaO1ixusLfWDaVJM30SeHUcIEthu7nR4v+Mag0TACcJX7b2R1VDACrsl3Hnq
u/E+wdT9XKqCtohdNtXZWMsT1T7v6IngW+LBE2S4pxhhbVXmZvd55i3EZ2qjmeF2G3Q68UGz698D
9pCNO6Xl4+cj+iiI6N/1GPfosVAK8ZVqyMpIFlh+V2sWUHZ/flkwMdc1wyR0rDogr43dA/taUxAV
YhCps7JM1/mhw21AoUt5SGwALQQ3JRoja9NCeNwDIyu2GgWXvVUkuJkmdm0/Mt0vvtkJsNCAPLGe
ruvCSmw4DIIHhHpGEoKs1W3Tu0H/9+Y592gHHKC2RdacpfsILDVYL5AkddfPVxgTcWElWfqtiXNx
5h1e/ugfRrm7TLYfSvGuITEzA83dZ+b8y7L6+5kYPE6H6U2uIe7ofJl/twWc4c8f36klzT1aT3Q3
VWnl06LCKHhl+MNwr1dojevYx6NtJvUWvG+wzYPsNZo97VsAJmU1sBm6+/zzT8y57vLzD5ebGVFe
z8AZ9yD857WeEzZuDHNyMIs8OdOQOfURR7vWlpaLP41lvKcVNxyixNTXEEeqSz5rPrOJOrESukcr
B8T5rKgHTex7q0ACAN0tZArOrkB3Q5ZvxoHzta29/b1bdrSGkMfjUxjxxZ6jeUe+h+4eELEFQCB1
L/z8I04sJO7RQhJ7hMfMnDChVXnVHTxibUVyRLbq+2zeRRgcz4w++9RoP5q4ArgAE4n2Ym8QDX+Z
1soCzVdFG6OyIZtplnaNczW76PTh1mBevfNclDqeUdXPQ2kar5VEcqjHxi8gLpzGK0Dpfq9/ETIt
9yO6EXhNOXkEq1hkXwmjcbdzD1KAGkS5lhqiIjWIbKu14MCqgoJfXTghXliPstKY3SKkfkuZ3Cgg
JD2HOy3AmCqsFZYtVDkV+8sJXOF9yeMF5N2y20lldpkNpMl2neluZjf67vVJs/U44p8ZaKdeV+do
tu3zmpgD3eSQ5ddUU9ISDYvqW2R8hJpsmpyuQdya+r7VAL+P8IReRNcMa6vI9TPH6RNj3TmaDavR
LYLZInkHua34bnpz+TgDLsI9qxvrUcuoerSVPf76fCQe4VD+vbwcRyJ7DaEyvcrEPu89/dpzCYCz
onLe113bHuRkxrveBYwSWwQA2N5YoACj5FqYo70CWx6B5a2eglgL1l0BKn1wWh0252SHXWHP311a
LUuLELqmmZsbqhy4SYihP/ManbpVR3Mr9tBO85JB7D1IUaFlljrQqVLdzIXztU+y5H7OqR99fqNO
joxl+vswk2IGwZpbN2JvFpQ6bEt1Oz3v1Q9vVLDdx2QkWjfrLuM8jh9lVkAJjNNu0yTJuas9sbd1
jubZNAuSRNN7rrbX3I1KWm1dJEI/s+k8oaXg6PLX62u6FqeTYDMgDEF13DSSfTXLNvRmVuFgmrzL
WpvM0Czm9NA6jYdEWnfPnGCXe/iHRdk5mnJ1Y07qsWaXqBNCtqoWcZeepbjNSrM9c30nplznaMql
ppfas4KS5ylFdkJkgnDoorcO+8a4pjR1rpxnnBqUR1OuT0bQ5LheDMce8UcTTOrekjMkFGRpG7OK
zJ2P5XMrcwE2MZ2S+9IctDBxE3bULjhlEAats+omTYUjQu0L5ZjlpvPc6O/d6+PYR0sICwoky3Xe
lul9RM4OEbxmTkfKMZ4/f1dOPM731ejDqwI6GV/kOCT7Hg/3rtcGcsN03yG9xHbOrGwnFjZ7ufsf
PqIDODeR3sFHdCDnPWmgw9GyYGs6RbCz68TEeG8MIS25+swnnrqoo8lGK6wGukYPBI1mxNqdzOyC
IYvh3q2LMzupE+Ib1z6aY6ypF6ONv2fveFr8hQo3FJ2gNe/ytq3Jv17Q3001PvK5zYEmO4HjgMZh
nJP81HolXk3byELHm+z1HGAosEt3WFOjwTbYkoTz+cM98SIt1JaPd34Iml7Se0s4neL4C1B2rlXq
QYd1aaJ5ydzs/t7nHM1HS/6v6Qnm79ZQDs30Ql3OVWBsY6qVIBdUfmbJP/Vcj+aeoCjRiDVOQnF8
mA/5CAVYiwItbCUc8s8v5cTMvZiOPt6yimZrD6eh2o+on8O5D+zrvilV+PlfP3UBRxOO4Y5Tyagv
92Qegpf1fScklwT1xxIU8rc+4tijmDUVro0c/VKKyhwnvu/ddPV867uBPLO8nriIY7sxkQqkFKic
i4gD/7bOKiRmVQteZizOPYUTA/fYGarFMGwhfhV70UT9cxSRBltPmXFwdVjVSEH7w+c368QCcAyW
46u305BZ6R6d5SMc7BuRdi75MVq+Gcna1GEbnRlXp27a8vMPk+DssrBIxTHCLmm3mNhDV6nXEBGj
x8GZjzil77GOXneSZUqYmmO6T1N0fFKbogt9SjQi8Epz9y7AbpaOmEn1Jkwyo1+12N4uMIJ4Ye4B
5Pn8np7Q6mLV/Oul+rFDWaDkGB1XDY4RGSwAZeBSxveowSuyWqgjh9GMhgABx/BadJXx3Rk6KOZQ
SK03XEDyIsgcIP0ZZw6kcTnHCF/gMDizPBw52f+9kT62aFda4nC8R7NrDTiu0ll/VPaANCKdtmab
tWE/Uc1Geoio1638dWcpmDPQdLeBGOTKzh1ng3RL3SQ5j1Hmdkkz3Wu+DsLwd71jxqsRR1SI9hJi
HJaSMCU8bTVk8WUru6tmLABLQXUhWgk+Ic3YK+jE7lc39sddIaxsO4gWbPHQ7MZeCzZ2IkzyScif
ac/NESdW5AWa93Ew5nWTmrXBQEFeYR5w6nNOCVJ0t9Am9uNs/tbmmrN72wZnxsSJD3w/0XwY/Smo
rW7Q3WCX+jiG8H+82TLvbgOCCQ+FiGxqOXwHgEnBmeX5xOuG6vwvV9hqALXj5QNNR6vvM2RFv5nW
3YOXJ29nhvkyZ/9hI/yuef1wTVD5u9jGELzzRjaBJfkh2DTjbOsmRvejdz3K2f2Yb2pS/vaY09xN
D4/nx5kPP7FMmUcLiY7mxAUfHexGYCjCMfS1GuMlnVyCGBD6O/I5CTVBMpJpaTnuf6njUJF+WNsw
oqwuJ6lEH18//zonHu+70f/DrZhmsy7qcQnplJi3iOt1t+1cdjdBElc7ZBD5GoLZsBWl4Z75xBML
xLFhll4kfDUzQxeopdmziSx2gwkFwnjqmgfKv9PfG0fvJ4cPV2ZUkrx5/FY7sDNliC0lvwb+Q6if
mWT3n988e4Gs/mkkWUcPExVznPlTnO7lHJDWYg+Vf5k0BayZnAPKvCGcSOwcP3eDdR1pxbUBaXKg
Z0hrIST7Ff5wD51h7aNWadcJu1AD0nvNblOmc7lqHSu4oO8/rnkXtsTxYC8jbGQgKEjk8jtGQcsj
tE+Ldn3mdwcz4cxMGLo3/YxHvHkkz7TtHVk24y3FdOsxJ2XgDsK18zNuSrKUO9xW4Ci6xL2WKGCS
VdDDYVinlhndFgRW4WgjiPBBoOoYNwKm2rDViO+jMVCtCxWZN2VvEMBCSYL2pzkXF56FmW8TzD1J
vpAyp42ndAZ6gnJhCo0kWxy8vpfvh3lCkKAR+55vAsLYvDDqLN1a+Zpf/HIpcm4IsNC8TTJZ3Us7
Qij3ex+RMZHVAa1Q3dEVX22OXnmg03OlFw89sOsLRyHt6IzgthYjxthZAS2z2xho16hcjaZm55lX
lSx1Unb0GCZtFHRIgbi+5OeQ58YV0fQ43lxriIYN+rx26zZV/Gp6LRYtJ0qRsZKNnMehVdoGNKPG
vMhjaNnwSLpmpxclZTwD9AM2KClbkg9qqPUWHHPSRgaITz7buviuYKU01mU0pDi+rHL6Vel1Pz6g
Km4esPeOqHT8ALoe+rrgrYm6HPO0E+R7odtWteE9jAbsWarAFI2pVt70gZb/LOvW+ZYrKjSEg2Re
RGq1nT77aQKDTeIO+yqTmAiQSfoT8TGz9J/6qp/S9TiL+kc6KKbwOcvnCiWvGg/GlFoDPA5YT8ih
GnOLOnBgSM8mhlWFAAiIkqNJYqmNihfXGP2n2oyS3xqqy2RXdkVBTFHRRfupJ51t3bUliiBboQCD
oWfh2IbLFREvJ/rBBrKh5BdO4yXySazu6ZbTukNgBnzIaZdJGyqHNVpmWMPFt9f4HZNr6SazQRVD
6vfgA8GjVi7RkYkZxE8Cs3Zy7Rsl1iG9nnQLx+esE46rRF6GVREgHIVLUv5IetslTWfog+/SC7aR
T8ttXU+luvODhZWY5YG3GyHKWsRs23LNMjhiVYbTeiXzWmUQ3NvmRY2JeO0w9G+1MU+XCm8MAB13
IYHCdPKrdeN7fHXJrHchAZ8Q6EQV8H7wRO0TdkTGPAo+zcvDoa15oOxs7B84FIcnLeogaPFWeBep
CSyFAPqS9dfy9PTWrZwBFzx53KgdgNCafgs9nUZ28EhmEHFdQ40UA1VN0KYPdGEqAm405210Vb1h
LGjFaogKMoX6rEmehjLyAP0ArkK9WwCvmoKuE2HSlxUOgoYm5bYP6lmwo4nqayGnJNuyLHX3wikJ
DPKpCTpEXMCnBOfWDkTAYwMCFhjPDjKuQWZftGZCh0pls3jCLqDZqymL/R++UVGFyVy7mbHxLNJA
Mtwd4osWg0uVjS6AdK+PoLkPbRxqQeTM24ZC+01eTNmIlzWJk1UWzMQIOfVI5riVdyhZh1xpgEFJ
PNjkIBWrsJr9fmvrUf0FOxlWiFH3rjL4bv6WhJD+5zgaTrCaDW/eqgQP7EoapLoYto1df7ZNMgrM
lNEQ9CM9JIz/1yOJj8mKv+evzSkSe9iCqXkxEIVhh1w6iuU6bvOf+JTlsCmkMWzJjXFeAqCeTF1E
a3OHmnH0D5aNNHNVdA5XwPAdL6c5E/4KXaBzq+u+L/DJ9vJQWBM4RD9InHveemJcrDho0nXBSFYb
JXy5ruZygKBIh+uH44zXftE8C91N2o3hk2U1mcBVC36fkYCOEIRTmdzahWe9RbHARjSm8BFXrL3O
QWA98bZWzDwVBnOC+KPUHe++nros2Vb60hEghAkna8Nmk8CEYYw4BvT01LDdq00QpOxZVGEATaBy
qX+LFDiifV9Et01iebeFNRpfkgqhw5zpMTQ2s3YZimkOERXOK7EvEGDtK/Id0EBaNZ7SSc/BHtp9
bbx4FfEfoQPmL0PG2dx2kdlfT4l6Qiu9KLaCtPyC55osJdoZ3c98ciu17tCUVvghsuJ7TvAqHuAk
U8aawK/2gup7Ma8NhuxG1ZUmsTv7ugYrMRtIcvXlQ5wG03dR2Z3a+b2lEZOXOeTf5E0iFeeyHO4x
S7pOZ7wiGoRU0AxsQl7+mJJ2/DLDILipCYmxUamKGYBpKZtkM2mRNkK/nKK9XnXKWlVZhW9d96Z4
WCfJkFi7GrMmJt40eGFj0Jqrgi43EQtpFyF2HkVLuC6+83KtB9FCSnC96GAPJYVwxCTDFZIaUEuy
s3Z0ljQiO9KrZGzrcjU5hBn9j2BkYLBr8HdjmRZfkQry1WKtrL9+viE6sXd/P1d+2HPNeVRnbe2R
Ujgrqi+Be5tPCgVxRO743/uEo8M4iBTD0mge7QgtfOpTy7pLcwzzrqP0M4WFU/vTZav34RrIOMzp
mZH24yWNGUq/Ky7hIRpbXKHVzhj86cxR9kQBwzg6a0etZXd1PGk7kcXfOMQeNEMi5S7in01SqUPm
9t4Z0dF7ufYP5533qsOHS3LbvNXxPMT7aMCxCUNF3HlBO97SaXJXc9+5e8sdEP92aXmNB81aVyTQ
EtBEkCIRm8NzkAe/C0mmeZX0pKhASXtOC0kOjbTkxmT3F4K6cUBzwqYRQ1+EC2QiNPPEvbP6qSZR
l16rS10aQeCC3tXSdt0rQKcaXchtYyjcAYGZ34rZIH7cq7PrCDrbuhuUvBpBV4SxpxPok2e0h3NC
eZgm5rCUabGwHoqNN6BEYbfdI9ckXvbzgXaqE/X+8w83rRF5ikIx13aNW3YHg7U0hIAbbzAxdgSy
2emm9AkA7TNAzV3S6w8xGK5N7hMR/fk3OPEymUdN0iEztGCKGIgOfgTYvTGZ3sTjbNnznuv4vx+q
/zAy3uUwHy5ywOtKlNmc7VuAZRuuT21rQa0Zird4i1qUwFU6S2ymzRxWZSReBhdtczrpMAfMWV3k
Jvs4YLtiB3YGU2IXRNeRIH2Gswn2RBHcLRzu+6yv3lonSLaf35lT3Z93ie2Hrx1XEVG/IAnQuM19
KBEIruF8yu0/Hclz7921lvs2+Y11lSvb2QcJXQoz0WFFsBTeWUYw3SDGZRRGdvBow0xYmV1g/DOx
5G36X+IXcX25ElX5j3IgYikp++4//+PEDGIuP//w7XwxzURZcFMjv/buA3dAd0DZcA23AqtX69ln
qrknZpB3pfiHzyGXsciEa3q7OFB38CqrXRZ0A3hAJ1rxEHezwD/x+R0/dUlHkyKxtoPRVma009tp
vFIo0NZsDeXW9HUseNhKzty6dxLlHwbke9/04zWZogHCVhBHTHaatfGNOb+lM261qxaD1s4jF8Hc
+H0eGAiYu+51NEfSkScXVFVVj5wMQHwv0B3nJkjpyZy5/BPHfGj4f3miViy63tZkvG/zxtiVBPzd
Iw83N+8397/Fg/svIi7GX20/tL/I5ai7f5CJ/fO1Bw7+v/8SLvJ//vrP7p//ZuhuXvvXv/wjLPuk
V/fDr1Y9/IKD0/8/INryf/5X/+M/fr3/lS+q/vWf//FWDWW//DXB1/qIrDDgpX5Cu3jMq/E1O0bB
8Sv/QsGZ/9Mhyt6AtOZ5dqAv1ch/Ui4gtgJhB91rQ4qDcLoMqH9BLki0cQ3L52cmqEoy7/mlf8Uc
2FAzCCPwwH1aLr+ju/8txIXx/0HUTP6Mz1dwLDIYHL7jXwdK16kM+2SNt63FzfKysInYRVMaIoF5
XNKYa7MlnECAPUs4/Tv5Tz8FIT+T4eyNAwGgbFDbtXrPeNYIR9zNS/Azp8zyEEmzeamWWOhkCYgW
1KmfSaCniEB6tFPDpy+QG266qS6IYCVkWo4EclMhyn7l2DkuR5t9hvTG+YHAKNYugqpx3WlAHQiv
9tqxfIOAsYgBphFLCIJ9JlPtPqp77arG38fh1CMO2/FksTd1IhdUQ/ga/jWo1M/jgsEX3/PY2yIA
wOZY3gXZXWw/10vyNrFdDfJJ0rhnCljuIO2ftSCp2wZWdCvf47uZW/obb8n0pv5gPgxkNt57aex+
K9/Dv0GPFztzSQQvUunep7lALbbkhad6C/BiyRCvLX/tOYHE9kisgD6kPkJHMsebOqekyYEo5ADR
7KV0om9IMOybyG5Q+tQbztlyNwIC3hZLpjmJNfNNScz5gEgdZj/7gDFEkztdAS6Ql8WSjY7Itt/Q
AoivhiU5PSL9xe2cNyNzhk0P4vuu9EjOG5e09SgzsZlhkQLsm9z5FufS3lrC2YnIvpfktZvQwNfT
EuGOf4hLWGLdXdF1F1WEf6E2SHovinqjt4Sa+1x20jrjync57ThExQdLaPxAKWfnOQTJTyY8XcdK
xVe5xMzDrm3Xjdu5T+mSQa8L507rgd9pjWddVUtUfZQktHl8RX69v0TZKzLto5TzglSFtYc3pV2Y
cRGhT7eq16F4ptGmxNpJ23tXG8xryYl4PQb97zowlbbK68G4pTKYbUq34njG9wrBi3Ubt5z1y3nC
b8lt6PMHn+V7PdF13HuZKHfjDNAE6Q/Po5/6Z0N68nniMLoeSXf7anXzk0PuwQK4Epdj2TUXNdI2
RAia3Ii8AvDPCbloUET6slkAhC0YJXMy5UUkK3PrWrH9vbYkATexCjZxW+vXc9xModUnM9mp7PJt
5Ua3CEiba6CGKX7YJi3KjZZOL6U5qb0D9O62Kj2bAFWiejZjr77q/MqaOqYQHNFxzlGqsfeR6r19
nhiE2DaOd9sGHEPXPfC4Z3asap21SNhLLMghqL94IybTuxgCzV1r9QwkP0mip6IWjOi0U5fmaDZb
LOHtG/XrClmfQRAP+/InW1jtAfk3VS3P8cuLFhTvwdBba0uCw4v04DSX1N2QJDR6mIv0YcJUzBG7
lsFPRs9rkGqcoedpuIhlVdFQANibqrJbk3Farek4l7sYvdm60yuxnWb3O8GNuMH0pdENTczgFUnj
bTE2zSXaOcwhi5gWUjOYgUVuuZltjxko05wVQv7uljTH9rFAd3Oh46omqjBL2YqN46Vj2MVlBDUE
xqMRfHFT2VxS0VzCQQ3Ei76mwCHSYz8MkqOsWdXmnoAJ+zUmlhTXRDmvgkm069zo6q0TQwHwzdp8
1BLTDIF0XJlzde34bvJiuv5DV2UvWtINYV1l5o1na/VVHAu05Jl4nNWswtp1b8koh8LvUdvAGkiJ
U04w0yRw7rwjO8Rp6LO2Cs2ypknB96l4gpXMriJT99e6sL0fdqbUE+juREcu7z2WIP7nVauLywiS
GsnqsG4bFqIr7Aw270QvCt4zZl92LoCvXf0Ov+2PxNzbttaFyjO32mB/F9redYt44y4gNOIrtlPd
/LBtzu5b2IxXKh5o1zZFlq5KLdEeKGDMt5avagrIFpZkiVIlIA5wJJASWRtE4GSsQZAYCCtr2R7a
3AQE2MmvWuakoa4XkJkoJpJOjVNzJuNCpFDCbPjInraxzGy8FIZZHgaX8t7Ql+Y+mLtH208QmmLf
rRxseoQkFzdDpo13ckjEVz3q63Awte8Ub2B848G/G0hS3LZuGWKH/lY63qExl7gDZQYX0g729O4v
dDACj96cbo04G3aa9A5eTylSaPqlh+B2Gymh6lAXhLUK5DpbIbWLyQp+W2l655hZFrYNOeQo6V/1
gASK5XB9kyZNfWG7YJq8AkRb2/rzGwBQEGnIdanw4ns2UcUKF9GzlulY6s0IU15hYVFsVP27NbOX
uB5FaGuF+UWj4rrVKc9nPYVFksamVeAZMcCNKN/Ppua8IDcjr7KGEamR5gJWz74cscSGFWa9fDUw
V5Fs7xBEEk2H1F9Y50C8ocMN15Nq1YVHXgrs9Xtesq1BgyODnQ00wZtvDD9Lb4ecuqTbwDCszNE6
qFlSggIvR34B6IrdNEKP3Lp1bKzIYIh/B2M0PkHGRkxsS7nzSP6+qZDhE8hn7ShSeQe3k9bBjdvf
Y5wT/BXjTl5NQeU/ZnVkr0vf0amoJeJS8wF7d73X2aiIRbaJtMh5aGbHvhHBUN8BN/JWoi/VToFd
fSBBSd/JApj5MPfRNThSd9s0Q32YVV5dxkakSMOmCIZJENpom2pP+hgvLGopt0qlrHb9nAz9Sk/s
+QnsCJVt36+7X7aP938VKM4DLei6tcc6AVoRHIqn9fYFTapgnRN180zfZrhLyctcsQmWtEoscAKz
ZotLEh/EdZFmPoD3fi3keOWZubW1C3fvDDrM+lxvDnqv6q1Hjrmdxo9OXdk/aUpwY1myD7luFVej
1Y/h0EEvjHTS48khWlgKueuGuqVFtxOkHKxM2bSJNdMnLscX3zttZqvnH8z3Aq26dD3SvW2NfpO+
1S3ifGuHRFEgk1kCDQQZOD3+y8E3Kd6gv8NRbcVbopmvnVquE6Gsi2pEmqK5U0cZHApLNuRXlV/Y
26Yrd9kwXcxBVN+r0fXuh8jFwl9IqI1CvZFWcohQeswdLMdJ3an+MukFMhrqMLTyvFS8kP4EqHyq
romHvVnOtutOU5e9Q6m1YiDvECN/NbL5egSIY1cAJsF7QH6S7XqmXBoV/WsA9HStZaO2M7uCv92s
PZx/hWaD8JhL+Dn6pgmCt5hs5w1acFLahb8FU8EK3A7BLvZFOGTyR6N97+uSqr8ZG9O1z1K2seaW
slWgHsDgPPgRDbuJOzl1hrUlyucqHbKnpWS6yMq/+LHPedJj1yWqS1/l9S4pbwNFEaCanV2HNx//
Y9Gu047k617pxaYU48/WMCWWHjphOmVSyJ+4JC2OvB57cIJlioNmRm/VGDw77oUyh+uCrTeKAiOl
tlU8tAQWg1SGeZWuxp77HOX9Ir1nook91sec2n8NShcESDSvlZ3sbGEsgdx7wAv1ZuY8cRvF/c9Y
TpdT3GPiU4UbSi9+7m1Ap/rw3SqrRwjHP2kO/46yJpR6uo9LPGD12O5asqrJvCJxnV7zfRTJYT3X
RXGl6W69tUY2v8M4XCnVBxtDLy5sYW7jwbVXkJ+TsJPsr3MePiZ9x38MeN6cCEbChtC5iPFrTGLW
CmdU80ygw3aMkxvh4CvA+ruGf+eyQudP9JAI3appSHjmBe2ecWJOVU7R30+CUoghDnQAqwujSadb
bRbyK+UkFKao0uofWm99GeeSblVsJFcab7PPZqfueEzTsG/b5kvtJGZo9D497wRrWpqnN6VTthea
Uf5f5s6jSXIcTdO/CG0kSBDkZQ90ug4P5RGR4kKLVNRa89fv49U7M5Wlcvs2pzbrykxXBPDhlepA
aYRNLxRHyseaOEq/K4T8ka+p+pzPoT/j7YxJVWDiv4Vt94T8wfES873J5/o+41HkfjHHgcrhH0si
bsmqaXT7fSRneRcNGAWqhidd4u+wGr0SeZTSIJmU1HmTNBH0jvmFT3fKhbgUY+8EKP7HB2PM4F1d
hzIvUjfvdatCBqPV3TbCaVHSDoR3QeX5WTF0H8y0mzA/jg+FOSDHXPMKBq4RZ4H2H3bXKy6NFzmv
bmYUpOI59V5Wutr29fNizbxtj83ODRQORugpqFF6qtP+fezJKPZc4rLIHzec5Y4kEr8jdMyx5X0V
Jqc6aSoKMcvkBMu1X8b009L21UOKNAquYjxlpAhBYY4ZuRf0OUzufWJ6xrmzx2YXt415YS5xiB+Y
TBbBvGPdXRY9fEav4uzseb2AD3LowWQfxzTvD8RdpMehcR85BqQPo3/up77a5lUzf7BDk7tFM30v
Sd/hxoMh0u7DEw1lDPsYQ/wpGkfG/nbeg2Fe6Dp77pucgmPZOyxn6DgK3D/mIw1Oa9FB00CVPoxG
73wk1Sbigu6xvwm728ai/5Jjq6HlDR8N3d565znRrqMEyc6Lt9LI2M4958doeldZZc+ciHREJIS5
Cn10HQKfW+kYr/ktP3fAj7FZ8mXZhFPBwUvBEHQM77P2WiJz+vWpmCb6l8v8nV51BHXxIoIsBezO
ED1vDVIeyE9y9yU3efrH8g2BGXujDE9lVuWBwHG4jdw62hJSUnwwHW+rLds8dajaVDbUnMQum2uq
36QZJZvcUyfaADf4ae5iCa1Jz918rE1qRvXKxkqd4DPKiHi7KnXJkRKygYVBJ2LSrnJFqHeo6U4k
MGKiNunSVg5a+UR+7eXwxnD0QIVd+KjX9Umq5KxK+5NMGzvI0byPhQKkc8n0qGRq7mPT+GBn5DMh
t2M2d2W4bdqp5DqEedVbb1E4sXEh/SXyGXrzPWNn/d1NiuXUWbdCGnuAalPohLVSw7eBtGueYgLv
IsJ3c/dIF0v68Zbue1Ga/mlN7RSNIisyA5xY+r0sVrlvHXssuRFl+UmmRUim0Gh9WLGS+8pJxDlJ
02kTUUYRpBFCBzrO1v0SF96xbdf6VQ6ssbDo0ES4zpyh/NMMmcto0rCXLgmMOU6YQuSTvRu85GOc
9gADK7u0TyUnFKc2luXeaSzU21gDX+pi+DrMXXFEWlicmkqqTVbTrTYujMeloIbRjWS0kbGu7kRi
28dy6LHl95V+kkZIjExWGaTYlMlLqZx0xy1P3Hvrwsmrew31GtrdfY9NJ/UhNN+nMOufUDmUm97u
1Q/irYZTRsrGxYPffGm6qDwYEaShVArFUcMiJeU3bT4k42wcemPNjizG8YEFJW1a5+gndGqTIG6C
m8MrkSLC8mvykrdOXTbPU1uln4fOoXV9bdVBxTLlKevEMwWN69nlOrCRHfd6GEm1tRB4cLaE7i4y
QmMPxSmCvkrynTZ1Gvp1vcZPsEIMjy11kd5sYnYU3Yyms3O+tLWlz+bQEXZNxFa6iYkO39jdyIuu
HQtxtCxEFc3KMT6XdpFsa3cJLR+/GaEQkZx3k2e1u2aY3HOWza4BfzDRjILRafXjWQ+bHkXEgxvX
zXbUrhB+GXYkZyTK+eQshXFpyShAuKfyQBNKcMoiTxDUYHZHWVJAUCRZuHNtmb7SOvfegN89zXp5
VwIEsLI1nJIXt0dFHFGQe2QxTzHbVQatdfsJ7a3yDKa/KoDRDahFuBRMKEFiANOF67Gih450ug2F
hRtKjXdZMfJm4xfbhQ92Mwgqgia/qUG7JwZ9LxBarYdENC48Ul3vqekzKP5U1qcSR11ahvnGKJG1
ishisgRPE49lR9gslrMiPgmDRJhW2N7XyqjqA1oM8YU0kmTXV3LYO21cx1uE9vLVXXp1LfX6PUWq
cSo1RYVlGVnPqwGYNILQYOxso0cRAjFw2ovALNz20Oh5fCTGpHmyZa3p+pT5B29UyUsUh/reMOZ4
X8nOeg6HiD0gJ+ntOZWefVzR4byRe3pPfLrgHczlhF53CqdrRhjuTU9nC4/xShKRrpK0uEcna32w
8MhdIIUKKqzIxwSSC1PjiIXdfKDpbdJbO1qyOwKJWnpJCQvb4wqvHiNjJgEM1AZYQOXDp6mykdgk
iYo+ThxbSMzYEq6xk0KbKVcYuJtjK5JbC3nTObdS598cxH/EEvz/t8b8LZ/wE1Xwv4QbuDnS/j4J
+1Ll32AHfmITbn/j39SAZdx664m5dmxDGdL7b2ZAOsD//J/EX1MCril8+R9mwP0X7caeS/OP0vS5
3dJW/osZUP/immq6tCi5LuXlWFT/ixT5f8wf39nfMoFI4n+mjrShKA+2LM0bQQKoeUh/ZgZmL7fa
JiaZ2XDG8ziJYtoiLemf0qwRI6VGZiO4crFCKCjyjVSb6PxxdGmm8IfMNor0QGq90e3aIXErpoW4
lwQYhfNz6Swny2HwEe74DVMb+qI+bXZGFwMP6Ii7SjerN8Ocuei09VnWi4A8mCgy9ML0eaUPNKAH
9aIcQdRSFnUno3PBRgrxQ9bTfDGd5Wav+AZQN1o7NqEaiJ0wgck3CWQ0/bBpVvsUJ1Hqx7YcXteq
iO5tFXaBjqzJeFSE95WBGY1JFqRGKF1I2kn03JmoknvJVjOPd9NAt1nWLCwgawY7LKbPwH0oLXps
ETQiU1BdBF4TEixrjp5xoMMTwWK5iAHFtOI+SWwUUAmSn8som7cecWS7l3IJnzmaonU7ziq8qW7R
LpXJnBxNcLXQJ1Gno7CxIaa/619lEcsPbjTYd7ODYBHvA2GPWUQ5WWSVHsLOrik3g0VPWZnRtTqN
5LYvKsElbHD7bwiXzMcib5Hvhs6WIyV86OKi/kIE4QQYWEifiDn7wLU5fKBCIh5PyPXUqyqgNg4C
8FQgcgjnF0+Y6qmzcwb1Xinzq6HKNHCQr3q+LZruFHLxQ+qXyXSbGx7D7TBMw7sqdH7HOatOVNLZ
gruKIiHcI5C5wVWCnKjNjilBPn7StuVnQBLPd6MMn7kiYZdTRKjz2GfqHKeteOiz2hmOkxeOZ8ge
1QbMmK/h7c0PjrPpow4kEZ6r2bZSOs8LFH9URUxo5egFWa/Sz5La+c2tlRfcVF6yEQkQBaANUYgp
pruZUs9NmlGxvaw2v7iYEyx0heNH0BuHkeXoy5uKqekyij27xNv17dz5SKspty+G81y5HyKHug34
efoPjIo22XLaCZoRdqq1g6hZLiSwWX7i2c620ikRipPae7T7BRk9ZH7v6k1Jc0PL8GQvMFluRxMZ
dzBuyPLJmSN9x+MVEO5pEZOhU2pJE9MnAXz0hbGGgSrXT8AgkrpmnoZ4XZZ9bVsqaMgvW/FqbZQp
nd0YUlW9AooFc20kxzpK7yauL172NOWlOtL3UoDHMvxat+m9DPv+5DZ2tEV9LE499d9+knlXFSO3
gJsiXGTA2p17c39Qc/5GyenG7qmLNDwzBz+2ue0IcvOSQiwgDV0dYeu/gQs5+V/UnN9GhQXgrnro
FqDaObwLq5DS07GfdoZt0IPdgrjZPlriV88ok9epypPjhMgFhc2rRj5+N6KDAZWvWBCtHP1cK1qk
reTHmq4F/evTl7XWzi4f21coThpDGv206Phj5I0kpzc9T0ix1i03XEqkh3l+ipnvHstmWY4RcmE3
X4xd4jjOl36koRZ6EMZRtNz1atEfGuEab7qwWIFlqV4pLC9GRNB6w5WDggyW2w9FI+vtkoc3qhjG
WR6KyKimwMlSUhJUPhJ2QnH6RCjiurLUQQYUGThxOtvxlj6N/HVZa5khFuxQZboQfA8leFFvZndQ
1uGds0yU33REK0Q22KpFcCm9KE8rMvQn+pTcDRDm92GqKyThajoIM3H2uUFvpL9Ipz7UEZ4jM6H3
xKKN/tzAROZ1Hm+krl2w8WqoLskEIksUbQKWVDso48k5zq69TuaGesk5t9h4rGiXFsz4VkPoKYU0
6RMPikS73ctPtrG4RwLY9HaeGvup6Ihs31CnR99H3tZvtSBHb5PEhqV20EGUOxc1TJcrQbSkcOOO
knKKfLcTJtb9tBILWbM2drAc5hEQhIF4Rf3kx4vs0CIRRe2jG3unlCvcEfJmoxYDdEGlGSMHovpm
pW0YPBCcPN52yhyMTV5UJQ0pXrE3xpqWlHEOOfzonRozTTR849V3XE66TQyB8RyNROJyXQ23cOca
MGuK7mBu2iBqbfT8jGDWc0JzWgVBk9gq6EedfHaWVT808+DtDFVkFyQw6OBznjaW4aXL2o/Tchxz
3rly2oNFpA8RvckF8OSxGppq2xr82TAf13MmEKO5E+O4aMO23VjVnAUk5oSQqXYRuAP9gOR1Ov2u
5FntbZrgiQ76gD6KFFyjqx5xnasdYcjh49qxn5EqS3i+FcgBPajlVHdJo3hWi/KhGGkBam1qu4ca
tm+EYhmnwMjxRTRCBErJaIvg3tpStT7DNCGPL4eBKpy0azbC7E8OMX/PocO5o9U1maMviYt+D3pN
HMgJbPcK04OPpJhIiXZJvXxLqf2jZ/HoLXF977j60TK8+mTldn8cZmFf07z50WUmaIdZ3dVirL4u
60ALjNkUmyG917hd9k1F77viyXtuBB/a515zLUeuxyv43l1UlqTqdhJqyEmLOyrDjUdS+dKTq+bh
iM+iJN4gah7SsqgfCV3jvXeF+cV0G0IJynDcGRUSPy+1L4n2XrxyqT5Js4kPTmfzPA7yrRXrCtRc
c34lKSRhZ1OPasXhYcjoqBngx55IkY2uoH3R20KBz5Bw0Mhp6jdzNYX3SZ2BVnG19JsCU2DvOM8j
GWD8kwNeb20ke6cvrK2btvmX0coBb9D6nzBkG79pji6liu+sYnKx29fLxorj91i09dUwxvSaZVN9
dig5Z92X6xHSlXHJTKeLRdjxlu9DcfN0PuUJ64AfKdwk5WKyZVNBdxfade3XxnyqABjublnnnGGO
d3S44h2rZc2/dpO0weEWgz7y6bWu9Fsalbu8tabTaLa3MiuvfNQINNHv39DAuNSv0+RND3Bs7kOc
l6+mSx6vtgDa7ZVLH8f6s1hCkKdorA6V4VXnlm3livx8Jncr7bZJFcEFS6DfzqeWLfnUWLZAxMDq
UPtkIaiaC1957XshtmrB+7kpgFHPtZkUVdC32cS1v8zrwHGq/D1TRpwEVeu9kwxffTQnA6+GXN3p
2OfxuBVWvr5Po5W5ENLd8BnYTj076OID+saqt6JQ9uMyUFnqxKo7KaVfl16og8Vpfjbhz/yWUOUn
D0Fp79dED78MoMCfJpIvf2RzVG6pXeKayDUdeNwT2f06FM1hpSftR22W4/NIk945a9JkHwqPmgb+
87dCD80JQjr+QT/g97QYwk05OeDPQ+HsuC72d0Y0Oc+9pXq64NW0sXVd4U6aCtLTFpsiDGIE5WGh
pIGKQe6Hl57yMRE4udIvaX77wdOJTdCwCAhe7BJ7aud5OxLJLbXtFVcGPyQd7hgqFwqgV9ZJd/H9
nAztwXHZGYUnSvanft3VY2bdr20jv5LSrnhHVfFS9mv3gzVSEuhM8dkuaRDVMFh69slp5w8zpiTE
QNn3XrE3V7nlvOFNaM88f/Xj5PZfUj1GxzliXEh1RXi3dKqgEZXEOqKG19qr8h3U7yft0HdD79AA
84hTLHZfoxGwyzaOShon5Yzuxq10uI9lV+9rfBHlmt0VA/qGaDG6l3KIrk2Pgr2KL5x3fg+6ZnQD
aIRYN8Pa3bs5WeC0C+p9JAk/pR7F2ZMR91i6xgCGsL5XrsDR28G89PAEtYSfJ+Q1DGxmSvxiRrJp
pLkF7GW+lnrb2ZRWFe2eESQ5lt14aVOr3qfd2B2r2M4wkmUFugVrOpDbQyY1f/4soISYfHJzh3mv
DAZDu0/xzVNEMYCgLjiNLxVKGX9JvG4HreUdEmdMAzoHE1/NJptcPL+piSxuRp0ID8x4J1xGung1
v2Yz7H04yifoznJbNMtA7QfQkJNvrXnaNoZadgbTBlA0OgyKyajrDX/QsXxqYgQYIZeIjVhQVNGu
FB6XyXThbaM2KKiJOPVZh9VnCr3TQCHhjsAXEVQxsM+6lvi75C15WZP1rkxxEjPPt5URODWCBt5F
FZ4kG1MJaFT7xYwXcrbB4lVmddtWlVhViQi+awYLBKpNYXpYzx1zA+zP0k/vhmmml0II64Gd+EPZ
N+0VO1i4l71k0lrAYvViH2hMnAP+EAd63jesnLy8IxBU+3j9itPNButC01IuOj8Onesdqsl+yWNp
8kR78KI6IPhhg6/tmIT0joYtTvAGXVXPfuJZwrkz2wXCwEbpjj+QfyeKUIGo2Dq21tztplWwgVZ0
MKgYUrb2yi+icXq+ZSKJ9Vy6dzS4hw+uu3yifLg4gEmddDihIrK2HPm0Tl7U0nbYhK1+x21Jg3NZ
1Z569Q3BAfFWCZPUENtoDjMjf0BhQHuAKXi1LdyERSOmg9dR7OPF8WsusvyzF10St+dxqZ3J5ZXQ
yeCtmWCUOkLDU6ICcy985owfd4vd3AGdHeaupnFbhgcv4icxx8oftdg2qAmVWb6qhoaFPkrQCTbN
odKMasY07ObW200Of46r9R6n1LJrM+stT1OT5TdlR3pdhzPhrGioevz8TiY5FJkwdJtsMkRps053
MtMxwUVpucOEx9jt5S9lJCA+GfOR8B7asQt9O+zToCvLfmtG9SmZ0i4Qk5sHBnZ9TJYy3wkxxPs1
HVZ/tnnz7PmkUsYbCxHTiRx/5WMAVQRZdg2h0JS+0o/zCH3bHrJ10Ie46KvDgj3m4CivZ+cW7VYu
FfOmZlZeCZMul2M6Z84mSZN+k4j02xxbj529I6I/faSaHvMukOAh6/qPbW0KUsaszw2fLcipDUBL
bNV3XvEwjN8n7qq+sNTEt20evRTaGhUNw/XHzBnnjVN8ztK6QvqBjjOfQHJGWOPS+Vb1xWeh5chf
4SYsi+E1Q3S2qbhDZJ1Nyz111t594jofrNn9EkZesl2oiw1y5Zz7jLh5WkguE1gPLRMmkDl+NCFT
mhzLdj1aNatS1DgqONFRt8XGfCYWoN+NeQPVLF0ibcha98WAhmKNcL3aCmvUgitosw4SnqYci3Ns
YKkdVP9EiymocD/em2v/SUvYDa+ZrnNYgkq74hYWh6bSSxAbUVngZxXZfWp0n/h1uh3fAgwOuMmt
Jmmbu+txddQ2sz37oM2+Bz+gXK0DBGOciE0yJjDd+3ohOB5M7CMr4v7WIlzB7vYSGn9CL89EWVtQ
zq4GrumbbTiSI5UW3Tnv31wK0YJx7KZHCW7Fjre2gX0jCULCW5sYes9olvUIqS/wmhXV2Sxm4PAY
M4UkhivmX+xQKkaejTICRazRQURTWrOkWRvMoqFFt3so6ukhygdufZybhIaDAxTTJgz1dGK/iWhH
nH+D687YP1kBg7NNIrZfx7NeEkteYvAazEnxEAgwP3/FwLfpY9Pd4nmxD26h6g0CdjovyHnrUzR3
aFDsml4wmJUHz6sJ/evc+kst09a3xjq5n2tsPEKkPxLNJXawano8VkB/T61gFILPRvcQne4LW2ap
DMcv5vLzGE9cNVK+Olyv4mTC/58QNUH0d+KraVC1t+IE83UVjz4ZJ/QfV+htKxPZBlZcfD6O2W1T
q+MGkPTzQ7gaXuAhR75dOrILY/ztRmpdeXKfXHcguTXsLxCDAugjGrehQP1AA82tMEO+6Jr29tzZ
hpX6Gjbdnuz354Ib+aHpk2c14V/gHvZMq5x1lvlyXIroya2InDML2Pq+3SEyeINu/WYUfbYz84qU
1bVqN3ZBUnQhib3AVjhyjXezoxM+tZqc6GSZmaKK4kmWLe+GXUJ5qIZmYeyxbvue1adcqNyLPeTb
iWpunwwUeIbiJWod2C3cf+epMpOAjE8/w7GMMuDD6DUG2dioz2ZSJlHJTa6vmyaIdf7gxYkT4GWs
b9Slw+3BfrDi9KT76FVP434VFRlkZfSYx1Z/tFcH3arp/Sjxy49xtqV5umG8GD+B1uIunR5WY3w2
IuzwovqeFdN7p3F+Wm3C6iYuAqwifXaT+Jqu7he708a+qBaNb8taDgldbbthjN5zK99NMd+CtJtT
2+IyTGW2GW2k1ouXcZGJ88IvjOipSzKOT1d8QsT02XG8R8BpO+BbTIIxGnaFKYIFrxe8dbERaf8k
+vENWGLCg4sQeS6TwrcdbP4EqRGVg7Jkk69ZuM+W8qEf0WjoD+QS/mjDhr2Iykc/jItHz8Ebw2CX
P1L0LnaWmTcIUEFbVppQQInRLZICSMFYsXM6pHAOFk76pH0Vt4sfifZsJP1lyNEAm1nzfZb9W9R2
uzmV70uRdUj4XK5LtgQmTPQBqh5oDyBsw2neBB0WbNIB3Ic8mT9DAnyJqxmvcsbESJn111HXkHnz
WgeIDXqGbUbMXINfhnB6m1L2u8jBIrykLiGO1OyszvCENh2YxGiibXWT/eRpf82BWjZeKavtsjiD
L+jeBeOEfptNgGEU/jCioaDuJm9exWR8zmyGqXBOrJfcqt+4ttErPzh0fmTpfVOJa7Xan/u+/ErA
aUB9S0NkAXybuZBtR8ZCuKm1bGFA9Tf6OCeyRGtUV3FK0nvx4Cx9Hsw31SSQNS2cZvkk+IubBTM9
Td3yiIbtVCrateAVCE7g5TZlmeKLtucIDfBiogXPCEmoMmNjrSIK1gU/dCdCnptGfLPDiiyIhNDs
0p0HRHlIl50qpTy8BE6JJSXG0mYUsLiYh5DcNWiDw6uJhFMtz91DxKIjCpuKlGhanvLWk7xTYw/E
dA1LjAu151lo38IeYctNsrVQyzXV4gfJCUfRZN8heDlOzMdwzo6tHt4jd5k2crXeEi2rjW3FDwu1
Pi0RhcPcn81bFQlxCOsm7/keAbeHhwxZ20FRJMzhneIKGAcshkW87EjX87bYbhEi0JbqpyaHqZ6z
ZzAL36jibS7MQ7q0zlsa5+elNr5wu572iXE3ziMerfYR1vF1zhZUoGN0g4/D08yA3eXfFzP5atbp
KVbjxwFVsNm8J9L7QNX5Z9SkzlvRt1Wg9apPpsFZVNnhsW9IGrA7MmDjZcj2GfXNfqNsK+h0eTDd
dT/3zpuS9pe+N9+ytIsPcEwB35aLwIpxoPruMmfVcQ6/kWeBbJfPfUuCVpHKj1wlUS3MUgWiWV0f
kCsL+qgkjJ2ZbXKsU+fUX8mNAanS2XBCMcMbMHGQ280kfa4a6uCYE9aOsX6nAqINmqJ9WgYBPp+/
uJP15Nbio7JQhNSZqLbS6CEqasYhNAjf6LxpLuEo+B2Gz+SbjxvMZ/gy3LDa6DjMtnGC9LgVi4M4
3SU/QdjtGXj9POfe2ba8u9J2zU2i10/VikpIVvgmK83pWGgkhX4hmu96nWYS1FvKDxzyEjU2uS7M
ngiDgJuxCUIYopcqtG9RHY9zykZtItIeOwN+d1oPZaEe+spaOV8TUguMmvoEshX8ZKIJ1WXk8OmZ
QpmaMKupyXwionHlxWMivcn5oUc5UCFjk1HiIKcoKwviTqObo1BtY7id9xyDV4BzT9VD3nRffmNM
/yPy+G8pYejMr1W9tEkU9//nHynm/43k8c1r9ffk8dt7Obz3w0/k8e1v/Js8NrXxL2lp5LY2qXqm
cWNn/8tX5vxL2abWrnJu1rHfscfCtP5laKlpHfRMkFhosP+mj4XkH4TnsT3LpI2ZduX/rDz5ZjD8
Hzuki+ffhNi2kMI6rmuoP8bTp5PUGdbV9jqq2fnghjYtoMKw92KJy0PPDu/HiWXdYTiQOISG9NyW
mXzXBYLGOSEJWIiuuahUrw8R8fOBFVnrA5S1Jr3LrrZQOP2/H7S/Zbx/Nor++w0jIjENXHmWBev9
M90drUbCJTvrruESrkFOEPd2rGpytvDZMraxEH73a/6F11bC7//pG/L4ajyHb53/4bf4vek27dTg
rrnRXWnDMd7sxnsgGH3x5wIHxDC7HxCGVKe+zNODR5hxkA0TChV7zLdpf9uHxHjJ2P03aT6FG0d7
RClMEShHnzcbiBVi37xUQxfaep/ayjsi2v1Vs9PPEVy3rwz7oqfp6JaWrWh8/PkTrCbSW/S9/TVV
3Iu8GzS9kKiBF7vLt0uur0ba0nvcDdd//upM809fnZQ2QWO4JNEmoNf8+YUFHbnFWs79tQqX4bQI
MnxkVCfnYuiHk9fbt/JEMRyrKJwOqAdEUBBWjL6v/WX84V+8E14fiB1cUCtUOj+/k5zjmGaXZriq
UnWHlOn+zo3X8S4Zmv6wUIj0OLiNues7oz1qlRLs0mVADBXpGb/4Tv7ix8CnQLyJp5Ql3d++s9/5
kGtEPaZR1us1W6qBMmNqd71pmF4pTUQXtOTzC6S0JqYb7w89ffU9qynbokPmIjcCwjHAu/j7pvwD
GmF5ydFKvLkiz++NyLP2v3izf15sFtsTT4102Gz+9ANahTbzvM/k1W2m5EKwe/01rgt8emXSXSj6
WjfW3Dr7IVzKa1pj2yRji0cMlNKEbGHityqEZPxnwpsINn3AR/SrwOufQwxuD7eFMZbfFdeuoR0H
Ec7vl6cYIsjtMrWuNkjZHmHmwngPKJV62a+qVcy/+Do81hE7MnuljSP459fKCVDyjNmW17GxPfBW
iiJXhtB4Iq2BQga5SYUoXsayV1wrI8N4lorpfUfhZppvvRpp+U1yLrst4qFh3umoAYgRiWd+GLnm
fvvnH+/PO/vtHSpOF8J1FE6qn99sp1q1ggiQzlasyb5FNrCL7ZEaln6ho2tM5bnJ1+WYCLcMCjTR
v3jQfyu+++lk8Xh5Q5q0glkKQOC2EH73oA82ps3c1t7VMkf1KV8cokfHIurQe5e2ce1D7CV+V85Z
5nPsZLPf5BbuNZ3mVolcsFOfwf2WMuhrNPNmiE7Xn4kvfbWoOfzqUT3GINmpc1aYGu9vRtYhcIKL
Ls81Yv01QZg7+EMMTr/tCne48PLwiIsHTnhsIyesfQ9uFofgmiFnIP4UoV8/yBUXChE7xa3j0n7h
Mq5qP4oU18o2H7JvTWV637SMwB9DEIQM60DWvWgVsxQ8z1y/Z5YzV1RcOLIJavt2g4nsm09pSSf0
3FxmEQx4fe3JbT8V9T4aXZMK3BFgYJPLApvgytBLpt2YrzhXmxZx0zLQ64ODq00xqtJ5SEZUyw2X
umSTutwKUGkzaKxxQUJiEYqPrn5JSZ5L+YB4qGwTp9duQVJD9AFg+hw0tDSKY61QyE8G8/8ODCt+
oE7VJUdKTpixSvK5zeCfH8c/BNOzULHJU73Bw+D9tqnctujfPQ/Mv92UpoO+OqBlW0wZeBmBOXbk
sNifKyWLR6PlM6+VUlf89jFoam7/4qH80wJGkGdoogKQutvsHH9YEyaigyKuen0VRZPt5VpTQC+Y
kcfo1pukceT884f+0+bE6zH0SahuzwFL/MPmpOt0XXoZu1eBE+2Qx9yHVBVpYPk18v/5pf7io9nK
tdioEQE6+qZf/P3Xyx5LFNu0ete2irnQxwpGhgu4P3cy2hXSy3f//Hp/8dE4xhgcmYsYG/8Yk1wi
Bo7C2fWu2apor21wZ6RG9r00cvmf/2hMuxYiR5NNlzPz50/W2DG9xVgCrhPE/NGYvIjMSBEeEOzd
kIVw/lVEyG0s+XnnMpVB2IM0GPgcZvSfX7CoM0MnXimudg7innUwMmOCZMZ0WaWlw4mW9IP2m7lc
t03e2AcPeP4XT85v0Ul/fBPorzjYPNs2tP7D7BR65ti1lVDXJRFsfY3QBq7bhoS0IE9CF7XYXNhs
ZeGNbg+tHHlYz0MYbShItV7XXiXUGddA1r96Y38apTzTNThzSaJQUsk/BiVbVoFHtAmRkCWDg0Uh
pGXPK49m45hXq8z0GQGmBvsMx8AQaAXGapnuRyd2fvEA/nkwZ57zHL4e5XIZ0n/Me2X3a5wqcbOX
vC/EV6KZk4+q8uyHBvTzG8YEbwng6xPDb+iyfZcwIwXxDaDogXZRQ370Oi97i3uyXFIL7JeqUELw
Fk197yXrauPVknzAADEQIjeuaqEGLiz4mkGMUNYndb2U//Ea5hm3DEcZ4ClIeW9r/HdbJFGN/Vx3
Q3gVZCdB1CH2GFbH3HVo63ez1f5qDf95z2BZmf+XvTNZjhvLtuy/1BxhwEU/qIkD8J50Ns52AqMo
CX3f4+vfAjPyPdEVJlbWqAaVFhlmkZYhuDuAe+85Z++1qQ6EDF0ErfLF9dTUkDNyeO5twfCwaHwM
nsndHGWnurW6Lx6cf7hfoJ4EqyHPjYHy+eKJFsrQCIYO0n1uael9ASThJPwgdAbfKJ28m4IdWUQQ
jRjgMQVtcUeO1AWI4d4bVuaroJWQIU4YQ1Ohp1s7NiyUwXZDqqIfoCEJCavbmXVDZnuJJ2TCjf2s
zrwof173/uk343Hjudc03kr5cnHg6CB3UhRwzIOlT4TOK7LC700vvqWa7P35Wr+vsfxiAF8MizMc
Zyj18/2J1VxUQ6NL9+oQtE7O+DAcyhC3kvry5wv9XqmxwNo6G5QsVC52Gbw4dE2bTbpNdyqs2tdq
KuY3VScmEKrGOEggWZimOHmMapZCu4e2ESit8TooZB2t6N235fUXH+j3NZgPZPCt+S9F5GUGibYQ
gDNC789EP5tbUyqGm3aadWcAHbZFpNZ6bSWnxw50vmfZPpkDWVB+AXjW+Hk/L8EqxFwyBczl7EK1
9vnnp6kWWw15QGcbKPKuRMzg6dEUf7G9/cNVQA/ZFBV0iAwDUtCnlz5vaI4m1RhBtmjxfXEAc6Mu
+b94bHEi6BRyVHIsmhePUlYXpi1EFJ9RKpHjKDX3+qTu2qJisN9NP/5898Tvd4/aky2UrhfeaqEv
3/mXhWzKDZSfdRmf2bEZhMp5cBzGjuR4I5pqZcMQTr/W0l6Yrp/6WXw7C4ELmCH5dAOQvJa92W6n
h1SU9k1vScU3wfCQqZtTmdVGzQzYRKkASuHorVlv//zZPzPPlmMqHYulHScIikM7eXFMNRTQ1LMy
xOeGsW0M1HJVmc1DkWoHWU/fhYLR/M8X/P0lXy5oL9kVmsGp4+J4o8dhgpNNjc9ITSIOFVKw9tNO
9kof2ft/fil6jupSvYqlrP98W5CHB5naKcl5IGkVN5qFCkHBFzwpafnFU/1P3wp3jM0jgLaaleXz
pWoRG7resDlz/o3duSoCTF2JtENf81UstPn7iUTTuQYdQYX1WLUvrjUSUJaoWlucE63qbi2jFs/B
bJnfjFxWXjplUr+rfSddxXlYKA4CXvM5xHmWrLIkUdBQdZH00CNIQsFU00wf6qB4T5LFQhBIgIsZ
esW1cLtJrzgHQiM8LizS2eWRVGePLB3kYgkSd94jLcY8krb1iyGVOAkx6TPeUsk0c/q6nYM9BlOd
eBqZEYbUVuYuximeHgM0Hke5CaBuIAUcqOwY9aiumc7MIsc4JK5tngUyE3sU00EOLGwGbJ7WbU2k
IUNG4eftuo7lGKGpUVYvUqYxXMSYHb4CqgYxksZFnXrEOjAehs09/FSGQGXbqro1UvAQgkBhG2g2
O0T98Nen4rqWShQMilHbHO1xQ9fo3xNQyBHZ6eCq2iXPvB3H60SpHlr8D3hGyOVCO1HKr39+ZD+S
QT4vwprJM0vv1VI4N1wS8gQC4ipR6vKcBRmKN4VnFTJxjHIF9KxukoUoz9C1fLRhRNqOVsJwrGaQ
W4GovyXLBTqTipOefMO2g62Vt/IazSliRcSszQ6LlrrLp6B8xM+gE3meR9dJHRalY3Rqe41LnNF9
a6lk0xqxjUx2pJUrsFoDitYAoFW6DP6jyCCq4bVsFZyUQxs/R2MrfVUGfbAnL36JxU+mKQblnaXI
yyv3y6Iag0HGo5PXZy0R9ruet2zDddMx0VXwQfZ8ighn1hx2aF0muSwJdpeGtl2pNPlxXZI4vc6A
VC5Cr6xWoHIU/rtkJkAnCsSdBmJy+aXFDrDgGLT8iq8Ebk4rOcOv4hlXIrb0hB42EZGKutIyPb/G
SEQZBObf2P35rv++COsKt1szDYFNSbssLokGj02yYMqzDGV6rdj41EOlf28lFcKQNZkHUou/KqB/
X7FojatLxwpTHqLey+OpDhXb7pvirNC1dquy9tcC2JIn18N0/+ev9/uWT1W3dBHJXLa43tK6++VO
1r0iq4USV+dASUIPDUznkdD3VdzxsnF8fl64ytKuxBVkcaS72MloIOvYd6vqPALocxsZnXYnVV7g
97ia2+kurygy9J4J5J+/3T+UrsylKCy4cUuf+3I9nhQC3DLTbM4Nx4432ZzlK7OQQ4ANzLWZnSo3
ZdKmHnbnFE57Yl3TK7V/xGFobiPEtV9s6P/4cXhlVOrVj9/84ndo+5bTY2q057FUxo0WZWdRQ3fx
9W74NpWMRDXZmtACKfm6xmq5Geepv838RN6LEjLNn3+cf7j1OoMkwVCPST/Mis+33oi1OtdI7jkP
VS/QaQ6hK+Nv++JM8Q9rhc5J0qb7asGgNC5rrSqwlG6I+uEcRbFyhQZ/em8TaCStjR/DiyEu1Ii6
gsqT4ZAj2dKtyVNU9EVOJXeYz1I5ZSMyIALQT5W62tpVQQCMLvSj+b1Lm6Zz8XUuSfNBFZLlinnn
MMrShIfF5x9IA+hL2L9ZjRYrahVHtBLMqXmq4+KLM83H+ejXx5wmBI8aP6aqMQywLsOFO8XCmogS
62wzYduIvmHXBC5T7apwXrf0cTa52jRH7sgDWZHxQ5aLEvO3rGMrRZ2aBfFEy6Iq9mgR+3URNsp+
CPyCWHv5q8SYC68uEw4+K40shXaZrMjCuDiAEUliRG2pj+dANqfHFP4BTA8SQrDkpbYHJhtmhyVv
5zhNHIVn5U6aR2mHUK/YV8C6TiK025dY79r1n5/Ky7Vv+VzLu8ErK1QDtO7np7Lsu7AB8zidiW/B
21dF/aETfUpsBE6t//xSPI9Yo42Pc+hFIRJIgwqgTkznjrwXp5ThUQ2qn206FXv9ny91uYss34q5
hypM3jiDZ/jzt5JbGX4Y9sTzsjM6vRk2Z8x2lhPEVX+Vp4mFB5lDzZ8vurzAl4+jhV2cjpBh2fZl
txLRVBcZZs9FK/SOACHUVa2NkgeyenLlKvyqxfzb8sa35Kk3qdoFY15QtZ+/paaItG06Yp1hZE9r
lcPJSKRkFB4BNWmuSHwSZJZhApRM+iGYLvu6wGKBD/JqyIP6i5r5H35zbi0dftpK/OyLEuLXra3D
/sK7pcln2pUIAaNuvCvoOawGqDXrqhajp4/D9MVv/k9rAAoLbjWCAP5z+V5ZtabiVrTmM9gQ6TDb
CMsTDRofgfTtphG6gbZMKs5lnadryCPyuWH05tJLKg/d0F5JjDsOeq3Jtx2m0B06c/LX5gFLCgbm
L5bmf3jVGIwxhUBvodNvudj754Q5SAKF9ox/I3uMsZ0tpyt7jaa9/OJVuzwA8GRwyuDsrPJooCS5
eDIKnPlZraXKWTOJxmRKMcFFA8Wl4+tagcOVqTGK0RsBuXxxflvu8ueXgNdNyLTRGXPLvx3akZJg
9Ent+Wz0k7xvazHd+LH09uc37fevZ6gG6xYoBY0p9cfA6ZdT1DSmGSVuKp/zMskggKXZUy5rZJpq
BUkyTTnu6yrrr7MAit6fr/wRmHnx/T5q9eW0qOpIXj8/5cRlVH6GDPtcztrktijF7jKdiHb6kR2u
2UyLUHrP5AO95bgOglVLJjJWCyiOHbFnGUCQlNaiU1pgv3gxw/JBNKG+HRn9A1MIZv4kLbavVbOo
ZQKLpvknmjlwLKVkzfegR7v7oZBeELWlN8QoWNCT4ZUojmaZ6k9t1osDJkd93reRGYxrn5SV1y6Q
ol0doW1wNEaMoAz0cFxFFIgn8ogKaaUiWam+eNY/miWffieCYLATcvqUNcZE2sXRy0r7ZRJnJA9x
I1eHJBdy58Z6MR7NKUoDL7TTSpwkphbZCghudpuZCCOdws9SxVGjZkLIOmeFDuBSDSSE7FLeIi6u
3qSsi5ehrbAgw6aRhEA4J3Ax70ckeeGAJF9CnZh4EzQ4kk6yqr+bTZgVa1u0+h4+BUpjRZfayKHf
02yZpFj9NbyW+OXPD8rHav/5B2A8ptIpViGEaLa+7Ba/PKMFNI4ClnH1YOLmPJQQmhDgwxVy4gCh
NitQUeAhCrvqmrIm3gZD2oJy7QBOOBo+3WpVKJoSOvUUqslKndN+G4yJjccZzs/K0nnpXY1Bx5VV
WYyaTTspiHSBJ/9NYy7VeladxOses4TsACioT8mg0GME7qOR9iAr2hfF+rJ2XXxbmpicsrkmBYd8
cbuZXyDwDKzioe8rBPXsLuqKOxfufZAJG56Swst0q4ELFWrotLOk+mLd+a2PDcAI5rDJF7eo4dC1
ff69tS7pms6K+gdbT4ZtUmQVoIY2gTfV6u4c6IShDAmab0uwGadq4QyFEd+GZjZt/nznP1JWPv0W
tsn5exlQIcFY5FefP0lPyqqa58X4MGUDhhdlsFDMteSgOkliwV8LSp350ShK8TzLM4VRALH6lJtC
9Ot0SttbUo3AjSdT+q+b9P+Vmv+LE+UvN2mJGPg7OuD6LSM64OotbdlifnykCey+/+9//f//1mlq
f3FWRErEq8qaTiXx3zpN7S8aAijv0GpRTzHw/m/Kj2r8RfnObJ+bwjKn2jzvf1N+VP0vS+bW/1u/
yYN4QfX5E+WHS316s/jzZRu9I+1hi24YIsSLp0keAmL5EgmrgQptFhSDGDRsVXiGMQbk9Gmi6a0l
s0hJ34BfWN1DV2xovGLpCm9B1m9UTDJjfMTa4jXNPeg20ma3tfyI8muLKQG8h+IFFSl9cer689ZS
aMkDb9Sf5/LKAPewXHooz2LcsKw6/UEq36FUE7OtTNvgwRhv5XRj1hy03YynNhzzXRvg3SlX0LxW
EEHcAvtalW7ASRqo89Ow3hf8T2Yqu0a0s7IMAyNeZWwNUf0jzWIXs/hKbm7KAIup9kMrbiBVryKM
nuRLuUn5cx50Uhafp8WBkFXfgP2eWhngL8IYLeG4GWxrXb2CYbmO4KaO2TONQUogB9c5KecYATh3
GbhpFN8pBkov2AZy8i7K8ljo99CENmH/ht/yUUc/xBhyrU+M2dUBlYj/aPf5WilRVRThgfLXM6Fn
KKOyw37Dj4hbU6GODBYbZ+QmZrkd8G0r489xwJnPWBd8SfSqVbueDVgrXrrgEGL/0k345Eh5pvo6
iypHtQPPx4sw+O84ObIJxbfYpvIPZX7nmCvZbwrZ8C3KBCUDQDR900FjYMa8sX3M6VboJeZWrwOv
TpKNTHTRaD6DgNxNUuVg1sWwLK0w5aGGb8Ccb3w8Boj+Gwj0ds7SNCcbTDkn4nIxGlWY2sZ1QrRk
F6qQO8mhMzqvLnvPhGiqyvmqEa6CBYWWAYmVmPlpfcJc8MLqLaehjJtnBUrDIWu2D/dR2CxhSkQw
xXAJo0MpC2cu7tXFgvkdgT0MtwCIzuCCjRgtbVXXr6ykrihSJ9chtWFHlHKSLAP6NBBbDT31cjNw
cMRiHBSOGjTQpjcEebkjlT/staORgRsKgJyAmi7zaDMzKyRTSjW9IAKhINJ9YDz2/UtJYlmWIqj0
+aJ8Bt6E5YqB/qp0nVMs3Pv8ZUl5a+BDosWIo3cTD3VZY8qHjFrxtllYCoNqdnvQEzO9WKJMHR36
clPBfo4Q+IeLmXUBjNJWV0YXz5ubq+9ZEqH9Z9hKSCSYywAj37SuRmVlDKOLiQDH6Y0BLUTC8KHc
l8l4woH+y0p486996ddEoQ8l0v9sV38vMBxnUVaZlGfmUrb8clDBMkHIZRt1K5H+jAYXcMZDQlre
4OONGtxZ3ASqCsRHcefaOmpVvJvMDJVa6JXzuJb8YVOk/nqE/tujNusDoEu4HPxwTTgK/5rplMq3
fLybyT603PYH+Ea4NhgBK4fm7kqbsO0W6yGGnZTYK9EfivBurtaFKTlwXpzJwpS90E3VVyzXQoXa
Kj9SaHqCt9noqe0t3nEcG/PR0L6HGLbiXDoYzaECFZE2zFneOGc3E03/BOL7GQ4oOSWNQ1WxAs/f
hHcZwQ76+J+dAX7/US9Ofx2xiAnpHOBL0ge5TW60InbDkh79yPApf51K4lrlZ/xXs7VRphoWS/bF
fb04gf/rI9ABWTJjtA+J7Of7mveSZA0L8CpRTE818DWFDsTwoMEk6MbGN0yYWePMkOT12kNyrIs7
zdjl0jPjqdH3kuLEUiGLRzk68tZL027UD4G1SSFyGaRVGtsSG53UfREo97mJ8vGpyeChL4CUzdI5
GH7+1ApPDPjfFMum/a3DV9bJOEnN45R8lU/2uYb894VUusN0vhDIX96hgLAvecjIthKOSIFFrVA3
W+Mmwi/2VWeIaf7lLk5f30YNjwrGWNryS9n8y0s2WPII1TvsUHMdrdy4M31lFzXDNsiKbU8UMlke
bs7BXonV56Ek+0VXN4q+S8inzAiiG65S01y1OTjVZIofrAaVcZISzpGD1c2esHK6Aft8SFDvSs62
KQTvOABNpT6GvLxD1H6He+Wx/jvUXbuolx15Wc07UCHB9dC8K2DCW326mUlwtoarET33eKIpUlmd
R4w0LYPbOiQbhKIDavGkLzHDNm46XON4W6HarHq8YvJsO0DhX/tM3RW0UEcEVprCUjIwHKvTrQge
U7ASXVjtyjpYbNPbALPE/DOTboKk2dfhxmpMh6diFfsjAKZrJsaiINsow9qmwD5mQ7SqJWLtLKe7
yCpXers189tChZljlusBVASa4FXNz2C+gGlfD+WTpD8u2zA+s40+PYWoFVUc06TVbgGmUlPel+YE
e3NkcnaFVGE1Tt8V+ZhYlWvM5F1L5ymmN55+n6xsLy+8HcrIDlek/dNSvpv8BCpBTCDDhvytS/B4
midTuYuzU99uwaIm7V3PzmEwsaukpyBBGld97ABZ8dR2WIstZo8YgTupdBpxJK5RjRPIG80qozRP
rY7Ek2kzq5NrhIwmeVs1Dm2tBR52dBswF3IxQekHEtMcK03mq9vAqZFUz2g85uxspe0GKTT7Z0TB
CAiKtNXtCDOyaWMnBnPAl1cTJNFsbYQa8Ei9i4r3nrbYTAqEojrw9UKyYBF3xr6CT+E9xkwcc+BR
eU+WAJGAva+D9RYc04DAP+BnGmczLpeHJCTV2i7ufYJnHxNz3g/GXjS05Tc0PVY5oQk4EQGeen1X
bU3jBnQ7S7m5XbZUdfiweJNiz8qd11tg+Q4RCI5tXOvRd7/zb8fE86H6KXG74dFbywlq12fi3QAP
Y+rsgq06aptAt5weFqHF4XEK96Sg7kAbrgbLWJFOAmsP3iJYsby5m4V+n6oPPYG3KgpyRpR7hTij
4MEKoRhbSNYDAiRDLwY1kQiKd/8OdjmZ8zchGnqlu626d0gdnL6AjJNmqMl7+Mtu70eYXdaD1exB
lXOGiV2R/ewGg/OI4VmFuMs12GXlsFMyH/fqz0LeGu1dWROho8KKqNF4wsvGQ0j5uLKDZ4Y7PKsx
5D5pVRRiF9o3HP8G68dsZA7UNaa80NzZIpXHyjp1uuJC61U5cWUqm3hms1FLZz166sazrMo7yeLu
DCGYWxBrfeAodFpqcfJlyTMhYnTNu1Rwv7RngnKc0A7daRj2oR/cL0dKNPVeZwOYaYBAhP06LN/z
5qlMyq3grDklJ5TE67Z7kaPwAf+LO+N4NPAxc75Tm63kQ2+H3v3Ym+yUdUjwBIRQjpo6SdsRDl4C
z8H0cOieOJBOpBAVC5YrMyCimDyqNynJfIQZwyaACowto3syxVXAMtv0T0DxVlrEc6locKpnT8O4
hoHYncRzIe8bCWIL7zxRPGGxywEx+lJLD/1G2SagFYAfivCxksJ9QIzFVCSP9tB7A4gbK9IXgJXT
KenJNIErVrTe83lTZeT5gCRRqe37TnOzELh6Gq3Iv0S235wqhfGDMW5jO1ulxk6tObcYZCcbvMb1
a1BPa5AaO+4W+LnHLn5Q8p85ZyWJbpdOcDWd5R1Cb4gjjxjyvblQ3Pg+Hb/rlD1V0dHIKrn0nSQZ
G9Ry+zCDTePDCgnrW6m5Q/i/8wVnXlQuRq0hxtpG84DMQ6wCGB4ixzqjjp6V37M1NApTwDY9y8Mh
xOIzp7veOlTSmzLkHx+lLVpXkW4wIrnk2TpBMHlGzScFmWChxtT0dxLR4A/w2iJZBj63amWHOHgP
YRJ+YmnNgwTZv3YCBfgi+1BCZWuhUwnIBxLmkz7dZxoZHg08oaTYx9Z3BZ4HS17nKwc29g0jjlWo
Zyu49N+sed/b20EDeK6TFCAOfvuQyNuOGSZpFUm/7eUXWLArqFpVBALHzHe6dpL0zQivcbitJTei
s4YZ3N9r7VEd7/GMV/52MYtbytGsiTdvM4fe07apZED2P5rx2af24uxjQ+rGHMlacCgTnbzrzVC9
zvljuVwnS68JnnmVfLjhevXKwMjxu9yJH6sCnxsZTpzu1w2WLzM4RhOFBA8tDiOgEWKFbM7pxlOi
T+5AvoZZBs5UmtcS9Xc7VOs5RP3RF69WtE164UpjRcQBOpx5rVHDJl4gj2fk8oVx3ScvvfnKmOhB
qQ10ID8zlWMgXC9msfQVId7znGIOCkkUACs2h8KdX4GpOsm89nPHpyAKo50KRkfyPQvHYgeFB1rh
xAh1ImwkT1iJgHHbtzM3jGEGTVXTBbmzEjyqY9dgyAJKiT8AyovCJiN4R+t2XS2+6z5wQ2Vfs5jq
5SZr1W2vPMy2disK3RutkJcFB3jdr3EarJgtPVUs9UMBo4jyKizvx+bYdeBCSPomIvqopPf44VYt
9mxrCD3bfKa4v1Yt+iTVgz/+kKTpulHJVtGw7kO8m5rkJwygVYXPdQ53ue3RleDGvEh4hVCQe3nE
i5eOTivnVzYQLn9kIU4YfvuU82c6u+Sl67QXOo+J87rgsS4/ZEgQKfj+1kR9xEBV0QAdkdJeVMGm
y+NzhO9oAopqzcl+rnmtafpmve/FzAkNGSgn8BybdiHIO34f0LAkgBA6kLGO8OuqfEMdMkA151dC
lJ4RQghgi0l7fSWh7YhLWDc2KTMyDKN438oESpSTm4TQfwDOqAVRd2y+hZMmGocTcLmEnGTyeM0Y
zA3pq7T+z2rM3EakJL5gNDBvRnuPu29l0YSOsLqTKkEcxSbQJNek5ZMIfbMoiiw69WSfH1UqfsmP
f/Sy7hBIT+xIuamJh9KadJ3J1nW4nFLU5hRH44OKdTfStsqUraemd8uUp0cur7SgcDHKU7QziO8e
Rx9CTBN7hs+Til5NUl0jJml38Y4l2VXZnrKE40dWe+NStY75G/zW664OdsCgfBrspJP1HCS67w1L
Zm+kewjTu4AwDksbKFdrZ6xu5olsmixexwbDMg6i2PstEjFMI/uukibds+xXuULT5bUZx7UYGyhF
NOhT3fVJKJoyxWEGuSYBhcZ85vSw20qvlQ+qPLsY1wCKRGvNeMmse2CdTh+w/eXPPM2a7yiTvNFA
5ZPv4CaS4cLacFP/tVE4mUjZVpsolYvZHYrHWsxrIM8EmSBmeKAoEGXDRFNfa+nMGrauy7cgNTd5
v+QFPQd1su805VDFz4H1jNzRkcDEDNOVOjJ2sJv0JA319aA2u7mtNpEYNjThdC3dE9TgZnl099Fk
+I86z7QA+etzgOxHZ/R/AAH/ZxiBzY9iaes2l3/U/4MEARTsv3RjfutLL9G0P/LP0bQf/8rfrWk4
AcxU0FFTOqIRXkQlfyME1L8YKxG/wJgTV4W6+FX/HU1r/EX5uagC+JuN84x+zi8A+g83AY3kj7L3
PwMIMF/5XNVSpQP7klF8LSQBph4XraOxAVIxdjoZfZKUPHap6b93EJIJm5z1imwDVYsG6FxLSrdC
1XDHaWQe4McqmCptZQTtFZLCF660Lgy3IaI1WtFNWJ9qxjKtG4Jw/wZrLQwdyZyl61IJ+2krpz6g
k65sKrHBFMe7A+mkDhytheMGwyfcN5gVVh0JdFppN2KTh0n0EADAK7xSK1rQ8Fnlq8jfIuuODKX4
XpQxlXePs7JYdRU9R8aLNIjp0wBwwsQONhFdhxFD6CkYXjVQ9/1VMmZD4yaqn5y6oCGLtdHVBgCZ
4ecwzAB1XBfoJw34vOQwgQuCOyhw5h0GzcyrFbdPvKE2pC7DwZzmVAU2CSwVdTjbLo1EC2MihFjy
u0L7SEZRfUS8kx2TURHTCmZzSMkqSMNYcaqj1BjnpoBP1PWqOKEAAaOdSikEab8ykxYwX94+x0Gg
QHEXRh9sASObvVvN8fgsZq26U3NuJcNHSITQb5L+2e9ULfNAI9bPWaBrDLEC/ZGJ8vCaVHZ18o2o
5wwIXyRz9FoN2fvwV+ZONcbXamnDCmbrXzTHvg3/EDEMtlfwSG1hPdpBQ4uPE7sEJSdXorUtYdMq
pZPpP2fjDaKFg1+CJZw4HQB541OQyQEjN9o1gPo8bMJTJNYRti6qsltZOSLgWvXW/ETX1diKYm6v
5zhybWYQQpecVjByl9Xs2yyJB8vHqK3TNS+V6qRPmQMV80rR2w1Yh9PYdWcZomUoKY9p8yMuh5tq
6VdEP7SqZWgrP0ddfsx6srvoI3dEtaQSzbzI3+EbkJ1BUzd+2DxXCXDfHKbSMG1qrbpFv0Yzl6OT
SlO6yiZn6ZcP5h78M6mQHVJmQ6yzWjDT9cMNnPzjbIERFZh6FfBBXuzbALCCVpwZMav3RjoX71ik
d+rIM2cNIxGAZirF5AspZ7836VyD8e4H2bxP8AGiG2h551aSpWterxDTwKApYqje/RRJfYWP6gaJ
UXkAjRA7/dAM52Yin9NMcO6T5Rr09bXZU9kFpC/21a61j7WgdTDUd5hAvEidSWa1n2zlTZ6uJ1r4
ie0qoKsH+QnRhsdo5omThocUZctwC2H6DXBGWqLySsUH60WixRIMA7ZDuiGXuEghgM+vhtbf+nN7
r5og+GPDIb6WJ0R1QXlTDl+nhr62ACvJZnBqbAlPlMYknDkFCZ4ADw9WKK/HgcRBKT4ESwcWdHQV
60eriV17SRGQ862uQj3V+CwaFW7RFved9BDi8ej8g4rnL5iehYGo3q7egdtSih4iP133TCLscUsU
73to0NcOmP8AC8YK1vQvIfITIwAOHt4T83DGIVpAHLO/SQxseNQOfTYt3CDOb5gRXQlkv611TlRX
Z8KlekceRqDTmeqYVnmbUdwiKQlXlTGwUOXPRtsee2wL1mTY9HDjNQx2sWvBjvVUnprEMGGMOEQ2
+glLA3O24YeOfq9gYRXillTDwUUCVKEvSW4izfL8IT2mfXg1yypR03qSIpdKsrUS6QnII4RbtPNd
ZKovuK843MX91RQb1+qcPAlD3xRguR1TkNeZdDt9tu6BojgwE9fCpoMABCaK9jbVSJFKUNV5evsG
RkUafbMh4zUK+QRlEhFzoVYp6FrWdHtd0WtJ+tpYzz6va/Os9sprlY309rL4PkfIr5GyrGXqbWlG
Jzk76pF8DBJrU/bpeSzMazOvNULuJhM8ZsmoEHLXnZCGnWa1ntLc0E6b6S3cDUZ/rKtknxNbB6uB
c1BX36fmfBWw6EtB8Dip9R0Zz/ZQr/vafGjLxC2zkU7PAmbbjAPzxagcxkMwH80ihhiFFl2Jo9Mc
V0e8CMdUn7aaxts4AOytyCMYV4UhHXWgoXZ6nZIgoNbHIcTGgUCBlIEctl0fkMRF1SfHrYlkAZEa
0FvbJkG3r8U6rkrLBcjJopJmrTMTctsJ/2cz6sS7JttoMP1Dntv1W6aTkyz31tYsq5PZ0wGdl2io
pO8fNKJSVyEdLA7pepB4oNYzsJAb0KebuS2PbaptiDRCsujO7Slq9WPjv9epDAqWkj4v1i0ZcUnC
Wh+PHpRqkP9iMyfdtyrSj4RW3yhFzWyG+nMY1zo1iNC/zWJnz/nJHE8WPLK5uZHp4Q7yAbkNRUTj
KmW4tUmpTVaGpDGkmVtOz5xJCwfi+inxx1WXAgeb5OEtKpujZmrPc1MD6O2es0g5dMRHIFya3Yls
Say+66pljoPsbW1mu2qg1x0Y5wEX95M1EJ0tzKPEeDNKylPWLYttoWYPXa2/WHNNT8J4r0gijuX2
21x366HBd1aj7mrMx14m1xbN+wqRPUAvy/KaiXzGlCQJvy6egbQPbhPJNxP+HXeab2xll3UMnOSY
l6wArxhSQDaeZWZblY4zi+9bZNRvAnjgSm5OsyWuRDsSRkEajMJBvzWYutISWLK/umCwtwHNHqm3
Hdwmz7Vkcr+SYzBUyq2U8sdPj7LcNhJDXlsH1E2vUMav6dHJ0iHpsIGOWzJ2eVOZqfdzup3U58YP
rEM9jztj0K9Gs/6ps60lCji2sWKQrGGtm4ZtseylCeNF66TUTxq9LfbHR5KN9kEB3Y5099vWv7EC
82mMkx1Rq+vMh9IxfrMUevBaMR4qufTQKztSEG4qNdrHWEzjroxXAukzpdy60xBhcfCjIM4HDxfT
Exi+9xoZUxRDqayb666l5S/xJhXtLpksnmiCJlS7+x7gmwXsFl0RK7QfyuSGIbCBtzFq3WFSzrqB
mgDM5bRTW42ivtGPgervSHcLoswx5nrLcSu8jvluhuySpb7plJ6kbLJlY6r/SIFe9b3w6TUjLnYD
cpyBJ7Lmjm+ZYazSni843adxsK6gFlbJqxpbXCV/KQOx6kmOtQym+NOrSuhrRCvemPEQUcLG5JTl
yQuQa85rjDjG6LqyMIiFx7RlK8AjKVsQh5XvnRFsUQftkl4hKYQDbRbwm8TsdLTVsBuB/FjrUb7W
kW4oS3dFGm/sDrY77H+VNGfyQNmXi0cDAnscvczlUxg3Eyh77N0RPVUzhKhnaJDSyY9PChiJjBtA
iF4zDjPplpMCwy0z9hZx5th9mmAbiWoXC9mder7odECG8lxX+v1AeOCTXrIfh/GWUwnKC9KbhOKk
BtlDRKAHFARaM1FREpYSfO+F5s4Tsz1Oj3LaOMvmOpJhOPBBRjrWH9RDw+DxJEVkkucHhdElXjht
bdVk3Kj1LeB5OKhAKau5pB1ULgrLSr0qE/HYVz8IYN5MBYmch6xswSrmrp0yfoq1dVp+s8aRhsnR
RN0BNJPEUr/RebyUDfG3av7D1/sdiHaitfd6WxwaAOHPfR5umn4kFqiCOfxf7J3XktzGEqZfZV8A
CvgCbqfNeHLoRHODoCgSHih48/T71VC7mkZjGzu624hVnDhHETxSdqFcVuZvIsAYFIJqDQUX2/6Q
+SRbbXjrts01zLTuJ2oFnDut3FdZeyidBAG+mVc+Tka0SnhhpLxnrgolkdBkX6zKIAcunuKEqmxl
tn/GQ1XdwnTc+bAma34CtHbd3hcYU+HgZ31QdkY4uODDezMIik8jbrNg9q/LxPku0LzFzQm0TjEq
USnxd+PW+0nTP0IYuPKRmKmuqqjlFoftaYpWogXIw2kWzV80WxFst/5uu354V+R0syqFXrCPU0hF
VChL7G9VfWdN5OQ0nkBUJB58HsO5iafOeVcgyKnP97Fm/kRE5arBhmCsqU8GpEKFzxNCx7sXUCPy
xvONiZGp0CucOpODyndMVE0bpRIVmcehojg2MlFOfhuNfw3ZeJMl1mNC60lI/7rJnOu+/gmfGCI2
JaDgRxANb1trOOIIhsKavUs64CtlcR+K7Ah78SqJgOr07xtxk+fv+a3+FWnyLo+cP10uHd6q70wq
ZWZn7EqzeEzoLHaeuLGxa537XxYqjD1MBQjaj32oP3gclm/svLuGKr7vhvrJQFg5yROABxaVV5qs
+8bQ3mF8+t3okIbWB2vv1AY6VFaPQjg6POgPgUaaAxj9MzLbwnkQo/NtnPr8JkzEzVjJ4DbF3g//
ae2tLzpSH51+a/IlE+8zr99nkb4zUmcvFDQUPnL93UIMuBLeU4GeW57eGUn9FAS6gKgqMP3J8hDR
1azee2HxaCGki6AZvR134iVeYzxhXEHZ4dLe5w6Sp1GqvwlIf4pmP8Tk9bjWNFXyGM5Il4/5oars
BgATD80YsberpBu+RR7nOeLHNzOpYs6zONS/p2nCMWBl+qE2lSZtR/pjFR9Ndjo2Gwf43z6sY6Sk
o7i/y0xegbxuHsyaPdjGdCScrrnxHTpJtZN9yKckqA6uxgbGzsPGO1I1rxDCMNS9ofvT30K5EJQy
qO+MYW7vTdFBDsdf4Kfme/UhNrSHNK1+VE1wbZmA+XmuXfsDFTTXi6Z9VYX3iUWd0bY1b9rJlIPG
q0YMFCrVqy6u++5ouJA9u9G6d2Y8HWnWpo332Nn152KabpTw5+RRTJsxTOCW03am33zPwx63WBNJ
Y6MCWzZnOwrhOGHUhzZM0qdKeTea6ESDPxKC0ji1Wlosk/fQBlSNBcgukzzVLnT3NpbvZHPdRdI9
9Fi0+uWtO3W/cJdQc9cdMbTlX5LQ4WIj1QkSoaQ845+R7wcNTE2v+RpXFb2XuAvaXwGGAziGDMgw
XaGmBsER+KKXXyXo3Xt7M5A6uLixQ+q7m33VXqRjTj5tTPbbrsx5S2V0QRh/gWkeja3Sf6Mjs4J+
eIVtemd6XXyL/Z//JQiMMbwJnRHzVbd0jXjXVpV82+ejxCFizoyHoKi4fVp2K11Rw5DaYTQm8QQj
n3eBKUM+qFnl/pdh5mVxXbcOzt116bUBQ51d2utSR8yX/mxpHhrXLBNk2T3zqaCCxs8BjaAzzLT7
+/X1y/+74uT/axqnIF4vVii/F//j8Tsu4+VL+OzzP/RPjdL8QxF2FQeHcqDrqUrkPzVK8w8lQ6fz
F2ReH5GRf2uU1h9K9MDwwNCCvuF//61RWn+g6UNZEQStKQQA+tfAZ5/FQl6C28DzYjyLHAECGCDx
l+jZFvMT06U7yG5jhxTuGF/7noJUFg3k56nxr83IOgSU4t5qvXNtVPGtnbTyqJuICyXmAc1c1I7I
2Jwxqh7q0vnTQpCRFjR+KpqHiGbko9hf91Z962bBcJXZAU3Bqi+PUZqQqWnBzwzALsA2yNXSpQc2
6uKXkGSGvY+0r198FiFWRv3okSh2xofe1fFuDDnaNSW4nfP/cRoyy+62qL51ZYhHZutSQLCDj3lv
/gZf/f8y/cdJAgP/UULyr6f3P8O4LE7Wswnq+v8s9Pth+Pn3z/N/4PcGMEGJu4gaKeobeieO9+8G
0P/weRY+q+vYbA6W8v8q0rv+H0C5fRfApQFXyjX/LdI7zh8WUHMlmAco/ZnI8Ar8+CnKzeXYRAKS
5c9pDrpTX0qMdJkVFT6lpp0mx+nQyk68w3+y2dsRnVk6d8EvE0owaZqDPfaLb7QCLD1tDvwOTYMC
NqCHkBpiaqeQN+XHhkSTdHaiBsSZm7Z8jHtUhDyMse7+Syi2OaINUC6WMre6iVCcORe8jga7wqII
Qn1cyQqDDNrBl0MxZy+ILr9HRbcfIR2BMoX5zA97AeQz0OqoYZg5OyOO7Luho0dvV/a0wRVfmzZ0
mej4QJKCSbcA/Xd5GCaBLJ2dxP3zprWm4AidTt51XVEB5PDwtIEvZh2KLhmNjRGqf/e/R+Y/IxSQ
3NBfQstnKRXTIQiBZ0/Fy1Zrwb6Q7xS3uZ6VR2B9FPRws9gFg7eljru2WhAiU3cJcWHynK4WGNxy
qF2ixi26uKE+jTvotMWNrNNmgyp0ylV6HiAcb4X8hByMlPZC7oFOUDwZuWvvKnOK8DDsLOvogqx7
h0wNqGsz7veRl2ET6dXjYyAb6/DqJcTCUecBct4QwxeTW8RRYnjYXe76EWFPs/Rbd8dkts5GnFPM
6e9xYukmEBswIUM7izi93uHYlSQA3udsvpUtrwLNc5sHWUR4ppaRd3N5XCtTCHICXQvPsBGVc5bf
lXZI0CXC3qW6Yd24Ickz3hTTJ6elcf8fQqnOI3K8yFotWZgZ3QdLYnWzw5f0B25JuLgBdHwHx2pL
+XdtsVgEQstCR/NwuS5RzMCgwwEmYU2ehO+RkNO6eWg8Qn9sPuajPiL/4sjoTz0NjIeq17dw3Cvb
0bQg8grUdOEVuYtZFBpWjxqtQzJfU/voB128EyKabqs2Hz91PWmMF/jZxlSunD+sUIMGMgoLXEPq
FHxxypXjJMfQ5PuWMSi6KqSMmVM+PtIB1O5SqXXXXe07R9nF9a/Xzyw6CRwBBlqM6MaeRqa/NgL7
9vBzKsz5KjM6BwAa716voiJ6OdTqIH1w2WDnPIT4F+vVAD3bcAOCDnT9cm/QDr0d3dH4Sza9+5h3
U/zUZ5pPi0/a9tY1srJXOH0spQZuITKy1BqLY5uOonTsXREl2U2DPBsFBD/l1VpGG3O5YEY+nwMW
2rCKME39yF2edw2yWQiPEyusPZhbFeB6rZh53jouNlkTrSD6otdDU7kfrLykbZeIvzUdVOTlz72Q
Af7nd/Cd0e181hBV59WLRYUwBPKBEb8jskaWcxB96gW4qzgKaRBI0HUJoL6d7SffElr0R63Tf17+
BSsHoqIVKIYqpgd0Xk9/QNsVSA9Htk3fBVfAUaPbRR8Qpoo9FtCcwJ9ejrc2yXQf0XJVCSKihqfx
ZMFb2nYGFlg5VkfcC6y9TncegJ7mbazllWPqWR3Kh8mmEr7F0PCMrnUnyLENCSBelaL3TKD30/DB
HboaN0fHxdSylz+FHLK3dQ9y7dVDtRGcQWEOqqKP0PLpUKfe1JtCowwH0RbAlq25IMsBKWj6VF1f
DrUyVAzbbTrEiBCzbhcnhJRtX+gajm/4a+hvJ9vCVBE5h6tkQCs7C23oHI4eUq9tlRdMVB0uh19J
AF+GdxenhqwxKConDSR4rZZsCOq8aqYtbZvTpfqcqbvMJLkQos5IAS+Wjo43uIwmNK+KDKE6YC7u
Z8DG1r709eAQIJ20oXy8Gg8sETeM4LrRF/FkhjBLl/lACou62ft1M+xrWTCdQ/ydtm34quX6PDwP
IQxUFgXmDIgTnC4X3QwDPREdnpiy0a8wDguPCN19T6UdHJteN+5xFCn3bteBAiHP3jgRT6/Uf6Jz
u9G9cXloqcffy4NI6wy9iZUaUuAgwR5ZqNGnptvcdTpMKAzVjUPtNNbT5XWzFlQ9Elm5lDzEUloa
/x9tMqm9HgYjyW+zYshodNsJZuRz+kt4SfpOzN2wMa2nV9zzSH2dEgwEZYhH1GhORxokGU3iFGt0
rXIwmotLyvZycnd6he3yFX7OI4QCE9bHLK2Nj7yyonx2J1ICJE6QpdVPe3Had4g/TWjr1wfKhzRB
NS18AAXkQzwS+MxXVFQvf9+1oRqIXpEPMmDPVfv2RTyBt1pimkOtoNkwnuNQ3AlngOQ0ui5dtKxK
dq2l1e8RINvS51sdKtUl3mvko4aqALwMnYHUFEHE1E5iSO7BdyEw1bbjnyhOi0MyQQm5PFQFInzx
RPs9raACOeBUcUv4iyNQ700X7BesESlx46Mz5BykG+FHFTqz/FQKt/JwLMZ1/Ap4TvQzKjz/KQm4
0a3AQu2rH8RWwrhIMn7/JJPHvqWkpJznYt/Lb5BqYxbPdOgPIh8+sb+8ox9SZwgTsGitjzfvSE/g
IYFLevD0euS0HiwguFAtLn+b0zv39++Auq6DfMTHnOz1dC5EnCs5E7s5jB0ynq0PFyIdQm9vIBi+
sblOb4LfoQBSqrKnjcq/uZh2zS/0aOiT9pCHwn+0B7O87gPZfrk8oLXFha4F8uCUidQz5HRABjdd
NLkIuPk1xXczRs4/0yfjk9653X7ETu51qek/wwJ36nJOAQtb2qq0QVSJWK/aw0gb5NjNuBOjUDDc
DlYSXb9+bIjV8ReVYAq+i3WMQEgxJTSID1lWVQepYzM3F+0E3oxmSzgB6Locb21xADxDf43hoauw
OJOaGkWO0nIbOpD9cOwE7EHp+nIXmEG6kfutHUdkfViw2GgVUUY5nTaE/qieRBG6e6Vr7husrz+W
iOK+zWxAAliFYFNjZLTXWzSYNnKxhSbW7xl0yY549/MfDKxOY88SgDAi6MBOcPG+bfzZPoyxieWQ
6NujiTfyx3gC4TPByL+JstnXb9APSI9aW4LFxcY7eNtGOj27MRTevYs5CUAyLQpubaOtdy56r97G
TlLz/G/J6fcP5p7CaIvVwI5anN2B2QSV6XfNYShS49H3oI5auvHkF0X0Fqv4DkiZZn1HFaiAajX6
rz9OlVQRyEfDUcZiy2WROclEITPg7IpSOJdRF9ByAzII6kKjibWLZpw04DU0/ndZA9Jvuq6lK2kn
3rWfFfWnxMEL8vJKPf8iXJ68uzncheqQLI4xW8qqb/FnO+D30B5F1NE0TUR7NzuD+a3SJ+tTambe
u7xupneTjN2vl8Ofr151d7t8Emq3JA+LJLe3pTX4ZUPBwxHVzsH8fKew6Ndm02l3VVli+Jg1QN+m
utjYootXoloLSN1yeuMWAE+aDG2xeKmjCBs27IEvA8fcaeZrLizduq5kKH8JbXZvG3cI77GfkNHB
6l3zrRHrw6fLH+D8pEClENC9biFWbVGCPf0VEfzsuSym8mBpUuzBkeFhPhrJWzGV0+1/CcURimAQ
33C5+tjFZdkGhEJ4uv2r1mrnEDR1A0ZNRO7GRlubV5dKEoaE6AiLpUbfkKaOlWD6fEAPoplpvw+g
4qwWHYIp8OYfUHhQ9a1GbIjMyq+3Dqa1Rc11yQmM4LwgJzz9qCMm21PqRxJtkgiinht5uxi/4V1g
5QUMmkC74RWr3aSeFt3bhbGhT6gWzukhQ8ORxwb1lufLdLGlksCpRGtmoNI6r3gTyn4gPYpc8352
9PLGyNLXp4WK7U8zhy9Nb2L5UO2nvsVxQcsPeDIBocL2eJeB24RHJEYgM6GBXdTlpXT+xiCir8P5
4CRFP2F5jlpSDHEA7AbMitx3XNhAfnJBna4J7hNJAbjH4Pw/7Fg6tVxzNnF50y2uGzwYE8/skSoQ
bQvWIsO/G+3x8Diiq/xOczpxV/k9rlL4HTcQx9v0jdtGw9+Xh76yYbnpaPZSqqWNsKztNJ5Z+E3Y
lofa7o2/JqPPry0x5kfTqeuNs2FlIXE/0wGit0bpcOkoOOuGWqZ1ha12F/5sTB+gTWACdWmhuwKk
n7fE9NbORJVj8q6h1UjbQm2sF2+bBjOicPIKhHWk2SsH3TZQcrvpx8DRAujFmd1/qzhL5SGmBgTa
0w0AEoWByA6v/soWv8DH+4nCJRpXpz+EP+m1DIvaA2e3P0I0r+mBjTYk7KCitng52MpqZqj07REw
odb/bDP3YtQz2uswm3ugd1PrPHZ5bj3N4LBuUt9/x+GPaIAW6xu5gNohi0PCEpiECaVjKlyxOPcd
RzOGeGKAYVoZT0PvBHtO7vzH5ZGtHMOUdYihnuXUuNWfvxgZ4gla7EyOhDpfW7sJ6PNdkOLfOwvS
sZ018GfAQ7tMIhEQJf9h+ZL+ckLQfbLQaj0NXlhuHTmjIN+2guYhl3EPBBVJ/B3q1Ma1G5Wz+/pj
iSxCdTKptbOCl8Nte9QsrQC7FoHeimyLCpkCMXzNZPC33vQQbcMeUOXlb+yczyRbEy0ZW/lE6fbi
ssl6fdbzifIflIHxNk997007zMV7CUzzy+VQKwcCqxNRF3SoaSUsi3WWbMAxpYL8ERcs+AepAXs1
1+6NGIgV8OFiI2NYuUcxWMEWyLDJlpA7PJ1B5koknpc1BzNBEySBF/HEY3QSuxgYNBDycniojbrk
ommD8TBP4KsuD3j9B6A7TItarSP1QV6sX0cJKo8OP6Cbg+JbjWnJg1nxjvGKLn+Qvo2m2eiFV10h
yi84aHy+HH3tc3tAGXATpL1JPnEaHehYog9d0yBaRIuoDbwKGKmkLd335njHgZ9fXw54Xm9RfU2L
fUqBh79ZqvaLnAqb46B8BG0bpfpUQhEawSPq2vixSArrFvb+uJtmDTlSLU/+xJccnc8RV+RK8/oN
haSzI4ofQ08XLXEdWVFvWYDW06HqfLv193GFgHE9JsgZY6N5vDzmtSg8EzkGMVjjxbxYY4GfFlM6
uHBPcCM5Ji1sqKqvt3pTZ5sU+UTuUXqlNA6QU1xEgbSmm3OoAJFFlGNAUue3uNIMgFWt8ObygM5D
IT1OBYWLBMwNbNXTVSNDwdHm6uYeZ5Pi68DO+ORNqA0NVexuvP1XQpHt4bOjMm28OBdHjz/mLSU3
tPCrIMQvWmoxKGwrCRFWGUt7Sg6XR3a2HyjY0/ZRPVNgbvSpT0fm1J43xPAP9/Xk/qXlQX9whkki
K61MqPNB2/iQZ5ufSHTP1GudEgon0Gk4I51w+hajSdclivZx4VZvkqRo3+oDwjl62TR3AH/yCHh9
NN/0NX47W9tRRTi5pNVYmUb0n1FYpXV7+guELKUTQ22DCOBBHwwN3HZ2AtfWz1HvdYC87dr6bCez
TScMAeAUMFAykRSPBkqSVlqj5HB5BtQFdvaDeFIZuDVS/FzeNQOuc6mR5RZUE83+5knUi2pUMJ/M
MHs/ac38ARQJ0nej4WystJWpJxU1qAAjCEaRUM3Vi4M4b9wGOyH6UFkZT3cwJNx9pYftfeJa2hGx
RXfj7Dkv83LkQ0TX6aOCLaOlcBrQ72arw85r3lNGo2BSG6BlYPPU7N4s65BlbBzJ8xLdTLNHJiRB
jIs2EkRAPQnqX71uUt27/O1XNhu/CCQIYv+mQnme/qLJ6My84ITem9OU3JaVgAGoT/6BXd5uhDrP
wxWchmueaab8zv13Gss0C6MOsQzZW3Tn0IGKkAQq0/5+6u3imPuU83qtLw7zjM49DGkY41PTvH7K
yU59XjoKnXU2A3CNC9EX6IF1wqhuy8DIwG/b8UFWPKzxLAo3TpeV7U4lkZY9/kOeysVPxxw32RC7
qaPvLRsNS4GtzKOhVdpd4xXaT6OxrOpga371DqDIOCDo2Wv2xmdfWeSAFlS6Q0Wa8px1+guSIKaa
OrPIqYmld6bemldj0MyfitGcfw6lj6b25SW1sp1dnhzUKKjHIC28WORDbqYIhQcGihz6EKG0ZkV3
Vq5B9tJcB/k5GkEebLMS9U7gcUG3VYFf+eQ8PbhB8OlR6g7q973Y1VHigBKAxrxH8z05YuGA/NFU
Z+61dDtYT4EjYK1KXJ0rs5932RT9h7uSBMPmg2PBdP4BbLRWQSbidIb8EEQ1fONQIw/Rh7Jea2JB
vY8rmZKvwoxxtljLXHIM+yz1pWfvx65AFDCVs3WAQW0/eBEyC5AmxNemsOCxRJp3g1dKZpNjGc6b
qRb1fnDa6PG1k8+VhmwmKETUzMl8Tj8+5maG0dPC2zt2KB/DGMkuMtr6qoM/eVdgsQ1nse6vqU1v
+Xmcp1xUpij3crnRRUOJ9TRyapFTj/7o7MfGjhFIdvo7jS25gZU9302kQAp2rFYXgtKLMyyeaG3L
2Ea6JrbND16IjEZSRfY+sSp7n6YcIBvb9/yAJhwpq6FwN+hLLG5rDeNXxgw9tp8xayiCcT5YVhOj
TDRv2V6shqJRRqEPygGZ3ukXHLLO07ysQNs5Q5PH6zz2TRMJZD0Raru8TFY/I9kHBxJ0BfLK01Bz
WEMdjPBYLlPrYcST4AhrCpdAL0BzIU7ijXDnRxIfEYl7FF1chHOfbTdfHAk6ZPbZNXjdmVMlPwII
zo5sXYm+RZO8lzP+uLkBl790ESv+DwNF25+rj/o0kMDFQOmmFlY/8E1jA7lMibfLOET6Y9E2iESl
2lY3ZvXD0o/B1MlSxBL15y9Gangl2h/UwdCjToYbgcQIJqwO77osKG7dWNZ/Xx7f+WFLYU1tdlA9
Jm2gxWGb5GGcGSnxBpcPaIZo0UWTA0t/zmHI+tDM4bG5O6/209sWo4vj5fBrw1UWoA6zS93JXGxH
XJ9zK834vCbGnDdBgO4rkKaQorxv381juNUfV9N1mqratNhwhXMdBdhadgAk5CgbWQ+UpoKkfszo
YX/QGtcid2yDvdW0yCq64VZ+vBqUpxw8B4OW/LLeZc0+VWGvdJGZaOw7P0SBLEpInqQ3BTeT1lfX
g2zNjS+7NrGCZyVvdl5+prd8p4yJ5aME4KBoGyBN2KESdGzApNhX6Ai5v1I9xFYF6dVUqbdCtrSx
AP34+skFAEiplFuUu3yRSCDmDTExMp29HmA+Uo5Wf5gNLdhLbcaQEjGw69fHow7Fq4xrhGL44u7y
Ry/LckqLe820ph96nmC8lHXlV9T/KuRL0zL963LAlQOXspcy6KRG4IIeO92saabLMu9gvw4NSrFd
NMVHh5T3EIrux+VIK/uEUgEayuwTvMSXrY2kTXGGKWexl8Csk6b4Xs4OTNU4yXdJ5W5171eigbkG
cU1WAmjr2eLjxSFUppBF51gXe73DU66zKEnALjX2VTrWKOdG/UbScR6PEwiKDDh9VTdYejTXVYBg
J9bihxGT06PggkZZVUMCPUmG3Rj0/UYS8IwHPT0GXNA6dHjJ7XnKLP3FZYZkkgXF/VAXk/kDPWAP
c4EGG56h19/os2V/yzPZP0VREkJE7ar0OhB+dNTzeHigFYH2T1AgNOsF3mcSWN67l2db3Z7Ln8fr
xoY2RSLOTJyuK9/S6IkXUbB3zcy9YWdCW59w4r4cZe2rs1Nszn4ucvL90yhN2Y9wMaYAcYWhvJZN
Gd+KXHzMhd/ctlq7sYLPD0Faclww2GLhWkgb5TSaRe+PzLEJ9unY9EiOa0osu7Su9LAYj5GDqD5c
rS0c6fkGpSRE3sAsc8Gxe06D2lbSJJE7hwdbzyCQz3m0S1L0FEgzXt2uIbUjayZFAQmnCm2nocoe
82xPKn3kLBrv2lCIK9utysOcoXufDrhAzSWU4ctTuDI+h7chxw/kCAUIPg2ajNFI182Ngdk5YFt0
xL3CQXQf8hbJpNeHorcozGfGnrd8hla5F0ZpYEYU1A3rlwxcFO5cuAJsBZSNN07ytQ3qcEMDRuEl
yN8sdgAvP3cYhiI+iGIsfyItWr8dhhmNg54e1bWeW5KL2kbSf/TM+ofeFeWhKdA/QCpyAqvQctX4
g919msIheoQDvwWDfs44F1sUj1+a+WqX6pQ6T798mWVWgERddBj7CeG82kDjJTYRcktiR8dRZEBD
IB5z82keTPkmqAfUWvBYvq6qxnysrHJ66yMJA74CTOoIIx0NzKLu3ppaVHxFuc1CSsq36GVWCGhe
nsiFQZN6cnLukYmQFXB1YVZ4+tOlDaonD9ro0OnFh1IiJW9UaaRoUtGuEECAorxpr9NOIpOCft61
xqUKOaHz3mSFGSInR6P18k86O4k46+AS0gukk85/L5JQhRErhgiVgwQ5xNuwSJsexW8qiKnfWO8d
HS+O1wdku3AB0LhShZ3TTxC0Ral1o2bvKMHbNyYu9HeyM0dsAYvyVvbR1no+26dw3QgDPpfiGabw
6s9fXKiimjvbCaBRoQg5HCvoKsATwCPMA4rcl4d29lRSDT8VBToC9odLR1OSXi3pHbDr/VA59VVD
leiXYcAspDDa0bNHIcDPtWFflH6zEXpllD66zZy2/Aau8cURqPEYa3JZ2btR67wDNK1sb9G33tl2
172/PMqz7JYI7D/KgEL1x5ddXKtNakpREC7ceJgPyEwLKhSYJshczIjbo02Z5VP5PjK1HgmQfAtY
fl4IJr5QWBOSekGfaLGAIiKCG0qID6Vn3wR6p2Rl++RGopSpYyuRVvGefRQ0x9gYjI9+M0yPWCJV
N2EaDBtvVBXs5CxSPwZQD5RKChu0tU9XlwQFYYgQ9kuIpsuukohQF03RvH6TkiywrPDjotq85Gzh
4NqbgShtpP7D/ojqvbzSAC0iFdwjjVFaW0/D1VHxVlPOPKypJRF3giAiRmDMO4uOwi2OrcVDV/XZ
xrc7S0vUt+PRoEBunIjL1NMYcmAiQ2PvOHODv62SpMtCi+qvlKaJtgMsbz9NII42CM4rBx7wW174
VBbgqNuLl1FC8mfYk7B2MXIGXxqzQGXPcaV+RI7USA6tVW/VhtYjslmo7VHMXsLsarPqESeHt1P1
M5rbOIUe9LDC9QXpuV2bYLh1eYOez57FtchbjCIytI9lazM3RTqbBfHMDqlEJ/HaW9qNzsY5fj57
RKHHCFIFdTSxJNLY+FlGlKchQ81h+tasveRg1f70ZpBdBnBz0nzECPXG2cARnn9Mki6L1xE7gQPI
XVz+vILY0x1bwYZOeNMFdXJj64N3iL1Av3e8bNwY5vmZTjwsvsm+BBe3s7g+6Lrnvmx8QNOtXRxs
gctch3zIwTdGMqSAmmnpoLFa5ih9XJ7GlYOO0JBKcMHCQxWf8dOzZQptbQBHbe0cDJX3YTsIzBwd
81A3AiF8MMlXodHXx7zD5tXJTSyxXM16rztgdy//kvPLBVkUPD8F3Sf26vLEbXswT27CIacZPcYn
VYUwqdGKO9eZtrLqtellXVGWJ7tDwGFxuDdxiJNbgGpE2GGeKaQ17mrEY29MR/RXRtMOG9nuajyH
b6sYx+phevqNUVQ2BjCjSuSpRgJay/mAnZs9dMwqDNlm2nj+rn1KgCPsTGUeTwp0Gq9zB5fnAiIO
WK53V4aO4dsUef2hM8yt5vzaMaB425S+YYKCdTgNFTda6qLU5SCqG3YHxOX7vVXgPXN5bax9QLAL
FBBJaakOL/ZHOExhFFS1sxvg+F4FUeZicT8FuzpI/hK9MDbOtrVTBwAS+CoaRHxE9XNeZHMoW6J3
L5SvStNUZFiJcZ2lhQbbs1YmN4bAQ6RwNxbJecZDGY+xsQuUu6Zy/HwZ1JATzV+BgH4QGqCjtcTv
nsZp7G50MfAAwXC1fvK0Kv/TTjV5N6b6+OXyR1ZTdZpl8AMgJ7AFPajbSwYfai6Tn4IBwzVhQqVf
7yDFd1V8bWi+/5H3LgYs6EruNVcO7y5HXptearUkOFyXOJwsptcam6J0B763l8nq2NhtdRXHJVJG
YdtedY3V7y/He2bZL4dKyxcZB8PjFvMWiWyROXrq6iEbssEa6MoMCxe2ZNh5fw8eD18MjDITuW8t
QIrItUJHxwQhLt7oY19+MYIiwd4ylxKPn7EwwkM5Siwuo7htBmRESwSl/Sgbhp0HMu9zE7vGr4yi
c4tTB3LuNyD+0waGovI25SGX/LQEypupOxY1Th8FEA4nmXF0kXMvN+ANK0tMcYPAtHEukHYt1nVb
RvSvZwji1Qg/CEFxlMZ8xBzjMIInWuHfMvloe2LkhodPW2zhhs7f1CRElOdtB60eNtdyG/tW40sn
8CxkX/T462TZLX0dt9Z/4FLfYDmU1N2H1gCUemU7KZ/j2Yi8MiYXLcc2tr+Unh3SJo/qyrlO2y54
cuKuCq5Myts4fg8diTdorhylX1ovcI+ifNhKSFaOVlrDYJ6exQ14GpzuUnTocieqSeyEZo97w5+y
D8OIAjAP8ulweZWuhXLoGINKoOcH7uY0lJV1UhpsSNYNsEumjlaN0czcGlm7UZ9dOfAUN+h/h1pc
iIWtTruYUTlOZ9z3psywbuZpdMUrMELevqjGm9Ep5+PlEa6GxZ0YEgp1CvK70xHaNtKQdswIvcrt
Mcu0G1sxJztE8nTZyS++H2uHwK69jbgrX5buKYUuqk9kG8tOdOQ1xRjxe3Z6beV4aaOGKVuveghM
/cflEa5GQjSLpwynN2fN6QizvGzacUp5MUeiABCM8rlvV0ga5sKtvl2OtXIVczP+G2uRZaDI3hdh
R64cNZn+oUcL55tUfenLUVZHhD4UNRWSRmdJubb10hsyU6LsYeBBkIyV/x6twuIuLoMtrtRaKINJ
MpVBNOyLxaqMS99FKJss3JI2BK0augNQnfTG7PLo9vKoVlYieQWNEFp4PBOXoNM+x/DWjAJeM1MN
6AktiyPuotR1ZR9ep0llvJ/G3Pl6OejahIFtUwuDphZv4NPFEXudL8qeCcumnLUY99B4TVDzl6Os
fUWe1yQUUL2YtMUxQvm0cyccQRB0qM2vYV38lIUp3rtV+h/WOkMhSUF8igrXYros0QNQ7Udrhw1A
/IiTHbeIGYZyPyMLuzFfa4MinYZKx1nM+2URSyrFiAy1011kDu3e0YHdtR1FzXKatki8a7NEMo2s
iwXvm37N6SxFkzE41cDZaDTJeJxL9L5FG7wa6UgtT3F2YVrzlVj0p1Fk4XiDiyLGTrT1X2R91SFP
cUQyGdCud/vg5vKiWB2Uqo2St6tn52JQruZPtvQQlI0plT4UXcNrK8DfRt9fjrO2r2Dw/+84ah5f
ZNLqxjEtjTjWAE/LMBx5ZeLOAfrHn5HE8LO7jL29UTtcSSd5+PCMprVgotCwCAqrJXSzYiZoA9H0
Kgia+HMfT/iyRUI8Zq1Xyo33ydrn5H1CtcfxHVL4RWKVGGmTdDpLv3YkBvGz/I7HnbnxqlsPwiJR
7BbI/4vbcvL6fDDdhgpP3rd3foWscmym4+71M6YIZjplM+pWZ20uIynyuDWtHUCm+AHlmQy13bje
F1OEh0Tg3Q9+8OtyyPOBUWkxKe6Af3SRE1Jp64tFkhitKY2BtZ/xPtj7jnTfG73lfbwc5fx5o+o5
Bih81RmG9XoapUFONIog2sIiEdk1xp7zvZnE3puiwkcyH8gBSnQndkWZdIfLkc83AZEdCmXUG1T5
djE+1CLkAKycifOK/AlnoPgzoObuvmyr+tayAzS/R0DNl4OebwIKSaryqDC0ELHUR3/xUaluNlnE
5oN+NainjOPBo8MFwnbaLwW36PG/hAPOCUPouW52Gs6IsTN0UxWuxBDK8mP8ILlA92PS/pi0YAsv
tjY6TkucwzgsgRepP38xutZJ6IrObPEUZ11sOfExcCOsAQyI/p/SLtc26rlrS1SdJooXSSKyREbH
hoCTE/Jy4W0VKqOC4UaPPHujBbu2UMBjUJh6LtwsS2BJjRgeFESQJn4Tv+HhO+DpjjGCPg8tFs6V
t4c6V+wvz9zK0OgiISiiCI8gJRarExil30LIZua0cLjPzAx3yZ5T5nKU8wsb7BdPT1DODjGWibBd
CTdvM6J0+QTQVuD+E9tugxQ8dNrLoVa+IgufEgr/LNXUZS9uoBDVuzkb3Uz0YK8p/1wv8uY9PgHl
DsPKbjc64RY1eWVBurTpVbeKJXLWACyqObZlwUUX2d1XIw29O5paxWdNGzScr/J0I/9Rk3JawFB8
WZAW9KjocS5RvMLJadrOmBaY3jQ82QkO5JCOxQ5lmHCXVRiha7mW341hlL/3IhyZLn/i89mEHEHu
oNOjgcLqLLKVLOozFOpx40IFd/jmuYFe7QvIcfj2TmG3cbmuBlNFCybUhX69eNfkwzzq3VzACK7S
+rqKJ/uhnif3mleqcX15XOcMCBRobO+ZQk/5FJmG03Ol0ISZld2U4xaa9ZB/+vGgsyUOftJN92E7
pg/OiAbSGDkQg7Xxwe69+unybzjfj8SlW6VuKbRjlsCD/0namfTIbQTb+hcR4DxsWayq7tZkTZbt
DSEPl/NMJpP89e9LLe5VsYgiWg+wvRGsqExmRsZw4hxQNJprrXDhwMUrn/XMaM9JtqYH/nrXinpr
CTgJ/2y16T85ULJxzmjpV9FsTuNTRpQLsoLa3+O13N8KFagwSqOKe6zKvLVijb3UipoimjVQ7ray
VTybo0heMndGncFokBZ5bHBvWfgwi86/w+zkFv2d2ANEycAJorWz+k+jUaBv0frDQfS8tywPTAj4
FVPxW242r8o9+G3XtAYvh9BsKqEAQLdOwnUmq3A0kiN79x6NHfzJnvo9P32sBV2zmMmUOvIW7V0J
HuobxKwLghJNzsim/9cYoOj6eCPvlshIMb0vBaCjXHc3I6LH9dRWCWyv0uztUORTgASg1z/ZCnlu
ZM0RbP/ukmOPkQCqUD6soXd0al5ar8OYC06KlmaoZ7c0fizgDfzK8cB5/Wjv3DhPZctSbQQOCbPT
m0gQLZK5gcgXHeAecbYTql7JH5wl+cFbJwF1XVbVNN0WtC3Qujp3bWB917PchEq50PO3IzLSX1fT
gld0yaHELcqKOpIU9JXtuvoO6we/v6qabyT1w5Ph9stHKtgCyjarkyEq4geB3u7O4bNowPDC0i29
PRx1C82z5DpFGbKeb1FGnM6OINnxh0E7OBR351BtHGYAZCiW0S0OYZKeJWdS76h0l7+c2a+/z3G1
XGvUfUHNd0MuTnaZHTHf7VlVCDFGIfn3bggQKStiSmRaokYzlnOwypb5B0cLYxhzUK3SEIMuTOP8
+Pzv7SrFEgaQYW8E7LfxXGuRT3GHOktUOvCQ9bmJXBoEnNQJ6yMg964pGj5gzeASJL+7/YDzOixe
AkIgGkGEhU7qoBifzXGUUvl+rT/mA8KoB8E7GAFVeLo1BdHlbM++XUbjXPlXj65aJJxRnLUiTS8W
MuC/P97F+/dUGQS2aDOCACXEFn2hSUptJtCVCN2UvA8Nu0FJrTRQqe615u2crMMbTeYDnLxF828W
9ObZ0/Pm4EXdOUBYAfrB3BqNhy2BS1CBHmxqv4jgYvCiPrOaaJV2GzpQYbwP4gC92squD4zufFVc
JzEhZXUevi26ZahGhhV9G4HF1srOMVREX1bDG2i9gJR4vMu7pqhP+UBFYWjYzmMj3V0sy4yppNeT
6zCUyUX45vR+cPry9c4GxI5iFVXjTndNetgHhW3VGqZEF4RNvPoXDUKlEwpAR+WOuxCX6Edx2QHr
hdyZFO72rCZVrmBKcQERDNI8elI4V/SO+5MjguAf1+nkWRhQp/YKsQCp1FFatLepALMVVRepBIWJ
W/MdEZGrx0kZ9alRhmLSYG5tdfNktCjHPv5+O28tMFOAD6pDgBPYePAVmbiucqYyWi2hM0HWt5/L
GKaqJu7rJ6Oyyutje3v3gcIp0R+yzgall9ulWRNFEreQJWrsZvtSeU53bloTOTGtX0+FgRhinubd
getRi9g8uhCC/5/RzaObLdUqelg0IxlbAgrlqlw+M9TtXpu68J4Ly0ovQeEZCD/YZvHn4wXv2qac
BfYCHDWwydsF+4ZcRmGiLmfK0Xqz1voYEhmCmBys9NTX0/ciqI2XSbpHwL29Q0TlWNHhwtgK3uTW
cLDUta9lWRnp45o8LeS+X3OdAgLu6ggWumuKaO3HM6lom25NUdkq61avS0YKjI9rhUByIzwGlic9
PqhS7FmyAjq55CaKtn+zKDZN2kzrIeA8o/G6DquG2l1dnnPp9ZfXfziGRhl7J9gDkbi5GTV1wdzV
cTdQhNbPS5X3XRiU1aeu67Wr1TKxzCOJUKDZy6+PLe+9XNQi6bdgHrVyXbmnn2JuYKcQFM4Onm7V
jMgMEKbteoSp0ShOT1MvlzT0Mv+b6FIlDqta6YIa20GoundTaZYzYYVb4NXerH+Js0LVTYpotPPg
eTJTuPrsOj2hLPzd8OHLppVzROt2l0LhdxXSRBEDkoduu1JtZlYiaRdsZox/SnuYPsL74x8U1Pau
JEMpUBepOgYzn7fbO1bJItMhKHCvk/xQ23xPdKviC6/lX17stOupG732/eJCZ3GwqXsPi5J9YG4O
sKS3RTHPtYDGqK/KyBZm356Q25vPciiSJ8cp+m+oY/nfEf+Tadj76JkPq68fKTPsOXw1gQ8OA3oP
opLN4qeiSyEfLSKXRw5dvQBsSDrl6AdTvclrNGofH+a9G6teUKJ3ANVU9m/tZaVrJCPacZGTO+UJ
cds1Mjo3v6QBeoOPTe0tjfEfkn6qQ1zbjam8l96QNai7t0FmIurnu4zyx8NT6dbLeR5W++Ac3S8N
/6pIPOmaUV3ctvJduzfWOEkKFMbmT0k/TC+jTqBZguJ5dUAHBIOSjPJF9Ea28UipSL4CeyiiKm+n
66xz2YHKC8TthX1wQu8JmRTcg3/oRqsXc+v3gqG2KQZXRKxaJv80h0J0aJ1nEE/BXL9+Xmjq/TvL
Up6GYMpoijvTR9GgvoqmMT9onpsDb3jvh/gxiicVl8j05RZQWOqaZ49rgR/WsvJLUztzcSqdwX5y
Z8pVYVy1w9dkauvk4ODu2qXCAtOwD9Zg2+adzKTqR5EXETyo/0hNy85AD7y3k0MpnGwb4d3JsT4/
PsF7J4ppDkQJFAngHdg+oPdlV11TRPZsoOu+zsXFy2f93WKhp/ELpnjV4MrDC5An3d7LdZ4S/lI+
cw+68eL42cqN6VyETPoj/an7e2mC1eAA82IrcP/G5QxDOjqTjanZNptQFMy6j8S4UZck+hN4M/P5
9UtTrxYIG2ChQDdvl9Zn7mTWZcdtqZ0PqY/uOW95ffHHdD2wtLcyEgVOhwJr3r1XS51ZvjazstLN
FDcRYwtrh269zLLh81jO9QGI7v59VBARomYGMsgqtx/NNpdE8xovj1yj6y7C04YPnd+bB5DIvVMI
7EXR/atZ9m2D3jAbavxVm0dQm4qQyod7dgpaXRM+5/z4U+0t6GdT6qf8FOnUmT3W6YgpvymMD8UY
51cIvMUvXGXyKBqR4PmZWLdurUieQiNB/AbSsEK+CerRfxf3UIs6QsZ/e3QkT+142JffORtKZkSx
r+C3uM63RpOhrnSe+yyii/ZvHFO6qVbLQwOD+bOFmZ7X7+QPjm0gpST90MvcmothpfIbyE3gAeiG
y5C68jdmpF6ne8Z4H2CyH4Uwon2aFdsD2AdmZacdVqaqFT1A4bg5dX2b/yVTTb4HXnrUkdg5i8wl
UFcgEuWmbWthMPD5WLTUWZT9iREw5+SmKZzK+SHtyJ4pHjwKC9Qzef02bmqa9FbS/sgi3craMIlR
ZhGJMeKLKRw9PvZ7j6yqYzJRRaxCtLvJmKy0YNobpxuVc6yHSJcY/xixZtdhnCl2lRI9NB9xgiiV
gX5NYE06wYBSXuuprk9z5U7fH/+evaUrWILOMSW12raebGbNZ0frM0jZteyDsZbxO5weHEV6coR/
3HlWPVqkdCtpVTIiurkWA+JXbrW2WYRWShlaXtdfinYCa51mvYCiyIjPTRGsT69dIK8P4ADgRjAP
wGh2eztSkzaerxcMXfVZcDbl1IeFxCE4eZYfpKj3995itBh4GLPvdIK3Gg9A+r1WL7IsquRchtnQ
iTOANbRaGqb6AwNu3cdLu3ehoPdUZZViH4vc5mlMCoMSGyHUX6GK+0attzozN6hdH1u5PyFQJ3nk
SlwOWsxbSMdUSLdkrj2N5Ij+etXlHVxZAxI7iL8cVPr3FsQsK4kZnFX3pO0zCuB5bWhJRMSuAXpj
UnmmzB89XpC6zbc1ISxQFUb/g1PIab49EXCO0hYUqYxqKKk+6n2QX1wH3qme3PBa8L+FXqLVH4cO
AfHHlncOCI841UWiIdVy2qQpTJ57MkA5NuIFRsplDKbLYA3Lf/WaoxZRF8vB2d+1R9n0x3wFV2AT
6SG6FA/OiL24rxYgVE15qvQpeQ7Mbrm6JTO9Bx/w/oqTPBDp0X81FEvMpsZXtiP8QhUR8pB38bVl
aBeS09U8xVnvvNCssl+sbMoPgpY9o8yo4sPI7CEZUwf4p0hCFBaRuZQyYnK+PpvF5J29AY0rw520
t66ZNB8ztM0OAoudWwE4+P+Mqq3/yahu9mAkAEDQCXXjU9Ot/huaUPOpH8vk0+NTs7s+wnRI/rkZ
d0PJY1H2s2g5r4jjLn8bxoxshp9p9SUzFy0aKo5S3Xivnh4jD2QQkStPLRqK182ntCEVamRayqhw
mFKh67ZEEk7yF2LQgPqe47/ezWCPEA0xAZXIb75iO60Bolm1jHJv6U6EOuPZhoHyNHu5d3m8oTsO
gNTuBxEgfS/eottvF8faIJqpldFA7+bNCt/CuY8thozyPDeMJ7hwtGts6PW7xprjA9s7Lo72nuqG
UYahKLI5N4Up86kL1pn3bv48oKT0QXZ2/uXxAncOJzrKTB7Dz0SssS2HEDUZNRquczSllqJXnLIr
z3sbFdnSHeQlO4eTYT96lsqxQUOwCWeCrCiWJsB7+jXd+b4QKxVJvX6pHPp9ZZsPv2uVKA+M7qwP
0gNKeMqPGjy4tx9w0bWV0kw2R24ggzCtSz2Ca314yr15CB9vpfoet48Fk9yMiTOgTvkFpoVbU64z
xEYwM+7Picz+0gDCnWxGpD5RxauinML/QWVp1x6oTZA4gI+oftzaW0BctHNPPGQvjv9SlTJ7l5ZJ
y7yxTKq/u2CqDgzeH0gWSG9W8bSRNG87ToOfdrM0VhEZPRopSSfGN9kgx4OXaMcKzHMKYKQogaDI
uF1Wmq6FZXbaFHFgGW0GBvGCPlF94JR3No+iDaOMQHE4lduC0SqsYTJ4VSORWrNFRD2LazwnxTet
n7I3q9HHB1WAnWWpMSnFFEF9inf2dlmNMzcZTd0pChpbv7ae0M7p8ZD9/R0jbKURAS25srNFKq++
WXSBu07R6AzZb0k/xi9av2R45tmgnDx5v0Ft0h98sb29hIGCMAUyJ5Va3i4ty7SJeMWZwDRV/t/w
/panJJfyKV2g3c6FPKK+ub/TZGDUHRVJJ+MBW6jmEHTMfLWVQAeqQignzbqX3ubAUL09gvHufDX6
KyCbqLcxirmdHl6mPFiHsebI16J76XLLuBYpKcljz7GzIG4xcDDF7cyaNkd+dXKt9w0WJOOy/M3M
+/Gc2w3qgukRueq9JfAi4K0ZqAcmY299Bs2q1BvzhljE1/sP9qA7X4KqWk2GE7sgPVjWj7HxW4+I
tR9fCaJkXPDm9YRuS2SI5sloytJGwAVeK4j+mvleCK8F6dVKl+VpSqpFXB1iGth/lsyBQarOdVLY
VnfKMEaZ+J9x1ZzhVARj83Wel+UfzR+yL0tqi3+IWwOAeh1MaE8LJWYrLGfTWqPHH+j+WjEDSIEB
qgzFmbFFiQgGGworycYoS6jXhKmsmq8FbaOEMTnfCiFZZwgrmA/u1T31AQVKqkMMFUDQypHfPF4B
Hneo0naMBANe32S8arAeC2c1zu00LeM1m2b3YiuN3Us/M3zuLrH1P5rXt264FqkdHLiw+3sO7Ta5
o4JwwLG+1euWaVIOMx0GuMeH7M1ApnxekhL9KlGMb4rMSw7emz179KRBjdAa58yqy/lT4Gwj9V4Y
+UjwVTnmqYIb9xx0zN6mYCfDCf2sgzfh/rJT5kaPnKwEB3P3oA6CtkrZEFdmXtaBdei5gXVxFC3v
WVGuko4tPXdc9e2qEAAFpg0YMxJ1HlwbJHAvtKT6gxN7f9EVLZEiNeTBJh7ZBAdi7Y0mQV42Skw/
O1N36z/acVeEOnfw1egQZYoYlWFwGsFbDEG+AGYvg47wH3mx0Fmr+a/KQ4yVkFw+uXGT/P74Mu4t
DZoK6Jfgu1TM6Lcb2MK9xiQTcXFrS//UQ0qeh2bdwF9mueU/r7elAhGOH8V7Sja3tgatnTgwkFUt
g52+4fWLzxSfindCW+ojlakdJ8OBIFZV2k0ECpt19VLWeIKE5E2f9CdNBl4I210TtoCQnrvFkSeT
NP38eIFqAbcuGjITYmPoqHkXAJbfLjA2OhmMunLRspsAK2bp56qYJyUm4H9eYAx7bmPhXYZFGH88
tqz+5q1lmJvBFQH0o+m7OaEySIJ1LfmMU0dRFbY1qEfw/7P/92M7e8eF6BiuLjWSBlne7Qr90vMm
KLpIO1YqxBV9xLBs/Ra92FYebOaew4JoCDu8reSmG1M0EJZZW2Kozbh8YQ6r3KXNoS/I/f6NW8zi
z8cr2/l2hJLwxKhozwI/eLuyVRYZWrEqOa0dA51QEJpTFrRdKNbVeFpG9IjTdApCYa1HRGs7Z1UF
XqQdXHtWvAn5QGcYZtUXxBHJWjAnaZVIE2RgBSxz1P6gRViH0mvl9fGCdz7ljdXN/lplsqzrTKHB
gvwHmcJyeWMkiTy1wXRE6LK/QFV+VpShHJvbvWXRWqcvODWpJ9lF2u4ClKWhpjHxBqOZPr/xC+NI
30L9pZsroZoKkBUr4m1ni5P04kZCxGHAAljoEEQnffI+ntfX47F5UulEqoiKDGFLSVrKWYdANuOZ
C5I/xjL3PpWrF196azKPxk5/TA5uV0R9j2I3ARSCiGqbf3rCIS6I17EBIeMOfvXBScvpWSSxDXQ4
a94bUmr/jks/RubgDS/wQTefrLkY1xPOofi0Og6efSxdB4EN998kteMTkcbwP/Raqb6WzoI0XDId
dRv3bhWTdKRoNL4R+dpUQuNkXpuy5eU001URTEENXvaAKxtARhE8zs05mer1TF9fO3hI788cJWZc
oo47pvOxPXOzOzpj4XnQWOlttoSdX7Qf9Vrv5pCCffabsS6+8Twx7pMcGL6/V5RjdLI3SqIoQWxR
DEJYQEYWir/j4rqXdeyCN2T3ZbiKOH61i8SUmuOD1Jku0paw2h312JUSn5UvWs0MryfaSOtn94Oj
Nd0QFoN1RFu0uziVJwIOARyzpSHXta6HsmXiWR2dOcqywL1UyGiEmdkbT4/90/3RYXH0VWHuAVLO
4dmc9ngycxsepKgaPfsymmvxX6HV/gcEe4dzKxj2c0YGQXW9OILo3788WMZT0ZyjeELt5NaylVhd
5wbc6aVd5SkoZPy2qXjp0niG5KAu2v7z46XuGkRsidY1FS8gq7cGCV27JchUrOx73RuPEb6wbPLm
VPXSvKQZ4ODH9tRbdutIfLhE6WAhzKIy2M3WJraB0EuLP66QQX/Jemt+CQwYeBaUnyL4mcrPDWCO
ayPaNbTX/vurrdueqqdb/ABg0JtENjHLbqInSP7n2vSVk4yibWhVPj4s6MdTwXzHhRGz+l2eTePZ
MLsj1NrOIb75Adv3du40o5q9MRo7mni0R8CQjJV4OzjyaNDp/hEiqKB1xe8F0Er3+fbLSqPwgiqo
pwi96yGCDtI+6T7ErY93dG9BeDsuJJVEuGK3B3aeHbcV3RR1Li37eMHRLPGEEnwevFpAgyIEVXRa
E4Qrimz9dkEZf9ga9jRFeoFkamzYRVjP8BS2S6WfUu2QRWpvaYwSEjiwMmK+TVgm6l62TqtPkVMk
9ZOv4UjTsVnftSA1T4930di5hqrmBjcHfUBEqbbnwlJd0N6cwPwxskz0RQ87LBbN+5uWVrCGaAE7
F1SXl/q6mIz5n1O4dz74U+pUdNomGIZASxjTmQpz87lYYvet12R5CgWBsxzRPu/ui1JwhITPokau
/vynWIC+G9WgcpwiMxv7p0lATyX79EuWlMGBc9opnBAnIhUGwQCYQErVt6ak8JOgM9gWvWmHSz80
iNRplHTbPm/PXZ9+zpmXuqL4Irm7un/yg3V8YWSrP/g+O5+H30EQQb2NhGD79nQLY7gTRHVRM5UB
KqvZ6oQQt7knUluLecXEe3WywzvnssFkA4Su265qihpcW+XJHMk0m549X1CvFIKimxNrB2vb8cgM
DoA/x12QN27bHXrVAMpbZhHVroUSATNiz2te5RFSI2PEaCEQmVEXT92arpFVZUfIy53TRJ2bahy2
VVa3OfmTyyht1vh0W7JEf/FL6+8K8Z3fRX94yXYcIukcIEhuGZXgLRy7g6Kl1rMYGue6tc7TWLRf
1rjLDkgBdtcD0JwiM/pJdIRvj6zTlXZKbioiWKTWl3yd53NaZgZFU609+HI7YQq1GqgwmHcB5L2N
wTovqCs6MCJy3LT6Oq1D/VLGgfXJMAszFC3SVHVmyLAa7ddXpQB5U0qhLmUAtQs2LsDTOFEgzkVU
lZ0RMXJDrNs1+XlJR+sgYNj1AYrNj14ccB48/+2GQm4M35JD568fg+6iG1Vyreq8Ocsi/Tw2TvGb
cMzxLb6oioS7FuEU+M11Ijc62O09H0BYzYA5s8pgJTe+yJh8v/Obco6aBXa8sFwH+k26UcpvaW0D
mE4XqNIfPws7iQRoaOaHmaKkt2tt7oa9mG655jR1g27M6PgLC2Eq13vjL8jsSBTITloMX9Rjo3vX
RH1YGuHQrZI43+73wijhZDoT+03+FJau1D5ZS5P/9tjK3jUhslYHiFCMSfJbK15uZY7do4JnjYlz
jmPRhOtSdO+l2RxNmO/uIueGZ4TCEcCGW1NBsuQTyl4iQuEYAkUjZsQ2m0Rzhgvyv1FW4mup20cl
gL318V6BpODE+Lxdt0btynAmt2nmCGIOyaGchibSJ9d8P5XO0YO8t0AK3TqnU3UZtn27sl9jc04X
XI4hUv/ZdcYs+9TBIO18taR6pZIGtlzHnMujztDenQB9SlkAl8brsYkx53Wx7RGihajV4adPCOKj
VgzTZcqM+Qym8Iih48jeJn6PjVhabY69rB3zSO9Eei67vrnoS+BfEmEdsYrtfUUHZXnVKQfZuyWv
UHxCYloaEWlg2L4huYdC9hTb0xlV8OygS3Jka3NMLcn4f2ECAwCCYp7nxQle6oV6WLOkRxj9XVMU
i2ktQ1JFC/H2cCaj1cEQCQDAaivn6ziN2SkVlX4GEfv6GT46vCA2aLupnHpbkihEoM2NydlstD64
wm7nX80eFEDA9bg8dil7jgs+HAQSCaRJfTaHgwfIrx1TiIhBKts41+ynUFMIR1557xCSDXDaoWcC
fL1xXWmRUWq3fYJS280+2lrp0lVw8pfWs5MBFuH16H7vfS4l3MosJLkrA0+3n8tHJB7CmgTALBHa
RXcn+9LV6LHFcjIPKh+7phS+AcHWnUEROrtJba4xga6+1OcC0dAvHIyJmoCTH5ja+1ygc2mRUCQl
c9xsYx/7JhrAmYiCWAzPNbndZ007VCvYXRBYcpdnlK7vFqwEQ9fqp9AIRQ1TFNfcrRDAcsXUhFnT
Fgdv2p4fBmX2v7Y232m0GsvPPQAMsA2UV0aZ/DeeJv3vY8lgp6anXpQzWvYLp55+HSwLwMupd6og
8adsrMzbsZtyXBSljea/yuiZ4EpGPz6ICnb38ccYrhpsBm5za8Ypy3yqZw49E855/myUif2SJsPQ
X/UCjOnjm7xrjDkshdVQGOTNs9ID8WqSpSUnEIMdh1brpC/L2GukegZePvwFawAC4KeEowhJ7tul
GRBY6aLIf8BQmvduPKMOIq2XpDzk7tpbF3uHrA6YJzUScGspNnLP0JixAztUJpG+xv0zkiBfU9Fo
B7DjvdSA3IMUkiwdEZ9N+OGuXe/WGTvYInX1TZMwC3iNWSjm6+wsxlEPa6mVp1WW3x5v5l4lA5lG
WKjhb1HKo5tLkLiBVlQzWRY82usbd0bku3GW5ppPAob3SXOuZWXL37pWZH/AnxS/6SFHXE+wdRfn
Jm2Gq5sn1l96PFXu29JN6/8mSyz/8/hH7n4H1RvAh0MVsj3M8I+3uRHw/gX67HzO0xl0bakl/wYi
P1Iv2Xss6NGAsgAwqXoRt5/cqRlM7TwepToOIKjFP1zcYYHh3wT7gKrX0VD13tIUtIVIF2QCkNNb
e2NtZDwlkqe9WGATq938m6040JvR/5UkkIlCWmgq94Ty8tYUVzelVcnS3C5HkgEZqP4blNrCPWUt
ciK/4BPUU+FDB8R41zb9apTAIFMYhH5GHj9BQjA+1WZmnRA2TM+Pj8feNwMFp/IuUCvgTW8XJoSX
JvZMlVioBn5iomEta5s6WpUUCGsHovzrscG9j0Zlk6oBcC0Sho2/E3Y3+laWT7CX2dpzUpoQQtci
XbmkY3zwSO09u1DPwXJA4UClJreLI5n3msXGViNs8ako3FGLSAeFd/C9duyojiujY4ww0pPavEue
OSx1BVlt5MxW+uxUS3cu46768/HO7VoBEwAMhzzrrtPKRE8lEB6mFlkNQ3MRTWo+J5k5B9f/Pzub
s04FB2QiT2AENEuGiy9boFtpdtC/u5eLAAEADdqPM05Dd5tvOHaQCQMh2Kg1rXR5cctGGmHTlrgl
0ZXFH/qYNd/npemnJ6spDZKRKWXa3gZV8h1dK9M664szPBt6oqVRRc95Cuus9HBvpjf+1deGoYW6
lWafx6wuzShua4oLvQGh6XvRF7Vyg4slQhHX1nqamKMtKDPk9rM/kEqc+6ZYv/RL2R+RRO9cODXu
B0sMCQlVs02JZ3ZnoGM2Ur6J70MbUGXLZ8ttxJPd5DU0/cvRfNPeqSEc5Nz8gJNvOwlFXNtBCx9E
BDluXoXzrPehN7btUXq8ExBSmmOyllCagti28mAOXZWLVqfb0/cMopmg/onW9KhpK+O69jUcfqRF
B0d1x5moqQoa0BQgye82L8BKZ3G1RjZTh9Pjac5l8WnAXsh8gP36EJ5yeKAaPzAiEIXe+pKppKqC
CvbIcS0cCmBV8c2iL3wQy+x9LdUCULycappPnZ6fItxWM4WpJTVNu07X/gBZOufhTHU8enzF9wqN
Kmyhda/4vHlEb+04wVjYg+mPMFBnkx65vkx+EyWq5qe6ztx/umFmFqbrh2R+N/f1+Bnx9uXv3HU1
42wbBTonj3/P3nckfKOsg9oRcwibSwFisc2BjeJyLGpXa2KYTyBi/6c2xiNw9J4l+OAAb6nZCmbk
bhfezbrU4xWFdJ+K2J/CoNsFxWwhwxih0YNge+9KqG9JDkFpjOniW1uFTIpysLQhMgbNM96ZiecB
ZhS51pxsqG2LT0Gu+WUI+Z/8+/F+7jkZSqh4GToqPBabwHQZyn4wULmNUkdHamQZSyR30Of5YASJ
e2IyffmFD0hDlCFbj+Yo4/K3S00dzbc1TRBGlGYRap7mQa0Ms3/rmu3B2d1dGwGmGuCnGrclXSjR
vLaL2RmjZrTHZ2Sc3FPspOIq3HZ6dhQH8uO93D0xAHlhggM5QKvjdmk9VWEiW3yMPYj4TdpoFhI6
gfFipcZRk2NvaTSYlTg6RSTgNLemBFxFo4A5gBHiwblOYslPaetlF2+Ix9817B/ELT/u1QahwEQv
tQJVMiCiVD/oJ3dD9DfDcsoUREWT51SJyQ/CUco3razXJJyrQX6tV3v5x9I6HlYat+kn1yrqo4uy
t8U//4zNpaQ+N9gJdfhIsC0w4zO4CV+wAxtKmvzCi4G7A+nygzZhiwFJU0sgi8MMDYRt0ymzawMU
Zz5cul7a58cHZ8+XQwWs7p8S/tq+9IY+53CkkQGni1acCtOc31J61f94bOWHx9p+Q0SAqYpQUFGI
qM039O1+kJqcmIJtPPecz8ZysTK/i0D9M2rs+vNbx8qbt2kNPq+ppP1sFcl4ZdC0r0LKX3K89MXk
MdNA0eUK9rv5UseO8zySPx/E4z/Q73e/1VH08rB/ctA377UJi2IN3djEaFk//lcknrgOa23o9HtG
m4HaAc3kqvAGcTXNov8CPj/4I7Wt4oI2b/49ay2jQp/SH9qob+f64HvtnUKamKSTBp+LpPJ2I+sW
3iCDGjjQ1N7LTt0c+09gNp2/BsZtD5zKTs0CA4CQ6ChA/7ClU2+oaQ5JvHDxPIsEWVbJuUCr5LRm
QHMgTPp3ZD77qZXZkffcWSTjTsCKIShgMO7uxvfNuhLAUdAVfdKcx05y0Z2coC4yLOkXBx5mZ50w
RzPujYehbbudRbXhe52FzyxSHvt26E6Qq9f27IVz19bvgP2al6zQ/zTlPBykF7vrVBRv1OF57bdY
HW9omB8tGU+iTDmDNHGqcwe15VUX/hEFw54XpQqvMNQkZxCcq9/ykxetmVxaLKPjotdW9tQtkxnW
XjuFQY7UsTb63smIh/ljouFitDlDesBaXi3rhGVamEz9Qv5GArH15DEIqHSk9YUYXftm9cfurUnn
Oqynw3bf/npJ2UBsKFmKrQ6v5+cdqHzKsGI1tA9OnTifmAHzX4IZ9RQ97YtwXRcvqqCSDz1r8c5+
Hh89GTuxFVHV//6GLeLVZ4CDdAQ6+dYc+j+kTlPaRXPkM3wH9csss+DjkFfF63MAYlOa09wb8pzt
rR3iINWqCviIGMQcwrhhvokJWw+s7EQBarSBlhXFBKXhcnucEkhaARBjxUDV4UuS5k1+6uzRe7/O
i36OUyo1B95o56Vi9le1ValtqX7/rUVdz4YpHnQ2006XNayCXm9CMw3s/x6/VXuX8mc7m/iGkcEU
QWVqkXRA2sssq/jctSBv5mruDljAdpdkgvJBzITkcBuQlkayJrozcR9gRYxyJBROzFwfVSD3TiH8
q7DLcBQRGdkUmFwL9so251NNNmF+YsYq9rXleVr6LkrxtU/V4h4NY+3uIkw+iuOM/27bPL7bwNY5
/ajoNvWLvkBoPTpIkSGikB64792jqAoH4J4hr9zm18YKbGIc6Vu5DVzoNWrKRrj6+DcG7sooqYfh
8y+cEEVRZDGPAuB/cxJnHx7pRBIzWZ1VwSwr7FNeyfGThXzm86+YIj4jYQGCvB3JMpbV1xbVkzMG
5O/SZWmizs/9s9dYR4Pbe18MASuY1vmXUrV6JX96IOweJnlDU86qa7rfp25N/kLSw3k710b85fGq
9s69iuTVjDgEJdsHlzx+9KZZtZP03P/CCHX5uwZ3wcG52F0QZTCyWsjhyNtvFzTqGqMmIy8eVTzt
grpHF85F3z7NtR4f+Ka9I8h0CShmuB7gb9yciASVEmn4PORtOSUXuNa1p7LPiy+rNfUXaLriA8ex
d6WBCbAoxWHDNt4urWcUPUGtgATBll3UTnrwIU2kDH2qHucstVK0etf478dfbW8/+V5UQ0EhEbFs
4mI319pWopESJVXhf2HMf0YgfGrfxDOM6o9N7UVkP5naZiXkzkVXtJRadD+t5CVLM+192XhaG7pz
Gpy80aneSa8GHom7C6LHxvc+Ju8mVKbEDpTMN+dmbfPMbjVw2ko76B3Z5ofS6fVIN5f1XWamRzrs
e5cBUBdTBqrSA7799luaqCXCCjsDC7d1hoVsR160QX89rRMia6R3arYMT7kN/8ZYELrP2hhNSWo8
G36LqE1xSOu0dy45j4qajjIEULLbtaQxHE5of3Eu12kBo7Ms57ykZDz2jnmxCgtVjxRq6sffa3cD
Aa7RKQH2BGj21mhhVmaeDJQJge4V13ZEhoKRkKPm2p4VXDDHnpIkqI/NqYghALHcrKSxIasWGAH6
MssYV+fHa9m7Y4SrcJaAPidVVmfzJycsV2ZwHcHBz+Ho/JbltQwZ6lmS0CvcXwmo1Jgak6K8LMYd
MBby/XJyKWh4re9ccqepmKzxj6a+9m4TsSie0WKMmQDkdkVK1T1PJ50BIW0cYVq3VSDgVNe2Kqpn
z2uSg9u7VzUmCgAxo8AK2Ny8Y7TzdIAXTFAimwxGM1uDa6ll7ltbW9PzHAPjt9bWuXRrroVj4dao
1dnxdTWXIy35vZXTaVbyHlDE0UK6Xfk4i9ksvXmOaCtN/1p2mZ8qoC6onyFDYSS5/efrzw58ZkpJ
BIVj5gFu7UkPiY1pxF5tjs2TZ6fN2bXb/puwlvkAU713GeiMKugEDAr3KupZvPjBzFxbKvvgkgRD
8XVGRPX6+gVBQkWUBXEggeRmQUZZppYhGYVqY1MLayNPokXziV614Bdm2RjNYZaNk6PITzY+pOnn
FOQd/F65O8Zh7sRN2Bmx+FIu83LQPdnxkbQQ6JsD24HGc1twH/4fZ9/VWzfOdvuLBKiXW0l7b/eW
2LFzQ2RSKFIUxSJS5defpbk5rwtizAcMBgMkY5pie8oqvUV5rNqlxLosPybcynoVaj5CJc2AzlCU
Ddqyn8kUfvCg7taeSJ+g2r/bErzeG544JspomiG+EPDvMS+Ts9F41yTW9H/WxGxgirL7irjkk53y
wYWGth6QhuhuI/V/20lXgD+gmwd+oA9YfETn/pf1JjsLOf0kOnm3JVEs2smPO1sn3al6r2eYe5im
M9ah6NYJ26wWQIERTdeHv2/Jd2d6HwWvGxYO0CQ0g16P0vVaonovMIp380UOZM2NhFXIEcHhQ+eD
/6xxvg8HQQZw0LFfkL69Ho6KZDZeob42dmV5CkJn2sCnHOasUfJfDxsahwgNIEKFCwRvwtswZEUH
k4yTanW1uIu0GrbWrny4hNrWZ4H5/qNeFVgxFGJ/NCohzLt7ybyeVTjRoRio0oA5zLuXhMrqwuT9
cZVBdUaA8K2h3qLPFYrf9Vwt/1nLbx8eOSFEUEEmQ4Hx9fAD5L1GZgH+GSB4dEClTD+oYeeWIhRr
jdRofJn1syDl3TnYB0WzdMfv4yl4O2cVGtiKDVS3u99RY8FIP44BvD0TRujx73v0w6GQcwPQhkI4
ts/r+eUbnlybJaottmI7WR7jbskRrCtTrJ88tu/uMswKwQO0JlEq3015Xg+1+1flAHeoNqzo3rJP
iH2JO+mWmqo0uB+TKbsHLaN7/PsMPzjrAB3teIE9iwQy9vWwGr+KmWmk2iUaIVewekQXdJz+D99x
nxaSHTzfgEu/HmWGNS9SX+wT6Sd5SrIgbktWRvU00+rwf5jQjhHAFYYS6VtTW7oWQZUSTCgOC/WQ
DDikqKblkBv6+zgfbQ3Um4DhxGMH3fS3U5pQ6u5EqiDwxYZDqfmfxVUApvjqs77SRyPt5DyI9mFC
qOW//njQGa4ClEnGNo+28qwEaKXWvAqvPM/Uf31isAnRv8IaAfewg0ZfD0WxSYK5QGUkU2yGlfMc
nsptwVtqU3H+9+/3wfWPhggI79gU4Mi8ZVpiCzAPEXPZ0jF3urarCPl1jBjvvEcLkzWqKNXLfx8S
zQEgvnYJ4Hf9eRjEJQwThAeqndkB9NG05nbZ6gje2SdZlp81yT860v873ptIYREEi+lhD5q5KG1G
NQUNX+L1vHQkgV5D152U7j9TOtqX6O2LgFIGNn+EF++dTYnEc53ZUMs2DqQ8oCYeNgIVlUsjNgOh
01hdUShSNMmSx5+cvPfTBY90tw9B+ggWfPFmugXLTK4MbjAJqbFzQbeknSdwPjwV05ewn/V5EeOo
/H1N3x+OnbyKEgNSZPDo3orfVTGAK9pDoAH/TtCHkMHFgjyijqEQ8Z8vMexW/INyBkSWMNzrw+FG
RGbYy2i0iiV7sn5Z6yUjw5fBFOqTw/GvyP3rVYQQKLgl6NsBZAEq8uuxeJaLYMPMgMjcJgarCVvy
WgZj/yIWOYIRCKPgRtuBTo1bInsNuDke2x7UsxhvFWUvOekhqlCmgMZ+cvG9fzGQVCMsxEUB6kv5
9uBqP+qhT3N8hiDhXziKc00Iq5XHv6/r++sBnSZgIyBsjRIBNKVefwD4RU6iKxHY8DAGW5wFWY3u
cfXV9eo5nqfyk/bhR5PCgMjTUSkAbHrfZv9TLNjW3KQaFc62zKf0aEAB17fwJs8/0zb8aFo7gRZc
T4iYvKtuor4tN2wcDfKxhvDY1Im+Bs6U1rKy9Ma64LOK/nt9Q7B4kMRDoxvYIGzdN7sWsk4hSm7Y
tSXv6PlCl/EmHdfxLMf2OqxpFvR1vMTBNdgj6ddiJWARQkzLXhNXuZc+r2xL+mr8xmWZX9qJlpeT
5fmfdBizR6W7FG66nD4IFTG0r/SnYJz3txl+exjo7sVZyDy8ZYAUBClzkjIDHu4kizqo+vBeb7G4
SGC+eVMVU3glszV5XqOg+iS5/GipAFzY0WkI/iDz+npLrNDfWkqfILSe0j9uodVNtWl5YGX6ZID/
/ayq+NFwgByBfouO4w5gfj1cIllFQsNsu8Kp6JcMsuXMwQUDWhBJWbsh/ay488HF+a+oWYFbE0HM
25I+k3kqJx8YCHXE/qabTFSjepqeq3L+THT4g4cBQ+1ZHjIA5F5vDleYdlPYwyyntZnx27HUTh1k
iBzhggIcfiESW7aWMvZJZf+DvQN4DaqYuEVR03zbhYlmVBzQrbUtF5Q82hRMvROIena5zJK1VKif
2v6FGT6dIgWE4PHvF9i+Xm9ucESYqBHvDSC8C2+KnNISUdoxNm04O/fMXQox9XJYrkw0d1Bcc8kT
NAkkPCLimT2ssv9s/I9mD94CoHkos6K3tu+3/7nRKrsREK+tbQ1d+2cFv4266Fh3rouANiXj29dV
uflMjcVnHYcPdtbuuo50FJ8eL/OblAIEwiyaFmdbVQZFq/OZ3sUh7S4BWRD3f//IHw6Fagya2HuF
8i2EZwIzGn2TERIwEg7Gw0bT2gG+1wwMGO+/D/XB+UStZ9ebKfeS6NvW6OgicPShvtG6EHY0py0w
84QXOQPEM5rW4WDj7rNE9+9DAkD1eglLnsCNCRKfcE4u0B3NS8KQDWZ50LAtWK+8zZb/ytOFUt7/
nyTQCK9H1EW+8iAgBmD1bWtpbtAVmtbtKuuTzy6FDye3n010ff9Vvno91BzYiJG0h1Br75NvrHLi
avMqgDX1yoCQElV+9/cF/OhAwFgExWwkobiJ3sxNdbkKNwYR0y52rCajHM8rz36zmJk7UKDXi8Jm
1Q1UED5j93wQW6BUASTp7s+B7tSbuBgaB9YmzJiWuD4HpXAwDcS1/nuWCFYaKjA7Gmhvpb+5ZFc9
uCRHmt3SUP0YpdiukygioGuu0+HvH/KDQwf3PrRKUeGCPMfbAqi1atyoRxqVEzhMQptPt/MMrwjI
3n6G+vngEkX0g2mhlwdK8tuefbpGsQWqcmhNkjjbLBHXl8aB/gdhoMBelFDSeur8LC9kKvsr7gCw
+/tc32Of9hYVxkeBCxkxDv/rbbqVhS/kjk3AD19g6Tv/8h5VPB2M6ckkKNREXV4eKOKfWk55dUK0
/pmR4QcnBXRKpKwIQvA7vJMV4+G6TAzW7ekwi2PO0/l21hXgycuBDZU4+/uMP9it/1YtQTbHUQE2
8vWEIYduF9JjwhCv6C7FmHeP3ln2ySgfHEaM8m/RKcyQaL95I4SLugIhB+YEC+EXH/Z5XSWDvq4K
pS57GB88IGZRiPq2z+6dj7YUQjrwzXEZQPrqbVi3lGs3mxBFABplZ51RZSs5WkmU8fnMMhugpxbF
7bIl47EoF/H098/70WKCaoxm1t5PQwHz9eeNeS+ISlET4FGy4copnjXCiiOUbP+EQRd/kqt9dFTR
7sF9B7Aiwtg3iwkkT9pJhkthw7ZZ6tFKexHLnt1sqPp/clTeLym67hgFHZcYcddbcuxYVoZ7DTm2
aibrfZdnpBlgpVEDtZedIN2uWsoIGFAEv8jfv2n0fpp7RoW0PoVYEHCnb9ZUE2pdR5Vti4zC6K/v
MnaIXWBw0cIHXNThGqdnxTZnhyLwpT6ExdqfrJekP/Zjl9bhpA2vg3xIoBAYgPPj03n68ckvuX/r
1wEhcL8oUMAIHRVDhEevV77MKR/ZDCFRs9D1Mt72l8j1Y+2mRUIAq5yutvwBLf22ounc1eGSZ2cs
Mf8ZwoYEAzgeSBztHHS0Ql7/GpCWyBWlDvJXY5KfT4F/oRZWXqtPxTGCDOqBk+2zWun7TQ+q9s4W
2fWpQMTZ//x/YlG6xSOjxILlBEcafgi2xUe1gI5meAJ6HYqQ1WRWfvr7B3+/KRD7pmjTAdaDrtnb
/A2gsiIRDqm2gwNJg+YjbRafk1vLRfZJ9eBfxMLrtS2QnKa4LvEAoxPyZm3diiNRDZCiIsGUwslI
k2GrLUmquI5UN19MDKrkJ/hD6rFOZmBhGi/z5Z/NBD45VAmHuEu4ZeV16YwZmqBw/mWODZwpgnIt
n6CGq9YjzIfpVFsZ2tvRC3j6/f1zvV8jrE2GDwYhib2z+SZKAbJ3JIJjUzouwiad86IBKir4Q8dO
gC7ph69/H++D5UF2ghACRS7UXd5mZ3BOxo8vetMWPKU59DBVdb9B8vCryWZ8tk8Ge385AbSGXBA9
HFy8+I/XO1D1nGerKeByLsJRX/dxQrKXuZ/hXw8JjaG8Aeolm+sAfrxTG4gAzpPZ4Dg5Fuib86OY
d6Hq1Qj1LUb/0NbjmMddXYZjd00Hhgq58x1BuSTYbhI3eNgvVKp61Aos7hp1NJgwkLks7vgmu6+b
21RchwUE6I+EZ91tQUp3NZdBSNtxRDxUa9GhjdyLBHKJQBDa8QCUUQb3YgJsXzMHLsvgXg7bvzMP
5tfaLGpe2XHrJIfdIwi09GLohUvqfoR4eVOJJQQnDHpw1SX8XSiHWTbj/jgFunSXHhFe92yA94Rz
QTzRGNqDFbRvExqSu2TpI3UGlTJ4YshImAJFsbz8vimIIP3n/AogCJRagLZGtQr9h9crBIBp3MU5
6ta0YFVN4cveZJ4OkE+uqoNYu+LwyZbAz3t9ZMFAgpLwv4CInbLwejwYpuSRBbwbgGHRPdtUq8ME
4aU7OUNZ/u9DvT9ayE2Ro0JHCQkAMuLXQ8EHgGqQPHUbz3o4kTLqLosVfpzIHddL0E4+S8D/7XG9
nhsaedhVuPj2l+ZtbSeZ1gTYJyB4V5LBzXSNzfYt5o65U4//4UomCfnHQomXtohgCb0T65gOzYjC
zNYUOanI41gu8yOeajbWPbq/5DI1Jvo1Km10jcdFf3NTyu/YMqKO0jG6lTeQfEairz2dz4eAQz4O
2Va8NKbPdVhPMas6qNpV2VNhE/qcwWf7q46MJHWWD5k6DFQstN4cz55MN7ixAShG/ZTJPHwJuQxe
Jg+EHDQl5vKpQ/1xqA2j9hydW7G1TDpzT3kQ/gbWHDLeqiJ8q4tVImDfV+Nb7FL3BOG3/ELYPv69
eliWtHm6sX8Q3xl1iBZ4vNRKwLr3duvKAd0Rrov7zgv7BIuiDXX0gNihURbU8suhj8rHDQQ7eiNt
F2b1gH2qvmyum7u7giTpBIEDyzfRxjSU2R0ZoCPeVAi7cPCgF3Ahymp5SqYum5og0f45MAOzYGYZ
th5HHAFocEI+CLoMsKrsWwcw2YCqBunvRb/bTqcRcTczdJrC2kmo19WRR430OKI28dUFHOmrhG/I
1OQkXXntQPu53Fw1zndu2YIDpeiCfbK/317lu3A6Ill0yXF2QdJ4s79nHDOggQH6WnKjLqKpEldg
hvCiMSv+4JPB9nvgf/f2PliBpxbBC6gvgEa+PkzTBL7E6rIIBqihaBbhimNJ3Gcgn3fQt72zsfv2
4WXaC3hZ8noYtN9TDTZf2ERcdsFBlnS5RKWJHDKKe7c2cbV8ITRzl7nXFuK5okznWpRhwJtIRvoz
ZCu8XfcRX08cYRucUvA1d43wt9hMKAjGbFkL+E9IhHVfCycCD7xYVhnolOcs+zZTeNymNt2pgJGG
jAKdM7mdQUmFQ+JU6mUClCAO4PeuJqOeFli/J8BLzR1AFFTOXRtXpi9qq5zhZwS2DahsqSmMGwBK
JnKvMt4nh9HGQ1eThZHo0A85XDcsCBeHqCPuznhL8bdFt185lbB1OZcjPQKouPkGdpKrrF3miz9z
yLQ8VYln4sCDKrrHTVHIg5iW6tbEdvk+EJputWYkYyc90uk5Y0rdlU5XP3wa4Ih3xOKjzzS3S9Pl
Y/pDKw9QJ9PW3RABRn1NbRK5r8b321cSq+ClH2l+U0BULAQrzdC5iTIK0VI9qP4qqCrI0PVCwh88
1fF4ybtu8Vdp6Mrn0eh0hSONGc5tt1na9Funw2NoyuUFjb/pfDULByCkJ9FXl5ZTVgduhNRjT8db
NJFG3i50gz2cLsue1M6VY9LQuODXoIJjd6GZtn4FGb64gHUAwjvoS6OHMozElTVMk+DoMIHQ4k5I
raDA2Yt1u6RikICMwxClKaC58x3nAb9hDDDAhQtdRsGnHWA7pEQwzkdN0xXEtHLhX3LwY6LW95lG
TtbBtrE2helVS/zQ3VGJqOXBldp873gINWgKR8JHdPhkWS8knl8kpCYDwCEX+SsM7ZafjZAu3po+
GMrnhVETIOKxtG8Af8ieUaxdv3gxlTddCR/YZg2m6ueGX/7LYhQMHKDBkb9MY8SHJgzS6jFcNtId
bN4R1a5yiwrAhkgMmV6WKPgZzJRMzVoQeusi2cXNMoFFVMO5mHJgcpKF1UO+VvZpHEr7ywciXA9A
xKsb4MvQdEhYlF0Nm477tnJ6SGqjQf4FMDEIg7ayIz+aIYBelIEWRHJEb7H4JSex/kYSX+BH69gl
07koM5CzNxG5P0gqpDl05bI9ZmCtrI9FQmFhCjP2wDZMmjm4mleT6aboSs5bz4r8Hvot7IsDGzK7
zHp8vRr5806bM5ZBhlTmbDjhHNEHk/gSfmLSbBPHmzj5K2gzD9VFRtNxbjxb8uWwc+26ep64kAep
c/zmnVx9ci7tIp9hh2uXWhdFcOr4BAcB6NR0/7BFkptxLrWA9ZEKnzPAWot6SBJ672a4LYPsEKct
DgTSwmDO7F0aZCJu8m5NfnsjiqlOHZg69QK1lpu4Kw22aO/FFwoqcnyC0JS47D0ps6siIgBG0jVV
4TmcMtKs4bxnGa+pLGTcZLCYvUoqDfOlYIlxXpeeP0iyl9eWflu+EjioEYB6aa7qgfSzb6oFuKsl
iZVGHBKlMMgZwSm7yZEQ0TPimboFKz//oeRcmHraYOfS7G5V5ggtG+frxGBTXaQ86e9okFKE5YlT
xTfb0/g0zAxJVEaHpOlYTt2tI7Fg9zEMfnVjuRkFpGnRwq2RGkVlG0x+eSiS2JQtFGjKCZKuavlS
oPEgmynpCEA5tBRjncPU3NfRwpk4BkZ2IDSVpNsubTobcTFsKf8ZEKSt54LTcT3A8KcLj7qEfmkD
IHNRtQSfbKvLZaFwi1qD+QH+pztzN2X9DbTJgSSJoWmjL0A5zRU7caLGrh7pVg3Xnub0DzoVRXEA
kH9NjkHqICxQiDX8sczo6tZQNJmz1kR98gsZN2KhceXJaXMoOza7kOEdFEkG0mhFJmByirkAxDvm
ApXGNJvCiyAYK4qjuCVzwzfQdK5jbDuFPy2rB9XFxa0vovQ7ZdXMzjal5vwOdGAnjnqsuuEohQ7v
1z7b1l27Ut4Wc4c1gTtQB5sUJjZs61iocx5nw49wl5dp4FDq7lM/lN0JbrZyuVj9Il0djEP0tA1m
wtUcL92Fh8Rnhn5FPD6jZpd6iEvJ+alfIW5ez1sxTTCBg1H0bBIclxEcFH0c0r689yaCfcsSTUXW
Aki8lQfhAMypBcsWDG5l+ccsLjPAHmj5hGMZ+hq+L4E4n2MS/uTpptXF5oboHq4aiTtwO+YXPRT2
1EkJYUt8pNE8kDxH9BiaON/uZ8PpZYAQFZEFwbJQCy3t84Iq8TVgQWjxINrhB1v8GNdKq/Af8GtZ
XBOyTteGYJu38wJ9rwuIWtkRyP80Y8esq6qzfPEbCEtwqzW1FSHMcrp58lWjAPxpnQR/pAUuzqSX
VWcmSMpztWggvHS/l8eq9bv2Ox68iqbpG/AB063oohVvpTHQd+wdCdXFGCm8mHAaYy+IMlMYz0fV
ODaFB1j5Yma+Y00KP3CF6CAKLhCmZqBRYddv4gQLvrEHYZe5FPqA6wiF+YyrFBbQU/JkjMZdyDbH
fgG3S+M60Kmg59qxNa7HxAt5R7QFH3DcfKyveQl5k8cNoTe7GtFR6Wp0V7YKxpeS7+CXLrrtt2io
6jwZiDusONa+oT4SCTKDqQSPV2yrqXO/ovnj5ng8AIq2WVQ7rF3PSMrXrhXFODyFgnNS93pUtzbo
ix8uHfDXeE4z6AEtZr1VHOyIhlLcVEfFKl7VwBHwbyzg6h4d5XQ6+D4qliP0VOcYljX9xBs8TgSi
94UCWWTM55g3SMXNUSi6oghB4y6sfblgdxibzdcq0psHimeJ5qsoWpAp7vSTtMmUJg8w7UbZPKKK
PARB5GRDgaj5sVBeJa3XIYEOvAqxTGtozE2kx7A4zcwwc6EykCe+McYQyRXcZd8sD4Opgbdl8Vxu
qH60cSagHVXEjkCnjQl6Da13UtYoIrv5OutSV9QbfioggiPqF9UUB6JexjhB4YOyIF1bN5YznhUV
ciTvcO/EO2ow84YO8XJbuJXD9ouE+R0Sq/Lcxm4OGonRfsG9lEL2mEKhwyYiEceUxziJmsEC+tRT
F7NjiMp5VRNlyE9ACED2RQgXdl+KXtnkoPJEfeNRIYaapz66qnK/YVmGKHnqUGCAvFnQB2eQJArK
1sU+TU64y/VVsYsk1HqNwt8oGGTwp1wcQoG5JK1eBMKmMCEdOVvKmYUN11lnGpXNGW+hXRH9AkMh
2FeDRti6UdK3PUlKd4Smi3xIxozCQ3SNV1UnFdNbHYOx/h2MWLwbvU2Bjo4E3A/wSsixa0bKy/ky
wQXFL0vPlxFn2QJrAgm94mIbgMSu11kbcsSRNLoZ8mm7TqWNSVs6KtaaASSHd7VIDQobAJjNjfBO
dScHmrIDD0OjV85tBh9h6kp/xuIgKo7RKONvmUQZ+ATBHxwCvYThPdIj1h+KSJbVVdfDk7EOiZiv
RZL1/bmI8FjVKmFQnyXomnwJrYmmQ+e28Ac810x4JDQ25sTFrL8V4YJWEnIIepfNSKQa3UEIrs6q
WcFY1a5oGUwhjJZoLssLRNYJyOgolQ4nFK6CvNXomIYQa09wdmWH9+aIfk3Q1fku1gaDH3hmI5kb
c3gr6tjWKXIOVKvgh2AQ5IGE0sBaw34lVYbvYyEx9GwpFH6wObu1bELXlQgoZfa9t/GkGwGXIFxG
2NZ4ylE+uTKLhnaaDS1AWjGaVQGqFIVe6z6e7LVcRO9rPRQbMHq5FaopDfZtk28iS44pRQWhJlkF
xDjWHsQtjEx9rWbl/rGc5RJXz1A98dyVESJIkxJWwzcn5yeSzwD8obOjSoRh8OOse8CaHxE4pwjU
0tyXtZ5p8lNJ6IfVMfyj7LEMtOJfS7lU6GhAEa2os8wvHgw+hdL+UBXi4Iqkt4cR2MKsBhBdqWYA
jQfXWVXBfsRswWBPgrH0YksWjmlAbyo6DVk/pE0yctgWbYnstwbMxCVqEun8XbZ1M1TmgLf4rSnN
BTICVlyZUcM5JZalLPAEQpLqjuAaf3HZhBeEY19udb/l2xVuBoTVyWgQmsDhN/4t+47cm0HqZ7sN
wXCV9H4NoC6XLYe5SyBdszNWSMOron8M/brqxpM5ztFVKqtLTtfsHisSJY1BGnAE5yIuDkz65Yny
FTiXHoi1qEk9SXizZLS4jCG4kuNwheo6m1c87oaVkoHLhs5oS+Y8FQi2VNByE7i1qazJ/+TZllWX
mZq6pw7GI1h955dn59CdavspML/GtEJZK/JpcR6NqY+b0ibJ3ZJEq0TFT4urpQ8twJx9p76mI0WY
6SnHMs8TzJOaXMODvjZJPEyNXBS5jDWE6JoZBNOkZUs3iMZT3X3x0BHWwLsaQF5YxVx3qTo3E/jW
5PNYo645fTHjkm0Hb7t0vIC2fPa7K1jat2xSSMfzaKbF2Qoi2Nhalk9zbfoqeNxkbMYmQ8FwPMWD
csc8dkNZZzIHjRZ/A1WxIUQmYP0wunor/MJx7CrFWmzP9B88feRHF3CIR5lFOdiH4z4fYPZOpl+Z
nlx8XQybsIekmvLfC7okcA7dlEAmjcC0tj1nvJ0rjopbD2cghWd7wF/ZEtiS/YqCLf7pNMU2Djnf
hQnAAbDokLD190pYd0H5lCvIk0AGpvGoiX0zQQp4JdzgBxy0UAa4GK1LHyESWf4pojWDr0U0lV3L
/WKLq3lIp3vp8u4FYm25aJkPbV+jcGu3iw1ee7/hBTCdl4i4KjiPhuJnFPbhjPeXoabgTOm+xGpm
9GwKQbY7K0ky4wCGi/wzzPHMDz0Csx6FUJk8L1L4H67gY9DA4iRUKMIMFYowYjbL2c51U3WmtlTX
mU+9blzpivvAZOiSQDE6BRCWQMwOLzcZrwTiKlwuo4lPYLHAjVVqmhQ1NIjYHwFLga4GSwC63BLo
818TjI3+cdx2PdKoXooWoCnXI53heIuw/eE/t8x7xtMtndctojLBUVd0+mYuSIrVgBEeakKFj9FO
wCefj6H22XOoPJoEecX9VCdsLMaa456RB7OE2R+d58gnPNtbntBcQN7NGWDN2F/4vQdp5ycQTyhr
KAKoL8GiggmBwRKcaTRoyhqcN4PH2Tt0Z3uIVtQJmeFpaxHiP+lBJ7BuX7z7FUiqb4Rm9OfQj+Tb
sjL23SFaRq0aKtCPOoJcc0Mk3R5XeJhjfmkAJqtIy7VOoBtCm1gAG1ggN2N1xGh8bVbkOCCbgrZ5
WJeInjw8lx/MOk4Pa8lQbrHK8h7JtMazaFCAdm3Q4YVooOytvpYFLFbrlI7LPe5r1BD4Esw/VJCO
f7SaRwW6EitM47e0l/UG6b57CHolX4gj/TmyAfcn26bkocMJ+r2oEcA9gdLJiJQ/ROm26pIc9CAd
5nNNoKFb1iFyUPjap2v5qJEZ+rpDueFHFNmxa4FqKfhBqxzhN/SOLTor2WbuUMdZBWLrifsGTRlp
7jOkoOwiqTZwA3g8JC+my+Wdi2P/o+pV76/0KsoZrcm5yOpQ51RdMdOV8oD0G3rYSzWPLbO6Gs97
tA5+MZT6Lyt4QcoLiEoW99Aq2wXm0HZUDaS/SntA/DLcbIvy96T3/B+wzOdLaN+RrkmnLnlkU1+t
tZQSBWSHVu51YbeRwr0ph3QwAFy9ra2T2bdhWBzBDZrjypnX3N+ulUD1P0oDac5wFavjlA5dUOcx
wWW+4D1Diywcg7AZcGffbxGebTCbJ9QmgYzLoOkURiMKpZzKhyg3br1AdSP9siFaRtfPI3E+LBGc
lWqKEvyGiqNYzv2AmmkjWGixfUyAMv4wwAKv5maVUdOVQSUO65QsQ2OcgO5ZDJDdrTAJFL9oVfXl
TYoW4h8BR9zHUSPhxVncI+lu7ctzSoaZI2QL9XyP04DiEOxy3I2lXBpoUefz0IgKOrlN35vkMUtH
dC8meEXs/ZdARle6S6aLDoUMUs8GdN3TauimD4TJQiCljhY0PedN/ZzXhT0ClDvqFnp8lLeky+Ak
YI1LERigj/6HzPNytWq//RI97tTrcIxmnFBwv6cTQmF/kW1jbM9WLYKzfA2pQ2Mod+Q4zFUlTxbx
y49qWZDLJmqLj4okemiHVPN7+MgGt2mh0i8WvVRWO50X92AsDy+azQE7yL7IVG2DGD9yWeFL3uSZ
l0gN55SgFLCseDoM8sasSXCR9203kR1rbKfdVVKu03cEtfxb50o8jAUJFMX5L9HHAvTXnaE2sjlw
XBMckL7nyLaKNVSQYQwlBDJ6jUChythPkvjM1pMHQAu6YgsV6MjEdqjBWR+XGlD6+BHhSf6QiqWw
jRPlckFHFVW1KrLgXPh1Si/nXM/n3g2OnYk17h6HDYWkqw46j/pIIdHLEOt7pChporKXDYlLd8hQ
6MbzwFGwOpuKklTNitb/I+SAMn4E+2zMWidW3R3RxKX3QEwJ+KpEKE6pMapOwM67l0wvxbVZgh5N
tj4OzwHu5yM6TAYHoR+q/ipCP2uqY9+zuyCO8LYb5y0/yEmSHxT4P1Vrb3AxwskZnLBSbOlQhwin
vpDVRwgjheynQ+6J/bYJCQysUbg1akgumkcQF4OfHBvg5wRkQ9egZ0Ge0z7mt3ZCBNFss07QH4eo
y8ltBjW+jinpDj6nFq6HfhAXQv4/9s5sOW4ky7a/0pbvyMY8tHXVQyAQEWSIMykq9QKjJArz7Bgc
X38XVHm7RCiMcdXPt6yqrdOUlBOAD8fP2XudXol2mtoply4bnx1ASDHLbTc4YXnIunwufJvmCcWm
TmwOnq6ztA+mKXongE5A7MUtGAuz7iTxzmv1qPLjttEuZhL11Beqpt+nVMasTR9PhK52MYwuSfZG
lOTPbJODmt2WaCNC3eex/UiKxV565bSVR3hkzfq3Ak3Gl8oE/OpnWq4REwiIFl6UsGn3kON9ym+d
s/GqsL0ZiznRtqyMwoHiIWn1Z3q9NPe2lqsRl4h4fhaGNap+Ju3K2AqFnA/RhNanvlNN5nOVo+k+
xrRf0jctQpMrqUhP8xuv0G6GeblmsvlY8RGtafUY0hpkEZXo2r1FIN1tKKlR1i3y7HJYgh4f6Jjy
4DSARABlpfpNzm2nvAv1Yv5WIHpwLyqz7J/cJIlu7cbdJVGtdodJ0eKWbHurkxcwZWYiN/C8K+HJ
8RMlC7c+4JEqjlyImm9KHrEztJPOT2SFot/O49x5xJaDQCvKdeCm5iiiU5U7k7sNCSJI6jhmzpUz
M+JguXAP26jO3C0ba+SRvBn75lAh9iJ7VOfALyQ94fMPbW7EbJbmmF5LM5z+aji27w0+ToKWS+jf
Kzcm6l1oeR+E4VXTnmesbsw0rQlj0ykkU27wZ2pC86wNKGLkX3Pu5VxHHab5hlYXJr7YYkATyIe9
M8aQ3D6pfeuzPTlEEHobJl/RRoB7EpA/040DosO7osBL0s8tTRJU9Lex1K1khlps37mCoQmdSXsT
l1GhbiobZhid320RBVXZiEfTo2fYsaew0QUyxz7HddjGnVvbc03HEDpjv6AmyeqdVLhjB+qYctjo
bRzNe4+k+xP2aGNJG1vcXORAyekgyVr1G9FleMniVovQGEVOYW6y1HXJASmcHRwPdlQG5lwCFSTo
0/JdMmdIIQPV7T212RjNKK3dYIhCuS7IPdPYts5yUb/WcdvG11PkjvQu6JKMgIc+loZkF030TA/y
fFIQoAwRks72uk8oT0vf7oymf2r6ppn3BDB1pGzS0EDb5E2INwHT6bHyoIvJdKHR6xkSqU1U2OyD
gdNoZXpvRHYzhBsVvGgOQlQ2xqNJ893yuimVSSURw6FjHjrVxlZFW02dKLtUFeVZjYuxuEinsXGW
nyuS6hjDq+gfbG2YCbUUd3arVxqM6oQ2lP0YQ9QeToZNXynWyDV/HlXtYE2ZPl41Jkl0Kgb1UH4H
ZD3MlU85mYvYrq3tKPweerND/2gz7fJjV9Ie9zmj84r45mqcndeqW4W2PwGenz5SbmnVx2KwiYX8
0LML7a9KqS3V3uU5NcJDqA0DReXOmN35mzJVi6CHcC5+KZHOZnuGaakmRks7bsmRSHOCT4apqCxu
zYl08mUZSGEA+W5rdqCeKgQKZGCoqEB5yHg7mCe63rEOgzX3ykNh6RWRRj/WFsWScGglEmehNiwp
C92F+8VuDNv50ttu5oh9Qp00ijfmZKd1RwYqMYtPtcsp883j6hoGkzsZyXFKklzcWLIBju3jewP5
HTtT6BynFsvGPjGGofigckM39y4dNsYgJ3U+39k1v3+1UV1KBSD86eD3LUqiKX+0Y1WZPody4tig
ViK9Q8v85tFsLfP2pMX74UITA0dmrOqUUkivje2lVHqgznbnZMOhK0Z6iYgyT0aOyr5LrxFExc2u
Gp2+umxndU6DwSqM7DNkj7Dhntu5bUDW01QPLVKTeZOWcta2hiILh1oGyRZfWmbpfspYMfcwAdPp
QyctbjOzyvkaiEmARYD3LP/qoyl+badZay9sNoFsO5lZ+JcStZW6iZRhfIKyGem7SfWy+6QqjH6D
ez6nyRLHnxlAMcuqz1GXhQ53LcObDlHNv+RzbsjwImK5fOutJrW2KlpnuUeYqT1hQCLHZJGz9za9
Rx5ug6lGuaWSGuXbzE3nz7Jxqnv80NqjdCPV4cLUJUHXxElJEYEYcRM32G03lFDiq5K7960LvQMh
s9kV1ia0w/iz6KJO8werFcOmqGv5qdBnORLIDqq61Xq9+SqBkn8a+2y6VAj2c2QxlX3RdwDvuaTZ
gWKwLmhymV0YadqgGRDzB8pAQx5U0WAeK1bPuJn1nvJNLUMa9JrJmH3IHZpkjlwbuEYadV1shliv
6RFAYZzKPEmgL8WsTY91VTukT518KLdNjrx9O8dUfu9TdsRHVWk7ctIwTGkOYTmxpK5hIELINRvR
R8zbfUwaC9F0Vg3tJ3RH7n2YFVq2i8rQce4rOn8/NzS0RLBjTtY3rxoySTLG6uQ2lFZR+tY4ZUEb
edPCdsgcSM1Aw3J/nOiC+6ET2giuI2+Ki0Ed48OImLm6srAyJVypLY5vry3JZYCTo14DbJLcz6ir
8QdM61bu132YRuSeO/r3cvCXFD6b0DE3jeW0n5uIsymYZIGeI+XqzmmceXS+7edQHkhrRea2c7si
PqKmUgo6GyZFHiTh3D/NyAS6gGuk/FLYWvwVkL3rbsbYmo4F4KdhJ5sm+dyKEbmyG8fprajNhNKl
7lboFuUsqLIIvT1yX+L6Cobfu1rsDZGvFXYsfJQ+1GEorlLtFUNJ54O6oO/qhoajHYfVkJvKpgln
8RDH3Iw39OICnu8Q6bRbc5LTrUiNoeaVTJa6idmB5k3UOjk7nuYhuIqGju3c80Cr7zVSms8U9lE+
DBlQap9pSeI6nZP6GE2EWMGAdWdgc1uaElpz0vyVNYb5qHpTmG/Y9pk3eieF/kGp2zbZqFSCPkVR
Z+fc8Tok3VXXpu6OzciNdzRTjXe9Wiu971C80na55nV3VhfNi/bP0q+qqLVvQeuAeS0qNvGNMmeu
DOJEytsEae6DkTRNcWw9u4qD0BzSyG8QHYggtMLIpdZDkLFzW6riSwqBtP5g9VFNLlOzmp2mF2mx
62vTI//DBZAkrJgGv5da/7nk7DX9XIOD84zFopy3jYr2jbxb7ESBGnsJlHTH6I5UUmT1SUtnNwlm
U3FfnKpzDb9pymkIWNzQE9KiLOjvPnWeedGolbgaJrpc+ZCQyLK7RVFe6pVCCjvWuMntCBD0j401
tK/soRS3skRdkkVktlWun5Pm+m1KM+inNG3nQ4qUIicHq1CaRR6UPbVxaz1qE2Dio8Z5dzcXmk08
8L5I8xddGWpxsEou1COVmG4NPSpzIXuCKvKwddruiim2Lob07ChrKyyQX3BHEMAh03kwj1ZKeC4p
jV3MpevXNTloJ+frW5WG9ilD0zFJI/ITaORnHu0Xfd4y6A85KI5MMorLn/8kv+8jjZMoBEtt0mX4
CCe5eqhoMbAvKOH//lB0TUasCz2KU2Vt2ILAo+Uyqx2/1tAVGG4i9pGd9ftYa8ozrJK1qnbhJS9d
2n80hYBEt1LoxWNdsuwG1w/TutxkId0SMqdI9jJN7U3dz+dMDCcmyCIYpic1eDOUgatPl8l6DpGQ
eOgHpH6Rz8N04bKRnnmBp54KRTOeVh386S8TBDN74WRT6vlI+Gg4O6IAN0It2+aDRdk3ba0zcsoT
c0Ojj7tOII9bgkr927mhoxDvOhz+vmc3XxJTzbbRiMY86atzeJBT7w80IrQqNnZm40olikWuqRsl
8XwyIO0DggDnKifsPfP+fjHsLdPCw6fHjLDhK6x9urXVWtwO+UyKIIlfZbV+hWpD27auYtwMjTv4
aR6H9409aR+pLPaBjkbm4bf3Ejw+aL5NzkwcNcur+GnBcbVzsGnwUrsW6byfeEhVUGkZxu/2KtEw
dy1T0iVzR/dnYzWQnsY4uWl4ikvXGcwNLQbQk41qrT/PY30O2/nrVDGAQFLTQnrLPumtFpwSax2l
E67wSpxNX6ifUNyUMBE+YbRLzvWYXhs2lidbvLq2sWDnecK3rzBNOy2kzEHCy9Hcq9opXxqq1Dui
mq9kvwoff4W5zaJhPGPl+XWDZtyF0MH6WyTNq3HtyW0VAnrWgzVYu5p2XX7Tm86u8Op6q0S29FWt
0Hbvz5eTD0vHYuYMYmMMOG8fFjHJZDYZdSVBMgMvO1J3NH5yN9FwcCPMrAl0rUFJCtz/t5c/j7s0
Eln8tQ4OoLcjl2ZDg6Bi8vzQmIuPuVKU99LISaWO01jcvP+Uv24AWHghHi/nH+fRGhyTGF1aD43H
WGXk7tVRNnttpo7w/iinZqnFjRZrEetfW9MHuJaHpFEdNtDJanEMV9St+rI4SvTxZ06gU3PF0nF+
YSZ1llrQ25c3Z17XOBCYfA+11vUkZHhtov35S4PHoAZzaYbjhiAgtYL3H/HUi4R/Rxc0Oipio11e
wU/bi5Kq5D97brbzqBefcz2yim3uCWPcvj/O2iq7rEGMlQ6GTgv2mLE6GzpFo/eBtD2sBFgFQcCy
4lKhbalIYJ9EwEDzmd761iKCvB4N93dbVS7Ds41bDpVLuKjr1u/9oFOepbjsh0CyfRNY+ybVHRrO
jSlsQ1WcI/CdmjkwGxcWq0Hefs3XjIFwpBIbq+/26rCjB8xdSNOgLf3R3DOH1LmRVi8WguicyIYX
G9mVFeSFRsOHNAu3RVObF+9/w5NDLT1adbAV4MZWC5x0Vhi1oen5ppKYXwBV0AndSOqPdRKf61H+
a+iytNb+91Crw4gAw+4pNHn+EHvAqnX6iUbkzwJ6fFsIMukt+f6jrXdN3SJwWYgO6g/Cs7Uaj8sN
MLc+64NRGbU97qMJaZb0dtnSO8AwpmHnRKRwDJl3Z3ay9Uv9MTJgIDyFy6m79i6meo+nUdf7wO0y
93tRVd5FRvUXML5WnVmDp4aCmKiyN0MbtMzVHmMD3s+lUHtMs4P7HUm96WOLeBRDq5y7Jqy/3/JU
2MUWPvDSjWG93vK8b/UkQsWqGNMVFRftY1uM7YbihH2fu/k5V9x692S4xZwLKQbNIsDL1ZNpoqfx
iesNwaQkaCRtd2/9ME3goaBoWlX8HlTvzny59Za2DMp2QlxmLhc9bxWEJtbQCKdCmelS5Fw65mSH
ARTJU4tXeEfEYQUkearLuG/cl1hO48NvT1lCGr4i1yODZ14t/CGiiNbKQgSFbMVeZLuqujeKqL8t
YtcKKLVWSEaqcw99Yg7hzPdAm3lwD3FNvT0vhp5gnkFEkLUpdRpbV2afCNX+HrUJWoL3H/HUZ13c
+Ka7AHCZTG8Ha3qEIcRmAqOUkfheYY/XVRt3t6Em451oEJspdaWe+azaibmLZQpMK/hBmnusSeV5
4kRqlNUCJXqrX+ukbam6uLb4kovKOzTDOD468ZxdpqLT77jh5c8khY2gwbHb0P+GUlnoFQmZKewa
QViFxkajufi5CPrkb4lCbQEIojFdT/mJSzpdpVNEySoGvUa484ZZYh3aXOkOrW3lX9//Fqdmu4PV
BUM62gV1Hd1h9iwLwx77wEAVraBBVPIwMFA0IZaZyiO9VJMt7qXwmCV5dwhhXgy793+DH9SHn11r
y4IjNrLpdA8UGQnF2+nQkuTUlw5GQVbbxZG0W7Fz6H9+cKIk29adnP2qE9ZVp851YOUVMm6+cND0
fUYpBYHT+7/OqclJqxmXOBtYhLlG8SDgj8JKp8Q8j3FxLKSQd4OKuUKJrS9ZHTnUmKbmzNw8NSbI
B2JfILGcVqtjasxVdVbGSAQ4g1LflPqwlKKEc5dKd8g2FO/IJhSh6Zw5OU6OS7OAhVSJLGHdEU2j
Cj7HpNloXm7Y1A9EuYBje/qQUk2Jsc0qarxLs8Y888lPjgvccNnlMHKvv3gl4inprVIEqp4bByfN
bBtZsUiPIa7v7VBJjaIIZrIz+87yGtcTjaXFEQYQG4DjshZ+CopH5L29buD0AJg5PCXJ1G313rae
3p9AJ1YUjX2wjbOA4UWuOQJoSXNLeHMX2G2VBh7UoQtsAYgouug7tuXB7/RJ9wkNDHj+vXHx/ugn
Xi1uTZUGnqaGam8ddxAnyDbTYqZSntrH1EY179KTaU+E2gWi1OEHNN05YM6JTYtByaYQFSwu9tX8
5SSDNOtxZvU9NWTIKZzOkqR65oSJ71jj8PtrFNSRvhzSdF1W12ek2y3AZdsVgZlL5djZXXsXo+yt
direyMRXcxHtpOfI299/t9z8Cel4sTqtmN/OH4FjwkJNLwKln8VeVlpxEFatBrhs3VsdvToGwVbe
/S8GNUlv6KBRltj57aB10SVqbnEy21lcHSeTvHfrWsrXqK6nvVrq1zTWldmZlXIiHCAMYArrvEcd
Av/bQWWYOnZuhiKowqIjyW30D4IemznnQ4sF9f0nPBGk09gCNzWzlsHWl/5BoCDsh5GAS+ItNrCP
XVrjbDwo1DE3Ave2b8Do3olsbj+9P/IvzUc5eiiE0kF2AWctLW/fPqdazhzx0kNPRKaA+oRsrhuK
kN8xYMhdXBu0RzXq1vrq1mGNdx2NMmIORVcvcxp/P1GNQZCoj2W8RdWEX+D93+7UquJcZmGRpOQS
sfoI1jCqCjs356KLWM2lVzrmoci+ojKubsJo+F2y34+XQe6aDCwxGb0y3r4MGbua0zRcWeKenLUl
oBfoJCf3iS703z8AFj4wulFroRevm+FQKzK6GD9YEKIx3xPyfixZ5Xs2GO4uXmvdeHqRBb//OmmI
C/cOhD79d1YLCUtbZSPi7gOrqMgVaGV/MyalDLwQYYlJr7f798c7tRPD2HM9g2DOpQvU29fplip9
N2U5BIMZqocp7jU89J14wv2owZ4uwmu7qrJzeYNTkwaQKX1cQF4u1MS3ow5J7I0RnoKg7C3Dt70G
ZVmeKFuEgcqCJDDOfMkTO4WBQtg0+J40A1mPV7vswJSdx8CSUXZVW0n73Oqm3JNPy/56/4WeeDQy
5aDgeD5Svvby5z8d39ZMrnOe05EyJPJLx20cbMQ2BkSlR/wNKn4+E5adGNDEZc0hTq1vYfu9HbCs
TBwomCWCrInCXWmPr4WZ6AdapdXQj6r6zAQ98SrBacL1pcILU2J9LaKQ3lP3VcegY9MKUPZle3QN
Jupy+xw8/AfVbRUKLXEQHdDAfJFNXm18dox0zE6mKRBpLA+WAbWgSZT+Lu1TbWuPouP6qZa3Sd+p
l12Nv8bqvPlGHfvocwIJ+wuubhPCgdEehqUhi2NY4UMUtv21y6XvkvmQHkpMLIcoysQ5PNmpCwM+
BS6pJB2tX5tczZpBC030b4HVdhUSoRAjlqVP1pEWdeVzhZKDKFZO0SeP8/iiahK4I0iFlFdhVAmm
EIAA3fb9uXniDKMaQJlMI9ZxKGC9nSqqUgFGbZkqmi0UxEaFu9CXBqgsKLpqzcwOs+J1mCsr48wF
7tTI5OZJZFOLgFS03masnn7wcTQFqep8o+GEScA+i2sc5VagCT1/trsh2Yyd15+JNE9MV0og1JW4
sjFddf3tI0e4v0pRa1MAFD1GXmZnG3oEGoHVDOfacJ/YSqFsL+OQC4dvsnpGQ+SRwXE4wWwIF3G+
ORZ7lDoTNdwJcaOc24PT6MOZBzyx/JedhhYUBAaqvs6hS83q26zC2F5LCCcqili02uA6DvM4lewA
oD1q//1p9Ms7ZTYTYFpLbYJ03vqGQum/0ia3l6y+pLvutLjc65U57pFS/m5dUGcoJiyECqIY95d+
dHWaD3bqwMFYRJeXeO+STTa46IzIaJ8JZE49FaQpgy/oAq1Zn/alVsvUtRUZYAUmQ1+0Zu9biFZi
ZEpjHrz/Cpdj/M3OBkSQxCSUdBKsCG9XK9HFJoMSFmxCglz6GgU2pf55rgCwvD/OiYdi7+HCo/P+
+I/3dvprEdCDqDFkkA9wEEw8X/hf6PMbeVXz8v5Qv0z/hYtoExqzY3P1+MG2/OngszMPBMGSMMe2
2hxE39VBh7tyK3pF7kh9y2dVy8fd+4Oeej7Sc8aCk+UmsG6GFcPIw6yqITpCvgY3Q0/uS0nOzhGI
Y/83Qxm0IFgejljp7au08b1pqBYXfZOgS63VoVqCP4ck3nP+VY/7z6/Tf0Wv1e2/JkL3z//mn79W
tQTxFYvVP/7zKvnaVl31Xfz38mP/86+9/aF/3tSv5YNoX1/F1Uu9/jff/CB//9/jb1/Ey5t/wAKB
L+iuf23l/WuHc+fHIPymy7/5//qH//H6428Btv76jz++Vn0plr8tSqryj7//6OLbP/7QDfav//z5
7//7D69fCn7usR9e8v6XH3h96cQ//sDB7f3JYUoCkLsGDNgFdTe+Ln8EifNP8glU96Bwq9Qy2HvL
qhUxP2X9SWfOZU+mJMD//RFSd1X/48809U/aw5FbopmaSoHT+OP//mpvPtK/P9p/gA+6rZJSdDzL
28m4tBuigkLAsnDAl9z86gBA819z07bEE+6Q3AfuZR8nI5werKI3DwQp7oK2KfY24thbfTDqS5ML
2y6X9nzbUeU59hnui5zdNIri2HerJvvgeaJ5BJhQfkCI0QS2NkUHopr5mGizmm9rMDM4ow54uK2w
/a1t3oVT6C3yLuY7V2sudqs9CuKCBXrNMB+srKcCVpRugMr+Kyp95czSehsd/D0SF+sfWEt67qxG
6mm6lmIltx70IrcCmFXuBWTVZE+3dTwYXmxf1X0tBXcEbf6tDfLH0KQruG8tFnAdKNnbVR27GGLd
Qg0frIQKTgkY65iHpvkBOr0MfprKf8+Xn+fH2+nBUEvHPo6X5e7K21y/z5R5M3hD0Twqoy12sbRf
UI+qvoLc8cyX+1HQ/vfx8mMoalKk9Rb9BynMJWj4aS92KtXGZCCbx8xRd8UCGKSbqzuLD2VDTnoq
dlQONhaopQV0ZT43qnKnVTqMo2MUvhTOKyktvyWVD3nlUha3ahtvh8G8KMxiV+QPBHNPk1X4RuEc
8ro7pkVybIfoVsTo6ntdO5PQehvhLA/D/cZgeZK7W1LPqwyDO2H6iPU8e9SyUdk5alf5U4htjqx3
5Sf4I8+cKb/MRtq6cYpZXOIcxB3W6uXV4+RQP29RzVLL389UEw6eMuXHsQjLi3oavbtMcSxfb8/O
kLdRwfKkjktmko6ACDjRDKzWgZOm+DqjxHzsHYL0qC7DLUSMcwfZijK9DAMSkJdKsXK5DDirHINW
axXNESb9sQ+16pCigjqYmTLvs8LxpebCe4TtRe7Gw6Hd2kjnw9je4LdoaGnfJte04DACRe5Rr58J
IX558ygF0dMgdkELRYl/tYEC8sn7Kg2jJ+SXlR/i8r5xNMX08VShrzYmPRi0+F4hl3j3/tL8IWR7
s2BMh9YqXNb4H2TTdZMTTcw2QFirfRJmMLdlt7XiGD/RWN41nXxujeExzSVS+shTMbkbX3Awb0cD
5m9hhsAI+9t4NBCRSe2Fdpl7EJ2vkYapm1ZAXyobA7YL/Ktuggk9xvu/+UomyMdc2oYhmyMDSnJQ
XXd2hMDkmtE8yKcGRTbE6/1IJ1LEH9edNx5TZNKWKDegbJ61v69W/z9K+YM78k9fYYmC3kQpT1n7
kpSvb8KU5Sf+FaaY6p9LIpRYg4gEZu1yPfpXlKLrf4J1p3iNPoGGMnR6+58oxdL/5E80APfMQ5X1
T3T5d5Bimn9ytVv0QwhOWbL8fb8RpLzdYpBYLauLaIjjh0QpxNu3J0OBIADVRztu00z3LiOY1ZdZ
1J2rnZ8chcQpj7h03LZWW7aT1G6R1PO4VcKEApmaZuIwiUJ++em1nzhR3+4Xy8MsLcTRFnNyL6tg
9TDCKmpSYhggMCQCBYpVNo0iUg5e6ySXTl92T0pJrFRlWnrutrjaRP81Nhp7hEIcA6SiV4FDAckL
dkaFxTCyNPdL3lQu7ByB8ardKENZzIGQCcUPGHD5tHVcL/ootFb7q9SLJtzGBQheCJtGPvmR4uhR
ABqoKq/RfMTWuTrJr1/DVKk1ERYTPfPll8Dkp2gAQ8hAp3h1oLu0Ie51Ek/Rha2yjf2mjJCkIAc0
shC+OPf1dV4g7XR3HAFVYLzPRAeikGzXjS6KZrxyqxEGAZmQYU4/xZxx4ndV7Sw0jjWb7nD8lxhy
dWr3QqRaY6Tu1ulALc2xdI5GI9oz2+3bGI6vTmMzwlQ+O1Ug5O2rUbhJczxpjbYFC9z9Ndhug2nF
qD9ayfzp/bm9/E3/PpF+jMRVk9hHxxewiJXffjRLenWBHULbJo02xZvSDrHcDqGzBaioHPPMquSZ
UPiXacJWxVyGKk9qEGH76oKb9L3Z6/hRtpY03UNsD6M/2ZXym1XRZUOkYaBD6sPFnqKt1g1UG7PF
s2xA7Ib3hp032+VOom7TKTEudLX5aFQyPxNBrlMT6zFX+0SBW0iaM2PqbhMCUQvnrZY1X3Fp2c/C
zYyNGznOb+qv0QezxRLro3hT2dPXsVw0tTQYxGytg4a7HNJZ3NIoZbrMlMqEXpqOmdiQzhrD4Hfn
DSEMXGW2Jiaosd4T4R/jVmqEvm2Ipu6xMMYvOR3UNmy/Dg4ru8jO1B9+WRLsgPyHHBOXGwBWHGo/
7y4Uh9ApN5a1xY1f32heTYOUHuglvDP37E0Ruddq06eiDdlmaUOx3AqWhN3b8bSqqSV2/2Hb2WE+
7PtuTsvLGnjH/JwiO4/3EQ8Z7iIwXOQlRY63TQ/lDJ6W9nIHkKqN9jIBZMNsF2XZ0FI5oAnFJU0V
pLKr27lx/ArPd0F+vCafiULBpG1Ba4V2UA5VOezZ1rQRXXs3GYe+dyqMom0yYqxz+6T1C2Rx9U3b
AUg9ygHq3OU4x4bx7M4T/aVElPvdbFx4eexpgVGAQN808Hz0A6mzSXwxEzB9G+nKsfowVnZjH5Ac
edplaofKVw0Zo7pNEqX+hIXAsS7gYc/ciq0YW59FdZpuUqLCsggXBtSfHDJm+9B6wz6hucK8CYsa
pLuR1312lape320MF+Qv5EArvaUT0ziAotLd4VbJYJTtGt2pP9UyU5RdOkNl3oErNt0PpgNmcpO3
qlv7WqvGN0sbDuMAlbn7GKqEqmAYogz2qFPCtv3K7mhOZlDrkS5jPwy7hldbj3o2dpt2dswnoQLw
hvMhZ16hKNN5U4lQX9z6rh75M4mmj3Iqymjv5ZkOOr/Ka7AfOgbJI25k96BPPXwuExWHC2DLDO+8
WozqXpWa9xmvmOjrTSWHxj6q49gCaIBs4moPYIc17c5srLTbF1IW+n5uTFEDkZmrKgpw64nxMM0e
hBcQ2gMoZMgawJsU+AmPQDWncgMIiJifYyIag0oIWwkMLc0RKAE5yFBadOV8MTRQe3xNzfn/w9Y2
020PrmwK3LTUnlPQ2Rl0tsw6dh3fPd4Ys1J3H8I08R4jbrca+J6wN6BEDM1HN8TevonJwnk+aSUz
u7bqlHYq9PoKL0KTA3DjxXGOVUjU9kPbhhBYQgPq55F9nWCjqCFf09K400GNtKX1wjWHgKlx3QJi
TG3U7qdGCPM1LDFwkr2aB22nKnmR+HqhNpSL0qn5OAhDedT1Zsp2hqGUcDOBcwF2yQZkeeDfsMcW
EXU1f5k235n5VeLbVT2g2evCkN4FQ1NvJsDlgFpsmHVbOoiwLLjvJZfVbI2xPw2ihl6mgXBQyKM1
W4VFZLCsvN7YO2UVgQ8pW/6STInBMXc6FADMv80XIxo07zpJK9yWhW5Lx5/cDGxu2g8AIuaZjkT+
OIbaN0/p6U1j1q6cmF7oFsHchOIrLNFZ9V0H/NEWxjGLgcZLdBAvRgO9Gd8uk4ckxikI0LNUYFYY
bg0FxNTn/qYmsBq3tFOsTQo9rJvHAqVcdM8hmCa73h7AsnO+Ndcy9IYYNJcocM6P6idlaNIbV9Ms
c98nE6iCCEROckFHgHHaeJ6iu09IQ9RLlq76l8DEEAUtZOOHEheu9znTMbjvaF5r0W530V94n40o
hoJudGoIrHrQSqpAm0LNugJaI7yPeN8MZkG/R3VsnzWzaLtbw+nb7phABH8YjMiKL1QgbPm46UUI
uGnp8Kc2O1fizrgw9FyFuFv2cfqhzonydq0uO/22iRKnux+dSjcbHFw0A6KFZWMAWSiTrP2W0jN1
elSaJC0PrM0yD0azM93XyJ6TcJcTm9JQog8hxvZSmWJfGcdZAe1Qd+W94yl2INuCpk6TjQMYvW9U
7OfEUT8nrmKWJCyQHF2Qjs/uXGWkTakW1tk9QbT6MZ5NUQSNW1tbzynalA6meXOJcVv9C+zy9GqD
HPpeEgUYe6tt4hva5Cb1baEWzRdAcvVnqzLGOz2rvc43IVI8qb2wPqotsu6Ng0w3cAD80SVBcdz7
NPeUb7VXzZ+60QA9JbkipgHp4M65rMIJgxCb57Alg0wri1a1IOdERpQeoEYmxcGo8/paKR1jW86p
PgNaTMdh18qugj2ZxeTqgMp1vMJJxzleu2H9IYN+/OhkETsWViQc9d40m0GkxqONz9sqPo7qyLYK
8nwO9wJ8ZAcqzwIAbcFRfR29BL6B7rXKx6jJ9Fu4a4oBN6zPsfPDbHyFZ26VO72BrHaZovQ8YEvv
o00fVaz2ULj5ocqSsL3oemG/jJkLxRQobf+p03KoowXuIbGtUzld92Y93+VdorQ+nc0cF2ybDcWs
jgx1Dsi7UunWylyv+Nxp9Ur6N30xyL4lsCC7tNs2lI27bW6ZOdT4GbTIPld7IwI8l7p3hpY37eOo
ClDeWm8ML8un/ZoTpxBgCRhtIB540o1mJyN2WtLYVyMIV5fGApO5p7mRgXQs7aLbxQYPgKKU8Sdp
8fxb1027EqXXqMa+PrWNvo2zFlR4FJbZ7azMTbsVHVqzwwAPCJmTZzac4A4VRNocJMoX+sGMNf2N
Ko9GBbRTsYNMGuVnoTuhdy0he/bbxuQMeVRpV6ag2x7yq3LsNS2ISzgxpZoa4cHpyuQ1zu069UvF
QftgkA//apee10HNxVC+73ij31MXqCdsBpmN7KylyRc1WlQHUHjC/ZTT2IbDV96E7mhN+8bx8BN7
UuJkqQo7f9bhu8ONAyo7bK1wXOh6WZnMfioImTf4qi1AANZYA9rRRtjwjlclt1NbG7EPIlF76SIV
EIOmJuoEkyOD5afP+OzzvAw/VVSj9U02/h/2zmRJcuTYsr/S0nt7ghmwLQCHDzFmTBmRG0jkhBkw
GGZ8/Tte7JZmFZ+wpF9ve0NSimR6Rjhgpnr16rmdpWDHrPbrvpgCtC/SNcjNceo+hWjZbXWxMYK3
1Na8heRDkkFAXuv6LbDqNEu0LPQTPPk9j+ldwNOxq9wtR8itoLWUYr4eu67F/LvCDpkI2LdTxBvS
XwDzNNtBm/AJQoeS53vBofgUcDm34NpSvYdzsMDM0wBMIaJRfY2HcQ84Nk2WNnRYBOxSJIOzG+N5
FqPfwK+snI86mAfgGUAnVtZULTzwQ7qBIkl3AKUg4SaDyB7YDKe1GjUAElIozmlLLGK0IhiQEFfs
yrhfMvA+caEqvtVqHPMnn7pUxEsKojBaLb3NMdFU6mBr1jASILzz9xKTNSUrAXTE7XilByyYHF8g
O4UH9dLJ4eZHZF/NlFW6yu5LjFDLaQS6VccDuZU2cDdlnotWWdSQqoIxkoNd/Khzx4Oz2jT5fFo8
f3wisqQdL7CnXG6gxcnf1GxTlEGjh9kkrNx+6FGAHfYevcw7+Tb8rQMxQxTAhTkUX5c9nT81oNDg
0JpF4McOmwi/06aETzvAwsqjmWP69+y28tmrJwmWUHmshA5Kv822Ub2NmB0Vpwkw8jCHkHAc5eAa
EVPWtOHH9zxMDSBp3pa+xXS5+pP6vnZ599wW8/w6aLUH1ONKnfxu5IfWqnC9qHIDmKX+ksky3hwZ
xDvUfK7kymu/gIIoB8AUKh9hl5k9oQozsWbuarSXTni7R7qhCYJZzMp/QytXQEk2sHMHhlFyOViw
jtjM5Ok1Qxd5w4AIZZHB5WiUKd40uHoxKyrLhCEkANTL/i14ODzKd3sl3C5G39JAyBkCbdEMR6EI
NWUcs+zRGJYocGclLxuEuvlgpp733PoAdo7KdNs7N0j3d02Fx2oYsE07NAZJQWcVpWNE9g6jzx/z
9mu6pbC8GsKX7vk6e4h2JZtJoORy64s3Dtu3fG91G2MIb57HuTSeLWtrX7mBAPfay5j+Iq2jByQJ
UuRRMgxpQuBMWvCsAXoP0pHkGkkS5BsL1EUPuYndh4gSe/0x501778A6pufgi4VKQmrxcJhXkVMA
Z6s7USvmsLABlzBYAbFAA+B2FvgUjzwpOqzV+krwg9uTtqO7jOq45Jc/l117BofNq5NSsH7ZOSE1
j8RMAIqURfq8OROXSL3WGYK8Y/WHwpzUb5N/XIAlX/vvjmfNc+jlNii7MqUlgIcGG7gfdtAt4yjV
M/ARlfhd6oDrnnYqEFz4qP15NhpFRHjJ8pFlkG3JSundOwHlso3nYemeyykTHM7qGirgZIKlsx7U
QnNJbbb6wpWj6HVWZf49IF1gPV2XJR7aea/zG47I5mMg7aw7jssaPDNAZlkTPtb0bWSfhv+YLfZx
GRi7xU7XpW8AqdfqTIxW81Ua82KHY1qaIwGgjrhV/cYZ2pSLfKobutcYiC55jRS2Lv0g9TRVU4UR
i9iSzC6BmYIE5YpxfUqTOjPfvSEfzm7tc9znSncj2EwsDIeNZvFXqem0QsOicT2sGVyZA6nG3nDa
2U+mphF9zTaYGrt4FrSy4ewXzRp6qwPK2PTXxoh23/CP4IxzCFf4Q4qIzVs/P2pgUWnYYqh/MR14
WSFgJ/eDusWxYpOIhYcuZVYd6nkcAaj5ZC6GFpXATT8rg9tqSEumHIs5pF8mVZMotHjT8jHbsn2p
aJZqTtayvZ+06fX3yIKSA0YDyuN4YOQcqrXz1GGiRS352gbY9uO4TyuyUNd/K2BrD/xkJIFwTI7Y
nuZyGXXkTkHzQmgBc8LJEG4YjIH9nFcZZlmznK/r9gFFI935IEmF3KbiE7qphwlH1vtns0vas6AJ
ONInlyc9LFI5kqtEWtBvQEA53xws7CSds+pb7xbzL2VNa5vAWOJq4vsQ7nEdCrB+4DT4Vju3goq0
jAZcb2KWuwcisaD7AjndZNg5E8StlKYV7pa1WU1y/Ul/gbee8ygvCYE33a7LL6yzG4drgpYd1fQX
FcPVrfxViAWpsWkpgUOIjft1CuZUXuRDyNOhtWz1rT063fs01fYtvEtfRI2hrny+wLM+LbMRt7Ne
x485MwoR+prjBGBvOT6xNuY612iFvExIxSuNmD2vml/klnVt4o0q/U55QBwExT685VQABQtL4JXs
/WjeB6hvfnDv+5X/LNxWvE5+3X/Cntq52e0ie5maazcDXHoC96tT73mliMrZ5CPV9K5pa2kf5Sz5
cygOUC02mpKf1uDk7+Dq1GvqWyBcx7pIx1NWYR8Jx2E31bV/GkhXCrx9PNOkUl5qC+g3ZRNVx1EB
P3+BQlQ1zEpd98QiqNNfZiJZOrx52XjD4tYEmpelNYYS5AVam1EsJ07UHZYkBicRZZaynxav6s1D
MdbAMLbW7Z+qaoHQXDs2IUe9y75pmO17tsf+5HRluPUZBagAnfulhU4lI5o2AvXSkXP4IIKuIIZI
zG52nNxBPQAztT7kOFpLZClB8ci5TChAME3ISwoN5XZqtk4c4YFNRK44uUnCk9OC8CIozNEnchWL
4JM4BdcCvoUFN1yXzvk6665ToSeXAPCvaeRmuNhu+bBOgdsfELH2+tDLcc3jvmnkudhG6cWaxKcp
9jGhvo0keKjQGWfzc6I+ZSOIpbo8nBTP5qUF7pqdZnhYQ2jNokqmlQcvAlEsvciqGmClDWFV/C8g
ldPE28DZVpW5kcumk312NVGPh9YW+We/V3xMW82NvNGD7MQJvDyA3U56PFjOPPEJy6YAi+YtE+GT
ne78agnGbZvQ1nIsEjrC4a4wzLw5LxKQYThMDXfcWI5KhiNhDCIa+n7ZE12ws3lwMjew4kbaeGj4
+uakdHpRx97As3LAaBmodwOxqkyaNudkXsUVhb2SJelF140L4FuQBo9mOXhe6PXXJBetUiuILah/
r7zBu5vYA5pJ3sHSPWlaKC9pm1TLULvKAGMLfe1XZXb2O83GtnFUjPsPZ/Tci2XCjuHay7x319n8
r7q09A9Yc/JqCskleTrr4v5CPa4pR5ysYNxNtbIl/mJNPxd/BdZJod5/SBJIH4JRsbfO3nXwyq3V
+SG0D7c5zvPcfWHGYfh3IBvV60iWDeG/Ri8fa7+t3tE1UqCmIh8ppNn5muKBNNOe5K/rvS+gmBA0
TMCmCF1VwEEL6C5+7KlCkgF3RxCFIn4iStduc2OLqbxK5iBzvtsllp7hD1Zv46eGe7cHA+nkJcu7
33x7I3DRHAkM5FyY7eVUAYgvHocCrRCge6672CbQ3DoVYy94ojlmYTXYqnXjPW1L5lu8v4/WbvFG
kNujfsNvmuYTW2dUEVypJFfOXV7kUWnsc/MqqrJ73XpmOWQDjeD79Ojk0QQPqo1Hlyb0NPujD/xx
cV0/XtdS3XYrbPvQWWZ5JcwyYUD3U/CePRcDMTqb5d9OTk0ElIWvOo0zAbSUXr8ovmgP5Tx0JiwB
4Wim1Wdep9aUAE91t0QULpt9q/KCr0Yj1ywSFklCAEGzmQ/uYCETLNB4D9uO7+BUOygfPER59lUK
xB3Yax0ESzQ9JLeBaJafzBq0GdecBld+nCI2uu3q8qMAtUiBOZREEpirWZZhZ0GGO3E0z+9B0wIY
MDa3pf42kJ5YVXVTUrSBwhCimvbqa9d33S/WUcznsg3G9OCRSMqXecXVTtbQv3JizqxG++SOjjSa
VlhyQBNnN1Tfrc3uKAQAtWbHraHtOTjAnd9Twi7LaCLcYIiAvk13bh8YIMoq2XuHpbpKJ6JzC/48
hpbEEBtOmp5dJGDUrqYT2amABZYT/0fkq223/aOEMKMjJIGUGDDCS8HDreWjXEvLQbZrrVNG4IdM
HHNu7gXQ3SEphZnKELBv8OqXy8ZbDDg2iAbUq4GyrbaCpPPSIT8g3e9UNGQLBQldVXqbG5gSIzfL
xuFSNqp7JxW2g3yeWvlvQ2ZWnbSWwK2yylq9OMxc+dIIBfyW4glso51fQpcopD+Is0vN0oFNmP1j
v5fBj0Xa85XrnjVfDZzPaaxms3ot5k43B9NqmRcNbAf40VgI/3Veq55bn/NhTWrbrH4wbEZEwvyV
iUjr2t1vu4pINJ4Yq/3WbhvMVrcw7P77rJw9PYy9j9DMSSmzxw6McH3u4F38st1p/GmSslKF3DR6
ugDMp1cYxCJkQmS3+YBragYLby6DcQDlXq1x30uXRgfV4k5zTgDFZ1v/5DuTPd463M84jS2xRFfA
9NleJgh9rtLwluws6IH/pei2wgvar6VREIyUwiF+KD3lPsGjtH4YSGHoSasvvudDR6eERbIIjjhP
RyQO01e/B5I6RcwoILsnv4HGyx1s68RQu1YXq/eCm2ybenJglLpGsCDd/pIAZDmfJoJgBLzQNGqG
2iWXZ9yr7xlJaivvU9ei7k8dAx12QVxWDMlP8dmqtjlmN0pEslPGsQ5C+raAEhD07nhiIdq/CK/u
f5aukReco8wOODWXwjk0Ad9SAtvabaMWybyn5E3N4mZDP7PiefeLDzPoeVjo2JaOBKaBt9hPh/GB
tNrt2+o5klbPlry+lKLgMFHxh/4oGNYKBJ9Nv+TKcn5Z7V5AoFTDyi6+bc7gMW1i6i12SAiiqoT5
ZOcT1UXq7CDtBbhKJI+MxyKyOTjYO2OcuZFm5e3lmSmb+7DY4zzQqpKVQjYByiIrygEKgY1kQ6Z3
0yg3nK97XvxV8iWLjGmXL0vTZGlkpQj3oUfN6N0oTxdA5SUg7PM4BO49q1DGo3l9timxuHDjnr0Q
JFmo23wQQ+GF0ZByb5cVFnTYte4uHuCIWhC8bS9tw6XaeKNr3VnGwRQkL1MOEPp1zHPGlImc0pTj
iXWi5aCGGmlcdmgyYRd0mhSkEk3jlm0gxMLR4nq8q9BFRdyhvu1x483tR8PugYiUrMyCICpbf6Ee
ER2Mfofqy4eW/wrqwM0P5ebCEOWv5BcHkzelOw777tePi0XIwAErK1mVPmIwPrVUIYCkNdJOgulj
cBCwVOZFZabLNAr4gjPilSwBmRU/o0Uc707g47QgeeG9a+RvKTdgJqMvYFDoTvvn1L526jO96Z0J
WNqKUzxGnF5Y3IeosWa7PkLS5RqY5ZX7XSlvOmMKFQ9oJw2KGrDxLNJEkBEj3Rf5L2fXzXBN2yDX
KdD01Qmdp0eWFSAxM8KlCOB/1Hp74b1txMF0Ri7laedUSJRvpA9FbTv3Rmd332eGATurrwY5TU5Z
KTq7dIUwW++UQgSTlV4Xu7xzaVj3zKQSmSo2PUxrS5/cOpX6KEkcuZ7iZWeHfmbTuhqzNE5Uw6uf
UMrQRRukTYkLZbBvHtu5MPIXA0F7/FEYlGOJsjfiaESTkl7FbU3q50OnWk8fKfYR6TtUz+ZmYSeQ
vDCcfERrW3XnhGqjLUvUMuibYMznr9yZo8VAAIQxQX6eQRpW2dflye7q6QFyyDTd0yak/ZPBojXF
HOeWF2aZP79jCUBF3hmDTfTGdWCSCUNmKRmA3NJOAnzXDw57N9kJ5T6pV55RN0QztmJ8wrVUfCPZ
tUCWrZFrw74fFk7zgmoVQlDz3IzA8bG8bNmdkzkA5Chnc5EMTAXypDFbr4pE38op3Nae3h1oPXE8
Ky0cmWWlhNXR4JmX4TUgbj3ZeZN6CWHyzYeAGmvE3UR6G/L+7H1oNU/Y2svCGNmu6CQxjWUz6jOf
XH9IMiFv5n5gPktSXvlbbl31vhb46kjvqKcf0p2U/kkXgxkrIVXRdT46TqvmihhGQO4JbGlAAtcw
X64ZD47IYq9eTRXJstPbBW0MVo/2JgaIqd8CBSQKCPSvvypOCEDJPCDaLoL5Nzs7bFn1g0Z4tas2
S18YReQjPdWiPxeHjatQ5D7551aZes4R4reBFDjLQES9THeX2KXSOWUCoClKsiyCg6ExLx1Kbsrn
Niipf1GdpjOclRauqlHWb3s+DW2MH64b4Bvnvg0ewuyLqOeC2J+3Anfs0ckDXvs0hXcbO7swNjR7
T+WXTjOLjEeKoBzt1svrWIveqJKqnmxxVosrHwOKvebgi8H0oKnnZeqe0GXmnkShjBLrkz2EaX9T
5Eewqujlaq8wFiCcUqdbivY9DZqHoi8nEjV83o2rTF0TXid1iuI671f8kh5am7gUkOQkI9ke14rb
dmJPzGIBLYmk4S2XZZlWXBZNJZNUcZkxJ3JGIiUqj6ZhJYggj2pBVqfFjHCfzvxLyzw5IKtEt6GL
KMIvbjNZDbtmhV2PaVZxL/y6VAn/OgNKgDGCcQpTnIBXT3nDz5Fr6lkQCklPKOxtjsx8VbCFN8c9
g70b/YMY+wl9sU3XJiZkR5GhCnfBZaBtsmdfVQj54I9XZqhuq8k8FO7M+bZI0smO5lSU8mIy5L7b
oS6HfunDUW57DO2RVzW9PFplw9qe00/EhRY5hCz6yBL5fQJhdcQl5vGHO1W3v6qsKspT3nl2Hk9m
LzWiM8/leib41PtBWJX8YfbjsocLnoVForyJzrujdyD8BpIJwpNUht+8umj8xGRXa61+E+qgj9Ww
lM09sb0NzG700hpZkJnAYXT8/AGJaRgP6CgkkZsCvS4jv5Dc6LeN9pV91nUf/POI03J9Sq11ueYp
zgQDcZtD/C809gFShkBqR+PkMtl1CrbvbtlKo5Tf0beMI4nAZv6w6sKRh9zxe/VucSm2j7aQvYhc
8NhNhHSBCmgXXv8PX9j/dzD/TzaQ/sk29q8OZoKgfv38HzdFm/3smj8bmfk//sPIbP4HXuSrgw1X
8tUzfLXA/sPILAJ2qrB9XVFc0J9ZlsD9/L/2rTzjPxizYoC+rlLiz7ryR/63k1nyX8FHY0fKY/nA
d/9vjMy0x39ySJINyUIxm3hYWzFOXz/wz0awvRrz3ZxMFD3L33owWZQoQYIsNBCbrODNHbeqRuQB
E9WRDZGbb2bTF6RLwiasjdQv7vclC36nVWf+Xoe2uwjSs89bvfnJ2vjFC74edViRDfTzvu8r5pNe
PQK78G68zXLeW+JLj9xQjC5dtMo06twNU8I6Ft88s/QRtpXwvrIVzBZH4LRUfta64gHo60qjzHKP
2EdvEc7zUpWTfKhk212nxyV2/d0H4hFnUOHns2SRx0waAk7erYmsVew91qwPWBd2Qg3TRv5SpG8w
6ctc+E9pKuh55WaY61FzRyJrDiyDRNocFlLWcd8Q0dRDFD2TozoHT5bMyfpiCr+uHHeN70fFPDTV
BRWXsGP2vvp4abha2mYJ5CuZfcXAndlnJ8S7jY+Qa/ORg15+WPqrmLtRr8+nNiCqaLeCa0MZXM1i
ZBzMdw3zqjJa9qyuorrhyD42uLUOKXkvOUGcmX9bsp7eRZA8fQLO0tmzEpdmrookGTk/x/06vaiV
t7lHNXe+ZuUiNcfzVhpYb5zWlxSYYqufu0V6D5al1uKwtl11Z22CUa2bc9NjaJCCyU/htMwG3EJd
tOT6i7Z9N5OB8ct3c4Tc/6WWaInJyDVYRi75W4TJsPadlLWxtPDcc/VAxF47vewdUlfERK/tDzhM
5HCm4jG+k3REVkWa0/25G5V/1Goo9Te61MFH7mRknGEiXkiLAR91YjTGYNzUzM7gmY9f5kUxaZqA
lL7I0ddYTSzR/iDAZPk5517/3mFKuHNwKZ1IZvNvJkEkEb6M2SdQW85BE+aGt+MvVOIFrGvzJNe5
n+JlK/zYbvL+BmmIiIWCqIlnVTc6SXtru3rVOwbfw5JVbx2T6Efd2bWHr2EZTkE5I36T08ZwrN3n
9NMl5O1H13MbRDIY9uPUdQZpPr5u6ANX6SH2ln6fRwxTaTPE1jLtKKuTVwr7DW6NdOM6SLtfOnVp
SVTpewT9gUMgKXrxP7PcxQBjm2n3pUC/PEIRYoJn4nB86NFViEmviDMJZ8rpLpwowLND29S0gZOd
lp+BMC0Y7bh3Eg34947tOPsRf1G7JIubr8y3zKK9CwYSe8N6w7wSEl2mMFKSEnMn1mozkpbX9ru3
mVVG2NNMcfhP5+x/sbLwF5M15lVOPvYv/ljIBnj9F/cqQRujgfiK3qXjjrQaT2en/8YnXM24bP9B
PJHXv8E/uf2Hoeo1qiTCLjXX7p9Ixfx//IS/HLxSTYvdKD6h6aOCn8Efh//OJ1BF+bxWgNf+akWH
pjzwuOCzmvxYuM6pL/XffIJ1XUH5P/56iERg3UDBuGzZ4Q9hN/jPvyZSwHLWBWj6ASs6610+KeN5
H5rga5E5wrwxdK9afjLMFlYVtHetU6QHS/n1nelmhN8E9lB6Sb9Ozde1Nx0fag6Eh3dtzkZzgkmo
zWOK+rXeGoIOJjbrSv0dYeTPGwL8BDw9JggG1i3glUBx/fNP0KOE9V7vmyS6mbcGYUyyulyrXuIE
/+ah/bPF+x+fxEqiaxvA2a9Elj9/knCQ5Ol+AQJt6iUNdHkz+/uXNm/2+N8/u//1B8Hx9tCYoNP9
5YPI3fMw6+cWArYXN7ip7aV7K+Ty/u8/5l9/c9e9TsmCEvh+619eQiLyumAzNys0cB+hM3VR3QYf
a+udxFL9zWf9effg+rvzr5tWf6xbsVFq/+WFL/xqdIyitcMpWM9tmfRoGqvakcdvcj/59z/XH7Sm
Pz3UMK59YsWuW1H8+x900X9697Gz4Kukemd+xAzXeyOAjDtCig7Pxqc/P+nsEpBFPfwdBAyX658P
tj9+TlY2XVZWLLYd3L8+jYujNAur2g57y51efFgQHuAMWeOmD6bsoV3kakesdvg/LQYXl2xs9yd7
mbsDBpLeiR3NZJuRw1Y8lB0GjYi5SssMrsMxxNhjEu9qaerjzEiriSyuxJsSV8frJi2eFncqx5eU
Jvgj3Yer6xvXbTgEDb2h5fZpEZv0LEyTmglXcQFIdIudTOFhKdnbuCUOfDx3wbWT7L1l/l6rpfVA
LlvLq6eC1Y90b3qH2h2CJ3dqluEpG32Mp1nvsM6BhdGwb7BhGt9HpYrHmvyOPRR22jME9cR+MTAw
OmQfyeLJnrJf3A/ZFqJTTSTYrlIxx93oFGNm5ebzMniFdYNKZ3kXxjP9c78vujuvytXJpsTws9iy
8dFt8+6MLtmeGj+rD3hcTRSncssJwFazpY/zBCbOdhaCRHqKExIo/aAzwmDuhBOPns9O+IqP83tZ
CHgq+7QrCs+tatYHtfdDzHSxb+7YY5g/02DqbpgtA4Hse+OLtIfg0dRWF3es9tyC5GaCNlNORVkz
lUi0MH8fLCKjmmSeR2N6Jt8MQ1OJnGSFXoWd9W4QQ7bcZN4wC0T2dFjRI4eRYJXByic3bCrf32K7
7JZn1fpM64ciqD7kLi8l593JJYA7yQNtf6EwlM8w7Xr7aIK9qpvcRwnGg17SgbwJz0xvhZb9GDXp
lN2qomqXC1+mlUC6Jx06SOcLY68NvUITZY9BsGxfFt6ag0BsWJmocHzcThJ9FVts7ru3Y7bUxx2R
9k1ZO+RTOU14mbySJINu83T+SPHgR/1QkjGJOw/FYcSqcTeN834YhCBkebR1cbYUHKinadwM9ikw
Dk43Db/KB5kH/XlJJZcHrOhle6l4dq6Gn5KEYmTJpqJWYcsmkC+jU9RXr8p+o8fWuxrnFthYQ8ez
HBZWFyQgJnElUCEuyTAafn3plzkvjxCPFlJK0G0N62Fh6bP8MRu2ZxIwmo7itLmyXp5hvJSfQ4fG
cmOTaXdmb6FFyZNd7WH4ku6LV7W6IH+yhfAsC0Zsce/p8lu/jyVJZc40SEKMudWPDj3ZGjEUr+2G
PE9fnFtteFPcUV9+bSt5lSStYUHWt8eE/Sz5TCBolbB7hoMR1Mf4adVOnjhiWk5iW/TjCqWV8tlR
vy1zcU6l0VhJwQbFqdR6+gx6kGRuVgy8XCsezdh0aqlZlumnJSymlJS8LRCv+ITIdG2XBvcTqab5
z46QticoXYVAUmr3r9q2F8YgpKd9yrzEl+ymRsvEe3Yvg6WIfiaT0UtmQgjfUWKCz20jxRGJkOUE
4Y3jIwnf/D0E+4CMW/rmUnjaFJ8EHNqIxtigDzjEZBUTqbCic1prJg6eg2s7wmswzceKFJtbZ9++
4n7PPxvdtLeERO4/GHIzamDKIbsDrXC/MdzKjeW4CqJTSKpNi9et0JkdNoPQR7dJhY6v+U3FwcAN
9XtB4Y0rZeMIm+njvaNBCJ97YzCvsB5yHzP4wbRVseHA0STVEZ1mIAKLjCjGxl1lfxKFRlpkDEIS
uHCW/k5fV13eiO9dUkLojNrpi3gsiDIxWuK0oUBYIklL9Cnsctb6wt+7jR32Qz8Ngs7VB3baa36O
w9GBNxKC/ziXQFLt0ifsMhcUY6FuyvnY9uZytNLF7I/+NYjRY3mOKFOMCpem18z42BjYD34tCyec
Qb0/5WhcjJdlW7zuaeO+ttPqHrayVRepzByu7IQU2gfj9hYo29vh3RbGndj2dXrpNbsOUYHL4HEU
ZX5kNcT/jik7YMovVW4lXrUrUnS7PLBf62AsonYlrqzWmfZP1yxw89xDitSHil0mPF8g6NTyTO9X
7pfaKIouwYxvOY/+6AzN+5j2S59A6puKL57hNQejmYzLRA9ofqun3GzjoHB753GhfrztUc6/0IHt
zsnsFys9YSfM42y2snvTab2nVk2WE+2e2iy2r9IZ514xCi47AHNe9ulpvtd75qOEgyMcrEFSTjt+
GsJDN+ttrDpFo+Ut6w3urOzUDWwK3TE2ZwxKG67PmyW650bNuObaZSzqm8xFG8aO3WHiyBZLHlaL
pbcLWl2dRY4v2XEwx4yhNdnomDqwbsmSSMPNw4GBCZo0PSPYK5TSncWFEv3iaZa8LSfWlC3vxN2g
Ty7CS3OvkbuPhZG5X5vMwqRTIjosCRmiI3gzs/mKxXJ/3zkA/CRzijYZRIAFn9N2Pve1Z/KWeC6u
7MrKzWNm6OkRd/7s3zYqZwDisE1jJtWAv58NMWk/OePe8ptdIZkNvH3ZWGjkdDDwz3Y1GLQEqX3w
Sis97Fj/mFlSVRz95rqsYJYr5QiTb4+WP3c5wXwMkcd83zG71YSastEzmyZbG1dqYWh2afvkdI6v
DmxEGc9N7gqSxSXfO9YYLf17F4vxk6BJaZNF7c7rnudPHNNmiXdsnvpTn65T+V5VmVzuG1GTwEYs
632vBAt6BJsayEQo6hO+UrqohK1eRIKxxRBPw8uoo+xhxiDLlCJKt3K9zAbkoW6ntMK1XjffwJ3U
vHcY5NF0hqWq8U4Vqg7NilU+u2cn77sQGNSaBZ0XoUoZJwdsdXXLFLV0T0VgiyomrM1EI+4ziYkG
OXdDsjHdYWFC8Ukn3yPJk3X8towEZsarrmVw75l7SWDgij82Ctj/Y80LUyIePoM/QpOY+L5LAx0i
yMbuOEMfqDhrIUmfMnYl3HPG2Km9DMSfx0G/jExuG4J2n0wyIFkXRQxiO4kEq7gRbZYQHLFTQant
JRiICn42XDciX7G8YNvEyII2Ey+ZfYKmnN/nzl4d00XmCUOEPkpNLCwZbz8D8slw+IbX9YRpxCYD
2tU7SAAvuCVG2xh+99htcawN6GhM9Y9DzcoDdy3xM9dZezN/mZulrw7pbFXyhBN2vM9la3w0/aoq
DpJJXfMytptmUCsew1E6dYTCum7J4g1O/U7GH3l7fddYQzhcieTWiAU+tApnvjXYILTuZOVYWKwn
WX8vuVwpDITMzi1hu9hyqgVE1bx4j2W6N4/r5ncB2zxzhpvbaFVsDbssudI8/yOFm5nkJN4fcAss
FBPC+BArtJ4IdXj4stpWi7mjGTwc7maA6BCU3UHKpWHkRbiXlQSpsOFt5/t6VjPlIokRam0vzKnS
7w0RK2RpWq34oJeaduYE0Dyf/TYPfDSnoumYauTb51im1fbT8tu0/27qzmS1zm/ExGS20A2Yqpwj
ZOwVTiU89NRayLgEpwVmE6P1yYNldxujoZlBxGoN9su0NfQJONC2y4ZIeBZm0TVh4KQiuOXGmGFx
yYyVF6fvf7cOTt0AZTNcy+q8VdXNxLCr3VrbObTSy4cYvqM4k99cYRzPM8Ify/RhhYr9ooZkpJQf
UIbYfcEnjq/OHpuH3R1Rqgn5ZTWXOnLfYxuqP+1GtftfmFj2RFnvAx77vmwPdBnu/WRs9FBOM/2u
C7d+5ZULjj7B4jeDVFYigkH8Nlmz5Skne+O8GDJdLm6a98bNviqbqnFrsx8eyzDHft8Vjlm7slcs
tUFqRV1ptua1RjUSk1CfNcaS6M5vCoI7XZjEcFqtY33QrhgYj+6DjjVGnduhho9x8P3/JO28duNG
wjZ9Q0ugipmnTXaSWqFlJfuEkGWbOWde/T70v8Ba3Vo1BnsyAZhxdbHSF95g59Jtq0Ld+vXoz/to
nqdgnyqhHrmyycQ2G/IKBEvaD/FeMQdL3ddxFeQHO8UiHgBNXb5GNU1XuJi0yyHidEV+gGUzXBeh
qk17rsVwT1KFsFraaALsAyCqd16DOHeTOYNrOIZCvQqqJe8CxMaoeRtuTBy0dnGAUXshSmDqZRyE
wwNcFlD/QOXi+ylOq5+V1fQ36IwYQF4TB6S0A/hbrRJsGzolGl5F3/b0gfNx6FQv7xBPdf2gHa31
MKdxdSiooltXrY9D72Ob25QnW9bTWsMpSV6BDdaJSyzSP4x9qh2V0W9+2I0U45qu3HwdhKK97o1U
fxszNajdQM9EfjMPg0g4xm0dPpi+UE2eST0CCtkp07XSB9OwrnQx3mJbne8ava+HJTdJxlVQYUwS
oZf0Dviou1MUWL57qo7JTxr30Dh6f8EcOuVmnkAHgoML5++GJD4HPVlDBtAi8CDz1MSQ6aXaA0EN
s9TtqdGnK9DkoBJb3p925Teq4ylmXXsmNHWegMYqD1o8DOY+dojj28YgZnBo5k9pwr86Tr+Jkr7d
TCiyPpTo2K2FqKx1BwUdbE0ubMDYYfADB3jjsZxKRGlz3x7xFkmjY1E34rmWpKz5LJI7sGPKOh3N
BsBUVPjf1bq0KNDJ6tpWo/o2BOSQeqB/FxZOOPQvjllGf9IipTmqjs64dfRwujX7iby8NWv65tB7
YEabUXs3Fbq6TdAAaZ4K3Ziu6DhH3ixtdd5w5IzATVHzdLPBfIflo9wk1NaBRwUiPxKSFt+7Xuo4
hzP5VTYDC3Z1zQ86rokAN/O+Ncg0aQoBSjN0Y2v2Y3NIoiQ9sKOlB4Q63vDTq6OmFvJx0NNvfk6Y
YFDdwLI7Erhs6alsvFFU8x8uGlQBnAE6sm+Gw56u92IeivP7S1N3ZbjlT9Nvk1BLAGvUgHTIZLV3
bKCS9VBXxX6YLTm4UGwHCXSTXARDQuf7ArPZFWNJjUoZG9ryWqPwZKSAoMe1hcd6SWBXQMvkPnhW
FNr0KpnkqxlCANirjQLkAZBgfhWppe2B+wCE3AdmclQie/yu1EH2YFbYJhtKMF6nNGsOQ+0DX9ek
JW8L28x2/aQlD7VP213QUHJzKy3u2iZydmbiACtATRvWHfle5pmtOfzoOvgwgIIacxePrJfHJjC6
DZCsxFqXAoqkxoOirIaRH+BGVe4/VeZob2dgT54JHI7u30T8XanxdRg18y6gSbCvR9BcAMK11suH
vrnKUEx9dGjlHDEBpsMCkRIxiCjKwAJkhjJ7PXX4b106oBbXNyMYbrPHKBtF52RXqD4VC0gAbuV3
jbkqOjlsJAYqPMRT4UcQhLo+8bIQWyq9FrDWh8mJSdPRDolWeSrHIyTwkDS5qg+QnFrPLmkfQs2O
tsbAvWbIqdRWtBz4nxonw/twwrFsm3B/TCtppMFGKyfHG/gQtmvBfDrk0gGu1be18Rvn9WLNS5//
gBgAzNOOH/xGav1NOXeGtwTPT4vdwTccQbKOsNXqkvfZdsqXqVb0fqPMtgB5Zowcn7HsgQ/LEZvC
trNT/jpnyp2cTZOm31IbJA4YbbGFsmRBpI9bMR3yQBpvRaRLLmPqol4NGNTYIHBRA5iqUzQgpkQ4
niMrK3bD2k/gui+AVajU771vdviWmPc6ckaV25RkUkAUhv7Q9RwdSwFW0XOm7pvcsH+bE5WpKVOh
trRqOL86ua+/+s00PFAEI5d0oDtf25wuSbmy6exVDnQRwlen0oyDRg5KGKu7b74zxxswQNbakbkf
bUr60vFqTNkEa+jaQEHxiKsMeAnSOhhAMFLX1urgaNZTCuCE7jjRLzsPTsdq7L/5kDnKZ+VAIy/O
tkKWYt8UNN43SUKi1hxEWkZrJ1N+YensA6wlH//td6Yi14qfSTeXQ7hB93O+HmoL2HOL7CSW60g8
vFlI/W6FVehe1RXRtJtaydBDgx32ShF9fVSVUt6NyIJ4TrKYGjnZ4IkMnjQcnxb7R/BqgPArXRWu
QEPLuCmj5rEouzfLrnvQ9Or0oEPHOMwI63DLAiuur4xteEzYfrvJb1NYY+jSdVurNrrXOcoR2BFt
NnLbAu++oSaPp4FTkDTB9w33qNnAVq+NynwmNwQIZOdQK5Nh7HcBgrW/SoJKULyOnXl9ydZYyUF0
nk11Ckg+uEDKJwkUEuLgn2lhsg61Seq4TloNtFNoF6DcoSDM8ibH0t3Z1XUM1i0sRwCPhJ3VTTjY
3L6EbLrmxvOUPzmZDNFeoqV0N4a9U6zqTuPiQCMEImLsVL11q2lpsbH71lqYbOQWgA6M4afaDVG0
TRur26th2jhbn1j/Db62uQ3LPnlTNN0uPSgU8sqf41FsSB6mYRtVzh3H8gjb3wQeBVjOQA/C3zt1
p4MubaI0X+XEyc4G/K92UybQZFcBSGagt0H9Wka97tZNQxM8dTL/pSblcWAH2ANkK5bs2aQIi8nC
HDfag1bQLPb7WN+bGb9/IwZgix7G74RNWo8/vBeF/gAnOtUpDGood934wWT/oqD5GwO2ox8mkQE0
3FbvJgMS+GamFZ+uA8tPv0EFw4sD8BJ4fJymiRN8Ak9bQYIjtwo6znAynewwxQgMcBTCYAZHBwnC
w0FyegtKAKwuac/4rAPBq1ZYscfXUssRzYBfJlGIgj3dbRd0XO/aoCaztZ6Z3YId79pknQbIPAC1
R7gC5ndGf7IV8Aofx3Qxt7ciWBEbGsz+BAZT+Dd24FjJqoENjQtQDn1NiVpVWzlZMDm7MKO+fxti
GTQhg2mMFR2FKXqXFMcx6Fay6BDr0D89CJ6TtdOmKVa24FSQQwByDKmMyMn0nCDttmWRz8kR2TD7
Ee8wgYk9O/vQ4XxKKasMRLJ3hgTwb42eXQ9xM4QQfY9EoILYV190lP75ZCuS1Gp4y8JmUGErV9Vb
T5lu/tWSaKX3PXHvPucOHHc5gAEYNqWqHiV0aQRmklw+Kku0uwt0TTY7p9B8t23zfA0TLLuDGtd8
62RiUDevhPw9R1q4GXM5KpAX84wa/KjBuxfAAg8p3x3oZm1SgZZiQ2wS3eh968/bVAnqI4T4bjcA
JSCNqrFiaH0R3RPWDbeYHkA2tOSIWAwcQf4rc/R/5VMnaleJjURz6dUGMBfyGJkCUWSDfq3B6vNC
s/Gfc80WHvKrtX0ANgPuFbaROj90IERbN2ITP+NFT8gYzKFCaCCD7LnupmTCE6NLw/UM5ZwNFFA/
XXVKED9DZWrINajmw6lLfW829eYQtMhkTRaKOby7Nh2gYnxjsMRfA/qpAAkq9VMK+pzOGi/Wbz2L
43v4tbaXc1e0W8TgbLClJlSwzG5wZSsoF2JINOuDmxaJph4io3NwviRzBSTfydkL/aYZtihhTCCS
YVXCt51Lu18FrZPuxjwB+1KMVrjHpQSViBr5qS380up7ZkzGjd8p5V4AOf0mNLH4rqZ9uvJ/O2Wp
HDOlqTex8yuyVpNjwNGh0UnlYCQATV0zF5j0mIkUvxs5OJXbj6COV3nux9p1gnzMS+zD+11HXUpq
Jmr2Mz1l54mq4F0fpo++NBIYUmboA6wNmpJVLECQtGNHolHG11k4tbumMC1gKs3UXU85hZCDwLs1
2OjOVNVXiMC05b6L85yWAUt9q7cVFjQ5yFs41X7Sq6tanZXgGu1aOoRZjnIxjBwKfKw4ZFy66Ul6
J3JwKWVOY8gD0xL6/MgwoEA/0bUCUVKXO0HP8KFaHt2gtdl5plMmtWtzun/Q6MOstsnVeiHcw/+J
ajkSYOK19NhkcX4HS5pIMKHuyKcie9uM1EaTLQBO3oUc+hB026ie4ispe+tVJmp0rQxZM91BmO6Q
Ahi1Ckh9KK/QHBgiLxsKqPcJ/YifiazyaFPXQK1fypKexQrprTDa1qXGY1tHVrHuFX+gVUfV5lgO
/XwdOvGYHHPac8zMRkTsXraGfYwwPcqvUsx+FS/LLeVpbkpxJ4JgrlYio2xkJBU+uXj8CJI61VQJ
dBxzvMnK2XrRxFIKD3CXV9danpoH9pK/IY4SG2cC0nk1tlL/ScTJFzIMWdY7el1PMN1QAJCpBlm/
yRpr3qqZbbdeHASx+lgRiqEro0mJEicANcbrlNGlcRQgBydMe8LMEqtbQKS98rwI46CawpMKwySd
frJw8gYloTj5kTBthPoiVflGUzSludInWP1liqV9G1obhcdA8xsvgfCdukZcD/HSe+r3beYEuJgE
ZVlvg8aYH2O40ykQ+HF8aidcIpEk0w4T5eojXfT4R95W9Q7qTVbvLUikyS6sc1Bgo6GuwQ5So8z8
yarXetrE33I5weceStC40F4H5xuyWHp7k7bKkD60hW8FLpybmdy4B3y/AcIArSGFY0ohMQ9SQTRi
mX8UQC/pvh1KeOxZxv3oak7a7GH+NMXPkibO9KSYuQwfGtyiIbM48AlddAwo6SNiMTz1PYwrzx+j
/KkZRocYGd7OIv+jKcoqR6eg2My9o4TH1l/kzKIoab5rQZDt4cmHOx3yHnIocTo/R42mg3sck2+h
UVJXAu3sK6ydCWCYOoeoVnEVjTiPl0MpDu0A9vs2QWhKPIThxA7HcTGzrg2e7H2WTTK6iukyk5OG
fH0U7NTuDQRne4todwWgCxL8MYK5iwZX1Wb3CC423zTSfn1lQg6JrvzWLI9BIMfuMKhqjipUEXw3
CYSaVT/61BrhamkkOM30ViV2abld0ES9G9Q8Li4clna8VuYg6lypB2MDsaaL7rUg1eY9pI+qeIHv
NtymECrIxoMkfckFCISVkE372BomQi2mpdEGNkuFYn9UXNlzhej5jAJXtnK0LjFW00wO4WYVxuwu
gXB2oKCXHvntivTwAmj192Tq6us+N+p7aRKYqHoFZL6awpsCOwlPo+XuQYLur0zKJoLlpHNgLqj1
Ca4izM58hWO9DZAdvoc1PgADp/NpiVo9xnmn/tJF6YReGGFtmqSAOr9HxIDUPidwETDJWmvXcF72
tRF3B3pu1g9ZdvY1bqYGZfVaVB5iFX6yHdA9yEgEI0jseiyOOL73WzUyq5RDOOlPiDlyw/YdF5LV
Vl2468iJ6VpmjdypnU6SFeVOW63BzjprhIHmPzxZuHzMZW17iI6lb01X1zdAC8P7YkxAFbKtcrhu
1P8KL1dAQq5yALPdQ6VW6n0DtWwTZdjECUeor7Ju5QFWMvbFeL+8VXTvfXgwjZHhlEILMVUHlNea
YmKX6DCycZ8z+7XWK7F9RetnfKFSlG+InFHhyaYSvr0WBjeWUVrPoltkZmq1uy2HztlF4OknL6UH
Tb4iAwr4NMZyYlIa/784S/66LxvnPq47KlXp4qccmNomyKS406IOCCUCaLaXcZ28dILgXrA112Aa
7RHKX6hmf/yA2O8QDWAdrwJbbULPT7mPdwTpIGDDAV2gdPCzb7Fshh9aHgX5isJoQ1QfOLV2H0Z+
2ezA8eVXaDGZuxEH4g71rrFgRwsle5jAN9DOjKv4t1D9+bvaGHRGBJ22eke5EkHwWbTiJqQDyLfQ
s9LfD1oH4hZJLO23xjHc+vBca09rY+T4ciVJH4LApuoAkEU+DNQwiaSouq2aRO3zTajQ9sQ+M1Xd
INLsp2z28Xw3+86q1k0cAXLrs6zzMvgo+d53AiX0ss4qlQ0RBQItKT3CXZ4Gc/o4RTPKIEo2HFTi
OkixCbfcpuBJuwb318ltOmf5vWET5Ey+1KA85hL5K5bWJ25ZFm7jNwTVd9Q57eBHvxD0FfLMpblF
FwGrij646aIGsLQ25W3/bBaEWagfNqhIVIox7jt11qk62xTSOOIVSaQyS8/imoS735jqKqSlO6dt
vzancst9kdz7o5VEaGW3iMt1OW15luIawvb8RLc9aG4RBPBj6odasKP/GTyWSsS5Grr4NpAmRWqA
egGIEuL0eGPlCiksST3nYuaDda5C9OyNswLvbBrD+r3u0XtAObHtfxhQOxGVrMLsHjqqM3oJ/a3U
pfBdrG26EvkDvGyal1OeXftcY7ekMOZd1471UUYTPHlVYO469XCQHR8Wqm+3Se/OXeksMX2KE1fR
6NY6VI1s16HnYyKfIMQDjTMKvxV/Fmqbhu7vJx6b/qo1TRwJqx58I+JrKLHVxqIfiTwOWJrINxPk
WvSuuNdiXb0ZcyXUrsHWFeNeMyNKXDYq1/dKmyc0d3qOCp3+iFyjqu+CWjc4G0O+jYlvrqUfzm9+
nQzfaohLdOARhzygAYljbQnVE+FFiwBrUzqAPFeyTPs9lWv1Gf/Y8AXIORoMvqHRdtBRe+0KH/lX
jp1f3I/lmKx1AxMpQrRJvxrwMXdekIOtDzA+ISGHLIu2qfWswii1VRBrsrqYrpdIk7sYGr2/IUyQ
aEwNeWPSM7WRkKILEU7fQBKk9SthD5x2JcOVBe3d5E8jhK1s4cv14T2pvI1iLfGMpzWpmbmix0Ju
VeuFna2XNi4Sz6Y9UqUHhvPANZCAXBIF7wd6tNt6btUnS8KQ8ilsrfni4jvQPgiFPdT1UfXIZAj4
ebkHktjZoBxBzzTlWs762Kc/1NDTdQraNWgyKSaldQKAhELfIY5U/QBboIohGwXlkwbt6lnXhOUl
lhr+QofVqXe1PpZwXrvCjskWJZUpfvEYXuO4Or44cxJB+HHMWqy5cXFx7HkMEQ6wa/tXMM1qss+H
gjIS6MQ6XxPAj4lrlIW8meCIARewh+m1zfX4ZzTm2luFyBqyeElu/whBNiFEVUEgpZsf2L9C2hcO
Vzz9F0qog1W5Cphqri7UOvdNGGd3cYuCzFqCyxhWjjWV8w72hHOkhAkMRA3s6Fuf1aK8TXwkYTmG
6LBAzB/K/i6DsnsVyn58F7yrv1FyDFHlSlTunWIx+6T5Z4+vKlZ536ZKkWit1lHk75bwzKJbSGlp
Qz3bnCAc5jI+gEVDncDPbInkmuq0rzXZ5HU8hgksumYR8+64qBG16WkmQ7RQl5s66KkeZC1OE16p
Vxi0wHU2kvU8+9S+E/SlnrVu1H9CMe0nONTopLkhT2t7hVJNYe7pnY/HNlG6Yvu/2nHOu7zuucKj
RCuQUtX7P3bX4EyB+E/0kHS5vZXIbx7wIRze1LitqMEK8f1rWOo5qhdfWICpjjSJosRilfAvIr0Y
ZN+E3YTAZPMwRepNxsF1rHn/9SifAG3pRQqbRqiNp7R+AugWZewrUxvTjVdDVygPkQPnsrill1vq
/8Mbw2frc6enT7CuDpolDhh7A3FC+2RC4LPKtMmo6OJL7grhPyaFf/x6Np98M8cSCNlbGvMRp+Qm
QyuVsUsYQiuPpfWYz2uK+F8PcY6CtsWioQ2+zICTpZ4gk+EPg4UJK52m9OBV6H9GyVYAk0Wu+oKy
vM0Cf4Ql2wK/C15zB2su46+Xwj+w5LyyNCSDYDtPSAjGlPWGCHq6vTPH98y+ipyLcOQzcL/JJ1Ox
DMVwSYXFdrJABfzUGpytvmrS2e0pHgp5ldfbCBJzdBME6552r3kBfH2+YgvsGQybaiC9Lk6x62pA
U9MBG7cq+geIxLs+bzdat/56zc53niMgrRgSlLVl6qfbAiNbNMZNQmjp3I3dc2tfUOeXy6J/WCoW
iB0HswAkssmR/XhWG+qn1lgjNaQ3nVtJgZLNS4yCYj2FsMrRrVFKtJz7N7V5bkiMqS3uo/j/+N/9
P8/X2X6BZQAlg8tCxfQRkaOPP0IWGbBuB0nWSTPuinDRk28fcIFq3EGR92qFkm+b3X79Zf9i409m
zuIJ6GXCwODh1CrRTB2wl6GkSB47t3X1Ug5EA40+HBulOEy5uu4G85aG3CKJU4Nz1Nv70dbcRktw
1Zp3TRDcoID0cOFXfbIe/CoNWyTBx4A/8PFT1M2iTQ6NBy2vn0WpXwtiMCPWsZ0obmyzQ3gSbcC8
e3LU9A4VNHoE2k9VlxdIDJ8uCL40OApwv555H1ooK03BCGa2yoBcGornoA41VIFHpWOXUIIB/fP+
9czPrvNlD/wz5PKT/rkzkEClgY/fNkIOGwybUWkJVwPNtq4edkV44eyeHauTwU4MIlCyAuE8MFgP
OoYHm0amRTrx9YzOLggG4WRZBvIOmspifpwRgMgp7nIN9cTJQBVs2pYJIFtiwa+HObvWMc6yLNi1
XBBY4pgnJziwlLZVWg1bKsO+n3Lxx7QNaiNZ84ROSPH89WDnc3Jwg8bPg4F0k+fw45zKTKuU1rAQ
ho3EVhIsBVr/zC6+8OCe7z+GwftIqIuwibSWOf+zGYo2UPt2dvyVJZ9blNLolecgBEAnd69Weck+
73zrEUhISDTwdhZf3ZNJDUoftk6F33rOqCs96pA86dfJmB0TZ173+ex+/RE/WTEeR50tIQV/t0+u
uwgRoiyRqr/SETIx5W06tg/5lK70PLj+jyPB02FPMCmHj+iYJ4cKgQOg0LGJnFhjHfkvi13Qo9dR
IRbsha24sBOXU/PhRuUJVpExI8CACw5F7eOqiXqskdxaEpzObfRv0vgzwAPJBd0/a531r3k/rL+e
39l2XEbULbaIA/PcOD1iHepASSAYsYgxPougSRu/fWT9/vMohJcQ0DWOMly1k3lRZppUNO9oMo+3
Y/ndqH1y8gteSmd7AkGUvwRFBzli4rSTe59GVmlDFSYoUw42SbxeX1npy9RdOL8nLuVsB8IVHaca
OikOopXGSdTct9pko9lOnNko8gAXufUqqxr36ajFSEUZf1BzQhc5oNZU9vkOQwV6M3Rv1kibjBd2
59m5swmlTWql+NhxHMzllv7nlA9NlTqjJY1VrOImbQED3tqZrj1qep/uSX4pROhdfiHiOf/QOCGi
SWBYyARgg3nyofWOag6dDprurbNK6ndVzBs/Ofjm49eb5nxymq6ZbBkIgSAJTzmUwWRUc90C5MMk
YdWjY9xGBpqVEdL+bun8+XqwzybF3tSFqVs6455MKtMQuZMOxYAkLe/hbu6hPIL7Gw69quy+Hurs
aiYJ4iZRBRMzIdOeXF4JCsL9HOTWKksTD2Hipqo8cnbkoJp13r7TFPx6vPMjjms2q2UaJm0k9svH
TYIWqVZqcYhkdq/X18LPUo+uYXE14sxy4TY5v78YykExFCFT3IOdk7OxiKLq+ErAFOrtZC+p/62i
fsq8cTILfEVEZGKgN/XXdMafLRrjF66ZZbt/vD4xWbf/0pQtVT/bMWM/oeLqdyjB9Wi9K1DVqgse
VafmkZz+j0OcfMxS2h3C8yDUs0jmu6JXJs+Yim5fA/pyq4neqybzXwkuJS62HXdaJ6r/+vYtvwA3
pyVf4/E7tW3LUt8P9Z5fgJxq6EK4PxRmwes+vab4wny9dT45FRDkDA1bRm5u9ZSiCkp4opRHlJe2
CFMqV8K5yTJe2eb/cxz14xbF/gSeomQcul7eIG/Qa0RX03ar9MIj8dkOcaRqaLiMcW2Kk+e88tMk
6CSd2KqQx6oM3mNLuTCXT44bZDueOUk2KLkfP85lCBNwbilZEZY05arRetdQR7z9jOrCbj/nLtss
zD8jnezFEVqrHRZ8tQ7VdT+6n9l44e9W0UEx4j5RU6fo3hqwp6ZyaehP7jCGNngAKE7xDyeTRLV9
aoHVkG/Kxyi4o/2ni13V3A/qVtBc06ND0V+JcVvCU6sfwvpAs79zNhg1zsXb13v0by3k5NR/+C0n
n0GP2wg5Fj4Dv2UqtkF7W4gfPjoFmnGAhGga22hEHv7aj3uapGsz2UzThSfxk21FRGBiEcy9bmin
T6LsTa0waz5HWaNZq3UlDxYYiq8n+slhNKXOi4FYENWG0xy/AyQKH5oaLvyXP2phbMDv/oY4t66w
TfjPQy2SQxrXDFbfpJUf93AVDJVeJhrGOFb90kfTsWyMa/Be77htXPIFPT8vRIYmgQxGmJSeTmud
WFtUFboe7GJN2VaV/a4lKkxj5/t/nRLDkAipgjqkBFb2cUoTss/lhOPnymr7Q4gyGbD0dVRMa7LP
C4WRvy/4xx25XC0oiuC3CsX/L/P/n7DM0ZH9LPuQOkM8WPaxpOq/D1RNGV4QyqzizaIyWK+pjtsv
utaOMQ2/mddKiZJhcqnCYWelDOZzCjHbuvHrcviN+pIz41s/g4e3aM5lXpEZBLntTENhQzct/TNh
oEP/cY6MZxWi5L2oU+eKLTPiK9QP/WMZ1tBYRs3MKVWVebrVtXgEmBJG9ZNlzsEjas7xd5oZ7T7O
x+63b8XtHs7CGF+4IM/vjr+FTSRdCO14pU/Oq1Gmk4bxhY0Yys/Iid3Y/lVhpzBXt3G8t9QLN/55
FLlkilhLWqrFXv77oP+zFgSwGpgJBMIVe0Y6yD/Su1vJrr/Recm02f/Pr7OOdIVKwdFG8gGZkY/b
TOCI3crGsckXJeK0a0MbNtYMbz+/MND5lcOfrjn01i0Lwpg42c+qUfeNESfOKi++a/o15pFfn5fP
/nyyXspoHACiuZOAuHTgGgYFJKZpLn629LjnwXr+eojzCw0z9X+GOPlWSqz0EBwYQsCxoTe54rS4
Vue1IOe/HumTyQChog6HRTwJi3ryXGEwRZG2KWzumIa+LSop2qUhPpnMhyFOdnU798MAZcuGaYlW
fZagFR4XYtjNEPXXTSHGx6+n9MmzRz+RjWayQqpFP+LjTisQn006O3dWANRWplZelUmCuSDODSgw
gHi/BsHyiJzBg45Ysh3CAiny6wIStAW/QKrx8evfc37OTFo7ULYx8qYGZJwU0Zx6jtNoEaCUuf6g
6wF80Brmd7OL5/DVnuWFpOZ8RZk3dAraBxY2xmfJIUq5itqhq1yZkX+IGwvrxHa+cJGfP02LNAyp
J9WEpc59kqnRj/AReqc1q/dvUSGAmlsbRSsurOT5l2MUEyQ+pRibp+nkpCUlTOExCgO3bOR7W+Zb
H4btqFgwgeohh5Znb79eqs+mpfEUUtYSYgknPu4cDEKnXkGuy7WKx7yEPxtZaMhduqDODwSW0paO
GBUwXk0/6+7YOLvUgUP/w+pjN+ryaJvLEjGGIHmwjEFeCMHOU89lOJuLykT45SyrTn3FavEqRgDH
RlrNfwV0uUaoczd36OdyTZpGKldmaHhff8vzxfs47MkpBHeFtgbQCzfuxiugaBsoelc2cg/j2G64
EC4UfM6Xjhsfc2sNkAbpvHoyHKIFOSRFnMhAul41lYDANg3XpapcKB9/Mg5PJfEf+kT0obWTLaKj
NIeFBM2rGN1lY5HXE4ckff362y0/9mOYtLzH/3eQkycMMtg0pQSvGH0OiYsx0L5rUhcVHncmFEz9
P4haf/t6yE9yJvx0lzuDnanLs0i9j0pUyTtMlAw1OoaDutEhSo21eJcyOI54JGe5eAGMSwEPk1U9
ufBqn20Xh5RdoAzKecAVXVt28T/RSAepPO0Xiu8g+mrVDta7k1vGW6V1qHfTjfLSKp+evp7z2Vou
YwIiIE1b3lv75H4ZB4geqHlHLm4l1do0UAXiXo7WwcCx+HoodSnwfFhSxiKkYzTb5F7Wlt/yz/zC
2DaALsjInYINehnIegOmnp+xnd41yXOXjsCeD7C8rsN0+dRuBrZt3JpZvEGfeq90t7X/27L2xnDh
uVDP3ovlhyF/Ss9FYKd+esnO9TQgSW5G7pxT4KUAFhOROXkDthe0WXaTTAWuKOBMgbtHitnhFFCo
xn2YqspaRHXn77II7e6rmksImXA0eDygiepxAAfZe3U/lbDAFXzmbaTLdFcmgJxdeP/E61VWaa+d
FYHYow0ZdxduoLN71hEa9wHpmqCHddZpxKwEfzhRx25JueZAAjV7JeLMLk4qYicjHAe/XuNPx6PQ
zsGlykdb5OMSJ/XcywZbHdcJ0yu1/R5EKsoOG6FfCNw/2ba01OlMEOJyYE7T3SiF1IA6EfOaqltO
5jv6Lxhv2xde38+msxTReQ2xYgdy83E6rPcc8hrFbhr/kMavvt+Y2q8yvHDVfT6KIdmDpNX2adcv
ioQMu0iN3UDs2/nXjBJCMN5H/a+v1+azb6aTEdD5I2bh8v44mThteQZ9J3Jxe+u2mNdkiP7ouHI5
uDxfCI7UZaFPzvrf9ICXiHTn7Kxjq1AhFp/gRBwO4hnlCAcV4TCWx3ESwDQnUKLoBeL2+rPJB2uT
AxN8SiGUHTKQvNY9FOoyQ8OeyGdLhw/0vCUa/1eDHMLjHAbpu2U1xg6ZBICsU29b3/UY99T//r2o
cgiuZCGpkJ/Uq6uO8zhgqet2+uT5IXB2p9g5/n/GDXFE/x3m5Mjkqp9Q02UYAG/Q+XdBK1ysXyFi
Pn89n8+2malT+jbpttORXZ6ff65fR69Q3NIV5pNZdP/zUddfpJ1UDyS62vtshlyAX4/4yYPGOIRc
1HDY2+LkcWmcWGMhsQoiG4GPJHrlhsX7OeZNC99B5OuBWtKFUO+TWf5P0kvyQ+7z943/Z5ZYiCgV
KT/QywEtwmpwM/KAyc52/pBdiIMuDXUSotgzNZIqoUiRFM84nK1A24Ixfg31C5f4Jwf3w5ROPiOa
sK2h5YwDcNUL8Py02gjfjv8sS0rVG+VTgnLHUYk/TvYHnsO1XoO65svZaOLXtz7kc+THNl9vCv38
ZtAd0k4TVCGaadbJMBq+dnHcLVy8+GUwcdDWvn09wCefa+kx2QSm1Nlo+Xzc5yWG5TgKdYmLkMOf
qM022COuQOxeeII+2dxLqxdlJ243stqTcysQsAwVE0ApogoHCmv0JBAcy3/R4oImNF04SuexKXC4
pW0gBTrxS2T8cVY1wnnJlCeIXcMcQ98CofbZ3IucS3JjqYjGYcPn1Bhe//fNx7g6BU8iCB051I/j
zlWY+0oJxQJSvaslhlc0Ciqocv31on32YAD+lNRgqFtIShcfxzGb0TEyzKPdHoNprBgoeB4d+0lH
/w0xAHoDbbSu/Cst2PbFM0IAuLrWSHH2b2V5rS/Q/fXY3VG5/fpnfbJZKdYJkDhEx2BlTr46LHjc
QuGoccS3MC7hyTcXFvazbcQuYkkhDCIacXKJYPM74hjFCDbP/gRdq7lraWmjCtJcAkF8djBsHn/J
Tbw8yyfRTGD9b9LObDduZOnWT0SA83BbrEGlWZYlW7oh3B44zzOf/nz0wb9dleIuwr0bcKO7hVYw
MyMzIyNWrGWaPjwE0Of4xRVNxls/No5Qma6MaNnMnPCZnxaGGJtNvl5rNgej6+eTa1LHNWJzY2sP
l1dmyQrnFJcLyGHeLcJgVC9wAE4Ae+/rW2Pm6EJglbvtspGF5aeqQtysUMeC/Ftw/jIuC1nLeH9a
bXtl0BHI+q1EzAvjYAgmb3YySSaHybnftwiYaknFOBD6foVpZV8DWZIT629zAwBdZ7QE629blN/F
kQxN1kaaBbi9cbZKez2hA2PZ48p2WbgRz6wIzjxCnT11EVa6EQ6SWZYRztIRfTNLXnlMLk0bxMjg
WyhBAeQUlh/aYmW0izCh9S4+SrTx6FCJeE14uOwAH7IQ87Sx8dmgRE4fIhitUj0dPfnE9fSKfklI
IKiEX48OdMMGE1mUzbZtf/0bmwBUAVqTxRFP3MarvNG3sAkh7C7siIiPhfJU5WSu0kdo0y5bWzh/
ILefMy3U8ucC5bn/kfk2zFyDr1BDiQM1gGOKeKXZcnECirW6lct/adnI95HgsEnRooVybq30bNoy
DDqh/Mm+nhUoFNvYqfXK62PJDecEDvTqypygEsbUGvA/OBKMBHJuHubcGzqPmx6uBwg3V6KAxQGd
mJo/5STcDHU6aR0TU1rlfE7oOUf+2pjGbWWO1fvllVo6jKiDctYRbLBiwqjQkQwZNKZgCzzao/UA
SdWKM6yZEEYzGsgJFh4mqmJwPk0o25FC9P1PlweyvDx/BjK75MmcBSMo9cnBit1Lm4k3gU4V7JMm
/YurlfL0jNEE3kRxXDgjYPGRp4zeEpiq9OcZFIOO3tWEAmE5xneaZK/l75YOixN7lvBgRNA9SHwv
Z+MWtEbWFSLVeecj466Wb54Hk3ToH4I83l+ezUWrs24QuW0SPWKI0ie+UfthmbhTnlxTWyySn6oy
bOjSSTXFbe0Vcx9BThyJlAX+Y2/2oZPVU/vMgpkMe/DluiPkWRL0bIouQ0j73BsPKRl2AzKiaHd5
mB+hlYJdwf11BWoXRCaQGoYeBUoVvXwaNXjdDg2jBdqR1yMiWHBa1EdYuC8bXzwkT8Ys7AvTm7nu
U2xTNcFz4ASUB+lxTHzkK3p6A9O/D27O5ljYIfoA02eQz2NVb30FWtQa7kXakS+PanEfnoxq9qyT
lYSn3m8RyoEPwYFz2Gje+7ql3caPAFGuSVH8BhIKCSHTJrNOJw8RNRjRc2NJk/hdrZPCbwzIZ4MW
qq7S+o7YDP3L3ufoKm83OhRmsGNo8lGG+yr65pmm2/lfu3zl/Jk95cOn2I4+AwzAPIoPxE4F49UW
DW+IsP6Z2lAttPSJJ7a/cjcszu+JHcFrNOj1yOkzZEmFj3BCZa+Bw2R6hxPyX8SpMw6d8g/BHdiJ
88n1S1IesG/hn9LobFAkhmnDyVeMLE0bERBYcCCqCzgmTR5SqNXhFIXKyPaLW6Q+b9vGfv17ryTw
cSj9AGKwxT46q+ikAAhG4saRmX025TE5VrA+3gaqo70aafzlsrmlh7Xp8PIC9kMEhI7J+dwF3Uw8
GI4QoUKy3DVH8rB592YS8o3XrQRNp3WXIIzu7S/bnX+t6IS8xebYizWjMfHcbI4oRtf6KKfjDbfw
L+koB47yBkXF+tFuroPkdWhzWFJXEXHzLz43DDhUIYmgktMk7hMMlw7SiaGGOIQPzS0UZo11KwXD
VwnR5V1MSWOTtvYXKL+nL01fjNsmGnW3jsNPvqa994r/qtlVfC+Z43SIO2g3EEuVVt4qH6MQvo+Z
AcLAdSqLD8hEkmtp7mVCLvlzU3zps6+Xp/7jjXn++4VzL0uRs0wDhUe2coilV0uF0OwpSQ+GvS38
9q93zbkxwb30KNPhWGMwXrKV/QDyT2iboA66PKSF2xEH5jTjJYTGoC6iEdS66agskjgAxr7RrVcj
fte0FykbNqVxG6svZX9Td3tI2tR4rZavLKzXXGQCnoeo4VyPOXflzOpytKobY6Mqb0qMgP3MbQu/
6S/LcEE5VTW0mka/c/oXL673nnO3mgzQP+6meR+BW6D0TTZAdBkJ1lx76HBq+tN3EMPEkGmV4XWj
A+ihIUB6aKHa7SK2sekiMOVm+X5Qd1MLHfi21x/Vwq2Dq5KQFyX5mZGmiQ4dbcLDcw+hhzw3QMdu
aQT73tbd0YPNNHrWq6sRSboB9fCs/kZz0TaW7priPdV/1tWzYz/oziEa5YMPlIIKR5I+t9Z1lq1l
OxfisfOhC94chpY3ZQlDp7kdejcYtclFIooT6LS0boGbbsfokwHvy2WPW9hEZzMuLHo0DJKU9Jjt
xn3bUyVnHp95qeNs/i0P8ZVYZWWBNSG2hsA5tmsfczlcnw1N/nJyHQ+Qw3SuqiBpNP6Q4YG8PMSP
F97ZzIo4h7BoOhjtOgNqCxN1WOiOwWGGiJZcNqOqH0/k+RLghUL6Z276ON8/3jhC9NFiZ5wGF75J
ejSfs+SnY1wr7ZNlSRtItKcYrq0vfRVDIrNXtR/k7ze9YULq1W8kEpOFdtcPhxoaNUkqVqLf31eu
cGWcfaAQ8nspjRtwizIRsOo09nUE0Wqmp5hjz8Ps0v5MRiTCYZi1/McpfM8L8MDpBnXzbTY47hhC
DeU8Aa+j5+LBhpOxsu7V2vx2eR4/gt5gEOChYQAX1izSj8LNRrZCHseaefQndStZrhO/hMER6UQV
jFEEb5hufbJJkVPKc8ov5Mvb4QdcISuzteg1J18h7EcVLQkr9vgKmU4C3ftRgvXM4K5eGeyi05yY
EfafbMNVlHi9sekrR/uUTYo8o32Mm8GYKjqgYGhtERJ1Y08lewnt5K5tvXYTzXo6NarbKw+WhfCe
uUc41rEBNtMlJc697EwFHJfGJimfUBIKqqOmJ/CJpxvL2bbOVyt/k1l/Xsb8+WYM8CQ7b30Fbujz
5Yn5fdR/cNaTLxHmn34XTdNqvqTuJjjXrlogvVk8k5lfOxDzQ0OsQAEnqQ9y/UmW9/50P4wvuoRA
bHTVkrWOonGjttcV5Y7a3qVG40ZQpQ16Q0vWV4i+eGsWh8vfvBCDzrM3d/yaBpyhIv4crqjeQiTV
ABj81VPR5nmTtGBT1fphAC/idZPbgCMBBa80K4fPoreyZDM5BlwS4sUJQZWZd+FkIGSDuEjboO2L
PvQPmGqTFY/9+Bqax/jHkrAuvu3BBlxhCQQE7xR6UIJ9A3mU2ZorY1qzJGwNNWXRvBhLviZvPW7u
KSN3mjzq7UoM/xtR99HX/jMm8VaCsNa2xoBTMCxnVWJIIfnH5Lpo4VYMn1op2qkclb7iTtK9Ih9U
7doPb3SHqOg1cb5qxatlT/zLez/eUQ6nsfchc1I3Knc5OkLQgjtPK462uNxzBpFGOEqwv7fxyZPf
1BIP5AQfbEre/RBA4ltZUOmiENwM2j5W9f0gT2RyrC3Ulu+x971C79lFD+swOR1ayWs9gcuef/JB
wrkxBXo50M1mbDJz2udj4SoybDrObR2oLkI3ZHRuavmxb8yNFf799U6Jau4rYT6gxBfcJFVTqQ/R
bt6gbEG+SrrzumTXJMUKIGFpiNixqFPMZaQPEF6pjkEqW1wIgyFFroRixgZ1QXQERrhtod2U9vy/
3sGj9xICRm7YNB4By3R2sjLgpUB95jqZsy/k322xjxXdgTEKUo6ZCE7zwde2uaO8ao25VYfcdXLj
GR3lI1Sstw6sypA3PZm98hDq+t7o4pUU/fKsnHyLEFO0sQPvnsHst3NSxDggjCWbdznUHPDiar1b
yek1OoFturIFFnbA2RzMPz/ZAV5JF2EGPAlZieiYWP0+nLJd3vx94dg2aI1ggBx5lI4Fv06AICjh
PLw4uoZA2XWalWrA8gSeWBDOU6VD3FPOGEjq3PvWl0E71ulV3H/Rhqc0vwa1qKu3fb7mQnOcLZx4
Z+MSNg1YJT9AE5VQ0HpRpi+e5B0S+VrKHis0QRpQZWD91rJbi0umzTAsk55y6kbnS2Y0PKLNkZHq
JvvC069SGLnzzFl5Q88T9mFoJ2aECa2QxBmt2QxCVG7RHwJ0pDLI3T7l9LpBvLxyFM9R/SVzwkwS
9Kvw4XFLxfmjku6l6A6AeOj/RCWJxAcszdyMbp79UHSUofuViOPylEJAeD6lSZQmSpNw7Gp1AIOl
/AAz912X2P9ms/1nSi1ZOTeDHh0pt4QxFsanunmIzK+T9+nyPM7nxH+fRrqrzk3koRzI7cCqxZO0
kXvot6UVC2tzJTzP4ryR4aTAQhsEB23grTv417McwuWBzF4sDgSMDTgQGgNnDPr5QPySlntbZknq
SoOdFVUo+04pG3AwN5K5htFYipKJAebyKDkbDdYKwRqqCUYdsTLo3nTjLyNQr7LmqswH14zgTXce
5AnCqoGYxEpo9DzIVn2wh2enRVXth6Pfy9qP3PohaahQPjpNtq3zfKv3N5L1zTYrN27UlZhu6bg7
++A56Ds5t2c9rQQZUe6uWK0f1GgkIZM33zWHnlN+EAPKT8NXaLOzm2CcQlfq5Qc7aJOV71hYpbPP
EFaJRBevTJgXN0FJIkI1G5k3RtsdY5i+4GJBydZvorUO+PkoEFzjzKhwMvmpaqM/idF02mUksvps
3FRhtgMm6rZQ9Mnai22tsr7Nm/ODVULE3zk1Fe6e8xnX80HLzAGHNPpqU19HCSydEsDurX2fWA/Z
WP3SzfRTZUrHyxthKZfJMf8fw7ZwOPmdliTM8vyW/Nz2b4r66zd7o/05r45NBMxngsPvpkRUrDVW
7oDfUP+PgyYsnHMx8occgtXmiof+irFphiLdBbZTbtGskW8VD46KDmKrTZL1vas70XOQpHDK9lPg
ot+hEskB4FKstfNt4fRhMv58kLD2gdrWJDaZDJO2/bR768E5ddnKEbeAvrPPrIhrbZpl541Yibjr
OvQ7wvGV7nGuva1mf6vghA2yDblTK4faWHanGDLvDMXD8bmImi0MwnnzVXXIoCabafq64g/LjjhX
1ue2aUfMw9VZVqTFyJrk7csw3iTaUUv2HX1HAwpTI6Dwm1R3Yc67bHYpLcec/DGrnvt/PNFo5KBc
vekdkoyzfGTA4y7cNeDAqnprw1qbe9+6CKKuit5KqkSWC6x9A/94In2COFm1XLjcItKTjX1Tr33f
vPAfPJU+L2Iieb43xJMINFcZSMyKqffbWTU1bjpktB+Rma7jt3FacRFlzZ7giFLuJ4hFMB1ROFyR
TFHCfhMo+6JAl/A6LF46+9kw7iBZD4aWlOQd0h9oQv+Mhm2oPJnFKsHFPP2Xxi+4rDmZqdJF8/IY
X7N2OlbJtEcjddOGL6rkxu3rqKtkNT6XI1+0clcvJd1ndqP/m3wR6gH5mDEotBKTbW0Ibm4Tr9ib
3p1HQSzluVT8cALYQ1bSDf/FqiOTZJuxU7/vyJM7UOJ6rqxGMzZT8uYk8sbIvkKmvbHKF9M+lkPt
WtazpEsrgxUXnoZC6HroGyBUUAlOhPink3taFiUbHIt8hGTf7cEkGLea8lp1n/J85QAWczcY+M0c
An5bleE5E+ISrULau0N30O1aIIQt3L+q026c2NhpyRoOSbzL58HMZijDgvH9QBRnwAmekReAEjiT
vcrNxziHiB95pJrIB6agw2RN4dGvsmQlLF4YpEl7IawWNPtALigMEu3Wctaxid0BjoANXtZuSdZ+
RYYmukYQXtlcPskWzUEqBYcGADH99+F/4jZVmyNEDRk31/e7XoKsRrsV8j9lLfP9O3t0uiWZUHpL
qNrOF6dDOvH8xPThoZ2lDWnXrIAEmQgzoRKYBZuJipAG4/1X33upMwjKv6jWgZrKqD4jPWmbh8vj
/ZDnEL9jnpCTATfx4Mitx3eYkbexVW+foPOVPnJO6sUd3BJedmuFbqrskMnZ2OGtI61kNz5sGWEi
hLO5nkDMjyofoCOS7va2vwErjU4DkqOZHO9gXN9VqrGyTxfc+Wz2hQPaQ1XKiGBZJZUX7KLiuoLA
Iwn2UnclDW+XZ3jRFHcjxWR6uz4w/NSe06qlw86BMJ2M1qFQd0kVbtVu63krB8LsMx98iiYssG1A
YU3Ree04t3S/oogxOA9TAzr1y7SWSlk2AdwWZkWAB+IrNZL1Litn/HiA1u9vqd5fif/18ox9CGp/
+yRI4v8zIkQTQRUgT2jyapFrWtkoDMn1TtL89mvaOcnOtCP9yo8n+TkbkmifFEV/2wCQ6uhqkMJj
jFrqWv5BfDiLHyQc62WA9luoy4xa3VqyWwVAFOyt4d1YKCkGT054LOGFb50tylOh4VbK2geICZD/
/wEW1yTVOgD8QnJAbWJ9slI+wIoQy1TcVNppaOjJd2hn5mgUoMLkVNTOKdh/142V6O7DXSpaF9ZD
GvXRQPSVNiT5EDT3E6SravgPiPi+/yLb+6Ta19XKiJf97M+AhRlHla7ssooBa957En8ai7tU/3XZ
zRY3pvPHhJBVzUt5QloKE1Rh5eo72LbUfugmwAxruPG1wcw/Pzlj9RTlgyRn/rRovM/bd8mR9+pq
99HiQXoyHuEkd2JNiyHcx0rDyxMVVP3Qo7vKUwi2bMtZObbnkPHjWfNn9oRjO3ey2DDm2RumR6QM
dOfeNG+H7BACKGmuKeNcXqylKaQVl3YnePRmRt7zKTS1MkGv14ndongK+29+RBViLW+yYuP3NjhZ
JqQRlbTvsIH8NhVpRLDRCiTjfXkkSxHGyUjEwFSljtebJVbSRPus9tqubbZy18cbRVvZQ0sOQUIR
hI+OCC8dU+dzBgBCR4yemh4YA7/ap9Qnxq8t6qOtcdN7h8vDWpy8E2PCblISwxw6BWO91+9M/ymi
Ebjq/rlsZHHuTozMH3GyQh4HEcEZRixuH7W7S809qthIGq6deIujobgMr4UxN/IJ7mY3mY8SOTdp
AW4k/z50/WZE79lQdlWp7uzgOaFcqqDHOmVuW21H7SEYvlVrhKOLw/3zFb9JIk6GC4iqC6WCr8gi
Olu+Dca1hjL3Gs/ikhWYkgnroVzgASO4ieNwlZoxUHxof/R469j30rC117KoSzNKlDu/vqnbG44w
oyY0bjUihYlb+ygwOW81cNE+WoFW/E7FiqcS7D+wD/BomNUEzh1khH9AdmYrikz9sE3KWcYiye2r
GCo3tC/Rq6McMiXVzo/t9s62p2InR/2Y3w2mVUNnZSd2+bOX6NYDApf7jupOUYDcr5+oP+U6QVMM
gC1wuNzI5HIPRX6O0rudNs1t12mDfEhSYyBAqPRC3+pa5q8RWy9OIwSJNAvOgE+xMb0MELEea/DY
Uunc96HqKrRuN368+/uNRgLpP2aE+DipEVJqTOZx9LRuo/UIKVr5BuaNh6hNrv43W4Jn6DEpd6nD
Vpe92clNFt8lxX27BmRdDGKInOCHIjmmfUjR+kjM1RpL6JpG9LOFDqOU2w2SmjycdYRvq0doGbc5
THrVGuhzaYNBljZTkVt4v8hZkWSqIrUha1Yq6jbzdqkCRAYKtb8lz5zDNPIsDJLmRR5JwpVcFAqU
+BYjLCu/3ReR9SspDH3lgbwUCsMKbpNSwRIg+vMd5rV6IIFF572Y1zchIF0/C1burcX5Qu1h5gyD
fUHMYZpd0JbTRL8iksjxdhjeK6XamAMN/UO51oW5NByEugB50NFHvkaYM2SY8nIcuVFiRMTs/KlL
Hi9796KBmS1ah24KXgchcredzpCShMEYM+i3PUbN939jgPo5KoWc32ILpONHg+/otEDCK/iDTBdC
Z8GafsSHitLsWogSkOhn7SG3F1Y9r9S0rCK034baOyjhzlFJBqRbxFA149WPZhGf21kTF4q3fzO6
P4aFsKIrfNpjE1ourTL7Rl+aq/vqCuhkyd1OxybcGUqdoPwdMDZffYOnZ6sNO8k29qOxEiHN55h4
N4E2p4wInTFvdMETKJVYdjQBXKksxUM46/tQke/ov1Rd9OgMvgn1dHIrwxpweQYXhweACWo8CKUc
sZs5NR298TrMjh0MYUqpbePIQqpee82kH5dNLbsJdzudqCYddmJdFkr0NDPnXqyu0FzTu7Xyh9GE
Fu+oaj/z8sowniT1s9WtXCDzHv0wsTOzBGlXyKhFXJ4O+SyBHCM0Ef5UQedkP0rwvXZ80Pv95REu
7makxDgqSA6CVjk//XK9C6xSxVTZ8MqqlerK86O1uumaEeG5DadPxiWPEdjcXntP/mzBBH15HItT
xrmH9NYcX4oyYtJoOUg+ciqNUvuz9MNjAWEu2Ogru38vq7VO5qWHCBSJ/7EmDEiTeWv3OTsM5XEC
abndkfncIPsGK8gXr3PuFePL5fEtpjVp8gIoDgyGrpJ5Ak5CZyQapTSUMImG01M/pS6qgS+oBL9m
MhJ59JcYGcqxWYHkjvZVc8at2urb1i52FhLpl79lea7/fIoQS3ldNCZJyRHmGL1bSkRR94jYtkaz
S4YVUwsTDXCEVr0ZrMBLWXDPGulydGvxHLSZtkWNZPg2MK5MK9369jsCyJcHtmZNWNawtZsOuVT2
He9lc3op/a+Dr1KA4MnkXJvZ1WVzCwcZHZEmA4OsiEtIiBProjImtadxDzzIgfRbK/0wmk+oJa8c
mAvnNKIcNBcQ/9IQL7LH6EMlhVU6N9VRLKs+mz1sFteZfqUk6G+pvJ6LlbTt0jwqpGzVuRcJAlph
YHbaggj3ODWT6XEo3SAbbtQdGvW7rqlX2iwXfBFiVBLRaAtBCCKy98mSWfny3M5ZI9A8cEdtkPrD
R1J/48XWo/nXeDQCBwzOWkYQd1GME8Y2+fngxch/uhGM9q1kbxoqCz377O9948SMqJdR1WphNLMZ
jxA7qu+K2vUKlb6llfN/6YZDBsahGkb/OHAyYYeVjtE2xURj51RUoG6hKIZtJ1PLmzHRn6ShDp/s
cNS+e6XZ7MeMBvYgMttgoweIUK9svyU/ZWYpyrGU7AnhUxBiVhAhVbkmhvdQfoeCM5lmXPS1QX+5
U2/CtRzcop+eGBT2+1R7ZZibGMyhKWkThM1f0B/eqHnk9um7Eqzs96UXG1jjPwMUgk4psNW0QSKI
J/htYddgaxqYX+Y4F97IvSRzYFO2ccpvl31pbZjz9XxydYCDSocuYJi0bT2VOQdNYL7mgX2QnOmx
RAeuz1ahovNQhBDmbKhCDGp4g6fVmZa4hfpzKHYD+s360XduLedo6Q9O89Km+9JIEG4/9t7Kc2vx
TLChbgEyMuuKCldl2zdT7udMcyP7EBRcNZa272xXpveoX2Mb+YAZ+n0e8D5FHYgOd5przyc39gev
k0ImVzMLmRR1WO/6fgQokuopLRved92PCnpre/UapsFnCRHubW+hDE0C2OESD9Lj5dVeGj3VcwSS
qC3zTBMOKKdHR8DIdGbes5EwgCArOkT13pbiQ5lOh8vGPuBk5uGfWBMzenmk+U0RGuSnsodWQXa9
rEpQ3U8cXm6Q69s+jbZZpd6Vwb5QtqprHc3wcxHdckiju47oQvQ4bKWtEq182ELIyXfN5ehZQAIS
yvNlkZDgIqXGLAyUJ+OyeOBqWJnopesbrCZ9tbxVbVhGzk04sRdUUjPv5ji04u3YxUCBRqs/ojFZ
hqgqO83z5dlePEBOTc6fdLKT9baJVUJP4s6ZELD81rUv5rTrFcrrXwbEgBENlN4u21ycSPYQk4U/
6SJxKASKfhxVjDLpHdQc69veW8PdLU4k+qvkk3iNOyKYSfGUeAKKgQ57fSsnN9bwSVIPTv90eSCL
+4I3v0EZWUGyT1guO9eq0sznfeFnj7EmXZdB+TzasB237X2AZPxlc4vzhsKHCT+QxstKMCc3ft+k
4J9drS3rm9rMnVtzWqNLmH+JeMrigf8xIvhDEZEYDDqMGMawdeISWZF4W6or98ey28EMSXWc3Y4j
nLtdQtyVRTGsCJ2ePlW9Qj9lcQz74EqCTXiK9au2cG5646flrIUE/8X0LGQwMyBqYnusiZIRcscO
MXKrbZvwTZFQl6vUfRd47tCmh9R47/Ph4Ctr5Z8lp5yZsYBGwlVliAXqrqRIbGdA+Kawih5avya/
KU/xXdkpCKj6Tb3y0llaSpK44J+ABdELKBxY5GwNCaQVyRQoFr32OHE7BD8v++RisHdqZHba0/Nj
mGq5DzDSSY6zGQoIzn1plxhMbTSLLQ+HiQxYFjlPg+Ug7BH++B8/QNgVOdU9KUn5AF9K93p2sKY3
37vXx0NT+7u2elLlz7b2i2ryZbtLm/F03MI+qatGs1ONxTSiHJ2Gg20O28sWlmKsmcqDIxJIJi+f
85mtfMXX6npku8MDqyk7pXuJpIMuXbXQICf0kF42t+SdJIcQpZ2xgORuzs0ZkwfNbcCRqSi3itO7
UQNPR/SeS+HusqGlmTs1JITIdWFkPpgVyPeL7Lmdss9aNq2MZcnzqUjOGGTu6g80e6HuJZrdEUEF
zVebfHL5mP2bh/2piXmUJ35vyE1Spr9fFv0Lt6VFTzpvSrf13aZ8LNe4oxcX52RAgpM7sSOXocfi
jPG1UnXIXEBAZ0ebYS3IWTMkuPUgRWrbxcxc5F0r9kuX3FX1JytYiXOW1oc0MTUQGlM+kjcN0WRP
pmezZxM733TSW1GUV72frdzPS55mAsdETFflj/gQ9QLZmHSLo8GOI7S5PaWlm0KJXi7781Ie7bdA
9cy1DoGoWFCVm8jKWgQY0R2R3ttSO6iSRpuN7I7QzPZDAAfrPxocyOVY7Z3W3/lsKbvw3aS1V/x+
8TRGeAC2fFjmDfSYz71SK8ye4l7KkT81tKmH3bCJB+qxeg62Pkef3XHzsKRlPtzQrePm01qv9Hwo
ieHD6QcI28J0yiS1sjnfRdiQtfvYuslQwgMh4Kfyrs1z3kvu5flfctlTk8LeMLw+8guf2rxTDfuw
+acOD3mvbafmn8t2liB3rPOfyRX2hpE5Y2jNhImjMYTwnWeboofb0qqu/QaSM1qjtlbzjzbFh77P
dpEaQs7z11008+vo9COEwElHqMDu5wmuU2+TqKTv0ci0f07G99L8Zwzu0GpxY/1Qt/8iAYdM3289
0LlIK8yyrY1BTLGeI1WJrnwLJajcu1Wj58beRuY/Ube9PNlLofWpOWGuy5yoTKLY4/rB9CUby12n
m/TBk12c83DK3yry/p7VWRGQYwJNNfFtFzZh5Ng11I6oXG3HcpsX95MM3c4aBczisHjYadSeZ4UU
YX8G4ZS3eoidMn2eN0VXHgbF39rlnb2WRlg0BSndTDYNJky8z4sqDcwqKjkKZAWdvytN2qYIAnjf
wr+Vf58nby5n0chrkn0W68PhaA8N6Hoih2bXGBDKPHXxg2z2rqXc1s3Kbl+6Ok6NzVHTyb2rhHHh
BxbGsq7ODl2kyIjt6dCstWhjX/bBNVNCABbHU6mnCqa0/t4avyfSI9H6io2lwwvmNCI8FWJowCrC
cGrqqnmEQxRtuYnb3AVvskFiaeP8q9GcWBLCLrpsnMnJseQ3NIFq9JZ59133dnnKlo7/0+EI/h2V
nS7nGUYMPaTr+FNdhhvFOCjK53QsN/XwUJa7yxYXJxDxQ9R2yDV/YOrisvGRGCNbPwT3er4v5GOY
fIZz73+zInjdCKi6HUqsFBkieIovvU/JdB0q6kMSeGuX+LwSwh06k9bzYmM8HEjCURuAkVAim/w5
JKG7ira4HmI9s0w2LRRoiXTUES3l+jGufRpFPVVxDbta+YaFtwefAMsEfBakscQtPRQAPor5E2Bd
U61dV20L49jBHyhb37tVdN3CUTWXH4H+k1iD3ljYaGo95PU0vwhSo4PdSdojX/dZN4cr2gFuUt9c
a2CZgxBxgplYumXmiivIz/NNNynV0Goaqwmob9eb9o4M/WV/WTg6ZojdLFAONT4suucWsrpOxkqj
PhZI74V/n47DJkpWctJrNgSf1JNQttISG1MPfZb9HlvSrWIP+8sjWdhfZyMR1qYPY0PzCzyhinK6
+92kPIbaswIX1f9iB+768xmbYP9VIHuHY1vvNrn8ACCijQp3HSS9NG3kBMiu87eZ6f/ckEqVsdQq
ntVTBbBq01ZjEUNupzhbT0EZEWxnHuS7tC2dnUdO/Bj0Q38cgDHAtaNlVzotDAChTGtOXwbI6thl
f5iCINpjrf1JO44cbqqgzGDddDxkAauIBGQ4TBA3p2MM8Ldh11lXLZUMcEh5re3ipFA3hjQNX7x+
kt8iv/ZvnbAY3wc/sbynuFW1N72FQycPJPLBvWz5BztRzB9eGE+PVqLSGyrZXXYoiiLrQYH5feRO
Azpih8prrO7WqWKp3Gt1rAQHxfeDL5XR9V+kqtQ0mAvz4K0YbSXcSL6HSprdqN0VhcFs30dV5Kzc
d0sHC9AooH68zMF7CffdVHANpgopUy9rto1xqAhfC/1qKG8LfZfany471dJan1pTz9faj9pwjFSs
WWVPTZpWtSbY2CQ3LptZ2iOnZgSXquMJ9xkxo0Cklz7F3qeu/V6uFsDmuRGPLah9QMgRo0LLOY/2
JPSpPCNwNBgZ3br8XmhbNT1o+kMcIKNS3EjRASCRUz6a5sojeulNScP4H7Pz6E/M9g36WLwHyPBp
Pzpoh/L0U4ImjdntDKPbyPpDLe0aCBLWkN0f+PeIK2fiXpXjk9ITsM1zw3Y5NRLArNRFz+67nr9P
3bAHHuV3L21cX5v+uLN5EMyiIwMNN7HxxFV6nIL8etSsw+UVXrihzj5FmIOmshPqMnyK3ismhMjG
VjIKwMuN77Z5fFTzNb6fhUCKgXNDzRBS2RLJEjzTy0I97VM3yc3nPEGQxi5i10i9+1bKf1FfuKrH
+rnQ7R+XB7qEDj81LJIlGKkS95LSIZaWT0dPTgh27NRyG0lv7mSzg66kyOLoJppqK7+OA8m7ka0k
pL+2qINf3qjJktvEpkJyPe0eZXWMrqLURuJSh5ROpf/fa96C2BheO5+6/CbSg/I66DvjepTl5FGO
uJAzP1/Bly65MFEpBR+AXAZimIInRf5UN0E3gHCSus71QLXLdm1wKuhvqLTEu6qKP5OReTSSw1TG
2kYZ1kQ4Fk4isCSg72bsERgP4YgA1zhJWiinBATpF00LDk5tvZrKGmZt4SRCRnVO/pBtICQWj9c+
GkyjZPXGftqY1DTofWuDQwq84rKffGjfnzcnxQxFBY8jzyCy881ZKz0VMXtM3VJ9G3hg6vCqbytl
m07XnfwCNR7skEFwpZXDJqGbQdYekvAY+Fey5qr8t8tf83F254Q1r3eouLhbTCEUkpNokvCfGbee
gma7asfMTYa/PuUhJTYQOwI1jjeJFDdt0FnaAMAArRFyveF2MN5V9XVY6x79GJyemxGOGoIWraxz
zKTwHvT6/ejEK7P18TCbLRBtm1D1QHAsBKdGMoZKamAh19rdKL9k0xZc/yGZ4Kc6Xl6YpcFos3K4
DqcEkuhC9Giak8fKwFaKrF3z2GQhxd4mTVcGtOCMVEQ1EGkYAfcmih5ZvmGh94UZc3wxEEcNlPTV
6TPaU5JnpwZ/T6tOInXIW1cwj8xamP6mMcLnRn3W2+jOUz4PVuFK2mpX6Mcre26PMinjIPYD/7xw
8FDt0/RKLlPXzxzEWTW46UJreiBxu4EAZldM0P2M/wxduk9qAFHG8+XpX6h1ntsXnCnyJaMzmyql
KOHsu7LblKOEoqwS3E/er6oO96Ok06BFeD+spdSWvIxyErfXrA3Jvjk/IPIcWMqU1awJL9iwu1PT
7RyreMPNFK/Vez4eewzzjy0RMhL2dAQHIba0qQFAC5HKcKOFN/YaumtxTLS7UbuYicnFNCEkfKSa
TcIAmpk2ipzTG7Nvx/ukec+kw8rSLbrOia15a52EXUOn121sYYu3JCHyT1khRL4yvdzVrX8m8s2h
vs9BIQ2fLxteGCMvIxBlnA/QjojVDNWxw9rS8wy82i8/kzZqxkVJ/2B0ba2KsCza4tWPe5BB5K/z
MUp9lWZRWyCOrNaUzw6qevh/pF3Zkpw6tv0iIgAJAa/knDUPLrv8QpR9jgExjxJ8/V34RrczldxU
uG5EP7Xj1E4JDVt7r8GsIPLe9kH39/1N4JyB6UQUByhSNZusurG2o7FGrHbHrLsJftSttIKp18zf
QjvoPJCy5yoyNiyTCNTnN2l8N1U7Sf6xvY1EzdLtg6G4QQvEtN/K8uC1mz59uv79LjNHhKdoreF2
hsChWropHD+LkBsWq9ARAESBCg+vaTG3J92Xoq1WEPtOdbSNhf13FlO5fwmOeTuniDnRbOvzrZWH
e5ccnU7X4NINTjlU4I/m8EqCfUbgwQlpRwxqDPr0p+WE644Oq8TcJt779Qm9fLKeTShVKhPIOUbY
imBwhYsS2LFr1xP9PrUUb+6V5M3h76PhIoN/GtIY8LjnLXOy7UdpDiC7WHiHl8mGgMKbNrcGCm9p
Lbd1L4Cw6DW359ImPI2ofDzH6RNYJsP507CqXSs/jBwEZY9tkzgPDG0WtRjNxoMS3Y9Zkk3Z8kC9
8ThtML5OluuxcCFXA7j/WK7tCGQb3Zv54ttBBoI4HgHCCMkwksPz2QyFLYa+twx0P1fwA5tVx2Jm
r7h55/EnPKCuf7uLbGeOBmsw4G2Qhl5cD3HiFG0WIprhf7Q5iEv0+/UAF8sfAQBihqYI7B2RVtnn
wxnK1oW/EhT8C8BQUb8cuvu2fOMjbNXgXZC3+0rodBl0IZUZzHKB55mNbxSN3zN0/iArXUKZMAP2
8mPwnJWv45Vf5PLKGJV7z+6nbihQywykvPfsLbFLJNu76/N4cV4pMZS0LJyiKXdjxIhxLobR1heQ
GJPrmmo289KCwEsM1QsU/7AklM0MlCt0pxPEaarXjOSrptIsiOXJ+hNA2bss7cYpL+cA8gWvdMt6
0mqT6cYwL5CTA6lzRsLTDiG8ONrC9yOYqG6NaUKozITS4qh0zNPUxiyg0Zvpa77D8jQBTW3PbxCQ
C8/HEEqbDXBBxhh4G0CjuWmebfZ8fU1dwgPmReWhiQeEOHiE6semHVQMgUeavazSdVRD4qZZT/7N
0K84dQPmPsRGE9Q9hPXatVlrVvTiFILEBewWxBig53Y+QitKWQrtdSNww7s6f/BaTbNhccec/H1l
oUXDMHD4vONoG0HCJMNm9AJzust0TEzdOJTVVjMSOeO8+8smC3JrH5q6BvLlmwjfaQZFujP/Euhg
ZfODXyonIfGdJERemQMOWBDx+4asyHionDUP7+u/bm7MIdG2owAh4TAgyvpjbd3Vg4lRpeC1mcFo
vVJAg2pnf30JLk3eaRhlEeQJhPcTG2FM+92FWgob/r0eYGEVAE+NDgls1vFCUL3WbVnFsAMBs6Vu
v1ioSdbrkR6k/3Y9ysJuRRSs4rklCCUMJUUgfAY5N5MRZHRToEgYNynaNPHqepSFycJrgEEFHHUQ
dFuVlQaFPpf0BaznuP/Fd5/MWCP+czEKlDygig9suAPFW1TjzndkPEvsAhQWr6hxn4qblG1I+Lff
GyEwP7PaD4jt/m8Xq5OjeYiASm9EEa/AfjCzZ0o0f39eL2cNh/nvo3QBDyGHuWhlng/BGMwoyUUZ
rzryy2peRHcU8bYQ6zjRBLpYV0ogZa4iP8Sag0n7yi4nME+PifudZhuz+dtPDqMC6CMBfANMDFJP
ZX+QvDBhCS/A8LZ/dcm6H3SN5YVxnAXwzics77jFRqDYV477MIVbEHEqAIl07aaFz4IqMj63g7oa
aADKyk3D3Aqdbo5S32UhTIjtfTeUK/g7SN1xvLCIT0Mx9e0j/ZJYEqGgYEXLXd8eB09zsyyNBlkz
wYN1ppKqx3FWxlT0HcFHoT9pFXjFTdiCdYBiXapZZRc7Hp//NNL89U62S2GzCW1hRCrhMsYLNB90
wh8L04VnNz4KEBNoXKkl4k6IIaWtE69yPDfSL5RteKPpZSwsMYQAqBk6ibNEkLKGAXcOvS6ESkFG
/vVoEFWQXOfPJQxHrx+Pi3FAgJ1bcLi1XGXve57wS7fy45VhrDlZ8WjNvIdJR1FY+CSoPwO3A6tB
mwDrfv5J+oTYCZv6ZAVbJMt4TfIv10eh+/vKJx/svohzC3+/Srdt/thVv67//ctZmp2zUeL8/R67
OIGTWPikbSKACbjd7f2wu/fo1B66EviIWsa6ruBiuLlrDpgMaN7qx8dRLSefQ5KgHjesLSFat02w
6yNDc1Be7knU00HLwdCwIW01lW2zCeZefZiCNvtgxS0azltRPfZ2u63Ex/UZnA+r8zsGoWAdxNAd
Ay5ALd2ntYMeIEUoGJD5T2lhyieRtTfTmDb7cmiTlT2KH6Qd5U2ayJ/XY1+uDni6Q7QFTHkXQuAq
0EpERBqNh+mE/MwqdItNq8Ptzwe+OjqKuwupAMBU6FGcr++I1ywr2Cyx4PQb13AC3+1u0ir52rnj
akCx2oXl4ycGhbcmytM4IDC085Cc9EkM9jrQ6PUj96qg0/XCl74Ybs/ZGxwcb1MNMLh2zn/DoJ0a
FiocDgJr6T+iG29yODqJINRhRi5PVdRwZiAATiFQ+aiSDw45b3yvBqgwLB4n9Krqp173Ar18vM3V
fJx1oPdSaCOo76fKLvvKGyPoACZf3XBlQq102MsIHq4RhEMfB5BLa0jVM7jitbvrH+xyU5+HVpKG
qpMWDHQR2nblQVrgXjKQm5+nvwaAng/RVYpHVtYJ2VkxtDy9LGDp17iotp2ubXG5OM4Go14bTZgI
3goMZrKAUQQ8A6oDz60vA7ievEUWTO8aEbTC1xxYl0sEYeeUCPpLgPSp90gl2tScKMYWZiDb811T
voV/XeSe5w/VA9y5kLa5RCnW0WAMc4zaZ8NeOP6/4Jg+dMZY7ZF3bK8visUB/QmmCsIPPkmRqyBY
TP51zM2EYyKimoV3+RI+H5Haw3djB09kgiDUuA3pemC3HArBRU62jX1src1U/bSNb9cHtrjaTwam
rMKYT/5ohYjpJ3axbjJ+5wwjxcO4NDbg8ul4BLp5VA7g3AwL6ZYw+TDJUxw+1gPwOhpmhC7EfMuc
pJWxz+PJjRJ8Ku8HMjI0PQM30qSul1Lo86ea5aSBtJghivOPOAkCHpNDhYNxOP6dAf+/+q6kQdcH
kuzD7OAkry589SIzgBt07TzQDKSMwO40T9pLHI3yK+aPe/Ir/IJUYKPjV0i4q5HAjmVgQzc3/Yjl
Qw4/VxGuGbzvBt3xvLhoTkavJL1xA3uXqkXckb/YDOYZe2hNr0H7v742FzcEwsC2Hb16EKiUWW6n
HjoHIeIYFHU6inFYDPJVIboTISC88Qx3Ma01vM2PEEO8Hvwy5wI4H2gMoFg8D9eQ8qoDvc8ZLRux
09o7grW2zlD6EpJ8Z6V7iHrdgpovzfPM5DQcVfG20vXqcrRh+JMhv3P/raS1jsKAts8VaIVN0azj
cpsX4iDi9fVxLn3LP+PEbJ+vIZaY7WhHCFzA16gm7BAlzda1gZmEUOL1UIu3OoXJBF6XyC8vbvWs
b2VfJIjloR0TDGQKvH6Cbn62HmH95lRyM///TUvuUyvb47cCzqtRE1rcM6e/Qbne0bPrikzgNxgu
D19RohU3OSvwqJrKYVWYkLAQRjTtoEY1HqvEbh5y2ew6vL80En7/x2QAkf6/TSr1cWrBXwiFEfwQ
kwGG0a2Hfs/dn0a3TZ1tBPN6EJgFJgnFNqk7vi4TbSw2goortPVmnI7yzWvCEygflTgio/GeGDUg
zzr/8MVlBdi4g/cknQUYz5eVPfp+Ds1oTHPyHap2KfnHn2non8gzwIiAwwdA8WhhKtcJNyQxyqqZ
8wzn2LNyH/egZ4w/NOt2ab5Au8Ah5KKBf+Eg4GZVYnl8TgkHHLEy9N4KF17hTgc9mLDP7C8hxH14
l4fAMoofsiq/ta37VNMQ8i85+RJ2lGhOp8WjETKI4IKgbobqg3IED5mBi6lBazht801IwmfgmPbd
VMMYDYZNYfJE+3zjyHwTZZqM4XdZTj2q8EhDQXg2qQF0Tfm0KRTHCUSkVmn12DC5Sxr6IxvTIO+e
J6tbW1H8L2wd5jrugD7eUL13HLeQaOxD66RI1OyA+e/Xv9C8adWfhO/ioa7L8D8Vxj66bV13IxZ0
ImGxMjzlZNxB8yAIQ3lfgvAapjrZiqX1fRpRyZsquDqM44SIFZ9qmIPRdWtm7wnqJo62az5P6LXR
KavcMrpJ2gKxUmTTvkgCt3qrhOYGWrrvTgc074GTXKJxjLi1fAQZcQRzXgdJBPWoYxjj8bO5/rWW
HiWnoZQFVGZdH0PjMF21wN+1xQauYm7yPUyjtQ1TqTHqg6rXHPvLIaEpD5QsTiOi3OZcVEkKK2wc
tmGNSHzVpPZh9M2gZ/59yCDUlT+kxqTR9l46N2anehAxIdYACbvzOTXyxhljC4cgoYDcut59Euly
pKXPNo8HFIS5BqUiKsrKTKBq3OH6Zu5YPebjIADsw4HhrJOsgmxE1MGbs4VFkOYyX1qUMIiBBDsq
+HipKwdQU+W4Sc0BngDjQ0q2HXyAxGcuEah74QrxKUVrSPlqZidFkTgCLoj9hzHdR/GXxP/CvO31
5bg4EujO2OgKergWldtwcuWY4SbB2vCSl74f3ngDVoqYNKt+8cIHEsWF/gtq0RcQbdCPwsiUI1I8
/86JNyy9EcV2bHZN/2g6m9LaELwR2K01vH5ifCdxlaMqllYfi3iaj49i66f8QOrnMjc0s7h0BJ+O
TlnrPEqmKJ/tiWKXVquGuP/OQfd+QouVXRXuNql6a10XhQZysRwXIB809yApoe5sRxQ1adHrh4pP
vkpy72Zw2XqcjIfQKILCMraM/bo+n0u7Gpv5PxFVAFrY5clAQCxbkTJaefze73XYyMXb/TSEsiTx
uKE1ixDC80JQkbGzNnH0GImvFVuhvWTDwizsNBt66Yj8Daa30E4GTV3ZbKFTOe3EHSyTAa1k5x2S
gSuZijUBqilp5LGj+a0pxsP1ydREVScTKA2ZgsWEkcqHqYJU/6MdvzXGY0v3Tb2qdYitpb1+Mki1
dukTv0+BKweijoPGcxMTMA7jT+yE0xjKfoOJX8kiGzFo2sIpMXBoHNioaDfjeuxgQKcJpxuSsvHG
3EvH2kQ4N/7IgO0u5Ebr6vH7GlFSEIYFP3f/Z7yO2hYgadTVLe7QVQ9h4GRr2UP0Dqs/9jMBcHfr
l1bxIksvvXdl10yrsYmMB3R30RYTaSRu4zrLbjrHg2Dz9dWzMPZZ8NaGux/UTVEtPr9gvQK8zA6v
VxRgDmF0bF0ZeIOWAD53VdXBz69zPFhxk/sqdB7Ok01JBtTIhKidW8Or7ccod24yKfBka/zdONhi
jfTlTkI3OYh5OWmGuXDizBIVIIKBag4WrHIcsBJPHygiY5gEnC3IT+GyuD6RSycOQsDADDRzB+A4
5TqPpjrsnAg5Wclu/G4v241XrjL3ncYmWDw7KfAY1nSalz4eeozQHZxlhC/08zJG8o6Wc8Zp3GZs
ZyDvBAn1+rgWjhd2GoOdL5DGMoFY6gqc1fUa0hQyWk/5XZh8gSwlSPv9J1IJiLqjBQlqyZxpKrPY
tmPEeoL3aGIdaXys5Hcv0eSUi7MGVCueflj5oJWdjyivaRLHE0J4Fpb8T5HfjZ3mcQlBpoUVP+fJ
swgy+sCqDEbHZTOm0CIHSyepv8yGkD8cMx3eYBtTQQowtL9nbeEfwoQb927BuyPPrXzDQQrZh6UZ
HyLedO9UhuZHzctwb1rRtOWGE+FVwUqyK4co3EJ3uz+abBpoMLnF9J6OUDhjkcySYJDUrCA06jXr
fOT9XZdk5npsWbVK2t6+a0fXeGjqUHZwxxmnXW3V0YfNreyO5X31FFatvKU86R4zo+nx2owrKN2l
uQ85or6N1pFp//CmFGLVBW1DG75wVffa90myod2Q3Dtu47TrxEkgyFShQwoyf+xCG3CCic1bxyDm
g4kTz0M1RQfLqa2NHyLRCfreo/u4kmWFknPd3CaEzL8s5IcBPh5ru+4LeAfTGGKpfim2NXOarVkI
P9/1Ud3vUWUUBxbmSbQyp5h8ibLJOwrWSmg8yIIkm5BmYxXQ3KS3dmWG+0j4UJKqWrNtgx6TuBUw
51o7wGmB/8dyYz/0WQKqrjP4W86GZJdPPvuWd3F+RPXReOVpPnyfQi98aCtBN4YVkx54fUqyIEE3
lK5hyEqBKzRT6yuZbB9tbclusry3Pvqssf+lZWI+Cjfjm7KxEiTMoBxka6Mos695ykQNPecy+6cI
HXnkELZ/49YwHMrCmlaNGPM7/Of9Xex5AJ5nLrkLjdFCY4XEB0/a/M5OnHrdlFNSBTXKvV/92mZP
ooh8DgvkhlQg4HiZ2IZ5FGU7EMntQ2m33VPKSb0FK83vVpyQ8QjAl/juDrGJXm+DYrEHl+OdADmu
CSgUbR89UDPus7DmFdTf5zMcnhYvUZoXz2UxsXLNq7g69GVdv0eUxX5QW434oAMHcDSzxsk52nHW
fePAR275lFXHsDfJa9FXJDzA/jWBMqA9PcHtqNjm6eisjNBwnxy3Dg+d1TrmbqAhiTZ1X4dWwArU
XVeUp+Owy9pWPmXVMA6BzPzwVjhGDqaR0e/DpDKswJV1+QNEnfiVYF7ioIZK7UtkOW2xLtwhey05
lS82pNW++xVUZKPMN7uAV7x4LchQfzgZKgrgETHQQeI0rr+WIvOfQj9qWVBUhEDznOY3npDRZurB
8c7KVrza9Wg3QWQ05S85CLmx0FB8tVkCQkvmoVkU5HYJFeg88eMXkoYw/0qcWAQRkvNXe7SNbRn2
JA7M0syA+Q+leCNNJA5hljd+UAjGbkRlh/cR6bCBS9OR2EUAM8Z5NdwIkZrvI5BPgZ3WFD/d8cIc
aryle583eGBDOseRhzpMDBwdrElHOPpNzZE2Rvo48qkvA5jN1IfaY+m2cDrUy5wpblB9cCS4HDz9
B7gu8aVy/f6Qe5mPxjaKgA8F3mgFGErxumrK5iPywvgep2G/Npp8/OHmdr2dKFScyFDIOGjdCoIc
0zhGN8mQIHX1RxbuasrzF4njemvy1h4CBIoOpV/VWwA90jtalfzZCMd4z2LiYDuk0ETwWNxtIgJF
/Wychi004dL33G+NgI5xv4FmhbuH5ASU5FjkDOumGV0U/SwbmBAIqEZbOrqwhKS12CS8oJtySB2x
qxhr/JWXU2cKQCNu/UBAd65b23GbxXiUNegOOxUkWoMBomIbEPw7snIjN90wK81ePdjGA9fWSgOW
8dRpxhX4NlO18s02/QWZeHApZVl3b3Xph5uRNNW7S8NuP8RZuoUOQ/tOIqPb1/BKXjVG320at6nW
ZJ70uDCmr9TqzV+Cpl7gumn5BGCAext1fnsDm4zpYGEhQkvciHUmF0utAGgE/rnllOwxTowRRl4h
h5LC85RsTfQiLPfd9r+a6CdPbGVUQTpuqc5aZDGbm+GCs5QAislK2AYYqNKae8lGu6uhBp81OmDl
YtZzEmH+BSe1vKiv7AjSFGjq9uP3yvpnFtn3TRheEBSEkp9+lj3STkf6XkwhqQkito9aOQBk80v9
JGrduryXBpKGdIY+Jgdn2PZ5EsCXKIn3Mvka0n94rXmLLyUqqOq5QCqipoKU6zxm0saQLp7b12V4
nySBYNuu2on2LtQ96pbSrtNAypTC0Wn0h7mrbDSvffONRIdeZze4tC5OQ8w/4WT+eB02cTJ/tck9
yNyB4jH5+9Y4Q4ELLzlgvGbZ4/MIJYBs1J77b764EePO9Te+o+lJzwm1+laCRj5IpBA9YBcwbqvN
W9Ma5pbt5N0KLzt2SQrXyQQ+svb6em6/9ElOQqmYjMZ12yrPMJrQe/HoIxwTLR2095LJDgXR0xjK
y4sgyyv8GDGgSLiCAh1SREhmTubaDRuorBi3NpCF8cDgXAFqIIEUUQ4NlsIKUi73I9z5JF5snfnd
BUjg+ug1E63Chzw3rcN2RlI00cYnb6JHZeEY6cBQS2sSFgOg6wEKbF04gbMhayH0gJen3fxKm9e4
+fKJUcyVV4gEQIJe9cFCFtSGY4vXTO5v6jrowDKB3KNX6BCUi2sFRwTQ/x4Ix6pBjrA5ihcpnrck
PNrGv/UAxSZNi0EXQjkhTNhNw54dIXrvxR8SUCTWps4uURdj/veTI6JMm8GjHp7MXvmrTjdp+SCr
5898kT8zdfFihohPJTCMCula7Xz1yu9hvhKNrn+wuLJOvojyVE4sO46YgzgF3F/IFz5o6sK6qVJu
I6PGAymkmKo639SwGmydN+uvxfnn0+FkDMp5ylMbmnIVxtC1R95/bfyXNHy6/jk00/T70j354n5Y
AA3eIIRNv8UZjDeaT9wJs+kDkKmo1yEFO19So9mno5mjR5VbxwQ2grixzb+2a5nnCWkbaHjQc/XV
Nr3pGXbtd9jlYw4wi3j0jKfeuYsAYGeaU3EpHziNpGzCGnlzXICgtBrNHY33UeMFlD1BArj8exTs
PCYG775Z0xUln/N5s60qrAuOSIO19uj9RLeD+My3BycKOHzUXoEzPw/RSBgXWSEa7V115/hl0OWf
2et/AjjKGLKiK5kXz6f78KUQWxbflOGO6WhLizsRCCoQpIG9xnSdD8M1k6Ju+7kG5+5EtDXqNOC6
i3rpNoTiKHgYaANBZVfJA8tqAh1WoLcWg1KeR9uUjQFUuiy+ub4dl5p47DSQssBg0dzQvJsDtV11
i6JSeixQ1Ni4Xds+gvEZrpoB0rEDY9+labVrNjnbjCVkBZ1hXca9tNhxL/9eh+ge20pyknVkKicb
W9dNt6YtQad/jsybDpZi0tJUHZeOodNQSk+jqOwadRWEmgG9CXkSMOe4PrPLESBeNbPBwHBTziGS
Qaicz6XTrt1V5T0ZNJtpcYWggv+fv6/cB34Bla5G4u/XxT+85+uoQLXEdzck0YlK/5a3UXNgPO1A
OkLqCMy/shixENHTgobZyhsYjOocPH6MrRNBWRE1q25yAfVyAzuCL01a3gKwfD+i9je1PSpjQ8Ah
BUygQ5QIf99b933oo/ClmYul9+HpD1QWMdhp/dTPc9EbXz32GLNjHm/iEg6hx7raEx34YnHqT+ZD
OQBQc3R8yAGhs4iGWJt0AatGUAv3EQpE1xfR0lFzOjAleSl8DurIiIFxACbJl864N03NCbC4TmfZ
deAS0LdQ16kwCgeKEABccPs2Ti2k37ru7+K2/hNBpd8nReaXwHQAJwDPgqx9bd1tkX3L2lsj18Gx
NYPxlW0d+qwRtY3BxEm1L3lyCz+t/Wc+yX/nS32ht8QeJQ8xGp/1u5II1NWKIHMzzWfRTZqypOsh
bagV4suPoBBDFMMtIK6VrunwIni2/v8NSVnPYwUdRch44drs6JqVX3IGbrenmbflPfpn3pTzMDSt
xPVbzFvE9yZAoE17N4q7miGBgn+PtfPJ9vqolq82H2RyyJ9DfUFFW1d8TAWlPa6T5DbJj6F8yIA9
tq2vsBPtIeRDA2qt0AkO8FL8zL6dkVmovRPQ95QZLeSUoj6N0HF7LPp4ZaLQH+u8VOY/cnEsnwRR
ZnSgxWiweef63o67uyZvAcnXtM4WN9RJDOWWqYtkciYHMST0ZopZ1KDXLD5dBCUpjERVJYaBCJjL
IDTK1aAD1S6uPDT+QO9yf9svnOdrJRxiWJkDdVV4/JXjSA3yHL5tUHJlKxcSSFC6GZ/ROfkA+uvw
iTU4u0qCTQv7dvBpz2PXqWi510k0UJ3oKfcIyD2voq1Ry65uh9ZdFdJ8auSPqXsDLn5Djb8W7MRL
BdK6SFRn1rB7UScw4CHUWBh7zq0UGtLuaO7pYDhwqa/SW88rrS/XR7y0KDHVMNEFwcEEHvt8wDIR
1iyFikUZB1YKXfniYYpGzfZaOhxPgyjXImLLpKIIEpOfiYuGzj5zKjwlX9v+7fpw5r+k7rHTSMoe
k7Ieo6FHelxJKP9B8hEEo5WNJhHp3q9H0k2cstNwk7AMjRjki/5HFO3d9MV1N9dDLG2EmQEPrUho
hOAFc/5tbLuu20QAWlaEH24C7xz0nyt0JM1A+B/E2NbRj+sBl8f034AqGMrLeqCJWwS0S7JhEngF
WPLmaIJeD7P8kf6Esc/HVZWO1djF/JHSLSs2lK6L7IXQTxxUJ7OnPvodGMJDtR1RSPMt57uh0lSa
lw7C078///tJZcQFUV3CxAhPEglzNBi/ct2ttPj959sQ2hSgvKrP44G3GSThLOCU3ZemG1dcvjUm
RTMRfdBDMqJNpCMLL25U4F1BaQAFHwzb8zFFXemiZoWIvnWbhOCj8G0RiUD0FvLm7fVVsDh/J7GU
VWBDQttxGsxfDAqowYCZ15wFl8qL82F6EkF5BxXeWNBGIkINRCY/Vs1LGT03dFXUux4NYuTO/GhF
W+hbg9e1KgrNi3IxoXGd31LpwLBcJDShyJnVh1iBRmwJHuTuMH6hiYGGc8O9EuTosEDrT9bPmcvy
BwYSVLmaMQh3Fvh9UKalUaOZ88UNDroGmAoQurkQvnbtSNRtSPCLhhdub1px7HzNoaULMW/+k21B
cn+sk4wCzczd+7SHnlrB74tGp/G7uDdORqIc9Dh9By+ZEKYdsu7GcUWJZMQ6cpmwdevwo+dnsBDn
0Q2tS90rb3GXnMRWzmXR9YkzVHNsUkJbadukL2W8gy4O6C+f2CN/IqlCtpy3gxc1iBR3TtBQM+h0
7uyaz6XueJeUrtuUiJBRpKPV1gbgh+aa1sTiVj8ZhrLVfWlVgK9g2Q3Wm+shxsv1aVr8IB6BahP4
UUAPzoM8WXMF57C/qdGLSlAdMh1IZa95dmeEj2iCXY/0uzmuJhjIbPFOwMEC2oEylDSzeEZmIgfk
AYKQ3AzDryyEBOK9AWOortwIsnfz9zG8q5xHtOSuR18aJ3JDMJ8obHFAtzgfZ8iMgsMQF/PI248m
BrZcfge47EE6ryRtNRt5aYeBfQpOE7gJ9MLhrSzxTPJmoJ9NTej93OT8hyRe4JSruLgZ0nXb/Xt9
dIsBIf0CQgf0OR1V+ceAEahdhR3KNF55M7bvLdQqPHkfewIW9tHrlI9rGEVrpnRp/eMS9WCrPjtQ
qy1pF88+t7BAI0kpFOxg3TDcjFodqMUgkP4C3AIYZsgOn38335M9Sot4Sze03bbhdKhjc9dGTPPF
FgElEE+GHRJIeahjKtd3I+xZ9m9+PSTZ3dg8TNCLjZv2HqpqG2Bdt3EdP8LE9Hnk7crPPq5/vqVN
Droy9KdABvJQFD4fJPOngtU+kvwaToiGvB3Kf64HWJxFKOCiGYFOMOqo5wFSm9bSJLhO3XDazZ27
yjC3UeRpVsR8QV3s8JMwygVmEniQunNeAhfeoLeB0s23PX+hnyA+z17k/x2Ospmt0oIWLXCgqxA5
XQIcTpp/1Bb4e7qe1OK+OgmkvFQSL2R9BQGdVWlDXt7/oIBxZi8dfejddVEm+9b7REvPA4yL4fBA
W12V0qtE75tNjWJ9lB7H6ZvJ9lbzie4qXInRskeC5djqtWUQKOlwAwUbn/OVKyFSgStSVwhdWtGn
QZSznqUTtIgKBMmZ92iy/skvnq8vaV0E5WAgpMhLmMlhz8A6x5IPTqb5FIs5KHp3zsxggzG92sNL
zTGJRINd2XpfzRJcoZvRfjH6Lzx+guhyfGfcoZg2feaFdxJVfbnEyD0zZ37wi3QCPOata9yg8tZa
Vfx56ap79TSOcuBFjSkkJKLSlVWzYpfY49MgvzaT/8imnzn4fIGb/rj+xZYOodOI6pooUlKmJTZT
6oCYMFsM9M/pX5sY4uFyGkRZFrnd2lETYliDv4OKbABbXmiQEp0k5dJJdxpmXp0naVPptoJIF2Eq
vMAyOQY5+9GJfWVqiBaLyLzTQMrJTUcrc+2Zmwez1lU0fkwhPthdWD3DeA+GTRChd2wkVJ9o6YHm
CwE+FJXBFFcrAD6PeGvP12E2mMeucO8Hrbj//LmVBYgQ/iy4CSmqC++U0CmFBP4eIdz6vp6fydUU
JHEf5JyAKVOjWHN0SbEWzjcZfbMrnZLCwidER5F5DAwWUFRVEQc29Fae2LhETCgCiXLHgdIwvzs6
geyFVX8WRrkTQf6NaOoiTNcBBN7Jh47Wv7rCXF/fXAvb+SyMciV2/VQPycylzFp+BycW0LKD9Em6
/l1ThgGwKJqrfuFmdPEORhcNzNvLXhq3DLPmLa56zuo3apebuP8Vh+CdixcsKWCKf/iJ2H1ijCcx
ldvYoIZw6s6ej6x1M7006VMQEPhv807TMl/8ZngnIK9lUCVUxQGrtsmjZA4kRih1evF2mPJjPUUa
HRFdGGU8RDaRK0yEkd2uZo+83Wbx/vqUzZ/9YpPB3w5PH5g+ImM6P6e6sIbHGMDzq0EAq59s/AZV
HJB08qD7RI8G9lXAiECWeVaiVC4UH+LASMoQSsZi3bM9gX12pqsfLE4ZgCL4azD6hYTT+XjanIAm
4XiowoBKB/WOERhNJ9Lc/Et7yTIBtUUqjmlTqYlRJG0j6g2wQLm1C2OUwjmFaB0d1/7gg/QiUUhM
Ss2XWhqZBYogxBOR+l1Q6rhgMTgz0L+MO1gs+U1er11/ENuETJrhLR18p5GUE2maXAZiAoYX+xQM
ZXpbDP4hgvYgbprD9eW3NCgb/XYAN6E2cvEQhtRJmPkpiqKVhD2sCTU5zjZj42vqyUur3GZ4h86+
VXjFKau8dns/KxNUYvy0gAPGDv6RsXfD3GDk2+sDWpq700jKvQ/LuQkMbwyoMLZQ9giY+2PwNwN5
uR5mIbmFZuifAc3zepJeWIZtRvhXhHGmB1f4u7KsNAf48khmsc7Z1vxCYz/LM9h/ERSW8uLXCIq4
/9XtN0Jn27W4ACAX9Z8oyhGXpBap47lq2lePZX8YIUkiNbfCUggo2aCwA3bzLHN+PldJnvu9mMnv
3XgvnTcDErVmq5ksXQzl2GmkaHDXIYZHtzT6JiwomOm85JZOHfROfQjqw2MLPP7zccjMTiElhtsA
7MUfVR7fDgSuR4RvMyiQOrUXeNCPDa6vs6VbfOYTzHUxgMHVHMgpGy66CONKhgok23uOA7vOywBC
vCtWbcDAhP/t9ZBLe/U0pPK5hsrOosrEXq1z9x64j5Ut8p9DZW1y39sObq45VnUjVL4cbYBMCxlm
dSyrctVR+RFWRnvIhvZbOZjvph+VmzDx73PgwTSTu/xB/0yusvZh1pfKrMLkTq4l4caFwhUkWYY1
vB8+ZBm+m6V1BxMADYxhaV+j5ghZY9QBcVMq1zDsWOyxMuazUNzg2UBkGkzJqgl/Xf+MSwUz4Khg
oQNaCojgKu6DgsgowW7H+WGzOzNlqzFjazhq7mqD3+Tpe+flBwc8RCca95HT/7wefnEVzYUsVFAh
aaCqAbPhfzi7rt66dWb7iwRIpOqrpN1iO+4leRFykmNRvddffxdz8R1r08QmEsBvBvZoyOFwOGWt
cWwBhYzgvfrZZwUMJ9mTeMSV9qPQUsVGSpd0I0xw+tTSkwioYEjKAFuvtl+yNTt5HShctL+JqvFz
/6kl+AALk3ip3UKthWGgWnevnNJBXAiO67m6TXs9bFnvu6uyNValIf//5r4p8UmAyYNcltZHkrdB
ag2+hakOYGXdzMsSoF3uLh4BB5Pqx2joH4vavnWSqQcNdH5ossE3lEiV0i22dYAH8Sl2QDGdfxOm
afN2GvjxQeY6Z3sPuOlmCKgDXwUSJz2oG0mC9pPTAgWDQXtz/m5Sv8iPOYohRhpGcQnmD4XpSu+S
jTTBI1ULEAgo1ysBgom+vEXIkxogIbx8QFRSBOfDpszSrJxbkoV+1B0mP31EYwohUue6UYX/f2M2
tLcGZix8i4b+jXr9NRvscIxeMA23M+1kl7AfJXp1L2smq01ztpH/GYbIpJCOLG1qLnW28j1NkhMQ
KwNjLHej0x8RPaO8koYAxXgYR7pnWr1z4x+6Ft/l7HT5SxRrLFIE941mR5j242loEpqMABszOdSa
imZHFgyC1QEPAwAGAjFZ8OhO3tWWl+HNEzsWmOTtIwbWD3+jyYcIcr6R6HhOAH0PD9eN8ZfUYWgm
ZS/RuirESN3MRhN6LqaifeX2CzQxl/jUdvWNMT4YpYs2EFthmbJiI3rgQL9pYgQDXUDCople32mU
eYgKgUkHRrfVAtW6b9EXx3yb1/0Q3VqTX5ojwB92nWriVCldWE+GULUzWyhKkFuqzHubfWFuMNVX
wPjNh38wkY3zCBj2kaDNatpd3kypO9uoLqxy50zN0PI3cpUAoSwNVvsQJ0MYF8+lB/Lw4LI0WYby
bKWF2zGOWc0KvPICtn61xl2NNldrPKxJi7jqgWoPOQnnVFEVlxoS73DkB4J+mm3UvHzSvQoy64id
ynYECHu3K13tMEDFy/pJryEO6IUBfxPZSsGQxsUqlojgtWwxkGIiTtUG85DjhbGab7i2FC5Fphjv
T/dArwM8H7EMuVSxaWlmhYCfOp3fZvmvvvHGgMR24q/Eer6sm6zEgZqnjtEKcLkT0CqcH8i48txO
tyAOnWrmocvq675rqtDq4/kEQCT7MNj0Z580nT+7QxXSGRj+dbQ+FnatwoSXOVM4dbQHmPiaT3iw
pOjpjCgrD9Lc+2IOTWA2zk2ufGVJzBWVL/4cBTUB59MW7qw+jUfi0hFJxOTBLX/U430FtN4FJDk2
qvO7TgMll6Owoc+7CplIjaE9loKiRSy/ai5hSRVBZloERveYuC0wgk/VpIK7Usnh/9/cxw4ZUrBK
IqW+OEE/PC7lHgzZrfl62WpUUviJ2Uip0wlw+i60sfLRZy6GtoxHU0dl/OmynM8WwVcN5okmV91z
RONsEgamg55rkz9O432p3zYq3P7Ph/tchOC7mFWvnsdFzM4/sXMy2jCu0M7wvqqqAJ/vcMyc6ARc
b7+ZzMT2kx6AJdrCe4Xn+j5uvQfdHRQ5a6kEMMyYyLNxfhTBrqmRsiiJkJAf2qBPX036xy6Xo3mC
DhH4eJwMRdj1gdVLN/9OvjvPHd3TqPKz6LbESNDlXZdZ11aOELiSuUQP3oTUl12EcZ77sQNAJRSD
TIU+svVC6QnFHySOgJom+PWhR+BW28hMtd4tqf7NJ6K6GCXGZcGvIpx3kFlxRPrvFpMQ5VIiPBys
GgTZTzoYP5lTcPAXv61uPO/dtNP7ng77LL3Xx+6IAsfTQGioGy3QtCr4iEb1LJB+kw2gVAqfz0nC
zs9uO4DlDKP8CFnt/Cpah6s2MQ60sfYLbH9ZVdVLmThwicD0kQOE2fAjvnEVVQWMh8nBZrbdWn9b
nAhAMcUKctGgynOQsaeLYQLXZAB/Ywmy5Ng3zdHx19mZvsQgCdl5w5q7PiZCqxIUDS5H1ErH7jlC
EunOqkZTRdIm+17USWyQzJpojRC74aJ1jJBHxvIseE/4UaaH2jp/cZPqetb6X2UyqGyEj+me12co
qOfAQExMmCIKrucLtIA6d45dHihqLWgSOj2c6HCN2a7QWZewbTykcQrM3U4HtDKqdof/+CfhsAUT
mB8coVAQjsmdThtWhDbz6IXtpB813ds7OjppLWuvDfR5TSaEPGinJU9jHSsSVZIDyNnjQVbGGT3R
lnSueglfsxYRYjgr/mdirk+AYfXHrgSNXL8LD4DBwJDouYR8jOeGjhGyttHOZKfGuJoBkFS+XZYi
uabOpAhHai6ZAfhFrOLonNoZI7bNrefuLsuQPCgohHCoHJwjpLuExeraNVnbDtWh0pr3GYYN/Dj2
jMDpjeXQe1kGJoYpC/MKQNxz2s9f0WmG5I0xWV+6Yrgf+3VRfJHspMB0LeAC8oS1WCOjSTSZaAAE
NCp5RyXBL9yvka7dDd6EWsUcKtSXWSpMFDieeNERmMz5TtKxQ1mbP2lqIwJZStFdewD62rGmar6N
iZ3uESnc9vHqfAXg9U3qag5IITKFwf5eZPG8YANAc2rgvKJH6/wrIstl8xgBkGKu7anHiHBB9SC2
C/NJ8wCR02dDC5D3OSvZFXq4YHRJmqFMaWDI/OQ4afs00wxAVb3mmD/cMaYh8GzXAVdbkX3Rm6Vk
u2zFL/ldb3dPlZcYYR3VHO2s7JddvNrFM7F7i+PYGE96b2rvTdk1By/VyIsVRc0x75ciTJm5XrPE
LFAJiSLmx8BFuxvidlY1Kn1+ZmLvEZghXEdcY4s0BtmMhzcZyzxwCea9iHNXWj97lBEyowU6J93P
qiZGScoZEgEQwC8TXpcX1j8dbXMaHLxWhmXnufc0DsvhtXSe2PgDhHcJcjD2jamkb5Sdb1wGqMwC
oh1wmcLRm3KyWKCRyIOJAVzV4Mwu2a3dmopmAEncgzsHdFjIZ+Ogi920Uw68vGRGJ3Q+eIByOyX1
99R9s5395aMkO7dodgGvtc09ipizmqqWDpjtyQPTnXZkzk+2l4WsM/2cfotnU3G/SdduI42cn5h1
JGOatpDWrwAQJ2SXO3fNrFg5uRDA4qMZmfejCBtEWDbHjgfuwbmYfk6zPd+5zvhcpX2lKDPLDRDU
GSjPoTqL0aJzdVK08LQTf51X0YSe03+6BZ01V6vnxzMqgzvifBkxmVqrYKJ56C76HdOjOGzgMsIE
pxDau2bvRHaBVbT753V4nOsvcQrwAT/TnvX2aKjeKpKsACYB0KbPqQ8wfCPOyQ8g8CvQRQcb6Z8x
tz7TQM/CKNn1me+kbzQPYki1v7r14bJtyiKCrVwh9E8JIAUnF3q6XX9InPk4Laq5MJn58zcSFhN1
q0+51LafepID6JSPZtfdqZmOS1PwvuHKXhXRh8wst6IE28+qGF1viIADNwb7VGwfXSv39SL/iwO9
FSNcjXG6NGvLICbCUHE9383Zm1dUQbT8YkDPvLxBMpePXiKQ9njw+abYp86z/V059ThpGNXwHrzU
8z3rvo0eBxBM26pEP5HZgw1nD7YjChgz0d8bjTY2LeVBD/o4e8P36keyYud2WnPfRS+YBdfMmyH+
sVRB4R5p9t7VX5lTo3JzcMcr3fzVao1f1I/5eiztMClVGDwyY9p+n2CvdtPRzIoRDwAyOtX9cdm3
zj3t/ukTReTxuydb9AC48YBeg9cqbiHB8dDW7QxmYSVawtDGdcgXVDM4eKzfZ/eNvYTMoH7Wl7u8
wuWbf68p4ICCvPlp0S/Z/FK6gBydA92+n2OFh5dGpttPE8x8IDVFmReL0BRXQKPC4u+QGmrTkHpP
abG303DMjhU42OIiLP98BIti3hLi0S8FrCXxDdE0SHogEwXSYGCdI3fqR2YwqSjzZO53K4Tf3JtH
bNbVXokBQwQAxre+963+4BR7yp4m61hEt0TVICELBLbiuNVtxDXNYsXJAnG2lQau7Zv064xhOU/1
OpJZL576OpgBkPlFhfdczrBolm1U8LY0GzFxeGrXBwZgOtP4katQNyR+A9fl7z5idLchp3cuCoOx
aZGYEJWkj3bcYpwTeMTVbQysRRpgIOyyl5Ls15k0Yb+mlMS5NkMa+FLWBpiPmM9PmOnbxC/M78DZ
RcuLwjFKfP2ZSGHPUgwil9YIkaSlO70fwqm60VWGIdmwMyGCu1mnNI1aHkzFU+E3+RcUHLGsPpDW
x0YRUhHpjuE8YWYWqT4UWc53rChTMzcXvob5YzKfpuRrX1IM6YVWvDPLpyQ1Azb+6spfiX0drUeH
tuFk2j7V9y6gyJNTH+/bKA+NYYfJqmDOByBt7hFRZGDHY7eT9+eXIKolH58rLA3841CSBL/fokfB
Q/OS0R6c5p9Jc3fOr8vWJcEV5UwLH7KEaKx1MaOz8iglav6prLDTXhOkQ73ez9hJX3Ztsq/ptWfs
SHXXA51pKYOGPHjWW16wQ626gmTud/M1IJE+3ygwl0WTruNrPCwzCqsxSGADK9P9bjwBmNyPpreh
nQ+WdVcW4TT/RcUB4jE2Z1O8zDD3fi4e4NW0m3loGjV3s/dEVrSIVF9mprgApefrQ4w4zKutkeZ1
CcSU3VvSTmFcH8um/JtDvBEiOETL1NiMtiYspfa9Ay72kOxsFVCwzDfxviw+V+EAgUo4V8YwT3nG
y9LM/iePTmsOoshT6wBsNruqqtf55bKxytYNc72g+0PSCK3MwvbovY7+3njBuVt2mnu03Mf1L65g
Pjr8PxHi1tRkAl17DRFtc5PH3xp7p5WK0y3XAqzlmG9FsknMNQE+fu2pNuH6WI+L+aqn161qmkwq
ApUTW0eaEJOmwr6wkRjt6kCLcX5EF/SSXaPqenkvZJVH4PB9yBCc1GKB6wI0I7Cv9m39biLn3gWa
9S9Jvg/jfY5r0RoKhUy5WnjnYCYKL0gxbdjU/WBWaKQKrPYUx+8Jkkf0x2W1ZDcFyk3/iRBu28jQ
3QKpeKC0RrtJOyIIt8K0/Lp6O9Ip3t8qbYRN8pY4Z+YAUR5o12PjOCXf0R59WR3+G0KkjU36UEfY
pGxYps7QIaNJFj/JfdN5WdzC94wrqioQ8ZW5JEo4nIbTtJFRQ9RU/TS0L3n3Xs94KB4uKyR7zSNf
ZhDeH40gWXy0rekEJhRwPwULojv0TIKyxfCjYbxyGjuISIuXXP3VcelhsaIb5sT3rFFMnMqc3vYL
BBOp0QULMAZ8AXVP4/KvPT4RihL1F4DwVO4+0VUac0ctLCwmyywCUDKMcwO99PxSGr2VzZNhIU/Y
gkaF+Xny7FS7PPoym6s/e68UKeQeb8c/vz8wf4Cueczgg+FHHKzN2r6JACP62025blj0h3HeXd5M
yUpisIbzSIHRygOIwrlmdeHUc5OAkMxukqB397Z+YNRH9c23khCBVqpKeUlsdCvwt0/bPEZsAn6J
eo6wdWbq52mNXuLTOlynVFGLkhztMznC3TvqGEY3Cw/JEpCvuw4S2LPf/cUFfyZEeKo69WCVJcLS
gGEYyosC6r1OKkxmif8AfADSkLy9BJbA/79ZsMzW1oJmdh6gLHrdVQPYq9Krfkp2FZ/fHFPFukm8
75k4wV0BEQf8HDpsLie/sibxE2L4ubYD77mLtVRNhaqkCebXWgMigRLSiB226Q90Yvpme5yz0CL3
2fB+2dY/m4SJ4h0cD0JLPEJsQTVdj+xycMBJ4XQNshcgMRz9stpfFvLZviEEdXCQUKMmDuyH8+2y
1gIV0DlG/RXVaHMIGy3B6/TB0U6X5Xw+uJBD0UaGYi/CJfE9la5xpdcJ5BjGewbkWpCZNa8ElH8j
0JucKWCWImL+bIfnAoWtyvWpMkAHDMWiXVseR+9L138DmZWSpk0S1mwlASn8fAnRL1JPZQ9Jq2lT
RM1RlOydPopvDJqm+8QDHUZdtNUvk9nxAzNcdrAHL3u6vL5SdcGjy6krkNEQizRR67W00BO0ezY3
HVqOc3LvOt9mK2xaxYmT7uRGEreozQEvrFRvSweSsqkOPURwjQ2arxldnkc2vY7mvdkrwh6pjW4k
Ci7FNSNMgVNIBAh3Ne1W4qCh9Taq/6LKip1EfQ21TbzmcHGeq2bOrASfLgTpTpDYgWV0/jgCnU33
2+E9Mh/05Gn2vqIv/m/27j+xpmBAYNZNY7vk+hnAHgLCl3Zne7vS2+mTIq0hdSkfCooND0bcAnag
giTN3Fn5zbTeGcvbZWXkx2EjQ7hkDE2rnYExtFJzXIpqV6Ai1K8dqOYS9MU+j6mvLadRhROg0kwI
efTE0cfFgGYjWUMNjYXz/D1aVRh3Kik8Yb+x/cgrC6vmBpLQK5Y+DuAzz1S8oFJrh5sESJOLvKQp
WHvdFlW0epDRWH65pr6LllOAAzBkuy7vlNRlbAQJ90vmlX1k8IM8I6duaj/j5saju7X1GxVrlMRl
2AagVqhDDDS2ik1XWjTk3urECAynnVXejknYO49j9RV9C1kVOsWfWznYe9BCa6FigIKBsIIpo/Ho
ZgmSJem1Y9zl1lvx51EOyjEbEcLaJcDcTKcFSf+svOvJXTs+N1WwLrdk+PNrDHUfOCTc0Chbi8Od
zYC6hzOizcSN7nL9MW0C1w1MXDPpcrxsDrKDeyZKWDY0nrlObWPZ3Py9195skGAHVb343XBjNC9G
ehNHg+LFILH1M5HCMuaaaQKoF9ohQz0Zb6t+aL3rUlU+5r9y/hzitbOPNRTc+rhk3bq4UMwzfi3j
D/DeRd5Dwx7y5BgRhe1JNQL0GU/V8LKM6IeGqWPg/EPpGLnHEb0YSQcSw2s6KHZL4olANPAhR/BE
2TQSmvWQE6+3xAqj+mlU9VzxnxCXDYuGM4Q6CJqPBHsoe5dVJEJDekTQiqm/U1XmTC4AwGbAbUN+
TnzMURfvYmfFcC/YwkApTx5Xq1KM+ktFIGHGi91oaRTbCzNmWBOU5uf0V1U/2JiFuXxqZPvNM3L/
EyDcdqw3yLyWBRJMxb0OT02yWyd/YCouYNl2b8UIZtWmzYh7G3qw7rSWL07jp5HCoiTXAWeY+k8T
waJY3MVszqCJW71oyTcPROqg2syWzM9VWITSXQEdt+tSTv0hMnK7mTkZnY6SvZVcm30ddEWj2BaV
BEGZDKFbVfFGFbAbUWRAahVXnHRDNirw/28igbavURbw0PylsefEfKILgHwnxY5IZaCnh49woY4g
Jq7iaC2bbEbjVTXfalroVte0eL9svrKbGaXj/0Rw896okbdxl5k1RNTLV1CqDl5oom2yvmk0UCU3
oGRVTRPJfDFx0WuLcijy4mJCFj1t4AqiqDGwZd/YXUjAOZwvoWZfwz83QLq9rJ/UqDfiBP16kHcA
YQbi3PZ6Mo6J8+LQcGmPtaqXWL5XH3oJznIaXcAPrRA0zN/t9NAgM2sqnkFSXVDr54NYvPlEuMbc
xiswKoIaH62fpvo5YSczRsfrY5r+RcxBPgSJ5ITNMA1F0cDx68txLJ4Qw+d1MKID01aMIEgXbSNI
SD7ExEX/LlpbA5u9annlYwoTfIAKE5B6aA/pf2CwYPZEtDgdrfIp0B1g4tQ3UdVq3VAfMKGriKal
HmcjRrA0o09Tg8UQQ/R7TXtrtPCyJUvDMzQ+Y4s5+jlC2/OjWqV2Wka896hZwQqnsSs3zUKakKPB
pit9+jqXJdrTSNn4pdcpigKyNaQIAjgCKf8TZPdAZqZrCdOb3dsqy30rPU4a+l5Pl3WU2QManfgd
hOygKwIOsn6ka+fCHirjQKJ/x+V2cVQ5UEkPI9IwH0JEfEHg7g9A3oCQoQ7QoxYS9yZyvpnOwbMC
Aw0T5UPqHToVw6LMPLZSRVNfKLoiuNSuvErAw1n/+VAa1HJgFrB0AMqJuYuWjGu91jCPftbsITCd
tDtQDG42QeNkNqBBB90rFDYp3a8PmWLiAg0SXeZymU31o3BAUv1tGPaXTUJu9hsZwsI10wgIrxUy
DPvEOsOfWgvNVXd5f7ciY9lFYaXtdLK7LFV2LVK8vgH8hykMdAqfn7WZrgbqDxAa9WBe8dEqnI6A
59Ma8Mv07sGaCAnrrk5utD5CYnEpjMPlD5D5es7ewCF98JQQe8vzXHPpkOMDTAQWOd01OHSRl/ta
/kJKRZghPdy8UoQ0M1LNOt/lTQygF3QYPW/A67xNwjUtdyC8bnyQEyNqslSToFKT2QgT3ORalXk0
N6j56fXdYob99Jy5CpORrp3HeQfRMMzxxM710WLm5GU+wWKaEtAcmu+4P/DMRJMrJvaYpbhepKby
IU1kvGrspkeTGRRaEvORud/W9i321vui1K/00sXNidEUU9XFK/UmG6HkXMU8bjQSG1CxQGcoD6HG
v8hJYkoOQ9EYbUGsJmYKi6IGbzqDWmb6TlfNXyefWr5XPluqMQr5dn1IEnRB+WZmHbeIQcesTufb
XkCT+3FEfe/bXxwqDLCj0GHhEhXfm6Byi2lvz8gDoD3I6b+C6X50n9BBPkYqhliZmf/uH0cp3eCI
bOcbZGfuktACG7QCESCrp10z4G1IXi4rJDu5gP/h/MMYy0B67VxKpVsl4DUXvKOcHyl9n9EH3ES3
na14RMt2CGNqGDDAoBNAAQUXPHTDFLcM6xZr10N80snXfLoi1f1gK+rk0rt5K0mwBR2NFAPr+Q4Z
9WFtvau0R18ZLSmAleohNEaMaVTNgWBkY+66X7X19hcLCg3RZYOsxCdK56F117X3+IIC1dbTzDBu
dj08R/x+WY7UPDZy+Ctp43JdTctRT9axou5Val2Z6V7rFHezzC+ZHyKoUFTIZhskyAlUmcfXxUNS
dz6mgOmN6fuC+hRZvuoqrlSpNaLFxkL/kI0yn2AmjruQyYigVIFal7kEtvHOALtPEkWkLTVHJHZd
NGaiy8ES5BRLMpDUgpFk6xFF2Dp50qZdV99aqryhVCH+SIU+CKpEH5gPcVfFKYE15trJbt9db/zp
5UDXaxvFCVNJEuy+zaNkiVpImsg9UODM4pVywrA42122u9/9bmJOD5y//6kkBDZ4CaPjNTKgUuPe
rGPlU7sNxjJ9rjvzoc2G60SvgV/6ROqXMmF3mH/ztWTdTe43E++zpW53q50ETpOezFGFJqRaBH7p
bQ7FkFuNbTb4NqDbdt6uNm90Frbaw+UlkCUgkA4GVR8iO9wEgvXEjTcRY0RvjDt/z4f3cQzW9KQ3
X5Y6mH5dFiW7pQEQBxh4hFaWK5Y9zCU1JhcQeEE231bGLSAQ/MsCpCu2ESCsWEa1eskaCGjsPEzp
9dKHeUP3499kH7eKCLeZQ6qxsAfIsZLvSbH6lnFvZP9c1kV6qje6cF03u4/Rf7RpchnLUPhp9jbX
cZAZDLPxD66qhC1dNwwzmmDVcEGCLdybUzziBbhAVlsDxvJt7nwdNCWqkqTU0jZSBCcP8owJSW94
YIajY6e7PvLRhTXod260N92ny8sndfcbYfz/m+XT43yiBm9yS/SbCE3fHfrO957xxOKga49Nogil
FCsoPqJLR0NT9PL7onwbqsNcow3rKVZhekuvScRrvGnvNyzOuVJGXYEEqlrxaNbcw2oAgtjub6Le
OV1eO+k53YgRXIKVoA4RAVMsYGC/TkDCTV4vC5A+YgEj/58ign9vKC0yE1AOwUrezUH3m/Y4eS+m
+UCaV4aOJbBPuZXK10tP1Eao4OtnNoLTPoNQq4ZvR14I8WGYJcxHcBxS5xeYqPasfBhsRKjetzlh
gTa8Vnr5NGJUukkrgD5Pz5cXQmo2m08SHJY26LFVx/ikMZ3wLHusa8xEPLTa4bIY2YZiYg79Zxz9
AMgS53ZT1H0xVr2NXAgJEyAbFeuqiEFkimwkWMKGenFmt0XiQsL4Ouvh7NwbzhsA1S7roZIi7GCU
YrFo48An5v/OAIiIM7+fv/fe+2UxsmOG2pjFhzow3Csmlu2p6tK5gTIF8hsoxVjmfgUFwWUhfM3F
yGMjREwqu6TWGWkhpMHIThE/ek3opfcAgurSq65Kw3pUYRbL/O9WonCsdRJ7mF2HRLsBZnEwEJwA
4i/l9fQrK1UlLcUaOoJBuN4wkmWCMK16yoZwHp+pwuUaUmvweHsXChro4xSsoe81s10G5ISstnty
MHx5nBeyd5r1DeidmZ9N7nSYu3YJEyB8fXHt/G2qGqT/0p2X/AS2xLVVTHs6r72iIUzmZziHBLgk
OFeGI6yzRwaT6bwB3h015DoSIEJESFT9SG2/V9GaypZ5K0tY5hZdhFoB2r6gbiYfNf9gbX+aqi4p
2UJvhQgLjWs7dhfeZl8uaEuIjbDKx6+FBhzhvyqBIxtNUAjD4xrgB+eeCqGJy7p4xsVghBaQiln5
4/Kxk27ORgDXdRsXpG7sOQUExAYGAdF2TofEj8aXytwZpYpYUeZ3AVDigP0AGG9UhHkbXHPRk9nk
Bcvv9fSzmfaXlZHt/vb3BWUaNphOHFG8XlYWxLQLmfPUz6qZEdmSbaXw/2+WrEQRJiow/hdU6Wm0
DpGOkdAxyF28hh7/Qh/AeWDoAHcV0vbnkvKpqEDLjHtqMdOg6fZ0iPbEUfgN6aZ8CPkdm2zVsaKR
dDqERBgYc50DG1VzmbLz4qDnlBKYMvr/BTVKMClVc4prijbHFexwpV/OD+nfdItspLhCQqN0LGQ8
CfQg8b4w3mdAu1zeDQmuLh45nILOxfsQXeWCHsNgwb8skGCjslCaJ7xD7eE2mQ+AwXKjU92+4oRm
/aGOwZeD84qX0OUvkC/kfx/wCdhX09IWLdQ8/cWC1vUj+7nq3ubxdFmM9Bh96ClCoMR6AgK5Dnoa
BvNd3A35o6cKXaSHyOMw7BzLEwQs56YdLbQD9Ake8yWwedpHKznp5anqdqmqS0l2ywN9/T9Bok8g
1RKnDKkTZJzIdDNNz4t2NPu3tjiaqkqJ9ChtZAkvuqlKy3xxICtFKWYFyESdKO5ShTbi1lRkNrvF
xbKRgvldhvLFtTtcN31oZt9zW1HnlwkD6SLoVpDrRFZIuOfW2DPzgXuGOav2CSHB4FinYW2PneEB
0mH2+7ZWFJKlZ4yzraIBhI9kiaOMtI+SJMoRJ1VJEFHdR3mE0gSQULdRc7JcP4n+ReDmp83XjFw7
Wdir2DKkb7HtF/BN3vhDzW1HIxnxBXH1lczhGofWtK/zGxbftM0hTh8ivE0uHzi5TCQaePYcXAFi
JghdKH2fgKMlKDCMMJko29wl9Z3WXjG7AxIhptmrzMfUtkIs30Ax5v6NHormBw4TIdxkueuWRWlD
rFdS7VedrR1ywKBFGGatOJUdbyZF/92hwVBV4KQpRXRMpvVdd1cdX4ZC5zhMf9MoA8Q9pMMAQoOx
FsHJNshRlN7KJ7j0yi/7t8Z9r5Uoj7KDuhEi3nkz8t7m5GHQye0GEKfqqGIp1lbm33hBBNj8mHPy
xCemlQFgJ+6TAk8z5lfxzwFIK5n3q6zvlAMXMne9ESXmWgxzcackiYtgjvMQ3CjXycxCMk+KHLRK
jBDGD+laZS2BmKh96Ohr3lIcRhWAjuyG2+oixO+kXJe+iFgRmNrOZV9s9xZBVTopNke6/R+bI7ar
5MvqjJoOVfAa8Z2G+o6qWVKlh+BEIt0o9NKABCu7nwrkvyDD9Hz2N2VYD5B/AKfmHlMMSTJXr5q6
BWqyFrcvqePdtYYGSt75ChOth470x8seQ7pwH+LEACQrktRaI1j1aA2H2ZjvV9wIl0VIzYwjJXA2
NqAoCWZmG5E1xgVEdPVPihHUjO2m+Nsfy3A4rSF4D9A3iffIuYsf7C62Gq0uwIO0RKa/RLp+h0GL
1AnNssyT3WVpkgFj9JZZnFcbCT6O6HkuDqy/ER1NwGiZReqnGnypdR2hMD84KP0G9Zr57sCORn5H
234PEhPF7SK5xs/EC2dKH0kK6uYWK2ruNaSWAcU2hh6adql+q2uKAEV2lZ1J43fO5vrsMD+UZQmk
UfrQ4ym29jvgcvoOexko7hkkJ66j/i8O9JlQ4bhZCyB2e4IVZvVtHU+IvVShN+GrJNyVZyK43W70
iqlbFVoOvTTtPrL2nbujLA5N/caK3jJtl5Sa3/6ihbZP2Y4lrywdeEskXryBg3645Gqyf+rxt6V5
csdIZWD8afPp22wLLDC/uUJFcAaMvhUNoBELtKy9FAAYGH9Y636q3UPRPplrCONDc7BqGk5yUPHW
QL8hENuRGBTTOvpiRo3BWWqj2U/pi13dpP3+8smRXKK/h/LRCoz0hyPOqeeaTmfqAPShI/TgzD9J
vl/iLpjLw6wiZ5Q47DNRggU1aGdy7QqimBHmGjpAj155WFTgkhL/eSZFMCLMpvde00GKmx1mctsB
G/7yikk3BbH6/1aMq7mxUtC8VaROICAlQMh+TsY9SxRtxrImDPQQouKNZlPyee6DsRZQzCNmDZxE
32F4BrxruyL7J4vCxLimmAnK9nkCYjRdlSKW+ZYzyYLf1mgOLDXKpxyaezC4VkWop/8gkQAk6KQO
gS2rfApLRWI2DUiPqAYjESOEyIaXRjkdkVTtBz8H6CymdgcAS/Z+vwx+WgwYVkQUEf7xLqLr+UOo
qKfupkvG+ybL9a6y73Tj3Z5/Xhbxe85e8BlbGWK+vRt7azJ0yKD19GQNzZc0WvwUDfYdRrqynoY9
fW/zN9t4RBze2NfFzHaGi/Ku6+sZpg4tdkpGe78UoASwn0mkg+fsZ4LRW/St+KNV3s2TdZtiWvzy
d0vO6dlni3dpMjLD6vDZI16BpNpPxouXhFqpcKmSOxN3NdoXdcQgyKgLBzU2WVR3C9pxF3s1XxLP
K77HsA4gs5mUXeFUIHjoS7utsBgMiMSXlfzsJoCLD/hZBChAhv8EGjXlTYGB8QSNAfljpV+VuUK7
z17i/3H3uQgLo2iCdsVYJ22U4vc71Fq8Jg5SPdt7+ttlLSTNJBCDXimkypBqh6xzZ8QrmhYI8IC9
kDy0gPjM9jo9zGApi2M05t5aa9iMvuNd90HzZJl+HwTgqq33q8pjydQFTy16xsGJBeQJwWZ6Vhvp
QqBuU/1bZfZ1v2iHZSCK5rTfo3vnJwrQxOCYBhIDuo9QgjlXd9X1Qat1eKfJtlfma+gueTdYYV8t
FRkzX897tBT2zQqWnIp2YFXJMQK4FkZLQyNJqjsDz+pbFOq7BGOVXmeHdIrIburacQZ7+lCUvgZq
yMrvm4w9Rc7QPU1rhRWkeuYeSZSqLiu+PZ/0QZMb8BiQi3FE19cMRW6baYuSlRnj+VKD/jT3cmCq
a67rN6S4Xtoc8VyOSbNU+4veFawmYmWgqaLFFD1j56upGbMHggicwCp/j+2rKDmM0atVHC7bqNQ0
NlIE0wDDxZhafMLE7R6yLDRagFwYz5dlfI5i0FCFKTbTBosob9k+12To0Gpf05E349Z3ZLBumEcP
drTi+qh8V4sUl4fMefDxUjBag5nZFcuAXUO12BigUoueZq8lPmE/LisklYBUFSIATgTxyX1EFZBG
/4+089yRG1m29RMRoDd/Wbarfcu19IeQNBK993z686XuPTNVbKKI1tkze2YDG1BUJiMjIyNWrBWI
68ky947uwSGxMvizuGVnFmZpzFjSKS1iLAz5cweBdP9Bjm6duHadNSHht4Gej+MIYhN4sRX+Mfs4
XoeapAoQN5oegEDK5dELdlnvGjaSjrvr+7bARXhh7A0WvPL8KhOw7Krcpup9Px7ScmfHO8U/mvp+
0LZ5/ZiG29w72tqaeu6Sp58t1BHvm7PMEO0RoAJioXJ5V1EKd47+mqrbUsA4NzF7+hWB43nKhIk2
2bbDDawBhHh0ACJnL9mbek0QfKFWLLaTm4XHPF9v/q4esjjWM8A5G7/Y182TPL2q0dGuH8cA3Ydf
tnaT6N8Kqaelj9Sb/L02VipiS+eA6MQVCnyP7FBs+dmWeqXpR63GelNoTpjdcTt1JTwtWrAEvEmF
FAcw66UFeSqKWDUF8kirXSW9l8M1Tq6F4gShgl2EkEvwp88PQFVKcomOC7eWQT/pNh1fFOcoxfd+
s8vNre/EblmDkODvlVL/0sk7Mzw/DLHV+U3XYRhUuiMdFO1H1Dwo46e6OCnvByheLHKuUReNnP1C
LLLw8309fi8m9SQF4fb6+V5b0fyIlVlijgK1HUCgZk6PSXZL/uuZP+TmCH5sxdrSgT7fv9lpa8F7
1LEs1kTT3vpWN6eo/3p9QUthmFExWcxhW0DsZsGxKAzodBsmf2xPp9dZhb/CTpXcPkctJRj8aQdd
zBrryNImUicTjO1g+mx75vKDFGihIxAcafyhaeAt30jyp1xxR+fUr5EiLWyhInja/4x+MnA8Wx9U
iUoumdhqHKpiqm5+LBpz2icW1IbXd3IhNCrwC1DaFmKCjDBfHmRfRpa3h89gE6J3qYzhg58/gZh+
kJTiVGgPgaztbYN08LrVBSpeEqf/zL5pDQwtKYJB/AgH58hoFeIr1tYPP2ujepQk81QXHys/uO2C
ess9DpGD7mxGtC6iCTkp65MeBUe91Te6svL61Ba+Mj8Mt2LGnwxijgSp/KjLrQzntXMmG6TWj0+B
kcvqJnHC6DOvyemr7STOTai1/THSx3hbtU3fu4XaIPPaTJ5bTnHwJasK+Snz1Mjbyn1jJEevjlsY
lPuhOWWDNqAtOpra1lKD4p826vx+q0rp8E8Ce/OvwIOJuNaHcXD70FR/WF1l3GT9GN+Ovt0OG+7q
6aV1KgWnkOOvXl2GN4y51HsAanV6J2Wtcx/LXb7SdH37wOWTMZQGToInE8Jol56SRI2iBwU9fqU+
8VSQtH/G/D7x1qaq/mgDzLJ7JsXpr4lhJwapZ5kvD9+uKQOd3l9XZfImCILunj3tf4etVB9lvYWs
woyL4Yed6e1DNvS0MOQuLnbxENen3hqqlyTOqew2EPp9qkI9fioTqf1RONK0siVLzgIvkAFSXnAC
z53Fb2Ud2RD60NYohQfJnNSdWTo3RVFVN5pGFWi0bc8dc717/wWPOBZ4VHE/Iss7+xY8Xqnm/+mP
1s/QFLqWubt+QJc+9rmBWQxvdL+xJRx9A8EJZZNcKlwvlDfR+wtKDP6SrAvSRf7HPJBLZVe2oWhH
2Wa5a9v4IdNat+2qlSt9IV2BoIEox2tREDjMXjpZ2pVRH/fUoe1+G0oc2mFzfcMWbiQehFAEMtGm
IzU1ux36ADm8rmIh6ripoBBH07pVIcLs3ErRVmwtfBy60IYJ1Eco2sy7hJ2sF0nn0YkOcrfLvlXD
Y5PvojXRrIU9wwqVCTZNKPTMfCw2nFC1R2El+2ra99Fa42Ltz589pYKxm7pEdIftIXNlaecP2co+
rVmYffVIjswmVVlBpsY3Zhcd8+J4/asvf4n/9kgEiLNEuyyCpJxG1lBm/t7RIIQZvpiUYN8/0IV4
i03ZTYgZC66bSztGpxRBl2InVZ4nY3B9+3ujPThRsLJjC3nHhR2xo2frQVGqHoFwpQxMPo3dfd1/
kdqv17dsoUp/uZbZSYlNT62HDhuT/xJ5AMPTXWZFrt8fm+lerZ7D7EZ2vo9/EdEuljZzNxMaUSm0
hTvryHrWm7aUN0V+q619qrUtnDtdkI+N07I8z/5gFI+VP7havL2+h2s2Zm435pOXqg02Kv9lso95
vwHJvJaiLZ4eioVMK/KIhWvn0hdaWw19vWbDSgcMurF1IB0bXVFZs+RPI9wC4ecq+VB7qG2C0G2T
j0ydXl/mQo8DVxE5NyrwFHTmnGR5XQKZznH7ttxr1nOX7oEu7Idy46WOKwP9k4e75P3EsgaSmiL7
5sBRap9lxJYZT2OlWKSm6ZFRPvhW7Hpbdbvra1tIHc6tzAELlZPaUHBhxahes2KrT/d2V7hxTQTZ
e+nrdWNL/iKQ92JsTFDYznxyKpQ4t2VQRUm1rSqkhyxqpS9/YQMSBoWbSRev9kt36clynNLBXcLs
d+bfNRCtrN3ii8vQuPAQriQ7n8N1876K+nDAHQRcIRDoP8r1a2T/S27v/GdkjtYd7MCKpgkjTfHR
o3ce/k3Byzi3MN8pUpQxSjm9Ulm4dCbN9uSt8T0vpSNACwA2wyAvWjWXXyMdLc50D/ymUe7kYdt2
Xztrr8U3Y//5Lz67ziOcUhCQsj9KYGc3BpS2KZy0fHZTPk7e1q9uPPXTdRNLN4bgEgF1+Ufze34i
27zp5GYCeaMkXwvpxPtnm3e70XzxrL3tHGL1tyXvc2ul1Ltwt2MVlSp2UUEDfraFRtB6Ji1dAjmC
Eipq2aF3LHmI5WvAFPG9Zw8eDDERDu8azbX5yVGSNqnVNAZMYLa7XCtdz2aajRmYAfiXsgOWAaJW
AjXVo6s9xT+u7+6Cv19Yn6V5XRzLkg1OA1zr4Gb2g1KurG9xHxmwYZaDtok5b3IlVlc3VM1ZHgE7
ln4Pw4sU3Adrl8VCcMDAf2Zm62gCrQkrBzOaf4fIYhccDW//F1t1ZmKWhU2qZJd+nIJnhKq3r8EA
+x+vW1hbhPhYZ6dJquA51sReUYJwc+d30KFaVqz0A5eq/Qzu8ODiyUWZeP5shakqliAXA4uB7loR
8rQLGBvQ3Cx74MGNPdi34T0u8k9D+8lbQ30tVJwurAt/OVsjyrldJMk4XNpFh9qxPshdeSvosnzN
BJHFPPiQ4oj14frWLkTEC7OzOzBMIp/HFIuetJfau0uM+0H5qlXftLUJy7ffkHegBYeKjjA4vbVZ
/pDWPfSAshXRTJUDN27Lh9SU3EQOVuLT230UzQUo9RAr4A345k3QtGWTjWZM96529fa+GD705bjp
tRsZ/QpEfd+PsxVIE2yhHMwpmBfkhyI1k6Kw4g2dZEn5FAcvUv31+kda2rszE/PSu9GamePlmCiA
cVb6q9aa23rcXjfyNuL9QcxwWdlcw0h+XDrgCM133w9IUpdWvzOjetuv5RBvQx4WbEYKeTvT55yX
ylJdMjM5RL7c6txCujHUXadBw9V9vr6QBTPIr4uyCWMBwrkvF4KXpZ3TAh9I20+Gc6sNSMB/bJWV
N+GSFTDvcNvRyKK+Ib7Z2Xk1pNFUYs/HSuIxPFJ6L4ncPvSTVN8osicdr6/p7TG1eXH8Z038mjNr
sWVEk6ShyZ6FZezqxfchSz6q/ld7Uo9j8/u6sQV3g8UVIgXOEazb2iygR1EReGWJOzu5D43C9wHo
lFl8uG5kwd1s8YkYMgXVC13U5YoAIze5JVjKBnAXhksqYz1zU9r/XDezEA7+8GzbQmQbWOIs7IyB
kyqlwINZ3j6eXgN4gKKQ0a9truwB/1IoWhuapAnHT7/MXGy8nIoXwBIVuvJZJhtMUuoEPlyyWmHX
kyvr3sigiOw9AY7k61kBT243YIp/Y9ldu3X6oHdLxSar5o3M3IFEdabe6L3UQzc91f1N30v659Sr
SUVCuSuOUaHF07bTiKZyajbBoe0TtAY6IutdXfXtHRXk6qFURr+9LaxQfzInk/M2jdNebcbg1lRT
+Zs65vbtENr1TYt7hQyPpQRmfdIVmodxLEEx5Dvm71TOh/2k2+OPUBqN57z20g8BnawvRWy3t7oT
D3sDG8+FDeqjyDI12KaD0530xDRfuzKA3SkeA8Ud2r4Zt4ovZQ95CKB5kpPa34yV3H0XjJ71HgK0
/KY1J8J21VvpU59VzXRLl7X3nhyQpY+MutjdpocqsXGHLMhvLCMYPxdtFeytsIMJNFfgB6CgaR6C
UEMrwLOhO9/67cgA0KQG0mOiZvJrXE7ec97UIf0Tyyhv0k6Ktgi+oZzT6Vm9oW4VZLdZEecnPqPm
7zQnHn+ppZqnsKbF6Ufoigre2RCG77O6Dn/XTZmoe8mqMt7EltXGvMv99lXV++ZrPvloynSBHf1A
rEHbVX6rI62RJdqdHtSU3xrTk9zrLv/2DU1NTBZMeRYwCQAflycr5KIKpBKuZDWdNjrcD6rUHKZI
PoRQM3td+iuS1hpXS4eZkoTQunYgZJsXRQzPt/Qs5ZRp8d4EfNQO74fYsagzC7OgXmSJlTeCLdVH
OlZKRrfPbq5v29oaxLaehdhmVFp9/BMp8K86fBjU5+sGFhJMKIo0bgv0rmhRzGNRA141z5qR4kau
St+szrK+ZoHfV5vSziiPOhBg7lPP8TmFqdlNbhN4obptYjX9p/K1iO8X1rdF2Hfl9vovW1o6ZKPk
Z9DbUaqfBfzE94be1wFG9O0nSelcM1hpNCxclqz8PwPiB5ztrV01ca7+ITbq1c+xCo0jCAxjLE6Z
umJpbSkz5zdCO40sIa1Y0c4AfVGsakYt3Y4Wb1Ie3lB40wW4XEvohMRngU0gUm1V67MDx2FgrHyR
RSM0FsknsUW/+9KIbiVh0aOvvpHs567eJ+3W0FZMLH0TeFj/NTF7GTpAVk0voktXD99iw9xGLZDs
rKeDucZuubaYmXvJeZsXvcRi6vGoVKeajHwNhbCQH9lUdMiQwD2A8JntV9iNakfcEyiEbA/r4D49
mB8CiJV17/1UrtAhnJma7duQy2k8SpQovSI8InaaJf7eaLaNfB8E78/6LkzNNm5QLL+LPUZb88Hb
Nma4hWE1yT/rMkzukrm5HgSWrg1YNCE1RqgGNPvMWOnnXVs7bGFfbMI6dIsAjbwjMlSugV5ytOYU
i+53Zm4WEmol1sdMwtyYem7YbUf5t9e5XfL5+qqWfI88kwKLqqtvO6mwnLVGYgAZCRA/AJBgA9pQ
pjVuphUrc83YMfNlMxxJZiPYpuzgydRfzDXm5KUNO1vJfNAunaqpjP9InxaGeei1uKLsr9xPUOLR
LPKiD9c3bs3czM3DEXnzOmHjNO1nYv1kzm5TMDkURF+u21noZsDcR85Az57+MBD+y1BXcZwqr2VE
vuPeTY2NY7y06gdlpPIRboN834zrjcMlXxeQDXDuKNjBhHpp0wngWPdzwBRanomJPu02b9sPbV+k
O6V66OjhSM4KKGIpQjmw8LNE2bFoUl+aJH/sNauHa0Dq9XYnaU9G3HqwNWTyTWGXr/BwrLWqFi3+
4QKAF0wIWl9aNNtGr8uYsJuPiUW7TUFtOO5D5Zsae1KwKfXSSw7p0KYrhbSFKxjQlGZaNsUQOIdn
Ty4+cRabPW2VLDBu8vbe8srDdZ9ZOG7/j4TRBJlFR2q2MilBB11vqXzLcZzujAleSbOqB7AY1q+/
sMQ7mFkER4yCztYyFY5JIZgoFeUURNTn1joUarm7bmRpw5g8F5wxzKS8Kakrkx1UcSWI3czRHRjD
0taURxZcwTm3MHM+a0IKRtZGsiJ68tFTJO8V7Zimd/n4F3m6QPbSHwUaAamV+HRnmV6cDdlojwJT
qTBE2jqbIvh5fbcWAhP9R1pRgNaBF81RxHEfWYVWaBCEKCe1P2X6brR/58baM35h4Eq0V8HewBpv
8dfs0xtJ2o6hSCmaKMz3Tut3x6xzqsm1MsP0t5YT2PehnAYPvhO0+bbK0/Kh75PkQzhp4SlJ1TQ/
eIx3R25ZtvpONb3kgyiV36nRAHGvijI7KHIDCs6672vPjXKmr3ZmGI4qhYPQ+JA40MdsaIKYN1Fd
lxXPHkXKVrJAsYrLWgXrAw8NRzJFb3veS/bG2PcqGgS83Ax5N/aZt9HrWrrpG2GwbMadqvb6wRjb
/lB1pb25/jHfnmTMM7MCszFN0jcyoiiF9mFc0FaErqTcN1bsv9ojgJHMq94vuo4pgeYEvAMAfR4O
BydSoiyiv5i03ehaShbeBIVpu4zrrPGDLK2KLyfYvhxN5UV8eQgoz0h5nzBqG4xFfZvbZvGsRo39
wy40SjjXd/DtcRBTUgRVwwZ+C0H+pS1yG8esOyZIi+Kx1GgloWvcjQe9kFY+1aIhCzQXen+mps6J
PnzVLK0s7mgzA24cQ4X3aviAGs+u1suX62t6GxBZ03+m5rNEXqHn8tRgajTh+Kuzx7Etvl43sfiJ
4G6hkWlrzpvAXuopZ67ARN/529TTnmI0+IJ4XLmpFt78LAVINn0+cLOs6vLztKFDFS8Z6a/0+3Z6
CZNbKfrsqzcGI94h0pnl7YRGevRQJMAxP15f49I2wmIglLW5WiiyXtqWJcnqwtigQYxUc9pmmzTc
X7ewtIu2AH6TQgFWfFP3aY3cM4m9m7D4jNbbpD7/zVkSUd6G2EiQEc77OaMf59VUMb7Zx0c5Rbhg
OoZkUdfXsbBTpIE0cPhKOleKdrlTtpGXYWEr0H+MyqaNd8yPrFhYOD1g5KkWCISBzN+XFtKSscHA
C7JNlt17wUNY3lvO715deTAurENMeCESwAQgM5yzYIBIZtbEWZxtegQe9VdzTfVm4XsTOBGY5nan
6TGPoVndNiMzPNmmgFm3j7dq9qi1K4qLCzeSCbiATyGqUfju5U6piaeblLiyTakclPRjbx9y64tu
3sjGi2egmMJQ7/WPv7goUBpCIACQuyoeC2cpixKDVPd7DHbRnWF8DqyvMQNl/zcbs0WNsey3uY2N
KXv02kdK1lH44bqJxW//3zLmAgHVMNVAuzGhT+NeUZLjyJTA+00wEsEJ4b/Mcs0CitXrWQmLRLaR
GF4NTYsaffwXqzg3MYuXdWgFlHcwkUyV6zDu3K28Tt4+/UixKQXgYw5p3TxkmUYHdVdZZRszD109
+xi90lilxLE16dQMP65v2JIvk6xCEiYgYKiJXboWLuckbdVkCGA9jh3yyUxTy/TUTPgHD6NnHuQ1
2bIlZ2aBSA0xIwBF/SyStVGQO0XeEWfMkPWc0uh7u0bEuxTLzm0ITzw7MJVWSbzKsCFlbvi7q7/I
/jYKVhxhYessqp9C/5xqFP38SyNBr3pDJfVcWsatZEZuGnwwmYMMHFcxb9GMKqeVuCM8a5YJA+kk
E4CbiRa1Ojuifa0iMDmOfCvnwyTd6ugHmButAXQxrpGNLXwk5jV4Ijs618EbMR5b7zJycTnbVO0I
hTivS/1jOaw1Zd5YEaQBJrOygkuRq3N2lGSZqRxyNKCHTcwM07ZQMtcKD9c9fM3ILHiWheI03oAR
wwPgDb+Ylv2F2JrgJRAMtDg08JF5jisr/WAOA8QEkUqtXdv2frG5vow3Lv3HAjbo2YrR79nF2bRF
wagcLe+hdLZZubWdFyVxNvJKPFjYLRIMRr2R6RZ1ffH/n50cL68K0uiCSnjZIMPKJNP4xX93UsYg
PjK/VEj46qR/s7VIdR4YlVCwygLtWWu7rZEhv+evxNGlpZxbUS+XMia910aesAJ+0pTlgxK2j5q1
hk9aNKOxXzz5dV6Js1PZDbwZzYlBvC4x7ppBu7cAj6hp+343RhWZDE0gh8QE3mw1k6SalSFaFNS7
LYBmpebSQLruZG+uHj4MvDTkNJSsFPKnSyNqXmY8OE1AoYax751wx1zmoffB8iTRyyD12yBYo+B5
E0VnJmcxILKL0hoamhVpqDNTvQuL777XbGMm7fRkr1cHmK6uL1L8iRdhlLyA97Uo/YHqgAnicpHW
lJuF0dCote2anN2Co6bYwdtwMCf7pfPS43Vzb1Gwwp7oIyiwFVN4mnl74EGy3Aplrp4yY5vsCpO2
/SGPNrn1KY4/K8pzELw6/um62aVVMgqpoyJECgFi8HKV5Mh9mFYUrbXq5Af0Z0TL+LYeHDfvVvib
FkITxScajTQwmKRy5l6TxclU5pgyVfkm1by7NomhMSp/t07zfH1VS6ZEk0QGncWVMX+s6lle90aH
txhmJ7u1UrT3djA2d0VdSm7jj38RqRiadKg90XESlZnLXexVu1Y8QQFdqeaOfit01lTL3g36xkPA
SQtsPCnrmxekA3wD76HEBau+tY0t33KnJHsOlYTJ0yzfj1n2en0fl7wDjLRYm7jd58+k0qq6pBIC
DHZn/ErG4aCiwjz5Ve1GdryvzTUWsTV7s1ypHmqwVAH2ijT8LQcNoqTDaaACX0vls1m9O335s6H/
LW92xMcst8okZkPtDKZd6SMyvft8jYVxIfBbAJdJ9umakCfPEtksHx048FjDEKs3pfbcdMYOxN37
7/0LK7Od89O2iiNR3x8CdS9X3mvblPfa9NMPq5X+z9J6qAUKuCDJDKXBS1/XpjGKpmgkEncvSe8w
Sia5wVrwXbhhKM5Rduc/FHTnV7/O5HXlwToEQZSyDeQvcvjFqyM38+rnMkTSdSVeLJqzcHKgbiD1
53qF4xCALhCzz/VUnKz4LtH+qfpyZ/4q6It3a9Qv4lvMbxZ4DUgCSGzYxVnMhZW+leuOjCN2nJ9S
AqFjFq6Ah5cCIOmZxuOJNA0erMuPxCFCu70m1lIlupHbbNv24zdeIkxVGSv35JI/kD9ZPNJERXr+
NAwV4HmZRaMkso5gCUFCH2s1WSk7vKVc4aieW5ldHqYeppkjNNiaRE//kSbDPHmDVj3BcDV+UqTJ
YnLcLA40VRJqk1Z9GxVUQ9ysipxH1em7D2a6U/s1wvq3Pd/Zz5odBiccDS8wWbwEf0/SH5jwMKeN
bwToam3zUtvowaFeuweWvJWmEVcNbF+6+ieTOEu+FSh3rQk6wk1RNTehqd1MYXvnJcNx5Ch6VXuK
9er9GZ/oU/1rcpYkd7k5epmPSXg53EY33cH+2XhbAFc7OolZuHIel06IQO1SpNdhCpjP5rRJMWWJ
4AhQHO9Jg5F8KD9dv9kWDwhjz+iTirfrHCSi+kbmjJWwAA45PHVyqkSHQVPKwI0Kw/veBF3xN3tI
uQnaD15+VJovz2Q3jp3uC/RQk4WH1pJfM7k45QUlB0u9b0bIBNM1VZrFVYo6J3xcMGfOI01QToMR
MRWxsWgK6JMMa2J2q+cO8xfGStVhMX/lY4mghsE32DvVimJEUrm7vSZhJLZ3de48y99H8c/BciXt
ofQ+WOpet1ZCw2L84RhwEHSB2Zxta0Bfe4p10UatLRfpmCcwensPMZnrDrOUmlAv/F8zc2RMbY++
2opDJ1f+zm8+SzQLynwfjBMaxyshdemzUb7le1E2grlltiTfkBTUPUWiNwAlqj37H6fsrY3UDAF0
NPHh+soWgxiDcDqPHNoGvD0uHdN3OpsmH1/LbLWHsHrJbQtB6rw/JIa/V6fk6zAZyFY8RubajMvi
Qs8sz8KK16BoUxv4TJikr738ZYq154Li7IaG1v76KpfchFoiDQ8SZ+pjszTMKrvM8yNMxaURu4Wh
/3aa9ERjbU1wayl20TIlpFjU4JU5e2HYaCgDDkxM0nb/mpdO4GqrdL6L+wZBBI8orly+3eUXi9oh
7bMGG5kFgBhB9DwCQa+r0DWuvA8XnYO3PiUeIpaYAr00BU3OOPUT3WazaWzl1Dian9yTbBaDqyNl
AES9i2rbNXs1ftAbI3hRA7W9tQGzv79OQ6URqjxe5Qw5zw+FERat7Uj8kLhqPpFPM9amRtsMFtmV
OL24ZOBUooImmo7z7kBkKEFil0RN0uCTZke+GyO37NXBN6/r/5kc9XOQahs1z54UnkPX3fTtl+XR
SqhmvykUvaGcMbTe6AtynQ3dt11vQhGfb304LrPs5bqht/EMQ+DV6HqK1+Q8Q9S63mg1h/6EV99l
5rch9d0kO/IgpzOysqa3R+/SlFjzWb4CvVehDTqmlBFVPWfn5CSLaxf6mpFZJtYZRl0qoqWDkolf
/3Ckzo3fLREAypjeB9cMVSFm5WYxhGmPSh58Svkxczdm0h1TK9lr0lopaGEp4I1IEZjJImDNG4ej
QlJZKFTVs9r6Tlf+YHkEZL/wV66ZFTtzJmZEenPEWSd8LR3doJD2tTTsPGMNZ7xoBrYncTuTh8wh
4JLTjVJdmuza6HUb2c5t1zFzeL5a7/3BSqHLwpQ1JSRIBObvOL+siFQJZP+hWbipvbOtTRzd23m4
tatvZhHsbWaCpnfPqYigBAKD2osC6s2euZ4Z1kHkhVi1k+Qj3FCf1YK0R5ZQaGMGyGDYLfWd3fXj
uxAnxMiZKVgooVea+0in+VHSTmHO6I+877QfydgfJjLyEc2g65beVl5xxP8szb3EC3O/HgYsNfYn
BlvISXaSZ+ym4ZuhkuvtyrXe/JrBWTqSNLkHlAuDQV26Vk/G+BD1zLh9CS17V0uv1hpgfHEv4Txj
Pk9gQOY3S2vprTHUcb5RgC2OwfOgjlvZcztrJUV++25jJ/+1QyvhMg5WeSEXnsnCIkWjcv1Fd6aN
F20k4zV1vtjSmqTN20REYUmQCuGUrEub7aM1BX3gV4SR0rxVx8LVYL++7hoLJxsKKUFhSxdApFWX
CxrKhEIDM72bwlZld5T7aBc3ULeg27TGi760GGrHJpBjcc7mL0I6aomUqBbtdL9wDeNpNaX6k8Bf
VmUQ1hNzz0QQEITzRKetwOBWHqd4MOrMLTzj1kqNZi+N0WMgS49prRsnT+3vFEk62XZ1I6n5p7Kc
7gvV9+GB5xTWwRM9JJ20uTvlSOB4EhmZL2vdyol8S53KdQ3oW/T/yVPYk8t976sOCFMc5MwGmftC
SY9yIAjj5W3RoY82AImOvI08/PQnYxspvmDaWyk3Lnx5yAWYsKZWRsFs3jaoC48O5CgJPMDJ7yzX
r14gtjq8270wwtAsUjkAaObnMk3SMi1Gn0BAHubV8sGEen9VO28h3aPtweOYp50FbGaeTLdRmSla
jJl8iHdZ+8kaBTa2GY5TKeh02u2I8JRSIHto1Gu55uI+8qwU1skp5iOOpIGlFhrY1iM4sYZmMxTK
bRKsQQIWTo9AmP9rRkTA8wwsq2BhajET5vR3EvOhCdaE1xeitmgJ6iAqyV3hO7k0YZfICaUSwc2s
XnTvocteIdZphhe7ftX1Y+ut5C4L5QZElM7siWB7tqRmbGxvDKN8M5XbvHqIRzek+K1s++mkS98c
zW36T1J3fL9HUsTXeIYAsSKduTTKLG6eFgD56E/Ij6OWnwbfeAyl1/dboXfF8JeM76vzqg0Uk4At
E1QcjWTcVc14U1b1FpjvynW05BQamqJArcDYvSlD95EdlORDOAUjKlr9i9z//evQCRCqCj6ITtws
XVYjBgI6s8a55Y+KcdLQFEhW1rB0foDYiVEvIEI43+UH8ZjIzmmc4nXIgWSVKUhG3NW7Ycm36dmD
FAR8ym03u0l9084d6iHslHnbMmoCiYnSP8fBNvN+Vf02zVfyWOFGs6sIfIiYXYP9gZq5WPWZbydd
VTGPzpCzBien1Q6u2j83+VNoh24ShW65pp21sIsMHIqmrAxkjQT60p40dkbJyybfxJmY1rV/dj6X
i6augQcXPE70LUGNiIucWt2lnUxTCi8IZZFKVtJp6lVoljtjjapzyQpNWGqQ7B9X5Gz37Lhk95Ix
R2TkdkBQem1Ec8EbGADmiQFdLvDxeblMbS3Y1gL+fKnaFTKl1Jhu6EelvoO3X/UP4xpKbdGeaFKS
n8LkMG+4gU8x+kZm16x8OLXOcKAS75rOb836Qc4CO591oG/83vFjIpyJsB9MbI7M/T7bxL7Lyj4m
xeFiao6W3yMzvsbo9OfPmLs5y1IEcxTF23kSobdakEN1m298ig8QQyThTSjfN2TEaGN2n9TRtacn
hH388HvSHrrpMViL50uucv4L1EuHjI2hG8pMzzeqN0knFL/UR700fr47DApK5X+XOYtRlRYrbCTL
jGJ5J/FvJJBuLAjHrptZeMX8acEBzge0wgDW5VpGRx4h2xaHizSiKeyNMqArEj6W+RqD4lK4EM2+
/2/pT0J1Fp6MagrDIFXyTaJNx1SHj8SJdlNvvrx/Qcyq0XaiY0Kdc7ZvSayUUUv9a+NTe7Yc/8dQ
hfcyGS9sSWvZxMLm0SiFVkXwzeP3s80D25gmmo8tNSpu29Z/mkbzYFUpchz2Po6bo6w9KcBrk1KF
yvxBVT6YZnXn14Zbaj+qOF5Z+lJ2c/575lvclDy765bfMxnel7xTdnqlnIwiO0Vx8FRT2UjAQVrk
q3SbAkhEVlx24QKCUxDpIvhVQHjNQ07fqWPcN4ATs9pxU+VmUDbICiZquEklsrqv1z/0gj/ZxGsB
gAMgxAjtpedOpl+NKTxlqI4h7WwcxuT71K3EszUbs5NueHmcOF5QbKowcyfvkI3+tlwdGlx0o7OV
zFzWL4tBVmpWoscHu/kqMVeUbINod32/1qyIqHZ2/oLCYSK2ZS0mEnA+YIUbnn2q/fG6leUdMwWR
BqLIEPBfWrGVKbJww2KTIMauMECfhDSf9teNLC/lXyNznYAAMh15qsSnl+4z/TG1jtG4GdoVNMSi
O1M3YHCJ6bw3OlxlZnnRYLFhUq2RdjQ3hVbetbBsM6avbnrFO6j9WrFnaftE4YURE3IdgNiX25dE
VgwJLEPZth1R+XTu5DQ7OI3y6foGLtxgsLBQASTkY2iOGizjMlLGosQXTPUeeeFD7v24bkE83Ga3
NMR5QlgMZmrBAnW5kKCvW7XSSA4tO0zhUoMYIA565svr7Fs/Ri1x0U9X4t9bmxD0MucLCT4ieNq8
0D6lktE4OilWE24756uu7bz21OvfWnnz3sVhCGpoMaNDwJvH/dBTtLbOSXOK9nUwv3rVjd9+rtTT
tDa0+fY7XRiaB/Q6h5oq6bkzlerVignZa/Lx4jhefiYkv03axbzlYISdF8hqvZvypjHJMobbqXky
s4MUfKn8Y9nfFuqtX6+AOZe+0Lk5cbDPYlDuZ1FbtZhLinEzyjdwKh+88Js0HJtoDfyzaIvJP1CI
QJnoVV3a6iY05DlpXIby58aOjroxPedatZOq1qWztJILvD24YoJdAPVgjePfM383pCbyc3FT9H3q
Wta+tz95xe66270Ne8IGxLOwGSDONmcWyKPOHvMeDeY2/2WML2V0F4zAQFYex0s+B0KbOVcSQ5oi
s31TFNQcNUtYUZ5NL6Qi8nx9GW/jKgLgBFWeB38iw2yrWrkssqKMik2ebc0CLc6fvv6oRTcp2qzx
GlhzyQvOjYkfc+ZxaZkHbQub0MaedDeMbwzr2TAK15Jv6rUX15ILgKYE0wY+D4TX7OqDzrbPjICN
K9HeSKqDEIAzgjWGgUUrQk6CO0nwB852L6hyg7JxUiBC9Tw6sJs5L5K1xsa65Glc4f8ame2aXfYS
kRYjE4czv6nDn5NykpU1kbfFj0OPgXyRWgzqvJcfJyuK2opDzNixcZsysHvkaQptqT98s1rzXvW9
/yHtynrjxpntLxJALdTyKqm73d7i3UlehNjJaN9Fbb/+HubDTdQ00cR4MDOYBwN9VGSxWKzlVKk4
QlJEDH9GmhSZFNRenyImNKkoiXC/RuVPfsX2TtBqR21qwqE+nFdz6Rr+gUJJwCkUyPSGPqtrqMNy
Aaq7dmp8j8KtU8BI9WEDIxxXO6ItYxNgomJnj99Y8tCkL+clkS6ajfElCC9iOqpYgoaBElaHUpsm
MIz7MdsP9JJ4EYpHAltVwScVBsaHoOQZ1kEMwiTorZ/MEsJMfbpvFjPIUOEzYyj5eYGkW7OB4X/f
GIWinFwb0yybIGclYmPBnO4W3faH+hOmlHe7/L84fGE3OGgRLQyQ7OP5gPHDJnNfqjX+zPZvIIST
ithYjOE4gBjjB5p+Sb0v66yIK8q3/68UwpnpLY+1lCsySKv2SXzF8kMLyorEwpwZ5ZOaq6vokGyW
THTtQcUx9a0FMFYl6EudeM/AetDod5u54eCUu3G1wtZmGShpxot89f7beopeg+2gqQtcYL/NKzOe
RusQ9aqApkLLxRk6RgFaArcBRtF5oZN8IYPnO6ryGYWOi6WqrV1PGCYHED0OvWE3untqXDqqoI5U
N9CAhLonREEwevdUw02yJIk+A2Vq3jHzo112Y3FfRHHg5Cp/TrpqKCcGyQfa1ODWnUIlltODuLmB
oSNPZrsryl+OypZKPZMNBHeNNuc1i4vBdCNIY1cvbvU26z9yLxjdR3cyfBTUnDdC8qX7K49ghJxR
K+rJwhus00B5lLIwmWd0xPoTfavpy3kslWCClejjeCRtjbVLOnqB3M04v1KUfujmN6O5GY1P+MJo
VPizU4LBQKY872ILaEZlvRXOkvrIWO4xPuV4XipJvAue5F8gsecf5ckNcu9YwiHeddETrUIH6cM1
u5hZWNsXdQrrnlxERFU8zAX4YKQ2uMKdu+oz6IvRyBpEXf4yetnRm59oxDHRmeZlgY5odNt9xm3e
gAqxqDpa+yTOAcqmbl8a9007YZLrwei/TRjMXE7v5xdXcdzENByqo9uc8ONWMZQPoye0G5qHQnMU
UqmWUjhy4Oal61gChtTvNAua4dIBL9ziXSRTsHh+r/JsVWLxv2+OeFw0iTabwIuWG2e4resno308
v3KyB9RWK4WDPbZF03ocYp0e5+XNXBT3saT04FTtBaM7u1FsZyMA3Hl4WRftQfcyv9GTezDtYAAK
vUqrL02BDoHSVp047rSe03zBkHSu0ZIsBbRt1S9mya6zIr5ynOWysNLLziPB2lQgorZ3dCYKeym3
YfA/MRMFDVe/jcFm5yq0uTJzgHHONCsoyDvJkkNSrnsdA2bKLrtB560iWiHVFVxtqHfFc+5DhbuJ
BoG5yPiJoxgJ0E67SrdA+6Iq3pVeBBsY4WBjdGXnZQvWdEjHfem6QTelX0ZQH5fmr8RTdZRLlxG9
oAjNouICqcjTA2B3gzmiRxJ+wcCJM/PAY4cB/G1k9Y36NR/984dBLtxfOOHWtkDc34POHeetftFQ
C+O+9nW49ntT9S5WySUYEsT+onjuAcTyR1KhkepymK8G64tGLi3r138TSjAiaBfT6pJn2hf2w7EO
Fdjr5ms9vfGy8DyQSijBlPC6VGbVABrA0uXeZtGzF4Eu66GurmfjM2YF+RteAwtHilr8YzYHzCOR
Vebo0Q+S1D3WySsxaZCVS2A7CZiOkGCZ30lcPEaeKqXLpRCNCo9Do+UQ/KDgTjkFpnZP2ToBOE3J
cda8K5jP+6yzb8YkUR022X2zxRKEBINgVZMKVmQ28kMSh1N9z9YLRGx2nubHiQW+NfcTR2ALyT9p
s65WGTdtkUK8vvindK809s88YE5KBE5eFam1TF/4wxkElKgBQl7sFKpj4zAXIPMI1nzvRGiw/W64
19FS7w0jdGMVS7f0ItrCCbakrB2zYT3gWviUjnUsEsMHY7cbI1nmXbv1ril/MdtWHAqpumyEFE1K
UgxOY/It1G7c+TDWCBuiosFWsYnJzP9WOsGimDV60wbEqIJ6+p6TgCR3+aLwlPlPfNB8xN4xRxHJ
MrCKne4XUiMstlvcMLVb345N9ACPS3FlqyAEE1JhSK9bDx0crCa6xunftb3qEShdKN4QgqEPvGFd
UHAEjNoUo5lQeIQeKT351pPZz1QMctKD+wfkQxk0glyY1THDFDrL8n0dnlIvOaYI5s5vvfaYpfq9
C96389ZXunSoEkMqk7Mzi7W9FQoJXMzRRpho+d55d5aqtVOqyJvfF7ZmJtUyatzFTm37wvXSL0mO
PHlca7to+UxcAwyCLjLzKKMyTWGP7GRMwX0MWZDvLPzY0Uo/ZcNlm6hyY3Jl+ANkCWFP5syFkVMA
kQaPsub1f207CpMqX7m/IIKdI/A8nbQACC3Q6Vj4Lpr82XOaKI6n1JxSxMExDMhBl6pg3yqtHxbX
BMzC63jjIgmSEoPR6JwGqzf7TV5cTHjyndc6iccE9iL0CYHRFAWWHwpYKpolqGev0ReyAzG8NYKq
w+/qUPNezgPJns+cWQydY2DbQuutYH1yMH/Ype2hWouynbWUB61Y9xHGZxbdejFYv5CNvqWIT2WL
fZ1RVXpdJifqdFCpyDtW8f9T22evZKqmDMUqFmtZaGI4zU6fcs9neT1gkIxRhSQBRdR5mSVHGgXo
KC9F6hvdB2KBmlGxaol05J6KiBWgcH2bFrRanseQsA4YKFvlQd/fXLtiFHtcaW+XDIkge7HuyhH1
QEAbrlzMOLrUFkyT0mbtDsEm50qHCxAYa/YDjbuoHLLH3E9jcDln/56wh38Sal7RtY42QTHP2ywG
KWcTco/0nbaPeZyH4B3Gqi9+ZHsKuykxASdggl1jyLKSxgbYHM+omdHoEhigl/K1ZHk7v9SSSwFI
SFTieYYXlHhWqhYRF6+Ha9UtIybQJfHoF2mqhfqiHdslpfuu8HQfBDG/hrl+Oo8tsUEn2FzVNm4d
puwx8B4heaWtdoB+GccIm8HcWarhCrJzspVROKVLhvhg3yD7Ei/9rQNnp60OZtNhNApIYeuL80LJ
FhQzCNDLAhI1FFIIYMmwdkYxQyjWY4ZuaxogyiL2/ILBPRQh0OpnWoAkuO7G7Jl0rFQ8uGVLitIz
F5SRaDwCE6GwpDMIXNmsoXZvbTo/W7vhjg59G6YUg6nWdWYKPNnSoi2IcjoHk/MEn+Kh822MrRzS
tmhlHNmL11+y6EKPb9JBcSRkrjL6Rf5Aif1wa11aNLVgE6yZRr5Ox2Cpk690sIPciF5z1h1Ro/i+
NMZxIZ94Gp9gC7dl1VOEfxH5wmsuuxsxljum+het7oJ8LPxmdRx/pNrdeUWSbSVn/gSDhI4IivgS
cbPWbSaepmb41yaBFj3raR4uscICSK5olDf/xTFOtxDZz37MTOC40RTeVGFdoXGpvdPyvWvszosk
hTJNXlcK6jOU5p5CORrLmUlhbGowGMZpeQCTVovJN51+Qa0rV9WkIIXj1BhYQ5g4scgook1Jf6dW
GInTi3a1ddDFoEpmKevl1is9PSzS6KYpMCXvvJz8lAmPElBWITIE1mzwSYgVBmZroI9ygdfTlF84
NQ+4dIlqhIVUuA0G//vGeGZ5ZUZkAsacOW/DmF9FaRrA236EZ3R0ks43NSc8L5YM0gEVLR9chfnt
YnXYWE6tu/L6x0l/0rTAi78567Gfnkokd5QPcZkd3YIJl0PNjAgTw1F24qCiJRl/WhkoXFERScwf
hZb40XSV0n9dq4qhlXiBIUuPcBsaGU6XtEnSkWQcUtPX/awPl+uQ7tlk788vo6SNEDgG7/cgWEhw
hp7irKxd+pbf7saEuZjmY5wiRQZGExRYh0b8jgQMXv2aG9JS1aIhW1SwufKCOxwHKvLlZSRDcXmD
s06QKcN46l2ZPhPnhdmXsfNQmSlKEj5xx/+mUkFDCKdhFy4INL/FWa9hTfXEeGToWmSlsUvQe9Jh
WqViXSWhdRx1vJ7/hyVmvt05QclIjnW18p8JeHjLKKoCVFE9d3G6S6v6aAxz65PG++KS+OU8uOwi
5IyHKC0DL+eH3CpSPGPPCG4nrxhhSR883PsoMvI9LQ6qRlEVoQITzsa6onkn0wE2mu9efDCGIiyy
17bdzZhyfl4u/lOiKdvKJTgU3dqjO5fXso36i1H8AB/HJ34fiU5UUCKajm6D07MQkyF2Gw+/33vl
o56Mb0aphZ+B8FB+gVkGYFMUIBrSmV6NlBLIRMMC1IkEg8nOI8jsPa+F5FNrHPQxiwc6GsYpQ6Ar
cMgQ0MpfenAAq3pmZNZ3CyLc02CENN2Ox3hN77l1jmURGquLZjEzKOcv5ft5iaTbvpHIPN0W8B8t
La0AZsyar4M3xNIVGy9dMwfdxaC2QY2zWKeNKHLqGB1CN0uMwiE0TqdBXDzrWf8pHPRC4lSCmE/c
G0zpwGnh5T2um0wHAj94l6OWOtT1XhV3kO6QB+paWDp4baIzrJEsL3oK++ORbjfYl1ka0uEXbXKf
VE9m9PDvt4gTJ6BOG/UAH7q0vRVkv5WDV02zvA6I4Giq8IJsh/4CoLPpVAeWdnXLwgWAPf1wIETr
XCYqm63CEE5OgiRoX2XAWOy9l92b9Bae7vl1kvnRWzGEc9MQRhBiB8Q0XicZ2MqODQutXmEnVYII
B4aCj91gJlA6s9+Xbb7HJGa/HDqFNsssP0gY4EOj3hPPTP4ZG6/P0QxvmLgR4MOOXD/xnnNUReb2
e+X9c37ZpAJtkPiybpAyjy3wbYHUgJfdBqduaR+KXuFxSQM9W3m4vBuUFv1OSzNh2cZ0vaeu5k8t
7s1ED20rfx71IUy8ARu3ILFlh9Y6jH5Vp/uiyG67dlZ9jMx/2H6McFEsFu2NJYPIs+u9TGh+S9d6
X4DayKmTy9myfJiQA7pnw6T8RN0UJ9f4/311hbOW4KnHLF5rFqc38/zWggNr2oFQYsGca/3xP+2s
2FVdJZE7oM8YoV8nOVYxKCwrlE4xFQ2KQoFc4dzZerWstYPVRCNrZ5S+xWIfo4rPyyIzudt1Ezyh
arRbO+XFjnS5043AGO+H/sHIr8vlolTdWCos4ewVY6uvc8/3aJ6uK2b7XYYh62O/G7PkLhs9DPYb
FeJJgx6c2QiUaHjDwsqfno+uHeql5fV06NWJjsVilnus41enjI8ZxiH7mA5Cg5xmj7XnXZJ2afb/
en3x3MN7D04NstriE3p0o8SsUbcUxHUCc/Y+1S6OY0CngzVeZqrbQCYu4CwbSWxElxFWPxW3aKfM
szFHOHAT7dbS4cnTAaGkNBgwKSQHCdyS2LuF9D5ZiovzkkrU9QRasHeF1Q19V0DSUr/Jml3RvlSR
AkJivAGB6kvz96w1Mapd2U2UzrySI2vvMxZq1i7z9tF4NZiKQgSpLBjXhS4KBAEx8/V0Gccl12nq
YBlH+8JYLpP6JZuezi+XVJYNhHDwCs2O8ygFRJXuMnbTgpAPJGbrfOGpuH75wgsvELRw/RVG0Im1
m7w5b7AxoBct08ul+T7HKKJ/Oy+PxOFFfB/JIj7BBSUUwkFz8qpLVgca51GMv0MGZ1CN0JRtyl+E
D+nX3Ei9WWdAINrdOF+7/bGMwn8vBHhLwCiBQ8Q5GE73HdwpxrjybFtckhnFa2Ayhf9bKlwd2YZs
UMRArNMwkzQTPHdmfR2soDSuqux1WA/nZZFYW8zn/COLGP60opJpSQpZMg8EiSDan6+KbK9lr555
W63358Fke8M73hFf5sSvYn+Gy9ByDvoKFO4snYFok93709okOwctcIrVkykabDky/UBCIZ7g8WoM
Tx2YdZ7amcJ+Ha4WospUy5YOCR28qB1w/0GnT9WAuslYGiDqDBIQYWPmMub31gcDwaSs9u6t5M01
y+P59ZNZA9CR8RJ2tNyCPvMUcYDrO2E+GdIAM/gFx9Y3tAdaxD5dND+liq5iFZjgWLQmKhkKnfvA
1Q5Tl4NlvuzXbL/ooMRWXH98pUTbs5VLMKS88sPNebPTON8SULlhxJMfZbuyDPtoQCn4nQYn/PxS
ylRxCykY1m7Kx2Uc4BGjzOoyr7yvAxqMTStR5VhlSgIdQVwcTPioBRWUZFzxOIk1nOIZVYxG/tI6
Lx5qM52jnl5EicK1lq/jHzCRxLkeyqV2DIA1cXIxFRXaLtkF5j4dU6vyNWf9Zdgz812NqBpFZLZq
I6XYpp2QbLIzXvJdU9dn7fMcG/6a3oCSWLFtumI9DUErWYT+25GLOBnNj0S3Op/0NKjz5dpp5l1J
zDAjyZfZ/UbsKKzdZ400h6w3/MGevhjNUzxbyPJg4hrGLX1CoTiVJMizEJn4UINjaoXZODibsx1f
9D0Mdjr8066dwl5LTyVCn79JdPnwqFMToPcoiTU1mFCbPPXR42B+6arD+jNeXj8hjgFSO51TRn5o
rp28dtTaFfYzz6xgwYPQc9CEqEqLS6WBF4CxzZyYUEwFYHJ9mbQWUIid3+NbghwTliIQu5RFfTno
qktBVkiCCra/eIL2rPW6wpTBncKz1vA78nNNvtcz5pMza49EzM2qL08ReXb6LrALFXO29JBswAUr
l8/aWOTxCINKiiuXPpYkesyTde9gZT+xeRskwbg1pr5icBCWtc4vUK6xZN+Zqh1CKozHmyxBy2Ci
P/1UD5t5Gq2+gjBp8rMzQ7fapz1a8lWsP1Iz/RdGdE+aPC1plwOG9OiXaepg5r0knzm6GxBBK7zB
G42040729NhOF0X/kMXHT+zIBkLYe60uYowRhhw6hQCYZWQkKFdWGEfZYoEvGW862GKMCRf2JC5z
Fpk1QOr2GrMWuvY6UU1ckD4dkfiBAeIUfuDXO933tCFF7swETo/7zpanOHF8zGBAj+Utg52YM9/I
Ht3yE+kRsLP/ReV2ZBO/wsNl8TDzBRcbhgYMJLBRA31+gyT6DIHw9EcRKMYxivUkLRLpOJuwq9Zs
POcmXiepGb+xmaK6Y1DFbCRmDzVdlo6ovA7fW/TjpsVe7aHH+dT0n+hkDu0lP2rVErq0983s/bxk
Eq04ARO025lj3UgmgJXFJZs7+B7+NCkyZdLV2wgkqDfmmaymPuLJvaImZjWejeIhRzdqov08L4vE
wTmRRTBsU6+RvsG/GEM/P6PZd+8MiEB5bdi53s3CzGewl+/sTKV+qiXkf9+on70a3jiVfL+QbrRR
2lDWoMdUmAj+7YITfCKbcLJcl8VgYYVsMYgMShdzmwdVGZFKDuEYMYTw5iKGHNlsXqECHz0EHgRR
TemW+GgnkvC/b5YrweiZGtMMoQ3OwR6u3WE/dwY/Tz4dyqBW6IR83UBZCP5KPIvEm2go9ZJ6Pax3
s9Sh2V+1qWogkcxtgEB/IMRbiPady2usEbVIfDb5nn490wCELQ6IlOfcZ3qA9KCtgpVbib+owsFN
vFEb9BqoRUv93rwvy2/NfD0msx/PivOrWENHOL/mnOZ9yyNZNojlp+XgaqqLXH5y/wrDv2CjE7U2
1k3vcQS87dzJn+PdlB3KnBP/g8T5MFUX502FavWEM5silTavJQBBoIvGu3W9S6c8YGk4md/PI8lP
1V/RhIM7VV7ZlQRIoHBeGCJOul/pigJv2b17ooLC0W2tqh9Yyh2hBXWcoZ2+dtX3AW1+I/leZeFi
+KOKckmlFMIxRh8U6pMtyGXqLyz6rgyjqdZNcFf0dgRL+YzfH7zkh7ZMF6AQex0auj+/PaqlE5M+
AwYjjCtX7ia20PWzB8VSH4PcEdymyY1dhZVxSVV8WNILEQyqYLilKA/9GOfE5R8ZMIHuFIdpSY4m
QjSO9u6gNP+8eNJd+oP0Id7Z6SkpGQPS0qG1qKv9pv+Mfm8QhCdn7TiMEW7OO1DBOuM7pibFKkoi
6ZWxwRBtndv2WWdij2jxzcZc7/gWaeq5GNAnj5pTxZJJTQMnJHdQFw2mecE06NrktOiSxVky7k29
8HU3nPtrln5ptMP5zZGq+AZJMA3EyxjLLX5q+wdCQ0p2XqOyDHIF+CuNYBnM2EjrdYI0kwafYdxp
5rCrjJ3eDH6rB3U3YVIIeKNR+/aSl9/qMZiY4oSpvkAwFODng3s5QMq+/mmb70hznl9F6d2xWUXB
UKyFt0blzCWsXuLpwdMxJuMuYk8zDcseMxkaVRG0QkE8IU1M1yqyKkzIC2KwsTkkiNZgikH+lQSj
Kl2hghIOlz11xsp0rosImWl8v76my9cxv6QqGlIVknDETHSrTE7PkSYNVatXqZYEeu/b8/vsKg6Y
1PqBERjFqyCIROjz9LJv1wUMr2jvDIj7qg0YEmG/DfSuV9XmSk/XBkY8XUZa9DGPUa3OD/SGjNO1
HSkiqlLV3kAIh2twR505/PE0uY/J8M9iHc+rtkoE4ejQrLXBy4uVMqrMJ3kcEnYwo3/+G4hwfhar
daeRr5Mx2pgoVqJ//2DGX/8TiHjLll2XDXgq42mGeygzdqtGfSdVEbEp1kt8OXejmVk9D+DpznNi
fU/jQ/EJFils+B/ldQVfuHVRielytwcN3gEdX9KxDbr6Ok+vdbTSnV80qWXbYHH123jFWmokudMC
K25+RBjLs7bFC8lMjLMlu8HzwrYt99Quv51HlV62G1Th3AyDbhcrfzHF03eredZAcz129r7QdWSV
bNev8lw1XlJhEUTWyToZo8nl9/vQgN8/8b1oB24pX1NVcqj0QzhPjl11+sxFM5ajO4fl9KrkdVdB
CKdp6FaL4LqDfnh7Z36oijdlibUCQgzyt5WrLSz+vVpPBbvz+gcrVRg2OQRKxXkyEX6qaNgKc2oJ
P0jLyvwku8ijZxQPndcz6Y1j/sUQNoPZRjTrLjDSYnlOy8FPZ2ufz5HfNPW3ylIVIEvVGvl4sG6B
MRjhgNPD1HYU9U8mLjgH/QugFfM9th+7NGybyyQ7ElXUWKrSyC5bqApFs4cl3KddtObe4gAuJd+s
5dJtj0kdlO7x/BpK92mDIlgImhcIwFcLDo55jXoZMr8mmgKCK+yHwBP6aDCNFXKgovZ03aauMOwy
RnC1QFcZudDzXQ+2QWMO+/hgObO/5q+fkGkDKNifjhlabmqQqXAX49qGXxJEjCJPQRYVq4t0+TZQ
gpqvbpNn87qiiMLL79cqCdLYuSpmRXueVBU2KIKiG9DpPmZAsYuDa4LJ+a4kt1RVmS4ZKMELxP5u
lGh5bLC8zx5gpjUO0WhYkM63k9u22c31y4g+7PQKjSZpdDX2D0sGkoO996kHjcO7ksCAwlk2BV2x
QLE52TwQjwi5OV/T5butMhtSfdxgCKtpIlNuUcRC+aMpMcOyfHOGH8O606OfrbVrVZ2k0s3bwAmr
2mvxQLoIIlnWV7q868aT7V0poxBSR9IBgzkoMBH6F/kH3aWgdcX3rl/mYGzfkkihg1JN3wAIqzZZ
iZU2DgC64ZCXl6BkArnJ+XMrM7B4o4M9kdt0JIZPNx9No1rixrB45lJXD00yXHoU5SAry+jlgMaS
25hgMIBh9aqJobItQtmYi9oh1O5+GOZqzNVMvWqGwbAfHOce1UmzcZWrnrGyFTTBMm6i89xAf5Gg
CBjXozVtYvLjZYQRGH5iumLynXk4v4oSTeAT/sCZgD5eF6mm01XswTGspS7mpBP0g4KsJSI+eNhU
VEX8IApG/QRFuDdGr3VmZgMFTe13TQMW1LbYg+L+sUfc2kbg+rxQkrXDjBsT7BOcIwbE0qdCJUNR
WO7MJ7GzZFd3/bs5zIGtEUWcWgpjIuqIOdcYxim6/w7okkEPgCnXY9Z8rUbUsevdnadi05CVyyO2
yWnFoWzQOf4ZG7fcSe2SWgnmT0duRXdum2cPxE6+rnmc7VKTXZdRc5tn9muNIkB/XO2bKC5Nnwxr
689R6x3znqpYZWT7aWBwMi/8wggRkUBgHA30D7cYD80LJyevXv1qsHXfgb8bYIBS4me2ioBNCsn5
ftBij/UWeeyS2YkxOrAsg3nee+wyoh3++75gLGqjqsuXxWgx7u4vluBMWak9ZrYFrAWUrGVyUY2Z
36cBWW+HNTTN+wV0Ap22O6+0hsSunKAKWmtjYnrdzwXoCcqc87PMTnZj6HX/PYrc5cYdUvOLHtn0
VzTNbrOPB4bJmYVNomNM9PF+WooKeQVDb5HonMnR08duDPquR+6uMZmOYZ6ap78nfWzvpjSGYRlQ
dz37hWE2F1Gexs9JZS1F2GpDsk+jkSrithJzjV4snEiUCqLNViwgNfV60jROgLxSDFUzH5l3BCFh
Yh0m56YaFdWCspO5BROc7ymG5moMYOiINQx/0jryS0cj8wPT0uLb+X1TYQnbtqRaXrc5sMz4YbCO
jX6I8uAzELxOFZXKliPqvtGYaIdgOG4F/Weu7jDyXTnQSioF3Dk+hx0d2GL3OvPqLJ06GBlCl0M+
ER+pBMQyVVVHsjZoFFZhpjemmaI8TYxnGAXLDfZ7tdLaXxbrLa7eS1ZcG2jMY0vxs9OdQLeygJb5
xYqZMXGe3p1fTJ1viHgZmXzGKW4GalPRnuYFGfTO5BuG2QM7TI55JZ427amHHoe2yDBJmlqPpHML
n5D0aqap9s3JiodSZ/YODCmaYnNlhm37OdwsbMx7SRs9XbktHc3EnzD4IF9v6RDo+WXpPZ0XXWZh
ILeOPjJcThhFcApVoc096fOsDNB4hIYHFkdBVOG9oy95hFdPrw2qRKsUESRFmIaKMkFcx6eIxK2m
3OSImflr0HcTsu7temGrcigqGMFgRxgrO+kNYPL6NsrCJrphGdRLxRUg116MfEMq0MYt5PG93OwV
m4o87du8DOLcyfZjU/uZl11ny/LksdekKm66ggUtSV+Zre2rYj1S4+v5LZRqCyp3OZuGw4vdTr9g
jPtytCiupsHCJIYX6LI/14cu/VmqqmikBnuDJPhsGEiJ2Vr8EuwGGnr51yRhfj4TP8GbJ2XTsYkm
RRRI5otCOzFPB9T/uCEE2bR4GTuTX4BwiGe/zOcl7JilKmSQWTqLuy0oFwP30QeVXFILAx4rrGAb
ZvnzjC5asobnd0nqQVgW4Z0/mCxKxPpb1Ko6VqvB0SUx2IYu5+WFuftuvXbB8YcJELoTOqrWYFkx
Msbb/MUUDEmcRphx4gHTwMijGuMIYcmaH6N5a0b71ghX+0vSBgsMnfa1NYICNBQ1CYfyaNdHr1a5
4JIJ32hWRToKTdGchkk8Kl7V80c7vmaqr2LPp9avaL5vMl+L/Ml4tCN/jXc6Jtl0X2h+ZdZhhMbW
9pKxXTN9K9Jdne3Pb4lMuVDV+7+xKRiyJ7yn9KjUOlPvy4CN8+gT7qAOTd0rmrBkhshCxSNGwUO3
wK11ejy9uYaTXrAyoOTX2n9tbAckeC4a6T9RXYnLGqSznoXYIoJ+p0As7/uZWlOJyuujh/1e0ztX
1UQtOykwdigLxNBQUPcIxrtP3ZqhGacMqoVeOLS9cWr9QtN7hbPGV168j8G6itcSiFE4BcupKFNe
1HHhoRZr6isv9ddJJ19GcNxddqQtQ7MbyP3IDHZZLgOxg6VMqtfzqiGV0+S7hfSgiX9OPwBzm9LV
ZvgArT3G4zcSHUrVdsmMKTrz/kDwv28ujrYxF7zsANGWCY7A9Wrv0jWMR4LiNxc0hbtPSARaEjzr
sar45xTObHOzdzsONxqBVXo3yUx3S7o+nIeRSrWBEa5d1qJwYWih7aDiAz+103V+pb3a/ZOnHRtl
sS//tQ96skET9MSIU2O1JqDhYT8UX1fwSCXlM+7epHkd3F1dE9/9Rdoj+Bf983L+9n7PQQt3IVn7
qKsXrGeTHAxyOXa7xLuptKBsD3ERum1x6Mil3XR+b71H7i6xviXdMWJ3qYqHX2Zf8O7mbO4ORW+u
sLG0RWUrdbEGWsarty+aOkzjF29VPNZkJwIOG+giMVwe7w7hRHhT0S465kBg0rd+6GZ97/bJbolM
hZpKr0mMf0OXsYHJUsiSnOppTO2xnzp+SSyg0NmVU0L/0caO5f4SGVm091IW7cAlOzwUcFmdYKyQ
K8WboEwGxY0tkxjT28CRzwkWENs7/RI9G5gT5SNUedp75veq9ImmKrSWHZcthqDAOary2mTll0Mc
ro6fGxdGAdLKeg+2AfsTBbxoqEb0CzPV+CYKS8tAEYrLEAJ1K64HZmR+xrJPGM4thuhxlNoMZxQY
kYvWIsx+1I9Gn7w5Zf+Z6M8WSVBIpBocLa5w3RVPfX1rD1/m9YZkX9LH8wddukObRRPMdOlOLSq6
sUNR/hj3ll9gfrQVYsDaah3gdSvMilTn8KLHgwz+/Id5mB0d7KHQecMPvXKzQ2Hc2yqqBJm9AJvq
/0P8PoCbe8dYzK6dWr5u0+s6/TT6UO+CUtUGJvOttiiCVTJSIzfZBEEGTMQ2WO+DweL8xsiWChWe
aHLG9FUCMsHT40nzBiFHqsMVMa8p2k1LFJ2qQuEyP+R3JJzAuiJIJRxPb0b3WY/kI5IiiCseVrRj
lnjzGE3sz81hqPIwm3bnxZIawC2mcLHYVa7bsIKw5/HqW9X1EHdopb0i5X5agj6+BXcGSubOg/K1
Ei4zlw/JJdQkGOcn3iHaEGcdquLxTkDx88jpyspf2YLMavdmqtgPfocUTsEouHN5vA/ZXPQJCmaI
xgWrnBG9mIwiN40uSNsd/SXfjY6NiXg/XRD8TfRroy++Fyfwk/f5Uvq594+ZrTclQkSsv7Dma895
HMjRdh9iVmESaRE64NtRVX1+XBf+qR6mY2P/KQahn+oYSb2lWUt8atHv0ulBL7/h8TYSvFHmX+d3
4MN5AfEun0gKu0xAeyE+QXsP3Ld9YheYSIp58e1qDX5erKq5px/ODEfxKA+5wsJ82Gc0vDd2lSI9
gT739bKv++fZMzAUrrKf/704GEVpgMneRAZJjOmN5hDl3gpvgSTxjxLhstWIg/MQHwwzZOE8Xoj7
I0uliwUi1aCZBaIeCOg23xbzcVhBdT37ehz7VfpC7d15NNnKIaKKZxy6OAxHZAYwq2bJV9ohTZV2
L1SPr92ke/FiFaOfRA3goPPuXILeK0/MwuqYLJaWcQ3vh5ivztLf9/Bsz0sigzCojj48bjQ/PBPJ
PLHZw5EKkobZAThKB1gaFQ3Wh4ODBj8LRxvvUZDkfwhPdykajcERUAZ6ARd8ejKrIYjpg2aZwWoq
EssfLjRgUagCuEEsPv5UOKRpVI7eUlhYMxdBhH80PSzXOza/nF82GYoN9huQZ1CELj2uIJtrc6ET
gl815eGb+T4z39CpdNNULiYorgpj/DEaDYHALI54FD+iCE+cQrVWbJeVA6gOjM0zuxxNZGMuvPpC
s650GszrzkawJJu+Zc4Vipb+vZx42COFR5GUAWnMKbjHwFPajGUFIu46SJyD4x7xnvSR0lAAyfQQ
05OggKicRu+y4CG4JsbVeguAUOAVYI757Rxb9+dlkUPA3UU+0gDLqSCLUZMusUBfiMGx8bHpJ/RM
js37eQyZXvAqYry98E5AB+3pesUJpmlg2GqFJNabi3CW863D0GLyr4fIQSewJeT/SLuSJTl1YPtF
RDAIhLYMNXR39dyeNgrbbSMBYp6//h0c791bRRNFXL+FvfDCWRKpVCrz5DnwPHg6HnsLM22c9Myp
sFvkNi/ZSREaYNZ+45usRLkLK4tkF+2O3jIkrFQFhvZlBbEC8q4ytdFvWd0zvENmXn/UQpfDJ420
Y5Z3MBM5XyTUIVPulXWwObz/cSxu3rR/7OAyuty0wmlyO+5hJ83qQCv30/DNym8mYXrCgSQqu89R
nSj9dIuqaOVqurC7cG2zZGnU8dkuaUKMqvlZx7w4dcNuIB6xnnXUCf6zF4JE2LCBcQC5D6pmlyvN
Bi6boYFuC2IXeMlyTza9x61PfGsQb+XTXRiaj9xZGHQAyjesEYZqK1UvVFrmEe3d/Hasim8J6KY3
1rWykwxtKUApbIrB8SWqoNUwMm5YCBJ1kXwCr1nQRG3rYQ7Li/XsZKEox4m5YXNtiRBFwvsYuYX7
oaCSUAOMyHGb+dbggOSs8zoRsAzyDuVGZXjltCHC/+F+nq+VZZVTdn1VuhShAzX6G1dlwnMM9AIs
usXxsrYiJK8UovdQq0Pt9vKjsVEvuj7Bika8+yW0eNmTBUmUytrYudUFndlZOIfQNeJ0skMs5HQv
jcg3qQqSetpdd/a1C5Kdr2dxFw9coFKlsB4+ZUGSTCBJ3NU0dEa/cG6grT6A2bfUghrDm+10K63/
CvKZ30oYdoSHIJG2l32DDCzC8zR55jOMERhaEpojCQ0zf76+zJUc6tzMcmCBk9ZItRRmIoFnEP/W
W+UL0fOgMY1DXmw546q1+SKeS4hoIi6aIXIoB613JywKbqEX+a1Ofkj5K+rqQOD1c31pKxczWJ7R
BUI/yCZk6ZCGVutAC2FplsweNWXd0fL7dQurrnhmYeGKpT5WkWKwQOPOz6LOm4zmGQoVG664uhDb
BkcC1HeQuC92rZHZqDrI7/i1Gz3pdHix5Nb43Hw4L57Lf17mUGhy8AJlkAm4PLy5xD+r3IazD/yZ
z7iq/JWi2EEKz33JshBcl5Sc6C8dhPyZavbX93EtdECBB7TCc4pjLjnqM1KX3B5Boh67DzFqUVn/
U7Yh16eN0LEW6K1ZuQ3LdEGLvzjSla16w5SAJMUWPQEVHQy54/Ex8RhL951reFJtXWXG6tpQgGD4
gIxCZuhyZ1MoJWY9IRnYJa3PJBqODlTkvtHUui0a+5S1teNPRLw6FX2W/dB7diKMY0V6/Yar8miT
ytoVTam8yLDeru/6x+4CPjrQKEiL5w4U6Movfxr6X6g7QiLDL8vas4Xl9Q7xnA7dlH6Ij2bOd3YP
aimtbD07TnwDiBk7OyWY+OgAW+/K3ivt33a5NdD2oR6Gn4XrHM9fG4fWXJZu4P+8jwUS6qyhAXql
WPrvpKj3ufGWTb6WnwoVXN+JtXNMbeA2cfkzaKMvvL+gWoPOeZr5RqniQ6mnxE8sMZxyK3X+xhQW
iOyJgTdxeZaJK2ueMSwur6YTG9GUHvRXh/Yv11f0EbwJGxRWgORFh+MD2AgNT0fpc1Y6QQqUJuKt
a+Sp7n6N/N3q+6MrGuHZre6jl/tiyCG0QY8eaKYObZnW2Ej41z4oGMqxr+iD2/YSMV0VttHLkeOp
2RueVfsgPIzKHWQnOCB5I3ttxUbAXDtzYGCHKiquTpCxL98x4KmVThXBg8zI4+0PSndZMflyCx+3
urAzO4uXjFtSobm5hrJ999YMj1121G2MW6E9xk5GsSv6v8jlQOQI5q45TKO/cnlgJaKkxnuBA+uC
WxzVdU3rvboyNsLk2nE4NzNv71n6TZomrg2ogoJg6LGnuddg0MLdwoStxWKEHnymOTCay+Y3zoFS
rJU4c8M9FydVgfGaHpi+a7JQbGlwr67ozNjiQwm9ymuVxrjeiO6V5a0p9zUoK6+fubXk5nxFi0if
1FENJBtWNFY7jbZ+hkFCkd818s3s/sbB/13PUrWxw/Bdn0YwFRlfC/cwJE+V+VpuaZGuHqMzK4v7
wWF9MtQ2rDD3yIrPY/EArHnXb1z+q4cIJQ34Ad5gGL1aeFuUdrFUeOxFVhSw9pduSlRbP9MaJA6a
3BmW7rvjViK65hAzlRaDMA2eRcuIL+PcVBWFQyCLD1laenEVhe4WPdyfEfllWnVuZpEgNgb4cjQG
MxrK5W9tYnfAPNeyicPOpuMLwWQg34GcOrM9QERaFRQG677jSu6DkRkRhvjcLtV8pARG/uyaWvNp
aA05g5lqRgGZruBqowDSiVU5/aHGiT13TpUWKDgY7kvMY/Y0OGDl6RSvv5b4X9CNBXLjS1pCibcR
eZTsIo10DZpN4M/wRIN+11PVo6AW4G6qQeIalyDhNi092fVisLKw73tS72idOiCtnaygrmjxWPBy
gkBpnFap1xYN9elgF7sSuAUVNZhzrUmepd4g2oJ5I/qC96xqjMlznCF71yAN+mXUk0Z6kgLC6IGf
BK+qgUxIqesyan0SF6Zzk3TUCkwa6S992Q3xqSWj82gIxYYQpAt9FNLBTB9AfNwGwC1HjicI5tBI
CgwTZm11/kkUbKAnofBc9OPeog9GpaqjiCq6G+IOQXskRazvScag8sbGmL71cRk1Xtt26d6omnyn
iFtku5g1NbqNkvS3QEUO37ku4tbvB62A1JBZpBsJw9ohPHehRcyvpn6CfB+Oh0LXrOb3LX+mqC25
yev16PWxJYiMAU2omZQYZQJIU12ewzrWiTDmOuY4PGT5AaR5sb4byzeQ0npFfMvp0dIO122unsIz
k4uLZnC7mmYaCi8VYMiFWQpUQYqnqJi+XrezuofoO6IfDdgazvzl0lhdTl2Wwk4zVIce2P+8jN9i
y3ku2n7jc61v47+2lp3vYcwg3DtXnCfnYLg/9PGpIdIf3e+kCKcprBNIpW9pwaw8MmZYNfpGDurp
mB9ZRGogPKIKAGHUAtkpKh/z/lQNPyPxfcz92N6NOLDyFefcw1SrWTRebgYy+dKkP65v88dIfvkr
zMttxhSSyxuBX9ElQDryl2pMgkwffC6CvvgspC/rjXfrRweCRcueUckzsfBy3ZmNuVYpmgyqBLZf
lNqOSPfY8y0zKzVe2MGDBN1kB13NZWOO951TpFOOm7B3XgiDxm8nqkMj2I1joVmszKT3hYVHXiOr
o8whjgVObve/u9b8K5yZQRmPNYwgXu4vN4BRNhLk9Kr8JNmvRIyeVWFXta+a+t6N9xgjHqetVs3q
Fp8ZJZdGdcXTqCL4qIM9HWLD+dKIdpdXZCMLWDk3WNzcdUA5HTNnywqEjh4hz0GmCgp2MAuq+4q9
Ktz86sGF7kUVqvqk+BZY+GNcmG2iczhvKe7BxbGBck7L2gruU6tfVZ2Asvye8xFYwl/XD8bqHp7Z
WRwMzlg+phRrq+qbPP3RqNDon66bmD/DZaZxuZSFb1SQ0AFMBUtpqqdJz70BBOLXLWxt1sIRXLOm
tsiwiARoakTtYyLdJwoOX8zVbJhaDSRn+zXv59kDRBVujK4KFpO5Dxp912rHmwaQh3GPG3e9wb0a
dDr/fXU4UTM6H1Ig0GW4NMmssh16F9VesyGQ3HkY5X3WyZ21xauy5gpndpbjaL2orVEXsCOM7Bay
NWHjpMGURhuxYsvM0rOHtCOtDjMtyEUYxo2EqoJCbcHOPw6mQGAEkYg60IydCXcXdgDxKqTuogJa
yH5C36TnZGeCom/0hqSx1AlDV6hfuaV2L3XZhVY1Zt/cXnW3Zj0rQPYV8D/XP+Tqys9+kXn5IalV
ESTS+EUu715ybrzXlAQ0f7luZc1Dz9e9OG5GVk/FyLG/tP/MmgKqdRhALZ8AOxD6hOTsC/rn1y2u
rsvFSxklsTm9WFiMCpkUwkQRWEqX7+JSt29yq0vQZEy3CMLXYgmmpmZMDbCTSAcvtxD6bk2Uz6ba
1rqreP4oM8e/vprVcI+21Ow9EHmF1PmlDcGTuJl0dAJKcPFHFYbpD6Z+aLodeNsM9mg6wmvajTmf
tQiG7QMYHnVPJEkLm5rGIKswoPxrD5FHjcZPp/GoCAmdrNn4Wh+rGyBgQSF7hrrB2hLTRRNWVpM0
M7T2lDdpwdRFnuF8rcxT1t9k1dv13Vxd2Jm1RXmDqr6ZlII1gXqXC71xvUHlofbyLb6c1fOOexK5
Jkq0OPWLMKlNVVpn87pGWwdRc7OzmAokkJdNrfkxNYJ+/AwUtz+Ww4mndMfjccNz1taKH4D6F2BZ
s/dcOo5SeQFJLFxDAu9Qrn62rggU0Pc6kxvf8GM9B4Ea9VO0MyGg+wGXN7kJK+TcYJd1fUKJXOy5
ctugGUELy6YRTXZbmK/Xv+TaKQcI0MA9BIvIai9XV3SsYFIH/DdyILhVqbT2o7LnYVsYv65bWotg
MzwPTAWzIOaSnU7LoETANJWjv2h1X/Rx6ivoHBsUclc1cb/nzlg/2DLqAdxCexLPQeSlGxu8mlZT
Bxusg0ll1s6+XK0tOycaEopieMY9y+rRzn0pmTdk3+zxQSYPBXlwnP1UNrvra1/dZQdVHwjBon60
xKgbLm1J1DtIlrTvGoGkEF7xWbTxNlkpwRvIJAAdRu2bYmhzEW6ciivTBpbUp6bwqnGf549D/OQo
1H72wjno9Z1p7iZJ/B55hvFV6Rs5wNoXdoEuIPAnQOSW4Q6zRW4GVOQMTHro3H43I26bR9u9s+Jj
P0iP0mrj7l2LeuiugQ2K4Ohg3Zff08XXNOoUKx7c75OBh8mjApi9BhEVHYKo3iJ9XTmgCAR49s0B
Cd3RRSgwy7zAbFY5Q7/d8rYciQuVuEqAVpnEMrRQZNo3jVvzjVWuIANw9aN3A+QaWG2Bx7pcZh6b
baoU7GbjbiAPve11rMV8cYeHLzRVTsz2W/e3iz4aGhSBYf9nIvZ5vAoYUcyrYrIQx/fSPgcbi9Y3
oDpS5k0vf5LySUTv10/IWqA/s2EtUU0jtbntVLBRM/Jkmq2noGww6D9jO7kDIuGAnvq3Jhq/or7p
ma1xLJIt+tEVZ7r4BYvggDIOUmMXvyCHIjADX1pd34Nt59ZphsAGym6U8VY8mk/k4hGFZtkf8QgM
BH4AOJWplbSTQXJfK6LJ2Wt2X31pp4jPEoB98yxQvn0qdc1WO9OGzKvHbRpFd0ZEkgMt8s7atSnR
b2Lm9ltjQispGVh6LTRFbeC38Ty+/OTO0OVDPhcY7Njea5O7K+QWCmrVBM4SBhBAl/FBuqdzVDLS
EcEYvFrH0kTVF6iM6161cncbGLSeBSbnF8OHN347lmxqbbwWlDqYZQQVv7tKmh4TfONTrllCpW/m
pENs+AAwdfI4TcwIEV7GPaq9UZCzGzt/isy/sYMcD9QVljG3XC+/i5u6pMYdgO+i9FtD/6mX5aEe
EGlje4unZfVIEvTE0XAEnSCqJJe2TM0qiKDJTK93z/s31GM8XRyMNIGUyoOWvzntbWvfqO5NOBvg
57WjeG55kV92mVlJUSEr0ccTLU9GdjQNzbeteyrejOlw3UnWsgIA7WeUEMVT54PoUkxEpEY9z/2C
kTuSm89j98q6IoyifFfEjddY/UnXkztXc29qg3+9bn5trUDxQkKBzuXiP1/hrPYg28ZuISw339rs
02gLz8wtqEW7EGDTv8BZb5toi6VqfcXIRJy57o5po8Xp1obREjzCiofEfh0w6KmNRjAYTeInTnTn
GD0mV6C4Wli+zd8V2Ro7WMtUIDuFZyV65UDgLC8UiwuDdg1OS17fuQVy+aPb12gyj8B/H1wWumzP
+C4FC12MMuAu2SKfW3sNGg6UWGe2DiS+y9Ggiklet5BL9/v4aKAR1QAYQLTfArHB0Q7peCT8BM2j
//6lAdwFHcMfYMIS0g/kcVSK+YLBDHp8lzSVgohPU5yYAvV6K+9pzL93CWs2mvhroQnTMeAowOgC
qvbLe82qslSaTe6T0oJOceZRB8kukD86Bj6ur3AlQQITBFqr4PEFDno55soLUuk0x2xcZ/+EOMge
nHZBg3cha6ojBUn+dWtrXxHvCQBbYAol3D9dirOj06YcPO8MTwqkPi9/JKxNCJ3oSWi45b6vHzum
+13LdxHakNdNr+zpheVFaNRyqN3082Om5o89j/0mA2wpjXYW3eI7XYvCMIXLa1a7hLsuclxtnDD2
ohAfmsm6IejF4ua/E1oUWEUVJop4qhC73H2eHHE79c6+1reqo6uLpSbCE4qVOLSLaJFNsjRFhsVO
2jdAyGqt9ormuUaX+fqmrkRCjIag1wAWQAvt58VKWxdNY5xJpLlGe1O5XYhQ7Tul8VPLmoOmhmPK
t8Q2ViBpsxQULlT0svB4Wr5ZSEEpaH9hM5FHG3wv9o0R7av0gLdn5h7EFCj62dbuMrYz4zeIRXlQ
zrXpQ/ufWXSRV+NBARIV3N4EyqaXd21rsUFoI35HjOpCsifWK7VPbsXRir9l6ZY4x+oX/deavRgh
6IaxlGi0Y6chTNDon1FrCIaBeMVWyFsLCChmYH9RcZs5JC+XxVNz7Nt2wqNfb3ygK9BsaZ8zo7gV
VvI8sOrpugetHhYEHxOjYJijQ6Pl0l6tD7rEWzH3DTYCxldAlmOXtLpHihOIcMDky+Uzzz5JFyR3
8vW68ZV8FpWqf22bl7Yh4G3oFZrmwC1GwIrHd4bYwq3OJ2DxXgBsEphB1D7AZrqsX0DqqxAuB5Vk
qrmhCxSArY/IAuXx+krW7megvWYsH0ZZZ8zK5VLsFsPupEEzt65YvpeRIN5EVPSk3IgFnT2ke9Hm
p5g6MA4QTT2S2BPRiMQwst9Ar94cu1yNG8n8n4tquXrgRv+Iu2DObwkYUCOShrjFx61Qye9Sw+uh
ZF3a75jLvCX6PMuOAEy+M+l4hV3tSVv54FY/SPVYuc4hsRuPo3caO/KWu85emBog9VsdvvWtsy0K
/g5UqMhyZqWr2zgaGbwg6yAmH9+0yZeYe4CSgKv4LSbFkcgvRm15ptO/mirdxXHlVfrWtMeao8A9
wJKN5wiS20UoxQcxZIK2nC8tDOpIYgwHgJGBTK+rjVR93RLePe6fccU/qebZHYz6XZm28xM2JubB
NcSh7tLQSen+ukuuRSx0atF5t1EJxtj6pUcOuqXFGFSFsg+wKEV9kMm7xEgx2aIqWI0gM3gazwFw
J30oU2YjxriaGMPRecm5GQro/OxsvWqQSGjdW+eO9LPRGsZBCVrc1bQ27lynMm5JVoBUz2DRVkSb
Q/HS6dlcfgGQFZOgywItRJpNy56lKurK6+Qdz99b7bfZhBS0yea+zPbp1jlb2+pzi4vcZhRFVbNZ
NDPOvpa6n5qoC48PvbXV6F+7G87tLB55XHE9r1vY0cx0p5VAnbHB14b6CKltKKWIjfCxll2cm1t4
UG8JOcgeG5k2X6YKLADFSy+fdS3Iee7lbHfdXw17DvcfPhyaBujzz8xVy8xiilVMMwt3LEogAGeq
ahiqfV3Wbh3iyDg3VWOWVhgBVL0boVb9SS8q81Gz2WjdNFR16FUWxrBzEgvCHi0KJdGOTOP4ZI65
Tn1rsqz0EdGn3Bd9RuhB8mT4nhiYL/DtMbJCMUUIg5EbJbd1yZo+MDE0WoGfv8tFONhadZPquRbK
2W2tzOSg+Gl14501en0w6z4ZA10xTQadiDPq1wN3722tjAEbNNzi0YqI/lqaRvrF1hXouDTDnZDl
13qk+0QaHKOIeRMfW9VbyFtHBo42TNHhN7jtfUe5ZXuprkXfjUoWAaqe1YtVWn0RjG3Zh23c6N8w
u4CzTnTpYDJIRcLZ2aI0b6IessFeU/RN6qu6t8W+VgAGAMQ4s0oYKZnnsvQDK00QezZpa04eKwbg
O+IhKxGawHR/0yeCgbswit33HIoc/thS9juJCuOoLCb3qBKMAUsxjHUDUD24nhqQ9Xlljk32ojoe
4wCKfa0P/CCUB1udqF9lMbYnZ2J5DS7LmLcglW1BpwFlFvu3Yrz5bshmdP0kqqufbW1kLzmUo7hn
l6MbNK7Gfqc2tveZ5jS6h4yGHvvRmOYYjiDTHQG5cdhVCYQUDFz7Wc/cfZdxc8Cce3NUTRvfTH2f
HVHoMo96gzJ4ORS99MxMQO62quFhWgUY5Y1tj+iOZ3buhqbWySgAgWMGOrqOn3Sz0KrDmBk0ChJT
106qhe96Y27mX8xqBAiGAy9I/GqcyjLoIbuWPxVDLG6darSIXxZTifGdoSxnmbK8tsMhEdEuFn19
r9mT8UKqQU4AQUOU3TOt3DQeC7vLirDtjTY6aU1l3Q29WYcWkuAfGHov9yDYAEC1gGeojSfGanif
Jz3QZ0NEtZYTx1XVwHsUFI1jUKxxcy/Kk9l/TeS9lXhZfLDy39UUjNad424OwK8EBLxqUOPB2OfM
476Iq3nXsLJOkBlgUvgOc2L3dvSeQP0DnC97E+bGvtuhC35bKunVKVDwJN8ISishEKxZwPIDUQY2
72UfIdP0SQmnzQHSMDzT39t3bU9wKnXwP2xJ8a1Ed6TC6GfiL6Tiy/CXFjVRI0VekCc1GBlQsuZg
l0gw2sjMFJVYWlnJLaYL4mIjzq8ZxtQTphgxwGZ/IOkwtNSujUZDbasF4Pe+UA76qYeRv3JLbnjT
2n6iqgJ2QhP6HYjyl0lJMfaI1yVQ07wmqKOVJL8x9KFNPfDcgkQJ4asNpshIMm9qnX6L3mYl80In
0wUQBrUdsLMvrDfWWMuph3UCJehab3GR8WMqtzQwV9IBUAViSp/gSQAww9IMSpFuIQqkA0YTVvYB
UhS4sV/p1lNxLb0HVAL5KnYSFYCld47OUFhFJDHvh736UqJPi2LciHEivwEmHQKpToRfIeJkBJK7
J9zxRlxy33jXdqWXRlFyl0UGvRV1xw4ickTIeRHdCtlroUHSDkWL2kl4kDQ9+qKpA7pws+rE1ojO
WlEKuwWYvzlDf4H/vXQK1snM1ltIWhcOqgVi8kSahen0TViZZ4hvGKIx00ARY8Pt17zh3OziMyV1
pswqhtnW7sNCvVrjuE+3JAHn377IacCvQhwAr2YozTIZbVKrHjsdyXGHOnVkiYckajdYFLZMzO54
/p7IKxzsCCaUSvCFuXgyG/nf3yxzjxpNIfCXzhXoSxtVqdMuraEl5erFc1Zr3yOe7qAusJG7zxnl
h906M7MoCLQyrZzGhRnIpxfpQ47xBCFPMfNSFlrdZ+Xsr+ecK5EPy8KSMNXqgO934QKqRPVQ2TUI
70cR5HnzEE80bAZyYzY8oGrcuE1WzYHoYh5unbtrC3Px5JROayB/56i2GlMa2qWDUQjwelniVGzJ
Ja3EWoIe9D/WFn6BEYxBi0dYq7SHqa8903yvk1Nj7wQ6NNlWMFr7dBjUwAghTjCYnhYeQhJQcIp+
lnVxfhEaMrof+t9p/Mp6HpTt+0C2WuxrmwkyCACcGJBwKFFduiSxBtTNo6QE2g6zkTkvvCklg9cm
sT8KOvqt0/647i0rAQPVAeSwGI6f86HF51NiyFk+8zTkOaBig/MQRfbeRHbsXbeztjKkhxbe7eBB
/kAx5I4jlThrwNbWYTfdgmDUwwiNqJAcbs19rptCLw3RF6QQS0ytxcFuMKUAUNHqS67rgKO9jcD1
FfwwbtVr1xzEwRDZ/5pawmodmSCPMoBSxxiXWd33ThmYk+NTnL7U/a7qoNmiX1lLXfHB/jW5cBHZ
ZmCyGWCSQmKvLN4Y8jZ9UCHRkkegUL18HrFFt2uWutD3KWN+z80NjNFKMjDDpsCrz5B0oKV06aZo
VXZVPGGHU8ilStBXM606NZp+dAGZvu43W6bmgHB2EaRaZ1razA1UDuXBLe1AQ+LaDAnG9jaunLXQ
Akg+hi2gxIYvujgJ1jCyyh0BP427LOTQKQhMLX/Rhj6MqQrdVAuHId+4gtauuXObi3BGo9gRXQyb
KZTts8pChfDl+v6tnW8KzgGCOiTQFcvDwIHrI/UI3GJhczAupuC0B+DO3SDQXd27f60sz0GGUbRu
6oFLnlqGYoX2SSbsfobvahTCRxHZd9GWGNra0Ttb2LLGnzeF4UwJANeO+Oykjy7/bQ5HWYdT+ijU
i9P9ur6Pq354tsLFLR430tTlbE7wkzuAsCycqk+bZP2r/nBmxbr0dmmjm2jN+1hRdC76GAX1RFgb
p3ctPp7v3Pwjzo5Ujr6P0TMYwcS1Zw4Ho32vyJMtfzp2+BebNnPXASznIu4vltPGbUONHJvWoSkQ
601gyQN0kxj/dN3Oqvud2VmsKK5Zi2Y0VmTN7tYmP91C93sj3iUp+2pzclMkyd9EizOTi2hBs96O
pwkmVYPCKA+EeK5H8GeihWj/FN1Wk3vV/TCqjFE7ADXQ1br8ZmNUu6lJ5+AUaV7a3RdAonXyyU62
WgarzgEoxDzSB/Ky5bGaeDeauoKhOv1sq5OW7jCv7GcsLFFP+ouvdmZqcaQylOToYMHUqN3piemZ
qg3T9CZCbSRJ7uytvvLq2Tozt3BGS1pCZ9W8hXq5SwS/jfotPfGPmhRgmkDB4Z/dWziikkxJ0s67
N37LnOcRkuJi8NzxpgG9/7TDuB7IDdPi0MQHSMP5jnzr2bPTPI6gbKu11+v7u5oqnP+ahY8CLwqS
eIJfA2WstrpFN8+jQIx2deQVzi1DCmbqu7K+FVm4yYXxp+OzfPYAAgLdQPBhYH5xkadoDkSi3HoE
94Frfk1AY26W/b3WIjcxkv3Icm/KqmCovmUsxfA131ItXLePogx4P5CnANh+eWI69ER7qWHSozWc
o2V1UDBLvax9053OI8oC3yTGfhX/TpzqC9E3osNa/w8YWYz4o48/k9YtVp9bbQcUKVbf9Z/7zAm4
WQWjO1Ohl584M48o84bFkMA1hjCyky+o3obcae4qtSlNshY6zn/K4pgBUAuRmQYbkTEMuYtQZ7/w
MtPL6LDhbvOall/83NBixxtX6fM4FlI1ivQ3+WS5EA8ovDp/dboWWo77EtWXGG0DsdVDWqu2zGIn
84AqpjPAVHn5sQErSLqSYbsjK/esApCRd0t/UkYYQwgiiR/EeK/+AoN5YXO+lM6u0YngZLUlbJYo
5JehKUcrDZxY9QCOyOErRir65+s7vHbNna9yTonOLIpJFqozYBHElbF2mxQgZMg9MfiWforTrUr1
HB0+fs7/21MMS1xa40Y5xmaBz0mz/Ebm9aEApJ2yX9fXtHbf/Lumj1iGqQJ4eV7TOLR+zktkIxDI
ky+KYZnTVlNzNSRChg2DbChguWwJsElNw8lbyCH5toAAz+Tr+pNNUq+gr67zA5jdNB89Sb7k/KHN
Ns7H+jn8x/QSbVMPmp24I0w35bDrzZ1q20BBIEz+BaXCLCr1B8uE6POhu0GrAQNTJiyp/JPgu2r0
zehk6r1nWDdpHNDJnzblkVcP/5nNxWmg05RmRg6bDkoHCd2lOurDqPXHO82+dUBPykNHC6Tx/br7
rA1FXKx1cSZk52ptasBupjq/YsequbcdBHfIPd4B0alrTYCqnsh3relxZ+uMrH5TAMqBaZpFn6zF
DWugEwjkIfDxaV69tX38JPve78WnVNvillo9jWeW5l9ydvaboUvBbg1LOU+DQojAwphwoWXh9f1c
WxDqx/AeC/BTsNhemsmNbgBwB7OKqYbxBxrHGOyLEEczQr4lRrvx/F21BuQmtCDwhyzbcG5ZKUPT
MSqkmRj05xYQosJXWvkEfkj/+sLW9g+zg/+YWvinVZgpiH5gSmgYSU6sBs1njHsHhWPvr1v6U2Bd
Bs5zU4s9pHYmuk7BVJ7d1uY3kz06xX1b3oniZwI91embbnwy+MHsPufJM2io2Jag61pMPfsBf7TK
znwFTVinRksZqU/+rtSN7t7NEpOu+ajkVvdp7Uo6N7XIc7qSk5oBIe/XE/2diE9JJr3c6YJCg+MA
kdqRdGN7Vz8kCpWARwL79YF9XYsdLak7jg+Z2Uegi9/aQgRl9xeTHEDa/mtmkTVZrkAPjcAMssjb
Jie7CSbkYB+A7dsQBFvZQ8xVgwvRARAac5GLPYRE6/9+Lsr6Okw5YUGvKyhhRPQxRlUtsKsBo2xd
XW3kEysvIpC5YUzQRYcWRcV5q8/9BBz5QimR+3YutWerVdRXYH7a+GCzuy+OA5qG6MTOungglVoc
h6m0eK4sPIxBH+K0gS7BFgJGoW8uKhwpBIGMamPe2lxbF5j5UbmHbCVkTxfrKvMOFcNyhr1hqsDC
CHTadiDLhTZda4OVwD5AFyKUJvESWzta4B2kNArtRu6bKfaqqEflqg+404eTQ1/13PBcN0UlNQEH
UxIUGfMTMwmuB42VSGhDMA1BcCaUQcXk8lOMAySohgKgxqyuoeeJbCT20vhdNU/X7az5mo3RV/zB
rMsHmULaZRqqWOjHD83ehuokF8cICEQQ55DmQHGO/3/mFlE3N6pJp9NsLnrLmfAMdh93D4K/ZX3n
bdL7rz0DQG0NWCDkboEdXw7YqqKUQ607GGPugxQ6c6zx4sQIahNQX6+2j1N+yrfGMte+3EzfDVAH
QtKHLmJktvYg0h7DDlXQWKmfpb+y8bXXt+bkVoL6H5rw/7OzCEgg/EV3wcAxst1DBwIgx7M14hmT
nxab6Mf5pbY8soiss4iGZeIFsPTGaKgqImGLGo8DedQGULF1Hgjy2qYDtfwOA/d5sQPtEhht9+5W
qXX1M1Kg1uZB17mNOW/FWVxSDo0dNQ5/nLTRfyblN2rvzA70lpCOAq9Bu0+HjXOxFjLOTS4cVTR8
yGoHX9GpK3+a2IuytI1ou/oBz1a1iIPCscbe7mBCK8VdaYOsEWykXSVPdpJ+7ja5J9cKIDji/+zi
H5LAs100nbQu3Aa7SMv+vRIPFGolqYgeUAO7Kaz2RYvcHUOhsiFf6r+COV1YX1xqLGfNWDCsVtTH
pAzLeACS8Vlr33n0yRV3efFiuGFlvRZkI6dcexFcWF4cFKmZZja6sAytikCrwOHTiDvbiR8qJ3+r
i3Q39s8YfNtrURck8cto/Q9p57EjN9K06ysiQG+2LJZrb6TuljaE1JLovefVn4c6+D9VsYkipJnF
bBpQVBpmRka85kVq19TzVid/VguJFH3IupzJj4ofsfsIotGprU0S3re/LRnSkbfYa7Xm9bt4FqFh
jMUJwHhpftUOgyf2qUpUX3LS+tmoHtxuF6YrG3npDkHg9v+izFVAJ3BjJmhE0VTu9IbbdTdKB1n7
Kld22X26fIMsZA8UBUTowVAyMcCZfTWBMaSQ/jmKLBPiTbTX85fBEp5LMbWhX+HhIdux5q90SFaC
zp/qKoyj/890bzMnaz9r7nXIg9LXqJfeGF5g6+nK9T8dqLMDd4LjQWtA8oNMcPa1oDBneQDwyJGk
xxyRKbk8Du1aC35hd5wFmX0YWqInbq0QZOwfal7psYVEAzmYtnLprw1mtvcDwZRAFExxzO9+2VEL
d23z702YADAC8JveqL/ZlOd3RFrgoImbBZsw3qjxC/04c9wOGkKj+driLM4bxCWud4opHwQtLBlU
dSYSKnfvx/Zn0T0b3rNW//0rgAH9iTLdUCfH9RjRUYoFoggGhdLYLsyt7m6L5ounFLTwVzbc0h2L
mLMErV/njhDn3xWdbq+Sp3BGcl963zulwKf6RdcejfEgdduuQYZgZV8sXIAUaA0Dcjx4Giom5yME
dGyq8ZQMxlqNjStqNsY2A+xs3hRqsDK+pS/Y4BQEYEtKBpTwPBb+rZnsmhPuFAPiLDpa0mc/ezP7
3tbq91HZlpzAlw+qpV3C9kC2ioQJ+M7soBoKPfbCjogagEWhdjeCikbD6DoyFKX/FGr+vqfnEGlF
NIUSuk3URwdBflWg5Y+ZudbHWB4VTygLj3p6grNUrPJkN+89LdsMdRn/SGGLfzdzSXgDqZ0/V4bs
4rOcxd41IPz4Jh5H40YfZIwaJMnyj1FjZJlt9jjQI1KeSA0m0H7ROqKStCv528KdBLxBlqwJ6ku7
aTb7udb3FfQIMM20Yymu6tWDlrV2DDVMyXwE375cXoKlvTx5b8GEJedXrdlZ6ulN3uYV8fy6sKMM
1ZcvPem4Lj6YwT9QVkBMwR/B4wbV0XlzQ1DLrFGmsY1FKb32sj9sZSO/LRGsdQCn3WGoEBwY/Aqm
Y+kZbaCbMSlz8FT88L36sQI9NARZrJW6+2Km4vAElEN6HoNeljZKG9dfOl2JDrKaaL8KrbG+wV5t
t1XbKKHd0/M5qmmlvfHFe4Ot14n5ZIaRFu2FTO06Ry9a39+WrR69ar6AfL2uVA46OtIvb1Sod0iS
J609bBZuJvxfqBfTj6QmMfczaz0fu/oBK2nUYu8yL7uJUwUwjPH3Bx1qI4Av6fuhETQHvUNaNNGZ
jnJq4XYMx0OUn6l9W9F3pVvZ9gvHHKcp57cxCVbIH2iGaepnajDx4QobQms+4M5WXZU9RdR+n2T+
kfW4vPGXMltCQomDbg+PfQ4oMoWyzAu8HCGd/hKjPSetLTWBHSebto92kfUly1485SVMV0QFljja
p4HnGKM+byKxVgisoi1ZAKmvBCe0HjT3mxy3dtFBuLmyij1ysYGFjfFDabwF3pcxu6vWuAVL3d2z
nzK7XfoaY5xG56cIQrnRkNnqJPrbiaOJ30Kj2ijlQU5uvNGBKO4hWAI2Nv0HvUnksjHTBPIPqmtO
qTYUF/aVAkDaRSgj1O59X7fFbOWUW8oSuEX5ZKCxTlKbs2NVNmo5cfUJ6U2RrNvF8jc32ZvTRi53
4XBV4j+kG6uy0lNncZYNTxKQeFFCIwOXOn3GJ6mQm/NTumhCTGdfZPVWtmJH0x9z+VGWe8fvryp1
C3Dg8r5euEDOYk4X4UlM1UDuXDXBbQpwbsYYxv/wbeoUaHEMhQwIP6CbyxEXd9HpMGd3az90Xm+o
U8hyK2a7TN0n435CSkjGIZdqO8iPlndLNbgu8BF5zK2Xyz9geciTyAI7iCfzbHF5YORxG0OFFMXb
PHOq+sms6Z6PWxAjKUf25WhL73Jm+H/h5o+qKCii3JVY1VD0N4p8yKy7oT02xUZIcAaG0OfqL7l4
oOGc6D/6Ul2Lv7yr/sSffbQZugsQ1xmuNx6xFVKD1xyOnbgZgs++cuhxZfbClZhL983pkGdZQhdw
N8jTDMvyo9/+FMc7tfl1eVqXboDTELOkOm/beOxFZtWHnZ+BohKlnQYIwkoO+GiV08qu3AALqQ+W
xJCjIQGh5DhHiAmdZHWjAih+tK7gLoqtaVvl98DdG6trthSK2ioKRYCMlQ8OZFaZqO7gdfmmF75m
qaONYKmirQJbrh/XgG8LmS709UnNGt4OChyz7aHWmonWdA9tIqEvn97wHt+G4XtbHC4v2NKZitI4
9RPONh4n8yREakXdRbaAe6zRMEBODRWqmBqrqNVXNRZoQyVyo/SWmN7ogglnNwmbLnYKr09WGiWL
03vyS6YD4uTMQ29XFVtFxKjc7x+r8T0L3mqQAUNEb3RcuzQX59dCQQwdNhVR+9n8mprilcg2gAwa
sVhxDUF10KF+yyzjTYgBDF2e5YVopEUof0DJQxZoLm0lBgjZmFlYIAmZvJp53R7kwCzhQ+fRY+sO
5fFyuIUPHSS8AQWQw1T74Pzke21gFha8DTEcTbspItBckoxZY62uqU8ujYxmHR7zGjIIWIeeL1qA
+6qFsVCxkZR875fpNm3bYx8Yh7qpVlKuqeQwu4eBNEA24NWOT968ndJ0HU3HilBmWB8So9/7xpo0
39LEQQmh8cmHJ31QanF9QSx0BZ/asOaZjLHJD7ytsFIZjZ+XV2jps0MxAt9TDhSoC/NUpqDoludl
V4B9AfksNtcAKrZW6x5z0diLdXkXyQX+mvlOcs0fK7GnvT2fSAOpWRJ/TI6pu5yvGV2bJvSNsdjI
7rCt3XGb1TGCY+1OL8rbTve55ys7ERA6S7R9OvjhSjVk4UOfFpHiFXBQVPxmN33ZpDXUerHY5J0O
L6QfkA7o2jvaPP5WDYXEFo1G2l4e9NLKnsScX/fIZLApW6ngYsJeyfgq8hhKY4SiL4dZ+hwmlVt5
UuuAXTQ7wxIofILhyhNjytqLXf9eSNpBG8uDrki7y6GWnj441XAZmZxfZDLzT6+0YnXUKMdlnbxJ
gVOqrep4oDuh9juRCLS1KZykfYnIKtrW2//H8LOhmj1oMa8gfNX0xhZFaggdQbfrchVsSSAMGw7z
+94TBrsIve+GFt64Zvl95UcsZFHwChVsJUFHUJmfHeOQGUdgClqxgfPxoONATW2l31lu8U0a5KvQ
VfYN4O3Gtzyb42MlSV9abIgEkwAKGD7YteffUWqWg1laRrHhXXTbVf0TeqlPgie+FaP15fJAl7bv
Sajfx8nJ3TgMuQmWxSRUncOpHtLkPmx1f6OX6lotdumYNWlzAgBgXtE+Ox+VPNSmAr6fy4OCKE+6
L52qvV8eze9CwPwEssBDGEBWJ1vf2bIlKBuOQyTnk6daoTpicT0OP5roEMeKnVZvfq1f697nIT+6
/XMh/QitfFPEt0K+S8aDke7VATDmNvf2+Gt1ysrl+XFVMfbmSUfJxER9fC4DWfWap2YtjG8J9hz+
XE3ibQb5PbSeLk/CYhw8KXGBn0Qn57YrvdUqLT1BNH3wZNdoSoQdzSvU9FZtBhYjMSS4ZL8dgGfn
vS/kpdsFOP3BW8fG8AmVnsG975Nvlwf0ceNAFfpd4Z6ABwgAnW8cq8dF03SpM9VdrGMKjYGY67pr
VPalwfAlUEz/LWo7z1erRtCq0ueF0eZ9fE1aKtxmpQzHF5yjN3TVSh/k44c3VXFpsUESnaqrs50q
ueiXjC4lh9JwyZ+avdYYGz1bU5JamjtUtCfdTwVe6py2jG6KEsUpj+/eOCTuDzl+u7w202F8/sEx
DIjljAW2Dtnt+dpgfdoOegJROdGQaLTdBCEI/xpZMztUj2rz83K05dH8iTb9/eS0kiQ3UOKIaEGn
bUcR8dbYcC6HmM7WDwNC3sKSVI2+yvwrLSxl8MaM95HYKHdCbG6l7IvVPxnyizw2yJc0PAGLNR21
y0E/YNCV2Cx0reYB2AmHqtn52n5AZqhP9oEOGIWyY77GElrYfpNFLncbitHU26dfdDKTZu+HVtsr
1J6qAruFnTCKTrTqOrUQBbAX9BBdnVgL1myTu32XDV5D2htriaNnPWRegbpEuJGH8HUI9U9t9qIJ
sRO5jzBc3vG4v4YsUlqKU6DDdXlhJfnjyp79mOnvJ0OuOqri7pSDW9ajgFdcXqN5HDgRV6Bdm69p
k123QDisUdjG3W3fDyvH2MJk8CCknszlB1NwztSRe6SXw6wvkA00P/Fu8xDWb6tNVMVrGdzHPFhW
6XXSxkU4G3nu2bRnuRQEtOXKTTZgjtfimmrno/hQGN67pjf3UREZK0iChQ8TiCXKAUCc6d/MWwFa
jammXNYlG3i8Abl2XafF9vL6LUwf+gSAteFZ8V3OHzZdoAVmKMuoHGaf8uEpTvfD3+NKJrlFvgok
i1BmnX/7o2ZGhRtp5QYxAqdHwASBXaSRvb/3lyUOXfAJ44bm5Hy2giZuvS4mToGaOGrmrnIogqMp
7C7P2MKNNj0Dda6XSUpw3jUpUx6k0BzLjSfc6OmTXBxGrBLX+B5L68KXjS+iSNKFYu75Z2WhoNcX
hlrybTcQ/MxDU1u7oFP/utLBnLGVJ7Ac9FBjdtFEnprQEWTOkhF7jUfDLWx4vCY1sn+YtJM4sytm
SNDlznziuImy8ycXAkP/jERYamfDSt1h4dQ/G9I0sycHUhBpSmg2hBqQFdCxqu00y8kKFLOl9qXU
3+MSk+s1gaOF+vT5RE675iSqUKfK2JZEHUH9oLZnyT8HCcEyDqLMNtQjink8kutaBkl/RKjs8vQu
HBQABzCBA+Q5tddmR1NpVWUapm5JPyXcgNMBIf33CwgR06AfyZ0jfTA8Tqhr6P3UsEoxRhmAxRlf
wvg5GFfyhKWBkPLAh1FMHstzbYhWjpo8S4NqExQ1RKBNRxp3eaoWPiwStz8RZu9g/CFGxACJkFtH
rYptoQLs9i+j4EjlKJocTsXZZiiUXOlQSq02cYvZMG0uac1Wc+Eu4rz+E2F2PAh9I/ZFToTOegji
rZCiigda2bVTZaXRtBQJ5gsFSuTfQdBNK3aysZW+Z1sjsrkZkuuypv5EEvEjC5zaPVxemLVAs4Wp
m8QPyoxAFjusk7DT5DlLXwmUwlr7c4FkA8taNihBqNPdp81i0cBHlLgrKvz2Oozc3orsThdQK3zX
BgeN57p7V9X3sbrjta5opQ0EvDFX9uHSTj/5CfpUKjmZ1yIpG3EY+AkjOPNWf1Szlfr8wj2FZgK9
fZ3UYUJDnwcQxCyNMIuuNrUk2x1pS+naslTasPEvL9zCgXsaaN5aN4WhaiKTkYgDkG/U7K/V4Gp6
HfMy1tSd4q+UI9biyecDyzJBaj2deE14SHOnVEnBdom2kQQ7T34Za5tl6cA4mcf5FWlq4KW0mnkc
sXgQIZ1/9+qHyzO4FmL6+8leqGqlUrFdZ6lQ4+5fEukuXkNeLO+GCdBNdUviDXYeoivCKEgDRjFh
DYqbxtv6yr5fMyNa3NQqfTCIOkCp5mYKdKAMYWwYSB+KIKcT21prxC5EQCsMDQuyYpArc/RaFJVu
XMhDsdFJwG1AOg5S4tVKVjR9/rPXKq01yLbo+XDpzd8UqhGNdWipBTZ2pSPo+zJ6o60w4oqYN/f+
GkJ0aUhUlXhUmHQXPuCKiljVx9KngqfH4vis18XnwbfKvy+MUIb5E2R24kG9SLGkovjZBaWNe8JV
ratcGPrh8k5emLkJciFNHZmpVTI7dIrQlcIUm+kNRDd/V7QGYBscCe00ze6L0jKfXLUoPgVxoa0E
XjgUKMrhf8PjjBeaNvuE6tZ3GxPIxSYQj565bayHUt9L4W0Rfa1qFEEeL49z4bI6Cze74VWP4Rvq
RLMb9G0jbiMh34ZFSbbn4Buysh0XNgiuHZDRdOCvFBZmY/NUK28SqyW3LI5tEm1iUCWXh7NwOpxF
mA3HiGMNl7Ke4eQASNJoU4VPanKbVb1zOdDSvJ0OZfr7yUnndwigYn9Ooio+Vl1mpx4G88W1lKHI
DJvvcrC1Uc32fK5j1JuJXblpRqG4T/yo3zZC4T3mo/UoprW8MraFU5wPbOoiYXg2nYDnYxswm8sH
jXCt9ZgmxzL4YbUrO2Fp+ibBPZV2MSIEczBnW0R9Mshjuanwt9Xsrjl0EVij5/bvWRowNE4Czcbi
yi6gzohAZnjAHiYUH4zWURtn8J/8diVRWdref2KRMZ/Pm9m0IUBEYtX9c9Bdmf9Q4qDhhIwUt97E
7pvlC4Pn973eKBwNXkmv8jWEAy8KK6WahfYeHBMcdvhEqdV8kErrar8YSdn5hDzH7Z24ShxPtyvx
Ra7f6nhr9jegsEbr1+UtvrTnTqLOc68EDTO5msZmZj/yWHuVS3lrVunbf4sye152WWzlScfYSCP3
ERSJJM6uFHNND3Hp8oBOPDWaaDPRbT/fCK6VIi6kMhhD/JXFhy55GrPIbkt77JjI75fH9DsXmV3y
wF7/RJudebKv4lUWEI32sP7VDPvoqFujKlFzd0dw+IqCCPlYPtSSp220tMpuDKCbRwAA1VYU4mCD
XXl19MNEd7qyNrd1lP+4/BMXFxfY5O9y8uREcz4fShCrdWfp/MLkoYvuYujE4tM/hEDeCH8PjSLT
PERrxp4ZJUyCNmJM3Ebw76vcTlx3Jf34nZfNZ3uSccP8k/yA6tz5WIJMSYdEH7jDInnb1q8N74PG
l50wtHZd8S4bll20zabPgaaI7W2tDKrdFeOuar6M5kPsl0dBUq8oPtxrouvk1poL7NIhdPr7lPPf
1/mGXLghvNsseq3V22QNuLW0t0///Sn+ycWXqaEaqSqHnMwhpCTHsW4dw78Kwwe3BW63UgNb2jmn
0WZfEoYMQiiDY4Ci9XUop+LAi7YGAF26XU9jzL4fvTHHrsiZMVTewuiTwksvcuRhZYMuIG9kGqHA
0yf5SRrQs4XxUNrvk5ihjPJL5xnwMo8l8NbMOKK9oVdXKjXRYu1BtjS206Cz1aospTBdjd3atZ/j
6JMW81q6/QfeHkMjZZ10pEn756C2wGjaBNF+ouTRNigSeG7ty5j+vRHmeZjZ/WcmpitGBQuFldSY
OdaACcw4orM12DhS2qqycp8vL9nJuGZLBmu26sTfO2OocYcE6QKahFfBTaKETjdZj8TIfmdApa1i
TS9iaeefzuls5WQfZLsiMqeu+Bg0X6JmX/ZXl8/MpSTsNMTs4xJkIxvFSCKf6OOn1pTtAff6yig/
lfAl6AysFOCWTiagz1O3D4GPDzi6YhS0oHIJp8fCzyHsvqdYlFwe0eKkKbzXENiA/TvHNnSe2+Ky
wv0eFOZrgJqelOm3pq+thFkqkkPd+xNnthMlSHxFGRPHT4LPVfE5aKyjPsRILAwbZXjtR2Evt81z
FXRbr5sMAoONOcSfLw926aV4+iNmu1M1EinoxOnKG5T7xvVxtqq2YazeCLp3RZNkq+FnkRH+cti1
OZ5tzDaSNRS/CRuVik3Fx84lYFj68XKUtcHN9qYSZDUIT6KU8cZkGP1nBZ92BQDJtzi6dmkDX463
eFCerOjsEhAzPSp8Y4qnbn3XAeKUWq9Qvf4hCpQrtuYkNTO3YE5jX8QznVdjqtyI/V7znK65VaSV
LHcxhYdfCs6Sth5V01m+FXgGnMRpMEH2UqqyHVyVvwzdMeR7hA6M2Onbb8Oai+ziYXISc8obTvIC
r64UY8iJiU9TFP7qtcbuhlcrvKtXdQ6XUhDcnkEZwzkEizEbHtLeBuVgvj7NvC3T28a/LdX7On9R
xkeQiH+/YqexZsNqZGEcmoxYauzbvr7NXUfFkUvoVvb72pim7+Fk+hBZCjIdU6qN38TbrDcxWfoR
6DKyBTU8e2VDlrL9TyObI1MxS2mK0ptmMb/PvJ9G+zlA98cSVyZwaV9MfX9wYMjqc5meDwy7XbET
DPqJmoHOZ3ynd1cjCqxufS3n+8sjWjqZTkPN1qpX4z5rdELhEOVm30TjqHk//1uI2TKlGShTXs9k
OhJqMMGDkL8X/d+DeSdQxv+mbP4Wtio1Slxp2nNBo25DEYVYqcIfIKB1eS9Zrri5PKjFvQfQgMoZ
ZF4qGOdLpNe5CZJtep718ssI13Uz6r1TdsO1GKcQMZRXOJ4rMZfOW9Q5SBdpxU0V9vOYlupLXtnR
6E0ydOimE73G28GJ1efLY1uOA3xfofcHFm02Ng/tJRWCRLmx0u6IWXuIj6cleJt8WNl80z80fxcC
3iQDhqgzocPOBwSiIayqkUks2m9VDkBQgXK976MtgkhKupXWzHoXv6uTeLMLK8lTr5N74snjIets
RXa8+osh3ab5X6ON6U5ICD5M1rUGfjPnA5MTQYrrIKw2mURyuO3qWxdTMPn4t+tEFHQDZFJDqsNz
TFKiRpo8jDG+5yEktBtQuGXvCGtPvY+TBu6Jkv5kbk9Zf27zIatWCP9epZ9dOtgZY/yV5KhiPuRr
PMqPR9F5oNnqdKbng4hR6B8p70iVJ7yRq++XZ2wpBDBplQot9c0PvEXJBGovtGbFlr6ppF96+56t
6feshJiza3uriWp5JIQ8HEPtqIh7nHYvj2LKFs8/m2khJhQ9xRQQ2dOKndx7uVAMYi2ZlMoCbDpq
WvNetlKyWRrFaYjZteApodiPIOYBnyGelXsHpFm2RZP+9WuKkSiiSGEIAQzpA9RVies6qznRsk77
FvkJyTFkoVvAQk9dV5u7VJNXdsDHI4eIqgLomUaiCpXufO7UAU1xlCfJGQAaxN7daOn7toXddfR9
xa5LO1nrFn08Tc8iKrMKt1sgJ9600w0Luz0rtn0RfMWB8WbU2zWC18dLiVCoACK3QeGQIv354OTG
jAJ3upQQb7mOvPpJTyjqCYX+qe/cp0ZsnUwfPl/ejAvk+vOgs61SiQVarCK3heGND22OPENivpvh
uLGMr4NhYFsZ7IbSjAF7CY96Vt1hoLIXjc9i7DqW2l6lmrHLI2/l1bC4gU+mYrbOBTAi1034VVI9
7tymvOuBAmd+sTL6xRnnbKSUrHArzyl1qhk0jdnznST9V71WbRUjB/w3EfMY+0NlCPblyV46i3mk
TOVxGO4fJK9rEVHE0GRUcfKlVtKdKRWPyfgrbZVrmO8r6cbi2E6Cyee7qbB0z6CJSzWlwsQmjQ5R
dRQtTFOuq/oomWtaJYsrdhJOOQ9XemWglSVTObqu3bV452jipg/WejVro5o9xRtBF4XW5Rvpa8sW
lG9+4AjiNyl8bc1rQ/hxeb0Wv/2TMU1jPjmpWwzqrYDqELwR2e4D2SnqH16fHmPqff8t0uzyrIS0
DMQpldLTX1lEq1O2o+pTav49IIavnZMFcCpMGFy5zkcEOVI1QskiZVNUm9rtXd3Htl9Fh8vDWbzi
TsLMVgliJ1lVzsWQ15HouFkgHdA8ULaXoyzvhT+DmS1PGqhiZTYMRq9uIO7tFOOt7Y55vdeFTWF+
uRxseS8gWA9oCMdmcZa9a306Wq7A/kZfeSM0ZDd6ZSuFYfvp38sCs0hoV5lTw2XKDc8XqdB7SXF1
Zk8OUKXVn5Ti1egFRJ6eolTaSPnK3ls6lXjvw2yEcwOsbj6NykhXzyfbTUvNjsq7EquOLH8c2rdy
TaJxaRJBRCtQ+KAVfXBxT9VmMMOUlDfzIGu2pSffy3IY7NNce0BEq/50ec2WtuHUkETECt1/8Ovn
EznBZtSk9iZdlnCbyN7d4PW7yyEWJg88E4MBQozV1nytMs0rzTEEkmoJj0F7GypoeOSOTvXCDFa2
+0KNa+KY82iAO0Kvev7eKjNusixnofwQ/dXx3coFB/9FOw+GXUAVw1BQLBa7gRrY+JRqawAxHo/M
1yxzhXoJPQvWBkrC86ZHmJnJoEUR0EuZZr8Whv4XwxuirVR34ojrXBR9Sl2h24qKlx2FQEne68zU
Ny060M9tbvqf3JokwhvowkapUO/MMNB4+pjCTaeU7V1TSx0UAy1jR+RKVLxD4a/eorhXNlol5W9g
+k1/00u5gPZN1n8XBUF7qgrTuCtjy0WRMvEPwAv7n0GjJ8pd76poHBtTnhaPov5L7+uscpTYl4/5
2Avbzhvj4yj6RoJCZ4TUoxr54Y2WU5Oy6Vtpoq21tTw4Qz/oBqgDNe3sSM8seY8uugqza0xUfxtK
OcaulWhUwGw7v9vG+MxsDddtf7VNb1W2b4R+sLHCxlI2LiYpx0FS+utQEpKbKk66T2Y05i+VUHyG
v/1AqPbQZ6kBUFscx9auDQttSF9OJq8pWdkFbRd/bYza3IxSHj81FLsPXmVJ0BhkdCPTnvI/gIKg
zLeqHnUt0F9R36tarGz1UAyPUpzK21jiVatjOXnFRyOgI1BWR6Fsiyutbc3jAAyjpW7V+9u6FZr6
PXIbybtCwS8Gp5nkJtb1epBtC7U0lKvO72UYCEy5zZeA+F2TihB64hKTEjrB+bNaBiHJa8RFjan6
S5KXaOoIlrXrWxeIQGHojW2qlfi1H0IUhRqMOHRHtTyQgVLohjs44DA3i7z1npuxqs3nOO6bYdNC
r3lNuzo55Cr62Rt9TKIdakzDD9HwANaUkP63iRC1n7EcsmRHSl0924+FSky51PxXbBML80r1CusT
mXdyGJBRkF07KVzldkRFzLJRE4O8kUpNfdPLuZFe0cpRVdx8ZHGbFqKf2ZlFq9FWUjzi7Sy1DCis
QZ7zIXZZu2vSVH0JEi9ysdRK0yshEcVD7kbloYeqvjHLMed4j3OVZ1MkG6kdee4nrVUkp0XX5bZR
6n5Ha1u+qvy0OLhCbd0oXRzIxPYizDzE2jvUcRc+Icc8HkGtU/Ye+0DaZi6K5mo/enaZWy1KVJrW
eU4eG+0RK3ncAfqgl5xiVKRfStCifVO1AZlUK/eurXu9e6MIQvwsGln30xqbYDtYY/Q4dFl9AI0t
/USzLe/sPjTH6ygNXSfxNOWxqCRhEySoStgKY95pRRsBIxW88isC1oFsG0nufZHDkHpoHuRm9+Cm
aXIFIlSgRirW8aPaVdZzLRfeQwLe4Es3VIOxEyPF2o+d7KaH0RCqG1+KDe56LfC2SR3pj20eY3zd
mUIs3dRinD9psDmuZUEPf2UaeaLdjRalZFWtuq3ppY1l65HZds91l8abMCzqK300BkdLknAbwRga
1s7shRsPMygUGCbBNEyTZwlXZxmJZlYJZwPfhSOMSFv3yWYwLAdAB9ZB4Wet+KniWWr7nJ6NHV19
H7zMSbNbTey/X76rFvh+vNJPfswsLatEMa+8aLp+Yw8Jg09Jmjih8bXvFWdsvF9Z8V542o3vknnW
qFBVaw/cxRvs9AfMUo0Yc3Yz7aeSVxdehWnjNEXqpJUM5FTF0kg6qGq91WPfSWgJINfzujIB04U/
v8AYP9WKScMYRcXzhEAQihC0CheYXn6PfNXxK3+npNXXJn7NMFmxyzbb1nrmOXHu21ber+Qji5uB
ooVB9ssTcF6LA3qGIZcBxBqg8L3mNt/5VK7a9Cql67Ey0qks8WGkJ6Gmn3LydMkEXA/qBsy4kBdO
YG3FsNhmEHLwjB3aFz3Y9/5VI6+k/QsJOczZ6SGNAg/OD7PpjcRYdSkJk0lyD2pj94Jh3mEcRXSi
UmOTl9GTsEYhXcq/oLcgsAKVG0m8WYrne4Iwxg0hgyrYdNgye7KPON/RjTf1mrvKQjop4R1FBVLi
AaPM1enb1K/UXBnIv5T32utsY417tLQ/TgNM83uyaByDcpGZBGjqIoCjqCZ3aee+xVje8zCMC+fy
Jpm+tvkeUeDbISD5u8o9Wy6QHVzhgMc2aftcdi9++OrpKxXCxSn7E2LOlPEHYciFjhC90jt6XzlV
uf9Pg5jn+Kk7qp0uE6Epv5vtoTE+/0OfA0+JyaSDngCtjrn6iwKKY4giiWdE4AP0wVIkKypbkKS3
VM5vWr9+HH1cpoturSu29D0pk/oYXoIwuOYE30iJ4X+LcrVpKwkhge9isiVnE/xxW8WfenEFBru0
++C7WdiGIVDGDj/ffVjaNZUyXVWR9KnItvH4XTCu+7WTaSkKpjcS6lx8r5QbzqM0Pm9NUWG9wvS+
gujp9nahcKX/PbpBATb8J87sW9Jyq+6CSGQ06ECLmXGoxvgmI3GMU3GlXbS0yXGKN8l+pi9p3kzs
hRJLWJ9l4vq/ic3xBr2Vw9/vcpQauTemlzpv2fNZG1pR5eqmiyM0hgflLDWcog/cTSrTPPqHUNNW
pxSN2s78EO+sMopjw5qShMoO+qs0/Yl51eUYizMGYX3y4YPCrk1/PznoBiluCisUGE7/EIma7cor
OLalo00/CTCbL8/3grYe3Grj0UmGU2WrRWfHaxYFC0KefCxQRYEZ8z/a1+fj0IOg8LNIn+hsYnGo
0oiijVYPgyP4oXD0s66+CceCgmiuaIm08Uw1fB4LsfqcdTipuInUHzJlTG/zEtX8ldRzaY5Pf9vs
A6hHs0RhkC1Tpi3I1f6YCd3u8jIuoAWn8eO0NIkX0cGf3SCFGAZKZyJ8G40qD0TlWSq+dLJ/iLDk
y1NaT8nPPBcfW81fSWWXB/e/wHOLE+DQZhUMTLwbSrvO8HeptGY3Nv32+e14Mra50Hc9Zr6U6xrc
wVR8qXP54LnVfjT8TW6onh0VHtLL+kOVq18uT+rS1j2NO3sxxEqJs5rI0BLhoYi/F8KVkX++HGLp
DAa5OrnTYtuKO9f5tsVCoTcNl2WDBGXwyNTudYAj4tvlKItrdBJltgEbBDeibCBKF/ww82Ozhn1Z
/Pe5lTl6J3zl78fGySEy6iknZcY33sovQncTiSu7e3EhdFRB6ZpDbZrXyksgPEYv0wpuSlzuhN4e
isd2FFeqr8tRDAMRWq5dXh/na9F1PudDxyiG6inrtsXwUEYrF/tiCMqFXB0ke2h3n4fwJLNu647T
thh+py93gOWRwKr+ZVedhJmttzkm/LsGIynCo6ZGMBEOqv4iJiu97cXNexJmNmFWLFLNSDywM8Mh
yW8i49gI2PlsLm/e6cd++Pr/RFFnbd/OCtIx9ogiG5sxvBHLr+gqWdLR7LfSmkDy4oiA9fEfjjZA
ac7XB0lKvVeqoN6E0k0wQlgJo2NY/oCXuAJHXiwA4MT3f5Hmo9IoFJkc2oxq2DT5ztSvtfxVGl79
9BilGWnSsQ4fE5ybvbX24OJ8nkSeSssnH2tLqcGr0wg6pw9a4Cmpb5TmpW/ukvCmL/4egMe1hPzW
JPsJAG/+5cYQPPUUzCSA1vsSu2TxoexsAS/utTt28cua8thJj4BywvT3k1GRVIRJ6LJyAUrllSrZ
nfW99Y+Xt+LiOXcSZNo+J0EivawbK2TRBM21pf9H2pd2uW0r2/4irsWZxFdwkNSSep7sL1xu2815
JsHh19+NzruxBPGJK76J7SQnOS4CKFQVath7fETO6LoAfv9FXeflJiDJyLwZTnhDpxXLgY+Ns5nx
du6myJnD7FiOxAmrdlNYzcqbcEndT8UJqhB2GprvKojrk4Bmeuj3zRfe4Frn8dqyhMOR7aYDsyXk
EPtHHt1gBGvKkJTd9ol/ff+WtOB0QcIBkX4whq6DIAMVYiChldFGHdYQxRdwLzSACvFBcJ53vuxw
bvMemNDcvBZeKIFdJduH2Vuj74Bp2Cd7OXqUdAqUtlg/JOpzWjhBtBJUL23o6RcIBl4OMGk1dPiC
Lr/LpidkNily7EgGUZLEf+EWUWfAxcJIJnIuQhRkyWk+2yPsbzzdqdKvOve1tXTO0rGdiuD37uRe
SU3LVImLmErloUhA0GsGfgcovevasZj0PJUj6GEKApyqLyCnIxuS/eglD4OeYfmpGRiVK9xocnJy
N67xci8YXKiJpoJcDCCbFzQRM3hFERBAqtLUVFE+WA+gYUARKk9jgAphv3IHFi71mTjhUrMyzjLU
tJAjCZv7uihcvUt8hkZQRFArG7pgD89ECaoxIySzB5OHMyz3mi69CVvTu35ma6sRVKNhkqVNHUSw
/G5W3iblyZ6fir+Iy7AQ4HnboPHAUQl+vx50YpYz3NQ4PKE4YMS7ols5lqUX2qkMsX1NAR9V0VXw
UJOduegCdkmYUyDUf+uskqph7XXAgQKvD+DWpofrm7j0Oj6TLfiVCaQdxBggW9bfk8ob0pus2pbx
61x7bfQSGttOe5rq3VC5uvygmSsWZMFanUkXNDLVIl2vR+xuHupOJP9qwEKbRiENSvm1rNYwWtak
iUpJsihLeQwH9ApF+60z0G4XjMr5HpXmlX3lXy74azy3EcTwsUodrcPnhktLKpXZAVZmTPWtUUsH
GSmuoQvv6yRCuiv4VhYohHfK45AGd7Yegzrh/fonLJjOsy8QPEGZ2xJRUqw2GVExse1BQeGtUQAh
VK8Nni1u7MlihUsCdJ+8lwssto+NfSSFfqUbNxphNFUzzKL9+puFISkODwvgezFylMM5ygqAejtG
vQPi4VyimLq5LmJ5QX9ECLYli0GdLo0QoaBePVq0SmekGA4p2yTp63VRiz6At2tgZpsjsgtKKaMc
HjcGRE3ZFnSMsrYHO52uenHxWJn1yn1bvu4AfkMrDKf5E6FNoQT1oMoZzBkoilt0AJYmr9vPNJnY
MTNaaqB7VDVDz4xDJ1NUWoJMuzd+orFmJWJe3OKTLxGufhQpYzszHmGirXMAkU6BgToMFTXuEK0Y
2DVRwmnK6kA6M8KiJQu0hibas7rUbZqeJuw3EFPW9nihrKeCSuDfPRZiiSoBMrlRQdwkvY2gJe0x
Uc1hjEPgAj0T8x5DCzReA+FY9IY2QJvAqo48i9h3JM2q2ZcNhAZ9SifkKWyzesAIgVKuof4u2pUT
SfxLTkIyw6gx46ZDUoj8V4w5BSZR2Vp5fywLAc4LqLttdDEJFiW22y415Lxzhg7hiV35SWv7kbxG
cLG8a/+KET1v2o7SnFoQM2LGXnKL4B4AQwNZye2sSRF8rI3B1GjMCuxYujWmz47cJ4Ubkv/OcYlI
kmPj/LNnX51hJwdjo/tlUjAU48D1dDu5jX9KrKjfijT5rTAt8q7brbVFCXYrzzqbpAG2Lkg/zckj
8TPAArLQvy6FX80LN0pQ8OIj/OgJEO6SYbU2iSa8q7Mw0jy9MkNXn+K/CiVPpPC1nuxcPJIITSqw
RTEok/CE26iguQrADYd2pevrWbT2RMcrnlfCMVhyLqnM8lhTuNUzLVAMqSgVAbH1RwfVIHcS+qT/
b9KEEGDW+wiZJmjE2HR7LWAtrasWqMpMQV+fJoP3cTBjmhNSrtjAReU4WaZwfftUR3cHz1Y001OV
Y0QQTT3FvMlUzbm+Qv4bifoBRCPwM8BzYh5D2E/dYn1XxLhahY2+qA6UtWVMJ1XyUmQA5bl1c5s4
g5Ztr4tdOkaA8GGaH12WAEMWlL+O9RAABVD+brwluRM1T6GyC/OPqJpok6wxVi4+EE7FCQ6sBJYW
kxnEWRGg0Ixbq0hoKW8D7d4YXuLYz3unSP9Cd05lCjePVcC9zDLIDDvQEOu7osnoaNwiNJCtB3ut
Q2DpAa5yKH6LAw+aMGLnF2McMZZuGyUSQfELhhK0btNKyHeGNNEOHNAaQIej7VrhWvn+i3v2UoP+
CBbv/lAHplRBMAsKnkJO7B9l9VLjXSmBZ9CucT80aTd1Ke3NCl2ljVsa/Ybl2gYsxpSQ3g+qxJUL
zTelNfRovuhr3yZod1e3YaFJ0O4ZuVE1eCzM92RcuUFLwRFaJkAghfYJ1HkFGU0D+thmggwpwmjW
RAqJttHAUL/Oeg8NcbcgoB1W4HOUxftzIlQwTCy3ZnkMK4RIVvmSjMPGinq3Qu9uHJc+JhQdpqN7
uv5WyfE+MT61dD7qyksmS1QDTloBFFldmw9NUGyu3+tlNTz5MMFwyWbYjwzYdY42ApZWelP7LWOb
bPqpGzEtAJtRHS20g/W763IXDxo8Xhw/FCxsYsNFkeARjCZl7MdYbA2r26p2iFL1WjVu2ZCgngib
hbaLi4wdOkVzdN7hUrNmcsBz52Dm3eswQWZgUgeolc96VLrMQifpHK1s7ZIn56XM/xUt2DB9QP6L
cBvWm+wmrusdqD9WVHl5F/+IEGxIMXB06xSHR9CVC45KmJCUVsj4/81h/REj3JiqQF9ZhoyNE6ej
25LEy8zWGwDffF3Moms72TDhjqBI11std212vDNm3y4fCYx/ekh6EEdu+7UZyrXNEzW/A6pJOeF8
MsVth6NpHszx1/UVraiA2GiWJMFAKh6gSuXzqN2thnGLvz+gIQ1MUKMZS8QoBcgvwsWZL6G465qn
mmyvf/+i1QL3DVCCMB4DIMJzHwXCmNLKWtzSTk4PQ2pSTUmejOrZ1KttY2Z7Nq4NU/Pf8cIBnEgU
dKDOTbkmKiSa084EzTu6DaStUf4CTMX1pS2e/okg4fQHIofoA4CgyL7rWwPsl2grWoPoWVwNOmox
WsRr9aKrSYdZSsCKDBMwwMHk2biTJ4BURfK7DMDhbpZXzmspClVs9PyAjgw9AuLQlN6XQVDmDV/U
ttXfbMU1CYoHK7Z7USsAc4jgEywp6Mo71wqpDMCMYmLrQjNzm26gSVbDe2IyItwWUUOlcuUNsbiN
fwSKfTVRV1ZxPkBgXW5s9bZpvK78LdvPyhrY0Zog4d0aSjZoTWu+Mgm0FZ0LYLM0/VAVh8wrVaul
m6tZgM4Gfx8Hj+D//uQBFrYZqS2boVVIxYAv81SyVr9fkoDCPXqeOd407u+5hAqAkoQUmFdBCcSZ
KwwW/EXTJFpQ8P0YcQIbrikEknqraLMSQAJJmRMO6GpzI0Sy0rDifhadONpagDgPiBD7Ypwt6VgS
1ANAHIjyamVIHP82rQNLn1P1NTHcKL1hayktrsKCGTIQLAC3CY9WOHBBEYKmzaOxBpH9aL6UACrJ
7yp9g0eWbUfIbt3Za4ZiwRrhqY/6KeDBQT0nZilVFYhvpgK4Z7nO2WYkQC5G0zqDX8rW6sILegGY
Ag2pXrw80D/M78CJ5mVxFTOMqGKOk8i+XU0/Zl1eUe7F1ZyIEIx4ETNYPgMilLam4BB2u+GOreG8
LNg6G0hGYBCBscOIsHBEZt0nWlxByKzhbRhiPBnLSX0UGq47iiXtgyC8FICTjTyG6GRDJddaDJxx
qKGbEbwYqNgwfaMFFHgiBXpvsmMVPV2XuXRGSDhC3TGWj6ZnYW1AyqiSlPVAZbZzvwiqXWY1KzZ1
KfDHsv7IUM/1YDYiNO+nkJFWQBoA96yGifKCj8f5TefOGNCa3ajzo/C/JzrRUQQEG4KuIvgP0S6R
ooqJPTTA57sNgt/x+FSukZAvqgY6y9BqjUt1kayQR/BjTijzOl31XBOFhtpPK0tgZl+vH9OSnoN7
7l85ghGPihgjWh3klJWTaiBTv1W6lQh/qTkKLdyqiTwBunnRlXx+TJIVZyM4CKF9efkwJ0G1DYD5
0cwaiB1kPdyCBW/eNHJVHEol2oGS7RsZAIBYzGH+eH21Xxl1wSjiUwCcihkaFG7EHJCiF1qgpCPg
yLMxzGhLrPZ1KKPw3srG6uekF5i5TIbKAkmDaaQuawv7Nkoj09F6TDWCoSsptvjNy02RWhjwr+Gc
DqPdDhaY5MywpPE834ecejiWqnED4MH6UEVh92IAw7JBn3Q1yFQOjfi+GHXjF2CGyVs3qUj8gkD4
NSaDUrkRkLoe4iBVoMANHcHlBoxSNbkre/6CCKrJBlcFi/0yncrPIZKmkGLQQfZCYGPdK0WNQKZW
evVGBQLHXzSPYPsASsZ5OAmYds5PEghCZSjb0BZU3w+Z0mxkqTgEYfgXxhele8A3gSQTny3Yd2MM
c7NKZg5gZ91VgGeZUAWmBtger6vDkl0ELxQSV6iD2oC/EdYz18rArJzfMgLKAtJnSBJNZu3WFquf
mrCd6ByWqqNmykBNQIh7KvpNnq9/xELARpAm5/zZ8J4oJ57vaRSMVQZUIaBFloivtaekSinwn9nw
MobTisVcsCpnsgSDqQcR06cJsiRyQ5qNEXVHMFtmlrQSXi/KQUoEoQ7i6wvG0YThDs4h9jWOVPth
UlEjNCQASxETEAizaRQv1/dwwdkAJg35MGg6rpJIBlGMaYwpZayLgOh20NAGOay97BcM5ZkIvuST
mIN1AOubABPsDGBNS8CETZTJ7dgaQfyyGCSVEEfBd4ohQRjbSjlx1debjybHRHHwlEi/r+/WAuQs
R5X7I0RQgzyMjDbhalBbX4kKzAiN6Xsh7xTlRcs2BtBRKoYq3m2Pxqo13Vh4ekE4olLgpaALTRws
nCMpK9Iv7GqzBQncdmhzQOjfpuaNGbktRu2vL3YhDCbAcZcxEQmCcezq+bnlDCS+U8NVvhp2QaJv
lHH8jjLAvgzZQdcLR571naENr9fFfkE2CJ4GcnljLkJ+zHEIcgep4zhh0JcCoCl2+QJnBCzO3J/J
vG1thWoTRvyT+CM0PuW6e7InlUZq8gbT6+YGoGPQeVI031Owu+vtsK0AmJepbCWlu6RsSOAj9OSA
eRhVPN+bDH2+cm1gb9Qu3g8oqpfleDNab9e3YukETqUINyee7aLHzDUuZ1sNtzqASYF+aqdaS2Uz
nndy0aaPqUw2oRXkTjUO99fFL9kGsITqmJsFUAmM/PkiqyCUMEiEG5WM7aZTy1vN+IvHAua6/ogQ
gqiMJblm8ktryPEDk/PHJBoc3v91fSVLx4V7w+dKEbsYIlKOPrXpbPUF3iQNQQfN7KvVvCP5tCLG
WrqhnMQZ7ziMLWrijtVWwBpVL0EREyl1STOCqwOQDGNw5TxtDJ9FhunbrB6f7L5it1WWpW4G9Dj8
RxI+ksZy3E3UkqNWpcnYAcoHMMWlKxuNNDlNlKT3IOLVjoCQaDEMCejWqh1CwH7I8ngImDXf6EmQ
A/haTUJak6B+6wICpK1IyTvamV18GNpmfiD6UD23CZlvGArlLuuq2aZxbgLhowRTVUi1qkoSB6E1
2mkBgcN+akYWMq9Uy3IrFQpxwzEK7u1BreHhVWvwQcVaAMFWZxutHklC1dZukA2K7hsGwGhZqYOd
VAS7tJTUnSUZnlLNml9U1uTPQ0VQ4ybTHZCG541uSPrBqPEyoVHWl+DsK1I04o3onQcgmq5tp7md
X6fGVHI6WEl1r81IrlMAg3QBnYDj42GWkz2P2ahs+jpPv0lhrADoIDZRsJRALbxiIxfjIBs81Apc
DvhuxceaSqS2yCw8otAaZx3AOl3d9uDv2OlI/7yiLh4AT6PoR7eSRvtWsfukAEzF9N85bzSUhP98
heCWMuQfq8HAVwxkPoypBVSmfnP9Ci3ZItsEMChmC0FZL3KUDwinW501sMq2Au66CM/uKoQ1qnwp
Kz9KucTcm72rzLWs5lKQZwOnFZy/KjqHxVoRIcCL1FokRwrloMZOKYXoES2QddxW8lquaSn4OpUl
pC7yPhlzi2EbK6sG7Euf5T7A3Z67rG4eWyL9BbMBju1kbYKni3HPpb6EvGjORhpnHXomJ+lgx/Hv
NMqOkxVVLhA8Ck8ugJZSW0Pzef1Ql+wifgMgx6Cv0EBa6NzClxNAZLIOH6DUDI8hjZReMA0fgdSu
NaMuWUbgeSGrhqQxn+Q9l6SPdZkgEIQr04O3ImPMITUacDsNhW4DrBEyWsIbA7gn1xe4pD2nYoUT
TcqqDDSeWqsbi2daY8vVU8QIBRI4a4TR3FeJccupLOE0i6ZpjUTCZgKfj2YFDrTaXl/N8nH9u4ki
WyFGcqU2gRwntm9NALoPw75JP67LWLoDJ6sQAbXsXiZz0GHHwuIzbiSKdwiaL8K7rmYro19rkgSj
BVQDgGrz/eow+1dOzNGHJ832pnYljFnRAZFhG1Zfm8YcK7Kb0LNmvySpO89uPTwBWmrFH6ytievI
yVunQF8V61KckJzHtCcjjSoga3p1u/L+XpQD4DN0W2PWVBefAn1IOk3lVlHrIrcs3MY4VrpNLWVF
45blIAeOFCueAaI21GwCIFHFE1BIhLP+swFUlW54Y/D5F1rHi+X/T46gC02JgRTNwr4pauYTsz7I
RvCaZPYNHNoa5M/amoSwNszrqc0s5I4NEnyYSP7QEK0gbZPZdCitx//bwgSFmDBAVbcDFiZB6/KQ
NmbqVepzEK35riX/DL7Af3dQNOXqlGa9DkHpWFCrHz3grFKZvM7a5LRxep83FUDk65V87ppUvtcn
+o5nSGRgNhz2NbkZMtmtzAOoYemkAF0lRxzpR13uX9/Rxet8slDBk8jRYMmgSsM7n6kuXnc0Vvqn
tKgRJUtOV67N3K9pi+BB4r5hGICDuMyYqBbsTAZgMfDLrFEkLsoBvDs4qdABfEGnMUxloUwTMvIm
KfdRgB4VjBJJyGiZxRoB6OIOnogSlpSbKWHAEeQVGkRzP8xxi9YO0A4UTmP+RTM6QSYSVU4AvgOu
RnCKvWoPVV7AUBkaOK+n8ocVZTe1qgJPC+6x0ccVg7VU2TgVKPY4GxbQ/pgMr4KH9U6u9Bszbvdt
KO+K/h2kinemYVIlgprmMq5JtruunIseGs9gBXy/CkGJ4/w+1GNWglAYp5hJlZvUGhAZPwIjWIlq
FnXlRIpwgGWuln2XQIrMsYZ7tpOjxO9TPDiNcuWCLz5w0P4BPCs8apFzEuyKjcxDE+aQJXWeyjI3
VWME364K9L5Gp3bojqFG9b+YYiZIluMJDdxKnsk+30e1N+s8G1AnqqfAH82hogrIvkypW8njLNqv
P3JE+pUpkoYgl3gRJyWgEfuORPVQ9JTZmyRgjtH8NIjuXVcRfjgXYeKJSCFrPdpqYUgaRGY4MBK5
iH5Z7rT190QpkNdZOb81aYJjne2Kw95iI3XeUvkUSo8mOUb6U4SJXX0FBmFtMwXHOpiFqRcyZJms
9mbJnQq/mxHavwLtpQa8Y7o6gbwmUfCuaSXxjjJIVKbE7wzmJiT0hllxQ9zsYMxfsni8M/s1Jk3+
2147QuFOKBjHYnYJsSF4sfI6Q+XJWAkkl3pGCWI7gAJi/B31FWEz1cKCdYmRBY2lQ8Rem/q9a/da
6CrqNimRUwCPrj/PGQ2SB1uOqAlkc2Nv9TutAmVs7FzX2UWzdvIxwj43cd6yKcOCmfmY95NXpXvk
qFeELO7qiRBhVzNtSIyhxorT9EZrRuCO/AWYHYqXKuaFdHTrX3DfWTiqrGPINkrYQoX9avWAygUF
aM7K6S3u14kgbsBPwqJU19AlXUMQ+pZoicHLUHtVzBXbdSlEB3qnjAS0imQ52GHOhTSYVwMoFjck
+uBILN6UvY7HjfKfj+VcjGBBUIMOtVTD2duqyrzClgNvirvMva5hly7tXIqg7hIagIAIg8XYs+rm
yWuTxbQOPgbj+9/IAf427z1GHUeQY4+VkWQmYh+9A6G7rW8bYlVUG7oNIPvW+LUvzRMWBawPdI4A
nxH8CucnpHIc5VFH/r6HGkTTk4YJXMuNAIoAJGy85HFrVxTv8g6dSxQOK480Mw0zGf7MnG/xxqEd
CR+u7+Ci2n2B8ZmgvTGIoNvMGksLTOi4RFr2URSD/obxl2ATpGQN8OYyTgU1lY5+Rt67jVKQEExl
lTSPyqSj/pCWN4DwYh3aLJAZr7+htnN9UZduEqJAGmUbwJ4yVVUwcLNct30/GrC2yk3TvCnms5Ls
wJM8abBGKxu4EFKdCxMMXSyrYSnNEKZmrqIfNQPgGTGVbZ81mK54agJvXqOPWtzKk/UJhzYNIEWP
YxNheMao1sd0Bto24g8WbFchQ5f2UjMx3UJQCDFNka8IbQ4BKyULx1bSUdLoSJCaZzUgXJjbN/v8
7frRLUT8vI/yjzxB54vY0qvEgrwifel0msm3efUdLwyHlEdpouPo273TkhWDtXS3kb1F4x6iU1Qq
BeUcq1GK0gzgeogwggTQ8gTkP54SEZpWW1V+sfXd9XUu3TtAlwEuGRgk6HvjH3TiU8D6MadTDYEd
hrSb71b5Oga/rotYKG/r8okMMcFYG2qldo3Ea+jN01zMbt//AIv3d51nLiblXqn0fWWA794eNjVm
o9L5DX2GKw5noevp/CsEs5lkcYTPwEqHoXIq46MOiod8LH0lKJwY3HhDiHD5IEnxpmE98MWzlSaa
pctyuguCQqWlYuQYDOJxLPHqqqKz/jYrByO5t8aV3OSSFp2KEtxRiYRhbbVYqoz8dFM1NLRcrf+l
tT4CurTdWuxvjM+pRMHSlYaWWO0Mien0nNQbIH+HZU4lMER07KW1Qi+SnUb+77nx8yMVTN7YwOnN
XOpovZTIuOlrfn1tIwUDZ+eK0bac3qUt5ogClhTkoIy2RXxgWulpWvBaoHtzLozH61dmydidbqdg
BqQ2qCq09MIMaIwa45OedtTqgCwd/U6SXfzfX/58H/EOtxQ0C6NN6NwIzF2dtJgLw8sj/xw6hgc/
LYibKy/XV7Vsa/6IEZQEFWmmWPwGdHOyDdrpqHe6J6v1SgS7FPSdrkbQCsBAhHKrQYzcPhYDd0q8
KuxYibm9vp7/j0n5syBBPbQ6mBLgcqNVDAn5Mes8I34zZ1e1NtqAqTCfPxMNZ45cFHlXQotF/wQs
cIxmoEWN88ycn5k9tko56yFAJzNj+J2n+rgx0znZof5to8qYB+xRqvT2bWZ67bKmL290VHO9Jskl
//o2LBo2FJ0B2gUILDD3nn+JFFVpaqf4Ekn+Dc6oofEraV8iESavxVNrkgQF4g1aSZRDkk1Cp7S8
onou5fewjryySlf8xeLVP1mVoEUhkgB6X0XIZWY+5qAwY17rE5qHKpobMUbO35T49fo+LkZw6Dv8
dyMFdYJ3lqzZhDoZ1gaUjFLvySALSEwnaFzWP5AJb/R+TY/46ZxnHXD3T4QKpobUQdx3FvZUqx4s
dAPKxj5r37JZ8Vol9Iumw3AC0i4PaHNtyE261gG5dqTcEp7EH1pm9rHVYJtz0DtHyTMHicEzRtc9
K16pDH6NP19bqhDrBKPB4rTFUq2md+NhhkwIm5OXOjWdhnzLNRBkVMO+M9JNrZrfLHAjyADWZuNw
kNmnhMZ52M5dJv8kSuSgBrPRRmmTxMFj3ST7ri2djKxxp35lQi8/muMVIjgD74+gh7U2Ab+2A++S
oRzg8JwBLDJ6tJ2TW1xzcJvaaG5m4yMoi83heSA3pvxm9WtQBIv+CDx+//sRgpIo9cwaHBTQ7SUT
rDLDdzxOY9DBTG4v18BAbd2xN6wV1Vx0FydCheOK1TwtswhC04ZqNVaOmmS1xhMH2PLFC/Dv2sTn
dA+ae5sZEBOOCpqMGkAh+0EaKaDuasYXsLAqj0o0FINjDVF30/Zx1NIkj/vfupLoOk2DiXzIIJ/d
A7ueHOUutzsaFkSfHuYx6L6VLK0PCmsDzLNZRvsITKHen8BCFvnqkBK3JHg0dfEo9bSrKtLTCDi5
IH2xs/omTIxui94RbV9aNZJKtaQ8jABRfSqbPkauCdRZ2yCq7Le8HYKbtAnRe14OQe9OfYWEnTbM
t4VFsk0ijWTTFi2ojCQQ7g12XxzypLVc5MYad8J03wvIiIabwCSgnQI1AxKAxC6OGbqD7kCQbv0A
7J99zPu56mlr2Spm9UtmmX5g6MWNFo2pbwSW7BZo9wR9IEb4h6rVvsVd2t+XrRLnLsGgOspoc+HO
XR49SwkzaRbl9n2Xscmimt4Atc+cZ2ULwmqjQAPkZP6UsYH7qA75+K7Vy+gkJhWol2sSjVuboGqG
tjULeKec3aYnpHm1ZzY9g2agvrfHMbprMY95Y7NU2dUYxPGygcmfca2yh7Js5G+gvCI7UF3gdwzs
JveryaonZ56Ubtcgl34TpgBrAxRkqLlIrtsvAI/ojlE9mRWwL+XiVwCeHh9ET33ghGiu2Cp2XuXw
eVmj3/TJpJhUjTpS+Kk9YRC0CQIDeHRB2o8U2Wx1onaiKo/T2IYPeqBGfOAjC25bMG7d4w0Ijlez
tvPvVhMGLS2TsIqx8Y1kA4/bIltZL/R7OUi7G3DRSkdidhyxRrYTD0AE06fZmrpTzuCX31x3UYtO
EYSeugmUaExrCK5+yqDXQO0AaXBX6rSb6qOpz7YX9MOPPLF/pk1/sAp8tVFOu+uSl+MdgkzKV0ca
YCzOHUVcayBWGnPMHiqtH2ht6pQ2ARdvrfuNxkIMjkqwyaiHUzkD3oSk4JFelsXKI4674AtrfPIV
oovumtKWkbd2kFO+BbrZRpd2c76pk8G9vt5Fq3QiSLC4DIC/EpLjwOSu+54WfcpolQQHQ5a+9bFN
2bxGjrgYfaAtW+NNW7aN1OL5BktZSoCxlAD0dNhryheKT2M9KTBOXYiw0WXjMbG8/75KzifBif7w
U5y10DFr02cTZMrNB6eCG4w3E9yMdv9mrFXCl9eHLAe44m0AB4mPnDACjxjaMcBJJD+HI7Ap9kZ2
hNl1bbRuWbofgz5IUVYWuOTDAM+MXmTQJigXFNiMxGHFugIcE3NBDaDXRl3sVXj6XN/HRTHonAW6
hAxBYjNS2E95zQJENuW8bVJwf0lHtfu8LoMH16LqGycyhOAb7wqNaCpkhFZV+0qDGfAaRG4rG7Z0
wU6l8JWexIPBNGl9rUAKGxogBtZg2E2dQXWbMVwJ8JcVQsODFyUvpO7FMbjYLKpEkiDKGBpvHgw6
wIja9ezUbbkz6s6kBXIYUWO7IENau25fR/JnO1F9s1EoAGIO0m4Yq1dlDoB3slBgyJdgZc5zx0+e
8mNFb53t/mHvfhJ3u9bE82WW/8iyVQXQXxCCjnsEpeDbFiKp0ZLKoY7hKit3cFoPTOLu6EpUomhz
8UoncsFw7Zj4iZei03mjM7iKE9CEyrRyJHeggWe5htuvnMAFzebXd6kGSjyY+FcuKhlSFsqDZJOB
1h7/LuYyF63fTovvmumf77Kc2EGE6Uz+4P7zValbOKEbOJZrO9WK5b0AM8J7WsasFCaaAaN02TOj
DHDEyPyM1J52cUaV0G0IhY0yn1pfuQ22Ur43aY8deono06+1TVHFGyCKF15ETE5YCbKPkUoRBWeQ
+mBbTrH7flc6iCs1gK3SeBf41fYnczJaUGjORD8BmOCsFUoADSdceQBw8+ZsFeELEq54XZ/raJ3P
LdPqxKSu6+5d9+juj/g7n//wfervdpTiL0ff9/F3dEc3Hd1tNvRxg1/+9w88mIsP+kg3+Nc7/PUR
/x3+W4//e/zi8B8O/nD5L45DXefhwd3ix34LWS7/BT8d/OD/Cf9P+T+4v/avD6/7X/vKrfBP+z1+
/Nrz/wu+c7+iERdPBE54K8toNoI2aKpCxCMxokIes9ymBi3p93+UU7vrXItOXkzjDfPRs+7mzu/B
rx1b84Kn+SbbDPuB9vS1cmX6+ct2Qt9ypxtp5duUC3XBzeEUJ6D5kwEIZwoGM1PHJi+lLHL27zlN
aci3+ueb4zkPK82hF7CnuKPASdChDiamvCHrXBsiADYERoEXgrppXBz6ZnNo3YziPK47mi8Y/jNz
JQgSPM2gqWM6xQEgfmn+ZbIAZwrtNj0N/6Rhkfxnjj/37+/ukXjHO5/uRr7wzf1PnR50WruGV3mG
95PeI0ylKN/Qt4335Gwffv3arxFwXTgS/i4HxLiGbiZQPmOLzjemHzEQrrbIQFU/E93BCBveZuxm
eh8+xm/Ziqe/OAWoH3SRoIsDh46DEM4b8DMKm6Uyct79D3/3+/6nd/sUrprmy0YR3sADli+UoMDF
bF2U26RK66M5j51Xg+KsKT1gd6njbVe06quwe3rYfD2Ij8D5BZplDuF7vnlqoGaliueNA/Ny9N+P
//zhw6ocYVz4j38MBTcW3GJsuP3Y4X/nP7/+8DzqFfRwcGA2HrafD1t3/wDj8Ot1e10vLxwDPhV0
6CbnLOKDtLLgRvO6M/Sg7EG/6LQOjF78ZbGc7dqI5FdBTNgTQIthJhQgSUhMiP5aHso8zSdsPrdm
sLVYtEdXbtnSCQOvTkH2D8xCiAmEF0ajkTyvY9AvpnS/f927x+/+5g3X581bOWKFvxwulnMiSTCf
chEqAYkgaX884thgm/7iYDBsrCCyB0kyiNDPdSguSZm08cwFuO770f9NN1AHZ7tiay/RCqAAp3KE
hSgsL6O0hJzj9+8fz8/PIcKUZxgeHqzM+Hv8E0R7B8/ZPn1WztPn00D5n58TnWjE/7JSd/tqdBW3
Fr0FaJiwYZBVEfGxwWwiyDoVaAq/Lrs7uGT4SDjK7RaO8vo2X+ZPv5b/Rxh3RSch62DBCxo1Fwb3
D8f/CC+PpW65g74u6sIF8KsGHG8bmO9fzkZ4jMpIi0wdAdMpjzp4tLHj157ffx4CfIUDazKX9/JE
pnq+vJCkY9/WHWSix5ziF+De4ddXrDZFBPp787a5P9wfDt7KIV6meIXFCo61r5kaySkEwwKW1Pef
N9+c2zWjsnjfT7dUMLRWqKhVE/PluUeLEljP+w009WVNTS6rYsJyBA9lxlmjYOIUgt5df7fBy2ZF
Oy7eM1/aYSJER4MGmnjE6T0tKQspnf45qb1F30FB7rk+nH/l/fwylc6W34GVptfl638iVrj+qRbk
+axALNePlL73zvsrQAvhDianc/n7BRGh/0jhKXnU0SHqoJs3IL5+vakyigcl/sT+rzimL7CyCytw
8mGCY7LBQjwD0+Gf2wIlco9fv+Di8MvDPSpcJb+s/Bf8ij8O+OvXZfoKvrFbuMYrd5jflytf9T+c
fcdy67Cy7RexijlMAQZRorLT9oTlsM2cg0h+/V3wrVvbovTMd87E5ZEaABuNDqtXz1HQXOVXHX+1
KrYyLOh/X2+2CrYWFgRY3y/p0gokptLzFYBkABAsUF7Aj5mdS1EYqSLX6O9kgr/jFBaqsCjkGbvf
0TUzk+bRXnJqvvNWV4LRU6qAZ8NAbAsspTSzlG2cc3GoS3iQCrIPSEAymtGe/MV/ExnwN2DelIU1
ECzF8Q705J4c17KwpK+v4yc8LteG7UGQs0EsdHx62hxXHfkKEIt/LvqvN7lGEX4A6HdAQgv3HvCj
a8NXcaoSdxyfYIoYmV78r4ZIq+k9fQ/cwo1PJamd5GE0L+9LEy9uHxR0SxgYEA7YAfrokQC8Fsyl
aJYf0KXKXq893tOHB/ak4AzOI4FXtVr6LreOFXwquJoQB3ISUJPMBPqh3KJjVOSI6kwf0Sp17Wn1
V3K4dfkU0XeM2qAqQRmDgqNqyW9nRvxKJZg7h0ca3haIFOGkXO/1ooYqp/YaRD+KzktvJk+pe7k4
gpO4udOsqgWbcBMXijN5MxWscqXjxRLyels4Cy/9i0hPCfUbUzx4F0/0NJN3tIUr//8QCnA82ixY
BmWW1KrljosvAYSmKdUC8zU6Tl6/+mgwwOQr38AC2qizPFZLDuY8Bv7fvf4TO/MWIt+IMAYKYg2R
jqdj9sVTME7TiN9c/jyPZuY+As2yiKVn1uPmi+KjInEFwg50H19/0Y7HnZnYZieDVGvlQ3RGR99W
X635cIhTMu5DnDGSRyR+5Deq9bt1vQk6v/f8Q/rMW6mMZqpksG6TUSETABBPeHBAT+VbnCM+L/EO
f3cY3e4V5QHEuiLy2DPtLbIIaBPwEpHYq76qJxHmLN2oruAMp+JlWINKi1YYP0iWTMRdwXBscXEQ
QCD7PBPcJH7flRwEZ5kFPISFNprKyTfKKSUXb7R12zheVoMTW4vZL6ar8y3/lDyzipzm+6Ivs8+L
vRFxXdryoSUk8JrAVIlOHptV7hwlVzksfdvvPtsr0aD5wIhtBTMdkXQC4da1ZvUYLgRe9Aw5nQEJ
zmBl7CWC3iHTt8F9aEebxGo32VGmAVK14DV/OlwckMrDeuUkOzR76MDGt+TdbnJyWrgiCczHdCHm
Etn252v8vuWIUwF7v4FRT02TSkWHOYqm+jQQzcKEUkvavZbwgYD+c1ovWvc0c0MS75RjejLczIQZ
cLiHwlLchctw42pgggAMOxDdDH6PKPD6wAz0D/BFKaN4bWsiiRoiWr5ZWk3gjCLhcIbT54LEG3M+
kzjTjsAA/irFSBJac3b0xAF7SCuabwKvwnWQP5T/j7w0e5xmJ361yZk302I8DbDYENmtc25bZhD4
16AD5V+iDBOyiJCZ6I5yft/obVQkYzAwHmdDwtEq+OLXRytx6tTngxrS3qx2AdGIvtb22Qk8BPRi
x1+qCcgBMtOJl+++JOtCdinlib7LyNuFBO+/L+Y2AzNbzOxRQ5m+UdoCo6lH5AMV1ucmjwTMkh4G
n723lm+DB6WiBSoDIlEL4v/HCKKZ/NlXR8eAWDUTDmNELjIjza62RSt9AIvMqV0Jq8l5BN+AnRJM
WTHbHci61t0qp8YCwPHWKGIZOiiHUA1HzuOmr6AO4HRGLRJR7UejkB4YcTfaBJbuhu/Tjt8rTkCz
0LIMV1i6aOxrz3TwSvKNNgA/UfWQ3FgAifQv8lfnTPuGAC6jbLnXymsi3PIlg3jrt8FdEwRQ0SDJ
jZG2cyXkx16NOUwso7EnmbGbWRfLsPDpOTjSkhN/BQ/attcpSI7M4aOjXUt+V7w7t+B6ATPFiww1
k3w0GbPQz+ZWU0QET/9qvZdP3R7Xgxlsho38JVoyAfYq3yQPMqiWKL/etSgn+gRs3UsrunmecCTM
iUUnH+6lxs9WlKZTmXQ9/KxQohcLbfFcClN8eZuIbrYYF0lGOyZPyQM8kYB+8hiYurCCG/eHLYBx
5YK4Dir4HS3/yAbJ+sAlmoIF9BGuILMB8j44XMii73Fr964FzXZayXGaipi6SZVz6mkYt0CqlJSb
yM3os/gh2rpB/IXX7TYlM9vc7EFJshxkwypkogDxwK95Kv/pcJ5/9X1Ea2T0svd8SeS98wSRDVpb
4OUwJ+va0GptxZU9D1dZfR32aHKpUFbCe9+vAkczUP+cLOtijtCqzFxSpjt2VZAURCdoimIfU509
LbpaD0KktylNVnFHhnNuGxSAO6sB1SnlUBY2/k4qnbaBPUyk2SzVPO8e9w/587iBj6NSkgfIxySn
o+aqNZ5T3Zxo4Vwsd2LIP4Gef7/Sd4zo1Z7n2JNo6OMulFloUhBg6kmy1l4wbfg9odXHgM2boTVY
/nO5XfIsb/thcGfBWARnBe1nCszZ9ZduIxE9J1OAepEnfdb29JKtZVfa1njSLOBQctKtft/rHft5
JXF+vnHb4BIBDUf5kcqvxWow4/24DU79KiXZdqCw3jQ/8nb0iIlP2npxZMpNhuF6x/OzzmPB5yMV
8kOX2xvnALFv9RSbiac/jIE1rbSE5LR6EHcTt2ClbkPSmWhmXX6YqUEIk8SX2Nad3uPjFWI1Gv0d
DdKhdX1/MYe1uEEUYUoPv5/5NyXE9VMJGlsEhhrK5xh3Mb/Pqd+pnJjWCZWd6FnG24Q9esVWQqi0
4SxMjnENbzBlGG3AP8yJ+A8vIDR2h3X04L9Un/KCDty5Y1gPowlmw6bhs89MGrhwJkVJgZvzj/JJ
sIt1YPUGUBWiDX/BTszyQuhSlHBbrZRFeOUoiiIfhiLFd1L6x+nXYCYUeiNPqHQGafboKIB2yH8K
x9iBDTx+ajzQ9C04abeJbiZTBIkREgKAcnxfvx8yYz/UhGaoEhiT3uQfh4j0RAawRSdQcE/f87Ci
3Ka1UaFfUrbbqACiwWTHRnOw8SYz/7DIExmExDhj5FZItAos8Y/vdbbhoJX+hC77w+86doMVQdUf
E73A3IoqLb6qLl4rtySnQ31JOOYLw5bY9Uvr7jFfSaeqEx9UU6MhwuSXdq0Swym/clpS4xGjfIAw
ipaQbrcJCawFbTfIezLC3xsutiZupEaIv9ciUvSDKgHJV8CoY/LFPnr/feO3NYaZsJkJLWpw2RcZ
hIWAoa/qz2ydUI3KH7wZW4OzRGd8V6Xgc8PxROoDFcbZ3ZH5qgp8DkZEPNbwQFP3PaLBFj1ZGcIg
8eDbjQsqSX0X7Jeaa269Anaq/yTPNMqopzDw1TChdWqDs/8r8PiP+il2tIWY4ruvf2aurgTNTjQ3
ksivQwgC6YRxLp7syUEODf61TNTPbKucEFvQegeSRHVXPy6NOr/zGmOfgIKx9jOM3pwzXjYaV4ty
iQ+6LU7tXj/IJTIeFZV8atCAxq/FYdxcXBV5vOcFVWIneLPxH5Jnd0gxwsIImSq1L7pC9txEBEc1
JY0UH5jMMdo1icxmE73HTp/TxYCK/fpv0plF+WGsIg6j6UJUC2j1BMBjsNoLYPl7upjlmnMie9HR
umeggCdAvAAXE4n3mTr1Ugqeqxa2UT1mb4jnd9OKA/Kvs9HW2NHybYln8+4D8FPgTK2SVNEDMYPA
CxUwvvIwrQ79Bl0TB8lBUpb3Fk3wbVyEfYG4XUZUhMoLPxMYp5mi9hmeXf8Y74H6hxnq1xgzJlrS
p39a0B0Wesy/ngpqXoY6wAiDub0f1UIexBj2vqOYRhBmtNvlNugArcpU952LYbhf0UN31peeuNuQ
SMTz9k/ubJP9pIVcGUFuDvjZrj2gojGsY/LJeyJyQALs/GKR6N41+SFy3ibjX/w2CQ2ca+pOnrSR
zIoaO4OWVuQ2H/yHSDRvXCm4tadp4ZW757n83O2cGyJuLnKDcQ0JTZ4MTz4OpmH78Jcvf9qNb6fr
/jSSJZnsAG8/LKYQGAxQJc4NvtCp0aCkXUKnl8uuoomXHKa1RKMl48Mejhs5zFEADodN9JrFtn2s
JUoYQ06D7PZ0Rirfjtblc15aAVrSNqNbneNHTD+Cx+b+rrszADLUFU/oN7pLkwCyuKHgynxDnPJ2
gK9CL050Sk3FBpvCSn2yMZyI9lv1JbJDKJVuN97jSJoV/X0B9zzzqwXM9j4okV6oARYwmFsAkD+i
Te3+TTzVjXcSkrZqTtZLBGCLMmf2TxKjoVWrC+zfNuwJSlTGPrZVJzrmz8oWeUXOQRu5YEXAai7s
llWD5l9aY3zDGIrABu3OrqysBkrDsd1WGstXWqqZedxfZX156DaLKZN7rwrS4DC84AtHXD8rTSUD
QsyxmuCvrOuegpXbFD9rnfbweIOWCLFZ2wvbu2cJNQ3zneCNYnbX3NG/1KUwipqU0FNqEGWP/Puf
hrT5it9Ix8ysLfEE4aula3rXbQC+HdAv8OFgBNXsVHM5CaeoYM/L0bBlpzhNK8Yl6raWN5oavGLi
gScHrclL7tKd/WoSoHmsoqvCJ5xla8qhzxI+VhIkiDqafpZedBrXDxyqYsNKsWtkp7Q1wtu9SPJd
YHObI4s6lnyXbynXSoVUEQrKGM4Hnwk9b1C6H96DCoIFfuhVlkmAGruvIhL0ZmX5r40zWmhGI09b
cS3ZigV7OZHnDGrQrwOzRfmKiwmI0958K6DhdnSWCC7vhAOgfmbajllnKrhMZm4VJotwYBTgYF6e
StEKHqV3/s9oiupWDhAHLmjfrbkGQF1HoQIDWZGKnBfXtYwba79QWbqueereQPD+LpnhZ4E+RKDl
a8CiP8FC/9xu9c3STLw7hTCM1GLMoaAVxCpUZuJ/fAOkQI0KLVIJ3eAjIGeHcoAzrmu3QT7eoNxj
RJEX9cAtvuNea1JYpRN7yJGjkdIKFozMTUMF9g6AImgV0VCBGXpzJIfQsEyLj7VI+9eISi+NdUZq
y+mshw8G7YhOH1ljIXnPcrYgj5LNyCtJui7OgT1ZkqUdcke3Fr7N7U35uSagNK/Phx+F4HJhuZ8L
JuqQiwUGHat9T3lyGM0SSO0IJ7HhVksGV7z1kZDOZJynIF8CrHg+UnKo0ONWGFFK65fkTaZ1DjhW
/4QmUjvwpB2pLlQm4du6w1k1a8x7+/riXxfzH8wMXF9QLELDNCGoJ0gn52ZiBAOVPnRxSgVMGEHj
tqOv+Tekr5Onwkk3eUin9fA1NLZIFk791tFHeyarHsMoI5c9h8TGuRRpeovSdbETNpmDKVomzwGS
pqBnHe08U0yGhdbIO0nGa5Hzt1XQOvCIQKTo5G50eshdtKYLz6yrqPzCt3bCnXAUXiV0FNVoPvr8
fcf3xRusw4nxot3MO6xzvZLT6YL6wJ4PaXBi9JA46J1hTbuIRm7wYDggw7qYLLPr7wr3v8ii4wB+
rGBmjTWOz7ghxkDowRZs5Rw+hBiDYcrryik3VQyUBtXWNPjDv9TEWH6Bb998MDoiqMMrKwFppLF7
+MMORSHoB8Ua++dW/rZ44xoynOTawpBdU0E/NMkW89i3ziskAkvFY5IPFO27aPZDYiaM06UR8MH5
o3oUXDhU4rH5mwGjsFLPrWZyjz7wbhRksuaiVbl3sXC14DSzgT6Arl3vNszYCchKCsc5f4HC7cPe
Bi+IGbQmPrTJxxgcQYv3xQD67p4NDOJBlMlY5GYOh1yO0hRKbM/ZRrP7F8x5IzymVsRkPOSkOSiO
eu7MN7R3L7nL974vOiNV9sZhv3M4Za5EgV6EqH9hNpM1ECkgPvL1k9PZyScyE8ni510SODPcKkbL
BXwOgbHXfeWuv+43bUAw0n364jEtgyylusR7AjV0mSFpDsf1BsYvF0ZXG5WIOib4t2ztbJAI01eI
GpKDR56fJ0oArbdUslruxrz3WPwUPfuscXYBx+sA0dK+y8zmxFFuh7qXE2xZLF+5JbXIYAXni5k/
yl4ARMnv1uuOIws38t/e52O9cx0k2RMnpFR/Fc7BrngSTDzQ8fkv99ochOMa88pJvV0qrN9JbEKF
2bBTCXgWVsy9vkZFcPGD3EfpGHnUCi1VX9w+Qim7tPONiHDX06wLpE+WugvXi6gd9uPzxxEszJiz
B7oQhMCzQxcuRaNXTZBRdDP1BsGevWSLAQqJm5ix0wXk9zO+90LAF0W3kQqacow6m3lqmZrWPTK5
GG9GJxuZBBqsg7/1KnwOjuU7VFs66SURP0XYDtgtQKdyN3n+fQ13chkIGWR0U6LXCWM+5wwKUqSA
00THGsY1/1f+U7ECL7rVaPKg0G4DpgoLEymXmqrvaRecQqQXMOKN9TLOopUw5tqcEwEZGuzREt/8
V9Ga4BFmhR38zXdAZe4N5Frd+LhkRG6zRrKB0hdeJVhpDJaYfeLaDyapYoVd1CT4kdQaUd3AA2W7
vvBx72xRQe1cVeFooeKEpM21JrdpLlRpW8HhGYnygGKfyT9la9/TtqDERKZ+m33mNNuk60VH81aN
IRlOB0PsIeaeZxwFHwO55BqF5NgVX/03NCl6wEmeDRTzfLN46XFxV5cLkP/rbC/vwr+LdvP2kDGU
Fkkk8MMbSDDcpOa4DBGYjJe/2jVHHo3DjwYAShfnM90q5hbjf0JTc56FFQlcMJ6jGbJENTKnOgr8
6G9fzBTePs3wOzUkOeB6wvGcMwiXGMpqyAWe5riDBJiSVeGBo7bc+KtARCEKScLcgZFbulq3Li88
fZTVDVblRFlspgFRVgIpA7obKh67Jyi3JWGEn8m707qwMcqTf2hWC5f51hlgk7Ux4BIAdoAg53Dy
/nKpMHbLT+nooKidEpEWJ22T7v0DoFlfeUCSiIiAjXDmEuT5zlvJRDOuDjQ2gBVqtllZSlo/SWC4
hbNylteyxVnxu3x8V3Y9Et40cdEn3q3GjMDzlSiYw5zLkj39Bjhf2+/rNcz83ZiPwJtkYA3KhwQM
kI/nmlVaI5HwodW9q0tZ7zt6frVn9oj/8DfDKA37OMR7EbrdtkA3jel7GO4GZ2GdE+HIOeNzB3zM
k/TQ/ln40rf+wfVWZwaUw3y8VBax1foFFHtupJv9M9qMwcHEPjRtT4m9pFx3rhGA5Twb3YGSKmr3
17ttMUy7HiOocw2yBt8t3yd0pFUEAwVIsFdoueVPA4cOtYWd3rlFV2LZR/hxyDEnxeiB1QFDcuDf
rgY7IKTeDLR7qc7VZrHseOvzARbwb5dzsy1w1TBVIpzMhgQOcHTYH8o2O9ybmGSOj/f4BTMhzPB0
ltY1TWOT0cXHS4/HPc36uQq2yh+bLoaubP0QZz0hb0KSLUaC0vBsWH9FF2RDaIApK9JtNsOSWt0/
bEDoVBZEGfNyHGYK6EmNYcpoOOlNZdXtMsq9ZYjYfMLSpYsu0N0ry+b//p/A2XvcoWFUbARmIx0h
tX1neAiOAPBPVEDjy38Do8PXBc0Ji5Z4tEjMdLgDK2ww+jCQHR0+WnzHjGg2lJiI5wi4rvI40KUZ
VncqjtcyZwqs56B8VwNc1cGWv5LNxQKQzCm8dFe5gCLYirv04LEzm5vBn5ucnWmqtLWq9RDIO8Ep
e4y8xB2skvKn32/mXR39d5bf3u0PHVXKKFQvNcT0tmZ3MWlsBdvpF1RyScrsXYnzcBSkip3ex2QG
R98TCzxfkvv7XhaO7Pt1+7EXlIT9Nr1ASuz5DohenhsTU/TsJetyJwl9pQvfNbAfcjpBboN4gBz5
KMCYtZvaAmv4C5A/x983dEfrvh1cgLGRhQeEcvZA+ILRlmGvo2AoIIrSS5p9GQCpNhLrytFeua16
Tsxi9bvUO14ApDJCNLgBOpICs6/F8s5hVPkoKln5A1LPNLNjJN8ML3UbFbj8fCXlT5pT0uOFGMhO
G95iEHf7KdFzjy0bCqbNa2jHvTadfCMaGKqTwQkg2Sl5EnoSWLFA4QiQaB05PhhCJAA4tr0V2NkZ
BIu/H8GdgOpaPlvfj09cYWBtY0hA6nbryRbM1Jb/CLvRFkn6qG8/Neftc0Hgrc2+Eji/hx0/1eC6
g0D/VRHIBYTaT/1GIIalbDsk/r5QV1na462fyca2I1TmUWhg6JjrPcb8yNXKgM9cm9w5PlS7/hxr
puqBW6cnk2O8CjQxK59KyqLVuZNGB8cIPi8moCO1iXz6tew+q6owaDukFc89HHfvpaDaBNCoDPqD
Xb+JQIukICFVmd0hew8tHSqI3JC0dAS3VQQsg4U34DzGrE99lt2ULv5Q6C0CScO3lY6I25G+ZxTx
pHgwclM6Vm7kIa3qLlndOxkSZBjxfMEFM0B7OC/v9IZSh5cSSd0OFXptZZz/ovHmA0dQwx0D+Mzh
V5eNsSpfLoa59LLcU25Q7YBpEWRhGAg+t19xlekCZ+DwozfjARMIVDJ5qolQM0BmBl5Sj04b3V5C
19325bKcDJqCkWtkMftcrNoNAXglkeTUe3O05G1oiq5k5pvRTk0Gy9bNEMBRUuQY4Gjmjvm2prq1
0G1/B5N+vYiZtx9ppVLL/MiCKwSSuFnvxsY3m22ErmRjq5PqM/nriSTZl6a+8NR+b/D6Sb+WPde2
qtbB+wrZUDiwA8qvryiv/vlQ1voeriFRj+hue82OxUO7m97VCMzwVLD8twVLcxt0XK9iZloxcSXH
VBGsApCwPxVm9g2kfM8evf6J+9JX8qlNULH7XaZ4x9SgdRf98rhu8BO/ARQ/zKkURZieOvFIo2CK
yL7CAG+nBVWctn+INfLBk/BLfXiuCWfQ2gLvpYkCK1ByHXRQ3XWbeAm+fQeWiEwwNB94NQHIS21m
3tVW0ZLQlzME9RcQepLB010rcRIHPUdgVUH7Jwd9uJCpI4+cs9gHcvsJIB4pUlwITHaC+bm2fnLU
j2omqLjyyia5mECw2T0ZjtF2OrYpqTj7TVxs3b6D6mXZb5Q2kBS9g4WcSqVolUoBZwBpSLdGFbeN
CSYXIdDtAMncgyUPAOpyJYGMrh5RZs4o0K8Yqg5/cLGP/NYhvF6MeH0CyYQRn2mDxcDqAsEX94gS
Ali69hDb+P78i3YCFha0fBHdLTy1d9yba9mzd6/T80hIcsjuX5KvcW0KgVUR+dD9+dA/J2dAkNau
Lp6qkfioOQULxhfD4dso/HoJMyvUofuorNm3KCzjLL306B6QtoqD5nI6WNz2KB7LJaaAWwQjclhA
TGBOG9LUyOxdn3gHANElqAukdlpnZK2GzRamd980VnIYloTd2R9gGpj8Ag3HOz9/3n0f9EF5oWFU
4K5xwmcZXI+e2BH+fEheQiuIV/Cdm6XH/I5OXQmdmVeRC7NczyAURFpOsBKIjiGhq+ZP+axtxZW4
V0DDDQaGbCOwlO3vFu7Ou4J6A+yJzvqdRICxro9XM6ah9DM9Q+OF71Tb2NXXAcaFv4uHgA7H/Cky
FTf6kzxH59hZyiPd02g0eGG6GsqlAsDys4B4QNfmpSkrPJw0fwC3NjpxFMHsUqTOmhhNtKyHNfEC
RweBXWrBzD/nzqIvdevB4lFHyQXYRkCB0U95fQJ9W6d5y2ERlZWGVnzIHnWPd0XMGVqzTgUBo2n+
Cxf2Wub8LUNtouAUyKw97QwKQdbhpZxkdNJnYPVE+Ef1vbbOKf+fJw2vBc8+NxjCI2MIa6S7j+mh
N1mF7Y+yEZGh1V3NQvuTbTwJT/3Wp4q5oGl3LrLGw4bryJcBRDpvREGrMqMgwQBc/5Ffl2eViRPt
SkcH0Lik1Xdl4Z0CnS0KXEDSX3/TKOtH0IuMSEVi5hxq0tyb0ZsAHSHPv7ivOzYDCfZ/smb6w01J
DMJyyAL6ONtlW/0ztBmGXLTFPUW1Ycu/8wsD9u7E1yyp/0/m7OIIRTWKFwEyCytEdafAyxiajJZL
2oa7lqz1xez20i5nGsvxAusQRBlQw7v7wT8lAcpIowskrGmA4VOg6bpzl4pJd3oDr/Y5HzRcZL2i
tgP2iblCjYWSGaZVUPmcb2LzoB0bUD3+rqS3bWoKGExY5wVa/GGT5vFNk8pTLBpRAQ9bsbnd+2Bm
bw2pUeGuGuKMH/Xzid3NfOMle9B8PJ25h3BdvoLL1Pl9JbefGCsBgBRsdkBMsYLKtQonfWlUZZ0C
fbziWkc/8qAmFv+0ClFNGRwuvZN8LDgYt21EEImsCXbPeDuB57wW2RqXZNAHDKGf9qE32L2LYRNU
eC08+QPkx0umiLlKV1HFTNrs3oBg1ocGQ1prw6deAXbsCJt6M+3QzjzAu1s4zxsFZuIMlXmSoEkD
NOh6cxoCqI7PqoJKAggCWhAATeQbA6ZiaK7Xryf6hsByqeJ7GzBDLNJReN4QqeN1mX1GX6lFvx4u
SD658V7fPqifoot2vzWPBBh68BqT4k5x0YIe3yK7v8UCkIRqHIuY5evdjnmghXXZQ3v2qAD3ZsB4
KfQH+DKJo20Lr35SV9XGcJeYQG6pAWaCZzqklNwlL7MOuuq8DhA87XPvAvW1pXNBkr+lV8FSoSjX
wrGJSfXMra0OkOG3EYBgxV3019l7NlcyNpvh/85hpmQq5gUFvIrltI2lrLQzsJ4bFVwo4rkszMYe
LHRcriov2ifPFFPFFnTujnTQZqMAjxI8uGPlmcceh1qgZpg6T9VH/VXzGEVyQ/2DERG8ECgimdNa
FAi31W00ki3IvqPvV7JnGlDF9Vh1FWSDQfwre6q99CBtgEbTsW2jpBOVKlI+8s8LYtnPzg4c3EQq
MCVQPORAZ9cMw6+Q+i0hltuoYL0RPG0zbQyL+9uYIyYKEH6zWHe+3SmgOgxRCkImQA7U2dMUCpdo
0PqiZFUcu1tHu2JXPOLbrpCWgiuboL2qW2kPCxtlse71RplU8EwLvIic0NzF8MM2FVIMLqQlIi0U
6P7kG6S2t+hTMzEJ6fN3abeBPxJQP6XNzEjSDg1IkCrUUcZVZoHQ64nxHWm7fl2vEtd4BNmX1Vst
2uQkpz5FZrmYWWY35Wa/rJ2BjYpHi9cs9lfjoojkrC2R6AUVO8v3qG61rVcBcI4uxK7jgQh/Ynfx
895eIoQlyPLiA6P6i4ncWNiPHEyfosjQw5jR8aiAA/4ITpNircbA+2Vu/owy6Tp3RjNxfUC3l+zH
LUiKYcfhRqLpFOlmYIWuhecln/FpkmFe3r6I0FcwuIkzHqoX2VbPKnkrv5DosgoL6HYHfUlLhaHv
iuDs0FGCxObBQoE5wPOKaMqnTS5LUO1uzZgCxiNcdpLImHUE5Ajv+qvRzK34UX/+zxF42PgPyfrM
dE2JMQUBk6zss126b23AD61Dbg8tmdBWwS5V895v64ooSxHZnQ+OgFQEehht6wCxzD54mnF9I2Kq
M2b5YYA4SuD5m2R1SG4u5rOYMZodL9wdHY0rQPuBCYCt5IdqJZGqpkUolFTejuvgNO4iuHicG7gZ
pHVLQcmtacRkh3/S5s6sVmBeU8jxJU29EF0PpRfa0Raxph04k6M49WJ8fcehg0QwB6PvCSVZNKJf
70/nJu2CKZPs6kzmuEvRrfxZW6PtP4evnL1Ivs9+bn6cOqgUsEkMiwD27Fpc0MapeEm7EtNyLAGN
n4jho0f+oPgsePfKJY6Y27y0Anw7kIN4XAEKEefyMLu6yTGyBjpqSyvQzloyxTipDfcI1qfLH/Q1
UPEBw9K2peNbSU2S9+wrWdShO1/15yJucFa1OmSdCrs4BMg9RhYPUNkqR8cTGDVkkVZ77mEAnUhr
LrwId3SX+RWYlcnrLEE9e2jRglOlyQS5Gqptq0uGNrNX8QAf8yDsKjN+5l2MI2BNLehXRJdbXpFq
s4i1W1rEzNsL/SIX4g5foLUFT8CgOCCVRevylVGMgFJdhjTwUWXOn3j7GLw366eFQ2DP3kzjfh7C
NxXwjws8SlqJiXGQH3uY9uMIpwgtNcNBT0iNej0ykzmSoM+i7Z/iZ/WZJ5eVuOuoYT5KTmZmi7pw
5wLA00OaGnB7gOLnjYaZmjfZkI0od5+apwbzSDA4yqsOHIrBB3nXLAbld97kK3kzI41XM9cvBeRx
K/04Wvw2WkuFmT6XaK0S3NiJ18lBoUv4WemOw4VaGAZfgAYPjBtzGOs0xr0idUCegfxLBnOLAL4r
OFrWh2Aia2Z3x8CS1hpoRZDg0Um8jl14+la2wihdd9iMVu5gJKt1Fr3qnKPz63eduBM4Y03/VqfN
LkaZTZqaVVideqxDS9iIgLz0FOPYC3u0851v8ebX7yLveQlXIpmN+KGGslKoZXOBSO38ElmTCz7b
V5GGe0+grMXfJ1lIZC+yJVT9fxe9uNvZDVQmo24qEaK7L+1heun373DDHMxmWR8yZ6DJEs/ZnYAW
x4spZYyZCz1+N011AsMcygn2GpjhAyDicUjSr9GqrD367p8vZnAWkKdxMU0QY3gWEvTfHeCzC4/2
SZT98aih/D63tprhB2GtdkjQWykAJCATsr5xDl4vAjqu2C8XItjaPiLGjiON0/UAGhf0T2hJ4GjV
ybARLDAM73TzUpBV+zLio/RPk+OTY2n629BaMFC36XWAvdmUHF1gXblIrVxrRhIHESA3WG/yhDTS
ZNbv6J9A8PW3cxJwcbqhpxwAE7C6lbr7z7OgEA6MO+hiWTco/Mdr4VISc3WmAOeOHqhXTNQc3gfV
VGobT39OpMPvmnibzIc0dP+C4JvRwqBEfy1NU9U8jIMetaAat11j6EyN9H9eCofxpqifhaNp6EED
qxLnTXStfI6rpS7+O56jqmH0DPMcgbSbUyPI/ZCLQY9x6/VLhnRHiKgsXvunEc1B1sJu2dnNFFEH
GgCkgyC0AkfLzHWM0iTootpH5wKVaX++yKDkJSMGtD1Fm9aV7AwJpfxkgO4ehdGD4RpOl6PPTSWY
5tsAAPT7cu6ZgZ/LmTfMqIWf5DVnZDT3dEdFNSWwkq2/Qm4h3Ejr6LwIBLnj9lwJnLmWwWWsyiLG
/iOw/4IvDr1mx3alQdTw5IMVo3Q+F7Z4U6dR4Dv/O3F1ZtenS+ZLfQKJF9pioiUBU8I6tg/o1EWh
RHQS83d594z6lbzZ4xp2l4ueVZDXmq0neVNPDZKg5p7vZcq/FWB/xXRGc4dPHCKtA137L0z71QJm
FyoP60Jtiu8FNNtGtKFjqv0RrJ/xqPoa4TGLGsxd/+mu4UwaMFbMXCAsmlNwRHGHUbYJPKqRCmb9
jNLJ6R03Gc37CIhCWNPDGj0bhw7D5pZqkbcWhA0BxF3S0BNkwGbN7JVgoGv1orU1lFh8ZcydkfXx
J0Z/fmSBK88GbQLJYSkfL5g8dvzPJ4JAOihV0bqCtD/+zFIsss6Finjpatrg+QL50A70PBCL0mOw
7an0JOEuo2k3e1gli81+t5Eaal/II6ELCo1YrGXn2ngGF3XgpKKpqbgFdRlYhXU3oc/FS+Em9pLt
ui+MoUhAQ4dW7DmgaZD8To5anDOHfOi0MijzFDJ3slBPWi2appsYgW3th7SZGoepFkyqga1VlroO
1hwJ96kZRUTd/5E3ebxwbW9BrjNxMyVCx0slCCjqIuatzRIIBUyY0FK0/CBjRH+/LLflqZks9fqr
qUIMoGIHWZd1Z70Pm8RBX8ALw45z9rBfzAbdvDkzcTMNFeQOHFZsa+1LZ41v2qYHmRNgZzKIPYJz
69SPx8U7eVNJncmcJVeRfdIvQgGZ/0Pade3WzSvdJxKgXm5Vd/Fu7vaNENuJeu96+rOYH98XbVrY
/E8OAiRBDGREcjgkZ9aspV+yTWiTWthkhXcQzJEy0BW0oOgcPdyveDf3WJenbxGf2JZBcUzqXxDj
oCLwgE6yZqphW/g0vpIfrn8QUXTs3BHp612xZS7nt9ckZY/yVCXq+KQkyykfOACLBlxVCA9aBf52
5LwIPWZrpQfdyr3bfvTt2kLZpVy2HSYj4yrYBeeYq8fmx73i8f+P/oP18ZHLO7qkoNBA+U8KyaNQ
MHpEuJ3odT+zA1hBgGbLQHBUO/2PaPsj3HV7dEndHt73y8nv8f2xS/mQkUtSLMdoVSHcEypRZfTv
6o/aEQAaylPz6cLqS5dWYw5qAYIKyiq4D7WS/QwMax4hlpPbmXHXOCdhO1mn+1cfqgGkr0Y7ittD
9PRTNac3MCCYgeuF+wjsm8bjEzOXSsLA1V0R44fUMsETAVmk0KKUXBELRZLLNWjI0egabWbcS2VT
uaCVuxhQAqzueBDVzOeOZwWotd2L7hb0iYEZAIlAyrNCGSWgZuJrlLN7fVOecSu0HPWEIgXPuK2s
jnFhifx88QSOeGhiZCMsVU4PtXW8tXKDMZrvNzIyj7gSAVhPCN9+IwUXNhI9kxtfUxH/PkdoYOKJ
4WkAd6hb/Q7MnjPKH6F5HMwCjA/aVmRcsdet44KgICahO5tO30LrKqu6Eas47cTM7iWrxAPOEjx4
8P3ggVdDMUPOgXknJGznBlqLbWZv1vdCEJkDQK8BwBTRKEZzHHV5FApJgSZe9dD80O+DDMD3CBmO
6VNz0bz9Q5pN6b12gkceWLXyM3KNnrEMa6ceFDChjU6ciuh8Xi91KQbIS3ZRY2XIz7vlCY29rnLg
v1pUoErQJ4nGX5zpVxYp59LEqTOaHBZ/v/pBMTqcDWBBW9Cw1azqw/emMKLwuxge9bLLylEF8UII
FXZPvYR258Q2l4Js/GHytC9GZFzZn2DLEoDlRSYbM0qdcHPWpHwNtUaccBgPxFUyE748osVOPcxv
DGMrQRFPVcCHYQplPBreMUZqVQbgPMZjyTjxzgy6QDAWQpDnR2zGHrYuwx4J61TYu7JHHTeJL+ez
JGaA7AAYfZE9wizuokcB6Sm7M8zWkS7k4CnN4i76pTwyrJMQf8s6deiMwVCpcw7rnVWQB8Txo3d5
FN91m38ovmor/MkwuHKKIyMKxhvwTQFwQKsyiJxYzZxYQBn7AOD3sFM9xTmdT6gHlBuInHmpuUMr
cIdUxF80MhIZ4oVtaoPMda2JrQHbxaU3UQ+w/FPi9c6vTjNZJdG1VV2aolYVIvdiOoRlA+b0/C48
tRvuwF1YRd+1MIcBQViWR4YRLb+UlVZrRYCdK2JlBpNNC1oZ1PLB9LKtN2+hW7waB/ExvJ/2MS4z
yUcyMZz3O4/Z7xn98wFUFKizuRsNnnwAMLHTRQU2SfdGiDzxXwBfmbUTuoC+A58q7ECJ62rQFgq9
8WSYzyDsdxiuRUZL+zISzBpKCiARQJrtOuImdVTNEV8DvILLC+IuMmrdMUTgDQiXgbyJ7A5kgrzH
Wuu1lyJoBP8YpjZRzkH8qhlhGN0v85bH4c4DNkU4rLCBo/Iv1C3ItP8xSDOw9EETQ/AdBt+DXVOZ
P3NTxLrPwFFONo98B5ibGHO7FoKXFkkcWVwqlLHKOkWAxfiOt7qf/mO6595Bs3OUWPXK76AsanDU
Lk1V9F8qLZlNN9wC9bvL7cwzgIXC4BK0VkNKYyO+yPe3R/j7Of/de9AxBT481ErpUr6COmGranBl
40HdaXvpBWwQaDA/owcRc8u7pfUCV7ZS3Mf5DW8Lb6wy4eqNAa6L9AbypUDpUMdcaIwp3+kYuOoh
CWDFXyFw1cfozNmpg+7TLQvGuXqGLw1Si9rFOnjvURkhbZhIyw7my5toNg/TpgDZ+99M72Jw1HWo
qXBlrX3YKhzed1T0xSUmj0I0aDdfCF8TKf6c/fNneR84LV7qCerS/H9fCgRgFbdCAK4gogGsIbVT
Rz8UoIEz43bq+V72a3bb/ceM+6nmAFf+EJxLTw5wrbg99u8debCqKGRJwfwJBAWdtsq12RcSqQZi
tACljZMdBm+EQytmDgE2dO7zyHljz7IIP74DY4hhsKqgCAS+3m+YL6lKxqbP8RTQRGvcVzvhnrMi
R92CxHO+dNt+l0HQYHwTvliiV2ubGChS3QCvJs+jBEZuWYt4MdYFoT+ZyAV8dGNozQWbFNtYbi1/
Iz8AkrQLZVynOuYrmvgRtY0BhjbArwJAKeab8jMZ76tomgW8om0N9JX2qfEizTFFySkPvqMjLBNi
ZOZ1eOUeBSQ0MqKgsUVukn506erY6n4Ks9IDyPtSV3uVDNt/aNzZmra4ubnNZDO8auW4g4IDWAsh
DEo036k4WcwCnxgcLqS819wTXh50FOPkzU1549+hlGvzNr/HC48RKFe9GTdW4MnAKgf4ERU1phlV
/awdSf5nfgXOXfqIkck7Rrv2Rd22l/JeDUzhJxM2s3JxRHsTMJOaqJBOFOp0hyLvoE2lhiziwTgO
YNV/STblJjrUu/RJsBqoem2Ds+/4P41uk3wwg/M30AK20tI8FTmkJmx4g5jv3eKI3htwM+YfOAQB
ZGw2YcG6WJFYf+3GEvRAcK3DC5qwj1EXq2kQ5jHrpQbPaA73chG/N7hcSUdxZ7i45xVeI+FQioET
3mlbpGQaC4kZVgD5XXj99hmAKRmAqfLIgVOTrva83nIJ/nMe3auVhRyCK3k9PgVcRZsOkKwQZO6J
lyNgc1DRULY8uGDlw1/4HHD2wMkSOjJ8Cy3eLU+zP/Cj3ljBc/2pOgK6K06qh7LLT83JNzF4uIXd
xKBrXjmPr41SSx4pBiixidH2c0KToGbOm/ouwonVuGDlPU4bxob+Hrqu7NFkjV0pEqFA2Hsutzrk
1rMLZwpIcN69GCgYtgfhcLlt8fuWujZIBekpK6BXmsKg9iC9tGiZAPHxY86WCfl+eby2Q11sRn5u
426CnXhbAwZ816NfwgXpwiO8yCm2k4tqle7kv19/fuSyMosrr5Rr+1TECtTAlxuykIPjIysvH1s3
fsscRKz9CDkrct3Q4MX8Ntoef41n8SRCOC368LHErJzrSn7s+luo86ng81jyW3xL8Nw5yCyDgxsd
UdBOA+lq/NG8ls+cFx8fwsNgxR6L+2PlQnBtnTozDGVSlISsxLRTHd/TU9MA0khANyVpi9c/kzfu
om+YmSniSFQYQbsoLgN49yMhaVDRjMvGiRNbhBH1Pbdb0Gyc6hfhWDrZtviqcK9nlWe/B2uw2eKe
JeCcQpGSvuZNhlhxSmaQy+b4qkFHKXP2LS7VsjWDppLQT/guuBCeEE7NqTDrXc5Ig65N9OILUEO8
vv8YQyWNyYwv4DYAmVfOIXPaD3Q1eCko14tP/7E5Dy/1O7ORZuXcgF0UpSUgk5GEpQK2osldnXNY
YNRm36GRBq2hd+hsBtuHCvyrmyyxmCfj93sImew/JqkwKQXzPCQ+hspb/VbYBJ2tnvsWSHvB4t5U
UA7EO/HInfkNk8+XeCvtVqCywS/SkooO3etJFpVyCqXWR/bBG+/EJ+AIYxvsMRscRx6SyyAieKi9
Yf/8X0dNjPePVWoHz3o/TnHANehKzUOz38e/0P+LZhFT+LptaCWvQGb2jyVqt+a52iSRjPFlgOUe
29ccOWzOKdB0B5HY1mPyjJI4eGs+qZWsdb/UhB72IC93VPA8q5zXHooAW/+Bd380G6aSycrBcDVA
Ki7I6hj1vQaD0ieYArLDzFviYHavzWMwM8X1Vmre4D3E8wt9CrhGfivoA3+ISnSFhZtSu31tPPEN
14eDflKAsmKs3JpnauiRxEWVYBXoWhZ0zSpjzoIWrIPBvfTQ2wCVt3fxK9R272XZ6aAe2P4AtRLr
CsGyS3lMlKtSEiSwK3wmTvic2xE0l0WQemuAtFniUX5H0pX3SJv834wYaHYwgBBWOoN644aq2OlT
quGM3ZV3wlcDaUyEIP4J8LLg5x13mH+kYICWWFwfa5c04ByxrOgeRJ2FRtnmcTXwILmGC51GN7Qq
wOmO/BlSSp+Va2y7DVPCdqVOCzcCfg4N2tC3BnnrddThUqWXhwoap90PvXOq3hl34M2UvHQXgbIc
tSwQ4IBbW3pjzPBaaF/apdZWyOtYUGtidzd42om7x/F2KDqrPbROa7VvLAHQlTc8Bkr4RADVBi6T
xmlLtTBofBe1lvE5yabxEj4I99khIRJ9ozWAL5RDGYvfFzavmYyxrlyFCRs/mjHAKYNuVGqO+Ths
hrqC6UYDew+/83PA2GZnOoOXbKM/pAepNLMT85mxdm8AKRlA6Uiro22CikdSkVeJMmOKW1B1Io9s
+g/B9i08GGwRGhJL6Vi7MCVTF4R40I3AnzHCEigVJPyOykfyszhMJ3ClT67sKufE5d+Dt5CNolp1
pD+j/Lau0yAVHRklaZNClhOiEtox37w9+VaxZ6/lakxamKNeGUI/tykUCTGp6I4SIOVmRQfIKFnS
PVGZ1u7SQ/YXlPtEfx5ZXJTA0e6ILMX1JhXrEZhiMW5R0gdFNYSRN4o52uN+EEBMile88t5BPwQE
y5fxzPDdtfvQ0jT12ihHI80hatHiVqJ8ik5eIAuVEOnxE7rzjAuk3r0AKDLfyZnBcOUAR/QlEh5I
fiGBQG0bQQwHcRRgetrhyuAfBLcB0QJOujPK78pO3qSX2Ls93N+AZcqRYROdU5CrBW6DxuQZwpgI
fQSb7SMpAhfoWS5x8wsgcon7p0NaSEYnc1EF2alH/OAuNIe9dGa3eZDNeetDKD+rEkCwhhQfopxS
6znZp6GZqZbY2jr0aoDU3PyAXm1lco/5k7QNWcxjKxHrahqoVS/GOjGGgkyDC2FeEB28NqPVb2Lb
uBfuWyc0NaScrdtz/x03rwOeCHAB0A4gSged97WXR3qZQEIrhavt8rsDztv+HJ8hpPEIHwf1lwk2
frf74uxLjOfeX9gWsMcgYgRiel2hjqNBzXkxnrLWqmpIuScbtBH8iiAMmd3Vm3yT69ZZfNBJthUs
eJvp/rb13yV/erFJleT3RQ59tlSkzrQpCKawxfsqN0OL36k7FVtdnSCgSwilk61yGNxjvHs7QyUO
PMQPECC3073iVW4OrkUwizNJglaAucAn/PkmOqSX/FDXktqgcHV65ZxgJ4E7tLikL2itA19D/AL2
WueS8KZyrvaBDbg9Ot5uT8va3eQ33yKRb0MjPb0Zk7rMpcyAdhk4oOSdBHLkkLCt9cizgCnoLJki
7n63ba5lNK5sUvtuSv2+VnXY/AhACXw3vvDn6cy/VvYbaFAAg0TEtcOdvMesb5hMoiuHy5VxagcM
hhQbRt6ThAbpcykcf7ISj4Ng0wBZFcGMwOGrMzNKqxuP8Fr+M8/Ubg/AYuGXCcxymxnaaYpZ7JIE
Fd/m8656lE9QSrPVg4YMvMisNq8G3KVtKsi3E268k4T5lk6CO6OSjovvx70KxKdqCzv+zJ8MS/Jk
MEUkLw8QaTX/gq4DcWf5CdTe7/O2HlQfnyAeJAEu1jr3szm6nPV76+Vu9lp62k4CbcRtX1ufd4hT
QfhShUw3/eIfe3lqgh7zDvo2uFaDuNqZ/asEbhQNeZ1yH0OkAC9/EIr61t8dMRDGQgkCpgli8Dre
Cnk6xBE//s6uCHa1mRD6PjDr+8/8uTR/ogLxOJkgmrfSZ51Zu1w736AJhqYDCDYZAChdG1f7uk6q
GcYlwi1kmCjbnrIf0AuwlAtO9xq8Rr1VvNVQ7yai6VvG1K8dcEvzlMsPVRRl6kjGDgqSz/E1OcTo
Gi6tACoJEC5KfhCR+uz0ddvsalDVIAhBeEEImJHKSWiRNIDAH4WQGhzrlx6ZSu2Ug1a03CabATQ/
EkrkSoIIhy5qNNXEDjhCwieZSVLyPdCA2QBMslBNkECgSddwu6YQgaxEKVVERHt1+YcRwlUFPE61
jQQQ7+E1sLoP0KDdHv/vg+z6oLu2S0VXoYkSfVKxupr5qO/Su/ncOPOpdy/gksK/dZDF6PDPGkjw
zUfFwZ3jpfE4QB0Vp3baTfwsWEDa4wws7grs0+GFSbpBvuDWF1J+qRdF3ZUS+cJT6IWP4OODXJ8O
vit8wb4EJBBcCDvdFO8hZhKCmK5nnXq/q1D0FyClg4s+hEwISd/1zpCTqSsHEcBH7XRS3wC892ob
FBtmDTSU1e5LxUSJfVtYn7iEmr+gI8e7ic25KeITCz644q8yCnd/voXy1zQIAIoU8C2oPyOtDwjH
z3cD0gT+F8IkYhNuv/hTNWtCvKlsOXaCYgXWffUJdLt3ofZVnCr4BBSGM3QCiRBlV7cftZ19KKb0
NYESpXzxOdI5hDo8+FAAaxnepPtP9GG7xTa1BjuxWQ3HvzfIjUUyKEeWZ2yshMdXiYfoHp3N7yAn
S3a+/ZmbkSeeChQxXwbUqycXT17WNlq5pFzPCeWkWdgURk+WRfc+OvjgJnxADXm+ADn1NqOzNL4g
ZaPdaSf/qJFFYrEyfw/eQAZIINpDvV5DaoNy0Vkwkq4aQlCFcXdyO9nSlLyiH+gp5tJ3wcfEp2hP
aZnlgO8JVpjFy4xQapDQRV2TlaTjq1IFcrasN75kJoLXQ/IWpF6ipc4AnCCaAvlzO2R9Pyhgk5To
eRRrESqpEoTcTVwuEmSwId0rol1nE6I04zRatUHYM5DGxS+eWs4xq2ajKDGuVA32leiJfbkpy5+3
B7KCj8JIFlaoIy9u9TptB1iJCLHqhD6EIrmv/PHUyLol+HWPxHxty0QeslYe0ZfHAj18TyVcfwCZ
hgWKxi+RYi4yeG2bTK8qGnrGOfrkpHLDd5VZtwVj5dbOuOV4KSdVMqEfeh/jzUOv7Z+j8aWNnntm
XvF76ouMikhPGehfRF2QGlUWZkLRJXgndcnXzOtfmTg5oGw2pSa46+XPHi/KqANGqZOinSwC7J2B
ND2vGugRqGEM3ruvUhcOEbrj5DZnKJIyPk6n8nK5prZR4GPKh9msov2se6BFMxTUrnkoYLPAjut+
DLQqIoIG8UnKj0WjbfyATEWuT2aZo5eUK7ZynjOgDKvRB7fWf8xQjjzKwgCoFMzE/UtbnroZl2fZ
1VPdmtDKOFta3Di39w5rYJTnTq3gV2EPi3w2W60OnSt9EqyiHSuGz7IMUT4bhGopCw2ZQe0pUY4A
tJtlzIJ3rc4fqkZ41gkkm0h5rKwlZSQ0QMn7YNRukpchPgZTbDf+jznyFFSwG5VFIr26F9HFo0O2
ALxWNClRWnad6hOcfKS4eqV7QwOV+cPUCe5fLJSOsg3awMBrrFELlbSTOBcJ7CjNZM3yNpwFp+MS
57aV1UC2sEKtUqbLtRajjwOU6OVd3kypG7Tcm9YCjyeK3aUIYlZ+imWROoUKyRf7scwBOeh8t+je
KgUYeB4Xni7YiXGyvT2+1aixGB9160PPdKx2Faz11ZYTnuJ6pwzhZa4Hu4DKq6RH3m17rNFRDpln
cx9HNeylzehmmnQu1caU9dSJ2vg4FmLK2GXr3vivl9BRUW/FVNMieEkvAME5PtbNr0r7Grn728Na
P3H/zCNNXAIMZRSXOey0hvjeJCBNqeOc20MN/E7MMjRtjKPq5GBftfgyA6RC7H9xbckiNWCNVrw+
oJoIsUogo605V9TtEujZLoWMgMbKZ6wuI5rlsO+ADAZH07UhQ1Qz0ZiwjGF5yCp3TC5Cibxt/RL6
m9szu+qgC0vUCTBwmpHPIywZ4nPLYx7dHFmEvDa7RDdBU/E3/kJ6SgnHCdo5qagic0PaRj1ZxwqW
IsHOIGzYzuJBTQdG5Xl1sRamqNAS10nJlyAFsIBdeNDF4S1WJisf1G2tGIxRrZ41C1NUTGliLodQ
GCZRDlDHMVQ0zXcfss5UI/tehsQFaWGHiiaxDHnd381DOSiiZjvHS0UMSzuHb1TpYwu5nPY865bS
2redhDWVVFRJtHDsihpTWUmy2YpGYaY1qHCh1zLkCiukrOCIySjRfEzarMlfr52/yooSwpywpsTj
zxQ1I14MTvoYbNssevXzDL3kTfcrhl5SYqCHSoeOSNzYceXbEOV9kZGKuT16Yo9+oC6+hyaH6Tkt
L4cOLVs5UkgCcNW6DCquUHWUwuVUOzUcsFf9xYyDcFABHSBgvrJEeRRXpIo05jVs8uhxhnC2IxeT
PZeg0hZlRqJ+Bf8i80tjlFulPVcAu4QOl6zaS/2eVy05uhsyu9CeQE+TosAfsW4xKwnba5vUIuOd
1kLinjSICbs8OmUtJrK02/ghkUy1s+XiEPCbJHZQu/Lbw6RvhGEXtvda5NTqPgpYeYC1HbyYArpE
w3GTFEopPqdRgvchab5UMfHK0WdUA0k0pV0JKSDweUCjEQwtVPgTyqCQogJmYq3zRjV/E/T5cttb
146OpQkq7BmBhAQ88MKWHDdmI+8bHP4zdxaSZ5//8b+ZopxUNVpdawVsjLoRzDC7NFzlltpe4XKr
KRgzt75Af2aO8tG2Cf0shcC3hUBk8eAg4IDQlBnPoXUjRKIH4stoKaAGlIyGHjUcdl3SoFsyDq0s
8PellDOWaO3MVUER9I8Zaix1lBZ+NZN6YH4Y60eVa16b/FikratCcDkEuQ/jfFq9Pi0tUrttluSc
j1tY7PLRCouN8RODk45Tae4izponq+tz9y+cAx0ZQGD+X3P2dRRvcQ9tO9L7yAcAuKFnl9MGJ22P
hvDYSiwy/NV9tTBGfr7Ih5RpkAdIbOJRVErOOETwRs4C/7/ll24fCKbQO7LwXBiXqkaK5LkDhz3r
vbQ+x4tvoPZ2kM/paNQYsKqahv8+yvdhggPZkTmcYKXjD7Wpy6dGe7s9z0y71IYvNS3UhgZ26zkx
oSTI95cCFHKiW0Lli0szs1RR6JVtATeD26ZXt8tixNR2ybOei/MJlsvOSXloAKij17NeNOtLS3ST
cHGCLjm5Ey2WlhtmvuACUlKcebtpoeYjtd3r7YGsgAVxGkEu4h8j1MV+MOpWM0agBgTjBJngVnwx
DK/m7jL52EeQtnkxRK9pj3rx2bJoOVaDwcI0ddXnqkTmeqR7LAlwjU7hzTl65ELA2GreUiEFyGkK
Ixqs3WeQOgAOHPBI7RtEQinzmA9mApEoH6f+0BqmFrl+CUCGBGHidqMXDmN617LNC4v06drrYtpM
OSz2mteKjlqcp2Q2/R56f2FrSnhtNKXJpywc+Kp/guEX4HbSuks/NiTBQD1egVmDf86j2ol4IF+C
fsMY3aqHLsxQG3BsjWRQC9Sede6z7cxKu0MIN3W/sjjwb4Pfu9YeQHXHx44YvgfVaCqFxjgdiYlv
94rFJ1A7cZTCNI1DUv6uMpsPFTeR7yd5PNcd4+han1IDGq0yiN2/JbziWoeE2oiaXsHdNeMl8Q95
sL09n+vT+a8JmpY66PKq6DqYqHLUzLXSHtK/yQ1CzeSfUdBt8pngQy6YjEJBh2KdFHYw7UMmo8Wq
10PhACwzIEfXZWpn84GQRpwOK2kSvuHvnlDrm1orndifD7kieYN6ySGig7dEwTgQV4PKwjR1HkJU
NpujHi+hVHgux9A00t4com7b+W/S8N5UM2MPrIaUhT3iNosgXYWCEg89mVBj9qR59MSBd8pCNDOj
PwWV6pG6RJQK9m1XYQ2T2nnZ2I8ST8yKBvfM+R99WoVmK01uIb0LfeYMYslIKqw+TiGHAlpa1JhQ
VaYWtQvlzGhnzGwkQhdYHJ+EuTxEQunpOqBcwlMkTJsxwGdoEwgefGgqmwb3goZcU2+gTq0O7u0p
WN0tUFjggT6AQg7dQSWP0dTFio4W8mr0UrG7H0NWTY0Ej2/B5V8TYKi9Xty+xBt/DmEC+JJBOeI9
GCeeLrvS+DdRbGGIPuo7RcuMESBcX/WtyIeKURuaZTJv8pCVd16NYwtT1IEv6mkR8WQZ+3bTqxd9
eGkF1jm7/q5eGKF8JVfbmZ9ajEfLAiRIJXMA8ihBO4DfWnHutJojkoxCwyrXMQ1T2z/3weofCqQn
mYcGoB+YM7rc5U0P/FM9mpO6kapjpf3N0bAYLRUD9L5I9JiD0Vy0NU42/cDTmp5xd1ldt99yj0iK
AiZPGZHyNBt1sm55om/GCLQMk+pogmTd3lWrLr8wQwWWSlQnPVZhBtIQZld+1AVo9whFQ+z6/sgw
tnp4L4xRhzfE3rWinmCsmnJzSo8lGOCm4EdTzIxwyTJEwukiSquBUOPZCUNRfo4HD6x6poZKX8So
lLLWiBwWCzNKiQMgieEIPLp+siB7CPnJzarm4fYarZsBZSfowVEgpSGt4E8OM3RFg95SgmyBNKE0
8DCKwl853B8rVKDIk7IOUJcABWCrbAQjfJyqyItzg5F5WD3JQG34z2CoUNFFWhp0uoEYi1TKHHqy
nztKtGnxQq8Ce2YlBFhzRwUIvfYHuStgLiiOoQgqvh6SuyxoC2tM1F5F/is01BFTlyHZa9eAfgCK
N2c/olQH2SCfID9VZYPkSOncPd72jfVHMY4qdPVBkBCUItc+KHdc2A6DD7aP1lGgitc5bQiMU3Es
i53R2pCf7gAmCEbWmMnEfTsr/9j9DTda+H4ezNXUJxjzLKCbGVAFf2TdQFavlQsT1Ck59VybpgJM
QNDY5jCKUtuoCLRibCVjYk2A+0JaPWApWLFGRm0ELYeYU9rDZRRO245l9zzXqXd71Va9cjEyahMo
atQ1fINFM4pDneVA1zxq8M7bRlavqgsjlOuDzkLnpgnjQFbflLltgyhYi5LZYMHUETLou5nb3DbJ
mjpqI6QDn+WdCJO57yOpnu6g+/J+28RqaF+MijqwVMlHGVZHzK0A883rQ+4XXqceIuh2/I0hCTTj
oqRI6K683lixGg6+LHEgedGGs5DFgSXmaG4coROhyy+3ba2ewuCR+ccWtVR11aStasAfMmWPtMEo
1LbU2hLaOsCnc9vUulf8MUUtUZMCBpOXMCVI3Z0UTFYs348ZCBj4Lvjo63SLbnZnKH2RMZ3rLv/H
LrVuMp9AFzbBdIqI8R0I+tTgKRgHRoVnNRIvJpK6YUjoQPIlMjpdttv0vpQjoNYg6qi4ZW04Qeje
nsx1Z/wzKPI5iyA4d31nCBkGlQZOjwpZX3pS8y6rLOgoyw4V5IV06PWKx7BEIG1G8varIlTlkoeu
iFlRl0TV74H9nzGBAfR6TLnOZX6kw5YRPkXDFmScUgLOws6aByjnJQ+z8WvkHwu5ZcSOFcIIpCb/
XTu0214bHjk1VecMhqMG3Jvxr8Y3AlcfebPFhaRKOC8rH/p+Mo0eqix4cpa974o9FBUlaCr02v0o
V+cp41kl79suBTbd68/KW01u+hRr3MZPbb9X9EtbhLs4fVbV96RWGdtkfXuCN0yA0BzUZ6moIwlT
CTFfnHl1yoM40eoLtK9LDRSitmP+YwL4yggZEWHVuTR0sGkCMjh4alwPcEx8UYxqBG1kLk0tdJr2
rZF+Virjzbueel7YId+x2CxcN8Vx42NoWrUt820WgbLqM603WX+ZBE8QcdZ+1d1TlV4m2bdvb9TV
RVzYpuKCrFdiq5IzXao2qQosOmR2UNTvdLcLbL4b/scppeICRJ6EWGhhLsh+VtFRLq0KWtAKY1Cr
p+1iUFRUaIxYTUsJVvpk3ipK9yV0IuO2fts3UMm9XrOUj40yj2AiqtDChrjGIcnLndPKvb0+q6cD
uAvAWc1D00OkfFA3erGNswC1j7E4cLJ0UDP+Wa21+9tm1m/LCzuUD7ZhmXS+hBgjDS+oDgqSE0Nt
SwARYeDwtc1BXsk3w45n7Op131/YpfxPnLim6WbYrYFSq/tq58+Sicej7edQIkzAEmv8aPLws4xB
xVShbaJr7jQNeOvb419dzsVnUH4p+XMuDS2JZWm3K+Vy3wAnl41o5OFmhqnVK83CFOWcmaGUA15f
0CrIvhQ4Th3jcVe6zfACusbN/zQsmnE9aRI/l8ibMqjdIIws2DImi5cZV8/VIAKNLBWSxWj/06lF
lOVRjbUBTlpNntz8BPipLDI74m2lfar5hrG7V0+ChTVqrYxOS1ptxFrxw7tYP6n9XjSeBz8EzHef
l+7Udow9yDJIrVjS+JxcFGR4eWwG0IbiDkItmnVxzCRHUR2JlQ5ajV9/Rkh36ShhCLCxiDYJlBTM
CZmGOW4fb3vGOvpmYYO6VPgNEFT5iEHxKX8xogFNg2nRm0UmgvohHY/VEJ/4tvmspQEgcHl+avx5
y5GSVh2doloIrbpOY6dIJd/Ke1S7oNKdmbHhc4wjYz0C/utcdHOQD8ZWJazwoTE/7zhUMdJSPgYV
JJVuzwjLDnXBAKtLXMYa3Ao5xY3kF06lNSYEIRhm1veKRrKkKL+CPpE6OFS5AG4Nw9HUp16dzSaz
uxacF6BaGy+8ylQxX721ggEAnA9gAgBn5LW9YNBGP5HhS2lipdpkFt1dhiLvGD6OIJLLNwZAyBza
RXJW692qEy8Mk58vbjVBZHBpQVrNJq3yuHHwBlYLzGrQXligzsY0zBQc7JjKEWR1+eyWqm8n2qaQ
WZwzqyH7d5MpJlDHo/d6KFocG2MxwDXy8F6pnAiICh53JNmJetZBtOqFC1PUrPmj2PN5TkxVF7Rm
mGrDm1kQMyIaywo1c1kQgiOAvDm56M5A5T8CnDNnNXuthk2gl8FUChb4b0DfcAAYDG07QFQISJ1H
d1NsFaBtlpqTkTpxAp5UiXEOrdASyaAiRT8bkTgB2y61ucq0T7JEg8k2N5ODcj+d1cfmKJ59F4S3
r2DPwRVjG/zCFeN27Fjb1Au79Dkr1kkeC79TIvNWB2E0kLHxWQz2nWBP8eW2rdVuyaUxKnKDyCvp
cS0jPZyGCQn7AHJAYC801XO2y7xyb8wmhHrTp8oN7AT6xT6IVW5/wtp+WH6BeL0fUNKUIlWG+8yj
28X7aUKO5FGvbVX4cdvQahlraYnaeSBqzMUhgCUx3iMkd1NnS/xeUQAdkTa16lagcalYyYvvCq04
F5dWqU2o630g9hxmuDGLw4xL5wMfm2NgIhUfvrRP/v2+JR3tkf3DdwJWrVViORO1OcU5ifgeLFdQ
Swxd/1E9xy+NrTkRKConL8CCXmJbt2Wr3ir3lc29o2V464EdFN5dWs0GhzgYw8GnupHeape/cPuI
dWtfC+0aOjhB7QN1dJmm3E3VaU7iDM2A2nj0o9GamMfWWoDSoLJF+h8UAcpL1x5W51mb8hMOj9w3
lQkgtszzmZ0Iq4+PpRVqnWt0QqP3GFbQ6MqDZF1LD9B6lcMvqUNlP+VcQ3Aq/mnmvcFwlYl3GN5N
9gmdUVrap1Y69bmWzzTYTyVgQJvA4wEAU9Ki3IgxDyh2sgv71pPLxCrxyuTiYQuk0d+Ut5YfQU7Z
xTkto9IJfCQ+QiguAwciZ6AUs5xVeFx9YC7N0G+ENuOkLIFX40le627T3M3Ds8qpaG9+beInvtgo
1baa729P8doVYWmVeitw5QhYOemSlStul8zafkh/cUL60kzc121LLI+ljp6654s81/9D2pft1o0z
3T6RAIkSNdxq2INnx46H3Aixk2ieR+rpz5JxvrY2zX8TnUZfBGgDe4lksVgsVq2F8Vnsjmrf2fjQ
h3/+EwR/LUiHfCitCIMh2eKRhHihvuyWvPTPw8iWiudrXGwnpsO0TpqxU3AjR7gz2MeW3I40mLRf
qXZZab5qFsfzuJIZ5AP9KJ5HTY0BG9GXFu9mo3ZPyfN5DLFv/cev8NEwtdOuLmqsUjKhZnVskO5Q
Xmx7umwpeUvth85ODucRxb7yE5HzMczJ2twIgdg216GKQBtEIbJIS4iB4kbwMYIC/UtFUtnZHbp4
V8MY4pvKmZAecYxqeD8/EuHcaR9qQqjzovzcqagAmvKVSoM0ps8Ul6nXYc58ouh+Y95GeK37b3jc
zBXRwrJ0bbHPmm+tcRtmu4xdpfZrEd7PZiuJ4ITGtxkc54otNUkzdWVDYOOC+vtjm3VunElq8oTe
aAPCudosGic8eQMknJoAXd+emji4f9u3KPSQmJ1ssTh3a0ZlSjIVUBWq/B2UrAT98sbmB51cKr3k
bUk4d2TlebNAsfIlNW/1HavzEOESBO0pmy40sIc0Mn5ycdi7QeHMoTRIraCMEjW21/Fte1gOeL06
Ftc1aDpSFw+30Cjz9WPpKdfFTi1cyIwGRLJ+AiEgBIabb+CspB8MxWgzbIHx/VZH3P2Emr5fL4+E
gtSm8UeP7i1I07NnyNF7+sVCwfhnSL5BWH64/QbOiJAbnYsuwjwM4LPyi8mj3+bLbg8+wbfmPb7X
g6wG9VWjBed3ozgo3oyds6i8JMzsGuCCMtNWIOM9X/YH8iv8Bc4UvC2pO+I2b3glvQWpuW4Ff8Ei
fDr3q8Vv4pTQMLLMSYBPH66dAoF4eDWhnjoFMnPtb8Nl+I3chIsbvZ0fuHDTbsbNHeyp2dXUXKUT
U9ClIUsDaRMl6GSPQBKUj4vQZnRWhrYH1HDjYGrf0vCS5l6Wju7SSG7I68d+iTg/B/Nx9G9gCO1C
sOKtkxgVXh5bv3XcZBwtdlX9zxKruFypyNvKSmaFzmiDusbBG1SoGLbxyIA61L+U0PDz7BBCb5TZ
jybyhkm3O79iQqKlzRb5iPs3eFFdOMqw5k+Z13iWhdux9YJ/0Cdr3dAOuomv6lvvqd+Uq3LffzdS
L79Xrtj+/FdIvOIHH+PmI3rQ5MFjwW4aDXtl0naV4UGK6W/Orc3Uch6pAvH1GK9207SlG5qNRyHX
kclCQtkCcj4nb8u1TAEoavreaUE3+E38TrOAZY2bSgXIRSnL7fJxnoYqc1tYq5dVxs5lFpqZ71TL
T8bBHzo/RuKN1jurf0ILqMTHyZaMczFkaFRoQ2CY/bBHwmHOf6OUWrJgsqnk3AlK0yvI4ALDIe60
vEzFsVj2Nmr9IEC5W0xJpkay3/liNMraZBjXhSvsQBmCBMpPJbZgelzI6DHnclYkVi87pj/+vjH7
2obNJy0WLz+ifJtcQOK2vuovnSB3k+tul7qd7n1ju+/5fryYXArZ5vPbThgLf26ID9+wwUf3QYi3
TIxYyfogsiykAiXuZTW/rz6UEgfk/SAe5Il5xkGhukEQWtnV0xAfLeeyb57iPLB0yVBkQFzEQ2el
qYqVc6lmuyYGHdIFWjfzyR/+qowGhAz/DInzIuY4FfGMbmFPrd7RbI7INMdbayXr4BWvjW3hhRC8
xGg8Oz0HWKqrWm6uXEMocS3sDMVIx/OrL95dnwjcDmZqTBbbhPUtWuqypMHpUnmhZVyNleLmEfW7
yZIcqR/Z/6/28InJ7Wh7fa5rVva6pGyeM2LhipeX0Pl08uJgdbWBAzYqCAXXasZek8Eo0FuMNnsz
txSQjCeK/kaGpXsfZjRUtYY9X6nTXP8w+jj/hu5KA2RWoB9yUQmQHIqlQ+VqjVayZujtPygrDJ8G
prI3aFdCbquZQe2a6YrjsR71CJkZRYeot8Jd0VMdUVvtZNfWGI3XFmPREb1wIMXs++uuT+gqdmPM
fuPoyftoM6hMZQ49LFZn/I7VJoX2RlYgN6TQINXnB7W2in3W0Ad9VpyDURHwOSrJXeUkimRBxckI
GMz/txmeXoaFi4XSAMwuCC8UFPvPi1ukA465lwbSiMrVUn3H25kzygi0xWfBJy6XZS9ZrBEUka0Z
yAWcKIob5qaX/d3x/YnCRUaKlZegWMKOaEBzRgcvHHdx+Pv8nhBPoQ72NhVyCSuDzum2ixrHyEoG
kCF9iJa9On1f6D5D0If+jCLZKd1bu1a0/c1Bt0HlYgZjVXJuZ6CG3c+keUq0FHR4l8p41LOHjMpS
IMLl2qBxriW3EgrOa6Apymuivxvotlqs4D9OJO9d5iqNQgcgaX0fDrfEuZnVyh2qCxb7HTLzZeVN
eHOpZU/gwoNAd1ZOQ9CBgGbsdAHr2MnzpQdFltWG+2WevSKJb4Ypumkt9tPqir854DZw3MqBotFq
BwIum0h7NRqXKYlr6a6RXc3SGRVVsqP9+J+RcctmtpNjKwpG5qTkaCqpG9uH2nlVEJNr1mUWoyfY
CLDxzi+kKCpCAmsVQAVdtPohCreJERoQCCrlynnH5sJtu3zHysybqgG8QOU+jtIDKzo0mqvP52FF
y2ivmtwoKASpE1/CWELPCFJ3kI8POxyw1v1I0wxOucOFz7lW8Uh6Hk60JbZwXPgQxhZV1BlwmXo/
5V3Q2d/TXuYmRQfuFoQzTau1naUaARJVvyFnkWT+mINiAewK1SUJTUlEpK3+kD9r0eqDx11TW5UF
OLgkX6Z6dsA3Ymaxm4c/J9tF/bKvh6Aiehxw5nVQF0PTsMN6N9Te/mJCQa69ooMngE+A5opRp3aF
ZnKL/IKf9ZLluZdd0IXzucHgFq0pqN5mK2dGFhO0yuynCK10KaL2VzL8MmR0UkITsUEviZoGw0SJ
66ljsfWsiuiEnV7qSOLEoBh6m2kluYOIoj4kpv8Hwp/g2QT6XWWlEWyq7iku6a5ExfnfrMwnBHdY
m/WilIOCcXR1EsTITjWs98zx13kU4f51VKJBUQ6kiLzxOXrvJEmKtRm1pz7ziJnCBPAWCxJpa8wl
pi40hA0Y54SRl1lIlQHMGR9C806z0QVP39C06lPrGPd/0bAHL+ygyhySIRDIOTWEcChrK9RW4QBS
7yOrddOZBmUm2UDrN/O7d4uy7u6N3wVNKq1ohw1UOTchShNMa5+RuzSXwIjc+xaGezwepnlhxspu
ES3lIe+NfTeizFK3d3VG3AEczuV8q2oyhjTRXtqicjvXycLImYYVlbw6wx/SXxDn8bwByuaP935Q
eemIBoihn5E+c/DOU9vkdS7B8aR9O48lHM7aXmvYK3+Byp3MpZUX/WiAT2KCJaiafTEZ9LUFr+55
GOGQ8NTx4X7Ac8jB1H2VMm0ADMXVDYVczt1QG3/0qNqj+nZ/Hkuwf8FjSlYbRywInehT82vTxGhQ
Uoz+NftwS6C4NI03eiIjr1vXmTPyExRu45bMqMCF0KH1pT3US++2siNCYN4AgPyZCsJwAoWd02Ew
kyUsCwFAs84v0Me4aAZoTB+XFrqMofIed4Xb2aHkkUfgj8BxSxwUhoHQSeWJsZwwNvWo7dFeZsGD
q6E7m8a9VcduWl71VzWVlTkJDOMEb/2eja9gEcpCUB+BErVxB9aBtKsOeXFcukwyro887Jf12gyM
OwPL2DTzLgaQhu4L40iJ15v7rAsy58madqQp0dtzmNM9XQa3H2wEpLKKcMFW2w6VpztBkEanmuAL
GLvOUUxF7ENWHs7bvqiS6gSE8/DF2lu8rOuXKSwIZ5S5pI6bzN1V5yAhYaWorYrdWJseKoRfkk3+
f4CjxxeUaoSi+P10MVF4sbCJDOguwGWaot1SsXd58lwaD51SuaF1hJaUC/nJ82MWbhQUbP4PlfMt
Sp2TSbVG9NUMOy3yS+IhUN2pzT6q3LrAc7KMU1+8kJ+AnM2iw64slAXDbLtr9LU4s9fMkmBKOJWo
uQIxpgld2y+1V8ywwjqqJ5irmvQ3sxPPvtowiNtrOtTUHHS0gnd/QDMUXsaosZjg/apk3AiicWqr
BD0FKaaJcOh0OQuzZ0o2LWgrQKgdRgStizdx9fP86om89RaEsxklR3nYMrK1Ejby5uwlJ3sVgl2W
N7WSc0HUYKdtoThD6VWQtoU5xmPOAer75/o+oc9x/TD3ewf94VMd5Nl1nL/p6n4ZDlPuoYA0SXwi
I3IT+bztd3D20ye2akMPET4PbCG1/lSqzEfOAVX1s2RrCFcQqhqrFjTqZfmrTIZnIxTVE4xYpyB6
3zGieHW1O7+ConJcVKV8onAhUezUcW7kQElp4WudP7M3W70Y1cu42Yf0crQgxUSukuxas7x5eKXZ
n3B562TlnOus8Q5++xWctbJaVad+QL+wngQWagmnyhsa6vaxBTpl5C17SXZBOLfQ9wXrANRe0F5z
ujtM2wpzxQLesji1n3cU7zsW+Ul7Ksse6qJYA1qzdNWaXVVuOag8beKsjjHBFEKSTTD71MWLmZdB
Ejpz8cgDdfEJWvZD6uZ/2gPbJVfp829oq9+Sm8TX9jjMnnOo3qsHGbmreA7++TC+IBp5nWaYJ3xY
Yz9kYezqyzHTJXcWkYNALygUlFVrvY1x67roE8vzUkdvePvUqPARKcgyLugSaETWGyKa5y0U54sS
BinLRcdw+i5Q8W6RgS3g/F6RIXAuqGj6fMoWIFTQROm0xs1kr0nCk2M7CM67pPNcJMYIiCQ9ghAj
NoKp+BmrhxSi08pF2F1pMjYnkRVAn+BD9Nm0kbU53QmQmy9Yqq1WYOxUO2jQbCCD+HjB5Hc3ARHB
KlCAkJhvkAyNGDeHFFYAIdeLbtftHcfv3pP9M/OHHZSA/dALQcHhFpaL2uhAVgovctlbeM4ylKqg
OVuHmIBqVIWfRmRsGRfJIjn3hTiI9SH7oNk67P10Km1zQjFXgmGy+TYxfSN9M6tbSh7OW6FwwTYo
nMNWiTKtXK5w2GDFM5WDGaGiXNZOJyq7RkgG6ggL6kMUonmnY5lIPlhjhZyhYxc3irpv0WdpP4XR
07C4Oq0uM+euAL5h79Ao4sh2mgieQFrGRh4PVygw057C58yMYq1iqGNc1Xomf7burfiZzu+kfFQa
N158VPfY2BT6LZHxcgm2+Zo+slHVjly+Rrkd0Vm4f0KdE9WgqvLLrhs/6qiMIEuEsZKmQxkPd11c
2E7HN2Rj1zPHRL6tHmtXY3QHAZ3784YiOFMJWTN6CB2QCXW4caiTZmbtCOFmGtugKw0WcFe09p8h
CTqIVCf27jycwPpP4DjXZcagL0hWnWhlAv2WYl/ryoxWHsT0dD6ch/o4mjiHAgFLBJemDq1kpD5O
py8GtXsbOijEny4qNGBMHghbXArZL3+4qPZjik6bKnhDvZ9Lv40eWP4gLxj574WfXeme6lpoujj/
RaK53nwQf5YqTm5Mi4EPWgZUff9mVuzDZcdgeRmj67plf3EhxgQYKAdAeyl0wbjtOUYUHXQl8LRV
AhyqvYaPUb93L/HBydzXqXAry82Yd36UHxqVX+f9E5bzPaQdkZ4E3Yv3VATgtohARLuHvJIbHo27
5Go5OLvxMndn1wmcH3i6LNyfzvFndwC1ne5Gu+7tBmRp/Y55YXD+w0RRLObDAvUErq46dMNPDSLq
ExBnh/iw8Luyq68iv38HlaXth1dRoIF7ae0q84rjX7AtncCSU9gwyhVtWRmBow5Clvro2s/nByaq
Zj1B4BZaVyc6NhYQ5vfR1w9oZ7ypbtKX7nvihQ8UOWA3ejBeaoSTKEfwL+Igc//8x0/gFr2oMxrl
EZSiIdjqgqHrTbsy/Or7XXH9/lpf0/30HHpYacW3XeqzSxl9taha6WQKuBjSIVGEdx5MgXK4nm+L
P7aHPhTzYB/fX6o9mr7C0lV+GA/2g7O37pn76/zwRRfPE/jV722SXHOLOiIjwfDp7a3tmfvxTfNn
lNZG9xBcrKHMrHtga5QR2QhOech9obcKVSE4jXgP50Cxqi6WDFzTYdDVO0oSZMdzbzZ9PNKo/bUS
XaCkQk09G0WSP5I4mGUPAcIzWLcMvKMR6E7gIfZ04Ky2atOCEIy39Lhc672bqYYLp4w+nb2uHyvn
1u7cCCTtRXmz2De17P4rOlBQUWtg/FRHKxu3p5UZylbGAPyJXtqpH6XH0omQD346v8AyGG4PTyaa
sjsV6xui0XZpqit0hL8rbfxN62W6EiKlU6Lbhm2CIcdCFT43pBg82hpdbQn85V7vx/vw3g7y4/xo
P2p7/TBezt+U6/LPA/2FqGOHo2TXQQd69rpn2a4Se8zNp3DDbtMObBAKZjeDHrA/4g6Mq2m6K7wG
bZTejG5Od9yru+XCOp6fb9EdZ415NBSSgSQIyYtTu5oZOog0I8Uk9JAss+a9Qhyvh6DqNBfo60jY
LRKsP9G/GpBOxm0jiruQGjdgV7iJf3nKABOS3jQM24pE6PT5PYbfzg9OtG1NiCOCecpUcZniYy5G
HXBsYFZJzNjsRnVlRbtZi3KolxVRE5xHW3+NP463aFzIlUZNx5oZaHnfH0u02vadHjB79LIEnBTx
63k04dxhaKgKVMEgwr82dRZkvIap6uFyEpSwdVezmktuUKJEPzSiQRmLCqiPDOqpbURpxaAWWvde
VTEXClTuAtlTp7WDLKwux7K8CCdIVBjJwWoNd+kGr9Kgd9vqHqH04vxwicgxoAYS1PtwQSAc5I5e
MhaRPg5tDy4RO6jn3jOc8LJg+X4O54OWk11Z5jtretAq0ytUfZ8P7AiicLexoQpA0ytI9nkx9CAH
MDQN4Y+0/JnhUYsONVhx82uW2BNIHXI8sFqSME24w8BegfhYpwZOEG6HZQaJlUjFl2vNizVdaY5L
+tcaUpjxHa3dubw0VanA9uoveFvcYq6zuTkmzZC2qtoBM+oyN8HrdKkrXjQFha7s1Op2dq61PHed
ARU1u+Ev0odkC85tuzgPyZwygA+T8r3v0gvTfuy0PkjRFjmHjWuwt/PGIYwKtoj81itt2s39Olyo
etnIBcXla4bEpWn4ZmS6U+Pr0DABvacO/qyud3N1DwmXMv89sUvL+S35mtUUz00+dx/C+0keqTO+
BkqgvjNffVSWUp/MwRJmgRXeNeWLqhQga3pu8t+K/SDBF5SIEQtJPhMO3cCjLbdVaKa1TUwGzD95
bBENGfETbumEHCmUsq2dk6E+RvaGK7pybTG5sNRINK2ejbH3uvwhHnd2csEUSLroO+hGulUk8UwC
V+vYFq7SeKDT8LrGbSlqqXFpqShHK7rc7RXnoWltaHtCFzX5MdayB891vbj1PEHjNlMbaq0ZJWvJ
XRnBaK4LkK2Hll+Z37Kpc7Pu2tAlp7IYETluCJmtVajc+FCqZZRZh9jSSnKoeSElZzynaLkfCv1h
Gv6gdRBEbbL6BZG7d3BlwzUedS0o8+PsJjXSsTcpaoIgS9nRGwLidUJK12gDdTqSPFCW3DMU1G3+
pEMFCYhjox/Om67gUDv5As6KYjbpSuRgpnWreim7uj46PWklR4nQeDbD5CbXSCYlqtYSrmSMjlGU
eCa9b83Ew0vSrjf+oqgXQ8KzH9qMcXAZvDNIe6uYFyylk6iBRRbPTp61JHnsK3vHUlitVkuMZ/3+
L+b6iUg5oj2EbVo6Dmv1GGoLa5Ifwi7yMqkeiHitUL+D/mZcjT588uaIUUzDnqoUhYUKrmRurSw/
VJlWmsCpYO4+ITi3HhK9nshaB6em5QGJUXAN79aygzLyZ3CzEeXlvPkJLcMhUPhxQDMF13l6aupz
ggKyVWlOKd1R0XddeNsmezv39JL556HEm22DxZn6WDoQgZqAZS2Vesf6+tpJzPthcfb1iEpNnSgP
xEjAp4WMsjt3ObuDRLoeNDS+GPIive3tovgu+aZ1fF8sZ/NN3M5wxnoanQTfFBbpE1RAfxRqfZPn
2Xs4PRV4AMxAxTwp4Z5mqbsYoHYLo3diQo76/HcIQj3H3nwG52+rig6pvZasQuBtdOiFBmG5cH6y
ZNrpYhyK0hwo81g235a0dGWFdyrgJJFnq3sryo4V+q6k1eGi8AQD+gTi1tqg45zoA+Z1tN/VeNib
rEdKNLS+R3F50PNX04FUI9hUdNb7RffckfFuoM4zNKdcrcxuUoYWU0dGHiHcXJuP4ha7wgP+rMb4
KJW6xLoyECd29r6w0HeATpWZSRZV6JU2cNyiKooyKC3BZA8Mue/en0e/Qj3N31gOVnPVBoMEKBd5
TirkP+cU5X5N7UEFaQfOcJei+CrTJGeIePI+gTjPVKVmOLIU2nlZ+cugy52V3IMAlpb+wN71cJJ4
dLGhfqJxZ0g7xV2CUlNsCF3HzdVVnW6vaO2No0q80vpDXx3AP0D80VEVoOCjBUpo4+S1Q9Y8V/2i
L8B5/dzEvmVnlyClO79iouZ8HI2IV22EHhAc45YsC1G5+FGIvBTzYYbQl4ZyhhKczLlR3WQgilTM
emfTX8Pwh5a/CdpncROEuKvjm0Mh+RiRjW6/hVvVhZImKwucN92Ulm6L+gF/avTYN5I4O5wft2hJ
t1Dckta0yu3UAFQ2Rcd81ED3Nhwh6g6CMBl5v2RUfEcrG+qZzGgt8qimXFcNMv46OZiW5H1LeKBt
RsS3scJq8soKARMq+X5IjGelQsU37QMlAvVXT7xMQyXbZO5XsSI2poGV4N3QMNxkkmnYiXYnvDq0
+sCwgVQpl9iz1WlQGgoz7qLJyyHsaPaW1zn0aurfEm1+mCA7KfE8q5nyOwfEiqissJFJ+yKsMiFK
aeNValVn+nenhYRAV6U5QMvGb3TC/CiSCXmJ1/UTkpxGK2Edordqld+17MbyImWxgzaZoIU6UtkD
1zphX0anmXjfsrBRVf6kLLRJSSwdEwpuqOsk+uWA85eow16FxlSa/bFoiigQkohkOFbqKPF+6+n4
BRxpX9NE0fOafD4dp62luj41AK9ZuktS+i0bF0mCXziVGwhu45N0TtVqgYMdzGyHsv6Dmud+Fcu6
5UWpIPCJfg6F2/V6iVXKV0ee5ld6/H2KYxQF33fEz5oLMwargvqioCvuL1yNjpw9gQbbeg05nb+y
cQqn63AomgPuOkW4K9Nhb0FnTrFjSYGR0KttoDiTHKiJNlkDULFtBjNiiJRNeHV2biHZfXd+VMI9
jjcZHec8StT5Fs0MurF4d8VUKrmHaBU96yW4DxBTtcUbtaO/msNPNC56aaOsM/I1sAi1a9PGE2Z6
dOLEzWRpTqEb2YyKs3VIIqpWzjAqFhX7OQZ/Sv3HUbuLOX4eIYl7fgrFq/U5KM7qq7hqSL52Zyk9
GFqd68x668PptpOZvSiqcDaD4qyelEmfEcjUeCNLHL+JwgyP0f19b00vEZluBjYlXoT+k8vcTA3Z
ygnBUduBpzPHWLtBT61/RCmSqhUAp6ByUGp/nt+V7ugUiVt1D3n9R8oUK5zVT0Be+b6OdDTcNQCs
tP3U/Bx638meC1XWqyiio3acDQ63rfEK24RqB1K23scWiILkEPoDSnFdw6X7n8o187vbJSj86EG5
MoPzliP0lxtsbp+Pzpgyq1qxofhO83RnEedY6LJDVRwcbnC4C/lCIUhZDsDJfhqBeUECww7otzpg
u/JbA2pRHHZ7kJtKomDRa9zJ1HL3tWjCZc6uV9inKshjXzmEgXE9PRm/i315YDn0orz2D6S4qMSp
Cef1QynTQBnwl0IrNJslVRgC2CbXjoaGzMZnVisb3ro6Xw7UDQq3egrpE11bLSdt97S7pVDuKVAk
vnQ+dAvqqAoitm9wN8OB5IyP5y1HuDs22NyKloU1JrUC7Kg3LlkOELW5AgHKvk3Mw3kooS/dQHGr
CEoJ8JNHgCqVaa+AM4awFOJpKFgwc1Qc0u/n4WRrt/59kw+b67Ae8hJwmvNaa/fVWjctc2ay2Vv/
vsGgOZJGSJJi9toER8N90R8i68L+i/YaFKjh4U/VUc+FJ69TmK7X+9jOVJxC5WWu+G39HktJ2QSP
FGg0oXgPQ0Ej/uMwmn6sC5sgqqP9s2YPF9NUt/60vC5Kd41G9GBc6pdSe8zK6uH8OgkDhw0wd+ol
XYnfXAOHBAk+p/GqBY6kD90JdVFmCqFhk/7Fa8V2qNwRVFA7Yaa9hioqGl9nYu3AyTiH473WrLVi
qoTvbrXrL9v7c4D8ARSXahyPa6yS9mhRGKKfI0Mj1vlJlGFwh08JJQMHdMYgPMWq4WYQuipTZSkj
obVvBsL5KZb31Bg6gAxDDTIrlXohsYPF0hB+VbJgSFRgA4Ncu65RxYdiV27/Nl2jMcIwbU16qJZ9
Ut2l4StqvI3osdeRgGTPhB6H9K6Oj53sMV9EOHICzm3saeqrMllbYY08yOilQa4j85mCVmF2czyo
NVcade1RctoIQyPwUWsGUQkiS27ES1NbXZUAtFSK5zlGd0Oa+BMhQU0Nt+tMiCSmnloou/O2Ix7s
Bpcb7NzF9myuceeCEh+W4JnWjNzQZsFcPYGbw9PYUwmRsMp+opkswyUF5/zO0OW6BU4ghC7ZiNqF
66q8seg79KT8xLoYrH0T+lF7CGXpEaEtb8bMeR0lWiIH1NTwASToUvu+GUyXhs1Os57Oz67wGNoA
cc5GperU9jGAYis+MlwmbaXcreQu52Ek4/m46W5OorSn6VzTFWZ2QreZ5udYX1wFr/vaMEjuKbI1
+/j7BizODLzrNwBLyR+tDmbdC6NjiOf8ZiVumnbqsJs7sB/LlEfEgSA6uin6hk0QtXJurioKkEFF
iOX7dnIjMCZlc4ROAmVv64Wrt9WB5Az/vz0aahoYmGhlsR5yNMDlzhPTf9fFcDw/7f/HVHx+EecT
6xbtkqxF9/dY34N9Yhpvxxz9fvEFBdW+pe8VvJWYfeBEkmBKVOQNKY9PYC5w66AhQ0sbU7E0r22k
73uTuPNs3prMQAeOFdRK5GrpfV+wi9Ge8WKnHmlcHHX1Qc/jC4eGj435NtmvZUc8dSAwk/hitPCQ
NJF431fa7y5vgyjK3KbSVHfs8PaxMoZMjUy4SxgWbgbChYXEdDLKKAaSj3djf4zS9wZlQobqRzOT
rJbYwX7OGedg27AenXC9ezYEWpwPXTjv1fpe628N3CkUC88uj+fNQ7z5PwE5zxq1am4aE6yjNkLQ
DzmHTtXQojkH52GkVsg70RIdsuO47oviFuodjQ0ym8KNVBR/HbPMK4bBByn0pElfC1YrO41tKPSJ
KUi50MaG3C43o7WDaj6iIgCuk6suTPahcWHC4nF9GdK3DGmtOfXG8mou/HYYXTxbSgb+dYKBr62t
iiiXVC3+gUkxR73DozQC8Aa0OR3yW7tMvTQS4oeN7ReUeVZ116qQXCy9pftGwfSdx7cq+/eMiqff
wR0nBG3+Q9zgO+J+qXdIrkzgHwEbrVG2t2GVJi4Yqdju/OCFY4fYNnJ1KkXQwHmAaSFZlFEd4Zhz
kxuHqHnMZJTV62d/WV6UwdrUwA1b5WXRxqXDMyhDI05o1ngjgLwDhYSJbaApJya+E1516GuRnGSi
YaH8VF9VxJG+52uJFGLBoAwMa2Y3JihhC7aL5t/np+5ruIwTZIPB7cvZdCLUzRu4UMWercBspPVX
slFwOzJhTR7O6+IUsTciR89umvzl/CDWj+QXZzsIzuYGZAYcRQGEVd4q1gAyqcCMrvruX+eQT+eK
C2AmrIe2bjNvbq71+VeFhobi3tYlTxriFUGRAbIsoAYwOZSCmVPEcqzIQCa3j3ZZL1ly8Wz9A8BT
VIQJs5maAaBmD227vqvH4QMZQ4n1fj1iMFuQawdBmg12L75mK7IgK+SssxWOEQgrUe4Ox7vUIf1l
pkP5HFEl+wWxxP5xCVOIuXd5FkpuEcKBfnQ/aaqOrituJsvUmNTKwEBJFKNN/FiobmdlbiEjKhVa
OAUAxLGQMrC4WGy2moJ1oNdEA90Pe0RzTwhCH/P+vI1/DQ4wnRsQLrwyY0tp+hXEyPd2crdMD/n4
hEPHHYZOsnJCC9xAce60ikItXwxA2eGVibbNcii884MR2sYGYf2CTdiMKlyzVkYgTMZLkRxmqBCy
G63+3pkHI32pJskjmsh5a+gohv/GjvrCkNDPXQuhPgeBVfVY6mAsQct3G/+K63fD+pGUx/ODE07f
Bo0fHBoOJ4T/eNVihyZ/U2pJ0kY4eejmW1lUAcPnpzI9i6ZoVGBu43MfXenqTVYjtHZeLeMlBUv6
9H5+PELzXmWakXEDXR5/GS9HlRX2EvVeOhoQUtTcrk5Rri0LHGQw3EnUWoVTTDVgcno0HHQC6nAK
siOVCBdnMxjuNFpSk9hsHUy7q27AXHGMftDI7Sia/oL8iXqlZ95cLr/0B8ufXmy0A6ZeewXG2PNT
KihJwG52DHtlAUXIyPch6o2+oHouQa9A7pOL2U9+mK9ocT+EbnGVQcAxcB6VWgIqHvonJudBbGU0
4sZB4y0iVHN8JP++muN0TJzbaHsl1dIQvx/rV219MJ3vjoxOXmwjn0PgtlaROJNi2IAw7RuFHiM7
c6U8isJTw7FxmJv6mgPmTo3RThaIxwCjaFZSnJ/IOK28Ld2/74OmaJiDWwL9l7mek6c+UM2GGQff
2rk3mnDpSzY+5KEdowfEHsjbnMXVv29YP0XkDGBp9EiJCjRUldPzWF+ozvfzVi2aue2IOANYMq0u
RoLf17pDPf6ZdOi4s/1YyFK8oqOQ4JoDLPCyfKmOZJqWoqsKDlCdfW2KXUoOo3q0pw6B3+H8kEQG
t4XiDE6JSwg+NXAXtY40zpL5evzc2In/31DWr9gch8po9lHaAwWMOoU2eniWNcGl9Tcg4FYxVxIf
1MucgiwDcczeWYcCoRdIaRggR4tljc5CE0Cr3v9AuEi8jVCME8UASdCxtOiJb6IhNcs0yI0/nh+O
EMlCuxX6vFQTfKenwyE1snqphu1jGasu5m06H0I1GGXCVYLCGISuiF9Xol8In34k5zdrM2csIQny
st5oGV5DracUkrSGvrQuOtxdKLZ5rEBvcxjtzE5W9b1aF3+v2WJz1mezXq8mPKV7pFy8gbZ3i6NJ
bhuiYALMDzaOROQSLZ7gKIqXuIS9rGUdEc7boRx9owNPbTo4qJyqwE/at2HmE7sFw9s0SB6ERNvr
/1H3JduR21q2v+LlOV0kCJJgrbo1YBcRUjTqlcoJl1KpZA+w777+baZ97RDFCj67Ju+tuoPyklKH
AA4OTrs3nkAoDEBfKAzux0NsDeIbYwRXyQBBDgsAuZ2zvc/qfxAIqIikpvk8YCDMoXGbVDIpXE54
ZL5LMF0WtMKpgcplFt5lpVxcz1+C5vC4xSC6MNchSJUrEP4qpV/f8yzvZARzYMFcudHLunkmbvaE
IBUphkzAjdaj3gLTqJXG8pb18HBTA2QuEbdrE92x/anJx7UgYcmnRsIF4yNIuAB8e3Z0Kld8pY8Y
wjvkm6h5l+chsB2LfZgQhyrfa8D0XN7bJauP3gNMAMkI5+T57JhhNj2t+WT1ta605DoMQC4Y8S0p
ADvbokpUfPnfCZzfPqYnal1CoJkKJIV/BLpsxQJOotFaGu2fL0tbuuuYwAQTK3jXACczczvQnFd0
aoNglfbAS2U66gZr/OGLOwgcEPSkGfA953fdGOVYzSbtVEjvcN0dtMQqMZYPiP36/vJqfnpJc9OF
GWCU7uCnA1dwppoyYoQ0rWo4gztzW38hBxXod1b/pTsmNjDEyBvbdd541K1HftBPw81wekHv7dbc
GoAAwVive/l7lnb3/HNmrk/RjfIY5vic6RB7X6Ao/HRZwgL8hIb2079WPLsQkchUAjbl2lY97egf
ADlxUzvG1jhmV82L5LRX+UG3wJSDVWZ77tZrrsrSg3guf6auNakKNJRBPgUmZ5ruWXT0heQIlCou
r3QBuH1aKQPnC8rR0/l+tNpxilbOqsNEJa7pFwkvYDJwR++BlKX7mzRDDN/UoPHDVBmGSNET4sii
WWsdXbR9BprygZoLZD4UXD5+ROorY0ErRFBx0lz5WrTLdGbFZeM1BEgIaWC1w00cAqow/H55+Us2
/lzwzMVBMb5APAfBfcCtJtpyTLDW/e6ykKXDNGBcFR3pX5QVZlss52aZ6DpcacnYjD7QSzZM/6aN
KxZuobNgevMBNYEMHSig59AdSdNR2gARx1aCGx1EtJiqt6Mk3bZKtWuTehtpw72ev2Bs1x4DjjFx
5YrwcGViZXGtJrxSdMsCw2ue8JQkQiQ0HwO/o05tdOfGIrCy0gX14OU9XXqxjL/kzPOePZcrhg4b
aAyP79Qodgsl/zr6stOSwMqL70O01q635FwxXAKZYowEDc4zm07HDPMTPVAK/EgFY4o6ZttSIDkY
9/6NqopD37WhTYTk20QhawRNS9YeDfETKcaUOJw/0KDDqOJyAAyDqn2Lu5s2ex87u6+8/u/PkU6j
BSootAx0AavzNCvGFqQgITA8OnvOq10cv1TRW5K/NPLbGmzGQnkPsiiwbjQ0ByNEmRnZuOPNgOcf
O4qUctN6A2panaeEJ0XzmOIxAuYk8kzW8pWL+ZpzuTPj2idgYpKBxWbL1Pve27fStio99vVOemKl
G1Vu+bRiZRZPTwO+xTTvif+bmTd9TFGNmSblWYrBXG1PZUtVXuX4MVxDXVy6fuxM0syepVonWDRJ
Qvxjgcgul1+7xKZrmOOLtuZczuwyBL2h9mySw2t0yirb1kotfqXe1ki/OcVN4dvaw+ULv7Kyn0/I
Wejmd/EfexhNs/iYmBXPIgHRVHZ3Wc7CFCW0EqkIsPkAY47Ms3ljZQggM/d4eje6rWyVB0/YoApj
J+VrcD/a8aa4AZhHZ40vlwUvPUXncmdeTT2RzgvWQSurb0G7A4RcYHqXRZDpb8wduXMZsxvXyqkq
EgkyWi8lFnkCh7jT79iucvx78aB0DrdVQOVpTvCa2teYP7D/Sbrn/Atmdy+NDUmVUuzuSMhNMsoe
AK9sHQ0dI7tpi3K3suC1TZ09vYNm1IPeY8HGvb4RrvImga4atKPBEWMVQ+coTupEG+SbGmscLPol
2IxXGJ59C5+Yt5YY+h92f3LYAbGJSf3Z7teREehjCCMubzRPbPzNLrN1xTI85VjYFUDdXOpUe/Vd
2WHWmW/ijf6o/4MYHUBUf37CbPv70QfxpIZns4mv0P1K9B1bA+1evKjgUYJZlyloGGfGLquoUshi
WmX+vSl/mLQFXc693v64fLSLNvVMzMzSJX2Ro6cbYtDcXbXfAB3hi4MgPdjPV93TZVlABTUxvw1U
oJkWJWPSj6EPWQHoBtIGlU4djTavdaDZeoemAb2zkahAXJm813rkGEN7MLXKGUt6kGLmSelNHyQr
9nDRZ4Ym/flR0zmcGURaZb7fygUeFZA6N+BFkDLbHHYDyLb1L2OxZfJRXcvTTerxyX4ACkpFLyc2
Y968KpfmIFSClzNj8m2S6fe4z//AscOI7p8iZstSw0TqhwJOAeGqW8Z2p2zkBBM1wW6QrkK+Zo8W
DcSZuJm2Vo1ZS+GEYKQi49K1mOdOkQgEudo/0NYzMTNt7fRc6RsfG6cnyjaoPBHLDrIjttQ7+dog
4+KSkMSBlYGnaf7E8zxTjAB+aNzmUAylAhRqoVu0dv8JQRxYDpCZBygYJfCLZxun8zKt4ZWi9qb8
CFWnQiZOpV7k2xJwc7PYDnWgumwv7+KS+pnKVM7BPJ7yqU/SGHu9YBoOK8+AwViqx7QrVwzkkvU6
FzF7haUC4LpFhGVJEVKm4SmNLQ5oJzV/vLyUJZNyLmf2FkQF8LrAMAcHCk0MrDrxyh17boXCrdeY
OtdEzWx+QYSSVBSiEsIdoALnJcEYr13W+zR6u7yqxYrs+bJmlrLkiQ5EYIQP0rYZrJpY7FDvqGva
5JRfgx7RSa3EVtxxc8VO4d1jbD8GzlqgNt2luZE6/4aZBcnKpmvketLMhrsZd7tReF1jWppyLQVo
iPx+ec1L1+1c3OwiFADdGASDOKCtP0gT8g6QQ4EM0a2ZqkXVBDAo8kIKLsE8SaJ0xahKDXxuWnij
us/pgQWv45q2LO7emZSZpTLNKM1Ig3xQlG061m4lCQS5/nVfZW7OboJVzPEpUvh0WmfyZpEELzAe
4LdYFbD/2A8D2YIvqiPfqs9gIg1aKw9s6Wlw5C05Fl7t+Yfg/h8cH9JextRWBIyhmca2KljNwwHr
lVC1SADTFFFbX6PzWzRcZ0JmKhkMeij93FRfRI5MniPgFF9exmIeDwQ3uoHp06l1bWZQxgT8JL0/
RWTSqRA3PED7NPpU3yL6vWxPOtDx8kMgbRL54bLgRfU/kzuzLj5RxiScbnw1BqASQQHXgEe0FpUt
asmZlNkpSWWbtSMSsnbBj1S802FPmswCH1KQc0Cjpa7Qv15e1+JtO5M4O7Je5IXJ80kvqiszfona
Q1C9aGtv9YIUoIaiLwGtrkC8n9dBWjmXx5pASu5LdmyoXtoJK2GnVolWQqGFIVeIOBM1O6ggAemS
wREK9UAPv1daa9xGh3EjHehNWVrZLrCHa/NFWanWLZiTiXAFc36o7U/YZB+91LySGjXokJQE8hRD
GQkM2WMTWlSZGHldMPRePrUFbfwgbrbIWu1So0sgLif7TLpT4q0i3V0WoawtaaaL6HbrWDHlWUvt
rsOkTelk7aFJHSCVIjfoKu2Pmnolu5bZbdlea/ymik5V4DQwbOHK7i6FlFgvxslQDsVw4zy1rFSy
Jo0dCue5ExzVE+il7sUrte+ifbuvt+Fd42UgyN4me47qzFX4WK0xay04Fx8+YHZNuA8yLy3BB/S+
5/deHjqh+dKaxzxcq1SsrnX20JaFHKWRBlFq4GB4DnhSgUW/h957sn+LvfhZKE60C25A3b5vrOgh
37yuJUfXFjt7GxkTaA81cfJN5nTUoUFllZkbBV/V+Omykq1Jmr2KqSGGmutYKx3s1r8u0qshvauG
ez9aezimGzF7f88PcD7GiUYClcYlJJUEJPdf62TFoV7K8ipgc6YIFTQG3322lIrmxKcTSwIIUjT/
hGmGPvUK1Rv59dA7WBx6TOyRaisPIl24psBQx6UAkq+Cdt5Z0TIMqipPUWUG4rTqlLBvoOdG6SWu
AYzbuSnzrTixA1PfZvl10B6k8BqoUIN2ravHTvuid7cRjywyAKE62CS+E4vWRd29k6+T0euEY4yI
fFRroLuY+deND+Ri1rstmg9R17ar/qkFrktdv5JmqqLZBtiD8uR6KE9GLXt9iDo0WhfAJLxmARc0
hwA7XQGyHVwBMn9RkJARQho1+AGwgAHYdwC4kdgmynfa2oT/0g6fi5oZW9GByzUlk6hoD+qbKrTV
LrYicAIEjp6vWPZFYZge1RXMkBKMiH18SIKxAx6hCmFpa1oAn/RkAL/Wyhep24vmGOe1d/kGLrzM
k6A/5c0MW1MNPEIMiqhJepINIPuSh6DSvbFxL8tZW9fMqoFLU80rfVqXhn5RgAIy8ia0jTqGm9xg
O7YKIbUgUFUwdg+IJYQtn9AnJRIyH3Dcja0AcDXId9H4dQC1AC9OkeKusZAv7CK60xhD0UoDUuf8
+c+4UYxmYALUXvPtIX8c/BGZAa/jK9qx8O5/kDNTxVxRQ1rJRmNz89Qnh1R5iNYoAxYM5QcRMwVU
R9WM1AL7VvvUJmpn6/9g9ECFDwj4KWROUSyeqQIZVT3gITaLhs1zzUenzcM7Hq/4DIvrOJMy6cdZ
eqhVmKRHMqQksG9qDdKYtfGqxcM4kzCz+LEUmiQfIaHI3vPCVYErqSBNevnerAiZk+9QTagBLkhj
92h8qbVdxygs70p3/spezRmpWFa0BhVYidxop7AlDjgAnMvrWKo3nZ+6Sj6eR1li5BgVvQYoGOMh
0vfakNgdACXrQXXyiO+nVjMedgjGZQszIyh0cxtT9E7YAnSykzd+d18na3WC6YhmXsGHj5q57byN
eW1K2N2seWTivhiOQXCdVteoSimJ2za3lzdh0Uz8pTE/6RTPdDL25ZbHZNLJqNu0EciNomfQivrJ
ytDX2nnO7nDTmqzKzekOJ/FNUxbXGX+4vJI1CbNnQxSByXoZEjAM4/MNqZUVvV/K+384mpmV0KN0
BFcZ9irV5AcWx7HFxo5ZjTnc9K3kmgnz+khYdXVnYsz58upWhc+MRxiMisY6HxdCfsj8Ep3AdtGc
svEGzGx9bNqddM0lsiJ1URmR9cLTj5rDp6pDVTI9oFLY2hksls/diGKcG03PPYYDX/U7+R/M1Kng
7QTwOxpMySd2RNbTKgd/b4sJ1PZHVoqHHrmwRuGOjGbMlQ0lCxftXNZsQ7uakaxIotZW9hWmiQMr
2eevxsG/fyR35ZtYmZ1aQBpAi9fZ0mammfmAl1M4xLVv8jF6Mu6T4/BemFZ+bQy26jra7km7DdZM
nHx5kdr087PrnRskBT8KpCI6dbsfbWZpB7oLUysExMqKsCVTcrbCT6CcSi5k3kMWCp0Ojwt7REtb
fMfo5vLJLb0/53Kmgz1bU6jFaVLHkJOp5k5P6XUIeLluWEsQrYmZGeJGCUs1qycxmmyz7ipGdm0t
a7/UzXGuFdpk1M7WghFSY2gmIdIWxYhN+SV+4HvF4dfiC72PdStaMcOLb9755s3sMCap5DaZDqni
T8Er6H6/1k5lSW6Ejspas6T3/Jo8tOjKv02f/nfHNrPPsJtpGZWQrKpvHXsiamUV8uNlGavLm5no
dkgUSZ50Qz+o6G76qlj1dXQ1wTZ3WJL4Ml71N4kDVhayYWvh9opB0WYGBa+2HvYFZKMuXmSWcqIo
xFv6xI7hvshoKzBWfKSFdqqpLw0UfBgoBAHqfLLdHzDJldcKmp3zCLH9KUuvkhjcYQ7JKieK74fi
wP1t02yKwZGKY5ys3MSFDMP0AYBdxNQBCtPzvoqxB+hNytFtbaKXPGlTJ8vBnY0eK1Au+2BM3Q2h
Dk4UN1tDnFSMaTc/+kkfRc9ujmAB2q0MzEUn+nVgoCaZASZ3m3Q7cGdL5ikT+7L4ItRNaTyZmtVi
fkYSriq/K8qrjhhFs+Q+uUV7qGUGsqsCH7M7sMLfjm1iG/kDsiQgH8hE6ZhooKzy1qrLr8BfsOv6
FIygzMi3KglRoNy1tPJAwTJU+2pMUKj5ykbJlWoKtAFPIdt4dPNspxVXQuJu0e24tPHjnc5Hq852
IwNS/KZs75P+4KvA6eNWEAdOxr8H0XUABEsdXkUmHHO8SeMTJxgD8sD+nufbnp9i8CsOnlzDX+VP
AL2T/W1sbJn5JPJbwLuB0uA6HW4BX2MoicPKrVHcs9rLEtXK272mX8XBrS72UvsYGs8mCv7jPimv
BUjvimRniLss2fDq1e8eUDfh5r3RboVuGcMGnNUc90duAaYWvVUUABWnbvQwg+JGgCTJvsjVizAi
wFz7oFhwE/0QgsJOeeTxvSRe1QGEOT6wLEBBpgfYrgE1NXpVSY4ZvRGh2TR4kYcj6A+kPLIbFFJI
G28z5kH97Fg8+sUW+LZj/aMu7Njcy/4Jaay2emTJtw4IPsDRaotpQ67Bec3N3k5aL6BuJVc7CUMV
NXAPNXJK1c6SBduw5Au6hbwscoGfu/bef3adppHUidqFyigLzcd9My3wSy1spmYcW9kZu9KrncaN
rHRfWbVsyTfqAVC2LjTsXg4wILtiCBfE68hFUdNUQKsLJvSPD0uRaqIppzbBeI/RWLuzE5ufStny
red7HYSd/OoNhaPnyi1WFr5AoYmqw5nk2cXUxaAbJR61n+1BGBS6KqzxGdSlGVxX+85wjUPuVvth
G+4MJ3fiDWhrAc3jrL0EC/bhw2fMHrqwrUQddPgMYgNpDKJ9R9/AGHee+PII7HfLdIx9Yn0xv1/e
+c9e0Mflz545kBMBFsJAvQxAUmH2NQcaWJ5bjbq2vun7Z/bvw/pmL52cZEBO0lC/yqzsSG31OvQS
rLNw2k3t+tfVtrHXUkoLhayPa5u9cFmoErNm2NPsCQxcO+4VoDh2kX90XuvDMd1o9hrkwNoqZ15z
qgJn52f/rmFeqdrG74+qtL18YEuv6NlOmvLMRw6HHCNK5XRV9OCbrG1Hme9yYL9W3SsqTo6Z9q91
RywjCQFrzDBeg5G0Lmpvp3nMy5+ywIF3vsGfkLxNMyW5OZXk4QzemiCJ8fgudpKj73xLNr0z3uFV
s1BmsSqPWa3deej2d6602Lq//CGflNhU0R2OZlwV0wRofp9dnk4Kh1QmPtyoofQIK+wCxrUyDmS4
uyzo0/lCEAZD0VqhA9IOA3AfzZSZjmmug7AJiTfAlescNEOuSrzLQj6f8EzK7E6SVh3TvoIUgKoC
23uEf2aJGEi/6L3dqTYHvyyKV9mKJVxb2+yG8rzLjKCIO8x/3tbxQ6553Rqm5fQnPhiB2cJmFxIZ
S6mSGyxMimV5lyZF9kwkVY8BtDiIg9HE6Q+pifuVPOaSdmB0ycC4PeC22TzQS2K0ybRj2qEcuJEr
DIGRp668JuqXlWNbkzM53GfB0UgJoIQHbKAJv85Rek/fBFfkBZCAwZ7d87v8WjskO82u1johP4dl
074ScKShiqNNkCcfJQfGaHZmlIBbYodbtzNk67m0WlfdYC7DneaV7JWlTs/xp4M8Ezg7yCYomqhs
IFA/1PsImeGNaWu3xtfO6zfhFTuupiM+JQZmK5wZVkkbeGeEEFhoXu8Iu7WIArp6m3ocpBordu1z
4f6jtJ/JrbOTbHgqWoAlYXDGUU5s076J1KoGl9hTfDZu9FMFxyi061do07Bde7cWLyJiAUC+onHy
0xTYoAjByZh1aKxCS2u77aYslqavLXJRXVWwgNJpNJTOiwh6zYzcxLbC2Wp+gDrD1l1pX1zl3/wb
wy2RDjlmN4FXr3HsLisrGJFQuphcvTn9Q8PGJtAZ5KKw9EZv0Vjv+U76jTyMtmYXp+bbiq5O1+6T
rp7Jm35+dpiaRNI6DEVnGwSdLDXINi3VjjaYT3Q62WoQ/a3s7Of+g0l9ziTOnFmj8VM9k7BC9jUY
rAJ5ag9InK0Ve7qjDFZ1GhxjI+0wILL90dvG1/xK2scrE/6T2/pp1cDKVgA4g52e9wCWaV4xoU7G
KN1T5Qdr3i9v6/IizwTMTAA6yzqAkcKW172OLm9hFTS2Y5nd8QbtqU1uot8FpfwSc28DRQo6BGUa
itxduA3y2Ab4gEV03zLH4tTl3S5hqqV05T3TWqT6pGgtwPjs5k9ncva5MwPSJiwpZDK9bvpO/9q9
gu9M98L7fHuXW9WWvWXe2DnxlXrV24ru9Pbg3P/tDpiPn2DOHDdVon2ZatixbNwV8lepuWWRbbJn
jgmby4ezePhIsIBUEvf6Exdz3GpFFFewXyNqXXzMj30vby6L+JwgnlYD5AjAvGEQV2MzJe+5gfB0
ssjA8tYwTn5sjp52DRja4aW2ggftqgaEvh15pXdZ8KLZOpM7i9div0xU8HdAsSOyo/m4R5UaaJ+D
G4ZvlyUt7+JfK5w5e6CU0MY6gCRmPkfRE43cy39/uiHzK4ouF7S8oHkATuus78So8hCQXgVUMtA2
FZIe/o3Z33V8o/D0mK21eyyt5lzazAxmej6GVQppg/ncBJ6o13qe1gTMFEI3Iq1XJgE6u5+gINrt
5e1ach4n5CxUdzQ06szhPBQyAO2vLTtAsnyrNEfUmyryMM1iBvZlQYv+95kkNruoosdYrZFAUqTK
rc3DEBnnJD5kwXdQxXgBUdFcmtYOb83nLuKYg+P1k9ximkFj4uin1YrGf+7YxVUDyCkFuzD6TD/h
pYDBqFBbju9JfiiWYjo1mooqS+yPaFJCQqSWVyKBpStmMjQAgRnKRAfNzJ2kkQq0raLq7MBvwPex
z9UM0zWuqJyfG/0fb/1/Bu/i5nddr/77v/DfbyJHGSUAzvfH//zvU/7Of7lJX9/eq/+a/uGfvzj7
vc27OL5mn3/pw7/BH/9DOCL41w//4fI6qofb5r0c7t6rJq1//n185vSb/7c//OX95195GPL3f/36
JhpeT38tiAT/9Y8f7b7/69efrVT/cf73//jhtIB//fr0Wkdvr/wXgCENn/7Z+2tV/+tXhfxGNYZk
GFgjKQUkGU6oe//3T2B2cSxok0FEg6PhAvjp//qVKr9NAMAMioI7grF6mJsKCAv//pGMUT6g3Cng
rMeP/v11Hw7pr0P7BeCONyLidYU//NEXx8OOgS5iwOKjdxwo5MakPmcOVZ1LJOh6Fc3BcmiVzW1E
b/361QfUuoHiDPhoQF3a38s6sqbbk5fld2Z0Imrg+oDM1VAYlbLcUzEqI5kFwtsHXjyp+ZM2PIbd
ozwew+KmqQsk2kxkRuN+o6MdiCH1+8aMY9DvDf9OU+7/vh4+iAz/u6iCh+itFJX4Uc9/6/9BHcSM
wpnRm3T8gw5uX6M6Ole+n7//u/JJhvKbjsY5QhlgaVDc/rfuSQb9jRpoOsJ8Oo4dJRQ4UX9oH5F/
kwEtQ03M48FOgcPhT+1T2G9oWDcQeVMF3gIaLf+O9k1+2l+PJpDETYS5iHCBzQUEPeNnzu9M+UZW
qlLHgDTP27YDHZmIxCZKmLkTQwSM8YCYSCS0rfTeV0l90vsyWKsbT8/+5y/A1Dc6Xk2Mfc+sI4mL
RJRFaSCwFolXFqqKbBBXXJL4K9XPjy/q72sFWq6KDk1cd3P+DmlFKfmZ3OlupiiFI+ej5gCZLvvd
Cn8wwuf3+fOOYk81dNxhQhS0w9rMMQhZKgvSUOpKbSJjWn4A8lghBFqWY7kG8AHJ0npbFFw66n2j
Pbe9INHKC/fxaZ8WqsENAhIdgBeRk6XTRpwdqmnwwohjQt2hLCo31yv9kA6+6fRpBdY5UMADWctf
S6T+Xu77eJKod2Dy0WAK2ujwCTOxJPOLVC41V+Z5HFgijEJ5J9EUpdgxRGbTNXulDACFpnRoRoQ9
Mixf1gbgG+aJOAW1RB/zUe4Gq01Sbc9zPUWZrtWL1yQC5J6VCpC5A5zGVK8LZUQuL4/HBCg1Iwdz
uKmOoGWIQn/U7WHggYm0lKLAZ2YhfZCZyPoN/CliWKURYzInDiupsFmOqNLzlc5/DAFl8gWHFd8Z
qUq/IbpB7WhAMFhvs1ihqa0Xpn4XDGb0dTR6Tb+ttTDNHmnSp6plagP64lkj6S+BNvj0qKZm2Dwm
dEg3VMRj6wEyRUG6Qx9RGpXrrH02ujDirtJTMz/6TUruA90AZf0QGfHjqI+NsjFpCvJUvQvN1BIl
1VHRIn7zqhex8qYGmuzIetap16KN+h6xoKm3aOaWa90u5FbJUXNrjQNrRuRZMIKF/hYjDn1qNWD2
CKyYpWluZ1AKpJhjKRdOnicSigd1jw57oJCQ3MpEB1LgWmAAmJcjK1w9y9TYxixE5kXMKBWHNsPY
AS2y0Y4sjPqHAGxcJkaQRmRY+3Rke6PLohLd2hHiwRTtgjZajFCoJZFCHYDwxRs5SnwFKM/j0CPX
LFfNpkvzdwloafdjQgBz3/ZxhxnGKst+FGZEQysY+h5ZXJ60N7xsvwEKfygA2CZog/SVFmIwgfXF
m1/7YNqVKmVbSl1ruD6to9u0NsK9WenmlzJow/eujLLKAiCJWVsGG9UvqdoWmxwEBBuDSuw6Swaj
vY4BevdS5JgkJ4Uq0AJSEXrFG9MYLaNXyaHvTTS0j6Ni3raYDysdgMjpGEjvA+IFiYgyRxCjcv16
KHS74zIdQRJOu2OvhE1h06znimOKJoqAvymFT3nShrd5mqRoyaC52WwDn+mRnVZp4LKY9fFT1mLT
UCiOjES/apqwLKwcGE78qqexP+7NpI8zJyeZeRcZZtHYoQQiJ1tUybip+lJqbTIwrXAan6spJoKk
ESS9odDFlnZp8I22A2a7uJnG6JHwURmx67amVmGK+C03RJLZaj3KmEhE6UnYJNMl9RSrXQ2ngsO9
c5O+EseY8rpHts0f74ZmEC+sHslbUAtU3ftC8m8HEWMINYkN3VK0PHgsGgM6HndK9W4Ixm/MCFBA
dpBW8e0QKXXgok0xLR0SgZEKVNGS9kQlOftakp7/MHktMcss0vZrNTL/mxLIfQHjooQKmjS5XlgV
TTJ5m1MdMxBtWqI9AUNhEaIMEL80IGoVGMuCLU9RQpd7MLqVIsE9UYzYvNFbLawd0nIFGPW+igFa
3gTQwUwTmV1FnBzlOoYHprNaaZykGWr8/4UEQNWQoMkRWDOaQrxIFjl1CIDvqY0Wy/GlkHQptNq0
BixuIJDdIWEtYo9nTQ/sGBW42p5oCZCLm5iVxImYGoaO35SDYo28MiWrBNBTcEL7egyMxCRrmaOD
zhCtcq2ah5bUyRxNegQP0WbMkSOxatyd0RqUApGXqfAQZkCOCIwLmFxe+6aUDCcRRi67cp9jZbWh
SqMFvyEI3CIu1Q5k7p0cXlE/SjQ772KVO13C+CsLaHYzQnuRjCpCwIGrpRjBGCNxxU5Z67+ZTR5j
JCtom5c0kOSHQtJSHzeCIaXeawagN0qZdDEwOHIlcAiVkYImfFANx0R7rul0FdceMhHXxpYj+1YC
b4+14gp1XWhmn5T6Y4N0XQy0Hc4ykEpUGPI/8+P+8NbPX/OPsRuCgonXASEbMMQwSoMeyI9vGhOw
QMhfa65UNNptWt0KxdeuYtSt7qiBvfr70tQJKBXQaED5mc8EjQIj03oVa6BrFdJNR7LR6TqJea2a
0kMYr/Vbko+hx7Q6+I9AZZ1CU2Cg//z5maNQlnwEz0hJwcYXNLchi3hohVpjYGCnNKdEVMzV0u7C
OO7cWBpk/khqJvlO3ULx3dosqtQpqJ4PTl1U9CA3vNLQ76QGQCNo+dAdVDMQulOkUoVOjyGI6neO
l2+1YPN5Hcj4TITggCegyicgcAVTFVEtBcxNm04KbFphAuMbRRMAHqIxMfVr+Eo92RVxJldOr8hV
aQ0jkTSvgLVu/kEY/j/GNh9C8lP7XtZN+f7L4TWvfvEa/h2xrOD/H8RDZMJ9+59jcrCq4STfg1Kc
B0U//9HvQRHiG+DlgiobaPgmYIenwPuPiJz9RqGPQNED7NrU2Yaf/DskV3+bEqMIEoAFB/MzjVj9
FZJP1R30iSGdBT0AfNrfCMnx+x+CEsTkbGKLMQyFwJFFkmz6+dnFkFDl0Bo1TWw4BfLE9V7KE8R4
TSsrDPu+sPo677/Cq6iJ27QDAYZQ3Ka61SORFWxThcS6mw995bZZTmSXB0zfV2ClG104LHXkjOkg
P1ACsG8r00vje6Iy+Dlwc1Be0EjdOV2qZZkD/mY4CTUt3w3ak35DJdPwsqHWHGb4qCk1fpiOVhGA
Joxyije7H/wM7WlKPDzC4UK/T1SMvtUUBaaaWEMZHpaxGm3a5epjlkltYYGWsNdseRzRzz705dcB
DUUHqgYsBIGyUT2qFI8HbpQoJdvwKdw1mgsJVOYZBqQwXA1ccgmveA7AAEnexqqk3gp0F7zrBUyY
rdBSXNHid0yPyRsaWcRe6h50iHjpagEK3NgwcocDkT5DVU7L90jiJFdMzvPmmA41YRujEOEWnSBZ
j/IGbNiWDiR4SEc1uIrkZuxBepIaaNtL1OyY6KNe2iG2+0UCveRzVamktiYv5BogJi1GARshegD6
xpiPyU0AU3UkB9tDPABfMJczHZBjHWlvZJYXsGS0aB/xWqOgEAZgPrcCze8Ny/QrhDeNwbCInA7J
j6TR6KHX+uQUtFT9pvFGbTZZxjSw84nG1B3RZOb/Ye9LluTGsS1/5VnvkcYZxJaDz+4xD9KGFoqQ
OIIgSIAEse8v6x/r46qsakmVmdW5e23Wm1RqiGA4CQL3nnuG8YzMbzg/1jB3x+PV7o5xt8sAzZs7
Ecyxzntr+N6DTSSKg6WKCBR943TbC7ORTDMXz7lqTzEJ6hd4LrLnyFNOmOvC8Q9Ua5RtXc0IPkun
yJrwkN3TlnTPWOBdlcAdvzB5TEDSzEnRo5uainAA9Dm243hpTQ9XbDXaI+RDsQEZT8w6C7D44j2h
g/vMvc7F8g/dMu+WBcy9MpQSo/BiKgdYmpRvTlToJiPT4j4FEZnfoHMKUFgatTSbTpYwrW3nAL3J
GpY0TIaVkSapBjp+chzbBYlV2pzLlkDJWOLEsUkrWnXflqo4L80KCl3JAvgw93GFMa4n6m7P+6gb
U3RLESKGtbUcafe6vZ1YT4c0pqafEqwhEaSxrWgDQ5QxMBCUCgLpBJlwhZBgK0k4sMJL3BPa5K4M
ENzWzILkAywlx0wap/5aeTAO21tngLMUmcoDRjjujnoEAU+IuOxR3rfryA8i8If9JCiXm5C7TZ+y
vvRh9enMTZhY7Z/XYnEyxXzvrnGoEyQLBi86AcbCEZpRTc4dr50r8cgn5oQ2a8Ei7p2wTj0Jz/FH
xakaE+yi8+9j699h25/gyH9Bwb9ixv+Xh9XwtX9Q49evCqfV/wNH1LW2RjX354fUfuq+/pf4hsP3
J7j596/7HbwLfvPdAKMCGJ5dDwMgb/88qEjwWwx+KNy7QWCK8BQcXO33kyoEsoeJSnx1hb1GK/wA
HuOvcHihuENiPWTCGIf9nZPqF7AJyJ3jsKsPASrG7xSAn8+pUSzCw1CNICGvKXaqeDPj0AGPcOLk
2m/d0RKet5DU5GJANPEPd+sPSuPv6pEf8J7rxVEcw+WMAeiKvF85ro6H1tJb/CKBZQfYunChn3e9
dca0B5VuP0mYHibjEqkDr8r5juigTWtdu9vOWabDFPtthWTJFoGwiAHG4Re13VEt+ENknL7OKweB
sqqkc8Td9bLBp67GHl/c1i4376iKhckKBFNBuusUeTkiZhq9BAbdcYPUbI68gY/anReD1tefq009
g7EckNoTedytg5e143oqiordcdDoPysbVCIpSYv+aQIa/xzBUysiXfhGnL5Gc+orjTbc59hLmUQT
P3pUfFuVG57jcGHBP27t/38r/4cL62D0UH/+Vl6u4xe8k+9fPxCJ/PZj/fj71/5eQfq/ARpHWBje
Mjjmooj854uJ2hKlIaxPkGnhoYxkuN4/K0jvN8waMdMJEUzO8DIDGf1nBen8do2ipjFMhmFcAJj+
bxSQ9DvB+v+8GxTWbAydFRrZq0Ij+jdJsbNGEl296WA9LeZ456yVe2pW72s9XFBKvDYlzr8GTZEN
48/uNLxWFdlH0RLBV4qs274aP8KSDwnKglt43cOSCVJ1sfM5hVMC0rg1+4QYGg98fqQ6F+6dC2K9
H8pb5Kq9DuEQ3IhFVd/CXsKbfpT7thqTOhw2jpkuovvm+ybhQzcVeeew+kEpKm5sdXDa/bS2/KGt
whb4H06uxnLQF8uEocq5F3LMqwlvTsy3ImpuSqMy5hoFsEtAmBATe67Wmp1rDvwoCWYcYQ6OYdU/
dWJ8ltyeVdueETUDr88V2qaebJqoT3lN10QLmA6uFFN7I0R0E4aVd6ag6zt9u+cMIixV7PXYPanS
Z9sJoSt1Hbz7CjewGEcXiEzZ3ExCfmWspNgRALIVY0pcNZyU1CdOxUdVux8yJrshRMXcOPyFzk7O
49p9RHHsb3QZgxzeBw++S0C30SRZ+Ug2nVleMJJArod9lO3w1a/IfIJZO6Ix6SfL6SHkptz4jffR
G542UMNnZiV3PYy7RM/mBPOSNemHrkkL3rFLiVFwpoq+2egBUdzD12J0smn4JpxxUys6feUucTJZ
VCaxkzxbfLHb8erRjwJY4UFon1MdehCjyAxgdv9BORQs0dLQ+8rrHqvxvvPwB0UHa35VS/NQm5iC
iD89wjT0TXUwCw6ajREECowRPyp3ld2wpgaqJ+yAcTsyhkk9XqbRUzc0sEE2r2re1nyGQYELMvQ0
lFHq6XJXjV2UV02b+0LRNJZwbx8oZ2ntdO7WLChADag0iFOjMvccIHSkR7HsSO0nZqk+wyQc+cpk
7pJhobchKXNTzvGRxCTOFeaUJT5w7nrWS65m/HgLeJABBipTMfAvNQqyxbXTrh0Q5F3HF7raG426
OHG9ebtK2DmUutgtDaYFkaFpUyOsYeTY3/XQYiwgvgjax1mg5iEZbR+nMx8LfKy5iD558fSJVkTU
CWUlOiKvHDVo53eVoHfNNL0sOAKSwg0gcdJHoOdbLPNsdKSXBrR5jAJ/xfvRSViF15DLCBtlSGgM
PpEK9S4VQQ7888Ft/BnhskQbL2GtmoHW4gkQwm9DcdNVxScBJ8yCDYe43zT2RSMKhFVVjqThvdto
L5sIrS5hZe+mLgBbMnYR2zPuUJ6g6tR2D/uM3GEjT0YuvpIxwBAFzyMHPQbSO/a5pE7q4M11Q8KT
uoazVo1NCoQfFKPhmEbItMxx3met8qCxCcy6i+g67MKQLrc+D+lWmAEapUl2W392HzokYGgGNK+q
dr2JACGO9Ftg/TPzRHlpG/uGgQi9VEPI0kJc4rbEid3hW0flmAVLuYF4+VDMpxo0kB1Cpfu84dy9
11aSxGAykfQiaE/gXhXJGOIVY4Zlbenv0TEF6JL0u4Sdiw5IuxnGcBsxKeC/gucjuBvj/4b31YNJ
JnKtwVN0vs5jfdBVdVvhx9i1qwCEbd6YqiBt5l1aerNzA2AAySvkWCBDTIGKyxhgMDS/yAfvFdas
uyXMfHal2yWxZw1I+jHGeYPEWvEinTQdYOJgWl7ixp6aBUJADUEB0CZ6MIV89U21dSwgKtus93O7
4rG2ZBf1DaBdAtVXL6BMhG9ysnYwtOlacoo7hWA9uWRo/e1npyUH5dPPK+dH45T1ZeR9k2Mks+Sg
R3xya5qFypzKDkD/Gph3qNuSNhCbEu1jHFiY7SDMIewGmo4i3JVqukW0MNwoJmz0g54fnWKGwtum
Q/S5HFzYYqINPtNoSy15NRX1EQdvdxKancqZ3mIZb5WcH40LvcJqXohgc+5I82nV87mpZRavGF3V
pcwsphDnkiL5qAt6ciCxymzdmMTAugvQ4VLnYd/372J2YZq1zCVe1+WttvAnipm9o9MEhqc7o0Vz
v7mzr46FhBpOUO99MsZPovIZYa/N2Xda8xkGn3wTNdFLj3iYRCAjACl9JCyDg0Y/C5x6rQ/FEFGE
Tkl1Gy/VQ8BhjOLUrMxWVvZ7wyieIpByQUqW9wGOwiiSNwHaNWG+dKHSWVPyT5QBBaL0Uw+vum1Q
62gTW9gOOfN1XEUz4tSX2h1uXTIdaxF9Kwe5pk40uxiuIOKjwXpmAFayFnGQUBzO70O9wu9xYPC9
c6qnkip3K6PofZ3UuGHhGjxgOiHvygAnqnZXlAauist9q2SQ+cVAnjoFA33du+R7qZ81Ia0h6sNK
Y0E1PCN9SJ2notW3oQPmrK25vERFO96bqiEXaA3DvZjRhZbgAnwrPNWdVLT2twgd7qtjRcppy5ii
r5VrKrj/aRuc3GmyG16t1cvgId+KycGm0lr/C5uK4tThGEFJ0cKQaTVYrX6VuOPS4Yb1+qVERtXb
KElwkD4r4KsR6cNUGSfHiLC9B8CvsrJ3MEJyMJ3fTV7T3be28G5iQupDh2lHgxlBGnZjuAPsO2ww
LxqHxK/E9I3FgsEzBA14EBftWxQ0BiDaFB4CzqcbxUfvaP31jbBCfbSsLbHHcPnI9ARilodnXpjx
0ETwJ5d9s9w5pa3yxeHFuzZLYZFeGLh7uSqaNUpCthd6U392EFZ19NtxyoNQOjfAM6pDibca+/o4
qtuQ1/LsTJFJ+67bhPotjE1alAyHUw+HkRzg1g33Kn1jmjhsQRSPZJ2F4zjeLYaRwzQomxjthVvX
Vgs4z8h/v1zRK1DoCghvbV0eSBlg3t3UbISspQDWUtTXWO2ujl6VKQ1GbfJNMTZnwNOWLwsGjeh0
PLEF4TSER3gP86isi/roPmoGe/BoIe9rjZIOzVj4qZUeFwl2Rbj/18Ruy0rUR1o5UdqDnEfbYxFP
Gx/qOpxhbHpDUoez1Yq/A+BMyRphUBTB4mAEIOJ1+x7TxKe6M0D2lgx+Fp8b3h3JiojDqFv23rg0
N1rzMAMXNkBJNmBTCr/fWOCEHI4rXucBsnJOoqIQZlTeYVBLnywjYLGpQUSXEndUCH0cOpsH3XSv
QT3wAVvl8YR12+GUsJWGo0vTfUQGA3ltaAdrpPl5KqzGKM0v4fRS8VxzII59D1qnYEdRupC6DZ64
ISDDCB7v4ih4km2LprVj8sEsS97OEQRbx8XDS2gL0qchAi+nvncuwQRDZs6GDY/NrYQ5tDOeXdGi
Dl2KTNZ4kWvSiXTyiXgKCcaewk0Db93rWmOsRTdDN9TbgtT3SzkBNopKsykXBBzWxbO1V+bioAgo
4RE/wJYjSmYt2J0pNc8jr9gGrZNjKv7sR6PENB575VC5cFbW/fqKpuIVh/SxiQaTaRXuvPibhODn
hiIHfm/EhKWPf/tG+viKa+OUqBFCNJo1GyP1XoKCcdDs0bTlSSxkw/0I1FEzLTtFIAGow7zSxhH4
5BwJhg2sQl8M66u0Ri3YTSxDX3frgbqROWhpuJA3BTwWqKILjLOL+itbAoYaqDlLdT1c1LNbSXLy
4/bch7XN9VIMSVOeQ+DT4OUnDC6hjmpPa2APvtV9akUHD7mufWAhgeWbOqwSXQYVfda77NC5K85H
R63u/BUTIzDljfncjrLeBo49uh1JUI0N6YLUkFwr1ufjWLUbDForTC37QzCj9sbZRcookXiJrwwb
EANGg4MB34KYDnV/5KZ9H10m6FoAhd5gOM0T2uPHZGpThsBw27pBwiuII78bNP0t8OBKA/1TsO6n
GdSfgn//DVl4UDODQYdG/8/hgyMYhfNPU6d/fdHvuIH7GyB1sN7gjQbMCDj0D7iBg6YEfwzzGQwS
o58mT0AFfP8fE6kojEDq+idu4AI3oJHPEFqGZt+F3eHfAA6Q6/4zHw6jJ4rJFiAuMNgBHIDJ9TOk
1zVFw23U9qnnyPE+vG7JRE/lXo5NkRQWLbLowFtDXnm5CmczY2N+puHwUYru87z6B6i+31BHszxc
OdwHMNjAup/9RISYKBhL/Tszo3TR3w8Eb3ora7NsVoqzw13XDGBhmRC53JQNekO/L54XOmdlhBq2
n/gdcf16V8UrSRf0POtQ4rQt3RtPm1vurHU6z2K5FsnneKy9h3E5iNiFP9FYHkZSPRnMf73vZ1eN
UrD3Vou+cC7AbYCGDzR1cFkhg0uiCjwOtuyqSF56E54MbV/hGIT3jpfHEuTtTHG9R0xumc+sPRUY
1aU6Gu49x+Pbvul0RrXpdovtLuiivX1BuiOl4hSvOLkAKZ1rIKMaJVVvizgBVCNA4hdiI9vmBlPu
Lp99XeTgrt5yZKYcwCiCFcG6a2YSbgPX77es4XncTlsqqAuEfrq6ZaOx9aJnNTmJHVk6oj9MYBkD
lwIU88b3H8rSXOQAJ55A3DtszaUedmjRUaONezC40n7w97FTnmbHz+NanxYcfkbGOPemMuUNQNJm
eOzaAv9S0ic28T6tC/95pUykAA06yH/AGePjk2e8DXousgPrpj+vcADNGweeFNNY5wWsD8BxeW9H
k1bUbodrLdP2lbev5IC6arL7vioeOCCVnoc2CVrrp5g6Zf3kow0Kxryp0G5wytMVxrtd3MJYodx5
vdxJjA3rDuEtLZS1GNllZdDWWdlOx0GWx2UofKhUfRiMoRNHGSheXRddCILEVIIxJEhi0QZ189c6
LiZMGIscThwouCXabV1TmGbo9zkAhHat2dxpxYHiUaQRtNsAzoBYut3W8cC+obbaNXJuUgdVXues
nxlMRNdYTptV9yfb8Wcytbc80jeoOrN2mh8LHiQwZ8owAwPigGIL7Ld8atxtDXphUjc4HJcg/iI7
MCfjFqBw75HUcfs+RY8POiKclBfq7ApX3ZvZ2zt+dPKF2UekXRCeh36m1Q6O3cBvNlg/z0VPLygR
0Rvp6N6Ne3yQBTYctSzzfpS71vhDWqALXm1bpvX3OlezjKsQHaMH3lVQPgw9RBODyOlavCxIYcet
UF8kkG8oUt4DD67tfS8Pfhlk6xy8W0rfxkkdS696pw4GbMSEj95Iu3cd1Q/AEveGuic/XE8+HEfa
Ve68UlNwKGW2hPW2idybsR+2tDV3jFwHmis7ic48VbK5KyVcP4T/IL3ybnDJ/VW8UaIK9SSs9FjU
P3rQCidFi0ixbt1Gjm2Q1M5efAH+WeWjNCrerMTytr68G2OQEAt1VrA3seDzJQ5MQlAQ7dxmntE0
hbtiEB9UdbB9/YCtVZQ4k3hYXJTIBeKoUDCW2TgizCzusUm0ENGHKlI7BFUgjJ4HoLuP854GlG8G
8+w75bEoRYaBOxqJEWvK671H/KZNW03zdYKNnPU+YYkWaMK9C6cBzxuJkbCLDUcSckDPsil8r7sB
HbPfR2O4iYR+lHZ68hYOF3HMRUczbVvhylSB8ZkVroOAY4YK0w7VU0wWVMxIK2ihhWoAUHjiPGO0
mMVzvePHpc1Y9Mz6pyp+Qt1o09UXm8Gt4OOz+HdzrbD5W9QS6Na58Z4xw90qVmRTvL4L1NrqapDM
VolYkIk1u0kZL3c7cPkwKApNfXEaM2LR9yh56+gIMsaZA50DjytMfby6oOLZDEOXp5D2tzTEy6Zt
g7cEadHw9VHIF5n8faj1p5qG9wGS1XqP71w/uvUC/aJD9FKFDyipKEeGCEJsazy4VCu4o4OdPybh
D1u/5CCLieZOm/kzF2W0XSb03+MYP41Lf8eGBQSdAn4wUcjfwJT14Swz3gnpbLgFJuSF2HIR9vOy
aPxuCkqI0HtRo/RkaG96AELGP4AFd4utwCS41y9If7EPs6mep6D/EpXRifXyfQ2825J3r9jO92MB
Af3MbNLpNmlc/eyMeufpCcYheoQhDnLH5hq3Gxj+phtWneDsQK0a9U4CMREMRlZzQOf25Tu1L6rQ
51u6ZEOnzqsXv3ez6TOgVYB7Rv+5jzjNqqiDUUcz3JglwMmEYbZbsm+Li8za1YNZSi9djbK7BvuR
RvMJ/oafzeK8xk13sAHfjgJmjTjc2qRk9B3UhqPQww0EVhim92TYDLMZgC6C/EDL/qV3G7mJyvq2
9tdn7pCvswvDBbYgImR175HUVSdjRHcFo3cLbc+BULe8k28Ahe8969IkjucLiDKp8mudqckc4xj9
QNzSnVgwRSfoDHJuEFFLgQprUCkWYB8YmnkftPFu8TifsHGNp7YddogArIDOxwN8jPQ9XeCtFBPH
4nXHlrEi0Elo89WU7oMqGpEqMh8VKNI4OhDHOqgYy8JBOlGDicCE6tsTm5rA5mgEmLRMsdwgtvUW
KZ0HPsR3tWhDLF0NZc0MlBDhQhBQLuWXycRdMjNy4wft++TFh4oV8ODpbXNGRdNis3GrK3T9sgRh
kyo78UQuay6qK+e8Fvf1wF9dH61cwxDyCQPNlLB2yME8yWN3vvBr2aX0CRnZmHxM3wjzd8JKmO71
/jcuTE7gUT/Hld3zgePdgpVoEMxz5pcuIGpPu+d6+BQRMEws+qVIZms771XoXFrFtpVaZMYUWC/U
tdgeps3C1023UgrSq9qH5ZWl2trPdRR/WV2O/LVSw6MydG5WCg3QYD+JAs8pcht8a2GAvzd4JO0b
aM3V0V/NEVMppGmy+d4HFyRRDd/6Q+xh3U9Yzr1/qicepAEZwHrXekiN4PO2lxWUtzx88+G0kUHE
fO4wB87nCPBC60/XIGaYlM0g10rbPIUx36+yf5czeqSR1WfwQ9zU5UhIGFW9i3xw8l1VBcCw2kdS
OydYGDdbbGQ6L+YgTkpTy7wUosZ8aQTKUnbNZgwwcoq7CZttGJwkBytpnbBrNO5hnccirYryZTFS
b+wq/S3crD3AQnOTcOWUmypExxeWMHkRlUxbZKvhc8ewyBOXnnpv7tBjUICzYDOt6oJ97jj78wk7
+YotsT5TEGFph8dVkwBJVvFE0nq9eoA1mXbKIiFKoT1ua8RlNCbMQZkEQ9YP8i6Mn5S33ke6/rTY
9ezxGhSx5o1qqpKRKvw0YTvnXoUZXqgmH+hkDdhcwmLNFh3AxP5KWinp18HXkLRYUmdNu94sOHED
qBF0IM9yKBxktC03oBSDcyT9O2WwMbuAJRaYlqkAUGpsFFLMCHngi9muRh255x8wDgCKpP2PgQbu
kZrlwQ7x0xTE+Ujib4sNWBqZEAD1sFGi2FTR0GY25GKD3Hi8WoTmHccR7kMyD9J7a9JZ0C6bIIzB
sbR8WhEbrwNaJBVbTuvogEBfYMdXw5zV0Vrsm664h6MjwDHdAFUYm7fW6JPrAsQHd3bJrLdcIpA2
wBtugtSvrkhk2e9aBwyDVuo7rD506oX3oSQ8wwqY6KwAbbmfDwCPwUO1jyBUwIa+k489GEx5u/rH
yVtfCY3R/PgtaMlmffSK8WQaH3ar0U3c2vup10esYY7Hujy68XU84oZfJjaflQMhfEnMwW+6HZJV
j0Hl70sQNpJZNai4aJivDQqqQOjbuaNQ+XHy1RPyzHsUw3aAS9vcsJsyVDzBlO64QAmVehYLcgXB
Fhy3MAMVAbZAbbELCYCTge3VVH4r/Epv4cOfdzhVGgK8vphEeJB8eWljMD+6kn/WpM3DkUGH08cn
J1Z8yxWyntsqugSs6XLcvQR7EcQKzRlgP2YwLAeL/FVQg13HGfTe6UCogCPCDEKEozHrYFGZOFW4
r8Jr/p6o9Q5+X6jGsa0e1ko5SOXuloM/9gcbGni2BcfVB3Yla/Y2axSukFigwGVThiS1w6Axh+q7
iWxqTTqUKc6ahDVGlYphqU6KHQxw/U0cOAjwWdbXqRs8tMbhbQXJh16nBsMuD10oACZ4ap9ADnuO
ZX+si9jPC4GEviFq3/wBb2MgaJzS68hpZMt1RIYycA6T0e/HTUMw3SQN1PZy7G5nW08ptEQgcC2y
vhur5ovrVfYY6PDAQ79MZ4kt0fgE6p5y3DqNLkA+RztKS2T/Vfy2qsI3FY5+AoLaRUEClchRbEgo
E3G94gJiDpVJa+NLgCo2aRS+CcQtI5E5tEqvnhvCb5eXGMJXwM6akPWontfP0eynnNdPeF3fQT24
wUwb/cXIkfa1jh9sqIeU2Ooh6t9Xv3uJ/JFvYGK6CVBbo4OVkACYdskV6fimba37uXJFn8bVUOUR
5OBYiAST7nboTh5z39xqQA3n4qt4HTnAXaoHdZ3IgL5hMTyB5qDtnAxkfzQQDCB+46Y8qLMhOoEK
8NpUdxyFoOpcBLG4YQK1xKNVHDM25H+C8Zr4GNS7XgkZxfwRi9yuGJHPKEH8PcQ6t8PcYm/GkKPA
oK6a2/vIv2FXU1kJ/CbxoLPh67QfhvUQCHmIHIDeJA6Rgjdd5SzRkTkY2Lne+NqXFVATD6OgQEdr
HhGvxoke3Cnn1Syy2HsDLG/Q5Fruw5ZRK+iH5IuZwbwrpH2WFKpbfz0X2L2LZb2ASzRuCurfeKDt
CUa3rOeASpe7vi3C1FP1xQpxrCfnDOLYWaEEq6L+CdzZRzhjPrBWPLuLu5uqSsHjAR5tNoDNwvoI
GCFIBjbd0qF2UZl4qIK8pcs77xPCL91ETxa2j1y/Ns0Fk9enEZ60WVlN7c6L1o/RYpAyoTUNUIEV
y7WNB9jdDlonTli5KSRxXhoOJu1GOOU6fn+YWYMYXXAlkxLvceIX9UF5S0KKd997WbAhzlbe1fNa
beeyez3yiJ0xeD/Ps3twDLgMzlzcVOPc7cO4gBgK0iu++mkYVV8nKk+DE2OMzLfkOrpwQgDPmmM8
DkZFVL9a/iYxhBreQLlLjWr7jJJ5owbUJJj+pnqqcZC6xZ4rsBA0TcJC3ButLXjK4EOHpnqAOoQc
nUWrTMGxfSPnGbU+dS4rDR5FGwMQBjgLmScqAFBDdq29lpRwRRUfofUgg+vtZawpYnAxCNDjsEMQ
xWWYWOoW8y4ap0fQC8ZNv76FTfhGJaX71nxrOrNvgCTw3rmRg7aX0FJwVsiHi5/oJXCaxHHi115a
sdOq/RAFPkU8r/NlBeE1AQ8w9aJqyagMwcurGy/vrlrvgRXuhrY8g/EH0LoGLAn4WsCDXpOtC5zP
B+qeQjkKxnFfe9/Gailxy67cGk8VWw/KwvMcxuQQTrQ5Rsp3c+MCBli8ts2Cgth00uHDdzD1b2HL
f4oY/4Qr/yUC/d8QW6bwwLhqC2Igv+GVGfbXOPP/+p/dW//xX+CQ4pfpR5baH36jf2HPrgvPCcRG
YQeF8d2/OGsuA88Uagi4nsN3LwBJ7l+ctci5qh7gJQo5L/IH/R+5pOy3GIAxQr4cePgHV0HE38Ce
f5Y6gcwJ0XJwvT4YctDHeFdg+gfNQ4A8BLeea7T+wrBEab0AOYgOUIDNAAsis/kBl/8D+ugfXQ44
N+40ha1SyH7RSatIQpnEKps1aLfyQeBEnRXIDiPmrQDgINX96+tdcfMfGHnfP95VawJtNu5WGPxy
vXbyQyZDHFmU4D/L4qpzuHb61ukw0lqnqQOxB+FPe1Z15Yah7f0PSrKr6PrX67NrqBPFTwDK4i9K
spaD+hoPHEdmNUQwLJIEPNmw2/71p/xlenD9lB7E114QUQfEwH+7ygjahje7eIjD0mNQPgnIjiJo
fZ16zf/6Un9wQ1FnweksQomJgvmXQcUI+WHsD6vN2gAUGPhf25yHsLSPV9Ht3BonD/T+Ya4WYkFR
WMR/+KRXd4Rfb6iHOQ1sz3x2dUy63vAf12ssbC9DQFXSSjvDvrNzMcGOfR+QK142CNn4uJWjBo3L
kQP8ZoIKWhg8Y2RA9kRWDyZafCRftEH7ZBdRNWk5Q+yTcU3KW+sF60ddaPruDGAo/oe16P7RYwJ1
zfMw48H06Du1+oefvWGYQ/PRweLn0MVHFR9TqaF0ZU1MbjlyLBLjkHPRF4gbqZoRSs0m3GNx97tJ
kO4G702NeS0geFIUfy+I9Ps+4PmQUiG7y48caAR/vq+mjlU/FIXNiIveADazw7YEfwqgzZzWE0ov
WdMiG6Vn/kOW0B/sCLgwbBOg78LULgbV/scHKiDxKFbq26wYqN4gQB6+XvOywhjIfDjz9I+j7E99
Gv7tEeCzOTBvgUAUDgnRrzk2E/TtjLQGSvR6CTe9N7JbdHogfHmA8/76Tfm3V/96KQQLhVBcxl70
60vpQpgq3Ql0SjGIbV/EoCvOkv+Hz4Pp5M+vAy5y9QVBNDRFKqH3i/2VLYYgGiHxz4xSBcS+SuZN
gK4ghG0YHUabWkv/U4bWvz2x6zWvDvDYCBxK/evf/7CMiaunZh6bMJtFsfxv6s6kyW2jS9d/5Ubv
0YF5WNwNCZLFGjSVJVveICTbHxIzEjPw6/vJkvp+RRQuGepdL2yH7HIlcj55zjt8GMtcPg12JMIg
a+LQL432t+sDuVKcZ22qBh2ONyi52Fu5qz1fZP1kS5cGE+j5JATLDKhYnISG7SdhN2df2yGeHnpX
ds8Fm+quoHB10Jwyu3GYb38Ii8cDT+7CFFKr61XPefkW8wTmNHQWbbkjTSGf4pyX+JhHya6gNknR
VqPS3+bVjlewPDfZWEIV5FK9PiRvp52aOFrjJByQYmXPXn6IW9e1kEXmhLUES4LBVHSq8B33UY8A
FqHXu6wz41tHr7qrLu4yl0bRUVIQeuQ+1pJFbmlR4aGOHZqaUitGMW7KQZDqlHT3bp6KgzXa5SnW
1Df48UEvQJ5kjh0cLbG0ezdKy7thlHoIovCdJWXzQErBCuGZdDcWzMbooPfi+uxvpsn3VkdKjzCC
qwHRD/s+/+S6+fIxtqLiE6rDX6sOO4qdzH1xo8039xLUA5uL+GVwAH2uNqLtJog26PhVVZmUqNPr
Gq8gNwkrTtXfdDH9VWkslAC7AcTpb1LIV2KraovQvDppWBMWilKra9k1KzGXrc/g6q3HMPvys1PU
NtZ9to1bvNUfk1wzDokPvz4yqyLsUrs6zTr+kLw+nIMztSbw9MINm5GLPKvq/uAGFBJI4/+aVs7P
b/VghLCBXBcv6MvFO89VTapn0UNKBdSKRq3hAU1u1hiGGkmC5Cxjf1/A4yJUzG6osm2sYfSVWBbc
N2gfrR1cvSRIjLFlmrqu7d9lUSP2RILNfd2Sy42NmCIrF+Fvk1Nb4fUt+/bmYYZetbw6NVvKR2Yn
XRYlyLUDynn1vsf466Dx6rze0tby55IDRoLsGb4vq1NKVpAR5dLrIVCs7iCbmnBi8vxDbBji5Jgm
UFhzsW/cdlvr/3Wjq+4Foxt0pUejCFcUJ8OuEW+Iyr8W3f7gkk+mbEQqFLy/97CIW2aVby8krnML
Dg/hA7JugHEujuW+R1MC+Q72Xm1ZoeRoeXQUrzIr7eFY6olzYxFtTaUD6MclaqHhNViHooibS3jv
oY3joqKnZXinud89QtZbIaP69NWZGwA84vmIyBLbe/V+0TR7qRqu/7Asii5MsngIy3KgOtRSDgxm
8IvSrTxACkMZTpojDmlAKbvUQUleX1QrPccfu9aBc4V6hKJF+qsJxvGCcrEw9bDxEVKwBioSQ0Ju
tSyz/OBVtf9e64d6D0jHPiwl2X1K0aBV5la8tzIgS6QvpvuKl/L5xoepIVgPkesazLsJxdJcuwaK
ubeTFKBWODgUwAWwlsavPwIzMndNtIDmmIvxLMwEgKkTIVmD7BjVBY7A0rDGw/WP2dp6LpqxBAcE
0/6LCOWrAMHMe1cYy2CEI8j1I8E2didundyls+Z9FEUQv49K9IeuN7q19TiLMfwk32Q5a+Evtx+E
5w2GERYpNHgJq/zOLeYnrQuqnaPnyaF0AGH3Ta+Bpe9u+gFt7T6PBxn0OQLCN/4FfrLwJEHbJYyr
0j3DHK0fDdxij/YI+FGLcrJcVMKhcfNGgw3QQGXA0oEfW5ATCKgvWnV9HOocSeHWrimBo2x8fYC2
9itaLnyc4/K4WQ9QkbnNJOLeCNMSjZoeLbCj3aXTsXW64Iba3NZgQACGhkhjnBGrs9dEVrLNM4v9
amTOP0OQ6/vcw41ZApHDxsd3byy4t/cZ+DaHwAyiMmqSL4zEVwtu5PSfM9czQqg4oFYo3QA1Lqdz
BA8IRI7xBCAHISkj/nJ9SFXIfbnpaFdFBoxowLtNfderdm08bcl78lB1ZjP5FAc6avK+5Z+ut/J2
ZdOK0iq0YFYSCK7OHFNqtWNHjhH2nPsffAgc+8Dqs73I7e4cZfAJAdIXoKqjv/3J928c82/nUrVO
rE9gR0y1nst+SIuxQj0xDLBYJWp1zFBQYfucg9oLMXnQbuzjt4cHuo8AQQNeVwT3phrzV2MK7toJ
agHXEtKbOEgpgp2zlFTb8yIN4c7FOGIn9t31Id6aSDKP6jFBQu6N5okVmU2BLp4Z6qU9PsVEbWGb
5be8Dt7uQI4G9AH1gL3BrbmOyCmf+VRS4bTxRDgYTgXcSs49NV9/+eU4SzWF0BV/cQSvb0xUFJII
dCZzVadzaBQQdaZFx4ep+vVkJhczKSjHsNjopumpCX01YS0KV8LOIf8NKKkcxzz7LoYopprdkQCb
ITRdn6rNQQzIWZCmJd/8YiTzqrnFjZZucOBAybRFPUvyBDUD6JFmxt+uN7Xx0kVOW02Xy0PPstZr
0Vxk1lgOFrxT2WfHMcKOXYDYQUbJhzM4FhAxIFx/yMqqDqG1DDvkoMx9JzS9uLErbn7K+kjVahkU
XQUFctT7cPBrf48EUXG0On3e+1o5hV0MMJDrMfnDJ1AI62ICHds0zo1B2dqfnkESEX1NDqP1WTtw
lQH7yAwoJybCjzg1TiZ0J0qTDtYouyEGWnd9GrZOIC52A7lqA+2IdSSvxUZXw+GhS4DHD1nqYixl
+Wmo1+I5yrRbWupbHaRsjkgqN4nL5F+uZ3/OKCVFHOr9nCRnS58w8UPoEVfi8qOjuE1oo4gb07t1
gRFDkwyFq+q8Sf8lrgESObLVRTLHB63S6nvTFMMJOaHmI8WJYUehQD+50vdvtLw5uAjxcrvohGrW
6gqTwuptp07NMK2BEuCcNh+KEdvZXlTiwGTe2lNb21fxDzCTsG3itFXOZuym1B41RtdCSehgFT2V
a6cUR8NjbV9fN9bGTPJgICIA2E62xl/1zYp0E0hkwp5ptemp7iSgDg3GZ5MAK5aiQb2pBj9WnoPc
CMC/6cFjY/qfEUDSiIpg8PDGQS86Hu2d4ArcCcPVUC1AcnqZ0rvRzKOTnqPxNljJZz2KIfFSc/5s
gkN4SOouOzpdbO5K3R9PEQRutJpQVO1akkXaPOPWmArvXJhL8+CMPjBXD4RfbBn98foobAw4iswm
gl5oMHvm+pkGRs/MlomlJcYiC93abD+S5agOQsbL4XpTxuaA/7utdUIuSwq9joXJIwRO12MRzP1+
AZFHxtKV5wnkLX6ObXdE6cc+RgBlj0Mb58c0zUA2t1LuUol4VN4BvhiaoXyQs+j5zsG9MSQba54h
UcrmDIrjIZh2cWNFSimgrnkrYW9u3MN0+g0pqOxLR/GM831Zkl/fY5Q+dS59nmbwZFbteR7iKqMK
4IJ+iD5Sn+/u2ihwjk1fWEdbjtmNediccjKTiBsSzRDxX/ZPi0s/6FzNCNvGiJ/SGb1bjaTyYYCQ
emOPvRy+qxCYVJsTqJQoz6+1ja9mp6OWqjRL0RTdl0VEUOzEYmmfJgfA2L7KRPIhmzzvQ9Dpn8Zs
GkKIrsmdFWnBuySX9R+1AaNamv+kfWs8NVMA17JobbAAos4LlkknWuu+xht7r0WVIDNWdxDH9SbU
pgBHIZ6YWHIvxUSVJorq0dlPbjSgE6GVmDBLWXtfoNOaEHQF4pWRJlFFMLTCh+ywtOOHKUiae4xc
i4U6k9U/S49syY6MKQrxxOQKIJOL93lu5vouj033m5NbE2pxjmUMkASqXJ4Mryydo/DQhoAxbwA5
dVA7A7joZd3XIMpxWhiqntoEpM6TtJPgd01Y/u/+2I1QnMz+nVe68x+FWYD15xhrjrXTVyZ3emf+
XvDqyY/B6DQ9B2bd4jakpd2fI3j8Z312jCNUJP631sjtdzXyX18DVGM/dT2x3m7EfZZ8EGDU0pjm
ct+5FrziAuzM37HTJ/mOfH2k75H+ZJu2PD5OMHmAcV4/E7aOBN5GqEXzKkeYe5WVWoghvF62pBqp
yNxlpfuHzPvkYPUSwD9ULwSvAateb3Nr/dvk5nkPcoHTwOX6j9E89AuHNq1iwXeWlQvLX8yHdsp+
+k78QiUNRQUUoGDM2eQaXxyqXkWjjpSRbw4dSbeeo6Ss9fYEPw235YXJud4rY+vYIsoGEAVWQad/
l90ykZQBdjygmhJkXmgFnfOgF8K8g4n2iP5aD8cbZhQQJHkM5tg4NNYc7MEOOveg0sp9nOTjQebW
ch4Xp4NQ3Aen61+4Ndf419sKZUAWJFAdeDUYi99OJmQAPYxirHvnrMn3ZL/dfdWh4JZG2fg4pN6N
4HAjI2cq2IjOQU5cQUnmstGxt83JG1qcwwGvpshRW9oBcZAGnuBQo72dIkldW2n22fHjXkCmmOLP
A3LSX+a5iJ5H7GK7XZL11QfkfIzyxtcpibR1hgBBTVJcjk5sRWX58usKGFWyNiI9zJakB/E3gPuC
stVMw05Yk//Qj4bxR8Zr3t4DPgYXAYM2fScsC8w8ab7kjxIo4r/gWhSPceJCQoEJrb9bJqRueIm1
X4XtBB8hPyX1LiJQ+S611vs81ci899bcuDe6s7ECTeqPOgAZUhGWkpB6PcFA3uq2LCZybJrnHb1k
/rOte/yefT05Bq1j/vp6MhGkNm20/JVw1ers4BoyMPpemNpWBzTuoW4NyjSmiCbcD1nmQXMu2dbX
F/HG4UH2lIKuyZmlSKiXfUTuHR9lJCgoKiYx+dqq3S+ATc4dqPIbTa3ceFQ2WZkU4CEOisPjFFGr
59WGAQiLJmlCB4HE5EDhgB9GPleHN4J8RAw7Cr0KpapgXHhpFv4DLBjc3+Sc/um1SHle7/hGmunl
RcejDkQzRODLj0nbMWgiJydQLAPJGaN0ugux3NdJOaMaNZYQN0ChAuYD6eqk3Y3m3+JCGAxb93DX
RIsHsJB52f7opai/ChK4FnycvwujT54Xe3Ee2mjMYHc61ses80ltZxA9fT/rn+ulpmTV1QyVcMdd
3eFm6iQur5hWn28cvlsrn+37ArdRBg+rpbhMQQ4nh9yXVkjjVOvpk91MJ1PzxX0ep7cs5rZe+yDi
cIWl5KEo2atjAy4rboszOZWpjeqQepkJqHWRp0QvsH0XCmtMHmnndRYsYjOEMGUDezTjG9Gd2s+r
4A6gjgKMkW8BfbCaEtOBZwxlwAxjtcOTETHYZBzMu19eeBYvFG41x/M8YDCXE+96+WC0+YijT+4a
H6vZnCG2QDPLh246gvkqw0wfmnNpJ/G5l2N+o5Mb655sBhV4QhGYfeuiMZUikQ8wZsJlICsXLdMS
lnqFzklUZEd7yJ0w8AaktGBM1MLTPlzv/NayV5klnmYW1TsgZZe9F3nm6UlPpi4BrLzLZe4+9PoQ
hLNvFMdu8Oc7VRUgHTn5yDdO6Kh4aY76MU/LdHSVumUOXDZxPvn1WN8YGrXM1vPPLcO1SnabQGq1
6pNgWED5WybOXfBTxGIaHxrCkzOaSSxIC6bCvCy3MgRbjVJFAQDJ8icFvDoUEXwBCuVi8BTPhx4p
/HdWXy7HxIN9n/eL9zB3t4p66jeuu0mYy5nH+8wgzX05BakdCCiDtBiMFsRbwPZHE1h9OBZIhwhP
YNIGwxU9NlGcFuQzFGNl+i0Lmm+5QpNrTt3cGPiN4wbfBVAbL/KmZL0uvyhH4rev0F0BB500z5rn
9idtqD+3deOeMNFpfj1g5jkccN3xLiZlvErKZDEJLysvrTAxHMi+tcMbqSeWdIPev3XMq9+1Hmzw
uqRl0DLHfUl1/dWd57Df8jjIrZDycfeAMiM1E9Gl+3EyUljbECyqEf2vtNHIVhdLd67hEdw4zbeW
GBEZuE0GGOjF6o5PYqdtSyRawwUuLPseT1598T6XEGNgu6Xavk6r79f3+WaTIJUULoUNtc57pUZS
TRNC5oCmRPeuNEZsdaIGZEkM+RtQyyx23Qgv6Hqrm6cLJ4sCiuKXBVj1crQxz0mazIhYSJkVnWUO
VxM+mfsgo3k5+RLKRTZU/gHNQdRdI6h/xwUg3S7uSuxcZpQ09NR2DyPUaKhcTND1z9ta5tz2HHzc
/IDQ7cuv6zDKsVt4PiFUXNAgAZJXXh1NO5QXnQP6VcGtna5+4XrxAVpDBUXZmbLcLxtkKbQ27jov
s+CfjYy8gJsa2THyq/oUWfU/iZtN9xmamu/xZWrPUcGBUA9++YQYx4j6ebwjOhzP14dhI+TE/Y7a
JXU24OfrkNOpR2w2+gQ4JqBF1L6Aj7U5vhIeZiPXW9pahcR3gEw9cDHgwS/7HwdtkiRg9UKpxd6j
Z+cZOd7FO3X2hOI+RNuH2EpuYX62GgXJQ61GYbNwL7hsNAWinMQo+Yfw8MbDPKGBivb6MTAMExhF
9RsQpd+ud3NrQMG9IWhCho+1v1pXkzHkadmkNnGEl+9HaVPvbiVqES1eMNeb2sCcEbFQa3Pgd/JM
Wb/KE0vEDvpuFnkt3frTjRExcPTgoU/jfh/UPQdbESQHwZPzhPKEuZ9IHj+W5axj59N3D3aKJiuA
+PpcE9iig48ufjmQm54rcePo3Qp0CChB4AcA5bjOV/MQt3GWtR2KC9rsURaPv5W90dyLppHwz7Ls
vneWYWdUAsVTkwzU9YFS2Yn11gMsi+Mepz/ecKvW0bLEQKhCmSP25+GYd5y5SAwMMJza+kR2Ed5Y
gYyoP83n6w1vLYaAtxVLkMIKRcPLbouRZJcT5TQsUENrdD+G1YsGBQ+H7n/SFEJ4aCJb0AO81bqz
KwvKnWSlt1HZ7H19QHhNmPPBlyhlXe/VS+3xzXhi4woiGKl1iCurbvk5bIeJvCLmQO07A8ob4HRM
NgLN+C78Uj5NIkjvJY5gVNRMIhgHuY8lmE75YoIr7A96pemnoG2h25YWHALOXSNvdHRjfV2ZbY8P
MdfFKXYLHXJ4hLewJu0bvdg6GhCL5r0JG0C3X9Inr4KBudHyBfcQW9Xdp6NAH+dglba8l55s9n3c
DoQFCPJcH7q1w4l6dgNSVSApMoQKMXc5dJY291nZjgyd7JOHjJNrV0RgRiavSsKGgmqI59CXvnDj
U1V1+cNQIUx3/Rs2FiWHE+5zgFWoDKy9lQTVrijzWCm1hn6EAX75fe17X5MJJvz1lrZ7iyMhsRaP
HMp8l70lsxtMaWTaoREPYG87ivS1M/0rK0f/6GZ4H6MY1e/1Yubl7WrafsKE5sa+2Ep08LQnmaKG
nqNntVgRuR96FFvsEDIHSttGbGGoUvm7wRnHO1afjySTTI6ujepr1ZG+R5UzAO0XRKj9xdaN8G/7
c9Sa8x2c3IFNXg5JVcxCSzLezKIakQbuPNgdRqVBH8RepiQO2DnDgAQYEdthJOd6zi28oGq01fYz
d+uNGdqIgsAY6FzI3CF8z+prEgPVxE7XbQRR/f5hMTiglrnSnhxtQHSqMm6As7aWHiAUVYqCGvAi
Avc6AK9E7jhxjKq0RuUUIV8tO6ci4ElJDuDGQG82RZlNVdtMNvmqZ23szeWI/UiIzgGHCB6FD56D
9DRS0LeWmDpaV8fhC0Xwv5tSg/zqJCnHfKY+xIZKq0DsdKjSB7NFL+TGZlIL9U0zKiPzAnrBgeKy
Gc+PvBb9F/Slyrn75pII2oP4yXYtkMBzO+DwrhmIIuk4oJx8NEXQuibVnPSgLdsuV0ZEKCzc+CYV
tL75JtaNR1GdTPiaOySmppWTuuBcqkUAf0EOCqsmZWA28mi6RfNXEs026p7l8jRCwzmLphWndMS/
6fqXbC1k8vmQMThm2F7rXT7D92oqta3SGpJ1IdMnXtS4xWCKwRWSObfCeXVQv+k5z3aHgN4gslw1
WFtO5MgJclGtf7CtHFGicvoz1kbn1EMppu6gjJqkk/mHJE7l09iI4Jjg5vtFNKO4sa02Ow8zB8DI
SzliVZ1BHAd1/aplAS7YZQSRi+lkLmUoW686OsLr8xvzvnF3Ugai8KEIBOolfbkUa9xM806iCMiL
Td+VI0JGbb1kmBZUX8kOpmEnBnmjza0N/QLAxl+GLb0mDmjzUNWIUFqhbsXxfZGXYwixtNl7ibx1
S7/cS+vJhebECc1uJRW6OjzQ4I9HzWgAGZIFPuiwjigJt9OB86vZDWXchm5FjhoZ+SBEs8Xc531h
7IHAa8dG07H9bscYJ2UDo4Kurs8IwxWPvg0B0qc8dMxwIQ4pyiPZYpvl3SicGcX7EREIO69O0inE
vpws/yg0T77PoVIeMa3F0NLxbiXZNgJjlDcV+1pVSd+8yRYbJbwe2XgAj0USoqsehKYQ7gl9tEap
aJFmzsR8bvqlu3GabS1ZYnGoqD5FCM7nyxUEbSnwGxu1od732hPyJO2H2NWUEFMa8TrR9f/BFsHW
G9MgSoQUg1ftIRTsYb2JardovRkr3Ak5tQr5ZqfGWq1KLPdGYnlrZF+3t9qSVq0vjgBODf2oR/Jn
aCw0fMQjYJzu3Npj9q5vEOdG+7N5d/0gVG+Z9dJVuTT+Qh4VcNXlwAonpUymA8AAH5z9y3dK/x4N
HF4Ey4wcGArZTwWraZ9ILz6OaXAL07VVKVbOKDZoH4WJXuOStabRioyXQ7ikPW7QUZV8jQjD76s8
mM6i9JH3b02cgiY7Oo52Z95J2BTfkG6q772yeQz62FCKx95+HJv83YDp7o2Z2fxCxbLlrUTSn2G6
HKHUSFnzszRJeYAidIfyb2uSPJQ8pz1hp4lCmuePu2hG/BNRNPPod9QeIFfrj63pNrsRRa+nUdbW
Oz1GfHkg0H6+PoVbJRjbIx6jJGHxoWuco4FJtoHkoiquaEigTHi1HaoCZyVE1I9jUy9o0Ur/9zzO
3KOlkQZ2PTd/r0eiuXGrbi0mCJ8BlX+dw3B9DjpZZ3STUu2yDZ7tyJdl+0LL7LO/RPG927vuqR/s
rwsR5DGZJ6qH1wdi68h/3fwqsCqE08xxAIhumlr7c0SWAmILSUzUYvTP15t6ARuu9w38oJezAQcj
fZWeS4ZUDxxRAczKYjMczRk58lGHcG071bmHvfIp9s32EXW2kjgnnU+xXopz7XPrTWXkfOI183dh
ps8Bz8l7sJpO6BiT9wdxIXDdUnPeUQJCAT93gcynboRoj9XuzDHrHvHRM76iuW8cjBLdqbRSatxO
Vp2mYAC1Y8blY0R19IhYgn9E+Np6dChF3zu9KY9YmPcH00AQ6vpwvJTX1sPhk6WG6A/u4w3wlbGw
S6MHK8llhUWtgOwLcc8DAozJLKIA1uNQ9969WczyKR2W+oie0fiwJJgNYrazvK+8dDhQXqp2lvS8
sEe95YscXfN93NflyXLTkm2ezv8sGZBaZ/BuFVa2lg4kEEPFRNzkazgguajRMAuUPbuIT58L0ZzA
W2cnyKrNjatFnRdvhoraMRxpYI6QpC/PE0TFB78fqKLNRZYdqfEkOy3ti3c1mfwd6vBlOMPXfbo+
QZv944QwyABiQLgmZiBVUBh2T5XG8fL+aA1O8WUcvW8GcLEbT8StloBdqDm1N97wRuHxgNJoqWkQ
rgSzfh8Fg/kh86xbMcFmS9S5qYQCNgO4dTmQkF0kPF0O5rHL67NZlOhTDUZ0ML1Ru7G+N5vCTI7K
BJlazrbLphZJug4gHXNmV8DvcE09ei0hUCJ8eeOlsLE84OhQY4UNATVMyZu/fh0Ws0OWM6IM0rRx
d8ZJKz45RtXsgajCvc4oqM7azVLXRv8cakukedj80HZWQxnYbeyXdWCG7ugHhzq2c9BYzrRDB/hW
ancrG0hxhwqeMoozKDNddrBFZCSIZiopQ9CUp9kFVJmAHTnouFU8aYnVHCb44EdNazCeEKXcCV9p
FfjoW0NVaU/4MJAEDmLgjEiFhNzazhEfIv/RG2L9U2WmJtBoq/qnNjuyE1ijnKgbxaekrf+8vqe2
IgPwMJTmKH/awZvcjIEj1A+kBayj6i6Bc7GrtTZ+bHKU1IcI41YTj5Od1yJ9KbMZbeVJzx5tRBf3
UZ0WCOWlXYiHjvXUDiX6rIFbfbn+iWpdrs4aZbjNGxdQFy/PVXRHJstQRFtg5VijHWxP+aYIPfr1
Lf+qlTcbETHkdNQrdkdfCe1eCLTHbPQF7jKBaOD1Dm1EGKwbCs5KyYIVu3pG5yPZto73PJAHJLti
LxtOLRrtYIBQt0sw08D/q0w/BSVGr+Bxixubc2OfkE2h7gz4QeEMVmtX72fW9YwIwtQ0Cd1NUmR+
u7+0sWlP1zu62RJhOZpR1NvQlLrcJUZngSFRKB5RxdUzConjCQ94EueWNf4Y019SC/vfpgOm3in/
f3uJ/bfy29/fXst9qZ//oe6lOeZ/IjNBsEKcQlH9Ranrh6m5pmwh/tuE0rf+k7sXlAtHFdlHdtFr
MwmmRNVNuGP4D79kQmmrs/Xfe9RmLSEZBhNYxyITMNk6HvDrRdeI4eJnDs1lmb+jO1jy0B1aHjod
uuJOj5CnJ6cx03Z51aNz+yGNRSC7ME/juh2PA5y3ucQ8eUjTdl8sBfWCs43fs6efOhdbl295R4U4
OSGh09XV+2Cwm9i8s/TaCNrz2CROWjxZcZT5yEwu6G6ZH10TB3Bg24ZNM0Snc708R2Vvt0f8kM3G
eJeOgc+DFP8qgz/Fg5iyZP/zs9q5DWR6RNW3sXAf0LSgaZ4xozBNYl/ZS4wxiFxTFESbMmhtpYdq
RH7qHdLFX5BY5A2jN9GNAOilXv5qmD1SyOCRDRiwIBgRhGE6L+/VJqlL249/h+NdjsGuXtpBGeEp
4ZQShwMZx+VOw7JGfkd7HxoK0qJmXk5H+Bd98mVI3BFdXMT2fYakKwx44WHfmRFRR8zkpPN50Dol
q99YaOyin9D1ftAo1RWLwXZx0GUG8OeVHnaKOYc+dtmxV+kTYP1eYiyQijHnu2LAbXwXqUFTYKIZ
pxao4EAWkTncFxOPGqxxSe15H62xiH28GbDH8f5uqsyoPtuMI19XklPiF7pNpdM0TOqhyJF17CB9
43hUxLyi8VeIvGdEdL0WgVcZdbqB5dZS9t6JrFRlO0eiZTB1T3FZp/XfDTzYfjwu3VhNwM3sPkLJ
Gjz5wO+XMtGG4dGf8pJByJA14k92WqW0JnkW0G1wxTqf0Eg52dopnxBEBZ2J7jI/kvR9QrdFajry
+6tN/+HH5P6fsi8+VEnZtf/3Py4vCwTriHdJ5geKyELK1VtNeZN1UBLSsfmyWM0Ue2eQddEy3iMD
PLhOKEXlduJgxksGxanqkVFfnrUuG7v0zigix72lRnSZ4+FzuK/QuwA8h0ygA67jcgUmjujMYJqi
zy14dJbGlOrxJEJeY7OGZ4SLG3pywlK+qMVHzUT8Znickr6MkxvB7Ir7pD6E089FDoNSM6OjpApf
b4WFqkDa16CvvSpDe+Td0HDWpCcAbIlrfwyYkMjFnJP1SMEfSpas4J/JAS2CMJl9e5yP+HCpfwzj
HIwYlPa10xnvecLNlva+mDB/+15ZXR9nT1MVWdkTQGHD/Xh9ci8zgnSCRAfwL7Yz1ToweKuQVdWn
QIHU8+fJlCnyqO4AnL442P1YBfNJWK20hvtAK0EfV7vrTVOouTyzORIMzjcCK04V4oH1mY3zit1D
HYo/u5iUzNFv/VBknjwidi+ZQwBqqnGPJAEL3K4gbJt7XWuHQD6Vi9OW1rua5Ck7QmC7yE5FslUs
IyCDylDrItZEQ2AoDA+56aov0Kc7uT1MqWY/DqLid2IUNnvmzjQWT6UFh2UIvoIBTaf6U10iwe6d
bLxfS2TSnF5Tgk7cAGyytk4jV+JcUDlq46KmyGfO0+zxmwOr7jl30GHv+aKi9dWu1IDg8I9Im1wm
n8yTzU82w5R1KC97vmjQk5a92tuwHWb+GyoR6rcM0lW/Wu/ShH5NNlRyNE9qUfAvfRzbVPemUvUZ
Pzz2PT5mIIcPNnIjtvgrSrD7mh9aa4rGelfh3iC/c4jiV3MsW9QE4dVjkWLWIfQ46MNGneiIKe2a
oFD+Ax1vuDo5z/FouNjB1glQmlNZezGEtjpDZlH7BpxADXvuxZLJm2SXT/XXwehy/qU1l4z373rm
d6nxmKdmlWV3FKUr5caxaOwGDthl6PjRsc7VV/t2VNMvmN2D9mwPnTrVMDdW30k+btSey7pV92hF
Hgb5QnOGwW8c53zUW5IavYuKANTLCIjJgevckt/dtNOYpp+/Ku7wDMVs+ceJOnVxNX0qCr2FIYNv
z8DzEKu+zvwNFKaa3IQqcpr/3g0jyPNd5o1GGqEjXqoOj10fuP0DzJeWM6YEhc2QXt8bl9sS3LVB
CYQ8KaeLD/DbWR1ykEQgShZj/sRkaKxN3xAuwYBuYJ6TPQzahJcn1XIvZe6vt7xKg6qmuRihYJB3
UKnQdT5ADkk8pUOkPYqiVUsr96LCcA8wAWrQi52MGNo4S4wWZNPcqDXf+1JXf8ItkE+1Iy+OfjPq
NC1uoVYvbyL1aVTalPSGS24ULMVqVFxAyLxmIlLC4CtoytEyxMdRbw00UKPeYMrvYxlj3pNY4L7G
XeG6ZIj2jtBVXHVjnFRj/46E1MfwdKHYgCItxmp80+Xx36Dw5ZOQx+hjyCjm7H+OCYqqg/5pjjtp
92FvdJ7+Lc8QDi8OBiLxxjeJ+zduR4Hk0dLs0TsO3PTOGXJh3SrOri4o4hskRGBYvNjDU/FZA29J
IOWDJrEvHQvfX8Tv+NR0dXaWUWZrzz5y346284hviz9gmk0s7AmYM/FRF08jZM0JHyDcHsu4GDxU
r0m/coaNeeWwCXMPjdQ/Z1lY7RmyjEFwBWwJVMONfXB52dMFEnsA/rGUZzuQnlpdT+hmD4aTBx48
0R/nnNHETGytNdgB7CoMYpYvfuKY2RNxB3G1sRRYPR+uT/XLc/j1VLsAh8hdkm0kLQvzb3XTd44+
jMSP81PaVHkTHQfZVn7zFKBzE32Jp0lzwfJqMyfzx+XH4f4zXk1cwst8l8kxst91uAvV2QlWh179
C/enOPsmNCO2U0x9W2PAtszv0aMjvJ21kgOxin1OQhKqMeOOIn3HsehxymE1n0428yQLVN05anXy
Psnp581TxdPQeVhJdzUbFS1ZcEL7httE/X9Jre4hlgRyoHixcPkCZvfB5GR7368IS0PpSxMzaNwl
eLywpn1/pipTa2o7ufnca88xqONE7DmrMZmivKZZrY8GeZaq2xaXZzylTvoAvjGmBwKH01NmYcdX
7ZBCUbsxp9Yp8HbHTD6rQ6Tj2667bzBVGRHQCmahf7k+eyu8JmsI+0PODZ5vSDwAAl7NHvkcYY/1
nDxZmUi5VOof3c/d3BvFPWGRHvlc7WMelKHTTKqnZPk6ZiDLSothkz+ijCzt1Z/0JROMHgkLdVOb
VutkTz+7XSzJVH3WJzPWMdWVvhvxuv5/7++NUHwF7aIvZDF4MRBwgpVlc6/2g8Urwoh6vXmsBrN2
sJWJY2GVR7sgi/v957X6c6fijKQ2LLcz9/6PY1sMXkW3rn/TC47z37uDEFLlVUiKK+UUNrm+yuoK
N9LbZcG2FM5zQmEG8bEACbSf4bkmG+WU7g7Zwk4YMf/mH1Up1cr9+SNWkqAFEFpp0WkfYeyod6VV
mQ2Luhu9ZnzG1AYaVNjnjVpcgTBfprFBQOTkFGncyt2UWY1jP6fG5CSYDaPvWFfOc0fmp1s+6VPa
xp/GKXUm91F6y6wby84xa+n1D9aPt96PaUTyIaaBH3+gRqMmGMSgCswM7O3Ug91P1fPCsQeNfeEk
xUDI0syObLUPtUG1snaxjhyqTvz+82FmTBS18p0W11Rm91IL9BFkfT2XHBY/Z6rxENHs9pwEMSW9
MhW96T3Gvd+0f+mONhJjGp1j8hy0jKWvNexROtm6lLvsOAoOOMgv5XQqHKO03CPQfxU5OrW2mDdx
R+sci0KsUZMkVEdJkkfDaqZrqmeEz0727LnsIfzJomHmYjUpfbOxf2YxItsuUnwnINDhE+8bqTAc
zJb+i7L3Wq4bWYK1nwgR8OYWy3HRSRQlzuy5QUgzGqDRMA1vnv58TWDHv0n9QZ2jG4ZILgJotKnK
ysp0JhKIFVcz8TsJxnfnHKAP0BIQFMLwLIlfMYlVKNsTi2i/UTOdeHjaO/QXDJKSLsJjb/TUF/KE
sCa16M1unv6OOFLUcpltwijj78XEjqF8iNAVcOi2meqxQd8v4fAsMfqqkEyLmzbJ3eDBQP3GvbZp
zob7G9WttwUL8CuoWnRc0XhF4ysB2LuxpdnAoLDU2M+QE5oUW6VxXlOBYyIwDJFfleRe41xtY+on
dWkXAjj768cL+e1Zq++AdWwhRkPnn17M7/bJFQMJBMab6RlBOxl4f0zmPHvL2YiskilP5UmOCxYf
LUyCA8iufrtBUEJ5+82G8ut9oCrhAYWH8PgpE70bCdnYbGeQ2p7VaxiP/53OHVj5ZKjnPjFnXguN
iZFeEKx6AmEQag3RfDwcb0NwhoMWRVfTZFBMJY57P9lzOfRt5jsdL6QzamJZskrDwaauHirco/0+
Lzt5l7tIXaS/Qdl+GQEuTKhLjYypwCi8i3Phgraylqt6hrTqA1SyWQQEXWMSGXzZNx+nQrqnvjrZ
OC4vqBd5Rf2bEQDleRPjchMcmJCxqHUyPXmn717FVIR1J/Hzfq6zAVr2o7MtsCyveHs3Rd+znV9C
Wbcstz3fxleymsb7rE7yyYwlxAHMQK3t5JWGCYwhBkFkkvWePhBc5b0+0/aHaTAMM8DUYklwypyy
2WtDtEKU0c9fhWHUQ/6pTxDFMk5mIBEnuYaQmfBct6tR58REWX7zwzNCneO2AZTa9ljYbipapPpC
PYuViUT+cguYV4z42xkJ+MiZWg4tdrHYkMM+opZEzu5POnTbt/98ZPb96NpV5+NdNCFFdj96syOS
i7RMfWhYNrRlHwVo5J6isz12a/2tmteWM8aqcOP7sZ+AtdniQwvfuJE9P5NVUXKzbu2BCt6tq0Y0
SfMSBJP+MDyvkI8VZAZrfkgKz+Y46vOUZzx7Tg/8dt+qckXXuV/Q9RD0NCXJSIjuSoVUKiwz8ji4
b1gB9Riq+ob6pr1qOWlXoV/2mdhUcgurB1mxOcPz0+n1hMMSeYFY+yBbDmz4gp+tdq9DzKlG/AXM
FxFjbkXg6MONFaG3glj6YQvl8c6bFx0d2RuqarC6+M39AxbLmolSceYSkwIv6AFOnCXlTwNUCeLH
MrOIecfe1Zi3SZ/AjMxh62sQoJoIF4BNEIbhCww5HQR0FYEPQPLsF5ynBTR3LmB5CVvoiYBAn9XW
bKBdcHDnzG7b8yoYq+zslNWSYsFcla4sxj9nbOCX9G6gFNUPB7vIg6Q5iaEmHjGx5lrlmdJiP/3b
JMEr0GT1C2Nk5HWdT3FIbdAk/6vGHtwPLR7muO+IPOzQyH1dGiv1A/anfpWO6s04ycoxRC1pTVu6
zxB4WBoTMzgjD7N/S6Are4xtEs6oe3ILzA+D2zaKNMSQV+4apDdlWOG0SCPhKNg7XjDiW8fm1sB3
OrfiojI1JoAdq2Ni2tqV6Xrn1+Sm6rFMljlanlkxKw6NxzJxkyhDz8oXGmmBprcKHBZIasurta0n
M+h1GIw3V+mNx3x0ap6TMA1BqOMiHMmFgrTVmNYOxO3v2/IzHR5VWzjlbsH0fiqjFK937ihYDIZk
Q3s+3rh/2T1pjkHKgR4tQhWsVt5tWk3RWKgt1tmX7fwA3CZCd3ii+cmbZp2CuP6Uce/uBh/Ur8DB
x/fwy+EBb41jIyIyoS71ixAZphF1PrbG+GTaQzE/ZWbtywcISXJ9MSoHWO5cARRwrH182XesADZs
LkZ7kKZjU0mnyPoWlMj9ktJK1LdfMpEgRn+xaEWLctB5W83GaXLnKeserCbrIvOALHYT1CfWoly8
u0gmNIp8izKjxeR6Uitv+1Q2JPrqbKUTgetNZ3sYgdIVTgOlwFhxpX0U9nvRjF/SxWuprzW5meXT
xVb461jnNAt0OxyCGg2W1YKtCwHRwiFz/13bgfu2zssxTd0PKpDWmQPFBrl6+9yW30xT6hcDJevV
t9rvJMgtcZ5ou4H37dSWhgtwU8Ry61KJxdZlttpdrfYoWG/h137WDt64enkaVLXMjhelgAf5hVrN
KFUczYU+LwlcO2h8PN/+sGtkeY6y72DN7kQjVkstMPalyfq6o7neL+kD7FPil6ufoAudn8uxaxjs
vjL0aWQ5hhTuzyYwMJi8s1bBnaRKzVl77ATVgOl2VtOCzrRpyBYzUGviFEoONK5bs8KnNTGjQTzN
CnUNdQMYHY3GOeD0tey46aKBvpLY47yh9ymel0W/ZdUn6+uz98Iyz6zd0q/ij+fg+0CWBBDfDzq8
0Fyyoai8C17ybhYQU4boidL7OKo/AZ9B5NaMTjkv1jELu3eWjx6jMdvu74G590uPoh3FfqoyWM1Q
Dn4fPtYNe+0iy/CJWijoEOYVeq3jERgwBWzQOZ6fAJ494ePn/v+5rub9IKuGcC4Nn++em55eHwgD
tz3TpcftxUW7C9Bjsmu9P3azAzoFeqORso+va72rouDLQUU20k+sO8t+QacKiMVzO63r02gx9XnG
HlhOHPZwlQ0qs+vbugTrNVCfbWflfW4KcjZskPNsQV6kbtw8aK81LDALTnxHHPQnaHg4Tb+zUHmn
3cQ61cA2r0VjzLoP793+FM0mzlCukz3NSTiQJYYy0xPBbf0u/IsYIE9h++Rl0n7Lx47ywqFKlzn/
m/xvINbdUxFE36JVgWb1NP0eHUcZzXRsVaAH+uOxfQs469slD4LPxeiiqPsLDN81JrpRVel9RqVz
ZiPxRaZn0ew6C//bEGcxNVF+9OwBVubFbIXGJ6UNPSv7zc38MsGw10AfgixR/0M35e0ep8OEvqYs
/IRUhGAtmeh4spYcrwPHwg4dSbynrprE+vLxILzzntKj4KJ1pjurPZbWL2l/lM4pyaHLThM0AO1V
O+pKYVXNIMkHGuh0pQsryGEMdeyZ1fJpj7nSDlkrorOoSwgHphBFerj/lli57b14VKrGR/kltGZd
s7PHJR3Eo5Vma78eg7nUcBVgpfTEvx8/1CvX8H9QK3pBtXSYfreYyWjg4O1oRu6Srd6Yj0978TBS
deR/GqxmCbOTCFZfqZuRuhvE40pC6k9v6AbpenXwzUKzRlJ6zXiavsW/1IhH8paiZh4DV30BiQ4S
40AB0XeMg4njBkVGB8NKGwdHyGsYMAewrOVwpR/Ul87F7Q2C328jbXWgwFuwYE/InxFku5muE+wA
bjuQDKMBttJFQxkN/4d0PgWLqQrn4hsCUYk4AToeq1MhM1pQbodmBDbGZgTl8B/761iXUSNS64A3
GBgczs8O6Ytr1SkPlxa0BKPS+VpCBWFDTy/ey57FrFudjwN8Bho5laE4U+6xmtT31wA0L9OFPC9E
wSNWMnQr45qiDkojbSBnouEDUL6gzf3j9/jLaQNziEoVNUgqMr/OTZ8Ow9VFd/FprBy9QnVDVvOj
yJKIdUrVUo9hYBUJ/R9CahT6//XyelFQHEAO4JW/+HYWEWuJnIq0etqhTDqLTM4XOYQ+18f8kqqs
60mNG6MaxUv/zfVfe9nfTGMtY4SKuWZpUId6H/hkvZvn1tqM9PGkOqvKC+I3MFInHfLh4E2oG0VH
bgc7rLsGyIEXiAmKLi8YUVOTVOy5mWFPGjcc2JD55g7446yjy9d7OL/UEXMp6bzWpCuhSschRwnn
9ar7zCrdQpfj23ToS+9mCcaqRMfY7IfcP/bWEhho1oUJu4aIC1FlpfGbHfKX7doHC0SkDpwcRhmC
1W/fxlz40u7gGX3etyjSEVcXHjZelUO62vyQdAL3V9+vHGYLqkPV/ITqD8n9xxPjfUAK45g2PXSU
EDKA5fi+6JBYc+GlSzF/LaveSD0Y6aWuTsqhYKuOQubjx9d7Vxlwef06AqDhWxM6IiC8t88+GZ6f
1smQfs3cRDjOgZ5sErbYWkCvCBnrLBq/T25QJnHf9UkDX4q9rpip9IBRtHFGAyFfPr6pX0h5FAcY
Ah0PUhv49cjq5qJf6rrMvqKVrneSBVEajnsJ3YPwdwvQJvgM85MyBsYEM0AdIK2v5wzHmisfvGyZ
9MkLRsEw+qtHdt0Jik72YdsoyxTRz5cg7+xcXVYESe0vlNtgSh1wudTMoC0AbYidWYWdj9r3007B
2MvEflkyJVCEJvKIs27EDj4qMbZqYgULP7hvogqJADzPA+UdO8qtLO0mQN3RvqkGvNmk9vd6xTna
SMezllvq6ng4GDrZnDfw7uORfR8LsOgpL1MJsogIaLLXOfD/ND8PvSXMiDrB855Zlm3Qj+daYFZ8
JjVd0MVEZ0mv9o+v6/J3/7/txtNlHvqOIdQCVCMu/T4GsSmj0RBdz58Xw4xm9bNKqL4ULxRHSvm7
Wte7flDkIdAHpN5FMxYxrsaD3z6kO692WHOkfs7qGsafNlUbHROrS6VaSnWZO871DYKbGq+Snsn8
SVNl5d4h8Qb9RRVJzS8m7GG8McdsZ+N5AxxGy1n0771yTbwE3qGnu7qhWPKWUSj7y7cHh+/l7DJk
e8CROn8cejdKsjv6NYbcue0nZzYha4+R/lMcjSu3EQKPG89WR2GmPVj5MIwvkyXydT6N+UoDL41c
QFtJLLYbNbJBP1iAXDEfTlIzKB6zgtTdvpZTCzJ7VOtKDSiW5DCzGc+z09FesHNUKgobVKO9No2i
4lu1DcREVjQvf5QzRVH3YFv9YDqfIBmNYrkt8873h3MfzZ7b3PlzB7/mKQXu5AEQ4aAND7ajzBgz
0ZWaspBFJExVbDWIVs43i5nrg2wkfvfLG0rVysXkRvlU1w5oQGjLHcebR+46s5NmkPcpVT5e2KrB
PfOaEQasyecCzzgrP9ejWyTroSdsBVLNiglQ8CkB8ff/SopQ34pwKo/6jQQm4Uja34FcJchWTIjV
VMmXfR1HpvQBRSs5dZk6we1eHedxMPsQH/CotBFBujrSorh8MdpU398KSgdl1IpgwicEtL1+5cas
HxnYDrHlGKGa1XToW5Ub/cbXgUTt1fCQtilkECnxYuzKijAYSvrFXcpjTXGs1f6+bsMguhbdy/VN
NxROadzIZEn55l7AmFvTMpNbQVNcMN9QPaeic0wHI+jSB3O0IXfh4pSC+V7kIsYheFRmM8/Z1yyx
y659sX3pcXUFTMtoqGDwpuVKFZGZeRWq0fO9CF39sxFNYPfQI09v3e9BCuQ0QqaHuc8b78ZA2S49
pbbb+eJT3mSSe0Q+R/HRj7cOXvjbzYPEnC2LVU3xmrMKeP7teubqMCrxTvw8Egm47XGF5Gk4MQbv
aVPFTVXPhI5O74OuHzZC2858CzeOK+LwqNWBVdKdosu0vkqb4MWA4Remf04JU6eOUWMzMFfaEVPZ
d9SIG3MpyuTQRvClaxrZTaMK4sLN4MddZ9WZjO5IQUrXN7pGl/93DjG25aB2s5dwDAk2ZPb7dWM9
e/wJfi8bu9B3YysRs9WcMhcyRBkrKrXphU52SRWPCkNE6kPe4ICRh8lS8LHSGDWcW/SdxrX3ynKT
VwVV4LhuwfXAegUGisGJ6umk+rsCyY0Sz8Dtg4td0KhzSHpmbHlomjHAYy7sV9prj57j9vhPrVYw
VX/sYVzqqLFU59nxynGOa4NZDxlx43RkttQJ61ai2CkkdphogqK3tkn7aVUSwm8cJlJB8qvyCFl1
3tIGv8NKEXV51+qdOCOaWnTwuMeQ3ZomhugPRjloTI29s6zTT77fI3Wq7eDHnuLBHj/uxLrcQ6yt
+ZzT/m81N3LpdPXEbhZdISLJcdrk6I0gWuICRLDw8Z0fmGzBa0P/Pi9xryztLE1bES5x7ptg9yi/
ZAkE57g38VX9T2eBSFYnu/PWor5WkgAGW7sN0I6YcosDvd2goP6b9pe3OQsYEfVz/MACCFqvrYT6
cP+fw7vVkaFMo/UxLWpd2txwBLMYiExCHp5pvONkAbwsAoqPF+LbKJnL24ByTNcAiNxDM/rdMhxh
D9alG86PduXqTHZo0EzK4j1YZjsX81OKsQO3EVXw3ribjWj4fwMuvGt55W7IXrS8ruOiv0wG9+6Q
B4oNJMggEti9OyzlQ9EzSZFxQT2Rjo7DUHZYG51GVdeslWjqiaJ3GhOJju6h2GcrJaAkyD+Dz1Bm
ijM+x3KNEqlrU/lr3TENXit6g8G0/D7UIby2LzvDZy/9CQ5gvzylbNzL7wJ0AND32x/wHJui1r/X
cPX7CN3NehoeIZ5+qtKamuaJcCSs6jOhCNP+1G2URkqc+qRZCypaj/sWHtWZKkO8STjBSpzmGunl
sTKHYbjvE8+ozonv5bxBlstM94czZlXsZG22vnRwQ4i3QeGBO4dCaML+tJE2dS1zfgpcmLOwc6JS
XzXCzlhvBkmua0gK09jSPXS4gI3LaRyAmWEmD63+I/6A4niGvF5mkeDayK68lC6Gc+YJgS1dkq/C
QKfjOWAHBWzY+Jr2DqXYYTo3U64RK2MyQf+ATl5Z22TX3GNussV/Ynuk6h9XgCPLPfq9dJLchXQy
coAXY/HKDZ9TR5sYpHMihhiTCfKq82ArDe6aXkfWbU4ZCM+TQ2lYPquJrpLrFvvPpdREAqHpMnpq
wxxaz0OLgH152nt6ZA83Wxxgu3XUsGdeg7rbkhXlmvrxvdnQpIywbH1R344T5119bMeSZLI2ZJhN
M/KigFjDXbpCnq3jLoeb1h58pMfkg2uqhe/5Baq/C+XzVwh0B6jbBl0+eYO/Q+oH19xvdAbTz7ZJ
aIIcepXRqU476U0VJVa03OYbH3K/4YAGW26rb0Pdv9LRZMA1TVN2euDsLsGPtKyKoiVvyeolcWHG
ysGw4zpH3GX45NFbn46XcDLzwj7bTeZSMZikqwseIpjREryh2VoP3lBFI+GaFHJG9DCAvC+Msy2K
RZdX6gCrW9TT+Zl9gyjiFKVPYpxU2l7tvPaza0ZLD4GdWoeBCzApZ4bUxFiET3Pia9L/EhlU8kfF
WsZiT5gpChcvra807LpHMaEzVnChlyCpuDGr5my0b/bBhCbjri18Skut/ZktPWSDbzGvZiD2j9vm
0LX0yfNDVxww2E7rT0nQQjSIClvXt2goVNzXHJa6BtrPurBwmHs/UF8WUc6+f9wy16BKNCOFQ5Ip
tv+nLtaOz4Jx6LfeuzNb6k4o2qtn0jLC1Lyx7HDt53hYLJytz9pK0HxWIKiSGNqz0Zx4Tnxb8ylq
o24q585LrSrDhHrrXNsXoymqYAxi1aSWoVDGMfV6SbcXNvuunmQb/BApioHyph0KDVbH3TbXBjSf
r9OSd+jN25w+Y7rg5py+RiN7lFCMky4bWT1tF+exMNmQzqD7wmsOXZY7yTNVK2sybxvKCot/MhTk
iRpdtVcKlYd2RtXH8zDTNvBY15XekkAA8Oo+1P4wVD+K121kYmaxH3D2q3n+TCAWaAklzug1Ce8K
RdQyX4IspQUuRhU9k7fKNtxGHQv6s8bosScJZU72o6ffVx76DYyAaUMFjaXRZK7IYy6CxYR0mkFs
wvF5fTF7DIv8DG3e1wLdONKdWl93Lpu90q5ORYWaht6+2FCoLSKWr8nnC8VE3vHevCPbQe89hqQH
kWYknpGb2Edv7Y2OR05VYw7XVXXhZ3ghXnoYp0rfjpW7Gs6fXuPMMgEQB5wLpsEiwAyqxoYJjNtL
omhsSUYnJQpsRYUAGUzXXD0HiCXxAYlkwVKd5DCkwXD733IFkDD3nSD/yTPh+qz0gt4qUk2S6Y3J
QQFjOWPXNEffXdlCpHZtibhm3PtLg79d3nUBo2rN2YiS32FfZpMxJYbjxWJqVzDGeM5bYRWfFb8G
DhFb21oeQ+HDqxM1yoNwtSjxeMFVzKF+QPpOTLpFWpvUzfwvETRYqejbGOkUWct31RghPn9f5yYn
EeYTYBwpTGjM2IZr4w3QWkM5a06IhIjOVpDytGwhG5zTijFS8s4nDm+qz0m06g2rsVTCHc0kzPxs
D8f3Sp3hm3JEfGa0cWd8WTCS6q8Z8TtvaL+fcjvT7Nfq8JwYrnK+7O8LRRCN9VhD7pIXAwMYesPe
edolAmFuf57KDDDwYaeuFanT6G1y47ONKtMTdKpawtwvddQ0BjZpDVTan+lkEvMkqI3Jh2x0iBHn
V7wya1Pd/DBt0FMH75w5zfb8Oshs/fwvzNN6nO7Lcljb/EbN5Lk0FQU+CODBo51+mi5+hg2mB6VH
2MyGVLeq/ijAA5ofS7TWYQJz9XWZ7A/YhxQZmTWIRzLbaezU2wJSeNzhvsVQtWABOFGuUc/9uEyK
SV8ZApPL6O87djlMPo+8ESTkhtQ3KtSryBaGye2PPnTX6jMi/TmH4Li1l1hbha0oHH0dNVc6aR+2
A7Ktav0WoF7p+GWnKwhaBVgE6ZppkuqOGDRSaWDHq0ZdmUq9Xv+v9gkcWOY5zHRBV0unj4G9fiy3
HXB9BYzbVxAR8QVd0l5d3I6YdUGw0NrUDA7VmTM+ET2bgzdMmi25R/O5jRUTTMoZS5one6OilPOs
r5I3vV6iRZFh9npFV2hkpZaupz/tQ+lYX8ScdIl37dg1zfnWhnMEi2Z/7n0S7YOxr2zPrTXNodvq
ouEcYN/6X8Bk34SjgGXoIEPOIsyP6UTxhjDGgkIdHDIbWtvVHgvG7zxtwV+FXjAH9+IBlNZ3c6+M
oLj32lJOAy1yTTL9BIJnszziM9UT09odTSZ/uXyTWHbD0JoxcZzuhPtanwQ0KXga3UqJ/PmUx+EB
EoU8jsYvIM6EfCwZ9KuxU5D2vzpd02vQGWw9voxhMHERZnULWOHWSdVHD5Noco1fVQ4+F8cW8y6+
RK6AUgfw7Sbzd2eEUvuXJrryYE4464XaeiG3SHmS2+2dgQT7CHkHs/PYz22pvqHVrXE6pw01Ttet
s565G2xEANHxnx0oSjcYULVKH/yDEBqb7N1EQ8YfZ3Hvswnq6JR+KDKQNJHN/aInW7RtVfW184jv
q0LCrcAtBx0MRzI0P2jf1DOns6e1FnD/xtzJ77Z59/Fd/JJLasoRVXIf/Iu34mu8+H9S2cDMDN81
OvshdEqmy750ZMZsIO14JVbl86gjkGpbsOVWGc+2yOjjm3kLipNKUqSn1kCXDiIdHBTvUskcomTT
ecn4kHmzJoDPI1EWO8xrPrBO4nUpVpNuZPz4wr+8C1RufURPEbhDbxqM6+0o2L02morcAQHX1wM3
aIHT5N1ewh3cBj7DHguMYqAd5We6xe0f3wZk7bcpJhPB0sKQWG0yN0z0b97eiMlWzbCM9rn3stUI
4yBPK5eODFzqGpokenhJDTxmEWGYvk7RnKQnxB2y+pO9dSn4DkQo+0YErWX8sAZogNCeX9uQ9qaL
HVQZa4hJY1wGgDnZkS5SamqHLFvr9qElzV7MQxlkmZtT/DY1eItY6xCguwCXkiU9DT0ezxWMpqWM
9x4IjkONSrmjGqkSRsCQdhUPumH2x846rQuFMNuBmGm1xouCsNkJiESdpx5qixb88mJEdmd/p9Ma
WOW0eKUTvMg18aiUB64xdPKUjCsZ3l1jJxwGF1Q7o+SR03Up0yOmf0oVceVJUeeXYomq5MHS5Vvy
KC8ypvbIhqui5XFpu9BRcBrEygqDa7ympEUjnd/L1ewoYM1HZ0qEIU9ok+ljyOu6cDb+WBbIqfWh
c1pa1NFGLWrjqzuZJnqUtFq3S3GWsCvt4CJCXHHM07SA6Gkn7H4p0pMYcTR9xkGQxV1ufUjIQ0XB
35A5s/ySFsnUYFcqKypsx7bppzmM160jWWw9aBM5aw5dw1hAJo7j3AVNeuidJUurA3wbovgrZnLL
0H7lHFipb5hNBCPtibM0Fw1c3DowO3QPBiW/Dxm+VD8iNH3D66Bay0oPEj3aga4w0BhAtL2NuX+t
4IkwG3ghrUyGRd5jZKzJuRvguPd2k+Dr+NrglbI2t16lca01S6GXStNMR9D8oYN0gLZ7GcP6bMd/
tjadNK9gDGeBP4EV+guc+vY4OTUabm0eGvnLb5YYXK63a4wyOw3z6LAiewLNC1bQ2zVG3a1iM1De
dawz4YwxmUla518twmQahEtcfW8QGKSHCwi+roqoRf14sZPgZiroCcdJehbyjl47VN4U5Nv7aeoV
ROvBSr8WxYD0SOSW6fRgB2XXHbLZ9W9NxgCTSTARN5W3JC91UcsD3rIYHg4tP8supS2N+lOOH153
ayg41RfsCJRA9kaM35NOLvnZ8cREKcu22i9wmUR9alRvFgfsz7wFrMe3pyvqxtgN1U4SYUGVpEF/
EP1MgnG0ejlbd1FUqUcjoK4fm0D2QTyU2XScwtRb4yoL1ZF4tI5uUw9YHN2SKriH+YOjyER2GPKw
MnguMCB4GMCLJ+Blx/4LGS1xW8xe59PCHeSPbRkNCLIL62XGti+Wffvdz7LmxbBs+Vi4xmzFa++y
kyPdaiblCJk8o0P7vgGescMjda1VRIfcacvOvAdIN/6JxtS50D1THhfArRN5anpAczK84Vmtk2lk
7EE1EeNXbMZJqtjFoYFH632/Ji72nkWwfDMLdz33jetiXGMV3adRNOozmuHtQwp4fpZL733pQ8O5
JJFZn+pc6T4Zz8PONpHVxXQz/NhXVWh+aPCAukt6o2iX+2oqz/vPYofZt6Tr26eFntb7FHL7teha
PAOJKtExFbUV03i7nnxslAFk13y+mk4/3NXAtJ9qu7NO69TmmGS7NqT4UaUxmPPyjwon+dwgL/G5
dM3+Fgp89jgFJmKRRps3p6Js1zvKItEznO7i1koT73NItuvGOW3tMdl/eGeSzHwrvKH9FtE0ceHY
NA6j1yY3XjsoTpPKL7WxqoHQ9BC6N+7oV8+qn6r6oDGVs7OMxvfUFvV9VCtxoNO3fybTRmdOtc5l
Qg//wXZSJHnXcf0p26T+kfoCgu2SGMd6lC1hVmL9sODn3wT1Im9wvFo+rbbRP/gpBhJWNo7XDOmv
2EnWBXxAhPlBtLX7GcmGcD4h+FBxFYTsDLLhO6VcPO3CsA3OYSGTf8kcXxAKG35YHG8X4s4olrC1
qNR47IdCml9dNuCTMcvwk5cGwY2zihrye8cDpKXvfQ0hhcF/mSiWH+uwrr4PZe5hNd3k9T1TUxxI
PyfWia09aaG8x2YorfsUluj3WbgGUElLCQdy19VjO3mqa0EdGM2iF4iiOCKtY/49q6TAzMSuQEO8
qULtDNXcqKTRgKxvdCgmT0X1gw21dGKbL3nMwSMPKCHYToz6YfPnYgTD2aPwfJWDGtgzslU+0QDT
P6G15pC6dNVlQEooDmenevYJnu04KWtLIiotxgw/hnhWM+Ydadn9B3HU6jGjeedkTLSEH5MRH7M4
lYguU8R9mXK6Teah/gPXMBT3SuvvsXNe/KKcEUGR89kYAnlYyRTPEgzNuFo9esf3QM7lDQ9WOAd6
KdQjEQWS3QWgwnhsGpsjOcP/FgGERLG9VuQ0sW3l5ndKbfNhAtD5iXas8R8j7W2KSq1wEYozRfGP
j2TpTZ4Z7l29Ls1f1J6MW5n3I4vLnR9S15luB9Hl9En7XnmEntb8Z+LsuLMWz/9GE0TzVCaN6R6r
TPZnf5n8F9vqyvaYJEZ7G/RegGwRDI2fRlZmC+Ua1UPSsxFrOmVeJx6a2cG/F8dzdVTSC6o4CqAO
hH/SUR8e7K5daD1hhG9RPLGPZo3EY7b63ZeaFoETYsyZOI/oy39JiebHuArLhAeq2UtIzr7AqTGe
LDoMftbOwvYTCecepC0XMQNv3k5oTp1CZyi/UmP1oAys4ffEqdNvkkbgLq51Y3fMKKhnK8q9cz5b
yNOIpC0uaR2Kv1yoOTeBsWQ/3I7mfjfpA2iNU4ZbwGoX8ZxUCUuTuvmZ9pHmVtiiOsKUh/vvyuSY
CyX+CVXWHIo5DJ9aq46Q4HLTmyJc50Mxdj1AqZ3eleuo7hqxPHLjf8NKKP9uVrxY/ZQelFo67N2N
059ItwSf8lR0K90e++gAe4ZFeO3Zaaa0jL1JqGPuGd69q5CWDpT5FwRZ926WM4W8wukvU2RpCIO1
exStKv5EfDhDBMWrOzrW++hGuWP71YdITDsELtWPRmrYBw7h+kuFY+uNHxkr0v6te5mWJblxuXZ+
DEbX+JKF4+jRxxwZxXnOpUAeMQ2z/OeGljRdojPEVYTQveRqaeKfWLHgoon+tQSgVgI1cRBIrRBF
2lEqwN8pvmtZj40epppRl1Y27uBOVOom3dX/ZUcmJBsKcMqGQoe9zIDBqbPQfnfq6S0posNcpNMq
XgKq34RXOWJY/Iq3EdMJrnRSGryS5PEgaocqNtUAEB4D89bryyz6tPkj8aIS69qtlSZaKyBqwn6q
DNeo8ir3b9amxo9mo6fR7NCV9Ewel2Ec1weaONP2pk0MQ0ExT9WiYladXz3m5dCPQ5xGXp+fBgTT
spPRtQ7+3kal+2OSagl/mjT0Jbdo91gloLQkxDMQeprOTeCq6smdmiT/s/fSuldwELtafKFVLLGs
g1KysM07qp6z51/gMKWNiAcaFmmlnVASWk492iYhvNVGonsu6G3KzsmUc3DFMOg0vN3NIG3FxkTL
cQrPjgPeeNmRVnJ+HL22MzTrqpaIkpwo+5+0s8oBaRQAJu+f/3aS2CqUD5PnqfR2MX2WWBhoxzGZ
OGVBRUCuOIuLKRCnIZ8G49I0lqw+7/JEOODq2pSp0mp92ehrEbIRITlIxjAG2Wh1/9KJp2Foc5l0
ujB7pQZNwNEgEDxuobFAkBwUYm/ZBaWhvBdTdWi6p70PZEfoo8RFIfmUOBx+7SOxFLj4tIPTBUUd
OmgGey3zwxoaSGBeoOkrrile0UhjpQ/oCkJCU6dE8hQS+mvYvyf8QLNauYZ5rpkVtH/oUmEzaB5E
tn2Pdiidme9Aej3ZuuM9MydNudqK4lsescNbW+Fyp/s2ooKudyUL0riZuXGmgw3TRP1OY5rb3Ugn
5OVVG/rQkdLxxzfuXD9aGkKkAJhUhd58wtm6ZsHojca1gHAmoLAGDE19IfteWvtTMtZt/W+PwW+b
35EXU1qIx8n3THW7YlY8jwebwp4ClUTlgEW+iXdhyW539H1mG/4d1oHSZSvT1csngZnLm1oSy6DZ
vLXH2sbYwJOU+C47Clg3oa6uNdkEzpIKGj9fhs7VMItv4hL6tJeEervMAEtTm+ygP4XaC/An8gAp
XjdBElZewOzx8/WlH7RmThOlfRZeSdZpZItrpNPgFq3TCnvyglrugIn8PlbN/+HsvJbrRrJ0/Sod
dY8+8Gaiqy+2pTeiRKl0gxAlFrz3ePr5EpnqKbFOSGdOxMRUSyK3ARKZa63fEbo968fW00YTbQtU
eO6YRG5H01wZaWgVMbXxrrSoicBf5EAzmKJt+ZStGBuXVe1ud0S698jbpAaskT35YoAdVqtAVeJA
3NCQgiV3btLMJhaBiCBkJZg7b6MmBY3SWYiJsTvHxpyeiwn8nNonzNqFahBtFx8F0/yca2yUvkBd
p05juA1WKJZjszCdeFmkDGlYvd6rmBBPcVQI1mhjf0DPI8RfPUoLPd4nKZ0D6IEz+wPqqw1AGZZe
fG0F4rjNONKjzASM6vUuRxwxP8+Q+7sXBctVQQICnLuFgJE72BkJn2LqmqWDtbiKoWGQLMHCITAs
8+eUbUF/r6MPrdmdgzgtTkCF4/iZri35QqZc5EwEZwZG9k6P8wFB62y1PIdd26T2c0zSVn6TuFgH
nFr6MfdR7iW924qxfbWdMH1UQIfQHEBA4p97HQhbgyKHZcj2FGMHJa654oiMEuYoxkRcUTMnz/FZ
AdcKgh43fygcQVmSZT0IhAIuFhgFlKHChVnrb249LU+t83nyUH18JSeGKU/m9KLRb03cvZzvD+3G
25BToC7UHU47KBRiht7XkA7eFUsVFl9qE50B4cHLMC/6brGR6yZEg4j9SPGJ0+0PCGTFx4GQMK7n
pfCDZR96pV3TD27k7DqYAD/kJWqzrC6anRP6S8haoH2cP3kMlZsXoyPSDpcr6TywbloviTjJEzsL
sNvlMSBpgdOe+EBxzlsMVPjLKdQF2Up6VMk9Wh3zpBvAgQ6yxXrtnMom+UQHCZ8fFRbNpFfAKaMd
cVnNxRN2FTnySnM+RFgSOe/lVobsVSAliqKcE+EMBUQOUHQ0Tlp/P0nyR9F34geHZoJNHeJe2Lwo
8gRzr40PNi/iSa1HJCLDvWLQtgVcnmoXzhQBsGFrqlh8PrZlwthM7Kgk2IovL4Wu+GmI40cNXqvS
nCuA1dEsZqzf5Ebs6trCcwDkK2A8nLYEaScZ4dNhVY0XELdLrpfexoIQ2lcyTWyJ1tLyzdxxwSnh
cl5KHBexKsL7p6Cer7LU9Y65UyxsJ82cCjxsdHOxEzAaFDVPlOvsfUsdCIpTyelTNQThVQk7vXIM
k2Kq72LJJRSCpRFUlN128knNwGdye3gUP0vdbAnUVFgp8LpNG20kjykUx3NSbF5qXuWJCk/YFcyP
sGEGPmKJUkfD7ACAMqD43ag67UbOIbh0HNqLMCk7azjC/Kzy/Irxp9+0Z6PD9rN8KAN3npGduQWL
/wwFP9NBIXH5wR4qK2KBIo3oA0HCB+gJcIJFiDOo7AUIuGDlKe8uy27FU46bkFitUC6suN7nZV73
X7vcqOCZW61dEELu6OPiTSfDWASPX0ffxZWxNvehagwEwIbVn0DAkVpY/MfNKR8f3e3I0fJOXDnJ
woloQAXEtbkTKYxKqQOQFIkLCNlFVAC1C336OcxGh2ulS8mbPLz4exc43BL4aH9QypuxWksPMhtE
rKq+gIGPIuSqQp7LR8PFnGVj9/oqsOuiyO38MGq0lAdAVMwo73BcoTU9RFY8exmBX5vrhqKZQacO
NPNDCmE5D06jfJLVMpYPdBmPvRXeRok2r/G+QVdXNZ87AzLbscJqaFwO8HIFLKsqHQK1xP1PCs2z
+hf8dLbltakhoqgi4OgyC0bhZuZ6XcK10u1W7LoKk1bEDknXS2QVDsdRcK/UBczaVDglOFMu6AXV
0IonNA1jQbpKZk8cs3W7Sfk6zNm5hK2WwndFTtalIX0K2VmYb2xK2cEOJuDzNirF5qDAm5ajlFcs
clpVpHuSTKjYPEq1oXWIByGDScGiopfV+G2xeCxbp3V5zDJ459ZdRdGHS3CZ4ifGacoRzO9FVbHC
mcetf2BEP+N4IUoDPYxgCPUFPRSsTXzEW+xxeqojJBcz0LG2X7OcVKNjC0e3wG9zK6OVgg7QDq+q
y1GzEq87fJel4ArKnTCkz2ZD0cIHk+Zy8kQcA0iTzrXmMP9xDgoEd7pCSN8WnKYgE6SLnZntlyxz
Nv6ILG0ZwhDMc0R4AmWhapeORabWTFubQoU14SjCX/ZhizfD2Q+wu1/OCcqLDewvKceoysRjM5sh
z4Gf6+IhU9cV/b54UgJrEY/hHPbi6dUnthNnF3TQsnQc1uupKPbybGOULlTuC8PI6ehZ+lpWh9S1
UsSNas2ozgMria0B6ZByXaptP5GaNuW5iGuJAE5Vm7Sgxe2MQwlYDP4hO9KoQnvPSZ3GAgmXh7x6
pjHGld+dnhhPf6maWQwPcyPOuBAW30myPNSGrUn+AF9e8EGUjWpRpzHrYEiZMUBwkiw6f7HErqv0
OPaCaRTcX8kLlPovMFNx5KgtO5V7+6AjxHBwuNhoTnkKTc05SHFYEod2fR6m1ZoMkslF9a04ulpt
4ct1HScGO99xQHbAl5EXWi65gMqQayT/yoTXx7MjOXym5E98v5uDKQ63qO3EzdftmXnTDp8Xzvq1
gwkEnWIQHFmMvjmqF6Z4g+buljXwMyaMiDHKeheBbDHGZ+SkoxyA08n3lvfB6n1x0yUK2vqRoBd7
m+JJldzqIA8kcyOQlBr1J8YH4hYp8BK2kjigjc6JSVtcfTtyoCrJh6Lp8BtMT991/nEvzn6ImWK5
lpLkEEvQs8USQVTMzFr4asrXSX3kvp4ZASgeh+SwxhAdeSnLAeSjhNpKIDw0xFKX54ArBxrMKDfH
uHVFP3DqrEZce32ZBf1HXEzWikL7ddmSCvsMrndkVqITU26+o+GJOQqkfcGVWltIMmgkGW+gAx6H
WdyMRRrwVkyweSPlKKC4QarpXZ1cdGaKgTJI9sSAjQ2vKdo18Vm2GkZVi2MwYVNwEMrcCj/TcEJd
vFPPlmTXYFckNv9+q9jk0CayfCaYe4fpoIe1PccN94ZmVPBJFF2l0Fi2sGQ2cd00mwKPlMWuOrox
KafKtKXrYRPjTkYZJm0ypI1Bw1SDBeNuoxHJfFKkOFlFdfbEtlTISj+yayF7T+VOkaXDWDMbpbwJ
tStDmsShXqH/IW5MtO3fheyWs03L5FpX106LrVnsbdu4RT1xstack815RtFvlDGo1S8bhWcrn0Jo
381LmTW0/B4bmbi9ctylJ/U2JpO8LmXmodfZSHrzmHXa2qEajIfsDuqhvk77Rp8Dg6pHtDNV2goJ
oiy1wRQEq1b5RVqrXy+CZq1DKUWFKU5T2OaijDVMuKCcTHI+51jp9lyEhjAY2T4sB/kixNkRjl/P
ijelWEqIycT+LlsBX+7y6lLDpN9GGEyxuOue2wmhqzeHsTnf+owTXXvvSitvMqPFhqdIj7bsxFdT
r1iLagPCr0TUJXL+JRsgbYY4cCviqMiFAXCeKl8dIkVnCg/i7yyjvzqmmPDFxUOngw1B8YMDxCXq
rMz2EJElQx7AUMQLQEx7vjv0ypaeXkzU+qrBF37I/Ii6s5n0juYxpUuUy0GNMPG1XqAF4/WBt0bR
4tv9qEYudZT2nnmazVk/xUQcc9tA4TYd6baQpSIcm8CeiwehVtwT5pW0f9SJpFsmltZ1ijTb4rXc
3RZs39UjbXuxEA6JPYO/swl2x3ST6D3uNh43HtuTOh2l25ByOVEk/KShTTGObtyt7Xhl1AW1ygn/
FGjjl+yFHYtU7XveVInzQDGPG0k5V+TneqvRIpR0POVqnlLR1Imysh3Fo6paJcudRNlANq6wGVKb
laInt2EumtNSVm4V0Y38ZFww76kuTb0XfCZc3yy/4yDFc64+Q1kQnwjut/DZI7Uq7meYcWHGjEl9
2g6jIRpMVzLjQZbFF4rcZdbbMwYdvrEcmNEJcXxueBbPJbJ1/uCK5p/LJwnTmLqx6piNcastpDd8
Kx5iYZwzbYNDOctTjhfZ9hB5KaN/mtLGFmVGq7uCsAlpSryqV5TAO4d+gpBMUkHDVsZB3U2iSFZ2
zcxLV76us7ZiKajCZJTUv1VWUsq1RdC9xGvq/sAvdLKsUcoYDQt18tbCPkV4vJccrHCFSW1eTE7v
UTqqXtICFuajyPrA2Fr8YTCQKB7jxrD77IntThTmCKfFBfd17A8QtS0AIwxDcVP3Q1geHt6yah+P
c4jy/GC/GQ7Ykn8ke+bKtkURXWd4HFa7BIYNq1zJoNVD4UXoMl4CZro8fTbOi1wYDCRE7dfZjWBB
tmW8eDyZmdUxL1cDCMmKVi5awdxFw7Hw+zbpwJ22UlSNnHU5PHYxUOAWxrLqU0zESQ4PyzURfSiK
JDFTmAYrsvV9NZXdMj5rMextOkq/NIz5ajXwZsIxxi3yYb2tsaSanbs+QNwZiFnpGtZ5/Iqskhrq
5GWlmb7rScTM3XNsuqPj43dmRANRLh66aEg5LeqDfer2S/OKOVY1zgcNR8LsjlbbyA9uTdbC8LFD
SWX7B9zsYjShzrpa3rEOGQ6d19EjcFlMo4zbLoWmfT02kKLic5DTiT8s8ThYl+VSVvlzyTL609GA
dZ9zdwjGE4JZUooZ5i0u43ioU1fV1Ayf9LppqztUW2FxDkc+Hywqq1vSiucOBrdzxP7cPjPzi4eH
uWVtnQozXPRzXenTem3C8jtkVWq2+7AyPeqCiO0XuokdVMuuxxt5IClrhv9ldfF01TqjWzGpob8z
bsq1JNe3htzlniArBrA5zXWqrv0kX/X2ZHdB3zMD9HHXS052PmlYNCYV6Xoa1h75svdzcwlZYkCA
s0YkczhlFuRgvbQ80FoNzcd+WNtpgerkp2Rm74CwW3veVwl2XekuIbvHpdVkf3APOo+BhQ01wWk3
IRW+We20OBu94ArmL0GHO2s09Hk9jGBW031ekXb9pXJKWC3BGDvTtWF4Q3VCjWuW+Bzm+kWCET3y
bLcd72syBerLhomnfRvkXaVdOxW6pq8+m3L9tdZdN2UGqtn98rlY4Ttlx3iYR3vcdQPOfUyG8Qh/
cfMJzAkXgY8xdyIKd46iUFsRIBFLREAbDgd33DNrdNeEVe1Z1WcSNMUSb4eZaZtyvpKDQ8+IIu0G
ZozpPkCS4crsWjtYKoKQuwwsCr8OQKhkKRz7IhKSxWVXDDpU/UpuyxokFh5VRbZWhbIs8c2NDppU
ZMx89Jm00xzICVMVhWKSJpVxpvRHk+YKgRkwA56xls9upeBDvkgq8Ut2P8Gxlq9iGFtyBsZowBEK
y0gLa/J5wngOwuUwb5536sCRI08JkYYwebe9Gb40i9XzxYM/VIyyk71H6AFuT+a6Oh/CsWl1/362
11Lzj1lvUG4miSdapNWA6ffaYfVWlUBqohD9T88miqPZaNjdOr+qqvd97YflS9JnbvhtIioH5a8+
6sVjn/c2buydCIyQ33ZRc6ftr/DBp+FLlilhwuzkem8CBnX5s8dJthwrpouDj2xHi2brgLZUzCcy
SXRNtqok4kuacDgwr0/KG2dIa/+8zD3UzFA38XO8b4whypczwSc9llaDQzvRYX5tTB0lxVBm965V
huungcKD3CcXIuW4RyDGvOBo9RkE/C9mbqaGdq66nKSz8Z3X8fJecwHVxwjG6xiRpDtqew78uCIl
7ZAkEZao+6YmUHs3F7pTH4e2aZsdpClT2zd0nNVdPQcN5KdlilJKAMfPThCZ25PTT3F+DvoFehKq
To9sdT02nzJda/S7DqDwMJLODmSU539kfeI8o8Cn9jD94SuHT18fvFVfjmHghBCVl5g3zb24v2aI
iG1FO9bT65gwg7ugr6vexUwx7wo8TK78dByPyMh4EHvmy/a3Gm/s8tBhe9qe4zGfv7Y2lLKdv5pT
sp+6oX5poppkhgUO0AHSrvfUOn57ja7NvsFNyip365TGy8l0iubOdeb0Zama5p7dLecup3bMUK6w
PsR1q114Ifs8XPplvDBzY2oxFYJa/hlDNna1HI3kR8qQ6Krj5uftLqwGyztEcD0vTabf35hBz1eI
62JYHy0htTsgCC5eVnfmCxBE5tyatHklCv4pNfYxgHazIxOPCbnhju458qj0dgmwlnvpOGuS7Rgg
RylkMLN7WcsCBlJkuoL9Dn4HjyLHun8xE3tnpnpzi/8JaHHp5WZ2SGmQwO2a6tIrEuuQGtZ0k4aR
8cnXK+/zgEnF1yTOhiuYj9b9NBusssANT0Ft6vCXcvvKnLrM3/fM7eedqYftFQb11R+cbZwM49pl
f2gGcZNxxHNHq/dhKNz4U0g/hNf5lD6UelCcerMPzo6jzycL64zPZmHGz2HiuHsnyJLTpK3huziF
u+NNZg4SO5jzniCE5q60LbbURIvHAwy7ojlbhZd8myvNeOr8Lp6P2ai3X+G+EqoFs5EBoB1rY72r
s4idJUSVtG9aVEoYqCHrzbWsvvP7uSUrczCL4jAGpQXRVE/Gs+d605c0oBc7EDev7007HCGGzPY1
QYnarcMZf71GA7zBeHGejJIA0yENSdDBbuMS+UIEJ7KfpvAS7uYQHdmXqid/WKIbxHudf6yp4B6n
KJm+mXUfAUCPZHLurLTu2gNfxHqyhKfugz7jLQYSnfr6vkbhesvb5js8RdYTdl7F11xDMvw+9Uf8
5PmNky/wgT8TzswvZJaV4YWuje7wIVggMzm3/jR7Xnyk/V4D973jc4fmjBylEYebMy4IEHqxYQZA
1aq9RuTywLymCg3ruC6MgrF77Yv5fs2irL81J8QAl9BzauOSOVpmvCwLZiLp3g8m33mOkN6lw84z
eNrYW0xGxlR2mLMX97puFuSkwBjFd6M4ZIvmBqu1402LLr1PcPWASdTT0VAPXmELzPmet8t0KMpw
8G5nPdVBoitd12+mJQLaLUc01mdzSdaHqm8nb6dnTveQpIFdkblqkPnWQlCEkrZLdQD2iwUjuQpD
GLCiA4ZF/XJm3230S5ZBbj2kQ+6sv/Ik/dEBCmE9Zlwulupu4JIJ77515hppulsPN5Ebb9X4iHBF
wsKKDppEz/6/BBCeTr/oWBjmeCLVa5MH/EWNgS0Ex0nqFDfKM0XpVZp2U6MQN5ewbTYudETzF/ZT
by0NiEaBMhH4IkfYs/6mRsnGRnhTTfVNEqce7VFBs+R+/v7+uYcX5oMXdMJcJDRQD/zKqvxv728Z
OCo4m4+ATUzrG0uFMl/ifiEk6VrZEk80baIl/sExvTAcMXVqJMT8c2L43z4At5kWy8VOkLEhZNYf
WeEuYmmX5LvuCrNAoaGniBTzKNVlRvQWbIzgrAXNmkOn5H38+fu/UX6YPnWtLcyZyMoJ/h6Uk82T
TQxEtFynhK6s731/gIMdd26IpJEP3WrdiVhXvfuFV79JsudfDaF4XyZNXoDZGucoa+7N984ca7TW
omqvcfWOm+EOela1PAdFm66Xyi+ozIzK+tgbbcdBxXOzAcVyXJKEZsoslAafevbQeXgRrntsqhG4
nlqzEENsZUhEoSpQJuxXCtYQ81wxuh0tOi5OZFqr6oPVk9jl/MIr4w3ZnzgTFpPFjNDjcSIV4Y2g
hmdlMRzomBcWK795UVOenjL1V4Zxb5VUuGzyCNnE8TjwiOgkflxAIefUDOsnve6DEYoYmUFmkiHp
IGgoa6ASAYAyh5cO786C/cDLgFX+CCWH0mZwf7Gc3m5ePneVBeWLT0XH+VZINKHUiagY0mvZRiQb
GCFhTtmz/Hz1/v3t2CPZsSmaPN0iVOvHL58m8OSCcXWuIoG5vnzHkPOR2IVeDiJ+8YZvQkO4xgh4
dZftkixJnfDYN2/ZdeEs2E/NlRpCS47IHAErQqzaRkQi2G3Mr+OFUtZgEsKQtb4zBwr1/EQUSqi3
1zChMiAppQJWtulOxOz8O+o3b6CzHBpDV6HpIsoQ//YHZx36HJyVV2Xc4ggmEv734SLwq1pCq+Qs
eWwbii0Uh4x6sFrfGhMJASiIwBlGMenxkkK4EvVx1NKHfG/UyklQy1LsF0EpqxA+9mMigRgG5PA8
u7EQZu3FyKD62TMSAborNCZux2TV6R0aQPs9WWsQ/RJpaDGWmkBlVq8UqAw24WLG2uKAz5uoIWgV
lYKxM9aD+Eo8qbyzvA5d6grhO1W1UKgq3hM9qhiUq1aRFgCORi7mWS8LhPvu5LeaHfW7qdXaxT13
BfbmwWXarMTKyIGbrk+w8AA0J8C6kxMRpPMgL5byVlEbfyqTRJQgVYnwKwjw67My5EEvvNE0tuY5
3liOliVynmS8ql46+pKeQzIAFmMv/QfVINA3A3ExvWYUg1LlMQKfR4ROSrqkvALyl9SE2y7txH7M
QfNG+Gkoh23gdOTB9Z9wB/x0B1srnb/IBhfDpDzpdxGXG5f2AvVWiuY4ERPNsDTE2FyTaCJmS215
qnmsAveqMOspuEZh0w3vU0ILMfxHt++swUGKrQLhh1meUNR0BT4jhABFFrwy20ath+6l+NIPeuLt
e4wM3OY46rWY1isSouS/QYbTIpyJcbkcd66BTMw6VnmGv/mOv0IZ3Gep7pwVg6BEnxlQ0hr4nn9a
pVsAkH1v3UeZO+XLQYnbFe4D9C2QKzUeDwc8Hl9gb0CO2GF3ntl3rQ7TEs7FOmTrBzkqthrGx68F
YAz5jXG6xs6zhNCzjlCyryhDDft5oCIY7slrLWrzBFFZW549ewXtu4eUKmBlB8CcOXbmTGuHN2S6
Gl1+6KS/ilLekyEkcG7UjJuLg6QHeQ2TzH6Hd6xrkJ1XpxX9h4efx3pSLAh2QzGAWQu0mOOj52e9
hvxIKtcVmKUIFqpUDBbXTj4yVTDSR7msB3fmkc22Bxec1WmQMY6+2VVHWAtiGUoANdTwEbioNRMy
zH6UNmn1Js3NiH5gYUrEJzXN1NExtiS9aj3UUEnQ3isOrSI1uylij/YIfuoMSKNzBmD0B2043nmZ
xUB21ylzzHIW0Lz6pnKJQb4E31ITYQmdKOKvfNQzP/C1j+iLRusYyBmT8tRQM3P54EgIUEccPj+q
y/QdQU4RQYInS6hXopwo5gTLVTI1JR9ODcBtrFjZe8hXjfTnuaeOAbACb+MBYhrX9E91YdI1VZYz
FkjjpXmAxD9dfxarEUoAgNZZESTXGdNqXH+4MkF0aDZ3CgWyqTm5Ij0HPpVxtROei82LSp5VAEWL
aRwbPGJBJlmSbajHhjAvaIzYiW+dpHJXsBK5USZl6LOJFnPl8DBmVaxn9EWBRsDWLtDseH1uJF1n
kq+3uQi01rL4Hwit5u7uQtgPwM0Eoxj06Qrjl7fm+9redr2Oq8AmrxAbuVPiei0mZn4rpvdq5Ki0
AJJ28B2v2jBOhTpGKBfX53FwxZmhTgnlYSM5ZGp7kFwFxexQsIQCllrswViXJQqLPI+g+ydQulCi
onTGQTBuiW8ptVbw9QxJuJDDSwQNNv0AeUY0gsfY35IIvwdZbLz+/yw2MKb4MC2MNPB1hXDBz1t0
E7yisrsoZe0q8W91gxTkaSIjXpN3KVN7PLjUMWdDK0bF7K8Cc1PJlUob3EnrtUUOjUFXMFa4tSgz
4D4r3LOX+0rNtBsMZQB3JsgDIpmjVxcGVv80NHQEGGV8qiXuDBK1iDJB/smQtKxZvrus3fDpEi2K
8njLKJVYRxkbqjiMh5LFR8CH4Fd40uqc3rYwblPNX/SbhlE5QGDNPPVzi1V9/DHCtAWpNiGP2mue
MseXeSq5BBeV2UeNrR0HovIHkCQOyYIsU1RmBHabIytWIXsBnHcNT31SDYhKDaOgzKyT5mKoWDHa
2XDcThJC7XoSjDQE+Hbu7/E1D6Py4BLyMHTHQdeJ3Dv20gVYLluoUuLdVCWgjnsSfNkBLhG/Ddgq
Ely+lsE+ahjexFiRFJa2nnJGOSwEiX+pDVkVjmqhy0mxkS2CFKJG8RBTwaRVL6oYqcqhKtCILoKb
Lpn0qsYdZFGlvNNMLOy5kbDRBLWNAAex60hes1OagnNGqLzYZxnRDCwYLKfi+anH16VH7SQd0FuZ
kR6a9I3VLjUwFCEEa0MqlKeT0l7b6hWpD3lFGO2C2lZIZFx5rknKK1iPGNHrHAV8qk4qKeR5JJED
bWOPx3J3ksVTK8tDxTkFhtiWn6RjS1VNuzmqqOUpIUFJdXFlQSqRg05Wtpi4usS5jzHAKW51OH1x
JdnkHZi+KXREHvRE80X2n1zNim2SSj1+KtxiBbV7tDDKbDsEWd6l35dNlTDODl37pZA3u9qYp31K
9hF5RTHefY+WqwsjG2uMom58H0Zj6VQYPItYn9z3BNuBFmCk9pdQgpYmwgjaoZbjP8yCihyDPtgG
Jgx9m2p6r7xtls5BwHdKQsz0wcqkrgOzIFFUI1oUQKxBecH9bzqYRdWDPiWWgZubpE+4kn0tL5J6
xvAgXtvh4PvJmruXaiyiRVOfGfsIxCJ20RWPW9wvp2QGgDKyGTE+1jFIwf1GmgVauSPoorwPpJud
t0Q5Ogz1ob/zM2ZNrEWDI5mVoy6yynPghK4aey9s3OL5rpPWXLgNQNc80oTMVX2wAaa79I+ft3dv
pyGBb3rYXON14fik1r2NGVkdd66SqMyviryGSamEdYpNuEhbEMUR/F+9sYWvo+0wCLKJybLIUHsz
L8gzq2/8ao2v0jxu/JeFTsGDWVSTs0beVKPNRXksYcewzf/8jbcB01+cuQkopqH1bUxIkJ1i/vHG
/13TfKvl1eOLclpq374kFrZ3o6uAJDn8cLEOGjz/DIDcGvhTrUPc5eXeThaLzDqXM7U1b7JNJdHr
5Itl9zjtDVP98PMP+dbs0zJ1mMQG7QOOUPrfgw2XQdAk6tE6d3JfkjZ/swqFbVM0bTvdn+tcOzEI
r2MvRW3ge/7T3I91XZ+rfMYkcGdCVdGe2irRqmiPGR3GrbuCZWAVR1sGxzdxkeeMtZNcK/Pd4LTI
UXcxlaoVHwuExjhQyKfF2TKNt6/5f77O/xW9Viqmt/v3v/jz16qGpxfF/Zs//vv8Wt19KV67f4nf
+s9P/fg7/35fFfzfT3/kNvnaVh1ysrc/9cPr8u7q0x2+9F9++MOxFMH2j8Nru7x7xWq63z4D30P8
5P/rP/7jdXuV90v9+vtvXwm47MWrRUlV/qb+6fLb778ZLs/hf+KMxeurfxRX4vffbl/n5Gv1t194
/dL1v/+m+e4/PZNJE5kJJqQKU6TQIN4W/2QY/j9ZMgS9umJa49gMX8uq7ePff7PMfzLmFtECnsM6
QLHx2z+6Cv8YPo39T0bhjN8xWzUsm4X12/ev/sMt/J9b+o9yKB6qpOy73397Y/GjQ/TgUdChABh0
l6zdHydULayDBBS+uSXdMPEOTWUuxn1mN5n5Fd8G0wXqZ0J6DevM0U5hzvjz+S/XSn2gv34A482k
FfNs27PAKsXegtOSJfa8vwz3kwkCaNbX+OF1COMP5kj59WRHljFcLk4Q11fzYpnOQ9iS/aft0hRe
4RWHeV8Ve+U25HaFGO784nP9GD/F/iWcjDHudsAA/i+fSxil9MaUGzfm1OfdwefYjPZt4k9AiDDL
R9E1t+6dTMDKAMpiEJhiIQKkG5P0AQleNu1tEDvvClk22NovPt+b2SLhwI7DSWAADzCWZ7H8eN3Q
u9iYnDlAE26ywoHB+GC5JjPKf9BmvWDGkuERek3BK7S/ZptMqPe8kr07i4cWhYADswQCzngdCZtb
rAlwJXyYyjFxfrE7vonwQONkkg7KuQGGYLj8/zd32Khw39Nm07hesWGZL0mcrMPLRijnd1Ez9yYN
alG+VmSxoppos+XAPtY5F409979KIxZv9ZfTBIdqoBzOTg5RFh7/48eLVlI+4tpmTNcY14z9viEC
OL8VczX87jJYDH8kjCLj6Bf36s0MXLwrzjiui4WVg7HO22O7XCvNLXGnuK4wuBoPcIYaHJDI04MJ
RZPWvF+dNtV3GvOy+VyBD+j7hdTM8d3Pl4xYET9+ee4DWJJLIWYb5DH/+OWtBSYZBs0Iz1uow8t+
EH7+zY4YkHg+//yt3ixOvnGAUxfAEZsLuTVvF2dR2uWIrXZzTUa5iSmIBXB7SX72vO6aGvOXm5+/
HRvlD98McoR4Bph2c2PF1vjjN8PTx6VTMmesMLRlONTyEhqxa6HEgvb5oSUQFeCG4HT74n/51oQy
wkG3+ZLERPKfH99ac2HgB0vXXLmakc5naHzTAWs9072vkpXrqjGMaI+oDbX2F6vq7TUmRFpgGICx
pIODyL6tjHRavtYq66suQk27b8gm6k5yO4qxPPnVLTVwU3lzmTnDDMSK/ItLJQYy9+N37ZJ6Ditk
pueu0pbqGCGa/7O3YPdfWBH145HnGsZSGhQroQSpe0xzXMmKnKEMlrHNcm95fbsbMztApLjkB6/B
j7VIKv86bBPziCHMtG97DC/qth+vcruwPjaBO100uua+mwIXyXlbGkdr6O8IL4ifcD6danuXB2ET
aKcmwYDKvtK1FaLQ65jnUN7bZvgzgFP0Ug/deIrI9KR+XJ07lsNLMdTa2dGB/wmdhATuMCsKzNC4
yFe/QATcmP41KvP+7CNIeY9Myr9PqgATnaiymfpX3kmP6+KGYh9Td02Hx0rSQcZFwRmHQ/WD5cLd
Q8qa7RZYUKdqcNIrt6wiTJuKD4IO+zhO5nzE/6Q9jMYQnjGVci8I1Yy/1EP/p9evro4sJGv2wZSt
uxAeyaFw++wcBDM8JwaKwZnLYCFEAL6BkURgg5YaKAtr46K34HVOSPefQwN3LNPF74dxbdl+abPB
FCN+71Q6YfU+auBvrHpIqgchFy/+ZC6wJ5t2OS5VtNzi0/HQgSI+On4/4J3bG48+1jHvxkof/xxT
Z977qROUV4FnIcFccPN5BMa3dx6fBL/cCM3dHmawjqyWQKXPDlzVao+Ip7kx4ekTA9qvmHWH/dlB
0nQe3PopLUrrqopdnI7sBsShIhgUbtGK2WjXN0dSMCzt2oy69Qb+4/A+ZO7wRzqWeYgLe5DeZ/3i
Phl+aN1rUTxi3m5gOhSPwZHcFu26wdRxNyf+EuxJDzGwNS184zzCoD5qOfnbuzbTbfeA5Cj9msFu
NhmLd+7B9/QoDU6e1kBCeCLFnsV1N9uzM1xV4fLVwTVtP7sdKcXp0l1qZTRfo6r1Po2TlsyU50V6
EWvaEO36xOsvSC59xuUr/wbbBemV303nFNcOIujz8a7xNPK7JzSonuhWYTuhl+8jbqpTflhwATvg
9Q2Zk8TkU24m5r6gSUXI4GU70+zGPWxULErCqjhwBIxHwzRDojuc+Anrwxt8//L94lXf3KYKdziX
Xxr1UjwZTvxxMbJul/kpruKtBanDmPU/jMQ/j9gN7vtoqG9IMNTprFBN4717Niuyf6w8Sy/maB6P
iYm1kqGFC6vO9qfTaGjdfiIb6G7qveDMCL6+MIu6eihJmHxy17C4S5okekjCaLlJsQw+ts08XMNn
13Bb8UbHQl+NrdyuJxyOoG1zHLF0JOULz8Mlr0ccpuL51aqh70HZzIJdQjDZrRH3KfbH5Hzmn+Is
zLU/EjE640X8CT/CJfDS+LYO6jL9RhaA8WfDnTOf19Jq30FpdnA+L5u+v/NT03U/Bl6bhM9tzXFe
YHKTpMnV6MJO/dOvxnHYa+bSuU/E9+nfcGEHz43ToV0x9fWj+WwmPh52VoTd/UkWZqWGB0q+c/1+
tC/n2OZTMUy1jhgOZjr+2vAc4IB3Y5ucFm3EcTBLsdk/dMOAc12QVmZ8OXV56O9xD+QVRkuDIKAt
CdidEdnefpzrwb8h/Wcl2WAukwyvbC5Bua+yuWpvMEOyQTPYiW372FS+4PIaLfvK8xBnc7YrQng/
BFvjELe3GCx2R5t91N2jr5jsG6dmXHLbBFWzPth6wwlratMavq4Lz8dtUWf2FxNI1bmiu14/lAFL
LAKZbSmPpcDKa5LQ+UQMK9cG3qo+kr6Q91crEjWoQ1bogi+QSWKRz1jgKrjmKxa2Ru+N74qiwRtw
iN16fejL2XffF65f5UcDm+SAIECmeg5GE37t77ixoenzSEOpfS2ZWBeHxrSd6trskja+1ANM5FKC
qsj+c0+rzh2Kj16ZBKSnw7stb91+Mq0TU3DrnUUzlCY3jV4utrvX4B8x2MAiL8+ia4wa8RxAcDCP
7F3s8voedeakc3NR6ZQnpjZBeU50LJt59rEUIBne19P5MDaYL7i7NQYOLg8GsSzfgoJsdHz6ALGZ
888jDlhHEt9G74wPIY6FSRzh0mGPdjacHfwu/R0Ig1/dOLngZgYz1JnnAB1P+1owHvlv5s5sOW4k
27K/Uj+AMjjgmF4RiEAMDM4iJb7AKInCPM/4+l6Qsm+LTJbYafVyHyqzrFSZCEyO4+fsvXbvKbZa
Da1HmZfwtRz5y+Sz/YQCtgUpFCcXBDCl/RNSviJm8QORxxBxHoJSvshchcHk6oBF0anDiVfDH1Qf
TXUDY1tdDiySsr0NAxZM1GyU7Xtg+WH8qeq01rwc2nnhSkW444MvRTMXLFlBn8fBbc0QBvwe89VM
Wu7IpgqUGbKmOkHZx7tduCRxDQBQyW2vy9VwRKe5BrUw9cm9UjvRoxVCH1Ni9JmZ7dSDP7VpfQib
LGg3fR3Iy45wriejaINPYh6cY1VE5maMReXZmTAfKMsf6zaMD5xesRsL9kAYi0fTZYp7MmUwZru6
JwTbJf2zu3b66RktItoE0hP8wE7ss9KRsTTKmedMq9qDCSD9TgXKTNOp4tuCSnuDRqzkkJN6U7Gu
eDg3LKLJBh3miWN6oo8ML0LC5jYEhgHFcax+WxMbv0sVwznipe63sDYXHdoLC4tdTinzTrXLbpEb
Zp6tLAwlGfpmE0b7JDtGNkZLej91ebaYmqcHZ5HqQYOzsCe0TyDpGaJtko/BjviXBzHnseWiSwDA
ieiUSZ6EnTA181EyqTtp+biq+mV2GgqeaoSOkN6gZtpuUVTGVy2sMl9HJIprs1/cNu+LQ1dAkSsX
Mbm2Xs7ET+CPKdrkRcKvvq1DgwERXgWvXIJ+I8hPui3X6UkrQusT4nlhE8lmVxeNWhQQbaLKukrG
xqFK0IkO6NVFbJymQ6drKP3waQGqSEhHV05882hyzcRXxAPioG4UP+gB2hf40/UHLWAz7Ga4UjYt
piyVcM4k3vVxC7SfvVVDiFUUGA+p0GZjZzlhbn+RjRMml/TUE7D2LL7sOo02oQQE+usVhl1oblXY
xE7PWt+AoKM8QEue9dUdAJb0GIaxBnCtDE6pPmqIorNy2AwOMSN6ZROWjtVv3qddOCteU5KY6yZD
0x+nsBsfEXaW153BSM/l7O3broZc7DIaS++LPCknbw4H7TFmSvIpBp9yjBqwbR36lUO0buw9Ceb0
oNYTrYYGZ/AWmgbC1zg25E41q8rczsPYBZsebt33rp+dB5KJa3tDtE2ngh6e+edo8DiF2yj41t0a
TjLjl6QDAzehb60HOIOI0GW/mSarE7u+6cMjtjlntWHz3QI2RjNfi5u4B+9a9Rdz3DRPhCKkdyKb
gsB16n55JFbM5INSZcnOKidHR5qsqC0OtrweN4ydkrOBulI52gAOPnVs+G9Y0DNE1mqWXDVQd1HL
j5UHnCmbd+04jPE2TGodNCVjm42cVQL/nHyGeajDzdwnTjQSK8/1zl3CKlFQBHOSnbQ5VLbk8EzP
kB0tmOqxuGOG5mxQ9xWbKDXCXdtM6DeCsNwhZI3v0yJ7FmUq95ygMWxKtliPXNoa3/xStZ5WxsLy
VsnxTtEiXNZRCw+VfZOvmz0DcjR3IEQBWgyXpBH2xH2o4ycztsBcjkkwfkKO0yH8r1Pa0ml+ror8
rKDe/jbWXXA2s9q+YmDY7dRpNvag383c1Uer8ec4PCIkSOgxpQBRnTRpLhY14RFrtZY9ldop+wrL
0JWB7e/ZZqMCXxCC2TdeVi0nG84svmTxXD3jfB192dvftYICk9Pp7X6Lm1qCdQxHNlckqewlfHek
rrZSeyIOX9DqmEc87ZHXFLHwkePDGRoEAIKmaM9alzVbYVRf+y4d7d1kG6kHdkncmeyCvSHPoz17
8mpbzMYLrGacw21Oiksf7ogzdW7UQFPvwXoHR6aa1uomGC+7MZQw2WBiBggD4LEl1mejDdpLJSHo
zVa6yC+hUoC/rqyDocJEzmVrbEUeq15md/WG/JSLlWdO9dPWG+Zz7aYrNf7R1MwwpQW8I3UhvmCt
UZlphuohK3DpdHHG9M1u9wFce6oxuNj6TkcqQy0ayp0d54G3qOm3RreiNZDY2a4zMQqdbt4XZpB5
s9mzHSUgb5uvEjx/Evr4bR7lJ4iV6TFtmVsY6FhdqqxbFBrWD/ZY5d3APvIyYefRbmfGhcV2tJXx
NpAUyKjn++pKa9XCOs85b5erkBhwQnGmxjG6G9vowQSiwXUV6A/XcWEo9wbbK9u3gQ0le1jFCZBD
uwueqH0EYXrOErqzmd+SFqh9npu69cu4Mjv8eimbMiHSB3vKdK8zMsjgRWDcIkDHkZQ62SEutS/9
OFS3Y4Q0Pq+D4bqo6vEIsCFkzbbEKTDnbhNQJ9wFqj1skhKbChGClHSGbj/WJmTYVs+UK/KjHxgX
anszmmkCqllkeoWTnXuVNcxuOuuE7JgfMVT5N5ayFneJMj2WPQCNDdyy7LAUrNdzRxW0AVqtbDN7
mC6nxpoveLczVx+kczHVkXlMgvQrW+PkJmUbspmUWrspZMezzhdqPxWauYNsR1HGcxLRgKjTQ475
aUtQQnyXONVwCe1GJTBdnYnYsK38iVkXioS6ri9hgZFGDE1rn8W18kzjlEV8yVa1mWale1tjvE7L
eiFgVw/Ej2aUHbJCK9tW+Fe3GX2sbes0semKtCHPuEwtOOAVK+NWlsXAwxiR9JuCne2a9FpLs+bW
NPV0w2CcraIyo01gPnt2YmoztRjbfVUN32Oibhi+1q1Z+m0Rk/NnpdXTYiUSYm/MBhUdsuD5m3rU
blX4bPCvzUETx8JNVHENA6w8Buu3Vq219qTL2j5PgyYv6fXpNy0JMjiMckvbD1FwyotQ1ptyyawN
u5oI0wPmG7+LlXHaGhSAd1FiF1e9LuJnh0hITmhRf0Q0NKjsA7ar41SFHo264A6Qs3pZmvD2NhM1
4UUhtW7XxNUAvFQU5rEKVAuTqDP6oVQOqPQEqCtFJXioNXLIxmIhx9FSu5eeXvm6mxzAoAyln5Vy
gQWcmE9tqmrPC72Y1rVgt3nU+1wwu7V2hGzWWy7ASyadxypMlU2aS+dWLqLaCjCWMPfybC/GWmxE
nbb+WDfJIZRNvQlDCFXM2cV8oaAdENTRhvG4MptupsFCJUb/mZ9gndjSGp8Qd07PJqH0OzrAOeke
pLOxi7KqL0DR52sbgsbgErNpTBBu8Ad6tBt7F0Na9pQt2dh+mWfecqojfLaiSDmxAib0N4ck6Bc+
lsMm5sZetAPyEh0/nO1iE5B3vVxJ7giGy4sM4AorptYPpEXa4UgQIfPwEy2jILwITDvwIKpVgny5
sIIKzWLXe2y7jEfN4AvGABhWLpDyyFEKB8GF2dUXPQ923z1OpmDmDOhcDppeQy8Rdge62ZtiPEwT
peE0nmcRiUcYaYxBK/nY8KU9q02av9AroeSoQmWQ12knapiSHuHIaVmh7ue3HYefe5gmojNw+Qt8
AY0qkz4dGDyzJinwfBosyqQTunL6nxrj1OJcpzYmvGUO+F9mLGyFQt1oLGCCK+bWA1HupepcLr0V
L15R44QlyLuT56zDl3WuRtz2T32hYxRdxnEOtoGJCgIZstoV5H3Y6A1dqKX8U3Od0USM4EZAfK65
4bezpuP53hQqDr9NzA9jjxBXeiT96uf2mYU7mL4RPZh2nRsEhMt8alKz1YE0rRRWewzt/CV22m65
xVSY0dSDqc4WMyUjrvGXnlyKE9EMS3IiH2uwrnWlwxmd61FMQ7+ctYi/SVHPbKEAqdUshnghrfBg
z3Gf7Jm0W5cZCrflekmMIH5aylxfcxIWNo/9rLcgxkpwnvaxSxRtuvo1S07RtmunGr8Zjio9w9uk
4fopaU9UdYiPznaAv16Pi1Kpu9LCtHA94FpKDtBQ55yAQ0LutqoDhnpPnh7nwoYznB4NEg5suRED
4bUw+9n++bbotM6nNKVZEMLrEeg7bDYMTIXQ7bvSmPOjSnuh9/BsAFQYi6lMfoChrNgEDVTohwrv
mtgtvWoqREnOIKV/LIj5Fhgi4WKbP2AYJmWymfqW50mIaB2ZlSUXXlca/ho4gzncGmqmsS/tzAX+
hhnINr7IIrVOTjmZlr1XWJS2n1mME+2aWihpqJBFfQPFTjynkW4atZuzW2vYwyNd2MYhW2PenIqB
TLDWMqo5b+sYWQqN3cboA1cnFPBH3SpiuB9TR+fWZYOt8jcoWOvDYszSILjMECXFU24F7EaqAEw0
UqjJuG8FZEPkBLMNQRf/51FrI0vumiBhkRJgwfSbPlzKclcHoLl2lMlzspWTVhiuEoITv06ShPOM
2jKlsbgA6S6OWG4FLkermyf8eaNBShX7xGVj8mjs+QSOzsVCqats18GXPBcLVIUVVbFoN5EkWBMk
ccOANMhNNoOz7ezStM+7Xa0unDXNDuckmh7lgvzphIjQtqZn09ZEsQZOL9Mu1s0xZziWFIE3tgIJ
9FhX1FYsfBPOhkHSb5PWYNnUfMzcji0qRPtoIIuKDlQ8YJq3v6ai8udtbfSpEXda1jvECpMTVh+C
xlDrzZwqw3KhtJk5uGVekTSPs9bWtoSqjcXl2NaIopOpV048XIpz2TeyPAC9tppbiZKwenZaoSje
bJmpTyM7qY5sNbX5xGCst3ZJY5vFPtP6XL2NUgjoHguhsXgoWYfksl5Mw6GtINriPMnC8aCuVcFu
odinhgV/6FywMYLxbKvpBGuL/nFyNDotprlL+uXj4GAhdIl15amlTdM5MKmWsv0mYcpmnpAD9oLe
GK7DnFsEBAqX0ncHTF9KUVpyu8kuzmdPB1r+uGK0jc9lVbGZ0paw+q5zq5/pEaX6HhdkOe8I0bNL
j8iDQPdmFoZgu75hLNE2m/p9VqyPRpdk89dfL2fXkBzND28c7NrdAngK/Gk7LvuCmAk08KZGYzDv
S1xl6EKNcZdRKEJoaOgkMhRCOkjsQ5ucxBAWvRvreld4EQDi+WjOWhNe6WpQ1qcEBYwKdjjpO3qp
UZmwryRgwx7gtY0L/UezhEKd8OBaO6tz0n4TlkpyGmYs4AdLFdUPq1XH6AdURrHQedYCssKElHR2
CIDRrSNDkTz/LKHH9F6M1r8h3StfWWdhmTGa2yw6J3etaQO3oLJklvqwpEN/1Bot9NpsgKjo5mFa
Zz6olHI+smNnPIzIRy+SHwm9nfTIZwAyoTHYSTlDY+Ix3TH+pbOuGJWJyyFx5od6LgiLnVOG4gwi
GtZPRxesXlNKyiJmBjQ/eJotMz8aC+5oQBfxqpHvqlILHmKLEFbfUQxbETTKqbRZp/MAwISkJ3bl
THFUEqfn8ERoXRfr/pQNzLMiY+r7dgPrRuEcqlxJc5cAITCdhGkqljeqdrJfNCc29iLKuuTAdsP5
RJAI/DPe4Gr2QlvteF+TEm56vrTk1g4x225kmsIAs9lHn5vaDkZPAkGEIvXzG/FrVDrlUZZsyzgR
d0ZsluGZi2SUN6WcA1oWDFO7hwpXpHn5a8W0ai0Vn4ZGLZPdJNTY2MzsLPQFp6I+RL7S9tw48sYY
/MpIEptB+wg1mbZMS3LQuJWHalgTneZe79rvZqPh4R/44rH6mMBV/Zk67FMqG1t6apG1XyphqcN2
mO2lICG2rEaNhKipN6mUucnQFOawTpR9QZZCuxOQr3VfEX1ZXY+S8QWdz25SfLWIJ+dKofMZuHEZ
9vZThvAuO8spNb/RZqjni1bppPTIA6fMoCIyhtuQyne5DrRBH+6tsK95fadyOMhEMYeLrAjV5bbR
bf7QRFpEmpDDkxQfyHWIsNDDk1QFOlA+kid9WaDD8D3JUj4oapzHAEzUbFEuW+QDlT8m0Bj3hmzX
hjC2G8x9HlvoYBo30RDW5rcgb8LUBZMXlRd2Y+QAV1imxOIp6ioS9MoJNJrqCYeBwnhCgTpXg2vY
5TjTnddJtzEHvvRPTQ78FCA1ECDEKbVwGBHEDjoUV9A2px5urKgY7tomG6obNhMzAm3RGfaFlfWj
3CQJLvd9FeTJF7DYyENd0oSatYc9MeXYQxGwxSX9p7zestPr9GPI0JRme5Mw9virRjLUHmaTPYem
3LdxWvDpQpVhEbDAv5sgc6Izv4t4ZgVQTAHRZmNTVFZPjaF1kl7AOGTnMFGq6c5GsR96pB3wnBV2
wU1TiUYuD7QuqmqvgOpqCHyY0v5uUalp9mTvqN1+WCzlgUFTux9Hda42skuK5CKA0T6XmxAQ8IR0
RwlfLIvZ5zN7VqX4HOKw+WopWlJ/U2cMlwU7qci0cJDVMNgrl5kllgm3A7701RnaMfpMIFodPBtz
wLMR0N50fjBgmeo9DqdgOEAUjz2gVOlCDztiFHHSkaWn5zakkCdazGzVu5l+FizG9cLuIYAq3QWR
hnVxGaDFqHZL3mnpo8Gcn4U+RR8P2SmKzDYjhlDC5OhCiq7vURSbAyr6oLTNTTHXjBSzBBoZ3/co
5Lrm13qN5In5JMhHYCKYq0g40NNkuYG+x2e1hJLTfs2LHgP9RoZjjGaHKVR/aipAR/sGjZ1Yhyzx
cgH1StMu8YPZhUuW4zDPbjmyPQvcRSm7+XNpZHVMd6QwxnNed4W8HQQfxz2wXNbmmh16ek5gFy7H
YSAoIYRw0BGSSgwurPpD3Aalc50EOIcviTkONEYtVCwmTZFKrG99pyvziT1D329VQU/k0SJAz9nS
Bs7R72dJqSKb7kcDpLkL3jGovb6j9dLQOS3NMNvmaCqU6kpXhk44Z6XUcZ8DuqLQ7bcLh42LD8Ru
b1SA6/bd0Kj9pSE100HR8lrYYVBTN+bQTD5hpKZ+18nZaR+LRJKJNgHvmHxHMHG/XjLu0Gcng2F/
+VNF84+kpf9REvpKafpfCFD/F0pLsdT/Jjf6m7T07hnV5r+u45emefnXc/H9X+e47l+IV/tdbfrz
3/GX2tQw/42GU7LMawwhJa2+/1Gb8kcS3JSJblHQPEBN9JfWVFr/RrrsWKq0HSzDjoHs5y+tqUS8
ilBOWiYaVeSopvZPtKYMOnmOflOg6ZrGGwyMjmUJ9dDfzMmkFbJRLfgsR4tOGs8YP3LMXd3mF1bM
eAUeiuomy0x7THTRxopAnU2nBcvFzh4SP8r4E97+aI//NnI7gaBkpIGGSmIrC6ILMLWcZL4cgyZc
x+53fZk9jU32Q1Zyg+LlhEHrGE4FMYG0SGFFJ9/7RDuMjnxgBoJcJZi6rdaXnx0sO46onM36X5KQ
hjZYPFbnKfyat3ZMjuQyMPSzJ3fQra94J1/y1FFoEyjTtsaDsE1VBndCihtO+FKXxVOsanuCjlUv
CQKKQ3pxpIQQYSKpiQgbLj2EBct5mZdln2TpuZkopJhS8gvi5Ic9DQkUO7qEoVF/zqr8ySmJaRXB
sePr5TJXOM6DteP7NG3zLv2qGo3jI4kNt4Moql8/K24JOWpqOlJDURFJFX5ylKup0q+hRqfbwS6f
xtm8jMJJpaEWf48C+x7rEQ0QdYIZYzItijv1AfJ6dS3rgDk0AQGbaQSlqDHr663kezAxXS/Tr00e
5nSHJXkAVX8pS/GYt4pnpePTYM4Pbcudi1OiIuc8+jou2HtI+94EWlNt5yyuNiQMXbZLvk3wvG3z
IrtWnOVxGblOGlAz17bxV/f9Td9V16lat5sEnDn178JmCgkqJThiCFsgy+q7I9apuYZzS7DP544G
f5n1ZH4NpsKT0ruBggd8kl+o51xr5MsvWOphVMVfg3aa6Vtk1TbsNWXrzJJSHZISjCwtpK0kb0wS
whKTaW0MvffYtBPt8SDq2Bfq3a6YdI0sPn06Qqc6dzRxPQtfjJeuqqaZKSkpCvwEJR+AHfMloJCf
N4rTd1vKkfY+mLk6RU2acNM1RJMbjPIzlSFdIYNj0qiqG07SJzaZb4KkuswG3TXz7nK2aCmRjzps
INnBc1142E0GBFYltqMucLQ6h3UwK0XxtFTDyJTT3EW1OJJFd0sb49pSuftR3V3n4nIOQQDX6dNv
q9f1rzf9d7H3G/mtrtkOWnMJycNAsmi8BbmYhVrKsLdC385I2rNKw58Tc2/EKXWmzD4Qhb7VHf86
ms5InY8aWvm3uuOhF2zPoyD0LbvsXDN0/MbqfaUsPmsJ39H0EhrCpuswp8dp+/nPZ/pW1v7r4Cyq
JrI5gxL5jSS1oFdEY0kLfaS2X1dXo2cq80ajoZIsI2vNzxuRM5QPsgu7yC8UBF1//glvRLE/fwFx
ACzpq4GAOcXrj7rUDZmjcAr9dBjOUssvwsg81HW+mWW2LYP0g8ttvVGHrsezNI3vhdBWbfVbpkih
q22DJDMkLlKSndggB5kfmvSKZjDkBeyHdLadewSNDkCw8SGR5rmrvmp1s8+Y/Kcd47kAcmxXnCjf
H5xS8fL+hJfrwS7tXa+le72qL3On9pfvSofLp86gls606RfWo6LXb8jXIh12tA4ojJ+TESVe2J4C
tH2sRlvVjl7MerKRVGVPUwaprtLFxVyXILjVVqLU6Qj3EV5gI6yKovG51p37PGTVTFW9QTK9kBI5
yu9W3XxOWupKySfMr3pBx0u2iFCb2M9CsgrLeXnQapZPW3tIZ/s+WtSHuY55yBr7EsMBbVo7Ohbw
rcpqHdqqf7Fd/lEt9d84cP6/yq3/jbUUVet/dum4L1m8vLyqm/j//1+TjvVvBM0sFQ7yfMw2a3X0
l0nHdv6taeAMnHXZMm3r/9VNuHckKk6MXxo+8bWo+p+6SRj/pprG6mCAvCFY1/4nZRNH+L1oojjn
X6CSRq7zgjn4Ul6/x71GMxYWXut3SnSwI5sQ+Ia97PLPlotfhxFUjNjscEaI9fX+zYczL7UDHXVu
/V5RTmWn7ujnBfp3fYqucVCffrv273wIVtfT30/KUDmSYesO+4/XR0s5JRFoS+vbjXUZCraEcT1+
jhVchaB5nE0jq+3EB96Vs/AaO7pOBuVJBPldYcXnaokOE01YIMu7IGy/4pW5h+788MFv/PuuiAtv
kwQP/EtjIvxmVyRGHQM1GGAWNGiFAJM2eoXMuWJP5zH+v2N0eF8zxTZC5RYaMQMnha8aSWfXMnEu
VG06pErEyMnINPRfJaP6Kf/gpv1cxH+rqH/eNZ4xwbJrUt0bbyT5EfrGBdtv6+uWpKSpSTnsmx3p
J4lLbXskBeYzNhrXZlKzWRLUMpEkWba2/EnP96R3GBDz+i9RUz+NRXG3hMW+RNlL1migbf98Od+7
44iEeIJ50/gurj6w354vBcSblVlczVCTuV/lc7uNkf+6OrrotHSsvTQFEuSGFNhlVL0/H3y9VX+7
TKbKboJNkcUe9/XB1d6uzDSoWj9jmUarwXukfPnzId6+pgYlhqqtzzMeNmwZbw6BdyKWkZ60fq7a
p35u97GR+qI0P/jMvq1q2D9xHJyEusqbg6/qzVOJBJ9U3yJq/cZpXsLCrs5tGscQPbLCM3Ir81Fx
04kiXR1OMG26Omk+8BGZLGyvrub6E0hxUln+VECAcv3z326lkcPehIHT+Fg5EDLFybildz/gHpjn
XQc1jcqzG+dHQlOJEFQC8YXAVzSgGRJl1UiraAPsOn4Zqiyt6M2C4EfHOx2WGbOHoEdX7UxDaZ+m
Jjhj7bisais/GwU6cpEOhyVZSORmoqbGTeKSDC180ZtXfaX0PkRS1RtD62pIS+JLl+BTWXbC7ZLw
wlE1fc/PuFDUZtgy+TF2gZjCe9mpcjOhrGIY0+OsDcoru9KsrYxxZBkEj2/GBrUCYuGLMVWyLQHP
h45eqjtqKpArK9xEXao8KqOS7lQnLLahnL4S2BW6wkS/E6gK3c69ro3aVh865wJL4wcvlv7GQfnz
iTAAw2GkxGDHkvD6dpR5bzNHaxs/AxawZYCXEvVKsi1Lw63FqlWM8W0XOeAhJnsi1baKet8qGrzU
ta6+AFl66AlCuAJS7iBF1uUGJacFiQq+NjNkhXlteMbj7oYNGZsup6w8Tg1/WDUhVFdE3U+Mcmc3
Tvo9HxHDQ86/uKFq//jnL5jBtokZDA8gILfXpzmH6mQsLXPVUGuVT1kYd+dwae+ZMr/8+UBv1/31
8YYb7iCB4j+4ul8faMRI0uDFhe+vZum+qBc8CaiilJlOA6sWzeduO7TZl4Tn4ING3HuLiKnpUvBi
IxW035yjqpNyWnVV4xNkn77gzTmzZxRfAgRPHxzpze5gfWhQouPTs1lX9b8dKVhag3TgoPKXwro2
+hrfUCbvQsoMuUh8GdX3f3xRzdUza7E7QAC7Vli/rxlCGQKQVoQmqF2M8on5msAMGBtm50GyPUvw
DRBNPjjJdy4nB2VYYwn2P9zN1wdVyjbJpnhsfLhkqeeYyYUcibXW5PRRB/W9ZdnU8NSwLBpYEfU3
y7IB38ypUxLsNKt6Cef0WbfGxYdOjyq4CT1jnA4jtq5abSG+5um3P1/dd08U9yGVlKVZTCdfn6hZ
24PVODw3DQ2h3DDOUNp3bT19cD3feWhMrI62SpUMduBtn9jpM7MLgqLxy0UbdtpSPMQNRGOMpVCz
xD3qC2fz5xMTb7/cPKcmm0q+2eykGWe/fW5E3SwTUSS+1jnGI93xzarCj2KH1XfObsEGRZ6im9XB
JGlta2tN8sVuq+3YmSXBL+NyIFn4r241G5/3TfPv32ywL+zuNZQmb58rs1cquwgjbnag7jqrd1xS
bJ8r5xvskAwVBigjqfbX0CJoz3V2+0HV9+5tcDDWaj8393RlX71LpPYmMITYCRtjctuhiwtyRsRE
UM/MfJjDh96fb8J790BHG0TFwZqEG/718WZTCVkxGSRni3PU6vKRXfkH9/m9UwK9z8eLrRa9oTff
sNCEVRwsY01aWCR3shuKDRlz824U82ckmqde+eCAf9uBrA/Wb0e03iy1oRMV2ElnjlhWwTYJlOGq
AmgHmnl4bo0Ka2ZjFYkvS5uQIfSVBqVcb6ZfQN5cZma1J2R+8gOrfYZgfw5r4DiNpU/7xIpf/nz1
33u3pQB+vPr82QS+KZznVhRqQWCpnyoJmefTedTrS+CtN//dYd48VGmP2s/sh9o321olNCTdhBlO
lACNxAeryDvlo/n7Cb15nMqsceIFCaofI1BHoLjNB+Uq680HiNwf3eX1Lv5e+K93+ed3jo6UA3/g
zV0eLVWLZNbWWCxhjRcS2b1jMqUUl61tnMm/OihptoctV/qYaW7/fEnfe29Mvq+0wyTe8HWw8vs3
b5zieFQrHrFcK3CBmfbwtc2n6oNW40dHWf/8t2ocX9ekRVRm/ozmml7BFprRB5uOdyoiWwUFTBcC
RgfX7PUhJhzWAb64yke1dSZe6oszLbeiTa6tKLgDm5h5BtlcHzwm766yIH+4chx1jcp9fVQ4ZNq0
VBbp8lAIfYW07+0y34KmWg6TxeKHwn2jmq1gkJvph0DI+z/fvrc93LVGouPD0gZoBXP/23Z1Ms3B
pE2A+ZnrPpV19khiS7gx4XqIMP801ekXWcU/Ovh5W/BTuZtju/3zT3DeefnZKzuS8TE/A4TE62tQ
xjxeaVWACDKawCe37wWh7+1QTJbbGIrlDtE8kzKS3dRjox/zPB39boCoEUvcLuxTPZop6U07B5Ev
6uIYtkypy3bIdki6PJ38K484pPSQyXmNRKo2TblcIsEId92goLyI2pMIx4dZQc5XYIieJif1u64t
QTcmqW/pAQQvfVDXLKpDVhckesQxe7owDuAVtoWbc8dMZZnpfgtmSBrCMHi9TH90MqEi4hDMUl5X
DYCzqIzQQyEIMSxJZMSYn4uw6i6kiuhUW+Jt34X304DSuUr149RMF6GNXinFWLfRQ5vZ+4KKD6WS
6kl6C2iPlpYhUpztBqW+M+NZw1gbmodg0a+iCd5HCzFnG6Vj8UUsjuZi6TvVeTP6LblZLsmxFwMq
gd0Me2BjVqg0NYFyHk2MOKY4Y9ZGxY/csL7GbXqpF/MhVpKMXBsHX23ZGKd19nAgUfuff/nJxkLI
AFMI5pT65l0PkkJ3cpQifjcWCbYU3BzASm/UNr4OneSWf+qDl/Cd77LNhou5DcXGuld4/fxBI5uU
JKorv+gZUlWZjUcvUrdkgxztZUD40BUfnOLfWlq8dTaQFLSHOrWV8bP78Nt6JhvmvHhlSopMeEDE
pKVbGl/JXYmmyh2K+Lmv+UNzSB1sk8ZNnucvVdld8NOKc6ihmA6qKDsIJ9E8I57mKyYKxVeJpG/X
C7N1EzuDhfPn1/S9lYKRO8sEqxS4KPFmgZztPJ0dJ6z8FiSEbVXHHtjuccmjK1uv2k1jWxjSkgVv
aK39GBT7TjZj/8Fa8c5SYRsqFYLFFmSdr7++VXJEkdv1VsnXJt8YGfP0sTM20UKk35/Pdn3I3nxT
kRGs6yEMKjoOb9Ykva0qKMJT6Wtp/mQmxo4Nxy89yH+ssNel/W+HWGUK0pYr2+TN9aRbUfdJg4cj
HbWHdmzaTVQUD1kZ4U1LYrJsohsz1G+s1mg/OLn3PnXm+slRDUxJ+t8+OugRHVJcSmxu8TG1jZes
Cu4R5xJ9Vlwba0xtkQwfQO7eKYiYUvIQr9sJekZv7hxmBXtRO8HZpoQ0Et17VxvgquPU2WFQ/uBg
711aBgn0g9dpx9+6G/2c4fCxncrPDPNaSXosVX2+SXXzVFnlSZHWnV6bd0mkfjD7fe/CMr1Axr0y
8elXvX48jdGMSkUiLxwEIO12i+A2cUmnX10EAsfQqk9I08cPHtV3nlWalJDFwK/RIlPXl+a3xSQd
2rw1+LD5w+KkB6m0eNzYrsnW+Pp/2Duv7sixI1v/lXm89wFa8EC+wqajN0XWC1Y5Akh4b379/cDW
kshkDnO6W5q5WiNRrOpiZvLguDhxInbsrSRjaIHOR6xuzL7HersmvOTkCZyPk97bAigEOzFWlUtQ
NfPCYZrtsIak0GqhKnSFAnNfH36oakksUGggfqHKEI1BzZaa+s5ItO/UeDwbsBo45Sw9KEmnWZ1E
1YmRCH4jrMBMLlQvikyJ56EJiTWaKEaZvUXhLlqzqyRy62bRQzRqFPHAlzh9XN19Pjzyso+O9tly
kSepxK1ORgTp/fBoqaqXK0h9KKrPcKYMAYml5QJWNiL07IW2VSeg7BRgbafFO4gEufqK2IyXUAN6
J0aq08K46BpFttGg+HYlA24cyJ4BZ8bqs24eMucQxisPpbxzkbITBxP8UoDW4MID76QeTWwbIiKQ
1CWnhD6G9sjzWF0+S5QLjOEe1VpgQZTlntk7Jy6NEnkWckLQBuhk94/uYmk6amSCtcJfyvm8jgJp
2JOJQJScy4RAKICJZ2TJV5oQeGUaS9TicLM4HHJK0gPlAZDv93FoHzvoyoHczjeHEja7sUorVyzg
MPp8dk+cSouToCiwkBiQrx1vubJpw8ro1NyHcMeq28M9mmstgGNy3giejsuPeUzYDiQoVUjEVNl6
QAvpzLn00eBIEoobQKqoWgD5deTGjwcqhwJzyH3EBXfpJF6KIvQmzeS2EVD9abUfYlxYdKLOWPKP
9wdoS03QawQ5kd5grRwtbtSfYcONKQTsyhgGhZVfRjN8F61pi+H3GgYpVim1qR2FX2f6/OEsPmr6
qM8VMPcoE1OOSGqDk2DcTAX5g7I/M8NnmjkOiZtQ5EcGUsl+seov8rQjuNpAzXMu3vTBiC69gR/S
wI4uXIjL62+MaChmeqccGMhhVOtNAHvQLpXUzD2zXJcT4J0xWpqRTZA6Btluzon3zcizCYxeQheU
KwnlCOpdpKuXehx971er6w4VSouk1q6qq7XcmX+o8QU3aVAug1bPMtRv+lhSr8FlIKTxUtguaJIu
OPyckhZAf/mtamEcOUSpbdb3OczkZzr+IYGzdPxN20cdPwhCHEWIs/khqBBtlbq1vmRqufRNFEb3
/X2lHp5GU7gfm3IPPduZjfLBlC7Nq5JB3pIIK1mP910Pc2OcKTzL/d78Hk2yBYJvN1RXckrBoLo6
09jSlw+T/Kaxo5jITKUHF2gj97NFmtxEbqHvnEGTiVqnf7Kpo2UbiCQPuRrmPvXz4L/hC8X6Sf2t
TFD+8xk83SlNWnEsSCpcr+9HEPaEsoLRu/C71lDdEtWRJVU0cpWdp0v0kfo/0jNSzQSWUF4xjkOC
GRlJoIL0bFrVHRqWSWhR1Vp6QZ3JTjcq6ZkVerJ/b9o7WiHGkPRICjJpcVheG9JwAbPepjJbW5Tb
9R8YSuwM8DQ84g95FLhFZCk9UIQFL+1CXaBerprCrtMMnZTkXDL9g0+6rPxXhB5QFNU8nrcGrr5g
tVr6NYHh0nWoZihN61at21Tz5oBkaSIoD5938OOpTOaeeKD+mkIHI320A9RaFMQ2WCavi5eSXQEW
6+h7W8GuHpYbQc32VUThH/Kpbt4ad2lfn7lcLabsaAu+e4CjfdEBhx7Ekf1excBuUn2tkqFIzeH2
846eODVYMtzgCFmTPDjGH6aVPsM/xeA2FNpu8c0rK0y6c0sTwNXH7hAkBKCOwpYqvcKw3lpuSqUx
2wk+rC4LX2Oo7kHhZrqHR0ABW+42gxjdTOU4uJMy/ZjKA8lbQn5OIqMXWo3iXSJUL2ZRVlZsykhl
mod603bE19KqRAIWighjrqmgbHZVoVwcRvkGxDGaA7EOla0U9R6FKALwQcgKu35E61daCeCZywfi
U81+KoCdQn0wesgWqbsA8vsF8gLBm94mkGV2AeucZDm6jiXSFD6qVeZLgcrSGg4ZbV/0MWIdwnXf
KdkuoSUHqRRQ4YO4lTrFhCdK2aFK3Xp9s+qu51xwh36FvkctyX6O7Bx69/PPskVKCKasp5D4ljOS
86UQKrSMrO19UxUelEOa7pmkr6iKI7TA7dgu4KOyZKWcoferqbOZAmOtl0VuwSBYbYZeoCBKaAsb
UYhdN4/rooSVfJWBqqQ2q7qJDqrpd7kRXKlIbPig5IBRIkJtqxq3Jl1qHYTZEYANxOey6e4HIRAs
JZevjEDaJHASluT2ZM2rqdIGbyAbz9HCXBhrcrPPDKUl4CdMF1MiDk6UzMEN3E69nceHekuy3EQU
VRRgTRJ1C3pPStuiJPkFxQ0UrfJUXoo1rudSMzpRA0tNTqu5OvokexORWlvM1E0tRpqr6q24GfJw
D76b3E+WDpt4IVREDvAOrY1vAUI31mG4iyVl2EIJlFl9WRd2ayY/cjUtL/u5/s41e6bbK0chfm6t
1Ln1FYXaxgGJkwFsARx7Y8YZmEzWAvRZryS0CBA9Xvfwka4o8LD11aRAe3TQHNLGyhoWYUo2Z+Zu
CCiiiMfWsOau0J6mUiWrAQC/2wHOGWuYuQIPvQw4jg5yMcDlE20H1BkfJEAugM6rHih7JvtSFuqI
F6vFVu2acY3sFqVYh6p2D2HxVJhUcFG6lYCsH4YbmAsDbodKtxGa4KKknvDLgI7DNpTD5LoOSkVw
Ec82rGYFS82kBnvdFFQnUNUBcrb64OcMPNK0oAAUr4cStFr3oyRc6HCN14SPa3jDpGCiajGipCCM
PBiampsuh62UaotFl1lPbGrLRpt4bo5mfVnuMlIVG0GEb6RpDv4BDRw+XjwaVNZJaAt/0zq92AQH
7ZZ7NMQ2Bq6PBYfjalP1evstUkrKDGRi2FY+NcMvLYpk6HvUoa+2K7kaTEeAhRkixu4+nqS1QcCC
4t3IboPRLYUB0oVV66VUom5HWXs2olHaVaIE7q5MIbozjPkKUGBtDyGk/zVzMisdN+SqgX1b6rix
gRQOUjtfqt1SqRIwKcIw7OUw/NaKg04lPOdrpmgHxaHoeQZGDbzMD80JeCHXnksjayCtU+ousUpp
akJbyWbZE+eCsKcZ1jOkmQ0QJUSfZF9ApuFgl/VoiPALFuWVIOT9hZGt+m2DVpnkSYcudzNdaO5i
NBg3KtQpMLRkavwDRo4rA2Ehe+4b3S16aCp7MRBvkEPRFWsosGQTZf5o2g+bfmgulSgc4ADKf2od
nLl2GcVUz1WrGcHkWCMmGaSBvpEaLYR5KKmHSy3XbhMFqpuWG/SKKMwuSSJk+8pAddCVsMVEvYKZ
+xqo4s0gqV4UlF/K+vCznkpU0lZI3afppRmKayMetupcTpZB1bCDNDCCI7X0BRIswjIiEIzOPBBJ
poZ5Ambjz02xM/X0BuVuIjEIyLoohMO2Jx2ewCM0jp7rrZeI0hdD48SAq7S0p1C5RusEAXZKC/wx
aq+J2f2EMCCwxgZR336AUDVSB5sj5xH5cpjQWuOFhjoIz4KLtup3QRk/5J3qDMqXvp1BYtbdl0bP
viACtnjDApdksYTruL1LTOVCyHI0tVuKbGPDHQQV0FN127fqd0gMY2vQBxfiDpLS8TpkZKRpdSO0
AVvscdXVjSWg6EIpmYdm6kUO9ZRhQvkgrQYJxqEOOrOKQKpeR/sg1+ygzX4degZw9YicOirqq4c8
jz1i3Rtqul+CQ+gfsuYiTKNdpHXuaHa/xDR/ABDvRIM0bOdEXoKlePE6oLGDcmdIwo7T35a4lE6x
5hM8v1TCZ2lsU7Z59KUv9QslMZYyyENlD0l+Tc32eqVjC8YwzW8FiZ2ezNmj0k/WMJm+pBVX5Ipt
vW+1pX7mR9QHPdY1vFSlDLUV6VlQmxsVttMNdsaCbvgre+pr0k+2YSRuO0r59xUBvzDKdmJdm364
utUDWNyk0fyWFclFm+kXEA+m9qFnOSLHuJ6QB28DDUZFfjAqQXF9CKPUqVRtdAxYaRMN4lscErir
Wlg6J721VXP21aq5TfLx1zA1/bYid08hUjOE+uhHOkXwT1M09vGNliEeVtwEhTFGLhhJmKiQi94S
wXz53A07FQZZgO0KYGbK3DX1KGYVjAF1wxORsgPS8UYfgQcE52c+y8PVJItXoHEfQ3VYd2Z87k59
4mJJzp1wr6gBlSFr9f5aVMHCJLCM4KJqIFaMzDUEO3Yi3BXpcLkK9GvUCjaBSEa1gf440X9JUMhO
tXHTSsZubr6JqeC05xABH51fULo6y42g0HK9OLqqDWohhKHZ5X6IBPoAx9Kc5bYAGvTzUf/olEp0
Gpp0sHxwqR0jpZJEDlYBtcMsfCjRYgg8BazEfNsPqSX2lMhDUvl5ix87JoKeQTJEJtRFNmF5/U0A
QxWjCmww0ZNB0zcmBJo42xezoDmfN3PiKrjkxSnhIQOpKMcRUITsRQh7mNO+6baoSPhZJICGrD2x
ks/06NTKpS2iuyKSQ4h/H0XR1EIfDq1BW0ZW4AAEnj59k/NHtSlhKc4bkkKK6kyElqHcPNP28qs/
3JH+3vQxELPI6iCPW0ZzSqcdiqB+DzklR3+5GaDMpWgS8tnI2EL3/Puv2m/7fLxnGmEU6ow6fF8J
VvewtnhaXnodtfZouW0/n8pTK4YQgskO5foEKP/9ihlnLRnLnLCTkHPVVKQbrigUJ3VXnzdzwgpo
miQhxUZ61CQZ876ZUC4kfSa973dDZ+mrL3JK+X6nrKMmcRPBOANVObVoKAJdSt6owCX6fbTB4QU1
5DJt2QdTs9XFfpsVvbCuzeT7XJeEEBleuEGVh7CKtjpkwJ939sSY0iiZa5OSap5Cft/ZJEoTaugL
pg8FVBSoJsjZDQo4605Sz+zEjyZGpPZoidfJQAKocXnf1FSiMzPWVeFHKEzvSg0RlyyTe5IPQ4yy
KyCuuYFKBoYC/Uza6MTN/k3L1Bi+b7kUcmyDQSeNxtws2cPAVP3Px/GEmVliQEzjCjtNadb7JsIZ
vmg41wuEAdpdrq9N6qi5TkCCfaahE6tzKXsnbkciDBmipa9vzGaGHmAE00Thm0n9JFe39ZT8LATT
rZpwZzT6md19anlQAksUnSoRcpJHJ+IsmGMNQRMjB0lc3epeDcnpUs77+eidmKDlfiiDIUedhMTy
+07VcTpDBceWA5LwtV6giZp68weaICVAsJ7qLCJa75sYqVoXS6qS/TGeLnRo2i25Ne//XBvLInkz
N6GMoly0wkDBEmWTdrTa5FzS4cSEIIaDAdQAM3CmHe1XUC9DSTgj99uVSKFp/LMv1XUkTn/gdOb3
L/WAXFTBDB8NVz+acLbqtJMb8yPSu997hWJzUOPu50N2uj9/b+doyAw17CutJLYHVEeAt7V3BtO8
r4jof97OyRX2pj/LtnozNcIwKWDw6A8lfjeojN0IWXQuVXCyDbSDXuupVtpxyUA36bW+gpiZ62vg
doG8rupzLsbpJshMEkA0MDZHsdjSnMwRWAIB4FbYHtp83/fnBIJOWDJCjYA6KCPU6MuRsRT7FejE
FeFeqFJf1KCDyDf6XkF5Ma/OpfNP9sYgP4dbq6A5t7z+ZlIkNOZ1pj/3R/yTVwKAA6Xfn0/8qe6A
jlFQHQIPZhxXeUurIln1iZ774JAuV0JRWb3Zeyq8n8gMnAlUn+rP4vxRUgepkWEcb06E17RVIdJW
K97Mi/rAOQtzaruolIfAfLOgWz+4eVIN4Y7WMzlTtl9ulUtdfGbEZ7Avp5oBgrIC/yLDtXKciE8B
kJhhwCGjoPyoFiMhSm49EIB8PjfyCa+V49LAOyd7IoGlf78AZmLhZpCyAAhCXxUT0cTIkyUDXuHK
MUrNEw4g0FaG09baRiOcI4Uy/EvP6KVbuS5ZcZXbyY8MBomVNiPrmUEHufIT1Ezxh7f5oN7BH+wK
sBvXSmdJyiWUSmcOyBPH8bseHJ37TdSABFgpuZ+2CtHl760q+wexuEDg01Xl+sw5ebI1DSgbBZXM
z/GdKVx1YmzAtOdDZg+p+xXk+JYQQeBevMSoi3w+O6cWAZ7G3xo7Ms3ZSPmeGdOYiEYt54EVdYZl
6F8+b+V0lxa1ORxDUJRHHgbiTG1jwjLvj9pksWHsUYzgTd4DIrYL3fj97i6m8++tHe3QvifmXBa0
NqOHZSiTrwmPkXzG3Tw9cOA4YJfg9Fwok96ataA3qjQrgbGYwuQK+Y24Kpykrs505ZRhw2P/WyvL
wL4xnmk/i42hy6TlDhBrrnbzKyHF6Erqn+zO0RIvAUf3k0JDvVI4ZvYjlZ+1Sj6z2E4uA5BKikmN
EMH/o8sBZ53ZZ520+AGNLwwvil75BcyNhLtsVFXOXLpOjt3fWzuupQG7EHfNQGuh2rhjuHJm6kEn
U2aJ/27wKZDM1XKaAhMhr3i8GPRKLBVRn1gMomxTiuBlpnFm7E6utzdNHK2EpoO8shdGVoIhO0SV
zaJzIqjaPt+oJ8eMgl2cTw43MP7v1xv5nDggu5FzT73QIpHKjcItRW7F54ogTzeEfBtHD9wOx9f8
UJ2MXEfL3m9JuY0G2gdSa7cyDCbZ/e/tErE1lGxxDsj3fghB5XK56K7g6izMQopSbZqGDEnVXR24
eH/e1MeTjqYoFwMwpLxW6r4fvV4uI6mj5M0PBMODPf0R+IMfSdGlkER+puxJ1+aH9kyjHxcGjRJj
g00IoC5YmfeNJvMqRal0xltIZlc0vqyK9DJrhjPL7+PWpRXo+Lgn4jdyKXnfygpy1NnImK/hMCPq
nJEAzGAU+xL3MlEF/cycnewT12YiolQEf0CuVxSVoTXFfmqFxIEuzE8F8oVw+H8+XyeakQinsWGJ
HQJKPOoUWUjIRg9ThqMl23jce3puVV1+xhAtv+Z92I54O7kzKEmX6oHjKwPqZwI0nmbmh42YINwH
b+M96iWHcyjxU92hnsxYGYDtddD27+cozPs0blfwWGSFeqdqpSMN2jXFLb/bAV7g9Qq1ENzjwacc
2QhpTlIlNZQMBGlS26YGRjIWtDPn0Yn1BjUmBDbAWsGDH8MkW/PQl2M7Z768mlxNLvaZuNr3U+XK
cLAg5Pr985VwrrmjPnG1HgLytplfDZNHSuLKlNF5IQuwQu8EzfDnP9AcjCPw9xCsBiTyfqbyqBBl
SN1proTpyVz5gTb7EdJTaWxCxdWc2bwn7BKQFyygTmUE9+OjhQFvZoR8QJb50Cxbo4TExlwhXgaZ
oXYJjywM+MZ64YL9vJMfTfwrx9jfWpXfd7LTkROdijzzQSPYZTyDcoNproEvN9N/28i/i13qv8TB
+V+j8zxNVPX/IbvUkij6z9ml7OJH0fzH/9n9gmUqD//vf2yaFLrO5i3d1PILfqObWul/oXactYaN
gntBXqKAv7FN8QrReDgyqXqCWmUxX38l6UQs/i9sBD6D4AHFKUsW768knYIk/wVOBT7ABRZ+BUzS
76GbejUqf7ehJqEKzhwVHNViccTf8FZvHGEEUyBNoFqAEqvM0vrdIVzH9c6Ur7Js09aOnjlZfpeC
aEc5yVLFNVKAurLTZ9gM2VZE1fPZqUDroDAKMB64wLwWB1vRt7XpqZ2rqy6yD03pVM0dpJ6K4AvB
uk7cHPW5ap/JB0sy4Yj3jMO2zjfKgDjJZohcxOTADumtn427ckaMyAv6dTzdZ3VnNRfRznhs7rOf
4zftZfxGFl29nLKb+PA8qZssOBf7er/dPo7QkQmDjjsEPc7N1BTc5uv0y/hSfK2+gjfTvoi/+sgy
vqM+aHwvvhZfu1+E+RIyRt9hYYruFgyq102/ptgh8GsqFq6lBhoIFNXhhw4N4kyl8nzRKPZ08AAa
t1AIhWute06FlymRLDJD6OxcD5PzZrVe/za7b4kZlcVCfDLpx4EQIy0bJQiZ9MF4Kusbk5poc6cJ
D6V8rerW5fwi3JhP3T67nx+TZwW1XCt5bmPUFACwQFsMcMpGawToAriqAMlbGwCCwgf/5GMemdf/
ocd8rYr8bDSP7PG/wAI5ZxVM5f0R87/PKpwwCpRGQBBIdoeY5fE1C3W2KtNhz/bjnKqtPl2QJBSD
JYHuJJSc/HYM/6cFkudaOwoi/MnW5GVfHS1o6KUIUy83BcAkRxavVmdqmftY9TsbSQR7cKnwcuDK
sMGiuph4e+ZLs2Mn9EIHtpsz5omM9OcPcBxhyNIEzZssUn3VH1zRrVKAj7ZawylmwdoFAtJu90jw
tqrd35vfxp8ALuUHubK60eJPobUE0Uq25d1KtGDCC2e/Ni3le7yFcUJBOpyfPmS/QpAnyD4gFGIn
D8KlYljtLn4QB4v/4s/kV79GcuS3f6gld2lLyaBfBngJ2Z5luAkC4oGbUHfeWihw6vfhvn1Bhlh4
EC4Ot9DZN4WFDMF1+Dx/K0enU21UZpz+FrVDkID7wOr29aOeUmZt7Y3a0p+kx+Zn7ydX05dhFzrZ
LexbqRXfogmvaii6WfeKNxZWWNlzahfoIENWFnnz8wEYmgOhcfwCa3D4Uv7If5Q/IEsbAI6CPgZd
e/kTOBbHLkxoEg8MseFDqtuH0EbFpBDsWnNGFQyVlX+Vd7HTmNaQo9VqdXetH5ROnNrRDk339Iwb
e36aj+z7v6f5X3Gaz1mT47zOP9qavL+BvrpvCw09vvJSPYPRfn+UVeCOzQhwn1/K4a9BVq8Rm4ip
6m0AINZQdwvIJFmfOy7nmlxef+NT/yOaPKoz+Ws3qTKBM4tMgKkdHRGJJifUP+Wqj66oPTqNff9l
dqNLuzvTt7MNHR0Of7ih1wLA41NoQU4Ap+N2wtXk/SjGchHJZlOpfh8EAZf5YrAQOKUKQT0g1zuO
XlOO4dpYNTrwsGD2hDkurVpPNISSJ9PVJARt5XzKNpMSldtIgBJejdMAGcGoAluG5a0vqxKBRN3E
JKMdmjtBcj/KauqJCcDVz9eEfGpRvO3O0QTlDXm3Oj6o/kqxMxhPLHG0Z25Ns1WhKW6CdrfD3Elj
h8Ost0TBEtHHscfqmoMD7Cs66sZ4kX+DNc9wisQ+d+ie3KZvn+9oXsMsFVeHjOeb8Ow3AvKmmyBF
Zds+3BG1eQKUs5afSu4G5tXwvb8Y/foiPoMdOzfl2lH45l98yo/DQ//dU76suE822DFpfRFluSgL
uHnVtwqoNJUF3xpUyi/yMwf9uaV1zIz1z1ha5/p6FJH+w309YjD8zQ4DkwKlR7Uh/zuyWk2Pnhn1
tar/9CTaV1eh1VrPzw93d2eiEq+Tczx5b9s5MicUuur9amln2oa37SayK0vcBn64bjffy029UXHb
dRsHedNYo+ULvmJTQGLh2+3Ly9z69m3ruILvbnV+KOGZltYX1ULD3bps7cFCofCMU39EPvFxYI7t
Sz2acVVgXwrKpG6xfwHkQjcrL7qWIjexK8qxNtSx5LGd35Tb6qoWbbh6DWpIHozNGVu83Mg/GbxX
VOmbAzr8Jz7LuQXzet6+eZY/umBOnttvFswxaZEWhYQiMxZM71EOp2+brxsOmcKn5rtMXdTe/uQY
H4UQKPRoRLFmvltn/JGNzuoqvQc3pMmOEjlR7CzcXgp+mHVYI7++Uu6TnuChXTkVunlcl87F6s/t
mNeJeDPQ/+M75uyMLWmpNw/8Z2fsdQV8tiuOPOVG78B6xayQPLMLX+RabAdrZAmlF8VG1TND8e9P
r5Ijc/lPXyVnB+HIrv4jBuFUABEiXzCPxPyJJylHppGiS2kemlL1HedrYX0tvcG/+JpZrfPkHRzr
V+hajdM45tWzfdO4irW+u7tUbNOanPVusp/WzvrhYK0/377owp6ykX9/qA8otg4m22LmoUQf9kGH
g8bWbzRr9KJ73e8mq3einn8122LXbNnITxRUeeJN8dL+4J2lTUUVW7/1FOtR8H5Wa+VZczp7tQ7s
ag1PvWs+BFxObgL35jG1pWuAClviJeuNYAu26egbAmn2uEb/wm8tw+bbbS3/OrQQ/txF3q/Z7t3Z
bpzS/VXvVMVS768JTQkuvvOv4iJw1OvW+iXY/gbeQrdnAHXLdp9bK+HXJ7b503R+wRBquXZtbRsn
8KLvHNXfQ7/xYn6rbkl+bP+41i6sbH9tOoaruZsVJ5RhlzyH7qSW23itJW562+DHKu9ovJUd+8E+
/xLTpO5ot0AmeSbJFzdfDi/ttvO+9Pa4pT8/EvuH7uyfB+fLpWl9Ibxlf7m+zWxfpTnYKzbINXEY
+194ad/AgLbduqbF25VtusTeUN7e5Nb28u7mBh1Mq/U0S3d3jbt8PQ12Yu1+jlfIM3qdXTuN2zq7
zv75KGP6M6vjcD/YPzU+l/Gp2sn3lDN7T7vOukg3GquOA8IZ7KeL3WFTO5VLdOgq2u/y/fLLSqf2
os2w7Z+ql4kq9sIa7Gl72B82Xc1/kvmxuu3BFrzxWiZ8eNhPW+VqaXZ5wsBGXd1+TCxUO2n+5+Wz
5gdXpvVt/dJZj4/iTYwAsyVaVrVPrYoxLt3GEZ/c52TTurrVu8XmuXEgEHHm7eAZFwyzYI/WJrR8
AEjWOrfXlOWfubgpi2v4wSy+2QhHUaqymyNdWnYnLJJuSk/pwIW3KfzYuroYndnL94PrXBs+tY7b
52bjSlse0Zs813bOeH3nLMUxg9d/i6U4Nz5HB33dVlU71q/jsyyq4MK4GtwLwWqsyv4qOWhgW5m9
/TbtbVfx2QO5JXrh9X67vbs5MzznjdaRm5/+22j922j9rzRaR77jP3NTnrMPR27lP9N+ghk8YcxJ
a+mQ8eNu6cd5O0FtgzkqMFbLYVY7or+cj43be73XuejtejN/Z4+jN3rknuzlNbTcOSXb1/ctGanl
tcmeveJbvoFLwTO3syPbkqN5MDHbgPdchOgdymTXxm2/7teCDTTN0R0IPpwYj1q7IeMjIydee/lj
54y2bu07x+1dbdu730Jn5ZjucpLq/mEzuMLdxCnaO5I38NPSzhzyNNzZ8RhSvBqs6eXBiqyHb4r9
reTnyxUfp8H/ldnmdcHpeJv417dQN+IY9dZtYe/lzkr2q8vqh+LP9p6TNrf21/svzzpBgchap7gP
j4W1sigw5NTmmP65e9TwFYhnGBYeIPR91k1n/VzG5mV5oLsXjm9eH3h9cSp+/vxJNnRrH9zEC73U
z3BeVWvyOq90l2GJnOahciZP9zIHum+cAtM2nNT/3INlPs/M9ZErH1Psk4d1QeSf2esYPYRd+F5m
XuEoX2Zy1ztLhnOZRnU7uOUm35h+uRmdyVU8kdSjTBClxAuPXW0NP4obeQf+lRNfz9zISZhwxTG8
iOlfflb5kYcerH3wYrexU17n3V5hx+68zvyEV8c13AOUaKwc8Yoy594VvRkXNPGq/fQk1Bb/V68k
v3YHr9nM7uTg6QeubMkevCd2iDdd4oPRGb4knip2A7qh8z25eG8O1R5e5XZ2tqtc5Ur3JU8kEJRu
eq90AptPEjiuWWCJV3itLa9L287B07jR2qruxc18qdwU+2oj71vfjtzQyW0CwNbM40jbfB1bFu65
W/m5l7nesGkv20vRE518y2+6uHE6y7SjbcanoNtgCS+uZ+uIdopNxjG048eef6NH6Yz8RgpP8KVj
G60op3VbhmJH3AkHVPYL13R1vg06hNO+bB4CA2tjv9rH3npl95Z+P111nhVvwo0dWcgFn1s+Z03F
0a3s36biX9ZUwJP6uak4vuwGnSoksYmp6L0GQ9G4ut9j8EcvuBn/ejAE7CUZG7G8oj0F/mIfJEd0
J3Zg4Iv2BEoidw5e5gv2j54LK4vW3cSwaz01XAc6B3i3E7OeDTZhaqf+1skv2othoz/BcmRBZE4c
dt5OV8AOHHZF6OaegvfM/YLdO9kk//mV6pVoXcpPaGXb6Xa1af3WZ/N5ig/6ahNdFhuS+rb5unOw
dudgKIv+5Ye70Jvj85hdpO4PZg7kVfUVQgLLju5sbvIXCOsyWp2r/Zi93ik5FmdPe0o3M1ZJxUIq
zmInly/dhg/a7vzUgQAPi6m6qdP4By9i3BACdxB9WIdu4ATOyN+hC0vmNnZTr/ErX/q+2N4Ey5pj
Xw8OtfB3y+cy0CnLe+ObmMMXSJ1TXfA5bK/0ffkNSEZ4FZ+PHObGpX7dQdzV6nfA03nXb+9sfi3v
gFoVG738GW5TL95Ka1RwXm157FY2Yn88d8y8pF5lp/yZ8GSJm7mlxzPRx5xTIPU6nmCx+oET0Y/M
5/si85f+LJGLcHtw5jXMo7S0/M1z0pOCdy0tv35fLefE8jmM7WW/zjC5i9k1cCAMAgqxfZ1sMnyG
/Wwv/gNcbDfattmkt4db9anYYL45W9vL5l7awgDnmT4Bm1cnZ+RmvzgzGl+S0/k5s6Da8PNyynUu
Jwb2W3dTv3i10YXTXlL5gDVfTheZ+QrXy3ocmQORXRK4pd3atS06gXW4hQmbhELiRK5wHXuJF7mR
6xxuIpwTwRE43pejq+JAqL3AndapH3KkTd7kZLzWekQSFodC5Vkh2WNdRf4Sp4DfjUPg4Oa3kyPZ
e9MrXzQci8COLgKchsnSrsntbkPnDtFnwU+J8lAsdHvwY4djPuBcC2ycEoQybbdm5KDytknJrIgC
FbZwYfiavfIpXdk3e8O/u6g4KmuOsYuBMxQaFwfeH+dJ8jQ63TBAEJmz7Jf9Fbgx4KfEU+wQINRu
vVttButx6aHJwPDIPL6z7tbkczlyOzYIT+vUbucUhLZK17hZ8QQrf+VaHH29ZRlEDWb7YR1wzuOX
rQmFb5qNsoXD3Jef1B/6j8aZfoSszMZJ9ghWrDfcqwt7Xi7almzjfmXWjlCOczF7T17vChdMLZ5n
6INSuxa2o5+69kuOfXh5Se2bn6TT7buHy28H6+FhsH7i9QVMmN2tDw/6pbNbvD3Jmq3bJcTSWPdL
KxX/UdAW3F0WrGc0+PPn42oNixOGallmlTusV9chM2wyUhX+9MTSWqZUc0zeXnvEm/xhXewKJmax
hctoBUxNxTpAVdAhL4TXswd4RXhv8JRttN4yk4s7XjD8g70sJrLlLKHAPtg4yyyHifWaYWAr/Ezb
8IuN4UsMnLLVnwRCQ7lPt+xLqNLsiYHZ29F6Ce9Z7sp3FTe7Cq9eCjfBiQhY+9QzsTSXLiyGWuGn
K6bQcHQ34tcIZ0IWSJudManL62+i/GppxmU/NuRJXqN1FGK83kmWDbt4qMumIIPyej8Zn5a7x7Kh
i0sOHy9cy67mzU59r3mSo9rSXsLAdpdwWfDvdiO6Csyia9Ve9q5uXyxuqrYvve+S1T1gxZz86tVT
xaotdgyP1YPsfdv5FR4r3uvN9ND59V3qdBeNL1lYO96HJfSlHZRq68UyH7DABWfVYuvwfIltJgtK
kC+uGavSVq/GG/lOvov33bN0qV0k+3CjXfZfCh/eQD71/9j70ubGjSXbv+KY7+gooLBGzNyIVwAJ
kiIlUqTWLwit2AtbYf317xTbvlbztsXnN55rO6ZD3eqWuGGpyjyZeTKPM5MpUmRWtw5iA2kLpR1W
GY5NWll4htRPsW9N2MKv763gp3CtsxoRkw4Mi2WzCOcQFT3eJZlgBLa+UGeDG932czwL6VwoJbn9
FuPElsMFLLOf7cOZPEaxQMLWQ+JOzIBg+U3oZcDYyEvf9Xe133oVcCda3bHNMaIR1iTxbZiXBJt4
hNOesJqeatcFrK6xPHGfcAcjv3nOENSUnrZDHIf9L0OgxFeXyIZiFSJdKtEt/oWkHu50jVSrdJ3S
NMvsuvwf0oxw+RWIPDWSsYhOsRCBGfz4akSOU8E7omMa+8aGecTXLIHRrrCApVNucTEirGoV+fEW
sJrAwjp+j3CrfL8EF3JurWWS1jqasRDYHQ95GivwHeHGXCLxFinWAVdNvnyYTYgVHMQclMktLLer
A4PtIEwNcUUyGbm5dJvfwcwtAzdHOIN7hZWQw7TJgBeBJxijsoAh8P4y3GmXhLmw4NhO1tEVHa/M
QsFbWg/9hbKEhjusAb7m2arzhess+SUBWZLfditjg9slk+4selJ2cOSzYG+iOICldBl49hJ/j0vR
Bl31q0MdWHmX4hBkEGFc2h7FX+lc05tgqVzDMV/kN91iuJCOWS44+Q4KQpPgCCoASubcixcyGJyw
iZ4ReTfLBu0PMYMfwpe8GwmMtjZfa3Nr9iIXcgxQ0PsRQkCADlwCzH/YtFelv4jn3HWztxaJaht3
t0UhpML9c7wYS1n4EeMVc18trOXgeHP168jHT8cIubqTVxteEcEOLNJBuiHlIJ8rf2u7zUL+31gm
vnYtPaeMBiMfYRSiQTzbxbI7AwjPxtj6SfL3R4z9I8Zu8y3EtUTzX/+hngsnTtL1lmmJKeuRjUsA
fqXjaADynqSZ1DbnSJmQwTjjaeXjHzztj+DlR/DyI3j5Ebz8CF5+SxlZZkBPK+Mfs0EnlR1VyfPQ
keYbVAPkpJe+BUx8pgnw3GecEIT+vz7jfBB2Uir4EYT9CMJ+BGHAXT+CsD8/CDuLok8KVf8tFH2c
wvyJzT9t0SCkSnNnQKUEY32PdY9yKQvnfE2vZGFVMsdQf2RIVqC6C0FS1BBLxKYW8saTp8801DEM
5Jom5GFkfvtr1gg8Pdt7eZN52dR9KxxGXu+mFdLb6JecGX6PtEGLJM4A0mPhhaC/yYSMzHl8zbNe
yPj4HO/r7Jme8L7+vmd6tvx1rKR/iIz+l5a/IPD1PcADUU+qYn4SZuufxKt93Wmq1gm5+JGtQ75O
5txub19vR/cZSdUC5Idb/KL0kE2/AE2wx3cqU+sy34c81HLynq8ndlXhqY2LpPpBYVegEqz4Fb9q
fHsr7rQtZh9vhp1+KGclEtoVmCMWylUNUktsu92+ZCgVbpHVzNgWqahpNa3IEpzU1eRXHpQXwLAr
kB2N5qpbLEeQWStPUkIGBNfRnOHVHZtWDxmzdu/v+4jtUQbAsSrea+zt3lEDoDiHFIW9HDyPW0kA
UeYXtxdIfK9bFrivr4kL7gcqf8j+39beLUobyAsa8oRB4QQrpJX/ykfk2e9ucS2O1wjvDIGN4zMk
qWD3+jnZ4/tZ9A935iS2z6Cem9ppq4OrLL8uUPJxH/vZ4BXs3mLzAxpx7joWsuuBHY697D7Iy2y2
ZuC/rMGguUGPzCxkgRej5CHLdlAXd+ccxatkFqMwgXNJkHO9fQXVZjxetXdwX5LZ+3iGbnosof6L
gf1wJiegeqCjYgwa6gHmY3kfvIFm7fcrax8/mTuy03bDFgqsnEGFVAPF0nSJg8FDrjIxa2Pv0Ryo
axgZIrtphufixUSRz1PAxU5cyMeEqYvGQW1nzrqedQ+f3wEqM32fHfcJUHfaxurKAHtjvFRj1Gnf
ZAk0d19U1Iw8SO9u4tC9yefI6c4UL92n+2iDiYGo3MWoCMmctuQHf35Mxwa7z47pBNaLOtRpWsra
CipUuotKFEohdC7WNnhcsp4HQgxrFkeuiSvQxq/OCjCB1Lt+vgJ3CR1TqGyiCtgcizIQwHETHCo4
MagR9ShhZhvUjICauG88oEX1zFLALKAz1/TEsyc8Ilas4PhltQBTyuFoK3DVtI2k/Iwo2crqgKwP
cRCX+ll4LelLHSpxwS1qP+CjiSvJRmtuMvwry9uyyByg/CzL6ZLOJMvfkmQv13vs5qi++3U5C3WP
7sJD7VxUkOWhjCPxPC4S0K8bVDAbL14PyNI9mVfTbCEpP7Zbwt2j8Iu7aKNw2qDu182P5TQkoeUR
Z8vhSEtyvBT8Nf1K8hW6GV0RQASOQvF76fcXr6/B7P39Zv2W+9dbaOFwzrD/YKNiD98i7MH9u+M1
YKjJ7LjMeUu/L7/3yHyjbo1CQbuQP8sqkMyVo7yI5Hp9rCejZPvfXF7aSbsqtHZjaAtgyeeMHDkI
6NddyMvb39BFxWT1LGaRG8OUwPCuVrAYewgLsdK9Iewm925u9gWKHMczhE3cvb5y9N5JK/r5Pvg+
QvzVphwbND/4dzLwuKMtDrS6zq50E6gLTDO/8wvJAvNr3KRprd2d+dBz3vLYEfjhU394y3+Xtzy7
Hk6qNn/IejhnjLUT8PTn7ZZzZvfIDPywcH+Y3b+W2T1BSH8xr34OKB0HRXxYXf8OoHQOdJ5OBf2r
gM5zsP84Iv/Dtfzrwn7reyOvIEoB1XUCdQrz2IX24UyMogoxdARQz949dmDuXBXDYnnF981GXYDk
7b2BSTHL2Fu6CYHkwD3w2hvQ6N14BXixyFfg9jCQfRDevQyu4TfgkmFmlW/Op02BTEzCQNTrNumR
V8Fd2WUQ3ThA3nHqRjtoj3OW7OqK7TJEemjWPANlz57eSXz2Nzu9o3TAvwQaNsGAb4z2ttDHCyD/
4e7ZeZPHQgIsMrr80IIio99Z3r2E5pILO3gA4259QPiBACRdpBfmkStaue1G8kCTuWwT6TC9homR
tRaIVuDtyeYBL7kCyWqebxyE/JJy1KJCLgmXoPK4FPc0dAc/RAdBoUIi0jfUudPOPgdyZ0/uBC38
rU7uKC312Z07QSUjSUOu6R3mdVhIdlzsbpHXuL1HHA3uHUEWxPe3OjIunXvMTm797a5Eu4zqIh45
E05It/XZkZxskSrAJKPMwJFczZer/ef38OxpnvjM/8HTNOQV/ew8TxIFBi1is62RqqlmkkuaXk5I
0syhD82eZfLleXmpsaeHtR+ifzReLS+RssF0Gjxy9QyyI55WuMihybTCOHukfrPU5/lWW5sL88Je
5PtQsGLx+dWTR/TZEZ+kEabAsQp7wBFjtu38Agm9z99e/26Y/8F6nIT5kAbXC82C9agdDINi6eim
t8+ymUxd6y7BvxwMTGMhGZrNkZmpLubqhaSNywg+mkfedZO79L1GVz4yFv2auiqMQ8Com11Ps5qB
nMY66Mdef37gZ66Lcxr/DiZRognXJd89oHVsdy7A/r7X+PXCOCcp+LKC7C6t8AEXAl3EE1ihmJbl
FsjtIYWqsINcGRNi72fkVedL5qOTjeMXxvx5QnbvDX/etph1c1OzhxKYtmY4SjS0yQxhhCh8VbNr
+EI0OO2Rx3snjICW937m7lJ5FT5ZPc6Jb1DKSUlIhJOAVRlx8PcOu6+QAJbZ4seN/E3nVZLOCgcv
ZusHefMUv2be5zfr3L47Vb/66+87R1qSD1719+67c8v3xOC2f/jyPTG6f8/le2Ku/6eW7xnv6JzY
4N/lHc8Z4FNxzb+MAda+f1VQiLIgeIDJjycWmKcKxNXNXvefI7QnQWQdg3uQbLyDrXP3gCg3sHce
eilkkepM5wL0f79r2H798BPrnE1CKxQKOcsyd6vLBB1FE3phx9nmONnrKp/RBQfZXtL5HTRTDRg2
BZ7n3kAj1PNFvQ9rZlcsSuDIQbxGT5e08JipQRedFzyAkj6/vCQ4D817T3AWnW9fEJR/E5ajK6fw
qLsn+O+4hNI2MsgJEvbxnCwSzA8J0UWCIo1MtCYzbZEi/snnySwHxRoPovtDA4DWPOJp3pPE0RUe
+NzYYu7mmYtzYvXHKsYUygB3xrPQSQ1Z8qPFvyjgekbASvkjgenfPJJjN43srUG3MX5jsftfqliy
C3tAbzmdSx9RMNkb8Ag1bzxXNtx87cSR/Yjy3R4rhse+fkVb+RzMD0ZQeEALGEj8kuZfopiBkuFM
Q3HQZug2dAe0d8kqO0ZuyZ9B90dHEtrCLXQMdMcGix6vQu8UZ47/lb2vrlQ4KCjNss8v2W/4p1+X
k1xuH6x9Hqp5W6RYTgRRUsWeQ7as3OtDCKgHaNgw7s3lL+QayWd8+fh4N3p31MXkuhKg5+npFRNs
4MMT9rp7X0HgDXc/wmLIvXP39uzCP/FL/5sW/nfHRkHw558W6cSpVlDS7kqo3yFF8RwzmamQX/Km
SfiWzA/LA3qI0EuEBvIj6I9xfw/PzxWA2e799hajB97ebMx+ShEPB0uJ8NBPu169v7+jl3C/cN8V
lGPlzV1pTO5nd48WvRgtOiX68LiPBjdZr01W+2g2sjM27+zZnXj0v9fZnTdaJ77+h9E6a7ROYMmf
ZrTOIoWTGPMPRQrfBdoONPwgaKNC3urkIgWBGWfjAF8IL9Vgu4cI4eGtCpiE1ZM5JyxbnbHR3x05
C9Xyf37kyenGmiLMRMNHRpb6OhAbUynsGgIs4lmP0H7aqZ2fJ2rtpWmez/mEGam6ilGjesogLXXf
9xi0X+W8cRVSbvNOey6jyu34WPuGlTbM6Tty7oi/Cxh+PWL9BMrlSZoaQQPDiUkkHfpwQcmJ3HJJ
2bhBflCgsXdRYgzIzZMkJawuQ8znP+OBj1n+f4lUPxzCCaDLa0sfTR2HgMBamujrcCYb5eQ4u4zJ
sTCybzAET2gHdLV/z8CF+BwDaBIVfXYEJ6gpH9omjSocwUZGx6+7jRyIeDXHTD8hp9rcrBK2O/OR
5677Kez446/7cZL5Z2d9gieashW9ouCs1XkFJAdeWOUi94VURwVaQeVP2C9yMAIm+XSs9y7Rxyeh
Yc52HGyC2ANBYlzglkj0ayDtjywHSErvt59fqe/bug/L48S1D3anKBrHYd7CWz9LhAlUBtiJlIaE
tPee37mYR1SyrRyy+KJjsJAc2+hf1jIOkY3di8VBIgF56L3Mx7hoRL+9fd+/f36kZxeyvOcfoeQf
vpDP3tITT/on3dJzZlKqln28UH++mTy3W0/seh6mtE9LrMGcbbbrxefr5sybn3Kbf9+bH4UmPtnl
R37Eh0WZDNQgQQ+XhN3SYAOrGFOCwSRuuknuBFvLLvjYzS4LUKpajBzDfA2M+yrZJYYzSMbTq6w4
PMw+P+Nze/qU+fvn7Wn1DIg4HSL/R4CIM97oePE+3LE/wBudXSQnNjafYtMqa7lIiItRYiGIvEBL
8ACNK0ffSp+gsMfBQ8zvGyDRjUiApPPgElxEH1zGPXrz3TPI5OwxnVrTv8IxndjXP3Iz/S6xzP/T
NqJ+yuIn/hNr67en9qfi/ae9eBJxI+KX5j+/0br8x7c/Nl9/Dt8K70k8ffPDjItYjLv2rR6v35o2
E//4z6/iYfKZ/68P/vR2fJfDWL7913+8FC0X8t3CuOAflSvlKv9M+rIRTz9dxy9Pp6/5qnap2NoX
qLVoqgmtSwsT5aUk/Ve5S8W2vhBHMw2VmpYK6bR/yl1C7RIvsKDYCjlLx7KlFfpZ7tL4ojuQNUdN
nTh4ChzUL2e+/WpbcdF+U0btZLg3dDYtzUCalMLSWsSAdvC37k7Jp5Zko5PO+wLayAzC32LWF1m9
UkQ+YBpPPhZeFWXaZQ1xzpmimJGXFboC4a+keE7rpnz4cO1+PsCPQoyqRNS/+gQD+p2GKuWLdSjx
QubTPtnuU+iYetrZ1mwcbPUQNTZd1mYDboZa9lvedrHfmbGzLjQjc6uRBHdcs8iOx/V0+PxIzBMd
AlwbiI1KvTfDxihyG7rr314bs6iyJqoEOMOO0bLJzhVmDB3mTI+heqGpzmtUZ4M71PUQurY5qv4w
FM2FHXXWrO0Csp4Mrm6NoAIknSi91wLF8Kt6wECQWGVjyzEXKxICLeh57mAEYogxJ+aI/O5EritD
vARaAzJy1rVrPU3sTVDnmGbWjGTlGJZwG0pz9P7Ucb1t2kG5tqKCX2q5ZVw4bSlYoJZjwjLH1N6R
jzb9PG2Di8xI+QbSQpZbtNlF0YvG78mEYYxK3vo91V9yAR22rkgfcSB0oRjR+NqJCdOuGgXkmUbH
aCcrvNaz7GJwQv02E2Y1j2k+PKWqjgld0WWW2cKtCH2xlPTBTMhlH5U3fSeseWWr1NV4vEmLKLu3
E6gRZ6Ua7cJAQDB0wAV2GtVY1ySkjKjVOOubutlMlTF5tA+GeRoZzQ3vOSaVOxzjRlLovTWZSpfO
OCE2G/QRrGytTJma0iunL/QXW3SYUVkOZsvG5CWv7KFko62Qq6BV+l2vJgquHw2iiWlkfONTCHW4
nEQZK7pUc0VsNJhIGpm1/pT1VZytsHTXihrFkI1zVDftJ2h4F4umU4irdLelQe5NC7evDCug+agx
mWLmz8pYr2gTvZua+VhUkZhB0TpiTiLIIhQQ0+vKor5ISGMuxtbm3mBmL44dJJ6jGhVzin5ZjsPI
7M4QG65T4bcGJJ26UUdYY/QXJHGiGy22kRvUheIlU4ZZ5ZMKgXH6nDjBvBlUsow0A2P2hFKxnmrZ
wXJikyGkXEdZVC6UcnxN8tCclX2ns6FXal9TeuLWZvSmJuWiGPl92kwq05JALMoy7VmTJmIRpMY+
HIqW6RmGUCrEYJNl527WW1d0KrSMKbZdLYkgZJYO5XXQ1hr0nShxaVGTbZmNIwb72IEzD6mpb8Mg
RLg2tc4NdJ5xSyvFXk8lgeRS1QTxKoiJelWY6bCNqYAUgz1a5YVaN+aWZ7xbc9HXciUDJMxKKzUM
t9VKBTOaFHPCCI2mjy4KWBMv1mxMkedlKIfNjk8xIelOqUxfMeQanFJdsTZNWFB11lupGVyYTldG
V0Vn9okb56ZiQsCw5NrEgn50BuRHCLVZhJqmuiOFMUyLuqjHYm4ZAw5H78ssgYRgetUH88EI03s+
FUsjyQ8kLg1PdCHoa0EbuKOAAlcKtQN3MiaCp0Kai+q9cT0mk4BSY8HnWqUpOVOqGtOjCu0psxz1
CQYv3dZGlBUsyC1M3SeWHrlhOhqPuR4obySyoCVjt+SgdCHf0CAXaFcKrOpVKYLJLSCONleoY7Gs
HkGzImW0EWpfs2oYtIXVNxjtZJNiGQRx5FmZmHzaZzlmpQ5RvLCdZLobc2ysfiDNzRibjm873UJT
m36h9bH1ngq4D4+offNQ8K7aRxxgwK273Lzo6zJG0aVU+0sn6SK/g8o8Jo3pZefFBsdoMlJwf6ho
5xojFlqt1T1htjmk1xwrDDYNy3WbD4a4jdIGOrxTF8V83hpKsiSGFaS3k9Ob9iGham77ULqrxcTs
yKjLt8muhoDxMVGDy1jXk7njNCM+WiTmjGJtZrBPpbEpOXHcPOfCvLUKoh4Ci6+1MdCv0jjgW9vo
65rVYYKmjVRX70dtmkHFR+/dmtftS5+p0OVULbpMKO+9PoEop64KNBaUTknhsZIeE/2Nfpa0DUpO
JNaXtLQgVM7bJMdqH4p55QTDqg3oxFlftOohC4o8YFXXjA1TrNBArr8ehm1ohI90CBzuQtttgp3g
wbpKrezGtrsgdtu41ajLiyR5GS1jH9eOibJbbw9bbtTDFktm2Foicta8KKOSVTxS0MjSlOrBseF4
lRhPcuzMWPZBg1l0HQwGCRPB9DBt95Fd9wvQNsEtGvNsr5nKFvu9X0a4/ptWb0dwTgJSb0LDwhDK
RlFnIWyu2ydZtojzNsdN5JCGL9rYH+oOC7yb8mvT7DqPVhS6bklm2WsnocuypyRmNO3KQz1V9GHU
VIpOvMFRxT5WKt0V6ojRdEWXoNuuEiaom4Vdo7xb6+XGinTzroQdwpjQtkg2HS6xq4RZmEA2z2gO
lchDEE3aOLjG/yq/r6PcjXnqrPuiTHeUC4VZEASDRkdfmztuRiraeIVSq2youD0Lq3K64mYF6kyn
U181FZrNIGKdXSs8nGl2md4YRW5Av3osYAa6QRzy0VoPekfnWIRkOWLAKrZ+l8+cTA2wX7q+6Fyl
b9vDWCfpNkzqace7gjJnosTPzWxa52qp3DZlDlaqRiAdriMNWAfGSu0ntDvpafWQTZXtjUFBHzRR
9C5pE2dRBEoF4xDxQ1Mn1UNYEXMT5cjkjnbWXSZK7czNUG99mGXMgFOx70LbNucj3EbMNIt2mqvj
2NmothseJJDnFnFyX5tOet1GwIQF6etZONXBxZTaYk+0NMMItpZAJLXMFLqMipaOszZpe9eJrKaC
xrlePjjNYK+DHmOWeVI+xXqLdThYDsNmsJ/SUYOrU5Ii2nYpQKoX6E01H0icLcY+Cm9MlXfQzeKa
uaN11fZsysb8LpkGNXLNLDdWRqQoXhfQwJ06q4DvN4UN+fZmwm6yu6heGQ2GNHm0oc2rGEKMrhRo
oLbqdK4rSbCtJ92e96XRuKpK+c4hWbkhmqW9RqmjEO+4B7Upw2KJuJmyRjcgESuiaZHAXV0kQZt4
djiShZZBDJ5WKiZoR122GmKnfDgaiDCO23XiOMEDJj7ZXiac4LJUq5wCwRHsNMgvxstRVSK06Sm0
mAVkICZLOp2Eq6mnrb4hRaYdapHbXtPF2iFrGz2OGa7sgGF0iU3FPqgy8Rp3HUyBafYwM7YYthNy
yvFNVI4m8vZJZOmLTjGx12iYYzabXWPBDyIY/CYPgOpMrg3bo1uutAbtlF1TOe88Cp21U9jNK2+I
00KmJtTVQ5oQXFu1L0jHnLpWQUmw1C6AProIuDs1WTLM8zAct3UjbK+01f4eQ+ltl3RhsI2gHu2w
VoJ7g4rygRZTswkctROuXunD9vhLIA0syMSg+G4GJaXYLX35EDlGDTpAa9gQvEkMnEChj7BvTgW0
EA2l+RJB6OvdpKm+HDKOl+lmri/tPBzCWT+ow5YoZvlgp2N53/QK1qdjJZPqqcLEQ2ZXPoxTR7Yo
d4R+OVT48DizK1e0lQPWZQI/tM+7vL+oi27CkEoCwxSOLX5r6224dZK6+Xr5Q6dzrnSj+hqq/K4w
+1Dk+PNt+HwMBF+KcqzjMBL/2MQvddFAbuj0Wd+E4H+NmFv2Nfx2zD3Lfto/Zd3Ta1F/DLrli34J
uq0vJiprhGiI4HTLNJCi+TnodsgXFUEvRXyHbw79GHbrXxB32rqDFxkQWqUoffwcdqv0i1zk6IAn
tqoj9v49YTc9Nkx9DHMNXQOEV3W8JzFs0AO+jS0tfRpGOpnGPOmCQ2sSc58OSvGk1ea0EEYaQHE1
MDB40imxo5pamtyus9V1reb1VoRF5pqxnaHer8sN0WhKVzKuG+NDoTbjhWmW2MrcDIer0LaCyCWN
0SxVRwwej1UOlJ3Fj4FJ+XVj0glNElGh7ow6RPDpqOlFWeTRwgrDfhkb2mCyfIhKiDNUaM0sLOu5
Fk7iaUY8tR4fOxMzH+sMY3xjASnaOCT0LooVCu64kY73PGnK0Usjk2yioJmoV025skvqUexyNTde
S6jF654zRVrJ2qYKMNaijvWQpZ1WCdbqTZjM1CkrFjRDGOMGOA+M1zRiy1kk2LcCNUnNBB9ngFer
C2taD5oK6QBL0x9jgUSKK5Qs7d1M14vEBTh27so+1J/S3BhXQZYTL7N5/4hwIIDoX0NljVP3EnQ0
sLGxy1eFZ1PEDDqWOKRSNzIPNyCfiSgUV5lGa5z6QDfqQCIMZE5TsurLzue9WAFFmN5k2u8kNMQh
1HKaMNE4FOHZNILHPWhJ4hIA2o2aKcklL/OtrmXJa2FGQ8KS2kzA4nUKGD8rb8LcNZSM3ITwtYFn
lW3xVAwNoZ7WOdFC8KG8J6O4H9IKfCadK4ssT0smylJ+Zo+hz4n2kOuChp4IDQXmU7kMDKXGxO+u
C98Daht+qiBdUCXqTarWlw3itk0dtNQTtaM/dnX0mEb95ApDiaFOKMLmwlKqCK01WQ09yl7z2goY
lsblCpEDn/cAzxtAh81oYvRuk6EVP83RZJvbA7pwTCtdODZRRpYr2bgLJBZJuWKx0I6bw2Tl6Ysh
Qkh8jX0e+0YpJoEFZNt306RibLqaAH6V4wGiJeFckzGsoJAwYTm3Vc6oJsdmi2aYhbVApJ1EhjGv
s2TfWXHqDzYUI3IZgNsC85Epfzf7NnKVQetmYaMob4baEDY07VPNE/DmWnHfa+MuK6jhklSNGVeR
jokQLRaJkjAtah/NIQfZCmftcZU+V2adu3pkaiHTHGVuNUgFVQiKWWDYyiLJ2nEZ0hQErqhs5txp
MOs2sBaDcHZNkOL5icoPUK1+QyoEYW6h5bO2qLelIVKvADZgRYN1qqhKCA67VUzXk2hV7uaKpUMg
OVOUWamrw6JPw/ixcAi5r3Vtmoda3wO/jSX3U1NLEbJru4KkhVvaSeHZQo1n2kD6K6EjN5Xl5u0I
V+2KYqDPGoFpZZ3a0HuEiQYWUFC3MdIoaelWPHEIwikT0ZKmbuvWwG5KFR1rdaTeaBQO5pzbCHUp
JJPVyuiQVBg7d7IVbRXWNiROAz1jSdliHj7XnGsLSQJmVYU6q0cdlR+AUjbqYTMvArUI3T41lYAh
kHRutUGmYuxyhAEiUzcbgszGKP2sCg66kyvo3a5iO7wkvd3M9dGYfIXGFNN7R+taLyfu2aUViC0i
7WrlVFVzN4Y02A/j2OvbwkECtFL12I2U+DnVp87tyZiuHBAgtlmWmPsC55R4tAckSePIxKB9dVQX
U9MU+7B0goPorGmhpwIhcS0wmFy30pVNysZLYDXmJtIvbj4iYYesWJqydMinuaPqCQoXk9q5fOSO
303JcNUBl6yLIStHt8qAyvEwhir0QwMSp2k0bDKGYIVc6rAdk8REzATw8Wa0cocNDdA01+EznIEH
762DUGQbhHZ1V+dDiR1sluaeV1ajrjNL2N2Z8shJM7VhGDrGwSChDP1GjSDWPSEQaJzHoxF3xryL
nMsyLCmrzHZGRLrKY21lhhx6OzxdWLhJs9jSGlamLcZs1wdeVHcpr2LPtKdm+wEhfCezrEmX+q3L
paql6si2m4hgdfXkqGiiIxwZY2PeKhF1ByW4M7L+dip6CP7GFV126nRQJ0TXLX+hWIysyorGCyPl
kMbmJVL4gORFAmjJO6jVFGhoM3KMORD2gWZ5D3jbvucFpHybJoG2evz8+eGf0Ge/XlRwCC3VxKAd
9NQB63wsTJu11ZRhoOPwEV77ThWt+rHZhH3xZA8d0iJlcDCdYpshh8BKLfaTjOjINw2MDpiSYaZ+
2AX5wlTtzecH9m0V8ufjMmyiUVnJsE5p6LqCNLowiDG3slK4Q8lvsyiH+qWBYDm0kFkR3dei9L8N
7qI68iso9t+Ky6f87e9Qh5Ik/N/GxH77JN7yp+ybMpR8yS+I2EZJCYjHtggArkkc7I9fELH2Bbpg
JrFtfLeBfPEQL2oRYUCx9cXGijMcFTtaxxPAh/gVEVvQG7QdwwC7lZi68Xsg8enESexKxzI1DQbQ
JLqu2aeVn7TP0w5Jr9TXqwGSIkd3Jx0fwMSWxDZQl3SKaRK+29JNEqtW5qJTdgM8aJKMtadJp6oP
PGS81cZlYKThUksteF8bfjhIMTaIVzRkY9hDJgLeWpsG7o16Ceg59o9FEqcslJlgbrRrO9YBQRTL
cHVKdqnd3fMc2Ucn6J9QiQJpPgV0ssAWmFXjGLlaX70bAKqzMDEjJqjpTlaZ+l2Z7bmlGHNddwA7
mnYcZjVUZFkbtRpnzRG5qBLE8KYN56Inh1ACHBpb1Msk6BFORSAQFWKyip/VCZJhlpq+jKIU61Ed
6RwPmxutG8ZdmZThxGiTZItAujv7iLn6ACapjeNLq1QvBwnMbAnRdGC17gja7ErzkqBGjkEiOtqX
zQWSqcB5PKqgvkJr47GSULCWoBAEwcsSKJEEKroO0tT0J66E784RTZaOc1mEEUTMx1JHPzVQp51m
GGBdNGhXkJA0luC0lzA1Dfv7MI83elNPcz3XjZsxH28MyMgvqp6EGx61+bLhtvZU1DwLvWoUuhfD
ZT9mvShcrk7/l70zWbJUx7L2E5FGD5rCad2P923EBAuPBkkISQgQEk9fC09Lq4y4VXnt/8d1JzG6
7sc5IPZe69trx/AzOjteZU58CZfc/8iKYbywVOTnMcr9uxqC8SNWw7dw9TLdqncK9ioZsrCKjbPH
bvUzDseCLCt8n6WouTPsvGQBuSOC4pWFCe2rAsJZlfdyeJ7igNU6H4OKQXIddSze17Tpz2UXIYiP
w8UpxyX/gcJmrqTJux8MhRLq78HO8QPNZRLcTMsAYW1y8VQtE178kL6mADn5Ge2uVpvxrLausQaO
ohA7AjSmnl07yJNVQaPfmlJ0/DT7WD7SFpVIFbsJlspSQMyHIXhZ2yy5zHJ+RMuJzWjWYkhSFpD2
VwqFxZRv+SJuSekqHySA07R4i6cFHZ3Xrygqx11i/BMU1fQJDlV3XSgq0VYh2jDE4nHfzDUMBe/f
dJikw7sNhLrJhqQ8TQb1Uibn8c0FCzuwiBXfS8c5Qs5IsD7lY9fgpY8vsG1z/wbaZzy4pZ+e+DJh
y26fNc+h6smRBwXQUuOy8jo2GR4PXloYKUP82Ckj7tzI+vfE45EVswovRbjyZM9mz9Vd7JcA90Of
YI/AUgZvqodkM8s4gOCHFhLPPrcLxXcY8COsOnWCovcAy/ZX2IBY9YuK6mIiRZWXM2YpowgjOyyZ
rxik+YrS/k40zXsXul1gi/AULHeDKrALIku7c25ydhpM/3N2C1YWkkQeBhseep7C/5Ni3iUyQGQT
JIU6lal7jgTMjQa5Y4WJ97JvDzNvg8eGtbcxH380YTL9nKjRh5mRCC5kmnZNYK/TiNLgpRvzkrKL
aQMhxluddizz+3YZV+73I+x0Bv02a2KiduOi59ewTK5X9PffE9N1P2Dq5u+Zkvl9M9L0ahiiajLT
/boGcMraqawIZC6U6qs4DUPan/RqYOAlYBYeOMu+TxOMB+4IRvUbfZTUkr1II7hgLbWvI22SWxk8
5sPo87oBqrNLcT7ezAN4YYEm6kLKjn7hZGrukmG1Nw3r25sZ5jfWuiQSW6ZNkN/2YEiwSihAEqZC
C7+wy9QU1+VsVOWc/Ig9PMEQ7YQdkYA1a4ThM8fgTZkn1woszSLhQ7a660bLYregYayTbOjqkTt3
CLqhu1LDFwzO1izJkHinxXQt/VDeG9Gw/Uy1vSO876oAPforfJEZknUoxypsBqjXEQ+DappMdkAD
2FUqdIWrmqLoj1GkFHIoeuxeNut3kaUPTo9QgsNksWfd6xhaC01+2QIblsQMO3i2/mE7M+siy2/W
tLCnbI2u8X3BGM/htTHJXJUNA3w6R9VzDoeuYHl0V4pAnqQL3Y8468RhGWF8ktZHV25iT2NKMEoF
3/E5yWHeq3mZao0CcudNgfWNsWlPvQ3aPe5fXUcsjtCyTeGTMIF6tCPEHeaG9zAoxfU08GIP1ecH
zqmDG1QAIx9PnHKGV8VMegym02F9miLymrWqOEhJD6gOut1qxVur2VKpFB0i6mRfu9Cb+zZ2uB+d
w2I2mKbGNJeMtf7rtPYM0nhbVkkjwkO+Lse+EHKn3HRsokXsaU/QjEZ9beLuJRW2PQ7SssoMAxb9
pF15GPGufC6m9qVJB4OveSx3qiue7LK+r3bpnuzIB9gFi70Im/Wn1I60Vm6mhzls5A41CBZ2pgiL
MFhCw6S6bd18OxI029EQl9eEa1KlzPnzFEt/Tcs4Ool5MTUMCGgCTYk/dNloA2jEe4alJ2MRhuiG
bVixIXgowxmiyORlnfDmrmui226TAdQ82kOXcngPhTXXcd44+Fg4mMyKk2rqoAK69cDn9H1dMbnO
bDAMj3RT6vECGuOMp1eJpamlVUIhKFaxjzSm/IomLF4D0XbocUsb72IoJdM3+HjyzhN1J6P4EEMc
6YR8xdGdVWkew3e2iPVzLJD7yVB+SJsYIpJN36IpRrTsSE+OkJu4GB6U5EsdWX+TqNTUSQv8Ps9v
VIfThvmdNO0Oin+FZufcwv2sFCtlDRXmwBdZtewNr9VvUJj2PHYwBEiHHhe3RenglXpM9bfwW3yI
rWxrA/GyoTDc/VlStncqr0Zrvs+6pTetJe4pWOg9StFHZiMM96NHOgWdwrTi2GFVZoK3HfbPOztX
uOdxcpVN931QNHrSU4e2ZKvTKJ+reGmyl2zRdAcox+9aNZOnJQZFEy/kZ0ZmeTNHIw4Zl353cIkO
yhXmITCzxUukmfSd7vglh3IFI31O7RLTHfGeYfeRQOG913OZZUhaUJStN8a0MZYFlU51tylQHax5
mmGn8CrJHC/OAZkW4N7IygvOqafcvnVkYeS796OPm+qzDfi/dun5P2N7aEn+U790UvLHbL6N/24g
fP4v/+qXIPgnKeD+rMQ/v/VLJfkHeLkwzCM8MlGWb+r+f/dLMO/SNMS8H5qYIgLf9q9+Kf4HKDK8
p6DmfzoP6f9Lv/RXPSAGGphDB9g+X46P87sekJbJLGiX5wfnF+zm9bqCA5ldTyF/SBCQWYnc7eYm
DyuYYtih9AafNb9a2z4+WwerP2ra3Yqy6dBH7PHfruP/pLRsjPxvSgvygKFUoC1Mc0CM5A+okBXj
Ek8pzu11iZovopENEKkesTI1HLvuqJexdXs48P0ZGmYoLvArEW6ZZ4yewybwTyvzCPpN5vE5oHYE
56XGdJcGEYo32Nz38TRFlwVnA7vnap305o+kEBZVH38wQGdYbaya5icIPWL2nBo4KA3O4UuQpub8
n//UPxhsqB+wkfIYzRu+gSj+C644UpP0tHWoY+AgPjuJuZVDg9d33QxRccrZzJ5YFKznMuiQYBHM
7Euf6QDhxZ6iUehlwW6CKUakUZNFR/BQ5Q+woBHKMr3/m0+6gZN/fClFFkH3wheDfzYK9d/1I4o+
z4aEYcfYsrp73hf9S5mRvaG4LWCHLXcWHMmLo84cVmPTu5Xo8szXQu06NbVz3cyxO0+NYtf56pfD
33y67W797dPhA6VhSTYKlWxR0r9/ulyBfEPfkB20HidsrhwcNMAQIdGRQJYX6+wrVNg7wGbN1RjB
B8vGJbr8589Q/jER+CllQcQCtgWTr4C28ccjJUdF0ty0CXT7PBA3ElBActX2pd7ztHtvwSjtfCIw
qyC42YFHTAHwqK4q2pcVrtWuMzK67oY1Rkm+hJcgm4/hsGC3nF3hSbRWPaLz1lmlAn/KlehgrWfx
fcKy5YhZO3SX/KsfTVQbFfJXlXlsM9eyex1h79Z9YY9iidPaBMsziAt9M0AvqVLgR9j8HM3smSYL
RanQxlYerSq+8ayNAOt2sTg0QZypGniN3OXNTF/6cBDH0IQXFndrWYH8gwYt080+8a09K0O6oGr9
hAjXMSvf5gY1iAf/l+BjZJBFhNXkQGy4JxF/LooOm0CDJMY6xCD9vuS9+FpG3XBiQ4PaCBY6SsI2
RJ7L6go8y7BD9ovIoIFouvQ/g0BE9RB1Wc0Eru8ymaYqNIepacnAXgFCeHQa+XJaXT98JcAxb4Ne
+OtWl/44xTNWrjbo22nm1ClIh/FbU44175m8lOWKzd/e9ldzF6uKQxmpVCbMuR/VrZMdlrC7IQM9
aPlR5SJH48yxft0Geu9zgGnUR/JSpDH9SSbRgecZ7DkK9FOSgdntDQQhGIAH2KvLMZz9+l4Ipfe9
ysmdGIjZscUyaEkjIV+npfkCPOp+9aHF0OScJc8KHk0NUuuZLU5jJ17pyTNfgvJXKzSn1y4g+S0I
X4SUj1FUFTGAIhusPRCTDtfej8zdtjGFTROYuH/KPeg5LyPEnRkFpspNT77X6tAVA3iMsR0qEOpi
qloyP1PKsahQRH6ufWldJXoV7AnDl+hiRQ8AVaIz2nT2E0YyVsGGEsvJlxIAhILIrJYvgpLgZ0BH
7Dp1IwWWob46ChMqV7jIaxdiHzTPmyMEr++Bh5fSOALmYjF3jZ8+UGDHtSM6q8siwcJZcEWKt9ho
ENBsL3I0gSuXiFPGjdSPLr62a/BAB/4gmmy871Dnpyafz6JbkxpPY3NI52b60YnsPoua9bgM9LbX
7XKggpU/g7X4Hlhgh3ZpZRU1Jcx21nf1TBi+sZghR0NNrGpoE9EqHuNrZxv6CzLIeIuzBiniwUzj
L8s6Ydwk6vJD1Ch7YqtgU61WE+1o2vqzWQzaO01+4lU9VmPWYoX83Cx32nfroeNsevYCPlarhvR+
SLK9hI2zJ1xgJ7TJsO6eQcO7ZIPpECwvWQjrqXBfe+nIR9IP6RmAJBa2gnD4qmWSVp6k7NL0sH7r
WXT9UrEWBnA2ro8qJustaEfsY86S/K4c5Hev/Vs7wi7CeZddQPZhOWqRNYdAq/TVJOv4RGlztTZi
vVJ93zx0Dvb51C/Yz03yU7RaVvPG56IyUcxPHeFQMzJeMhjlis6/OjyjX+MwB0XdiBhCCViaE0nD
4iCmBc2V52evFrGL2pUfJ5MQcAzc6bdZguvj/YLHTaRXs/DzrzBbl1t0GGafrUaue9UIuNFt3vF7
Mo5BDd34nWt/Mc1SnOmIY6xMmqEC7jlc0by3+76DZOXHoLst1zZ/YyD6ZT0sTl6rpkzRNLIvI4H/
bwL6GOhyuE3bVpzQt8606hd5FRWAEIpyIc+LXDPAXDp6HEHP7cJ4HA95TlFChWAtCUADqndZy+5a
OiOEpGBvKs0jtosCO+pdb+f1gadjX02tDeIqlZE58hWMsSomcxUmI1I4tiYJ90RfFyRWyHJosaKZ
T+JhYGO/G4qenvto4O8Lj9hL2MnwF2Td5Qbt6Ue3EnZdZESfQfhmzw445U62JD5HC/9F8uFpFmSp
IjK/r58VFW21PNC+H25az+W5k0BAFXDTm6GAOSONbe543j/06/TKU4V+PMqf8JqiV0niAEGb2Z0F
IYcwVvoqN8uF5+Nd4bNkj/b3VkOmqoJRZXWHYJdzoXvoYukQnTq2Ftdpu15BYHuQs5grVi66Uvky
OagAU/Bgs66sutwjIN4xYI+GIYOdNx/SN9jPCeK77odcnFrfQku2+s0MrfoWDYN+YTEXe4CCGPZN
LGbV5zQ7wkHEBgeR8muJUe06SWlyyjvS4gFN470jlp5TOhQP6VTSHV0HcegFOOP4k0MtTXo39xyI
3oCF98BfOuROSttdK1R8L57IJ0774oeLgxszsZeZR66OfHM/WKv3BpTjL5/2YCLBk93wpgAb7TKJ
9r9ZQEc4lv2UIxO/inZebgc7tDujJ9CnMIBhqsvw3nGix30XBL3axUMI/b4INBrE0TYOZHI74fiK
kjJGpnzrLFZco2k1h2CWY3ltmJXBXpYtzN/B+jCFoW6D6DhZp9CVz6MTyZNnhYGszxohm+M6DHS3
BEzGVTYjNLgSENzFcdZJ/13i5SRuBsuX4jrvkyGuoxIpAD/6pICYy7IBGkeIG0idJNFYd69dP3VP
ENz6S9SIGecTgWBs82yabqciUfmpHcaN8QCk1Z7D0A35IV4SszzMEN8AdjKoV7UuRiiVMJ9uonRp
f83Gwx4nlC5PsUJ9dYvbHNs0SqOPo6PykoEYvS16h+sRA1XFSgtw0gsKMG4vRZnH2Hgd+/EtjUT0
Mhv4L6m14lbLEoeuz4JdwXryLeym5AR6ItlLXhYj4N11LPDAatrt4fzM+OJCRCZiBIDVyUzT/bx6
kFZ2bL2uTVI4qFSw0RGEYB1skVitak/9iPCmVRVwlqZp4i9Fl4rgvk/ntFrnvL2fKesOFkTLHqdM
eI2pq+QmyRMY8ItqvhTAs81+iotO72xhld9TynA2EcNh8ToNTgICRHMV9GFz1UGZCXd5Osqzlvny
lNh0uIrn2WRVHEKroCyKTyad/QeuAOq0WTYaNSjPH9WgmivKLGqztV9QPbno0KzSfugxZlfzGkSm
Ng1j93HcJG8KgtFX1NpYOw7S9gNI17pvilYibilQxU/g0bSoCzamT0W/PJnNQ5iVfO0Ho3YNYW8M
161uYDjkMb/tguxt3JyINU1QsG7uRLj5FHE3PtrBJhclPTyMzc2Y2bBUkww7WBz5IB8bnLL8xOO1
hAmyREqedGMbECUt0nMCAcNEZg3LAKxk/KqnU8P3aTHb/qIRS1RlTUOnU9TNUQACbRrjB7YSRGyt
zHQ/FpLOUPTa/AeU9eE6LC2Ikijuz2bzdyiMHrU5Pm4tWM2yXD8HKocBJNrhSluC870IyV1gOXyj
ycBB8hpmEv80lqLNY8o/7Sb+aT2B+4INFcfy27Is40eJ2YN3urlVaQHfauyM/yE4/+I2T0t92ltU
aQB1I+irnCk0wKvp2l2IjLFvHOjaGfZGezNhau/EGvvSDiZ7STY3bZnbm3FjwqKNDpOfoFi+MWPB
tOFj6UaSyRLHWj3mFGox+4TNQLcDPMOAEP/RA0YDTMRv8fz2N/oTVZvx8VtgD0myCyII5RXsJtQ2
ANz6jXTrgbxZoG+Qt8MrcMrA4chGxnUbI0ezYbobNm4OVwIIXfqJ0zWfaJ3bKDvMjxSVBninNgKv
T1QABnzj8shG6IXl9JA0LQg8CRt2F3LZvHWfPF8gy+kIK0bvCjf3d17BRt3Gc0SBVyotIDEqjuGa
0tqgbhnpLyXkYkfKACs8WmR2GRJUqQ5+YsbO3XUjP+O9i1OukdMv9gkX6sKW5DTn6VTsDPJT+trJ
SZ2mTyxRiAVzYIXvhmMbTet41qkeb3DNf8mQQf4lPjslagxreH97E6SqKkHtL2NCz0FGJhDl/cMy
MWyV78q3dhjWGoA7isnEfGvHdgH6jucrwwaZ58aJh4530Y3rC/lSxuuANN6Nrmw/QUtB0gbTD6Q/
5EK4D5wo69GO3Q6mNoBOSKdn9FgIftNLVpEcPeo4l/Tc4gDeNRT11y5pSwhHmDLEzQ+NuM0DvF8J
hYa0gZ+MF/xVLJTX2YCSE8W3vaiNEEVJ112nGzU6TG55zrP0LNwERHUQTx7jllUser9vdI5mDnSS
fNGrcjvqCmvB5SGlrxJpkDxNrtuk4jnuQbCGvakcZn6uaepxyA84zYmPslvH07huhUv2Y5y0X/DG
gfrKLfbFazcdFLPhLlV58Q3i+6sWeXGbdw3/6Lt+vO4XsuzhB1GUrOO5BQuYBmX3paF2yI6h4O2Z
mIR/B9U4vlFXLgeWL+0rCtvgWpE5uujeLt/mdTR3qx/GXZgwvHDxyTp61hNL0v0oE5QPmHr7Hi4t
BPrI6/LQm7ywdYiXwTkVwNXyJIx3GNxS14zH/OendPF/Eu/fSbxbrPj/jsTcYigbD8v8GxITbf/P
vzTe+B+g04qsCCMSgsje9l7892h2jrnfNNxwKwhhW0TTvzTe7B+gnUrIh3ECZqzc9uT9S+MN/1GE
RYaG6v+LiflTFAONQ8IcchR+P8iYP3TUQoQxgeQ1HtAUDVBOsuwJ4Ph0SBrZ/Y349ReKCzR8uO1v
y9McFFD4hzqo8kRnnBEsBirUeeinB47qCdbXc4qZnqkI/olw/a9z53/9dbjk0EvjPA0xZQ106Dcx
stNh6ReWmUM+J89pU+4TsDNohrkAUCpuVi7av1EY/yJ/bl8yvuEwj/GU5X/SRdaMmfEzfiPFKwin
8LB3dtijLCb/tFv+1z/tc8fRb1ImfhOUf4z7407Yhv5//9syTPRyWXpzGNpmPG0O/J5FgK8x69t6
vNppd50V4/SM8UYNE9WeqV+e8JO+2lS/9z4/ShQdcVUsZMXMkrkL00bv87g5Sxxij9ncD3+T4Rf9
RXzNoWGHBFoW7rHNnfj9E/M4jCNBWnHgwXSTq+Hi+/G+aIm/9DC7LQ3tzkLxr3r0LHtMqi77f3sq
/wfD4K9exvYBCGBRoF94CEM8of+uTTs007ESZXcAX8S7WsI2u1awJQ8E7yhWBNg6R3BMR0FdzkG9
9sUlbsiVa7NvYbhcq9YF9RSu32MVLX/zbW5/+m9fJgwMUiJCACQtnIw/8xFYSUGQF0hEa+Ium/eA
KtCytwmmKaZZhhC99AqOXEO0XOJsSXe9TpP7/3x18hK+1W8fAgcRwhBwpsDqSfDQ/HF5NhEeg10E
+0NR2/0KOGZ8V+8zingGTP4GmEJTFd3mgSUT/ZegMc/Nsq67BmOIEkPxC3JLEbldr3GJqeJtvhiC
S3hIS5IeksI+z9sY8rwNJJd4QnZEq2f0NGe/DS3D2YhtUj6nY0MRvoJgXdizfWyXIwrEIt5zz5ne
K7A+8wWwFXxQWDHhR66nwj62iYg+Sikw39AgTAEvxoB8MQOb3kb894ZB5PADuuKiYQGbtdhJtBgg
PvwAf0KyPka92fjDqDmQ6NmglmjzccPJQnkN9FbeFotHuUDVaH+yFa0a9j3MzVAXo+m+jcHUvJpO
+jOOoS7ZY655PcpJ+AMA4+AYskK5N/B4ET/6JvSbB2IJdHjenYvcbE2lzuVtOfZqb7tA/+zxy56T
TOR5JctSXOgQbdxyOP2KPYZPqi4qkTkzTgo0+WguukO4BYpLP2SVQNkQV8yuVh3BL4lLYorpF40X
2ACBIm+SYMq6KlzQv8sib27lSpabqJjAg0UiPouJdch216ndSZ2AEpswxdfVJiPZFaUTxCabKn+S
ooHZP2LYDzEV/Zy5WhDM0wC9JsuRwoGfj+NSQhEpW21rmIv5haxjBwJfxOOHZjS4a+dM+zPVUvs9
b8FS7wFOQlcwLl/Xukk4nQ64lhs1lkKYv+qH0JxJyzT+yKzsYMKDPhn8Ga1I1J0hEGH0hE00q+GJ
FwdMYiDBdNCgakZwZeVdzJiHJunjEMv2kg5CwJyrtQY9F5kqTaaXtM04Nnsko/sWpwMcfCQS2OGq
MxHJ93adfHuzjm3A0RNwhBd0HX9oulQTAIh98NxiQwEUHdSmOzmgsN3PnQWWna0lhAfYTfl66Asd
q0NjiuzBBb6h53ITatQm2ZjCpz/LTx1nHCBvd5u4s0KPuxmycrrBheO/zCYCZb68bzwIsES0L6Qk
N90mGK1QjvQmIRWy764DQeYTS8quwlS0FhiEgezUQEKpEGCAvLpNlFpsgjlaOLYPfpOsQKLH+2yT
sdJN0EIagqv9JnLRTe4Sm/BVbhIY3cQwVJTAZlaiXsZNKmu4fAtgXtVx4sVJaAgZ/SatgWT4CNsS
YzOb7CY2AW6NoPuNmyjXwjhxFd+kOsz441r79EFZd1UmurheNmEvoHTeiU3s4ypPQR0aRFIn0a0K
2mQfxPMdpoMv0SYW9lANW967Mw9NtF/ptJ7WqHwKCuh+UFSR3RwAr5AiuAtVgh49aunejVN0Xuai
P0+q1DfCYao/gWHWYZJmfo9zG8HFju9jSJ2YnYbmydD/Z5sOGoSRhlMJbdTx7mPY1NJQJusvtymo
Pc7Nd7OpqmbTV+0kH1qK9jApepzk/abDRpsiO+Ka7PSm0iLaJj8ufDZHeHYQcdmm58pN2XWNN3qn
PwXfpRdvaRYmmJtmd/GmCo9aQSDO/ikWo/E4mE1BNpCSF8YgKsMBIs/QbtIdYkwwIBYBNc4+dWg0
PbcAsuhj1/O6gFiddnGK0kjJ6zzrIGWHfM3eBvBntw2fu2u2ad7I8hmuLJ3mnWJonYJFFefELxe9
IEhGKsFuZc8eFobRuCr/lNX1prCXo15u7aa606BMNoRshBmylNX0Kc5/6vTxJtnnOsK0WyvO/Sbn
o2EtDq0ef8B2KeoyNsNd1Bkt0XWFwRGwzfxrAs9LKvHpE6zeCKRIoKyoNLBajOO+OswM78PSrZfU
5eRB9sRfRfk07CRJ+VXBi+SV4rA4tq2KjwEEmEs0OQhMcDK6zdJYNnMD8xUrgJr1kQRteyoDED+z
Qg5FnDhYQutmjwybUdIWsEz6Vft3gcSQK7EZKrmZ3FcE1Kx7UsDpq1igksuEPBG8PBneKyVSSRDc
nmT3g0JVyDfzRm02TrQZOqUQSLYpEr63ACgxaQ/zZ8Hccc3iUDmgkTCHWkzEHCY3qn3E16RqEvoF
4mty7MZ5BVK2OUt4JYMuYkRVWWcQqdCLcV+yGNPMrsHPp3Q9ss2kSpPhw8r1yqr1W6fhm4IcFbXG
nwAZofkYcTzty14+kjFZ0cQm98kc14JS862fF35shxjmrVYQJUy7jywz9yvN7+C4PsnNVxt0/L1N
MA5vISbsqeTZLmw6d2ijqIbqA/TPYk4o46LDcNnw4Tf/zmxOXoNB/JXYqxScL7yr5ii7GY4fw3tb
5IuscTm/9p5SeJ1yqbWegp9xwR9bCVmBIM9El1TsdYR3W7B5jPmgo/O06f+MUPIwI1AJ6B02y9QC
U0tAtKYU4QeqM1WocVCJNJ8PHMJAjsHwDwhg8zf66YL6DMLwulmj1OFer9rYpO+oNvLbdQ17WtsY
j8zJzVy8sGAagFfDetWbBwsaP3m2opwHBAvN982Uz3pPu9Qg5wpWrmkZ8Hl86CcBkeErMQEDVGe6
GTFJirFrdP1gUTwlX9ZuzVPYjClSfSZkM7ziSWBnkOSICwHAOfzsshK3EKHZ9L56JB9FweKOTDdt
sVMI1oUfPndRA7UoxbA8tpNiUjNaJwzKI7tmQC3BEtR0TCM+BoOHII926FA7mJhdO/S19ia+y2im
7gOM94Px7I16bfLAhTuN5ckD7HMisYB1YOxZMQ5oAFktmNcddc5fk16m0MFLM/4a5xkxSUvgEK+U
dCVTlclG/Sw2qgEojUCIkZx32SpwCukgusApSG8ZxI/0qkvaooGVyN14zHuT3ZQl4z+AdQjs5CE0
OY/5lFx6Q8uTbtPpkfi+xFOI9/MbxxlQj+kkn9ys9kmfumsN98ZUeThJHFlh88VvOfiwKZdrDDgs
J+A/+oZhKOADwCMqzCobJfkK/bX8JfrBHXGXrw9L0TYn2SY82ulxSI6YZca4Pp776GAb60kFA6dA
pIdcIR/PYm33pe/8PY/b3D4yUnq6m1nY4xWYZ7u2mBL82JFj69hcEA3ie9sOjCpH13OMQ0ZNvLt0
RcndMdTSvUcLYr3CYc4oFvBOU5hUBqIrNjwnkvYv0Cjd9wKt1U89l/4pguxLdpPQ5lxGA8l2mWuh
a8YmDD8YGFoOmj1UT0MrBfIwMA8O1JfMPqtxbuAt7BXBd9l49TgI3BBHD3z3FhANZMihdwIE5iL3
cUTH94DG5H3Ez6Z70HD9Lp+EfYjQI1wxRadHydbgKLyYLsWCycgRM4wMBfU6gHyF3/GqPcJmUFTN
jf0v9s5sSW7jWtev4heAIjEDl6cm9MAm2aJISrxBcJAwzzOe/nzZluwqFFzYrX11TlgXjrBpMQs5
rFy51j/QuZxHE5CwWxT3hl4EBnnnrM/7zB9761MamSRi9Ww+aS/aOtDDraOseic7lhYDtxcdHrqN
E4CP0ESfhwgvxXqiF+UevYSN9Ito0jD9BO+YZvKLzo87umj+pFL+J3kRAnrRBLKlPFClSaUgQ4oG
DVI+KJNCQuBMJ34oyjJz3PrJbow0JIc0hTuwljpEeuqaj8GLOhFP8erDLCWL4hf1IlUKGWluMtwl
U3dXiYlXiJQ7GqXwkS0lkNqojNA7krpIlpRI0pw8PPSBW9xbUkCplFJKoTLXO5KH8IkKP/r9UnIp
yOvq5EsZJlcKMmn/1GaSMk2Og2DTHCLd9N8C4f9EupEy1n8uD/6fuvt2WRr8V2HQcn9yqFejAagB
5gSZxpP8z8KgLX6iJEfVz0AeAny7/KO/CoPaT5YGmNcFmqZSVXQY/q/CoPaToTqUVkCASmik/ir9
CE3WkM7LEpSVoOU5VAUs/jbCz2XBRHGARSGxx5N5ULNnU0CO3s1zcDeAV5T4gSFjC0bZL52jBA/q
VHWzZ9I72JfKnPwSNWX/IKIsPQQ1iBPk/GLJAlDfcSBK3BTJYh7qwo/eWjzxfyY3zD/0TuMUJ82i
zvH6jfkfdUkuiJrv+t/rFgHRfzx9LZt/nLr8BxKiRf7/gJYJ5Zobm5BtTIX6H1/zH//Yfa2/dT8u
tiT/7p+1akv9CSytXGubVWdjsuZ/bkn+iOKtbvKHMHsop17wN23NgfXJPjEs8VLG/mtLWj9RetXR
IeHvgnuJRMpCOfSWkuhV2dOxLAN9U0tuc0pmS93kTqPNXiLscUj7zP4QwVx4aCdnKvYS4/tNL12a
9maf+KdBqAAmkNOcdu0wkdkkfWjfa6NbPaOc56OKNRufHUdv4Ly3Y5vvImp73xLNTz1/BvpApSR3
3p7N+UoFUl+W2GC2qoJCnyMMkxmRsO3zCqQi0CubCnM4hJ05fR1GXfuQWOaEGIRLahuCJP6k9iE3
LZwhYAeZdgDbe5rEoJF60Fu4R9fTjdBnc9RiPxBRzF2nJPrHIFSPcOjst7bqTO+7Vh9+1Wt1MnfV
rCvvQYjMJziG89Gy07rbxZmS/zoHqBq8C9K8xqyHQvKzFcfhG1/LE7Qu6zTaD+RH0a6VjccmEr32
zyP5HwvYy0q5nAoovyp1ckczTENO1ZnGswq3IUsB5ELkMhHcpsu/60ah7N1SWPvb075sA8ihNPat
Ci5MVqAXsx4VGdp4GdBDlDPrY5qX4qFRfGWvub2zsxvf9oIuf/5vxFkqFktFhlshJ+ii9JIoLv+N
vwINPAWNWrPr8g6Wra9/E8Ut/SeNYMGdaJkOaZtKePrr7oNe7lpEGGg4Jl0xLrh/3X0O0kkudX1i
DQVs4tNrAs3LUTy/+5BlIqAZ3EIqDaurozpnPXRT1OoOBZKNB1NEnwMX4b2pLL4XbvvNiZznrkKS
I9SS8qHpwfNMBh3osxlbCRhXPRPSA5kBGID/DQgY9gIrDi2N+5966qHThXjsnP7ByZEZiONfRqWh
x6vAhIptxGTz4g1kosHbGP/q6DC+zSyTU9CZeCGunJ9SIkGpNh3FpMxwlOhA00Dfwwut3pWZGcJQ
BCeS7XRFnYlWli2AcDmVgkprkwynIc3hNGY04HZBFbglVPE4PFhVhzAqGqZ3aVqWxeG/x+7q2NEj
/s/HTt7uKJZdEo74N/48dqb7E7JioOE0OAgyd+Rs/Xm/80fQSxzN1ZEMg0UmvTX+Onb6TyScUjvB
pWTP1UWm+Nf9rv9E14qKM2dZhxLo2K85di9NpvNjx4/iVoc8TrzG1nvpCInYT4O+sqHsY1N9g2N7
0B5iI4iOMyY93ZHHsFEfFV9T5p3LDR7tAe5qyp5ua93uMkurH0J4xH+YM3x4ahbp8Dt4dkg7dWFg
2EstE1Kyrg4/JE57V1OW+FiYefxUo3mp//PsvAot8f97zin17v7zVtwvHj7y//3nNrQNaG9o1TsC
obs/Q/xfkAjjJ2IuSiFkSTZRRyXE/7kNNS4GUNhIvZA2qK6tsUP/2oY8pXilsDMJM7yp9NfsQq6e
i3eP4G9yaDWrCEEwzLIdW1RtmzRt23tN40ynWleDQxRq8z9j1f84A5KjcFkZOv+BX9bSl6QE3lgO
Vtp7StnraL0WCf2yMIaWoLvHs3lfuUeWydZyKA79eRiPY3fgsGVABeFLmHCrD77jox5Zg6O7PdKy
k81IMgxI3iIQcfL+y5HoPqQIf2kdNXQloIlqKm8ANjV0Ltuw9HrXLT2IBc2JINT8NgCJ4p3yrx22
8qUrS2fqPF2YVVslZskL7Tyt1ECIpmjbelanWTuhuLDKff3Pa+Y1S0f2wQbmVYwo0TJKNWXYqH5S
dR4yucrjHFcRBC5N2dUt8gSv/yBDs9mHJhkRlPrFBw2Zo8wip60KMtuzdR+NmdDVNxKNlWmzKDRo
5Bp4R2jGIkXOdUjQcIxajy4pzCKQiB/Iw/LXf4tl4wXBtjeAXyzFpTqbFlVaGq1XOq3xOBWjTxey
GTdG4XJbnl7WhaSS+ADYaInBKVoE2ItBa71Ay+t7wALtrqyEQ4c7tR8CMst9Z1MszSIRbIy8NovA
mmR+Cs7LelEsO9t8An2RrM1b9PM7eE9KYZTHIbKmVx9mm8kjdILYAjtmLXaEPYsiQo8SkQwU61Ac
qJQ36hhhOVvN9bvbm+86boBiIkwZEqImxMtr/OyDfJe3aVOOpQeu1n6Ytc6+h3pWv61sM79//VBk
msByKCwAKpA/5WwolAFCA8mGki0uKDg1KBwWihaflJn7/fZQ18uE2cnZUIunp07B2mizlKHaRr8r
jMR8HINs64O2RllEIgASXVmif4GgtmnsEN9Tn6IiSDYgbmsrRF4uK4ggm+wXh+2zaYuyeMqqIOBb
5mC6M4F77FzFjKRiQnT4G9P276GWkQjaWuuDgyg8f7KdeyTiZ8+KtN9vD7LxPctLEaBeVRZADLwy
Rlg/9DuYBoOC+ErTtxsxTy7zeaqJjDaeN4AeX2CZ7tKDTQjVB5PjYI4NaM8L2sy8i0SbnRAB+040
TDdWanU/uOBvLZUSlmHqlxs8DBR6A44NOMeOlBMoedAeQBVevUiOEIgLo4loQjyyFoG86pE4yqjB
eknYfurGPjmWrrHFo75aJPlC4L6wLalwyFV9+Sm0oLTIb0XqoerY7y01bH/oYUuzoaytbGOVrqbt
ZSyXh4rtUDazF9PGbeUXZIqpV/bW+NUP6AgBoKNjeHvfqfI4XuwGxgEspdoknmBhX4wFzw5SwZMo
C0FueQIlobfIDUZv8gkM4pCY2Ruavd07Fe7Ck6IP1ZsKvvO7hHfMZySG5nivKijsg7ifn+xOwWfG
H+NHboDmQw4HYQNGebVr5e9k0sHP6o6Uhrice1/rIjMCz+91Qed+qVvffKsCpvSUwLBBKPWvzj90
xqIQwqTwzjOXAcbQ4H81gZ16mqp8ohKJYJywx9fuWgZxKDQwksE/8lF6HvyTOUdGT9LFkaSuT3ZW
9Uff7LuNqbsqHpOxyStTGA6gWaCOi8CfVlRRFAqmXsMyfS3pmk8HS0EWFkqAg515A/BrXw41ZIo5
G3/V9dD1KhQNfyGS01HVmvKDowYanfjKpifNROwqBSkgIKvNfKQAXpyGslBxmB/78vn2Br0+Bxre
VxQxqa+Tei6zGjBWc8ElknhJOjm7rIMgUiuTc7o9ylXuRK8HDDgCBBrCvbzMLhdCCVzROVWXeH5d
0g1HhG+PClFwQoA7eqz7ukZNbvrdBmv14fbAL7nR5fljZFPCtKkyuRQnLkcG/pUrjtXGng11HNub
MdY/mPNkfi3KeqIa3dmozFG0G5+nGFXhQwXoMcEtKgnmN6XjcuygXblfElAMX4LQmsZ9YjYCt97b
v/P6+PG2IL8zkCHlAerICTwLE51J12sMEHmerVQ/DGn8xQxzVJrabJL+W1vWwGvrQVFFkOwJacMm
d8XZcMClC7dGh87DWAtdhByxdlM+PfZWG/melZTGl07qI5aTlX+8/aVrG46NQCpGrm4R5S+HDrU6
npqwi70RNDJa5C3KbKjFebdHeTnai3Xn2WHbZLI2Fc6XuHz2hXkEYzdCOtur4hpITSrUCeJeNv7c
4Mn8AGVRf5jAsXycoZHDiA+M+6HqfePQ5+14L6VIX3tN6xwA+aajqEUEX95tUYE6XwGWEV8KkbD5
MZSpJUny9mevTK6ukwsgsWtyXS+x1vU8jXOHwLzXhQoi4lpWAubq4v/lKIslVFF+6kquC2+Y7OyY
cJ/v6O8oGzFj7ehych1qJfQACeAyXThbQr8wKqebjNBDBeOdkwv9QxgFNVIDUPJSyZDrmn1ZTQYK
yLhb/ZIWAvMidBzCkxNb4j5yLdynnNjVfmgcqj/KEcnmw+vnG64MdSUCqG5Ics75T2yLSFGBniJL
04GHzmZnfm+koOxuj3KdF2k6LXO2Mu09nuyLURBlUYOYqqQXoZrwYKL6vVPcLjySufcbS3udrsgC
rqOqgl4IwWExVDikjQZAO/SorgBBtd81EW5taWt/LBGsiB3t2+1Pu+qHCKoDlFQkRQivNHAJlzMY
Omo/16ArPYBtiZd1gKrhe1OerXjCv1NV9PWU2moBxwoEOswgP5WFHr5nKc3Pt3/K9Sxzcjg48Dik
58YLj+FsuwH9BSSDKDoZYTr/YiHTi7AJHg0w5rKNYHAd7S+HkqtwNlQx6y2yaQylkVafbDdL7ky1
mzyglcEbi77I/3I8eR2cjacaTS/Qswk9MeUI9xSl/iNKknFPXxOCM0SxjaN7Va0jCGkyt4OphPoS
VdOL8eBq4rIhitDTkSe5qxIBBTyysXnZ+1OvPil5newHG/yt77fOb2nsq3/cXsu1bcUUS8lnkkzL
WvbzQz1RKtR7AORWWvVcD13xyQbLsO98X38cWGW8kjJMdicDdfyg8o+gJN1kV/avLT8wE8BtdNV5
qU8tyUnhWNhQk+rQGweVOh7HDq4KTgGBlYqNWLS2f6l/mcC2KZRScLucdGBrtRqgYOzVNVSFeaLT
n4B3Q76ynDaixNr+RTpMtuU4LxQQL4dqi3hEcNZG2lKE6G2E43AEMonp3iS1lsI03thP19caJVce
UZjiEJq4ES7HS/paQU5JD5A9DotHpD/UP4Sd5xtVqevYxyjkDFSZJU1JXZySaozLtkHGwhOF338u
U9DzXaCrJ82G7z/yLkP1BsuJ2zt19dPYoSQHpk4XYhEKAmqNpJp54KW6KD/MKKA+h6o+bASAlXQI
xVv62jZFN7LZK4SI4owjnCdE7VIje07mZPoeEBYeplj332pDZT80kx0eDZpk1MfifN/neDOgMpbt
7CKfN/bPC4vwMjvj55DWaZxPSqnL/BMlVgIICEiPYmTxDtip/ikPZ4UbtKn2bpzoPwsHp7+dOenV
70UM/UVkk3EHKzp+KrUguNfzJNy6+9aWgu48T3UAJLLeernLMqGiLqJUAaxsV/9diBwUptUjyXl7
xa+a71x5OiHJAlUgO5ISgncejadBnwATh4HXsR++FVqJJHFdl49uNpuPJSyi+8mtQ6hJDY4oWVk+
47aE1urf+RVAhmjCazRplqV59oLb+bainNA6mn/Nh9rYxwXo6DZMm33VtQ4lYORx2zmO386Rne/g
RxS/3v4RKzNOyQHzCQoj4C6WD+ceLVkVpKxyAmOEm6kjTDC2Sb2x+VeilfSronNE6IANuTjX8tgh
YT4opwCpIAWGw1MUZqe8Mkfil7vx4FwbjOMFklLIK3CpHomLkD4nfaucYPN0J56k9pF8AomvNHce
ifrJz6+fQqI+uDUbws6VW0mIU56JShEfp7vzYVCxi0L+PtmwyVhbKGIjayTnkDLB5Zbt8oHEqcOy
wIYBiINLTC7oj1vlmpUAbIA/pffAPxg5L6oENDnCua4Ypa/N+H0w4ZqAgBxnXwTNviuqAYu6Jtr4
NPnTF6HoYtBF0TFIp7prZ14vcTsbT205tI9VK9HSTWF8s3FvvmtQuvP80rdPr146wA3IRbooerna
stuHaxT1nChQTm4QGp7oifozVFfv9igraQGbEVVKvpIV1OWfn+V+UWKpg1mP7knFgRN1/hk6VIH6
SwFffX97qJVdwj1GBdfm0S1j++VQvV+rKG3gxhmGvfPRGar5EcWoYSOlko365YqRVmLKQrGNp+Gy
pQMvTdRznSLjXOvjabSKEO1rPy52KJCL78Aw8tMci+iHFTvpvB/NPvheGJ36VoMA6dlWgtggd+77
ptMVvKxmu1Z3JYFw3/Rz+RTmJpyVrhs2JAquWOJEfVBX+JAATJQvucXkCB41vu0jdY8KevnWSMHY
e1iC1YizOYh5ZXcxin3Tjmrm9HOUzlhiuSKMvidKkfwMexuLycmGadWqAkh+ypKXO8sodOzZhwCb
xtsrubJpZOosq1GU++llXK5klbidpaidc1L6HMW/EnAoTgXp0a7rZOMi2hhq2XYUgxtIbptzcpCF
fMc10dxr2jg8VePsb6zB1lCLoz71AxbSReucwsRpfsmTWtzZ9E7eVGG3xbxfHUqnmYqMn+wELV5A
XZEEsUt3+NSJukajBlnMbp/otfuz72TW8fZqrZw7DGfoSdNQ5TJdVn0UKj5YqNTOqTVxD1BCSRJE
i2pjodZHscnC5Z1NYf1yT2ARADulZk9QucfvPkdaqgxxKL39LWvZER/z72EWWy9xYPePaeWcdKiK
n6qxou3tK8YbtRR/YN6nftV9pGmVGtKT6KwMNh02Ha+PzGDOBd0uAidIUnnJn8XMwcbQ2BAN27/O
FJQadVRcp8Hc+NTVCUVj26J/YLBNFhM6z26iRglqO44aqR7/Dck0nDXubk/o+ijUWy2qytTfF5ve
meLJ77EXPFEk/yMcq+Ck5lW/0QJZ3e48tGUHhIeasbi5O4o4vDfZ7lHVGW/x/Eg/IQdrek3pb5Xc
toZafE9RQz8PLA5xlbTZo0qW7bUG9o4QgLPD7albGwqcgrw8eTpxti63AaztUIJ+nBOSesXd1MbN
A5y06OAOrf03jjDdCfIAkBE80xYT2NB0o7bJES4QbieDK+A644iwcYRXEixkMSwktHm5gWdbRCUf
pliS9zHLNPTmQzVF0QNmKOodnHB9F2lO/djnYfn59iyuDkqGD6xJIGNoLw5Tj3YdkpSWjVnsUB5l
B+zoYm/xWLQtBuSJ0tJq0KONUC//0kVW5+AJD2rP5EHHuJdLV9Yu4mcTu76MExxahkE/aQ7ayGba
2Vir6+nrI4ZLe5xUjuo+rzt5Cs8iRp+YaBy0nOUWxyd4l3DnzWKoXr9+1MFVugeUTAHrLDakoasC
EWZGUUXSH4dAOCioWqjUllW+r5O2+li53dYFvVY7oF9D5dmkTuEym5ffFhdZWffMNAwqA+Z5pWjN
sxZgPQLJP3d+61JipFHq+fsA4OupjGRHbUBB7TFPAu1eIW/ZmIaVcwmYTADyl6gyZxk4ddEZ06Tp
9smF54UHFJYlAr+bk+G6f2ddTVMFJA/qz6XidfntBiDNOkEv6VQmdfTcD2a4M4Le2UhpV2I0dTty
c9odKim0PEJnuwcdlUE0BKATWlXlsRMoeUcdti+3D+LqKODXZJGQkuSyCRugAhf7MaOUNhXf2O6+
IpWfe68fBBEmgycNXX06Xpefkti9KNNMtU9RE89HFDwcONjgrv/GKIDNJepFvqEXE+a4swZHZLBP
ulvXe5SI0YF3wm5jWdb2GWgUFGrha8i+9eW36KqS1lbY2Fj2TM7doATqg6+E2TM2GfXrrxoJggcc
JLt3HPHLoWaY0TpEfPtU27l1sAIrOiq8Qk55KIyNFVr7Kml4KWgPGSob4XKoJFTxeB0DGydRONpz
2uKZpdrZIVCQf729TGtleNpIZHN0PcHZLAvFqhqDswbmcVJr8z5K0CjW0GunSP2rraBMrgT2x9x1
OvyHBDGj0b6gwPPt9m9Y/VxQJmwU1NroOF9+rj9EfpLQCyR6YdNamBjGZomRH+vKHTYWUaami0tH
5kB4qkCRxUdlcdOZI8pGmZgsRJ805TEoTO1QonO/xwJYfTIjLBNHPByPWFf2z07VbInErZ1v7lcc
KHh+k6Iv4nTgtonC0bNOiBYYO9vI231PrNwIvtdrCt2NYrW8CGwDmdtFgo68aT6hwmudUH8ydkMe
+VhB0g34oaCP/4gpmHEoG9861kVcfOwGoz9FUJ7eG/GsjRu/5eqL+SkETaAyoJdo3sk/P4ubc6Vq
YzJ21ql1RPZoWFH6YPXi8+0NJKmpl8tKdU1DTwz1UFluWDYGh3JU9B5c+8mwim46zlWHl/VQZ8Av
BdqrJydXpx++npBNVUJRMbC1h/Dt5M6IkNh6mNY7dMfU8YBhYTZ6fSvc3utRfPijGOwEUdPR5lat
/bJ/FF1aJbthQk/hAzqi4qONqXx07NWhMHa5qfY5uqoi2QhzMlieb1tsgmgJyCueXhkicYsTEkzu
gKp833u2UxVPDa8FvBdxEGW3zuKu7EkrRKwpv9+e1uWsvoxKkQgCL3gXWnWXa1eiz4bxNmQIq66a
Y5zgsmi1PdofddMcbw8l/6rFBxKFuIyo6vMMWja1YVxgYM5dBxYkc089phjYBxr2fgw05X1YGuKU
BIbztZ2dZIO2sJxaqqLkTNChQBcTe5boPzfEGULL5x58gDH9QV32xyxKlPbroLpLLCe4G2fkwW5/
7XJiX8ak8kyKKAeW+p7nhwKjy7zWepbTSGvtMAeob4iwwEXTHqeN+L7MsqnAYYkAqJHgSoCXrMnz
oUwnRjwrtyoPt0acE1Q+DYdLzj+Ix51i5e7GdMq/73wh5XiU8tmqhmyrCjndZ+ddi4op6/uu8sZc
b7xi1Ob7PoirEYvYZDyq4RAjkeFaOHbU1iMt9tDY+OBlwHn5ATwENaINIWFZ4azwvnB8K628qW1s
DCW44HaZGLMtgub1vpEkVRoIZB+yg704HE4H3ZvIW3quEwUIH+Ra/320ekk5KPIIkRUsbTNwpN5r
tw7DUneXbCiu7SXLBs1KXo+0ZLykT7+kjhPv67L6ZVbtLY7SyjxSLoJwRYmM6thyIfXSGZRKnQpv
JKW+xy+hwNcYY6FXfw4qGLLsyvXP02VxIc7BIKyyrwuPWs/wedB95Z7cOz8IrE233iTXXySFA2js
OeRxuEDJU3m2NWf0xJB7jHMvVLJmZ9iNuqMYkx5uf9H1gQOzp1FeJ7umwr5s2oliEhFFhMyrgi4+
uGpr7GmueYOhBihf4YN8e7i1j+LlQ8WPdx+5/OL1M8Zo8Oe89Dyl6N09oKHglCbjFhR45aN4uEII
dnF/Bl++XCY1iecM8ScPn/fPFiI8+zgx7poWw+pB0fqNKVz5JhYZDQNNQssgdF0uVBu1tklmVnj1
KOZnvS2m0+CK18Jq5QNL0qth+cEYk6Txi+0gHU56tVILrypT482QquMnvRDVxvpch3rJSKfcpnLB
mMTgy1HSKUdSoTWgGszCP8GAokyv9oY3ZnrzylRLfhBNRqkvQf/PXqZasUC+N8GBGFNwpB4E+D/6
9N18evWG09ndAFikYKy1TEUUCtlmOqbQNIZB3Wvl3EI4ULYab2sbTlLw6c4CxgSkdDlt7lgQBUo3
9zDzdn7F/UI9dhOinInbo0yK69RGgrW25V54adwa1OeXWNS0U7Ok0ubcQ8HNxXNLCfdZqPyNw8pG
ANvBnqaM+JLGnkWgsSsHLYccL+3AxDFvUnD7VmG/fsvREIIwAVGAy3gpeoGkeFCrkY63+tBndzwy
siOKegmA09bdGOqqFcCe4+FoU3aRgkGE8st1wuo4wviaW4IKbYsVtgNIWf9Mr/ZbHaZ/ZGn/GHb5
h2JyH8uo3mgLr6yZvDpA7DK4JGRejj3UfjpQXCg8twumfaz2JYjTfOsTVw4wfz3oZNCdEAutRYDV
CIuNbxSMUmBJVrcE2LhJnyOn3gp716kTxX/I97yXMJiFgHz5Pe5cWQpkiMIDho5fEcJuO7QDO89P
m/itPgdYmYHvwG15CFBhM5qNq3htOunp0+2ApAlFexEPofTaZdVFhWcXOD7XWPqdaIa2Gztm5WDT
geAKBouLKsvyviLRyITZw1IKWxzX4lkB5I0eT8VLJtGRQU1EvzHidaLm0JKERWRJ2hfPqMtpTdQs
V9Ajzb20mapH3oe8/oLCeKrR0MQ/D7YwAspgGjai8erRcAlehH0EDcDNXo6Lvl6TK35ICBtnmlNd
pHzExDh5cGoNhU4Et3ddF+rv2yivHzQyxU/YzW81BFe+3QQlx3VAskj/Ua7GWcCJjGxQO+HiJd66
ykOModeTIah5N2YLfzTW+icQAa/FGBATwOjJ2wHJd8L3IiZAeG/roSQDqkGO3WFj4WI6FbSv364m
Ob4kJ3FUuI8Wn0a0dsxMyzxRTcHzHJbtQaGycLx928l75vI5gz4NjVS5V+U6Lp5PoW3nWMkPmedX
bfSumEvtHXzV/DA2bXjwSziXcYUrZlF1weH2yCtxB2Uc3hZsIN7FS6xoi19JrNdV5mH0Xu0ED6Vd
ok/FadbEsPFmu8L6yRWj4IxElw3fhGToci75XwEPDWXmKZb1XS3xwUKnv43cQ5zW77W2v7OQmiSj
cO6rqTokSox5bnBXl8Xn29+8EoIoS5MzU4gE27Asf2s58pMtlxYs6poImOX43CXJvLFzVmYWDjCv
ffmSAv68iLPIpOYlpoGppwxWfecPRNJ86D/jkTZtrOFKsGNCeXVInDNF8MW8thO6rEkOiHnMVWnj
3jkHUCy7KRpPCLK+tiXOKkoiHZuVBIM8ZpGk6/6odm1pJ15Ul+KQVnn9m4Fl/YaS2UpIkY8oqQwo
RTKWWWZmB0Okq0nimW4yfglHrTlOc1/vCqzmHtKqVx/iPlC3uKAvt8/iIMocHY819BBIDBeRDO3x
OA/hbXhAUgu8i7ok9TIYO3dYMbVeHAfD0c8m7XlWM/UAJ4GWs1Ijet4Y9GoRxt0HJTov+LLbG1nI
Ve+Naec2o+crX96y1XF5eCYF71CQrolX6AW+Q4pv75IwD4D+uG8cI36L9n50wqPunR1mb+J8eJtV
jraLzfHHqw+P1JWDGUolR5YKL39HXOdGb1bw0xSrVR+6xq1O09T1GwFx5YjKd6ZFa489wHV6OQql
xrEzcyX2jGpoQERb9YPfmt9vf8rKCYXQKJcaNLQUi7kcpMlTpzQmK0aPry8PI6LV2NTCkercbmOk
lRNKS4eNTJeSw7MEXesj8NsZjwnPGucEDy9CXIMFXbAj+Z8/z0Gy9R68qs2zXaBLqUAwJKKQr1x+
25CkfQTrzZmj4MHUxxxHskCJPgxtYHqlO6YHZYzqQ5M6LlYVU/hYT0W8n60o29i5a0uJao7kE5uy
pyX//Cw5kMnSqPpZ7Kmir49zkSl7BXDlBmR/bS2pzDugX2m8g9W5HMWxwyANMZyGeVsEpy7rq4ML
ouYwGbnYCE3XH/RSwKVy4L6UIBcBUEyhMdh+lnlwsBQsTMdvzWCI+429KV/sl5GIUVDCkhczze3l
B+UVErsdCstemaPwsR+mMqqeDXI57EPQ1mn2+VC0/jHB6ivYDT3C0DuuVO2dRNSDkcU55Rvl37Tf
NyDHNWpCNMRwWRjrZ9EkOCQk2PJ9Mws7+JGEUIrB+md++zhbeIkcXNJVa58Bt/8xtnr0y5DVIy64
OJf0QqvfJfFQ6ztF1RsDi+I6z7zBnuYAflTa415NBPwk2mYovMacavwlLfcw+ar+pdIBnKBIoGfH
0qrE18gf0t+VyRDTwW7Rqtw7tSu+hZUyqcc27fw7QzGRddfKIpt3fWKD3tSMoMCOtrajjYCzkkcz
3zy9CAUSirsstE6iiuNW02GIx+X8ua9d67cqNnHqUZX6ucxCrD2RqDsBUdQe7ByrD9VJXtuQJZPl
N1A3BLpHMr18Q/AETbUpNrlyrDk4jVo/78bSbHatgQfb7f21tonlxqKhxYDaUvWgG5JONC6qB1pl
hcdi8hMMCv/GYw8HerJLtKckCexF//fs7LulbuaYiKdemPj6nZkN/dsUat3G2V/7FvJJaLVSkYkm
/eXZN4KEKZ0HSFxY/ogePoXvZ8pG9nodYBCOORtk8b4LtSkKk4lBkiimzRk7iVdGVrind75Fclod
iockHSOqu1f8wzyYu8Ku+9TrA9FAEKv8kw9gFfnSqd34quuLia8CrfNS06VJsQibM2idSWC36IWY
YDw0ZavBpy0ygW9BXYZIyo9bpJfrxI4RudMp6Mgn1TJ9jHG5xw6WEc2q0Z9sqv57cxrwpXQKbS/F
WU59rL++VsWg1F8l7wm4yzKtw1GHWqYbpp7VRwNmFDo+RRA0uISnrYbNymaEYMKG5z1Hh3hZmHfG
oZ/z3E28KcqGpzTTrK9JZSuvr8LShZZNMNqmFC71xSVkY+gkRK0zjKkNb7WmaH5r8yDbuIVWFosT
RRbB2wLq5BKO1GQZ+T9UEi8u0mAflpV6X0UC72ho1erT0EfWoa9tZwOytzqqyWXOowlg/zL3hxXZ
WRPGlF4AO+1UGXq1V9sxfmv5iTihzx9/smbX9F4dEKnIsmJUNGVZc1FBR6lck4WpxGtLtb+L3Nbf
VXb0WoEyIjw+17R/yTcl02MRRZhKQ22KNvGGuQrejCUGuLvC7IuNiCiP7SJ5uBhGbtKzuDvhkGuM
iO95ZuvE93hXAEAY2+w7ujLJyY0ay0tjF6LDlIXOg976xkZVamUFdW5SdHJI/MD8yHrH2fgobOJC
VfmxN+dG+7ZH5Gs/GkG1H/tOO/SNUd8rWRZ8ur2CK08kuojUTqkIoSZGQn85atRMWVxWFVoWZh9V
Ry4a921U1lh2+Y3+x+A49fe+FvYjaVW/00Q84mqgaB7y8PmTyBJ/Y0ethHGagIBjLMcgG18i/zNi
pzZig47/pDrs4Vymx3xSxaEKsc69/ekrQQdNQqlsIuXRCQyXX545/qThNJV4ZBUtprQVFuBxt5Uj
rX2QLetTBgkpDxn552erakSixl2HVfWTEEb3POP7KGLnSTeHrU7g6gfJhi35L4+X5dPMLoSvViZD
hZX7JbCcHKH/cIvwtbZLAUZAKOYOBKu1OIzdGEJ6cbTY0x0/AjZejccyn4I3RohzUBhY1j2Qz62X
2dqXUSUm46IMf+0RGftZ0blMG+IC/rBTHW34eeyL6uPtDbFyr9MO5JJ9KZK6y0cX0ma+oWFN4tlm
NLxLgqB+n8c++iZd7rb71tfNjYiz9lkuTFa6afCmQRNe7o14qsq2D2oKJzixeaZiNCdlElvKhGtZ
Oi9JxM2YOtC4y+pDqoisN5I+9ty0Hx5EOIz3Q6ZGb3RMh94HAZRtEpn0HkR59LVpZvMUhNlcbOTO
K+eAqUVjDYUsyiBLobUmbkA7zwFxxpmNT64SR7tKIFxR+/0WnWJlWjlsiNdL8QSDrXo5rd3QDSMO
AxFmqiL/6kYGu7Nx88Pt3bI2CtkYzTOcQFADWtx9uOqA4Z4SxGIU9UuVAczUK5QKbg+yNmtAPSQt
iYuBUuXlp1BZps6Rh5E3JoGCEVvS73PVmnaZprcb37M6FPkenqcUA674NNk85FZd2qGnhspvVTD6
h2jQ3itK7P+NnUBJm3c6kyYrLZffxO1X9pONME1hW8G+mBpx1McI62z/1bwQMgeoOy+lN/rhV3os
BoorCCvg+jMZFfW/GgiroQTO8fYirSQOiE9RbrXpu0v46uUHxbXZZxqQP48+ILIRsCf86GSXidUc
WdPxOCDCPu19ADDzbkghefAYV8wNDtFV8OLtIzXA5T0OJ3b5NpUQUlzMOV+IaBbvoj5u9j3g3R2Z
on3AMNXfqNRfbX85HmB7WVqVHKzF+9Ft1RrJqzz2etvOTq4Yup1jtMHG/l8ZhX4AQ9Enk2bbi/1v
WKjq8uCOPNUdvldK1x+E+pcPzX/UDb6SN5cCRNT8eBdQZwR9tMi8xFhTQo6qyFOoJZT0ABowIQpy
d2nY6D87kZu8tYbYP2hGrXh2rHYR5pFa9mRryAwGTZNke1ftuxOGpM0urVB9xUR2PI6ACU+pqSgH
TO7MfYgTj7K39Wp6r0yRtZHIXR1f+Q2uLMOQxSGAvJipDGVJPCeZKQNb2OZQVblBluxYabQbSWgP
t7e8JqfkIllWoSpzoGiJ2zSNl6wWIzKSOFAGlFk0TLB2wVTFx//L3pksx41k6fpVynJdUGMezLpq
AUQER1GcNG5gFEVhBhyAwzE8fX9gKqsUQbai1Xdz7dpdZFkxmUEPwN2PHz/nH/yYEum5Tu0kPu+9
FXRbdhPUgnhqv3XLnFwFzYhBijc3Gj6Ghn8Oabv+lrqWdtLMJoaofeI0b7PaU1eY8CXbYYizt80y
eqBasX5RiAfikLfYZ1Lm/kmt9O60Gm3rrI21B1DVx/j0L9cej4i0A3RKqFdE+f1tnRl6bYCMQMyp
KZ2ruejzEIPZ7Mg+emYdHb5JdLHBgnhga+FM7g/j5lZilPmQnsQmFprDYu50Yd6mrQT4HnzoB/PC
9uJrlPjK0K7sHbfiM4zhcROruyit5+upVvexorMx6qMediPe4+VghTNyPY01HSl9vHwna0Vq5aaQ
YAI8PNgpsL8DzabZuLNrhaNZ3dgVxoLDoB1ZXy+jGeOsFwAAJLA7D1OWpEAyAwEDf1fFi3WXeXn9
taHsX9GrL6vbhSrukQFfe7CV1kFzEzQY/+zPQtF7UzdwNOziQGlnQc69y5rS8ncTPnBzK9ph5dat
3eODJeUEGaxEmh1QHLrxzB5ktlmV9v43zwJWhAR9rQYccsJdq5GLqHgWjMLSt4nejqGoiuzI9ell
wCHJAk+8XhvJuA+JialvNqoYYYbIVrQbF2dn5TdPNQCVI4/zylpYszkAeoicUa482CDSSmST9r67
q5Nkvhjbkiu45XH3UM74vp3dY/v+9fE4a1b8IQjwg5Mtsx1Z4Rnt7irYPV/GAaFNt0IESiK8uR0b
wzkSuV9ZeisRD0Aq5zYc9IM9tRS1NND1cne+Kc2LOHXyLTWjaffriP3qdJEKgROFvIZ0+P4Ch7wf
IF+2PpUFeigFk3LaW/OERpB7jFD/2gvkLCJwrkg34Er7Q1mzj/SgtUBxofp7viyt9U5N9DuWS6fL
xZFl+PLtrac3MkB01gmih8gsmTlNY8WZtevM2Q3TDstHOWrWkRTv5dtb23C0VCmGctg9H4c/3eKb
3FkmhjF3fht8XdzCiBzqtLsOysmROt5rzwMAwiY75lIISn7/5clW4T07muauw+wSoLwzbKqkjH87
EPE8gF/pSTNNHG/7o8xWoo9JYpm0oXMMAIvBeK/1xnD/u2sOGBDtGVBrFEPhge6PEiBBmTbxaO7E
jPwhWjTZLheOftebTnxkqFdeG2fnSrIFf2AYh9zexUYMGc93k7y7PeuV7VwMlXdMCPDVQZgcQP4G
OcHhWpvaWEeimEFcnNup9nv+eTZqx7pML0tya9bBiib1WGEVh1XVWpVovFaVsVv8urvvUlkitKIj
K3mj2ST210Y89n1Y6KKApxZjnBYKuNXJWbP0C0JTC7Kf28V11LHA+PLxyYKe4YEAOlf+wf506glu
4Bncip2duMVTCeiS/r/eHukUv4welM11Ktkr/ZW2/0FRJKjmqi+dWucl01/z/RmZ+aS8VGkrIqcq
uyM7+9XhoHPSmV61zA+VtKFmwXSpEn3HhlnOamGbu8xFmylRVRpOenVMl/XFS1w5OCQA5Dacn+D1
91+iijO7s2vb2dnKDUIg/fVWX+xjaoYvnopRgIlyKnM1g214EEWEviBAN/jOrp+zb7aSXtT1s418
gHzUNKc6cvd87ZkoUnAVcK217HIQ8Ce8Q/u2053dJOwyQoVeYPpslUci/WvPBO6MpBPoNAWK9Vv8
FINbmIrYTtv2Lkjd5GQK6ALYahnPeuEBG7XTYzKcL8Tnn4m3uLmyF59FJQ5WYjbQthnQS93lbUwn
USxKxviH9GUXLa0NHMC2hUgpTZvou/dLaeLs2CXjB8w4nHyD9FwjIkuZ5hD56SiNbdkYmsXB0TYy
HEYJKLscxXysybWG7r37BK0DLi5g2SGE0Jw/2KVDTiaVG62965Jy+lgDutjOteZuLAGVDd0k/3IC
NnCkd/EyZj2PisowFZCVTHpwoAyTv+hewv0kWdLyqplVcBEg9nHhl746TVvsI8LCbcaNkwjc8VYS
3o5CYHNlN3n8VVnucPrro+eVJUlhAzwaxOlVzPlgmyXoPCg7h6gf1Kl9NaMiFOrl3P/uMcpTIxiK
yAl11dW7ZH9JUi6T2MtI1DGkPV/ao3CpYnnm728vIBacB8aqxE0V92AUy8wQ/yjsHTaHS+QoFLAH
mxX26zf22rpBRQGQIld7yFEHb8ys9cKzRt/aYezQxFHll9PGCCBKhZ07d6dciewzKnq/3fpdS98Q
zCDFeNCkDgnmU+HNRmmRv2k0EkPACBB2ZdAdeYWvPJxv0sMmwhMNCbz7r3Cs7UFvB93c2auyd2Aw
zhaxNWMTj5znYUZQDEEmyA+/fqdrmD3Yi6uNKkrQzyzdQ+E/dy5t9DZnEgZjSsJhnsr7fJy8rSFm
n5IW3nmNH+s3sT9///XA62S9HHhtlsD+WFU595+3NTx0y4k9ZMVDv5WqGq4KtOnP5sE1juy0F37U
hElaJmtva5WYRb1if6yiGzIxDLOxqzMdnnWXijJCga3nqSehFZuYkttjaufOBsS2v6VJjWVg7uV2
ZC+N3CIp151zZHhRLin69LltXHRW252XSYr3iyeR+9XomgVDk1207JIwnc0qGjJD9Ecq068EDRqv
oHQJHHTwD2lnAQpdOvNj7AKnc0+1qcijmMbJkY326ijIiJiMsJJJDt5XX9k6VRRp7DS3e9dhdHst
49w4svLWP3KwADgi1/DPCJwFBwlA01PQnPTB2GXaQtTN1NdAVCaSY+ps7rmr/3q5vfpI5IQeXUGq
AYfg8Dqz0iHuhbGTGKGEurS8s2LBoOrXozzbxB0+FCV2TmRiIfX8g4eq8QbqyknoO712aieCId19
xliMsiDVEP+rVlTphyY18yyaLLTcqCdOY78rFYXKMMkHHWqkb/TfW2uKRdgh+/lkef3yMMadKsLJ
LzJ7CyWiyyKts50y6sBZZyeI+XF4lfawCAS3A/fBqUQQbGxrRteM/4F821iGykjCYwvD6tyuv1Rj
7H8L6Ow9GdyB75Xtj+8nqWU2sB3L/ox1QzGFsLydj3bSQyGABiONUIe1B7rV9IGwlXaiT1GF1O2t
Xyjdj7A0oT0Cv7O5K7Ox+Jx07ZREll2ZKlJ6s3SRIfypXkkzpQz54rOz/bvfeF7q97WxU3GZu6Gb
ABIO9cavvx6ZmhfLDewsAZaiE4ct7Or9GBD4pVgAP+k7rmbe1pxKEU5aJjCImo6pOL1kRHCTpFYK
an9VG8Z+Y38s3Rm6ol/aZZdyGWoj7n3LGdf2mrO3qrLubOpypaEWmObDphwS9wPmI+Kr2YzVxZDV
8RDN5UiV1C7q5vG338Iq8kQDBqkjFurB+pymVuQN1CXwmq0ZBZAiNzQQjdAU7bEC/MsAz1m9GoGA
sSHIHypmEfuSoHPSZdfFxrhFLdfeabo/ghlUx174y7OTodYLPCfZCkg+SIMHXWrSb5wZ6c2Ye6fR
xuLGWOwZTKmdaNeId2HDk8wWOla/fp0vowqVCZTjaBaiOwFga3+iHemUaWxP824eg+W8aOLvgTPq
RzIDVs3LtcuhteasKzUDxvH+MGKpZTcZQb+Lm7EITttAztoWc/Kl2FrxPH2xnRb8sN4kVhO6MnA/
qMzPdd7D6IK+bfs43qTNVBob5VS5GSJ8q9n41lttFhrGaKTbKRCOueXwn2zcbqf2fvWVT6MxzqYc
jDK6DKdYB1KzaqtgandJ2cNHd9Ah3tZlPFuny5iKIpp6yq0hAR9FFDwD8iTKYgpfV6KqMEKZl9LL
o8oxk0/trHwtEr5K/U1QC/8SGFpin7pJC5rU65ogFMVo3uvD0CahGiuNLCTOE7VVblcV2zipshsX
FHFFxyXxZfQs7L6JBz1ZH7obi2iVX137nEZcbixjdkVoxmb1KZtlfAdWv7xRfuJ+a+NBuwOVpheI
ngnjzmsN4+NgDb4WTp1fDtg5Ndyx275xXIDB5vjWLg0TxLAzBe/qoWviMCi83InmufGmXZ+2JWLG
nrY0lxVKQfRVlwYyi8o0bL6RvORC1go/yK64f1X6blGGvKZ23cP5WFL9fav8MosKYakC2YulqsIl
c6o4zCykNk5aV6QVLC4zzjf0A41be+wyazuWZi9Oq7QbPlhOaj3QDJUIdKyo76xz1ZWraWkZ+gm7
5n2cCcy/08Vctq0djOlKDGusE9mIGj9wvXA3uT9Vfmg7if096GLXQQDHmcGW2Wli4RI2G+/USIgN
i2zUP+DFYnc7cpAk2LJUupuy0VSDpr6BfZKxmJK6iJsGMvTmXDvtWzqQIaKOWkyUX+bPRV+0vDRf
Y5+mgzbjpiV67mMqEOzhLKOdFMTW8OjHjv1VG1yJOEblZecLn/6qknZmZjqfpG1civ6SCsli7USv
rHulgnIgB9NTya5PxiByzcl0Mdoa0u+11diXpjNm1/QOUXLQSj+7LklHb/2kLckLA69WG9n6VO31
3BCP3TLiYzR45cijaX3cRAS7EWnxwVLnTVo4XwtgATS3KP7xZFWw2NskT+bvoiucO3NUroe0umnQ
hZLuPG5Gj0w/wjSVqiMWOClBqvGH5RScTV9FsUz0a+Vq8NRdWvacHSMu1g2U9rPK9yeQL3kmvpuN
E39B7af9XPswDMOeW9FNT8Hbiky81zsA/Ub3tnffeSq5bDMR34+i1b5zYeqLqFVDX0cIr3pPI8SB
z3k+mMZJF5T2vDOVVVUXpWvzsscs7x5hJzk1RnWpn+7MIS2ysPNVflWDsM0jz579B9G26imjwnLD
y4mhC7CGpkhH+/SpCdLBiyCZa3U44p75gPb8cD/Poy5OGgST+bdeoOTGqgyriQaUnONwEUV+T/kw
KyOd/pYR1hDrv/YBtY7tjE+lsxnmmAVSlE78iY9l4LqG0Q2LZMzTKHNabwvwzyUldzTvVmozqnFO
XvihZfTyurQEAl04a3qsyj5dxduzgCnoay8VoQUc9SIYzbg9i5EjVzt2VPDOTWwfl7BppjduG02X
hL1r0lTMEL/zQkpj4z2p0NKFzOCYkz8Z1oXfuPOtVeV6NOYWxNxRn+3zdgkM1qyR+uN5b44CZitX
IBkhrJpUIQ84Yhbnuf2F5rjZTezKqd4UdelgqKJ0+y5O4+rGTdveZQobAy8vVxqnDkX/6yZwYf54
NEpIr5Cuabe9jdeAFsgaANyQXS6IoN63tmksO9cTTnteYzfXgtTR4IV0I6E0ylSRXq72LawNe3Sn
XcNuU7tlkk19ooZc1BSzar8+LUSngI1kFZjPqek/lVTx+yilq3jix4lNwBU1eu5VPzqX/tBByS7N
1rjSQTm50Vjlw1uj7dH0qjA+PMHKkiha46iXneOJnEiMRtLROHFcRcxsYYrcd0VePqamNiYnTuZP
yU6qvM5OSsSruAeR11onmTMG5KgiJTTlSSa+MMBE2TIlPYF+Ghh3OGAUdKQ7jUygIxOrQa5qcxGh
x25+XCr8Qk+6QXn6KQavZho6zGLBxGRwbKagmpzQGmK/CeE2yk+Vn+lIFeQ65Jjas5dPWFTjcrZU
0rzxMY8/swYa/mE2ts0UWhYM/G3uJVl/GhOM9Y2ZDJ6Golrj3SUogLthwJn1tmPTeeeeJzQdjXC7
LEMzr8unMhs6hLpQCfpMx7u7aNBvjcFaGR1lTOGRh8+LmK/jYNEUdjB1RQzvYmcKvTyHOp1rdt1G
PZrUZ+UUO2HDbeBkaD09WhJ5Ce2ov1bMPmcRuVwemhh+9TtHCMUrQPEB369k9aikKTxc29mU5CFo
r+Rz72jVEDmdAgBPSyo/1wdHfGsosXGBcwYnD3NbJ8MmD9bEpsxrsuB4nlsjTITbZJt59rTLoULe
k6KKk362bOm+XeZ2zE4IlNa0EZrJeZYauRZ6QY5J4lDZLfGyzadrZ8j7z1UTl01kNV42E0udArLU
aIh4s4DTKMJmHB21YcOUwTaplHxYaD+cICk9++djmhWnbcfRsck9ktSHwincZZsVY2KcpbWWfvF0
ZYuNGJUxRDSmstPGzYetnLJm12cC7pVtFa0R1bOoLnmXOfewrOmbKFu0REQmWnVXSwnd9Ks9TxRY
h0K696JzrKc0cGG4un056ttS+mjC1zzsEOYGx3Wo+x3hQTZu/67ouvZJthx0J4gJgtiy+njmckfY
7Z+ScfA5lXTqsnWszx8Na6qe1GKYZAdtN9v3hdLGR9l9S8udkVfLN4yY/c9TudRkdILq7xRL0Bkm
MAI/1JTnthvmzaH9iTHkTTv48lEOpfrYoGldhi2c3Q/Z5Klv3E9I74RriDGczZ70zkYlsLxb05Ob
dJi19ESVKRKQAe5XKgTRDx+jc+QwRohgTGm0TAscGz3I1H3Xmd5H4TvyU+Fn/XAFxb9+hPlbuJHf
G14XVrHWXXlTn313ZG1+Mi1bdFFix/F3AhtHc2/alF1wUa2SkL9T3w52bbwv9Mq7U+2sA4SpNBTZ
6fyX7WbKSME27MYyOCOLcqdt0RjTmbuwnEDRrqungCaA2kgKY9RPpHeDe1ZRhlMqUtiTiGTd6E1p
JZtRk/VnERfOUwEfjyQ6V8F7zTFTCxa/Uz31caC9q7u5fpuPxrTNlFHM29roqtW8IBseqqppH+dW
Qsmq4lgs9yOMNJZENqV3zRiQtHtJYXgYFkIUDFWMoCDPUMwQguumeM8LK9S5QhnlQ9poWQmhodHE
1dJ2hrZROgXKjUe8FyF1Kw6kvMgc70QYBnVLdBUSZ1Mm0sy4qPRV/k4f3bl532cEjajvLHvZFJMO
1JFIIG8QEu9EVAfeLMOKpXpVd51+AyXdxVlCHwlvZF71HAoqoVVopHikhv6QB3NYBAj/hTThnOTU
DLB1w+5t6rKQhq4YtoX0kw8YxgbfGnpMoOa8KV1CCfbtrmhdXHCkq2tfKhxIFjLpMr0dTU7RMMuo
RE2dHS+hmYKSCacmaZpQi5lOtmOd1OeONKYUnwhlXVUI5JonvTtk3ydZD9yszSLeBPlUeVC8pvXu
kVuGjHCJEEPUoampnY/4T2WIMvjpfe6Vyib+zdr0AQffWZ0G/iLnbcUtEDtE3W1pSOMxyjETmJpD
BdMdxM6Nl6w+bcHzX5qdlPOmsHLKxUsZFLs4M5seITnL+b66LJOKjrXvnDVDM30DaOmJ88q2ki7s
NS+mNGMmVVRAM/hkWQ07qZAeB0nTDVP/zsSztzpNuqEMom50smJjTMv0obbk8BADQUyiYlBpH5mj
FA9ZkHVJBELRe6zzBdvToa4XN/RL5i/KsLF2QluT3Uep0xwDKlX5D2UzILcHl5R6U1U5ySWy6622
1aVr5FurFynGbpzMVjgBC082pZvryUZbEsXrWbJVny8plupEmRWMBdNTeYYvCVIeJ65XIkcxugNV
1yRvrPEK3Yh6vFa9577XPKRjImOURG1dz7xTJa2hD/XYp2qFdiyCdfBDZvCi1MEiJ1Gtftr2pWV+
LjELGa60vhd+hExR/Tadk7Y5C4o5varIE9xwKGq7DrmHys/I7sjrzsCCPJyWxsmjQCMZjdjZ0NUW
xxziqOaa0ZCw0EgO/XbOydrzsrhDcam0wkHVAaaY/dCPoYvQck0PIujHE8l0+ydZgNNF5CepSi/M
2grmCzIjnBQ8YfhnZSt00Gg1mqpRmXvdXWkUw/e6ICJuxmJub0c6RDfVUJDz5wnXw4s87ktiB6wC
LLpEI9NLTWjdFPpzJxT+kFWBKnY2seOmdGy6EPUd+wEqeJ9uCtcR19OEx8ipRhpwUhR0ELeN0uMv
c8Gb3nSkdkXky1a/EUNL0miNepNv1aC0bn013nBD/bkJNrIYZB/6S9BaYV5bvDhpmYkgn9SbgRxm
YiFR46ENDvjNMS6KjMBznqpONmQgifjoabrMzgqIO599HZWBzbIk3bKpghpD7nKc0Tkkg5IncqD6
iXBwjLmmnL3pqUKr4LxXDpdXteCZFcINQ3xHF20VE678SoVQ25O3PZzNaz8V7o2p+YRso00qfTv7
bWyGyiV7poyaFx6FkiwNGGsoRBSkfkBFYBn1R191yKuZYpLf2py+0ykMsXjXTEsQb9y6rx+H3ur0
zd+tVDUC+7BxV6wX4qYwSR5bbdKd6O/C5creVjTiKc97pOxytO49QeUpcRBVi1CSxV4LOYUgDSlC
JzbzZpV3fOfgmH7ly6Ibgp1gQpH+R1ULEsx+pcjFT1r5ZklBKqGJS+TgLHAbvwck5hzTtnpZ/KK3
CNeY0h4UpRdNvwGkyWjkYt5ljeJsHuzgXTqm5bffLbFR76KV7oOupph62BczMjU31lxPu07Zb9HT
dMkveirGv13J8zwAdegdu7DyKZHuv7h8HjQlDH3c6XBKQQBDfar1+ZjU/sueB4bFGCvCoaNfyhba
H4VTpE8TxOBxhBryt1WeVtddFZTnRuxYu7bxrSMiDa80vVfEP4DYVUABkbWDyuiStdbiOMm4G22c
/hwiU9Upzmtr+qAhgBL6dWtHLULOobNwHanym9zlXtD9rguiA3nIWvl71tq9AuK3/+CdVOQoiSkR
IMrH01Hg21SjdPDbk8goKOaAVeaJjUNxhcKEWJNYo9xB1IRX3Xk9CQ8OMr9ekS/2GIqZNK3A4usr
iuEQvEqlr8yaRKE1Ho/qbV5iI0N92TnhglBGvx7qxRZDkxFEKb2hZ9mUw6HkJEWyqLLatdLroy6t
s+t+ysYjW2wt+u83rWDUAJZCCY8aMyIJ+5PDl7ernnlhckr6Oork1c0fp1hRQdQ+wzgD330MVP7i
JaLtpfsrWw7WECXhg/1WDvg9St1hquq8iIwq1zYeeLgInf7fpubBNWBdkFyxBUjRDvaAufTOEjty
3tm41YQZl6+TBYnuI6vixVQ9jwLVA4IGDe1Dj6Yyr+pxsFt6EEJbttwIlnAxmt/W9VpH4Z/VXJ3Y
e4hjSipv9AxZz7RSJjd0qMvtMonH49JrP7Sf/2OPdNL/8z/5+bERc4c7rzz48Z/v1FMnh+7pb28f
RP+33VB/e5BZU//n+kf+9aH9P/HPt9kjLn3Nd3n4X+19iJF+fJPNg3zY+2GLT6+cb4anbr59ghUk
nwdInpr1v/yf/vJvT89/5X4WT//44xH+o1z/WsKX/+PHr86+/eOPlRv6Hz//+R+/u3qo+NimqbI6
e3w4/MTTQy//8YfmGm8ozq8oOciCxJwVVjA+/fUrVKYQzVvVu1b9LuJd3XBV/8cfhvOGtjDiHGBy
gMChDfnH3/pm+PGrFQACl5yW4apLGfzx13e7/nO//jk/vIofP/+tHqrrJqtl/48/nnvNP29riF6o
SFOgoCUG0fBQlZTDLE9lZrQbU67NhtyHrV3aphbGGqTiqBosGtCeQB41tFE4DEK0dvqNY8Tupi0q
T4Sj1P2nos7PbTVrLZVxcW3Uk3ky9K6Lex3laQrRGgYESPJMInQmj5qKGVCMZSfTaHC1uY1SUDmX
nT8Ol7mv5o8C/3Zzm9qq+uAOhvm+bqvhBDe15Txos+kinkTThp3oaHG3OBPDUFquhCHbYfc8k7+1
uv/blbq3uv+He+D/wtWNUOyvlvf5Q/VwsLqfP/FjeXvuG/AlJkhQZFZssMT8sR/L2/PfQMJk8SOE
jTQ8Ko3/Xt7+G/hdK6QNaB8has1I/lre3pvnk9nnqrYCZ/3fWt7AXQ6PLXaXgfgMoB4AF4D69o8t
U5LdBsLId4uhw50Ekp494Gpg9eGIkR5oh6YWtEY4ym8b/JQogfQYo22Ql1VzWOpUYfBHV+gTVVUv
uFloho3QPJeZt3WZepecTlbFRWWtREwWXcbBLbVTLysheo2DmjE2CZY4jAGFmdFM6/OjkIh/bRG8
PU/jtLqdy9wSESc3bFg38Us6qWgf28CfbTCoJQ2FOjQRo0i2i0c7KMwSx/pQoZVkbWrap5dlbDaf
2pI2AecWPu5wg+J3ftnU3CML8ONItQ1BftI6vXHdj3oVnKZWNX1wfY3KKG23paXbpg9VVLWjTTka
A2jFfd+/aqizTRtlGtNTYgTsXHq703uDAHE6GUVZRTpq52f8WA07E22DjwiZmV+pYIMKRQcyexhM
txvD1iwSWAaJY2ZbOZhTvjWWQf9AJm1/LPqsyk5pzAVfvaxtL2wKst4WypQmIvyDWpt7ZF7mm2Hx
tXvDoQ8bQTMqPgX4W49nNY1GOkFDyuT0lp9/El6vUeley/khV8/epIsSx5hpSo7YCNCe9oVKkzLC
OKNZuCNn8red1XkPjWb6AM61TH6iIpE+xrHt+mHjividCVEmw/bP7KwNAoHyC4VnywKdYoIgFITu
5RJIY/5JA+QQ9a7y1SZDyXyI0kY60yZTWvalszVRhFrl9DatJ0ylVTsQWgFzTw1t3y7f9b2TfVJm
bJVbN9HMSLOpwIdTbGJiatMjphuhBWMcqThdRSsHZd+4PQVdFG7T8dyebYTdGACo0pHU8kUC9ozc
J/Vip2K3cIgEyZueQhslmx2pSr3NmMSQjW3uZEBd5Kew8spJtGJMfz6IVn9M0iIwUat+vnd4CSmH
rEyouuQ7Gk/Xmrfkm9IbkeByOm1LD26m25qpS8H/vTZyffzzDvT/I/1PeQxSPj9NyZon7SUybx86
hICxZnz6OZV5/tBfuYz+BpURDH+gjGCBw23+X8F+TXNAtDGBJCcAlter8V+5jP2GML66POhQrdHD
/3est99wCeNXpDGrngIn0W+kMs8qbT+voJWzzqVxJT8gegHVeT/Ul/1AeapJ601at9SIoS3GpzlF
AcxB53m5r1Rq03QrvN00WssmTYbxo7v09lPlpvGD0LxT3FnQ3TVFHgDJn8yWpol2UqNBCzho0u5s
Ceh8ybvgPsuRJfLGvDwZzDHYTIWov7RDr983EEueeuHcJInXuuFs6WoDsbW9yJWZvusrJz6nApZG
btN5VmjOvX3lrwARr6IJS7XUN75hZup8YoN017Oy0j5cpv4uEWZPn0FWGM8tmSXvcq3GRskR5fdZ
oMIZtrMhnTCrbf2DYbbWtyWnKxuO7NKbbuJum1hC0iucbLuJTAqONF4crvqlVE6zs1RP6bEx5m1s
Jcsn143BPnKEvG1aXX2Jq9YLg26ku4mKFn5hs5dQv6dGcdYEhfmtbFRyglXwjtLctYhH4z0VMfHN
yhb5wcK2uFpr+ljsmsimT4vAjKYUFLrUlLdngZ+XOv3bxT4H5gOuYp7w4E0BEDz+tJJfCS6H9y6S
ZdIQVi2p7urEsP7+J84FFVTDrhO0Mxy3Dzb0O/QzfdZ+gNl+K4i8E0/1neyeniS3ocPLzf8rKeNK
k//vb0RXT+Pfoofy6RsmNHvXIiqOhJbnexHAxzfP1CGQjySPpIB/hRLD8d9AzwIUSY2BgLJivn9E
Es0gpVxNWBHPQuLKoI73r1iimeabFR2L5wFxBvl6/bcSx/2D7zmEPN/Q8aAANUgWu79gGh8VCjsR
8W0lvo75xtU/ps0RhuQ+HvHHEDwn3xjqJ0Ju+0NodGdQE53iWyvTt7n4JINsawcPRnIvaSz9NAGv
rP8DSdg/B6O8hyI+dJIVILg/GI7jI3xaQ7sd5zCN5qug3U7tiW+EEJAr+7Q+MY9Z4bz2eNDCoAys
RQgYp/sj6rk0hA2G8Hb43nxp3tt3aUKr58hzre/o3yH/z8eiKIUgMZ6JuAocDOKIHExT7cS3IvdX
mB8yt10Ep2S3JMcIHq88z3pEceGmVkqJ6GCoGLZQAnUmvpV6TYL2XpSfXEF/IOhDNzOOPNd+vHp+
LioFHIxUvri0HBbbvA5IQIMc/F3qqy1NTav7PR0j6COcj9BV1koo1wTsEvanZ5QISE+0we5ErF/6
5pVO31cbxu2v191+0fDlKOtL/SnugsbgOp8syV2stnSDXetj/M7dKb8LaYv9eqjDV7Y+EGVjhIbX
4ggztD+UgXly7AdJetcLGg1I3bWOWRwZ4/mt/LzengdB3hChUXTJ0ePeH4TEwapzBGHvum9+sZmn
aBa7rj6bvjZnJuK1yGdG6RSaH1fUZMr5u/v1Mx4u9+fhqRZxdaY1QGVof3gTe91amk16p8r3SAHd
0dI7BeP1OLbiyMQZ63J+8aQ/DXUQMHqZ5Z4xtukdNVA8LLxbfVe9a3fm5fT292iXfy4S8v1/PdXB
zPWdcrwqYyjDVWcdQtzAD47sp8PNy4vzkBNH8gNEO1vqYN50qkgDgGOeRk/ojToXTpZuc7+KJL7X
aX0sLK0vZ//lrfOzepoRANGwOeDTcZ2zxEwL9A6VOfyECK5yE1ibXy+G1wZh36ILxWlIjD2obFCD
wIKMlP4OeOl3zTxdnPx9No5HlvzLbUUdGbcnJM+Q/KDquL/kcr+mk5ia6V0rnfzeNmjtpx7+t0cm
6NVhaEoCPrXBshwehvo0dxYInfTOx0VvXlo/MoAzHHmW194YNfE1tQBO+sJXqg/KXCk3IaqO3XYo
r9Iyu1ZpfvLreXnlUWzaSvoqc8Zt9lDktmoXl27amN0ZZWQoJBa4//8ou5Mfvl62NV9GAgpaPw1y
MC2yrcQU+Ayyefvu3jo17TD4qN5ZGztKTr/eXi/RvNE3zUac2xegAZo782IOb/4Xz0mmhdrHs8LI
wVcoOrdJU63P7qxESzDRaK5w1tj+n41xsG/TvsyCWG+Zsf8i78yW47aCbPsr/QNwYMbBK4AaWJzJ
KonSC0KURMzzjK+/C3S7LYK6rFY/9Y0b4bBDIZOYzpAnM/faeroX07ipzxmT/PZr/fIU2tvxPcWT
1IZtubDxRY2sofPauj6nSf39RbD2JrdhstKtVrih6YtBZF30mCf1HlnXHOb7/8mL+vcKq42WlmSa
wKaeK7DANTK83vwMMuk1RFwtaq+o6H8eYlUAtCzyiEM0Ro/1Vt2NW3M3e5FzzFzhRT/RoVkP0enu
u7UbvJvJmZ4H2fEfhKufoSr89k0Cz6FoIpba6mplNcKhb2t5jh67pLsAEYxf9Z/Vh5ftiKn17yVe
d8ZfYpYgqgopjKbo0b5FJrzDYWn78bdaQcf+8wrUGpEzQmkjbfF2zOlVacX+oDF5n1Ov2+G8vcXH
9Dq5Nm78o7X5/uWwx7WNbr6H9DrZqvtiW+/CzeT8+Pg+fvsuf7mN1agMs7gJokSJHoX5iDczYazh
fXyFFRTs/ZOuhmWKS8qQJ1b0CDdw5x+mn02yqWiCRnKxsVwSJF6+STflLu1oiHEQlRS3eJ+dWfZ/
+5zgDClyvUZuq+ec21iKRrrgHgM8aoeuyr5JauX//PhRl1/ybnZQc6VsAbICbfbbb9qWXUgcb0aP
UXFDexLI30valtwCvfTHF/rt0/xyodXgUXIywUXPKxVT5GqidLKzl/jtAEVuKi9YLFoLrNWiOIZ5
OmvsjI/Xz9mB/uBLsvuj0++tTeXNLrUQL3dTV2y6S5r73M7pnPthHx7ky/3/YI8hoBcas8TkblYP
2+URMcGcxY960dxocXYzKsXm4/f5ymB7++UASSn0F/BSYfusmUi4tUVzbCVk2fLe+tnQIv+oxCN9
w4WmYcdn6MP4pa+M+aUch/Rpmo32W5No6anU+/ja1Eb1IYLzdqi1KQjoNpMQzxZx738XY1WxOiIO
o5oTt9V158fyyxgo0/ceYVfkmGUaXg8ydQ0iHqgtbi1YF2A/9RKpObXRj2mlFomTYvF0b+aGfK2a
Pn826lmj2JCNFEGTtBTo0hCOjK5tNyOd9pGS3/j1CFakBTL4MFdZeC0aCtWkEsWobcYWA0DaO2vU
LQiPfEQlNRBYT09Qpjk2Ahsf0wl/zhw8XYqnSSxlCux6LNmJM2mKHTE24uXjj/D+uMGUweGIJZ2M
CPjw1YfuGz8tR+ydjok5tdumwgwczgHdlFJlS9c06ei3zFnpMgvj+ZrSR+GUTWZ//vgultXozUiA
fQEWC1oPkxje3GqhyHIdvxWatR/hOt1M5QO97S92Ojn4uLMj/elOthj0LBjjxfccwMlqaZyjKIFg
HMhcjH5uBafs+ufHj6Mv0dGb51EBGSx+C4vfIl1rqzVJBgIUZLgAHkWqMUqmNi2/mGLQfmD50Tau
wB7nQdJqNCHGqNWKY6aGdajjMH7JoiS46+yKwI4KqkrbrzSl9akL+iZ2o1G3PvktkHeqjaL44Qs1
u5PGsXxpUUn+UJu5+zplJMYdnz7ryKEQ1qAB70RZwQjq8tLJYyN5MCvbwLcG0fnkNHAlLqkRZvci
sceTCIUWulZcRbmDXDFPN5Kfq7lTk2i/xuGQXDbt2ImxGyMO405HmCifWWZXTXFsXax/IMgZioj0
l7zi2wXdkqombKs+OkqinK5lUeqOrHS12wUpPeXRAFPPpOB4EH4hA9UOtAc8nb4HQzVsUHAUu4+/
5WtX2ttvyYkCQAXHI4OmqHe3UxZ2V1VFckzkpNxWmRJ4o++LPaDtclO0SnAJcZAeKZojH+sS5H83
acVJk+NKcUYdeEZTif4GivB4gHCAsqdIpUe7DMKtLZKcZOBgPfp+upWGqbiGENdt5bFStulkTAfW
xcJrhm6+7lPL9sJBp0Qct2fhdO9yDhzPMX3j4IwT9FLEffvK6SQJaoC88tGmDZylqNDbFyqqARrd
QlEvo0LSv2RlP19oSg0KocD0+H7Qprjf13Kb36LdVo85nc/fOnOe7gAShp/Y3ZRjM5X4fk6BgpfS
VAzlXYvWWHMnAhOtd0tkcscpHqp7GuWJJi36q69NGX9bB32FL7udHYif2IiNT2Hd1JZDEib62Rch
Mh5ThMg0Q6mq0lsJqmjlRrKEbQpzIPhZ+oX9GYcY+y5sMLVGR9vDSuppqn5SaXX+Po3SQoEvS/lT
RR71cZDi9lpNuk53etOWPD9NLDoUPh5I7zLBDGhsgQlx4RwYdECuXvJkmVHl94N97Bo7oHfbpMh7
3dh+iXtg2vXHbkqmCBhUUyLj6sgSul3VCH03D3XSoc/yu08f39G7gAZJPH4NxtIladE0uV4IgdH6
nd4nR+zX7D3bleG1uWXdfXyVlbvfMp8pM1Kbpn5AKuPdGUwOlEgyoiw/oqhRnGrozCs/lnqvDOQ9
fkipm9mbbArMhV/bsm234+2Q+blLRwT1sHAw7hrm4Pbju/rNs1OqpBsb5jUJ7DWToGhhw2TakB/z
QYgt/fDGZp4xvPr4Ku/jOaomgO5YyUitsO2sjupZ0ighiqzimGZ1cxmasn8jpMDci+XQXk7JY4te
5EoJLB2luMR3l9CMZwF6z04fk83UtWjStTmnNQzKx+DL2V6RJc2bs+RB0BTqdMOY7SkcGntUw+G+
p036sjWqyhVx0rgznJoNkUaExlA71/26RAZvFsbl2dixFdLYJFvs1fAJRGBUVlMVx6EKAqTkluQ2
ukyCOTHOUezftigwhLgUL4+UHqOImsZqS2hnhqlezcUR7RMSYD82N1YpY6EXayS109xysz5Njrbi
225JM+XFx5/x3WBZLo+XEabe0GopqrxdHk0zLfzJbMsjgankjubo36AM7c6UpVYU8b+fkvLGEpmY
VNRfU0+/nH/LMpKb0m6rIygUtIBtaEeQB9p5k+AWtlOziHZcDtEPQeab7PDKda3FitsrurRX03Q6
ZN2UOSXi00Pajqozw0B+iSQ7dpMZ0VBOFI23FIQTWAKBCmovP8d3XL74akTg1U2XGpQxRtbauAiT
1VzKo7462mM3u4qBNJZEAiiKxnhsEZI6qtSeeWnv6hwc5jnN/31Zuh1WnybU/JB9e66OiWRQ10c1
tRftDHdBoQHXlzqLDjA0vFOSKmcOt797WPpAMTsAMA/odxWztgg01aCa66OdZAo48lb4TjPP6Uav
89JLZL17LIR6ri/oN0ORdwtWmOIbT7sO1+Ua+FOjaPUxboqWqn3ku/oUGmfWrfdTm+M0x0/6j2iq
wgz27YBXukBvSwbXMRjj2EMD+Ny2y340oNP7eGq9f4s0TPMNsYJhfiEkeXulLmj60gwN7RjkTC3b
jv0Ne/28m6TMREFvqZ4hacGZQbMiAC0zjSGqkC3QiDA5aK+WLjUQnWwOhXSMo7HYgCqB+JrF8Cwa
z2yHQ2uLSyXsjrVabVtf4F/eGw/4NZUOHjybj1/A+w/K6Zqk+II+wrJobYNQa40eaeYoHcOWwpYS
Wy9j1J3Tdyxj8e3E1Kk2MmZwBBTk31dvOdXkDE/rODjVVmVvTBVxWKEGkacVItv0sX/OdeF9DE+s
89oSwLlOw3ludUEx6UKSjdY6NpH5tai0XeDXCarz8H70H40hcRqyTnTk0zmTwGMz1G1y1vPn/UPD
/WGCLiRk0kLroJa0FEdO+nmOWm4bLuZY82EiPKEqUExYq9GJ8vGX/G2AB79uOfHRBIFK6e1YznK2
L3ZLcQwjGegsIBf1S04vxV2DzQN6OEo6D/o028hOtdGYXQnJNk2FUar/AO0FHOjj+3k/sqiXslsi
0OIV0LS+up0qHXvLKO2jOeILIAc4j82p8vLxRV4Ntd8OLYrZKs0Ui2kTqqlVcnqq5TqNfD07QeCj
cXfoM8aViNt9Wc8KsMm0by8wb1X0Xat3+uBiy4duK2vyglpqBFKszkT/LJc0ELt6GI6BJ/TBTt0y
Uql1cXS9ldPC2HJaTp7mzLKQQnUlOe5QMQIJm0Zf3HE4yz+XIZ1SDrWR2vYGdWy8yRiTu5hDyS2E
EjSCbTp1HIClqL9Qu5j+rjTxpU8coRdJZ9TYXyJd0gZoD1aZuxCFysyTkkp60OtZPRX2omSvsZAC
DRH6+aIULLGFx1LKaLZNDGwEKJJt304qonWXOSiZOPcVD6lcyT8+fuW/GWegLgWD6VVEyKnt7YcN
td5s+qotTwGay21ly0gmZ01KHdQQmqvTROca4Bf2MCYOBi4LCHrL5FT57bmy3vsRBkmXrqClTik0
krxvb6So0KmWShmfkIIHlxNwOIcujnp35nnfnU4pG3LyBrBBsw7fYzWvZKMBl4MD2mkIrHgPU1dc
BpaJ7FZBm2TofrL3oRRsItDaD0o3WA4DrfE+von3i4lgs6GbBvEQcq812RGchYlo34xOsl3b1xSz
x9OA6wuoKPuoTWNdn5m8v7keOXObLig2Ks5oq7imhA6XFPMYnbIEdoAUBv1+VpedyJDHrRHQfPzx
871vsGAfloHAEOhSDeZo9PZbcsSXwDnwLccia/dT0/Zu14DTxO8JNnFeobTGNcMx7IL+aNNOkdcJ
zZP8XnV0AYxsxLbxcRjb5iIMgtCLOTScucX3od5yh6zjnKQ4t61fSa5bYUdmLD4JhU9g1DbtVFze
JdTT9y24yMXosDrlcFDOfIzfjPNF40enE4dlsNjrAVgZVazNIj6Rsgr3A0HmlsziuYL/bzZNcJ5o
OpYGX+KudXXKDOVR78G1nCKLNJYpQ/ikSopkjVTBLuhA3Ja9pTlJYtZXk9ElByNAz5yHKBIGOjfO
jPjlg79d2DnvoJYzSP8vXsWrVQYDiaqW8jw5RZl9OybTiymKo+kHX3wrvmmK/vnjAfg+5CQOBFli
GfT3gEBcrSWC9LMVFUA0htkoL00pMB4kAbvHGJUzD/b+MIkmjKOrEGzRxETL1/7lmNUGvoGkRM1P
xmx/TQK5vbMHK72JB31ya6UZgFRow0XWKo0Xieict8VvnpMTA7kAvCkXq9rVWBKdKOAWVcXJmi35
kNWkAEuQFRsrM871HqKhfPcNbWQnpNRpVaFfYO3ZYZZqESOVr08lU7Tcy8CYPFkg79CKuMEPXJeQ
2xe5Nnyd4YrKOx+Nfg6qIC6+5QWeQpeWn6ZgISKAEV45YwLj4AtuPCqiCu4mBbDExtQwHIJhmlKq
iIb6OKhSAd+sC7UNcKP0xoTpi+ysNuVvSj/oL3FKrqJXylo/mEEXfhvBsyFxkS3OtFZGDQJmU5f7
zGUiAi+oRfTFLrqp26FJ0E8Dp+JnoXY6xRCACndjN+nPeZDYkTsxQUGHaXXttggYMCfM7WEJNKYH
P+T/c3qO+A92HmvHlGMGsrjUr05NIE9OznT0wqWP7SCXkFQX5ebcOJVu9J2jGQs9qsd37bEpjOra
AqAktmHcgP4YO6Qj12aVg640SEHsJ8S6Mp3ifGI4rJV/YXWdegCaWhyLSvJfOAAnA3n8TgYqCJH1
aVY6ak6zkaSbrujkmf45a4T2BU4m3ci0zID0kZfWArmDQbhLoPuUbgBuonPlaSCgmbHoIcAsBmtn
SxSb+AqUB2LANvNtHSQ48YlWbt1cV3q0MValYRE1GpPwhiJWqbQYWmV41NtC1cmqFB8BUlDJxsz9
8vNs+CbYyZ4DJgzH1DfvpKqgXlI2sQoN0Ja73oHUkOReo4Wm7yWhmY6O39f5Z1bqtvBQHYFgE70i
tZuCXJRw2qGaLn0awp8jErrPfq9n19MUhDK/qC7MjQFoqIJjiwjLSXLVjzxA5dFFZHfAkPpMj07s
EZCU+lQUnNcsaDI2wWXuAHHlbMrAyL+kcxdv24JstTyOzYYlwDgEtRQd4bu1bmBEo6fOMBTdMfTn
yVOH8YbJJ5e3ZpPUmmNRCchxVbIAeMxZHT3YlPQeVTmMWy/HIf4Qznl2TavT9C2eE9101Rko4z42
ulleCDFa7AQdMOtGybOfAkAk0BXy60dM/Ww+IwCS+5aJ96VLfOtL2Qk0N+2U/uy6NL2qdbC7CD31
4nKUK9X2JLMJnqu2CT5TsoTBL8pcvoMlpcDEa6KTPujJTkmrIvVqjVY+l3NX9skq9O6yMqdwB7c2
7BxdHUJBbkKOMrdqyulTgVVxzitKZozmQh0UZ6Dm5mGycSZ2RuKaz3FTVg9QNGRQbbVds/dH9UNV
I9l36oYg3Zn93ri226hu3VjM4bbUTSnfxK2+qac2OU2q3iMMxdzEkfKgLW8jZVZix6C1jCuYQ/Q1
R7h1G8x58JxHZsfcl0wtPaRJtHxo+xaUnfnkUw0HeGJICkkIaR6/UkXlzD4LRHGDGWixV6epaZPK
gpbn+VLSm04wFtOPStjtJUIHdS8aLObEVIUuPEsAUX0kXyWDbP4Ia5HntI122mdZm4dbPgcjLyDp
hqpV6psQQlahfYr4u8az5cIWbpSa3XEeCfOPyTDjLty09vwDTZ5y2wk7/RGo4J6c1CzLRztIraPs
N/OzZYw6FTdVMdwWY5bdFFjBBvYW3De+zvzSG6bTZNJNH9sXNqr7faL7zQ+TuoWnZ5CvVLoBPgd6
YqLwnTu1gIIIh0IKONnQP+5XhyzRW5njXQTEqRUKtM4x6MEWqmKSX9S+8u+I1obHwJemT5lSTQc7
J1p3pME3CSfJz5FGCqvpZyxs4ENB1ek+r5xVHy3wiN0gHTt8Mj+NdCcoqkp2iF/iwNNnxh5rXKQG
AEn7+D4Hf32FqLlQPL5dLqDStfrnGvXgdCZ98z4QtBdDBssm7faqSFht4HErKUC3qpNvNtkhaAzV
LYRIPT6d78SpZHvd0E/7LjDOReWv2Zi3QREIASo45DQ4B+jrFqV6NLUkmNLulHC4Bu7OtrsPEbhs
kg5oqScXFuIeH4AbOPBpYksrhxiEkaRlpZvmTXPb+HJyrWIskUIkJdWEZ8L8jb2uuZisBp5jPiiB
7pBbrYtdmhntrc0ybXm8kI62ApCyJxhheAepKvFno6B3xTDCTsNdKEZTYnw3aeKqI1lkp/WV4B5V
rHnOX+h9QxpvnfQ0JyIaejn1r84KOtaNqt0p9UlVQTZ08WTeD63+LbO1+sawK0BBdZG7WgUGMob3
4dUZnLQhs9IN8QjzwLSQ61atdqUPPdtnOqX7srFsBx2BeoOWpd+VNM4vVEt1M+izuGjHoHwgbxMc
dPLLZ+LB9xHZkqtZDBShQ2DusCouxOxy4wSw/9TPvM1kAgEVhVLndnBIz+SMl9ByNXx+udS7INdW
C5meTas+TV0YbLRoMDx7nu0zx5XfPNBC1KBUQb6PcsIqwB1lrLRz2chPvlR+G3q7uw2EwI4Qj4qX
j4P23zwPDUKoGKjx0ai8LgGVtMV3QWQWp7od8bonvesYiZ6eSQD85ipEsMuBiGCWnO/qJBL5sajM
PihP4cgW16ZYVSYmHNQ/exao66ZB6wkZClYwZvjbVWWSJRiOWl99Stgp3KLTI7dsacD4+Cqvh7hf
hwBX4GXpUGMo9SBoWc0dDCtgnah+/6lwvnqVg8zQKVzLLZ2XcJO7Z5sp1mNhfbnVuzPNEryfyeVk
13BwP/UaN9pIG9ZyrhVvDrD7th8/4XKAWT8gCf1XwR/VqLX5GIEAfTU6HEuztG9bQLSuVsbPadL9
lJriTMp1PTKWp/v1Wurbb+bHdgppUuo/9dmVbnyP4uPHz/Jak//oYVZpGFUZyCKC2vl0aTuVYzut
12167+JZd4F2O4r7ELo7ljZP3YZO4snOGbb8OiXA6Q2oPMdE1llklO96lZCCFGauauMpAbOnuH5S
TKT5JlBcbpmozUFJSlrKyjxuZaCZkVrSTDZZ0GFHOdU3nBmM21TG1G3z8XtRVlvw632xvhALU6iE
ebM6xcr4EftSUU0nP4vGp05pOwdOa76xpHC+6CodUh/g4weriDSqOHZ70RbQtwOpGW6nvDS3nV3X
t1XV3w9Kk161U916UwWqEFfg5OHje12Nkddb1V4dRin10JC1nnCcL4nqzPFkz5bkdRNU/XnkaPnx
VVajnqmskJhcuiVt1H4wyt6OxEbvNSnrO+s0EWvfR5kkQ4pvOlwkhAVYeCj/Xkf+SPH63wSkfKSL
Xa73X6Sg/x3QH4bVL6/+nVj+DvBQW/zHQ/S9+FUt//pT/6jlDSTxCi2llDAN/vOrWt76a6nOGOBP
mFmL8dZ/aVyRuC55NwpG7AH05ywq93/RKDS9Qz0lPcUuQc3oT+Tyq0UFMRRJPpAti0EQIkAagt6O
FSKYAIdG8i8FxOkNxf7B0xvQ+ag0Mdvu8jD1KvKLVKusRyF3EHyXJJEWh4c05YzJmTMCdFIjemsF
h6VYEldmGj5PIEgPYVjRoZpXl0qHQ0wkcZQKKL0eqnQ6JxFZJs6/ayMqK9yB6HPE1JROGppAVlvL
UOpK5CtRhi2dX7vS1DVe5kd3RiY3Lt7nQGZjZfh72P9f5Tdvt7PlmrQMA3RC3kWbAV01b18d0HgI
vxPxtl/KiafZ6Ytq5V85N/2pBfL6QqtVo7PHORJ+GmyAwXytY4ivIrPP7C5vV6a/H4anIehcRhfQ
m7cP03ZalIOACjaQQ4VTD83ggXs9KyhchtPb70T5k+Ivmm7oEJSO3l7GDEvcfcoME3nR2V6QppcF
Dbx+ZOzsrn7q6+5UN8rGSkg3x7Nyn4nx7pcJevf3pX5FXb1dG1+fc3FgWRoWKLhSMFrdQNErdhmD
eLaT4ioFU309t3QzJT0OFP2A/8PHl1u1NP/n9eA4ImaDz0cO++31YP9qbHmLq0pXTW5RRc9hFpAw
CcTs+Kl1SzmYNIah34Mqf+nN6vHj6wMXe//GbZt6KGpV9pyFpPQmw6zlo6TPuh9tIrs8QFW5SaVZ
3ehm/BJ05XwP//Uennm+y/pSc2orfcaN5UWL0qtSbWMnzMrGoxXQhuRMZgUMv37X6eKmiiDQWtmV
kMybOU5eZBgWtOnDdp1o154GCblZB/uY9lz/kEHhvEsUpXRIFv3oUylya5l/Tb52P2uJ5uRIeQyl
+pr45pEuw/uiNu6FzJV1KzhxaktdPCifLdA+Dk0ujbdcbWjxhFhug/pm4wS5dRzwTqblSLnXu+DZ
x3+QNnb5i5hiDnPLXxmJajzK/tjSdIDtTBqKem82owp3jEulTV7SvqImHs20871eF0iaGn51STwX
xep93IAHen0yNdavJ9Dhl3q1rHmRlGxyaRgPslUl11HSPGHGxFNZ8ThfQx13h3EQnoS31wbB8k2l
DRkEYfOLZDX55xaij4cNg+0WOAeC7wEibiS9xhM1SEZ9Motwz57N1LoBDHJjxG2xT5piviaItbeT
ISiDAHxiDZ+v6U7uXSsMsZbVgggHO9xJ2HluFCNfMCM2bBEJd9HZ0u7LJHtOJu0TKRPVs63myc/C
dMOpWMNOJZ9Oy3f1rfwqbi3hpGMa3na2v4FGrLhdKRrXKDLZ60kdbvSQPKXezHA9lpf8+hpHvQHr
L/CJCttgOll4M29kxG8e3cj2NldyezeFsu2KyLqxw9TeGfU07aoJ3lIZRs+cq2NXS9pyS2e5cAJs
NjYNwdx2aLR5XxTGfZGaxmUhGAoQrY3LgdcQ4ia2rfG82VBlmK79wKdbUdISz4BI5foZf/Rztjia
dF/EUD6poXXxeu9pYOU7Obcu8mzukepgodarL6YvHTFpLUmuM12x7ACxXoUvJjr2Lf4hqhs0E2Yx
itX/7KK+3Yh4qvZJn95nZlTsRDGqm0jjvqkGzFt6eZ6gN8ueEZsJaCh7RM5BKk+BSOzYYRRstTif
dhBTGDV5+zQbDAD6VF+kQM93xVQ/caRNNiOpLGeQ0tKFFEPLSj2yvdoR2RxbubcV/CeinjuT4oqf
9vOrZdLIPb94wNTQhT5GvY7pjjULSVSwMk4v6QD9Qp9f3dnCmbLkxeiZZOmcPeMIdBMOyrXqD7eV
bB+zDvPMBFOY60pjwCNosXeRrzZ0fer3ZGBt0rmj8IQwb/IcF688jSynze0bZdLusWtrHNUMnjWb
FzMVCtfw6ydDLa7AYj1JEm+KkttnWuk7Tx74YMrMY6p2uLRFmdN1aIWToyc0jxr9MkWt+XtPbdQd
hTjKMwpAP5OOnBFGsojiqAUwJ5uUYgxTlp6cYxMq0mZZfNvWSjzSyE9xpt7XUcmkhb9NmYeBL/th
4Si1D1dSAqWvkhBBBAjwWmfJmKExHMqoHQ9jVgovMyX4X9TrHMXSwxut7Waa3wI+p9XwaYyGm5Ql
Kb6WZ+5pSAVTtEyfqZ7yBBnWAU40B1s6xmHK90X2PZvDi0QXkWuXzPgmrp9qK8RKtnuqs/oJ0jrv
Hg8l1zJrFmWLcSJC7rsQ4Usa4R73Ok+l0jpmqTzvuhguWQBE2q3Jfu1L0TMr8C7w6MhVXdFLx3FC
LR5I9sFGO7QVxZQ84DCbfuotH1i17MfTLrX9nzJYNk8l0U39jJ/yZfU+TTLNYcv0vzUx3iHGEvb5
9rI0VqNypVl4DWCoYCg7ZFPVhnzdcKsgOcFEpBvvhMYiGA9KsqnJsVwsNB5nqBnaPnWFCWWRKu1J
HgsvraVv0xiEd5rIVDdm/d5T3so52BVPJoQjpg311CvS0+VWCWb1QZkjfxnQU33ZWxMrrZZQy2pD
SQZtHRr8JMWtfaZzy3g7TTtKbdzE1LPSZ9p9HQJSmseud1sOsTRr4gH9uU7D8DaR0J0YtfGN01bi
6UrWeIPdUEQMNfkJkpJxiSlgiduIXH5RJDHuRO5P11JKcyyeUOFzE0jJA3KAb2SJu8jFJ4nvF8vo
srB0kDbqoKibfqj0HyWH532kIEVIAiYLGgtmeBCkmxEDDQ9fPLG1ql5+gjf1PI5sz8vihCnzeNDY
sAU+gexU9dPrtkjcej8NtbrJm7h0G3nZFxO/vsSVAGsBYdxoM+Mwt5gGJQuGBgPPUzOjvtSVlsZp
DsZG30Zfi5wV/HWNSCLzhn7g/FHK4+cgLf0DmhHF4SAdbVnilz0lPaZ9kTqxaVHZYD0eKRC4pAFe
ulK9K7Xuui6s73qYfsmt5DLBAcSZZ6KEZsR6psgzyFG9rOKOwoRTWeK2XQRgqpBT0LVLAVNLsuly
rOTkahotDiq+qL2CQq3DpLtQk/4xpmtyq6Yy0u3RGO/QssVuMzTjIS9Z1okon0S+PCZIQC7KfEyT
av7aRTZc2PA5wt6Shq3oZYEou0q1TNolwHgNFzDleJrM5LmKeZt092gbQ/TnUCxvsxhLoEge2wJ6
J4Nyh86zyu5oVIvNfJzDTSpYq2hgPw5ciUUzfhmQ5rlzBKSH3rfoTIT62j/7JiQny4j2ADgG9RWO
gasAEbRk0+HRB1TZ6m/DyPJorz1oen/vJxRMSwXPsAAzXIfeOo945NpspU+KVT3RQLmzEupWmc5+
PusaIRses3Jd4URQbeN6fgyAIjrYySlu2DQXfit/N0QrYbAgfea0+2iU9WWlCIRMowERLTgpTfeD
asQeDQKFHIZ1n/ovZR23bphFlOgrwrS0H28MKteHjKY6XG1YuElvXgxL7D5AjXSWMWfE+g2CsdKN
tcX+MGWFbNrkdhKlmTo1Tgi0amlEjSkZwWhoZncQtKtnZTK6UknHdiepZxqG3h1QSemSlSFegYRP
rYKz/q+NHkVplWYTCcmjliFt4HQTpCnmxWwFL3HJ6snG+vJx6P+ail59WFrVAFyQgGBIaaujh9pp
eVv5qeTly5vi4+gX9KLM91po40zczF86YV1UMbtKluq73hc3SzipzizoGf3kbttyAFBm9twlZpIH
QqDlK9cEA5OWPI8hW2nGGkJ59GKiEtLEVn1RqOlLVdZPWkmk082ca2LtfhSs83ZDf0cUlURBbPtq
GKWbHumWqhM6LuGmNBM5ZAThjczsxAUv2TQpa0DYyy1RG4eW15iur0vbpf3siJr1OEjsT0lSS3tl
4Gs3uXFTzvyfHKSexlhpjoWtoj1sBqwz7IA9eUYTe/h7Z+TMFQxsDAPZ9s04hnSC2tSXsUMpWVgx
7sLag13BtidpCewaj6PKc2cOibeEW1pUPeEF1W4Inv1DEBvz19fP90dJtWOR8c+H/Lj/Xt5t97NY
ONXN+lf9L0y5kfb6ZZy/S7ldFxCsf9b1t/bXjNvrD/2TcVP/Ari/cJFIuBHyLf3e/7C2VaByCMkJ
DVhkESyw1v3DpzT/opuT3Cyt7yDmF4vpfxJu5l8LNYADPAbUNEuREvwDPuVrivfNrHzVS6DD1cgK
qGJd4evF0JijClS3M7XmFGMq9yVMxl2npxDFMn1QDoM0aPdZZRY/OdyYd3hes4lpscSeO3RfzCBR
8U5JuksVW2Umnpo+0FaSxn9nt/5o/P33Btf/u9RrDr8fjbXHb+DS/+MyatvmP77lP/7j5mcfNb8O
u9ef/3fYGYw6CrdIwvBTWTJo/w47enXpnGUE0UgL9fDfYWf9RQWfygoO0OQtqeT/O+5gYMNzAg6C
OuSVqv0n427FCiK+4OqUq4lvYL0jN1glvuIympRIBLIXSy3EgkJPHrRckyeW8EC9i7Ewo2xfhAej
iBTKwUbRN07c+DigDxYhAufOdiRoHZTvRRdG6IKV5FM0TTkQAeyUb9RWqVlLVZSbTmZk0iXW5l9F
0I/PUPvMks5QPKUsWa9/gkvqvF8+y2+SeqvS1OvDQVlGk0cow+td659QWoP1HMbZC7DD/Iajl/Iy
KqZ0RW8Y2llb0pZkUK5cSKDwHm2yp4pja3P0NFf9Bb2ZRvt3UPVHk+f/BwYo5aVfvtS7xfrvCXTV
fX9LAH39qX+mDTThpdEBTBoH8aUM8u+0Uf5C4c66u5DHOMwvtYl/Vmv9L5KZKCFpxGfO0IP977TR
/qIzG7orgTTFc2bXn0yb984I9NkzInX6c9lLyPW/jdvqyWj9EnstL5q0rTnFkb1pRonMFFPFJm79
TmNG9TiEdnuVKvVgQPtt0h2NG5cRTk54cho6YvLWmu5zeGa0JGT6/A1ju/CqHYb8ajblOMWJsqrA
cPhhd6uO9ZWW2f+HvfPYkhtL0vSr1HJmAR5osRyHixAeJIPMCIoNTiQFtNZ4+vluMFl0RyAdzexd
d236VCczaQ7ArjCzX+hvY0l1njIvDN/6oze9k8JQcX10UMq7egzSDUhKk4sNYFfIjemILh9S9dkO
um33ONkZPV25pZBPvPRqaP6yFvmt9P4ffzaIGdLfy9v+SO3HMPuCe8jz6dAE3/51qL5lT1/D7Nv5
MSH+qp/5rpC5BjRNBujcPyBEneY7XC1mBNw0OAme1YN+5rv2Ct4JktZIhwl6y0m6q68YQ7EEHO4u
iOUiofsbt5MX40CmZ1ShUAvA0XCJmtcMWFJWNnBjyH9dRheiTzOyzHQ6LEsLp0aOIapj9UGPNe0x
oqEMi7av7bddk9QPMjAvGQtGKjfm63vdqMqIBrYR0Wuz5E02DPmRQ6gJsIhWfdjT+M+mvda+H5s8
HXctkNyrqFZX8HmqONdO71s8kYZ4kOCSICcBwfJ8AYeOZFl6lMVbyul66492+lYvII9EEeIixljX
G6+u6RA6WKHLY57caVWt38P1ig+0IPFZ1GCfUEu8jRK9v0lEudQG2IeavrHzpnq8arKqvjpJpYXz
bF4s8psZDCskguDLsc2d/2bMXWUDx2G0RbHY3jf9NOz8Pn3sp6xzwxSztsZDk+hyTGXhRVGZwsyk
WNS4IM/GmXwkBwqmGm2dLlIf4mh8LPoG/69WZTYhlHfMytxHKP26DNfCfdFmzhrCZD6cE89tQYVA
f8mE7ztXpbDKAlPhjp9QZJW1M7UAFUhdyT4Oita6iRFYd3JN3ycYzOmgSJG0i0cVxaOxoWECxPg2
oH+20Yr4S5EC9o00gA+XX9JMQ4FzikEvXj2QQuCw8nlmNfWEK0XaZhYvCThud9fSBqroYjE93HT4
N5Yo9CYR4G3U/eThRk3NY6J9ZYaPuzI+nZ6xHdWD5KeHhP93au2tZmVMjj+NdrTBCqMAuFbW0j50
3lftGgNj4eUK0WLYzVyQOMtmP70MoixLaSdtaykXKlBVus2xMnedeOppnE7FCh5qprUh3pVJBcb1
yeK+JUqdWRYbne60DnBpjITGfW8nt/JYRIe86xnTp7F3R4fiz7aJMEZnELuz4wn9QORP0AFq8Yyt
TfPQeF2y8rNevgZ+FUR5RJdsBTq+mOqfMG6Yc1Q0CflVQOk7d9IDALtFU12xx+bbUQI48Jwyv3VW
/q+4ChpsKH9/XtJVa/AT/dcjNrJh9q/rOqGiOj8lxV/w85TUX5Gj4moHjwi6pRDS+1lM6RTqGJLQ
1oK39Hzg/ftWaL9CPtjAaw8xgr9E438W8UIzHlsRan/B20Nc9neOyXkOAcgwYaIBzRGuFdRn5zk0
TlVVDLXpbGsd52Ok4Wo3q03MRw+ouX8/eU0LZ8ECyoSqEX9O7gMGFeJs2co1tsDobXnI4RgtIyc/
2pkMG3ZOUD9ejjTT/BAtaJttDal7KKUgT83ZXXeYsCnyQh5r6gM305zbzn7M0qHfKqMe71OMthAf
6K5NuMpbjxHqaA001OS3DDDzz6n2vfPfYYwUQZxhOIzlDkbkzkbTYtXtdC3dBWuCqvNjUvxeSm3q
WZWC256DfiK7So2+V4DYjzT5prqUXa3PxSYyica1N24lzpjd5bc001MTtSaePOJ2hKEVBcGz19TJ
BpJwpU8QN3G2qM0b8Cbye7/svieqk9ybQ3XXe4FwEerzuyBkjDhoyk4fTeeuow7IYBJsyyLahqF9
H+Dpg/qJ5moIw8J1uCu6x0GK+32oKCOAB5NaYgKIZaSCnuE7n0fYGUlc5O/7yrwfunrYNbDEsTqa
dLdFg2pnWOEhNuSAYSiDESzu4RBWDkgov9jVeZF8qCvJ1YYuXLljLZTfXBs1PsQP05f51QGyu9+H
cYMomN0O2woGk6uN8dcsQcY5pLmxbWv/Y9pAXVNq7yh7zk2CAd6mKBBauvx1Zmoaz18HgUi+Cvdh
VeCaZ0szRy0LKIuzxTseX6Weed1YDGK0iM43Ju4Nk3fZ2YUqDDFFx+ergXKiV/htlR/6zqxWrjQv
dgqktU5+zpyV7ugt3K0Od2RHuD/5WulvO40ms9Y+Vv30exqnPx5edBa5OSINxFzn/OEhG+MN3jn2
tqTvv3H6ptv5hdmtrICFiRFgfiDASIIKWzV5doSmejEmmO3CCEsglHVD81ljIulaYXuXSkO38aMJ
VXxbuykCDQtBxbgZrWLcThvTCoyrGoNsjLGs+mAO6btCE5IHSXeVZdZXEPxMPp27NlG8u6lHwFjS
2j2if92uyMODpEMpxINQ2jgdI8ywc8vAeagMKE9erd8y20GYlCnDpvQDBsRhke+gvGxGM21AIWxt
JWyvsXxOtwz6q20qWYfMDtKdPtSVayXekyRHX+Os/+T7cnm0GdFKjj9t7QEdKQPA7iYOH7pQOOGa
JTKJOWMj4gS7OAMQ43TZmibpYi5TiGFVI6QHed3nnzMYkrI34wQrahSVdvgM5JE/ITxn5FeNgUhL
F+S3ihyY9CUCacPclfvfsE0M2+34z370g/8W7UjJelZHse0JRrRFiQBiFcG88x9jOUWLqpBnb63K
DjYM901M6nPGgl9gthZMWoHuNGv37cWgCCpBiqGV/+wPc3pZk6c+ZZMgaOZTZDbO3je7ZqNX5R0c
QNiceKyRbZ9W9hBxzp2WjOJRIQYgQqrDs6coOn/UrKdV1WHxva2N9rqmNbVDdDw+dLzTvJMcV6rb
z1Y+ScDKrM+jHIe3aWfA7pOClXJjRtD4saBpSXITolfASGO2m3mNMeVIe4CUrHrdHVO5cz0Z4E5g
gSGTS5BeEy0Gt/SH6sarogFoS2PvVEt6XXArubFNYGctJDzQASsl6jNSc/6SyEso8qIQkkVL4vTT
xBi1IdXJXuOknzQL5cNkfD3G0JV7c09/TmHxyMUh17VrTXMnE1AEfursFkbY7iLIZNvY54xS5G4z
qihW5IXzqU41w03qIGVs+y5Uq5qxceQcBmfib0Op1bUyE7HjFlpvdFfavb0DSfppCMet71SYl8dP
ptw5G2kkO0BIxH10BbrO22gQed02D6NNI5WCrRk8MXtFtmUa93WuTEfLf1NaGbPfFJO9zK9vJbls
t30qoeDMi/ZRntqaY2ltAe2grlkmtNf0N5ezbumksBCtEbsq1zxntqnS2Cuy1rPgQkdOt9VaiW5f
s1Ob8AGIXvVjC/+touR/fANPjFkuFCR59hQKMd0f7r/C4pfC+FcFYr965rrQkhZY+2dw/s8KxH6F
dKQYzdBZoktzammqvuLfZMwCMFE46arar740VlcomdBEUdBnA2fxWzZ3L/rStAiR4Bdod9yECTbb
jvNRjaDepMq2QBziA2T33B0aTrIN1nTcK+LBLkGbTq5TJeUjihry+0rXvWsksOxbaJHFBiTAR6/X
wZ+VsQ2Bn5vZlxxxG9SEArZdJCCVdNMbWrCvO6l3u3Bqd1MmN190NTYf2tbHMLUHgfgpTjL7jouH
+U0K/SjZeKVdXg+DilH8ENvmXT+a5n7EAWgztmmw58WAt+7z3vtk1cr0/uQbLlRL8wNDvBbOJ9r/
EF8Yqc02zCrxJ0i+qrJFlMjDRFTLt0nWFTuj1srt4Gf5dQ0EYJdKRvrj5vmfJXW2QMjnv19Sbls9
fXk6p8IIHNPPot7GztqxGKIzimQKKerLn0vKeQVBhn8MUXRm96awpER+YnZED5fGGwfNz6JeecVf
J6ZA4PmRNoXo9Bu9b51fdnbsU/DS+hS8LLrF9CFnXdcRcRBAxqa6BVAjfWU0GLyOq74pbruiQh22
U81tblrZvoBW6GaT/GmiW3pLHWZxn0ckeEIBrNyOdq5QX9Sddh9K5uBOyIv0G71HEdXVi7p67ytd
hZW95wBXRPntSgmcOrnKFJcCupPDa5q8nrHLbZiYoJ5QxGNCdtcE4W0MUBJIczh9svUSxo3h9LW1
g1G3texAu9JzhbqLJrXGwuzaJN1G/lihS9RV/n5ovHYF0TQ/sMRSo8riZSAUxB4pblEndTASIJGH
4LKKYVhyk9tZ71I/PcpgagUMufiPNesLi3kgK5eW1/unP5/Ojyv+9Z9rS3tF19yCmUxd9ldX7Ofa
4o9Eowz6vxBz4mL7a4xqvcKOXnTahGrej17Gz7XFHylUeeL+S5vjN2lmM46muMhyT2RpMYqhwc+R
ep4sSlSY1oS+3XZqHOmA5vYVjHwH3Zz+uzpNALT+MAu/5t7Xf6l95dpRQvmaljQgvtTe5lN1ZBdX
7+jL7BNJ0++M5sed/z+799nuzZf/+937vQC77Nq6eWrCtj5PNP7Dn4mmQlpEnEhIYwFSZUz4axPX
XqG/JwN4F9qLomt7mmgG/5By4DmpuFD92sRBwJCE4K74NxDNxVvsNzbxJZiLAGwwwQSHQ1qLTf5k
V0pD5mZRBqW2KD3LHS1Q+cOTP/jNVeYA764Nmm83o1aFH7jZs11KJtYL/lbVaVlGEWpHGKB/BGwd
7b3JAurMrKZK6rdKL2+aNpe2toWNloc8lRb193k/uU0U/eXr9VvJ+L9hZECfSrhrXEjJZwDWD0vq
f/2fffXEtP3/nmbmX3/DSW7C6eNSjDrDj1T69wVDewU6SJxXzNWZKojB3s/ZOjd9YFu0zNDyIxM1
0vbnJmi/YmuEEQmeBPE52HO/k5vk+Nn9gj1QDDdN2tU0b7nKnKdmPMR1M7CCtvi8YOdUprobaJO8
01AJ3Jy8poVr8Iupt4gF6w/kGBgYEMez/VZDTk4ZItwGo3rqr6x6h+Q7TI440F0NRz0fTNcm6/zI
rUz8kIuGttqQ7G2g0RsaUeijfg/xAhVKhs7W1hkDy2GwRUz6aMWysb/8Y5+5peetBOiJ3P5gOiML
x2Xi/MWodmNxXdK0bZ1bj348oVfT2cnRtoO7nObSUHTYQxf2A84koNTLK1kes0M0wPdIa1veIMqM
f0OLdm+p2X+iZ/eHVYWoWEBlSC00ggaj1baqHZXbaJK2MdS8/QBl6+AH1g2NoGEDBQmOR5/Z2+i1
2tSZm9Ew9+2qdHtQ9/B18nCvqNGNLUe3FQNULQy/BjaWvaUzHDw6cXbp3Rgesv3PL+Y/+0CYZ6er
WMwT/n4T+H8cSdVTcg4hE//Jj1XP0OGVAHZwe6Hbf1qo46Twiq2Atf0LkfnXmpf4b3R2CeoGqnF6
2WIa/teil3QQZMy/+OccRtBE2St+40Q6r0hp22IywYlED49ROIPJWZ8M6x2rcYJePcL1hdETbEI0
Oj7mICLjH+nytx1a9qmT/eVlpNkymnxPjy3occcYR2fcpH0oE8lmglj6uipvJX1NmP28AHgZb7af
DQr8t0QjXmO9AY923SVbb/gLhvy3D7UUhB44rU9QgFw6ZkVZoeuRIWFsf5QVfRsln9X0S6VEhwBK
00lSLWyZ4u382oR+PA1HA7cUdk3OgdnTQGQIsU701WNW29clfEm2H2Qztr8dBZlvwe8BU86ZMmvp
Jx2N3hw3pqM/dP0fzehB3pTh3MRJrV1dDiUSa/ZAQlHcUTQONVJ5Fsqi55v5SaUfy161XctKpu0A
1/NHXfY73wfRCG5uCm49zIxn6d3lagHeTdOPWV+i4d4Zf7R+H+ymwi7gSNdrIJa53JdYTmCimIgw
bwQtNFfL72xfKgVS7ggwFIKZBAn9Ie9z9PwGxl9wNhjdJpvQqLpwY/edfBPHPlZAVTrEHC9ObYCk
MjDcgRRfJW4Hp/ypjfrC3ytGIzhpQRT9kQ/N5Ia4Jn0PygpPtJAB1Cc/tNT2bTf2zhUK1rGxi9Gk
XZOUmMtpPz+e6I2QiQKtMNeUaOseuSIcRo5aKAe7Rilf63HobwPJ1q+gkrqDJ71J9fZz4TXTTVJL
EOIrW1ub54pFNUsdByQYrAfGe0Lfgj8/uUSbhVeaTcdLVjVJgf8pb3SnuUPlD8TpGO3pju8QIhWq
m9cB3caVlbj0EigWWSLgfk2V/3MeXkcO38O1zjjqTLtdzS8AzyrvaqwYdnrTJLDxgerZcrl1zOg6
lirtjWEN5kp7Y+FX0IniLslJQFmN6Nf5r2ho7qRUSsYRJlL50UQH9ooL4qeui+IrWvL9bkyQz2vH
qT1IZVOg1BsqV/WQSNe/uY450zjCxPwPFxOwVOe/o9CcWuvtXLo149E8jI41vJ8MRAMuR5nB/9j/
CMMNl63JRD/oh3zvyTdnul9rtdpKt5W/tbzpZrCKr04sMW9k8MKYk7mJAkqtrMI7//3l2C92KhEa
yw0AsTbHsbiAn6bbgHl5X/mTdGsrN5VC98r8waX6r29S5wH02SEyTn4lx2ov3arqfTre4AzfOtey
sbIVig31bNWg7yO6z8ik00th4z1/jDyxlNapHee2gZruKqHxXpeqPdzNiMoSYXjfTtYMO16cjrOQ
s9wADFmldWw5t9abpPykqA92/FBrD5c/z4uTcRZkVlL3MYLvXW46t778uc8YnV33yf3lEAvPweUN
bopQCOTQmn0gelN1LOlhcJSkyY1823XU1h38+07r9pcjLeTaWaTZR+prmgPqFATHFuH03LAPbTh8
uBxiIQ/ETZSeGfc+mD2zm0QJ235Iyyg49tjBHrqpvLZjv95lvnkbe7gI1lhyrGyZS0/FYc/MSXRf
4MCcp16HnURTFg0h/Qodjf5TZVpvLz/VWohZqtFEHsu8JERFUxnKbeVvCmPtSilW+mwJgcaGwoOS
k8H9exYEsmlb4QMXHFmont/d2PQKOc4b0gC0sV2+R292e/m5llIPHSJmRXSuGKTNNp9WHks10Qjp
q3dYUYmsk/r7sP5N3X6xv7J5/zvOPMWVwomszuiDoxlXB2h+HSV3ulb3vyg2RBDulbBmUPNCkPA8
D6B7VKHREUR5Y2a7XMf/MXnTIeaAEqyE1PrlV7f4tU6izRI9RR58CvMxOKZ0ydQ2vVEq+WuKUEdO
48GLlE1Vw3Lurd3lsHMXzB+v8iTu7GarjGYnxR5xq+CdXDaH2mm3fnmDVWGgqh8R5gFbYIAtqDZh
27ppfBsk3/zgKq09N5Q+99VdGn7pOx0wZXPn9x3DyB26LPvUiQ+1hp1ojri27W8UtCiq8R/sdKdf
SHzBk2O2QSPIRqMjOBbY7SjcKXiF2wEYn5E+XX5NS9vQaaRZYvdojbQGCoDHoIWzXbwup+CrX33w
Q9TVgTm7l6PNwKPP9wfQQUgI0F5jID2Hl6PsKvXWpAVHEB6byb6q8+9O/VlBM3sa209aZ//hU5AO
5Ucp2qYG2lf3UYHmdTXS3gcgmN1E3b1JK1UDumhbe99YAzAtHGNnP3D25r2oDeTKdtj588TZy1ww
X7eDzFBuGteO5aW9Elww7WxKL2rK2cII5cFUilYJEBhLqm2LwN+m1fX0+vIrX9q5TqPMlsHYmQEA
oYFlED7VLchT6XMz6jcpkvSXAy0+DmM+2CiwR6EanedslNRGTHEcHGP5D3yEtp265k259G2gX/8V
gSroPEIoR1NfdTxKg3NQjMa7Xd3/k3uMxbdg0oUrllDvPQ/S5g3A7XAKjp5y74/aVS6X4AuLlbJ7
8VEw5wVMAqAaHPp5lDwsMq3AFvkoUh812GL63BcrtcliDCHwSXUihtbiz082EdXMZRO7quAYZXfe
pCEnf4iMcuVgfFkAcZgILeqfUWbvS8NMw7DLIDwOaiZv0kZXt7XpB9eTR3sURbQ7Uys+FiHS377x
yaibdOdr1W/aOD7v9ac/Ypbkg+FrHmyh4DgN4D4xhXCAlobaJhwHY4N9qdAVW2vSLO2cbGhU4HQu
GAvMblNeOMqI9fAJr9OxA+SHeAYQa119M767vLAWV/BJoNl1xxjMtuossSXh7SFpTwZ9IQ6paVxT
kFwLNLvCR6Jq6QY7OObO+wbxqQHEj6Hd2MWawONiZqK8ANdCjAfNWfZztjmIrEvBMZMeMARCYelB
CtcuAItPAyqUkY3oBc1VdFu11PpKikLo3d8tELFx9NpBcl+HWnj5+8woTD8ONYgFOKCKLgC95POF
NrQZAul1GB47zdyUY7O100PZ32V/xgHtj+xqcGV8cgGbZ3uE2DbSyhJceJsMzZneMNXSmefMwsd9
EoXWIB7UeWi0h4D6a20rWar7z2LMUkOtwHAMBjFMXTpwC7ZuzDHcFXt8QK7Gsj5IyVdYFLvLL3bh
RIHQwl6s0GKh6zDbWuB64h5g+OHR9vr7CNMXNAKCzeUYiy9PzPtUtD6MF/r2ntU2Up2l4dFrDcY3
D2gB7iqvXEmRxSc5iTLbK1oTu+6BCd4xAHHfWuhy06W7/CBLIehCgUiFlUkeij8/2e1zgEgDzhjh
cbLv2qza+525EmFhQVGo0l1n1gmm0JzlgNMFwsihDo+V/Biqd/2QvwsE2iJZaSwufRK2BrwCBc2U
FXz+JKHm1UFSGuSz+U1P30n9Q5OsXfMWihKGLb9izNZMXjP9gKobHvVgam/8WCuB/urFgZb+TVpY
HyJ0iO7xnbrvI0SJL3+pteebvcdmkkup7YgNJ9rpHiPjU+N8vxxiRgp43pLOnm+WDZMdKjgJmeFR
uq0V82BcmeNm6jaeH220b+lY4kR40Nt+Q+llpWsvdylRTl+ueAEnqdioWt8GvRYe4zbZIDdQGh/C
VN448ZfLT7kYh+uzBRWZR567LOhFa8dyYHCJ+mgO6HHu9PIPWX73D4IIHhU2qCZhZm8yHxDB1cWh
qFlXWBeFrmKhWrKSEotPchJk9sbMTJEY8lsciKPTA0MN35mVCjUOpVKst3T7H6xkcMHcXTh7ASLP
wlmxLqUlbrpHK0gQGS62ZnOTlFhI4fFy+e0tXJKYEOB5A7NXNJ1mJz3Sh2VbWZwbFZBhbtRq1Ltm
2G71odqk7QqNaukgPos22zmU0fNwgiPaVG2tD6lUbarkXgE4pm+C+raNhPDvQ5+z/Vo7H6eicdRX
3uzivsIUTQaGCv1l3prKBhQUFYs9Eq5bvhPUM7cde6Sy5U7fVorjbZJSm7bVGPeH3CvqlWRd3FpO
ws+2FqdUlUYRr1tyxk2LtKonPay2YZ/vM7P+G30wwW1nBwXGNfuoUxpgldxWYoNuNpL0puzQxxvu
ovRjKAhl1QfrQcmvuRVtmaetFDULvSuUViCvYWrE5OcFMVs2aYoFbXh8HPN6E8DeS7rAzeNba9D2
mvUP6rSzcGLhnmxleYSOelIRTh6SjWHdJ9W3KXq8vEaWPtrpI82KF1+XBksdiFF0N3n+FLb3o7Hy
1paW4WmIWVfDlhDZLzsRApr9XabuSunKHr/Vaw7zi/dEXZAd6PAAyNZn78vzlA6bOfK/xu6PKzGW
ZO98xPyiVvraBsVRzlDAzbrrJo5fX36Ly6HRpicrxC1oHrroE03JxZGeFr52bU6wSp0eommoFPbB
khMYh15ZHejvIUBb1f3BTFN/5T0vnrvUNUwCQYPhQDp70ZGEzi4W1zy/ep+bY76PW9iGnfY1Das7
jQ+gSdO1aBtqhbxLpEPXX4eZvDJiWkyokx8x68TITQW7Xh/CY6nc4Vqykev71WHZ4jqE3G6BoBMi
JLM9wDZq1A6bnAtUpcQuOHXz2jD9bNcmk3EdF+hSINZ9KxuFvnLoL6YyRHdwzIzQsHo9X5Fmr6d5
lxC4KRL5Run0Q6Tg2m1nZre1fAM59nIYr1dyS+ybL3Y84bUhwy+AY6ieB22LsYuStmRbN6S7tnyI
uytV2+VNs8fq2KEf2dqPXqzvQiXZ0VXadZ8u/wDxUC/jo0vA0Ivr/bPgyMk21MOpbM1OVCmRd2eh
QcN4auXkWkwa41eIWdLYCGibVU+JIuePU1GiTHKnYbd3+TkWs+ZXkHnbqwoCcOYBQaS0QKH5GMXv
B6sFoBfed+GXJFnJlaVrFckpFAAM7Nfmt4/J8/RqdAqeKb2ZxhFS9w3d5iBdOXUXUxL5BVRtwBcx
0zvPjk6ZgPaZpORgjxtgXK5lfE6MbKuE6+tu8ZGAP5pAN0XfcJaJShJVYzIQKxqwdwzRX82/F+oI
MHFtK1tMCIi8MGqBmIAzOX8qB6nUpsCy85gnNW6KX4Nxr7Z727idEs+9duzCZdgWNtkGngvE6o2Z
dft+/Ho5YdZ+hPjzk8TPkESrQ4WFF0VPQYWVWngzhX9ejrGYlHSJRBMAAN7cxDq1i0AGwhEe0bXY
GPYVMk5uUL71g72FZPe0Em35iX5FmyWL78WTUVbU6UYATAKCea3Aib6//EiL+8XJI82vFJmOLWnC
t2vU0jW9z37xj1bySYTZQYdnLErkNS8ta3FHfOen3i7AewHdZdd5rCZ/ZXeacZx/FLQ0t/79kWbb
UztYUYWrGT22yHPV4U0cYxlcv8nDazEKasObYsjjjSG/i+DsGVq7DfJm45OR8RrkZ+XdzjcVfPz6
KEx58iCJ3Mi697x4c/nrLaYImiPAbABY0Zc6T3oUz53ASkZ2ybD9XrfWdD2Zxsds0PKVO9PiZnIS
aLa6yr40Bsw22bjiJyWNhd8nXi7od6LqefmR1iLNsl7xKh2MHJGyybgq1fyG0Q0wh22WP10OtPh1
Th5plvk45LaF1vRsGJPfb0LzWyxspy7HWPs+s9wf9bTHuIoYk/WQ4hqe1X8qcbr77wWZJTwYYUsL
ZNLM5qPE3ncQB6uXuOWvIiTvENWknpt9fznCxEsfSLRUSQ59NmEs832Uh2MTriTa8hv7FWj2+TU/
CxwMFmk4lOZtqn2zR3uHhuDKd1k8h23u3kBnEdl9vpyfHBZF01swnrl8D75hgeLSrA3Ib0T8FGNX
JaFya/vKmpjK8pP9ijlbqzniGx2ckJDhzJOsjDsyrhiKld1v8YQS/kygnrhizDeEQvYDKvuJqiL/
HiNlb3ZXevitk+Fl7IdMvv79zENF4hn6jtPhPCuyJmojZ3Do9QeZfMDcRN8WXtQf6jhfk1mb6Vz/
2NYZIAoKIVNXAPrnW13dxkjYgYkEkjRd1ehB2Bxa+MjXQX7Ii4PT7EUR2cf1Lu7GrTXdG1b7vmn1
mxqH+FiSY+Emf7j8/EurAm8zDaAZkpCAos9/k2p3k4M1e3gM8V3nKqdk3/F62Qztygpf2qoMMN5w
cByBZ5wtCmyWi2awk+iY+O9G/ztDsMvPsZQ1p3//bCuMAo/Ok5RGxzwD2WNuNCXexP6HYoTNzwGJ
2OXleIsVONhu4JkocjApmAUMYkMvp0Y8kNOXexQD9P0Um9omGiAw+4Uab+rE8d3SjJ1N4Q/px9EB
o3v5RyytR4FvAxpG29GcywlqWHjkhslDK/6j6ssuozDJfLwcY+nDoW8jNIcNjW1G/PnJPhNnU9tM
+EIfka56qKn28TdFK+FykKXNjC0ZEprgtYMtPg9ShuU45mMWHcs6Q7lLDjpXBg207YriS110HNYO
vPHLMZcyhpGsKcweYcPMB270hatRzsfoOMp3fv3QGQneLJ8UL3XT9G508pVHFEfYvKq1BHIbVhek
rjlrI0wcZhRBGx3tyHrErEhtP0Xq1ZBdhYP3VineUn+uZMdiRFNHz1sDQkqpdv5Sc00OEykxo2NX
77jzwEenbhkbN9d9WqYW+mrDx9Kw95df64zXLHY5pHlgPsA4YJbJUOs8bG0UaRHgU3RUvlh7Ha/M
9FZJ3PZP7xsdmkFxneFYjgcd/Qz5potvJhNNG+At/mo7/mXm8kOo6ZDiAYMFlvr8h/SACZPCL4Oj
Mx5bebvqSL3QGiYA9BjkT4Ul9bN6wsnSwK+txMcUnGTcU3I04Xa6kirvLbI4IKkf+uEbXrpuD2dO
k7zXY2uuZNTLBCY8k0mhBQWLc05JKAsLkaupDo6cNRsfA7OeiXynVG6DCt4n5oor8V4uUihg3CPY
vwWH0pgt0sRCgjZDr+RYWrhUd59rZA26/kti7oM0OlzOoqVYgrEMZRruPliD82+XFLj+IWDPIAql
EjV9P/2BvxlQaJx1frt/iB66AjIUWBoAqDkEymnxUYtzLgCS/j1GeNVJcG1ecxR6uRR14KdCRQPF
AbFXnz9OiodUOKW0gpqQ8Uj6UA6R6zyN5pOUfVM/OP1KRbyQGYRD10BgrcVc+TxclaqDUY/MLPIe
8RlJ2mreB93bq/G1nTtcqL5e/lhLC+EsnnoeTwKREmY1Zb5iJvvCU9yuMK6TwDrYSveogRv2h+9T
81m6TsJms9bRWGhDi5f762lnL7cKbMwk8Y0+SoF0ZWGUk0/e3rOKmzq8idDUdVpjVxf2ldc3e1XO
t0VnuNQAK6tj4ULAzxADIrhKss5XPn8JEHRwfRCdFdMZrtVGdXX58xg9jkl4qJPa1bRPY+tvOm3t
7Hx5CWBROg5obfql3Ctncb1UVnwnT9jmzHhjO92GEQ5z7rUUXmhKAKMH7CgICfQX5zlMuzY0xgS0
+zR+lQ+BvC2C0Y31wA10BZ/EzYNxbR4mVAulTV6vDDsXtgO2WZrvyCsyiXs+c052WrFBlKMf0rWy
vigoOiXRH1X1zYneRtGXlVwWO8v5Oc03PAkllvJJKNvCy1XqCVX2T9H4LTdeh2m+Mf131nTQzRvP
3uf5h5WYYn1ciDnvsuiTpRQMU1ivMU5sr1GEDPPbyDsMfzbVu8DAIkGHbkYH7bASeOlhGSHRdaHp
SZE9OyJ9r+J1DyydIDnq3Te5fIq/1eiv+nHr2s0fuu1jorBW7L8sOUAnQv3lU8KQpBg4f8NerlTt
OFAfD9VONHY9Wzi9Tq6arWyDCyPy80izu6sd15Pqiz5aOrUuLEap/pBhAUjJpTlwZt1cStxRvg2K
4K2qpofAeeeNw28DfPgNAqcEE4V1+rxtnOTTUHtTJIun7SRJQRkdq3nPAiBiatGaX97iEqUm4QYG
vIIsnr3Z0aunIFXGECpt7upac5UUb/yUUe5VqevxRrcfFR12reVtUYTdiSmhmsTHIJp2leqtFGQL
Rx7P/eu3zN69qXaR1ubM5TJahgXCNp7zFFvVBgvszdSmmyhAEH7tLFjaC0+Dzq68DrQsUc6zByvx
g4MpaZ9Ze7v/dnnZLD4agtDwsoDRUbWcJ3BdmAYkEoflOilXlX3Q8O1GyRdViOpbZG9xhHOjVr66
HHThNktpxHgH5hdXzfnEN8+61pQDhd5LAk1C+Ay7qaa1K6fY0to8jTI7TNRc8u0SiYcjhpOHJlCv
2vJe62k8rOEAFgMpbNxCuRyJJvHnJ8siHYyu9VqJ9KCRtgPOhzCmYX3XWYB7BSvwlVve4tvjsowo
Ghwg+j3n4ZrJsPsy12FRjSBkpvsxXzNcWnwgQXbkemzA+JilXtzWICmxpDmmJdpnxp0i5zvJv1nt
Li7dM1QxDfsZaPbm2lHKpkEEUgLjaKXBrkSvPxq6a6YE2Cd3Jj66w152oi+0HT5dTsK1h5ylx6AZ
ftWIc9icrqJpXyZvhTevgiXh5TiLn4u6ipYUQ1rkts4/l13AFfQQWjxyn3Ih62jptLscYeGKDLcC
JqIonkyKmvMIWlL1CVQRmA9qtmVI6nFTNpWPSYONB+Nma1g5asXnnx/xcDlQ4QZDT7hZemhJGfOP
YQ5EzW40gcQiJLPy0tZCzBJjRPMlgsYZHsfmXdQN29pPNuq4RkVfTIGTB5l9Gs3IZFXKYQL033Me
wbLuoXNMxdPlzyP+lkuva3YxKbjsojjAswxqtYmTclcOt/Hweohat4hWUmHtiWapgG84A2Fg5ce2
qO8wLb/Jg29D+UGNqneXH2oxEDoqdFnBDMnPZdTJntfGUqc0MqunxGNOLx+VUburZTQ4K/dyoMVM
OAk0O6CAcVWGL8rNWim4myuiAnSMz15WGiun0uJ3gp8KDApB6hfTuyotFCeL+U7oArijdoPbbfRH
EzFW0/Pg++WnWlyyJ7FmS0gBODpMEbgQS6+nN33myYd0tN80lvKtqtH5z9LxT1Oe8pWVu/jVUL1B
Q5ULK5SD851CqdVUD5BKPlpyk+8sH65InnnvM92A+h9Ew8oqXtz6hIUGCoMC8zN7ynqSR73EcfCY
WPRajTzmsIdjuJLzSxlC5xqtenQAVP7H+UNNlVdYRZH8gPqxhhvtfn0XXwsyW1hhbKd4e5KGsXLT
GAhaO5gsrumDLL0vQZyg00cLh4vR+ZN4RQk236HXUVta+V7pSlRApShfKUAXZjc6oN7/T9qXNTeO
I93+IkZwA0m8khQly5bsWlxdVS8I19IkwR3c+eu/A/edLgnmFaOqH2amYzrCKYCJRCLz5Dm/zCif
hce93c3lhFuX0upQ8sYC1i7/mgteRHlOQYbdgU8/FqAEnmjv7JiZ6eHAtCQswfG6G5YM1MG5Y4Hb
NKVIfpf4COqYzdEVmceocfPyZyrOOsWm8w8ICPLYlTMCNdDtphhEFRbY2O1jz+4tmgV47XWbNa71
rw3QlgWiWIyIKTtkQF+B0hQdrXaHQWtvjsrn2+d/LdagUvevAWVtFgGRTbqgyoSE5x4QQ28n7HIH
eqcC5Z3k0V7SjZO/mmq9KusYCNqy0nvtW+OMll08IxsmdU13da9VkGfTK18rx2yXmQLcsz141EsP
j7q6q+ovglTlH8RyyQKCjM9+jQrXvyHno9MnzMTtZHzF7CTlwk+yb7d3di2yolqP8UyAjMFGrJyh
Evq5o8kyNAHdUDePjdWGGl7+5VcgFuJ2oz3+Wn1846MX1pRdNWjl6KWF2JOaegQ2Sn2ekSnP79AE
2g1dHWkCyjkzkrJ+55nt3e2lroYLiKJaqMaC2wCU41fvDrCo1klpIyaVw154wfQn4Rvf6t+/ryyO
DTPOhoa/P7ECrMmVv6RbybEMm2/278KEcg60adFmd8QNYTdjlJlpZBr37dwfuP6xsj5B13wzeV09
eRcW5b+/SFw6MnLNWrAobn/PJ83zaZKFYHwKobv5kxvR7U8kt+jW+pS7qdA10xsXeCMHeHlpxKO8
NPpY/EFhBne6DalUVGVwtK4XxQxv0Pnr9EL20vBvnB//ZCIEtwaKwg5UM0Cap7Ls4GLIejEjZC1J
iBbcR/ApNu3HaYt1YvVI4aUEQLgsAyNxuF5LDxhFnugodOW8v++qKuDFx8UBYLeDPpJr+541gk4h
QYki7fezFHL//U+GQh66tyC7Rf9P+WSG09hpNeI1T8y/cyCd0ETpYfq2kZUohb+OT4WsBX01NRpb
VpHqZQUjYkBLzYK6Sr/POXgswUFbJZU/lhuxYuWgSe5eiuc8OHpRe7neVcBGQJZroCsNCFzAGX+0
ddyoJmgEZ/qJkPTY68fO3WrbyuOruD+QrpjKl8yooKpTIpTQHNH0TsMfBEXtznG0j22anSDTwcJS
d/Pf/3IIVoC0AxAK/hCVFRWa11NuT9krLiNHi7I2TqO3UYddCR9XNkxlH6Gy6MWM84cODcrZZscM
VKvJdBqh+JR64R94iexTgC0NzRC1S8lG5HBWPPAHe3nt4xed3xA7iUym51Gljy9aE4NHfnJ+3ra7
ErWAp/1lV/lsne3li6fV/EHrAjs+6d5Lu0UosmYCy4KyjKRQevMSqfDG0mk+8gc6Ql6CdfeomA/T
BhRa/k7V/UAQioEDNFUwMaeso3WGXqcxjLgmUDo/K8hh3t6oNf/GcAEGXqFRTZG0X3vDZLQEA5Iu
f5BZIiga0sgBArNk72+bWXO6SzPKLdlaJcPDDeiHNAd9TR6Z3p15SKHwafPPty2txaVLS8rtiLJb
Y4kZC3LnSBsg+Z7r+ueJNGj2GX7p7XLr90cabdDD/dpCJTCVNroIYKnnDxZ9Ie7JgSRCk/gYtPlv
C5Px8eLap+7ctcgW+QPo5+0RzEka5IpR7Mk+ZY3woQS8EW9X/fvXstRWCR8s0rnMgn8v6NK6rA1a
yfHYF3/fXtfadYn9QyMRg0sox6lAvCUjNCs1BmRMCYSWW3wBSf+dPoozr7rvzRAN+k/xkyQoCS6V
vkXssuouQDZItWv0R1SRCMEGwVpLA1LNA8ivrcvQMUqM4UMnpnYxrLaAw+n77QVvmbSuPySIthj0
a2ByNIzHvEcuUoKckYPJo23v7LzeJXH1BzFf4jf+t0oljICvs6wHM8seMocHdeLEkSisyq9GQ/NF
kh+Kccg2TK66jxS+x0MdXDZqX7FeQBgrJIjYzHc92uwc5cnW2WgkrBrBDLYcjsKMr8qNNmltjUEV
tGHs/gWYzaR/3mxbrn4tPDvl/JOUiVBOd14nEP/T8eJLRzPIZgyX6d9YjVcnYI3mwWQb8Xj9NFzY
U455plVJWTawV6f8XdyM/lIfveVkpNFgtjudmX5h3WX5l3rrfb26l78Mq2N1VGt0EDlYKFgbd6WN
GUXH26H5/3Tb+detAFoor0ycN2U7va5gbTo5wN6gHu5WR5ELUE/tbxtZuzVB1ajLSSVcnergPOj7
3LQrYIQT4yET+f1gs5fbJtbWIQF1KLaC9gQM2teH2DGTEVUXmMiAkZ/LF5s+g5XvD2yAQAkzBfjF
b5rVJXjde5KmyHi7o4ZJv2IWPkf1/baVtQwAeON/rRjXK/HiAVw1Tow4L96V1rKbOjDLFUeikY0L
RdEmf8UiSmTzv5aUzNOZcga28Q4XZRKLOy0nhT8BSHbo+mTaibQWYWx17jtdA6NiYxfOEzfzd+04
fnFHN/G1eJn2lRGnfm17VZjMaePrS7/4U6KDVll4f3lOjDH7CpP1rRXTu4anmO9L82TvTl3/0AG6
D+pOPISGuN1iWVl1B+S3EiaPfr+KGWG1BSoa1J8fFs4h1dntkLmn7tZl9YoeUtNBPOoo3q9Sc0ol
OrPYgvdYDJgzySPAnY/UmgPPLuQciLOD4tqzmX8wbYl6BspLvEsc/sngTTA4T1b5recJhJMhMDae
wYtceO8Aqo908znWzICUuy4/a+A58+HU0W0PWyvXWjKJBUkxWuXIKa5drOBSRiJBNu7U93ws3qUD
0L1LdUeguKzPy8PMk1NXACNeQi/VHxLQKFf9vmlbv3LT0HSt45yaO9bMW/Kdq5/t4ocppzizHF63
BJBtp4cSMq/99Nja7HB7+VtG5L+/TNykzEVuAbPd5mmgfWqmn6W3UT1ZDXiYTAZaW9IVqQOTTTM3
8BeB3HB6zykPdH0j3K0GiQsDyhqStmlnLYWBMQ9BfQr3Ms0PWfzp9k6tvRLMCyvyV1zsVMWHqmw5
HtuTd1cORwiEgtMhP/NuwyHX7vRLO8obQRgehTMhEJnk7GrhBPQ1CEGFRtE3+AEPvL2qtcI18MAg
BgDsCAdA/Tr94kH2oIGXIRWyzCUYXczPQsmn0t63bciFcY9H/qBtPRhkpvAmWFyYVb5ZxTSjWkYU
TESy80BjaSOh9etlCozE9VuLBs5k+L3RbGHrV7/ihV3lK6Zj6uXQkkGYZ486kE9YmIGBOEJ3Ahn1
7b1dtYUJaznEI8kZlctrbjFpMhN8ycE95l3G/MzAVD7UmluWouC7Rf8rt+zNll6YU24w7pJ0sAUc
lMYv6CuBaOC5KjZu/dUMEIMQoDYEthNaD0oGSEVhk2rCbILJJgiS18lx8QJjeWGYuC7A4hJ3e8jK
fgJpbin485/s57+21XusXJpimEbYHvMnNreHzm4DIIH82vtJ0z+pdl0s1FQ+XjJooqpdzHxoeAXh
WZJX+x6w2XdlthR/gMuFRge4lOTEEzqtyhVkG1DUrkYUou5r0gRmDcZhfdropaw644UN5TZZerAL
FqOBQK/3ftd50EN+cQQPIdblo913+0utuuKFMfnvL2IljsNcgUibPxRu/ZehpTtG3B86dcLbZtaD
F6afwakClgHdU06z0zdxlwiMpNWW8GeSP9aM3NfFcaiqOy1bznV5rGlQfNswK7/9m5MGKSzIpCFj
BJzhenlTr5duscBsw9qw4m5Q1M/g2OqGjxN0Xa2h8i20APdLs4W5W71K0SVAgRnvSoyTXRuGeJ/D
F6hsQFWhcCEZP013I9Pb/e31bVlRlscMzDkLU1oBX22guVCfZxnC120rqz4CJIikSUXXUu0kAvXZ
55PAxQNpeNrvqCSbXjZ68fL7v/lQFzYUP7QbTDcUEx4pFk9MWZsnwZLruOTmJJgwk/Qfl6S4Y4c6
m+O0WJLFjt74YoRZtjXyur4iEGlB4wPVXUce84uTlfUTSawZJnTImVh/ExCVdR95+f/0eP+/mg9r
LiAL8cDTgdPQ9RRHmx3bTccRd0neLYAq3M2Jvfv9z39pQXEyM+ZWZpotXgvu96oF4oE9Ns1mdrO+
DhAzohYOZjf1TaKlk5ZrI6570R4xiTzFocezEK3d0MZrbA6m/GQUB00XURm/L8pzycSGT6zFXYy4
oTkEGlIQ5chfePHB5mwZoPKCD2bDwcFgD/6x3t71DgnL1AkXkj3/wb5e2FNdPqcd7QrY0wrvDrPr
gdXXJ62aN94Na6M0GN2zbEwpg3MIPa/rdTVxnubFhIdDP9ShcE90nP26OaKoBibAAUSKiecXeL9Z
ZahNoCf/CBm5P1npr1+g+GjK9XooZ/wCr/zUCxItBQ08vsXJu+pBF+tU/LTK0mxyO1hxSATiOE/f
uJfl91BD1OU+Kne/VS8CMAO5j+KM6X/ckaNWbvjg+hqASQNtBkGRQ/HBwRw0knV44nrM+pbEjhck
tbH80ef4ZURxPA5WhpLJwVwUhNLGPHrke8fKDbdb361fRpQIm5G2tMZF5rhpfWCxF9aTcdhEnK9a
eUWJgZ4RfAjyiXZxZr2h4ZWnI/ernAasHz0o9NoB5JaLphXRbSdeDQ8YqpfCHYCvq7LZtVHVc8xh
KjGcnfsZ+qv+VB3IGO/sP9o7AK7gzFKeT6WJz5OKoKy1yB61DpHGrxJ23hYbRe+1+0miuv5nRDmU
lt0RXF7I/KiZOr6xjFCbG2c3suyiBDeYtYXIXd0/aIKC2NcE9EllAEtdT0AOTIdrO5qBAmTHA0zQ
JJFmZCIsqY2WSToWW3XwtTc6JqX/taq8guykqJdOoP20tOJotkvgGPp+NkBtVZW7ZaB37jyE5os9
UIhl0h+YDjm7JH5w+NOS8aOlvZNoJckoc9uZVv0WM7DoNwB/aqj1a0ABGnOhHtJuVN8ydy/sOPDQ
Mf1vVpTFk7xtZ9JQ3Gg63nrolNJnZ96qkq/6EXAGr9qUGINVjIxxqRfIdLOHyoSEdfXCdFCv0TlY
hg2HXd+z/xmCaNn1WWcVhoRmTeOvtfJssI+62/kQGfyT6PjvegBLuTaDR6TO2wHrqekUmjE9OHYW
5psUw6uOeWFGua3slmsS+AJ2BGZGaMg+YWye8jTou5McGMTMxx9cX6CVBN8D2AowyqpcXwXLuK5l
OO+Jfp7eGwXW9AfudmlBubzqcUyaRUfYSsYPyfJzHk59ulW7XnMCTI9IwTyM46Dde/11zKrOPJBd
Ixkt+SGp7APmrDlJNnxg7eMAm4n5YyTuktzh2oqmuW3cZzx7SNvZBw/1LgMCAN0MQysDrVl8zjc+
zlpwJFLFUs7iusSWy764xyxM+1oL6zLM//SpX/Yz+xFLTV6vGbygppAWMJnxJxEZuC7okchxHHCV
XxtlU069YSyyB9v+XJcRLtO99okkQSrq/e1AtLqfF5YUz4DmsJjKWGQPbBgjOYOasEh4A+grEPNo
M8YH3dryxnWbeH5hEg0D+ioJztCMZmUtY/bQN8BMozFb7evOyu8WmkGTKpv0HR7vuzTjzkYVfbXW
Adqafy0rEXGu2FSXoBd9mMWMEV8jBqJ4PvW9AWnBAOiwxDeh5CT4NyC7N+67teOB5ETWMEEMhaHn
609a5hiNNSuSQeUg+2sq5/nOnrPP6ezEG8F4dZGYu6MgWoEkMbCQ15bmJvGqPEWmao31rmJIuZNg
yKqIfGst536oPxUjDVvvx21HWjsnF1ZVCglzZt5Q2EhdK+OUdPdlrQFp/GGKjwBqbmzl2r12aUq5
B4rRBBmm7CIUgIy0gLQ14tSmMZqCz7fX9Cp2qj4sLi0pV4GGNemZRGeJyi/TfNekABhNxU8A3DKG
CpU7RJme+/aMPiQbP/cFRMGP1fiyVMN53Dqq8ii++THA0YD2APwqgD1cf9fejQs3qVC6dUQdQt9q
Kuro9nrXfBRKI/9aUDY2RWsMZDKwAM7RsM/cHTZ282Gw7p+YA0SbELnmmyEmnbnIKdMJOXRC9jkm
0isdw0TIORkLx2XwK2sy/a7v77V8a2R71UkvTCuH0BNGWrEFLwWRRwbidzz5tBAgj++C0dmk5pEf
5O0H+7VQ5a7y3IIglUdendBn4FcDJ06jrs2gXWjq+9bejxMILan+2HFt475fdRUMW6JzakH27w1A
mHHXjImEdsUvHvs7jjcOxuoJvPj7SoipU6jSZAKIOOjf1EI8uuWeJNUO7NAbC1k3JKUsgfZE5125
CPmc0SmfUXG3zWo35QsE64z9UkYa8Pi3fX/VNZCBgTFKssWpeA9ic2SWEn3XFXogG7lQ396lrbdr
LBKKrRGQ1ZN2YU1xxMRqMzQosYEaPTEPyA9w6Ttfb69IsQESJvkkBqQUFHio76v1R8ydjBmFEuyJ
pCxgDNrvINqIBhpvtV7UOtY/luRdDkw6xKRUjGkJTtacF655qjGWdSJD9xWDJanfl04dFVX8BBoE
GjaaoUHu2ojDzECihi8OseuleWzSbg5vr1xx/9ffg7RCKvqiowGUznWkXGptGC2mW6c6K8H/89Ni
n24bUKkf/rEAdwTkGVsMUbprCx4Gs72lNTBQausckIreavcImvxQ2fPMwIpuik9pk45lSDwrxYkn
IjfDvkVvD9T1Wj/txr6btCAxSZVAMjwpwVDUd8WXjd+phCD5OzFLhQKMfM8iHCh+RpsJqIzJsU5u
DRrlPMvdPWgRh3uQPTXhTC0rIIugvmWxPjAa71uv9fPv9Q9efwJmMcAthS8C/T4lVowkc/tR9DbU
u18s6OE09FDSIiqY+Xh7sfIPXYTbV0N4F7hwQYyYg1n6+pvMzIpn3rf2CZTq5c4e2hzDGBp6uDX6
jkTHIHPdTHmkgVRnP0zWJrBvxetw4CTdKbXAoa36RAw0ujCGyT5VKbm3q9TnOn8Cpvcw6el9nBXh
YN3Z6UtqpAA/dUFMjLAunoZlixph5dxjQFhCRcCdj92Qke7ixeIyMvWo+Nonl+ZR0xuF79L0HrDc
j7f3W4nNr/uNQRvZNDRkH09JjqiedYKbNTlRXgS0Xfaznu/GIfb1dMPS6oouLCm3gInhwyoG3dMp
A6l13kHxBzCeLQSMcgG8LgftQOwMQgcmgpWgIWr0PeNuIidit2lIxmkMJjI/Z+7g+RjVcILZ6EV4
ewvXFoYnpQSeovmKiuL1p7JL1sLFPXKaxsY+oMaHuoaX21HdNXl029TK10J/EIySqJtgutJWcrs8
gcI1/ss+xXX95NAiWBL9gYgfjbsFS1Ged3Ij5etcFgGgXQgF0utFzXWa0KppyCknzlFzj7WVhqhr
+43xzRI/S3NjYab0M+XcY1Yc4D5MOEAvUVX8AwXEUPfdTE4FWfQ+HGIym3B5Y94b/TKJYALm7D6u
aPbZK0qD+h3oWfeuVvI6wOx31R5GYybnxqCp7g/OkC1BTiwoTHtsiUu/IF3ywzYLjOCNbj4CFxwv
+sPsujVYT7m7Ramjkrv9s3sUr0Q0dFemTixmOL2VmuSkz4HZpL7LoC2gZfs6/jJ5esANEdb6Y5+B
aGCcfKx8I+NS0SmvPwAAWox84UeAEFA5bLbVGMITDjm5MQ/sir2HBqBft39ZCT93f7n6sYC2F9Qp
8gT877d9VH0a/GMbxKoGygKI4JZyHqYmQ4l/ccnJnF7ShQSmYF+z9olCBqBOMWlp8cAxp9p3t9r1
K3cHpv+h8YcOo1RzkLH9ImYWWQuVQ9I4JzYAxs6meNglRacdygHUIRB/qACw8oBf1Oop9sEtau1u
r3wlEIANWXJWUfC+QnDx2j50mxbkV4OJWoSwQvBJ5SHhtA6a1Noaa3pdi3JeJOkrkPsgs5UX5rUt
lizEmhNka3zhOwsMzJx+aVL2mNXgyrKCOQEhctX7IxjuHfExtqHDNBzm8lCTcx3/zOc9TVLfYJPf
gtUvR4vSMiK3Cyi37m5vypo7YKIBs8u4zxAf3/xS15T/b26dbOMLa1IMc9IfAtzCngmqjSLs6yES
k3Vos3YjpqgPfziiHPcB1hZNHpCmqYg+tlSax5E4IaON0XKJ94wd8NU+eyDhhA6V4z3oTQ7NNrJ3
rS5k/SFJuwMrp0iQ5JAnzvvbO/H2bpI/B5kmbnX8KHXYP8XAZJHks3Pi6W70Qu18Nue/qq027aoV
nCULRSO8DlQnFC7kIxKhOyedYGavXrQUBCPC3gGlrkcx6AqDtvd++2pHnZO6YAYGsRdiuHItzRb3
asZS91S1y7hnLaZZOcjh/GKY+eH2Jr4948QGIhBzA0BwWyBzvfZ7odeOIzrbQRZBgzq33om0Dcai
Oi/oTXoxmKtzB9lF93Tb7NuLF2aBzQFu15XjJcrRriEiiPEWxzlp5cdZPCXT9zw+tQgjt82sru7C
jHLrmlqZz3rsOScQ3UVVW/80FsO3yv6Rj/aZIRNFzxpt8Q2Q2tbilFiCg1sWPVKAE+7V7DC5J/cI
OcPbK1txS2wg6pnIWcGFq07oQpFNNK6Tu6dGjO7exHDTPfjLmrs8L4sQM6DdzqvbrbHJtwFZfrVf
RpWv1iWLA6La2D0NtqOHjg6ovz1Un+OGdbvby1uJcjCFzivezWi/IgW99suyYzMZM/hlSV9Sxt67
9IDIFJi5fijN+0wch+SQ1Fv+srrAC6syq7q48RrQshaTPA0I5ig3IteFiNkWdkxem9dXjVwaCoqo
QruI4cou1oajJXFBnJMDdoblACDA7b1bX8Svv684vVPbTjsP+Pt44vl59zE2PjmM/0cjio+buWhL
rZcnazKA0nF8xslD/Zvk8vLGgTwQSnaIgRiTVEHBMeWO5lQUwZfG8a5tZiPoi/KHh+w2ur1pqx8F
2QYSTLgdnqzXXz4e6qkxtcQ9cZJnB0fOj9SZtkUrsWYFetW2js4ZyE5t+Uq48C+v0UUGIkL3NJYQ
bPRGow5RrdmSyHj71iC4qsC3gIcbHhsqE0PmLMRJWOed0Opud6JodHDX5x7Gjmh7REd88SHJ+Q3c
yFs6LWuGQT0I3WV5IVO1qlGADHzW9Mk7sXFBK8kpnMhgVQGZuBQTVtzND0ZntnuSldVGvHhFTSuH
SrIeY+KSovwEXtfrnbWssdQTDTPppP646J+SLomKdDwsaISX6deJ8l1mHGyi7QZyHGRdx9V9z8Fk
mT37tK0OidceMae7T/X06EIhqrG3cN+rP9FwXlM24PbBw3r9E6FryWs31XDuIdnwc4yr+mOv6QyJ
G2sebc2u0D61shBlFHtfO8tDszhIQ70GjSoG1TsvsfqoMUbyCGVtKJFw23vmdHSC2AFtf29o36Zi
yd6nujZunI2VW1RqnYOrxpFVU1eJinWP0bN8RlR0FyPgM4GuelgNfyX63VJ975ong3z57cOIjAQp
ECh6JQZbKSTOKTTkZla6p5lo/c7I3a+sK0h424g6mCeDC9AFECYgko4BR//6e7gNwNwtdORO+dyc
Kror3HuobHdFUvjZgtmYJFpA5sZ+ljzxi+QxHs4z+A5i52yx+myUY5R6432L5xDYAced8D72HpSW
HqoW8KAd+OhSPJzFRt70yoas+LnkLYaEMFwIrF3K5aHZddsyRMWTvkB80y9zwT4YjqAf087pimDK
LH1v9u5QhLywccBtM4ECSNeU89+9nQ6931iOgY6BPqWFD5HS6gsTNI19F9wUje+4eXnn2CMQT4mb
mV1oFloDLuii+z4tZNF8kE6lVmhki/2d9xRABtOCnGbQIg9vwyHFXHmYVV2f74ALLEbQc/O+CCzB
QUSWQGr5K2kwzQ9ytKJBhZ/WmS/QAG5AAUzyftfV5pKHCZ3bI3JG9t6rc+OznWQMJYjWRP0CnWKj
Ryxjmuv3uQGivzIr6D73RvuveLHE6NOJiOcuKTDRJ4a2/CuHdiNkydoqxqOF0N7PjbgGb9AorOeK
mVocaDTF5dgW4NkK53HM46MzuHhfCoEi7Y70lZPui1g49V3btf1XfdAMc6d1aWXvHTI3XyvUwr84
8VCUEbaIxYHbl8t4iCvIF/r5YpIa5At1+UHvLeFuXMLqiCFmzGVVDn1zTMDJGQ8le9fEYmkaAstZ
THzpfCeLBcj2W4/UgWlyY/KzHpVUq9OqCbrBgAbbCc2fXJAbZX4C1NN91bAy0BfPjKxhxCSgMRjj
Dyry+FNRVO1v5qwGriSUgFEVxZPNdtUORNq6tFtaDYW9VAfVrtHRO6OeeEirgd1j0LzbsUT/3UT5
H6NAi8ipEYOoE/k6upt6NaTOac4O/SevssOl2hlt1KW/W66QlqBLhcsd7xrA25V4IvTENEyrxpuG
Wj5LnE+06e9QF/rN14VU+gG7EapQaHnj+ys3XZHWdq0XOspBGg4sCU3mBN64t0CYdjtAvil6SUsI
MbhO8Bb1MEp5HSDzsmbLMHTkNPMfU9s+WrzZj8NDWhZ+N5DHybP2evmuy0CqPaYbrq3eObAtCWao
zP7kShXbgAEu2gKR2xObu31i8khYwi9LcoQsoW+k+A9ovPuNUpv8QpfBVTWqHCcwCztZDqzzyUpe
kvxZSwICmMjtXVWzc2lDkjY4wHjKf1BsQESoBbINNvqG+0nHMYDZBrG9xQH3JtuAHXDLYZYOZRDU
EBxlA3sQ9hkmZj5PQI56+7wFvnz00NrSYtOArmhnhnHuxFB2bNo7nnjL59Zpa4Cq6OcMejL3M0a6
TpB3R7gVpI4wbWidNMfhvtZl/M4eCnHPSOlEzEi20GyvPSHlM6DbjEwcNXPg2dReTbr0lQXAITul
OXSbs6X0E614HmI90tkD8/aNfU+FG+huC4Vp7WGcxa6sZ7/UQcxbhET74ALlLGJDknwE3Nv6fW+q
0VJRSE67y2MBJIGqdtGJLNZRT2cnw/iZ4CPyJjLad9nObmLQY4HIHggcx8LdZrQPldj6suobQloH
Z4uLphoKN0AmX59KsyvxwducnYqBUL9KNd1PmLORga2uEQzi6B3IMwg2wWsrGqZlaxFDfFkfm78h
876jUIpiPzUGIaFTytqPJB4jEhsRH4ogBu3f754SqVQDsnREAZRlVQbapDLR/EEqe/Ls0o/1ItIx
NN+K7LcP47UZJWRbDktib5i1kwmGxI7stfqHARjj7bW8qWXgi0F0CzxWKB+CMkndyzZ37DhjVDsJ
L9ub4+AP4FQbAT8gX8RQg6upZYFXd0E+5xs37usD+fooSflsSD6gfIkKuiquUfBOG8ySx2dm7EXt
hprtHmCdOE8S3jNjKGmxyLfcGj5offfUF/b3MUYfA2ofmK0xSwcF7CdMwHrz+9t78ib5lnuCvUdy
j//B817xrwQl8gwzEPEZwmDWeHbbLLCc9NxUUU7uXNeftSGMy/eFWftgfego983qvc3bYBi8EJNV
hij8nj/zakfp+15EJi939XTgfEAdWgQp6GNaewP1+vZOwnMBj0zcithLTH5dn4lq6LjFzBq/WYtm
naawhNZXn1Y7Oarp6di62vM1CJr4t3fr7b0kDeMaNpFWyHmva8NJwm2ymF18pql5Ht3Rn93mbNrO
LiuSu9819drn9WTtDe0FlUQmN9zYyJMhOzfM88LO5VFrG8suLr/OYol+2xZWBBJFKKzLSrDyzAOV
LjEKe8nPTQ1YAvp7h7hkR/T6AptsSYa//XZAmF7YUuqJrpnXDcbN8vMy5wwfjo1hNc8htVsvKhPv
M9fsJUr0LL2Lgac//MFCwbZODLQrgJhVwkzDJI7LtUA1gvHKOHKqh1ykIe23ulgrGRvBgUKUMYBY
hIqJYgjVbFHQghdnvM2CPrb9SjzX9t8oPOwWdHohtjIm+6bUQlK5G2np22uJUDzaTQdJLt7Uqk66
5YHnhnZxccYv6z7kjW3cFySz3t3eSbXChAcPRcr7OqMK5LmKAW+gMO+5U1acycDSI1SDWJAMbg1A
0WRCtjTRrecCdcTYn4RgG+66ZhvJMN5zGKvDnaScwpxVegnureLMisQf+U63G9BYaxwCdKgYmNa7
2qo///5yHQdlPIAhgJ5RO26N0Zsa7a3iHHdVkC7wWWvv8s/Y5yhrocc6fLptT+0qyO3FDBxyUzwq
wUynLNEz56q0MNl8LqGco6PsMSaxFtbVNJZPAjOZ5p5m3iIOQBtlW1jpNQfC8IIOaDG89828TDdD
2rdtl+K8FDNAcHOH7qmFMavbK1yzIhU3XZROYEyXceKiAmtqWQVMkl6cs64sENt045HWkBG+bWUl
fQJ2BdhMMCCCBQ53xbWZGBTdRdax4ozOou9iSKEb9zMIOoBLDZJkijQS7zoH2t/eB431p9zbymxW
kmiMSJgg5IWqKF7cqrfqAEbjKM3FOY3BAK07oJMBy+BZd4sXk/Qs6qcl8bPKRTiaOhaU9vLiNt2B
C32OWNs6+7LLP044akGGx5gvMYpB3Jn9zrUKO0rRev39mwfoGJTg8VAHw5g6yNQsokyzDD+4o1rk
ZOnjhBu+FU+CJRsHee0uAC8XjjGkDQDNVHyg0WlGG1tujYgc49ju4106Hnm5L3eV/ttXN5h7cbdB
7gdkusAxXDsC2E7MXteH4mz2LPvk9ZSFVU6mpzGnNjyP/CY1jKwIQYdPEvdRqTGkgqfc3qKlU+AU
6flPSjMf2J8Cl/l4LGMjuO3kr7KU18klbIHoGS9NvGWpOv3rJG7Z2IuGfUy1+l02JOO9GRv6gcS0
gKIXMAmD5IHWC03saKEhSud9GYJ+gu+5I6oIbMoUY3jQoRzBpRi40KsP81ho74o47sFp03qHmXZu
2LYJuY9Jk+3Rvn2Mm1rb2bys9yO34qNujaAk7Jrhp+1hBl7rqhzYeUjQ1ygI3s1mi4du5XogeHXZ
IU6zbuNuX7sVpA4XtDnAPP2GEXrIgWdFSbE899ryE8n/x0RnvmFkEc5QYLcxxN2A6b298/Iaf7Px
aP2aqGhZEOJSEqdC85gpJlGeU2rcC2PG/PCDnZQnt/ty29Db+wARDPEYb03MS8J/r70367oUOgO4
DyokTXoXQbIy7BA8ssV9LIbl421rb88ltNYhhApFLpR8oDB2bY0teFNSpy7PlvN9gF5cE2SYQxDj
33ac32P67b1tP9+2aMoL7XonYRJDrZK+TmZmygLjqUtH3RD1mSRDhe/Wz13lZxpGa7ukQhegMuA2
AbOoqALUHLrRH9tce7SSqfpLzyrybLqNN/vuUC89iB0dq/drPbPulq40v1Q9qz/QhDQvMVAkQ6gX
BWYrZlKTr60zsQiEfvHGgtY+GBiNgbp5xauo19sQ/x9n59Ubt9lt4V9EgL3cktOkGY0sy3K7IZzY
Zu+dv/48VPCdzHCIIZwEiQUY0Obbd1l7rbQAF9elZxigxzQXbfLh4NSGT5HZOVoTrrXsLi0ZURy1
PqaQf2YhUe97VUTolQGm0B+Gp1J/8tJhF1ukbFzxYCnRruHn+4t2e+K4NMGFqkC1UANV5OttMrS6
jNaql571Brpaa5fq3wszewSWUPn+1iKYvm9vwavGoKoRPkwIzhsyIDORAwOEdnL2RaGmFlFU7tcE
gP6j1+XuGwRoZosOXmS++qDNdXy0mHRo32Z+sfG1Hszz/e9ZHD/MIxwQuF9pL7ge/zjC6O+VRcqT
EkUOzDAqtZVW2fRtlFJCtLIXT6UDXHKFNdaT6bGanxZyskQrkIxPfvC15YYqiShGHFCzVzetLjhR
tIed4Y/DbKaZd4xC1MSaOVcpd6W+QbFySM+ddJiUTuLwY0upp8tGBwKAPYisLWmNFUD+rV84GYXt
CSpBoFDzhJNMl2UMKSN3T6eRJXkmOt7cX7alyYPYBG6zSU+O3Ob15BWpZ7mI5KbnMtp1Gb5f9BSv
lv6Xzj8iLZoJwABo4Dyk9tEKUPDZ0rNXjE5Ej0UhfOzdVxckkjd+vD+g21eINhoePuaNbY3Pfj2g
2usLZegVpkyJ4SZQcXAbR0nHrdxWK107Cyk0smekXUyCIMq1czhzEQxl7RdFdoYp+Oh6r2L+JqJH
Cy0qnlv6YzC/V1a5vT++pS0BOo1NCEE2ZLTzV7aVK9CQGTaTzt1VhjZuwk4sVpzR5aHRMc+RQqMV
n/16Goe2RzVKrrKz5OdOBLi5/eCnheMOn9KDIeab3NRs2uPuj21pMyI7yBGm+YTndlrbizCoVerI
GGUzO6sGtGafYu2xFNeyEUv31KWN2dtAHidt/dbKzlU42KL/MOb7dLC91gbJ4DRrGcWlnX9pbfqa
ixFVo14aSunlZ0uDejuSndTIbSX/jPrUQVOyP852TAQSEmChicgFDN61NRGywFBoie80DbBIWOPn
mZ65VoFbOGFTbzSIO5wU4HSzMcW9VNRjGuVnT0/TbTWiLgb0vZH3Q58EhzRWlZUjvbDlGRPR8UTc
SbZsdsGPVhjnadzkZyHL/Z1H3dsOAllZ2XwLVibFGxrsiYxBMcwOVm+aQTiYbXlWe9l9RlN2AisK
xub+Fl8ojkMmRrJ28swptM0ZcARA7VFW9OU5jcjKdp/y3j9F4ie17Ahw8w8xledaGR6mPyf5YUWf
Co313lNRiUvaHan8jeuvERi+A8mu3lCyjGRzyPfxUXTdztaUuLPVKsZ8bo2m/xYPUQA3fdhSj+sG
NTvUhQKJDtRXabhRgkjYtKGm71WFFrqN1CSFZtMRbPyIwEb8qAdXfmy9opZtdmFZOUM4qC/hCGOt
o5aWv3XFLjO2au13vVOgTzjifBY1DRKarP4UGln1digQ1LpD4bP7FTZm3+9i3e2aj1mq192hzMtI
sYsiqirb6CDe2XpGO2Uu0VPmR29A2UfK5dVui+nKu5kjUmyku9n04MmuT5ccWXlnQdiPF1soD3qS
P7hiQta76sSHFFSjY4w18i2B71eyXZWeQgMn5HujhcS1mRXxGnnA9JLNvoeKPmw/Bokx/pxu04u7
JSx8YlFQN2eWCQ6XWHlABwU5y70UKxuaih/jUdqNNHt5Ufgydu6KQ3RzWeM0ENYrtOBMnFFzaogg
jSWzMWL93FXeLi10iTgFSVo3W5NQurmxJ0NkDdiaU+VtLixQFGETtmOunzMzBQyT2AM89aQD7RIZ
p6E+de7KGV0xeMO+X1gKMK9MP9PpYTcSxZz8CTmKDfpOthH9EqzPK3fC0kqSN55CB7JM9AJfr2Rg
Gn7diZw+gOHtlmxKdlQC9ffY0NdBM4Hq2UE2qp+qgo6FNlWyHSwx+l7QxOI/rCmobRaV2vyUtbn+
kCTxVegnBsBkpbRprL0qbUnWOfeHu7RxSBCQTKNaTcQwnbOLfYuDluh1z/TWABsrKpzUxLn3V67z
NSuzOU0sUjaem2KleqxJatL3rmorDuDtRmHrkwinUEi+gx+vR6IasQ9cD7Yrl5ZRegFl6eBGD3kZ
O0r8WVoVcHqvyFyfeE4a7SVUUabTME98+GIdpKUWqmdcqMQBBzzmNMZp4jYJXuTow6B+E+XPIilq
UU2dmrxV2Q47fRSfPJX2oXjtxVwa/sXnzEOiWvd6xav4HEU5qW6xyfRTbX2u5V0fHrv05f6uufVI
gSnhdAAjYIdS6phtG/Z+BOezYJyTWtRPfZTCFJ4Dh3Tx5nagTcuznHi8BTwpL60G2WVhuOHu/kfc
+Ah8w6Q9Rt2TgYOsul5wWfEjkKGGcY55H6l0baLk659boALAGwwWDRGoac4vDocZqkZojZV5zkVB
dSIO+0aM8zWu/YWVI0UBvJR8DIRf8yu1yqomG5nrc9Z0O0H5BQD4JARP6oMcxBvC9D++VsiIUEEB
uAHUDZ3v60G1gRDByRgxbab4qMmk0FOtp2FRX5P7uz30VPmIyfg/yFkwtNeGUjnKJdmvjLM4tMe0
qgPq88GL5ForL8SNCzxVEy/szA++XFGoELETdaNtxj5B7WfAyNu8+/NHfrIE5ITiAz+9l3Qu9kPA
FjdbaTDOKZfCzmwqxRY95FoasMgbN3aFh7Ye3YMkBdqmc3th1zSpxvUD+c39jXnDo0A4PakzEF9A
8c49NPOPxbAG4Oq5+hn1AbuLaidJPvvyNk3UTy7tpsXeGDdF3j+HWvqa9/0n6oMT4DWO1kRSbrJ7
U2cYj+XkenAJzpsidA+q7a6SrTMxCvVkKa0eitjoDoOSRlsc75bmU1faFbVnPLiDLD3cn4gl8zSC
W1wAwOVJM1zvMV8v8tBKMS90lrYh1bjJDdzANDROqIU8jKJg66ktC9rKAtyEku+4Kq5AEpsTAm12
/1VlJmqholnn5kcR2SBQ3CNymclKxmlxdMzp/6zMns2Awx94kxXxRXTaD81bGzrUSX4Va3WahaMK
TOxfQ9NVe7GxpV6u1WTEENpXpAo/x7/uL9PtdFEcIAwmgQHEFgDA9e8PeZhp99Caszo8u8FXjaRk
MP4y0wdXW4m6b6dMJT83UYzyLPEuzW43dxAirRnL/jxamSMJjd1EvSO4X0ixFp1K7lNwdHEtxX17
A2F0Qm6ZVAwBOEwfdTF9Q6f4nebJ/VnSPoIXw/t4MuIPqT6sOGsL00gsPNmigAf18WxwVSNWg+gb
/bmg+7IuEKkwU9r0geZLr1JQrDhU75fItYcDL+yERiPhSX16Tk9p9b4bUaoYzu2G2/SbWdi9yR3u
FGjsqXakO/DS2Ptvb6/Nl3IvPMbfQeHX+2Dn93b+q/+Vv+SPqbMW+d1uVT6KjQQtCnm+m7RK7olN
5XbhcKZB6dSB6MiFYe+la3rWS1NN7pJ+HpVKyU0815thKVCaHM5VRfd698H3we6ndl06+Z9TB0zx
/qWx2QvWmDRg6HDbnY3RZ3s6YlZuLNF7UuLkd6r+KKtTK+SnLD8EwsqOWppNnI6JQ2OC/83biEVB
VFs3qoezrz8EhvCQRrYOAumPTz9Yin+NzE7/mGb0EIvFcCZ7uzfUwI674dicPH87wj5539bCUZyY
pi1q26DgAIlcH8WevkYLiq3xrISAXoNvSiU7oviXsUYAvuABw5uBFyACn5CInWYvcGlw7lK9Gc9C
SXuEsTe/ijX9bJsMH39Tx9s0XvHbbgEj0rXF2VsXdXIERwgWjWbcmWr2sfkwFrbpkI/KpE2fIQ6U
H9Leltd4Vt+DwNlFAC4BuV86DZGpmgeJ9OI0gSh34/nr16fA3j29HDP7+3NgP1t2Yhd2YD/1G1x8
23cKx9s+IDo//WD7u7/+KmyYX216pbYfPn45fcq+Oqbdbr+59ptvD7Zsl3sC6L2/Ja9to2hlvxw4
bhtj87q1P+5Pp8ffL0ff/v3z9/1d8t7feG9Es5e1tMzeqDpGpNmZ/bw7HtudvB22AIgda1c9jUdg
Ls/W1j3pG+t7dar3muYEz/WLc+jsR6Dv9kGxVx775fW9mOXZIxxGZa/r3vRNz26abKEsTUhl7cjt
69GP8gVYXjV+XHMxboMoSsH0ggKlh0fgxn+LQqEbCikWz2FITjwQtlEerTzJ72duNtm06VEegamD
eOymaF+bYuRqmXiW7Mz5K7Et/g03SNPZX95++LZon9WPK+u7cA1cmZzuvYsXOQnUduwsTKrKN92J
DvFGcGo7cT59nTbsd3g47GqXfFWY4rPz2zwrD+D1bH3b2PJG3MHPoWc2b4u8+9bV9v1vW/BQrj5t
dtlLQxgFhsSnibGy1YScsE8L7aCsK/yUYFsNwVmp4E1RxZVreHFOgCUrhH20fczRUxJVf2lQSvFs
tM2HNjukyUNl/hWpzbc/HSBttvSWQ6HF9Si/18ov5h7YZTmUoSedxXZT1Scrb+0kPyvCZpBbJ5WU
rVH9vG9x4TKml1lRUJvkjqS9anack1GNaynSpTPsbAhq22EFLW34u4MQ2kiPevMYtd2DFyQfVuze
5gqnHmp6dMhCE7zPodCK1pjEzZp0Tk+CeRhViYT8sO2Hv1vbogO2Tl8L5KMlY3vf7q1zMpnF/wEw
RnFuXpoL44a7ujGlc1gReUTHSPhet7UdPAfCSgbkNjdxbWnmcba5XEthb7CWdWg3P0Tvkyx+Toto
4z+60DrfH9byMoKFwxsCtUQH2/WpFVujDrSQcVXDdnyG7NSGM8bVOrsMJTtPXaiwfno8s/fNLo2R
+aJATelYJay+thpYcK9paiqfTYOeTmvn1x8MyYHnrgl+COLKhC6NkS1K7V0kcIYjZ3YzlWIQjaGZ
yeeEDsyu2wSVrdJUWZjbhJe0eBLayI6HNarJ27M/9ftPrEUkRuEDnc1sXvv6MIaxfC7EJ3CmTVRt
0+GT13Qr7tfCXGJnGh4eEVXj2eVWuLESFHopn/u8cszshy8ZdhjkoO+48C3tMdZWDL6nda8fl2lk
/1qcrV6c9u2oGRWrl0V2FNt+BuVw+xVgjaA4RV/sW2GjVpYjo+1Hps8WfItekU3Gj3X/d6UVR9fa
12gAFZUTsc2qwNinnr6PZcPRFJpc1qClizsAlCfXxUQsya673m9ZmMgN6mHyORd2oUv2IEQtYgcg
XSp23lDYrkGb/5ri1S1CiWBpUngjR8JVCTTq2qo/SDmolpZ952s/XS92eivYisomJ0YWfxK82hYt
k41RP9IfcLh/wm6dDNpd2e8gowgoYem4ti1pZTc2ZSPjlJsaFEJVthvdONrdt3L7sGIFZIsOBxp8
N3O59K4sRjPxXXZCmL66/XguRsXJgmYj6CnUCCLLqZANr1Yu46WZhYuJNrip6ZblnI1O98sOnWBJ
OWft31CTdlgYhE2s2QpesWkHqa38qgR5c3+0i2Ynvqn3YwZiSL6eVL8t5LwqBeoP9GgP5a4Shk2v
J7bZP+jS1zzK33Rhh1w2dJMrnurScl5anr22GS0UkRF52jnri5L+/w7PpV4VoF9aTp4BmEIkfBbw
ytfjU+JASUPX186hSwU+onG//j0UD0KmOl7bbruXIjT2K3M6BW2zywS4C6IFNFLRQDmHHYijRpWY
I3v2Klvc1sOrDO9sEe677E2MjV03Rra04kPcTibBI87clI6f+GZnkznAgiCggzqeYzlUtk0T6A+V
YJQP90e2ZAUsCq7RRPZ4cwKRUBuVzM/Hszzi3w+BJBNB6vrKCVy0IpMyobhAf8fc8ytdMUqjohjP
ujAmOzOArMvslWDlNrl9y6YGon+tzDZ+llg6YBfipBZdpJMReOF2CFy8e9kUHixX7VbmbsEe7yYp
J1AitCTOAbO9NcoxGoTS2Q0V/XumWcMODnTcA831SxtUUbi5v1iTC3C9C/Fj35lN//FoZ4E+zDxW
SViG0wXwjCYLt/ZpuITHUciKuv1j78fgwkSrnW5wjtm8HOSnPUhRoTXOZSLaxkDU3hOXhx8179do
HpVw5YjdTua1udmp7guhSyyw4UAcQ0eLB4cD51TaW/nntZprQ9P1chGFyFSe1NoTDeBr2d9xHp/8
IBztRrblSTLdOAqCNlFHN8+q+61T1ph8Jq/jegmxPtVDoLIg1JoT+RhmrlsRfu45oX/+5+A96N/y
+FcEaeT9rXJ74sisTc1ftF/TizXfm3EV+IXgRuZ5LL2/EvpjeOjcZOWFu92PGKHV850XfUJjXU+l
lBl9b2aJebbiBH73HmUnqB0rWoPq7r+M58LUzJvTk9TUc4ioKB+bqW2oebpFRlFf2fOLs3ZhZbYJ
O29EUHtgQKab7Op6tEd0u+8vzNIGuJyz2fZLS7NKW4+FSYxNKuSpk4AEaIxPph7DyxS+3be2dKou
rM3LgRMdUKa7TJuEQtbOatxm443162B5p6gcxpX9sFAYYENQs4angrTgDd2sOlZl0CqFeR6GFEEp
fePW1VNlSVsxNDdj+2jVzT5qywdVbhzxMRpiO2ikvZQ1363Q/Zp/jFrjl4WoqzLuFYngh1KhH0nP
iaLbg7sxoDxjF+wHmnEy1W6jFpf04/0Ju12eaR/LpKNwLHgR5estPZYBfPOg6eCw7Eews7zt8qbu
N6r7kKrm2h27kNpDxxQ/hpQIcfsNtbjax7ml0fSB8/0ltA50oCfZa0Vx0i8hxw2awXH7+rcifPAT
2W4S4Y8JIegqnsiBcWpwNSjoXA+3EibIuZAr5xa22Q01csVWQ3ENG7YQ2dBxYWIL32Fiz5/5Ml4h
ICVVBvq5UHI7rTaqsCXmMz7Lu6r81D2nfrkS/d3ue+pgsMmZsJhAp/7efnZxyVsZHV+eWwKRaiWR
FEzxJU9IOonRN6Gw2hW3d2bsHZGJdAFVJ9qPpp1/PYmjbKVV2xtoaoSvtbhRlO9h8Lh2kqdfcvFw
zIwwpmsjFBh1P4dDd1IgEconZeAx1rdh/wul+IOgUMKHxvn+WXhvEb6xCayBA/1eV5tduqHLwqD7
gAxo/6nTPggK1aeytNnRO2WEVUETezYqBB9aphiOD9ggLba5mVaPebKW2lqcZCCdU1cqJdw56M0V
QimqoS87wVVv12PwlL0r3NDIbK5VEmevwD9TfWFq+pSLzZMPXRM1EVqCoUhqXcSVk6T9/amdXTP/
mMCzpySMJCI9Atcm4KjzO71HeU+pnmTf3Og03RQ6ROkBLDn65/9gDMz0pN5BvDTvBLfMphXqHGNl
5X/u9cdaLXeC1+yF6MHMm25l18ycgn+GZnGd4N9QkJ6X9EnGwvhtYU1IXlwjcsoUiKuycr4Xl4h+
B/gaqT9zUV/PX9nlVaQZQXSCU/y7FhrDB5qT/RX9i6Utx3DIj8CGNFENXxvx/aCAhSCPTiIF3jB5
AltQ263nk0dqVkwtTdqEN4eWj1z1DYVoZY1uHoaoxqmPEg3V37Mvf74FLn//3LHRklwIuyI6GdJG
HJV9Gvvc9sNjDhE7dPS7+9aWRzNRLcAGwKhmq2MVcaulDXdVL+o8aCO8/pbTQv1138z8WXnfagZB
6//szE5RKg4epQtEf+L4FGWVDfTSMaovBa09Eg6cZIJAzn9V0drFuLgxwBeCi0WZQZs7120cJyRO
uYvS9rEiyeEXX/zkZzyuxXtLu5zO0v/ZeR//xUVUtkJW0xCNneS5DJ4rf8VfW1wnxdKAxpJzpG3j
eoOb0DG7VYD2YyGh7AOAKH70LWFzf5WWrjoAaf9vZPr7i0G09MIG6C5EaJlu3OgnJIKvVGQquxEe
u1pcie7eVf/mT9altdlGd5O065phuuuGXYpmta8RjniO9C2v9nomn4bRfI7FVz0eHa978Wso2Kvi
Ibe2oy9vAu97Ur4kzYNhOpaEaNVHWggb0ajtvtA+3p+WpfccKnwZdJXOQzkPr4NUcvVKZe7T2LGE
77IubLX6p9AZkC0+ILznRS/3DS4u9oXB2cyYXaUGOl2fJ7F0N7UFLTzCDOmwUtNdXO0LKzNfCIF1
A4ZGrNTNr9RLt0J0EK1PWriJ8z8MCf85/WTLiT4pUQOUvd5Yij8EQj9wPdNm/bcVHdqq//u/TNm/
FqbzebF1Q7eXarNA3bLLs21eJrTVuLkT1lqwchAXLxSQsDD74YaDHr825CeVGVQymqhW+N1FGTfq
Hjvo88KV0zFva/pnyi7szA68mAUdvGw8M2gx923npO2xD45mV+zzst0OMVIMf/nyG+hUZ+iPVkdH
Rei91Hl1SIceDfBqZYIXd8vF98zuhrKgwbCG1PDUbww/PHSa8ZoJFV1Dzd6rg7XQe/EE6Ag+wLSw
wElJ4OnqQptx5Cyav4vHsoXNOl85ANMxurmAqKaQ+YepkbfpeilTJbe6sR+jk2Z0XwtffVGCapeh
MZltmkLfIXBTr/hC8yDyfVVNckbEOwyOBt5rk2Nk4oy1mPRMxekESNoe3eKrYDQORSw9yzaq2jhm
hdfi6Ma3+0dkaefihpEnhLQUIo/ZcLPOGhIhTrEtfBDG9sHKamQFGwdCxf8QZf1r6SYA0lWhEkqR
1ZPG4tFPhZ0J9MXSPhC5rPgV98dEA8H1fCKFWpPmwJIV10fFGp4RmXsC6uRQou1XFm9pT16OaubC
WFGUBL4QI788xnYnfC/ND3364z+sEZBXeF9pBCU5cz0eegn9LEk4ZRR4VdU/etUTzY1OPK71nL6D
aOebn9Tm/1tSri1pJYzCotxyngfTQZIUjkljC22NUCJXUOk/vW54ivtybyXJhyGUncRIX4w4+zD1
UEqjeKh+VE38FoXtzvOgJpGMfdR987vxMIiVZcdq/+ALZOUkEz3TUVxz65YPEmh1eMqpvNwUqSFj
iQG08fkUEd5CirxNsC+HvyXTdyhPVkJ0bDT1rCXm0fdqm2rqyv28uPGAw9NxikMGC9T19DVZk3ey
anCYkDDfS6GpP7RZonxWRqk4l0K+pk+zuPmgeCJFDP76hmAI1rA+BL7M5osrkjL0tu1gtqq5FAv5
cH8PLvrqJuIKFHshZrghgm/1QVEgyotOmfsB0Op+NMzMyeL8larbo2gOb6ZXbnW33SlJ9WeVtH/u
xwvTs11Z+3Wfg2WLTrEE9tvQWsPpW3lNTXhxMqfkIUX0SRVutnjy6If4euhRa3kxnWTU7deVvpd2
CBkDmqsgViVHOf39hUcyuiL+SObi3qb1w2ikD35UHqKmqWxgVyuwsKXog0oFxS2qSeT5Z95PFilV
YaQCgbwcvRrICstZ9YdSIO9Lc2ljmtSL8ci1kOp+N43Hq5ygf6JlfbPqky5O2uRaTZhtWo5mRswi
kRMN4pNTX9Oj7H3PkdL2g2YXhmsvx+KUXViaLc9gsRSaa2JJ+W2iDyu2v+8fo6VNNvGg/28os02W
F6ob+R7zFYh70nF2RMP3qguzNl8zf6LxjdAFrcl7IYA0J0lUPg3AYMV09x8GQw/LxHIz+S8zO1qX
1bWYMxirfMkQ2yiHt1Vx7MUVubAx809cz6TK4LOJU+GtrQKHy+A/eAvw5EF+SMENYv6Zhbaq49JM
ovhURNm2rOp9rbwUUb319LUoYd7cNZ0WYh36AcmCIiE0j9cBuHhFajVcMVXQ2bKPQyfA2ETLc2vR
8yF70bH1XNHx4xJsk1t/VSCabuKwPGptFGwyUUi2xoSaMwX9zzfm1afNNqYh9H04VET5Yls6Xf9Y
x7rdmSsh7PIEIOgEnRhdJ9x/19eFgFRC0zcTEyqqx9SADqH31gl2oXh25n4uB1vvEchsIXfJnUAn
v3CEdcX25XFlzReOoYqyEEwXADNAAMw8RGC6rWhkZBmMUtjVFDPgDFGytz8+HldGZm7bkHrmu4b2
aSC1FSjDNkB5oTbElZd54bQD3Z+KxMiCAMydrVzs93S26wnXfGhsmpTSU7+B6XKrJGuztmQJ0goK
JaBxicNmq+cmWlXqApb4jm0h+Bu/yXeScdS6NU9u+uaZH0rfikQ8RCMww5rdLB5A51qoiafJiNM8
UKuPRtpmUN1V38hTZU4b5N72z1fr0uTsGrByPak1iWzEkKHu6Q4fYzXceOEaE9TiHEKzAHqawhZ1
w+sTEJWSl47SwGp1cme3aLkdivbgN8+aFqt/HpsQ1lFuoUwxtbRP33LxOLtDZxYeQMSTOrzVh1j7
tFbTWricQRHjgE4tQMRpMwNS2saNVnvxCYHHlG5jWQN8WK7FxwuH9crKbIPTmF2IUhrE+Ew76MHs
iGsTZoOV8HTRCqvyLtg+IYavJ0srykKSxjA+uRJpxfFjUT6ZdbHiyU77dravJ1jf/xuZDUWO/SAx
0Ww5FZnRbccuehW7kvbWsAZOqGbxtkZXbYMM6UoEuTw4ct20g0DZN6e+CP2mGVuLLLso9cFGLKot
CI9uYzR/HgAxvn/tzG6IWLC8QG+ZxDQPD1b62Yev3Mp6x2hXLr2FCwJDAHC4+uDenLfWAwlVobop
4xPgiYOb1FwS6lmO5QMSPQgBR2sEtYsTCGcs0EEkVsmWXO8OxWpK3yjT+FQn8o7AeCM0v6vYWNke
S/k9kGhgtWADm7r2ZvdenPtA0iqG1fUelzjQ4TqOt0YkPvnACYbGRcfjry40vnrQ9tbjo6+3uyiM
7egTGA2hyt/MdG3kCxfW1SfNRq7BYemSP4lPfbltCYmi9DC9Y20TrIQri0v679i1WYFcylpzGNCo
P7XuW++qB6nqSHdlDhqySZOt7J+lVMFE6wN3LaE6/vjsuPtyVTO1oMeyQag/N+izPRSdhNwa5PiO
kCTpi5mbzcdUQfh4DKNwAzDyh9qp4UvRptbXP357Ju4dpFqgBpx4L653lw61ahaO7C46Cz4JIuIw
uSFu0sjb3LczpzaZHFCCQVpaSBeovAmzxTQREhgtgTl2x7izSYY1XDwaImZq/lLK7g76+72rNvtW
VRxX3KvR74QicPQaxS+9v7LZl47UxbfMoU3K2EYx7enxKayI6oAlwKu6zZIVl3NpV11amXl6EzI3
G+CNAi39RaAHHtiRule0b2tV8yWsxeXUzplJsz7xyc0XFDLtpnTqcv+LRgl0y5TYHl6ho2vczW93
5VpfOpuXg5slRlSlSirF5LoQc2WbUAVIEMkokMuJ4xWHefG8AHeYQAFcu3TEX2/ROtQtTxBZrbZ4
MSq6KacLadQepfBBrja+8CoYqCw6Yfu6smWnYz9/Mi8NzxymXOl4T4OOeYU1V2gfu2Y7KnbW76Bs
mwqC4IdgZY1XTsri5rwY7mxm8wYZNN9suB5CHbXvynbp51iNhxatILADPzhKVxCEXk+qNynPtSN7
Jh6zjVeZttW9Cd3L/RlcPAEUuicqFcJOY3bmW1oJSj3izDfSd18p94itEI+MuWD3sbC2TaYvnq8W
jHuQNNCLJFHVux4RHAeJ0CKBfDJVNP1gBQElc/DGXa2/WuKD27UwB2214ntY/4cFg/tmQnNDWAIK
49pwgP/uGUGVnNBn7JCuDjsT/dsVI0tTOVmY5OQmQMnMiFZKiV4ZEJwjevuz6cRPFYLrfSJ/ysFv
9cGaSzq99leTOfUeTi8C+BgRCPDsjYJfVZOE0OuPRowY2VYQpZ2P/1tJR09R917VrwxvyR5D45EB
MT7RI1zPoZmgTdp3PUzujZX9nRpB6XDleRuf2t6uTbUflK/MQxZW40qgMm95AatFKGQyxomwTEMX
4dqyWOhuX4pdd6wbPfyQQEL1sY/0L4E6Woc0ip5FpfjZ1KJ8onOkPfmIDD5YSiqv7N6b5eUruNsg
NJqOCzH19Vd0aTU0teD3x6RRyMd+R3LOjq1ib+VHkUL//WN5c3dPvOrmpHGsTlRX87atstWi3IsM
FrcH5IhEraqh2TscglRfiWxuX33efTpZ2UE07ik3ebo49fxoMDBVf1UfuyfBMZzgzXuLntQP4Vl4
LN+yv6q/1jhZF8aHUTK25FgmvPzMnVOEsU9Kw+xRkwvsoYNC3YQ3SIiQU11DqCyZYtPArDxxg9/E
uQNEXg2kjMOxj2jPLR5j2ipy6SmNPt9fsmn/z84jxIGwsaKrQQ5rzsRmJJlOk3czHOXwi1d8Ddew
F0vH4J31kow9MNub29OitDZxidP2VQY7wfgcSqkDfs0Js/RkxilU33j5ueGM8tdON/d/Pjr6CCcH
lAwPQf317lfEZoyzwOqPBPuyg5oPcNC4WAMsL6wVhCgkAEl2kpOYu7p1j34jtCT9sRK1rV6LL2Ug
PmVViWYrqav7I1q4z2APIy/G1oDeW5++5SL/IctjOhaVx3TqebupW6SS27yjJzOTk78CIxBPGctx
wIkSt/ct3zzssC6SFCewAD4Hlen0ZReW/dEIhiHR+mOO7JIv1dN2LPSVYHvRCLoM3FpkXzjX10ZE
RcikWPaHIyQMdlXQfyk9yfKP+yNZXC96iIi2eYzgzbk2Mkg1PYFNAK0LXS5RTStriJfirPGeLVy9
JMUmQYt3FMI8k5TJnlo2hTgcY/1vQ9hpVMXi+FG16Epp12Ak00aeHWOO1hRm0Y5OR+k0rxeLoylC
7QZ1MB4pLOyT3PvUjsnjoPwORdmRZUcq3xq9X3HCltYKeoaJKItuQBr1rm2ioSQUfApXMDKarvqS
mvGGXMnKhl+aRa5blNsokqFqMTvCFpgjPwuM4UinDUoW27xSftFyfm5y49jF6fb+1li4DqeyIgI3
KM5MT/j1mDJRLUsIecZjGjTlLzOJG/T34tH8eN/M0g6E8AdSPG53Vm1yOS+Wq+pjPUMDbzgGNH5t
aL/izqB15bmNuO0REpZX2LGWbo2JfZL/qBBQIri2p9RqZ7mGMh6lNDmI+VHxhb9bpEgMZF2KcVdp
a90VC/sRX2DKyiG3wihn11SFmLYRqb54HLV66yO4l0ZAqJTPerVP5C1qC1SnVhyuhTnFJJ0jcF/S
kjhv/KoRAxGSEJN+4dM0n2xpTEmLX8oa09jChjRguqYFUURvCXrZ67kcRoMklt6IR7eiHcgdQvV7
lhn+Ltd9cy/Eavwsjm6xv79hFhZwKoMAW4YwltT0bF8OuhZUqSGPx6B/Matm58bHSNJsy4USqEfX
LD3ct7c0mZf2ZhsmJwZXtZQNowV2sh3dbb0P156ypYm8tCHPJnKIzdLN1PHYopAZv3R1t7XkvR4/
5XW8Mn0LVxUoiKm+AzJ7arW8NpUi9JLSQzccwVHthQpUcdJuy1Vi64VZI4Sa9AcoUWBtNmt1X9Tp
oObDceglWHLc8qUXt2HTHut8rba5ZApRS7hrJqVJcEHXI0qiqES3OuUNg4yqjt4ElY5YDXEoU/NW
vPqlybs0NX3KxWWVGYOswJXJO6Z9lCL4sYDyrWlvLOwF8HqU4SBgnQCKMxsTqx+kLf0A/U1mS+qz
+nfTgocw7HwtX7hww0+CgCi1kvXkuZztuoQR+FrE1evmii2AMJXHX/fPzi2siJAR54z2NR6tCf94
PWFC7ctSr0oMxstfsuCD6x3M+lMuPpRdsG0L3w6MR4j771tdWiWaov6h6uDCnb2T7MkREm6ZJ0UT
kA0LxgNyAYGN8tjLfzCkUqZgvVA2nJ+lUEGlrDMYHdvBg7s5hLRas8LtfSvLkwhbynvwip3ZkTX1
rhx0gXXKs3AzCL8j90e3C57haHxohfOwhpJZuGApuUz6PCQfeZVn5mASRyhZiMcjCIeNJwJWTWx4
h/eh/FgOw6OvCCsDXDjAGJx01iY2hf8j7dp2HFWS7RchcSd5BYyxcZXLda9+Qd3V1dwhkzt8/VnU
nLPHTiOj3mdmNNJoayqcSWRkZESstTA8c+kkgVhOUVbTyVcHDcO4ZfkSRxiYCDBj4dJJ/lzZzvmd
zyWIkFbCPCzooeGYPFuRKYcR9BnqyWdM7feK0afWAFYE20j73qOATFmjmoDTp4qIn8aD4iliXBx1
sPRDMgOqdX6aT2v0hwtHEa13JEFA86koF3JHUZYmYZSBaPaLFoQnUmVCepTRyrq99IWDASvwIBPP
CjSOudOI8nERhqyd/H4vnsbfa1w1C5kOJGpRhMTwGya5+CJdI5JQFUEY60uBsa0C4IoeSfaZGemu
DzIROI8m3SlDuXLaF+IlsMzIQAAJxruM790JLUKJbozYOn2wgrpwuvExL3AV1JPTTr9u7+DSG/7c
Gt/G6itIa+RFB1/dG+/sdYitwiXO+E5au9zJa9YWdxQ1HfwHQQaRlDsZA4MP19hR6NP5VBY9IAg9
FujPY/uZZUcteAGq6U6pnW/aaJ+JG7lPDgzgeDO0c+0xFyPRi6FXf3sXlg4sSpeg6cRDC2Wu2ZvP
rsFo0icgauFHivKoyndJn1jqdJ/ka8ufl3d5UsF5BMAF7ifQEIMw+9JOSCoFA7CIRHr/oppPBnr2
UAApqz+a1LwmMWiBzWOg74Xg79+QMDyj77E+KFOJs8+dLTDMpzY1NIavXP8CINkKkd5CCU7Xvqof
kWZF9RpW7vpDzzQeyL1QypiF7+aTe2ZwFPUBHN8VkkyxuEeMRAO2xRekBxBfMNbvEir1oCZaIya+
Dgiz2XmCZE4E0JW+NNubU18YDUKhnr0JyrYxn6Z4Jdxe3ybzeApiLSik5i4Ft5VVmwFfFsFEWWzG
MYb2CDDs5qs5Thi/LN3gr+d8DdhDwgHQIYpcYFu+XBLEVGpBUxEOxEyWvVJF5xcvmOiHROOVAs11
O//bFJgUUEyGtNzVM2uc1AFXyeTTz4IV21xonVatDxVkeBoWOX2HJ2VYAGAV+UN93zfslE8HXYWI
KTRJ0O7vbTVbYwRfciQ4LMF5wRAe/nW5/BTFJCnKcZdK+QcwJ9bogvK5k706PDQoNP51Pox3LY4o
ptDnsRe+ZDqFjOiJLk5+UN73wh8AFNu1ocLrm/HSBLcgtF+qIIVOvU/7t276pfz9ewhgIKBy0PsE
0g/KFJcb1uS6XrD5rYwJdBdMYzh6UfsqGPHfAo/gLBiNRNBEyRIQeS6WNS0g2WkY402O6WZ922LO
BCIn98M21E+3o/P1hXhpac5/zmLJBEoJTWGwJEeylUita5qxA+yRP4aRE5j2bWtL5/t8XdxdoKJ6
KI0drCXC/ktu7FCxNbCOC9vbZpYiFQbMZq42kBSiBXi5qGrUcq0hsxtAPSvIoJ2H9t8wrgqCzp+B
v3IwNYAeES7duaF6aWegWoUcBtUFASFDh+680lpJNBbWAGbCPvpdmNWTNNBjn4ZbRQDr4JoQ5zdx
2K1fwDk8zm4RIJ3BVdAkrhDVhzlqmqG5H1MXr5hMbF6zmLpx4MjZBgoSg7g2crq41zPNziw4MutF
Xe5B0NZq3zXYA5HeE8walNpBaP4WUT8fBxWDnnOtFnfsHMfOnFQTuow2HSoeev+zmB6BeVotoC9F
DnxHTDPAX0B6wZ2DXiwgWaSayFKczqtebvvjdQqE33/2xzm3z1W5DieCP94I+7R8pNHdpAOvublt
ZfEoz4RUuD9RYePbKXKIdiWNA+S2lReUtib4fWkllQ3BmduGlq4NvF/xzWe8LkZyLz+HOEJdtKEw
hL7OnRBNRzCnfQHb/6rIXhB0zzJe9xBBXqnFLjkayhw41oggc7/o0moiZF3ai6no07S2k+pOkI8F
5uP/xdLOjHBfShMTzNFoiegPnflKw3ZTDp0LagKbEtkmqbypDMPNy3QlYC3FRbzjML6IJBLcDly8
j8caxfqeId5Xz7rxoLPWUtQjdjYB19JYvd1e5NJOAraF9gpae2g7c0FDzugIZ4U1sxneayH0haE+
5EKyu21myevPzXCLKsyoYSyioh8XGw3KyImfFKhnv962suSMGBT4RlHgruRjcGimkPVWKtEPvUy6
l5mlj263CQSn2IZ/qZaKvgZy3/m5is4o5t75iZaRqTqDGoXoazJqx1G4kZI3E9fL7RUt7ht092YV
FXRf+ckSsy1YDWiE6JPYG4HS6pSjgU5bl65oDSy5AehqQMKDchEo27nbqwqUMKnqDskMggRk4y0J
GyYlv/5+NedWOGerCiVnbdSLfn9q6y/JeIeSB8QT/4WR+dmL6iGUC/jQF2N8s8tKUfRHeT+O20a0
g3YbtysbthRg4WDoywCzhybovKFn15CAr0/HURGBHL0vsAa1re0htM1u3Kx3JhcuJDDuYLwI/y2h
QcOlmsUgo8A1CJ0/TUiZmyFNrKSohqfbG3fNsYGeDJRm5msDnnDFGIzfLlbJGHQ+y31mvPeFG5R+
QQ9E/hCk14o5QbIfv9SHPtnmhQ8e6zYbD+QpFvaRVwKYlFqBrf5SWqfOVm6ZhUrm5U/jtlsc69oc
gCL1y5/dLnMep+3ofogH7eP2FizlUBdbMJ/Hs8+apJAxBaEiug1gKpju+jCxoAFnmJsCggG1ZX70
6UlVvOhlNZ58Jy5c+nZhmrtJU3x6pe9guip3sbhTgq1WoPRsydJeq708eVNjW3oXwGo9Bm6Q2/Fz
KTxQF1Q1lZBZ5uMEKmAB9H9gpd/I5lcjbyv9UE13If7P0DZwo5fkkYZW0TCvFvYFAXh7soJiJWDx
QhtzXLxYBuerxOi7SunAxVYD9x7vq+SFBJIl9y+NpFspOi0GCMJRb2ojd+rtaPwq7+q8dEPhMU62
KSbIk3JHhneNRjvV18J3iT0UhQO6dquhKhBxTjalttZaBXlJhD91D3VOsEokK3f/dwfy1teYr5oz
R9CjwTDZEPa+WjygOThQZwJZoR56M/nMZHV2+RJ9QgR1ZwTOhHjZFlZ61Epbx1dgfoYZmciLjXvB
TsO3kTiduWu6yEmT11K0me43x/g07MK9vFHB8Ga2G2yahc9S7aX8qXTLB2Gw5fGonoh5ypOXVLgf
xC21+qfhlUlWnB67ez21ShlKrAAMHsTgaOYO2G7MaGUjFuqW+J6YbFJmmqkZ6H25EXQkQj2g5OCD
MQsjf2Neb3QQb+9yVkLfeihkPymhuhAq+jEb8/45r9vEHoZxDWj+Tfty+UVkUCkCVYqu4Azv4M6H
lHWs7fq49ye4C2YwbUnrnkFvaKOyak9V45MvZqhWhUGKkkmbzNQ3irgzxx+pBvWRXtkMmjWixtJY
QgYpkj7dgGPMm4u9WZRaTLRYC8mQbatXHpkr+8DJktxvat0T9ZX0dXUt3KbKbSkzqGdirlHYj5Ft
vGuegGNRHhU/TDdDSDCDuxkGz2ydOAfVVoRqMVqT5Q6kmclRMSxV8OJN3G3L1A5kpyt/l260R4HR
UE4lJE3UwdL+OoPD9mP6DMkOmi24jC79IKJl1yt63vs/1N2D8vDXcffyr3MbEisRHpUZ/nrQTPgW
lZvL24Zgbh3iY+hmCBD66KZNM+YfrXKoaYhHU7RWu/0Gvl95GNA1BtCFcDV+9BIKYImYt0mPiZLx
KIjCA/jArLKPHspU2xfxZFG5wvAywliJhsEI4RhmB0G2LWXzsSXTU9SNn6jf3UUVqGyzrr7rWOCh
a/MYhDk+qh1LihMCuyi45iB5xdRvGsVViG+0j32BcWhDt8M1va/rBBIbi0kwwCZBBno1REJFpcsz
UvR+lUCHhyUOZMzR7NgE6Hnc/obfD5Or7TszxXkIrSSVVWHVI3fQH6uwAGgXMyulfgIryIuixU5W
CJj7NhxRGe+6PnvvUuoUj030ldUg8xYyryOi1So/+2qv5Kota8NWzr2VX3mdS2FD5gkDJDkzi+j8
z88CexB2pKyjqffDLDbcUejcopBqJw91Hby9TXIoheAeM+OI+am6aQWNOY3aJY5Qj6bFskKyp1pQ
cfDa1mUYKHFV0FAcorAA+cRQgL2YEQtRMkedZdLxZGx0t5bV5vH2MniJJVyzWAZyaUzTIzyDM+Jy
GQA+gJHDrHu/BOmjIYP0sQVPqFBqO3XqtrW2I2Q7jD9VwTajO2YmLjGtQupdIo07ikymT3/KbFq5
/GejnAdgugZNPDRBgCk0OA8AQk6at7b3exI8FlDZKE9SqLptnXsYS2WdH03NSma48DlhEjjQuTWJ
lFW+3IeBAW8M4m2YTCt7Svagj/w3i1Lm8ITnHh59yqUF2hi90GSYfi+QAETRtpHvDTmz624L5uWy
3Zfjylz2vEtXu3hmkPNQQCQLrSxhsB82SmwRQAi07ahturUTu3C3Q7UFNeWZpgFdOX4WuzKFoc8G
bJ5keEmZeMix7rT7ULyvP6vXLgvcUFoJEnMcv17bfy1yL0AwVgf5FMJinHi1XX5i3ny3Kiu0aAQp
CwZsDcy28+p1baimRC+l3ic0sPLxhxkIbpw/KlG3a/Mf3VojYNHrz8xxDlJASJVCIqP3s11/J+o2
OdY7IbGKfb3iGAuxHJSR/10X5xijrI4sHWGoS17kMkc2+tsQDiDpWjlTC68t+MWZIe611daZnhsE
MVJ5z7ftV/CR28ofFfhOq15pbiy74Jmpec1n4TiTpwYYcphKHqoHRbSETevmju5We1wgxspRXttA
Lj5NqLtSY4Cx0c4fAePvj2CRWAnM89e+8vCzBXGZTKKgt2BU894do4eusZpf3VsL9SzRbXcYaGvf
VuzNJ+aWPe4iSCOtqkvkEn7jAhzAXvKtshUPUDzYQWQOoxS3zV3XiS48g+/bFWwwS9UYe/QYvK69
rwf44tqQwNLddu5+/PBC3LWNGYs4v21msdjOvSKyismZfLmw4ReRFfnClrii5RjdJvqxcsoWlwif
Qy8Hg+AAAV96pDDERSEECL9AI+yzGpF+kKxiDUi4UGnATp6Z4XzRTCD1LAg4zKE/KU751ZRQ9MSC
3K53zSi0oQtFkmgDfit7JQVaWyDnoYYgS0kyX5lquiHJNtK2ZBpX/GQBWzQvD1CHGeeDhEC+3EWa
t2HSdDKeC8VO3SYHxS+hsWgnx6qx9NYqd9lG7CzhpK4xxC9HlBkzBqFWJNc8ZqwBu0oK/hC4KKoh
nTx57buplRvIApK0B+srUEf0A5xpdq8GK/Hle+acP4wzgQ0QjjO6hH+jZlNT0wb6dX7MopOabWv9
zci6rVocJvGoQWu7DX9VKqj4wYYl30lx7Kih39bbvnoe5x9nfoimG6re35PEGvO8DaZpMXM4z4Zy
USKIyw4UsRmAJ/Ej7f8I04+xf70dGq5JfC5sXA2JJXIcNZi7GfzkoOkeuPXczI/udWvwQDd10p+s
fqdsb9tccmVMyAO9BowXyqPcjSgKhRFSCcsah59QhBvKrWqcbptYSibOTcw/4eyCMpROZi0QWH7w
otqT11jm/bCH4PVtK0s5xLkVLuhoIJXC4yMdEPKeDBOazImwnTIMvOjbStzVjbdKBiYtm1TwdEDN
Xwf7yOXCZNrnBVglBh9kGZvSCzdoLxj37E7bm3bldfthbzzEvyZX34ZHZXd7uUsXMXom/9jmooMB
1RdtmgpgyrYduidA5+31l9smroH3szui6z9PEEEWnu+j5SgASWoNG5WDeWuP7OJt46Vbw6Zb9VFw
IVe10hKYnY0//OcGuTwwF1N1aCgM9jb00FccZHHHzlbDeXqt5L2RNDl2LO8BcWdHafgVCd09vuDK
meIFFuen5cXGcR4/VMEYDB3WITy57JE+15vwJziWdp1FdpMX75mT7vUd2w3bzJPfk3vjI7gf/fph
JTVcPNsYqwGtCuhNgdbj/DMJ1EZOsWIN7N73maBZEi1WdnXxFga+BgNfBKZEvn1NMI9IlfmbmW78
0jype7IB4bQXH6r7etd27opPzpf6lYucmeOuXiXR07IsKFCOf2rPfGpw8hQ33kg+9fqH/j26z34+
of67cuEv+s6ZVS74p8WUxbo5Oybo+vsNxiXtnD2n7UoRb8XM96viLFLm4lC0pQ4zHfGE6qmbjpN6
P65V5pfKTBjL+OeTfd//Z2ZA9A58j1HCDPPy3CFbutOZZUEIy9EdaV8/qdYEAsUHbcNs5dTtpT35
/+0nn9uMYQlqtZZhP/V3cdhGkWRByhs0tivpxOIJ+KZwBQACAyfzhp+tFGhR0SzrZvDZtMUQKfrY
4xogdTFmnZngstDcAAFvgAK/P5gJplPvJWzlis/Psfza52ci2v+sgvP5MqZdMhKsIj/1zCo+NNnK
iruie8TU3JcuAjWKifkVo/Lcr75llHN53Qh1KWuwLlTPQ0v5NR3Gn2RbeWDBc4078RMJr/6ZeHvl
A88JgVprFA3XvChzEP1nYzFlfvnt1KYdUrOu8APGY23p+9rWf0P2t+5RzLGAfP/ZrhGU3/YWVMQu
LY511YkxxT6DEoII2xjK4s3KDbccvuCKkmHgkJncp8xDQVcrDeGLANGhv+bhE3sA17C12sNfTOJx
iv+xxH0/MWB9HdQ4YulrvwcbrivvqBd41AZPyb8Kyki+DOBjZxJj7qIJ6ikS9bZFQJGdo9JBG85S
3vv76c0MLf1g7PvfemsHn6WDl24R2ivHY6leANqcf6xzhzwMokIVDHhqktsQcSn/mCj57cKvVLZQ
ZSRP7HddrDZzFh8q51a5cx9XVGYdRn4wp47OJlTjIAys1LvkOCiiTbLKIuOpMHdh9hbpv8wosszU
Dfpd3HymYfEWFi/J0N03o+KNayCi+ctendyz/eB8jIF8q1Tp/DWqN1UWwJO0mQxL/iziEzSM03/3
Uj3fCs7Vyhic3JPUwdWCjcIcCbcys3dow+O6RKfHKrwDzZ342dytfPnFwPjflfK1FClQk2kKsNKE
7bKHCkqcQvWmV27YPVfSb5b96CSkXOTUrM4aLOfGZ6a5WNEKJoBSCT6/eAru9FNtg83dppveIRZz
hn1lySuRY/GeOTM478XZVdZADC8OenHwQ1JKDhMGoBIDQVkp3SxmIGdWuAw8lqVslJMey0q8SrYk
vC3MdK+uvnTn7bnho3yjUBvLNA3bOdSCOWIndx+5eGwl1UqgcEj1uS1fCkdlXFMVnF3/llkuUCHn
UcUxw/LAm5Ta5n3gEm9sLPZ22zGXLhJgsiGPgqaKDmDJ5bfKgypKsmYaIDId2/qw7SiyxjUamEUj
gKsAvAeGK1i6NDIIUlkktYKXu7w3qWSz5iRra+CYNSNclItK0KlogYwnrvIatsQS9V1TPN7erSXP
1s4WwsWrhKpdWMuwQYKnIPklQOjttoGlgHhugPscfdUDJyHBAOaryGi30N6hG53tABQZSoDVVi6k
xfWgdgWAI5rgAC1efpiE1lIrlTBHd4K9Rg2x+EHO/jj3QYZIS9KyxR9PPbQE34WVF8hiCWoGC/3f
j+c+xlyNHAaGvy/f5dZpOA6QJ7LYKfkpncLnxv6D/+He/jqLofTcJP95IL3dN4aEF2T8Ah4gDOYF
+8ZgdptrDqnBEFV/ge6sGJ8oqzAiKIJdtWqtMfxY+R3z1nHBATCUeeEo8kFylEs4qyBUm8RQcaCy
ODfsTlPoT0LiaJ/IYxZu1EzTRyvuRQyVSZmYPwURVcFekUjSsEsrw/Q64JQzR1CZmIKWLSd7TSuG
Q6OZbYgxMbo2x7/0e2dMKb4WYs0VBookJBOafnbrGjDhAhqonyVj2VYOzdEuAi3yjUlZA4MsGp2j
DVSlAHLiG56DPIgxGN/xoupe5P6nWe8YVfHu+U3Vp9vfY8HTZxw5XgBzlR+CcpfHqIM2S9ZnsJQO
iuqoLNK9RK5KGw8Dc8XrFxYF7i6wpoPwFm9f/suHChVaVcRULbRfRJY6jE4HiHIFwt2o58+3l7Vw
BWHYFcMkKJXMMAbO20ezUoNaDTB434lvqLxi1Mq8nyF5SnkvJpMDIo3TbYsLdzogVpACnFknFJMn
xu7QKQK8XRKBZDBDN59S0yEQt9u1oICroW+y/Rfm5o1EQRmwWf5tHxWkKPsC08MmKDMVNEmERt2m
IvkKjWrtelr4cMAlzVgWBRD2K9bVmOTQVOszyVfLAOTBlR0Nk50Cya6r03PVrLWclr6dBCI9DIxg
SBM4/UuXZDQy9AYD7eBSmtx49Jq6Mp04ETYkNPa1UbwzXfr6+92cCV6wk5grB0HopcnOCEUxyIno
p3+UXPmTNwxyE5+SrP35F3bwyTB0IgELz9d6m7gyoGjbSn6RvhRqagOo3khWXbOVy3HhVCN04OUL
YmCM//PIIElmWpE2HYgWy+jdMKnbT5oD+tMVJ1xqwAM9DHgtOBsUvEq5T1XWaa1jIEnyZYFOJ03L
GyfHK8yVBmnYELMzNuPQ1F/ETATQ5HbhrtPIGuvjgnfOEsEzGRb0pa7IFVo5HcIYvUKfYDy1STs3
I9QlYXjXmDLUu3/f/oJLL/4Lc1xkkdSoVCFfIflGItoUTUlqMEcdfiGEmlm61XEB6dChHwrdjSBE
+vdJFqyD5x8jjphtVLkH0TBKASvAx+qXUmkZAa68Kdj2JsG49B2l20xUf2cCXQHBLhxI3Nfguplx
NxDk4YwS8PTW2H3Jz4voGYq6xVvRKTtBfC61zFV0ujJ1uvRBofoNeO8M9AGx9OVhJFIRBWaHgV0Q
OzlFguHygB5ilrp5HUJQVQtWCvhLy0PiCpTvLDIk8iy2cjrJYqnnsh9G9iSiE4pxwJDddSGYo6tD
ggGW2y60uD7IqAAWBiJ2dGEv19eMY6uX6Dn75dRaM/GxedCy2MsxlZ3La+Rc82Zx6RYQOf8Y44vd
+tQPhBm17LcdsD+dxABowqM2j+PooenW9BS5pHzuTUBLVEU+PuvJY7zucmkS9PDiusvC01g2tTfV
1Z90CtW/e6PPRnCtI7QBYwzRMB4AT1gi9IJJotNx493+Mgs//+Ivy5c/XxRMCV0l/GXBkuyVNz8/
aXD1s7lHv9GA4xOpUXQa4zeg+XaaehTeQWFegCfezCZXUXda+kyj+yIcbbm6C2Ug+nS7IqZ7e5Wc
S3z/EGRE4FwE6hLos9k/z2ocopTXdRLVyalREy+Ks3RTVQ21qWIAGxCvKWUvWFMNKFhrgIVAqfh7
xPzMmhBIkGdU5Zl3frKAg7KkqHPEaDNlm79eFtJLTQcQFiBPUG5fLmtkkGJtqyA5ESIAgNR7Zj79
SkhqG6G8cr3yxAjzFmomqDnnaUTw3vHECFqeqQRajMkpTqKHgX7k01bsntps2w2/NAzpQnY6kY4y
xuEnyCpOU7MVhdiqSq9IvnQhW0ms+e7gf34OwbecIYV4DXNLL/JWGmuxS08jcqptXCeFYplQT7Vo
H+3NxCweh8EA0NAMNTuRSgKIARQm+g4DINjKyA61Ot/e/hpLvwl9a4CfUatGkDO4hwWSjmgEM1Z6
CvoMF4V5TEm7GTFLIz+XlQIO722hW1WPFyARIyuIJivT1z7TvO6z4DfvCyCJeD6JwITgITVH/jPf
Gwcti6COlZ1K3Ufed5+kUMbaRuquNHa1DDfELLcurs2FccnXbBVMoEhITAz3zIj+S6tpVoWEdvga
eq9aMTTADfqnjda0ExdiFRJI8DwCa4LXKb82RHOx0licnWKJDDaD3qkFBYo1auIlT4cgJOK5AnJr
LIwLFhRP9UAjfXYK5NyWI7fSUDuMml2hgR2gsGg52lkX2RRIAwkqJhXxu+w3OthO1QpAf9yhaL1y
zvmW1ff+QngIJb95QB6KG5f7q0ca1YJGzk5ZlD2ZAYFGZfWp9a5WmJ+MdvYYBJYweqPyVRVOk44r
4XNp42ckLabywWd1Rc8oCH2hd2WUnwqIjG6kYRxdLZTWMviFsGmgLzc/E+T50cwd6SRRi17Km/yU
d5kNsovdOD1PefIk5P9qPci3TBWQSjxNuHupE+K8i1Qd21mUbi3smnAtQ186ECpqTwpaqzNxC3cg
YmnqFTmO81NVhqJd9/pnMLQJ8M4A961EnYUTj7QRDTJsHm4C/hWeZhMrW0aL07gV48judTcdvUE/
BfFjKz8I4zNbG6RdWBzBYBdG+lE9gRgbt32A6ICLj+FDpZ2sWXHbCZYpKDtRfrm9tDkr5GIZrhvg
B5D6Q/qNdwhqluFYYiAPsM7nZqfUNobKbPOlaQ9J9VgBQ37bHJekzofswhyX8wdVYkzZWBQnUStT
1xiVzmlp8xWPQwrIkAnkC/lbDND/2pzpoMGoiG/I2dS7WgqkCTYT6WtqM1dTqa1NJ0jVr1wMXMb/
bUjGycIsHoo1SBkuIwgNglxQs7o4hRBkTExXGjfDC2jpiia3RAie3N5KdclF8HiCc+B9imcNl/AH
BUnUqM/LU5JN4UGJ1XgT4KH6IGPqyxEngrnKUBycJpSlDRqeqssq8Dgbgj46RZgOrtqJwHFqMnUq
QaldbRIVS2eqaQ8JxYDTAOJRUAlGjtzrGrhcktIX81ryzKDHHHJIUbXUm9atEK9c8KODu4aO6a5K
aHKoWayBDiiWXzJpMuwAm2JBxwBBPIyKx5RJ2bbKhxBkXfprL7DGCQU52qdVRvfQAhOP9YQaMTPa
diV7WPpAIDzHxwE5Gupbcww+u7gh5SPn+IflaVRzDIoHUuEi5x9szUgA2swzye0qo3oxs3bN7/n3
/bdv4BGITBxYtDmQXJqOJhNsGmDIObUmtVTJ7iQZc8e7HjhYbZtWicPE+bqjLqQgd7cdZSHm40aZ
2fdgF+9fzjQVyERYk5SnnpCn0nyFSuDJmGPyivsvhZJzO9wFKmutXGpBVJ4C5iooRB1FVUAx4Z3k
YAHqfjVrQr7z7+ZD17k9zv/BqKGGUgZ7VfyDdI89eMPNfZqVFoX33N7CpaMGjhBQrQB3BtJSznFK
AwxUDTGLE5NjddeRWAYxFLkf+6z5um1pcRNRXwbKFwLWmN689JOgy8usyLEotTuUgwZ9ewBdkuiu
aT/B+fBWZsfaXHlC8sQH374JxRLUfZDzQcKB+3ACCmqS0gkIkJEj0V0YRxapfsbqcy+3lpYlmzD3
iJa6s7J1AH42JNyJpXl4TINNfQ9VGWTZcuw05mEUs70OoFaLooNInm9vDd/e+t/fidEblI1QruIr
Kk1EzCgxEfAoVIEs0QYUtaxsJNrhBkPC7zXmmForqiygKJ9um176KkAa/mOZSzXAVUfiQEvLU9EQ
m07ANNLUmep0K5DepQHbiCx6RXV25UQteTjIi8A4jZwNKj6chxOWS5GS0PJEitSpu9yOij+x+aln
z4n5eHuFS6HxzBTPgNLSsqgqGXurVUqFqyG2VSnr74g+UFuZAPw1tKzbm8AorxytlTXyZZfBrJVC
qEvE5KF4moCNGKUDZdQZ4vdsrcq6+BnBzI8XFHTD0VW5PFypUrST3lXlKQpii7JjOZ0mqOiQBIwR
8X2f3YnVytnix8y/fVafqT6Ry4Esj1cbx0tLpnqb0tMkGaCvB/tEoeW5JSlMtaFRO/pmp4UWSSdh
i/bH4DVRVLrMLEYwqE0Q9tTj31MPHHzN1MYjUpd5RUA7T8YVH4CwcCXRXboqgKbFNDzG03FPKpcb
1JliIJMBt1QwmKApyvJ8R7IJbMalEILJrVprHy/F1fm5hYosSGgxDcHZIxPNJiGnp8HdDfZKAXbp
RYdw9t+/zp3aKcsGJQ7w1xVSu1L/lOYfmbYLgqOWHBN524JMhYQOJVuyhpr4Ztnh7yaUrgGGmVsH
eLBfLqylhTniENFTM9FNkPqoWzw1immrMdkwuX1q099UcSDrPFSPLGst82HK/FHDxBv4QWLQTUQQ
Qk+9Juv3UK2zA7oHFUsuGCsB5urUg6hOAXO0htgC5R6D+97ilOhllAj0BCJgX0K/aAjuSHeoQY3H
yuQZg+mrI+fzpl/tjDE3w2Y1DhS7LncmUocawO4BO9OF3TaqBjz6MwkSeXIxgctMzvYR7j0wSw/M
azRtvJeTMd/GSmtCxTmQ13xk9rCrn4NgANZaA48TfhBHbZnUpgKlJxXSyUzyamYF4a4w9oVgT4+K
MTrAw6eft4MtP5/7HRVAx4hWMq6xuYx+uQmokI3NRAp6EmMJ6n1WWUv78HcWgS03BFcuHXKbDeRH
WrhpMVgCCe/6vrd7OuH2F97DKdqoLPQoCGDAUUygw3f79y3FSZBdAhaD1y6g7NzPo5oAUrShpaee
9hjDk01bqIPRUiGFtgNwxrSgxpR5QSeoG6Et65VKCA+A/N4dfAnMuINJHWrXc9Q4S9MbArluUjB6
kjDvCD6ZIUfNMSFh+wHOkPzQQxYttJVqKjCuEROv6xgIP8wOA5xNksjUGoGK8kW1Dt9o0UJHHQ7V
HUAiRXtbA2//RoCa1MftHVvM79E8xllCHgVxxTmynv1mPRFDzFKI8CN53JfagKH8AMMwSHv7cJM/
KbofBaBpUe1+WiMj5tul/9kvsA/inpnZrnmeeykL6zIdZOzXe+pnFsG/FTtBGvSv1vhfO9z1CXxW
aiQm7Oj5HyO4i4iOofzHjH5MFbHHOtqYuiWR+t5cy/SvrwmcEuixaHg/zULUXDRlWc0KgKboKSZg
rgksI/qdrzKYrhnh7iIyYFxFS3FbyKcQM9Ddcx3chZBL7CrqJImXZy/Kh6EdUuSbGQCMJZJQYSVb
mJ8Rl8EIr0M0vNFcn+c6+A/JNAbQz9jjOlTRAc3B7yNmu5WPeF3KwksQtMuoAWLyAof70lFnGdMO
emrsJIF5J1WZlZWqhUb8Ls5B40FtwRhtJr6WwcrarvO8S7vzPz87IGKU9lQCAd5J1/2p2g/SVjW3
iWFDIvL2Cpe+I6qCUAWQFJBxiFzwykuFCEVYsFOtmXg7RW1gC5rC7LwJ15TkF04eFoVrHuEQJR+M
cl4uqhqENpDBB3UqwuoQNyp0Z2rLwFyQEOK6YtSjieDLQblDs+Th9jIXOiGwjZsLGQ7epFfUNiyY
RjbEIzuZoQ5KX4pEwxAj3epzSJENqj2wsXRqPQGxUl1nm2LAhA0Z+3oHWTm6o025VuO4SiZwl/0P
Z1e2HCmyJb8IM/aAV7bMVEoqoZJqe8FqDXaIgAiWrx9HPXeukmQSq36qNlNbHmI/ix/3RfMK8kII
XZEHu5yMBLedNQ0qiyFB+VGx82dbggQnJT8bazrVZn0k4477suHhgZgLGb0F2Yh4ee1dW7pMyn5o
WCy7PCRp5bt2e5qGGGl0nU3BANcahRi/0PugnoB+/FtCAFy9+ABnIQvEP+hPXCUGDNFXGapP2Gy2
gGdZgiKltOE5TAjWdtb72je/NLV6FdH92MyFNmCszfxtHHO4Cn/oUP5BB/DdTLjPjeEefW6+ak7g
7qnOnTR9KHbAf1FBn3Ic2z2uu62DhkIR0ISLPiim4nK9RcFcVpCSxXymngqhClRi5W6P4tawIeqz
ZG+hCIyY5NJKYZbFKJDriUF/eOha3etU93drtkeNdeHOFG/cjQtQAwUYLCjoj1cPnMlUIxuFy2Mn
UUKmtr4qnbjsgQ6BIIQ/S+WlaZTOr1nxYKfRbeMbdz+kZUENgwoDaPjXATiqDg2Z3ZrHbvLS2D8n
suOhbMwjcjxgAQdYGwSna/hLq6v1qM6CxypQrjoYE+cHvXyge63NG5viwszqEkhNIVpLgxn+xQjM
J/Fye5Y2f14DJOstFYdy+eVu4N1kiFnMPC6NwVfLcCreGgP/hRG4npC6Q4UZkOJLI51KsrJlI49n
0DOwNPNzlOCHPUa/jQVHEfe/VlabjQkKMioBKzwwvZ03cHOx//vb66qOmsnexkrwOK9kRErFV40/
TP/upP9mU72zs/aZqJqxcoCduT85UBNRgKRy80Nb7BGvbL12b2BRUFosgMB16l6pQUyXNzqOZgn0
Q4oMMwQwZeVlSmQifEaX4dJXeYD3mb5KuScCuz2fC5H4P9ZX267M6mJgJaxP8+gbBlKMQJM7Ugko
pCJub75l2Vc+oPX2roOZCimjdfBTj2aWNF3ZYfPZamQwpTwouhyPJuAm5aC1Hs90NSiQG3ywNTqG
t61vnS8QLQMdCzlfwAyWiXjnpbWEAAGo11088edk4lEpc2+emh0rW+82QiRAuhY0KUANKx9N0epO
6HbbxSwDKVDLZNQYEHZQCbrdobtAFfScHaeUnVxbBPlsRJalHG+PdAM4BYgDZMsJIMHwV8jqlOsE
jBOaw7u4tujX1nmwEoLipxpOEAm1nTMIXLy2VgJr0D2doAmRaexemUF+y2kkrRct3UvGbM49Ahy4
rDZESp3VYUoT22lGKro4A7YHoomyBNXPvJPwWEZ1tb3eGVnNPIWEoaFososVBSTCaHd2pkeDf3fo
s6aetD3w1N6QVi6Ck+a6UgKzFyt96xmDgK6KHVd6s3dots7nEhv+Z+rWblipKjl88S7uE8+sX1xn
9nr9S717DS2v1/XsOcACIFcEyaHV6ybV1kwFesZjREleL/SQpieWlF6nmSEo6m7v0O1B/dfYaoNm
VQPtDgpjtf3Hdb9S5xVVawPJ49tmti6cpVhtGvCyFgT55ZEfGRRryTj1MUN8pNY/pfVFAio4jAe1
eNHpuWi+3DZ4ffoXgOWSKAHXNmTe1+F8ZshZt6jSwGtnfjbUQWcxj7npQlzgqsfiPhfsYEGzwwLS
RuzEoVdbcjFuu1BWAokC+oRWw3UmSjM0YbVx6b7CoctByNRJ/W/nFHlVHVPpanAnjSuha9pPljrb
NhIW4hk8xydhRyQ5aMrZKGWQ7iFXN4Z0YW3lSZSFIsCLZ7XA6cVaIvzBzDymz3sByKYZBDvu0l8F
vM1q5kjtJnniOm3MFORhyGAzvyTsbqSq4iEGAzG6kZthikDzWKGN5KArOporSmFEfAI9sVSYhxTP
EKRLtf32ltr8NKDJlqh/6ZRZHRWXOV2RyqSNU98sfvH5xd6j1b86+cuKvrOwmuOpRKeYkcNClyGe
bOvIwH1ZWt7QqQ/Gblf8MpUX98yltbX/JphFuehgrWxTlA/Uk5lDhcpx/aJxHtRGehzZxT5PPdwO
jGjH27N55ZmurK8WGn1pMxpgSRtbStJ4qT0nfkbaPbjAsibrMQK6teiNIXepWcuavnM1QENbOjLB
GJ3qMLfH3DpKZQBJVoXS315X/XV6FkPCMw+RRRtuB5KJl8aMdoKc9Fiw2JrsO56yX4R/ZIMWtoWf
04ATLeymoV9qbiHL9fj2fF6niRbrNthqodSNEG+NwKgndD9UHBOamqmnN39MYQaN2b+kVhOPufIg
iXmXDvQZsPqdg3H1hrxZRpVhUe6+ZvObm6bSrIKyuGfqoa+7SPnOO/cg9ex0e4xbJxCgGg2iENDF
RWvc5QTnKZ/KmSMRopZcBJQ5hp86HDAJVBN3xnS9PXG2XDy+KJ+g1WFdnZBikiba6FlczuXsj4RB
eNTuzZ0B7VkxLgfU1Iol+8xm8aijl9BjLLg9YRtbEulJ1NwcsDsBdPSGdni3/5WytPG+ERanL+CM
hwa34w3lIXM/TKnh20k0ssipQPz06bbdNxnay3MHu9iIC5MlmO3J6iYbe5PkWpchluE6sDIp3F5r
hMOUqRAfK0pNRzXazv2yKIZgAMsxmvmd6YjGCHgHsnwFcFcBDwhvnw0zHUNeqy9znfPj1IrGH9Sh
iiqFRSxR4RWZ6nNj0vShmIgREkSK4ZCYMsq4o3kKUfa4D5cvvx4ZDjgKrvY1dmaemXSMMkUKxeBh
ztNQ14yo6QNA4vpA9GC118We0tT1LbbM5n9sXtHyG8ngYuNTHiufq9fim/tJeBVihh1/YmszoiAP
umsXg0PIcrkZLTQ5FE7VIu0xu4C2q9CA6GeV7cQGbxm79QQuWjvoSgYNvLO+JZWaNyWwGBxcBOha
Kj+PU+cDja0BbYPk0aFv88BWoCZAhkCljU/p/JjOudcPiu9kP0GPj72ieVXjt8j2FuWHdjihq+Cg
tOzL7U18fa2hag0PBO4jYDFXqNXCqFqU9iseV8VHMDXQ18R4KrUdqbXrJx9G4JGgTOJAUnwt8gm4
wji7DjJyevLE+vk+z6QvUvMOGefATXdEMa/vTxgDQzgQ6Av5xBoJUSduPY8FR3oOisp6wY5qnsC1
2pMa3jSDMiGaUpfiz7o4kvY4oHqn8rjPnC6YGydDwcdQj2iS3xPy2pw+xLGorQNriYTd5Z7lRsJR
htB43Ol3masGY31Mh9Ir6Wfa70ze1sFHxQdt0A7o+9C2cGkqyxij+UR4LDLlVwVo2EKSO3gqB7RD
Q6ZcbT+rUEm5vQc3jaL4gyYkIKfRMXZptJkbihYH5ISIOCQJaGxk5mUvWuMb8GEqcijEr9sGr7FE
yJXgZf1fixCjuLSozhBYVGobG/KgnUol+Gz4ZjRFRQBJg6DxR597fcgPxkfHT8LbtrcW873plUuY
DHbfVrOCxVQS5aPlsu+p1gctB3cBqYY6rKjh7BS4Nk26SIIt9x1y4qvRcsJonS/5GVaczLDEFd5r
6Mk40GpPRHzDP4NvuHDD4gQiJFzvHzNzNZQNkRSZxm/QHjL93Iz0AnR61il1rIipzy63dryYNXMG
rhQYRakMvh/uF7g0l6vZ0g5FtCztYgu0V9/Ya/M6veYfEtCOkHD0py+6EhB5ur2MW+8IwJOIfuF4
EyTqL206qd4bWsO6GKgLgG36QBNfb1vYOhU2rkzwByB1DjzEpYWK06Y2tbGDq/uc19/G7liiN8JN
Q602QshEQF1tL8m09QSjTxwoJliFZ7NspHeOlKMUuTlxA3kzakFcPG/EQXsuXR4QanxCyLizcHvm
Vm9xR0tBksTsYrWbvASqzJLpkVrU37nxoOln6NrsPP6bBlFaXTSIlv7slcGSNkQRrdahKmXNEXUK
B16bUxyKuq6O7jD2YdOjLpYUUOy6vZhbrwU8xCVRg9oqguvVzILOuANREma2E4tDmnYRJXkVNHSX
nWFrZy5NV1BEhgNir5FoMmXjxJOsj8upYSGYUUB/T/Fq3B7Qlt/w3sryFe+2iqHNWqGC+Su2y8TL
cis002dKXyHcsrNmm4bwyC7YroV1evn7O0N2Ly23T0Qfc5X5upIGhnzNtM+9u2doY95AUgR+TDSM
YvuvvfmsdXnRk1TGepXPoVqI+pEktPjrpBnkc4BihAwjEFnOWyvKu+FAC2NIqSz7GPf8KzBA8Zxm
kWqlO0/qxn5DUm5pgtNB5YJ87uWsVSVUgo2W9LHMag9ldQ+zZoAF7vYm2HhYgAFGpy30Y7AZ1i2k
UjWTyc0qEad2qvuKqHO/Hbo/EvDKqEITIthj7D1aqc2RIXEG721JT7mrO6rIK12DVAtsZj/69INR
PSrZp9vD2thyeERQ23XQybUA+S8nb2rtbnQAeIs7FYWwcrD0QGmBHxUFsYIOkLSdadzYeQZAHgj3
UY21oPx8aQ/wIXfSU0vEdeeyaOrt+aS2jR7eHtXWYuEMWcB9LX3Ia/kZK5lJYheDQJZo9rWE3zez
5RvPGgMZR7lHZrYVky/0SDbCWqAz0S12OaYOtD4pzawBmk3a+Jj2ILFyFa7H6MaERBniWT9l7gD6
MUWPSjXT76Ruy4gXjb5zUW0NGzUpdDjD+cGRWJ0EZuaoc5N8iLXerg+mAlw818bA7usX3S4+TNje
O8/aRlYeEDvk4tDqjZ4yfd295nZt17mmImN7zvB2AqEacFD0R25b9Kh1ts2j6Gs1gG+hPOK9ac8V
BUHIoKJpRCVKsfM5G37Exdesnh4FyaRRDraMx15tA6NJ+lDaLiTgK7cOxsLI7gSYq6GE2Ik7TdI9
ZNHGmwtUEZwJ4K3RrLV+c13WZ01VVUNc46El3PlGugdI3vtz/2dm8zFNQBh6e6NvDvidxeXv765Y
NGK61AHSFe3H3aGRX9lrkfDj0klleCO5n9LPt+1tXBdIu6L7GllBVHrXD26DjoM6sZsxnt3vWh0P
7pumG8qBO+PauPlASIfsI1p2NnruDCIti+fuGOcziwSYa1CVu6u1L7dHs2EFpVywKQJSjtzgOq51
gLvjpT5MMbfIvaGg15iaZaj0nbtzH23cenhtTaRIwCBDEPldLpM69HSupZjjXNoQL2xIB8Ixne04
XtdWFqiBi92HVxf/ru4hZg8Tc4UlYyVrANDknrkHJ7ueMFgAnhbBK1pTkMu4HAdLqUJpgu3WTSx0
GTojCMl9he2piG9cqYsh+ECAFcC3U1eGCrilUhv7IVanB8VI71nTPNpz/rwU+nSvnb/W6e9k+CmG
bOd9ut7gqFItcQiksJE4W8ePZlbqZlJ2Yzz+zNxQAvUkAs3YMbI1jUs30SIggQWzVqfWoDLV0FY7
xnxiQeX0aGJu/N75c3t3b2wHAPFRJIEMAFgO1zofnVR0Qmk3xyr90LZQUZp/3DZwfd1hK6BTBb8O
NjaEGZe7QZMy53ZN1ZiTZgjbXDWRQ7HHJ6D7grpSZdCCWzYcB6t6/nvDDrKaiN6AusPDc2mYdJZW
FnOmAurveHyKwKZtzwp4Iv1MAptQ9jvHd2O9UP/FSqEfFpnOdQdY5iTFYMp0jtkoPHU42oX0xulw
e1DXjzeSUYCDotEXsTZu2MtBFUhR4U6o5riZjlX3IzVMv1A/LCl9q9kxtbHJFwotuH0GwSZf69dP
0G4YDJfP6NRworGUz/NgB0NvHYgyn26PamMTmhBfQ/oZE2ib5solQT6YO5kq1RiKmq5PhJoGnLN2
593fWCDU59AmjTOLoP6q/5WUGkBRoxrTavDrMp4p80m+M2vLdr7Mcy8IeB0+DiogBLXs1QJlXOlB
v6zGrAqn+YNSOH4Gdu3UPBiG9PsqCXX1++3Z21gokJzZOLwL7gmZnUuTwIInRWEpaixGK43yrip8
JR9mrwCVbV+46s5ibWxBlFRVBIRAIOD6XZ2rRGOmyWymxdUjt2qfERIloLIDnmms95g+tmyBjAcK
7Us4oK9BMSC0ddsusbUYmfgsG4NuzPysSD+0+nn4eHsWr3ljQPgBsgMN8HIXxdw3FfF3XpIxaSLn
ZafHLURIk/EhVWhYDtyzeXlo1R9TB8lwCoIYLTLr5qGUSaimdTgP7Umk2mNLZaQm7ufbH7Vxeb7/
JnO1m4SF5tlmbPW4aLNwzoIxiRT7DryZlfMqzH7ngGwkK5f0GrJrSBpiddc9mmPqzCjrFmqs2MeS
Vl5ivGS8DCYWkeqxUF5R5EWnZnR7jBuHH88D2FVxqS0o7OXYvpv3rOEmaH5rLe6rKfUGIke0zCZ7
elYbO+nCynKI3lkhlSnJ3OVavIyrsdC5pfVezWef6pNn5DuEb1vWkFDHPOqIfEBMcmmtQsorLZjU
4k6Dknnr68kD2oJHcE12Oztk4/AvcRVETZF4hRe0mj3dKloVBMVaDKLO0Mpl4aUsl54wAWGty710
9sZ+ROpEx20DutiFYvxyXMwa6sGaEi12hy5IbPoIvo7cetHkN02hD8oQ394aG4Ej/Ef0FEFTGJ1L
8Lgu7Q2cFGVdAjWhI6HG5Mvc/DHq3q8htWtZ4dgokZP8EE1x7xbuvUzGw479jdsc/isSuXhs4TGv
n4yc9KXtUIbzV/2acvp50p2IVepJ6e27lhjeBBhSwY0DPKco19Tv0HP3qS1PrIkJUV6zKL1vn9Fx
fvuzrns8ce1iThY2LQi0Yf0vp0WUsmKMIHnQ9DwwStg0n7gTQ4S4dL7m0DZE6t9Boar4LVyPonWC
A6Zdvsp29jr1dzaY4Ihsg8Td+7CtCwQfBpAvoIVQgV6vF2SoLQrIGOYLwcvEqZfTKciz1iNEhAtP
/GSC4KWcDp0wd9Zq4xqBTB3gN/D54JavsYYaG0qzdwY9FgKq9FKRoGw2lL0qx9ZxQ0MWSKFA9rI0
kV7O/DBYWg34kh6b7NM45IEFkXsOKABovMPbi7xxhSy/D2A4sGHXd3GXQ7ndMSo9riFiWVQ0ANoF
VD/Uy0C+0zr/yhq8ZAeS1y6C3ctxVXQ0wHeChatyh0TMQlhD0QobjaPieCNSFn+UIa3/3pMgNkIP
cB8CQIRU86XRzLaLlJBJB6jik1WTAPBoyII/DL042PVe1uea4gOHBku2uM9LvLOmIjF5Knqa2Hqs
KXPYgFhbgEPGpkY4q1MAIgU/sdujnT3S7Lvb5ndi+NVqx8EABck07BzgrV2ExAioCRB/o/l0Nduj
PWhs1mc9dqaT230e5EtOPk718fYO2rRiImVB0ISPF2c1vZqcXDL2ih6refmkyfHB4FVzsJz+R+La
e2CVa8w7pnfpbALlHuoSVy1bk51XTYEbK646ZL75AbI2QIRHVlfcjWr3kWbPtfzZumEvoCLmqqFe
9kFZEfw3CQjb69TcGDtOqLlEEypSA8bq4ZjrYQQPb2nGTXVwR0hDoZ/DGl/AY3V7jq+bR4ATe29o
Nck0sYy6hJ593JhnZQBChRbBJBSIWY73Rl18nJxn8Jpw6BTobgjw46eqU3bIjpcnfhVygMQFjgbe
ZUQ368AzJ3JuQadgxnOd0DDrG3lMcq760K+n0e3hblyy702twaMaLzKV5aMZV416r4zlSwEWxdsm
tlZu6U0B3g/wTcSdq0vBBCtqlZlmrNa99dzpKPFWQ6OcxnEaInO/CrBlD0uITBKiQvSXruzVFfQP
B5yeWE51yK0+sMlra5kB7XcKXVtz997Q8iHvPFBNqEWO+wBzx8AQU2fe4Oy4S1sbAUcdWEnccGgi
WL7gnQVH8FKOemfFKAax9MklgE3vAJe2jjkKAP+1sZquaepaolbcgoExnFo/7U6uUpy1pIsm9dTq
wBLP7aNbBmJ8ci15J/iHVrwOasTR9PL3O+X9p6wmVJ0cmVVAT+CFLMNG7/xlUjO3Dd29V39zYvFI
wZE3kcFap+wnq5sQM2JiyxJcYDWIoF71fCcvu+XrIpG9UKSjRgJuitWV5dqMgQCAWHFS9WXpFVoH
P7O1kNokXAZNYtB7XZPP0qxICbR7djIStKQ0grT3jpnutRlsHQtU+3AIUX9bhF4v95Ll1kZTy8SK
R3GoxVl299br7obdM7J6B8Fcl0wMdIdxo5semc9J+lQmuf/v1u/dYFYpi0wAY6dK14p50XpV/s0E
Y6JUdryZzU3yzsgqiYVMWpUVHDNmVwd9PGbpsyx2wsqtK+T9oqwOeCNoTVOOcWCuOvPn4OxR6Gwt
CFYc9Ovgika38uo1S1xAbFSX23Hq/uTaDDjo19kQiFr//PXRRSHl7XoHcSZSw5e7KwFZlszMGnZS
UFd1dQ0VcTfhYVNkDNoqbG9cW8mdJVuKWhRaPYHkW+0A0nY9z6FQEw/qV70rPJM8kuFcd/VjCUV4
G2S4xWQ/ZfYht73KIkenP8lXyEJlIqz3SJ43JtkFBfebdwKll3WKUJjNnNfgfIsTRG9V86zwBMpF
0HrZ6/XY2C4XhlbHS3DhtPC6sV1sqC5k0CRq/t71wEZB0gYYImTa1yX0AgV8dU6WddQhzJwjrQ7M
WfL8LzbLOyOrXW8teNKUMjvmkCsm96Q6gzpl+OvucpAJA1ODjC2q4kCkrKyAIbl3klbYy/FFmd7D
+QV3+c6TtVWyAggAUYiKigsg3UvU9+6Jlm2fWhNyHTEr8+l+sJJXBfxlgWQAe5GyVsGh74JmENFS
e9Kk4xyKuQDZODBZe+KcG9cV4kqISAANA1A2WR1BA2jdqZEliTX3lViQGbIjtlso2zSCZDggkOpC
YLT8/d1wp2wYB0Z6gpT7CXxPhn5Ouqe/3x1oOPg/E+txCNoWWgMTroEMW6p9F+0XUaL3RduBsG8d
2/eGVkuXaumIZhpGYoN/LVInmOUrFbEUe2XgPTtrP0BJ0NUhBOx0p3mwPlZ0emyz7LdUdxzSvcVZ
XfZW7ZSSJw3Bjkdr6+h1qeOl6Z/by7NjZO1HZMNQJlrTkjhXUWpG+7HM7qokuG1kmZLLCAi5TxSA
EQChhIPtfLnNiOgTu5xcpCWJpYa493TfLiYj5M3s+hm6NtKMpsfU6ffyoasbdhF0RzfIgiBGyR4c
G6tnJbVLvcCe0M91Swqg1pImomk/7wxv2wpREZ/gakKi5HJ4atElghRcP3dDPx70zP5j19mu/MFq
pf4ZC1jzFgtoh9dX+3ss8ln0poDICwckx+N9Pj/VKp+eTMB3Qig+Qqe2skLaQh+gTbriXmnKwctH
YAPTEZJeuKKNuxa9qR6EqfZAM+u443+/DpQ4DhI4LoBul3PgZOPMmT7o5xSMsJzonp66h8J2T4NW
B1V5Tqzqu8jEuUObg3OoGUHe8xOvDg4UQxuy46uvcnNvHwPIATYahOhQiV2dHEVR8wo8dtA0or7o
vrugReLNIZkgfV3smNpae1BSAMiNFxZVmdW4UzpbHaD52rlTLHEEqRaoGoqx3Qnr3tpv3p2gtxEh
L7b0vCEJCNapy+kta95WUlBssarUj82sm8chSeXRGjG9mVOrzzNEEIPGoZ+bBOtspYN6QHLsZCbF
CygHxEk4w4huXLQ7aj1j0ajP1OeDRB8BftnLedJ5oKBRAqcv9WgaEhBIJSj8O06jBK4x20dptZZX
10wL0PTzyTKK6pRKLcG0ql86MZpRIao0/KuL423YAA+B9QWeIcqLq/PLSFPIYTb1M0vy9CgcNTmb
bVv8NNPu61BJ52hr3AnGkhs71+LqxvrHMEEHC2rRS4S12kFp4RpNT139PCt2xJP2sU7rqO34B6JO
R4OC56/UdgqcWzsJvgTygRA+gweyik+UTPAxNUvjnCLj7NHsbuxA03Z7Ptf+zdu4gERFkggZCA1t
R5f7iIEAH1c13nlRH6YuYof0U/fVRQdg4kHs+8eupuo6/3ZlcDWqvlc1oScwmBujR6tQ+6GARO+7
/RE9/sZ3+kSNQCBKjnbGufzs+ry4qEmDnm1xGNcZXLMtiMYlQRk6eZJpUH4AbdO9NCNommiP1gG9
ek9ogdgxurWCIDeAowpvWMNdeDm5XW2COB8Fg3MnhA9Efp4FgNRY6mewDI936PMEe2bzKUfPfJn/
QcfcjvnlmbkaM14fRC6Ad8GhuzQ/NgmEx4ZEPyugfT9Uuck/JyUjs286cO+qph0iqdpzODta95PT
pVWTkuauoaYToK3nY61o4EzT+iIcsprfd3z8ePsLt14w9AdDH8oAwAP32OUHZq6CtlQlN85a68zP
TdWJUDcAWGkMdL/eNrV1fv9r6qqBr5im2jVKapxnI7Qh22GbJ1dPPFE2JzgF93qzt/bLwbma/P8b
G7rCLsc2IDzleoGxCbO9m5h8mCo1gsDBI7oMoxzyp4BEaEYJeMDkpwPzef39X4x4KaGDHB352XWo
h0Ik0JZGZkBV1mm8nnVfWlUNdDJ/a22gePOZHupsj3xl69kniJEhXQWnF8z1q3fJVpNRoTlkLjPj
rhidQ2JR35z0R3f+1X+mMeuNwBgfKGnPqEkEMz6EkeEwgcBp//htbC+cdzzCCz8LeJRWDlJC3aRO
Z4iKkqqKMusl6ZQzy2w/C0v5OAnV01v1Tm0/UPvIq2e7Tp6o8w3F+Z2nY8P5gNcJsiisAVrv1z0G
KaFdaZiDdk6aR6w0rp8ESCMICNHfhZvt7buNQw9raIQF4Af3jrv8/V0EBwwYG9pk0aoE/5aljVFV
TwenLT4PUO7QByQh2yDrSzTRCQgdngmhQPXReOTdU1b3obIr1b71xEBK6R9wlb7Umi6/SE52WjUK
BCXR//Jp1l9TM/GSsvroyiq0ptLjo0M9l46n3vis19rOLbg1+2C5WwSIF2TcWq5BFLYNtgf4Y1JR
omq607oirNF7Og2ftD3i/MUJWJ155Kv+YwvYuMuRGrxByMJhS+vupk997Q2m53627+3+DkXg28d7
3TO4PKQQAYZnTRb+AzTWXhrLsfRO2Rb62TSkh9qh7+rUS3/FOX9plMobbPpg95M/9anPZciSeDJL
//Y3bLxvaByEf6CBpHYhHr38BBBy5YUpXBww6vQB2lET3yXlXg1r3Yr+NlJr4exACnJxU1bvmG6O
merQDEGbBHEO/YGi2osBBXGbIwtppHfNyM8yCWRfnFRkItF/y8QctW37B/pwBxc3UDkAhkZ/IUHu
j3N10tr0IJl6yqm5c/yun5nFiYIwCJrzgKVf421Ks0VJouggLMrFgKgrZPQ168MOak1JkFHy+/YC
bJiDL4r8L2Bgi0TUag8Ydq5ofESQBTSb6w+TyzxuHTkUNzKJrpCeT3jAhz29xQ0fDrcpagwubles
+toz1dy0xlWHBseSuki3/qiS1q/cwLXyByHubPIpn3+W7JdJQ60yKq/o9+S+/p8vWKC16De65kdz
IN8KtZ5JP0M1Ove7Gay6bXIv1OTP5PyotD+pkn+kg3UiSvc7yXS887UvR7lzBq/P+zIPSzcD0LCg
u13Ox7u7dkzLmqIRQT/br8hBh2DF0KcqErnuC9c6siKe9uKfjcv00uTqigErA61khQDIUoQIssIA
1G+ejWe9z4fQmUgVmNB1+9WZoop4aZRAsGaOh55R9Xh7610/rpcfsnpnmtyxM1zq+tlVcgVw45Q9
Te5cRiaXanzb1MYFAFsEUc7iKaLyuxq0rUDYuQFQ5MxTM8pNE1TOZvYpdwOwDIOO/kPmxpYB1pQx
bJPGtxswpXjzp94GdcqHaoyc8SdZtER8tAMj4PcaZ1cw8PrVvfzC1WxQmhY973UI/DbJLxOinLSP
DFdCm9oDH8BdW34EcijK1M/QEqyqe7h/VHvMEGcJLbw9WWtIF27Ly09ZPbczB15oxmSeBfHJRzlF
mupDS3mQ6L72Kwh85TtpyTUXwT8W3QUY9NYYaqyWJ21LtwcUUD+rRgfWpuGDPXjzcM9bx8st7aQ7
v1gOjt7mAMw7VKQjrr1MGTv0KYFbGk30LArfoTtftea2efsqeFwAdC5ZGFRNLg8n01vWoOnRQPAl
yxd9yrqwphJqaNP8wBND+TBbeeb1IMd4zmXn4gKr1ZD2GmjTUK8FCchXpCnB7gEqRp81aRlkriOP
qdt9x/90dhE2PwEi+0XrSXHXoxQQN4VeoS+uFMEIKJpvztV0kqLT/sWlAxQSdGzR6QvK5dVruDz5
tkQXyJICGaSH/OAUN5oLQm+zUfzGsZ8Ml0Jnt1E110PH1Z4A4tabAzZS2EZgixTqan8twg+6McO+
Lc2AcT81bM9pMy+tIYkJvVW3ojsu3FoEYllKNNUsHeFYTiQjVn6GTRSSsLQ2zpUthFdLlX8cpdME
IivTnwCiTfeGKaFDlXVFfbQasHy3s3FPC40f9TKb0JtA3e9D22s+BUftbxeETl5dsvReYYmxc/42
bgI8/cjaQLUCe2fNKQil+DJnmjTOKp0PzNQl8L1CB7qiEL6eJcNfpxvRQ4DdDXpisAvCy77c5fUo
tVz0Elim/osOrr+G/f12w4UBwW2QOCyYm9Vyy4xyk5aDeU7qzssbFjAHkhKoumWJD/qDY1l4exDp
5Scv3ehFamRpqVt0+YDyuRxTUzWStH1unmdQdBwrQ80fSsENiMI6mq+KPA9R9mujv7838ZTraPAk
SN6iRnBp1cYl1ptlZp353HyxqXliRvqSZO5xFuIDk2dKx0M3Z3dmsgc02jhRiFNV5IzBkoEjvdre
o1u7zJKOeXa57p56E5IuOXq0AYsZ7SgrFDCzQkL1NwfT1s7iLnfgaqaXZxXNIQvmHaHy5ZgTYgsn
QcR6ht6mV0CGPmWf+LTzfF9HCSAyQpQCjrElm/mmj/TOS3JaDYko1DHOBVegHzeB0c9V2F733dYk
GtAuBfs/Ng2oYi6HMlZKk+eTZZ3VXp4H0/BJ+n1MTilNw3ZKkKqdP+5smGVy1pOHmBJ5NcSWQAGt
vD+paLboW8c6jzSgz0uRBfeO6oEAv588Vvn8259qjztg42jAA0KL/dL9t8QYl6PEq9Chw6Syz272
WlegGjlkszxMtPLrYtypMWzZQuoS+KlFihyF9ktbEF2iAkUk+0wEFL9tJdSY5ruOcjDqCiwuX3am
c3m3VtP55t+hnQzJaHSiXpoTWseUHpzb5155MOc7qw/r7NA0BlgSC1RtnXuU3YFY9W+bvd42KENi
RqGyDqAOMsSXVjlzMhT4E3KukiGktSZ9aSFecG3weo9DYBsV4E183IOhXp8JmF2IGeA2gXhvzVvY
uencIF51zjqHenSr5Ude5PR0e2xrBPX/kHZmPW4jvRr+RQK0L7fy1t12p+NkOsnkRsiqfd/1689T
+b5zxpYFCz1nLoIAGZhiFYvFIl++5N68ljJzLKOkq3KuZxBYl8EXzY/dSQk/cAi3np3vtdrbllL5
vv+s0TflBMcaMr8u+NlF4a5Ya8y4tSW+BJ9ORgrSC3Li18tsSWUkybDcH4tS3qXhMynvYmxdsBOU
IVe2VDjqa0O6ljUr1XhOXXYmd8UxC6L3kw3OxTN3Ggx0ybTmdBaCbSFLwF/FvUHe7VqvZOj10qgY
Sa6IJZW68FsY1wNzKJkJ2fpVvMnySn3yU5MRfVBaPJtl3H++v8tLpqQRhpHdYiQpmJ7rTxjifPS6
vraPUtDZrtw0vasV+lq3xqKmAnsCEwM3MqmnazF17+vylLX20Y8+DkXhBqnhJtpLWmZ06KaHyCvx
fDa9Iz/uq7e0myR9SKaRb7idJKPSXtYWPiucl2kJvmIYzhBhP1vBANmu2a81Sy6Jo6+Qvgr61EkZ
zrxQLNVO1sWT/edGlKSXvvoaBjxelLUkytK2XQqaXb3OoOVjWY7MQU4LYHvnyF6bwbMmYbZjRhiO
LZghm/FnR9X5NK4x9Cy5TspKUA1REwWEIORf3OtD21e61Mj2cZAm1/vZndsXbYIYcg8Y+74N3OZZ
BBGUwO1jCFx7s03J0thIh1ayj07+t5e5RNKtv03G3YaBeL2xAhtaWjZMnEgM70mheeY+Qrti0egi
O6ax12z03Ks2hVKuUazcRl6CoVAnzoXQTjA2XS8eMzkY91HV1jGTXnNa3EcG6ibjiiprQmbrVsSO
BzNNYx0jNYDZXHYL5fn/LWRuyFqbCRwemiT+Ri3eAaLbhmsAjgVNCLV4AWJtvOjncAdH4emujoF8
HEP/AYTSMSzjTalXK4a2YNJ/ONrp8OHJcxOqVir9YqGUykczDLdga18K/xTr2yrRP08JE9HrYQWP
ueBuYP6j+w6aKwHTn0WtYzalEx5bPhbWwTT+sja5JqamrORCllZP9ESaJM9gnZ4/bTLZH9oxneQj
sXP3YIfJNpYyaw8+zr1/UJcEAXuBeIX+SzJ2s+vQ8iVZblTWLzLyrxWk8FngvO+q/vAvxAiiTea6
iYfLzPNQ8DTV3EOMFsNJbj0H0cfWeL0vY8kUuHcgOoNtjwf9TEZQxAx4cGr5mJaNy/STrOt2XfGr
yz4LZo8VhRbCIxwbw0cEByQh0swMMh5FNnVQ+ei/a7znpsy3pWmSrHtam3iw4Nwg76M6KNwO+RRh
jxc+O1L9SaZJVj5K5nfd+93nb05HwBZ88ftC0YvfrxU11oOe35/Gd3b+7d/9PnGWSAgRts+TX9qg
RIlZgqxs7bLGaUaxGzvVw/2tX7Ji8luCu5xmP8bpXStRGmlQFXQHM+7iV8K0wAH0hpKtxDWLW34h
ZOabPUORgPOoaNKFO8frXrBj3wi+afLXvF/LoC25mUuNZj5arX0/7hpZPjZdfdDUbxmMJ7EZbw1p
xZCXTg0umrZ2QwzzsGf2pY2mDhkSgoDi565XfxqmDzoizX26lrtYNGW8DLcCyV15Tv/gNT4P19rB
V9dUBCfXZPztfTtYWjUDlj6IG3mpkV+7tgPd6BWGkGPMWZp+Uxv9gzyWT8yoTPw1bPeiJDw0uU3A
SfiAa0mBZExWQOHzaGr7VHeNkueom6/O8l3aHeGdKcdDw0Vh6lqMDXYuSIl8jgZt5u27RtlJ5IiV
jmFHYNb7Ndr8pXNENRzsJ29rqC9nXq2A+CPXSCEcLU96iahU8//QMfL3/V2a92GJV64A9HLbEBqC
L5h56jQCRmRYoajwl8+ZD/FIbIzM27X3jfFkOq3bhL6rVO2HJvdPAyPvVic/Lq0rY/oceGRAFpH0
vV5XT/WdsFJi5Tg2jau3n3L7vRMjajxU5jZPzvcVXpM2M5bJLEwIZFIQpmngVnqxq32Z9geLIZD7
SRp3ZaOtjVlYclakZKAJF5kZoGzXCspZnFRKYxCmeAc9ZNxk3x1U5xf0K5tOH76/XT+YK3lQ/6FL
nZNp068ad3oMhKgv2MbBObbkYGzBS1C6YDBdA1D6fYmL6gkKUAFHBzA1C/nNyNeUIcdQIU511TSG
iaN0tfSBrDNB5hpqYulYANnFQ3JREs3O9s82o4lSYa0ci/BDYT5BNWKs0ZkslIkJJy5kzE56OoW5
Y8TUqQYif/BeHD8dLrK/ekXZjrrKYKwH6mFd+KNp/8VaitiPeMZgzMn8huZGbdW6rxSRxmM2H/zA
P3qmoEKsRbi5v79vSysJ8T8NBGQHxMPw2iyVoNPa0UcWA7YZjWN8YlD4pqnfyI/3x8EAdSA5qEJs
dBM0if67MVZain75WWtd+JqYzrFGdrV0BWAMVCpBNZMQFDZ6ETmRhywlAlHl2MNy1ccHXxrdyn4/
DStvwoVrk2GBgruLZDyUBjNbz5i0J+niLTBAtuYOlOse1Lxeo2pd0Ea4CZEsImNEi8e1NpOujEPO
nIij3abDztf0eqdNigs559a3C2nFIy7YAW8bkotMRhUsyzNrz/vc0IKeWEqPPkbW81R/KKbDm00N
EYLsESdImWF2aD0eTK3XckMnwMkEId5zNtYdFLD1yv4s6/KPoJkuA9OrihJlj2bxuw2PRXAejZUg
fVEElRiRNNQJb2cXZkPNWw2FLuOUQfL5xP3lZmsLtmhnMN5BvEL5AIzOtQWkUiiFQR8oR03xmueU
HrpHqqaf7+/KopnxTKdigBugn+haSE9/ixErhXJMoKTaFp4Bk5pueA/NFNQ/Qwdo7X15S35VRJs2
bT1/HlEzgVPt9EbeZspRnsr2sWdw4lY3ymhDqkcmVyQFOytMjYMSlxh6F9FWoajFlmFWawioJc1F
vlkmMwa9zdzkGyck5pEiQo48cn31uXa8T13GSJb2w4rKIniZpdN5OjBGB/QkuFJjFtyoPfNNs7FU
jtO+Ok31U8PYy8Q9xH8RMq4N7xBu4UaWeJmKojZ4kpllDpQOOqtHFsgv1ygevJEAI1Zcqyj2uv56
X7OFOEogCkAv0jitUoC9Np7C70eITtjLPD2m2VGygeSaX6e22Nrap3aN62FZGsUtvLsKNlD8+4V/
VyhZl0GFahU3cLobqEhu9J9ltVVM975eS6bBJfV/kmYnr2kinH+KpE5MVvpepF97o9+Y2b/wIhdi
5kFv0jthJPUETbX9uTOrjRx8S50Vxy4+dW4PlzJmXtcf+j6uO2EPrn3Ii0Nr7d4106b92Scr2ixZ
HiEns25pb+dQzbaH4T5lBzcKoYRWqFu7nrKdboXVIyFqu8nSwn+ZmmDtlrxRD4wk0SbYWbA01ANn
5l6HkWxFYCCO6jS5quc/9n73pWn3g+M8dnrhhtPPPg4+3TePG+9Pmkm4ZWIMIHOA9K8NUa5Cvas6
VTpKaf4ilY+RnH5wjHqF+eC2XiTEgIUVyBHx4Jw/GZIilRzmgx2TtNwqzl/mT53BnvRJ0Xrn79uw
fByylWTqgmZcBRRyaViirWb+XodMmqYGXQ5OsG+5UX1ousl1+hWTXBMyuwFGnH9XxmpwYjhMEO5g
D9LsL2/eoSs9ZkvneZ2qpQYiArN2TbJ0nOBiJcy4uZ7FQ/lirWamJ5UOj7p+DE7mU7av3nxn8OuA
SsTkaOIxiijXNtaFCT9vsRN99o6cvmt8dqy/k2HvD09N/ttPx43dvd2seQQAUKIWRaph3nhSmlAN
NekUnMYe9LNTuXT4boZuxU3c+FahGHkl0VfCh8sz39r7AaWgxgxOxNgbSY7BfNSukj6N3e/7NnDj
j64FzZ9RcmabUq3Ckd1FHo/fz2l48swDjYcbeQ3hdWvRZIIEfTmJJ3S6uXRhv83NykhPIcempIKX
wFn35tuCH74UIj7i4vrrap0EyYQQKfCeZAcJUr1P0zcfTqTQDSvCWsio5oUBb4RQs4v09DTZ3/Sh
hjT4KVtrkL9FVQhVLoTMVGm6ICZdqKUnC2bSIO13XWptqyL+Ar/RsxOlitt7lau2zL8dQSFqFS2G
RXkCp7gZqoJmpLX0xdIGmuL9q2si5TrPhAZBkw9dFoYnB/ZKw6JMdSjXWtpXZMyJbfVp1CMYFcLT
4HytZGcjznDZruWp16TM7ns9Dpy8rtCkMl+NGuof5WOrro3JWRMy8+B9Vo9FKIQ4/odQLjYK0y2M
0F9xsHPOT7CLJMGBSoDx4XCRG7y2+FoNYcpN5fRUd5BD2cHD6PlurLsAJuw2fpbbYpe3uQszwEnJ
P4fmLy2p9l2dgtdmqnDyC+N5kGv9UYWNc6reyGgovg4GDkAjAJB42M7305GDvgDHlZ8KvQY6zNCO
fauY6SZs0no3am14uO/Pbu+ba3mznbXiwldiK8hPJfAjfYKMdm0G35qE2bbGSRtMzPXMT0MMQZD5
K1x7L9xGa9cqzK7lTvbGwDBQgXpm10LOEyFH+qXAc5ObW9KiO3NYuUjXdJrd0nUc86Qskvyk5QYT
6BgOLK/sy8JhuLID8e8Xftnp8ypvvSg/tcqBEZfHyXhi2voKknBRiMXzUXDNMmhptjWjEQZ+MhT5
aaSmsqFw+6Ur8CFeVv16u5WJ+58nOgeOqvq1NpAd5jS4lvkpDSYjo2c+1N/RHbYGhrqNAngpENpQ
IoTOF0HXYpiY6/USrcOn9IPGyFz7S1/Ta9mveJAlKQQZ0BwI+maYqa+l1E3itCFRzSmWdmkhn8tc
/q3Xj2DW18AoC2bGztA2ZxGz2WB1ryVlPY3InZnlJ2fK8qPHKKy9E9af7u/NghGIcidUw1QQANfM
9kamQ6TQUz0/RbJfPw5K5X+XYOR1G9J3ay5+aekuZc2WrrdjldQwssLpVS6rR8P4e+BO1jNlLSF0
kx3h0UjGVqRhiAop310vXdONZE46kxNqSfuEiGAzxe2hqKqNpiXbTk43eem/JIH5WDfv7y/ogj+6
Ej1bUJJKqWCG4FRRFXexfXWbEIoG+a5JfjoRpFRScmpDiHPvy11cXCZw0ahOsAjJ97XKSuzVSlzl
+al2B/ucyHAQPaxOp1y0ln+EzF+pEETAJdJxkuXe3nrFaxtBdpRZTFS5r8yS6ZMqIa1PazD5/dki
ghOF+a0dscqGcb4a5P3bMSnXOFJvo3mRQoM8RLSGiOnr10um2pUR655fED1RF5TS42C173TL+hHS
1uo6urry+l5cPZpBsEcmV8EQdC1Py1s9Y0hIfrLDPNvF45TvJEZ27HN5lXdyaQGZSSaKMCY0NHNf
WMetYVZaXJyc0jvUak3bq2e0YGTu79OSRsCKcB5AUOmRmBtdq6R8QV6cavs9fIPbgJdQna6RIi8o
Q/JAQL/ASeHfZ/vUhIk9aWVTnHT5AOcnEv5F3EVihJCQGRlQusyvwqCJJKaSd+UpDov3dp4c82D6
pavBLyNbm6Bwu2Qwa9BEw8sA0hOqt9dG0CZpnCkMNzxF0Tcp/8yrQLfOb92VaxGzi7BJ277t8ig9
UewbmHlMk4WSvd6XcevmkEG/A4lagKaYwLUaTJf0ugqy6lPSlY+eeSyD17J/tv0PWnKQ4aeRVyzt
9qxey5stm+kxz01WkeeQr5Cfx02cQaT6KDvb+3otbQ/RECN7yKmTihH/fhF5qTH/kcFPT0XtuJlv
HpPwWYec4a1SCIcYSUI+DCYYBF1LsaPcN6VsSE/DoO+GETbabLuaTLrdIoQwoMeBaoM20HkquCxx
nqXJ474vp00+WK7e02vQ/Q6DYUOzZX6o82RFr9tL6FrkzG83o9pYLdS6p8iQNkr/yQKlh0GsMt7e
7hJyoMwkVUq6hya46/UDWBSag6wip9d3KR1SDkwDqxjaBW1AHgg5f2gqbviKCy6h2LTSk1okG8tT
eJWlJA3kj6tbJfb7KqMuvPSFpJkfHadULhoDSU77ORyenX6NdehWAIgs5oYRHFCPA4p5vWCqLSkk
lEbvWKYPWQzJdLgGz7tdLNGOJMCfxF6AP2eXW5wFmlLUuXOU2moXS5/8dKK5O3vK1GLFFdyy2Qgs
FuAluFtoSOL5d63MOClFpWmlB4ziZ9ZsHfkTBY89Y0hdhtBIk/rQSU80O0v2+L0gk1A0J7961Jpw
Z6w10NzaoSBXJ7kJihdo+rxTr4icdtK6Cbqz0e5PhdUlTDKiTFA5cvpw32XcAqp4OWGI4PcoVpkM
CbjWOqgisK9x41ELaQ6F/asJop3W5A+DpD4NafLezGQy+bXbJd/DYnrN1ejN70WBGBM1CujVgRHP
XHAP1VrNK0c6Flq3VbVT6L9mjHK6r+atn0dNGsQJj7jzqQJeaznkjqb1jZhCqHt7h2FzeEd/dPZj
8LXVvt2XtbB7GCqFEIEfuJ0/aBtVqRWdH57gbPyeWF8ZnhRnxqf7QhZOHg6Eq5I7klbOOclhWadN
XBqxfwqHst1OkJ3BeaKv4VQWlo1pW9zHVDExjbmvV5O2nEaS06DtnmFleafV7yL9rKTdkz5+v6+Q
iB6ufRWvXircEKwrdD3OZ0KoaQB5jSeRqLO7bQpxPclpT6v3MItukuJ3aa4k9293CXk01YtdErzu
s2imDQiZp8AJTwyFftCD6WQU0tGBSOO+WvMVFNlp0hN0bQtyLv56bXihPkxWGLckOcO0O5a1VFJC
SrO9nEvEzvCGbiJW441HitY7Ei90GID74U9tlrxKIz/ReYVGpzp7kpRXUVJqft/Xa25/iKAXlh4t
iJLByMyvytoLrUyNw/gUWLTn5IP/0TfStTbt28VjkLrgGsLQIRGel3nC3o6ceGzikweEzQZb4Vnq
buz6HzmMhVG/Zu1zkxA6ASiCPgywFLNvZk4i7LRMNuBxO1k1KdrIJXkZWn/fX7d59PRHhk3+gJwS
pj6vKVmtHUaVM8SnLCs2THF0Ac4zbxMuA3do/0ort6u+vl0inb3cJYSdPN5mxjClapgWdpycikr5
UbXh9D7K9f7FxrFvy7qKHgPPHA9D2deHuKzXGLnmx1roy60CoxPpCxhDZvYvD5DUVoy4OekO/BVR
Yz8UrfGFUVDbth8O2vS0GvQsrTAYQVOsMSCu+czUoWr0UIVq7GRPar2l41fbeH2z1+XSchMpjjZG
ouW7tJI9hg109cp5v4kiUJh3ONhk3Bi5vDl6Vmql1h6MJDtNrU2wGpbVgVGn3UYPyOpadV8c5KYo
d7FatA9K4UTwYg6R85gNQ6u5mZmNO2aidx/yxkuOYVrlH5JUDleSSQuHl/58CNIJcQUmbOb7Ot/w
opSRUqchseJdIunV18SQqpW8xA1v05+lANzGLkDjo847kaARy2yltJOT95oXv6MX8I75wfwLIkbv
OVY3xbApfmnSw31zX/AZAlYvBivxqKel49rhOppnq5PC9hfK76r7FbxTpaf0Y/R6X8qCWV9JmYWl
emvlKfWe5BRnR5/gKC5cxfoLPqzSSFx5jebHnN2N/1nIf3SaHWFDayy/iLTkxFz6YdOrlQ93DVza
XqJNO79u/O197RYcIVgR6D/EWHieq7ND2/lxLPh/ktOYw9bIff+U6ivX79I2oRZMT4I3hV+73iYj
iduaE5Sc8rYINoYcOc88igIGhCfW+1xNJreo1iLNpU0DpIIzJKwm+z2TSQYpbOIUe2y99+POcSdX
mX4E5e/o1/3lW/BAKj5ABEykGWm/utZttINStiqe4cxvpqnU9/UPpmnWz4WXlbuxl4xH0q3BuzGX
voOaXSuNLUqHi5PmBI6BOefPkWK606HFSU/lEO+DpB/dovzbKsFnV7tOqj5OdfA1i1csZslCCa7J
Pzqkygjor1Xu9b4Ex2qSefBiV9Q+h+DsVR/XBuEtGSY3NLUYgnloNsW/X6RRstBorL5CTNI81ZDR
aP5zsVbyX7JMWif/FHLpOJzDCnrNaPtRFjJC13oAvDAoG6ty+3zFUf1pVbmMeMWpZjIYUDDxLgE9
fa1M2Pl676RFdhqL92EYkhaSN1BwR/VZk105g28v36ctmIKvlde4UvGSO1tPcnaV6bt9FLmBpwGy
biwao8OXuv+iBA9eFzwV09rLeGnVLz9UrNjFqrcFn99FdXbSINGlYO1O2n6K0939U3NrQjxm4H2y
RGcU2IbZqZHbcuzHGJyY2r3GHzTe3JOSPEBNvnYt3apDcl6QWIJxhe1k7gaasgXNWMjZaUhzRjV1
rqR8L9vIlaec2aXdxmCscNYEr0r80ZYl3vkx6FTGdLbGPpB+3ld6IVywHdBFtBJpZIhvhtUzsHWy
RtMDj1Pt22znvUucQzP9DNMnAoR90PQP6aTCma0d7eFnYYTnUqs2o/m7D/f3v+QGwsCxvfqS2fpP
ZllIqsSXmNZWH3cgnl7aXbfv9slj8N5+6h61D3nnxp1bJ/sifzfF7uoM8Bsc4fwbZtdqoYEHgZua
FPP2S78LNvHObb8079aO3h+QzPXRu9Z1dqGGVSNJaePgI3ftTtl3p+ZR3yl/Ofv8ibvuKT6HT9Ox
OzYP1u497LF76QBr8IGzdfBffj+kHyuXtqiH7pBvsx1sw3trxZ3e3lR8H+8dzoJ4v5kzP1cOVVRC
hJqdyjiu9rE2cf5tq9ooSdseZCPSdnVgerssa9beQAunEMkiR6LyZmCSzfVZ16YkMtUoyk7xJLlN
cShbJsK6dfN439qWxMDeRGey6Psi4XktJpUIC+ShzE6ywTS1oWVqhJ4/V0mwCdfSMUtraYphVkB9
aYP5Q2h44b0cfLnNnHKOewVZnwFYtO1OmneESQ08Tvm3sTYHbCHupSeK6Elw5dKrMO+GmOxkBEIV
ZKekfDTkci/1vywUi756NLF7Cg3lCSyx/slggulK8/9Nz4I4QRey5xkbmiG9BlRsdqqmH05wqBUS
2P7fSdlsGXHN4ON2+JF3e79deVGsyp15D28qojjKkcvcyL3VO0wle58Hj8qTgx3l2mZq4X8cv+bM
BrlvSUve3KYnQqS5dVSfRR6Rmk9ZN1YcFamKNkGcRRTiyRkpdb5WY1uyJMqzggaF0OpmlGegjz0N
k3p2Cg1ofp0gkA4tLDmu5fXTPneaaBeZVgsdYVauHJc/IePcYV2Ing/q6dNySsCxZyffNDZarL86
5tem3ytOtO/05lFpTBcI4gTP5keHebnlrh+eQvXzUCXPnlkdxuY9ifoH9b1Z8sq8vwE3GWRhcpff
Ntt6Sw81C94Rtt55Uq1trTz4AW0qgstr74/vnd3Am4Xry9ncF/ynaHa7KKKzDRoKBrrMBPdmUzpl
xqKkH0ikPL7Age59MvPNr8pVNmRW3GaT7FS3cD//zbSTTbylzWRTbMK9vxd/j7fEUztvd/+rbsNv
VoPcEdl0AYo2Zp6tqRqTkZs9DjQ7tGG+yceXKd3nSXYI3DJy3Gpao4m7PQF0CopNAKlKym9eLWeW
y6C2sLedomQyXKvyj54j+64UlA/3Vbt12peCSNlfO+2o0mpVjxtgfZ199GLrsw+dV6Xbm0peWUSd
X7reWSFJwJQFwS0NcNeSGFHUk0UBqOG0wXeyS+2mS9Jg5ZJdMNxrKTP7qVuzDRqzA9nFKDlJaTZq
8cspyw0vus2YT25gVDulZbiBtGOsQu0Whr6Sm1vcOjHUDm53Orv+fOHF3WTo/SQNYkUt55VEbaU8
y+rr/U27dVooSe8x/kojgzC/acPSrjNP7vNTf7aap3JTGO4UbLwvcbDiB27fTdeCxJ5e6GKrZRZZ
4PFPjUNb/FYqDp25N/6Sq5Vjvyjnz3kXGW40upYzxppeRq3MmjUGp+mzEn106nYTVk82RLj3F2/R
4i9kif270CnwmtIufGQ1sANpu1EJNn65W02G3PoMlu5CjPiMCzFRW0m6Zw+Au6yNbzIOew/+yd/1
jDneDer+vk5r6zd7zdm+XaXpqOQnM/xtBxGJyQ8J+T/JXCW6WVNrdjWPbZxmRaIC62pzurmy58ga
KldlGKUK2rnL9t6ovIxMzv3/KSg+62I16555WYmJgtWkPyee/mBF3dboH8hRuJa2gttc1hGnazHc
myar2dbVyuCDnzYQNvz2wp+G2rhG6mKMShpurPeD0q+Y5PL2/SNwtn3ZBOxjLFlUxfgeeW5tl5v6
0dNfzA/3V3HZO0Kv+r+azXbP7AitAojrTlF4aj8Zkv3X2Oz66OtYdYepf3CI2524feSdTovUio3+
aUO5uQAuhM/2EH7eROENXpyArmduWDAUVjJiMvkVsEvXN8cvljJSrACDae2i2IHMUivDz55pRlsz
jbInu5Gg+JRg8l5ZFnH13HyZCfMirySyCPpsw1Pf6SSvB22XvguP5UayXOk1ft9+VFN3WguqF2WJ
nm0xUgpAwszVGVpaO+HI9RDYh1D/ouWu5g0b82Pdbxom5TJg2C4O/0Y/dp0eWUhjeDNdnx4n4Rap
DXxRw8hwY+c5X7ryo2ofTO2D1L/606+hXLmhhBbzFYXlDXA1qUPax2bXcKEotdelONmpyN4HjvPc
KOPuvlZLp5T6F9gOkXO+4Y7o5QQCw8zGlq2HBjfQp8eg7Te9/D71Ejdovpb620qwUEubhKXk93jG
U0+cKzVpUMNDPa6dK73ZBNGLFatuP3y6r9bsbv8jhBoiDc0ik0gcfL1XWjRolqdX2tnuv1nOeepr
UPCn2Hts6FPK5RXTn3me/0qji0Q0G5Ofm3keua5KYAaDdo6nUCIDGe7UNql3emhtC6M/Tk23kqkT
R+nCMP4jULzqKEGQBZmDyJ1hgL4WuPq5H3ZReybvC5H7E/Q7KxHFzAD/K0fwqZMdIOcx83Sa7ytJ
DtnQuYq0dsOzHs5zX1nLyy9r84+UmUsrwp4RBDR7ngMmLhr1IVAad/BLdxVfJoKS22WjAQNENRnF
+bIldVpGEXiXsy7Jm5QpGGFuuJ65cvEtq/OPFPXa9vyhhDqtQR0ao/Z9/K7SOsbHVe5bgRr/3Z1/
BM2MXApITec6grA+t80+wFpuWytx+JIFiAI5JxUoG7KulZnGicqCxkGqh1g/RmnYvcR68kb66T+a
iDwUpkTWi+rrtZTcaftEnRr93Dofbf/FkPPug+PJh0LtPvqSVrqhOgyP913E0qEFfgzuVCCDGVJ7
LVMrizbqZEc7Z1W1s6tfnvRhSkOAjeOWpMr+vrAlm7gUNvMQtjfUSVRI2IT6XIR/68VjUG28NUaT
JZUEaT80mgCdwblcqyR1TTOZeaif1T76BHP+5EQb9aSYwUOjSisXx5IsMQaU7iKLUcLzLdOSMmzx
Qfo5+CvsvppAQn3tZ9p0u2gN67Jggpge2AGeg4y/uEEI6/6o20Nknn1vqh77BGBtlMTV2/URXg46
Wur/uLrZqYW8Gm40P2bkd9aqrt0Z506pNjmwA1fyou90Rn55s0mQ4LW4LmBYhR5mtlnGpEM9GKXW
ueD0bSU1NTZWyQgCL443xrg2p2jBACGrhiNOsK2L7PK1aTRxX+d5jbSxMYJ00/l1pJDz5fbfkCax
v5utDBzkvoZCg5m7ZTAV6UcuRZGun/n1tg010r3cUhDSaT6ZztSVskcY6d7lXvRS+dXKIVtw7ype
hEBGpHtu+rdK+JGdtDa0s6dAWZ9/SwXumvbn+1otruSFlNm+ZVozlSWoybM6PWhwi2S0//bUf6Y3
0hYLp3ilzmz5InmIqWeY2lnRp3afKsCh4Nsip1qujr9dOMy4XSqtRNSC2GlmHaXWB3nLGLhzxqBu
fTpLY/i+9LtjpiVu0rxzNCZ65W7JWBlmbB9H40Xrt5K/oeNpSpONUZZrqVOh243pCMIMWeCFtD9z
ny9eqpkqUEiFp50ngl6HcWYJKM53gXmYvHNBO4ob9/7D2/eV1wS0BuTW4N2Z7etQ5mpspoVxTjTV
teRs38Uf0/FXUK+lThbMFKYd+p8IQjSK9cLfXehWZ6MlN1JlnkfpnS2d9XDXmSsP/QUbvRIhPuFC
RDSNRVRrjXkOpik82Jn5GMtxt/WixHDxNvnKy3vBQ1Oth6+I5RNDimZL58OnGam2x72Th/7RGYvU
1TIvX/HQS+sm3l48hKhmqPbsPNijMoRNFxtnvyGJDv1iV1G4wULv28HCWQBHIbChoq+PJ9H12tUm
QfzYZcY50HcRTJ1JFriTlFNFeJWHNfbWBTtHGPE1eFEBtZ2tXJp1LYDUyjh7DjVTv9n03bapvmfj
a50Ee1l1tfjTffUWJYpns6ALtWiLulavcCDX0XMkjr76qgVB/NSm2mtdgZaoB4YlWkkYPHajJG2n
3Bq394ULdWbHGuIQWpigxJMB8M/sMhtj3wsZ6nM29b3hfdO20kZuH/r2KWpW7oKlE0CdFuAEW0mf
3EzNkjDJk6WG0yxpbqp+HdrATbx6E69xMy2aCxVNG68p8CriQy6Omun0g6lPnnGWmCbbyL8a7ZtV
fWjaft/3K1u3JErgMoRDZMKFOXMcTg0tKS7KPCtu/Mx8HRIea91Yc5yBuHRwSv/ImO1QY1tRosSZ
ebYZmRf15asP+Y5T/cqzFLxHsKklxj/53vsoXHP5SzsGqoiaM/hBCJNm6ZWWkb1+7kzmOTUzMvGa
tVV7b2M0zouthL/v2+E8i/ZHzUthM/No/LCasmhkfpfq5eFBDiFr3qVGUpysTnF+KFNvPoRaaEJg
2z116VQ8S3Ubfx07yd4Hij21roeN+5s6Vp3P979tcR1oU2OICX/eNO9HQa/0g52YZ6/Mf4zNV9Vn
1puffk29tek789L0f1aB1Cw1W9J1sH5d2y7DSsr/XBP5KLnWtJWUrZeRB2qkDSyVAeyvbV7/aoZ0
ryrf7mu5dGVAbEcxkG5jAVu7Fq2H2WgWoWee+3h3SPqVq2JpDS9/fRbMGzTNKGbCr9MuM46HeJNM
h+T1vgbiJMx9GZcRiGY6/gTH07UGjT3Vo+0H1tnO31HucweVMsvbX98sDYed5yne0hAe4cK5JEbS
JJmcW2cvPebo0q4xDS4tlGBaFSgrEqnzSQXhOPiWUpbWuQp2RrcZ/QdmY4TtSrpqaam4acSgRIPm
1fnob1BceVyPAwwh5iEI9+XH1f7ERb91KWJmyjS+pfbQIUKW/INll4+JE+48cOZxtFNLirGD/BhW
/SYqlLene8DSi2cw2AcO0SxeYAoHiQvht3JvVzGMVanBc+hPatv9i8vzQtCfJbgwBifppLhrVXxW
UDP9caMYJ0khIScxowu2JUf7N7smGCFpORJv1JlirVaNNjh881xQGZWdfO9DDRlX2cp7atE4/hEz
r2grzaT10YSYoLLsl7RW+oehH37UYXy4f2CXXA4VcVLdPKto3Jq5HCmAUpjks3UGM+6mTbTpq2R/
X8TScRLIYl6gFJWZBnR9XsdJG8Zq8vEJUrFR+3ozqedUhdyDSZtvloS5cWTpW2FznFngOBZDIPGK
MM8WzZjE21N1BD81Zf8iGr6SMzMCrxkmeMfRKKkeLfuDHQVuy3RlSz2PAHru67RgCf/IApI2iwCc
vvX6TBic3GiuOjxINoTn+sN9IQtbBBwIUAjPXOgu5q8I0GedI0dcDTgKfZtrWeFGwQSAsKKVs1Kt
N46fEncs/HjMJAU3SGgzT6E7jWLTd0HipWx+5IoJjvbjfYUWV+1CwGyHIn+aZE9HQKj8HSfvatBF
2doIvcVFg35AJV1F3D6fzxOnjV8XY2adDRBVxu9iOoXFuY7Xok/xqbMrlbX6R4z4jAsPp3eaIlUt
qiSMVd0ZVR4fnP8h7cqW5MS17RcRwTy8AjlW1pDYLpf9Qthtm0mIQYCAr79L1eeezlRyk6i+0dFD
REd4p8SWtIe11yrRE6CVlgWMTT/6qrcOjV15n1JSr1x3S9EQMIlCrxYYa1DTSu5nAFETzxRcLlbO
An2Y9nTwzfkLMk7fNdp9mqKT+aO3wB2wRhYvd5TfneTStHQ16RAgnDMHpg3Y1Izu2LbzTkuL0MEt
9RcF934Sv/OH76lHnlm8Rvu6vHZdAy4TVULQ8Us/gBe5qoP51T13ZbXtx+Q4kfSIIsimm07cjB90
O33I6zr3c7eKquLtvgsv3MwmHhlEoSjF3051N8QshgqvzVkfWOYTohdBpqpr4e5C8olWIJidEE2J
SoUUTM1zRaqyad0zIkMwvn/LK7LlZpTnVQDMOO//3F/UUo6BxgKwD4gRdXQhpYNp5XahjLHqnrUk
HMdPhRtW1QZYw1qNMTyhhJ3dhrP7WRnGL3UDweg0HLy1xopYk3yikM6B+gI4ULG31yeqZj28tQMh
8SOU2GN1P4DkTgnJWu9/yQzAn9Bsep+dk6F9BYBqTjKhRK9we8O9YZ8gneqTTW3bh0RfiYOWLiMM
oSCph0Wwtkn76vSNXTBu2mdwqfGtS9GPJMywDqVe21vd/Siv5PvhRA0BcDvUsFEQkvxmmpREKTID
iSnkTSA0Xhs+avpDUOX6Sri/uDJBtYD6tcBRSDeQO5DK8gasbBq6fcccGrQgWvCb5JRm9so7KE81
/GdZ/xiTjrzVQSGHIaI9j1pm5T6H2N++tioXeJI2rsJZnQfgV0wWGklWbbSx3Fh6DpxFp3+u4koF
VX41bbmR6gGPHe3FZcDWjqQxjsiK6F6Z8vxkZGuyAEs3hdgaMXTzLsB57c8pGrZqW9o2WOCmL1C9
Bz+0vfIOLJtAYCVmQBH4SjFckTZ0ggySfc6I/bvWmu+TOq0Rsy2dF4GCwJA4+FRQz7lehp4UbIT+
APYeRIAk1nZu3z+MLqTEtXbX6ekK9n3JrwTXHJIUNNCQ7l2bm0hRZhXUNs5zybVHyyBo1k0e34Fw
afpJxnE437/6Fu1pGM4AyhdPqUx67fUTswcPwWlq2L41zduMVT6rwM5Pt/ctLX0suDDG7bEwhHSS
E5cKFLB5JcLgwcm2UFcYwHnZfJDq7f2oiKDeELOzNtoS1/tXM2uq7FqEWJTvCr06dIMezDWyMOId
/sWCLkyJR+wiBHIhV6qNNtqQSodScBZnne+W9gcFCv9ekKuDI1yMn1tyKqkLuEWSZs7Zi2sddP8d
g37gPGxdKGWufKGl8BRx739NSV+Ic4KhWeg/n9XK3vHSdn0M2lc+GVeFyMXtKL91APMCXI6iEvAq
4pdcbF1cd2MB3TUkX/QlH/4oThfaGCgZt5mDObWq2HjZSxL/i8cIhE+CWEyoKMjZ66R5gK7nMGrV
mJDqzZfWrV7M1HywbBb9C9dANIFYAkO0aItdry9tYj4NBLUa1SRPRoqWoLo2/rV0cJEdI/gFeYWN
R+jaBCivbSjhjM55aLoD99ptHievdaqeTEv9eX81S1fghSk52iYgp2ygSu2cC5MdLfDUGl/1vtl6
4GnMyxVbS8sCHhpTB2KsGjMq18tCnDCgSOM6Z15tEkgNloE3YLh/d39Fa1YkT581leco6TpnDZMV
c1SPIerXdbVynpasgD8RPodcGTVO8f8vvBxr1GqtxI2n9xiNzI56YvjTCLglsFkfXg+aUrjxkCSL
rE+ylLgzSKxEPlRjbidA0vWm1dnG7crSdz1Mv923tuAPYnwI1BSIfhxQZl2vK/YSYzLa1DuPLNvR
2UMEgq8ZTEoVjEX/uzRishIBLbwdFgit4O0gORRsD9cWKdB8TQ/+o7Nlk99NBlRyOSprozjiZ0uX
koU3ED6HeBWTBpJTsBKM8px33rntA5347QGeETPMI/n196re3N/DhbsWWHkEFeheC252seIL3yg1
RBVu1ntnLceoswqZU5/Z2efatFZcfeljoZAGbTrotEKBVjpQsZc2c2q03jnXfoNJx2uVrQ1jpNID
x/j6LxYl6LlFEoN/Sm6IkLyevHbyzkkfAeRGtcdirT69cKZEnvZfE2K5F/tW5GmGyaUB++aZARol
2ySlELeiYcY/OAsiXl6RDIn8BXXVG6VjfczKhjdYzeD8HHLjWH1pSevP9Q8EiSvnd8n1gFNBfxlT
Lpijkd4LAjpub0A36wxGysyBRtfmKQf62+ef0FG6/42W6gegVfzHlnR6p8JtkwmE+GeNBOVx/gkE
pxdlh2zwN0qxcccVe0sf7B9zYNi7/mA8mapKgXDt2QF9FHvQm9P41VZ/3V/U8v6BtwF3KpBhcjEX
DM4KcyfTO3P+nWWvmvml9ELOet9LnjHtFY5r47FLpwrAk/8alC6kweKWm+izB0RY4rs22ajaWzG/
VOppaNjK5bd0VdggwhTXHx4SmYynGlRtQpvMQyf+zPjnoXrhTbdypS99JYTm4tBClxYdhOuvNNvj
BGYREp8HnUM5+GyBVTg2/+j6j/sfamktjuBHAMQMZQG5vUQzwjqNwdHjtCtCgEnryGvV8pHqdHff
0uKKLHB8ig68mNK+XlHSof0xmzH8znhVTc2vsgi1lfRfdF7EBYEeAvJvNBilR6M2QQbuqW18buOw
sAIo7ZXO5/sreR/ulh8mB31LVHTRfr19K8rO1IiqxmeQKuVb7C47uFrHMLVI86BrMK+skfwrFJva
DWppc8Adrhxp5WB2s9SgYztpAwQM0nlXpoa6MYYC2CxDnR71tB39DtRXK2+buK3k3yuAHChmuUD1
y3DJxnSmsXO8+NzN6mPcJi9UOdH4ExmGnYXW1OR9u79BS4fx0p50o8V5mlRDpcRnQOw9BlnNDXAP
P5I1YtqlxuU7QOU/65JjU1XBfmlWHJ9TS//lxZrjO3kZtqicANriZ1B9s6p4m2PMpzXX6gJLBwcA
NNHcQ/X15uC4MykwNOh654z/wMiLr3Q/3Xqt1rF0ZsBuBjPIKVBVkYIShxPXyLo8PpeTQ8AUClFP
rTC+dY3Z+WhgrVGyLHw3EJyBJhGANAcM2eLnXLzlGte9uEtx6VhWpGd/mn4Qp9SGBCvNV1xy4YFA
NiYwGnBH0PtIr5BXz0AF10Q5F0ofmlW+S6EGow2naRCqGIFZxMFcrb3qC98MNU/oBkAlFdh+OcaL
KTgUSO2IczABHeanSuKvOeWSDfByY55FILuxvOs9bFplzJXJVM451zGrWvoxhRRCsbJ9t1YEVBBF
Y6H5ZiDmv7aSaI01jjUcQ8f5SlLTN7zB19cGiYV7Xd8b11Zu7tIY5N9GFp9tCs0NswrTNbb0WwcX
FtD2tUDmh3l/yeNiVcASOY3PpNtz4y3maahA6nN4uX8hLW/XP2aE4184ds/VMjayCueIKu1D5pnz
UYvpvqLeGsfK7RG6XpAUOGYjMzPQN8RnTA1bLExDa+ftxjXpziUrKLACDwi+R4C1pW0rM4YAZNA9
MaJVxm6gqlsHiKqcQcTBWIl2FuJTBMDQpQClGp66G6qT1hi7UqtreEEH5qhndQKZkQmNtDJQyNYu
Xoj+OeFQrvCqFXTIwjsrLAv9I5AJA+EpfTZkLjWrLWxmxX5q+ZcWVIYOKNzKbW3vdCOa0y1rgLDL
3Of4hbZbVdlgcNIbn9W0eMPo82dw6YX3Hen22sIvwmaAWw4gBbSFrh0pjQfLyFDjx1DXdzqMfmYH
Q3XE4zN+0XuMca+YWziAQmQXowdC+QEn/dociostGPnwcCcEl2I7KGmYV7W5EmsunA4RpkPlAVgm
FUq711a4oiYz5wzbPOG6AnUj6/xmbapwYecwhoK3BbGdhbhM2rkKfLXQusWFPzfj1mMBGV5ToHTx
ctZTOE1/lc6v+59qIToADRDq2wDraiqal9KyNIObHe1a5exUbGw3jaJpxFcwKlP47tyNP+2hzSFj
rmvlZwWNqT5oAN/tfMY67+NABuHA4AAXrTfBJ3O9wxYbGsWllgLSQwvN+ab5MZrD2sChzBCE/BhW
xIOA1Bh905vMbhpGb6oMLNglGIgvD6ZDQwyu+sbkBl63JXTDukfXKJ4xsrDtFcxrfRw8iJ8gkLyA
dYEJTU6NIFBnJ2jsKmeuH/P2KxS6XBZ8lMn874VeWJG2s26nwoo9Rzkr9RvEPIyJomi4u+8+tzEz
ViIqQQhQ0LGSD0WvdC30hYokQukkI7udw7/kVTh9qj4+8ojiDMYqwe4ClB86JNe+MfNe47NWJlGe
7AAeDov60ZvzoC++3V/Q0im/tCO9GQ6ze9bZJInSHMC3qTk2YnavXnktFl6mq9VIV3Y2NyyxbGxb
ns9ojhyrYR9btk9TJxjWPtGiw0MXFocbJDWqLStTNGNT95rLkmiuvhFjQ8ww19y9oWgvlnmA6FmY
ty8WafzxzPTm0IMZbOXmlIn23j3x8hdIH88u06QWVKnRa2aDEdM3fJuH5Rn0Lo6fFkGdoXQUtHFw
Cspm5XVc2mm8yqI+AMYSxILXftPoxMVzNCSRWfjxtBFitWqAAzdOKydhyXHAt4tUB2VR1OCkxH1W
QKWt2EYCQo/nut64/S7lK765EAaCle4fE9I7B/JSvYpnM4lEEVExWt82nhyS7lbHfpdeIVcTOiOO
wAzd0LaV1HXSrE2j7mXKjiz7PbYPXd2A5f5H3z7HarZCSLv4CF0YlPMcEGu0Zqt2aURt2x/m39Au
3FCxwDgNZvVUaeCzyqKa5GylzLd0f4n5XFDRo0iFBPLaPUTf1ekhOB0Vbb0tXAth0leONvJkoqf3
6IKZ8v71svQJL+1JXgLhXLybDksjr9d8Np3nIvZjJZzWBjnepy2lpAS9cQS/4lXHf0gLa8D2OTLK
00gv9tb0tWYPqf0Xdyu/dU6AnCEUrpJHnYmhbm3+PtJPTNk25bDLPih6+372L3+ItGInS1UMsOhp
1A5gVf3O9Nd0XHGfpaMHngKMOAGvCqS5dL0QEHnPKSR8oxp+0sV6oBaV3w1r3aolX0FPDPoSQpEB
48LXvjL2upF7dpJFXRpq1fexbl61cp9HndP9KNzPH3eUS2PSWXdTsy1456YI312EmeZDob2kra+z
bvP/MyRFCU2pAXnEnDTKsiKsp98aoYEJdpdOWRNhl/cPE2iCpAdTBij4gLROflo7nGYjzvm5oRsv
V7dMC+tmC2bWMJ03XrzyxL4f3csTIJuT3theM3OM2RX8bOLFQ59Pp6GW/pydvxI70m0tdKdfU7a1
shUkjPzgADMEUnekCe+zip4sNa+DJ9ayYkM9z22zBb177psuj1po0QUVKw5dpv65/wGXDCLbQo1I
dGsxWnXtlqXWtoNdlBqQsx40b+09UV8d8ObGVhYM2QfFXADcFBq2UFUT+t+COPfams4rp+FGrZ3H
IqOBxZyfMVW3ceu+9cN0hgzKWlIgv0Vgkkc2gAFG5AOA2siAAbesK1ZjBOI8Q63XGawTNeZXVamO
qGsHCelfoBq0AVXYSi1EuP2l90hmZfDAlDkgOipgFoHFHw9Biqey1/sfbs2EdEXn4LxAmpmi/lvo
x5J0WzQ8Vw63fDMK+AOA6Ciw4xiBC0D6Wm2dpHXvZEnkJSXUlLwdnot91n69v5DbT3RtRTpppu1l
Q0wQm6sj8TFMFFDDC6AoTUhxSFGT6LxHNCI/3Te6tjRx21wUq0hWxvrQwajRY6Y1ARK02niNtnKa
xQZduwGWJlRhAQMFtE2uIE6FOdejBSsmZb7RNoED/idMkxLIRtxfz5olyRtib6JKMdEk6pQjqguj
uhmrXbHWVl/cNWi6QDwOlXIgzq53jVu0H1kNK9ZshNQDrwsUHtfe45twDm4nVEeA7sGxReVfstIo
NRQORsTCfHQAq08UnzkYPiYvbEuL9H3mucD0XAjOiPP9Xbw9U7AMJ0bYimoYhOSu10cJNRntoTdu
piAF62mehmNuOtv7VhZ2EVUKRI2INcA+IVevbWomLMZrFnk6PYBDwe+05FDYKzRWCx5xZUX8/wsP
B4GaXqQAQkSa625S+qW2j2lXb5VmZZT/JkEUnwv5OxJElJ5QdhLLvTA0GtC3MEsENkb8o4AKk5u6
oUXP9finaZ9K9r1XNX+yDnzEWMawA+Bkc3875Rfs3T4KwkCxYFMx5nZtH2B6AGETmuGV1MLUykI6
fpk+AaG/Fn0vfTcxASCw+eC0sqQzpiely7wUmUQezzs6OI/qoOwdc+XpWPpuGESE0JDA/iD3vF7O
COygS9IxizQrA7OLE+jxM1OBf65XcttFQy6EnhHMA5IjS8l0Nm2d3p2yyHJ3jNgH3BkpxPGcMV5J
4JdOFTTcUEUH3Rl64PKKkiYp6KBmUWyk3+OkLKBEkKzJWNwEbCjRQ6tLuCJ2D14ofR2QFFAFykxF
VPZfyuncO3U4a92BmFu3qLaAfwRzA+r3yl8bCrqZoxCWkX6ie6gCNIMTff3F9H6CwJph5JHiTL6V
UH92d6qNofTnUZn3jZPtnDroswfTYVu1a8KWvLW5Gd4/BbebDAAhplNA2YF7E+DI6x/RZnFcK1lc
RNWZRmvENTclGCwRg++oTqAX/+6W1386NXmt5E5CoqTELMPBqw5FHI19f8qGYu+pmwL4u+zJKeqd
m+48Oj576b6q9TNunBVnuj2EGMVENxhZNz6yqUkPd2tmINcZpjKayF9G/Qs4yYav3GhLJuBJgPkB
ZQr5I8lfM4gQDR4w6FH71vTP2uOH0WnYTfD//GNA/ICLGzNNiVXpbVVGsWX5SvMABaIJAfdjjkL9
fa9YXAokM4SSHcC/jpQHTnkstH+bMuL9eODx3q7oEzGVDwcfEO0SanI2cCcAN0vPZjt3LetNrYzS
yYa8YOnr5KcaNy/l9Ov+chZCA1jCGROVCSTRcsHFgfhHMsU6Pg1hQdYQoTFBQbRSHKueBdqUB7aJ
IDJeQ8UtHYArw1L2Pie2Oyk5DNt1lPLGH6ovmXmsR3NHyjooBiWs8a8iYHNo4OHppz8IXSHl3HnR
/S2Q02DhO6BOQ/Mb1ASQQZG+KEipAOKe7TJqht5PcjCq8s8VP9i4ekzncUIv/F/Ye4//AU4GpFda
uJMS10FRBOdNm76YdWe2Pqlpi1LraB+4oeXBrFGyhTDdsJKC377rYpwTFzraSwgxZDg5qQZlBJMO
aAPN/mgTZAJO6Kph5ppfR2VcMbZ0iYMLzMNDKEpeILa6PpMNsdqmTWaKk1IiWAHs5NnM6yzs6zjM
FQgWll3Wba3S7EJMwim7yoUCVtzw9qBVZbpPuqkI3ZGSlWGfpc+N5izOFW4MUDFJVwXH4COdmhpX
ukehd2l9KW1yMEh8mOr4qaHPbQ744v0vvujrUIkHlEk0uNCRvt4KS2Pp2Gc2jRztaXxL+Q7qioE9
Njs0fptkNzSpXw0vtnPUNeYLkEzxSo71GiPhwoOGNh6GjwSDHzBVkqNXDXA5SUyrqE0w0DYbjbvR
hnxaeU5ugyBgqIB4Ra0alaUbIYJOM0sduVMVuTu0g16JE6orX3DpCr60IB0gw5pafVZhIUUIkum/
0vlsrph4d87rPFNUVjD3g0EPoMVlXWrGO52jvEOjWfV8dGdM5S3e6Pwvc+dOnU/r0Iz3eqr6nEKC
6kjID3Ck8YcY9Lbln6l6o0+gZ5jHDe92HBmXpW97FV2W+261sA/YYgiNAZCNCV5T2odO6XM6apjO
tfMJqhbsV22CczRt1+qsN7PKuCHRjcY8K9jZXMGDfO2+c2n1GjUHitQe6txO7YZZrgZAhG9666j+
rLPXGt3x2gqKOFRWwQsLDnVlXYrDPDrPnKaoi6vgq3KfZv6kaMci+/EvNlNkO4K4HEVyUVO5iCAy
G+KqADjiWogVJDqF3zVFmEO7476Z96Kq5FgoVYskHIQRGEyWgmqVerGipLgKknnP6tRXkucBtX8G
BT7ArXj+2Na7fObIYKvAcyOabYFBBA1aoBegUneP+Zcse07GbTcGWt37xBt31D1pcXtU+Eo6s3Bf
CFVW8KHh9saEhrhJL7ek4+Ce0h0akQo0UJaLmci+LtZAQUufF1gwISKDEweRwGsrtTfO42CbNGr4
j2RUdxkYm4XehPvn/s7fFsXQExc0n5hyAheaPBetaqRwi45UUeN88gB4zdgfNy6CCUA07ycnZx7b
K9964bm9sijd+vnYkTxF6yNywSfX0LDJaVgXf/SmDAclWzG2eEhB6wR0N4DXAEJKDqylRmnMJq+i
aQryiuNTvVbOi8dY2LZdkGT2Kwjq28FEzcI8N9lKbWQpWUREIUiR8L4APC/fEQSIO5RhEMtVtU/5
6KtZ+hi7w7ZxlBdeT99plUAKY/hcjsyPZzavPDtLzopThSo46MwQ4kjOmk4Z9P4Ak4yoGitb1jX0
68QUdaWUsGBFMNIKkRLkMRCZuXZWz05JTpqijsaGORvuzuOhzFttJXRacFVURRA8IbMXQ2zSXjLF
bjxnMOuoN99I8pRRZRer2l7LtK1XO4HDgYQYvt8/HksrQ7Ir5jaRpWH263plbVPZba9VTVQWnRtA
McIIhsFcox1dOBIwAO8AUw6KdbJmJZlTmigKayIQpHxWySZLhr2T8CCzf68iDRaexytb0rtRm7nb
VKgORNaE9uNsPqRsOloeX/H8248Fp1dRMgOCCIUCGdRoUUgSs4a2kWpu+3409qbemNt2zI95Xj/p
Wfu961R967jp2ujmbSQLyyC9FaEWcP0yBIfgIEwQDmqjqTxW0MDsvSdUgpS8CA0vUuO1iZ/b/RTm
gEAQA7eovcseMuhAnjl2G5V2yIYHpXoCaGblFlvYTPxigNdQkEA3Sx67boVCpUdoF2m8eQAA7tll
34vsAQSSW7T4vlfZxlgNb249HwqzSP4QmCMRxFTgtefzluuNw/IOW1Zb24nneqD0AGjeP18Lu4cp
fKgtCMpIUaq4tjLYLSUasfuodf5SrDO1Kihuv923sbR7GL3RHRCBA1gka+16vGgyp7b6KDe0UM0U
BKpFehwYCY627v4p6gRgI7a7b3ShWg1cOrSUME+AAgL+vl5ZxanNiqLrIqs0nqvOA1rROHhD4qP5
06TWaYaca1Hkb32RhnachUP+lBO2cjEv1DHErwDcAFg0NF3l+7+cSZbHfdVFUEYI7XGDh9LvyYZN
30zjSVNUv6qGoMFMwMrqF77rlV3xTS6CJKVwG87Hpov6P9wNXdMvlKg293QOraf01dlM6WZEd8rw
PRo4a2nKwqt7tWpXqhOVyWzh0YV1NVN/tMMvzndQWPZHjW1wi09sDzItcOCEJh7d+wu/vclFH0kD
GyJAhlAnk17CEeVNSAm1sEx/WdZB54eiRkez92fGNvdNvVcgr2Pma1v69R6DDLQokAHAwwQn066O
nzvzlXLQGEAEA8zQU6P49c9vBn+mLEFF41R6f6EJ2fLNuOJma6uWUmhzQl+fJUMX6elwsDywQYw7
Yv0odfc0mdmKsYVcQawbpXBcS9hPOQmFCIMDksOyi2qb6L9cg6tH1Is8iAFXavunn3veBhk0LudN
AXKH3nfjXNUORdvSamsOvN/MkLavX5oOLaqktMyfjOY18TMo3X+qSqrXIGYouLWZbT07m3mrsxAU
9YWy01RSl7u0snr1MDI7h+CuQtPnzOB0jTFeVnN0gUPUUYpBLRBKKijKSC7Meq8YdWvCx/XVTbUb
9/mzsXf28VHd1AcFMhA+73f2w6fqp5341iF0VmrTi/fX5Q+QPDlrjbG16NxF3Vudb00/OeubsngY
x79mdZ83kLQ8tE1YaCsB623eg3VD5UegQIHccGWnrnle9CnW3Wc9CWo7jv1ep+V+dOLhq1PGSbRy
isRG3pyiC4Oy7xa0aj3QDEX52Phl1ux14HAc/VA4Vdih6liOr6U5B8raeNbC+4oWB4YO8E9UWGXy
JpxT4taa3kVZqRtBkRTct4Y52d5f3tI9DMQ8HgBwuQuu6+s7QrG6tlMd0kdN+dBl32L9t26sRHoL
ZTwkGBc2pEjBiRNHTaBlFNnWmzpEDTkO7YZvqubEQVnAHgCEYV8gPvqgs8e2+ZEAgH1/kYv3/eUv
kF4bqvM56XnRI0o/pkn/2DIjLNrfaYGZ6E334BrdQ8v7z12xxtWw9BFR/4G7ipl58CRdb2+dMt1T
2qaPlNlVP1U5whdMBsRf7q9v0QpKCqjEo0mEeum1FXDUJE2tt31kWZV6IHoLzWBMEq/AExdSZVT1
EMCCAAKITLRXrs3E7ZDHdWH0EWb3tuYP6HkFVaAf6lcj6J6oufJS6uJgyQfv0py0d6kxdH2d6X3E
M4zcWtlYgDV27L+b3E5DaAX3p7pV5meMEmJk39Dog2HHqANpbh+AsCfbzHPShahpqE8Y387RwS7d
AxnpsFXTmW+ZgjlcU4+b16bwyFOlzqBXT7K1EaLbAAtAf4FXR/cAyIAbLv4JqY/JMneISqVOfxkN
5Kkpb7WXiifaaWZ1jDlsg4DZAFoNIOCp5+6ogU32r/secnPM8SuQZr2PSoNpT862esMZ2JQTDvi4
ccjAS9KmyaHr1tiSbhxRmIEbokZnYBhbbn0r6QSglt5znHSLvCVuZ4/gdeGYdbi/nJtH4N0Oysvg
exbFKelONhRaJHxqedSgCx0So/xDBzACmmSCSlVWhfetLW4eSO3+15pY9UWsqueuRRMETJHt0Tjw
bKJsZgKW9xaFko9ex+8LQ5tJTBljZFZ6VGnRtGPcMB6h5eA3enwk5RA62bzyeC9/p3/MSI9oA9BP
boA3K0pd6zNG2+OjPnjpyr2/uG0gAACRsC6iFelWytSe11k6YNvydke1cWM37ZG72ub+11n0hX/M
yCCt3jMLd8BYadTpv7vhyL0pGPJPjT6u2FlZjiF9GqeYa0ux8GlcTCo76GbkrPftbk2LXNxqV7ce
6kg4QyhHAt2D4UPpkq29Qs+KeOSRmjfpt8qJwWiatvHgc9UeNiYw4lBh16cQ0mJrVYSFFYIuC909
UFEAviRn9KSGioFTkjHqFRa4BImgDfFiTE3f/2BLKwSBKm4KqFuA7kz8jIvjlGoZdk2rRhSzNrUZ
6WzyMzJqQZtiab0LmHi5Nrmz4COCOh+TnIBrIGiWNlWvGTgEoXEN1IhR+k3bV76j5r+ztMJsxthN
+/srXDMnvVxuaxhDbvMx4pxvPWdmfgf+AL+OyzG0YnflXV44zBhwh8OgOoKZ3Rv4VKe31EjVMaKk
3JvqsENz66PwUTjlpQnpKJu9zsEXp4+RTb6ajIdMeSzMH3G8Jo+z6IH/LOX9Mb1wDdr2QGXrxhgV
5CtESTZa0UCHZFq5mORABkU4ISaEgjv+S0h5Su5gzI2p52UMfdL+TRUdoRZVP0erH3QvPValGugZ
C4X4D7B8LgOYJG5XnhTpDNz8AslDvKTJusxUqlNvbiGpXRRW6hc28wunfBjAtj2vUa5JO/sfgwCr
AK0CRUc5RDRVTBYjV6pOJtn3Q4x+6x615OBDfv9uBMy54BREtIvnUnqWx5lSSAvk1Wm0fhnjQ1wB
6mb7yRr4Vw7n/7YjFoKKOFCQsh65OiTpXAhNWy8hoau/eQFB20+zfC3w9J3+c6g+delqp0g61e9W
YQ8eIyIpxDfX95Y6mSLeNKtT8qoox/zESj//rNrbktLQ2EFzyW9+xdBsaHbNFIxmyPrt/e2Vh6H+
8wsgO4WrE8AbOfdVZxNCX4oDHfbjc+NjSgJ/G1vPf6v8reDOP9Y/srfm632rS64K7nzwaKA6CKyp
2JaLM2mgNs81BzLKBHzpHXnOehPAmyooM0zlP9bJ9LHn4X2RggIJaBvgeG9iu5Iza1ASoz65Y/el
ar+YVfZIyRtF09dRvP3IuvP9BS4dDTHsogFNDiSXjAfQahBSelXanHRItj1xfeoPhDtH0k5rDSq5
MvX32jCPKHjGgBE2pLhLK1DRaJ2sOYnvluy7Q7JP9lBq3GjbBO29HT3UB/eYPHSHYm8G8b5NHxNy
UkMgIk6g/bi/bjk1ufk10nHV2rkAR0renIzqW6XkQey+5fFjHjs7ZivburGOOe38YU2rWa4H3NiV
4mlmunM8WbA7juPWRFe3dAPF82Owe6e+VgRuo4Re8paQrRYNE/gUoYDYBf3acRK3/EWkJX4GpuYB
mEUtCbG2zBgw2HlMUU1qToXHw9x5zEHHpI29b1hJYK6xW7yzLt1YA2QOWCaILN+AQbzE6Uxw+DSn
B5BW+M1rd4KgvN9uqz2GNf3vP4F78dMw2aTbv/8qgt9DMAdTqG1iPwmsQA21YNxMoe4DErNSMl16
EQVuHoOHAjsMNq3rQ15MQzmxEXth9rPvobjoz9m32RpfmDMf1Bx14vlRcfsDL6bNZJF91zgrqImF
r2GgkIlsGAkdENrS7QqpXOjS8JKdkD2Ko5747XRIteecfhBIKL47zjnuF1dIgrjyhHNmpurMy4Gd
uPvUKWNokEemdgGdj+2479LD/VO28GrAGjDCeKfAuPFe5bi4PnOH6/UwzOzEwNKwm0NIe5ZrpcLb
kwwfRr0boBMgQdDOke5oi1Vpwco6PWEyVSdDWOxdcECQPiS642dNONT1U6x9ub8y8UWuPFoYFXGh
AO4LHvZrn8mUgnpWx9OTCsnEzTzo9KRMabVxhrZ4pKVeBUw3iqA32DODUuBKSHrjLyiriOlLMDyh
2gAdtmvr4K2y5wrzsqeJlPmJOxpgVGYZY3bKaY8JT2y/mPpyJWyTQm0HI1RIWlD/AmBCTHmIp+Ty
Y441RiIQbJ8qXQ2aWPs2smGNBezmvRU2BJMJHAZOKr+3scn6ERT76SlNN9TaqIXveNt4a5LvyQfp
G/5ezoUpsccXyzEKF8y1tZ2e4CqfMqPx7enFGiKlMV80Gt33loXvdbUs6XtVIOHtoSOZnqDbkdSf
9LfkVzwIks37ZpaOggBlo7km8LoYB7pe09CrE8o1Gvwi/9r2dmCmT06zIw+Y8yAPZTfvx/r3iknx
R0oH4cqk9J4l+qAYpSW8oh4jCMdiPrwLstEK7akL3KQPMgB2+3g8q2Pi204wm7/LYk2zaXF/L9Yt
uebAutaBlht+hBNWbFvsy0cgiJSVW1r8KTdLFTPqUOnxkEFJSx0Y6HInSJycWDr5pJwDMKPPxRqL
/O1zJM7AhRlpMVPRUQrtaTgm2+lVuxM86J6BBlt2zsJHrQ8FGnf2yzV0/c1lLdmV7tFKL7nixbCb
6r9Td97MownFE79su5Xb6/9YIcpilgtoww0LkzejI0L/h7Tr2pFbV7Y/dAUoh1cqdJzkyfMijMdj
5UBl6evv0lyc7W4ObxPbxzD8YqBLJItFsmrVWijxHzNbj/yk1hOCF0TiOkt1r6QQ8Smy8lWp54+q
SwpXq5zanePyQesrU3D288asICUMEAJOJzRFn2+YDGkXALsx5kyt9wZoq+3Bd0bQuQjs8GInOg2R
1ALDDq5dzNz2Dk3MtrLjo5HV7aav1Gdr1EW4Al7wPDXCRLS0qJRUmw0Mpsk+zdGtPmo9g1ZE6spJ
7ZkQsncvb37u7KF0huy6vnKdMjf6vs20BEV9eKp8m82vDhqsLNPt1PvLZr4/eeGZKrCkAJystyRW
O8820PeROmNyrAYvtjZKZ7ppuh/knsz3oMieAb65VUFffNksbzpXYBt6HkDmjG62c9+IID5ZGs0E
L5W3MaoTlWv9BL+NXEHHW9Qgz/OPU1uMf4zQlMqSAraUqnZH9LII+wxFFhjngDCUOk8zLDgKykEp
+kf6f5eK+zpQUa4FmAjSrCjIMTliG5c9NW+X5JgQQLoFN0le7D39ccbV8mFObWiRJEeZNu5kvhlG
7ZatAM/IPT9PrTDnJ+AUcWkO6xBAtv0Mxe3thx3kvkm2l11LNBrmJJHVxpBkCYsRR496j5yJTCEe
JioO8Jf8z4IwDpyHQMXN+pwcF3Q3J/1dof+XK854baiblZ1WmK5QjdwyvmvBOnd5okRDYLxWazoo
m84YAnKjZHaQ5kkEXRu8GIaCE66coMNAAoS5yIMpL85UG0tBFcul6uyXqQ0m3zcqYt3nhpM1ewaR
Vqi1sgXkwRhaHcl9bHFb3xlp8uRoN632A2cTXvfK1ZCJEvHcYxZdev9YXL/o5Ia7qDo1arRkH+Nb
CVkVtOTV9/lh9gyLKK5ZontOcB5w3frEIDOXozxbqYmU1VGxHqOs8GlzNZoiIyz45yvOIIcA4gMV
TfN4f50PC9zabUNbOTmqdyCaUg5yTvTHyDc3vZ8dijfjTg9yMj6k79YejXk7mgYi7acvyDF7E8Qz
CLWiNZ8BnMr5J7RUKiYVmgnHHNpWd8sH0IP04IT7pb4zchCGak8tslg30gcqwsTSvMubgnfbPbXO
TEAb56j/ahZiYfuuDbabgA1Nplf2+FnMf3MwIW2Ot+baHoCC8/lInbiKwUqqr1vcdEiVjYUH7gZT
MCLeNsftCzlWGR2s3zQVQbWDG0CtJUdTT7aOk+7nWZRZ5e3zFeK5LhgSBSydadm1/UoogNAuy0QH
FfiLOT9NkyCduno46xgrGTJk9EDR/02xawSHtdpBvP6Y2N5SAmiAphu9dzuD5KNOFvDJanEu2HXc
U+vUKOONmYZtrgMleyzmN9RtxlAmzcZ4NpVPM5oDs4934fB02QV54wR1BvoNQKoC+mfmOO5CUH+E
qZMcceuSkMyN/OVo39Ii+KvBrflJdKuB/RBXzXMHBPulXVVtnB6tacJTaANmK2tOwJqHNqj4Lp40
koIfaRTlR1n86FeUQdMPuh6RI0Wmhzl5qraFgGiHTabh1AEGJyN9AdkSYJiQIaXR9fwsKTc0pHs1
vJt1V/1Z7AYaNJ+p+QA0heAY/AI0sn5lftWvwNwAlQnmayTbyVuoziTH2Z/ugWO9s38uQf8jugPA
YIcq2hYT42XH4a5J3OgnChSXl1td1/OSfeYoSWxrcSCihoBXkfDK8IyP6XbyEjLedSVJ3pTNcnB8
yQeudgivI3c+lLt8az5e/gqu051MAnO8qG3bJjKFn6vjIzVRINVs0ixuU2xVK4hRQ8ijTDDxvEMb
pzV6CdGVDM4PxvvqKM0SNYVGYb5owMO7vdVfDejKip0guhXpT/Hi+qkx5jrlJKMTRxmMzftkm973
wCoHojDIfUuBvg09i+haX2kCzvdTovS9VPV5ehw0QGML0zXM7ncEiMWsa/s6o7frtVRzsqsofE2E
vRr8bYUCInR0UIXGP+fmqzpqwrbJMEYX8TG7q1KvvE9fFujNbMbbJgqSG3SJvlb30qv0OgpJQtY3
yDc/RucN+qMslGnZ9bTUXlkiAzlTaCruwJUXPmUZoS/hbYhmu5dfl/2VewFD6fCLkhlNiiwiLG5r
SLtGbXpsumkrj3fjlf2R9EStbCKNj13jGt5jL0iucDcJHBUNfahbflMbsJB2rktnSI/9u7XtHzO3
uslB33QQsb9zd8aJHea1B02Ash7SMT0axpOzoFpng4rqqOvv0m5oJkH84R5x6xv8P6NizhtThdNC
VTE9dt5vpKUeQq8/LtcoWApTqOuO/uYhaI2yULNAsZutJhRL54SZhPmrityd4oDqxEAPyDaxfXM3
PE3aJs9I9dRaVyrKpKEoAc67pqziuP8xz2zPUlpGwEwx0GD6qW3Qg/nzsk/y3ePP7zOBPIM0CuQo
8PvqlT4TB0QVTnllWQ948dSmQajA3P+zcH/sMTE7nexRyQCLOJat9gkBxE1ZF7vOvg0r0w2NXThd
RxBxz0WPLcEqsiW9QZkgs17ArBZkx71IZIZ/HP5ZJVaurSrRN9RSzOIQzH743gXg41B27ZP04nj2
JtrHOcllMn+Er9abrhD5ag5yg6j/kpb1/+4oJ5/B7Ap1GMDl1eIzoiwhsvQ2DDcNFeVEeHdztEeB
5QU9B+sN/TxiS2mMkLluvcWL9q/WdnaNQ/ecuOGhuUvuqZ9uLnsoN7Cc2GMCi6xX4HFK5vSYVZtC
XxkjUZP9oY1XxnxTqcL7JfdEODHHzKEhNWAZsmHOW1SSDqS40zdL7dGjlblGfdsIgeQaL8CcGFz/
/+RVXvegTdUjzOfoFv58h4vEvj3+WtyITH67E7F+cff7iTXmbVBp0KtT5S9r9VF1dXciw2/D/X15
zbhR68QKc03Sesh622hfPRZb+xbwzIOobfU7bAIPwFMvZO5GaI8sy1iDhf59OuAufjUdCr/2U4CP
sqDb9N60mX9kJbk8ri9c67fT4GRgTDheihLP4hjeoW+Uwc3edFJ6rQeoGnAJ2d7x25rQhxnaJ8/S
Rt5qr7FLN9UW2qE+GJu9mITuHHR/kXU7nQomhC8jNcvcxpKGegE7hgWKhaIXAQV42x53FqAivu5J
bIEbNBNAPsVSekwA2o/DGhkGwUbnTi5QVeirgBQHsijMQJDiQX0icfC0CwYJ9z99P+7pZvgFNd7j
dB8dyqODTA60xrbtsd50v6uXdlM8aH7n97veq6+jj3ojTO2s+51d8dOPYg4sLVSTKJ/wUdJNE6h+
7bVuRxI/fjfc2tWDy/7F9pF9RfATayx+e1aTGqR/4XqQ6G7iJkC1fZSkcEuSb2YieZfNfdFSXRgc
C+NeVJQvzQKD6/3SG7fTyy8liOHQ8c34rt3IfvdzeW78Ym9slG14U+PYSq9w3UE73TbadI82mbbS
pgBsR/BdfGf7xxPYQlKSJ70WyvguT76SbqSd7mo7qJQUUEJFF/5Dss3285O2Ld/x6NubB+BjrLvY
t9z6E8JgLZ6hD9GH5sq38jEl4XUscFSWlerbKjEhuwWZjVRlWCV05JInuv613NcFWdT9p5BBUeCA
GhOxbUiFUT2FMXnvkIRom+BFITpJ/XfRW5B3STp1PiZqG0YEGMa6/3L9s89vtfp3IUpVcuP2qQ0m
bveSnKJFYXVwRM34RiIDSUkczEHkTS5IB0i6efp92Zu4b8xTm0zQrrRGMpwWNiN7Duq+dhMoJlVh
vumieVuHy17q220ydqC/7m9sJ74exjCo88mTlnmjKdSPFPtx6W8kUTVDOBtMxJvmPnXaGV/m3GcA
wM2+tu19cDmSypXcwYeGwEu5F8m0ce/gp/PBhLR+HGk8LlhnEOX8WLaAZNzpXhFQrxPcFXmXjRND
bDUd7EWhKfcY3uijhf+gE2eT+iOJ7y4vMNdvHXSUgYxtJcNkxtNmrTxLRZQds6TxGmVTWJWbToJN
/3X6fIuVf6x8zerJPU0fwtaoJHRJKs0uSX8rU7y17K2DV9M0D7dTUpPYdFx1qN207N1BG7ex4hbh
7HaAuOVL8TCCqK3su40WVsFSdyjy6duMSn6UNn5naTeO3FyFNL93IB8xtNS/PEnrxmI+H8i7ldgA
BMqgL2Ku7bUyAtVbdPFRrxe37hqia7GrRo/lKFgNnnvZgPghnQRys+8lgqKb9GnKLEDhOrqt7Pym
bYIk8x15o2aPvQbejwia1qL8A8cJcHUAIR0Y1xwA7lknmPMGL7w2OUYAvzVDHGgmbs/VIgBuCMyw
+ao50rO2B+ngMe/28ZB6sxK7nZwLDmaeFUAY105ntLAAMnn+JsBC9kqqI/HWwn/8Xv4Ulmo57gCE
5B8L6xeceDOVnKrTWxRS86U8jJWxL+wpaJr5aelFbXxrEGM8D9KrClhXUOoEOpEJ+WGz0GVWURVW
c3AMJNBoUCBYNC1en/qT2eabIRa16KwR/btJMIKt3GPfqU+TcQBpq4P5gwprqU4Esht+2ptgOiu3
wDsIslHc1YK27H+sMS9UxWonS6mARdBHrzPfs/BnKLoRiQbEvEqB5bTbXlKTY2ct0wY95A5I8hyo
ERbTZ2/EFkl1XZTk59qEzMza6wB1D5ZwV4nR0inlKPUpnSvHV0FvbegSlKKKIueQQF3sjxnGE9ta
r9WoQu2UNuoPiNsEShS6Uidtp0XxKdiTV2yPNMmCpxx3A+hIYKAXEzKcLDolV4smNFoDYIh0/JiM
ZeOosTdmeeVmaGO5HHu5OwAZbqCVEH2hCX6+2cyqVSGTjSEmyo66GtCymlsvhAZhLTilRJYYV5R0
c9baEnUZtFAp0WMTEVU7pv7cHUSa1lzvOBkT45FoS+gqKJB9Wcqgrpfs7dINs8cx/JtYeGKIuWzL
wFzpdrYaSuVNWu27JfOFPF+81LwNNuZ/loiJuCMdHClbsESgtd0kqhFU7/GwMcGKqL3lxaa0UE4z
YxK1s9s2gkVbf/tbtFqJXaH0go4I9tGHZkLJNCiKENryuUR3k6jHRPT7jFNYWtiiJRi/HyW/DflN
eJbwfh9sDjKKoyD8V83VVU7OksFuLWfuCpxWNX2Hrveyn1RnEOwh3n49NcJclTujyCujTr/2EPBe
GTqAUv3W7n9f3qq8WI6WwBVciATEt3KYPndjYkI96dg4V1n22aiSIO7w9g0SiOgoRr0cCmXMOGbD
bsu8x2Qhd2U280aGkAaiA1GKvZQKHxjcpTmxxtyK4szqQxDtJ8c0BmkxUcKq8+Y4QhtNDmGhrFcH
v5Cz7qFK27vFaoa13Wi87vvS8EalaL2xHB/tbMkFiyn4LIMJiPbSVFY8rtinJJLcUQftXdbIIn58
7loiYQVBDwC6kFQ698umpXM3mBSATW1yEQrFi8k7u9Ce948FZmcNfTl1XQ8LwCzfV3kWSFMItqGR
mP1u0HVSq/q+SwThguNB6NUCASJePKB1YpM2ShcrKzQAJ5cpud2QHdq2vu172VW6tVcojrb/ekuc
2WMivWUXE6UU9uBHJEaLhxVdzfQvzuMzK0yYj+McDxQFVmrnSp+u8v53nlz1puBFynEJB506a0vl
OnMse7nu6FomU9xpSjvc5ka6QwOZ/e+dG2SAIJ8Bf54GXblzp7g897yE4NmPMZPfA/hmZjrOpTbt
06CMkl0rxdFt21X+nCYKScDIFFRW9TsbsuyYmhS4My16nhtt2bVTL2rV/t51C6JogF9MUJqsLEks
J4cZGYle5DiNIyc/lCbdy9F7nYXPEJoLnNgkZo0EvIbWzYWkFc5LeyZ2HlSZurGy7JDr46ucmj8v
TxJ3QwARpuKFgdayr/zPyfmjRU5X5BrmSJK8ZPGNAwVDLAToRKk4kR0mmKYhrTt5xuUqrqv9kKtb
eRkI2AnBNa8cmrQS7HPOiYfLwD/DYl/scm4WxgihL/T+EsDshtADNQltBY8XkZVzb/2f1rLqYo6x
oAWRw9uXzHoKRTLqfBO6gd40RGI8As/jsJIaXTg1mDc1RWp22o8gqXnRhrvLXiCysq7eiRfQ2Iqz
IYcV6M9OkKE4ggpbGKU4BxfWBG9K9E2i6YclS6Ctrqf9AvQZte2epJNhuXM2ieBdnFv8mRXmjgCc
jF3qqrReQvaWPbp6q23C5XbVGwJ7k9sl+8tTx3fsP6NiHFsDcynyAQmK8kZ3SM36Mcvf6vxWNlug
uBuBw10cnIrml/N1grShjlwsUE2pphLFysB3khP5pa9uMnWlgxK4BTfig1wSlSsHPadscFjJaJEa
wtggFoFzsn0d08fLs6evW4S5vyPyGOsN2EQ/O8tSM+j2VDUUI3K6KPHTwqJeBKZed6aZROahTB/6
UjZAXJ3lPk1pFkQ2fZm0diSOlOhEqdvQxe0FopId/T1PAFlFcay5SzIULvaO4y7T+G7kbQ9C9xLS
8dC0sIo0PADcapM21qII7Z0h0BuQxnxyII3hDkoU3ywg1fKqCl2nNc1tUlIQzSEpUrn6ZE5HJQZl
hC6Xlq9Eo0RKvTFB1aBpweXJ4U//n7lhXDm2KaiC0ig91vHo1fHgSZHAebn7Ho1jADehEw8adOf+
hKhj90jLIptt3CnRUZuhlTkQQ3Tr4qU1scp/7KwjPYkvZp9baSXDjrkvHD8PiWS4oY678j75kHZa
JZg4bqQ5MbcO+8RctaSoRFhwqviW9ALGK9GUMaESAk6dGir47QqIUf2m2S+vl1ddZIBZdXPoGrOa
MVdRGvqN9tiMlhupt1P69N/ZYQJXmWtaDY0FlL7zfddsbCCC2ytZFWxwwWgcJmL1FbTyCg3TFT72
1/Zt8iDSVuSGxD9rzdwY/8eShiqHGttahlUS0srok93GP8cOirqCCeNG+hNLzHUS2AVNXQpYUvIA
baS97eNdhHZLWdRNzd/3/+wWh7nOq5E2o3QOQxbqslNChvgKm4dcXn7uaFDKAIu+ApoE9jIK8qUe
q78uf/PDAcBKMnvsSptYn6aIsoI7nvW5jj/Ic7B3mFaKyqqcSgA/5A2uv0SbQJ0lwpFxxwOC7xX+
AMAfy5+fg81ASgyaHu3R09D4V7YWKax4FRmkpuBc5Pockp/IWkOFAK+V8/ji0DAsqgpJobbw08Sf
hgAIvKpAY61fizBO3Fh2YmvdYCexDOn4MZV62LIbAmRaLDgBRD/PhDN1GYpQHwFh7ntkhdpMt7w+
EtGKch3gZAxMSJOoVjSWjDGU03VnfBrVHnx+gqsRd/1BOKKvna2gGGOOsgglBrxakRhCxj1e0HKY
K6TJoeskHyEucnnvcM8zMNzBywAMhoQVsyhR3Us95KyB/ESxxJ+H5doaqbyJ2lLxorlPXDSnXen2
rHtzP9VkspVaEIx4U7qWbNEwDLgPkvDnbpFCaBqPzApTuvxKo4fpL3pEoTLw5/eZ08G047rMGsCt
KbhPy8wkVvmTao+CeeSNAq1na1slhLmwlc5HARLTEjlPVATr8ZDLlLrIVh+77nbqc1KolJTQbrIq
IFiwoFlxl/Z2MBodmYxbC5J0lz+G+y0A0kPaeKX4Y9nv+io1wynGtyjQYPKQE6Julec3Qyt6CnMN
rSQrgOwbGtK+54NuKydU7XxGv8+ifi5h6fhaIvVegn3nXx7Sukjs5dqESjhIY6EX/p1YpeqmuLZ6
NJxV2eNQg+d2vinlXbyobtu+VGhlXArBNuSFRsygghwRBLzQDHo+OGPqs6lpJ7wksygottB4I3Hq
zpHqhnNEQhH9wbrRvo3wxBzjpnHRQXZSUZBfS6yd4hQP4E0HyEChpJGT3V/M5h9bLCJjUCswAgwY
ml09oV2fxGNDSmch0w9NvdPixZNF/Qe8BhOQj+BxtLK0O7ign89m2dEkXRK0Z5ZTYCjZoQJbUv7D
BgWq7RQkT734YCY3NBkFe4F3Klhod/3SrF5ZAhi70OuAJBQSGzFNot/Ix3euNFbKX8SwUyvr2/Dk
aJNTZ8HphtEZQ7qtNTxx0mCBoPPlZeO5yKkV5tpW5M4s9zmsWOr8pkK0XF32oCVzE10Ec+Ft7JXd
18QjAKQibIKjhXPEuozncoh0wbYtip9oVJbdJJ7+ogYAfis829DfiYsNS+k+UbsYwvWNYC525xcL
lD3ylor07bhe8McKK4KqzpElaToSNpL2qeNNDloYgZ9xU6JAnoC4BHgXG7w+5y7QlWh+1DpUpgzq
O0D7d0H1KEvXNCKVdnC6T2i8zr/QDW/ML2lUuvniFtVOFYmX8O4OK/Evek3RMguU7vlXaIvUdxat
0QSc7ZIxCuJqR5PrwZwDLRa15/LcEW2HX5qBwKewSydZUAOrGyA6hrDYDK37WuQQURxE2me8OHxi
hl27WLGL2pJXXMVjnxFzJPYv+TVMbzJRkw/vjDk1xGziadAM6LbiNMt+N68wlU3kxyL5ZuiJ2gt4
2wtlZkQliASth/T5KtlJu16FEOtvmnsQyAl6vbg+cPLrzKncAGOQhwZ+vVgFYOWjZbxAyINYxmsT
bi9HJN5AQN5nID+NyyqeX+cDKaQCLGtrh3Y5NT9MakCyrdsa0udfWEGlYdVVMiCsyyzMHONXOxAA
HYsuBXUq0cd7axbxtHNrLKj5Am0lqytVO3NCQQtBbqcc4Jqp8SmKFhrtPcN5yEzbLUqH5PPWKTZm
vAHLCSm1vSRbweVh8vbTKg6OvxBPg/LS+WRmcpNCPBuTaTVpjyZxJ6iBzfKyomxIJEXxv07/IO2K
bvSvHn50tTGzuvRg/68dPGW6ibpDB6JHOm7XxIlRC64b3wcGSzi44PKgPQcB2fnAlt6xIgqlhCMe
gAkYZkAzIyeNP6EhMNQ3lyfxu0ee22I8cmmVvq1T2CqezJwsWEZVYIE/Glyv1/ZzcKQym7ewpbps
DTzPshFoz1TR0m1ZFS0ZzMQhtpXZ/6U9ZjsvGjZFO/TAhUjocHF+a+Vv7DAh4wl/4pAcBxkVnoOs
6lXX0Kga9Bmvc6l+B3b1tmzzaynKRfxJHIyNCn4M4FvQDOqgTreGr5O7UljahV1GGI+Sl0SNYtcq
ZALdL49GKa7xHTGddJu3aC1p3/t619WWf9lFeAt4+gHMRpcKMHcvCx6EqfOoGFeZdKX5owiqx7nw
Yph4FaH+i55i6FmeD1MuW11q8ag+5onfNTVBCTQeUy+iBSILWoAgiDgYJdGpb/z7YseZafbOW0Wa
HbZrL1mJXrx8A/CGIkq2cLhOUNaGvO0Xaa8FEs/z4YGtv5DrqcMk9pIPMS37tUYfPCodIAbx4vlj
mj1qDC54uzWsaJ+BbCzcp4X6fHktOaj+8+9gdoeZ1yNtWnxH9vTZuua+8Yzjz/A1DuonZ08DaW/e
FvfWQ+QJ7K7R8fy5dm6Xee9TCsl1o4QTRU9R6Ze6u+I8aiLvanUvdz56zkpRnpOTq4FN5INAerGS
wrKyibJTVGNYYudEZYcufN1tJwKMtb9i4cxw3w+UaP0xFumhcvoTzu0y8dtsumEpFMxxRaSK3Azm
Jvb0W/oINCZue90PahMIasUZGZ/nn4J5Xv3o2zyDShL5MBMMLWzfS51koOGQEG11CapezYfTx34c
TxvVmYI+rq7SrrzNk0BVBgw8fzNKqFBc/oQ1Hn37AhO3elAjANvLUo009RBSiO8ifzSP13KD9i+n
/Yk71jMF5X876K+XzXEDxyoJCxiijNZaViOkXwoK/eYF9ABy5QHpvk+kMSJzbf8wHu3UbeXnZoJg
HLVIJgtmmxcZ4VvmyoOAc4Blw2ksiqJ2r6KEeQNfLm+00s8FbYrc2TwxwfiShXtMGFoKon/s2dAY
LRvwT5lESnqXisCC31998NsTW8xdoDAXLZotHcnt3v7oHJ0kivTj8mqtUfybczjQsgLiBOvF5urn
shmQ7IJzLLgVap3ko/hUDeBVUz4T6cqWeohF/us7N0aFFTItA6R02BP4pJPzUzOXGWpNJm5TBra/
+QaOJ0XtBfGNu0wnRtb/PzGSNlUNZn0LD+bCqfzUMSN/cGSytFlKaquLSUOLWGCT633oFEGMA1MS
KiznNpvUxvlRGOlxUp9KOSZ29mRNbxVAiJfXjDc2EDTjiQVh2JXN4dxOAuI4KINhg00YiQeU5nCc
Q2Pw9GWANvqY/QLbgyKwyY3da2EaPGjr3ePbHTiMh7lwcCaP5oE+T/OtGaMhIYlcrXTcKd/b9K6w
BHuNN6EQUwW3PiTiAR1gPCUr02HQbGznGHRMkhumSEFLt3ol0h/kTuiJHcZZlsycjNyEnWFqfsrV
fZvFG+cZ5JXBLIWOIBzrWB12x4FkF2jLNR2MC8j56tGlrjKpS7Kj9ayAXkHEG7462aWfZ5xDq1V1
KsciO9LlbYxCUoMBv5bue2mvQrl+nj4v++L6c5fMMUsExTYJ4NcS7WSjQarxzgZVm5DkkxekTqeM
WZ/W6WKaNyswcHDAU3UbjrmnTHfG5Dm2n0WAfFFBLY7v7ierxOzlUuqmqSlhMqo2ZbNNoyeQ6pIB
OWapee7ajWK8pIt+d3kyuf5+YpS5ctegtpwKyAoh8QE+LuUHOnKIotwsyOVcNsS9ESFxA4lgqK3h
qc5klftWzaCVWmWgjds0JnjHupxEowPxkT6+maVkkximP0HKscl2gxwGSrH41b0BqrBFrg4Q1BbU
KnhuBEpIG49SNFihlnu+KSYl7yDE1WTHWb6y9Ec8EYXtA7zJ/UopopQGcVV2yLrk6FB7NbIjchJE
GX6vTNdRaxJVEc0uz11RSkMCDGo2Jjjzzgcjq6Uj0cXMjhUoHONdNCiHrowO+dr3Xe61JXsYmrfL
C8oLKisP8/oHotosTmGwtFluNR3al9pEUrxJhQA0Trf4Sn+7XhUAQkM4ZgJL0zjhmFAUBe3oBt32
bipdrV2iozcWb8tBqdFdpaE0gRep7Ldj0JuCLckdIu4NX+oAa9Pf+azSWJrqYn0UZr1dBnEtPZYO
hNQuzyPPD/HY/ccIswP1OJkj8OPhVRiWgdZkpLEmV8z/KjDzFX1ObidRS53O1vAQylt1F013yE1u
xX7ItQKQ5UpIjo4W9m5X1w6U+YD4OaYLGjVKBQBcWirvktOL6J14hw5SSWiWBUny2mh3vja106Pw
aePmU0u5O+bOJnZQa9dBO0wQhTZ9G8kQCBCJEXJ3NJjWQeMJdzRYtfUoMVCiktfrQbObJetA0fzR
Y7noXw1vFW8AHaUMxiD1fHgalqsp1+EBdL9NNWsLDi0jxeMm0YKimqFHILpucZfuxCKTFZDRNhtX
Bu7INJt3Gt30MyRbDMH1irtqFh4YaDaH6AbbsGU0VAu7Af6RmS/onWkDI9wp4xOtcfg0t5c3Fnf3
rpUlDRlqG2HxfAq7OG8KlH2Q0rHG7jYqVOmmKmjvX7bCHZEN6DyenXBGNiVsmJUFlBbuVj2yjGv9
Yx7Jdd+CQ+eyHe7ynNhhHEJurSyZbTTRq/6rTAQxiOvWaCJZaUhxTLEwusGI+orGNvLaKros1cXt
Jh0yWbdVIbhuaLyDCly/GlACa/uPyXoZdu2i4tFytNvRfu2kzPDmcHJcYGfifbg2q6ZLhLRBtBxT
mqouiDViouu9eagHyUfu3fTkvNC3dFIeY0mBCFKp5kHtpPlOmTX0yof14rVN2j4n3WQE4KmQiZ0g
Q1ot+Y+haEZiQffb02O1vhlSfEc09QoES+pkO+Vj4lYmIHdyZc4+0D/ZZqiK+BDhl4mWAhwFxSNT
MPW8h8CqHYUHKijycC8691KQPFO7MpbsOEnZ/dzp90hlmHd5puUeraP4NZYaQ2CSe64C4QyYBh5X
kC5ijpwmMmsz0SbcS2bSeApIUVznWXmwnrNP+aP4pVhe2rhA0F32YP5I/7HKFiWTQslkLYXV2quc
dj9Zr1HzKWnRbjQeL1vi7XyQvDtoqUQRBYQK53OaGej3bivMqU4BOGzk7KEJqWgS1/sq+wxB2fiL
CgDEEOz9ETmuRumlOUNDlLqduufMaW5lwJOcaUOdbVGORM4p6ZOHy2Pj1Nxwrp3YZRYvwa9KA9Rq
j3EFsfhRzh4XJaE3tRHKh2KKyruojFK0vYyzN9qGtAtV5aWMFM2b5qLeATIgUjvhPlxOvojltbOB
gqMS2sOgoUTqo/UzUgL1Y3iXSV95divwIl6oQv0NupuoAeONzgxfalul62MYi1K07DW7vEDzb+H3
mOvLE803BMQPkgAoRbA1qyTW58xB1D1CakdG9UHpOmK9x5+XrXA3BTCLoPuA/BXkIM9dtZ1bsH82
iEMW+QlCOXcvFK3nboYTC8zBMfdNP5QAZqG6p0GD5q7bgsVkq/m/YjJ7kmeDP+jykPjh5cQiE+Nz
w8rSYRxAomx9ND6SfLnev0plt1XiLaDTSF3O9pUxVESDPoCVk6EUKf/wDuUVCfqfWV3n5OSym0e9
MU/rrIK8wgOd6i7bJA+xyEO+0srfQsCJmfXMPjEzS7QIId+M2I0oSqAZvoH21SYh0RtS/CRoj2jY
Srxn5AF9lAE8uotuBv/xc/FFUD/eeJF0Q0EaFxq0bTDjHbQBhCVqiFOVLm4K1pwGbOI1fZp1v2hN
vMz+pcIuYAVAFQLDAKUfbYVvMncrpAkTXSnSHG3IUMRw5OQXGiyvi0yUJuPdehwD9wRgu9Eez56O
cwMYAQAmsNPeTfVet3egV73srhwTK60wZs1c0wFsltFqlzyn1Qh9TN94zg+xiHGXs8MV3OANKNqi
KR6n0bmToOTV10k15WveQwdqYEsHaES6aiiIV9xxnNhhlqTVB6s0nSE/FvVvYKxBhyBEo3NCIuAk
6MDHQNAJzArmRkmW2ZI558c6t4J5uFrbVlv5U4iw5g7FdFZwM6rdJtvkHkeOJOe9mR9HZWO0V2Pq
A4jzF6t+YoKJu5Gd21OTwgSQK225hwlw4F82wavarxgvwGLUlT6KbbJAjreT8h4YnHBjHMIgDXBc
k86dt78eRfkf3q3gzBYT5ZFGH7S4ha00fbTGvTaCFRwgUUeriBx7pemBurqp/DH/oeUfohSGxnWM
k5EyET+J+lKi60ilmDgfdk7mQ3Q9HOXHJUCK1s0PP5Vt502Hzk+C3uvvUzffUq967DfQPD7Mgb5t
fBQSkpW49R5Mc8JIzbmsnU0PEyBLs6m1Yp2eJ8WT/YksOxXWLNckjRt6z9WtDJqXJ4fE/mUf4Hry
ycSs/39yQkB0Z0lr3M+O+RhuGsMfZXVjL8FlI9wIc2KE2flTD/1qs4YRo37A9bqQfsjTs+LOjsCh
v9BUzHl3NovMvXpK7Eo31tEoXk/odb9XAntnuhreD5Ubu+lO2WbXdbB41sH0qKtcv7X7ZheDkW+j
eaBO92RPD0Dh5vb30P5Sg/xOgTZtvJ2JiZnXSOYlgZgTc11b9qvXUuOaesb5yGYRayecqboCWaEj
3mznxbs8+7ziM6B8OHSRZjRAAcxsvTiUeyuXIKZQo6FfI0sRhBk6j7unNvcjSuqcWP9L2nXtSI4k
yR+6AKjFK1WqkskSXf1CVHVVUwYZ1OLrz1i7O50ZyUti+2aA6QEaSGcoDw93czON3lN95d5aOnOn
ZrkzJ2mkztQYw9IT3WsGNLukg3Qjau271kVriqULAQbGCDXtOXs/M6qf72MN2ziUVYwxlbRdUm+Q
ZRPz0Mu2purV+ub6jC7tZ7xNkdRDhAGxCM43K3EQqGzuS62ryk6E/IDctlsXj7EwgMf6v89Izf0K
/xjjVo9mUG4IOsC25Wi8U/X6NmzfNL1z4qq0BDH1emVNTGxx4aAUDcqMGRthcD7BCJHzYzmarpIa
0L6RlSBd1tCvlFeKaCXoDdlen85le0jIqhCrkPDIOF87MwEVmdmhXSkUdz93SYJ4bWBrr+F5t/GH
DCkMFFNQp0UiifNBQjyEUj13JDHxRWDM65C2kWJfKn9Eyq5vd6EUWRlaf/X0q1S2tHq9PsYlP3tq
nhvjmMfjlAUMGgqBBthugexVMPlhWR2v25lfl5fDRAV8Tjsj28MdOgbuoxDIWrR+yW+KoB7kpNlW
1JeM91J8yBLqds0azcTy0P6Y5I5eCLQwACBATaFfonZAsfalNMD4Ua1cGdvSsUO95Z+xcfsylCmZ
RIolHJNq02imw8busTFYZMtaaRFoDFyfyyW/fGqP2zJTTAI0hc37EkxGsXJsjc/rBtZmjtsUQt+a
YjAbYE9qG9ms8BV1xQmv7YfZb57c72WCFo2uxL7LW8iTZaCDbXHLCQ8g3pPTDLpKv2VgvK4Pa3Gd
RLSY4CgLUAvl1mlEdpNIMkDI7GFAFBPaab9NZath79ftLE4fEoRIB+NldMFiGJRCGkwzhC2p9Y8x
6FI7EIPbYVij7FzcBzLeEzOJ29yTfD6HapmpRt7McLXhWWu3RPX/YhyglxAUA5oLkN0+//04aguk
xIA36kE1RVUgV4ArFbo12oGlAjc6o/7YmffKyV4IhDElWo/aBhFhKvBoCqZJNO//Rhpu0+sSYDOl
YmeV8YbuqsbK6wc1BapbGm4oFjNEd+z1cS/5fQnOGFllaUZdc+OWyVCOaT9XyJArVHdI50+pZawJ
AS1bQfQJATPQ8PE6QASawkSdMGogg2v20eBJqPQPSroSey5uRlDL/ccM5yxoqPUNaJVQOAJjIgSO
0wH9QNkabpGzgpKlOCtY4rkOLB+yGtyUmW1i6HWjD8cA0tty8ynWz8G04mbXbHDbhLXR0OcFGY4D
GBGjEsr2lWx3wcv1xeecxL9GAiocIOx0JC95ZpWcsBSSOtF4BOZC8KMGBE9qISTbkonUJVUs3WnB
2K94w3l6Tm7HfxsF1gHayXAZPEoMFWY0zgrqcIwqResdMyDUAM1TOY7eFCvVL1WPldeiGJjXRySo
V+4TPg/9bR4hDixroK7Fnj8/gCWZJkIJZrZP2J0xbYl8o4LboOh2XTdZvZQcW3Vr9iuhz9JMK6g0
o+QNYDd4lM+tamqVgwg1GY9Ke1RI5qK6RNqfvbbvo6fra8odtX+NDxUmwHWA7EVzyLmlODU1JTKj
4aibUJIwgspDZy96swsq2HKgrDUALq3mrL4IjXb0ZyPwPzen03TscyKPxzGU66NZ96iMqUmldaAr
Q7RldZUB5McYjiC2DbQiXMNQL00syreiIOFiwKryz4BsSsW8k6bjxKqbvgT9MTVRaKFfGRneZBn5
4+vTe2EPJQVU9YHTmSuhF7wOnQBR2Q7JxmME3uNR7a0+68CH/UGiX3m+crdeLOVsC48pIAig8amK
nBMQ0dKe1cRoj1rcezmTvGgY7KkLd5K0sj0vTwVModyOa+C7CC5zuwZCo51ey1V31LTW1fpbbNeN
EgAJHnxmOrNCBC5tFD+12lp75zyGM2+goMI/Q5IgaA506ve7+eQ+1KlRyWlv9MeMhfYQfxjRPo4E
O6O5/dYF6qb9Lx9WqJ3iHxSXZyZzkErxteWsREsxBKWEYyXesLyzg4g9SkPiFVm3Ai1YWD5YgvYw
2rJBmc4PzYjiqkqLRDhK8SuTrHLcJKEEzGO4siUXphASrrM+LwhcUYTijkAoxsMQTaZwTCv9jkmN
q82RAvhT9MpqQKvDhuSjoCsv4qXBnRqVzs89CLDUuEVX+jGskbOJdkL4ifM/yh/Xj9uimZmVw8D4
BBAinJtJ8iZqyxFjiz4F6M9LyYsG8MEor9wKF14MDgwvMQPVdQR/uJnOzbAmrKGbVotHFkVv0qhY
TeFQRbxTog7JDLuN1qho+HwQtiFwT2DUR2wuznEENzBg70JBHhTlCEgKOtpHWy7UjZGZNpAKFkL3
w2AMttAyHwH2YYh/XZ9WPgyFeZCSSCiWAJwHlWG+F6KrAgIYz2QcodO7aaK7vEgBJzWRl3ILwTfj
32x4S6bHfFPK2wTqApr2kzwYhXv9My6iHAVwdA093boOIRx0c51Puznmch5Aj+eYEYBYcy0nhx41
EsyFKN9fN3Xpt3U0uWC+pfmqQpno3FRsjJkIKHXkU0Gx5BuT3Jc1riU2c2pft8Rn2ee51VBznjcs
LmDspnNTfUgiqoPhxZeRe9uHYfmj72PxLh1zyVNzQl/NTBKdUZAzu86EaVeK2n2d9vU+zZuDrBFp
JeC6mOUZgmZi2ApSZQjA578/cbGz0LPORHxPZ9zX3RM4h91UXyOi4/vFUBJDM5GIYcOfQzqSH3Uq
4rxE36MOHfpbv++cj2Gb/I7t/q2AEAGzDStzAY5JrOEhWCvlXt5f39bh1ufOHrxi5tT+yRiZhDe8
PHSxPxjo5ZyedOpHLfISsZtKvwtWuZIEyVXZvb7U3KP0X2MGx89MgCDh7uT2ryCFOiTyMLNpGboq
ZIkb9OhdN3HpKOaRndiYv+FkZBhV3o3RvHo/EFpJduKYblxAVY5Z7FlfaV1enscTa9xeIXGWS53Q
xH7r9iiLE1tzWie0xdbRUSP/f04fdyYVlaQFaBViH21oViB/xtFaTwPfTfnvFQIQBilHNH/zJK9y
YNI27LEvaovt0kP4aLrdvk2szhWc6rbfkqfGUddaHS58zbxkszoLIn7AW/nWuhg61loqYVwJbmJb
ZK0T6Rnu48Y41nH6k0rhyrJd3JKcQW7VsixCyiTEHkEKw6JmuE+kj0r7obFuxdD8Q2fR2rchaHvg
gYY+ep3b8HVcZamkDrEfi0ridFpArAwRo90bwmhf3/hrprh9r0eZBBIEmBozfySGJZjIC6Ov7bqV
5eOFpwP0AeYriA/SNOgaDZMU4HgJX2EhgoegeaypfBsP+yxjO/m9l8odychdqq+BlC4vink2T2xz
MVQWyJXU6GbsK7o9ZTY07JkntnYVfJTktpSQBgdGH0xWFp4114e9sGHAsAt+brxFVTQdcOsYVipY
+DscC0Evdmk5Hk1lABNDLj7KLaggrhtbWMmZZRlvJjzUlAtjWQEAZx9jJSsZPCZ4LR6JmuWbzlhT
P1s4d1BNhbIheg0gLmBwF2/eGxk+BGsp3qutXypuLFugQ6BrxbzFAaFWD4cCjm7M37lLBnQpkvOY
oHAhmVtiPqfZXWKIKwHLRVSPx8mMKoMb0QEO4OVh2rCtorbKEl9JLbTUxU3lEPGYiJsCN9zAGkde
43PjIVmzszwzOY/75KpJ5UjCOz1K/OI32HyjwvqRO8bblwSsJ2rgkmlpYCxa2Rw8/uHfRhEzIS+I
3muVOwRiDqSvFtHEn2Sb/i7u6E/F7TcTKsYs3VEoJqyQuCzP6x973NavE7UEkAj2unZvvrLsMRKs
OLdBFyCpG/J5feuvGeOcWF6NpElklvhJZLoswOsvNGx9cHTiU3PXDwaeFuGK41xyaVjGPyPklrFT
wXKCKlPih0FvtcpTKVhD6jC5tzN5cNPgK+y9CrkatV+5HVbXkrvQMy2ThWHEnhV/FW2y60RjS57L
cPSTBi2MIS4M3Ta6yDYTgN+7lTfcPJfc3XQ27Nk7nOxeJetKgVaY61EhaK9m3YQ4qczd6yu6FCHh
wQbnCbCArKp8pFlRNhZdkid+fgMNEkvSN1mxiyUQRbsVVFWnwxrR2uIeOjHIeTWK0kttghnT1+xp
CzhrgbMIFoTxdWWvfkfoFxN4Yog7iWUwyzoAr+fHL+Nv5usH44u+t6HVu9m9SK1fmSXv324kKIQO
dn4UbfF5ZWpnA9c+gD+agjIkY4PtU4xWeBwHS77tPcHrnfKp2eg7Z8XcfA6umeMPZ69OUzfA3OBE
iv1T+npQ7pkL2b5hc2M+OMnXWn/02kpyB5NFUNlJCbZOFdyi9G2rfo9Ug4ikXh8di6ckib3rQ1y6
5kHNPnMvabNeIGeQiCA+JgpWtGd3Q++J+e/sZ7VW0lqexj9GuENfymEyhkWd+EEpUa+dtI9IqkQ7
Hoc1gNZSwISzp0PzEulKCSbPj3ieJnldwr35jZqA234/esFOvmnrZ1Xbh8mvEsCdpwqN9MkgrDjV
/+Nw/DHNjVKvJTUHGXbiG8N9kH3V2kFu0NFlU/DQjcKhlpyq/KU9te9Jayv1SwhkQ/ArY6NVl4+q
+aoYXsLW5LKXl/fPN3Eej1KonpkxpiNMSOCoZdp6FJASBx2lPpl69/pmWp0CLuxBjpjGkELBZVZH
XqVA72jKOmj+fYRq99A06IEf9lpmM7YffkeJuOuN7SB6SbqdWo8VYACYcNE+yvKuzdYYDpZP1p+Z
mP/+xPfXSmVU6rw6Aj1Ie80e6K6zzOfwQVjT0Vm8Zf5sQb5bV0XdD91c8ySolWiNYxU7tZKvUaQu
36QnZjinXyhmZLAeAzLNZ0l3gZIHu61sUcd4TfZr7QVLuRsAt5AQRJZaBWyXmz4StaQJmw5XDHUF
8y4YM3BtPEHY1xolrzSfs11SPfe1fWCfRn0YWy8ju1q0xLe/2WF/voO/WzUzHVpBgSvJtW0x2arX
5htlus00NEbr91S70xKnYbUlqQ6EoayhqOdyiKvoN2n9SIJtS941ainHlc+6yA7PcfHJZ3GLkXQT
kzMN09N10RsxvLzejtE2K+/xWKuzAnCO0p40tq/YNjV/Sckb7cBTckTCf5QTN28VKwq2bIS2owMw
3i6TbkNaOFOlH+TeyozRpfFaWWXZVZ58M3eZ95mSpZDmxPPhufiZ+eljeUs3g9s/Ka/RY+qTtTrg
4i1wYo+7uzN5BGYIlBh+GYSTN9bo6VXKoLIbvQ9319fju+7FX9zw/gJiFdwDgMyfn/aMVg2ycTgc
uRxCBonaMQ13QneUgUYStg14moT2SZ48rbEno7MC+gReYXG0FAqSHyvWG4uGK1t3MSw8/SbOFzNo
GhJoJWC+DbKppzcFqI44iZ2CTJ7c/EqhEMK6n6hheCuTMU/stcngvHKPVkmlbHBmovBQ5L5cJJYc
3+sgxp7ui9hDdTLY98xh+k0crFyKS+/t0zFzbgMEYbKegO/NZwJ5xVKQJERfgWhFPwxpjRF7ye+e
2Pqe/xMPr7HKTBr861cFOhEFgMDXjszSbXpqgTvlUB4SaxSbEp9K0DgZpR0ta3QiSbagr5K8zb91
sWhoOdZBogTUDZ91CmP0kkoCRlPnLm5Fl7zrNtswe7jtbtdk55e35okxzhVMkw4OQjBE+rXgoubQ
t06nswNzAwl3CqBU049Ri1eChcVcAtSo/hkh5w+IhuJ1LcNnSh0FfNVWAYGU7OrJvDfGfRHG4Hfc
GKCmKh518lLTlVOx5I1OrfOh/VBnulTD+wXom92EyAk55qDg3uoR3q8cwKVXy6mt+VtOdiZI8Ku8
iOYorDhoIB8WbkWhsiJ6CwUrMoCaM7bD6r7wjLVQZD5e1zYR5wbFQR+mdIThSN8O8u8SKQwwHllp
E2xi/VN/uj7OpUvwdJicg0uJqVYML18/zu8qIYfec2+H8s8AVBtROCEadq7bWx4d9NSRMYSb17hd
2w1EImEzwsnv1HI39QAL26zf0MYxfLlazcUun8g/5rj9GsppTXs0qfomGpeYG96C5cZW0XOA9hjF
QRZ67W226NBmPlpAr8CObnLzWVV5C4lkAwYjYlpyH0/WpCKJcH0WlwogwBv+McNdD1KcS6Ia415O
svtItsTJ08t7iCrhgFoKhO/ULyXwZJAx51YxzqSutq6tpYUWPevJN3D3xMDMbFITfEMvuHQjH0TR
Er6K3Gb1a/UpPzBHS+8y8clg+5rkKL2v5Ri/iW0uTso/H6AKXHUwjLp47rHC5SygyLoPn7vcUg2w
XgMttCmZp6TbJj2m/Y3xWLymbGOSfZwlYBZN7E5KNlSHapD0EJdvvXFM6Lj5f62RKnA3D/RqWyRf
8HkU4jeJ17V3EdD+zceUenliVYY3BY8EohdCtxPI5CRTZxnlWhPl4vk+mSPuvE3BoHS9pCF9tjEj
B0Qi3aO/xlG4mJqELCiELbEjQTjNbfpMktpSCAH5Nw9pgoqHNLpK/En1m7z5mVSt1TLRqQxX7d5W
pnjJSZ8a5o7B1KfoUO3H2A/Slzb6TZ/uiGaBT9QKx0+SWO3H43WDS1tehvyLCVTTd/vr+aXAmjGi
ZV7Db6jJZmzuBfpch6rNkrW4e8mNnBriBhZnUwOqxhK1xqG3WNzbqvFyfShLG+PUAnd6g65U9abG
UFKV2VLa2lN/k2b3ffJR5p7ardGFL5pT0IiiichYAcl7PnNUjEFIOq9UI5Z2yXInAESegq470NXE
LlpFdORkTcr4Eg+DJ94sggLDAh57PB4mEYnOiIhSXOM0v4hfDI4aOA8UwlpoQUw/ZdeWOns7rSDE
FkOzE7M80006sEmYSphtkZu3qvvwp3wUvOmn8Er+Jrw9NcU5GTEG2YTWoziWZJBD7A6y7jTho2au
hAn/x5DQBQaYJAiaeag3kC8KuNbndHXaCniBkMGJpbh4ruLqRtJAnFyN6WjRsjRvZLCrAQQOmeDr
O3beIry7R8vDP5/ABUZmbciEtkni66KjVI0VQS06H63cOBDFum5q6fgBwfgNewERJJ+RbIVmyIUS
6SBoThp7yioVWjYica5bWUzQ6IilsTXR0YE2wvNDodddgYscbxN99Ltw35cvOHfy9Lv8ygHZVB5F
MPHFn5PqJR+B4PTmNmBuf298XP+MpcGefgXnCYoRVCZ1jfdeGAraRisYUKlCtgZnXMx9AYcKqBaA
k1CJ5wLqqdW6oE4QvGdo99SJPXSSq5IDKR4CZBVUwy6NW+Gmaz6H1eweT9bwXY08tc1tnQZSoHpl
IgzUhvs8jvdBQ/ZtQXd0eJaEfQdiH5Ym9lC/SexX3GX2KHopekUI6sy7rv4YVQc6Naq4qwsP+98J
g3fCkl0qJlslRpsHJTtw27hxtxZCLN1v2BnyzOzwLQhwvkE0LcurZkS03FM3bD4K4Xaa1C2xFD2w
ppcImiXIh1bM01cuh6WH1kxIBDAIAK5A1p3bbSbTrAXESH4dKYDYZKZ8MOSo3IxE1ry/2H0npuYp
OHlnaVmPdHM/oVyDDgI3ati0ZaK44r7mLcy7jtPxcM+AzgiA2WwEPFsZ2pT3UTXaWggdpzDwg/A9
6A1XD9dgUItR0anR+dydjKwrAwCXKBbPEMNdCAViNU9sXcZztY2dUC6cCOhIbboZaktIxhXfsrSC
BlgagFOauer4d1amAT7f93iHKMPQulKh5h5JI+KkiZb/hV9G1AcyTTRy4XLnxknA+FWYjTmnqqjV
oP4edw4EZ12h01xQEl3fLovjmkWW4EFAPcm7TGRYS21MotSXg6i2AOsZ7bivY6fNp7XH45opzi8q
+QhAC6WpXzaZtknxHHbTNIw9gaKH7PqoFh0UwCD/GZbGPWUEMDkHEigpfIFVmew2RjUzpIKCqPWq
uJvKW3Tj9XTcExW5LFvoZQV8EnEf3Nf9JKpuijAodpkmxfJWTqCstKOTHraHxpQGyZHiBP8fyrlc
2m2vE/qoh0Vc/RaFqEQeUZOGDQidE9Dw5ZU2Hoxeqk0r1Ia63FYCqyu764S6saYxKgwbxwhk+yvj
X8orQeMMvGRg6p81p7m5NkeaxaUkp4iYSvdjskoH6gSx9Qtd+1Zir2Udly5eRIV4kgF8Dri2zvm3
ckozHPgm8yvjU9SqvY47KVCCCIgKwSfFFyRRrIgg9ZxNN+2Y3/axq6RPeR94vfw1ED9QP824/ry+
CRZCZBmpGFEEohnsRXzre272WTOwkPpKVFkSEaxcyD0tG12TeYIsW6x/u25wyUPB4ne/xFx3Nblr
EYEjq8G+S/3Ga9CD7nTEtr7k9+m59ekqU9g8p5wPBrACsTiaXiR0wHA+OGmpXvQmjOFK9emmLa3u
Jdvb9D7ZlytgoIWTe2aK80hFBFtSN48rw/UcGfpXxKJ3VaRrrm9xI50Oav6SEx+v9kEA0UhYGvd9
um2LDSoRwfgsF4UTkG1BbnOX4DGsugG14hdDeFX7bdI5CXteWcqlzQNvCKILWQRDKX9jQyKG6YyW
1B+q20Fy08HOhME1+9h7ln5Ux7J0Z3I4JyktKoxWFh9zyYIshFocr3/IQpA+w2f++Q7uOp8lEZKS
FNSnFHR4oyOWBxSIAS0J13j950W83E9/LHH7SWO51vcmLOVe/FisFeGXqlFnA+H2kB6C9z4PMKHx
CCFSkCJukvQpmdlt8q/yA3pX3dcESIItvI7b/Nm467HwazHzUm1+7jhAZyG4ndEKx7nFJlMiudMa
bK/godppxh1r7cERavBmW9Vb1dli/6t5CYc9JK9q2S3ah7KzxI1e4bGZr2LWF48VAH0y1BvAym9y
a0vzqcukEl/T7oeM2VPw1pEDNVCIGtm2IQdgAiL1TdHuh7bxaFdbGYn3arTS2rxUA4XUIvR+0ZgI
QioeDwr1loGIckf9F1F5n/LCMiCQrHduplo0caRuG4i+Qt5S5b2X1y6qxRXRZoUi5He/mzHPD/xQ
BmVlGAP29xEtn+5O2U0f5Sbe0J3+CH43cwNe6g/TEe6KbX1oV/za0pb/Y/wi4SlEXZUzZaI+M1Ig
FeoDFVah9fMi8sdqfotCyhIYZvS5nQ9QzcZaj1MBW27aa8zOFFDZdf1NpNnqS/VsRlaju6uspN8Z
kWtWufSQiibFqhLmkTmd07u5E6dW5jX3CsRjrcFqnfSB7GX3bdfcqzfD0yY/dnfDXbRVfxcOKsDH
+OO6G/vOZ1z7IO5pHoHUqzYKfJBqSfv6nXkfkV3byectSH12ndO6qm9uezv4KrePxcHEN1YHcvxV
O7obbsxnwwFWYNdsw9vMekM8t4EuLZssfdM+JdYaBdd3u8O1j+XdRFE2oQTNIR/qY+gzo4+xZmc+
lFsd6dUVj6rbboM74bXdNfb2+jxdXjtAMiP4n5HZKHryOW6pLvVEUcbKz0hjyZCqNyMPJeMW7glZ
tgBJ3+v25pGcjxQtT9idQBTPYDG+vMLkNO/KijW+8YyBdrtfgGhWL9RZy78u5LtmcVIDsHYNaW0U
kLhj0CsGRYccDMW7CACD9mhKN30PbpmBOSTdlS3ahFew4fPR4gcHIgXEv4hM0fvM3Wi12YVlURSN
ryTqQUzQsWtGn1Une53Efl+fx0tPos98xTLSeTMV0XdccxK3BANVYgPQKj+shRuoc+MlFa8kLy4j
gXMT3KY0kj5n2lg2vt4PHvTpUOPblqUTGyIwMit3wspw+H6gfEy1Vo1ha2iUY5ilnhysoaDXTHAb
QmBaUojtPJyxgiiICtmD1+trcnmWZhaNeVFk/BeSmudbLqqDouzUDGvCxgA6Ea1TR4YzxYWjZtAU
KvvfplCt9Puu2eSudOBtFCEIaOODzHSm+tmNRmjl9AH+xGo7YG2UFYexNI0gSwCRgQwaX2h2nQ8y
kRM9V3JMozqNmjvqYKSqNOHH9ZlcyDXOU/nHCned9GGlZCU0IvzSqp8nK3LSm9egtaa9rcbOsJLu
X57DP8bmvz85S3GTF5Nq5o0/2uNoxe/mz2a0VPvl+pgug6/zIXHHiZqVauoBrAxe9BS9rPGCL53W
PzMGDo3zQYg9ViFs4HvUWnHJ5KtmhwDPR6dGq9jXR7Lk5k5Ncfu8TxkAZ9Psw+tfTKJWnXnPpFlj
JVu2ogP3KIGD8+K5KSplVMcxrEwDcSjbxKLsVXLy0bSG9Tfj+WNp3vIn62+aUTIUUtP4RQ7N+0AK
j7GYH4A7eiFlsRIBLu4CNJkj+AX0G92/57bUphnSRB2x18rQySGJpYgfE4Ky6yNaPj+IrKGLOVNt
80FgDww9EyeYiarbsAYoW6pcYuY7Bkp1PXIlPbyLAtmGcuYPlU3uEA5v179gcZwz1wmarUFhY3AH
OA4pSDpyofGz9K0wMczsJozW4MVrRriDq7WFVtFIxChN4kV9dMhI/0BJvOJjF56SUH1HPA0eAuxD
1HrOFy0ApW2rKwE2CP0CT52F7kEbiC0BTZ1VYjUptbLpS+oL1H4o+gbcpAOneYF6RJHcq2lhS3iC
lvETm6Lt9VleCBzPv4ybAaBVyritdFw5eEQ6pHKCYwWg++9gcumdvu1FoIId/Vm/UztP+zR86KRa
quKvvWsunQ8+AzV1vHElUIHxDQ1to+RGMHRo7ktNO5JAbSZCvmg/UkvVVotu85V2HmXNmWq8pgGK
nquJ3JgJIepYK6yd0cgTOBjprkrfC9NVf4blO964FpCehH6BTWjl7F5efUA9gVMHlC+Iu0xeecFg
A0hCdLQwRvpPVTtU6cf11VyIWWFg5icAPQlUo5V55CeOqGqVqciUpPObuu80y2SpIN52KSr9N7Q1
zHiD/zc/RGK0sqNQY9ItLS31rUSA03Kuf8vl0UJzO2p985sA3aF8BVxIpzA1gmjwkaQWYwcsHMI2
GTWBOZCpW+ObuHT1MCaB3XJ+FMysM+fjbgkVQ6nMB59k2U6hY20zET5jSAa8HfO10HlxaLI5q+Wg
8G7yT5BgmIrWqNngA+Yi7Ect0O4GRZB3IOxLViKLRVNgJYJyH/KzJg/gD2JNSHOlw8BGUFehNzXb
SmohH+QAzYbXF2xxDsGkoeKxMz8+5k853TtG3JVRIA1+UsS1FUpb6NSraIQYXNDpT+51Ywvp/plX
CllKQEHm9g7OI6Ly3iOaZqMvDMR8MEOt7qxCDcFsNZPcQyhNH1n6gHOc2WkYVp5OG73ax6WefbC2
w5tPL4JssHJd7J6anmb05foHXh5VfB/yO7MugzDnx7nZaNtiytES6AcADx+oruRzZ5e0Mg2Xc47+
fUURsHlBFYl+7XMr+hTqpJTJ6Jdo6DqgC3/ca4REu6ao4ydB6csVxN7CqLC64MQBBmfWBDiP8a7P
0OXWxLef/BY3Q0gQSYEWKqOvPcof6U57vf7zC6WJ89/nfBkoXcKAxPh9KbLTn+kh8sH+b81qqs/Q
tcOfK/Yur6Bze9xaqDSR21SGPTO6yZpDBsnF10T7OVSbAVhRQzkOxBWbWa86iWwU6ax+eKyiz1JZ
6+FfSG+efwnnzSamqSEbZHTXhq7cHrR3jd1KSMeV74lX5raQq1a2Mdv795UZmFf//F48t8t5AFNS
yITazei35g9WOlW6rSePBh5q1a/hrzVpkqW9j87FGSYLMShch+d7X+7Ay0zrfPLjVEL1vYgh906D
ezMuA6uTimrlzbG4n6AKBEw+2kvAcsGtb1w32YjrcfIhQuVo8VcaW+VTsHubxG3bGXbmxoZ3fUKX
TpsGjpdZgQwXvsnFGaMp1rHcCxOeBVrtJULCvFFv1hJV86/wq3ZqhZvHMjOjYOi7yTcqqGeKwaZg
m/YWPf9WcID+2Uoou3RKNBEczyqe7rjfuVOZNVmeiMycfNMI6Z2Ad4KVNXq5E0ktb2ql8LskKXZ/
MY8nNrmV68Sq7+GkYVPoEoCEGIjAy8LY/o0VlOCREAOS9aJHDbF2ozcxqr+S0txmxvSjB1ZpxcjS
pp/JBU3kPhD/8Q5/SE1DbwWUmKVmCG9DUfekQD5mupE7Y6wqKxO35KLhoYG3mrWS0HV4fsSQviRF
wKjgQ2tbtXqjbX5hmvM7NW/LlZtsIfQEoRkyiTOdIRgUDW5jhJ0yKXVgTD5gj/JuGPIMpfS6sCEX
Odp5KoQvXYO6o96z4q6ssnGv96a2Ei0tzi5q5zKiF/zBR0tzY4qo98hdTMib7pPUaKxYbkcnRebE
jibj8y92DFjA8T4FQkvnNVCnVKKDHoBWTe+G2puoCLG5ipEVx7XkRdBHoAOlMPOa8kS+KiVSqfaR
4Bd6/wiBYKiKme3xvx/JqQ3eh5gt0eMMez+lRLTirgntzlyrZS6UyoFhmwWT4BGR4eb5dfVUzw2Z
DrCCDP4e3bb1QTdGcxcMY3NsBSTmUqM23SrUQVmjVMCXhqNmiUE4uiWA3q4aE9Pr6x4i1iWEHFqi
xU8hUzI7ysZ4f31Glo4OOGBQ00A7ogH44PnRQSm9zE0qCcB/BoGT4nryuwaET22Spf7fmIKAOwBN
IDrleXNJIuVhnZqCX5N2tKUs6p6L2lAsdQQS5Lqpxb1kQPgGL1/kGDQuZhtUNY6zWsZeEtrwbkqS
yVWkRvib3XRihXMFDYQ39Rge24fUo+JFLSt2WtYqm+tjWVwhE9pNwPDM6TBuzxpSNnSpFoo+mC3A
wNkBO8gmKblDSmpNpXGh2QY7948t9Txu/h+mAISTEEPwKTIKqAAZVd7diMNY9NtQnoT2phtjebRI
PXWVI5slHbdybAq1JepTjZJ9prZIkWWKZgmxWodWU6lofS6UBI0KfzMrOqhXBYhmafzbtBWKljRi
IKBBLmV7sdHVH6PQ149BW5grJZd5gvnAwxBAhTa/X4CQ5o4IIHE6a8xUBLpReh4m9aMqpWOk+qGI
BhBEzzO2pFkJqZYWfRZ1xR0DxTOdJxWqImUqhxo2+4pFFlHL1mYkijyAJ8IVU0uRDsjATRUlCtBY
8lf1iHCgEwsm+lGSW/Gh0Zwh+F/Svqw3chzp9hcJ0L68aslMp+WyXWXX9iK4um0tJLXvv/47ct/p
UrKIJNq3Zx4GaIwjQwxGBGM5Jxq7QztJcgLRpdwL2v797uGdJAnRC7faDLl8YFke0JRJCk+CwIjw
hMGNje8T8KDcUU3m9tTerCLt0nMJNvkC6B6+NTEMtjxfN0BRno0OLVwmkHQMUKpx6ixjCy7mEeqo
wDoP9HQM7T4zD/nczp9cs1WCPq+muG9NdPYt984e3OUbU4xa8lUFmx8ol2ATCbkqbEXjC8g1xe50
OhcaxiRsP63o3WxiN1//2oKgChsGQXM2ewD8pHo41XjhL/anjg5gkhzvWVXdKGU6S66m4L5c/CD3
8pzrFlj5k77dlyywzfyg0+o2wVcYwBlMpgU4wmBkDa+fhsC2IBOAcA7cAd5YnCt259pUs7yDzJSF
ZvGglrJdcbFWvyVwyfmMJ5fXt5BgtllyoOjoefOXYcqf27FFMSN/rOckbrxJ8g4RFZAuNOPMbEVZ
t6Ztr31Zyr9t8k35lHqoIK3LU6GaxwrUOlUPCpM8AO1ChI3aT6Tyc08CwCrokuDjgt8NTLpIsz0e
JL1cS+TUCnwEprIMzKnUyhQQxwLlooZhzZKh+JicC7s/JNps+2VhxMYsw73ezIZzwxe/gTMrp0NE
8RbEwXYiw4uqqHj5leM4fJtHZEorwL7jiYx6uLKyk7hIoVvZqc+FYHtySy3f1HewjaC4fyF7DUzn
10plxWSxU/ktiQ/ATdsUKUaW4SO/gEaoKHzlE4rXxdfmabo3f8lwUwRRBp8UqFhoPxlIlrhb0yZ5
no1Fq32x+9g0vijdwVwklThBdLkQwV2bcdQpXaYG3sn+CxoBZVBnL+nkIpzdXHcB4kP6rQx3UXo2
WZNt46KwNcCE0MlymV/Z1T2dJQmZKL+/0ImLMsg5lzpV4QoG1GcbctOyg92ZgWG+6uhTKtkEsulA
KQwwkbDD7B7rEYeXh625gE7S/mYy49XK1b+vqy/0T7uz3D7PLrpqeJtpzMKHdrUfWR6qSe2b63nK
f3bKfandG5kkxRY9hNGnR4nVBi4zdg45geVQ5AVqFMgbRr+FrRpASXix/2a672JSqf7cycZgxV5o
J3GztZ2KrFrVZd6+e5clUd00vrN6x5o85kt6NJWXCkS4g36sK7DudeNXq5e4YmGM2YnnHNDAmiWz
k2EbufTaY+Zqhd+lTRFdP0dRDo7vipkloOFv87CcHTvVDMC8EmJsN9Cfb0zc/hUQXbHuo1oDcI1A
9owRXtGdQM6cewXg3oqLi2OCP2ShrT+4eqRoP1idhf36/bp6QpezE8ZZTTr0db56OMO6qn92Ay0D
t9A0n1FKguuShBdiJ4mzlslZnGmZIWm1+ohZj8SNWuPU2bG3BHW9BihGSSQKPdBOImcgHptYMTmQ
6Izl0U1Oy/i9Y1iaGw/XNeO+ITB+8ezZsQRxmjmzCZDTCmREBh2XMFfsxyEvsVI/vF2Xw33Bf+Rs
0N1oWxlYn+DkYFsuWVcwe8UVS7zbYvHcAGUNK2wIy7HIPLXHFquqN5XeANkVa6rXpXPX7f9JB9sM
SkKOhjGQy9tOFkaSFEOX8Rh7vwwZbvJ2Frts4v2vg8cPpTxAnxvIGS//epHpJDEYcGkRniLMBdzk
Vh9M3Xhg9ZPeHStbkkKJzmwvj4uD3oz9WkeBPAcPElMhQVVXvl1/u/7NthO5phXnO6q600pF00Dc
Z884Ie9u7bx7u+/Po1efCiIpQ4pOCGkvlu9MF+Uc/rUF/+UtBf4bt+aqBhVL5wBpnwysmA80/xwV
iLHxBseuEMo5l0dVVxXrqQpms8aqDqZ6UqpwQ+JxAbJro5xMaYhXWtgViuSacdf5D7nbv9+Fm7rO
DCyB4shs9skbjz3rDl79MNQyBYWfcacfd80sSjS9ajbmNhDyfJG9uoWGt/vrnFNSvKnsx+3r6d3G
y/GipmrkEk1yWYVStpV1G0aOdQXuOk21VTSzpeCyevURW3WAnTH9qZYUK4XmvZPCXyLPyhwV8xax
pX21kzrodQL6IjWqltfOeP7AVfLwvMemHmZM+BkWRe3gZlsVZPNgbvINiyS+QXI11Nu0OIJAEiMD
NemO14WKPiOmBTaHu01ie1z9LS0TDWaWEyDzvvYgc6QjGgvk8QNCUE1EKWvrzPBbrAnUZbVbkngG
QcxoqZ/S3vo0L97n62JEh4VxGpQmQM4HAg/usEbGxkUnDYmd5UDaF8eMyzTEVmBIPsIdupfEeb1p
xItV0cH/B7u7yTK/KSSeQHgs1lYbw+rgZt+XniCdjHmoewgAQHPkzkd1AQ9IKjFukbvBWM+/Qrgr
ZFNFHdQBSWzdRQmJqvTslMd1lCSxQlW2NQYMO2LXip+8N0bTWIk64fDbSG0+FaCpyhDNrx+9SBUM
9gMQHbNu6EFzPoesVQKyAovEbRaZ852XBJ75SGRDJfxM37uD3ovZ8pedg1Yx3NY5Rk5jtQU0LR3X
KWhX7Ye2VKhIr4mdgJmS0bCxgUo1JwOwynunDipTGXy1T86sAqyb4SzlsTAnJepbG7vAYPgNR2Md
A2sezWhZjPXp+rcRHcDuR/P7z61W1yBNxreZUFlvjsYaabL2oCi3sXC+aFwjeQN1zuV3AQ5qkY4t
KE1T+3YYnjG5ca9j7MgbHb8cXiejjT6gEnZ5tzICxv5U7rgBiFRVgzYVMfN6kGr0lnprtCU2ZNrC
kjhIUay0dqI41drWRK+6GECaHTmRbDddeDTaNqqFui4K4lzAX+k0aO323SgGVjvmBBmeCd4kcb/C
y7GTsvnNndW2xpKu1ISUTgc7AZoX1kIDb3hZ7eHLB84FZrC90CGQ5x7rdA3VcGUs4j5/sZzHNX2c
6EeUwYggGlOaBj7BP5wWyM0oQO5iq3hetp2htfRt71GaPoueItZODhdMTK8jir4iF2ODEVl1HpgK
wJWUJehAQZAtauBpgD3/rzWOfzwM5lhRV8b+JTqXl2e15KnVLROSpwXQURkwo1rtCMotVBxPdpkH
WfIXGJQCtxtkpii0862zjzYGyr82J7iu9GIGpB6JaYFJkOTNwxruB4xjJ2G7DDszxNgLCtkdHndz
8jzNZxRu/Wn4el2G0BE5YKPAGBLmFPjBgSy37cku8IRzy6OaByDbMbTIw4jQEsyFxDOI0g1rJ4v7
Yt00kiVXIAtLF4e1mvzZvE/So2O2B92iko8nPB4P++72NkLzxzJgZq+oOS1IodwUED4q+llVRSWV
U36Y/t348Kfx5tl6v380sZ3Zbqe+LUicWo+e22HH0O/yMwqKL4oe9dVX80thBir9lrRRgTWczvAN
mOYc1gA2J3p5uH6Wou+L8StcBsCRYKWJu+notq7LTBmAvIGdWbJHfcQ+qgeqZfY4zZ4kgRB5Ykxf
AQ0I8zzIHbmEq0oMNI5U5I70plJBPOXdMVTbriskcinbxQa+irrBNHEXYNG8OpmrhcTobJyLgmEl
gUZ1q/oEg1hQi4YGFvsrS5H1x0TGszUnQfWG7/hHr6q3CZDhVJRv1KkEAnQdTDO5ua6b8LB2Ijh3
SQbTHpQEPNKqGwCJ5Ytm3RVGC/xuLNU7huSwZMK4m8fAfKkpFhi4DXogUx23qW+0+SE1gR1rymps
Ipey/3jcqSnDrHUFIFxwzZd7i66YcDR9CtAoJ0FfE7QpujTNFBqjYW2LXAAwwzzbpadklddmet2R
mHWoc/jlwirApisMuaSa6co30D5iuYW6rCx9ddC8BtDAXR9WS6X/MjHO3fh51rDaRxo6/MVap3tg
C8mLaAMJPNQrXYMqaafX1NsWiZ0uUZ+y2ckT3x5I8jBQzU1wucc2v1MIlW30iXXbmj/g0AR+Epfy
aO5MyFBvPoaiPqT5aY9VGFklTygEY9/Y18A/4Mm9/IDAU0/VBeW8WEmIr6+A5m981Xy5bvLCWwWw
BiAzba+b9z7qLp4xhZZ4cRA8AoEReJs76xKhki7D8BIlb/D3+Fou0CH+QO8p3HVoXQ2PtAZl8ilM
WLRa516TXF+hLvYGFYZ9CBUB4PKDZXNXdo4D94etHS8Ynq5/KeFxOCo+FcawoAZXZChcj+Sdi79u
gfmr+OQAg6fPJJFfqMFOBufAVVOpzDLHi7mbmHWTVKUCDji3C69rwjfH/wmROG2syQOoEdvylx9q
7ZVktdbtzQzIfup/d9EfGVMQdZza3Kfks3UC71CgDkfr+bpkkc/D8JGLKSjsNaBCfSl4XpZssamN
AJWzJerSoUM/oVxvlHGtbpVJjcG24kXXZYrObS+TU1Yb1LLoehO2V06HVa3vGErXHcYHr4sRq+YC
hA9lcXQaeJeQdx3mkB0SZ6YRAt85bAoz1NXywRtUrPFJJnb4jvf7Eb6T0GGWFltG/OxuqU6jWacj
bN3ztfFTZoTNuS0jG7CF9rH/fpLhe4q+IirJoFrf8BVAZ395cs5cpintUTRoqgfw6aIkakVKIVvU
En1EYHxhF9LeRkZ4w6xzo7TYCMzjxsJYLtp34J0rvdtRZXEtRfARqoTNAk3HsOPWLLlUqVpzPCVX
g8QJAJdQU+gnxx9khM9CjXZCuPxPse0E1RYd6VI1B8XYAlnpsBpzkCRuaAyP121QrNGGfAOqelxs
zgarpSywpAUbHIFEX02Pc9764ywpuMmEbBrvIkZReWRSSwghAyrjK0DnRyu0VNmai0wMVx3xDPBH
NgqubT/4c3YkQMqSJGAyCVyCMrJ16cCIiZISAIbr0ULy2gFBX1I5FLl01/z3TPjC1ZJac2o0+Fyu
1QXj0Pnt+oEe2ZZgoWiFLgK8z+WBAGLMqhJnuzSF7Tver6IgISizJHm/8GvZHoI4Vhqx5sOdhwZI
Bs9QoIelvpVY+s6HAA+4/08h3JHUOR0Sl7okzjtQ/1h3bGnk7RBRMoLx4/9pwlM5EaBlN9nmqV3t
3LzQ5FajUSqJBkIZjqECyc7Bag+PllAkQE/pWILkN/tmDG+lcZyyuDElJy+TwnkwbXHzDGvpcMra
XRm2hYZ0+mEcJV5FLMXDru4GbI4Fjkv7ake8YPWioHFnlSc9O5PeOxjYMKternuv7XD5LizGQv+V
w9lxCpQ8p6kJjdcKE5gelugAEIbBR9cpsKfxi45qIE24ZLpxOXY1oNON/XrUwn8W3vPwyUl9Yko3
G7Zf/odmqCprKFFv+5xc6tgzE+ES/4+4XB9WVwdrh45h8BvaB0aP94rqd+ZrvT41a+s3hhld/6yi
i4vtAcRtgAtY6AdfHp+5lnilezPGEeojmjBNe+fkX6+LEPaaUXPDAJ+J1gXqVpcybOyRd16Brl8N
jMxAV+nRzJdPzthFjH42lvvBAmgMmBWsToY5J3jYYjt22w9E5R5Nbi4aTZVq0CGF81urH0rlT41v
0XOvBmhvv11XUmAqQATFdiBSk3em4Usd1ww09/Pc0LiYrBNKf2D/OlByKmUVObEcaLKtxmNbn/uW
zQrk6EZraeyayvNsdi/j5NyUS3qu8Bz97/4WOv2Wtf2WXSxP1aphpOxp7PRnK4+gVTZKfJQgAboQ
wR2Q3hBrqRyoA5SBLmB5P/q6UTyAUPyRzPSEZQhJWBcEXGz7bcAkW98RsyqXOjHDaLrKhC2q2bfV
GXxX1tYU+KkLAZxG1MWKzNwjb1wVJIxRoy/HlN24D2mVHey2O5r18brliTVCaVndyK2RgV9qVLe9
pVF9S1RS+1XRrQdsvTxdFyE0Osx7/LNui9h4KWL2VkeZF+jUD0H5d93fpt4prSVBUagHBr227VCE
ER6bZu7UpFFUOPhyZqfRtQ7Z/N+TLYSo3xK2X7Cz51VNvaTJKe5OZvvo3fQY57z+oQTe9EICdztR
mzfYskKCrT82GN+h7d9opn5ACLpCtouqGSrlPF6FVThalVLEC+bc1r8GrMBF17UQncReAKeFPdWL
SUoIMCo/MfzpPw4Rbq9TvKtUsCeiwwV4b+4Oqq06mmgTQwF1xECtlQbr4p2o7vjOkvvm9Kgt6hdL
l8HViKx4L5a7KNgTpMCUK2mcJXdq96qYqH9jxj2VtZlE8e5CPy6mzihBFbYO/Qrq5nFS6lhb6Sca
jlb+QK17umj3C9YJygm4KQpLZPs6oqC315NLk1NtHEy9hvg2uV/p0zhN/uoPSx0tVhV0iaTWIP6q
aCigYoO2jc7lSPnYZbQ2IA2M9BlA1HUzVOi5tGQ0v0I5+raBZGBHFw+ay8uLl7KWmR5ODzMW63C2
qnNJzx6RmP5m2lwuto2BYt0ee8D4X9zRKY5ZtOmKMA4RyfQITaStapkI7nho5nROumUKpgmcS5c4
3xxU3QHALIkL4g/2ryo8hg5xPCVVXYRWUm6jL2wK1ubgfcgZgSB2Q/AE5AkfT9UaQ4RNO9K4d5/d
1A3hjqa6+UDQxmI9SAIQWnH8Wwa9c9zaorSJ0uOTGYpShqxBM0QprFpy9tv9/+Ps31+vG6QMSnWX
Upa+1LHpBimdZoc4/ER9aLRzy8ZQl63diDwsAgV6OICT0MFqcimKKVMJTBqNxl5dtaHnUDVA/XuR
fDaRpekahklBIwHcMH4sSVl1a8xB2xsXOdBujOTHquch9VRZ11tkaXi94Fqi14FGAecC6rF3K4sa
sGjM+xzJ5LtGkDuSd6ZQGZSG37sRW5p9+cmoVrVAldRxM5GGjF87NQTp8PW4JzIALJj/T4TDpTkL
6HyzXsepMO1ctwVGze/s9AgY6cAjslqmyAKMbcLDxasLjz5eHSMnzWqNLO6a9ICH11Z2vq6NUALq
pBtUJubCeEgKCqJEFACQixgK8RVwjpcfGK4DEtpvCdzTn9XjbBnvz+PupSPsXA5vKn1OHXq6rokw
oO4Fcfc/S51cN0uogmHHJD0vRWg8Ws+oMy8jlqvCdvpAhrWXxxl0MRje1G5p3PbptjmO9pE5kpeP
6NKYKgYQkAttwyicsblkWAZi43EFDI+j0to+AX/62v9MqlaijVAS1twx7Y/7CZyAy5vTsKp1Bg0u
2lC/Vs2Dh6pCbqAHxmTo5qIrij0tgC5ii8FEpeZSUOb1CfBR5vf3IsBrbmAMRBrWRGa9F8JdHHgB
Uhc9nFoKVBKkAF1vS76XUA2A1G99Vbx4ePSGwhyScRghYWKd36Mn2VmvqiV5i8iEbIe2C2lGqik2
EEDgM3MWesPbdkG9aQqv3xyZFC7lncwxJV0OKXWZViEdXSeY3aYLkqKQTZds352PnuALgvfETquF
osulQs1ilhl2nPCS/26/0S/lSvwTOBS79pus2SRy0yb2w/9hOgFV8qUkqiaeUq4Fi712tcO1bKe/
u7R2/SxTlcelLF9Ge9AlNiG8Q9sapIMGngN+lUuZGpYrTZUShlCaoPU5By3pfKPEevr0ev3IRJKA
nq/D/oAJjMLcpaRcyQD7WlIWa1bcgeiwzh6xme8rrQQtXGQaGO3aMCxtkL3yA+szMBCA0lKyeIiS
JvjVuh8wvf3f575YXY6K2wJaL1ad26GKMXadjg/XP5XI5PYiuDuEPS3AM1oMIrJv83QLGM7pFjO6
wWC8ojUQSDclRK4H0F8YzPRg5WBKuTwaDS2hEqyaDHd28VfbBE791+sabR6Sv0QYn3oHeULhjc/Z
9a7t5rSFRgQ4ZgMB64r9Pf/RtgfXqQJGZOyuwsCKwZ9tBAc7BfB4lxqB5YmqNasgL+keOpY9VmgR
pGp/WxS24s/0V1q+gQNGS1bJ0YmsfC+Y+5TtmOga6yC4y9qjsi7+ko+HhD1S2WCwyMxtHdsSGL3E
I5UHlOhzyyoXD2auDEenOifD8SMtT0zh/BbBWTpT63XusE8Vv3+sPFiG85i+XTcMmRqcqduNATgK
FYahdY9TEdH8zpFtYMtEcI7HplnitS5E4EthTwJfyqzOH9Fim45BpdzAgVyam2EVWPBtexbrRroe
wGypBa3hvFmLlkbXJYlcA96JKBcgUqD1yWUJRVrWYLCDJHfuJ+xkaCMechYmir12VgMHHOJ3Q2I3
p7XptZ/rqMsa+8KP+Vs+Pw5U09wuLAeuwlZ/4rwS8vyx83LBsLKB9dh/3N0+VejWx8QVcuvABXpf
tQambDVAeE93Qrh7qrgTyMYcl8V5Oh1TgDxP42Pu6g+1DJJD+MF2gvRL06CJp9oLs+CJymjbQEPl
xekkKbcocQB8Fea/AbiBZJiXQQDf11gJi41M9dv2rgPxT6kqfiQJfSIvjhiBBz4mjTdW60td8nL1
nE4x3nVRdN9s/OyL+zRmd9KIJNJoL4lLuqze7kp3NBEB9TTMyuekeTPpeOi7xK/H0/UrJRoq0gGa
tI2OYP0MM4eXak2Y+DbhYKHWW0X9FasWt0b44A4B6CboT8CcSuSJTGIvj1NuZPmYawVMwliH2Bnt
2W8AUumWtg9MoGjB+gAmiufj5L2SjgCAXT/3g/Xd0+egIbbEcwk/NCocwIIAKhEqBJe6q8kIFIQi
K+NBPU+ZcRi6JHDK2976kkwy4EWBLLw+tn0llNRQLOf0zq15cbG5msdK7dn3zaLavpEy5isTFrKc
jlXhBtQtcZjvKPJc6gFgPeyXIQ3QcMDc5bAY4CuNtM1BWwtSx6+VdWC2P3t+o98vdRN5Rv6gFXdU
GX2V/pwnVJS1b1o1RH32ZpTD4frZC9wOfsxW6AVcl6nzw1f2BMh7a6zzWPf6A/jEOzCdKse8qSQ2
JpazVZMQIhDCufyntKxMLfUhx75G0RywddP5ppnPEfaxphPW3BqJZ9iO7o+PjOiH/yDBx07UpRkp
Cvg2PXzoeAGunb+SpAyH2dIlUgQXBxXy31I4p607Zu4YBaQAjXcq20OWH0qb3lw/IqEQIDJu00vY
euSbOFPtgNy3nXKAcZVHR39gwJ5J8o+cz07IdlV2r+SalXjeuyOaKNgNLZ4S4zXzK0MSFoRGsDWl
8NpHOYavLhOFga3CgSajbpyJGr2uS+C2RFJcfH8d/HH2OzGcC8kXa9HXZM7jlACTWjsT+x6k9sfa
WoKpN7+4aH/p6aNWPi8qsKrtwOvmMGm60NQ/gbPObyNvjp3iBRwxjnsC6AbucqyQ7qaawCOo3Vs3
mJ6NhlqJku7OlWVuIp+0wdWjmIhBEczhXB7EqE9NlWlGHtPKb5Xb5ob8GF/BRfHfbWonhS9ZsgqA
b70JKUhBkdsFhOCN1csIZIS6oE7hYiAFDQW+zDsDapXQTUppBAkaPCsA4x+S/pvpPF1XRygI2GnI
NbCpjQTm8qMBOEwZwBeTxxbGqR+om/7d9jmwtBKmHK10QQW7Rhi5LlN0LRGi/pXJ3Zg1UybaDVAO
ISOw2cusnfNBEitEFwbb9FihQt0SnAl8qOjnCYX4vIjR/PF7dtc5vyrnKINQNEXOEvtKiACow6FQ
yqmiFbTWUwYxTWQex1g5AWuhDJOb+qEKpmNZ+Knv+JpfBaCsO2QHEv14/tYGxvl5jKxT+tAGne5P
N86xDHB7AnJDwq+lXwbFkd6Mr9e/uuyncpXPcRmyJHeyIs5L5ELdr8w4XhfAwzRtfgO4+78/BncB
lXnsqJ7gYxg2OaIfd7Dn3h/VJzBqRjMzMMdybq1HcwwdpwKCm6RayeMh8uLft8Z3jjiZSFqaAxTU
H53vTu4Pq9/9xPgleXbvx5fke/8yf2oyP3tEye+65uJP675vveMT8NXr1GxHtaAVMF6aFPvotKzD
DAjOkmvDw4/9oyCm812EMiyieFzMtJOyQcBuixiIJ1bxMwFls2MXp3rwiW92ObBYHR8NwXIJ+5l+
NqcTepA2GQ/Y8NyYhRZp00PkPFBV+PcHcZfMY3PSpSk2mp2s9FvsPcxaMOtOYAIpcJ0lwVys/gZd
gZumYf6Gc1VWljE1G0qYVwcgp4QA6zLzSfI9c30y3Bl35a9Zr3xjPOhjcZjvtM/qcki1hwoVm1E2
oiXUfPdbuHvfFIuSAmMOEDF26Kx/TQpYdqpTZfs1kXWvRbsu2Hq0MBSEqu6WBl66aAoMUs+asGWf
qI9l4WJnp/eJdqc052RxDkkKEso+dLynOo/m+rSYma9Po6QSK0y99z+Ct706RzdAw0o5XvDT7Qiv
FazdXernlZ8+9W/eHGo/C3/BwsNT9yTb/RMFjL1wzs4yzL8AOw/L/wCMDmf7J1pWQddK3Nfmnfjc
Z8N3N7DUg4/MJ4seuEmaeYWG7Q1F4quDE7U8T+yXasTj+ILRjg9EKOyhvAOXojrCV/1APwYuNQvH
isnFJkdnElOfeYW6j2wyQVRBBVgfkOG3oi2eBVxWlxZ1omAEr4hLMgZl9rnRnGDr5iV5HXgjljjg
pfFI/HzdKYre4gZmp5DEoA2CwiZnt8wghcMyrLvOtXdoVhqs9JC0fwOzU4tJ4d1567NWrudCkirz
7CL/uElkMhh8RjaIbsjlfdHUrDbopBexp/9V6DMaiVUEXHB/qm7LLA0BsYxZrsXvUxukZKtv590J
byxJJUKUf8CK/v0RnLOakzIvOgsAAqrzDRN3wQSYAqx83hSOxIxEZotcCmNqmBTVcMaX2hozs9xB
Twm0Dd3+sL701E/HIP/LxV2UvA9EcQ4tBayCYC4ObAic1wPEK1PW1cZTJ7deq7qdgkwpHEmY234w
fw8dxFAs2W1scu/01Lsw3pFpZYgpMBsr0ufHrImMlyqLwWk4yJrBIi++F8X5FQzAoU9bQ9QUVF+1
mH6pMTXqf+Aa7IVwt8+sspWQCUIcPfw5TH7N/DEoVl8vAmzFZo/XxQm/HqjmQDplgY7r/XLsvp5T
VG7hppCWOOrNYm7tZ39+TGcNCB2jn3QSMxd55g14e9vW2ogiuDvuuHmxzQjBaU5GHpRNcudR+pa0
iSz4i44KNBQeFve22M/nPoudph5RgTfSG+3J0saQsdu1Pw5NoGW3dInTBhjm9ifd+7rRrU4Hqtqn
bgQnxlOqyWaWRNfA9YBRgH+QifHN3bma1BboV8A8M2py4zp9EeVpp0kum+hi45JhgtaF7zb5qTUw
rhpLPZtFvI7JMaNKVOYY18+60Jtzvy/PXTM+Fk4tCfSiA8WyDxjSgAaGNw1nrYDCwfIHmiBxBsog
oD04NQmloVb0AfdCtn+/M1JNq0xtwgx9vLaP9frVzFbJpdNF5rKXwMWAZEXBxgL9QJx595U9hAkW
9S1WnVWASpTO6rN0e1azQTln7L4gdwoyVgLC44Yca9ZPWHEzfbzyo4nmGON0PhVTlNL1YIICSPNL
rT31+sHJZfvysl/NBQ2ytAqWp7cjJ/FSRens+gn9mdOgJzLXJz5nB6xNW+jArbo8AoBEgHbTQ5AE
EgDmlXJfQUmRaofr3kh40BiWx0Y7sgAsNFxKWYGfMJIEUrIWBFRtHijk4boEoR47CdxBK522zmDE
Rl6qYVB1sgM3i6tSNp4klgI6dlRi0Pu2OD2G1KRs6HArnNkJR7R+thrWvByv6yLy3R7oqP8nhdOF
5UmTAXwAWEfrnZ5YoTe9ouk3thTJaFiqqYTeQpSigPIMvIuYiEEVn7O2CiC5JvOAFZKXn1DPYzO5
G4CyiUm9VHIdhZ8PY1UoXwNI/g8ijbxNSNkl8z9QlAsyBm961jUZsqtQn50UTh+oulbOhuwKQpaI
DsujO25d1PMKdt/rByVyzVuJEXRF2FPGzO+lWTs2aXsnwUFRO4c7qYLGCiz6HasatUkibYxQIb0u
UegZdhI309l5zLx0UiXLcZG6agwTXT8sXpP67pieqj771iayVovQFC1Mlm00sth+4kwxrwhryAoN
Sdl62F5urdNsdzdlSWq/oSnoTmFPRzoXsseK0FR2grlDzICEOecl4ry9rZgPd7r5ikUryfkJhYCI
COymxoZTqHNfE0NzyZoALTfxjCMmQgmqKJ0tycSERwbkMPRw4f1sfgUmTbIOu2LwGWiA+oNR3Mzf
POBs92Z19MggSZp58PDt0WOC9EgDCxoeeZgQv1TJLJOx6xX4QbfO/UxbT8Cr9PDSGtERp35WBdmd
emY+6D/o0bEjp/l83UAFlw+Tohjh3tjJTIcvvmWpoWgWpQS1KZTfjbT+3mRNUFeTEyRpJUlShMJQ
bMUGForWqssFL2doZ0oUQL5M6lKGc0vHoOqZEboATouQkMqAm4TyXIwnb6Af6Jbzt4G4FjgGekAg
zAYWXEftvDHwqmsZ6Xn21/UPKbBNTFqDxFEzkFS7fEWZNa5eq7h8aJdjeyClM8pKWI4PzTopJEYj
E8U5lQ4MQJkC6JxYS1AByAdfmwu/1WT7KqLCLCwTvmSD1AXyLHenpzSvF7QXsFtrf859IIiH5Inc
qH5yX8V1MB6ssxKAkObm+ocU3L8LqZyTRlpQKEzdMqkgCxz/1TmS8LqE7U5xL1Vzgx1CUoBdV+89
Cd05ZYUuIxsc7Gm20wj4GdU9YCv/x3UZglCDkIbt4I0bGb6Yq7tlU1o6tYXNSbMBxQRQQG7VlERr
FRmdFlU5+wHoqF55uy5UZBiYDAFzoYmNefSdL53JMtGiqgwXeSj2skj7k6KOr8jORxBi0NzChh2q
NFiY4Idxmd06RY8HVNynXUA8/aCmn61z5gSq8ixFvxUZAyZ+4SyAfGRgdOFSI7YMtqKuEFaVX5ln
HfKfRpH4U8ECDPR94ONhCwgT8xsOK89I1Nd1qwJeBHoVleGD4lc9YgiLBXW7yMiPhFrtRHGPNWWl
eOPUuMDgvAOy7c9p+ry49y3qJE0tC8wiY8fiCZwtqlpoXnAv/WGsB8omqOWln0cbk56VKYnKojol
QteG9umi/IOF+MtDKsiUOZOBGIItYj/1GuS8II1ql4BQxc+79Zizvy0Uvz31AzuxG9YinvKmi+Ve
3uANxSZTWmB5uDb87sfYBHjSX7cKUQgxAArkwmHAtf9RlHSmrEBFDbhYC32iw+xXVXXOCy/KZW1w
0eXdS+K87Zjly1DYgJ1J+7YOtNyu/SKZ9cC1qCpxgDJRnIs1VreYqwo4JE32VrO3sf3pmpKhJvF3
gyPH1UVx3uYubmszj1YOtFHNIqiUjc/tXFbpIR8k4UKsC4bGthcxNn55+25qurY1dJnmaKxOFMmL
pDAtVuW3BE4V16jTzoSlxeCL/YWZoQSs65IrJFOCS2yTdWiGdINPSvQfWe2348sqC3oyEZzPAZRK
mQHLENgB9Y15sLzIO12/KSKnBoC6DaTcQXjlHY1dL5m35ED7AKtEO9R+0tyR5GZyH/++Lkfk0PZy
uONoDTIUpIScEUQCwFdVCnb87xIAio0Ci4fqKNzapT9zE8urnBnIWa0WYh5mMb5e//vvQ5p8ArIX
wCVwXj0pekI2WAXqd0YX6VFVBWjQpSdn/TLlb2t5U6D9ztZoGuug/tYDo3kNGvpzYZ5fnIv0pg6B
L6zIAEBENgLgaayNIt/DmBen+LIoIMxz8bscF4i0yuucPkqHcUXHh24WGmgAGUGs5dzc1BizMzoe
Yl8JWjqsHZiW5L6KGs7IvH6L4NRIUp15lZJib5gVp1S/W4opsOcQk/r3SYHpcyNRfQ1Dj3Pz1Leu
33whVWgtzrHSSGhkn638tq1lcy2irOn/SLuuHclxJftFAuTNK2XTV1VmuX4RutrIe6+v36Oa3b2Z
TG0S9y4KmOnpASpEMsggI06cs2Ba4FZAAeCxdetTk1T2Sd/hmwKtOIjqOZx+C3G1E3PpWEvyBoIt
LJj6Mso7JwO8ZXn3LL1m1ESn/Cz2IHQEX0TxJAiVU2q/uyUjne3U7PWxQ6/hz+QFDI/dAmlXkX7Y
lf5cFKUI9izIZm7zPe/pB8lqHWXXe6IFJSczs9VzdGhP8xdoCi2ZlOZkcYD1tKZsZY7m8kRl9aiv
1d+vP4quv49cJqhBgo/yRWwiOfZw7YZ6tOxFvO4mU2O1IKGUu8M4yaYeRc95Mz7prf4OpK/zeH6Y
n0KdWaiMtH4jI4Rwp8zjvOSYbX1HePc98E7uY7fbROfHFpfFpRcfq46GTHS1gy2ZMij7SSmOS8zq
0M0aDkQc3/sStOGM7MGaV1+boeJWBk8XuRBTPPZnsTKjwkYQTjycTy3D0lpVGkqWkNjFqwqNCTTR
k1DLvRRrqGF2lXw2lPq3EbQ7OVVaMkcXXbaSxM4Ba/BrzRJqlRHb1g5GPO3xEMGLTkBUuN29Tcdl
YgWO330iuf6smVUbOmPBQqWv7VhAswFlABASKUpqNgNpkpQqBqYPRwVR44oDGjNHMy1aJMpe/hU2
HKNUtWoQ9VoQd8NT0Hl2Oyxkptp2VDGn4UbfKJGTmTWE3O3Hrrg6d1dGqLkTxCEAUbMM1CBqNT1o
CCvjh6gzdthaVEGr4f+OZPmIqyf9HPYAYKtKtHcIY+m/qRnorXT9q6lztCsbLSmXXz3ZqZWRZCe5
cQmEmmy1e/5P85w/zTvhQ3LijWzitfgENgRITL+20VZnQU+kZUEefQsV2Qy+xmPHwLcYoRXswt+h
qXwoDlBTqISntr+V9oKDwJY7wz5sd6MLTFHyJO+yz9EuTv6v7NQeEych46sBsIH1eJ1XbzXXE7Uc
Fldr0Icz74cBvAnHmw1WWJwHdgBWOxtitxmS3tvy02iJDoc2p020Gbnj8Lu1o9bkPY3xKGA5NvUi
1cRJjObFsTOkqNK3yIo3IQO2uHbC/mu0iLO3o+X4sg2hQgW3trqD6tQHxnQ+9mjU4G5/f6SkBa9w
WGretgPz8VI9nh70C9z+7lz2h0JZVgq3yl/QnjZ5i6X89XjXKzR2yeASHxc8fL6q7vhsO6ieoDNK
iKwZWv7/lb9x6twN6QJH5vot9ihpBJZqBGue7k4VP0QFZ5mnlPQSeEGhnvA7AXsP8huPV2St8A3C
9f85wHBW3Q5GQNgLeh2mLL84iuZfAG0/Yys5ivYl2A2vUUX+gKNRdJIncTfhNe0mH/1r6rG6dllz
Sh0wMQ/d7wSQkP2sH4oRt7SQdTlf/Pb/PsJwebgd6CzwQV11CAcy8NYSSSzhrXVRwTxxA9FOuft4
XlluSB0EA9TUpDpF4M73zvjeMeoZq9Wbq1Wjkw+SGjZ1sAym/T0dOXM8J26KTNRERLM843EXeXV5
HIrDxLoqrObmry1Tx4MY1sUkVBhYQUrLwD/2cU8CT/xsNtVmcI0jWtkGCMYx/HSZrwer9w0lv9pz
ch+iNdSHm87gRtZJETmNQnorn/5K+jnsGM7CskbdTypt5DgQPkf72kLX5kfvJZvAFMzQ/n85CY12
GENOHiNxOUg4qwpLJ5FSu1IZ8WJ1LFAPQQ8QCn1oo7j1+1TrjBKJN4wFoTvcAk0m2eFoZu/TjkWb
tu6WV7Yo56jDPFSDGPPGc0CijCIxZpGMo+b2BuAy9QSRlA+hIGGaPUedBiB06qq64upq1pM2YQHA
V8+Uq6+hoo0+imE76QgFWtTH5jxqL3IpMdHWy2+588wrK5SvaPI0+Pzimf4htWZH83hH2ut7XDci
p3dYDe2rkeHKGhV79EkaVWSLEf0jkqHnY6MNVqn9J5faKyNU+CmGRDBGftnjuWBP1euUcQzPZy0N
FXU6WWmrzIAFI/+RDbuCZyEu1p9tV2OgAgq6kEJl6GCBk97iTrb9eDPFnZMlNrAk0bAVwt4qIPmg
I2P4eFezNhwVaIpUjflmcYjsb7TN3NIWdtyrjMzP5rGd/2O3fWMcF3gtfSbW0ViPRtABjSom4P/N
O0UVzahLusgsxywXLJ0vJgUPumQaCMSfh+dY0CEoXM3aDKmZQiq9ThTyyPXzTEU3bBshHBq5xKJS
WwZ8v0P+9Z3UDgl7VHmRMMEJ5DvyiPt4XRI7EJ/GgTEjq1djvCYXxRK0C91lgoVZVKWln6hOfBMd
NsSfHH+orJ77w5j61U1/ZYk66Pg+kvRgCoDWblIzVtE2Yxxi7jK+tOhkfJUhUKHiRIPYliScH5te
HSNEthUZT3WQpVJ+rTRGyuVSBslGMSNRLAmk1w1b9aUt1pl1X19duStjlCtLM1/03YiulTCaf0xD
IG20fFzKayFvVj1apSbomzn6VLMSwqt7CHq50LZFGRsd+LdBC+qntRJmgAm3/peB7Gg0nCZxHwxO
HZxioIkASnk8rasjvTK4fNDV/SJVBM4PexicmsEF2zHwSscRbDihgCqSoljhvH1scDlD7zaFjjYL
gH3QZ0Wv41xB+QPQHmzev7GUbyeheVMF9AM9trIaLqCrKsnQCF5I+W6HVUQQ1tPHJt47GjT1Rhea
V7FMAhaP4WolFmCNZcHQaQ+R71s7A/CCk1ZgNDkYDWZ0Loq/isiduJQI9RMaU0lRAUrLql5998nR
kwhGU/gHGl9RgqOGF3Vh0UMwZengG/eTp25DdzgEP4YXbSDdc/asbhCFv0SOzLvSy58np0D6tztX
HalfkXp3Wa+p1SP5+oOoeWiHWE+C5YMmU3MMO7E1s3DrXewkr7KTnKTP+Hlmhrrl/Hw0C1QwDdNJ
GnwfRnmMP3768q3a5tzZFPa/sifWw2bNo65HSJ0/GphutJr7nvLc+YPmMpLbj332WyDw0XiozT83
shJFA0yg2HQ0oNJ8NBpzj0zrTnyqXyqvNDsPh5AjbP3PYFNvuw3//vgT1v35yrHo4yCDcqza4RPS
jWLJbrJtSU18vHpZT4C14/xqOumHnF+LfpYYMAQan7p9LssteLAhGPb2eEBrp821GSpeAVg4Q+0M
xxsS5TyRTBbcVGK4BX0X6YO51tUc45BOldfZI4owvll+yluiHYujvAnseTu60lkxB2eyIjfNiWzn
X7EzHydrPIb74R3/3ook+Qq93FQYN4O1Hi+ADP/3pKDbXOI5DpHDxPdN+VsN4N9BNsuQRCkkl8zo
mFu89uUbOxXPlMcTv3oPvTZMHVFjE6gZeLRwRJmDyZPY1HYy0a1sIxKdsXHWYti1KerwmfO+yrJy
8SVb2dRPSAvYS8aTMSCWK1GnTSC3ErSWYOUw/n5KNiNpSG/38Kk/kNnYGKeMketgjYo6cHqhnaoo
hL3WUm3D6axlXCxVCNY2pI4cmS/1yOhhZBYId5y3CWw8nrdvQOuDU40GKyng/cEw0I2M9k1kpUvQ
pZvFVrRVS3krT/ym683+kB/HtwLHd/f7JyRgHn/B6hjR1LmUZQFbkij3MOaIj7UZMdqon9ETa4w/
GulV6xjphtWDAPQpaC9EWyyYVG5vAhManQI/awE8V0iVdybk2WLDmgOTqSi9HmzRIADpV9w4AKm8
NVWASTLPJHQJSGcN7Pe6M6DzRY/eRkFwel00UYIlHXovtE4GzxCa5w5K9jMDA8njeV0tsqJhD92b
aKCDVOvyWLi6O8Z8po6xjyELrTmUvwPVqUq7h6rER8T/qEGlpM4jMeLMzpT9LG1ZuMg1GgUIWQLD
jTuesHBZ3drH4Z7qyrig00vZ7JJf8jQSGVyR+eANf7PYGSBFOmyEcTsavxlDX11tcI8tjYPAmtKM
z7weKnIZAkUu6j3BuToWnxEoE9CLxMle0fFOm7koQi/N/bg2mq38zLcVmaeSLOooLC2tJSrfbTEg
DqALBoZoUGzcTkQOBTWlTJdetCTXSVpz564wzlELPT0DLZV2nMYhGYD+BsVW8smYiiWEPjJOhdik
LeuaK9FxASEyK6yFiyx99sEePS6bOZaPTQfGtCywi7/hf6AiIAPriwou8OYK5Gdvh40sR1C0Hfpy
IP3S6odI3w/laWSxNa5N7tLAoi9cuNhxlJfnRVSrrWogutT9LojyrVh2GFl1qUIRr6X251wLHyCI
+/V4Xtc87NoslTzwmxn9RTPMim6LxoSgzGzOz4mvVYd26hhbeS22AbQPTzZAVws0/e1MTqrEle2M
mUzKvxATLNBvy1SOWotn4D0C1eqyZ0X6advIaRhySHjBMwKzkD5x65OL3Epie+rADlQIjGN/NWMP
QnbU2pH/RacAdUzyYlX805pTKqiMNj+DCuT/VUPy+tnwupRzyhBVJnRN8wYqCJFXiUjctrOtl/rP
MuQZxbPVKUYnDXhfoHoApMjtFHccn8pciPWU5JpwwmsioSNXY/XfrV67wOajIBEEYkS8r2/NDFNc
ionOYU+A10XadG1C+ERDX2Rv9bEN0hW5NKPcRO3nsbuuDg98KwubLnDq37Xqq1jgz7OShW0MFbxe
X/QWlFG1Bp/hpqujA+OEAkkh+BEQ97ejE4VWTKWyAzo9ioqdnvOSmUhNaBs+H2/aWWwd5D+l3VTi
rwr9Uxoqddch287IRa2RfAB9BaTtAt0DTp66C7Z1HxscMo77fnoKEquOBgLVRCIpnqbZxWwrnHSA
UFQ1N1aQh5+i7PnygUMSoli0rNvA+/cn//pzKE+HNrZSo+EGUFMt9jqQvszja86xfGvtIAQPJlrY
wdaAnnnqoIeUcD4MFaJM1mi2ZvyYxnpXaGgOVkHi2ARHTaxIVfybLMqIZkiEIcSjQQBNTPjz7ZLL
NTQcFL0VznKdgXpziF2+RSYHyn1JVFlC1v17jkzboxv1fTSSJ63SCOdR3TTYnzIO3Zln4ICo3XJn
hJrKTCgg5RFhUOJg2J2Mro4ZhESvj72Cvh/dWaEiF4BiAGLWsMI/Nz9zq3Jf/N+19ys+VonJIjGh
LtmLLUSrhSQX/T0orC8jvtr/2WBI0PPkhXNR18re8H3hxS8U/isc69gKBkNhHKfr9sCssejUgGKA
mkE5lvQ2rGCv19xJ2Y0IH5yYOxOnMfYWnRL575H9yxI1i4PBF/XAzcI5KGwQL1YG+trzQ2zJ1WeT
nkCiMAwsgnpqp/1jEq0P6AADIS9I6m8nc2F1GAtpEs5lPg8bvi7Tl77Ocwd9NKrddvz8osR1OpFM
lkcvGGVpw/CcZfau7nT/fABuO8jSAnt3J/IoBmHcLk2U5+wt/o2QOV6U4/CRPfH79pizmgZXNgPE
7v5ljDpMuT5t1QLWzk1U7jK+ttM2MaeptRmDYtmhZhVlt6KUQKhwHnq8PcPg1FW6FejztpK2ZSuY
CZ5LSqZwRE3zUzkYGz1JtnyYuEkgWsLUu4+/Z3WRr4ZN3blA+CME4aBg2AG4N2Tkv+YDdGTMSZB2
USqbTc5DdrthzMLqvrmySh2ncRLlalPAKpA8TqsGju9HVpKLTtuzNGsY802n+EauiA1tgBO1AjiF
5PlDa46zrLFeAXSKi3bW70vD1dHT9/GAeyeGxGd/M+0DNADbTtDJLBToGRLRhc15IUIGr85OwckE
rFammrD0phirSecBFbSbF0EP5+KykkSDstXH+ijH6k5pe0upuk2a1nYrseZ47YzH5jEEJAMWkZbv
XMHV4IMqkTkt4nBUfKL3UEB7KpnNbe/mzyXUbkj/+dhp6RvYf0/2v+xRm7WKe7VScck9t6HulWCH
QjnHLrLeHMvSxCY2Z0j6ZgqkSSTebIzIYdhfdSq8Hr7fukDQUqexYSSooPe6cM7BEKRN8QE3XpOX
+uMMltXeGFxlms1uUnfNvJeb5Dyh7DNHnsqB41hiZOhW1/zqW6gnWj0KLbIPcDwpRa4hNhuZoH9l
smMyzBEZWQweq1sXDevfTwhNoIfOB1yVNiqWeho/KxBlzY4gk5yVx6KrEP+s8JUZalSNoDf5oBXi
OU+b2pkzSNr0IEULiczHPQdCDyS/zHho8GhqYt/MlBHg3LYcbEkvDKvR52QrNiP6HjoO2HRx+oy0
sdppRuODRiaT7VmcW6IlxWxFjdwfg6yMN4+dZHlK0dELKRmQTX/rsSnLul3tiSEwelWWA/Gc+NWp
rYtz0Oncv39NBLcX4uMi3CtpNM1SpMddrwkxZkmdJg9k29pGbwSw0vmFzjC1esCBewS3HJC0obWU
ihTgH5EbISrFs5ZIP5JYddTUHcQjeIGIYpwTsNCm/M+wisw0aWxlLAIzLwxG3FiC482cotUP8kmg
OsJ1AGVo6vmqjeUMUtSmufBKSfg+NeXIB5zwb6kGViC+PF7AZUCUMbwzoG+P6iZeGnTHMxdxkyxw
fXPpk/LMVeJzNBZOULYdKfl5w80l/B6tw4yATOdV0X+G5g0dbQcQhUGflESl0YKKA6OaNDaXZp4c
ve3dRXYzecZG45rZaaePGtpL/CVo7R50EUOzmQcXgB7GI5fGnH9/BvT9kNcEgbVwx2OeNHE4TLrR
XObodT6B1xg0VmnvIsnlKygeQYKYszWQ1/9FwWwqd5HqZILdoYRmh8q2nTx+INU+FNxIgurM3i/Q
egVi8h3Auh13as4sjpDvRze9WkDZLXRjChaLVmIItUpqIHHTXMqN9pX9iezerNB/NHu+1e74p9qW
EI8ar3ZaZ/C6fW1n52HXWvOJP04eq334u5zw6Guo44sr5IRDTaO5iC4Em+3G7GwITJq4ryMw+uTX
n8mKyd/AYjwTVvaHiFSTKuC6jIwTDWvIurkKjJxvL0IE4s3C7MR3TcHUFzgxcXY+3h/3JwIY/9DL
h9QDMiFwWspTqwbYu7aFp8Z96Wl5fcmTT6Mu3SRskS0M9kUiWLOggGh/+Ntyfzr9fUgFhp/eXz2W
j1jwFaD60PFDHQnI/Is9V6rNJTFAK6LWG6mKn4NnpbBiWTSn1kJLIHpPekhSDRqBbvwHYxZWjglp
kTTHuxMt6Wj0uz3ngXdHY1ketRc5fveHFryVf+JA3EhZTsA2QUD5VibhZnxrasiYHso08OqwNYFx
UYKPSEjMUpQZNwK6JLLsXTA04HtAIapqCp0j4aCr0VWZ1F7AOoG6wL6oTS5wAdydwRhSGIo1dn+j
0VXjp4oHIiwr7UQSGcmFZd6pHQC5hYXkEj36+Af1NFahEpD7iE+XoKgEEhsTCKUHCGkwZv/ujYih
AlmDchdsSRqdXu3rcEJRqO8ucmg2AQSt7ER/i6SjBvK94eIXFl9YXfebYVW8GxxoFcDChmWH60G8
5HbNeyPuEj4OlbM+e8DbTMdpNOWxJ4qyQw0bNwICoYvRm5mvmfs9Z/ACstYQ8sJbAjIW9MESQ9tB
q0T9bHGes/mKAHLBhds01R3jKLkPAJQlamNB/x0q8DUsTW4Jkl0Q95A/OWrnM5FN1JKsyXQEEjqt
B9pGr7cjV7dUazQFO7LCbebwu8CZnxTr8cx/Q6Zu3Ir6quVmfnWrKhSpgySXoJ+hEWOOVvxb3+ab
fN87FXjbpZ3gpU5qFeYfIGNqu7EG/PCW6nAuCABdqHuS1E2c0k0ZeLK7Szj1WdSDZE4lvkGBUj8P
pgDzmp2TknCWxhg+3eOMnPrt8lOOJzSFAZzXt53ijTeBdAR//SUgv95/AiFDmr1PeMLwdrp2/o9R
sPKLIPPGI4/GeRk8N2RKrujn2Rkw55KneLMXmcI2Bnoks2ozNk8c2gG2mFf38Xov46GWG1UKpH+A
a0OE+Sb0v1ruXKxacYx64xwWF108VIC0xfVnVB7SOGKEs5UlRIoXjcxA6S+MH/R9XerVsI5L7hwB
KF+ZAOqAcVgscW9BPsbiS8ZSyvcjuzZHi7XOQjjDlSvurIEWvYq/subfnjrERGhoi2i4l/BQWz7g
auqUapSEuu6ji9SWqAk0RC8doIRNXCBMIWAxmt0vlIAaKErRwgImxqXx1prMBc2SAIE1PSS+FJDi
U3yXGzQtMZZp1dBy2EPKDYGFvuKk8tQXeStFF1FHKRtV/UuJ/FnlVREjit77A+YMqMilFgmWGzqI
AngLpgQuii/aOUVtIZRTuwDxVoXOwoJEvGiPLM6e+0evgSbjpcKLZmeIkdJLhkxfUQJGHF9aB7or
hy95O5l/ORKfMghSBG5i9vYnb7VuiR/UlhgeeZ9jXsyjjV9B1W6BUixR78pjdLnl21FK44v6Wpmz
5Tul1zhm9/54S9OdtThObs1QIWwQqriOASm6ZMR3FaKQyUZx3vwCx/KmtgMXsN9jZ9UWcMamRD5f
SzOwWHHkm4739mC5/Qhqd6S4sGhNhI8oPwKPIxxat3rS4eieSURka7SfwDproruDlK5OcLimpnIC
koNxf1nz5uspp8KZGmdCoPKYco1MwkmCFkNMwnKX1OfHk353ScWcg+UPsHxQjqO+Tg23kSdVzZM2
vihIDOp5SBpT5kWiCc/Dhs3XuFz86cm9tkaNquq6qBj8Jr40PxM7BWWcQeBOpm6LpghkbgbAWueg
M4OM1mx9vbTe7Kpg2Y7cYq+YEFmxWtA6qQTIUlK7vIs3lPm3JrHHWTGEVwwL+EaL27BkC77rpXef
DX5J8D4pCmId9dlhHPd1IsrxpXckq99tZnTWaUAyz464cLWQyeS3rVVuKjd2gueXzhkclRQbdByl
iL0/MyvfjiM5Rxb3FLr/wfohOuF0QOUTZCK3W3McWkQLUA1f+g5UMLrXdrPVVoKn4p4RSyTjXx7b
u8vywV+A6Va/qaVBhknZA6eHkXF9lVyKRt3kEAMo/I3KaVBRYgDW7lO5lCXqNKi7Co+6EZbQXCs5
ASTTOsfXdmnlyhaH3MIHX2z+f2Oj9kJYoyOPy0uMDZIzcfjUjcc+GknLGtn9HIrgb0HwVUE8jpch
daGIsiQXioSLL6Jm1d0uSy8BLqPzJpQSyJ4AGCHjPjrves4b3OQsxKT807DO9NVvMMDQhjiGexRN
hcnPQ4jeiii5qJNXayc/2oGfSRS+Hs8oDXLBkS7+Tz0erzHBoIY6iiNe3nySXEbHAMy+srO/5VNs
iRtA8N3WQzGN8AWpGNVXhtm7BMTS9xAUE8y2e0jLPhfPjdUB9z9vO4d3yi24n/E5ImOw90c2LojY
hUueDvldWnE2TYMhTcQxuYSc4x8ALUu8yUeKQWDwPdPtFcuk4ubBA6ejQkkZ8hi3e56P8O4tAz69
QBfz+QMkgQQX/cgGaJuM5MV92u/f3T9Pf/74H8MpOXEl6VmY1ZWhIre8tPGpC9JFopY1y4wYKNMq
v/g/cof7KdgJMxDfZ8owyoV0CqzFEuh36Wv3VAqV39djfpm28lv3IzwFP4CvcBWPe5nAEzGc/Xcc
rIeEJ0Vpxaw9upwut0c+rEOaEmleUFMZdAIdMghtVoVSfimtcY+qwC5w3wVTJ4uqV3qYWG/q+8B4
a446VoUp6dNEUWFuk3nZM/SXMhPSfMd6p24AhvdAn/GqHBuntQ23daNz/mpcfJv3unfgkfUj95m+
sm5CKxmF22+iDmDeiOJFFXSZAt4uHdWs3NBR7MESrcLxj6wOlsVnHs045dVl2Ud1VGj5hePA4aM/
S+lBmU5yZxr1qwQ6k9h6fDYtQfuRPSqol1yvjYoMe7x/FPvUkqpdJLPakJePpoxAfPpbSg1ZSBQL
8P+vbs6RGkySVvPhpam/eOG9ZKW5VgYB8iNc21TknUCDTQ2iz42iB0VReFG032P7xOVu5LMgRyub
Hbd+9IJCMhn3RGO5Ql6NYVQyY5ShkXU5SZZsv4ikYTyo7tOSeFtcW6COE6Qlc84vYUEIXooxhcDc
k5Ae+MktlN+66BQXOdjJe+UnWgFM1HAf+8FK6uTa+l2wQEUqE0VwKF/kH0FlDm/JH8WZd+nXYAUH
InlTbMubqNyUrxJ6dhnGV8IwZhXUvKBmXyBkVKZcznOpk+oKT56MDHjsePWzylKjoH0QVwzk4mFE
hFaGDI7e2/Vr5iFq1CIoLsHEQRzjqCMjyphCeu/SJqi9m3e+1gYZTOTom+R+YThv1Zv4M9uG5whv
JWWb+GT+mx6zp+HCM87Ou0T/P8ZBS42ZxBjpDENfD3WhTzGMX6Rd+R6a4VndpzaHHrsoJKzIQO84
2tqyW652Q1KMVTku1oo5tcZ2D9gw8fu3xxNKv8oWI7hlg2FsqXejPerWSNwbMzhR+AJHr462hdck
M8cZMlADIxd/97KnDS3+eTWaamjRmlTNxUVCU7YZ7IrXdCdsyyNYLlnLRIc42hQ1ceqMZh4RncsX
bucfyk16CtxgH77EJGXE7rUVup486ryqjATHrgpDGsTCZP93pW7ixH28QKtOh9KOjCrwAhmnUyKC
ykmJDwGcy7CVbbhA/1W+G6+xl75qT0pMMtZC0eUMzB6SnZKKhgIJiTuZWqgal8JyuZJcpJOYkuGl
edZPuGnupL/RiXUorXjfjS1qpdqZA/ksl1aXZBehw9L3Kqd7Lxj+sPyS68hID4hapRD9z4amwUi4
SZ8kjz+J6BR+vEir4wA6EOJjeEui6HXr3JHfJxAGq6oLhB1/SsfwS6qJ+O7/fGzlm7qdGglCPErM
QM2rS73v1oyoJCm6cIrqkn6E5rh7cR1n3BHcFI8+eTefvZh0jIGtzB0sguAap91Sz6WOh8wYki7g
m+qSvQQVEU+tC7fbPx7Wyi5CXl/BSwbOpoHB93ZUQc4lVcFx9YUXDnFqED4zg4BFZLBmBBlboKeB
3gCpNhX4QayTCX0ZNpdI2MRAhyWhqwNI8Hgk9/EPz6Ule49i4KLjR3makhp1VVY5sCFaiYJjqkKl
APIZ9v/PCjUUvgP8vOBhRQ7PHPRLi5HZs3o/W8tA0CliLA0aCk3PqBRQaWt8mOiE7Sz/5DnDAbOI
qiId9VROZAJ7al+YRrDlJPT4QeSF4RKrEwmdITgcevugunLrEkKiJgqknpvL2LcGybQqM7t6YjbG
rJtZZFIV1M+xrW7NKGHnT1MAeA3olnmFgGUbVMh5b4oNAURS/OCTH/38o2ssUMUwxXnpCxlcUQXK
ZjnY0bEHIOGt8ZnLAO3zgc8oJ+jT8e++igYg8a2JWV65tpjXhujJBIQN8HetubQ5qtMy+ELKJ4UV
pu6qovRwlq+4iu+cAu6KsAAIQoF+9ZfTHMav4E/emMjdeUApoSYYWaXrgZdhdGrrWSTbkHREsZbs
e4BE+7nDf/77G2UhY16EAcB8Qxeqw7lQskwo20ujReHLwj5tzXPIEjS8K5l8jxyIfgQRbRHWpbxI
m6c51HWuRTFB3wq77MVywMXjCDs0h4CEYZt66g41X9EyjQ0jWH8DwG4jApzoyjZ1dnZVv1DEwHZB
uPcDitFmadUbddufGgcZYafY/CyczHqDKruT2uffjyf4ro5CD516dKZ9KQldEHQXQDAd3S1PaPkl
vFtu/JQgx+4o7uhpaPhHEeNF3I/HfMuqet9hBOhPoLfRkI0DL2EGAh0NRV/a+9hsfe0DNLnaeyxD
6xGPvMZJKpA0ujk3u1lrgCKUz39PUgWgzL5LiKoV+yjhrKKJzbpAw7KVGfjb+aUL3GL8o0w9GUSz
KzyDdx5P4MqtGJkPoNAXgQyA3BRq/SDmq4ZRB+xIgG60ct8EtsrtoAn/nh+MPSuYrx13iHwoWyLd
tZw9t1u07AS+rji+u/Ddz15OiDBE1uPxrJ1puJagcLEwCQMVemshiiNZG+Oku4RNnG7Htsg3da7X
Jt8ZBgEEvmLYu0vdL6uP1LYE9NdCYklD7pop0VIOSnt4vijkEJ+Vg3cGpO3v42F91xrobXZthnYy
LdVysP13l8lFH+pWOSu/hJ3jHARLfao9f+8qP4hLyEtPXjaGHf+0uc3zM0/CH88d8B5nsFmSv4yh
S8veevRNy2pfHbh83cyK0eGbVDDr6btYA7TshQ8dA1UMVBORSXzOXlHVKi+z4nQfeULA1QhEtmZV
3gQm9MZuX6V4J/xthU0jfhmWCBnUvT9ZISv/dVfppFeJig111rR526TdRUx2TX+QStPDhARObhqW
OZBhh/+aCF7QdmzXrim+WM9MYclvNMOj+aJ8Uxx7HtoHRXcZMndKXADTC/4LeK2gNg2PM54bZWtk
z9lwqsqZSMMuLTcR/1WqqZlqBPWSLDMl7mNGh+5Bqy1DtSbjpQfePbFlPJjl7SA62YB+0r/lpl66
IInAuXVyKhJ71E0DIn/dMSyPo/8UN2QoG9OfVMjOEujw9H+SzO2gw2bPqiNtol8guNrpATDNJBh9
RlD8zmZT8wCOEBQO0FOFRBsNmWyMBnzJatdcPn6cvgCa4Ui7qUj+xJGvCFQeEVnKz8juQ66SBHZs
LT+FiT/jLyEpS47Hrb3lyfZn6r1K4OGIEdrPoR0CdDUhZf3PzwAKF+yBx9twbbdrCObILeFaKok0
M3FX11k2ahOuhdom5flfkdod5Pf4p8Z5quHkdXvRu7c4rp3HdhfPuJsxyDoseG8D11HKfaUiSn1k
7drLoECOr5mrH3JsfPBxcDCimaWQsxYSNAngSZRWcJQC+3G7r6W4jvJOXXC7UrrLpkujNFbJy5aG
zLT6EUsnUGU2FSs3uXaTuDFLbY9KqvhaXODCxunNIOWTXJH0nGyDV7QvA7cm2YIpEm7DWwLSbNym
2eVu5bGore8qATgpUM5ZEswLvuZOAnHQolLmekA2RX678M87YhxY7et0BqfEKAGgYOOBeJJZig3L
WUmvMDoKIEgN/JCCEtDtnGdTnMk1j3sMpxwKiJk2oNZ77EPrI7syQc0vF1bISY1+e6kEt8RShjnp
xdDtAyfhtqVZlLj+Dl8QXxzeHlteyRpgTq8sU8kJtYxFIwsxODxinHoD6Rrs5D89+fUL+AYsp2DW
CFKBZeCHhYm/q49+L+iVcerOIcpBPndhCHDsQd726OPEmRJsQ5wpwMOLH+jNGt3KmZjEcPc5wNtB
U4/kQfPrQOcw3Y1dA6oRmqopADKY7BWg4CUQ1QMuUTj5c2IZAL6IjMLpXZ3hv0i7suVIlSX5RZix
J7yyVJUktKDW/oL1JhKSfUvg68dR35lTlcUtrM90m+lFbR3kFpkR4e4hDFuMCew8iodSg3nppgqk
O3JnP46v5I7cjvv+h/1Ab7fSdv9llZHCBdwaRBERhdzE6mDGI05ONDr5C3usvtHdfLDd8ifF4KmD
rn/Su/b0rfXl2Mm96G5LfGolUblM+T9fICy1rAFRkOtY6krzSeZG+xZp+AOTb3LocKro3SjXvsx/
Xd7dZ8XbPzMNsQUE0WCsWMLTzJLkqNBaPIOUn+OVCT5r7Ogfsq9ruyS+Ar1bflCmwEJw+U3PntAD
QvJUiEBsrPfiH879xz8fIbzFeItOadTE5FtZz32qwFfzRCvdwaxeL4931VPZaL+MWAGd4c6AsPFo
q2VlgF4x/1bLW7np3MsGllU6G8qRAcEV2lCVICmRu6cxkN6Mg4FA6GZ+NjcmbPWWQ5Or/xuH4A6V
uSmIxpXuiX1qP6U39tt+tgL9W31flBsDWt+XR6YE/4f2Y9WcaDAF5XD1Y8ZRuM2oix4nw40cjLc2
d7r3y3MoymIAa7PwbPHD1JHVNMRsI5FnJa9zHH+01m3egVt6z68N45p74wtLnfaGPOWvkCBBm98N
w8tuF1fvyLDYeUhvZQnPChtMEAThTWDu7Tf7pr5VEBJ85rvkYau325rbWVJYuDTxLsKmFNYxLcBC
LVREfF19i6Cams3eSJ8b/bmp50OH5h+oLNUOmn7U0uSM8kHX3abQlvbCfXnd5JFbsOJQFruy3Vr2
lak4+TJh2XveaEo0IehA/yW1vjHAPhkeqPpeME+f7yJpV793t/N1lv64vAbLzXKyBAp4cwAhLzId
eKuKROTGorzr8ZwKwUezAfQ3XVyCj/30UEeNr/AIjP4t3PgZYQ8MTDj9rxWA8BoSQvimo1gwQZtA
FM6rNqTSfTyFkS15o35fdEDsNNfTKzVdzQzKfqdxB0mwdNrL/e/Loz7PguETAAsA821pJASw1+kn
lJVFaWJ3bdgT0I4dqXMn+SNTO5+W8k4xJNckiLXukukqq68I9er8QZU+52kCdau+t/dF8yuWHM1y
e2ljQc482vJlYCDZEAPCJSRWpWej6xvwRtsQAjneoAe19Nm1T3x660z7oOG6vDwTZ3fBYs7UZfTN
QP9nhCunE9GVuQR1EN6GaAHm6vTGHhPXbB8uGzl/TgpW1FMrpWHl2WSObcjzT9JBarojnj3UXisj
gyQ/MrZL1UMR5W7dH4r5eUySjfO1vuBH41zO39Gek3tqGDHoz2Ffuykt9kTq/LQuXCJNV+1cekri
6qxyoHabs/f3sQ509tF1z5CU8SOKXiPXOmkhivcA7pkSF4fL87O6CEjGLj1aDRTmhANRqoWcmOnc
hjMgCH18GKPWzYarvzeCZNeiNq7r6DUqGOktK2k6ErXhYEk/2jZpDmxpaICa+pa0w3mWE8ttaqjR
QyQPqNivyPhoslutp11fKV04oGmvmUR+PN7OCVDK+l5FM2SoSSzMI+1Q5F6rPQ79ozZeG/0heahv
0gjsqbwLIP5E1R0FjeAjcVOfgw+bR/dDfVUO+5I4HLoftVvXW4iN1X2yPM0WAKhy3j6tHJlpzTbp
QiYpN4wbvsQHZ6LTYwJyi16idZX1ILWfERaKtniakh+Iw502eeAJkMV55rBsp771iE+6yst02ZOw
qy8v5PkTAdMLOS2LgOSDSsxXAutoevVpSusc/drDmntUAQquLAKwyCN/QPP2b+QXIJyTd9nmyjVx
YlLwl52SxobZwCR1h/y2B95IGh+1KRwQqBTf+SZfcNmMwrW0QGRRaLJRatXFWlcCB4mMU9yH/WfX
gRxvOvZjHj1OD3xsHLxTD4mxQUhbOYNQT4AmIegkCw1TiAdGDSjVwuBjiGzO7OUVB18kVpnbyoRu
mFpeGcLgFu+OHDqox2AZCO9vubQbqkzzGAJz5VUq+iUt0nrQIY4/Lq/a6piODC2/P9ooyqDGTdXJ
Yzh0e5JVUPi/7qct1aOzNz4eEMejEd5UVtvijm0xGs5e4/RHFb1cHsR5Hk0wIOy9KVLMJI1hwFAc
hRygVEqnHWgRKHuaXj3fDS/Dxnv/fIGgY7B4MFlFZRyDO503Xe0zRiI6hmWZlHtqVOym4/LkWfME
tdte3WoJd37no7wBAg0SduD+ooXAqb05MlJAMpoxjBNy6O4zPXaiqPXR1d2bGTZ8nG6xwM8XDQAG
YDNUmEX6TuRgDzpkqlCMG8PMspE2TUD5ZgXZsnIeWUAJ4SuwIAgwsOGFiZwyo6dWYmAih5pcNVlu
7YBjgLS0XDGvb/LqgM5F7JA1iC3aqfgcrH7yEzS+deJ8jH2oOMUOKCbDDhC92LfYmO21uNlKMi/T
e3oel2aVCAiWTB6UWIUdnAxGYtcanUI0HHZsO3FloA4VbnkW36UQdL+8n9em/tiasNitbbeGOuHd
O9SlF7fGQW+LDeDo2oCgsmjhYY9Gs0RUWZuQluy5zqZQA9grek4MbKNbU3uRlcfLY1HPwhYsMKST
ISEBqVWQ+gWvybIoMfS8n0JalTuafcjNzgKwPu3c8b55IDHoDdYrtbhXA7pNp48kfczjfWrfQOmg
Avd4+Gm8FwlxrEWTY/xx+evO3R90OL6q6VCZVVFGOD1WnJDcnmo+hTWLg8QAFMSuJ6emRbZxI68t
6dKoGYElUrI4wqeGzLInKpe6KZyt7i7Wm4Oa0+fLY1k1Af4kphn1BBg6NUEkvW91jrFQhSJkKRQD
g5HnjYGsPC0wZcDC4lJaiLAiNGwqTaVuTGOClmwBbUP4hX1MlM5rjLJzaW9Nr0bSDodCoo2bT1Pr
m4BBX3dN07oQ0Va9y4NeW0DEZwQd6zG9qDyfDjrLeFk1qTKFRkvuDWycrM/vIW+0v2xmxd0j8rUU
E2pcqGyLkK4sI9gbpjyFCaePBVQx2Fz4TfN92lIbWzuXpgboBqR0UUQX3/mz0ZpqrbE5bIf0d8Ns
r8APB3UiD5LBT3XXbpVnzp9tiOmPDAonoOvUWLN4DIN9t+foDaNUP/XiKZMB3HZU66c2+JencnUD
mag+QVMFqHs4/dMlmyHwmOcAKoV5eq30mqei64WZQdGsc2KE1bH+a+r13TTH9wTar22xpam6dk5A
RoSk4pI5wjv51D5PlVqDluUcAkM5u40WV3tJ1bbaYJwx/C34Paj0oraHBxwiKuE4Tg2V8johSF4Q
dlAqb5igJuuonRflppN+08gepGWocO0ryd5Xfe1ps3oDZZ8WpdmEfaDNZ5rX102nfduY//OHMz4M
vBxIeSrQ2jgT9FTbrikMfNgo3ZuAsaiaSyVfre+VZ63aJcYH38rxrh1STAQARYBmg/kkxJWqjlI5
07UZpyeG1rW2A6biqsi2IpC1Q7owciGiqaF7mFj0UtXCHtGrfQ7HcchALk+hXmHVjWNSCChx+uvy
PK68yPD4hpYTOE7YyGIb+o5WzB67WA6VspP3ZcKerUwyXDnWugBNEfJ93ijEH/Rxi7iycmJhGAqi
OmQBFMhane5foIMtfWopDH9Tr5snvle5OxfX3afSv18e4sq6nVgS3iG5nGtKlWKIdl5c1QYkPyAt
SSfycNnM2oBQ7FiE0BY+pegQ9Dyb7a4op9C6zVyckfrlsTRcjbrlVlOMtTU7tiTcFlMB4ZuohKWG
7WzzN2CEbiOHDPxt2Xpqh93fjwuoIWx6AM/PldViWsk8tZspJHLmExoDiKV4muVNVu7I8mNRoUAa
PV22uTZCBCULFBOSOGesKbWZIcmbqxghGAl6OIHSDeW4AgKVuyHdAOtt2VpefkexYxZbVpTZuHtl
V74rgeOHTIV6U25YWXOkoAoAS71IvS8aQadm9K4kuVXrUzjZACD25X3JC88Y012UmlcsC1LJb4BA
4Q9GwvfF3L1IyDhEv2zzTjbcBOn5cLJ+9fPPyxO94mxOvko4haOkcElK8AwaYzCereFKTSGMA30w
BuHgy6ZW5/loAoRjGFk4hHKPVEqs6pnTFqj6qPEv1OQcGzs35VjiLUXwlWcISq7odQJ6PJyM+N6Z
ipil2ZzAY3dyGMX7KpJ9m14N2Q/D9C+Pbs3JLEKLKpw2fLeIeIuUmQ2NVs4hwHX9gUfWtJN0hIKp
NtdXl02tlBUAn8WYFGBnF/cp7NhyMuE352oOWfatUV9y9jsjP7t7K/WS+a5rXjLptahuutwDphJK
dls9ANeGiocHkIrgxwKXIdyDsiW1HL3NMKv6yPZ50f60khl9pFq21W57zaUiuYrbYQlXUbg5PTMq
pPvsScGNy9EX91H7Vk732s2sJhA42MV0a4OujuvImrBBm3GuYqk059CoUXscABK2Er/u442Y9Rx2
t2QjcLGDUoGIEgyO01F1Ex7osS7NoT54OVqtI91ehbb9XqD9Zt4C6FX5qXEYpMbl6a+m9SJkR9gD
WmOn7LpGN2c1ddBlMqtcdb4zxqekshzGya1ZbAQlawcW2Vcg0qCLCwaIsM7RWOujZURzCMQ2epM1
2kMP6Xl3YI3i2jQZvBZi2G5pdf8iSwSOATI2yIsaIEcKy15PbdUSaOeF5I1B4F5tPSsGRPwqr0cv
f718mFYWHa8slLzxlgQWXeQOMjCdJgR/ckghJOgrNFecqisTv+mz6nDZ1Fc2Qki/oMyF9hMIipB0
E7uYpKnNuUm4ElokfjIzOffKCC/nbFRUd54aGW0ZQEMeGwlE/tmEQqUxK7u+kfNDDEf2iL6yRcDM
pHHm3mToLmGQHRkGvtOSJHaazO5vUxVN1K1MaYKKlZZfNH2VIXkYKW/aMPY+ss2aDyxE/pBNMn0c
aWw5cjaUXga+14aXWrlZvurtFkIjsJN1YZdXfVentC+0sOyDvGtu8+nBalEysKyNbbrmDo8tif4o
p0lZz0OmhTnZAb8AAOmMl1Dj06I8KMkdyaAMNiQuo06px7v0Y4pu+gLtYEfp/fIC6zi4wvriQ0zE
hLINtu1ZCxXU/hrbxofISuG1OhLsW4C4c9wWjsWxiWU7Hz1WOimfR7tgWsiMG7O8Iw0IBnhL8F7d
kzEY2zsCJCCSqtkUdObkqlAnSn0NqJ/08d+MFeEQbnRceiKnSmEtazuz1kJDlgJNGlzCkq0Qbwmh
z+fzHxvCFkqbXla6rtLCyS00LzP3uVtmLtk316zx68jL3v5fYxI3kjqAXpXlGFOC1LsBZBYg2Jct
nONrgA0CJQVHAnI9oKIJQ9LGppqtQtLDdrwazc9Wf+3QEux3H+3yn7XqS7vL9s69G8yBMobyy+J1
ZMGTtp06NxQCfSF25i4p7sf8IGfthpHzba+hjEQ03YSLROFVCEfQkqU1GVQ8Q05BXZ+KDqrcqCpt
HPNlZk43A6QH4DyXWhJ+mEK+RWpzdNOSTCPsdmYNGfk5kFwpCRvj7VlJt/CRK/MGWiU4IGBgI9tJ
hKdAxoa4ZUlshGadBzWgY5JXaMMGTXkFLABKKpJHKEsANn2WJWtGInONtBhSVDW7Vuka9M1A851G
nlhQjDTxTX22djXjyoFXBFJvPaF3ROvKfa3G5YEbLN1Yy/MXMz7pK6GESx9X4vImOPIvzZxCmWio
jLD1LfImyU6t/+SAm0n7yxtz2Xinqwl+HXaGCT1iSOmdqUihmRckyVslnKlnyJpT/jTHnTFtURzO
11FXdYTKeJWDsIhs8ulw6CJ/NOWmggiyzvaQUysdtdFsH/m0ZuN2XwnwFlvLuUb/J5xv4blk4wqV
jdZQQmV+TVr7FQ0QfRWldSZ7vPUHkrg9aR1QFjtrBuxqn5jqgaEBc3mVSABoPTVopAv8zfDr8kyf
qVug8AUaLzbyMtN4Rgs+oDYh+56gdhVyiGh1UALt+UNVv7X1/GPoFLdGzjIbIFYby66W3qdlgsLf
fVO/ljJ/qoEUMQv1lzZbG4Hn+XEGHkrHRMEbItMvOg1l4LyB0KEaKtI1yUuHT6UDWqLV0F05v4yS
U00b3n3lnbCYhLVl0y3X6OlmGHlcKCl+E+aP05ADrB95aZmlTiwzV+rwbpBTyxnuatsxmXZPuS8b
qRsN5Cpu+o1j9pUMOt3/kDWCPvBC+oI2sbj/rbpkA5+oHvImsn2VsHxXR8p4QO/2Niz1SnaqUoqA
FtMHJ7JK8yABsQ0eKh8+N7bH4p3PvsRGUcBA7QHAVSGYZE2bm7GU6CFRRsegPpHeOzCwWyt1FCgI
Z3edK9/U6a4i/mXL5zsAU3BkeLlWjlyN3DGitTqmgNkVNCWnEoyXHJGsm9vXEnto6UbctZKxhy4z
qh6qASluHIjFWRwZjCxJAQiqMUMalPSpnzgEwPdSmCIFiXZzRVc4BndaW9vJ1QYOYsU3wDTcHRo+
LIxmEQ3NtDyS4qE3Qw1t75Jcc2z9g0cAscA5yDRxkwwyk7um8rXWiX/CTZSNX2UHO6oOk36bpFdx
nPm2NW5817m3Xz4L1QMop1hg5ApLoFpowZnq3AwlQz1o7VUVQxJ7VryiNHbR34NgFUNDizQdVHw0
qwTk6HT+B6roXDMmEvagwNZBA53UJZuYTrs0/TYB/3vf8NtSv6LpdEOUrcfk+Y1jaIDZyMicYP3P
0rM9L1AisQcSdprPIXNpRt+GNEj7b9nwK6sfycsIuexiTPfzwgN7BXJrGjfo88ttIxy1k08QHkoy
eNjNmHASmpWrSDuVvQB7iuTprdXdpNAIv3y+zu++0wELB1uzlLmQpJmECH9N9L9FyyZSTcCSWOVW
wL7ykoEt6BHgz6KXJjLAeNHNtMt1Eo4UpMrqhaL0Zt4oM7DcetldITuRAnhBvCy6Zf3D5XGuLuyR
bWFW0dsnhTqtRkKb7JPqoYwe4yzgG87j64QKawdkh4ZjAg1jMLsF5wEIg1G0mZY+6pKMHVJnkZ54
MYkG6CAUbVp7dqqgkNzVGjAdSQe93tu6VcbXpIqr2knBhI4Oo9wm32s0rHmVbBtdZVBkKe7SfISa
w1BO6FVk4x/HXiFn4GUMCS2iQ8dS2XKrOZstNMsAltcbYk5+g5qcVC7UesvcTUalebYMnr/pdJK+
l/OSDcApmMk+1XLc7gafiXkNwRCp3+l6hTShkgAT6EqFvvynnZS5nHXZ925u0ZsIih8QK9UitEnK
GgCRTMrGVy73EfeKxBxA09SU3C1SDWydsqtJ4TI0Un9LydgjIjNK6SGHnBc0wlAgNdwJfQSth7HB
2/03JMo1bAI+IoMBBPj0o8l5WzhjHhnF3Qxf99q3fQYRedA2AqZkWe1WTZR7UB7jkBfsrWyERFYn
BbOsxWgehQxb65mYG+ZxY+Y/TJO2udvmA4ovvaqW9l6aDT3+ntsVPI7cG2W9S0od+ppTXg7a84SW
r8EUAaG2kesXzjnQP9gkR40ohR2ZZWY2AVGZBhX5zNXBtbLBnV/ICDVW5PtQAXf/6gT8x97S5GJx
rnBvp451akfk4FSCBuLsGcodcKfXFgCjvRVetiN4lD924MGQvASKANJ4p3bipI1ia0KLWEn/pJLl
gZHidKrk/wsrIBpC7xp1LHREF6zojHdDV6CHagsBwP53nJJdPP++bES4+f4M5ciIcJynOq/rfq5Y
gD3kTvWnXKI71sMMPUneeJdNLd975DnOTC3+6+jZIaF+PrYjxoPKkGcFPdpOXDYgPKTODAjLUiBS
7eW0ZIHJtVeFyk5u9v7Y6FdAQrpU1q+saPSTdLOXr+B4z+wux+BoYNFY2mNcYGBxG/3qCHOMZPw1
QygB53NLAF1MfP0xtjTVAKQEIsfiHm9kKHXGFowNna/TUB5d2Xwo8p013BfxdwsaudZ8Swh1KvM2
lt9isHFL9JYfs7+sfpx9iJCHMCpb5TrHh1QJUCbqs2oyp5r3l5d0dc8syqomMYBR+oIbHk2tzaqS
xwO2pxLHHsmpQzNzY9esrt6RCWH1JnQgMaUBuyZu6R2QUB5p2h0l+q8cjeouj2bVbxyZWjbw0Wii
utT5sIwmaT/lCrrp9PdmNLFuA+khwN9QhBdx1EalK1zmHQsauXAt6XdjQYp/S5N9y4iw9pnd5VWP
8xZYcyihB7k83A4T2ZitVdcEvM3/jkS4PTjQZjoI3yxQc9BEIegvPSkl1Oeh7FTG7/9mZb6UPVFs
R2+s05VR5WGK0YAOs6YgGGmeK6I7zRYZbXXWEF6gEyGwp8grnRoB+5QPdGmKTdoIcZbBh4M1ltGu
A/RkY1NvmVp+f7TTeJkpSlRi7qLipehzj9fhxLbqhKuHE+rdwCai5x3a+J0amRYhgEjjLGgb8sxn
67fURht7QMxV/PEy9pcsqAK+zBfx5GggOaGmnkNGJUDWs4cq2nCn6PlNkWde3PW7JO8eOhxTdUhv
pYq59eCbRZz4bUI9psUBN6ONXOXqxB59j7CGqsKGiJrjMmb0QOFQ5fhdsZfLm3HFIy2tspAXAVIb
iSHhHmuKAePssU+Kvsdb2Ur3plqVHs3I5HB5i5ktxizLFJ+YExxgpUI5Nx6xjKBAQKQC7oL/UGb5
2ZL5a9Gg2UJ2xciV1Grgped+URVesqXusPJQRKwEpBM4LuhkLCphSWOkm8U04KmTNo7cop2M1APK
M/tUZQ/pGNLx7++VE4PCMjKTypPdzCzogApxxhrNQNE/3NqwsuLBTqwIB6RF1KEXOoY1lZ+INirw
DPfcjJ2K+Zd3jJjS+bOGRxMo+C+8M/q0K7GGU/9IzbBKuNdrt9ATMB4YzopeOlFz26FBVb8VXf8X
06isoJC74Ni0Uy+gy5klM6Acg8T8xnA7x9UOuR0Z3ZiVxLeMyTVKBPbT42iqd3gB/l1w/5+Bg7Gh
IuS2NTGXiTyFPBUQtwzmIfdYh+gOKjDZ4+XpXXlYIvdODNR1CHTmRZF3q8qgh2L1aZB8AuzZhJF+
k6FnXzYHSFjilfn7sjlR6+TPoP6xpwtxTN2WcSOjXXJA8x0vrmjADhTJIq/n93LDnIyiZvvRqk9T
kaFxoR/rv5v2l2LcR5lbGGji7lSjr9xLe0XZCOg2v0y4+NHuTemYgZkwUU5XHe092uMqSw40sL9V
TzHizb0VKtSXIJNZuyAgIZEqyw8L0fMAaY13++ryVK1cQZCexcZHMyAZWjTC94wk7ZDKmhBh6p+j
+VFaG0uxeoJ1/EGrH4DwRQyqlPayAl+RBvqo3FD+kgyOSr3Y+LRsdSOzItYn/qw6ak0ELQ2QiRJF
LSs1Vjo1QbSsKA6TXnnuKfqL2kG8CXg4LX9SNQX8QhIgbQXhhl0x3lNjVze9J+H5b5of40Y+af2D
EN1CdgalAuj9nJ7sBB9KRxsf1MvX9gClLo/dAZ6/i9WPvnjMspua2M5geUW1T/Rn1av6j1k/UFQS
bNAi/8VCL13rsBLonSW2EyQgBs1TMqfB0rPTMN7tZOPSXT3jRwaEW3AGGx94Y+ykqH0B62HP6/FK
s66N+mejW++j9gLx1I0xLe5fCIhRJf5nTMsnHb1tlBT7oBpgssie9eQ6TpEwyzTv8sSJlfY/22rp
Qo2mUlBAEBN28JmlkuYWrFRp6WcoOPoM7VB2qkxx19pdt0N/TginyiPzEl2K9oOSDBsX4erkopwK
vgWS7Gc169zkNadUggOtvmuv2EU+4tZCZkDHz65FwstDXn1N4BwhP2mi+6oIQRxkLYpzNNYMJt24
h7fyRqQUW34whuKaPYwy2hNfNrjqhY4MCgclkkvaaCPyQUN3G88IINDC97KF1QmEDuNSIzctKG2f
bhWWVIrBrIQBYcIg3Ps9712ldYsfJvOjonIlY+ttv27QADkGyTQTJ/3UYFpBYwVwijQgBoUf14N0
nH09zfw4R49ew9Nln+pbIshiNfDPXkV4BIwGBqqLcIO6A1IqjSkLaMczSDCAo4+G1qbXq1m0z/vR
dtDkafakDNgXw4ZuBpmax8mOk439unYyFQBYAe4Eof2snaNW2F3CenxH7iyKUK76enk5Rejj10CP
DSwfcHT0Y03iygiSARRQNC//Hvt8r7zlB7KjPzvZ2T+Vbjr7U2Ds6SOg8xAx9tldeoUidHu/pVC6
6iCOv0V4OwLN3mYpxbcsbYj3Sin7ivY5GHyXN2HTfyhRQLMNZ7v6aDy2udy7R+Mf50EqIgUTfDtl
TvV2OzfeNPtF4nHEc3AL6L72lyzM/0y5uYTeyCUBn3Bqkkd2p49yhpwFIw6tP1Xz/fKiiqJaZxaE
Q1o2kmayZSLBV96NV73XMVcJtGSXXCcHqLoe2shJtsVV1rwPQA3/GRhwTqcD6ya5b6yWIRE3OKle
fFe5P97I/fBelMPV2C0q+fH4EhfPMbQcZxn6auaGw11fzoXvoS0AUgTqp5+go8KT5khjBGZX/WZD
UTlkUnZZWgJPMN5nJNvHEEBFfVeKD22sXquFetiY/OWlJ16mi8wFyBmYCrD6Tj9hSrOxilvk/iWF
voCvgw4l8I2z5OaAl6gNOA0qyvpF4/aptBv1f+Mvj80LuysbZEyAhSvAQP9QParc2oAe/S+F6q6s
uXLjaeQvMT1/ttvRiIXtpqSpUY/Vcqn238GoBYaW4Rbf0lpfuwgW0NxXbRzCHoKnSoqulCclAtB6
zpxOHgAN9hv+psUfchnkRr3T9GYjx7LqkQAPQAcxCHLgWbvs+CPvwJjNDNrK8EhAALTaWzdC+S99
S/LImws0h29uIw712IFvZJvWThLIBDoEHyxQw0W7hA5qPRGCVDAzHWvEq3YrXF18qbhL9UXvBV2E
lhqVcFAGrkwtk+CEKvtWkyA9k7z0Y+2M8efl47Ds9kt2hLgop2pHpRjJ+UIfvayLElfLoPdmqD2u
FdywiCcY33ijrD27jsemnq5aN1eNbFXIoc5sZ9Uv4y+r/Og9ddGQHbbUs9ZWCs8DFNlBwUbaSJjH
uMk1kLEauNryU4pqxzT+Tkjj63Ah7sHfRb1cFrtJ2iPQ52RGGn3+lra30ggJ+G4LCCKiYf4YsUEd
seA0wZUTnEYqF3FsZ0hedEmnHhJwZbwpKTsPjGTJbSVNOUw8hs5tkdiuNmS9RziAao1RG6DyNtVH
NjCAhiyvjKPIpYQvr6Wp8ceysdyolXLXzmJt44ysPY3wKMKbEF+9aLWcrjLrNZomsoSnUTe6rL2y
LMcczI2ttGoEfFYUfnBGwDQ9NSLZBqrTrM4CqCBXOULdD717uHxC1nbQIuS65FkX6rBwQpI+0i2Q
N7IAJAFHGT6Lcgs7u3YeEMXDk4CUjC0q3Ehj21Y6lTEI5IpcCbFHDjXn1ryFu+5V1Mr4httcnbQj
e8JuQgcte7SQEgpiNWxyfTeU3N3MTa8NCi9/bF2UZQCiFA4eNQajUEkLmp5qOhODS1Fm35BH34YQ
RF+m0LbY6o+ztlLHJoWVMgapLdF2Nguq+Dvy1J5s/a0E49dBPDYhbGpbzoyuiXgW9DXoTpA9Ut1E
pvzGrut4XyCyg+5+N+8rmZTXUlIh+aJhu+Q0U8K6s+WttkNbIxbiyWzOpJ4YGDFFtMcsQDy2EAxr
tzpkqqC0ANwpQG/CrW5YHJy8ssuCrgxx/USekt5CgS8A4znakNZZ25Z4EkLXHxx1CG0J4UVnglWa
D1UWGMONCphrD1ap9Hz5MK9dqxCwIKgdQOPvrHczo0bTRMqyfqXtDgUHzuiqV2xv84ytzhsunaUj
JooVovfrG62ahgJwGRwRdx7nvS5/pMYHLYzriEIpaCI+3WT/rT6vcU0Asod3A7r3LPvl6D0E+SBJ
qhSSBWoL/A43wrLggErq16X2xIfZ16bXnDCXpKiTUu5FNtSoL0/w2nsCiG7gXRA+AasqOGRcQwOY
ndEybgowG44h+k8UqduN1vVECl9q/5J0txzJRY4JYkLQggdgXfBms87LUh1zVGSlGdjsGwLJBf1+
mplrZh9QNfjr8S0aEouCOtYW/LfTGY6KvqY8w7pSNVDZazH+bL5X5d28VdpbmUe0d4LcIxiPCw5d
GBUrGEEZ2AQur7jRI5DYjPupbZ+NfnYg1vn98qDW0imLugnkHL/wtmJrY2YnFhkWay3JVWceIFtR
tdA4YU0KERJmP2V2PlzzjHRuCeqaK1MdfZaz5i9JDl9rieMJXZJFZu1sLetKaWSlz/NAamp3qH7O
vWfhNdpviZivnE4T2keo1Sz6MYop7NIOvaSLcazyoNGR5ORokW5d1Vea7QKAqeu/C7b1nF9dzn8M
inEvL9uipspisPaS0keFfX6Vu2tlq6XWWirexK6Bi1PIUiIV7kCcdXQAjjCDbXoAQF9F7+hI9zrq
WqqTPcZINbzO+/HTTBzDPaBB7FYtYMXBntgXLsgqTfIxQbeiAP1gHE3+JlWJp9iQ9UznDU+z8sBA
ghOPbpRAwAn6mokjX6fFCifFAOBjGfmSnO5YqgKPbtIdL+1DARlE5KzVrYOyXKhCuGTiEgRDBE81
8BAEB4umq2CARl0eEIWnd2MrvyuRCfCEHVHb4VlZuVYFZkKUWcZdH8/VXrXG4nlkBQXclc8+2gwh
+L58elfuTTTDASx9Iaugvigsuc6jQrUilgdFPOQQlsl6N6FwSGRQt+A8a9sYj9Qv5wcoh4iyahg0
l2hqZwGZf5vNdD3IkIJGMLcfpC1gyhp+DXcIyPrgWeBRIEoRVIqWKENS5IHSNPxuoCTyIzAFgT2k
sW+oSgJtSzB2EyAC3EnhwHzglvBH3ld+xpvWV3gxAAoh85txLsad3NblxsSvzsZCrrOBcF76qJ7e
BZ1W5PI0NTmqr2W5Z2Wl7Y2C2jtWmhmoyHryoEdRcXV5tdcOGICeC7APRO+zlEfbJdrcAY0ZzKS/
i4n2ME1vDVp3OjJ0UC+bWnldLl0k0AJX+yJqCW8/JQMuGkD1PKiaa8MMs3LrCK+MhUBHceE0fSmX
Lb8/OsLgF1jdHGOJK+NxSB6lyOEK+FX64fI4Vtbpi5oI3bKlKC8iIbskRiJFmbBOFPepdZeBTmaA
MDWpaBgz/rxsbGXSoA6LV93SPRFcX+E0KkVuxyZVcBqL+7S7zYstLZs1Axr83SKZgVqriEAb2wLN
M1OM5n9I+64dyXVl2S8SIG9e5cq3qZ4e0y/CuKYs5e3X32Dve/ZUsYQiZjbWAuahgUqRTCbJzMiI
FlTVQaYp6AJqO2tzfxhrS4P+VEYThTcvqizXS5OZIEQfIlh5A5LOKcAz6ea6f9/G2rpc2uCW36RV
QuqJjQRoIcauHBTUa4ED+Et5W3atYM22/x0Mt1FnuDH402GoR8lAmxZPmV6RwBRsF9FwuCub3A5z
EZWwIvWbqdo30G+wd0vpJeXfNSHdDIe7vUSqWUujDkPjvFnQg/hevY2zb4p256qjAcqC0rNiIi3B
/n6xO9FYBw5yahdHR0elvsEjMUAVTcQRu+ZojGpdA8UPUHt8f3eLZo4S5fryKLfRdyd6imILUlT2
FnQdApdeOScBy0E2Fc8EtKXwwu+d1iRavehYn6q2Do3etq4V68U20YkW3PfslUGhWg8TDPWPvBT3
Lq8be4qp5BRHW8r9uX6tinetTcFXKniNrD34UOxVIWgLPScmhne9RkZBKyur1OLI8o5nSf/cmz+a
5UgN2R2lg+0tmjdC474T7Ny1xDvagzUEb7SkYoxclIuniN0utOIolx1E2CAdNpwdOh5GUCmYEzmV
RoMM1sGCBOHfzyzw3QCvI/yhC1q9HjDpnQglLDgle+F2uuaS8ts0ubL6+g92oFtqgPsV7DP8+6uS
GnOqFawgqSE1N7llu++bExXh8dZ88qOrF00oiFH80URaQLOrPqHHXH2vx5MzvSkiSul1E8A4QE8B
yQie9q9fcF+VrYIeJ+mNWm8xcGFj/nx/tlZChQ2ZCBx4rDUdR9P1qsTFZMepCa5xDMNAGbEt/mU5
LgxwEbys5KkxQcp/bJwTEN7Lkrl1cxJWQ9b2LatgYU8BhALSietxVESp0KdV0WOtnIDZ1SwfL7RI
FIjWrCCHAH4tDbiBG2E0Ks9DYyopPSrDobIhuJ79GMjXpPx6f1FWzSDNixw8ssrAil0PRppVqGT2
PT0CPbwpghYdYLXaeUJOf57KmZ1HYEb/r6GPYHFxUMxWljVSOcDDegfMi10Ag2GeJc+4NLbDgb17
khEqbManNPeTcCHm0W6d/TKBlOK37Hz662EDzvNxPQaOCRex62GDAaiauxiVM0rf9OFbZJ4l8ykx
/v4wubLCHfak6sdSoShk5864dwIjm8FCJeJoXQuzTNNZhxQ780qeaxKdZWpi6aheAXFRQlts3GAu
a1n2ohwyPJB+NF1VE2lWrwQMxg5ts8gHVJTK+U1aVEqdqgAjJ/ImZq2Y0pPSCQ6uFd9EFzX6DXHN
MlE0YwHlwmVQrrUs2s9o8dJnfxiJN5dlmKHhKgKjw31/YJ/LPdmvTLHhXphyGsDTaxumZvlkpsMh
yTtcZnbIeaGf83fc0i1RgvsmmYvdM8lGf2Ey0qjcTh2w//b0WqM3/ABGebc1Fl+ZK8GlUzQ6ztvj
ZpFVyYKpygiiz3NdPqXmgfZvjflUZ98ipxLM5lqqEFyM6LNgwkDQYOAOYGyKqJnB3XdcWhABqG4j
xe5c1cGia/4cx66eQIzYUy08GIra/vsSwZVx7l4FMpFCUSuspUrfRxWc/9qzKRSYYCPgV+9yhJxv
Wl1sxLbNRoj8Weqb3yXFs6C1J7vguXRkd5Zcmm9qQyT1x373nl3OUfFIJvNIMTgF/GJD1fvErAXz
x6LSPROcY87dEhE5Al6ijb1xAwCi6bV+uxMV+EUj4ZwS6hbAiRElO477UMTAsP7b5scLGPz1fIEB
HZRtGTmYJeRo1aPo8Fg7y+Bh//15XgqnbM1BiVilPd/Nr/qm+F3sHS9/AYLlsQn2peTNgbPrIA57
P2IIRuVwFw8oMrfVqCOTKHVN+9ASSDxEimTt7ltZPU8uR8dt3sJpcygtYHTAibudP7m5W3q6mwci
2vu1sMTwu0zCDbk4vvFZonKnkMxAZvSEgo90iCVAAHyU/5F9EUydyBR3EqNMo4G1D6ZGtXQ1Z/RI
bPtKg7Sz+rXtdll/pmDKuT+RIpvs7xcBXpJn0NrXsFmilt2MIUBtbpOG7QyNKufQy78daXff4qqD
/JnQm4eCGksIyjpGqWyyboNG3fu/v5ZuBQwaFw08RKDCxj94INLQRjRCd46lec7xXB2yvRRYP8pN
6/7Uarc7Q/IuTPz7VteuGpdGuXm06Sj1gwWjjU+Cs0gBcu0YBocMOKZAY8IEvq5XSU3wcpZ0B2BD
9ZsCiUlZ3prFKx4/eSrAiKxdZy4tcT4YWbGixCmwLlbtl8nk/qgRW/UivD9bq153MR5utvDAGnA0
ROxgmrxxrLzJOCztgWSvKlXQt8VwFqKk1q3fMfo93O/xvsNb1OBGRlWS2JIB9EsLwEOoKCP4l2SR
G6xcKpgV5GZliEvc6mGbc15PWp7nKI9BzymXwnTwas3YqIPituTn3KMLdkoOw+fIEOyr25WDZaTR
P5KpgLBzc4r7tdnbFNibQXHcEFTyoPTyRWrQAiMf8K6LcGG2VYL7NJANunoaQa6Jp2urvUa6ANez
0gN7NRi++JdPiZwvKoA9eS1vS/I17Ss8LrMgA6y06b6o9auCrIkzHaFVWGwGagH/oIAwSaoE7V+r
XoOMHmryMnqtbvrgpEYzIeGTH83iQUPx0Vhe728FgQG+8U0rnKaq8xI4Dqt2I/qWivo+V45KzCUj
B2EQT1YWvw4ema31RWNhLtVY32atEVbtE5VPA31K594F40s+yS6ZU8HJcntDg1mGO0fanfFLcftt
Nhx2A5lgNg/wBGt+qaCHSYqgk21fiF1cnUVoGDDICNt+3K1jAgFPNkzMWGy5lvSEx7RgOLcBHsNh
xRc0quFJ+SESdOH5aWSo8RLDQhabuEHPbo8+yLIUyQqKzLCBXphBAg0wT2amAMSKESa09DQb/T8N
hiFXbShpIAV5bSVt0B/dRwtqSAX4xsZntFNKRJDbX2myhgwjXA5Ub8jXoVeWM5Kj7KnLoLcvHvTC
RdOD0+LZ+JD2G119M1rNIxHkduYM/CQEUHXBvloNIZfmuZkEx56SRAU2lj17eKM/FOaLCslNWz5J
ueIWgy+Baa/o3+zUCDq13lolaMgkRnoopPS4Pb6ZICUy9shggf+Mlz6z29KOCh07UN/UzU+SNGgn
/52is1w86QyMeP0uujbF7bqJ5IaU1hh12tBNVIcxeZiTLCzH2SsSv4RugzJ69Offx7DL8XERporM
bpjnImeJWUt/LQfR2c1+4HZUNroccPvBGc6Nqm7kUpYXoANlGStoBXVyJuSV6FtzM71KkmB3rEUu
DdpF0NdB2xnan68dN1/kiuozrCVkiEOlAvtGNEszDLfZzuyt3B16NOhDfMe/P48Cwzy2xmo0atgE
hgtW79iS0c8hoW5sjOwlBgr0vjHm/zdz+meUfMi0G7VKzQzGxuSXXZyiWfD7a1eFi1nk4eRpDiBp
W7D7SGm7hv5KDAKCYOoqVHCZXA80TMOGpfoYq/71ellgr7FkCOYcZ2QRx+69IN1DFZ/an6W0VyFl
rm1ULQpksKYN2t4UYXVXFw3qKOBxQCYcWaNr6wy1V/Q9IraGXlayQzJFOUMF1qvH3/cXbDWKXBji
hjmkkl5lBhCfzfR70D3zmNKg7d0cLej/myFut6XFPPVLhxGl32KI5bizn6AJRfBMWzvoAMZA2hSF
THDxMve8OOjU2korrcJopuINbexJe6Lx+/1xrHogipYMUo8DiKdpsMt4qqAkgxt/ILmFp3iiK87q
ilwY4MYwACyTTSoMVDvFh5yjB1VFwf3zoz3mZpte2OCOakm28qnUYKPcm+6r7mZ7ALX3T05QbX+D
4d2LXBC2Bo33i+J163m291UL6+Bd30qCL1ldsIsP4fxcXtI81WZ8iGbs0u5BHkO5frm/YB9vlHuD
5Vwc1FdN2paw0RyhGNse6kP2Pf6pvbeTOwWgRQ0Hz2jc6iy92Nva7wV0BLykM3wRh+fFEDnHZySL
hbLAfB9YIfzeW9xiD1KCAiS1B92VXMsrQyDmiJt+roLGTbAxGl95TEJlQ78vn9UfxQ8lUHYq/nJ/
ZlaDDCA4jAYAEAaeC6AvMi3tJQ3B+rvmG4A8HpWtubOS7f9mhpsAM5WJSmqYyfJ9EZ+08b0BVQzd
avUvoGr/JQJcjIk7ZpepsZeIAcuNibggpwbrpTdqgvLMqtdCKgcyfWCaBpfJdZjRIyeX7B5GrPgV
bXuuKX1uG5FM1gp4AY5zYYXzW6VA23aqAq1uYW2S3u+jraYfR+PbYL2h9Fp3tgdavAywVbB43l+y
1SAH1TE0LAJgDaqB6wFq0LBMIEiHy4rSTxuyaLo7243iK0VTU7e2NREAeKXnF4NFCR6v4Y/zlot6
uk066IDbeJvri9/X6CRycz/rfUM7jVXv4vbpNbjsG88ZQfEmA4pCF3jO6m64+AIuJiogSQOhKb5A
9kbjSwP93JRu8j3AG1Yqugyuz++f0XIO5JjxiJdEhJC0gKMk/j1lL1IEDpD08/11XLviguhDYaQ+
DA/C7wbLALavS4uj8TWGALzlt9YXmsxPBnlUoQ6u1iJ9iJWGfFB+41RkaSrQ/vOqCpNqgCcpjwFA
cRp9344gde20Lg0S6MqATiwrwA9lLiGe+Mmun8s4QPOetHW6tn8cs0rzmFjAfuwi6VPpRN+pVfQo
lyNjbUDEx6PoK3UpiB2CoejRX0R7e5/FjQ6M0uScbCVxDoCxkt39SVxbLBD+g64IoGYIZXGtWjlU
IlpASPOjZLchsrHQ80m8Ts6Cxv57JhPMHiSKPnp88MpVr/cd5JTHzATb69HA4aQ2AaG1K8nh/fGs
5m4YMpJ1+YArnifBYE2BURsjsEw/+zf01pcbFCgn3DDBKdsKQuXq5P2xxfNKlV2qJ5mKXYXEPK33
Rrk3lJ1siFJ7ay9U8ArhTob3HJrWOUeX9cW0CMPVL0SNvGWciV/ZwzedLonnlOP3NOvzUGlyT9cL
EFIOcyCYUxYR+UvGxQfcjLMaOvSFAGVe+UjjoP/lk+o5X4YfZHCl0R/+JaMDaiPIhkLUCjgBLlip
EP4rCcS2j0W+BQJ1Dg1HNKLVKQWGGnwsaKtFWezaFxPdrNp6lBCjGh+Mbgv038JcP8Xas/0lo+7w
7f4Mrl17GWT7/8xxp1065Qnw3AiJKNL/avJXJRo2RK0Cs0j9rhNcypg73KwWPB+VNxP6SjzJwQQR
oMaBRgJoYKARGko/83Z6SO2dYaePQKl+mcBX/w/DY8IU8E8GGeaCyBxZ9dDGQ3HMis4n9cHs0V6G
FhBU/+JMcJKxxb8ZHQBHaDUCPccNtXjTZ+qsZMDAl3UT1lIVyKWzLyvRmb26YhdmOAexFmSlirRn
ZtAhVMabATwnQBb5arTsEwh6C16Qq2UQhlhiTYMWK1lde6QcR+D6tNAlpJafp26bgsCyoc1Wh9Kk
IXsNLTcoXsX1167VBabX7gaXlvntlscooZplcRyIDzJxH0prBpk2XSvtsTCeMz7f95a1FQQfm4rq
MC5EEJu5HqmSS6la62idUNpnaiYeTU7QJBO4ydr6XRrhptOcoKtgRXCT3NrGpeKmaemPvedkm74Q
YfpWB4TjE7pt6FwFtI8bkNmUeh8bQPyahe4Nyky9RQL9JWQ1RMNaNQWhJdbjiRHw9G/W0ipWP4xw
S20wD6myzH4p2zsVgH3BnmYOzu8ztDGwDkS8BFCovR5Uqc3mMlcRUL52BdW0ye/jzzIoyDKR+vna
kOD0GAt8AVGLc4eK5hCQB0v+cc72JQh1IUL+L0O5sMD5QtfTzp41AKXj9lRmwQCN+mhHRdn7tW10
OQ42zov0TJrJA6ghMY7ECKUFLPvDWdbd+tWOaGD3w6f7m2h1eS7GxP5+YS0GI3xvMUA7noJTsCQa
GiV7y5sqKw51Cw+q++ZWBgc/gFarguZeyDpw5sx0NKB9gjOljSd3Xvaj+QMkl2q3p/VDkQkCxMrY
kPQHfvM/Yis8CZNT9mU19iwg1du5PaIfPDYjb7CD+2NacTxUcnD6A1/5EY2upzBD+wOhQJUdZXRD
G7ZX93tDEm3YlTh0ZYSbOBQXJkNj3QAZDfrGm4cTqLZpDcoVQRRfM4Q6G/R7GX0fosP1aLTZWGYn
w35F5TAmeiBNb6aUu735BrSxwBvWFgggWwC+UdwDYJpzdVWdCymNJDShKJsoC9JyD4LHRaT4JrLC
TZ1VGZnSLrBSKHuDglbIVevnVHTZXAG/oH8UzJVA+iNPhAf69cT1Ug2ulCajx0JFUVf7ZNvIWPU6
Tn2rPDqtftTadwmAMxm1bKLb75msb+JNhJJGrBw0KioCrGVGwCUDvAXIhRjpAvdM6ujcUR0NjKhH
BfEUu7YNGKnUnJSSuDF50nNPc/x++EocCuVK5ff9TfFBJ8PFfZgHLhc4YGhVGlyw1KVunkgLQDfN
EkhA78dxV0uHJpZQ8hueceqEpJ2Rn2m9Zuplz6Cvo1xDPeA0mSBVOBjS78gK+2wz9g8UmN4Rai3a
b4qkhqQeEnVTdFCuFpz1KxQ5oHNgYAN0RsrAFHNT1hSy1MdLC+g+RHMS1E5Mss0d3UODT+xZvwrD
rcgcSMriWdLg4qsG2S2Th2w8KVPqttB+wXP1cWxFL142VzdzqWqo56MtG1RRnGvJkzngzQuQtqSW
JJhwSd5Uet0JysYrO9+Wka9HK7vGGj3Y3y+OAjLpTexUCQBp+V4GsbH2He8lx3oSlcBX+suB80fi
jL1jGP82Z6hXolY3GrAtOC/xuB/inxb9RkGMU2qpl8t+My6HqSWPzve0+Q1xMogev/TQVMXZZ8nZ
Fq3pgnVfCRCsEIKWZICH0NbFfc8IV7AAJWd8/JnX5f17v6ibJbXOYyUK42umwPDIVEjRPYZJuJ7j
IUqWqGZaBkWS+Xa8U43ULafUc6gINbFuCQ8bNOxgSW9Iq/QlsfUKsP+vnbMZ64fK/DqLgE9rVQMw
dv4xwl3uUMKV6NjXgPmrNmSmHE/Kf0g29QxiPFjTr3aTGsgmzENoa91LHLV+DHElbQgJ8sFYTiDB
pGP390A6yE6yrlaUtljbCrecqWSb0HsFIHBpvipRmIx7s/o2idrXVvbklRVuT1K5Mjr0CKIlYFNt
BQ7JvpDb75BMBJYG7XhINPEt8oYytEsXAWLbtXs0ghZ7wzk09uH9foheubcgzKH7G49EdOfy+esZ
9Eqo7YOADnVAe6lcYLnc6PwPNnAcOiju2EBac5dyswHSH3o1yJGrn4zlWBB0AYvaCdY8nXWX/p8N
7qSZ5byI6gY2kNwFYFL30izEXgf7pePfH83amsOtcHsFogu4Ks6zECiGyowBBk3KBz0B/zgRUe+u
3I/tSwucV0UO8PtFAQvzspUnAKqcECxQaBtAY4RhCIazOnFoy4bSBZpa0UdzHYwgi4yJGwATSs5G
Esw6kqn7OLg/ZWuuDJYB/D7LdoPg99oGUD2NOkewoXy17B9Q/Otfa4KOT8GtdXXeLsxwqU2L4ulp
9Qxp9yYB7QmdQbDBy59k69yKbgkraTHcESB8xHA3wHxy7laqlNgLBW6b5u2jpbcvDpEfchP1Fzs1
PymSvEHvPhpYikmwX1eW68owd1uWwAySJxUijkomv9VV5PdbF1Stri43ggC0NkZcY1WmQQAoN58p
JpCxI9IAftMFd8ZF2Tnjr+qRSdi9anLr5aYa3veStSsBqgb/Nci/OpBL6bO8w5UgKmvlybA6SMZr
NHsgU1cERdOnYZOrHXTzFHRPRNCA0oA68Zypmb0ERGDuOCRDOCNh/6kY88REg6JBy1AFSWQI0bFJ
UJBfS7JdfS6/c0C+qtkEBKx2oR1j5zWuk6cUkrJadEgct0XtJi2I30+zaxt//6h1WOiBQwOUdSMP
kaEzMVNjzJSBl2CnzO6g/LBllFdNSRC7VRacuWOIqQfhSmTbCA8Ot6kiSmurUnFZ0VpQDNeBnXbu
ZNg+yFKhW3rQigOBFh1qgl5r000au4oV0vonTbZd5PhytXFMr5yQPgZJ+dy5qVN91XrRzl9751x8
5Q07Zze3JI/KHv0oRTC035Axc+f5cdD6UAJJLoDgX+Jx+UqbXTs8aH32dN9zVwIPMO0f8pTgH8AT
/Tq+qUsl1XGGa1bOmMOezYh6EnRGh9klkeYD1vo/2uM8L6/GTFpGrEmXHNFj5GqjviPOruoKd0Dx
T/onc0DjgSEdNfyPR+/FmyCRYnvKLEwuKEpdyX6VtNY1rdGVIPohqZ960grOpA98+Y3TfRCfsPZ8
nOvXE1ohmFFjhriMMaLqO2RoSUwTN9a6fSOZfgW6PY1uZ/rapM02H+UwiSzPrpfXYo52kXIulmOl
aSBFTh+7MiydkGj25/tLvhaHNaSVcBFAkQLaWtdfaJs1sZoEbTTqMACfIaGxX7W6sFLnwFy0WdBu
txaKMfVs+nHVBgbl2lpcWb1aQi7hmJVloOcapLyw2dFTppGnujXctlV/L9Tc3h/jyt2QrTkAyoyw
EetwbbXrKNiYgBAGcdInyaLuMm2t5et9G6vziLZd1t8FbDyfMCnlGv34Ne6fVvq960zW0cCoShOR
QsOaHTwEQAnHcCIAC16PJSpI8x8SWTXdV87sQsfUo31oElE6i/0Q77qXhrh4KamtRomJi2gb92FR
k0+T/QwFk0HvNlMTBVpLNvdncOVyBU4rgKfQq84A+JxvANxSDt0H+jd6nYh+ovpJHrzKtvaFKqK7
W7UFFlZUxEG0BPKy61mELv1AOgXtGHaig+N97IMSdKWV89BlyRbKXSK+4tUzFkmI/xrkXLCJunwu
TOCpk+LXIoV5rL8q8g8oNvhl703keUl1P8I2BxvxP8yqiRIko6OAiAn3ZqG5M7SQ1UVfOfVzV9e8
OfYL0VNiDTrr4PWFZA567sBXyq0dqJiNNtUB9Wwsh2wHicHi23rxraXXUV6ypQ01o/xAs5ocTLOe
gtQenmOFOC9JrRonBdwIgtC7tucNGf1Z4N8A1zWfMGytIXbqfARWvkWPhfNuN88TEd0sV5cV5TqW
zMI/aHi79qO6s8yh1xQgiPTxYYQgYTlZvjEUe4WY+LfbqInjt5K+N/rnrFvC+2u7Pu1g02H9F4im
fFMpXTRqTaOFhwLJofwWqYNfz0keyFWMx+NYDx5CX+fpGY38tJ9s9DxN1OtMPFyHvpKO8gJp4fvf
tDrvwLAhx2QiB86/KuViKvPEYDgyCCZnqeUu81vWi1iu1/YvVtZWQDjIxP64/Ws7tO3LkZGOtrW/
APwRyGnluFHSp5u6Lx7a4vn+sNYMIskFP2I0rjjJrxfaMUFWPAzox2tT81SM3xQZrc8nfWn2ZpLt
7ttiH89H3ktbnFMtjhlNC2u0amMmDKtGUkBm3RIciqu+C11IYBnx/sermZ00F7ehUrfzkTjYs6lT
VyEIa9Igju0oBCcclFzncdoacj8H2qTQwMwXR3EpjZrjbBfm5v6A144a1hIF/QBUnbCe11+ilc1s
DujDPupLBR7eAYBDAmLscCDZ5OVa3EHCwPk0Jt0gCBJrhymugSDAQi+shVfItWFK6lhPI8z0oL03
SNg7+qntU9/+B8wz8l8OzCA3Yd4oQVRq1k56hAECMoRLjq1nW9QJar+biehBvzokZNpMQA1lsERy
8X4ecAi0FU42QwO8t+lOmQbp3+wdz39B9Fnb6UiWAorE5KkQ9a8nT6/0aGxZw0LRnNGk7yZQ+VKL
+R/iCYSbNDD/wjOQa762gpZyEMUOqLGWuKWf8Fx47bTY2i4OiQRZl7WZwx0RuWz1A5LHbXG1jB1i
2Ciwpiyc165VPkz5TyMWPLdXp+3CDLe754UOSW6D4hEVXDV5J6PhOqKq++pQWBUAxR8IDfCdRwD6
Z90HftFpnuOo8kG7Z0FXLi6+39+4q2P5Y4d/L6JYRxub4vhL2oYJWccQ/6gyQXRYC4d4sqOMy2jQ
DZ6lDoGpynCQIBwqGqiSCj+Cs90fx/p8/THB/n4RCsdZolJHAcKsog2NbF9Xn9BIKP8DiBwPgz9m
OF+2cf9r1AYjyYG0UF57Z9dEv++PRDRZXCidmqYvCTrKjkpsu1Jde0S2BEFzfdH/jILb9xGQKZJe
M2psxQKXYxP7NprNwBv/LwHGweUGR66Jlkde4wPoc4dYEQz1ehZq6nctQ3+M/X5/wtaWHuVB8JuB
0RFdV2xCL5a+NGNKshGQKGxHx3prDclFu48/pZ3Ajdm08Kc6Yx3D49cBUpoPl4lZzdHigCDQxM0w
f06G7+ivL6E0EktfmokEyvTXVxbgwIGIAnAO/9/gEeoMKA9rxObMJrR4zE+L3boyAZZfzXZj8+1v
pxGNa2h6+aCsBHCA87tsqkE4QoEXaCmELt/n8liNbwRcWffN3N4UQOmMVAXjF1awWlzwlHJ1WdQG
CSp1kwRw7qAKFC8X7KHblYIRXOfRBgENG51Hf8ulVThOA8TICH4PU/ZtuQibocIBN4P2yPRwgkBl
ed7eH9rKfYzRVYPJEbSsFrLH3L4ytHEeixipeFDXpsnG0N61MUpdgNs8CRQ4mZ65U1J62TIf5eiv
9zRsI/GIXY2pRdf29S5IchlZoByVGhyuu0oDTfQ4oXVUtAduN9u1GS7O6mXS6XbFHqN166ZF2CHn
bypn0w7vzyULpNd77doOF2hNo1bogibsoz0WQVYDfjueRq3zpvnTKItkQm/jITPG1A7hMLg7cDcu
pV7SVBpj3LjoY54/Km0HFoTj/QFxNmy05aAlFeUL+CVKqXwPvKKrbawWaXLGu/IptZOAZN9Bcvbr
vhUW6y6mjVlBvMXvg3/OBMMDdwMqjKJ2MhQCzhDF/CJF3YM9ohP2vg3OBf5jw8aD9QOmBzvXnhZp
ykD0SUrPTZF6Q3woxr3tTH7zl1DA/9gBLAOkkqzOxOfJJC3qQEaYZ+cOFIsTiUM7gWxEjV43wX1u
ddIuDHHbdpoIVaIqzc5y9yOir0vzen/CBL/PE3sM0MwB5rTMzkCv/3BkyXXMXtCxwbdi8ZPFY3Ur
Yy7RTVRk58y1T83gxfgPos2hOXryDvwzBqMgF3Xu8k0pN1a5YB7VRi5pEkYGAeZw/h096Tuokh2j
L4vgcFrZPfCB//qCzu1QYkqD2erwhQntPBBdX9wu6cPJAS7o/lpxJ8f/HxEesVB9Zuwe3AYCYZ3e
QW0iO6e5p3p26qqj2xSufqRA4Ahs8cQUN8a46RtigE8XCLmdK/ux+D4+SMRFMiR3fIg+7BHrTnQz
u34vOKbW5/LPEPm5TPRZHaU6O/d6hbp+va0KdGhlfbS7P5XcSf8xOmC3HBWs0Vg6vl8jqoFNqCLL
fs4j9WlBJj2qDLfXzP3cPXfFt0QRiUas7TMV1yUd2R0NoZYbWJImNMp74jxr44sCaR7ws94f0aoB
DAQBCe23AI1dRz5VHlpTJYPz3DpH3X5cwAd538DalCHLyxR/kO41+Na/3kCvfWNF0XPZqV4EFftl
dpO2CHtkAqZXvZZFLVjcMfuxRgDdAA+PJix2dbgeEaiBF02tY+kZqb5idk3w4ffJ52b8DGnuXdG7
E3qr+xenDO35s5y4JehbIic06spLS0GUvHVLdgADxoD1Q8/NR6y5vMaXQ1bW1SQ9oxfH05opKKAW
66SC8hWfcMWIkSyCrgXTdjaR9GVLcGEml2qrjmhKzocf8zn9apj7ZWNMQblLfuqR11bYcffX9Dai
fDT06EAEQdJT5vsALH2memzkydnsdD9DLKmXDX3K3+NECQkNE5GWwkpQRqIFSRAklFmTA38HsCR5
mmiGm0apGZAeKDa688VBFsQ3FK9X8v1ixSeIrAmGuWYW2mDIQoJyj1GpcteC1NLK0uwhedGiJu6b
9lKEhTNYQaQ14zktarqzHJCOO9UY77KkVl6djIpujbc+ZOEb0B+JZD6ganxxUhoKtOW0S3KukhmN
1pKF7dOV0q4yotq/v6y3OwfgV3bNAhcfKl08ntEa5nFQ5JSerRfSuqAETc+t4Mp46znXJrizSOuN
KKcDM6G4NnDKvWuhwErt52XJDznZorskuD+oNYsInR9sXdCq4t+AA0kKG3xr9Nyovk3cxUHj7pE4
rMI16Doq7QKnEdljf7/YjJBiULTMgD3d9gt5ceMqUI1gyfY4G+z8k3q+P7yVAxcJtT/j40nrorxa
kiyBPdDf2t13s3GN/hAvAK5U26L0BnRjJLsObetao3vxM1qGC1FbEA/qRgBiOTAVZxQu6OCqYT58
MeaizeUhsyJ6RkEC7A3N/DBI3yNyUvpPRXnoq59t9QPiJPb7pDx3EAOipeK1SQ6Nj+SAmjtYXor9
AhyRYGpW/BmfhaVHfER7qsx9Vt+ggIfzAZ9V+BI5mvax+KZ816Cs6so/yEsLMtCNcRp3bageF1Hw
WPEDhh5iGxfTA4TX9ZykXa7UlpmWZwVs6x24BBD8oTeCK0N2rPOTJdhYty8YLMEHoxPSOIDNcRuL
9n1qNppEz7FOP2Vn1cY1qHglwrwnz7z7sdbow4FONZ5+TGHrelxt23Rzqubleey+6/roOtFh9LGv
iuDbex0470l0yu1PrXG0khJyYmA5ub+qPHoF7HQIhABpQL6A4dt5TvK51+TEbGX9XAfVsXzId/qz
+azu0x3ZQ8fl2XmLz+MnYxOFut94zs4UxBM+I3Jjn/Mqw56mukCTypmarTu0qBUnLhl86Dninycr
UaFU/ujMFDK6kcD2xzv06i3MjZ07kJqK0AkRXD+rHt1VYbYvNt2BbtGDGk6HaZtsyM4M0y15NHbq
s/YEarQQYumbfCMCBN8ejexLGEyB1fABLeH8bazlBYLUmAVTOenVd13d49EE6sCdIW208twZ4TiJ
qJt4HNrH1IP2GcVzNFEgIcVdVmuzqqY6qY0z9JLfKzRn+cWJHCH+8RS55WO+ue9ptyuNiwbukbjg
4JbD8ijXri7Pttn2qmSev+aP5E2nkJp3zcfqhKfakvqy4Bp3E60YbgZ5PRBkAOYG4MK1tQzpt4zk
mXNWnaAfdrl0qHVvRo+IiG/udgszS5BtRCcOu77xO6gd6hYJ+dw5D9vhMHyhL/VJ/RaF49HeZo/p
pg3iI/2ti9Amq+O7sMrtm2zOkVKPYHWO36NnaXwH8sHtNlbciOI++6WrXcKNj9slRd+Qdmoxk1Xj
R+UXKG4b29p0+3MjH0HX4syf1fgtNnS46xaalRlYee97zs2bB09tVlFFl70B7Qf+xR1VcmrN2hSd
e8NNttoh8wjZPJiv962sDPPKinrtMEoeVcW4jNG5cMMv3v3fvt3f3BC4h6fdl5Isz/jx/mE2XOvx
0/gU9W7lqlgygSn2U9xyAWGFUA7VG0gx8S1hdZ6qkzRq0Vl+BshW+umE9CX6Ju/g+GniRV+cp0UA
ueQbCSH5hHcE+FlAoQnAH0hprqcummWi94ZCXqQtOSSDPx0cJ5j2RfjSb+Ufzcl+KL8YvqgZYG1S
0XOOLCbQxXjV88AcY6yNJdbj+AVq3nittN6YuhoUmDS3CeqwFZyUK14IpBGqEgiY6A35uDle3Mqg
buXUI03iF3rsN1bhjprbPkbQ2xQk6m6uHlg5XLNY47kFsLTB3XhNiLQmi5RleDSgGPCrHF5mqXMh
7iLYVbfvXPCLoHAEdA079hGYr1etKSPgQts4f0FPiL0xfzeyG3+J/x9pX9bcts5E+YtYxZ3iK0BS
u7xIdpy8sJw45r7v/PVz6Jm5oSB+Qt2bZ7t02ECj0ejl9DcBt8EhcPzf2kfP4ee4WUIGkTlivex6
mJ3sxWfpV4runW8j2FbRbUla3iiGG+PIADEKqXZ94YkeRAs80hPt2agwMWZz/6Dd2AsGg/HcBrk1
YglXzLmdCPZ4kSru7kzwM3XrkUQpQgU/71+yU0VDyzhF+qZ5s8BRgdmHqGLnEcffRogZiRhD37qK
61UjIDv7Z/cSyxRJzCd7Ve9c+vHkKhxDdePRM2jTHs4ENMV2BIkp0AqoX0zcx7Bx4O2NR/NR5WWZ
l7CQAIafixQpcorMYkpyYxZSJWOvMoJmYgEhFtCr09VG6Ahqhe8rxk0MENYIvsBXHRkCOyzbk98r
0dgh33xeCX740IRdZYHBkjcl6VbFYRqQWlHNCQsN09fL54u1UHR+qp6jxGo1W8OjcF9nj6P6dF+a
WzUHDp57uE3gtYFY5BpH1YY4DoVGPaPsWarRQSbQYPX9Psata6hegzD7kySjWhRdr57foneoQ/Ds
O/G39FX/1b5H3+5j3T54vrDAsjSxBcA3ZLBSUcaMY2lUz7XTRz/UH2lL8LA2lV+J+xhFWw2EOnG0
7xKqI+YtPcmyR0rwAG5NjeigzzzEvOnVizuJcc7//4OYY9dhdlc4xJJ6Ll6Twc7ykITgA4xlR1S2
HNknpbjyDSbZUSI8dSlMNbyTgZ6dOSUfG7TCaOp539E3k3ibH6o9YhiKbwW0p9+ry/v750DODVE4
Z+LW8l8DTwd0BuwVehrVvqKeVy8oH1pZ4bu39TkG+fY9cyUdyN2vQUTQghnGKAPkmJ/z7U93G63N
nbA11yCqc+4v5W2giAFjbk9kABCehdd7bsuNiMDQg/GseGRN6l1w0In32J501xJ467h8Uv7ZwZtj
j2nE5iiGWMjoVQEXmUoDW3oyjsIRAVX7vog3jggjIXOJmhg1IIWwCmereNq2rwInxHLrNTK/z1gW
Q+qbqHah9/JTUtBQtvzHIbGakXrEsCucysQCBfOvcbAxXeu+aEvLiMsAow4RBEcpBDvnIFeEDjld
XzuXBzC17t1DbbsP0JN1tR/Wf4f15cbOdD80s6TQNVc9i+v+EFrk16NGSzs78IbQsy2JKGNBiOyP
UF9Cz4AqPxhVITBgqs/lxVFqUu/F7+pjuq+sxloRhZYvvm2C0+gR/aYcIW9eHQz2ZHlm2C0mmQxq
Yqrn0re9vfv4SMa18APD+j7B3e9PDa73ARcMypWsjHIWqOPE/EUsqkZGR7TbjbkuSWTdB1nwiK5X
lFHRJMdg46IX1HNHw236WBw9zN2wSiyoQtsXf9d8qzhGbOEyuJKLuZ3Q2FSmbgHFXK0zcuhtzpme
PvjqAtCm6C18IBFVypjEOS3rbJvUqO6VPlT1s4+JFFL+zYt5p3ra6BsEFHpPY/JA48D2ZARmnEwv
ROOcv4mfhhOGOMxCRQYnhituR5bP85RvNEFTkGRBDchUm4YiYkakMsi0JFAk71KB0etSZggVljjc
NPWN0FmVqHTAFGH1uTV9njG+MZATMnw99P6BNwKztq8X01fA+T8mvXcxsu0KL90CrmvHHcw33VrX
CzqhIDQMjlI8c1l30nU9Pw9DyKcVvqMEoCcNMPochQdrtRq3uhFZ8VqqeY1aS6uKcklkJBFLUEE1
ey2bgsKaWofvc0HBEB31I7JmFFNiCfgApfCXEo+c83yj90iWI74zxT9hjjHT+RqvVhS/BGO4fxl2
ou3tvK1kd5wH/G28YMKA9iMAOY2tYnN/idAHZtCq/sXfqrv+0O/1bXVQndDmlvktaMYVErN6rlJg
PKyq+ZfSETbCBl3Xu+JYbiKa2+5Gegq20i7clbzagFsHiBGQWcRIDIOmGwHb7fzHYKPS9FF6+h6e
iu3K4Y1m464mo/2p34yCgNLaS3S6YMiueh4p1vJYbHhDE7hiMTaxkEXPjVyIJWxWa8Pxdu4HHjw7
yRY3/pFHdbyoiDMlmbZ2ZiG7ZKX4cQqxgtOD9C19R0vu5v6tcvMY/dol0DbhZKEOj6UqSBU00kWi
4l/ASG3rO2/Tb5S1+4A4yH2cW38AQMiUobzmawQ2q+8I+md6pJfBJbNHR6ajFVvavt3rVrQdqYIJ
BxnmEnek2bxygG9NlgqORiTQ9InJFsbreg2bDOM33FwOv9Tfe9aQSYk/jbW6D+lfIjG7pfYSaFRa
INVWux2J6+T2N8Wu9hnn3rz1BNBBOhdpUpuZWvhdFrjjJJKCZ9PpR/v4ywF79XFw/GfvOxJjvGuU
t4TMrZYP4SjkNfAGWCqBGnbjNBYiqhLnSbhwjCEYSDVBJYUeMXRQXwsWxIlaoJU+vCCsifS6JZ1W
D5Ltk+KsPt/frK8C4+ub7BqKeQRmwWjEKLkJL4VdHmKnoLH1o3USkmwCu990ORke5YfVQ7HVqLgx
tsNz/+sDbWK8blned+jMOzFMcN8WNb6j28VbCSejPqDtOSMixpymjmd762DbOc1btI1fw5O5VmhN
QdCz5SrV7TVxtSA684b0V8UKHiY+JLdqq0IVOBWe62+/voekPJbrwHFt1w7/dUEXNFlBb/5UBYx5
7zpzZKJExsylDprVOqhuABkI5lWMLl1Z4kNxqN93NHzKj8U3iTez+dawXuMyJyiJ0ymYBVzvXd1J
e1lCPlnkqNitab3GYJS5z/1ghd6C6dQIZCQ/dcs9Jw7vipjMF6vHGBiK+T0airLhzV4fGUEOQOFR
qzgyGlpFHwftwx14xpulMsG0BIgyA2Gu19yV8rIZACKu1Z27FnfdV06+cgIUWDRrd12ty420G20Q
5juZlTndhhcuun0sqOjyUBDzA80cpvIxmjKYtacEcRVf9HQgvdKSiEdpPe0Hu5JzBEYn4iYMMXS9
jC/tKsI87VMCJjaQuAsRUdpnpeYyryzhoa4PTDSyIYo6mzHC2I2wqTQ1ulTKU9/QWkCpne11z4KC
1nnJ1lCC4CbiNmvkdak5IbrKU7WxMrSV5wfdz0ieOfdt4pIq4QUxcUmgw1IXGVUq5aTBUZSxxC5G
XyO+OlpJHGN2ZVu+30e6DXlAoZAGnx5mIIyEcl1rbTeC3lPv8uTSfFYnaZ/Qg7ctfkkv4ZHH+LJ4
WaL6FSQcSA2CbZpxf/MorDFMoUguYzwOMqbce/lvtWsCgTa+kP026hozK3yjHg9oMa/eBrkfdBp7
bnfUpTqTUcpmhnjoVEL8q9L0plhzlmISlVW7+fcxSxHo4eB5RZ1comzfp8PBdNEQNoKWBjNe5fgj
w52ggnd18ApLefF7FGJ0nKj60tEydTBgoEQYFJZsnbAmBkKXjHFyyVfazuzbs1CpvATfAoYJ7wtV
PQqSETcDLvIkaTzEgZPLCrMh16gy8jAzoTU5Gry02SY6d6cSIhgt9M1f69XUoKpqY5JeSqu1RkuC
O7va6paKEnVzh4T3RudUdtymxmB6QQKoqgqSzjIaZq4RUylRBVlK00tFCsQ/Pdukj/Z7vt4YjzwH
c2kNwZEEPjEUSOHCnP4+c/s0oy3y2s1QA0YfefHV5ZWb/Tgjh+n2RjqUeXpxq6Z7MIVSftOGsHwS
8qah/rSzRJqotYncGzl0Mq8kn8gojFVoryMmsK5XiRTTKo+nWnDfBOfV/YNymysBVxCKIhCuQZkY
avSZL6xdY/BAztJexJxO/Z9+GXS0GJ8K73cdOh3Kocznrt2GcnAWfJMUjW8N1cVrfNA9rz3XUgTb
VFDnUGAOHecQfxXwXB9ifBuiWMiWoxYRHW3XWyOOYhHrQtldhGJTeJKTuz8bsPTlIQYnddQdQblU
2ZFWkMRwAiHYui3qtsBvkGD2SkaTt958q4UDylay2NE12082sf/ZgAZv9YAhUDb+uymPIUgZWxSZ
g2zS76kOTrAstwVEtEQk9fI3QXUq7VjklSW6v1Ixs/1T8Dtp12X0Uw/fzI5UKIe/vye3Vxho1FTs
BvoI0QbA2lYY0TpE/393SVCNQFK91W2xiUVHDYPPSgXrSiuvPtpGiOz7uF+3PbPeCIYqaDxAOAhx
PeauxoBUPcA8XhQD9t9crd/2ooOZPFn6PGTPYvCoGCRwX83+NRDgL/skNyU7f1B+6ltZ2IFp/Bwa
Vrha0fDUDzT3qCY9+BUqObfqXl05mm5JxyEwLHTIGgM6PoNHGUSSoG/LS9IfM33dBrRQXszfMo/X
5rbcdmJahFjgfQbf/4otaU61qjPcUuguYuSjwBdjjtUHU91UOjXAdz0emwJzXgPLeNKovte8s24c
i7InRrhenZKJd4FX66pMJpNd6vkXMardl2ofDb7bXdoAMzCdrnCi4jEyaeXVFFMK14N+wCQcZEWy
g77V/XdMCPdJKTxiXEZSvwmthZ5td7WBMh4H3x4NS07AtIRr1ZJQuOxuohjzlnQ61HvPqv3H+4py
62igvF6SETIEJTOIN9h8R4SBT/0o99FFI5Y72EOPl6t9Hoj26HPeMpP5uVonBol5P0WyEajgV4su
oGTXtr0mSbQcwYDTgWSfc+xuXhYTFOqqvqY44aJjLoLCXbVxMY7RJSLgTcFsQZTJlAPhvZFv7psJ
BkOQEVlGbgrsX9dGrVo1YYwKbMBgFgCFh9RQeVXzbrWvmDG7cDAd2CYDeVmDfcFIppwnhlxll6rs
hU3qqZlMczFwo7VU6JlGs8FAL09cq+V6jBuw98cq2MVpFw0RKMQLEbVPAtiac5rKK22gqTuATdz1
jQ61X3lQheuwaVrvFAiC75MeLTsSURRXPhe5YkI1NRS400QfMJY9b0YMDRH9qIOVLV0TASlf795j
EzT7TjOmvoJJPkL7I8jCQqBiORgCx7DdXsNYc2Wa2Y42J9SWs9wTolqmXWJK8aV36m1xUqxq7TsB
UnTh6V3dxD2GZnJOyI3/ySAyuww6qXZsPXj94OA7HANll3Q02MLAjU5NBct95tYXLyBCSEwtQDwf
0//YapFmKDGFDQVReGecaqerHFQXdwj9OVVr1+mruq8+fLQywA/miHoTx8IdjVZmdDNgOgx4ZBgP
QspX7iAFSXKpbIOou6NP9W1tDxfrPs50+TAKfQXDrGhs+ENSN/CnG5q8fD9/8grKbsNkjBzM7VeZ
uR97OQDctbGvyeGk2CGh/76kkYFhAhii0Y55Xk1y2AUJYWZW5OSjIIPeX65bF5rBYW4YDaTulZlg
W1AE40Akx/GIul1hLK2xCwmvwW3pSgA/Bci08RqcKt0Z69mW4qoMlAnO6ux6K/+uLNK+ghXy28d9
wW68o0muGRCjbn4/hkOXB8nlrSDjHrMe7cThqNptOmLCmOYOoAgUISs2zQ4fCcmdIQOG84Bl2x6i
w/mJG5ddOrFzFPn6JghXRYGeMqAg7CARR9qgvxOlJS8vOf3kPEaXFm3ihECbGriRkJO4huqlVRRL
gZdeBJ+8ZT0FNYVHNpv7O7NwgSK6hxYXEQlTcA0z8mSlqRSq0uAlRdwfykO6bYlYr2nFGQmxeFDn
ONO6zl5sDVxfQUiB8za6xDwS71LHZHde8drAlxZtjsOodBYrvWIGwHGfZFpR/QEJFZujajd+IDRt
jsFos1r4TZPrdXrZuxpBX9dHn3JeUYsncw7B2DUBo15as6mwXPFWXotUsIUfCj3zUq/TarD2eQ4z
reZsV8SxVrRAgiThVt855WFqUtwa5bOakrP/wgueLt0GczRGoSWplcyhglDoRniPAkI/ORszLfwd
cdihGDGChXqp4+Veb1Ur3HF+fdE6z76f7QbKU3WFwBp+Xt9NrPC2Tk4l3XwMVCHFt/vHkqcAbEjU
KHWvLf0ivQwUDidmWAu0sDChDr0y3LjgkjMwl4s5m2Yvtm3WltO+wBFw5JBETuAIFkfbOEeTDdqE
nd4L5Qhlq63+3MKclTSwPN4m8XSAOZxZ3A/dEGHhis/QUbe/zf0WTZmaHZ2HjbyX8bR6vb9VPLEY
H6cLBc3LBwBawfPv5LDb8ETiHBuTsQWZG4uuIgLgTaXSRv2FeUvb+yLwEBgz0OWF0IwiDubquB+d
nuCxzTv7nHuGvcx8jI2MIw2b34Gdo1iX9g5PdMK5MRd9gD+ajA66a3s2NLEgG5gVBU0eaHsoyPDR
ObvNigrbj/tLxjEGN4Q9pYdZd6WCQ2P5NDSfDvaLKJKOqN8qn6SU1+XCuT9vXwrgfJZEYTJtjqWt
UBucvydWvMspbwmXHJz5EjLGAMPjJdfLv4yBRlprRUtntLRNuVfR4EtpTDnrOAUD/rfNRhfP9ZZ5
1UrNSmU6PhH5oexDS7cOL9ED7xDdv7PR1nsNU7tF2NUD1g9hQ3VbbUWy4Qhy34qq7ARfsRN7OSih
e3io1ufVo7+nNl0Z/+XlNt8fxhqkeVV3Aug/LuInIZUzUurjYcCzovctAijsrperTRUpHXS4UR1F
mnNFUQH84NOAqqR9T/E+NT6bA4ilbd6Dbhl3qoZEpApNAIwxjTzQ8SE6Aettl9axIklAOOZ62RD9
QWDWL8HQb1HM4vQinbNngdY7BYnacH1fGXhiMMsnFVpXiuCAgFf9A6F4Z6M8/h0A40qJeh8gagKA
ZCQxScnqV/hyH+F/WJx/FootxzAbtMsMAyCO3crS6XiyldTe0eFflwx/edN/cCYDMfNBXb+FXwX6
QsQIxFcQAD+8xDbnbHL2nKUuhK6t1KKGVnXUJAI63Hp7lx85IP/DZfsjCGM5w7zVhtIIYWKc1TpB
/bNAonVlhad4wzue06vs1mj+gWKMZtyViZLUeBqGh31ja5iKRlr6fTymdMOLii0bzj9QjOGUirrt
Qi1AVm/3FhD9zBHltuqH2X7mxKdmFUhlg72Rqp1BJNmSNCKdhBNyNwTcj8QGd671/Bz9DqjRExne
FccgLCs6Rm5+cSqhkpexCLLWarnfTMlEItN+KxFjg2IjsIdR3l03acDNts2QGLOAbs8mzjXkZOXf
hUdLhHR8Ylr7/pjTDcfZXgqfTunYf6RiLISRpHEStJBqQNuLR7vDO7Xjze7zVYGXInN0f1KCO4Kx
lAWIjXUIBwPM3/pnWjj3TdGiNf0jispYiFVhZi4MRHp5/TH65Dn5db7/+4vmAaHQiXJhCr4z21Kg
KhgMEHB/rd6yks3wEiYEntV9kOlHbpZoBsLsR54XZS718HNWa1yk6xf0fPwdAjv0vhTQguR7cLH9
t5GoUK16LW447uHiRv+RQmG2Qsmb/+f1Pq+fOBq7uMuzn2YiUfIQoI6zwgLJr91a28lE3XD2mYeg
YItmN01e52aE5laYMtTW1fbZff5LERiz7KLKDTUyAIgfW9pZNvcJvWyrZovEWGMwpHWDb0BVQbTz
/DOjj50lHkrKkYOjq2y6KzZLUDGpQBme3n6a7/AwP/7qMLAm1zeFWmpkAPiXcROtD5lTru8jLF5b
s4VizvQw1EmmIYV0ibfei0gCbrh50vQ751lhzvMqw7yueHonqevX0lL2K3+yGYHFSwpyBGFNq6F2
YxgVOBbFySPRJaW8l/nCZqPcSNMUFG2AcYbNsyWFiwdFrWRwW/Ayz+jgkNTjadSSc3SFMok5P3to
KTfzEiiVrTg/JbKNtphEg5fL6/19XzjjVzjT32c4UlakvThJg/f/dlqwgae7CxuCAWYockF9IJ4o
bBV9pCqpjxK7DC9xR45RztrzZvveNrGi52YOwSzWOORgWxEA4f5o7O71IXeql9wWLemVRh8+4Zz2
hevvCo1ZMjPPpLHO9ezy5h4dsaAqGDRaeD/l7/tbw8NhjmQpr7o6riYc1Jj3RDlR98R7ePEwmFOJ
O0TQ9BYrN1B97T4h0mihdh5jAy/3ZVm4B+drxkaao9rojGjCAXsyyVpuMGHBumBMGx7AKAxFOR07
lsWsO0kSRqxV8NrZFVltgy1R4C/yj/9SIOsKilkyV+jA3yYDSkMXrIFHi+PThEIDfBsjzr7xAj6L
O/RHsq8bbnZAqxCjE8NJMszecATa0lPkfHKul2VrMwNh3BRZ9fqm6QESkXC7H+zxhDjJy9N9HeCi
MB7LoNWm4YtAKWx1fYz2IMV/kT5fhm8cIN6SMX5Ln48RyiS+lqx5lzb62U5/fN6X5bbaaprxof/f
EZ3gN2RTwVkndWVnqNMT2T1Gp3w77JKTu764VnAMjiiFOHzvX4dDZqEOwr6P/fXbzFV6hc04NZj8
ssJkemAnPo0/SiuwqtxurdJfJ7anbppynxXo5C8x4t1CKXjVW61CRXug4Azpv2fJxBUS7NGmoX4m
O8MudooTZ2RVkuS4Osq7SCXe7yIiZUiSn6VC1IGEb90h9SzP3TReQpVjnJhE2ojv7motYFLbt1VE
/f4dVYdBeanHdZvaYbzFZMGWNy1m4fIFq4WG3kq0LaDmhwlYt2kKAvBSwutXsvI9BhS9BJZ1f3l5
EMxZaA08bRWzm2LiMnX0w/uZ13ix5JVeScEcBEWQ9UGuxfSSleStsGWqeJguiXV84vX2LlmrKyjm
LDS1mmEqO6Sp7HCbx/QNbIglLWI65V2MbcK5Gxfs/BWceu1OmL4MzvwEcHvxN0qhpO/392bJhFz9
PqP6mFoV1yMqRi/jA7L8Biq6fJqSzWu2kZ/vQy04RldIjE9RoHJB8SQgDWuZHqv16tfm7wAYN0KN
tDJU9HFKIon0p/5YcgRYsIJXAjDuQy9VWZqGOCoIDW9Vu4zJ++aTs928szJ9w+xyKrpA7poIihyg
584ZGntQNrx40/2NQNXgNUYZuaWeGcBoPo/ZWrXyV5dTiX9/pUDOfY0QKWO9ckXshPuSkfbSmYRm
FuXcsTwxmDPvFnorrQqIsW8RqH/p/i0n2cSa8Y9hvOnAiaWqVwoR2ZSMHAMSWs+mHfE6MXgiMIcb
LPqp11cD4j4ikpKxVVgtpxJ24a1wJQVzvF0h1TEFaDIfwQ51wo7MKzvnGBCdzTr1UVDJrgsEYS/u
jlPWBFRavfPiWbze1/tnQxeZ8y0iRj9itCfOX0FWhHqoRCg2XPu+kEW7WjHmlOcZaKCjGnvyhreV
jFveoMXBeN1xXKr7dl1niWbQgpYpqQphLlvME1/ft4SclWJdXGi1aoYxflxsLWckye/gWBfcYDJn
pb40Y2arsiRRq86HPeyo4vyY+ip1guHxvOcux5h8pdxnMK5q+JqbQcE04jjimX5kNsfoLiLIINfG
MAOMaLh56+gr8CO0Cg6JgWqqbCTaE+k+OF7QUm01+jL+oDCmvUqVMfBMGQdlYxCrijcFog9ODXZd
EGZnxEVyu12LKCrO4FhEJ329qdGK33z7tN/Fhx0vjrpoev58Dasi8MUDRRAhc0SyH4X1HfXVnFVd
VMIZAnMJZHKWeYULhLomJsa57zsc1/t6vmjdZhDMFYBmyDyVU0C8Ytt0oGS8uZA8IRhvL0RySFBr
6HhcWk5AVgcfQw4pRzU4+veVSZlpeNz4hdx1ANGI35IKLw/zwUFbTHa5v1w8HOYyUJtVFRQ1lmug
P8rRMdEUQW3t5T4Ib8UYN6/sV0GlY1cu+/LgoDbRKl95k5d5ustcBEHb9VHWAcJ4cNp9uOFZNp5a
TSLO9qPSjcwsKuwHGo17qwa58Pn+GvEAGFNgpiPy2rD/l/H8pj03DreuetE0/zkYX4/tmQRq2PtR
MlHUg3t/a5K36NQTpDXjnefcl4SzFV+NgjOgplfQ0CsAKP2VkQec9OCDc8YljtbKzCGvhKbRGwm7
Xdi1JTki1ZBXSqmARHOAntK2pMaTXZLzB68YnqPJ7PR0TfWbqQdyWkTJqkLybdcR7eP++vGEU69V
DTOU8iEvgBFuO3v1+ktaG+vx99/Zl68M+GyT+lVj5qkBkI5qGWi3LIl+L09/CcKce8Uthhi0Kzj3
xSsM2CnZoumK8spzlrLK81uU7TbEBVsP7aRwVm+u0Q7b0m19Kd4iR/25Vzc8uFu2hekVMDtIjCkI
K7ft2grK99YeJN0ODscLuhAfox7dxf1OeaW07y3IKUX2J7pH/2NkY/YBjKkIGy/WQAQwKeHR23g7
9bwiZ8Na/ZcX2x8YNnWrtn2X+tNl/Sau98NXkQo6CbOf97V9OU4zg2F8gtE30rxwsXs9rgbUwX28
uzRdc87UUvZivmlfnthM30UYi8HwsWaoJe1sjC/CVF+EEZFY8uVjSHJYDx53DFcyxlEI3MBAcxwW
0KpTkoXkHXG0wNlg+MlfLiFjMfwuLAY1wBLiVZq8BOtv7yk1HnkRNY7tY3NysSi4RiJpXyW/PfG2
rS0+/6UgjMEwMIEv0XpAHJON44QfaeXQ+O0+yKIYaGScKmtWGIjNHN9VYBZ9ma3gKYDU+XsG8jh9
E/wXwzfDYE5oHgW6IGGo9wWTjyKw5Uo79W3Y84KoixfFH5SbG73QNCSs9cl3C78rT6jDn4p9DY4s
y6/5GQxzQHXMTB0N+G8Xa6D+o0lUWhNpV5829/flq6KFibijafyfjWEvdUxuWHl1BpwoXxu28cMl
E+sYoTY4NLe7U3XZh1vBWe0qYuBFlIOoFx3VnCf4cih39hHMmZ1mvut5MAkrZ3vvCQOE9DPukG8+
EdaJxbtLlk3EDI45uSOGsffCAEXZH2V0y1pSOxXJyGueWIvO3wyHcfODJOuSrDKmpx0yE+Sttbzd
+Pl5fwc5J4sd5VombRxgvDgKKDJSvO7ljuBlhGaU+yiTDbinJqyn35u+C/JmlOSAaIh0GEXzn3z9
2WIxFmJIE38o2kkRdaJaaG7++DsJGOsQyDXamzr8fo9ekFPKLWuYvN87K8Re3GgCH4ZIwwp9pWmd
n54dbOl7aPPYEJY6G+Ynli288jsZUTEBgkx1DTJ9GAmqfjHujVv/z9Es9vZue93NXA8SJQTEz7Qh
/tNrgyZh4cF/zLeluG6RFUbbjnG5v1McC8v2vgurLp3S0NMr3DwLD+0FfAGO7lsclV4UDyQdU60f
iszZdUT/WQn7asLoNK/1Ptq+RBbXii9agBnGpDQzB2jogkjoOmDs9XV6EHeS1ZNBoe//7Z25Qv8u
+CpBHcWyH4A2Kwq8IMiwV6/xBYTLrx4JwJmCq+n+5iy+M2dAjE3T26SpCjGcgAzMc0F3IK/MeFnB
ZxCMP4JJzqMUj9FUhiTBOx3siv7uKe5yyye8KPOirs2wGLvW1/2AGVtYtzaiJ7D64QURWCbPZ1i+
cWYwjHEzx9WYGyFg3kZrPDzqD83hKeOE+ZbXDVM70cUPbca4gmtlq9pxwCCIdCp1aJ3svXuHX0or
a8iI6sgWV+UmD+TG4P2BMybdn+l2FWJcmCDmGR6zozO8gqWQPI7UfZNszg23vHozJMYXKszUbEMN
SCImYj/4loq5TAkE4inDom7PcJjTipGrjaBgdOTFwugFAfec8B96n00DFRoYCDK1qLNJ/qZT26hL
Sqgb2CR1OvkdU7iZX8m+dF/PgZglS1231xO3no5pdAowMastrfrwsyeFJf+CRlSH4lLT/7JRc1Rm
AUWhdtVxwAIqZHxL8K6sQTLfIibEA5p+iNW9ORDjMPZSK/RD0mQXA3HB+LtKK/KcktEuT/mOEyJc
PFZzLMZbjEPRS+sCe1Y78OAGW5pOlVNZOawFb2jFkjmaYzHWVRsaKKGObWsnttwNOjkyC3T91n0b
LvG0Y/r77OgalWJisDdgcuQ7J9Zh8Jo+YFIFVL6ltY0pZB7MIJcWjgfLGFvUyEpGbVaTgRqdcguS
Q0t9V23ULtd2fOp/SK86f7790qGeLyljeqMY5csR+AxxEsaMNK+DbTiGY7517z71kCgzVlTU7OSR
22rEVRzGHget0q+0EuKWWGU0sNF8DwoZcMfmay4ZxaSE//tA3ExWUZJYl2N1UhxHnpjTD4500Gmi
2WQ487Rnyan5s6Jgyb7WHjyzQ6FGmwyUNP6QbY/86qxm6+6fOFo6/c49mRhr0nV5V+sxcMBC9DOx
fed3bacnGUMkuD41TyTGnphjlHtdBqjRUZH+x4AhJLZTVD1ynZvpl+4JxVgTTVBl0S+wUcYqJFrX
Oorye1CfTCQfU9Eq4VeXlt5uunptNu9F3v5r2mrEUTEwVf3iUQO5MaOUsREEpV8NU9GlgZyQgsvU
zvHiT+n93Vs+dv/gfN3pMxMDj1sTvOYLp/rROZKdrv9D/ShoM8GQBQL1FRqcGFGElSrUsdFPeoje
x2nPhKP2zp9iuKSHmPlqIFcvyqbMZqW9zhQqD1y3YCsQqZNCOx619UvkfNxfsUV7Mcdh5NGkavBb
Azjg0f+FUbsk2A6OuZaQfPYsXq3/1wawijhDYzeoD1Q1cWWgYagw+dnvf42vOx5bkrxkluYgjKkY
3a4s/MksdRhRlxDlF55zlj4QcBlZD8+j5eD1+uhtVdXuP8PNztzyprUspinmX8AYkTgQ5aQV8QVj
u9Oy/cv+yTs1RCSnbgu3a8XR+qUbbo7G2BF3bCJDGIGmgXUAgYzmrX6/ryVL52qOwNiPXh16KCku
Fe8dtXWtT43tfYDbmcuwEHMExgcx5EGstQoylJY8kdqMVoo6cINo24S8Hb2ngMakcx5Vz+pfbOt9
l9JPnpVceprPP4HxTxrBMEdPm1wu8A1ECOTK5JPH7c7DYJwRI0gwy2VytZrXbW7X9rtn8cRYjGvO
5WB8j6JK62GlfamDgemnF1QR267VotrkRdybj/c3jicQYz78WJSyZDIfyoMzwfR0QOLjPsb0G3eM
Bhv8rr3MrYYa9yQCQfK7ShKMbsNsBes+CkfH2Vy2PIxy0AdA6aB2IHcefXr6vA/BE4QxC6naVytB
wGJZAZxdEtGRRqiY4tUVLtoD8EWudFAXqhr7JDfDXMqyVswuPxRn3EaP6ua+GLejrafD+geAfYTn
AoY5B8UIOVLfdvSdTnuQQIREzkiJW/2UlpQ7Lm3RqM8wGaMeKrEXGgXuXTDC04zoaNaevFvdaqno
0OLhb2Vk9kousryMEiwi/HeVChiKKL/ETkT1S0vffVvYilODa7vmaOHyDQlyfVnGGVYUVtnbLldA
tikh7LBurfB7RX2RZJdd2HPzH0vuJ6ht/0FiVlRQYYwGBUiaDI2vHY0c+8wa143MbSfiQTGL2Rl6
1ku+PN1QTmhFx8MOFPr8LOz0MzeGYiYRcxGCzjdYJQr2rIo2CBdj9rNK1F+STbvR4ekHD4u5EuHQ
pnkYQ6TRacE4HvqglFNo9fAUoEWFFyNazGnP94q5HqtOSxMwaaLVBwxMip0czBKBgHo9vUpQMrjP
NkiXUX99/6Av2qvZejI3IlhZ+0xsgaqs1lX1mjePq3qtvYjxi9g4iUjuoy1mHxGuxLwvcC4jOM4s
aZQboiBGCl4pD1sH5Xbd8dCjeuy/ZGznMMxaYgReDmpDdXqbm6T5P6R92XLjSq7tDx1GcB5ek4Mo
iZIH2S7bLwy7bHOeZ379XXTf0yWleZSxa0dH146O6i0QSCSAxLAgE2FfvqrvrHu83J6fuviHGUp2
SQvoeCEAM+jpq0j4vAyDej7RnoBueF1u66f0hxIVU3RY+Ts3Bh49vJ3ZnynxlickK8ZkHs4SCJw9
rWqj7IJqORwr9Q65BYR9eHrJZl2rdd/1h5mF2TMyoa/JnBqCTH5rOaPV2c1jteVP49tAYrO2Okb6
evnqK6dE18+4FCsnCh+3+HnOSXks0d2ZMzGmvm32DyoydpgDhHRZM72YxzOmBA7go2EFjVug9ATn
ObLMpy4yE1dyQ0d8QGf+tr9PbZ+lhKuacUaXsvBof5DVMgXdGhWN1+rxtrq9u657q/I7o0AZ9hJd
jLHSgMLeP2D40IRdZ5wQiwfKpk9Yeo9yGShg60rmBsfRBzzczdC4wfA307tIkf85J8oAKXkdTBUP
Whjgs4R7nuSbO9a04WJdLnUBIN4YrwYAuoL1GHQyXpaDNi0MuXuwtiw3u3zetZ++PO7rB/szGr78
TOpglbmbwmCWOiCqNE52GByTVXBlCYI62AEQ0EMgQxDv97esvlTWb1MHqY5tpnYafjszmXvCVt5X
l6Kh/UdgcB3AtLsHybpvLMD12F4A53v6OD1dP4OVmYFLSpQPKWEJuX4RUUK2QC0eyB4G46RaxDFP
9/lm/2rhvtmWjdFDm9ER+F2IvqZMlFfxMVGZ1D0U4OC8Do/Ro25n5ifApw9Wf3MfWlj3vjXd6GSb
nXVyj5nlm4FjbD+uS4B1jpTTwdbYmO9rfIRzj9wow2/+dDWX0qVcTdfrEz/p+PGRfLJu+Upa7fzH
f0zZ6Z2iNEGgdA9Pic0ds035nhJguMePFsfaoHb92tPjdv9G4Nh3eempRMGfa0VcBH7LOErWV1LX
veIa348q6PK//uWF8pl37edOMvzFVAE7mtXYeV0BVRq2ceL4LBomfLVCCGFkxVfylJc6Ql3vPMna
yFh0BOj3941hi8XjXXrfOkgpW96H1wE3dNp70lOrmNohfA9HEnsxC4r/u9fu/77oP+bqBsGfNH25
Y1hmbUokwdZFx1vy2g3J3cp5fpzIxrW//qU6UDd70rS853gIdiQm46cllqpRF3ss0fiZqPhtPMqS
iiR3xWZn33gTuTetu4547pv5cer25sZasN12UmxVrDiW8QlUnvv6nfy5bkm/0JPv0PxMwaNQwDjH
DH72rx1BhTu2nIO/rYlI7E9sAbhODXv2roYR6rdpOyM3iMasDSnUsiJbyyDb0eLeE/KRoGTauBzZ
1g7GCjNSVESWreR4QIOMsuXsbejstxPS22JApPcb5fjc5mYn7h9GgPpjW25mHxTCB6Syg9J2Z7fb
PDebG523pd/qnYDtbhsZK3w3hidhnx4JdRJh+eS4q4BsQfSDcA9UEBKEaEtNt11K2lv1S0AX5Rbw
C/g/zFa0H7GpE6u/Nqn360uKUaLXj7UlnJrcim97Hys87nOvbO3iSXMKs8Xncr/1NyX+7oiIczJs
JAe7RRuz8Hwkl7KNgH0fh9tiwUv7PPDb1tmUzqdBFEy4blExM/ldZR8GEI0Sd7TiDjVtpDSUd96e
9+NNRfrTjW6HJhLZ2ESmmqFVOrFOnrcVwYJpeLPCHG/Qw+twLdk6ygaaamQmnqMmYIMl8uZtXGBB
3GubyLY1Gxnpg3EX7MscZYw7fZfZgPYcnBKl8/RdwQa9mUzWKJjGp7YXt3JLlAwV3+NtaBUj2arR
0jel7pGgu2uxXnPwrQ8F0xk6qQbTe+Pfs83uV7U/VpbydCP2dk9OWJ+WWxnwnqQtZ935u/JRe1BK
AsRVQBpjaZDNITTeAHBYQF1DPfaDNbm8ve12j8V71pjKJrRMvQNuTORoR/g+uzW1EkhemGtDiwZ0
BMsEkhnZO39rl+5pIBIwcfOvj8ESb9yPx+GXIhES7ix1N231ewxc7NAt65L6Ux3IZqdC+WeOtAeT
5Ig8TBmm6zdWND1oEnFqrK6IPzXT2MZHtLrcEPtUk9SurMQC0lePHce/erPHHqddYn11AmCg3Jps
d9LBnO+OkcMT4b5+DGEBHxD44jz643GLf9kZSDlCaMhc9fgWKzAhfVf9OCroDDJ1/CgkwZnPoZW/
zxsH6Ow5/qdg7zPiYNfSLw7F/g/fLt4HQFynaM6VyWBFpW2k9tH9Zaaf8uam2B87E5wCUEJDSXgT
YT/KQ7kxbgVhn5LOSh4/4eUmaL7newCPLQ8fGBQlckk+eFckjTtrzm6T7gpyb3wEOQm/Imt69p1H
7RYrq8vHDjXXXYGRYwsXjSejjXy9S6TNbsvllh9AK0O7M/MDCt4bU/l4S0ygx0r3C+zPrrOaxiRu
SiDa38iEcttj2pLpptmndp0Q4m7tCiDxhoWZ6cAWbznEO8lNSdzJ9CGbL9gq4JGSdv/48ZzdPGXO
eBce4jcrH53Z5XEZuvSwU8H/dYO25mYVABnJmizJGPKlzacaxhrHRX6PHlzJwdUfyWt0XBoyUqvN
iH6jOgsMvLHFUe0i9H0z3BGTPhVTCXMj1als9ICPFDJT2EcPD04EPP3OQe/QbbEtETlLtwbMaH5g
vCC+eaOc+wXvVNSlZmHM5zpoVxN5fTCAYhCZPkGW0r0u5JXmHkwgnAl5cYhnToPnAw3j4Fz/8GxF
9gGoN9KxesZlUbDOV2PXuH5m1y7JUW+wQG/TWa1xpmVJfr0ITzHZCw4uAIutlfgPbElYqSKJkgqI
uku2xLIPxd4PhgeDoNqf8w4sJEbpi1v0usfAw6pumQhyKxWAhbc/NClRJlXcZYEOmkB2z0O4Qex2
iZyvgcEbK0S5ZO368bN+i/rkUSrEuC8RoVj3jK/8mf65jH2ogw6DRqixzm0JwA2S2MpRAXD/QAoG
GZFFh4rFAUFWcE0KOs8OANUIOdxw5uvhIbDh6oiLZUtPe5snpyeXha+4omFn+SD1u9Z2dnGCpKmE
bHm9oJjFer2wImF6AErTx3LglufL0753nNB6iNFHkpNfDwhAnHvi2ltls3sKiQmo+I/J3AUWq13m
uwecskAX/FHBuC+LadWO4O/Zsg73Hzc3bkVeEFo6+4JkNpooHQd6Xpj7fu9bWDUF/LeAWDOKo+bX
5m407ZO9k/cnuAZyG1n3X3DW292n+3nk4aF+SeRwCBGCubp9XaO/J0mvfDddh+OMvgFgA6Jgwbnx
rcP2YA341FdHcRs8GzCsljkS8bDBsLhhVfAZt+n7PXCmEvEsYBn1kvbJTJulbvLPUtzFhaJHr9Qh
zMdqeUxYDwE5bBdJb0z7/QEtMSFBmJZbnWV9RHgLTsjpLNGaYpkIrVSCpxMjt/sN439NyJc26H+k
Uk25RMTHYO+CtX2+/xXcydvnzcHaVqZ+2xLb3ZjkhH9icgZtBapt4wPNjXvCkk3AZLgsbWVcRroC
xYWarvbLoQNRkeWKF15oXg2k/yUsS8XIxA9XEk5B1mZYmosHSy0gDBqedRdjopzV7FmnvGbNzmlR
9lgJ0VcGSLseVjOye/e3T07LWV6/ImvBBVZV/+GIss2TH2XJqCpAeDIPyf17ZqZvmGZgIsCvQADA
G57RoWyzkepNYSigo+HBN9iv0nuNlSBAu80BXM6hJR9bTon9+FU71xlkSZFKgXZNjApv+i1F3g5e
NfiekzYQVlMci4x+GWOEsTHNUQn2rNQnUkb83xmUIsUNvM7OaqYHgzrYISoa38sXLwkpoZYU/qgj
RjsIGN6CP6hdDi/OEM1BNV4RmRU4g6tt088FYaFiXPa1isI5dequC6VUTlG1UO/u75ttbn9cZ281
5XpOgFL6KW1qoZFAQMicbLIKzRZ98yXY8o1tPE2+haNjLS76P2gCH1ITNQG7zqmz42c/4SYDl/pg
AJ5I3cVIjLf2bJv5419x94cS5Uc5bGvtpBjcWf5TPFuNhcdrYnUujwPjGJnJ1RTQMp37/9minR8g
xPO6j8BWaSlkwM5JgfhbHpNKgPDXgEpEGMytOaVzepeVq/9J5HEOMgHMpS+zqxw3pohCbLgLTtfp
rD3FYEn+8EU/xfyw8eUIzyEkUgpXtqTe4exyj1YKcZ9hQVd68BFX4F2/i1FDV4+VRlhGZS28v/gG
6h6E2P7ShMtBTkgYJXbr6p5gn6r3fy1U6j74McdhOh2HOGGHDuZHsErHedSPfzHJv5jnP0Kl3EAs
ipXRT98MLSh2GYAWBgfbtTZMjpbb9NOF/qFEOYJI1eUpHcHRsi/UAHRWj/F0TM8dl+k5H7FSjDxF
hIFKJmWWglKuIOe52jCE5Z47gK68VS1uE4CicHtdQdddwR8GKXMSy2HOhQGefhlmRpJNCszlt4jZ
TSQuKnZNjpQt6STdwMolnJh8NyCjip2/JgCEUWAsEdgapu9EgBrd9LCeu/TAbYObxmX18zGOkm68
SLkmE30ZvnUym8euA2aMGpSWGtq9//WPZQp8W1UWRQReALmlji4bprIuODDbO88NQMJqTB6cWL51
Pf9xRoU6ObUz5jnANvCHJ4OEZjKSEYitAWksEU0yqR05wWl6Z1JdOcgL3qiDlLNUkjMZatk73zEl
3qqCjVyks2Nu3lg5sDNSP2Z9Gl+Mgmq5exnhMRur2KJ1YrXgSiwilB8QVLUKAoA8YrjC2OcvOfJk
rSvb1Z1xP9+l+jLCjH43s0SgUrhf9Z3oerDeOdk9IkdqWRhBtYBeY/GuwWyyX4tCLwRA+44im/J8
OWHImtfNyjTQy/Pue7ef5f5XiQ5AoroT4baTjyradRVe8xmKgGZQQ8bwDNa/U7RzhQ+SOIZdmEzM
Avqe91Yyw8PvCXfKKlwQoRxTNsQD+kFBpLKzo3GUb7rHYKduq41iR3cJZnoXn3jMbXc/IhX+1aEh
6yu/45BCJxMGLVjJi7XnxcX3UP7LSJSxajR8T+0cRJuXyWa0+2OLBi3WeDlTvpQLyzit7NQGpCx/
qcMkwEB+PBkvrBfTinm/4IjyXzz6bVMlBJnDe7C71aEyA1Ht67qyeoXOVIUyd2JX8ZU8gUZ563u1
LTt3eMMzQnkWH5SxS1QhDvgW2ddDfBvZv7lNjSfY3/jcC2lRxg1jPGJc8+Ckshu7sDsbTdhw7xl7
ofJaGH9Oim5oTwNhVOB4hwfMKBNtL+0DlNyOhdM+lgcWX2tJjwtilJEzZvRCyxykJ9wIzzwMyWGr
ofopWA6GDV/l3XQIdqmlwp5YL93WzN8UtzA507MlmcC0+cSstrvwIKEOhSKY7TvHndu/XNeitfTX
xUfSFifsxTJdJKKPGFb4FUkofmHWWRucondDddNJpJCsqN4AMz4WbqKJzIoZzmbNm2lm+zGKR2ic
n0o7Dq143tXlXVNt+PLE+MzlM67YLI2yWTEkqbYtyg686e+UX8F+/K58bmx+D4BgNyYmBPT+UQEQ
JXKeGMTXr5qqSRiykLG9hjrIUVUnpQhxkJM5vD2jVjmQFgXz3Ip2wyHVUd+bzXImdvQg38Bzdfjb
hAx7wyotxpcslH6IATtgVYQ5uvhjXSYvclLAYbMkAuO4R6JcQBkc1dvPans7uhFGmV5QezvFRN5j
Cs5iDTWtW+o/xR+estS5VPtG2ONZJXVm8onFo9kWl/TE4HLV6pxRoYx0kJSqkAcQN2/WH5yZvCAr
z8LFXfcEZ0QoE50CEkrUYxBBJPGkYkgnwmtweODJ3fUjW8mGnNfLaDTrjq/4Wi5BB5jD9+JJwgvQ
vU5h3aidsUJZ6bnO9Kxd1BNOrb/5fEndwmLE1kxxUTZaUjDaW+egMWFzhuCW+37XfJjxhrUHYfWq
/eHl+zvOUuJB2KNm9q1h0O5xy92rTo8c1XWJrRs9RZNkFQkyGTlaXLMzKpHMR3lXJgPSpsAW8Z+M
xJT26BVBWK07qWu+LO8xEd1ZMrIEylO9+WCo+HqQefYFlI7LYRq0sxQOD89jTgAlGOz6vYHOhWWs
Lib8Pj/oR+BQYvNyvmG+JlaN6RlxSvcnQ5K5MQHxscOQ9jYnvmeT3rYZRnutrRX9z5qqyFh8ahgy
xWQUh50UKvWAOyajU6GPcKYA0zDHHLvYDpEr7yqizFb7q4tJ84AtgvuygtniY4BFqr+SE/50S1bX
2Kp1OfsoinmUerRZTXvETdjZlCam/PAIwP/m13UVW78wuiBhwEWQJeF7F82ZimHXTB6lWCDyMO1m
VJJezEdmoWER3w9noMMN8LyKaQN61bmPpQhj6I8LJ/mz+rqX79IbdTvejxnJsav39Y7VSLuWT1Aw
Ei/hOJEHkjXqQAvMryucnw4P0VfytOydXTLLkek5v34fUcUJiHYQ7mb03ZzCTRkThkgXH0/zC1BR
1CF0UVUkiYp4p4IvxpjPBpjSCfMV9UNiA7PS47G8ddycWJPKwmIErpGjzGpUCGWkJ9UAuBnshqiO
zggIfx/dVya3UVhwaN+1vh/UROxVUDQN14UeFwjyeqhyHfpSW6MTP7SZGWimCmqpa5vey8uMYLB4
4TER/cEQ65oaiWeUqeim9We/iPpm+A8sPjqqvCWzgRW4H6IjkgoZPoZLXLuB5wSpkDOYJL/gOrAa
+uQgeSlRUsI7LcvIr1k5qKohadqiNSqlLn0yz2kNAHF0s+lEwjrAKjcb+S4rscOYfxt1R+UME6N2
pgGsp+Lopy8Z507aWxyKpC93hYD2xrzviVq4Qohhfp7xgSuzfgparP98IKVgjVhEUrncJlwlzUl2
AQkOnz4gM14Ck3fTig37uRaMnFOkvLga572kB5C8BOS7apc2sMqNtHQhcv6zqm6P88FAQSg0e8T4
wKNgotquxa8ibCJvqKqhqBr1AWHESdoU4wMU4FV69waGCkbzyDHzuOuW6g8hfcnznplffainuV10
7AnI7hiKek6IbBtOfhKAXb6ToQnW8U3cl2aXk3hn3LYHVo5rrQqH4/0vr/SrQerFPuErfMJ+wTPv
t8NndSh/5ft5k23fMEWK9fauHdtuvPGPrETSWhglyqqK6UpBE38A4s6pL6ZpOeFJXS1ZM/T6MftZ
VobDob5nNKizlPUUPXgFaBza2zwxl1zKDoHL5hF5SYIWGs5ipTzWb8wfknS5yheqcpiGeUAhWtln
eIUtzbL2LQDbwwNnCdvqnVn4W3U6ZyQp6+j7STn5MZystaw1a+6wsRuYYxg1htawwWBWqSkSlqQq
qmzIOiVTfk57bCmR4dK3TsSbuQX4I/Vm8NrXeDcxkjurrznkyv+XGO1y/C4DfkoDYk8aci2oDQtY
3yQCmChlRYKrWfNzUpQU1ShNgFUrDg/+pv0AgFR4FLVtUzj4T2WHKMeNj8pmRtpx6BiVlrUSJ9bz
/uGS8jZGl07qkIF062jkJhbttiXok0jvWvRkoCucFSStRn7nBJczPjM9WV5lCfaVLDmmWECKEQYO
MGuEQ+vi33huRV0W+km6JqpUKJvgTTZlhrIEgIAyQTvV8oYYzd+i5YY2u69g9aGJQEEW8QbDfxVK
O6VE5Tgg0MCqjBIagfWO62fC18l8o2bYgUz6rjBaq8w0gJD2fhVVpE1rocYiRL1Tbb8T2y+J04Tf
18XwvQH5R+iEkVt9WcNsiN8tf2cC5+eEK4QhGR9SPNlkU+ieJ3GXSmTsBmKEhaMDUyZ95QHAKmCy
Rr+P599dQirpLkWJKH1W3owUPe1K9Z4Kd2JOxOkXUnd2Ux8K6SsTKzNFW6b4npQk4dEYTpLcVOvN
1GwB1aCpjIr8quEGQA6ibGBCGTQvhRLz2iDF4wNWDsbqZ3/KC8CSviUn6fG61NYP8w8lujBXaUJQ
iyIoxVsD8N+YxAjep3GXYBcWTu81CjcxslrDlkF2pcCqoDr3vwx+jyOeHdYSrQUAJxsx6iigxw51
OsnctcxM/1qks6xNRquGgf2sGhVbxaM08xxqyA8RFpnOx+aWlQv7fm3QWndOgboMusQVCcZnxget
QL8q5xN1sie7zjEOEu1mbzRIv81vStlUnsVwm4Ybv8RcC5azRKQbXcCzNaYoWbyE1aLDgUc+LYa2
zuZUbvVgw+2wBLJXj6ludaVrMJ9Sa7ExbKLES7KAjiqFNorSwCdZCUdaW9nXoedMdVti34ptlp/9
gR32rWn1OTnKJM65PNScPCw2eHm5HR5yQIJp9q+lLqLbXyckTZlJjjUNOKdJ5XgmXxkbdKoP2JuO
POIN0MAK7HdRtxnAO7zEKizEfq7CguRZDTzPyVJP5LzssmieQbYAljXwIG4AoQBTROQB0b1sLZER
7w5oaKz2xb624kNho8rJSC8tukfr5pJ0QQ+YqmF9OKWbhdL5md7wS3vBe2pp9my+pRvWvMVqDuuM
Cp2ry2M84oJKGnCVK/J+wxGUUEys6mtJe0q8eK9VrBGL1QDwnCQVRxStmAIiCoxNtvw5P1jOq9V7
shXc9hvZTX6HNsNarcVj5/SoezJyOY9OTtA7lNivFJXm53xMsOgbBZnlffbBSn+uvcUVIDkJAi4m
j8Xcl7FDyyVlNvUIyeTeT61Qwwt1jNrU5GbAN17nbV1H/pCinsfD5POi0OlIeW+k50YhlWZpGNLi
AOYrOrPMoLbqbhRAHMoawKN1tNBccha0auSHMjizENo298XOt+Be7tV9zOwPXBfiH1KU7e/6iROG
GGHRhG2b43aqiG+huwAltNy2mhO3RdMAS1HWHrbn7FE3jq/mMUKD8/Kw5c3uGNi/O2tG60TOLN/L
iw78vNz/ZY9+BNXV0EicBFJpBr1oTUEOrVQ1BfRhzbuks8o8tdOPMTsURWR2ndXaw/wc6zMZgEGW
7yT5YAzW4CNDuIuarRIEUGWz7hy/M43XznhIi72v2n36uw2fm/JghB8zAExyd0qcEBhjgV3g5VX7
ijfIN3xzjEfXTxnrTFfflui01ATNUGQJKEGX2oLEsa6nQGF+eN6/8qpZoKPTNu8M66vE+JzFbFL6
jjpomZ7To47P56Wi6SV/BDb3hC5IA9gjTyjtWdv77b1m3tq/XrSJmIqZurt2A3wSrE4ObjCL8HH9
Tn4HXT++A70faLMTJUWTqe8oEqy7zfVhenh+Rs5iBoAqcP1mF60KI8ZGiEfstxjdBP3mVJrl5gub
xVGL3N9d/wrKMgDhHVsLlnQ9LyPUNxRK+JmfjnwchKknF0dxNo2McG8xh2M3pwdZI9eJUZf1BzGK
44mv51IXgtQrY/5eqgyit9VBHBqG/WHwpFL5oKzWC10uwJMP0MmZzDyZBuKnZoBe18Icgn/HlUr5
qarn/AyjcqmnYoQ5bQ6lcKdqDGWh7MC35ADqpusq1tPJPB3idqrGD+GcpR4fY6N882p0ASmmz+vH
wyJCHU/bAFM+Bf6zl0nIhA73QgZkPDkxJ1a6bO2AVEwrGPAPmoJLf3njK7BT9mmRekMG7PpkO+pE
6T8HQdlpnOKUGTpOs4yhFGvM4YWg8EueDn8sf3/2FhFqVRvnvkw9LeZJ6m9LPXCiPrYalWHP1pT8
nBDl/CR1EAcxa1JPb1Iz4XdF9MGrEoObVSIqrCW60xH16VSsYigzYIgWImIYQlifrbgxAsaKgRUa
AvrSRGXpTpN4hdJrdN13Md/wmafJsZNXu8nA8iF0hvxjpRNEQUYjHL+UtujybD1E6aQYcublA3en
AqtQb3RTU17icXOdkHzpSpcrBEKaoi59sLJsUErn93qXAw0289puXNiptJJBYTnZM4P+HwqiwMOg
yrpo0DU63W/reCiFzBOau2QoTWTfzTQ6VEbgNMrrdW7WDgfv6v/QWkR3qc7jpCZ9zONw8tSwh9hu
ZSx9H/65Ki+pCVleMi0IU5ePOLszQRoKvV9KmdeoWuvlUpE6XN3zntz0/xDc6T+ygxdCnUDFKmu6
fBznfM6JfZp7Eb9p28zqjG1U1wxdWxMa3sHi4ukkoHRRQot0RZfaPM69ILrDHgYiID2oCZL5z49G
wWA6JKcCUZxeOiQHmRrCseWexTXuu5Bs/+Ln8U5B26jAyyqdye2Noe7Kosi9OrQF5aDlG7n4i5sP
s/xfEtTNb7VYnpIYHAyzLc/PebrTu6+/4AJPH1WVFFTO6VaZJOZ4vkSVzovK2QRAJMlkFdsTGAq8
YvQFJNcBeSQB1F3VqegmzgUEOD2oNIJqDRFKX+Kdorxgf87fnDkA3bHCANVOVOgvb4qa1qXWBELu
TYVtyMuh9PnbdYmtWRflDwn6KaD1TSWniZh7RnCvyI+NhCR6pBKeR38yV9rXia0JbpEaKlpQM/SI
XPKTAjxI0Goj98Yo38YA4sB9FIrcCufeuU5pzSyfU6JsTCdw5Rx0au4J5IXVAsziYvn7M/sVqQDY
CUst95TI5uRDE9pNdhhrhqxWDgY9ElBhTV0q3RJFJRaAxRCWXOrN6es0dlshd2c+crN0aaJklAFW
OLqgtXzLGUf8pOpcyIHWsJOnyGoBjuOlAkub16jAtyho5hFQs1Yojmqx4QquzzOPb3Ng+3AB1u9U
v2fksS2Nz1iwat+aS/nNxZX9lxzF1DzFYQIwYZB7bcKGNM19k9WOHGCfUb2Rqwdl/FBqIuEpFjt6
4MkbFeO1g2dIgQkzYvGTy7EksOIpLj6JMhxZUMRZbEACYb/vcm8ebkLV/ceKDxLAL0HrP/y4QYVw
6FeQsMyrzDxxwmal4F6oH68TWOfhDwEq4CnSXhnChYCmYZBB2ub17WA4/44GZScqrZamhqszr9NP
ffA46MAhyRhGnG7OWWKDC0ktjJ4pvdDJfQzYSkhKUTtTFKL2pDeGbqnKGJhjUbU3UhkUDjrYQ3tO
k4KIHC84kdwm23Y0UsA4iwpq/31yf535FdN18V3UNQkA6KEli4B1/ZRPH1z//u9+n7oXEd9Osh9A
uGo624bS7LswYZSgVnUEXWVYRaJKCH+o85u5JlE7HhHRCNjzEyfs7v6CBdRkEHXjrcIr1NH1Y6IF
XILfF4B4Loa7sWHd1NVDOKNAHUIvRbnmT1HuFV1tZqija6yHw6qMEM3z/3kG0VGwBPcUqNyceVz8
Fo07Pn9tcoYtWD7yhwU8I0ExMUmjmk81SHTopMtQrBAd/jTpDSP+XZMVykASCgW8aqBf8fIiyXzT
x1WHB0rUvfHtayONDAJrojoj8I1TcXZTJ78bBD7CY86Qyw03dIdM5Q9xkHxd1yoWGSo+bdQkiAcV
ZOQeGPfoQww5JhACQ1ayeCmraZAlbpxFsBJ0RNAfRP3jOhNrZy4JkirjlYBlm3QEnPedwveLrPJB
dLGH8VPljqUWzKSdWaMEq7yIeMEjL6HiplPvHiGXtTDE9hqvKZ/GXiWFwoI7WPwhrcBYa/BfCtSJ
cKVijFoIZvy5+sq1BCMRw7aomgdNfh6Tw6yFLIosnqjzwbLiudPEhac0IQCvTzuW21m++SdPkoFO
A2zG0A3qUnZZLKDgpWVeH6S9VQvhpyHW1pygiU5SzQRpal7HGIzyXPDTlvd157p+rIWVkqhJOlod
JOw5XwRwdpfyqZynUdYzhJUl0pdhuKt6eaflT/Mgb2p+ZDXKrwv0Dz3KVAdzifeTCi/bK48xSsM9
wxWs6vsZP5Q4G7GbC5XD7zvil/z8wvj1VZMAgSNbAbgItCtfSkvpWllCxirzRs5R9IhM/D4tWDq3
eiRLdgKldB7JckrnpAAPrkILci+b4vcqRWo5GG21cVNRtlgZ32+UiR/qhwW8APUAxR+dLkLSBUMb
ISMypD0aCjD+R/opmN1Zn3pTQGu2ySeKetJb9DUBWz924qa6K+P4pde51qzLWTb7IAgswYgNN/Fb
TNpWJVbUGN3IesOtCh+NF8h6qUsgTwk/U8u6q9oE76xeIc1nzHeQzD9PewCsDd2NMoolcJVURD6m
hazVWY5IIvBNYTbMArTG+On6pVtV0jMqlIc02k7KRBlUysBqh00kH+f6Uf99nci6uP7DCkCk6TRU
jAbmKcVr2tPaXWs40XBqYwaJa3wsJCh7zKvxkASLtJLcHstdLh/K0mSmJFiM0PcBeVAuCEGl6t6n
8rGvj129+Xeyoh4xSowm4mFYGBHvUMsxhN08239BAov/JCBBixoQHy5Nh5wXRayHde75OppzJwWw
qhz2ACH/ZV0ntHooBh57Ok5ERsx9SSjwpQp7D/CcHOTaEcaI5KFAVBXooSMjrF/UlLYdy9Mdkxsq
0l50bMHHrcgLLWyHBrheDkD2g6X7H9z0e9BjN8zeJs1n8LbmPc4pUtcz1dGqWzZZ7uk8RxLjya8K
cl16LJ6oq6n35VBnHChww+jW/W1V8qRVd5UOhNTak1s7iV+uU1wz99/WRtGw1wWZ6cvzwm4qPk8M
3NORx/uFTIWJFq38VfYfrtNZ0wsk2ZFhBxil8EMBpaGYtbKCAs66W8Y36b6bnSRhEFk7IGSlRYPH
ni/M7lDim7IszrpZhmXTPqUY/ZvxX1wjJMAwowQnr2KP5qW0mk5QY62EcxzDPHvR0qo2VS0LvbgH
jPF1gdFtt98ZAVXhpWUaSgZODcWMJrU+9uPAKiizEZLirgGIZxBHNi96JY+pJEDY1spnhmbQ64TX
DN6C1KAayL1j0Gv5+7OYrIoLrWzCAfeqmuwyDk0j+sQg9D8mIqEgj8qbyCNYp6N1LYyHUQzHxNOU
VD3VZQCI21Ead2Xb+6wYdyVuR4CLNt8lby2jxHPJUBnV3RDoU+IVke9UYXQjhaPTi601V5tR2/nF
iFCDR/O99CiOAFc2+ju174Bpqxto+E0E9MkbEUrR2N5yXQgrd+LiwxZ1PpO0OvQtnxh94mFF/Uto
YIMpxgXVKHZjjWEr6abxRZkuSFGH2k65Fipdl3hJNzk5T6pwF82PnW4QSboRJNcvPXXE7H5kj0kM
9xNZf8MqeppVTMqIuD2XrBZKz6f+/yPtyprktnXuL1KVVop6ldTrqMeze3lR2bFHK7VQu379dzS5
N+lm62uWfauSp0kaIgkCIIBzgEwJfHXjTtG7jtbj0jro+ZfbclaUF+v8V45wQVEvnJyGWFkA9pzw
UzswdrCS6aXpi1ZyP1clAW6r6SpuqC2OuaXWrFhDNWeBERW+ZX2LY0wQHMn29npEoMHfB3cmRrAC
fU3CvNL1LCCAIdpO4iHb4M5FuJ21/kfWm7AB9SZr+amPgO0th63ttDtTHyuXqfOGRp2nDjIk4erS
cXVhxp2l9CR8Eydkru0BFyoBjZV+AKTETSWl3xW3BJNHCHrygYxE3HKpL3OulBMq3bizKk32vOB+
bo2vhNePTO3eRjrKugdXBWJQHYKjpVLnCHdxDIc6xsstCyLlc1xavjq75dcuG/xsfL99pKvm6EyS
cBUNC7ExqSFpml507UVJ0TgOLAWhSPZPW4ARbotbyywbSOzhXyRFbFjdy61MMyeN61TJgiFVZ0+t
WbqxqgEtdoYaee0I6saxzoDoAvLWzbocTd59VO/NqtAwSTT7EVbt6McckMPb37WqREC+ojRqmBam
V11+Fh30sbdUfFZTHFFnduuZu3r3/L8JEfd66rpYA9VhAHIUABGDQZM4yxUTbiLQtVEYQ0xgWUK4
W6Cpr0o1G93BE3d8c3rslkxaVD2CLW/a3F7MsiNCwAtZJiw5GjwQYAs2tAghfqxg26zC+MZ5u4+7
5uG2CLFPcTE3kGEjGEQUBacpvBPSsu9Vu8CGtXN9KCg4PXs8uonrNIDD6ej1qd9KIKVZ6dYk/6oP
qReNo2+jADEAeFpMKFu1sm9a0ZSLb9IvNaXWLRTqKM0CJzO+zMm8z9E0YbLEQx/6MD4zjF0utN7v
23vOGyiz+j3Vy28mbGVmJpJgYsVMXHyLYJfaMMW85wh9cGgnNA+kz21XzabqaHcVIFizgtkAbB52
t09l9eCBnkE2Bgb3iq6lSOJqaAccSm2ljVfFDV4fmjofbktZ3eYzKcI2qxHGz3SRg5As3jnpJwKm
0/Dttoi1mNZEa8o/KxG2b0gacOJW2D6GyVyIqXTEXip/p9F7CGYyPmForG3slVpGybV6TXW6QENA
egOCgUsVyjqdFx26sAJT3RF2jPvv7avaSGzBmqXF6v6VIlyeqozreTbnPFASC8gtfWw3eY4ZK7xq
tdxPem2+s4nDP6dDyg9VNyr3yG4BaqPUkacpoB6iaYOZqGkYSsK/dQX698OEo82bMi6GMs2DZtM/
KBJ/tq43//64cKaka6YQRhBtm2rhNlbtT+OvxH68rTmyAxS8xWBmRsMpFKeLAFiNbLeb3psY1PpU
BniRSVqWexaUq0XrLFyW6HQYt5F+mvf9vOfG7z9/LjRl+YgzIW2TDV0aQR/H7lgv9JHhgYK64/ae
rdoqPOAMzPRDaVLE3mZdjVz30rPbppju021hLtPmhwMGlvL7bUmr+vWvJLFdS2ftjMOHL9fs4Th3
T2lC/sQ4nUkQrhaJkLefdBgnv1Dvtf6hJK+3l7DErFfO9UyAcEUi1qdpm2KztMGCdT2yOnaZ/ZCq
L0tgEgEMOsleEOvnY6nEtnR0hYqZdlJqYRpP6G+de9bs5iaMHhsW7iI06zMYK0TxXSpZ5epdtfAK
RgnkA7N4qXclzCAUAq+J2vyaOXcNSV1LkXUgipCxv4OIMynCXs6ETiMbCTzJEAfm6JWpP4DAZTQB
N9VBDzSbjYvJv88dAtCBcozFyBqgUPFm6ZHHdRioLSywN1uYjsRH30BLVmv5RRci19I921ohy7qt
ROQodSzle0xKIZaYHO3HfukGwvcmVeySZvKH+C/DOObql/ZEbNlTePUMyAI3NpCLAAXb5RkkbYql
dEs8TvlJhVvatZ3u1ebgSPqoZIKWv58Zmd4e1ZaViJvQOuBZ9qPd4qURTe7ti7N698+WI5gyzEZX
+pxgOZm6Ryt9J4l9RFD/38qEQ8FDm6L0qgurUBp0nqUcq6iLowbGE604ZEXntQwlmJciIX7Ubp5t
KZpsfVmOibYRNNGi3na5eWXOqgZxZxbo+qNpRye7dyROeVXrkGT7rwQhVZHb9ggsAnxA55TuaNiu
nqjfkuhOqWqMDI2D0ZQF0ouRvLJxZxKFd/tUhEk1LdCUPFb2FYmBjOs3dlcgsgfhb+zsyXBINdWf
4/xzU8sywLd31LqqCGGeiprZWC8nxUFv2b6sJV511XX/sz5LLAjxtEHoN2J99WC43Rw90MT81JrE
NVMZNkG2GMHEdXE3OtmylQnqNSfZs1X260JI1SktiDNGbFV9HHf72/d1/UIBTkEwzQOgCnGX+kQp
hznDp5d15/G03/Ul8eNpPhSz9iUpjcFDIfWZO91zzOMg7mRd/auLc9CaAziWQ2wxr00HxVa0BRjT
YPCBqwOu8lTUfPxxe5lrDZfIX6M7Aox4yNF9IG/PrJ+jx8zI0yIPkPn0ZlTLR6b5s4VXY6R7ZXWH
Frp2ArHkEcDDpJ03Wa9uwzzetxlGidrRdtLqA0+17VgnwRCTP4iYzr9OsJpVW7A0GfF1apO7UUPd
Knu7vQFrAQ1e86pjOhpFoCcYMKOzjayqgQVi+SHizSZN6m0/TABrIzrAe77fF2bq35a5FtGcyxRM
WkZoUSr2sufR97Q3vSjrPFa9hNjOrHm/LWtVj7UFEa6irgk3IVyS3sx5amsIn2zjjaGBkNXOoYzG
rxm4nuaCnEyw2vBoM8bWtyTD5ECJ+PX9/Vf8ouZn+kXLNGY0mvIAODJQeWQ7lO4BV6t3fa2e2vYp
UmJ/JGjc5Xc1KkTFEGNWCZIHfhf7cce3aOLcOoi95nD2zEI2CGPN92sLMIPSpbFULOJocTvEzMLm
aNO2TO7ZS9ZIoovVt7xmQAhWR9EpIr6pM2Lw0sFrt8TMxzwEx1bzpFmlxyL1qaGax8NwQxsAsHvZ
1i8nK/qxc8nCY0DLwene6yqM7zC7SYMxOsN90f4aq1/1+MswQOFSoMOsvlMQVmqhuWlkxuX/Wfsy
i8gGDgK17svDV/WIlr3N4bvVyrPrx5KCZkVRvX6avVlHz7rDjlF7x5NeYr1XbxgyQCbIe9HnJubF
W2YNfR8N2PRQD5gFXExjeF3JXZs2uzqRgRhX1ehMnKDkaODIeRKPiBiip2yod0r86EhxJbI1CRHe
nHCilWaHtInB3bp2MBDgu8aOzKkOWsY2t+/tqjBgsAApRN7ZJILVoOVQAyUH3dG54yXDhlsYvqF+
q5DImxOJD5LJEnav7Gta8CUflBSbtMF7rvkxKW6H1w8xa9kw9bXgRztbmLCLVTbCpyzCYobZMPaR
avoW7b5ejrtwewvXLe+ZKMF5GUmvRqqiI7FAfjBe3mX6XWgpmygtvcn+gdC1T9ErXwdV1UsivFV9
NClYq9HlqV8BXGeFcOIUMLoajb12eOdJ7Q2VRMiqZcfrTEdZGgQPYk8kaOBKre2wk1pMdzQ6Ninz
sx7GPNy2/QtSiW6rybgTV0/vTOaiSmfexEZ3GckGyHT4genfChMoa4PtqGU/3T68VUHYOvQU2KiF
f1i2M0EAvdGib2u46HycduUEPsgWXZh+o0aO23al5M2xemAUOdG/y89UuG5xG/G6HeCH8oi5mv7a
J9wlsuTgRyx35RDQvIqY1kRMe4VMU9O+bCtYxQHMVy1tukNooxxrVZrHOuo2JH/lqVq6819pk+8q
tFP02jZm2X4Gp/hEZaWt1T124Bp1QL+xx8Jh8lbNu86BlvLuvm4wfpWWnWua88ZIEQTcPs+1DdY1
4GvAjAh6KBHyHVlh2YW6iSgIHacQ1fevvfTGL4ZK3N9zIcKCTF1tm2S0gP6PK58XR4aertvLWDOV
5xKEyBH0JoPexgQnWOae3v3U+h2JDbdFnVcH+O+2sLXz0TGPBKQUqDuilfbysk0OXtoRwjc0n5Re
XaTHapwOTXxvdLgNt0WtHs8yFHfhszPwGrkUVaGFBEEAzYOMpB4HfUqD7ioZBFAmRLhkzG4nFhNs
nuW8Fn3jJskmZ/n/uBLBmZmhNtiJYYPXoj9SRfNIcVK47OasKtrZdgknU2QAA1Uc26UOHt3XMrrW
RYuu9BiN7mAYNBG3WcIa5i5NLWcGsrAn9QvSqx6fM8xwMo+jru6asvorih3Jtq0qNnq1VQtPbRUd
dpcKAM5UJTPwFg2SpA4sgtYa45BUqByi0xlJztvatrp9BO3DoJkB0skSFKEyzLBu2gzgfLWFLwbz
3o6mRuXdlrKqbgSdEgCDAu8k6nTPjCJWRgbcYAZy3VSvTc8knQZ/PBS726JWbyqhwKfDWQGtLWSs
RiV1LK4CougM5rYy33gcbUdwHdrp/W1B62v6R5BYx2/RsWqHJWBuVee4vB83zvCadURyPpLliGwT
ddvgzTTXLLDs0B0Y/cHpQ5xjahGJNrfXs6YJoElDix3yi2DUFB4o2VTmjUkiFoCVHx1XxOyyv4BM
kCncmnZjgAioIMDXAmiMICbvDbPrCLzPMPV3kwIXW0XVr7jTnkyOyjgLn28va20DYbENZ4G6o8tY
UHA6sCiqVaBoa869gv5KdWRPlGZbDI+3Ba3Wcs8lCaYClJ/RPKgNC1IQ7Xj6FKNj2mmsx8akZBup
NPOqibcHM8p64DCcXx0JI68zVAXcO06QKjXxGmZEf3Afzr9KsCZKkib9OOI+VMabTX9qKqg+jzGT
MeGt3QZqIZhAhA1ohiksXh8KFqM5EXYkqzakPS7eZGhlnEJr1hgUFejTRZ/X0sN9aRpJTqkx6gAE
6mUTgXzVj7rym93Wx0ZXNmmHnHSiSa7Fmv7gTgAtYFG0QolkndyK2gJ1RAYg5Wy4cf+AgcfgV81V
cKvKzKRMln65PDSUtRTzjJcow/5SJJsuT/0ICYEwnP3byrp2C5HmAyofDTs6GLIvJSFyKsENarHA
0McgtbQAEzQ3WtPuMAN4W+WZpAdm7X2EXjKK3l1MHEEX4KU4U+NmxVo0QYOrl7mkI/fN+MXonLvY
ujPQAoT/6+iMRGKhRcK9j0IQ+th0AvyTDdoR4e5jwggZlRgwWytGViluH8Ok+VQgScCosTMsZGzn
wmNlelLr4Y7MoZsMzR+YHweMrmAMBgTIEc2dPqXJpNvA4TpTfRxq+zNLDa/K+r1dy6pDq9qDzDWa
lnG0aPm63GToZFZqFtANxTyBe3W4t9Ec2E/WiUpj7xVRqMaALwiTPQie9cJ5Fm1BHAcjAgNavFGO
SVjd6NeFjX6B19t6uioIL0EEQqD4Aortck26VllFbeMEa+1kUeuhYO/FdFSI/fuPTksF0gBEIpqG
PIfglayGZkiLAUVhKuohQlsjU5vdn0CmL6QIt642x7ihPZATFdJWqf2YWJGbln8Qsl5IEayIMbdx
FS8ogL5XPvXoySTKs65gsA9Sym3ih7ZszMTaPYPEhdbH+fABwimBZH+wkmpB8NgE43RI7jnZI7He
JgKPXm1KXrpl1Lu1+jkCzRwAOofbWrLifMDGjbBlYZnBfRc0v3QKpR9KFffcHN2KveOh8SfkPxcy
hOdmQ1AZ0TvIYGblojRuUNO12Pc/WAhq/JiWY8PniP0dSZ6jFlmBzCbV3+0CqQj+mDqyZou1O6Wr
IDChKI2jRC7sVjfXal+XeRnMiVnuuolUbsiMX5VafwKjFpd4mlVp4HEFywEqiBB3eYO71BwtJ6PA
hkTzgeuYkFPXz5iJ5BeFbNrgilPDaJ7F1KI7BghRQfFVC6SNiRmVQey88tCd2SEld/awN2Tc0Wv6
psOPIVuDFJIjQlFqVa8qEipFQOpyU4TtEfnhU9YbT7+vDediBHMxpsRBQTYrg2bGS2lnM9cZJHiS
5WYKz1vAqP9dibBlOm3GwjLSMhj63NX69w7DMv5kEWAvo+iUwQtw0Y+z7GHXxGppd1gEqd8ggDiv
av9+W8RKdLFgwf8RISi0PbZ0ToCEDTQAkN1k6rnrtDPaEzZZAo7t0fSVurpTGHm7LXct4kfOFxgh
DaUVC6mhy7VVBYLD1rZAslFyY+dUrNpVidG5SYhxZkylML0ItHbjqFtvg2EDglzZXlakxoamtnlA
6TP11GoCaeXtD1u7c4Bi2+j6BtIRzebCd/EhHhxkbQO9nnaWY+MxMm8n41TOsrzYWvc3CLbBgbeE
dXDRy1U5O95R6xs8CHAVtNQ6TLTeztnBqOnGHhyPtp6KUuqQOHsw/XjRg9Na29Ae/KlMHgY6ejp/
JqasWWpNpUFMgMEBWD4yqcKt4RPYI6KkLIOitmqXcjPyYjPsvdtbvGYCzqUIF4cPg172BnRuHBsO
+8ktT4/BBEnDqdreFrXqXuFfASI0QIuLTM3lHhtlqSfaXJRIBr3bteYNaDOrkqVIOahgMLqrtP2o
300FGr0d+0Dq8Q9MOHrz6EJ5BqDJByT/7IyriKWEFbxE6fKIsRLsW1NVruQOr+0n3nU2niKGg5BS
OLVpwMiQtqtxao3iJ/lu5qEfj5JniEyIcGjWyEAdYWMhJdrbEH9R8GLrMnK9VSFINsAVgbYTb5DL
03LUsDFye4SQ+BE5Aa/mp6If/uBI0A+DJlBUm7BfguVxBjaXCHkqAPKb0rXzU9Wnv3QLiMT8T8IF
dEgt01bRG4CCweV6mhQ0dG1bV0HKm11aKD8m/S+NJXe4vLf1fMV9w0OYBq4Vqmi2ON92StUEvEtt
CZacNnSdStkqbXSkNp4W6eBb7PNtcSvndCFusSNnWm23IUMerCkD2k1uWH7XMtSZyvr37QQQuR+F
JorA7mPm3ZmUcGS1Gocq9Bo9wUXb7KJ9YmUSL76G1SQUGMblfEwgJpe1nktRY2j0WFVBo9Dd4JgP
cfRadckJhPPbuan8svyOVlqvSLnbhGyH5hEvy1vJ7VoxvCingUX2g0UUDR6XHwEgRZEnXVMFtKwO
JefHQka9u6IhAPghJ47WzsUaCVcLVYsu79K8CvhC1h/ex+Yuwgwxg8VuOMpc28pykKxGWIE6mWFT
EQBik6igdj5VSI1oxuxD++tvVhzjyXZbD9cWhao6xhcBn4WmM8EoDWYXzvOkw144bb5ltV4cyFCk
274wNTesgPOjc2xK1HJlcYjFUWHC6kCcLQ5ZYKj7DT1I2gIrrzbZ3GEkaar/AfQdW2fiqBZ4JEh7
LhWi1ailOKNTAYHh0F1bKdkxiR3laJZjI7kBK5u4nBLRFzCNjfERl6IKrnZI6qJekuA/2I5WbxzN
uktcMhNjWxSJ49pla0iSBmubCIHIotkoDoFP9VLo2DqdwsKiDvKQf1fipUXdCXe3tWPFSgElCMA7
MnVAPop0iEloqXyMzTqImxMF9QZ3KjBXyJiw1qQgR0Y/GizRnyVc3cwK06K0Ux4YYM+151eUhLmy
+f2VnMsQLm8ajXpjpBkP8tLwdjXwf1omacNYOxB0DuBVi2jJIWIGrO0nvaFDwuEV0z2d+S+W/gmI
G9RTwIShTQ5nIj4yjVazeGdUHEhmsotsjNyro03Xhfvbu7XozuXDDItQlyy3iacFCI0vdasoeTOD
yROPdBIF3PxGNO5y1mKAsIxwUyZJvKVplcO7xyWgF892+pWFwNiRT5ny9faCrs8GC4IdwNHgsXZ1
Nk1qk3Yyenj3H9rktrInueznhTRDBV6nqENEFGA6m2/ZfpER/39bgBBymTVJorjDAoZN43WH2z9+
fQHxVAHfPcIrOB2w5V4eNxoWprYi+Hwe7mwH47DbNxpLbOSqDORqkTUwoFhiF7daF0gMRzZOgD/S
5A3Uxar+ensZa6cAG/KPCMGXWTpvonok0Fo6uUX/BgK62wKulRUsVDC4y7WAwxSvhVmo8ZRjYG2Q
NSN3Y6J2AdcqVOWrKvVGZZglfvIjpLi8h5cChdtRjQNgSaCiCXjv0WlXVX7z2tcbHm2VY1KctF6i
CLIFCnocFYU5qqhXBqQMDY+adXgYmfK1UNGYanDGJRZzUdrr5YEFAhhuGyH+cqBngSMLlbjojBnL
U4zBL1pArUzEAdrAN3r/szZaf9RKxQ2nQWLfrh32sq/LYC6EVxbg45eC+3BObAybQc6m37Fqy4rI
x0yAsIm9JHu8rTNra1zqBwunOgBUIts5oGNpV+gIsBybBwzsdzYmL2F2A2VbPUzdktoukQV11xcB
6EJQCsFLwGkTW9jXMisNBDlqExjGr3ah2Ja0Uq9s38XvC9tX6Kk9ZAZ+fxgTJB7uQzeNPpWJm1HJ
5q3oIxwdtg0RCHrFRCqIhaLTMWa9QVD/c8jvoQsWMHlMmkhaXdAiBuTaiHPE2SeMNZhJP4ZNEBNr
X9ngRXnplNKb6/6YW5K64LI5gtLDhUMQAgW8lcROB8zrZbOuJi18a+KWoLUxY7wmvt7WulUhmEOy
5D0XrhchpOKlMkfUhJAI+1Wmb323zZu32zJWNJvSMxlCSKVo4JTqorwFoYzq0Tw9Yt6oN2JMxJSo
m7j6ZQyZO7Z6InmxrCo3tRHyItbCzRKUj/dmSKaJtWAfeSqKx2GQ5YxXlQ6vWQy5R5UCvJWXxiGn
JcB0ZdMGav2QjyFyNKMPizTq+ub2Bq6sBPVhDNgCRStyuFcrKWrVmIaxCxJQOGyMoe4PTZs4Miey
eG9B4dBXgzcrKt/ogBK9Vqu0ceh0ZhdMxezlTv5WxvTUa9p2yFqXsOFp6tiTORdHK9mR7KjRN9J/
u73Sa1VB2xXaexY2Wrz7REMP/4jKJjF6cKeExSZGZ8E2VXRkhfUhdLme5Zs4Qmkeo00O1jixw23p
1wcK6UgcWhhqgVySeLvbCmFhW9M+AODO653ZzTFxjwLbSyRPsmszcilIsLtaT4swCu0+yNJ9kW+H
ajsA2hOdFCI70+X+Xp4pKu1wXKg2gqsYQfqljjZJyGlDesylHtI6A4l3Xh9Vo6CbAsS5XjKDwdJx
WOih+5y71RhpW0Vtyt3tfb02MvgIoGnw4MVrBHXDy49INEbSFhocsDn0xwgMEhjIq3BTcuFXjg95
WXT34KKgaCgmoMcwLCZrAB0jHTbpQxMtUMkgrgqJmGsdXd7uIADF1Ag8fqzlM86CkQa1k9zOOFgF
rVq9q4xuPsUKsE5Gn39vbbByk0lt9mY+PaMR3ZAEJB+ZuMsDBU0r0DmgmENTOMbuXUqv5n6mY2lr
gQXiosnEMKwZE4hP+c8h9bM7Z36a9NRVMR6y21rZsX3CD+2m8KV/L8znLDyoJPFkHGzX+04XGDNY
FoFLROZ/2bCzDWF6YQFRHOtBMjbVZuIqtx+dIu1rz4qtEsC8ChUdiUlcASqBXA9EPgtgAkctlof7
Ts/7Np8xzsjuXQPQM+Z0gDdSF6Smrlk7fpnbm2lON5z8vjlG0RYzQwA9RCIMKL3L9UZampdNrmmB
wRRMwcuIFTRJW7/cvjQru4pmIHRy4fkAblMxV1TnvEf/e4RdLRLtoPaEK24JOJ7bGXhoD6AikBil
61sKH4Z4EE1kC/eomAer03mkdjXpAdCVOij7CLi0fuTc4uyUjmVCJZq88mZB9cv54AtDhf+q/Fdy
1DXSstEClfis9kwb09zcyvBBn48Bb849Awxn/G0LfylTCEXUNLT4QEvtgwyjGh46v7QwNlxGNb1i
IsASC61ELx5YSqjwwMxqPCqQ6dMCm5k992ar1ZiXl7zAuyXP6tJDvy7mhtCqnf0ongFBYwqoG28r
0LWTQeytfeT0wQFxxeuMwWVUGZUeH6Fo+g45JuqP4Dzbaim3D9acbIfOTCTXck3mEoODlA35E1Tj
Lq8GiPLnEfR6WjBONJhIfJpQAXRLw+EY9aEGkZNKFrm20+jWQMHPRvscKO4uBeaK0ZgtuAyDohj+
imOAFcE2qTO0WIJ2cl+kmaeUjVtnXKK9K5cFXgDXH94VbTBiv67GY50nI2weugSVDR2H9nupM8dr
06afJE58xRKAwANOHPgf9MiK7OgOYwg0Mc0AHE/RU9sDxp7Vm46AiwixyW2duY404dVQP0XaBTiC
K9LcbFAq3oMQDpMAzPh7TXi/1RWuSjZvXQoSxWjqxL0X+/IiKylnDRYoQF914rKp6vZZNcg6xdeO
CK93/BDUAoXBZVvP3NIwtOWQ26kR0JzNgWp072YctV6NTkqJVVmXtECF0XqL0ojok3HTsjTLjSDM
rR/jYD1PVnuv9OGv24ezKgZeH8EHQnRwpl0uCOVolE9zZqDRRgeBzxg5uyVbsq9qdZYk4RYXJkQZ
WAuBe0UYDse+PBXO9m6OVUtpIqKDEz4/ojHKM+rPNVc91j8YirLDP7+9NFTkYDU0oJYwTFdYWm3b
etyhET/oxq/FnLsOwG26jDbmWu1QhYbGoQMTuUubCkJUM08sEIQTkCibgKhX09eUjJnEIK0KQccV
Ci3LKAMqGKQy4dDnMYIQs+lUv65LlP0GWtHkTwSBHByX3EI1SYTEOF1WlYVVk4Vcs/b0giHuieai
/fm7J4PjR70Uo05g1oH7u9QEdeZmiiGfBANRG6ZuGsfu630/IQRyu6LW0qffFwe9U1GLQ2UED+tL
cV0bcnC6xXaQ27xze7t/NmO6J79P1YG+m7+DjwUtaghi5q4eQEKd2EGs1MEiBSRsv52+cdDricwa
pvWgKUGk93FyRspcieygb5NXPFpCVPnsn3VOZUi8a/ewCAJr7UeSEkb7csvMFOXfkGY2iorfmkx5
KTHiiJnbRJMlCNYEWahnwzOYmDYlTkjlQ6eGVQwKZ1I6XjSAoTcCrF0Fs7PseG5Luhr1OaBFU+1U
HA9oszZ6+82glT90YMOkMt96HbAgUPlnTRgAebl5cVs7eJBCkhGetJLfg4upUpp7LarxSJVkQ9dX
BaOAUXug6xbf4kONazzX2D89TWKviPR4y6vkoWRlcVfQRnJxVwwRmsvQZ4EuU7T5iCvrQNzeMXVA
1BCjMu8qWvRmo9P5r9v3dVXKUilDnIkITERdJ5luhYVe62AmSqvaLQyd7zQEf79ui1lM86U/Ak38
R9s2tg+xpaDjdaW1UcVAEN/aee6nDmA7uaIaXk20cXNb1OqKAAEB9QpwIOi1v9SIMtG1YmhaRHZm
0nvgCO7B/2FTSUVjXcoy/BnmAQZ8+fuZgwXt7kxp3IPqImXOExCW6ZYUMfVvr+VKu8HcC6MNAJut
IoEodlgqA4j4IpAeBR2LXB6aTxgY5zcG3LltPhtlI9k6scEHVQQEDFgMtm/J+IrOwmo6WjppOLzc
qWAjcrv7eItofIvWxg1/HHfvt1f3Mcf0TCuuxAlWHFxSakFqiBu80iWjeyK5y7jHN4anvanBRv96
zz3lgbteYHub12T7Prhsm/lHGQurOO7n6kuEeKnERF9rmEBxfaK2/43+yh6dLTLCT3Z1572+t9+n
wItdWSO5VKqgRE7etT2rINWPnrbMbfaWO3n6Bq+g/t01Ug+v+GIXn2T5HpEG8Wq1y209U94+t3it
Uuz79GrEbqscyFFZijreiMnz6pfyYay95Gv71r7XU+ShepFsnZfZ/JzeA3NRgJrrx21FEB6BV98j
WAe4pDhrGuwDc43C3albTOLwKk9ivj9QPLfUTQjzG0clTc8hpvez2SsOKsiR3ej+LXW/9xv3uXOt
T6Chip50bzzMru3Z35IdO+lf7tXt7qvzHZ0Ru9D1vP5d3Q7+/Vd1a3iPluTGi3mx/+wFqB5hJDFR
UwSThTnLMlBhji+Z2/uxF3vRpvfqQ+TJuPKlkgTtS8KBldUESfPWH19SP3ezh9bLtpJtF/NEVysS
tM02R5qE4BR76bj7rT9Ud6bbJO4x8/eytI10SYIiYRpqV1k5lkRO2X13353me2dXNW6+k91dkcXt
alWCMnFCGNgfsarKV6xNaKtuD+zRqB802y3en8d4X9RudWTMQwdBTcFKfgA/ET9G6dYut7fvj5hU
/s/HALK6eHJUuoWPcQrM+tZtaHYVnCgmersgvIrd7PRgT265fad7b940h/SOn4a9TGEX03h9q/6V
vTxFz4wJmfHuM2tsxMh9+n3s7vgDN9GO7LUb8lI+Wts23pp6/0diFygYml1VREjCkkeQfPVNRoeX
LNs3EShEn9OfLALekm2KnrkqwJh/GbmHN/dBBsEWHtd/7/aZaGHFtCoSbk6L23LulQ7c2O44+Y51
N1W+JiOuW5eFwSQ2+htVDAS/3F0rQiQ69jjZdtsdZx+jdeoD83/e1h+ZECGINp2wHSeOBenHcOfc
5e5X7Y3JDkyoZP1n1/5dieDss64sybxYX314gW8bM6/9ZE67lh2nKbDLVyprjlgu+5Vionj8360T
fPrscAzm67CqelP9NI6aZ8jCJdmSzMvDaWdH53kLCZbr108Y8wwbOm7GnSwnIdIIXe2dYELDClnS
3IAgurN0N9lMBSYqe19195h2fvd5cOmGerd1QkQd/UemAw+kYegChgteLo7h0ZUVIWQOnt154Tsm
s8Vfs81D/r2o7pifb55vC1wu7PVx/StPOK4pVrOwjyGvtX4Se3itvqGK3b86bS0RtB7lAk/335UJ
xxajJSAr+nh8+fIjGt3SezD9r/l+2Df7UVKSka1JODenSNKYpg4CPOtzUrrhU+g1kofIus87W43o
81SzNNslYFDfs9e4dQsXTI53ka9IjMS6Hz8TJFhclgJWOU/YtuT9C4zs9oAhc5Ovu3d/ZClQWkK1
flE8Ecs3qWoZFhh+Bdea3Uf7T7b3mb2k7v62vq07zTMxwnp6IzJbcGggLrEAWvasfIsC3Y68fM5+
thv2BbMsSBAMidvvlOM7mLnqu1CSYlqNe8++QHAk/cz1iFv4ghTPH290m622o+73SLahi/2+ulpn
coQncZpGVUvratnQ2Eu34QP1zcPX/HHYaxKFl6xIdFca8uhG2EBSuYnuY+8p3GcH4NYktkkmRfBX
c5mnacchxXiOX4iX+rWvbuf399sKsm4B/9020QICUJNijBbEhL+MT0iX7tgvZ0P9cKs85pvqdBxc
icDFxN04J5GTrgSzd0QYBPZb2/1Untp9tDOO95PrHO60w21hsj0UjKCaqYPWRZCF8bTfYyiftQnM
L7J6lEyKYACtBNVq0BeNL/pJ6VzHjVz12T5Rt5So+PI74s4BFkqR6UY7JIZK4O9nQeigtY1hTtn0
0qq9scnU8P9Iu7IlR3Vl+0WOsA0YeJXE4Lk81OQXorurCjOaGcPX34XPvruwim3F2ScqOqKfnKSU
mcpxZcYqz7tYVVKLcLMGo3bUapB2RCYQKaaO5x6tWGmrcHyOrkeVuMvqKdnqCfOZTFRrYlwcgjyx
eSZLzaHn078KcHq0pc4j6dFGTQRNQiFom+H2vHXOT5VRvo51phnOxXgsIIPi36fFaZkya7AUJwGt
8rKU2xPWcYUea8p5aGgOC8ZPsxyF93nOptA+2fofiXPeR+GocajnIQzJl7NeshmtLRcheedfFRZA
sHYCekPOYp9Z3vsY+2ElR6CXocHJePOMER3PlV28DNFbZby79Ovi0IvgCRr067r2F+AZAfMAMdT9
daaa42HQrHuC9msTgO0y3c8IspZTdjh8jQQ6Mugp9KlxnoInRQGwd0AtZM0mCSimBJHQWLSNyCUZ
smN9QtzLml1cP5jN4uuRYaINLd5kSmz7yzFmG1EYzg8t37zUPilO8ZOxn028HDy9AfqBBBv5lxQx
jVSGSEBEPHFaH8y8M6wMCC1NAEq/qktvXpxs5tCSiFzvIaPZ40nmlDx23UmTNCDlvqCMka9GjAnP
TUSDU+4mP4deiF6740tN35bB5iQx88xQ6DKihNADkmEvjzXsljv+YaK/ZV3mNBptyrOwrGBOltuc
Bsbv3ymZr82TdDaOMvMbo1zR8fLgMpte19SOkVqbf/j08UeIFI7vEHUArSo5k+4W14kZuNSdY6CT
2rZrfthVLKLWHeIjlrk3NkszKStbsNzQN5WE2xmbkQn1icpEcNii6+QMieKExThNQSkgzNvIzJ1r
5EMS+Cc3EJUf/ABXHOjteGLlMWdAtDoJsVh4Ar2WfxXbcGqU79XvGZmuEIDuJTIzbHbItwdaL5F8
MhtSE5yrKJ04+NT3PoIzLsU1m1zUMz7iha2z1flpYprlr5RU8/0rkm2uCOdhMFpEaexvpjkLE1yq
LFd90EvYy1vFUpr+2VC6E/HV/cyPs0WFHggMwIEDCvL9UxA1TS4lkYKzhWNh1PMzoaroARg8uh4N
7uiSAChhF6wrPbLoV6Qala0bM7aaPC9KslwDJEQU/g5m3AHH9jdT3NnphZ4BKwcEx6cT1sgsAtd0
yX6/b0lK3UVkbefHM0tdlizSw5e9u/ze2WeDPlPj+lUZLn226WEH2ycS5I7PR2fN2fIw0LAjEjBZ
x7eZdV02c4GR6SzZg5+/vcM9Jy3EllY1SvDzAOR2LfmwWNi73U5wmYMa/320t2i9RySq1EmaaSBy
671kWYjKBBU8ep194hlB0RGNCdjVhlond07jbCKVSNpB9M97KZiwJJgKTGQn1T8oAIQKfdgoOc54
qXcvQSL7wMs4xrVvJmVNlbSm7syOM9GLd3ONf5AClBywlafYUMBD5FXTtMxnKPId17+lmQXQzIJE
n/uInk3dkJ8sixqH8etXdgr+0Mzyja96WZO2Mj4E93ZrJnv0HdzLWxbnqkyra3N8Y2ssKyVbjKsT
NFniU7CngVg0Iwesu8ffV7iuybUyloJrnfw89ZkEyGcV/W5Au8MOd9xKT3Zqf3bGcE1RH0dngn0D
i2oVGbJPkqW3Kgwd7nVhTe3mX/g192Q7ceuRddCN2NYKyCrEwQVo85VGQkP0FN5K7/cHDDLQDBht
JOnRwnVPZlLnmeSUTX2cWcqYOAs3NnQSH1qGcoBO9N/+UxowmSarWGeYyCt+uX9iVNdzdJ2vqxf/
KvKGf5qD++/htGhUtIBdb32EMoGuVOyiYh3MpFTqr2ScAOQtnwDFhWSTND3qTaVtxrWkemRclxio
cuSLGpNajmKRCbyVhH6eEuZzUTBCfzo/YB6p/tRBxwFy8eQCQAESLLIxkTbTbc42XzF9rtYHf315
fWwafz5y3VF8E+UEbyxJ1cxRJ6gBWOlzbjrbA1wh+zGNn4YRuLBoqMLAoNyFB5z3rE+xx2mWqp2U
NUZgnJliuRQpFIEeD6RD7+lwehxGhZenCehg5ZvpvbRm9jrZRPOEFFSUGLrNCvCX1eeJ850nQaP6
+gW06kW8OmKAapuiY0Jl58CQ5m8wH4ulSxQS0nKp0YLNFlMM5xmX/dxyz8z/1Rqy2VLDW+mG7zB1
V68aojCV+aRaM2GO4uercX8w3CWX1wCzM5BvSFY4T431UWOqMZ3PyCKxHCq4hiGJ6p8MZ1OycauE
QA7rbvsNGr7+FVMhQ0MK3KfBOdeOX7b6SMbpd/fcjeW7RmGrdLQeLRL63+c270+P8wNTtUnPwLn8
j15ui6VjGi4TrUgaegD6HHGOoJPOLmjdBJF0PbHQWSDqYhjWQTQQAbcO3Ut872ToYit0E6HWB0l1
P41fX/ny5d9o+TcF7pjK/DpqAkziIwnXGD5LbI1EzGVCM9kJ60/N+6bDnVRTztRs1LXKKOb2LaRv
F2Jq79VLZAqd885ePKLEPVuuc1aya3jjaOtZPotoTBAG17YwCB5W0G+euAcpH499SU9BCbvXjimB
M14T+TAjaLnxLZelSxHuy0DmqRPqvynyacsmjRLF13GKL/kupZ8t3URbl9HHIjGQC7qnwllk/ywH
lT5DJUwhrfn7zMbvzmpC0TamskDwkAk54iyyh2a/sdPdVkRKw0RF9mMzYqX9704O0TYe6A5xlEfs
mI1Hbq5Mb20mJ3eH9zkhGhkh/UpEXWEDuREcX48UZ0rr+KqmweRGCtkK80LPrw7zzdHGndPYinKa
Cl7q4Se0R5EzrPnMnbpJjIqiP7+y38H6umjRZueaO5HzP2iPeoQ4a6E6eZzLAbK7qfF2VQkJWEil
+WPx6yzBD/3t0eAtxajKPF8PrqiXv4XQpnAhOC4RE5yBULAjWXUSZFWX4RzLv0kwR2VIMx5zIXW/
8ogNzjgAg0wpRyWOKn7LzIaezoc1ZqnhJagMXTWLMZ3MI5Ix7FNAj9z0Q35XKdaYmpppvM+wS8jM
WfMUzBfKHBDMjz9N8GV8WF1OZudLmkJa1vKiRWDdMA/X+JjGLaR9wD4fVuvXoiwiGUReqpisTw4N
4bMoLGNr7cmR2ZWOydnYLPZENzxrfGTxJ9Y2CXyaW4vyo4/gjEumek4Y6DdDppPxeo26WUAS+z2a
b57pZe6Zs73IMx8QLmSdJh0OQtfUrHPCpYfX3B+7ZX18a00kuAs7Z5fDf5+6Q4kFjkXX1TzBbCPH
V7cB13O6NhZs3DKRTjCrJd4COrIAC0C+HPrx+DKHzhEogV0LtYw9R0BGgKz3As40iOVRg3ViR+wT
pxFCzrV5QVclHFLXI40J4GsWW9oeeFfj/WPS8sBrfkeaY3U0jT0llmFM06+KjZDuwlS7z7oveDuv
E3ZCgy0ZbVKC/5yZSmtz+iQfrvRXcLhu5CWll9VCn3eS55qhpT4JvKeBGiZuoncynI8+VapMibpy
F/q86QShQ4CvUYzaJ6V50DbGxtkoc1HJeaDjoqOqoPMGzgBG/bkXBmPmWRp7sGASKJZGV68xQ+Zi
+xhVKQqoi0NN4sWIKSRBxCaShu7XOa26o869NkqEQDtzkCMfW1NrPTUmNrx447pIiHqKrcvrRSTu
3R3zBGfY5QVAMnTp/cDvDpwEE+Ay2FVINp+w0kLcQJTFaNG9caK44TZC8YMa0BmAj4/JK3B6L+xZ
WF6rQEVpAyGXujRNyZwuVOJvsyVAaDcjKzEMe4d2cmLQdywmfRa6yt35PfgAHq4cTuXlXHS1lQKx
5wSeQ2RhmfH6UpPNAr2wUk1Q/xPY6yGfTwbmuw5EB4wZYZz3nutrO4vOiaQhDTpdNIZkmkjsbZ5Q
1XT/PNbogeIHFhP2KHEaDeCgse8BS+oY2Ff0goR4AlszJRGVsA6GuscY7dMtffIMY3TyqcswwhwR
n9rqcfIkrM13SQz+rPsfw+mv0oybWK6y5qg71+siTqTgJAepTJK0Oi+xfdijjhZheGMcZZYMUBbb
qdHyLjgR0Udw6ozhU69yU5y9dPD1eRjToiLYrVyZpcJCQHC/A5ZYI2VIE3STAogxMBWNjWHURGhm
g4a+fxycapfA6MZiQxWVk5SNVvKVXiRLvdhyQLHn+LpY+2faNBvVnXvFElv8rDFtfqsSe3weQym1
OwnhvMysmGIx10SHgwJJZDOGoYKVw3AmdLaEB7ETlVeG3uw+15zHGUcY7dRicF2wCzyi1/fKaoiI
qQGv644pzjGIka9FVACmpCkWf5LpJCF1ZXjzXKUNpnWigMjt00R/LfUPvzJn3t4rjmPMzRa7SCkF
U80DufN7HeRsXNANBYdxp+3thawj0pb05G38+Tqe+/PswzVUI1GZN1etksXkXbGmzNAiykT5jYHu
f3wIdt9MJIxndZA192Zn5BRjR/Hc5vhyfTtp6xNq5/qv0NowAm+484g9JkoCDotXjyan84njq9XY
B83xToFhmRzWni0bUkSezqywa1wPpqUcKkoXDLnEd7xyaj6qm7/EWlVQus7tkW6rBzU+FbolXxkW
hqNzskKTpBkFNA2XWmxKGrCenqXJAqjCUvSKAaJzbuo1GbdLNclJWqyLYJ5k1D081sCBEAwgRd18
OJ5bDTDv97eSj2eorKRec5RMmY6ovtiIsjQiCpw2tEleja71uTlGts90Gm6o/vGYh85I/LDsPR44
EZ+My0YfZx0PRPpNr5ZIjAaNxt+/j66j+zNysG12WjTggLU4pGRbkHfq/H7Mw82R45gA3EVXOgR+
AdA1OHscpqjNIBBojvliasmGAkr7YKXTzxna46qd0PUYuJY7epzlbeUCKHwj0NMPXTYe2fEcXaGz
uWvVpm6pmCgbox3i+JjLAcsIrFnM6KJXB4WGm772ootgIjVK1qCQV0538QhDRvpGziakLOzYRX49
OT0mN3Bxd+Q40Utz96IXPshJUMORphI53pWaRv3JhejRK5DfaOKJ4oQBF/aOKCeN7iSdAXEMfgbA
3V9Kq1xHCA3/AG/y2UPP4WMGOzvCC03vPG82t3eezaiI9DBAgfbsZsfgcmZZc7b/NxKctyiXzbSZ
hiARlR6Ns99+OP8XBAC30QEiId/J42jrKhYGlp1MaAEcUfVC8v++07XDRPmmwL0C2shTPc9pmqOL
ZvUzqwWqO+DE3/08Z+xDSSulqwQGvOlpNA2YjocWEKrk8TEN6WufCc4+5KMycdXuHhSsHtRKoP44
GAeKdaqHfxQRaPvAmPH9kXHWIZyEqtdGk+a4XK5vJXfkvI/hn+OFkjn5s6qMVbAi7xjppLGxOGCP
Bo3XH8gZC5gWHS33Ojmj6fXie/iMcVuRXPpTVwopUlEcOKhFPfngzEQeKhipDsfNEd3SqAi6tXmd
TQVCcoPX+KGqPSKcWfB1r2wuiEHQRrc2671HEMUTfXMl/mG/l7Dnma5isiAHD/uJtocvbf+11I8f
y8Z6LEZDWfietAKy6/4xU0dFUF0jSOt4d366zqN9tZ3Y0YeLJPlFcHuD54rdrl3vmwK/b3pPSvai
EmjwuD0ni4kmfZxLoaM1+KD0SHCqrfiaN4sakIBLhaL8etvOj7F5vC6R+7MsY1WzBJ20BUL4gz7/
+hDY+kHx7FHnNP8c1Kniq7hTPXtT0tc4NqJccF+DDOL0kABExw8wJ+7P8Nr4ytWrvPY4nTZ/AKLB
Sv1K3Wv+UabjwpgEPtaG1CKEkEG+sLRkhpU/2EGhcmonp2j0ar2gPWbp2gk2WfE0GYmW14hocIyV
l2LiAVKwPfra70tZEX26GLki7HkREU7pZD10wrHuw3QBJFyS5lUyMVK4/wKdGhR07FcBnFO3a4wX
9FZN2nLSXtpbFW2pWSMyISPqmDEZWRfWEFFtZihx1QEkA+CrA+OEN3UvFUhMNKp2TVp4vOsKaRyd
AMD1OH35vb3sTJKylZqR92wfPWWkmR9iau8eczyU2bn7AO59kJVrkUZh3h6Xb1ePuPDknhpj/Tsx
zYjuPZoyo2RJSuNfxmLKMlSovC2KsqKczq0o/sOo9s6BE9Rcbt2ZlKft8eVlnaxOOfndXKhLrBG1
MNTnPm2mGEULGNCoiI+wQKD+g7rZo86JsNaORtdynLXHKtnJ7gGLslbj5NlRgN9Twal1RAuPhdfO
ifN1rDsN0Hpx6mjdaIzTVjd/5+srmX961DJ85KAzejkcdiO2E73E0qAqfTPLLyJRyqCMpnpHe/mm
WSf/4yQ/t/Cn5sQyKqNm74tfh0Vtfy3GhL5XhvHsE1ExZFDNAJ45ASy0BKRFztwWcu2eIwA1H6vp
52W0z+TjY6kW/T6nVa5Xy6Okghr70SnQnmcjQXZ76PcBS4MN7l2cB/DYe63N/Gk+uRaz9qjOLm/S
OXvTL1f6mIWhWwKQtN5tiUdR6kebYlC1bXoet0cn9YjezEvl5dKwxzSGsirdcsW/iXR89qKOVtZz
31daaJ1izug4xCBmdji+RlPmPhVGbaIbs4yIehSQ7dwFXtkB1Ii3EGh5QKPllH2s+tH0UuKtr/3r
yKfYo9igr8jViwuRa6xjwFpRYD/TSIIxXs4aXV97/kQNCeCMZIeUXhKaaQgURoH1nw58F7aiAbEe
WMDYg8x/lzersxgtFBNY/9GUntHCZabraH1sUUkYPaPk6pOFvgAUysK2S/vF/u+PBU3AEsAqgH0y
BijV/W1ImhdFrt9OjuxtLVNvkTK45F87ga0bajzok+Gh+VMtyDSlBZepERH09ESnzHDfxZ023edy
t3xHh1MSRwnPTVSDzsiGP7fe/r4CUoi2lgHjRg47W/SGDCVe0CqCNo7uQQMCJOdCSq6bNhXQa49o
G72Q83ZuwZiuxqaxEOjmz+dChXRgBhJ94TrwNzi10cLZNPVKDFwyMyfN+4q2IndnwLm/J8FZMEdr
4mudhXDuF+2SGKvF5iBavjYgCPc0uKffTb12lKrd3Cgqwymdk1XDDMFRDdSo7olwuj714F6cCzCy
HBH5fYMWAsrQ4iJ61YQHxj3hozGaFOGFIim9ljCnEu9Fk/miS+e002mKS1Jm3aXnu+btMNsLjLHg
928M9myxfp3B4l/w+zlCyZjQwjoI7Esn//cKeXcVfHuHJ1XoCKhAQSHdJLxHz7Ztf4huQsRHZ2R7
fLhJG6WVgosIfum/gFommv0YaNW6Z6Njs0fg7I+iokVXMOJvxb5YOKoFpKohOxG6z0Az/T0lTs8V
/4J8tAxK7Xb9VtK3t9OZ2tsL/b1dmwmGea6YttzCSxP45CKd4TPI48TF8sVO+Sdvp6eKkJVh+ORZ
oJk/zXPHHKYgdKRwYS05hYn9WYH9CheMhKAZA4YZAQZp3x+L3ADY2j0RTmlaPZ2O8kl8s5TP+y2A
tq72fu+uy4LtV7ugZXpCXLSuIqsroCxgT+ayI+eqm4OfgvJ5Ve7R87LKU3I2PauwNRzpZL8ir8Zl
jvHcZ/SZqu9fbotZK41KQn0YKJfdncGtW6Ynr8kIOE7ZGAf9oj2/rPFimHPypNJVZrwaGyoS2n8w
hH/fKz9qmmu57p5jkEtTVDdQilvu2L8yVd8kOA28yjNMtnWJcZaS4EJfAYvni/ZhDJS174+NUz69
wCqJusAFrplpmp/TJ+tpZXRjXj59iQT+vPCOuOf2qp5VtUlwaMjptebWnOCSrMyO7RVqNgk6QMUY
Qz8d/Hv+uNe3GodZnaCGcmyXpUn142P5/wcr+X1H3LurVLEUN1EOjt6CzRpTx0eUZsnZTjZM2IfS
ferPh+WbFmdKAvTW+dMLTo+tr0CDwNovdHUR4+Chw0xnogdgoBB+f3KcUbn4cu6MZUjGchkRtsZ1
zedPFbU+C3sP73KBAWMdAx6ih+0f/KW/2eSHa7AYBbNII7AZuVQ5LSCKGhrFclsgjMMP6DcZzm++
ADZbwZg2MqEXMp7PtsyuRY0N0+43HtwYvxC3iRov07HQ+Lhkb2ZO0c2KXMuMEcOgh8TCxKYo6BAx
xZkMpTnXQZOmzXH2rCDKNOcR/ZSZhSG4d4y8io5QeFWc8ZBmk0K9KBCR+AJgMnedvy0wXb/bCa5q
oJXwThQVzm5MzlLiuh0diCFsBuoA6Iy1DGrY+lzHgyI4RtF7qnBGw1fTVh+HCd6SCA26t7fk+En+
ID+OmIraLmMfAjvys8/pnkPOjuhnWfZmLigGZM3qdW7iTdkyARHBY80vI/MdpGLLBNLxxtDDdiRz
5Pwx0ovZ4aVmiPR4IPl2zxJnP/Ign9YTDSwtQe4EemdzTz4d0zJi9AdCr792Hx9jAdzVoLmfTjVl
gkwv0Ho4icQQVQ7/HpKiluTyBijVx0c4rNG93+ckMamb2FEqaLREXjDBcDpt50joyQTNQBqO0rYF
ojgADYBT7BHkRPEK1IAJEv9QMZS/gFLWBfbU1Izq/TFn3cH8MFU9OpwAhkAIV6oSB6fYMqtfH//4
QAbsngvu6UpmWaSOwtuxAcATo9CryUKiC1t/qonQFRw0gj1WOMEr1SafVSMMfLsh0gYoEooSE8P2
6JsC30bgYm8PdkyDnQQ5pC3M+mdnjpA8AKSIyPYNWoYeLe6dqqQGTZDYWnbUTX+b2Kh2nsnuQ+Rc
CPTmlrPrec9F+P/XLx08S7EeX/9A9ePu+m/2tvfrbj6uyrBzll+W/+loPQW2eUytuYVE/KqlNTM2
m4hFpo0oT8TaQL7xnjpnE1StKbD+Bye4RNNyOw8nmELPMPxuFpTmvwGXaH/Yh+fxUjgS1OnMA53i
RxSjMCvCsguO/JKGzntBsmZbTc2zJDB6AoG/WeLe8erxKA5c4Cwf1a02V5A1FcjgsN/ek0HOOGST
dhQUl+4EGWoZ8HK3iK0KFDJqRheNLapbiMzFTZ56DGUV0KkBUd2lzFSMM5j/MbLMUOiC/assQI83
zlooeiyrsdbBQ2BKQKUT650udrtCYF6H48VvMvx4YqbIahJ0R+hdyRiiUAOxEDPwU1UQkYseDB5f
v9bTv4RuycaGYjuLbfr2XJ0wxiR84Qfd2x5PXA7q6k0ukyjtxCIiLykpVqayglehIh0MgCcjeFsI
w+7uJx+oFJ98bgCFC/hQ3BayUoTl5LrMDvp6jGYX0SjYcGTc444zG3k6LSPFh1Yh+umCn0+gmcF5
Maj9tdyJEAWGk2A9apxjMdb8FmsywBhDrWBtRgZah+b7nFnvC2PRkION8GT5IbDLXTjw8zS73dWK
3K1K5N6WaXWdFckE0asE3MRtcjjOEZ9M58TA9dkYC/76qm8ZPwHZ4cfmmywnN8lZGiXa9Eb27W07
oxdsITDg1FNl0zn19At9vAn6zMc2yjKiouJA/aJ7Dr6pczGShyb+cJoVKIvRYuUfT+s5uVLQP242
InSuf3AXv2lxMuRLQeEqLWgtX5YF6zrDPGLurQKlBthOA47346P9B6H9JsiJUerK6Tjrgucu4oTZ
BAzrjFnIf+1mGwGt4Sipd5CcaypFej6bqd2rPrbeMNO37pxhx3y1jM0vA96wwWwBd90vPpJX7h2q
tMr3r533jZecRBAZtG5YvzJLiPL/Dz7D9zlyDmsajfMkGcG0vRR/VCJBO+ZWbLfw9F+xJ6SlsgnY
KAF7//DMfhPlniL1nP+VTM2Ngi3P6FDRVsTCrGtJ6Ycy37ns40XUESZQB9TZcea9t7YoznKld75s
xtjbmK5Ve4s+6pxdrVLA3z886//PHzYj3pOantUoirpY5qRvHTYnMnLu9BZRixrNpO6o/llSsNr4
nlTh1YA6OHfBJzPZtnPR95FlessTkpzIwIC/1cqwJ5QebAacNdtju/BZlEIbzg7+rSEqP1kPk65G
mdo9kNB98+gR5GNIu0D+QHi2w2/x99lylqYaqSNJzTqBBTIBBi1jGwG2thG8GDMRGc6+aJIr1VkN
MlpA9DOmz94aKv2JSMFCbGlEPbhiGFjLyTzW8BnzP5a1el8sEBcdDIPMz6bD/vx5xQDLG/ph9d1l
RT8cBM2LhYHwubyIwvXhBFXvAjgTNZo5ue902W0GWL1kjinnEdyGncAsDYdo32fPmSUPU5hXp0s6
XDByS0ensUl3tgjUq7M4jySas0jqJL5obhdCt/OUOaTDOn3MxnDCpndYnPmp3Gkxza9gIyBIHu7e
0KvSYeftMWVGCqjqxqDeE6AlD7ulEKX2sSeCcdZ7ffUTxdHHXYS4BtWc6sb4D124BRGwOOw+/n1T
N3npGbtAywP/2uWkAOzY+VjwVq2KrJCQzegBoBCiEo7ApKu3GmSP4KW5IvL1kXJbntJuFBsO1v5p
BgSnKflaYLfCwbcesygS+Vt80KNYJle0M91qgbOFU5PJDnZAqRFvsP+REGdxivM4aYourL5Yzjue
e2w3sA9CwXjsK6p8kdYfXwNNukIwXpYJMFD0zfjdO4R0d/MNH3N0i8cfqNgN0653dNVo6nrKqJOO
l/V6gicfi3WIFdDYRm34QG3pXRUJiOCduj2ZPZKBotUTPcYhLs9o6aU5c487kXl67DVhycu9brlA
si+CCGytmWcj9bGN3r7SVyzXQEghhL+9LcV5dIicFTkXUh1PYkj81WSnJeYm19vjfO+tP4/hdo/e
pEYin5+E0Bwt5kAS01fLQ3BobFt0sgJXGPvt7tn2c0Sncad6GVu+nbbm8Qk7e/DoH3bqPKQCZ1ik
drdIoHeRjeS1YdqxPbLN5EwcWzJoh00ruEzBK8Dn6RTPd7EmHeoAKNyKyWstIW3IxiLdFpHhYiS/
dP4quJimYqOQrtM9ob8WqOFD90QuqEAHbqFx7+ha9/8NyXKNSrfzBMC4x4otcjz5RFxVIMuTz6Bl
jcWQUNrOfbNY/oHV7wYdRL3eAovFZ+OuYaK02hWS4C0+MSr+IeBFdDWcs6EkkeSmXQ2doX27e07Q
Pm4Z3c2g8vYiINb92ANl5hNx52uItcQNeAESwemIvKmzWt3KHMvotyid9A+Zq78fZx4Ktkl0T0o6
2S4jNsYi15ntK3Z4XYX6QUoh66lsxcW+wcBbTh/zKThTPjkXV8FkXE3A5rL+mr5nmy+B1g7MN/dz
Dj+WXpalF/px5zZHv9boPg+oNTfXsmVCFPeuhfIz2RgYZKrJFxqsBNIvJM7FQskIvc9ZDu4uxhvK
FceTyZbyepKymraJ4ZQ7bUubV7azvw7h2r/AbC3/R+vIp+2K0p+1GjolYLYYQJnhJaPdI8SfgNd/
SLP+LUO3Ob2eLcliaXLN5e4mvV9oI1Pp9A1dawIqInHhgiBEdf7l2sWx6YUm9oxcjo2oZ1xgEyUu
cGnOquaNA7StICr3Fqpli6yUKO7nl9tNYt1X3BwU3tbRZkxPJEFOCoDg1mj+WLlEUTDfAldKclHO
OiCRmmLzxcolgbW3njbZHpV7AanJY3t1Swv0rt8NyqCu8ZwcGatnpEUPOfmFTOZZ4GQLBEDmXItw
lJaF14IjBJMXwNoiWJEFNR1Bdg0gyvfuizQaJ1rYIElaUwDbsC02trrkE/E0wRTpxr+1IeRYyyYC
iR8OWSRsZNMVDNFpN8HpneHUnTiq25lh3X4xA+M4Y59I1Bio2nfZEnFP8aB72qPHaZNzHZ1zP8ad
KWR5tfXn4PdjoRjO5fUIcLpUYDQixIQ5JB1TQObpN4I+VB1DQt43qJXtlv9OCnsEuSc6ltRAK53u
BMl8bjkmuqaIYzT7x3wN+hk9Kp2Q9u5JS6L4evE6t75lwIkTmezBpEbv53k/3g3Ds552qjTbeVZI
biUBgSEVyRrvo2OjxF/BwtsSKF1dc/wnwvEVzah9QGZIxNNgluGbJ95Jr1tJO9dddvy8+o2rUbEH
ejkDlovOJu+5qBI3aMJ7xLhnVxnr8XT6H2JsHZrjPzYT8TNo7nokODc9nAW67t2ynDKd7F+R5UeA
KnLPb2HvDyewR0W+F7QyrPLIk3BqITthnc/nFfBXBPA8aOFxE+OxUAuJcdYgdeumkTQQY29v2Soi
y5rK6Aw15fextk3ndl6aAord5z9ijzcPaTwFjB4oBkDKv1gE2WGCgomtzEXSLrouzi5g3xdc6a6h
F0V0DOqgJcpSUHJeoViCsFSf1xh8fXnMnUgIOSMxQvNIfCk6LZYzMgoweyIsOYnOjzMUkqcnld4J
YTz31telTq/oH/7qnDsf/wQiP5yj+RZG3lUv2+ss1XVQe1kjr48jBIYs2wMAC3+oPHUIC1grUJIx
StKPj3K4RNsjzb3IwTQY+Y0OQckAU9oBlarIk9ZUPyRblzRPf2qzWrQLae0GcKFt+zH14WmFHnXe
nATppYq6ftXlKfrMTQUSutOMFxFsxnAio0eHsyly27jTS4sDlogDSPtNVGP5zsI+eKJk7HCCpkeJ
syvetNBrX+5kc921BwJJPoAuLFBXs0W4L8MdWz1anFmRIylSxmf4ABl7Kw2UufAwFwSrKDAmhxKQ
4K4EWvfDe7+4WADbmX6G1sffLhy3+R6FELQOYOO80D4LXmrek1dmijMqGlAr6TolrjGxsOBGoHfD
TnzvADlDooKhMu0y5+UiXGHtwZe0VCLiYmHfBjt0voQ+lIgpzqpcS2c89lTQu01Ph0w/jZ4e35LI
L+S9+DaQOqZAwtxGBpJcFfmDFl+NbJDq3dnS8TE5gUzw/rymzWJNcjqG1iGbbGIy2wszKAKXkB9K
Kb26mRbdoaHLjuw/u1EEA93Kxi4TPJoiQpyRuMz0XFUTEFpjg+3cE2DwiX6dMwyJL00lrUtYL2fA
M83njy9CZElvmzB6jnM41ZM4n+LnS1ov2LVbeP6nXaRzuhS56J1S/HQtZoikZL1bcM3ZbE9Bh1Tq
I4bTPktGLwy7HEQbFwczdNI3Ce4mnNFsetFikDAny+lTSKZC8yJigruNvMW8b+TAa0HL83pdnnwm
AbDhtSGxhU1s6IZCvkhwQ8OO0jdTnLXWtKDOpAYkp6cQa4RXT8b7ggoe1OHYQ8ZSKMDZAjiXnzOZ
tNp5UiVl5/dFpKFr+GPolykI5p8wB4hnSOA/DBqAHj3OfZjUUlR0o47H9k+IwR1pAbspODcRCU7e
pKzy0kqvuqsCngDayLaYlZgj24h8Gx7WQFSNGPbGsN9H0iUdYMs8FpmSN/Kl7eBBSxoRLyet3cGJ
dF7Z6cw0b+n8WRwwo+GZ8VrylztRA9ugaPbIc8LfzJy4Ks8gv3V3cFG+XMFDPpyE6RHgZH90nmnV
xOmQScl5tT7Tremz8nlO9uMPdAJerQOGr8JnUQpmOIvZI8vJPw5bdZt2dj1eWUuiZ89Cn21ewKsV
8DcoLz06s/vILtavo3GkYXfey4uKW9NYs01fBTI5+JD3aHBBT9diWKgpeFkyB4hFaH9B2Vt5/xCQ
6W7ih6ntkelEpWfUsZ81O8vd3sF072FZy/7Ww4iS1aERMdQp0SNK3aH2KKFcVYdqBIb8CphkRU6J
GXy6lqvMRaHVrVT0z6SmfG/WVNHO6ayF+C3RFDr7DKbAu5Y9K3ORPb+cCTa3dCjfZ3O8+WA71cds
9lIRiMiw4/f3wU75pq3YK/K8meBgGQsTQtDgF5N4fzgI1+0IpH7K92wlwGIJdAfrBpdJtUTlLILt
sNX5TiApg95FjyHOaNR+WI8CoIId/dB0Y/f/SPuO5saRpdtfhAh4sy1YkqIoijKUNohWqwVLOMIR
v/6d4rt3hK7GZX3RM5tZdISSWcg6mZXmJDn3OUlB49uvVJFI0jpxFH0TtsdnYXpoFW8wV5wfcNtU
/+S1UNp4KlL6VbeiXb2dk/sc/CMXAznC0DUq3rt1ufo5U5hBkwkFw0aycK5qsjLFgkiZ3fnyz+al
U2xRJUlNRn8tf46bydXio8575y1GKDPxDMhYgxHqgwpC5dNXkpHkYR3xXPnyS3ImgsGYCCuBjXMK
G8VcMWiesg1cOcESG2P9Q3EPDncoi6cSAzaZVkSikdMv6Aw/sGOYpscHZ3QbEtgcYJN5shi46SMs
zTETyHpx6J6H0sXuF6e83753k20eSLm6u6vcztN3WgPygszhJR448tnOrKTRQbJ9hvUUTvtx78IN
3b4OPAXZnqzuVFeDlVEndDyG61XiAr89eYXCHU1xOGWwCda6F9gON9VBLe8GvLLNWSPIrpOSXgxn
W32uRvLU/YqIVwWhaoNaO9Cebmu6/PD4NlO2NcvMUnQYjVd5JRncGHsxsjvdK5Am40i67dhltoZT
JRr2tlKMo3HZxcYK2rsq+JkT2nF7/6PEAmyHE90u541myjEoU5Z6WakJrnnpvqhf7brKyZo7y3U7
4JOv2eOZ782t5NypEwI+TMALP1V7XJ967IW+fXocB3HF05mQsTenKqW323v8uv2Xl1scZofEAEfV
DXld0XUGjdMZziWxs0dD9ZvQ7WtSvVhbNEV1QcnjweMaHoMhZi2URd/i2OIYQR7xAVfo/UJijzc0
w7lRbD2nU5pxzOj3yX6kh+lHcPv4OFDElm+UQk8U8YIPsw19z/BOHKjlGBfbW2UaWZ2o9JTQ95eh
sP8GUrbbCnAsi52D1C6CFFUlFAhXmP44c7bAcl5jIED9PTKV+q6/GAO9HcftsKbd2O1dkXjn3Aah
JFpN9wfbdt/uH/1K4wHO4ov927DZDiusIZItraWAsz6ae7yUqsH55M3CLj/ZZ1Ko+c1uplr1GP86
QUGwLEveOyU48EGqjPIJ9t3Y3A5Cel43/MPVc83EgTokGZKMnmfuNC2xZYJzRLYYhUlumM07QAYZ
JCHCHJYAZOgacjyWp0MVpC9TeIh5bz4eULNtVpmgt01H4a3xztsQyY7G5xNR3H71Ybv3719Klsow
Uui2lAsWLb3W27on9p4vhnNl2WHHYjzLZifjLTast7ptPmR2j/od5rkuDk5uozxw+1t57yGWu1bM
FDE/qRBpBMgYuwTTDIEdeZ+8ti2er2B7pixNTKUzvVKD5pRYo3t/+NQ+UVCjdcJ/+SZi26a0QRGn
uoX1ZShoJS89tvL1To9VYhdwvDXEbNeu6N3GwmsMcuN2XQlUZ7crS7IyCnPIVDqQhzzm5GcLqiZQ
D3G8Bgd02WJM2SmyKqRYqmS1JAnJmQfq/+N9hS4SbGoxLZWd8qmTvi9kC0tTwBbiFJ7wmG3fbOx9
Wx8Sz+HyLy6XLUDq+V9xDMp3Rml22PBOCwl0onCfbZ7MlfozwapCywnWKQkOwZ7jGv/Hx/oWykR3
XSVK1okuJZl2G2/lCfb0iGX2X1yEp4/vP43iWw6D8OfLqVd6gZ7lBuScu1XooGWcMlI12NYGHj2u
wOVszrdAGnPMrLAFlWUVhxDYoB2Szr9hQJMSaNJIGX4FbgXj9A7H9JcDmW+hDNiLmEnqFBMm+bKB
SG87DNi1+RAeZEcEnb69rze8zaH/A/W/RTIhYC3WbTyI+IAgmDkT8+GOUt2B5Iuj2bLL/EcM+1qM
wag3NfTh8ZLfbS/25CFfVG4vCV0zzB0H5RjLVefZt7POgqLJqUCXg3nee/Gk/sgyEno/ys7l6MW7
dOxTMcrEtlDpiirMDUUbzfMweh6syBq9Bofn+26lIDLgtfcsB9PfZ0nVn6knVFKomiWs5GQ4IdZP
xwlHKx5ysc9EI8TqaaOnUIJdqzI5qj4quy+D6ese0ukOx8vwbIPBkNLKogHFNwDxBqN+yett07v6
+hvQwb4N+1CJiky7QpRzlNfYoo0lox+UcmvExElitxgvvzut0NuTg37LyX3Mfd7+CdzzZMCkatUq
yUZoWN2d7j8KBxhyvrt7vYM7CHhttYtPfMMwseXSxKJTNtivsWZVrqoU/aFn8Jdhk4IHShNkgG+r
tBhgzaQw3ywfB/U0yODIFFo719y6dDUsAUtXabU5tRxzXGxU13TFoNuOsGWNZekHE0Ed6xc6Le8A
o/qP0gZ9GfDfuv+lOw9oT468bhN5+v1nBMJT0+V8vqX7NhfP+J5Cq03UuSAeO1RLdGbFv26f5WI1
aS6AMQ8pTC4gG0cFcLP1Prxf+qoNaEMvSpsFjPHzRfBuC1zMqM8FMn5GMk6FPpxQDwRP0UZ1qyB5
CDYvt4UsWchcBuNYxrFVLTGBjOPRc0bwU6U159W8mL6YiWCp9LO2GVKFfpjNtjqkr/VP9GdEZ/uT
uxR5yS/PBdFH2gxx+07qzYTSNWBMIVyHzgMahHJyR2PSQHc5B0fNicWruTAamcyEmWM3KskIYWcX
49ouz3ssPlQMRdNA/C+hvs1mS6Sok0A7LdI2BwMT2VJLTBCvNdBlL1QEoxccfZYMYS6P0aeX0cY9
JJCnJCR9zUm8L8CLetvYFq/QXAjjEyOpGcZehpDGO24QrXXue/GWuPLb2SLJqtWQ9B+g21cQinbq
11xiiKsXYb/a/AdQJzf7akPUJromTACJDPmV7UftEzwDJZ9MbhBInBYl7jdk4Pc8CBoKG1AXwtyt
A253/Ykm7y7QkoN+iyG+ocqoLUu6ocgm82RXZEmY6oF+Pyh2lP4Dguk9ubzyMOP6/P/jFGeymIt2
wYDBKTxD1svGIN579WAE6W5ELc5pQNfmHEIXTYAHW/fAEwinxs0jLx/s7AcwxpplmKAbJPwA5/ge
ggcRL4wA0bDBi3mWLvn8UBl71aNTqZwqyNmA+6V6jQ6378PinZupwVhjmQljODb48zneSeKqc9yg
4XI8L+Vy5jowRtjFZQkyDQlnhW6v9xVJ/N5WnbvXAtO0dkek1cAJFBdTH3OJ9FRnl2yKyrIOS0ik
6Yij5wnu2SOHA3cGiqcZ45DHRB1kbIihFE+Y97YgxV6rj7c/0aL3mivDOGHVuIxSjrw1jWowsomF
9CqRXznAuBh6zqUwbniopClCAwGkVOhOnmAOJ7vY+O7zOog8HlTQ2/HH9UWMhqYp08SYECNMLwvM
WWkKhLV0iYYrofAZABA5J0cN64YYNolohVaqipIKMbSf6Tg6xr1K0F2O2txfHd+3Rmwi8TzmWmhO
BtXI2xYOauGN/WCTGCH15/h/6MtfRtuZQAaAoljOZC2S6XgXRsiOH4qjOjk6T794qi22rRszSQwE
nXIxtbIMp4irhGxD/HAGq8GEFpLNg4jKNfA1OYgbyP3UXd5F5hgKm1cszepshrUOin0nfJj8u8M6
+NJWps37fNRf3LIUBqLAQG9lUw85m2FteRgJeJ32kr3X0LJ42yaXA5DZaTLQlCRydq4tnOZLhjw9
Guy8EfOMlu37/j3u2tc+MO3bIrmmwqBUpbflWGcwFadxtGtj3+gpjrwqXmRnzTvJRUic6ceglRLL
kRm3uAhOT3kMlPvyKGhAeW6DN+9yMxiiTnpdpCYwXkTSoV8J9/nm/PP+a0DusuZuyeF9NpUJbnpB
qtLTiDOs35VXzH2pCmld8uz6FQL8FlQYgan6eyTaATU1N0O86Ka/D5Xt/a7GVE2kBtJfzi5Wikf3
3rbzlRPBzqlp/ya+7l94ncfLXmcmksGXEJSghYj1wbR1DKD5+AbU/MIaiBfuh+TccZXBl/yEWdH6
rOFoXUrvWrVEcNXX4PP2LVh6ms1QTFV/DwnQEimU4YB7Vyt+0voC5ilX4qvVbm+LWYzX0K+NhWPY
5KiJzPVGYGyak2yi89if7gP+aOjyYX3/feYuZ60o672Ov1+7Dvij6bKMzrs4mEO9rcdygDtThLnH
CUgo+tCCIDS52072GK2j7STaekea7R6V/3vtaeS07f8PoPpWjrnSRt/kqaRApgbybSK6WOSMIvRP
k6zjmnx+clkFFm1CV2DGooRzM5nDVLHIuQ+p5TWITD+K3elZw1xFi1Rs+1zZEWis+SOXVIc/PI1u
mSY6+pF7uxKkzUJTGWMJrRVivyjIFMD/LRAtiCVbXo0NFuRcSOYF+9yWxb/yATOxzHWOm6m3Ejmd
EKnijkmp/fpsB90mULjArNH7ektD5j4rLXbxyClEOfp7SRSvcLB8xHvEkMTrLxRYH9zXt4sn2SF5
Xq/X6Dg90qcNQhhUvz4/weVm37/hLbUH0HB877J9zQ6BwYAICf/MLPHLtkqgAdHusUARdBnSinN3
6N+5dQJMNNGJoFkT6TeGattyKyskWtmV/aU8lBvd5Qhb9IMzpRjEGdRer+UcSiHyPGLrEZIJ9xIO
MLd56elFUkSsbPvHdpn7Ek5xb+oXKgosOKZ/VLCTIsrc8C6gzD5BYIPctiX6gEF/jPrTuBCLpTDe
0W3wHufmpxahdvZrWIQy4kjLRSzNPTrv00bpPMu+uv/4WY0Id2LpGmre+qgMOLWC0UqyAnG0Sjs5
sbd6XMU7s7CRFUtSJwAohrYpBxVYKWDGhzXdOLV/4UXEi6HAt9ZsLlMclFjKEtgWPsHgvp+xISy8
U3xM16O+Sfd4ff7dM2omkgbPM8iazql5yS/QPMyIV6/FlAiIQXw3wbaOQHvruN0EnC9rMGAVhTHG
bQQI3Kg+gg/phJrLWtwk2EAFvopPXjZpOV0wU5BBLDXFptCpp/LQJp8eLrsgAJknB304wG8w4JNV
yVhqBoSggHoChSjKtNz8Mwd6DQZ4kKqX066N6JrijWd5mmi7cGTgfeVxYvCg1GBQpxPgO4UztHlB
PIqdKiOJwMNPh945x3ZNM9+4d+xu7NNg9OjuDWnnwGCndwbmkoA6yNhK9yKou8+rrz1KOaGtu9zI
lIPjBoMwWtidRaHBcWZY1uEke+WRzl1i/MQuBPLvYNxg4CVV9QgXm8pqyOa4lQtb/KxQYscKU6I5
f/cm/DZ5NllbFUVrFBl10u9nP3uOtiBgPIC+aSDCHS/bsxxm/eM2TAY/kiI+VUMJyNoCs7yPAi/e
YgOO0+QQbP4yQp5pxoAHZnIvmQB2HdrEGO8mPKlxgrzBMZ79mwxkjKMlm2VEYdjJ9qOBuggaJB3k
C3jbJ7iSGNzoBtmUuwb2jxGra5oR/Ed3KBZsuDhPT+bGTTMZ9DCyKFNSNZ5QUELvDKipKAk34hZe
zwwPb00GPOSiyoVUga1vjudtT4qgIuAjkrnzzItdF7OAhQ3wQ7UsilOPs7v4cUkQjCWu4BqWHd4V
LakuTtUQnZzvEC19buLk3urt27f62sx360gZBBEMqwzTC8wEyR6MiOq2ssEm5dxJXNCorcLaDkF2
7A1oDJUTN7LNAB41QixB3zt8piSuLTEg00nyKdNr3PrL2vNq27pgVTy4lYUVKiTYqnhb+eWU8vdN
ZDcYZ5M0lYoIe0KCcouFUSswPG8fX02C3WXW6pMjjRoNe9SmijUYumJiD/f1QTuLUupO1vrJyBEO
Kk65VTAo6AfJrrA/0+0nnjkcaUt3ZS6NMeEJSbyytyANUzWkcBL79YLohPtCXcpLzsUwEfeUlz26
Uk7XoEEgGfggg8sHr8a0aBZzKYyVFnGRFIN2jX/Q4J+Aww3k9KhmcQvkiw3Yc0mMAV7qVMr6EPo0
KA+2E1a+Ya7dpo2OeD984c1iYd0o71stvZBmQq8/amYZuVaEl1ij3+ro9CL0u4spTyIeSJ88I+SJ
YlydZk4FKFYgiiZ3j46F9MVAzkf1BGkvn/nx31khO3FgSMheNPTDhX58UCain1DXpdWGlMffsdgd
NT9ExuE1YEGPzDM0u/g1Rsg2HiaLTWy+QK9jRDTLqdFFb4sbKt5YGWgxDq9JXy6/zGI8OP8hjD/M
YrmPW3rznK3TtgTSsaYc/30hZ4AE7OcLJwBdbIIxVdPC607T0U3H3I74JGiJUJ0RVGOCGtb6X6Yl
zrekv/tP/PoWw1yNyGo7wewL4BdmuzBwD7q8Z1rO4UVjHDnsbVClSWpNegXxDon2EdYVJSA7JDi4
2wotOt/ZuV0/5OzaGTEaAiIFCsHvepRpaQxG8MAjm0d9DtICG16Od3GOcy6SovZMZKVhj5WZQyQa
m0Fl875VvNNa23YrEZW4BH7Vua3jYlfsXCBzK5S+F8xhoDrmuxo0ysH+4nNE8L4X/feZTsNFnfKu
q6DTcbrLamLtU0RLtG/U+eRtEZKWneg/RsiO4eSqnoliD1t/OQKyHB0dAaA3CsC8wNGKWvMNa79O
rs+00kwx0uWkpu9HR7R3sV3WpAnUJ2P9dTDe6F7Y/8NmWJ52jDcVNFkHjxOETrsX7HOgKebUqTbZ
XfYEXhVe6+MiZ9TcOBjgiNoyKXKJWuPR6w9p6CDMw8ou1IRfP7++uMT9yyHJ97djAEQ8R6hAqxBH
+UiODmLNwLCHJy6ALMYkpiKDEd1CvCUyBnk5n0a9UU2kksFeNuw1V1vbqezlPvf9vajRTBLzIOnk
TI1MKIUD1F5TDFBheEpYgaeAA1VLxS4NHbCSikUvkolVlb/fMTk+FW3YqrjGqv9UfViPw1tTo21o
E33ctvulOuJvkpgAYWx0QShMDZI2x5338dS+Plrur58EL32Q2Of2QDRuZLxw1zDzJomSaem0uMJ8
sFCMy7qMrOlJR67mRSClXQ+2CTJdt3aeD9W28v8zy/nJA6+leA81MJADyIaiimgk/P1gk8vlJGVq
KQKQvXD9RNdbk7eLc/8DW0C43H7XiSYGVH6TxsB/VBVNfhk78ZqiLbGSDDf8h+WdyUdEUu8RPDb5
defg24/m3vQw8lfZ4F8JNnhq3f7MS08fXYbiMlgoJEO/msEM3pJeq7piiEVUzzZb2a1VFMIRVYuQ
GHxZK7qIiSORggmj+28SmY/cipdkHLG64yl/QGHYMMC3inQwep4ur3vE1S/8RMtCrPubROZ2Xnoh
jaYwFWkpcqs44RNlPkO6hbvceCmS+E0SxfXZaRb5aQLJbwYr6pGf3U2TI3++BnYXWE+f8IMyJRi0
0S3K81LqgsPQZUm2UB0GxRNM+HfBTSkreOblMCiNjF4PI57uQKfjYtW9QeAhU5tWR5GVwaRA7Ztv
JroCPvJXy7fT0R42AZbdgBLbjl+qR/u0Ozg9L2241PL+2y9kPkIfn4YGK7HwC7s1ChNYVbGFvU2N
37rgCsTR2MQ2704q0eiuTfMDjIw9r+99CT5/+xHM96kzNTvFIo4JdNYawfAuahKeSVJuuEXP+w8j
n30PxoGnaWSVjVVAW7y6+4P8dnpyn7/qD97zfqnS9ZtGjOsepgmhXQyNurXjBFYL4nFUa8P9dqMR
hcQYbKy8bGthqgARrY8VzlvsKYFBCC9GFtjcqvHSo+e338P4djmDJ9Z7+pkd50N9mz50BzwsYLts
SY+RR5oz2oQWJ4Gz9OabS2WbXoRzKJ9ziUrdbC/3yV6uQQsYOw/qyo/uRqQJsJkrdi8EiyPQvnfe
fEbOZdN98KBtEWi+vzrb/ZIaUTxaJn7GBUVEZEH8Jgi9EVtWLaxe48AoDdhvWBjLuDdEZW7peS3C
P+O6h6nTPwZITHAH3ZYxbaYU83KQu1hthO4qyENaPFeIFCEtPtoCxjkw0GFDuajg7hq7HtYtBRlI
y0DGJJZ9BQVLcnGzdWlPQUQ+dl5cEQ2tN/d5TkoHQWrlH9ajb9+Ds8nuEtBhUYSlj3qU7E07e/2b
4tVv1sZAWXUuJyvWceeAp0dUrzDjhd16fL/FAZEr6M+8iZFmEVgmcPLh/iJV5BRGxAy/Tk6UenH5
YwhJNDlCSrBOw1pf1HeOgS3EtL9pyUBYWVlqL4Y4fySjRFtIPPVTTdAlOpUe795wvJfKgBgGDvNC
MuindujiUDfCtP4dfc51QezzIJP+7j/sSlF00TIlWTPYxiehE7rzYOBU84tnkXy418Mf4sYw3L85
v5kc5vyMUQpxepDz4jlhSpAlEdE7TO2SI2gRCWaCmNMblHGw4nNDT486+GzdeW8xvMFtMUvdtQgP
v8+NQXZkDFstDCGms1vHu9wrmxDkjnfk5wqepSBBu71mLvItN1myaInfktlR21Q1o77vIHnEWrTX
X6EXfaZkGu0cAMRdw7Z46WbCmIdAp4MLQ7Io3Mnu2U7gt0LADJYnHbjV/IX36fxEr9HK7H7nVR9j
vQr0Ush2I6GRXXPfGp+XwOCdHoPfmhFqmlpBirBDdPWGaWj0u6D9wr5tH0sprd+0YfHaasAAS+1d
N2xH/hU64NNWK0wpdyvBCT5pq0uy2+85Uhdd7uxzMVhsykWdDwk9w97Od+Zd58nH9t6pnr8E5zP2
ueurl0oQv6nJhJAn8yQ1lQGBICWQnPO268jhq/sAVnHXjkuLuDhTjoGQ87kQzZNGZWEp1XtNvFVE
cnC9Hbj5wSUCxt/UYkBEnFIMIZwgqnJaj245TWobg8UW0e3MFR5PyWaym/3X9BwcCv/LoK1DHC9A
JdzA5at9zW4DtgzFlkXth75DS1v/+cLrQFt65M+VvP77TIQJFo5T3UJEZ183AOO1LUwYbf8KwJ9p
f/KobpZDJ+SdTLysRUkymStxyjThPGBW5UlfNxUZtuWvbHt6/hkH6zZzDt0Ob94NLWhyTnKpJVaX
Z3KZSzEaXSpVLeTGd5tj84SElLJGIsM+oImQcwEXUja/iWKugxiNTXIWICoj+ZN0j3L/4ZNzxRcR
eaYNcwuyMGoq04SIytnu+lfDxajcIch9Xr5w+Yk6E8TcAbMWc61TL4gMmgCJyRPJvlAVwtwe7SGU
3cYk0mPjdk725LoVZtA9YT/gmU+eeT3NS1dBkXQR69NQQEJqBldlZqeJEYuhpk80GVVltlIThxcE
LeZ9FFnGa0zC/1SWSv+cZdFZbE1627zHsHdDNPU2vv21H9CEghFgzjdcCrrm4pijVbQyvVxKiMuI
8/4+kZ0P9umc3D8H3I6hxSfoXBYTqAgXAU78TFXDG3h73D15oLv2w0AFwwmS59z4a/FrfR8l+/jM
kfg1tfz/H6VujycEQ3hpP0X+6IJi9XMf83Ip17cdC5UzDdl3Zq6EE94GBu53QpSPbFoLkptgV/va
3KxdH+N9v8hdSO7XhLIM6fp67yCV96k/ghbtRwR2EofzdZdAYP57aAgys1fZbIRaoicuntzmvPH9
xxj8vT/f7AtaIb/sVvb+aohXn8tkwhrhoqRafsYZbI7HGEli8nq/loPwnhM+8VRjINxUhFNT5xCD
299JWG2VjPtW/hEJttj4lnF3+yR5tssy9huKHkXosMPNf4oIXYTmWqm98n2CFnA89Qo7/QUMr7k8
PUuRhiKjIUWSaDJYZ06zRy0Se0NCPFYEMCuTI0jnMO1YjmSsbZRmeAazFJPOxTGneurhnc5niEMQ
1d+NqZ0G9j7EGNvq9nkuX81vtRhHGBpl2Z+pYRqPBzQoYmL09t9f9LRzRRj3J4d5AsItAYo4o2zH
B8nXj2v1A3vvg2jHHe5ajLHn4hhXGLWynpoUarAUN3ecSg0uXmS7F++tXq3b94A7Pr7EtIhr9n2C
DHCf0sHEiAQURKG6cLD+BzuIKGWk/0B3B9i0Oj4Q0+2I7vLOdul5NBfN4PhFziLZzGPp6eXiwx1j
eWM2EJ1n+hwTYdvUm9I8K2WFI20PgwNyCjQYcCBk8eU8U8Sgis7gsT4P1WXCmhcEMJSqEgTnNh2m
fDTvQB6B3Xw/DljV/Mn9dks1//m3Y7vTlT65jKUZ4QCdzhXw5ZC183lh+1Lx+DcpDHQUk6w1fQEL
eXHe85RgT3P0IJJnkaB3InLodixeeEv/4p/u7x+bZMuEozlWSmPhPLuGSCRcTSfaq4EKAmquX5yP
t1gyULA3A3UVFZ01LFVPOjV6PWon6am72I74LNF61X35YJsej75vqdtUn4tiwKRvW7nXrVyiLs0R
o1WCoUm3260vksttNVtE4JlaDJKYct5if0YB2zg6mdsEiu2At4zzOFiM+mZCGPDQh3GQzx2EOGZN
xJ96cDi9cgCYeoo/bGEmggGJXq2mPGvweQbYQhC5T2dS2+bKeJfsdatzqV+Wrf1bHgsXdSXKzWDi
G6GepmykoHqoTnZVV65gOfFpM05uP5DGszIHxPpyhclNJXXL7uG22tfw/IbaLKQUBXZmKEiaPm3O
Lkbdqx6oQiemu4i8hD5mHEjx8fiIYrKTehropfSn5IgZstXarVd6SboVonxuT84iYM/OhgkD9VNR
ddollZ4qk2RDME02Uk0X8qWfOG6dd1MMBnOsWsNVEfAVCtmJLYyVBvE+WD+v64pwufeoBd06aiZW
0fLOOCUXHDXNi2y3qxRkZz3x7+7e1msuS+NSD98cA9jBmESYTkjlQtp2TAh2Xaa2egxfeRRyi5kJ
RTMU5CbAbaGz6871LmqVLi1xbezoXnFqP1wpj0UwPqp06W6DRy3qZaifKJ8Z0Z9vG++yP5wJZ+5s
kvZ6qBa1hCgG9MbbnW7vEO0+tshtNe5o0+p84KiPf+U2vsWyJBtVLtUttmFJT1oVFMG9PUa2ukFb
BV0u8lcF4NkBXyuWM58/hlKrhBIOGI0s294rCdZvWb2D/P+GS362aKG6iiQT+PHQtMOcp6aAfCK8
NNRveLKr23jwPv4kWCe2PnyBKPX211t2iN/S2GNM5LDqTpezhOQSLcpF6/GDjqhmlYM+Ao6sRQcy
k8VETtbJqiZNgWbbbRo5+uCqMppoa++5fT9kWAvj8zzWcl5kJpHBsLQJC21qoJ1Ceq+Q7bs16G3d
0ZUtFG+cz+lwW0POp1MYIEubKiwnZZCevMEvAtU7iJzt2tzPxcBXcsomIR8goRGcy0MLftkMG3RW
G97U4DImz06OeWsVcaoqXYGTc5CmS1wUiTEGiW55Pjn6Ysg+k8TESe0Z3AXaeZSQTDo69KX6JJGn
+rm0V+ad/8O2s11wyN0Dok9en80ybs5Es2FTpw2ZPLRQcvO+ffeeLjXBJkVi50FMRNqrvw94sMW7
A0wQNWWnKlRbaItz1SRbrEnyXGzo9P/h0pJDuu4+yo/bVrlYeAArxH8Rhd0uH0tGrFQWZIo+Xuho
TxvcZGs1tuDb52qd2/wk2mI8+i2RTaJ1ylAYsQYzfQF5T2yjX37y69X5w+Q9K69X6g9/PpPEYEra
/Pc8tRKsFKhweBSdX/o3dCVtC8961B5/PT5hq2T3PAZCjAahcqUPqF7x3rfUTG/9EAZq5LJVm1Gi
tgRWh2aXewUo/Y7Xj0opTtHLwfmqnHvD8pcYUdOUeYob2qJz33tvVxY5I22/GRBpeGv9A1U6jsTF
l9rsrBnwyZsusZSxozdV2mHB9eXagqY+TQ33la3wjpPBH/kcW6I5QVbtNh5dCnEs7i62CW7mkmCI
TvJB4vY2uu6rr4JSCLM1WIiL0o/lOBveQfOMmQEoTVZ1PY5wfYo7amMfZ1vfNbiw3Bcj1emWCTFw
JKEF/hRa0BlE9qoP2kSwrqWvFXxk4dr/1l4ZIGpDSSoUA8LS3N5uvI9as6vKN+8ddKWmdvI3DNv6
DIRUJqwpKXejLsJcN4gO8a5LiGXDQwYhsk237fQa7t44R3ZDZnW+qFqZUI/y4pTreHdOMfW1Wu0K
p7YFjbS+jSBxk9vxFoyb+faT2xV73bBx6xcwqBSdwlTXuwvctLfdYOvLdne2PxKSrVeUFN7Ng3VF
ZO/t+cCdOuOEIBoDQ9FpNIs+AgxtHfTjnl95DmyJZmX+Ha//PguFw17C6lapx3fsvS161RSv8srn
wXItF51TeLUdho/Ctnt/jRZQ/2dvPzw+nPwOHanPMTh8wNDhT764u+9dbDzP7eBlHPyR86BezKxi
DatOX0No5Ge7gpJzawj1RaRIJQQYYM5Xo3POHC3xhJwMK+tl3WDd+mbPyy8t1qTngpkrPPax1UrR
VbC410iREAx8HLfiBeQL6+5NrLcYreelJBejwrlU5i7XUW5JNciGnpAZPO62p8cssqUTuulUztVa
DAvnkphbfEpaHUxJVJKFPnfVLlq7x1muFVfaGm+37/FiH+hMGNspBF7tTi0zCNtgBCmqvew93ulP
p9jpVnZpwOfUboCVYCfn3r1X7HXhBrjYukF4fo8WaNnbPP8dzG0WYzy8y4Yq3cSO8JhfiF2tKYvR
bX0XX9JzOczdlaKiHk/WBH0xRrbb1fYjtl75hu2SNXwbnc9ObV7peAkv5jKZJ0vXln1cT9Bt7OwP
L0UxAA3bay5HOs9Er404M9io1ew/JrppD4r/BsrBvWnzPDUNQG59KCZoOKVTpONj4QCt3XabYRYb
HbuxRdtaP/k1S/o5bklj4oK0L2s9DiEtbAim69fr3v9Rrfcc61sK8+YfiEEUK+nboo0k6UnOVsIj
6tFTbIcCb+J7aUBIn4thIETrLLkvTGp7L2hN2qE1afVIHl5dUCuBUWjDJ6TmfSsGSaZRSs9pTr/V
pnUcDcQPz+iv3tVerKH/lptVWYpdZ/qxTRjjkOeYAIc4sChZXrHBiAT2zaA54vYdXiwh6jqmnnRN
lSWNjT2kSYslBQyGT+UUGDSNm9rTxxA7z2uU8FPEHtwMzlKkPJfIoFMrlUJcSgqixk2DJmIBDQt4
TCITtt8LnIL2oi3OlGMBqoqnrhuokeAU1cLWcIgvtw9wEY9mIhg8avRewLYBWXoSOlJvtVcw7nR2
goW3f+XJZoKofc4AqZjEPE166DLYTv5Q2k1D6BzthsvKthTVz78PA0ptFBt9mOD7bPqQIMpe32O7
c7bbHyh7ELcStGjnM7UYUBIUoU1HQYWvMn5WbxIWQpwkJxMdJE+4vIk8y2OgKY77VjWu5rDx3ncT
qWEOqCCD3oD7euCpxcBTLZYWCA5wiJUDlqLJKX3jWVgDJngFQnpb/gD12fkxsCSCILo0W41mDLf9
k/S4lp1n6nlvW/li5mlmFDrTE1ZWSWMmBcQgoaz6x+37+26FMQysOr1zUZF8tjexf1skD5lYBsg+
E4pezGAZYIDcNnjKym7ceOn9pkoJHkP/8iB1BisGs+kUS4S4l6NA1BW6C9CxcVslDhyxbS6xUY+t
lEJEnJLhl4iuCbuXeRax7BlRMTboTLWhWQwiRRcsksnA+IsXVejDN6681a+HxPbhGEG+ZGMhKT9/
thhxzmQy4IQNjmobRzpuMca/3vu7y70Ain9e7HcNuv409m/VGGga21GO6zMVg9FN0PpNpPKwXBu5
qtDmNddQMLgliwGmUzP05gmvhyeQ8UuPIVlzH33L5vCtDQNHidxoUlwbFPrwNjlua3c7xiD1Vbbq
8bSr/K+AH8Usg/u3TAaXsOOoAX89tEK68djIpI2J4eY/ooockK/m+MZlvP0WxmDTJLd63OZQkArb
Jqvbt2kxTaz/Y3S6yGDS2A1pminQxfA+0Er9+LgqApoNR99fif1uNkfcYvg8E8fELZWpDuGkQZyA
aOI4uNUh3zQv4HJxOIKWIN1AcZSSI6to3mTsQhziIr+gGwNjvE749nBykNjH3CJHypKHmkthLGHE
FEF26iAFpQQLSX2VuIqLfXgcbRZ7CudyGCNI83pQLjXkXPfIgGzkaYV+WMz7/viBReq8ZtDF5tSZ
ONZRZfIEGv4TxIF7x/EixBNP3s4gHXpYtpc9mhUMsqOjDOTx/HZ5qDTy4F7uGixNxUhwUGz39Sv4
jm4f9WKSZf6bGMs5YSV0HZ/pBx2d7RMm7AnWwaJpCIgMMtJP645z79Ql7JoLZHyZNhqZghq7jOhD
9rMLUd8RHZy+UGEY3O2OJNvH0s7/H2tXtuS4bmS/iBHcQACvXCSVRNXe1dX9wujqhfu+8+vnsBxz
LUGyEO0ZO8IP94YrBTCR68mTm9e752fQ6U9O8oYaH3HA0J5zAFk9zfMK+95B70zG0nfNIpz+MME3
VWRS9KbED3trAAPhcr7Ba/btVIDgiOaiL/upWq96c2ydTLWN7b+YDbVvMm90tfxxKkvwRgOfilZd
3ylAqxgcRAWkcO9eQXirfvuZfLXs8q7CuP1bHcggaLJbXP/9SSpgduNEhlXHDeyc5/eZd1tfr1Yj
Tw8mGCA9z6J2/vxKh/fvEZY/P1PPh7Ym2DQvLUtc84KUcq5zbKMDe4Bwi7TT1HlCyPLa9HvwOemb
bv1oLPUZlQSxVyPKU1HCvQ1q380FRmJeD+AY/P69cMFq4/Ft7mJyWWJeZacSrhDUw9FECohSt2/H
D/M13Ujs6lWozulhBPu9kA5j5xkkVC+Dh8mClVBCogfXXcS/P41guvlK0E9DiHBXu4GFrXcA6Mgx
sFeTi5OjiKi2aalMI+HDqs+bzXx8jR5+2z9XhBNmVv/Mu12ylX2e/2CS/zmaiGBbwAE0qUsPr/R+
3IBzEbZw+4gQeR3ck1U8rvZ3Ts8nmONAZ4M1aTgfiDFey6fQDvdZBHC9jV7gFusWnZeqtv+A+Fx5
XNHMvyS6eLWWeSpfsLrrlE+y6JA/b4FYgFEEWBVZgMz3ruogRsynYgTbS0lHg6WDumDupbXDY7f2
SyQ6+R+M7r8/nGAuMga2iaTGWVAGwdZsO+1BKpnY+cattp2z/4Mxuqc/MbYDSN7Ctejv9HCC7agQ
qzd9CblQF9h49m3YqR/th0yM7A4FuzFP/2t6Dy57euf2sf/R7cwOqLQEXw3Mw9sVPSM527Xs7fRs
ginJtSnK9Bhnw9KDI5b9lXb0Q3Yw2f0JtsSygrSqVmdZ2tmjiQ7I5+CaTDuuBz7/aIdI10yaJu2Z
ARWEnpPN3Ue6x9TA4iPc4w6ed/R8v3f6g3nQD5iRkNyi5IQifbNVEAUWHyblsNEO4Z479SbeHEC1
KJFz3fv/+4yCNUGrWO+1BTd5QCdz6uxRWUEULmpZoND8yDt0w+X7GK9OYpzoiEjkvPBJVXmP062s
acAefRIVYvcZxjF+Pm79b17kfQ5jtNJERfIkxDFWtSIzWtPrvU6Lu7kDtBCsGy/K44rvB2O1tBsv
+46ChUnHZaalgfsFNAP7Y40d9rC3DlD+39ZdDeEGyC7soL79UWX+SKR6znRaobqBQ2I2GDSQ8LWv
v7egzPE9jOTLrvSqNKapjBimhozWMoUAkie5EqTrEY/LBiUioA3s2v1KtnucELBbW3K6a1d6Ku/i
SjtmZmsCBCa8PYqHrf0KaLg7GzZx7tXN3sGgIgcQRlbDuRaFYfqZ6sRYg0uinZ9Tz6pomLHTGUq7
6b9TANQr2bO/pp2nIoTXSJI61oxWg3a67sPHuHmRGOerwdGpANF5LzzUSQYBqHmtSQZgGcifMf/k
YeYE+4wk8q5Z0FNxgmoo5VB3SowrY409hMCa/5YIuIpxPZUgKENPognjH5CArjE6dx92vkZAIBG8
rXRSOYLHBh3ZEPQD5CCzfwdzZuS8bukTQh/wF0hErT9ZjHxOjyR47SieM5S5Po/kwjBmG20L1jw8
JVlF7WpqdipJcNV9U0fYK7usxgloQa0FRbvZrZY/svdg9nXlbPfXgoNTiYLjZnQoGxRV8Llq23xF
QCf3aJJnKtZsyq6KUjJCRL8C9BA7IhpHxforMBJPf95ufyuJfotdhaKqjYTGEy5w9qJ4wzT5Qujr
1u4fqyN2Ekolb8s8wDcinac2b2mypZMdKU4TO7UGNkmaubpbTa+3DyYxRGJzoWxmXozrJYKtIwEt
1X7nyLY5XK3lneiC6DeyAtPIeFdrxeP93XJM0FTCFPle/HqPrcxSbb/ayjiVJ5gKs09TNqzGyH3X
3tU/pd3cPQCpmm/N0VkwXrTbl5r9pY7sp5df0qcm+4yC/SDtYi7jvAp3R+xuWhkbZXbjWih3ej7R
bkz1nOkqNAWjE+1z66xr1fLH+x1WyQLlLNF8mUG0BNsxzMGsZ9GqIe/HCdSMm1fmPm/tafvllySc
uVqcOD2YYDTaqsDWWgOvDOzuxq79Sb79uq3tV+PREwlizWAZsDIBu6VxmCP8rrGLbQwHvzyvkyeA
LQC5t30ZsWz1IOvsSky9WDgoyLQsWoJLjLdPUjCkzLyLM7OaMaS12uOvv7nk5yG6Q70a3cjh1SRO
loHuDmUeaVftP0SD/9grcZwtygJGlPDTp6AuhpUmIIL9CL1v4Gz54TntncwzS0ywOEBrgHp8oska
0TSP8eOLjE9aZqXEIbZUo00GoM6q5yXii9TLd619tOPQNkLbHMAX36cIAmSvWXqPgsGo0nQyQAmx
qiS2XC+7yF0Xd//AsuHdE5A7/8fnLC58Uocpt5YKLwDxzXGjua819g0TbAq/g6n6JTNVEh8t7ngK
yEjqRP98b2Rz/B79Cp/Sx/S1vIOt+n94CIIBqSw9zOtpFeciSHw/vqnbd75JNCcs7eAZDbEYWydv
mxTZ4xOLB7QJFlDEflpjVF42D89b83Xr7fefA3pSpjeJexHLBTWLjbmgOOEIUM378RigzVx6O554
T7L9F5LQgAk5Sp133WIan98ueCx9lAdkfZ2rnfkTcyyWBwZWAnKwpkFgi0eyDEb1b+htvaBdIPMt
V6upp6KEDCXN62o2CzwzYLpATIbcHOXbEEtQH5lv2/437EnBth7s6lkXA8mohGTGRVz+BDRxFOoa
DgpCiE3mNrvt1vGAkEIGsyIrJEnMJ3PyjcxCrAsMJBlIOkNc76BQjdI4NkRPNkYsH7f2V7/4gbjr
Zf76kj1VKzO/dOLsKonD6WULEUqWU2uiFPJTuwACx3SD2P6DJEByTlnAwITYBKwzsaIYq+1Ebz33
ImDtZeVpqY4KNmW2FIotS6uOIsVYdsb2C5AjrtSJy0ITcZ+ThlJnrNWQ02zeAR5B3vmaoRMduM93
nW26NpqrjufsUsWRFSNk6sKFgscAztElNSD6fcXhbD7usAQNXmHarZtlt9NTsNla9oSdKb5zj8EH
uz0o/q9stGUVH8HiQCF0bJiinBCDmob6ue/rtEMZtaAELZvOz7INqXff5xQMWK3hjKYXy4AZQhD9
KYtjj5VqcF2lhAhJAimXbpqDrvdTFZVQjTu84E6+McPZue0gVsNy8hZXQQCZUJWjbEY0Ik7LBlML
/htN7/2uH95CNucbzhVDIoRfuTpLZSslPm7OBOXHec2q1+eqDPt28RtSKoNjGXMWOlkxmB9ZkFWd
SxKlMO4n7MDJDkmS9M/ciBjfpoOV0WMZlCaxWWOwxcZi5ah3W3OyfhldRSovIDT+zkgCRB2AxdiQ
MvFusScMLdwb44hGSq1o9XPeFNie0lUlfyunyPhTzmX9E4QHy0OWsPS1SPXmKetmxcvCIAc/ADXQ
gNSnASv9jDIr3Wrpx+dk7vOHEfh2VKMpV3pvMMb6p16U6Uc+B/FrEkRZYZOiKp+CdDEzB4PW1tEA
YS14socmMpy6iaP3KNXV2g6GUQU0ORrnjb60A98C95aRTT6UafyK1XVYWWdkfD42YIo2N1GsK/sJ
FcEPC6T7nR2VnaEetTrOnoZcWYr7Ila03FnUOey8qA5MQIXyUXkN1Th9X1Dt+D7Slt6BS3R+h0FK
M1tN+qJ0jKJhP4oky2qvzctBc5WgzGIvG/r+Jaz1Qd1MzEg0NydanWCCtChRCIq6Ftvne9360i6Y
RPTaIikDW9M4/xHFJUl3/TQn2LPXL8rTgL4WKpRx3ZUubyOt89IatJj2MpDxW1yE5XLX4+4smwyj
0d3NU5hrEuUTgSOrilMMIQENbjFs+PjsJJ68W2y+jlodvCm+hWm7ydHmoWxts7TGaKMufMxAJUzV
574pUWHIMx6/dGVHY1yIUZj20Jf4FFrNh9YxZi3/EVTZxG2aJrqvY6NZ7hCtaBLcCjEtV68sNngZ
itSY4bDinNpaSrsjS6ma2zHybqy+NuhQO6aqq0eGlTReUy31zz5Ymtrl6ID8VqqwSN1iYAjt2Ug5
hnpSPTqMFQ9eaJznyk7rs7zf0HZopm3Hm352jSybChurKOjz1I6q6iozCTNvmJa5xIKuNlwqu68N
isVSTcNmyTz8FVtFmaUTLEvQYEjEIk0yD1VUWPPoj1bldOPWMqLNUP9WskKWga9lYcFYobBtgveT
MxgSJjhuBvAsNnyEk8+SUHteFGuyOW+tzZxUqlcghrLjfuoSuy4YMFEKLEUfUGVTUvRUVcJDbzTr
pLP/2oKuHBEgiaAE+yYtwQNPxpRanZlPPhBhs2NQBfxMlvXnthAhvYQOGyZGGeB8dAqvQAQDOvV9
W/axufgWJRs2lE5Eu33fWiifz795EEnezDVxRFUZnIPFqS56+2WxBrNcQtUvLUYe+sBMNrSC8ubN
PDyW+UIdI55U7/YZL/UILkg1dcIsEzwfopPIWEvHdlIWP64S7pG+R4rblP2etGbploRokg8nVD0+
75So+GSmpVEM5q/admIXhhY7mVU9Uv0oiakThmZ15IMyuATbTfa3jyYkmv8SpTFVhYlm8OhCeE9H
w+CNnqi+imXGd8Qqfugdw8hlDCpCM1iW+8LSOifTlHpzW7A4K/gpGdt3gbzkBGsiPvP7k0OqShGH
2GSy+GC9d3iteyobdmPPn0BV48xm4urT69ClzmLcxWU72TF4+O0qSCSp9ufHO3+6BtFUBDKmapkc
rMPnl81Vo+UYotJ8kxiqg20Whm7T0RrsZCpqL9I06vVVYzkwlZMzL3Hl8GRoN3ncp/i/TKGdj8Pv
Oqam02tdcch7VTmq6rJ86cZ23GCJU+OCTzS7K5qJ74o6ql4KADTtuZiDTZEn9T0Ly+7l9uVexk44
E5wLPh6CGi7WHtUq1qtW71XfmOb7Sq+/dpUhG/a8oqQgLyIc1wZWYyaSOFRz3PSIaCZ/CbvuqOtT
4EKf4w+q9zKyqUtRpgpRpob+KVK+z1LCiarkILcrwVGh+2VamzYn3bxr8yV3TDRxJe/hmigLekA4
Bs7hMYTMSC2sMpkQPficeNbotMF2zCWv+zLkxJXB32N7D9wq1vicKxw1eYRr5YbfqHF90Lt29tSB
WM9FbrQHRASWbfVW55DJCh2+zEMkkS8ClPDy1h9ACKJ3DCwwS3BWDc8aYgSG4WvThmBjuh3wxB3T
D8U0XT57Lau25tLalTpuhrB0ivnutnZe/wGcMGaYHMelgs9gOTN4bq03YOZuP4Ve2oPgX6331Fze
NPVLrdV3BTX8RGEP6tjaQ9x6t3/Clc+M0MvE+6AmxQZNwezVPeTPgwazV+bDl0Yzy31CM2Y6URBo
jeTCr3xwHdGBBjF4LqB5Pv/go0GTLjE71c9VA0DchC5YUjqY5oam7fg2KnHgtfqQbgqa5I6x8FJy
2Ev3ZerMAMKd6zqUTmz4sWhSAmiT6g+txg9kjgcPWt4iprWy70WhlBLrc+lTII9QDfSyJjy1Kriv
QFPUpeZE9eMisXZUK4o9AIDZhoX68JilQX6vBKP5wEpaS4y5WNhYVdtY71k3uQ5ObTEa0VFcHwH/
U/1MxxxsyZ/mZH4rFXCc9SPmEflTVEavbUKcxawlX/nKqSGaMaSTq0MTPWkcmtHEFJy6Vos1KHCC
4VuZ+NhdaVe0cuJ2e1uF/8NZ/y1w1fETq2jEga6bPQTyerSV+lvK0k1r5A+swkRV0u7jKN4XdV3Y
I9Uksq88H4NqFr4vYjEkBPq56CXNjMhSat23sCLBBXer5qT5AGZOlM8koi5dmWlS08KSQABKNFQd
zkXNcRz1Rl3o/gbjR87tKxR7CKu6nP5x0YfFVQ9mRTQF/akskYTbxdTvWWEdlyD7pcbtPQDMrpLW
d1UdP49L5Okf4zh8TXjrhariBSkWuKqLvSR/9Hr2wtF6vP37rjxcE6E7orI16IQLPD87my1aJVOn
+8SInMEqnbj+nhSoYGMa9bak1eSfB0G4iBNJgi71CzhJihGSaORViptQW3mMssOX21Jk5xHsvlrG
llqTUffTdHDV4dhZ3SYgdxWn7n8hiGsEFl5DeCkGDFZV83YKGt0vWn4/Nt+TrtqwkdhEk1RSr50I
DhST3NQA6kmkViTJNGkMm9/9LMncwvpRVtbOMEZPSalEV6+9A6SWyOVAWaIaYjmMB5QOxAwNnyRd
sQtp/gVxxLC7fW9XPDPRsU4aKQeemqV/wqNObIqWKpYWZqnmG20QOiPrxzvsWgsXu7H03i5jsniW
NbW7htHqbq763psRhh5Hxrsv3KSD5HovD00QhcGSG4TBb4pxbBcp5hA1qeq3rb7Y2ADcbvV6SCXa
cmnNCOIA3UR2p+oMQ3nnzyxNKbwnPqSfD8ndYgXHruvvQksSWV76BwSwMJUGdtSiKiHOmXVzrqRr
QdxP9dbr8nJTVwRVvOUwq9OPoNafjEliOi+Vk2CfBO5NZRShtzjrkZt85IOpIbMBheyTVrWDmxaB
tWdWv/jKaE1/raLIohC6EYY1EzilYKoVFHxYuTQI6zq9OESl1fqDFZUyW3WpFJZqmsjFEWAgiBYT
tqShpRmrk+mXuUnczkzb7ViGf//eKKpcDEvDoBQcenGuFJnSpEPUQkpk5sRNJ1R0yj5nkiu7VD1I
wfZbVLg5KgsiH9NC8yKYOsP02RTUPlJH7QNvnz/VbWt4t9/2pYmHGkMaSnwWQRBonB+ozbUlTrKE
+ErVJVtS5fBYaqHu8kw3tnMyzG+R0su897XzGcjy4WdRZWefTaITezIFNMiLsiN+3JhD7kZ9ksy2
igqzaZttGRKJG7tUDcpQNuGw+TCSSG7Oz1gWM1aSjzXxlxxUCmxY+k3fdjK2kGuHQnmTIxVFvcAQ
c0RepcNSAwXrU/BOlMsDT8OdlugSq3TteyF7ZwYI1ynWwgjNpdysOqJ3ueXHLG6dYTCzOyszxh0L
ygi7P9EMqNkQSpTkytE47g2xOzpKROeC1pemNQ28N4mfWtXgsiiaDsgQK3vWeCcRdSV+pZDFsd5a
R3oC9pXzj2XMJG3MgBO/ZjTblvmsHLIitXaW1vR+T5vwrsiifjcrluGYo54c8mnWZPjzKx6PouwF
FKeJQqYGTT3/FfE0hECuFpbP1QJZwbTvzNAzi29W5luFZpdaZ4cWOhe2kb9QadJw7b7hz9lapjZQ
d1j//cn7qBquhsGiEj9KaWwnbTS5ZjRHNmLvSnLfV0Uh10avECu3kaOciwonhSp9zyyfWRFTD8Ro
p/ExmeNMt7kyTIaEDObyKTIErKpmcku3TPpZ/js5WZ5lUW22huUrZRC8Nhltf1dToEpc3OWhVimI
Dgh6hSutzvmh2sVSYF1Vy9cb1vzQB25sMgPtLjtO217yIK+eCHEe9ihxmFAR3l5ShWSZklGfd9EI
OhijHcvNWALvL3EKVwVZ1EIzV0OWJYJ/tJqRoh3wpeCsi7csoPlOVdTqeNsfiNgKJD+rd0NfgKEq
gScoGJg2QcOntOLAJ9hf/M4rTCOzpFUemrEZ9v1I1EM4Ldq+mJTZS8DPuEkTNd+2ed4/11p2Zyag
hlTTIPNoUgdbpgzmd7VLu69JNVcPNBotd2i69BdFa1Fi5q98dYOZJjPxKVRV46vpPNEtOjZI/eM2
8GkeBk4Zopxq5eSFZLPkk1+xUXic0C74LsT3RGRR7emEDizRA7+D+9JsTY2idwu+OvNQN4l/1qVV
v5pRXw+uYQ1RsWHgh3kbUjBNSI4sTtOuXwsBKsJhaARa4mIzp8wwcKEmEfMDlmCQNlEnkDyDTtBl
YbqpExrsQL0YuGmOsK4Zlcbr5uA+znnzMEZjesxS9mY2iXHIYPglaeqVz4HwBfHYSlmD8FmILFSt
H3jXh8xnvTW/WiHakmUeVk8Lii2Sp3HpFJHNMXh4aC7K8SJis+vXKldRpceR546V/zS60G761MYC
Wzuo/tq4cMxqaniBSMF1/O+5ms1G2PakpPmxZPcWx8qJxbaoZPPu5d2tLQdUB1FFh50Si8E4Crpr
qZ4elwKd2XzSfpnasDhWiJrV7fd+kQ0YKNWggsJxKGRUYhPLSHkBMFWZHQM404csjdfSa0SdLCDJ
Hk9n2NyWt7rvs5LCCkQhbE2/0R2ELTu/vUiledmju34sctV8mVFmcQezpyCoG38vQUeATukWV4sM
/qyrUyGRfpFtQToCdxS6YR/QnRAcQ18HndF0Q3kc0tA8JsWyeJU+Tds26n6nShQ/lJHaOBFPtZfb
x77Q0FUwAl0D0QR8hdi7M/rcCJecl8epHvhiG0ZYmQAvBKFmzzr6RZt86ZrfSTXNf/sKIRgGCpVm
5Hro+wivMFaSFiteourYLwVwJogoPahTbLNs7CQP49IsrrKIqhGdwQIDdnT+bRNSJHpm5NWR1GPg
Fk3F/W5CmIYdCNrjEqnRHzYk5j7opgQrTMNYf9RA37C7fdPiehbEFPgVFH1SNBFhdj5pdk/cwMjC
CFCGqjouWmO9mApgKyqZVvQCNXAB/XJMxrnYqGrZv+QEbO52nKXzE7gWMnvhqbXvFEI3XcA/9HAp
NgufN5PVKA5m9aoft3/rxTP//KnoOKDxgkKbaL2reCAcpF7VMQ0S08t0dl8gyt5WBTM+bku6CB4g
CXYY3UzVUNFzF9qZaPukmqWQ8rhwLXZra8hsFBhyiR2+NCbr6wKVq8kw6Yfe3LkCxKwN6tiqDXRA
A6w3rYdCR/W3sfKnrlWT0bGKjkx3t092eYcgiDZ0hCprbxOwunOZyMXnDK/a8mtzCZeXok7B31QA
X1Q/VBNWTnp/K85EW1iFZuE9M64KRyRgqV+6PmN+OvYAWlF0bdkRe8ZVYsdqFLZ/jdZY4Wd4UfgL
HF5MrHVVZtPWysyoH+qpEduByhIspbB4FEoi88t7NHEkyNDgPxH+CY8XKrM0aREzfwLEzyGMYrEk
oGLpyxhEJJYoyqU6ngsTvAAqeBEB4zR2NQPfYyOjwkK0KWF/be2Ruq2rDOFqsN5UDM1ZW0ZLPijU
j8FVsDWWZoCxJdpgx+ZK/jZSBAukMzHRZFipBGR0afARhqLihUYMggWE1IJaBsncjCTi/sImtxqC
QzzFQAe0r8ugbWvl9bZWXrlP0AlbFtU1k6kXtcqwm8sxQYTo93U2U3smaqY4HbNSLgkXLrTENNcc
h0OKSteS0fmxTIYlnwOrSl+10l1M4a8xB694XJf1zWSCBE9t1czAGpay9DNrcPXiTzk+0SqW+IqL
a8NpkCGqRMOCArCGCblOEMxtFAdTCdhQl2ySsnwt1D6XVHivCvmEW6FwzpGhnF9ZEymZEjBa+v0Q
A8hIwj6+V8OiKP72Ta2H+dxRh3IFCnrCpyE8Q8mIs9Kfwji4G3MeO+grtxIpol7Dq0OnEcYA1KWi
kSuY26jLwdGI1OhgzU6lpU4PkvYg8Ro6b6fwL007ZAGmh73ZOgoxeJjCzY3WTElFAnLI1EfWTU7t
0q5zb7+ci3DhU4i1Nvw4CiCAkZx/njmb10oFtw5qYinAsEbJ22LS4m1ASrSvZx6+d8hV9wswetvQ
WGKHGa35Ve2t8MmammzbK6ywGzNs90WVNdj9a/4sS260tpWYoSUJGMT4df2xBCgQiwEbCvezfp2T
2Ab5XZCwpbAO4RutvA3Zat5wHL7dvhIROw8ACHpTqDSYFN2BdaOUIMVY5oblGTsA3Jc72NNV3mkR
Vxz0fJotOoKTW8xN7XVTzdyExem91bbTVumsIkRJsA/2pc5qD5tXo3uKFa9HqsTla6OW3XOWM+yI
mkdluyxRkLhNG6pu12kcy0PnnrSeSYHvtiMNiF6J5RJjExyKr5VuRoH5RN1UMCgAV+fLtFjsYIKK
vay2mt7eKf33FPWN29cnEyR+I3UGrqOl7DAsB0AbHGM07Dx+SIe3/0IO3CgqhKhqo6l5/pUWvei6
2IQcSmbssLc8XsTfK7P2poVubou68uiRHv5blGBaQP1RqnnE2KHj/WOQW2+03nTzsSNgMdJHib2U
CRM+lEJTMJyUOBc485TQPSrN866TzUZc+0gcDlEDyA9aLuZjetbHxgDU9yEbFuz1MPLiri0btmNz
f2/SWZN8q/VbnGa9q/IB/gH6AXwqRFdCcKUORoRNcBA3NnyyU6vo3UaPZfTUIi8TMgjNWIHjGtVX
RRfxSylqXgkHzaE/6nFVOzEJg8obom742oYDxeZoOuo/2rFdbemcRZMztXPfO+qkd7OTlrx/7Zla
RG4TjmFoo65uhGC3K1PTwNTmvHwMVp49WSAqN7wiNfUA4VNoaD/VqjGA0J/7ZmQumj5IZ2M9rGVd
sQvjZ2loia1cnKhNAl0oPKzcMKeFJEQ5AMJffxmobe1UzVGSbdBKnvBFJouLRISro1H6GTiKU4hV
ayUFY33og4Cj29T3tV18zI27ByOszP9cqAbAvGhc6iiVIfm+gGNrcx8HVJtCnyfA5AzsCYj+ndkQ
LBMrFLvTvg916JZGgs5Y/nXBP0rw3M1+8GZFht28eHnnP4UKSWKOco1WxmPod8o+VxOEdvU207d0
ZDZViu1f2pRPYRTuDCBxEA8KwsaunEnUzaEfZ19jQ/GG+c8QvWZldhim99uixFgSXxM7XdC4ovia
61DPuaVUOhBxtoCH+1pSu3qwnzDnMEcPt4VcWBQL4QPameBsRGyMkPJcCCfgJVNLGvtNzo598BZo
6XaMcnwqSWZxAU/CcSAJZ+EoJCEOEAzkwHkQRPkEEJmmHAjFYjYDeUZXG+XLWBvzNp3Kycs0Em6s
UEsfp4i1mzliqT1GbNhiHkd/UkfA1ksNoXWNyOUxQFj/0BfGczlw+gyAMnad3b4dkSd4NU0c3X+0
s9dAG4Hw+fWYAWZH4jFO/AijN+adFvoTuUO/N3/kew1Ldn60v4LA3QRPxW/85tvC1799Zn0/ZSOD
hv3FxxGrqVYRRK2GxoTf56i5OW3pL0/grODJdhrtWgJOuWgd/uuk/ysN+7fOTzrHgLCD3yTx6+RX
FNZ3cTW7+mJuKWEbyjGJNB+GlLnFV9jSjC6Ss14Vj+YwJgHQDUSnWBBfY/ynmVWS+Fo+2GZdApQW
oH1JBhujSnatTnAL5JGQb2HztW9NN0qA0Lt931fsCD/9CcJTKLU0JSmxcN/zjzB5o9hRGCju0KmO
IUNaXfEJSKlW4DT6fGuaf37Z0UTNCnl24gfzbqz/TMFih8P3HFOOeviFpLIR68tHrqNevtpqE1mw
+jm6dRJ/j4XRZY3eR74W+wOzHPDxuwUw4ST/uH2FVzwQJOlIfwDtAlRfTEtYEId6ggjaHzbE1p36
mGGpdWTZldtKFPbSOqJqBtgCavEAgaB/cn6Fo1KprDQNrHId9XXiws6VL7lMiDjDjPcPKetmLXwk
FOnElmyitQs6iGHsj97kB3vLebZML3QVLD5MJJ7l2kc6FbWq58lHSrICs6EZRNXlb0VxwqeCH7pG
koldDKqsBwKgmMGoIeYyxJ6TlcxtXBZt7Ovb+tl4Vz1M49kN3TzVH9kEnGTx5bZGXPtMp/KEz5TW
M9GTHvJKEE5llZtFaD3NsvLmpak8P5XwnlIyt4nSQkq8eLG3AcZJ85on/tuUVBvFOfBPfVjTTFhk
igKuGIArNDRoYJEYsyhfqZE/qmG5LWn0zJp0Uy3ciYvWacx3HlaTzbrmYZmVPzXmUJV+d/terxhM
ZFBIDJFaA5aA45+rS40wuqJ5nvj0QXuw3tgvy/1ZuuqucUL897awa6p5Kmv9yCequUxzxVe4ld8W
+0rHQBP9aOreHifZSpdr2oL3jAgBCQeS3dVungjK4jqqMzYmvoUlU8UY2z3BRvhEEvNctJ/XR4BR
CRT8Kf6DzONczAoHCIt2SXw0nJ+SR2sPTGj+nD8Pr5pfO4FbpoU9Y+nZ398iwJIU4wQo+6PkeS41
MrG8aDHNxA/V3lYQq2Dc2UaNZjAlodZVq7Xi/QyMMmKJhxikUuTxGtQ09t/Jxprt5TA+YloSa7WR
AEms1lU9PJUleM1qSSYtUyBrdNY1ed9b+yuiBHtdGjpKHPR6QecBEZo0J8fSzy+wbVS9Q3U49luP
eP/VHwdwCh1lIHDgvc7/uKoNehQGmHFok+6x1HKwKSMwc/9eBYDJ/UeIcAJkh5q1TA3CSRLaVtU9
VEZpp/wpbJhEB67eFar4lCNNu6Tp1M164jztEz+heWI3SvKgKqOsy3PV3QN8haBi5cgE6vj80qa6
rJomw3ud9WHaNpEGN8kX4jYACKM9wX7OIOZAz5RkXldM3AtGnkiU4jJqwxgQIH6gisBTRg5z/hOQ
zk9YT6bCDsYEGws5OzQYQ/ci1fgztxVxJ7DXSHT+mpXCihx0jNGTR+QhmMNgwfbjIF0fcsK3KNYs
OyS/qZNgx5bkcFcML6IbwByA58MsttgGtyq1r8ciTH2N/ClxfwgJjLRx1kHa24p55UhngoQPGUZ9
X5mJkvhEzzxg1PfBSHwQYni3xVzx02uuifEXba3ziCYwxJT+kMdp6scjr/+HtOvajRxZsl9EgN68
Jk2xvEoq2RdCarXovefX76H27u2qFKdyZ6YbAwzQQAUjMyIy7Am78DK/J+NkfKhRWpsoRgYk0j2B
NJne+5jy75ktUMt8/vkA6uomLqwQ3OTxrhb4F5HjVy2vHJORcz1e7cmgy4dIlZ5Lv3THtvYJSpzo
n4zKxEyjNrCGJOVJiM5khllY+qoZUncOB9CAQBegsxy9eEB3iHdBpRBtiOxkutcKhZGhXBImlNtQ
dUZaD0kiKpYtIylo0cM2817vy/I9kI6CGLoGEjW3b3mJHQkpElw0ejMx63OtkiHyUCFvJGBHqmwB
GKPwF+ryb5d0VIzHXVChDXYrab1Xp/GutVX0QATZo1D/zjFj/Xibm1n0qVcHFSplbqvF8Abm8K65
6aXOiPpqSnacaGRm1RU5QtLevk1k6cguiVDMjEpTyH7OJ7sgMSVbBMrP3/99Dek6pMIwAw7355qJ
1K+kulYKPAf1i5g8RaJbRV+3SSyJFypRiDGxDxIwClT8IpQp1mwbJUj4h9S7H+J161lqur5NZek2
0ASLxwZNBaJCoxSVradUgwKLKOVT8RvDa0C+VDDnzDC8S3ESGmP/0KFe6qoucq4XgnhXvCTwBrmA
eEIGOBmP8H5jViW/8tJkkxQlmcZdogWHTJAZ+rr0ul59A3VpeZ20BWCnsM4ECFqfqFqpv/XXYlvp
VpDbwen2wS68oxheRv4dnRvoPaBdb0SFYa30UbzLud0YpschaUy1dvs4sIOCNZq1IO5IoCJVgHIg
HlG6M7+tQtkHjGO8S4eJNOqXX2ck0RSGUi1IJEZ40D2Lmj8yaN+gphfRRMeVQe9VI+5Q/+CTBmUZ
Bzg0uERWP+siO0gGYzoMHWsqT1nWyNfbsh5EPNNtRcTcN6dpM2asnscF0Z+LqPP00zzdKFEK1pdZ
WEeaBrOqq5BG3+Tr6h+cGK4eNWv07sjorr82E0lfR35Tq/GurH6F06nrQjzPWJRRPdwWtqWbwWAe
xqYhanDcqANTI09GX7ABVuAHS30AnCDflJIVoLoYirx0NTAUc+8mAj7gu1xzhEJPNaCdN9kpKbZG
yc8GkHq06O9HdrOpmPt4Z6ATusc97srOS7saRFRgyeq24R+FYF8mrO6S+ViopwilpLmTay4mocOW
YgZTJUOdgk4deyQMY7uqwnWsllaD4bTc3wStvsEgBMPdXQrxQA+TLRALvOg/psfSthqnXsDjtBNP
mBhoCb/KjjrQVaz2s4vRkse4tJ/p0bl/4g9BSjwKPsKAVTwTPIt2YnGPk53Z0vq2DC4RmbvT0A2H
IAljhdeHGSsTn6bdmOwm4S4eiGaKBfr9nE+5eL5NaMmOK3gVkT9Enz/yvZRWRZGO7dmdlGBYhaS2
nt3HThIT7Wn67cfmyKpZLOnWJTVK4jO+KDnkTSGMnY+u8g/Zb0nH1yY7OTr/Ei2Ol5Rmg3VhX6fc
FwKFk3GC7XbSEnd4w9OY9XajmnlsdvE2jJy6sNpyEzu3j3Thsbo60VnrLygXqiSlgyFiqmlfBLvB
rj/rlugf/44IpW2dP02hr+Hahnr1Fr3Hr1Nueve3aSyZJwxCI3SG84+WFZoGXwWtMSbprm6izxzD
N/WEaSa1tv4dGerp4Gp+CEYuTXdFrbhZFqynZHzT5IjlNi2xAxfwu1kdUQZtCNHq5knZFKe7HlPQ
pMV4jRP3/lxoUFjZtKXXEO8HmpxmXEW45tcigK4RNEAJWbozpEg1BQ+Duiq2dNw+twVdQss9IjL0
kSIxRHsQg18ZBna6wODWoRkoABKoRROlUfTEMSgtZZYxCQyjJ6B4jyINpbaaXupJqw/JLmo3bR0Q
pTmIyXOZr9oCnRe/+G4zhh+p/47Scyko5tiw3ItFXmcQHyRzZhwdKgSJvCqXhh7invOuhqCtCJ3e
C+eFNbfPdKGmipAQNRW4f2hcw8zk9c0FNbAd8V+KtcySI5uT9ZFuBvKbSMhbZ9glGaO8wiC5ICxX
JClhmWJ/jOU+TFH16Bx+09u8HZKgIXfCplwPK2x3Z1BcUAQQxPS4gWAIPR/zB10YKEHIFaPjYRq9
JF3lwANDdYoL7m6ztWAFgc8iz+Bx833RyEOtWmDuo/GSXSzJGN1dTQlWREinxnviakbKfOGxhFsL
5A4Z8yfAeaIMblOiP0eJoW0ZwG9Il/oRIAGjdJWO8rAuWsSTKWYw9yEmMP/BSWIWC8hqSMsioUA9
00jWiGKKPztN3nXd73YXdX+/gQTjZuhXR40fcgngtOvLkjovLwI/CHZt81GgDZ9XMArZblKMrhoo
RN++tAXJQEYWjSPof5vHyyg9B4ZZrXLTGO6moDCzclP7MqlGRjC3oMvwDuFCo4EX4TidlwXIZyrG
iox6mHxKp9bilS/VQE3j73ePzHNef+hQYhFqARxDGeUwTblXPc1qufcov0dTN8NmLEg6bDyS/7Np
hAxSDqEuKEMF2NpwB8hTW0fAYIWKgNK8AOczjd+mrhAY17R4gv+liJ7ha5mQa0EqMHcQ7gotMWWE
/2J0nwFjVeUTBm+LAnFBiTaHSRFlQuahpFh7aKXqeTCovg+txghSWHQoG2i05TBDBoa7tEQFT4os
JUUYyQIGmXWF8gnhyCA9I6N1EAk6Spcwv+bFip6hiaJShpUhxG4n9awwdZkIOhMxrIOuRPpy4r5W
+D5CNgtV2En1v7R4/LytpQv2Dmz8oUBdSuf7cZsIoBDztZ3I70DwNSteczlhD9wCC6GdeZvgEkuI
hFGV/w7xaYCE1ogwAqyCIEq9xwzICPxYPd0m8VMApPm1RSPT3KKBw7sWaWD+eIOQwoZzhW7mQUya
5mNg1UZ+HtxMBNBwMxowetMpIl2txVOLPPkuLzwnMZRDJD2GqrwNhuEYpA3gWjT3Nls/NRWt/Xgg
UMuFMYJNvWar8jjZQA93usOQNunwEA13vn7uor9tEK7JUOojt0bScG2e7jBBAHxlrT1MxUFldcmx
mKFeh7DwmqDKCryzqp0kSkjCGhnGtExIZfy+fW4/bSoYmgtLqN5pKBNTDIkGl+gR36foCDp6YfHU
ANumGGqwhR7aQLVuU1uSC0ANIIEORxoFUEouPL7l4BXCkw4iVPZDJMe44anEdtKyar4w78ROyvwQ
91l7UTKDNzsPKdLoeZyvNVjTW7Q7OYkqq0aLpgWkrtyV2oGFFbRACr4DkBvQtwAHng4TNPRW5WMg
dLs49OR9OiQvQ+SLzqQp7er2Mf4wE3jS0RYxQ3zMo0x0prHyVJEry67boaRqcVphBQkjLTI/pVcG
/JoC3RuReolaVwV4gbZypG351gbFypmyuHHRvBeZHF+JjqzUhjXEg/B4m8GfyaaZPp541E3R+KrQ
yB6BngsZnNBu1/2SxZNsrgWNADwFPZ5AzjQr7BS6TfCHYH7TQxoDMReKO/Sck57malzq4Heozfx3
gG4o4NC31sQxnvkf6kbRmWXoIiLoSi/AyKcIOoPjKyXRxLNvVdJBZBblF6VR+8MRpWpSK0eiZ4Aj
SHz5BGDZdfjbsBtS2SF2VPNW7DDujMXa/O8XrPl+GJQdGih2++nXXWAJm7/dfzSfHdC/kflE1RhP
2DUBeOx+3Zc4u+lXHpqTmYuWfVsKfthdigJlDPMCGcd0loJa3SaANfVqBdCmQEj+dZvOzzCfIkQZ
eExvt2KpSFCv8D6qrbC6k2XSuDuvI0VCsBvieZBWsfLJgnliEp4ty8UlFUrpT4kPwspRNArCm70T
lOZz70i8q2xeq/eCMM50UQ4vbm3+9wuKU1PGQiDg1hr+KZb2sv+USAzYFxYJStRzL+THMJJxmtJd
N3z0+j6X3hg3Nnv6PwziBRuUdKNvcUrTWfjiILUA+2UEpvxS1CS2mnsjW3kiw1AsmXggImIgHf4z
YlKKJ6CkRxKwV7sdHw6E9/AYSwWDxNKxXZKgWKoDjFNHftjvxIH0a3UbMh57Fguzzb24eSxjyEAD
LDTRm9gco+6ecScsAlQ8GEgCV5dy0O88ZB+KNQYHyuAgvffnbq8f+O1jeIzM5HSbKOPQaIj3pPHR
Oqv5/S7JSisXSjNHf2KmMvq2FqkAbwNAh3O2RZ///eLoihDYA0mGq/EGUyRoBKgYgcbSeweQqf8S
oMQLIDp9Ujdxv8s+0bthRsq5TlddZ1fhSmaVIhaNDkI07AXRUewDOMw1N0GWeCKQhPrdKLzxMwy5
gwwVNixiDZRuym+4JAZ3S97LfwnOM9IUwS4emkqbCZqFZPKhqX00QGnpsVoGGTKGmC8f5X+4A7Ef
z1Ib93qU90hkjl8GIcPX+9+XBgAhIcbFPAbcY9pH11utxzAbZK6oTll0ToL9GJ1vi/UCE1ckqAcp
z4tCiwF2uhOF1zz5hLqW+bHG/P+dkDPUduGRvSI1a/WFbIttgaljrHjZpUmNRMe7pL8O2CAisGLQ
ZToo9qIU+73j4prObNz6ToIOQQSMXjczHYk8bIaRDZYELHg+4OgPJcrQzQgYwqhBmZo8MmPs65Ez
zo4lk/MGojJOb8HmATRaR0oFA9QGenmuufL5URz1IunR496STJ5Ij+zXbVlYPDjs7vkOo4FnSBkf
RZCmJi4g0D2/SUvfAWQikVVXHlL3NqGlc0PCGhVlTMGgLk9Jgl4OSi8n7YCh/5aEwzopnvXsdc6v
Ce3f9++RHkd5ft4fMfeBXB9bkkd9GEr5gD757lxzJBPsojTRbxL/7dYkAOldUqKYEqPc73m5HnbY
eAAkKikKzLbKWIH0z2ryTAatBvgPlUM4xtcMAe7J15SwG3aNZBY73vbyFc+5g0qmZFWuc9Z07pJ9
uCRHiV2vp1rODbiqQIq36icn+lY4Pou+LQgrdBkzBiwWnr8r5qjbGpGXNIYYzCldZKU5T1Lv1LGw
D1m7oWmzCsSruEo6rLqLibXfd+uSfKzPa1JapCCvB8Wcl+WerNsiT98bcA9mTALI/AyG8HOYmpOE
whBzEA3WjWWFm+pr47K2bFMK/IMGJYIDUF0itABiTeHbM0Nl6cD8x29TxkHAsi7gI+K3nf2wPvrr
iGxM17MZZGggxx9kZhYvHomOE70aKGxYY7xXCHbwDlgT/utuR8yDi727n7cv5buh6cK5/0GN8oQb
LAQDAjOobbEm3Hnb9/fH9f2vlc2tDo05rFyTJQY0SsUPirO+XfA36jHyDfMxWnvBqdaT9RaY6/Wa
FK5NMtLZkvkYkYcvY81glR4K+UGY8sUmmR9jvpoJd1b3PEHIe5fJ3Wx8/vo8UUy75s5T/4+7bbLD
jlXnjP2R68i6v/v1PDqmyb1+MtRq+QaBTodNomifAD7rNUW9HtqpUjnx/NJYe6cmx/sAm8mxyrsg
2AJHNifriRVLL8voBU3KSrVjn3le5InnbM1Pq8O4e9XJwc6t+jgv/H144MmD+3RbUr9ziD9O9oIm
pdph0gPhqgVNK1jvi87EksZPYZN/Qlhc3zphYy2DIBX3/q+8XBCk9N3rWxz6ZMxLhlGiFC3L9czP
f7QS/YIIpe2RL/Vo3gMR2eTvvPt/e2iUegMRNosAwCmeCwvSGE92dx4+xmjnJiv30aweT4nJIkm9
lz+OjdJvqU+5sEFofx7NPAEi/ssv08z22vrkbsyqcE5MaaR8qR8EKb2OjbYKxNCXzpb66X49CQz/
iR6Wo3+fhlfQgKoj81jPgtXkHPYz5/i7ehWtTUBciyUOywua/8jDj2JO7PNKN0GbMfZv7lOyPx6P
5/W9uv59d4fNt+/vILvpifXJcn1ZOk0PxgLarZY4AZS3L4O1D0xnvb4jO528+qZpfjKkhAZD+HGo
lAUR6rYeMIQonYPd1np7q02kecidel41I8HK90//g3m0i6b54mgpA1JVUp536BU4b7cO3tXuIbHq
VWCJERGwE73fuvHDSHyMNTMfBcqp+8EsZUkqPceOVVjuc+M87ffB3T52HSw1Xt/L1mqnrXamYIpW
Zbqfp9smjKEZdH+MH8dqDqAk8fxxRlsuaRjJR+YlUtZFDpsqyeanZ28NloOVPverO2Lb9ubhi+mp
LLtfF9dH2RVNT0M/6yEx27f6ZJj5neVbLsNH+AslgJeI4gtQQb5twYVzgp0KQiQJsQSO3rChHMir
ZH2Ht3QTYV3RyT2dWIBGdIboP7LxhyL1AAgA9RHGmeI2Wb91azkz4Xh1+5G4JxYKwl+4Cn9oUfdV
ha0/CEBVOafkyXoTrLNzD8vya0UwG/v4cDp9Mo7zuyP/55v9hyB1Z54sZH6pRjDN1kd7f8SQcWv5
AEQoBzKRNRHXZEcG+z182bgP6LP7CkhymkMPd7qLCd4oRgfI8tP053Ool8LoC1mIa/Bvxe7Yk3Sd
PljJy22d+ws5/S8ROk3alBla4RvwnMdu8axUDnEfN+5TS/4dM9+ifCGquthqzZSDGeUjPpue2RLF
YrAyG+Eb10dPQxRy5ad+GkjnJ+uoRnZvbTZWT9yuJwxBWfbNgYj+H72jpxSQ8Q2mIsOhSQR7nchL
byPGEnrLYrw7zNuRr73lLsuaKChAaMs9BA9ea3vE9R9OIU+2DFJ/8ZT/4Ymy+sWQiHEYzcK/f8Ga
YDKaYCsnb7z9lj4mW/98KuAsm2ZyeDUfIpZtnhm5dXeUXelbPfX4OpxV78V5c9bnb1u2IsRG2PqI
9w5/WfKy/M794ZiyL53m15M202zNJ3UDkJrDBu4Kd7f9dJnuyrJ3/ocWZVrysS2juIBsbrejuXc4
4jjrVUdWNgLIDQLl26rAsBw0DFJf9iVQ50DNmnGQTs2T+8XiiCWaEhU6IvXZij4/c6SQfrPv7do8
FyjGItfJsh1MWlQOTcn5CSuyZs3eO4DDiUzYX4c7s2Io1nsqUcHp2KClS/2+pZfRVFf7tw9yJnfP
r6+99Y4AnHFLTLYor9IYszRQ41noBbh4OmJDM7QS02L4Vd9Y5DeUi27ya40gyfjvh+RlX6zfPjiC
GB8OHdHsFdHJe0Qesd3YHAlcBobZX/TpFGAOoIEczV50OleRYI8lOZcQINT2dLK2jN+f38AfrF38
/mxXLp4VVRqktB4TOOYGIhCFZA3hP8c166YW1feCDGUcZdhgT5nZeIIzrO0P9hxc39bZ5cDtggZl
ArHa3qtjA6ykAAOEkdg7Iem2gH6Kz9E+WBXWcPcvKVIGcIh9z8/SbL4ccdVYLwAEiclgIqJxWc/L
suN4wR1lAMO20aLYSKVz5VTWfFPDrkqsxwf39MXKqn6X3G8JBeU46Vgo2csyTrIFHcsJLHVnQ31P
LKYYwkf3XmEBhDzJKniKgJd1fvjqif/BuCKG4NGtNEqRaX2RgsTTXjYBR0mSEau3HKY1n/XkxpF9
m6oLPRLjEqVRH3TG1fZFXb2lG24g2cF1S9ahLTtPfyThe5T7gpShV2nuKbid/T7iSWHDqwA+Hp5c
Zt6PdXiUcUg8rkxbHZRK+8U6Os5A7rPtr4TY8HDN7VPu3r6s5efjgjPKSky1NwldgUMEFC95QXpz
fX+vmXeYW9m9unMJnXlt84N069oomxGX04CBElAMn1RuNZi2656Mc/ock3/2Nl4wRxmLPPH9qJZw
mPHs8WoE3K1X9/JchbHNDSwG49WiIbP/N9S8IEhZjBLdQli/BoL8Sn3b7o/OuiHTof5lul+n0z84
SUwlYIgaq9eBGynTcVDnGUAqkBu4M2nsTo5G5FNQWp24aVJLf74tKN8rYK+v7ZoY5c9gx5XcCXEJ
rd6+IH2FxM56tTJOqJngD+OFXMhEXxOjnBrsVyvTKp+JIcVJpl0VkMBaE/tQt3NJiEVuFrlbvFFO
TVnLVYc1iNK5roDXNZripiT5DKq+34WmeFYGxDAm431m0aQU3ZezMY7CSjob2KOa2bkskJ5/KA0G
GeZRUgoeZGGaDAJ4s14QGfXAj7Pr0dlk9oProgOVdZQ/7df1zVHaLUScIfQt2Nq+7HmVZO/8Dop2
WxZ/vmHXNCi1zqou9PushY3sLecFvXJ3fGs2pnmbysLzf02GUuaxGnK0YoOV3tzyZow78klqjke5
NVsBDgfr6H7mAq7pUS6ApkeNytWgZ0nHfXWOOTLtkQ9jWimG5NFR0DhhoqsSv68o/V09sgRuPpYb
ykTjcxZwMSa1xO0ApfwFQgAFhuf066WzZDsN7lmrq+fLvkWOMhUcGgumYj61/VP4Hjj9XcYy6ox7
ocfpOj+uBWxuhp9xetlGZ7m3VM5JngokFrYMyV5wqK9kgA57OCXU0kkHrae9xZE98dadiRDroSes
lPlCs8A1KcowaIHYqLqHg+MMEjWkvQtAh5UNWshPXlOh7EGQ5nKT66DytH9pn95G2yBTsQHIuzoH
jg+2qZLXhJAD97rdb7njfmuZ5RF1Y1R+/u17+f2tF16cGua9Fg6z4IcqaVe/4zXA2W2X3YfBkhjK
csR8orfTiIe5N1ET7KO1ZhqamanEMi2GujFsoUQZjRZNtnXjd8hRkq1VdETfjb/iB5ZpYigZDZ08
ASQaayJmsVTI3tJXAGF8O57JahVhJQV5YhjeWfJuqLRMuRpZ5QUxz+OeXgbfVki1swziFyZnK6cu
2LPrHvNTe4seZUJqMa/EIMcZ7q1jUG52qKZqpiXcGVbLSuAtFAiu9IFekMmXYs0n80niUfHe4HLn
xDmuUdbx1+F6h94g5mvJesfkmf0Lsddar/FLdCvCA3jZH/ck3fdrk+n6skSEMid+XepeM4FKa/aY
ayZIejUpIdwjtrah+rFiEmR4GvSsYT2ORtJJkJLp+KSfgDDntsxU0ELgd31dlKtRBXnj9X09O/Qv
1oSM12B5qz0Aq26LPOvwKIMxZaLf9MZsJVNAqWaMX2eZepkyEmkRVHzXgYv0KVeJvgkLs9bXckhy
x3g1WG8Y42LojXpZXY+GUn2fWWfxT4YjfrYiEd3aZRWcWaJNNypGeoJNmhJIWXs4t4Ll8PvaKV/x
krGSgvQGEYR2V5JAb55vxyrEcieQUtEz8KJWAKI1yBFVrpqs/Q3/UGX2sCqhvl/McIhlNGgg8jJT
a2ks8J4ATRuZeNFGPxfAJax0r9nGqu0I+vgfzdYsrGzPMMaM94VenCJmcRun81OWNLY8mWfOTHRL
mVjREPMmKfMheHBJ2wp0xlnRAgvhV+IgZwkXi8HRQqrt+iYplwTDNmMqDYWEjp2nPdYOtPfKYXpD
ss1H6Y2ZcKNh/n4IDmVCgFqLaHYOwNAUsS8+dDI7c1tmlXv+6huPmEKZEPTxpimvgExvPr1oR8cS
7b61UYyabNvFNrrbBmsh03F9iJRJqcR8jNU5ZH5SBPj32wnzXqvetAbBjivXJBFxXc1iLbph2WMa
KdNPZOBpifNhBphm80yTx5DUl++wvONlgwxga4zbog5ANxnG+RBVfTzCOW7NhCfcSa5NllM1uzE/
b+wPDcrN6QyhHYOmn43Xdni2keIgX6w6yl+kbf4QoXybUk+rYfJA5GXuAq3NdWqi6eiAjqNNtnL/
Yfzyh9zsGV/6GnEv8fUIL2C7f9mne7O2zAekERlHNxuDWydHeTSqmknqVIKpp4InGF9jWYj5UG79
PmWMukbUY6HC78fkaS9ZwuGAGMxldmgtq+yfw6IMUZl3gzcADwkCUL8bzrTdO/iDJtPm0zCzQxmS
fmeOLl4z3TG/okeGCi+/03/IU4Zp1FJPrlqQd44OOqDt1mJml1kXRRmlMCvVQFZmDl/wQKMR+Xg+
o+nNX9logkdb6ebLsL4YwrFscFWgZAL+SQJy0cz3hQxygGFqGm1CSASs5118SF753/KxXWd2jKnb
h8hl9i8unCR2wAEpZN4VAvwRis1BSQ3f6yb+PHr1ZCO37b/62IkM8gWPGt8UirtcN0Y3NDDakGMJ
0AE+UvX3BrnmdwZo1/NeQiCSKtg/cM02+sQEheNE/lzUpygB5mVm6/nzbZlZiJTmFhINmycNzIzR
uym00Bv5vC7F8xCfsd6ehK3MeFi+kc0p3QOJGQAKM9fY1kmxoSuYMBDLSoRbH5OXZI2s/ZtfmccE
NUb/cFwL23vOXGXu7lklmLkj4FR02l29O9iP3eqBIUyLDGtYgvqN7or13deHGudiqGRtgebhACkD
qbSUmgUNteSPKIBQwo4IYEgA14SikaSAjPIbH95dY75MVoRJMo30gGQDcLmz2aCHfogs9eAxTnpB
N4E4JwPXC3AqQGahXnBfF325rUSQlSWSd24HdIKW6aHPBp+6TqAeYEsz5oxnXC/qQWgG7JspsfXz
bB3Lt+7Z23GbzRd2til31m3RXFL7K0rUoxArvT8VAShVzlYj0dmwY8GKLXcL2Eazcm5TWwoHMCEC
cGhcGxBHaHjZPCllOAiwbDGJyb7M7E4kk4/EiIQumfvOlDFpUU8Hbo+pqW71iBKXxRDNpcw+OlZ4
wBtjDQeQQagLHP1hqGSPg8u8EQ8fg9sAysWFg67xq3Rthk5mWtOxd28zvtAAAuxejAgChwMTbz9m
wyKFb6aRT+WzVK0jw2171eR3cW1G98XKULHYymw1guXmDLILzhLOekav1zA1CJTva0Xk+zjlNE8w
zkiM291WXJdrAGY9n1i2/LvPiBJYoD+ARyxKAgguvUg25SI1G0oJhKxxNK3ynZ/7C6qnhBzVtY+m
So6k7x3+T9oLgfkchagTSRueoJ1U14hwx3pDlzztqw+izEMkGFmTABj+jH1lh33ihJvafPNdjmiH
BHAOh8jOA3JidSbOv3rrGKjz9vrAU3wex5CExLiPd1CkB4YoLfjYF4xhuPn6SoVWHvgEME/nsbOw
WjNMtsMWQCIKy5tbcLOu6FB+tt4CwV3wQWcbrVt7NMyud4yDTOqzaSeZZUol2UQ5w7rO5/PX5wfM
y2vmokZO/RYgRWfQnGzgGXe8lXvv2C/qmcqZoRy3L0ulO5awvUORy0KdZVbcYOjZ6msSOampqOSw
kUxbfcktZpqWRZSyt0GfcNGU4litas3Zg3nITNaWhwVlNADdPq+fmnegANvp+hSxb4tL8t4zzpIl
kWyVAczdAgil6T9yx2bdPSur+jFC5ImVFsoeSMdq5sSx6aNAt57uizdAWjUkTs6+svJ+3z7zn9wD
XpHn4arATKg8naPmm8FP8yDwzlNpqfWu0dJ1LhtE6NAmnCSOxprJ/SlPoIe5bMC3AqIGYGTXJzFk
vNjkZeydsU/tfA6AZE5eWI+1Ol/ZtdBeE6EiAhUtn0ZRgcjTy/G342x1c4tclyNYQkdSN1/tHWu7
xxjCcY2ZVt8Njnevm40dHN4Ph4O0Se8QjZ8idOdtNqFjbjYP5jsrefPdznjrE+d7uXDu/XDyVU/B
J1rosP/4MJA976wc7cz7kpxXhw2apqbNRjAn20WrgG8yoWVnkfvxAQo2jM+rIeBrU4YReM2KWFWe
h2rg5HQdUdzJ7V+LkSRufuReWT0si1fyhxwdzKSAV4unyvDOsl6YkfqilIywYcH9xKVfUKDMo19K
Td53oFA52TqsyVtJeLvclKZhBgf/tSDDU2WK7m31EX8aZQMIYxpW3AFCjcdhXt9jWBb6kOWZPE/F
5qQksnkMiXNPVug72kGcHtExwxKehWka+BDwRdEEj95OJLCuifp14kV12MtnBBWChYZStOeUlnc8
vPckt1tbgy/38H6b0++SLSUwV0QpzVUzLLiWGxCtLGhNTTCWFP72rLWzf9l+GtbnZ+5afeeWOdRm
k5nmSU0J0JNOT7e/Y+mer76DUm6dEzquKfEdMhJBTr5JrPDkn7y7NRlfMlt9lj84xru0YCOvKFK6
KmId0RiVrXzOQvJWSERdV77D8oIX9PGKCKWPfiQCd08BEcs4vqm/76eEDCsU0U63j++ns3IlOnSv
VVBn2lCJnXzWV8Hx/k7acJ+3CbCEk542GcNC83gDFKYj/9YgESRZmChYr4hs7YZN/5IQ85G1kW5h
ggJsqdiWLGLpArabzebnwpzGY5pzAGrH6WFUHDMMvn2u92eC3aBk2N6vNHNlKuYDvx0JdrJ/nVgL
EhbavK/pUxrJyYMYpMowK0eKBsS5iuOU5hnOy34dm3fP84z14fEh2ATYxndi3OlCcvSaOqWa8NCy
MIrBffcSvqsbaObgouESRt2+e97l6wOAGgBiyrjoBdN3deaUIiLWxz/PZz4PoFrOUXHPa5XDHNy9
ZttoKtl8jR/zifuWxaxiLWrLxX1TKikBGRrpDNBGO4aPUuBT8rAm08m207t3eRchBW0a/6Qf4vqc
KR3Fjq1OmzTccm07mXWG8VvJaMF81VjyvBATgxJScDI8JWTt6RFbFTtEM18XcKNQnw9hu14lZAcg
Ahv1iNAaCav7aAHn45ogld/IgZTSCBMIbq09FlOuIUP3unWvWiu0mIqzz2oiAcGs9iya1gs+Kb3F
KusOzf0gi/6SfeFgb3hyEHef2nl7St7moSdWQWTJ8bo6WUpTtSnNNWMAxdbcWk7slqvOHZ5z07j/
je6hVYNK0/vjY7WPccrG+qQctbVuJ7Z8YBj8Jc/h6kMopRWbQBGCFB8So+Nl73TrwSMYDFmFu91O
2hRkk1voLOL/H3XY5Sf04tQpzS0jNRWUGKRL+wn9bJiryFfVCIeXd0/M+asFj/+KT0pVZU/qhq7m
Zz6juy47t7mpaKTi7Vg9qjEjXF3Inl3LMaWiIidxgOmaqU1ml8EO8g+vmxptjqe5KmrdNoGsg9Sp
0F/BThffw5LLuUzkCED7R4UNEz3zPA8QQxhmfqHH/Yo3Xbh+5PRKryapgtHT9+UGKC+ErDBNhGE2
jB1jHURoaWsGfz8LAtcUKe8WyNdxGDegqKCA9Oas4rXLoLDoj/wRRZ2yO/XUpHrSg0JhOYrrE+Fg
24cNwh14Pqxk5/I7eUGMsjahpFSSkuG6Ogvbn7B03Tp/+wd3urXiVombOhwWahQMKVl2Ti7IUiYn
MNJIFGKQTcl2v8cwCfwhZ61bhPwiu95CqLdxfefTZQ3jsEyMTpmYBFtnkjEH4aeXLVwSxxFgYfJH
ziarXzsbUeXmgbMyIAtGJktW53v7ES1c8EyZmKhJ6l7uQTonwR2WzhBMLOAx2aFN0n63zQek+k6s
Rb5MdaRMTTrqEXLZIMrPI1W423Nq3q9XnrM6iOiqYogui0XK1ERBnBhyC1Oz3ao94JYf3LkS/U/G
I66UkF5R3SiVHge6KJ+D1+BB/FRRQ+Vee7I9sQT1u/3xxqXR62YGQ+BUHhtSzk8BsG/jA2ar9+1T
tROsj3VpDg25v8f7uDuIGMU/qATu/M7WVq8eVnPPyB/xx787YTptFvm9MLWzvoq2QHCdJDZXO0zt
BrZ8f5vUQmvS9SFTdqjJgC47tDhkaChH+HdnPRBCQhPi+jisMKN5+mKpCMO4GpQ16tDvlfCZgpil
cJIjlhjx6//h7Lp6W0ea7C8iwBxeuxkVLVuyZb8Q9r02c8789XvoXexIlFbc+QYzgwmAip2qq6tO
nQM8g00ZXdO79Qt4dzxde2c24Ep8PNhfpOSjdZ45pDD0pDKuMdioJLoCguOa0Z9NJCcbq3BB1EqA
W57qQUDJ4hyt9fWL/ULf398Qmoz0fQeI0eMPugMXv579maPyxaL0cxa3gLwtjC8GLxeHs1qDInvS
kL+PjS1FgPPKiMrmlT9UmPfoBzqHBhJuJriwnMDiEsL/eZ/aFZUNkhm6TT+RD4ajfPwB0+w+mv2Z
l5L9qEmHUMSl+vUHeqmPf/wOsuh6KmdeqRIyofM6rG2IY0vAz2bsPo3HNhYeCyBcvQ5E+rEOoBcA
zyd5axOalyOJn3yKthIGZUOGdI2FR1j9HBKj0GyWpKeFozPN0M0MQotQhigqD83vWSDEuo0XhJqG
w5pupC/xD1ijFizcDUsuLPDXIywHoQYmABYi/8BD96HRB4ZKDHl9PJP3b6wLOzO3w7Su4gsj9iJL
UX80rKe3N45O4EvEqksP9vtb48LYzOEkdZbx03PrWGukzPfqT5ucuBFBcmpUx2ENRUyQWzwe4HRw
H63UzNNo6tCmFYd5DH7OVfyaMatGXViq+2/li2HNnEfph5XLJSoqueQ80WBN/BXPp9NEkrSwXEv7
bhbUsH3tydWACVwHqT6uRX1UdX0xSl3aezP/kPJRGPucMoWLZ/Qa9SyJv3oD9BiB/tPZGsiMXhfx
iPdtKsioQPFGVOesFWyo4SoSfQk9W3q8hyPERfTTrfGIsf8uFvynw3O7Kf7X2Lxxq5RaJusi0Gmj
Q3yrxyoygyqh4K5YtHT3igWz8f8Ma97DVagDx0NzQcLrAo1IGsnOizyO91+cFzZmrmIoIUIs8e5v
CuMDeskAT1g8WYGcKLYW9t8d0AKc+4WtmbvIxppTBxe2NHurC8BlmbzTG8n7rllqFRfun9x/pm7m
LAAJSQuWZ+ABsUhTaepjv22M3NErah6fn58tjebGxtq8N5sdWCxWPz9gCFzsM7kD+b8e8cyB9Jrr
e26JjamZ6dRF7jpm4/DrJRDhHa7RazszJxIFYtOErocDsG71AhcZcshg6UjXyAehdrSiLyk9HPQl
oq37kc/Fis5cCte1sSsMGN/reXtWzGY7HnanafvQxdfRPe81wXxk6HyLPD/vyWubthDcLgaL/Qrl
0IzIA9IjzGvgiGcEWgg2/671x95/2iPzg85DMXiSZxAUyAZe36IeW+RlmQjSUZQzwkOiqV+C8UzR
zNwCFHqBEkT9DSKZs+0hQWMxU9hpTCTnSEnoJ/e9dIfdDXcujcz2Rtv4MaO2mYT+dKJ/VJ/RjqXn
dfKzPQfASSHVow+b/wf97T03eWl2tjVEMZPdfJzMbmvdD6bG/wpdz+6xJpVugQzKqOkKm/Lv40W7
myW5tDu7f8SsGZluSCanqWC8v2RJ4JTcGCfw2i0FJfc25aWxWbjKZmpdl0kuHceGqsUucVfjpx9b
mr7ESHH3pP1j6SZorSupdXl+ms4zsNDCW7RZtSewDy6N6G6a7tLQLDptk0jym8lQhEoQGIRN5NPB
7ms9oYuBN6VlLqPpB//vQwAc3/UxC0W1FptpwSICJkKgvOnP32UWisUJnF0+pZa3cYUHK8yU+lm1
FJS7FcC48rX/DJFTXV+ayd+mz0cDm91BY+g10BGDReTqz1sJqeozY7NQedN0+Q/V7deJq3ZY4S/r
gE7b02lljPQtjQHKpqC3Wfqeu1f95crOvI0gFH07CPgeVJ3MxMis/rk1bKFbfBbcW1ERDebSVAEC
wGC2oiX44Jo+6WCISclWO/OgkzU91Adelg77vcDv0tJsUcWWUbWwgaXxBeEzE1OFaGYLTwMYKNzp
lMgm2EwLLubeqb+0OltYjR8SpYeywTHUyBDpicXWSJ2NT6j3TGxYPLK/f5fqLdNvzjeTKAPyCVQ5
eN3nSKe2Qf9oOUjS8XzmQLcEdayCcMQ3JU3P7aLUXQJBZbo60MZOXPCFLkltcEsfMFvUVnQRJvKi
dAQe0/1McpM/tjbrUy/5FFkKfG2GToKhsITAejzddy+wy6HPFjmEICzTxxh6WkHmDBVa9l2jm02D
1DNCDaJYb5QFLtI/jEtqtHcfuJemZyuNhKwnxz5M5394oy+PIu/IgLo3LnBwnc6/q++aRll3HQEt
Hq+yl/+okgqF1QnjBCgsN4f6s1qKgY++gkQ0SL3229fs2Tv4MTmdujcfdc2/C3N970Bd2psNOEnQ
z9EosLcOc8TnPkdlvSUuGgHzN8CZkf8ezA14mbWNBObSzPCtAa1ftvAfdLZpgBzyUD+RoViJKOz6
VoDARjSR9ynHGH1LrEh85dCZ0qqeaiuD3X0dDuJIANxZOmd3zvaV3Vn4kJSK76K7TcFzHLzUIM04
F2hpPX6NOGvPoiMe/6Rg/l2NH6t6azPOj7LYK7b0BbOYoqh50Pvx+ALPlt7QhvyFntbD61lcndfV
6q9nDvbCot/b5VNngCIBjYW01Ly9YsjBq5EAJnbsoqfgyOso6AzrxJzSOIdq7VvS++Nd9svVMXNm
VwZnQxyge+XFLYNdBmw3l1Cf7ns9sNnWYE6J87l6cXcvK4P4r7/1JYAGABmoQVgdoYdg4VOmS2/2
KSKPdIQGkW40R8yZG6pMUXutq5ij6plRD10f5ah+lYxVBk8S+pS4fNUJ79moEKn7STIzag5hpwda
TwI2Jzn/WeRbKSxJCBcYgwnUjsIN1MKSdN+qtO0dJm4orx5LZuePkC4j8XeyhBe996y+HMJvXeQC
PTTk2VDncskcuZfqR6gdXvNB+dtoWxcKOAfGKVzaNsfH83YvTLwyOgsTh1HmoBhTMEeG1UvETmb4
l+EMaQ2BV+g/EHVPuS17PLHAshyW0Jj3ntVXxmd3Uewnih9rGHHaAGz8EsWs7j3JwvOQ61kBcVvm
mU8X0t53GgBwRP7ZKHPKiEJQC7FXc+Yo8bSoTFelHE+05rtdf4EyWPguSqf545I/ikRGET6xCLml
uGNhr4oz5zzGDDrfeMy5ADk3nn4/76fSZG70jIE2UuhR2AuLPM3j1eHAqUBfEjQReajr3lCbqY3K
QgO2d4+eSs1ttstfRCM0FYXEqBfuDNoaQPTQZL9wKH937CO7s81V5moo+TzsVpxTv5Vrb4KWPFdU
sJFI0Y9bFgW12CRWZVrHVDctzwoRPoe+8xIbmgzwZmrFVHh6PBu3Cejf2UC3DSYC5ExzNymxWS/L
Lu8ei1ctIGoVkfYLxaevItFL7YVhGyLnC7HP7U6f2Zx5SrWt3dQXBQCtlT/CWjtIdHVaory6LSld
G7nJaGbgDkXnnXtEkiyxcekp5LzO9dY35KfIQrON+qS4hjQQFrRAJm5gFPl+QCPBj/96h09fAmg9
L3OSwOFfrm99rRjamE9lDFdwUfDff+0nQmnIp6YuOmxW/pKe8232fWZwNr9sIZV+0krusS/tugbY
uv3bbJXtaJS7XXKEyzYDZAd5e2GH3yIur+3OtTbSNk9dzLh7XEc/63O0y0hi+JAq+3DNtyiYwHJA
GUyvF+3p8BIfXg4Le/nuyf5nopXZCVMhks0JleoeM4mwFalZUhvMIXlCVAOH/djYbf/INFj0q4oc
xB84ZQ7kaLxGq1nRZ45r0XIP4VO6cY2BhAYwTVRcgSYcOFOIYnjWiH6g96Sd6vPo5Xr5efwdt3HO
7DtmMSWHjros4xgXdAJWVJBMMfgNjfRAD8yf0KgL8rOWjcc2bxtpZzZnO1r1GY7jVY856nEGRtl+
Y8Z/jmYQkaOzJd2HKJBP2bT59Wp4O9h2bCifn4P+eUKUuxTZTlt57lQhqgx4scBN74nZ7aF5hVe5
AyId9I68ekgCjsd275+TnUijlWp1244jq9io8JQUbW1Vf4Srkq4KjuhLXW13vdrlp8wyEYPQl4zb
4FOq2Jbqt56lkrDuXjyOhNCp3TDO40W4fbtCZBzUnHi7TGNHo8O1W8nVrob8EE454pRmBz9q9BC6
QE3KR4FoIZq+eUFNtnBbKtBChdF5QJmwSpJpMjaZVNMB/HTpmlHRC7XTFiKw20TnryF0SEJlTsCq
zgZVB2FTFkqIgIToyXPz0UZIr8p76eeT12OjPdlI+SuLZAK3WaRrs3PQYBspGVKeEYP8qh5hLsWQ
bApTNhG0L0ks3XMc0D+ELJSAv/EIQK7XLeo7LQsz2GonbMehtU3B7k7Rx3HyFwRgHkh/GS/iW7ZH
vQqwmi8cm27d0CV88b2r/+pDZimITC2UJkvxIYVMxF2orWTX4GmvHhrlT02ThuTdgq7BbfZwmueL
sc+Oa5QPbD9GMPm63vZ6/tc0Pz626/XazsFmV+1TnGKZ7ofvY1WQ5mQkR27KChTvuJ7T5STtZG3m
PPAKB7eCBHFNDp1K1yvBcVmEAozEHGPPaHLwV61Zb5/XxNfMRrPUmMr9LnjXetq1VqWZC+f35kk8
zQWuEKRLAZpA//HMeq6JftN0cKIKcbcpepQC6oV6Z/Lg9P2bTZogSxTndwcMszK6kCFe+utSLh5V
achEUdYozDHj9i2mls3SpRjgpryLn4e4J8akIr8hyfM5zV2vH5rGP/HqDiADmoSOEB1y5iyLIL9N
TYYmhgw6ANd7TYV3dS2MFBM85CuJX0uhMWruQrR597yhn1wRJvFZDUrO1/PMa1yZBcB0nEbm4NdO
XxzE7tT3bxWyezlVM8oXr/xQE6E6t7wejorRjmR8DbtPRaEtepQVL9OFEQL330xHAy2gY2Z28lYR
9BYYw6Beihen2tV8W2ISJQEge4W/EWb2lNwV46D1ToKpuNBCiM+igoCxTsnYEDGjqmCkpVV4dMAT
LXmKvYWQ4jcgnX8ACBUkWZR4EETMMYdK3SVVXEj+KUlRw3tSwcCvI45Lne6zFvXucwTztF69jvmW
K97rHEQZMpjlla8so4CuhEWoS2YClgJTrWkjTLlN0ciYz/G5OCUa5TzCys+iRgKjHQxWMhLFZAXK
We5GU6lm9pEjv+UjHXeB07gEHeicpmcrXzZddKj/dZGIONZbl0JyKEyIwJAm0P3PDtpf7t/HR/Su
u9IETVQBaZp29Sy28qvGlVhX9k9MSP19QcIzT9WVT2PdBCM8xQHSDeARU/K0F/XYjnQjf15F5qfy
aSuOpNemZnfeYnrnziWpoFYGFpPpzQYuk5njTnhfVLxBxBkbt1xOgpHmT43CEqn07KLYttsgoUxM
shc101PGltyXsiftcy3TRlw6XbcuBd8CN6YhDEYWfx4GD6hypeMQBqcancm5M3B6/IkVLr6l0Byi
nuTRsfQoz+mMtJrioI5UYUsGlBS8wOBjk3E0iaaRwbVvHbMUHd46IySY8QfOEuIWVKOvj36Sh0WU
dUlw8h3m7JuZ+1SFNvtT4em9cwuSo6k6IxHzZ/xOoo+Q3WohmgVYm//XfbAavgPC1yARUSFLJszi
5azv5bLuyuAUD0/aC46PtElOKDM0w4FpArD4mOW3jAz8qLOqVbwo7cK9e+dlBqIZVFi46ZqDMtps
IgImGUvOZ8JTAYBBS6uRZgrNviv3LTOYYd0VYBTZtKRsdghXmfK5z8zCMzqVZF/ePpK2LoOwz6zC
ffhcl1RaSEJMHvja31x/3bTHLq6lsverUZi+rka7rk/DABcTXPC41bJnlyVtrT8+13ceyApuBFQg
BIgaT8wu1waLcmyGevSTU8hvcuhhfLKu0YR6wa6zreuacDHBkS1tTiD+CdLoY0G8JQTDbYITMuis
gDYciUUFjJuHgW5ahmwrROmpsVKo3Ty574B4wbvq3VvjxCfWW7hW7hzUK3uzLZDIed27Ieyl7I+G
6w7IycezehvPTAMSEbsjkpKledtIn6Sc4mlpegJ7pQdB4J/u6//RnTZFRbO9cmVltlc4F12Vslem
p1Z1mkO/Fsx6ra2QrPZKO9PFNdMsnJ1pL8wNCpqqQAQBiBZ+nlQA3qNmBMHPTm75U/tmX7+22YJs
+J2nI7hEL2xMg744AFkwaeMWsJE755onbLiWj4zFrssBVal/v0oiHldw15BfV+YId1dLPL5u6+yE
WKIZDGS7UvCOVwb3yix2Et5bq0tbs2OWt0UYS2OVnZQ/XQm/Q9i172+i8JWp9/K5amjVmnFmPB7g
nTwrAk/Et1CzR2yHhvzryQybQki1QMlPfkvbEQGEco5Sp2VMyA77wqat9CQy2Cfhp4hHgnx2HR29
xmYOnrZhpI+ACwnPkcKzVcCxOiKFOp/QOLUV5Vwzr03ljJWhVk4bINuyGhCZoEVvQJwY0qx5cZdy
pbe7DzlKXF7TsUI4PX8P56nQ+kHXFSc/0CXpI0u3YrPwELn1vjCBHAIyCDKPF/cUjl5svjitXMbV
xuIEtm/S9y8lYAbBM9tJ9uCkB/n58fLclhw0FQRvggx2KcQNyFxcmwMaThhYtipOSIa2DVE42jp+
afnNTnYqvXzmniU0ZmtRhHjzr1xYzNJhmxzd9YHGB+A0a8jeIV6Z016EYdIlXNBjvD3AdqBE85D+
B3K4I+3Wraj21Ni5uHDj3HJ6TaO+MDpLTSp9xwK9CaPb/sifvsyv8CUe9XjNgXFmVaOxwzSoYoHk
5EVyaNjajyf93hJr02sC5x66Y/NDn1etK3BdXZykUc9d0vWqFfVAFWuann4GNZUqlj62+MvEfDPL
Mo9BgwCEA2/g9TLHmlC7RTNAo0kXejNDXTFNOcLxhvpTvDagKiqIZqQMdVk9Tg0uMJuMdCIdn4Gz
IcF6kGmKyttnESKHyw86IrMYrUYlRIN8WsZ09Gj11H+nOe0BGWmcHOy3AW3Gbe/bZWLLX3xFW8Yu
ciPH22SROetWewAPyYl0DgNTQNI230Rczwfq2ErlyRcIW8c0Lt/ChHqFWUYDFbqPILNY91Xzzeh9
kJ57URe7F+EbRSZJAmk/TTUwuJmCamiJHaK8UwFwXTotYFS8zuIpilKYYmu97ivrhtMzzcR/lJDP
frxI6u2VfT2K2a7kijiXWUkuT2hpDzRdAeBI2Qpg5Ro31c/4BbQESkCulX5DC9x7H1UnDE1OsdyB
KqpdhTQaVzxrDfog62Ftd6mljU8xuxEZI8vN0qX+syTssyflI3gWciMQ3rwOipIoLA+Gtxf/1K6h
ZBtoJLpvPbMuLUFeydpBwaPuuwitMtGZ4DXSrCraR5w5MrYbmbxEy12GN3e+G8LciNqCij4ZLTRK
+PgVf8VIJJSpAPObqjDY0uRaOnRP/lfj64XGI5WDP586YF99aWE6b3s7Z5tiug8vPGlQV4JcqmJ5
4lehs2XO+8ZKChIjl2axOsg7fSIjtCXjdw7JXrxejdQqrcBcKv9L07LNzh4no2kA0SWIULjf18DF
dxQt44OYTC1Pwr77Uf5ku2JXO77JgQTCOyYbM4XWzH6goxntPKJsJSvcQUEV6flTTN4o2C4hScRC
gwy9hix9hZbvyZYs3gz24cLr8U4KUr360tnDaCgzIaoYpTyxSkXT6mdq15Zf0mfJwqpGpr9k796G
v5yZWS6oyHtBKD3MDLcvzQr1mkmxdgQtiKr7puu4JrcT9zG0i5sFD3ynTHM10nk5UkhZOYHPwN44
RK/eupWex3dx26m0qojcvI+Dg7gj08NolUnYGvzL46PO37n1LmdamB31LpJdbH/MtGbzNPBoj6Qz
0EBnDyeBBCZqcrrgZOuUSu8urVaZka0FZwKnPP6O/2NvyiCTRTMYiPlmKyChEtolyfQd6+JTPlS0
X6d6OZq8jNfnGseFnfQeYydPSfPDvuVPfaEXSLTs6r9sSLU/ip0kCZFWhZW1RhgRlzAV0QrKgNmo
MaddE+27I8NZ3bhxaa0nervzeNJ8hYcWTmQV6a6yMKY74TvWVhGAKQCagld+S9EX543rhlhLlKA6
DZ3u9wgef+RMo2oa2w2/YdmChgWzK5V//WqGVcRQyCmoGpIvsxVV2TaRAsnFXhYNNybNa9/7RPnw
1177Ii8xut6pNk3WFKSpVTyalV/fdzHGQuQByWHC6uQju1N9+zVvyvW2zN4ADBJzewz/SG1AasEK
oFjQ0DTmFyKKu0f34gNmubjQb/yOzaLqJEZODJAowm6njhy1WvcLXuJO2u96rDOvJI9p6Qsqxsqu
tsw+PI4m+7kHdZBME7ueWtmQ8auntn361oDKJ3HwViMxTWltfOakMH9ix4ZyAq4q6plLr6o7L4Kr
hZgdIHQMCkMiTh8XOVxuJ6FI5P758Sm9JYzCTaYgvYgHAXpTbk6pnMpIe9be744Oq/dCOsaSLe2T
CPyrykke1kVjMbmpgEmIAWJiW9TI0xp1/96DF3Gw2GD/+IPuZGymD1LwpsPnoGIzZfout5/qxUMr
Y/UVXOGNv+vNDnEfoqYaGqDMZoSEj8RSVQOIhzDuU0ylv/EqXQJw3tuDeFqClRGsm4ikZ09LoJXl
vJBq7EFw9jeF6fqvY/bHrQAwcPuFd8o9W+ijVRRlkgsW57nLIo+irpP9+gQ8dv0HgQyDDDeShag/
IPO9ML38nYhBnZCpAKkoCGpnb0Bfqdo+G4v6JHRrlTurPww4hxUF5D8k8ixBqqjqGUUVrfhoIb1y
7z3IXZqenWtOzpM8SPP6VP7hviJBoMKgixLNahXkUQGtSCPq2YssWf2uEgOaAmWQlWt16aF9pwQM
RNjFFMwOfZZ2GUSNq/oEZWHnGL5IcHPvivWiIlm8V3R+4YjddaiX9mbnuBVzL2c52HPZFcQGI35b
QGM2D1FxOdSdozaUiwjLUaW1laPWLnjTu5GXxgkT7v73ApmtuCaMbsbUTX1qEhRU8nUuGmJB3X6b
15JRaiGtOLQBFMSVjwt7bfrleXR6aXm24EPayFyFFqNTWHWkSREUKwlNRsNjUQn8jip9rD/T4k8y
vFTNmtccb3hLatq/P/6MWwaYqRSICFmAT2FZ4TdguvAoEef3UqxgAgYEwU9gQRd1PqXFdgiJdso/
ftTdQUINJzA5epKcZK0aodGQypYcfukITCO+mRGU2URkgifWyul0XnyKHwWNUGRw6W30MWzbwkCa
UZ0yI0MHMc3xk8nWkegoPg3O3F7t9Cy3H0/Gb/R38wVgHUWCQMXtrszWhJ9k1/kqqU7cOTOkpw4J
wZqPicgabLDGOwUQp8oCXrjqzWENbhHLjVGSD79rvLZWZYk6WHCG4O7W96jUUyWwAB9su8Pjr7zn
EZHT+9+PnJ3Q3C14LZQwTWVGhoIGuF2TdZGjTOtRRI2Pjd22Vk37AwV6NKew2K7zvK/EJdA3rUpc
gRQEWTJxRvQL4KGpD+foODi+gdTfQr3q7sm4MDnbB42SRmCvqqpTHSGbiIer7+7SUA+VhcfAnQLi
9dimx8LFhiubMIP2+O/YNFCN5JsGbXGCjqy9gb4IB8ylGwFEZ7GRglL68bzeXcQJ0fvb0g5iyGvT
cRq3St601UldcfvOi2k5wkrY7GNl4QKdLuObPX1haRYfc2OXa7EPS3UKIvkuZSTTq4q3x8O5U8aZ
pvKf8czWzBNCrhVBpnZCSu3EfMk/YWGnwHAIGzklbOb428pdSCbeiQDBVS9ynMxpEg9djuspbLrA
E5VWAj117RshfGOUv0vCwh75fZDOpu/KyswlNG6vBiDJqk7daqCi0XwXExd2rjd2YdR6/OStha8e
STmOsmZLA/xdoJ3TGqzTow+230UvSwj5O1sHuwaEvlO1TEUP3vW4tVJC5jZkqlPcvQUKpLbbQ4u2
1MAU8Ibu2v4/meYLc7P90wV+XIyMW52K9LvJIK6ifuVRsHAc7q6liIagaTll6KxcjwkReDjWkOY9
NRqN3J9EQDdFtAQIvmeEU1XcLCyHBL80W8qc6xtmCMPm5LmGJ0IxtwbZ+VJb2d0NA9gP2rlQfuHV
+R3ClLLIIFJsTqUeO73O6eK3Dw7SEW2pJdokDdUJaOKo+8jBk9F/Bss46A2psAe0whBtXi/Jz+Oz
eQf5A4g/8vwsUg2o8s7zYFrnqlqRZc2JS0lhFSfui210z9BoZdbIcSkUSWk0HIssaDx0abNG45Vi
inTdojGsJ8U6Xrro7+3gyw+arbYSjVqTimlzUrjnQKZZvGa6VRAFuhoST/QI4GhIZ5iJSnihW41n
3pIhtvEqDwuu8d4FAAEjTZtwy0CgzR8yPdeXatuWzWmdoNAO7jCn3Y+28jzsB3RDI7keGwlpN3q+
4rblwjV+xy9f2Z5268Xl4wqF2kYsVqVHUX3ktnWfLdzd036euy5IJk1AN6iXKMrMJw+jWOXJ2DQn
IQHQrN/W+dpt7Lh6El1zYYtNTuDSlDbhcNDDiBoHUHz4h+vBBC2nKo3odSev0+sz4EyAZFkAVqQg
f9yikXPYeGCjUWmn2ygsPjZ+k3dC/UFE3waQSZOckTJHrY59Jo55XLTHLHTOI45Y/eXuQfbdbbKF
22C+cX8tyagSQpQFOaC5ymcbN24Wh3xzbGLCd8kq79itH0JJzK8P4eAAObswsfNN8t8GQVY4wWbQ
vDdzWXLA8mFdqs2R4ZEPRt9gK1YL/v2uiQk3jtI7MDlzUA6kxOM00oL2GCeo9PI+ml/+pXP/HQSa
DwE/kjQUwmdPPFnzmTQJyvbIjbLJaE+FEBHPKxbGcVN2mMwAQoKlmfocWU243oON3HDtOJkpddkq
N6qlrtRV96quPJvTU50xFCOApk3hcFSzMiffNY5v86SDv1vYkPOLZvoSoOVEVkRZDKzfswFzo1qN
CJbaIwotgY0XlQo6ApIwkEta+6zNbvjMab6ydYXqx783rWrIy0DEAokZfMdsEtg4VEst6o8yKgmB
MWwzqMOHu+Y5El+k6ig2TstvZf5JSo1wB6a9Bftzl4ORq8BWIT0q4BKHdtHMvJb7RZgV/TEIfFow
wD2qJ1SjKtGplIWXqzCt57XPmWwJaOwAjgP40Nl6q53IdJ7XwJbCElytWngQ262IYh2Dnmb4c1S/
lDbRQ7zgZMVKRJ+29V+3MmShJEP55lerKH/tqnWMXndhHXFWlhpuSPKaytwKMNwXrl7JmcFFQDsW
4tLdc+syrz9/tlJS6XZMqWCqasXh0QPLEVT8vOdI+4kjogkk1mj88Z/sDg6gWhFgCmzQ2cYMfNGN
fL/tj5Gq15VdGUKzztftiheN/C3jXgbwJGlOG+2k9wbowP/EOlRm8LhGJKLNA1f0+tcKO9b9sSmf
xb6hJfqPB5fgOBMXsEeBI3xup2qJPIzDhAaX0ax75dR+4Tumib3eNxp6oXElwksg2hRne1QGYgYP
y549snnE0JwXE8SaQ7rgBKbXx5UVIDgAtAbjP4s+EVQhr09CkfHM0KMl+xirERHi7TCYHfvEhcbj
Sb3p1cVpgx3U4H/twItf28E2cqMA//vY77WXrCTVqncqinLw0d2oDCk90q6Szea9c4a1vwq4Bd9+
cyP+mldw8QJINaVMr823SgtlvQzmpY3Xb4POyIP3lkM5kZsAuePCaG/Kh7+jFRHFwr9KIhCc1+aG
Ru7xGoE5Lj8WnK0UdpUaiQAdppAElULrMbd9iChXSb4Nm+YzKKpP6F/RcLCKJTd/d4WBm5RlbCQ8
5GczL4xRmnHTt/QlyIv72BrDbck8RcLiqKdJnO8lwCMFmUefHdz7bJJHqRBROA24o1QZ4nBIj2JK
VeY5eean+r6PN0w56F6z7xmOAMSkR1GyELLfW2Y0IgE7wyNXATqB63mXVTdXujzmjnH3M2pWHR/4
BiZZsM/HR6lgF8Kem6zktM6YVxVNIdAZkG+usWxIo95VWBANgg+FvK6hYPOx3ztHpwU19eat0QH2
Ji8+mijtw+vjI3VvXS9tz2Y7ESpe8/zp5Pa7pnot1wVA//VoPbZyg8/7HaIqAdaG4G6qMV1PaRMm
QVcrKXfcYmxghxQtvHMgb0fMjFog+7esCAzRzpEjkTESsNmdBAN/fk5d9wP5WaQQunm4/vcHIYYC
qw+Weo6OahU3jAvZZY96C0rljB4/th/n8zaiI23Mzir0eFdaa/vlZbc7gG3r7fF83BQeJvPwYVAl
1VRIH950zXYAI/dRxR2VyqhOCegaYrmkAvLvYVpA7lAgPCLIQzu+J0q60p4WzN87YwoQebgUQdZ2
w8GVDK2H0LLkjgJSmjHg3aVd+jHwSget/ei7BI3Kp56XjFqCWGGkC92xSCYltMefMfmM+UmfuGN5
eDdBBDDgelMoaEuKfLHnjrxsZrFRdKhqf+avfGS23SlAMPPY3G9Jfm4PUHw4MbRQopo382FlI6lV
HnHcUc52EQcVVGvsNdzGO+jD1x06AEbJFmK9d03N1av8FL6KULyTI6uXj0JCZG8jS7SH+FA4GmxL
oQ+XlF/AdsVO1m/HKiVDYuRLwn83NaNpqyC4xGLBI+H9zl/P0tDXYPYocXQQK/jncR2gKCbaHBi2
Xn7AhPh4ju5sDAWVQOCSJ/XfGwIV4N6imIEm7VE4A5kODurvx79/Z8mvfn+2BKPsFakQ1OBQ/4v0
h4ReXee/SPuuHceVZNsvIkBvXpNOlEhJVaUyXS9EmS567/n1Z7Fm7mwppStizkHPYA+msRVMFxEZ
GWutfqdK9ua+mavMfHlD/WcYdD6i4Wkl7icM4x13EGMyupXzuzJNdGNNpkxBVTH4fc7wDc3j/tz/
/KuHOqz5xfdTa95KU8/KPX5/4YdU8N9hL257h4SRXqzYuhEALkxRFwtNGEql1GDK9z4jU/Lih/tj
WZuqJUE9q/yUkS8J0/L7/E9o4a1+FWezZmD5+zMD0ZR0nbRsqYQAj0ZmVwXcyOhc4O5/Ft6BdVa4
lU38S9l6ZnH2w3xA75oI+aEGKm8aOXAENzA0h3yhl86crHG/+VlrorqRlFys07Llz4wCoijUWYZh
QrxC1pmPjfr4fX+lbgUl+BiUl1AexI2JvmMmjNwk4yKe5bFe/sTpxbYn3TGGiNxuWHn1unFAL0xR
uyKOolER8wlSbn+SnWKKEeF3a0SrazaojaH1qFaEAmywld7oJNx3axO2BCgqoKi4XeFCAOQL7uTU
2QlThW2ZlFu2HjrqdDQN2KConcianavb8wIhO7NDzRaUIHiRQRg9BXi2Fj+cwBHs5IgW2v0ay8Py
S/dGRM0Zk5R+nUcYEdj4/ZWr6M31OBsFlQPigiQVSYzfzhqC3tjBXa0Hrc0TdUbEQqrLZtFTOkHX
9RGt46IlAFeQP64dxhse4GJBlsN6dhhltLXXcwhDu+DR+kx0wRyMleToxnm/MLF8wpmJQAJaIWbA
7S9vvWDnG705OOxKmLzh+89t0A1WMdhR5RhUiKfosbPTF81Yk+W8aQApNqiGkGMrdJqrxAHvo7EK
6QThjACNz/c91trPUxdkaBaVhZjh55uf+FjY8wRp9PsWbmVf6D37ZwRUJFZ9jm99OIAFsF8Q7KrH
kfzdavbTJl1Z8LXBUM5EmYq8H1HpPBkSqiedXpxWhnLzdEBgFi+PwINcFWnSJAv7jgOfPThcCxKR
v43Br+q63YjGS/H7P0aoJWnzqerTAUZCozS1/7qMuDjCs1+nVoNVKqmaOvx6gZsyr1ug25EgUrWW
BV898CP/urBDrUUQR33S5OB3N6AK/PCSO5LFbbhhlQz5ph85Gw/l2IdZGOC0MJ4ld8mgCH8qbWNl
2W+63TMblEvHerBFFGMsLy8oy6PzA/kKtLzbgPDuw8PDWqvqVW8fPXfLPj9zXJoctf6I6H6KNo6n
POrPT9BI2r3tDff55/7QbrrIs5FR7r6Yy3qIEg2p5UNqiY47g8NtbThrs0d5ejFMilhtMZrYaUjk
bn8e7o/hVqp/sdUoPz8BlgwZXSyPtwv2uXM6PbbgeyArZm5vNA3kZ6CG5NGHf7koc6LmdStJizJp
DnTkXwBjnos1lr1bRjgJz2oI8mCVo7vrerCMxGoRglhXV+3J5HAzAgsA2ODvT9ktR3luhj40JRBm
UwdFBNWONrir28FK4/GtfXVugDoxfhMoTDvDALpgfqpn/u0r3k5rx/KWNz43Qh0TvxjaaWRhhE2h
x9gQ4aFw5AO3DYxmU/wv4vy5LeqgxBW4juQRtnibc/1N4ayl87eXBG+ACt7C0HlBeX3wHoHVeYS+
x6wBR0pEJ56RE91f9qv+hcWxgPhCQgURFRztF5535lhauY+T2hcE3IDeBKN+zXeoxuiljpoovNgO
sqgv/xuLqLmo6D1H+Z2u989sMLUFZBVOESk8EmyL0R63/V7foPPwQTK+GavTx8Paal1pYPwO9Mws
tTWmwo99JlYFaFEYEkvipxzQN7DbGT8P4Hf7+QHyEH+ajYreVAmcZmvZ7W81lr4FgCroP+Om9gsL
TdReKfABmOnZQgh8eWmNxFNMcjw+PnL7p5/QDM2fzff9+eaX8H1ld2lRAWp2QZ1QJzvv/SFjy3gJ
h7AMbGX2LIMztwQ183avmxyW2z/FeK9DDzFZHfWt29xvk8q/rVPHXur5KG55WH95gfWdxSW678hO
YP/ZAib3BM7byMjttQa3m7nGuVlqtaFqwbVyA7M+aMHU73wLwdJFweX+3N7yzedWqCUdo1JkgxpW
WNk4LCykI8E1kgtXktibNYRzO1S8VJq2Y9IedpotOBEL4g2PnSelBnqrHr5XfKh4KzifG6OiWtIm
LSOlMCZ6S6FsSImw8Y/a4ycYxt4HM371DaTrC+J7xIj7XSYfC27hYC71qISIU0uYY/4XFKCB8fSz
ff54xlPDSuCVllTxak/j/RXPwHjgkWTKNbb+IEuJOvwrxXt7Sx0FRSqFqPbCBzpulqU4OY54nDi0
oLN6kpnk6ysBWTlkgOtNabZot2yM2FSx/beb75+loBVYuf5T2j8/36s+77bzQfEfLQ0SOjroJhyB
D9JiylAEakz+oXRHiOGcCju0wtfasRq7IYHjf+W2oG+jA/gVjcIAZNu5v1mv+rB/PeDZR1C7KB6z
IplTfIRwSF0BYNb0KfOSZ82rYC2wwl11XKNWXHzL1TqhSQFvjkC74Yp0mSFVg1ILZTWjpFv2pb4Q
Q+lIpMqVY3gz3RM4gUUOBjkq0AFemikHtQCIr4Jy1BvAr87sDCLaMww0V5krO+9mIn5uinIs/MAI
cqYU4gktarMjveZOqHOVrb3/KDGaMHkCmp0f1QoMeYX66Fb+dG6Y8jW9CkJWYS7FU+1GJk6fLgMw
sObQrhvhoMCFIMWjOU1j0QtF3dHqJo7Qe6TMp7KpiDS9xu3TFNuVKNmvY4rWZK4mYr72ZHVjaIAL
4f0bDXj4J926m4/iFPdtz552mmQ2tv8F2qDisMbQfSMSXVih/FoqtmXP4952iqWf4IPp9B4qL7OV
jt/Tdwu6CiVcfWW6Dr047QsWBazFksQr1IlLsj5VBFxHTyXkRvxUsLT5pQnx1g64XZDrZV8/odm6
EXVfeg55a+W8Xw/40jo14LKturHqueHE9sYM9EPVCpZfRKQUnbIVdVnZ1Am/AyXTit3rAAK7qgQq
MwFsjKxIJRxDOnXqpBZoS5qstN8ySkPmYkbXZmmKyT6cfmrNigPQh407SYJmh6Y8opXXbgvd77/b
biWe3UgF8DkgAVwQxehj/Y0lZxmuGAS8kmj1eFK+GvFhrh+qeVMw7/2P3IN24QkxtNus0UPecBOX
Rqk5iETkvZyI1iyGbU2Va8y6I/3oVgrEKePNNL0xLWiCHLUYPgtjig8DB1pCJiJz/jGJXps/r6zJ
EhAvHfHl91Aekq36IcLuH09zZUz5TkkQGAtTzgH2fAi440T4uDBW+6R+c8trsyCpAX0CSkw09HJO
h6Li+mE8sVs+0BXxUWlGO+AluynfY/WPoFiVnO3jFJz8TxrwiGPhlY2TzI7Qe0KqZ9Vx5AbShidh
smXxoEbVSmq1jPveB1Lr1IeAtDUsOgDjQXgrNSa0oy7cMTk/r5zGKyAwOmOxDf+ZCmoFlGQKGdB5
jqegfkn8JwV8z6iCAoeflBYjnxSABydDQNsTpiDb1pXO+x7TPMbcQ50+cbzFBn9W9sQt76SgjQ+A
CTyGA7B2GTWlaC5VIeDGk5ZG6mjmWZnogZiIH9qkzlYuVX9b9IYfaqnyTZYbd0yMLkk8Y38MqZqt
FSEpZ4WCkwQeA7zIA7UFjiaJWoh6BJnvJLSjy9d74P5lXQHZ+p7NvLAhDIQ/Vp7KaBj0lT1q8IPP
ycMgdaNbmL3V6PEB3Fr7CuTWLTiDBzTIfGdG6Gmb+3O+uNyz7fZvq5oIWAcgJMCRXE55zUl90LT1
6E7VLvJrkvcgtaz+1BUR/G8V9bZu7fmGcsaLRYVFYMVrAeiKZJZKG+aqTtIuH0a3NSqvJB/btQr7
sjDUkC4MUDEORC09w0Tj6A6CtxBu1P5/P2cXBqgwJhRqyoodRiAnowllVb0riR+YiYQGVx7s/+C/
LI37y0R5BXrSfrOks5AxDtWcdAxMcpWArBUN+nqeyWtxkrrEXFmhLjFTkPpaKSIq1KCmFd7Av/fp
StvpbUHU+Hrxen9M9B3k3+ZkQRTQ+YJXWmoe21psM3HAjh/08DjY/VJ+JyLaRRoLJDFGZAa7xq7N
wt3PKAC5zA5YXaOwvu9/Bp1hUp8B1MflEYjx4KuWHfZLEjv9FKDHWtarujF7IEOT2GADMJmhzsXK
L/cNL/vwep/+v+FrV32fKVsnQY/hgxHlNJg+pF3Lx7W3P/pl62p0i8892znAGMZzpjWjqzZu2hhc
B5BHhG7K/r3q3oSoMNlRIoX2KSYSmXqVqEAPJKV5f6i3t+8/Q6W8jA94XCUh1Lin42rJY2Ub4ZJw
OUK/yGtkfvjxgBcJM6iemPCGHHothhozeoPcdlYMP3usQlNAvpFbDZSQQN4EJbTUANtFX1lF7zti
UurzbCPStNq+4dZatG/7PbyOIu7iVkj3RgJV0U+thiPcsXYzGkWwbcD+gO58bmWy1wxRDraWgZYo
hwmn2BoY4mw74NrvL+f/Z1P9MxbKxTIj3w9JiCPTGqAzw6nlLHR5gqq5TyFRYAA5vpIV3T6kuAai
vo0+TkmjLKpc0Il+zI5uBMDfmJakbmuS9n+7TNIVMCBDbqW1OgjE3h/pcnm+OqNnZikXhUa2ScpC
zOXIPmngU0pfAxG0RMFKRKErIf86pf+xgzvK5R4OgXZjaxF2BO1DTe30yPT29Jw0vzs4/NMH741R
9gKZWx7/jPQ16tBlHFfjREYMEh4FzCQ0dJsvpSBOZUyvGrGuEDHmUP4IggRmtkbno95ixmfGX9tF
N8PNmVEq3KTd0IZDCqM5nz2oTKFL0MuJiy3go5IEqiNd5V9EJXVYnNcwN8N5DZRPp8D/mvalAA6V
bwFNwpTrQGGhGviZg+uXMhS72lMnJCau3u9cZYlQd+uUyanARhMIRpi0el6XgNQ89SGIccLCSYJd
Pb8rmtel/jYLVsIDXUO6+rjFqZ557qGOAwZE//BrsmRJfma02tHvbGE0/NobMCWP3OSUfr+y5W+G
JZA2o3QFBhFAMC7N5lmR+fOwmPUDwEXtVtDTLAAKQPuYR8lUVWaljnR7oGcWqX0APW4ez6OwKD0x
m5N/5Lbjlj9WhuZEKynHbcd1ZoqOhlmUhhUgsm6TmZx18g3ZkOy9KYNmMN1D5ee+97jttc7MUXEv
r6I8xlVndBnOmGadmw3ZZX6YzCgfcn2VAe+mszqzRu3mUNWSCJjI0S1zyZnnbhNUOhhJwEgux3YI
tgKRw1+9CGwBAk7AFYGkSZx+RjiqBeP+yG8G/IX+elHDRFMQtaTyrDBFGfD4lM7me0/iT6Wwsm2u
9+kCjAS5Mh6QcJ1XKddcNCD8Cwpuct9SQL7hEddKj9c+cSmT4ddlsDGowm+f+dn5m6dGiKYSBpQg
PzG1DoKUAJDqSDQrAHFz8Q9f9t/3p+3mmFCHAWk4xNWvqEf9ie3bORAmV3gbUFGNoQfMHLsDuPDu
26EpA+FbMKQzQ9T68GwrstMEQzjdvN5+gi9X2EwvgsGRaKuYI1CljfW3NhWZgD++NrTj8Pn0XxaQ
//0RqP+LLKZX+q2TnU0wXgfkEeiEyeVlPQChGhi+jTVOkuszgYHiiQMIbhACyXS9R/OrJpdToOwz
FcW8DqhVk4uNZlyb0Zsrd2aHOnuJMMxzLUqTG+PpjUDDA6SF9WvNPqD5biUX+m07vwzWl2OiAgPD
pVHZssrkjhYERs3Wag0RbI7DVtWnPZl1ydSWP3pt5iBCSOwS/m2bE6hjxQSJ8GoGfn3YL79nWYOz
dawSrUi4TMX34KqUxpYvN0RZG/VtI6oKFDSal9G4TBkZ+1QIBhiRRasFE98EmZKxXXFbNxz2MpR/
rFC5szYXVSkzsCLGr7nyONh5ZonIgVLhfQC7BNishHGNee46XwfZi7wghZYqE87B5cjEUJ16PoBN
JbFi7WuIbaXdl5oOGp+VY39jk4IcHocN9yEeEEvKZU5cJgp4RhldH5ryJ8CC051/qFdxRzeWCrAb
PDDgXIN1nOYuaDl10pImmd0yZjFn3aHU3DmqzPs+7EbagKLV0miMGAMjdADoyrYdhzmeXaU4FI+1
W2JUWbkROkjdHkCy1TI91m0tKtyo08EsULagK4Rq2hUXioKEUUlyjE71GHLIndZizcKccQlizL+d
JYT65HLmWlHreukurS5/f3bG5KwA55EEqw0I9HiQucZEHKFCdwriWG+jzcrcXqfml+aonQLCAzSY
tTA3J2BC9MQ6JUN96oet/5iAQVdhTFEwGXHaTCEYM/vP/5t5egcFicwMeZvNbvulPoPhKS42jGJt
Wr22A6uFlvHCTLlyOK6P4cWQVeoYttUclkWez24elbrIvlXy6/QGijl9GH7uD++2JeCWgIWTxCt5
SbHpUkQLBtuke4qZZ9Z/D+sfwf9brJGA020aiLAY09KVLeOln4PBy12jan0XlVM4u3GnQOA3MpMq
Igi4DAqJEGioQIbjp0bPuBPHPJTvfdusVdGv4+/yBctTF57R0fFDue05nflyatPZDZ3CbEOjCDcl
h8jkP4WP2tbXn7qn/CH8u4a8vM7dFrNoHgMYFWpXdLTgM7ZltQD7dwKyTyYdOuJmSxRJCz73Stny
j/dX9EbcuLRHxQ0+69qsVuGLJtZj5qfmo9BRP2UNOVJJOTuol6wkAdzNicWEgnxEFCBhQjmEUhGy
QimL2e2t3pJNrz5ATnH544iAdHzHOkuCleh40wedmaScgtoJYxMM5eyyOrcTDWUroctlrRJBd4f9
a8/+Y4UG9dVKkPThDCudmR94HZy8oT5vDo+fPfkTGJy+NKWkdgEVVEH/vr+MK3P6m3idOVllYtM2
YeEC2hkchGIFIv8adE2HcHLuG7pR78F+ORskf3kwQWzVclIBSyJrizx6M7LZkEDazp6KFK27pzIE
U2dv82yglyXn4KagT43TdiuOdjn/l5nk5WdQ99O6ydVm1LCJNP9PpH0ma2TDNz3d2TBp/zML4LEL
q2Uts/JR9V9S4cBXRiKu3X1vVHIUFAZxFJDmA4AiUxOa15LfpDV2zWiFuvgyoxWs3LSb1FCsQ06E
LYfuFNnKt+BUaF5Xrd8Kl+fWqXkcgq7pmRjW5a0ElctKz/TQirx6A3oedDPiA0C2WBuiF3uMI+5Q
Yidrz4e3PB4aVpY8EpdWmdazy3KfK4IGU92C/J45jJaKDirJaMxyYWLhDHnQW5B8Ak+RWgPJ0dqw
lo/dcg8QUUJjFQepKAScyz2N56+p6cN+douXttOTx/qUH/kPpTfy/fDK71pdgP46pAZ3w6HV75+n
X1k8eiOf26Y2miKlai6y3exWZkUmm7drpz6Ojv/Tu80Dyi6iURLBDvSPP6X+Avyo0enfi6Lzs71/
flahzqnpjyn5CPQ/9qkhTkTwxksa3fxwQadvuvt6z4M8rbWfnoed/LiWU97yO+dfvyTUZ36nm1OF
LzLMHNjv3XaXualI7k8Q3XPy61XBYb8w1IHrC+XkSxNlk6dT2szw3UHqSUUIZAjktDcMC7qLkp8Z
Lxs6dKfnTa8XcmmmSlE5GchE8TwUCNb9j7nldUAfgxsIxErxuL5Mx9lwW7bnpiriZzeqvpTwkKcr
3vXa62CQGoc+dfC3QJuH+v0Uuhm+GEqqi56iY+J2br5dpfu7YQP8/IvsKJrVcfQpGxHfiKkyxOCj
ea5eWLD6FgCfptYIrkzemQyZgAYrNYfX+zN3w82h/QOdQ2gcQo8EOB0up04K2T5v+Np3rTI051do
Kjj9p3hCSpU2ul2SyRFfIQDH+sYMvcPjWhfRjeAM+2COB1PNQjckUsNmskAYuqz1QagICd0t/8Ls
k/f8eyS8o71rHviLT9WxteMNyJR14cju10Ror50MmDQ0HkRPLHrHoZ51OQFqyPl+ycu+G2SJAS6g
ajpKzBEFMhQ0B37Fpf2WKS/dyqU16tRwbclpAG75eKEuCHOIPhgyWtqBtwdTsqLHhqRWYsvGCFR4
RE6PMmh2j/tXmbzuOT07Ds5osgZv9Ta6+8lsgnbduL8frk/S0m2MGi6vgWFDo2v1WjhD3ToJfDcE
nYjYOt30eN/AjUTl0gK14SK2TP12ZDRXtBlLemtsCNmByqR/1Z4h1vOU29wxXKul3cimL41SwdzP
MnQFjhhW89juZhs7HTzCEA3T19oqbpxilEOgngn5LFAA0UFTHcowG1Xcf6D5RLpqn5kQNBaBCGjt
+/N46+AuFDQ4NCBkUaAqdblv/aIFMU7IMW42QRE6PPaOsEuf0FnFAkbDOv4m3E+u9CzugoO/Z9xq
JT2gB4oXRQH9swugBgwsPM1lyWVyP1alwLgMSnRB9J2X0FYoJlILjV5UK4O9ZQxJAKp0GCtK2dSe
8dmJl4s5Dry2cfIjossmC2ai5pURzis9tLQ7WMZ1boraKe1U13yZJoEn+L4TjWpHmIqxqgaFuiAA
vw2qBGywdkWhUy3aKJXojFNQ1nmG8dWngxobkSc7Cbwttujn/V1DY6FwppfhiYu7xxsl2KMudw1K
kUJehgz2QwrKVl4vrdSIjXqHkm6KpEUmo1mTwsoO2rHZrNim+99o28sqn0VpuelEsI3BtiagITU4
ybM9DJvAi5yx/AlmjpTR932TN+cV6TvEg/CeA0a9S4tTwftKw2BeudbmJaMaWcK+xQV0rPzHyVGi
lTNxe3bhNPHiDR+KsHJpr0gGPoVifeDNUfqUjoVR9TnhGvDcC47wHGZPfARaZTKqu6o4xOlDqpR6
09s9dA1CYNDLvzxAcPen4Kq6+Dvr/3wTjdVPwd4LnDrmQANpKRRq/G0HRMQ0wEskbuHG+xQUn6UX
sWS1AfHWWUI3KJ7rFmEx1FQvpyNsh7wLkzLwJMLVXvxVvvp/SuicKXrgjttZsBoIvLnC8wRh5zW1
MJry73ennxun1p4bICioljBegWolM8dde8g+QKOsJ17kSpDlJh/TDgzkT3vm2DME3FX3J345SeeR
HvMuAmO0yGUuIvd062khwj12gxh4QW5n3aEJH0b/yHPT/9EMdaCFfJi4CqTCXvPTbyEPeX8QdDrw
OwgZwvIQrFpIxynHxEpclCNBguNV+z9+VDtBl6wU9GhGtWWh8EahiCh/o7Yv0ECnUOQ53LP70Isd
1S4tdTsb2bbxpI3HmPJ346GdP91qxuyVDzHxDz6qNJsNnhvwSJV6Gt707w/51oG5+B7+ctemuVpB
dKTD63b90qvveAckRWe001f9R62ep8bA5qkHk6m/GzdBy3tFouxZQm3n/nfcODwXn0FNvQpVWibi
MS2pD9ZWfwbb6YPIGEm3FRI7llasXb3fYhUkPLAs/F3cQhRL7aM6C5UqKMbIC4GH0xOde23BSzaR
GehFkczQWYPeg3gYTRQcfqYda4QVKXbAlGzuD/vqEeZfH4LyrvirEP2b95xFiUFJJyGUh8jTxide
IrmwH4IaKiEjCTfJAcVPT1q7AtBQhmULSkihQDSKl38NNZ/LJedGTZBHbYq8rHHRrz+CO8uqlW0s
WtHDmG8EzRIrQ/ZPafQdANYaqi7uQ9DyXRn6YoZyGRefsZzGs6EzaZYMgTxHnhB8DFyjl+gX9ZtD
dvQzvN7vuvLEl0aZm7LYAdTwet/6jVgpo66PHmrwveKNjfKXYx0GcNVK7CXyqxqCbFbSJc4nyXsB
1FfE+WZermHZfwPAxYDRlwDXAn6qhdAQdJKXA+YkHspVaTX+ojAblEdkHQKHOm/2R1mf3/B/v38e
/0xGgg05k9eaJEZIIO9jluhjmJGt/GX0nrzOIF9EQ/Gmgy7hgIuRbgAPSXaBUaJQFqM0tnafWMon
V9+NagAUifHkAmH4y++eSw3cYWiB9fryFDFQQoHMfbhyEK5c7zI3yPAlNNHzPOSmLm2kYCAO/KIf
vU4pyQCSwCReqxJxNHhFwZ1/qe0BEMdC8AGPG5dGupYZUi0MJ2/S371db2z0t9qYvzoz2KDqyeuf
I3mNyHuGGXwTTfB/5IYtO+jr1Q+ng0Y4Qpz3k/PVk9B47UltPj08CMTYur3+5ycj28GC3hw5ojSE
C2yqb5ammj1n43/Wxk+vf/x05kJgkuqD/iMfRMJDAE8i370l4d/Va+tJBQhQJdDwI3sU2aQDSvS2
K9ivg/EnJ89uSsxO/y+PATUjVAqn1iw6UacAM2LPzUliDPZrzLE1odmnOFq+Ug/45Y2nd9LZAtDv
kkxfDJ2owNzOe4d+KiD5LwVxvO93x370DO/g1Cb+45rb7Yft/q3tt41xf7zissT3voC6W2XRCI1r
Dl8gv7dG7cq6836w/lrW0TSAIQZ9rNkTWyY2MTfm3tVfNq5JyJFsif1hqPrallxOzr2voYKvPIli
oMz4moRU5puiNyvDvU7RL9dXpVx9H8pRrA0w0NYOYIopgtxP95f5kjuzyEiOTe/MZrODsGv0wJTg
TsjfoLVxf86vUwzqIyhH36hqxGUVPqIojyyac9HrzCckbglydHkCxyXj7woJNWNmF6D3B0/HCRRO
y7Xkbm2yqSoxaBP8IBfxGdbCVES8t0MBmp9dQjwNJ/xEcPh07IE3y3psEf9d2zxubffpVdD13fMD
TuD32vJfR2Io1wOUi+cGFJZFxIVLh+T3vTaVUZ96GY/+GAfyVk2RG9V7lL+CV7RoYiNj3QB8CpM3
+DoLaCWKzC3KZg1Uv9OVdfrl4aN2o8YtnK8A9rEKHkIuv0ZhlHiQmDn13hjSG0brBNCfZfbpYTRy
lUibGJEJyHK73qgOJqi11YD4cJZGjadSSHvGXvucr7X935gjHrcK5Gk8uhVB4UfNEeoRecPlYeNF
Obj4w6IKPAQjaNWWPmtrvA8NdCmobA4MsGZbz+2XmEMZL9eKbJ8oaWqkUx5aucpHZq5NmT00BeNB
LCIw54hdQ4tcR0p8K2hX1KW8imoVtdNHXpyVgo8bryz+dEJj9NlTPK5JZ1y7sMUIVgrkpygR0XSK
QJyGVa/BiLxUbU8aODULHe/kcrHiPUDCf5WjLe8L2BMytPeW1wYqPowFX1RCzYwnZDWhCAVRUZpJ
50f8g9gF3Ecg9vHXHI4pq8sshBZ8hmn/TpMqpzagST6ouKcsd+sB1E5GVGfce51X3H6amOinSBMZ
mlnFoOFqLIydlZZIxwet8A8zSn0vdT6UUP0ZpIQnfd2ji7KvmT7YCHhUsQeGD0ab6+b8FHZCLOmx
HI4CqfwUjTYSm3T2BCJQPOSPBcM5qdSnr8DLqrmRCjWUgONBbL+rMVZf6qIKBQgqMwI0Jds+ig1e
SecXtmqaJtGVKium0pXKZqwCAsJHNv4JBcUPgPFTfU3p0WLaDLNViFJeOFGnZZMVgcWCj0nYdfEn
6JckJHPQ1W6NWOpnZBLRBAEMOWjnCXoTiRDVqIMkYkM4OZTBpt1EsbQXC7XInEbLAYjjyqiEkrPQ
dYMhS+ns69Mco/sy6RuBNXsB2Y4uVIma2fwsd9EGn4L2GyYo2u82wO5Bl7JYQPLVbzi02bNoiVMV
/DDpY7l9LVR/xKGW2kjeiQMze3nWcKETcvn4WKVJnZGukEo3TOW2N/qSax7GjA1eZwirfdZixkNG
ZKglj48TrUUX06w+VQqvVXbMsgVD0klsB4ObepDvFEkPKGrZxI09lmoSQNVuqP+OnKRxhqQUdWqo
KlshQAkQ47KmSEjAWN+xEnDtGf+3kjSfsQEpZ/D+nDOJGRXqCECrsiz3KHSKRNQ0a0O9AUlYYEPm
KzuBKB54JD6SAp4IcVgzRhspzYyKbTKIeqvlbGaCepz10kaDHxvqpDzkeZg+SW1apJCcioTIyurS
b8k8pfVD4UdcvJtDscaYyrC1o6H0Qf7KsPwEzQGt3Q0jO4F7B1Cbv4lcRIwjFH6Gqmrd8o1VAHkS
k6lgpe+4qJWCtEORaibPCKlA6pEVHmph8KH31Uv+uOnqTulIXTUs2MHEJPwqMrX70oQegCSovLUV
6aQRcJoiV4E6b7g+JqM8Y72CoO1YPZD5OkLdbe4zMy3DDm3zYq+hUi0m9XOSQNiYVHj6mwwmayJw
RGly0EMlDhVCHuoqkz5NfdSSOGTDHwkwSUhI1pNkl3HIcbrAKAVMsmiEUiOshlVwQDwYXQT+ACLM
XDdth6juGE8BNlb1Gga4NZPLowIVDGkWeR0vMf3HONTaafRZ+WHAND50bKvZaY5eZj2P+/G7D6YG
mu8RSuQ6x854i4uKVniZxSh+zpgQZUVJDn3CjxpqWV0fYPyFjy1GlLGTX9lsULCinFL9BTYixx2p
FuYt2Apx9FtEP2hvtMASoXu/bVIdYq9FS1C+0lKiNGkBzNA4JC9cB94cHbXq+nPMx9HhmGyKSJBJ
4S5XQq0yS7UPNH3Bqm3GQhuhtC4HxYAvmBJsEDaDsLpaKm9MJeQ1qBK6tEcdNvZnY/az0GSreonw
hcRAVZVD8QH6DNVzWUpZ5/Yqn2K2koiBS9P47DtthyrSu67Dh0aznKp6K2VcpDNlBBC+WLDahG5N
1T+hs6PCg4gP8AAB3TPuaoqYSd+Lrkxj5EOoYdCynKEZ0a+5ZwXwxclACUL+rJUWed/cgE9GD9ko
OeVRNn6UQ5WEQOfGCsS0w2VRUy3Cm6QSlw3JBiiBL5sMDkHj23rL+EChkCSX4bCgkAo1oVmZWWET
A6f52Y2lpgD45bOSKXBVELlogG22bDL5eLvBfRCEPayQcLooTliIftAG2eS4eJIMtJIOuCeLc1vq
rJ8JbzLXFqJeC13RE62eWM3Mx4Cv/4eiK9muE4eCX6RzmBFb4A224zmx42w4aSeRQEhCAjTw9V3e
dC/cbb8HGu6tqlvVjuNKn/dJocacBNtvVMWnNy5NTS71ruR7o3Jib2izwgM1CftykaWB0RHeCRHn
WcuG3nPejIgMSnBq9GSV2d6CiPF3YWfTFz6EUa7WztV8vx5GV/DFJ9trg8SYB0DCYn71GVmnbyTZ
dQqlYJFfMDnFMGaHU/8nCGkf2zw9tv/WvW62EyCC8TeSpf1rRL7tV5IBLZ/3vd5MR1Vtvx/bDFYk
X0JZdpgqzjG/VMvEXRBO1xynudmBKI8s7PKmKIYVyYWULepCxrly7cSM/m4FiPdrWu2kuqxlHB5D
ipumq4TDlyaFrP8LqzLiEVEibuvkjBmD16S0YCuKfDDLfVgXer9UywQlvqk173M9Z6Lz1MDSI/Ml
i3dk85z3PEld1a4xV+qk2NaATB/w6bsU63PpKiiY8BinaR6eduR3fEel4dMWDgXlcSe5ifh7tqAR
s98bW7o0A4rccSSwfkAIXb/o0fMP9Gx+wgWd5mNbNmOw31Y/mP0qJAnPAiLN6WzGBDXQXDYarM4R
ySlJ9k2cl68/1ltOM+xxQZFQzLbFd3k2Jc0bRkUO0lKWOdaXyu6upXA0/MUQ0BHaAQ+6bhPii9+5
W0jeKUz/33O3yOzMFXDcdkiTIdyUxiKCGvTgCDeddY/sFTB8I3q5r9x3jucJ9DJBV/Mti4LVz25E
sFq7yKTeOrckDlZRX+rsHud5CZFTUiNZhCss7m5o1uWNsipZOrEGAon0zLbpAtubQp1gU8b+hVKE
5SSnsn6EoOgLOclrL/rZE6R4rZU32KAj1GL9ADDU9sTrDCl1Sw0Pk47l+CuXnRnoHTKCkiZYy7db
vIvkkVRTHO7WdJf8Wu746SUMjasuLtXb93qkaurcsKzJl9mHMHdsHMkdGdjyR03l/BJLF0O/8Rmy
goot+3hq2OYpUEVdrDfNURTymybxyx2BKbhCwAYA0KfOM5eeWUjdM5x9HHvVuTD2kS4rZ9/Lbct+
yE3DGX8Fd7beVVsWHW7ziMxNTNmZZHxTW0iA5hYDaCZUHjhutmCi7wuCKrWL27FB2LEt+7v2afLv
cPOiuojJF3+FCnZkLQr3Jj0Pm5lR66EGhZJH5o6jS9aVO+8iHW+3MlHNSdeGLhg93nx5ZVlm2Muh
moz3dDEKvZrY0/l1CEPK+iQO0w+MmmiPXJxhLr7Vrj6m/lj3hV0ObjUUoAV+5Q0aGjTBaRBO/Sas
qdnrgD0kW0IgC+v9Tn2CCkugfkK1QGsfX7XQLntQ+FS6d3XI3zesjl/ZUKXLeTjwD883Jp/1iBaz
bSDn/ZmnJPAux0DNy0rY8VluCeWndKDyWYI5vNWOoldx4yxe2VBO5sbuMnnJAwUJ/HXpoqycM/oH
gAL/BaIrxhc5CAqTNckMyofdlvyccHUsHd9TRDCUi2ZTNyoHS0CNiuG+YUn4LGZHaevHFdlLYhsR
vUYqi3docYnlLeLPCvw0Y/IPH1IMlku9239y1sMPUzu47hgcjXOXjyXd2pxiXg9sk2XjaZA18mHd
IUHzRuXkGQdZgrS7qWYPE9RGKFwSkz3hDqnmVtCoPnREmQNBn0NTEUePfRTEAW9syfCUW4qM2wb9
x+zi33Srp+dUDAeG/Tb52eBUG05mdTgYx8nAzgSlRvOeqbJC1UEqtWO0II/3zbhy9C5JfsgT/BLz
y7Lx5nkPtXxbQjpchMrA6JCmvIgjoe+MCPnNEeWeE5sMQzcXQ1qccmfTXw1PgNzw3Ux4HRst+mQq
C3GlOUfwea73il9qlpjtxGEQpW6zPVncaSw9nMtCcsCBBDx/UfRrsVn/gEeE+nukFrD63FgCtsks
5JaVaIxPZRDmbcjgUAvYH2V+e8wIWm4JD5inW7cMrjJbEE19ElZztHdGOoy/lUMx9uWuE92jmTkU
SvcDRBEAdUxxzTVfeAermcb8jb7GM89XxpH0NiFD+eKmZt1wbOH6uUf7pe3FTqW8KZkdxTUnrsj6
LIFd/XMNbabExsSdNV8KRtzUY94bTi/1DF8hlewwfHEFoJSEfVUaWT6jRktCXmO+3aKRbjVS48YW
d2f1c1eqfM+3CQ3HUvjMtIROBvqYzfkHsttGtr4SogQHAKkd9P4u2C5qRudWs+U4lTip0y6zINzb
ipcK8Ls3K0NQJqLzWImJa1lKfKum8Ppbto+yQWWV0lsz7gFKyQpC2/agZDlakTSIYKVj/ZNlY67b
VcUdwtsQZdqVhWoeQ66LpZ0Nq0BM7aWo2mKVSBii85gF1ER7/BxYPSdt7pp56vlWIaB30ot61kKQ
Pwnda2BsjZOxd5udVbdXVDVYlDMUrA0CGV8xQVg8r7Pf6KlYbb22hrDAWiuz+p7wphy7WIAoaTG0
DX7EbCMqUQ8Z+z8L6gY+EIUrEIZF0qNLXDk/YsYMbbvMhfzrMi8eUsGZOtHFYktOlaJjN6NqQoju
KPK6h5FXiRmKSeEzlYWLT0nCJ3tOMhw0OFFM/R0rj786zymwuoQz0qfNrCENVJl9DEEze5oPTCT3
QeMB4Hdo/yRZgahZZsSIFsrR6TY/MjF3SbUo31V+Vw97BXKBpVPp8UtRwKKNDa5sufMJb1GBb+9b
Pk8vNaJ/gDONKIcTjVjeiwSZmLV8SQzstbAbxnYoUjwsmS3i7yRtmpyLkuEY5I428dRUB/+M+3q8
bKMv4AU1AOLA/zJNd3iylqEaRMSSLNG04qnX5DVmc/E71blOTomdKsxZpiKv+gyaA9amjh1vOK2D
7AWbxHYdah6rnqKz+6DzUCQnP1XyUY5HqE4NmflHRLcKWGgvt7I1C8qhduYzfcRgroIjwRxx6maW
jM2LL/dcX4pRINwKozDJfvLIijkVGY7gqwSTCmW91TOyGAvKPtKicOoWzYROURLuwC1HStCuQliJ
uGQ9zEaf6pgyWFDmlbgufor1yfuZf5rZyScNPBoZq0bk5mrkapbXpWEzLus9WXXnnYKIZDZSsu86
VXY8U35sSEvV8N672VJpfwahKW7GtWzemJTLAReyRNVtccATF+fdgpaFyWJJr7DGNOKihxI2eSlH
vUvHkM6dhmnMgcsjT8tuJWn6WLEJJ3dQyfpos1SjuBYkw76Hu6ZuB00y/k3b1O53pd3RMGJEEPwI
BLINan0A+FeMHXPEC9p0/zopM0zJLrxQKGI3mS9thSUIqD1MAx5XViyuX3koaGdH9AE9sOE3/Dp4
qIkDiBNn5f5+UK1Dtxmr0YwRUJWPkiQrEJgNcFTbBEx33OZlGkZUVAgC7lOkjmOmCysh61JbsLRd
BeYS2rqeVt0ytM8GJ9SaqbtqQtBErxM/P+SNbJYWzRFOuyNRBRLqc1ZMXV4z6N3FynR9GvQh4LEi
lYE+c4g7LEzZiBCPdILNnvIataT6GmppYz4QpMfMFTgEIOwg7inak7/JocnHYcotPVeorjdcmqLI
EUeI6fZWVfvWPC6cNQPAflE/Lpb5BjBhSBWqS4GvoXMORxJtWUavc17KX01qjreMZBETH46Ef5k8
AnqZfE9FXxSBdnSIw0uDkNkSRYTA/VfnDNf4DkXBO7yiYVmalgLwVwPIymAnq3heKI5oNO/716l3
YM7yjH56gThsLtbqfofB13DZ41zPLclGnLG7wBs9zROZwNHHel87j+BQ2k0D/D86HqrtI19V0Cc+
MVu0aK+B9nC/H7+p3/M/KuYV4BtVZq/OxBXGZCtqo65WBTazhmVl3sZKC9yhTS4/naga1VVfFT7A
QStxgK8s/5Jj6F1125ZiGmBuZpxjfkTzNMhICPouV2PCJxP6cfBwfjvRJCysnyeZ549pGMLWCRwH
f+dFNEnrikTfa6tyQIOjXt+ztJzzi0Io6z2lRo89jLYxkj3yNVH3jRAVv1a1W9NzFn2enSfiwAdz
IRU2WTrk7gyux8OLpPzyfhOZTVhPkP45XR3O9qemnGbSZyPiD1pASfXYGeTdjI9lJNN45/NJsXZN
UzioWK+XrBWRjkUXzb595nxLl74EtEJPTQZBaLekcqQn2MRm/1EMuuLdHMK4bkS1k52OnK22czbz
7xSRpA8yaodbIFv03mXM2F9kJw2q13Uv996pGRl+ik+wRPXpUv305RcEGaCEvNEN0f5m0Qk33RLT
XJ+I2strAzQn9hJjAWmrmETw6I4G5NQ0sxwvKkok1YP6aXCWMkIfzEaavTUcVZWGbySOhr7GRA7m
QyMubBKBz+zMzi9GihmQsddIJ562nCOmFIUVbV2kwQLu1zkGdDD6pAFqFnToUskSgMsSzOq5MRbI
sEFfxvuZNZhoMyURPcScEpie5cXdWpjaXhn7ai2MCNhiA64IiN0BaEIvV0u7wfs21KbfVRZ+TVhl
unPzLFD0LnQErtXwpfcum27JXkkCsQzJAcLgIYrbVeAGRJlVLHfaCUA5AWDpAyzjve0adG1XW+XZ
2gsdEg/sW+pvG98TfIRyh6AAJhKw5zn0+Ek5xRnIYvIGUEfEPtUxR8GkMPSJUsboqW0wbrnBThFV
G5Cijf5Lx6ayLdFuTS7ZUuNqnSKk/j1MPBJ1RSEidZdijX46vC5UBbHg9aWOwIV/7rkdfqMii7zj
Uxi5bBezZAgXCOk4AthNJLmdUmX8+XD4VwsmCRwczXeTwd0H2NSX3w0FLBT3WCMCcqf2XKq1ehUm
FbeezRXGjJfClDArx4zsG3NBLM8w/2Zp0vojGbOWTo2ATFJAQG1CiBGU1T7cTQdQlQ74Sg5P+1m7
o7diCEtfAyL+GceACknryb+wSg4/S36Un2aYDvVTKJSZTyuukPJ7hks73hyDSPkTPmXg/ZGsJa42
+NRld0k5ZMMvr+2BF6bM8i1dvHSdamaGmOXNO5ib5bURPYNTyIfF4BQWQ6Hod+MpxgWGxEkUJ0kY
1GtchMexJuUKjDVbI6O+mzctYZ5A12qb8R/TQj/6Iqz6hmWbTmF0pSujXudIUryLxVXjo5imifQl
yly8aavHl3nWI1RY6Jbcn1lNGwVADrIAbT5EHrL6ZnNVBgxYH4k8DwMnTYd7z8NdZHcl22+3idQZ
DmzFSU9Qrfpb2IOkP4COb/emRgN3Eagi+IlZN5X38fD2PzZTGzEQrortIZ8TuCTkPEog2OgW0Xo3
moKlx2+SN1I4Z65bFcLc72sd3K0DW4Vj+stfApVbut/L1cblbY3VPAJ50BXGd4HAY/JzXYrrHPZE
XjenoU9uSxq24QJhr0hPZhoofPxglsBvF3Hgde2OJB+odeHyP1GRwOmDyhJ8UAorYnymAq/LLwks
VqT2+Hi7rOo7AHbrekJlWrqeqr1a2yK1UHeRDJBHJzZXLS8WPdJ8GinO0T5nYjDnckrZcMF8SP6j
qFGl4LHRkfTjNsdfHF6fqCH3ZRjc6YCGbLuk3s3TzYbcQnUXUrpXPZ/qaeorscnx3R84Em+mAeUN
LNAB1fC0xTWxlX9z2AxDVXek1c3Giq2CdW1OPzDlm/6UZF3in3Fj9fAJpC7Uz7heczQhUX0pE61E
kcRTc3sUWtfgrsYZVawCUoPSnpPrWhQaQJfl+ls6DYC2wApArBgDwDFbNMcVJ5VNuqNRGrbFTh/y
jpRc+jNfavW4jqmBLI4cOao0ux5wFOQ2m7vRLOp4EahD3siEAq+LVYWMYwA7FgYhREdy24yNo+/L
nMEJyRyoJQ4YY8038cDr6RaayKVna6LrSyW9Lh8bn47wElnE+l865hUUudEj431BLHB1pfu8PdZ+
nao2rlt6qqbiuB+yUWWnZUDJd8q1PO6CTmzVsqGBPLJQdvqTcZHU906bPQEWBSAMRWoVqg4Hzspv
89xZ+1LqLIDn0DLBgOUkUOwyIQtA0oFKIJwb5WhFMkxVOCWPm8zQ6TsHbwa9PKkg/9zdvL2YXccX
h+p6vIGkAfCCwt1Ytcui0RHxIcne8DDpEzqMcC82X/1yDV5WqwvuLvV4DLStK7l+HGWz5a0sZ5Rc
3FQ5wyqoDUT6y7gBIPW2ek6BY0rgBVWNqQ9jYGcMECDCZ9dXBHn1CGFtoeIccNyrAXeBB+of2maJ
Naxek7FAEuygMY1S447GLjJZPNU4rb/7uKjfFvDd0+Q21GEksborELx3M87Ank5LRKfXpWLDZxqL
2ZpeFi75p2SaI3VoMenPmRP9m2WC7O3igkR0/cKKfkfTHU5rZu2zh/vI0MJK9XjfZ4VSbaGqPB08
mtDprwIT/EUl3nh1oCmXFQfVU2V8eBPzWkLp8AXUb2i8TwGihxG1rJl8z4Mbfe/EXDXYD4V9bcBB
A6PaxgglIYAU1a18aX5GDmXlzYzi/+HAEOErGx04vCE1BJ7l3sXHmVhA0Gnk7jcbapT7fJwh3EiB
nN2uahLV2adquhlWH0GpgROCRwWgTLxHNPJYo6RorqCAShQ0E8IiIjCAN1wO+Sd0PmCGKNhwcGwD
UgLIhNsdHdO+vOV4kHMLXsyKllhJIiD3Mftd7St9WGezgMFIjREdoZvDIZZn9m1rkuE5LeC/QLej
+R7pIBJQOy6SNh0tgP55n4HYhTG1zxhrKxH/IHBfA8Jj5fueeT5eTB34hSPpbWwteKhvwasDf1/E
8TYPzQZ2RheTs12FCvAmNIXUMLtstj+sBgfSAvxEtgpLkSyDbKj4AisI5U+Q/q9NJ3RMYGuX8jXv
yhlFNHoIN+BN85jf1rB8m1oTRvfJE4U5SlzKAGrT0ht/RQ3pCoD0oLI7TMtLkGZLEabzsg7JkxlM
Urc+AOfqYLmO97sXid8udtGAKLYRM0HBZxJcspvDD+GG6Z9fGqM6prYaLNK0Vd8VUTqHRVuu38D2
H6ptPHrgTq0z1Rd86+yB8WI82tWPzWXKUTGAgxgw+CzH8cWaI1tvjNiwqArExmo0iXB9wyaP+rqY
aQa1EQfxys16yD7lTVCncodJVJfkkX4eU47Bs10O/gUCAfEEx/zwuLPSY0WsX6wGmuLtpyab/gZg
gP2Jjq9oHVG1/d5MftxLkQHCobG6lenX7IrbmvI157zExIaaq38qHFlzctNeqdeQg2rDGozLzb5h
WdmkyN7RW3xB5q6Gxswxpe/MzmcY1tNsRT2UZDd8jkN9WvMyQolWCf67mcP2LBbgCu2GbjmegU+G
oQs+D79JoZQ6x90uP6GSQNVDETlZ9SgrSQl5wL7e+izCUtN75gxgyNGYGyGjX84TSt7XmueH+YDk
dCcYFiv1Ki85gYa2kzUxZxKYNXf72oBprvL4tcoQQnVcK5/x4gq+IuOgyxMpb/bFRXUOVcjzC9/I
kV2nuZHvE7ZaAaTWlvl/wGK39AeGanP7gdqSQV3h4eID/jvn54xMOu1wcKcfAOBVddnCOianGfFa
eIA2VARtFP40wPwa4rJ9T+HcAAn0Vj4l0AWgHByHxdyWByrZPgMj/FEpUOP9gDMqOalZFJBMgN6H
lBzdx3hFXzb4jgY/NOfj2ODMVAjAU5dmSmeD+bJoAFLUXv+lDQgoIG/T9lajKaNY7RUepINwUXTY
ENvnTKmUEIcfGGdqdk/SW4Pa3p5zuQMEb+Vk1A/FQNJ8Uvy4vlvGhIydXfIGFycUBDvoCCbz/rDj
Aj/+COqj7u2BX/gNZ1rR3C3DOv2Yd+DnOE+G+qmMVfFvNzEZThtNl7Rlcax/UZVi+F8newI2GEz8
uSon4q8Tx5wI5NBoSCFmSmCBHNfCCVCmyCOfW8oFWU+lDzhkAwE8ecZ4crWesOyACoCrLqCjO6LC
QL0j2KgqEvmUazGOj2upgY1WQE+ghCigrrlF3VrAIGzUAwxbxwIKogFXruzmshhVl9ssonI1tHxN
0uZwII0jWslyNQK8vayNR7PXcEBpOdLLz5DBYEo+FpAcgfWsFai6naY/RJZ+8RwzPHZuQvQD4jyp
q1Kc2025dTNv0PzsqOhpS2pApL4Bx9sBjqf/YR8HiEaWfQMjGbaV9TDwoPFHhjQy2CJLv5ETpFPL
dGvHZMLCPDhoMQcZRXVyFbrWDgdqvWNKisW8h2/6iAcUJ6l7IbM8PDK/pmB4Lfi540SyFeny+yIj
fwqWVXA1WsFAPZU5hH8c56mr9ycPNM33qtQHv9WLk+LRVglPLq6YM3/TWA+4Xq5TQp4gqQr8OlZz
U6PdDOqerpptKMJJ46YfAPCEQ6OzWP2S2zgmyMtGlzt+T4dSNIh8qEG67AiEL/GEATO/M74gQUal
Ehh9cyT+e472rGp5auOX+S5f5z7ExsdLMyC0vk8ngulzTZbwB1oxwGFJPtXuDJnfSC5AK3N9FuKg
63mIIFt1Ef1/Lif7fk7JoHSvNI2hI4cdePeVk3m0EZ8LBAu6u6evMFN2dTBwxf2k/BDuILzbZAeN
HvAiXjrAEQkgKCCX0qum2/O6oh3qD485JJlhTk5uBxBZutlleWGSA6nHReuPUypKzE2YsfkSFiW+
ihdh6PaBLoc914GBD8nqcc26FToGA+QD9lunTSh3b8HzIy6NGMZgooDC4ufk6g0TeuNChzNeMoRw
agb720qMaGz94hfdQFWRHQ2gDzWYb83EES1R0NxPpzEgeRIfMg8QlVmjw88ZUkXT1jZb3duBb6mf
1wHKvNNeypy/uB3s+U9GiSggQhtg4F2mekbNHWbpHi3GBu4NkeP2nmaHW+C3VBnsNofLtxvMCPNY
lq6wsl0YvEmbdojLNL5KCYamGwqMFwAGBrkLUIsfw31UugBdVNeCt+AxKgQZwfS5uFUrZLYnANZj
OC97g1lQtzQhPaNCpdUJII7CiAFe+XATR2YfCUgsfY0YZ5le9wZg1ltCF57dKlw9/M+uarrdpRFj
yy3yHMpwjV5U31Jdb/zChiCPTvGYwqW0ghDlfggzZrShqoRX1X4gu6/nhB7ot0EqjD9IUucrEhtq
3TxsDaH7R7HkE1ZXwXx2e6DOgeHrUFjbWXxZ2R+bn0BHQjCywxcKGd/XQww1/QZ3pbq57AH84nWe
t0YAK0V88NBtK/bPBUzwure5zIr0DBvLKZ5MXg4NVtlWQ5BRrgW/VdRjVXqIrMLF6KRSf1OTHCP0
Wkh4b7elaSQ4sVUH8oMWQpanaSfDdIFKI4ielC5dHnEqz0+LTHEN6rRe/NOMr9dclQ3z8KZ2EtxL
An93fHRcV8O98APK2yAd+0wJ5rK/paLGyVwBoyZ3YA8RUzAD74VJw8LT6Y8PVYbQh1Xn9sSCLsCe
AocfbpCKixtMrEcAI4WDO8ynI/g5PSc4m7fvBJTO9kXbgO9DvUmhSQRIPfCbnWXsE0iEV6SF6CaP
vbJxqFoHDm++2cEEgE1upM3ORDXEn8ukhAV7zCbKbiuit+xSHunxvVbDeFxJnDJ+cQ78d7vaYvgU
FYM8Z8fU+QyWBNc2YppXPNYvyQuaDfTHO8asarLsPZhxqPGJ2ypcHw0ua4jTbPYlJVnr7Ur0Tuwd
tjmEDPSQhfhPzejH2piZtDz5xmVVX7i9BEyUZksF27SgprtK1+6uMRNawLgR2DJtxVGEGxcmxMEk
siDjmUQBwUhe6qLosrWE4he3JK7VZIloC+yAWtoIsLAXDe1xaCWKHtsmjm6kl0rB9HofMg5mG6AP
aAwItDBh04D6PE3KVNOH0FvySxXGGWAOFjo86C4a21pf1x9giIv6UlKdvqI/gsdRNFOBo29azfgA
0kT6S1Cgem4mlX/t5S0J2PuTDBVoqyrgmrZFZTojrC3vyJEgIigoTIDfEkYyLIKjBLidlWI62qX4
6q/snuURuhWV0huFAYB4JYeeQMlKhoKMFGX+VUGs6EUxfl02vRogm0AbOFPYEe0HK9pxWdd/UmfH
P1ZNU3WS4FaeD10BrWl2lWAMeKiPN5wcmDQy6EOf8wZk6MUMa/jhCceAf6PV+gJAf3lsqBkHtEBr
fB1h6OEvo1EWQVpo7g+oCU3+V2E1lS1gHlQ2Y5rHApTpUYFcrHwKdVFDt38lWWNxZdWe4svD80MA
HYojfDvqkvwGibKNUN0t1csawbR1ezNZ2Q1qg6LMssTdwyPDwX0FFQoipGPTwKtwi9G0Imz8PRmb
7APd2fLgJDTe7e6bRHQOauP0akG7/SFZMS0QjlfSdkksBevBu66YKawncw+TY4bBKj5B5BNBHPyo
IQTU1zpCI/SfBdy9QxpYY9lCPy7HW8AUhYHzpXRJuwdNoSpjWPMnaMYQhYgOAgtOWJMAXVir8Ld2
82EwE7cu5LwxB1VF4Gt6XKAkS7457B7Rq6b0KGHxLsA8lTmKV7uO2QUGoA2kAYrK7KRyYGv9Dsku
7pkij4jsTbRF/nghNnVReoT3H7YrJqvrapsA6VCe3Bw5Jbg363x2sGug5V2SNNAp2gVBJLgLcGlB
YRA4O1f7RLPOZSg6sMFWhbzEJIMcMVQgcNFifekHq2wPGE3T0C2BVfBpRHLHgAU+uIiGB7VREq6r
nNwDh1JcAYpDBQEzrAlOGBbQsj+hNJ6uBKm3yz0o9OZ7A/5/PtXFTqCTX2VVdsi8PPKbCXLUcAvm
ALuBHJBVn+ToUQv43CjoWCfAQl01MiNRxNfhB63QH3VAOVN28dUMDl+sjR1PtpJF2iWHS8Dyyd28
2ClBoVHWVH34qlwgqY1uqK7ZTvGZbVgf8k3Qv6WeyCskOfWTGyy0BssKtd8tPgzwrzBl89wtlXdQ
mxsKLye0AfFzQ566+hnskixtrWK2tqKaWPkEsiLnMNKTRGagWViRZjczODosO5DLKVT40BqfbLKW
xw9OAd+2QKBGWFJvOVxORbHs83mtjvIhxdtpOl3a0Xz70tL8BiQuEZZ1mHHtcqXZyzBZVPQSK+sW
RAnWfl6ipzyrcV1fOUJ6kPoSQSZeto0RoJ1rMvzEeX/QM0rQY+jlsACasyt2eFcfSiT3qs7jNT9W
Bq1t/J+081iOW4fW9ROxigQJkph2bkkdFCzZmrAsB+YEZj79/dp3Yrd9pDr7THbtVEYzAWv9abUF
pXbcAi9z5anx2fNmTeeZxphm+sF2gtcWJmh3GSIhEWrwCk9baeYNGn+djo+G4bQTw/eAPF6L1tb0
K1VNAB85toZF+j47MVBGOt3nwVSg8XI18ye8Cl/JxraEHm9ytrgneBj/m5aoG/eZ33SvNRqKaFVL
h69LoC8edrH2cizSXjP19yVjihgtFU1N9OI5QzRsuLcF22BrG899U3vuOgnZh5d11srxZijDQHto
Oxz7bsDN0SPG0jYWx1gywA0UYe43Xhood9PHaXmBZVL16lWW/1Z0YqxQARf2k5Hr5rNTGyYWLYip
ZF24QTctu3j275sqTThv2Wn0JnMTy8DAHpIxhYCjgp4t/NQOjggy42bV9j5RZZQdsn6ETXHJ2Csp
RJfe4BIpb1YViHY75eZr5/TROWkim/FZ9gTUmGW0a0ehmOi+qsJ4RA0zGDXp4kXri9XF6VGDYIz6
WQyFqJl/OAVPA4OxKgSwcRxyJLCRremM89vca30ONScEhaauwoABnJy9FGbVfqd+TsdDmWowG2/o
O39taFFG+5in8KOVVZq+OiZ2EDApdp5V3w2gFbbWHKGqMmbmH8owatdu1ITpVx5ghDSbDrVbjSRY
kH7LaZyvXNtJv1YcjydzMMdXNLipXPqzRL9UW71slnNjul+70a7lpmXnjGkM3dr4ZKUXlxzUM6d0
UQZqerPxMJzSCq3Zm9bJaOwbVNHmCr1eXN8m5ArOj3MIlbmM3QRUAZYXPHiNiSbP9qDJQfOdMsgx
N63vjuImHceiOhmW1uxr4zzYi94e4Eek1raF0sEKUvu2nWQTrBAIdi75OG3vPMhqdIj1SNgEdjPn
AsM3wiFGi1eJPtrquRnSTeQ0dbaTTZh7Nz1HtLEHI4YAtcoaHt61nNZacTpG5iYUEn48pBkD8/DD
9iFuFN26KZ36eYgql9G8rg/ja6GZenRVG1srDsOM0FSBrR1pRQQd2uZ+zeY+u9Wxmgy05C7cU79B
gm3xq4MJWTxTOEYEdrPNpgEZ3hfbWhulc8fr6IXrsaWPX4YWQPiixmnhbNkH526Z4581dsq0UPG1
qMK4vWnVLUNzMF4JcagfM93q7l41me2sy8EM3twGxUmcySxYDUUQfQ9HJ7AXYWvH8WH0JgNABktW
dCeIRH4D2VBvfenRAqejKf2HjG6f8e8FirZ0m0KXITGGKeweA/xPSDGivKH8lHLkW5y9wNw0cTtF
+0Ei/2WfMqNhZWq7Znbl0PjBnWkGgpNr8EV1ZjxKFK863Vz0e4nrNf6rY9Ar8JJm08tQtqm1tSyN
4N0PKmXd9e4M+zMW82QfAgcBzMbyxEyhYVmi96p1gcmi7lD4ZAjcQMGKsYq2Mp5khaChtCrwAEd6
pDsm88RKBiLjIleOcbAsYNmQr9eS2JAhoqunHMqx2OQAAvOybgLB3qDy9HvM+4aeEu7Uo/2x2m6d
G0VqcM5dhjAlZjLYX73UbjADKXvAvSbBVsivaKIZ/JlabBh6/VbBg/1Qk1NgIhQEGz4Y41SEEWMb
/QwYo5r0U5q0pqIIN4RR3rZmmrJFZWH1ojG9QR71Zvllrsb+SZtTZz+oMWQUVFl1xWeh885Z9nk7
MF2wKCz3M5MFKpSjMWrehYjGnBdwHmqgxIRiSiyHUU7+xvYJwsCr483lZpya8VY4mvYHmdocnQaQ
KouWOQah6UghLr851Qxw3PplmzGLCgIwXzeDPz9PTIA855iVNPWySLyDCVyZ3wRO0IZ3vYgS5sE3
PJ2DY+oivB/tYrY15ZOKc5QMlFcTAspy9O8nJM79J4hx60tjwhCtyfAwsnXUonVhm448DlrwBeZM
Fx25IYUloyfS5tJ+11uorKF5xjE/2YG4+G3w3A00gMzKWAeZwakRZFHyDWLdBN5DNNCps6sJi3vM
fAIjGeXacL4gr/a/tE2SP6UeHA9OmjwHlqV/tTZNqlzepiBqxRIhbHsH9Uv32pROfkT/fLFWj40Y
FsKa5BftmXN+hv+kehoJWg5XntXkr+BWNqcYXCTan06WOCcsgPfeTVSykHPs4pkoLgJnM7YG/w49
AlRb1nkN6iiasGwZpnGqOJcruP9A8l9/Av+G4d4FRSo3sYtUiaoDoT27WGsxqNSAIToEVhZZ65iK
FxGMn/WIIjPTzodTSMUY7wcvmbutaRb6NYG9Jnp1tqeevt/q44WXRPWPUY7ua2TWFdtEYSXLpPfT
cxkM/mcLK8irZyQaIWJoYS60PL+Rq6IrsYdqq0xf9dAZ1m0sLXwSSNnjfi1CxYTSoZX+IkArJ+/s
doi7z4mWXbDgE/aY6QGZqleeG6Nw7hwD9W+lbBL5kyKz4cLr0X+hrC71wsWUQMpTEOJLQ/GPHlIF
08gT8rpgvHg2pmjBrafe6tNW1kvs361JkS71tKqa3Bq+dI0NPJjl5RjufKdy8Iyqi/MOMomCfmlA
IUX4Hyf8ZQIR973UvX0ArWg7MNas/VaMvoffRoKEAjdho5l/UC+NzyNkW7cJq4pydBN66GeLBb3U
sBJulJHyRn9H8+2kY7f044DxE01dFmIVRBqbReFE+WOp3KhCOpK7etn2SU1sv9UbJXqNoLjHt8nL
pkRv3lCoB/7KNOrokQkHjnE7i9zSq2TsgunYuFFO7asr5awUIH9ICeayV/FRIO7Q2mpfGKXVuMvO
g/ELiKrpYej88SVgjOvwMo8zYLQWbsy0Z315TYcwdX4A1/AcEvyXwc7supram8+apzTOtlhCHkqe
pNMzVcRBmbXyascga2O4ABzBfCmV6tDGqdsoWE0E9bF5O8UKa7vIY+epDuua+Y2+QIjjhmEDnhYa
RsdAoq57gvgt0ORkeBDA/+MgWHlCD7eMh0mARbmTJ7rz9OS2AZYikKgyX8qyG7q1Pydmv+iai0ta
GiaUbozd01lAa4pbsJHutU+tfliMfTIdcpq+mAMwCMZt0V8km7DQ5v1oclOOfQtjsYdW6ytCApvi
G+L5ijZdyuLIDUxGUDq0rdAgsa03lkpLeIbesTAYIWvEI1HO+twYXZWtGGpPx28ofsRaOtr/atsd
dgOgUFTouSM6SvGQ8Fkmd854vvkc8hp1wkXaORg57aPpFyb2XUSCS2BN9eJ6yn0rzKTkn0G1X9rM
NO9oY+N5WcI6PYcBJfPSGeYS60AXpPcNJjZrwbRpMrUTwLkFcnLwFQ4lNL8VMPM3dt863KCkxzLI
IxntzRgHo7WQdjbxvYeKKHCqpc47xLPZnsPYmM6RsApzBUWd11s3V+PPvMaRskhkC3/I9NruEzxG
9QkLEseUb2ep3FkNKvxbDXP5LU8DXAtzavdyHblR+kCsak/LX9vdUVbQ9Bc5AMfw2NT5ozPqTKxJ
SUM5Gc5jchMwpw1HXmGS6+JW0qP5t+ygKNiC40od2IMNxF8B07fRElhGXL066JFIwMHl0yRfYxSR
CBZ5I/IbyzHqYaWlVBhHQuYt3JsmffjZqQtf37B39T9JHXDqOxqtLtrWuSxeRqagSfRdSdk8JZVT
Gpu4yPxjDD7J2RqbPFguBFFdbwKNECVgI0WoEgdCjza1dW4tPJE1dqdsdIZ1XoBkPs+5DM/DCLF3
B9RpPqSmn+nbRLmg2q1d2fFx8Bqpb4PCvgizO2VF62ykeseIlM7fsBHDH9HnUNjQBkI8QxSHX/yG
2on/I5A/bQ9cl6cblYxFZBmo3RbR4U7Pg6+WRSaCExlXcbfuR9XcD8Zo2XsJW2x9DnRgPzlt0nyd
HWuo0Sl1VbRwsoqWFcGCaj0EFHlqRIsuVcwh9LzAnfbazMz5FjdM6d/jr54e7SJFEDEmNbb7S2HW
3jSVF408xgybH24P2LQxS3xjlVS6RkAZD3awFmbOYYGQKthBFfSfWlHYL0AvCXODujYhWL1xfX8Z
RqF+nX3fRuTdm5O5wPQRf9Wzar8oKjk+wNHBjjIiPv0uqJCgERtwnCXy6LF/GYy0g8rr2BU3MD+2
c9dYI30xnqL2LsP8ikVOhWxHNPHpSk3l6CxCP0cy3QNElJwJMxRhZzsmrgnSMd2NY1Ln36thUOrs
4RpC5ecN4YMBatifRndQhDPYtDYFqLuB4BZDZ0AslVEgqskxqbZLsy61vXPsCCVaSk/hrSaIPbWs
nbB5KlLZ45/rsAnB/HrBunds09nXTVlB2USe/lJpo2m2fZ7hZY26LltZOnZddu+gqFHnM0+Qcsv8
UvWzCR9dVCWAa2LnOwu892Jj0/kaZEI2fD/jnC/7RNDHdY6IdkPGZnGDHz5A3x6nxvCZaicndgmy
Kz6mCGjaH7RxBSEaWUA40AKMNPM416PpWOEieB5Ei3i2aKklFrYQQ/04OcpBzzejKeXn+jJ7pibt
4j3ZXv33NMKgtECwVLM/VJ79RRbGdEzNiZewjMsq3fR1V30akzF/9OJsBpIY6um147D+3iNTcS9G
qe5cRLFRrcjongTqfhNVr+eP8lEGExpCqX37JYuqy1YweUG+xHRXZDwPSj10gGgrF3HdkqTTOsjC
Vorf6S0m9qJnSdYEiisdh89tEKXxo42eC/6ffTV7rMUYfUpzf5zQKrbdGXRYV7yKM2aaLjT9fgch
BBAvwzaXG9PCrruoACB/eBN15qqx5+TYTgEOXRxnDYoXrHFPGRl0ARpdQXQLo0YnTDZTnL22DCrH
cDkYyFU5Gr+afN56hYi0ePXA30mfwovYrzBzkGNQDKa3hKIeXkiImxy8iElyIq9fMXzPNw1z21Ji
HtBGRC+okVDUy2pOiFcluuMFi1evN0QUh/U2QPUUIhRv0vrrzDlODWam9iN9ph8tc7tA22/Gjb5H
ezLGN+iWQv61O4zF3iVcprybs7zb1bPWvCVQSjHvruMihIYYeCG5n0fgNW1/TOfSedUC0enCY/Yx
Ibp6AOo2FIYeBEUuqimg4ebJoUn/htMjb7d5oK2f5HbUYj0y+4mpQHD0TM3sw8vT6ESMwp5Qs7mD
4TNniVmkqiB460qU9tJLq4n4dC7AOHp6Lp8ByKB+wmAoXth0i+NITWAuwWl9qqUm7vTCc6L4GztA
Zy0whY3qbiK1AsJYJOoGvNiWO6SwefrgkArQc5klaKDuWp8yUaXDwXNQZ7HlVaSIxjUl1SJOMzac
PpON+6knly36im0ljLaF2yd3yKdsBb5IshEvLdqMCsBy3AGu1PWuiTpiFWSCiHLpioSZWpNjemI5
V96AN0AW6vtFYXXoYRHM7dz4g6Rgryd9e8GSv8YEVqRIFDz7UyqFAjsfh8g/ldbQ1A+wVXjMcv8S
bWDEqaWPmV206brzCvm5TcKJ0GGqs1MA80Qtj/Dpc2VNmFp6UcyQ5kY8FYw4nmiRVZ/2MABlmBUg
RxftBig8LwKfQo3F0ew19b5XT9axaObwRHJPctdZLj7sBRucTh9zbHvq6HpDYVGltQnO76XpmIZl
HglhoY3YlEktAx9pbyebtzlnHp9egd4il13kvuMN44Z5r73R3SPHt2rr7E8d/qqtFYk4x9ODHzAP
H9REwkJ969sog+kU6bfscO3iqJceBhXc4fGeaX6+wdxmaWUGdaqO6q9u5c4mHSCqp1Ua9xXG9ML1
gk0cMD6nWJVaCGJJE5/qmwSo3ix+Vk1Yo8yEtR6Gg1EqRz2iUZ/9tSiHgcrLjIlRsMvWCxadbU0/
bLJbyps5oOCAYnCq4mmIg7y6idgJ5apj+sSrIrzJPDfw+Re3Npu8/93o8yE8C29SMDe+SBUJlWOc
dfvUyL15W9gD858veSIAL0OYh1/nydX5fqqGyN61YJ7hQQ2Ef96Q+seeKZo5yleDmXjjY8s3zSDi
wnNdvBkkIjzXnUjm28ZPZXDAYYTfStCg4uKCE0UMYfH1t2KBIA9b1qLg65LUrVhI1iAf2ngAPMG6
M6YQuDcGEZvjwiQDhq9nJqOAHKMMcU7Yqok/Fiq9X9B5Dxegr2Ye5pAXSOKUZZ0J8U1R1nejNWMl
VtAE6C6ST7LX7leBiYbzohrUg1XNBQONBZDnBMGIWSjLEyobzp2CRlwFcpF6wXR2Aun0JwgqzjC+
SOdTY/uM4Az5xo+90fcEHvC41Y0htfo2RnX4lnID5nWEMNwEaADZWXfabb7l0UD5ODgxQKiXwyIF
9sCfGQfzgHPOEfOXag6NYCfSytA7SLzxuS+8YVO4rmi2bROM/bEYNdErPqqCx14B9CGewAm8G4MK
1ynpPwPvipeSftrzBh7nkhP2NvIQACGeZHcgMCgJ1tDdejfnc1uvy7YuH6bp13lnW+On2oaKW2kR
wWVioCncZcS63jIalDWClMsUr0ndOeMuKNPohdCRmK6hy9UddlYSTwYnK9eZY0lvgd4CrWosEaMv
AHC7csf2XrFnOT3pP3MU3QN2WXpB2w5c15h0YBfgyrLXDU7MR4h8CGq7zozTFEUAtzrMsa4Hvep+
DoPb0p7yAVXrBFUFrTp4cQlIiC/tGGIRDQh+KK1uP4Kh3Ppzi3R6ZEY7A1TJ8BG3nV35iK3DBgWF
CUFb80HlY7KO7Krh0sKgne+EBxiKOV0H/XJowKZJF7FmGpKG+OFzpu0x3vqNH11sWnVt3okedwEE
ggFuV+mxH1dmTse1pP81UVBMCYosr2wwlIQ9QQvwcskibIRdrkQaDj8Q0NP7BchOCcmMvM7Zlo0X
YiThvN6WTAGZ16SDyYeoJjNhRXJHf28OPkR3FwQ0Tqj0eM8yVG+f2qB2oIxV06w8B8QZAZ2p7wmA
icGzMC7oO4+gseepHMbgWDJ19sU3J71Khej6L5MN8Q2aPqmEuhfWnu8btha7LIGgqBx1rxaQO2ax
JCaUgBcrAYpcozxB6WoTMYDsgtbMwrGp5Ut1aXtWgSQnmF/sVvleOXPwSZsermfoW/noVea0wlre
n+peZ5sZuWuImt5tv2PiR8GDPwQUnpw+mo0Z8Ndc08WbJ+Jm1MWvDFu6AIFMcaxj4bbWBi4nojtQ
I6MkRDmBubSaodtFrrOXNB+y4NbPMmNE6Z2ZqzxxiQtQls/fq0qScjbIYT7UNO3fSswGWNWNIXmI
Zi0FVjrMMQt0yJ0NW4nCeJNY8Py8Z6q5LU0rEEw+Ubp4qJwQHKUwi+ZnYfXVWwk0zC/QhU+TDmIw
vfUy197aV/V4yoG2hkVcBLb64ZoGRJINQ78NrVQxvmmy2kdCJNwK57if0xW1VZGjF6jtm9HRMClN
IaNwX7qNP68URFS19jvBXB0f7f2tdQkaWk9l1J/YWPt0Dd2EFs1iOzC2l8lt9rHKu2m4xQ+AbWIg
gcTa1zEOMUVTjRrQbJo31/PUeIdvRLln8Gvl4I7F2OGNikCp3sj45PAaRkayc/MOK1jseNFXfAMJ
uuBGDe0pCke3OdjdeFGn9VZ8cPBQRKe0y3PnYPbBCG2CoSVON6gZfF7cIcUYaOEB/haDAX9VOC/O
qIfQfFNQ9B4xQQrHI38vyoOHwcHY07X0AndwW2brGi6qJBECIw2gRIxSbRFQSxlLxYyxdKMzGie+
rBhucBlr2xArNwv84IZdjiRPaRsXKRHheqTR9PPQnZHlE2TOi1/5RJqEM7q/diljp7NPYQNnEC3w
E8cDh1qEQ0MvLTbr/AEMaMahyegxuRlaFZY7JVPsiVBunb2ZyeZ0bqcB6u2CBAteXo7fFa3pHC3j
zGq/D11tn3OHXOtsqTpQnsPEoEGiqArXDNgyw6mtb5Ha5M5ni0AJqGBpGMM9EFWkn9FMRhiqPbQE
zipB9IImRkASgg2Sq1I8x17vfsvYaNCA2HAU3tw7sD6DS/gjwjYvWw0aMTqacOjXTV6lbbDPBrf3
tmT16GarBgoWDkSUHGppJjqtUDy7ikTNUSfdTVnkeJKjXtuHcQzNUIFSR5b9NheOvhMF6P5nD1mX
dW4RIJpLPU+t/5BUbR3cKaySoBeVYZCTPrPMtsZ2a3y2nKYvmefLn/aYeeD9O1VrKH08MAIRHibx
1MlXIgjr+9ZoC7HvwBZ8IpiEeExEHBIFbwqK6zod0PcYF0NkARlh3lDzhsl+DPlidxFP5aHVFl2m
0i1RA7nnR680mGOzJTazO/fCq5t1PLhdj1i5NcI9zuLQXFZ9OeHpwopgGbc+4D2hXYGKgvsgrcS3
pDLCel/5deWjT1d0IRh83Ve2lJZ8oRbKjjSn0O9TwAbP9qHQGoQx9edy5gCscNHlUXoTRYnZvvom
9TbYAD74dRlPtX2UpNNFuzJBj0AwGulRCwmQx4DgLAnTF4JahvCi1JXmQ1k3VXliBjAjJrTtNM25
UTWit5lHZu5xC4XU7MKQdv3kdJULUd01gB79QOLbKm8iJz8Dm4/jje0i/jF628UP4DllgJmt6x0q
xVEOB0Kn5++O38sYcW6bvH0QgnuJ/vwzXFUQYYiWRJqC41dchaumfW756J/aA+rhLn4UWb7OUeKx
IBInczEb4VM4Z5uutPb+rl0ueVIfpC9b/0on9QUiI5PhIEwJufoJtVt41aj4CUy1m4i7DtcEiaxQ
hxzyPQMrluHmw+kCl3DWv67aFvIS6W1jWbwKRDW4rD7zwu4wZPW07jUTUDRCLFjhgfGCuAmQVih2
tXSsu43hel8KjGt7s4/EKcSoEHwQcfvXlApLKDSlzLv3TCJUr5PMZUeaTlSW3QH6Y91PuyT/ocLP
xHR98LD/jhq+rEPYOzeb7B//6k7Pg9UJHErdwb8f26dyOY177yCNdbv0rKe4OOiVHW5z4hiWJdMc
T/lHk1n+8aT/WP8qMxcAJBJkLOBA/UpHXbVMNJVrTH3Td3kYNgjMdzAnkbWJ1Ac32PrnlQNiKqZj
C679+sq9mFF8Ztsxf6Vazt1xJjWDZic0tyQQKA5KWeEr+EnbCey8ri7C43Y/2T/FYGyqMv3glf/7
PgDAmeblcV8mTV8PJNUtNs+e5LID7M4prDdQaIekfnj/af9zEYvZmbzfnmtdv1RwtPaYYWM4WE5+
j6Lv1u4eEufxPyxCqwoNQGUmrkePp0Vot64T9AfCbJ+Va/3Au37vR/YHIdnX18JnQQmCKdBT4IrS
v/peXUM1pi8rspTiF209CO+TX3+wxPUbwhKWicSENGFJzWhd5ib9NvbBqnrFZHGRnFCjVu1aYyp1
dzrbobF4/5Zdf+zXC129ipTQsvWpyk5Jdd+mD2nwU6g33Z3eX+Ufd+yPy7n61GJmFsyZtpJTo99E
/N1Xp/mjIV0f3bGrEHcZpRlcJXcsc5ZNd7I5vKY1MnBXf7BvfHQtV0+/MsYgGmM7OXnxp0AeA+e7
U+7ev10fPZTLT/jt6RPFNjqq53YNwVmGRx6KmTxMzf/ya7l+9FfjXaLexmplsgpJgsvMIizD/+y4
9+9fykd36/LYfruUGLeAgww0OdkYUFLjByGC2C8/eL0ut/z3A/T/XwmFpW2Zgi/n6krQB1RGZbrJ
6ZJFtoA4uzFb7LjvX8k/H4oPGS85FF20bn9eCY0cqmYGopyi6uSTKJsQOWrF3/VQfbDQX8fD5XKE
ZIOxPYAU2776Wry+sMxoSrNT3N6BbsTNnd8R54yKcK6+TBLUDp6LlMzNLE6B9zkl4NvO/eUIMxOh
wFSEgb1/6ddh6tc/6OrbGtvZmYyAHxTNYp0RghZLAdUbrrRRYaxjmMrL+wv+617/fgeuvjFGYARu
Ayh06tVWfC3Il8x9eM0P7/T1+LnrC7v60GavBjStw+yUkmKao1zGb4c6iNA3tSVUT2HATMeNhwPi
/ev79UZev7G+7XHq2RZi7+s3tvNTy8Qdkp1UYZywT6KrOxOxhx+A+D7jMX3w3ugU+7v8xr3LCW0C
Bv9ozsi/7rHv+HByl2LPca/ucWJHsptQ8J2qVdStI4NZKvj7ZfHRpV5OkL8uVVquwGcgmexzdY8n
yw+QHrbZqW4fgHwXZKZlNGnWl2Dh3TsbYrUQ9GXLD27w9egiTzC5iXLGNSmwXOFebQkpEi8NwDSd
BXEeJn1sQzYEA5qT/sEdnqzyFmAwAbDpvK0v3sY6O1+eBQKYiZCwagfqsZF9/sGv+uuMuvpRV5th
G8fTSPDbdO6wX07jU0wcgiJgrAO9sMrN+7fgr03xshi1tU28jhLMzvhzv6rIAJV5wB3wwgeQn4XW
P/73C7j8+ZfRUMQwXXdKQJZIjGQ1nQdYPNsmqNv48v4Kv8qcP94druH3Ja6uwehH6dOaT2fqoYXr
30XOd6756KTrgfBuaPE9QSB9rT54Tv/DunRinicpwNTVtwHmSwJi0U/ntDj21RdCEVfGxbynToZP
GNLb2BE6+dF0t78+SC6W2+gxIZBBJ5Swfz6wBkNLDac/nw0ipdscgwTfJMqVgxN98E3+ayVGY1t0
m4zIYHDInyv5dRDoIazNsxMSwE6wVJDsSQ9HKHV4/wF+tND1fVTFmDphZp47MgaOpP0awJXk5/Lh
Zvt2Uv7qP6znCfD5X82Mf3VGT4ALdMSjeRZNusjaR0X9REZ+ne/fX+evA1G4F4zAEQJ41BPi6lHJ
EG0SuhcTG7x3amW6beunsNYEKznQM+Lcl+bj+yuKv/cOlvSobUAlaDquN7Qch3vjDJN59krSVTPH
eGsC1/+Uz1A9Oalft9Kxy5sG2u7GaWbrO2hfvXNAQVckxjbHPIHSmi1cwosgTPLbsUXrToabvCFP
ZNG11WuL7wWDtmx3PfEUixbqY2kMxjH3ZbIn2TP6gtE8+uBL+9eNtPHCEIvFGy/k1ZuImKbEhiLM
szU8Fl+SlH1wOferVh+rD17Ff3zT9LYkRYKzsB1a14NYoWOMsqkUnxfZ4WllbSrXXcfzje2Py4qM
nRGnzjCT7jRP6/ef3d+P7rKNMNPcZ5P0KOz+/NzKJhWM7Rjns+caGzIQyAAxNn1+E6Ffa+zX9xf7
NQzxzz3zz9Wubilmf4uTr5/P+hvC9PbL/N16NG/UJtkEK2cv9n1IDuJCfc3vwqfuqbrRH5w7v8bd
/PUDBO03fauU7q8Bc7+V/I5BgA9i1Pk83IQP0Am3DIs0jvLBXc3b6vkYn3Nmu6p9s0sOKLLev3rr
r2pDcPWO7UulJH8Rlx3pt8VTwpFQCHvzOWyIcMJhdRu5cuck+Wcrh/sl7ZmEuPaNWRRbnGOr1p4/
/5dfoABaea+FDUjw5y8YhUQNT/rIuWkMPi79DG67D8bVkMg9dvVXzNJo8V0/XXTUte8v/q83jYqH
0dvSumSzXu1LXRzOSQPrf7aL5sm/abylKorHfP7pV9v/00q/3sLf7nME6459xf31TpcLB+c8fPxN
Pmd7Y8Dn5BfP76/390lygY3oCQA6Jcfj1XMtbGRPKg3NM1d407nBhihokiGqB7//YKV/bhTAv7h+
OYw5/K+WAnSOZsfM2ZNOtVti/PiWNE/MhUuwvBlBtagzc12X3kf70z+v8Ldlr94bEgbtPNUsa3jN
RvfbuNUYWKpDlgRPQSDQlK+jsDmElSYpekXWV2cMN7FK1xXovP5o/PilKr/+iDltQCg9SUSbe/Um
jaLsS1JazXMxZPFW9eNPxg0NuzElJuD9J/uvd5YOSJrKYpCRvH6TclFI1KxctwP/ls7ENO8QTlbD
J4mH+f2lfkGZ11f1+1pXaNesx6p2stQ8D7LD9cVkmSX0884xik+IKo6DsI1l4ox3c63vIbVu89l5
zLP5LiHTaknOdLJucsTQkpD9hafI7CosG0uXeQoJi47m9j6MLVIMDT2vShBEEi4gZgLre+TLrUDe
uKxFsHb7AVG2aD7Y+K2/C36oWrIvfGUK0E91dXFencTITzVFiZDkGtvtsUu7F1POyTLPimqJfvKN
QOR9WTuvcIOH2I9uMl0KfMT2Dl32/MHZ/s/fY3MCAJYyRFhdFWOUniDgQWeeW2qJxSBFskRb63yw
yj8+V58CQTL9xqbdA6v8c7+tOsW8rdSwzuWCXNebYVsO6+SEHjipN0Tfvf8G/f2R/rnYVTOrcfIb
th2Ks6/xT1TiLveOMyPWUG6bu/eX+veFMTjAhReyTaGuNgSbKEi7wtBzxhcyuJtk5b1GR+K4MMx/
Gv/ThUlbCWFSPCvz6sIQRM9xByLNl0E/SqZiRH4qQgOsOO9f1t8bC3eQEpadXMF4XVd8RAtlszux
0Nw1pLaIet62TLfahqUdflCl/3Mp14Q4V8SmuOJSfP52RhnWlFcdDdBZw3//xDIWL8N4KL65sfvt
/Yv6ew/joi7tAFI/oUz/+lERSy1VyEoFggwkG8usv0FOkZOkVWYfUAPWpYD7cxNjMUVWs3J9i0bk
amtOMydtGFsiEE1URAKjuvM+MVxq53hPrfeaIyKI42dckASu7lJ8nnb0wXj2vz9saHOXLoTt2oci
vHpXiggHYT0wKMSfkLJT4uSw7bn7H14UujjPoZSx0G5erULEmQU1PYgzRb2JMsZBTyiKpXh4/9H9
64v+fZmr097RGPIZ3SzOZcYmeGPE96S6ogV7f5V/1KXcs0sJwxXx3l9zvFUzV0ZAJN05sf8fad+1
GzvOdPtEApTDLRU6t9225bBvBEflnPX0/5LnYKabLTTPzDc3BsbYLpEsVmLVWt8jeiO5+KkBoGqW
ruPkGw1LRE7Bro4e79NtwUt34FwutYtjgfq7pI3ivY8HXDmVd1q/ForGuS1FEBd08lwMtYuSWkj9
lArifZYD2UD3JCsHF5ldV6j+z12hYPRoug2yoOoIMO9wCwDK9BBrcbgfAVHA+JpZGHVBQFlvyDJ8
D9wCTSEuNxnG/ntfux/RuYNaAzJfoOwQv9IkGxDErX178fN9o8QZGnJzA+4HJ0uL8/CMosYyQAC7
6I8EVHHUykx/OIkFNLbBZI/f7oKyZtzBa6EGj4F7RdZVlPeQZuCjzmwbRmk6jLHF2n1YCmsuI9Nj
It33o7CPowdd3RoqQ97CCQOxQjYQCkpIZEHbeilQ8qIBPZW9cS8KrV0CAaQOT2W8AZA7IOkqUnZo
O2ldWRJMDTO/MB6MXV7Ia9GkrGMkc7Z8iEtnFTxbsYERGj2Sx+CUtu+KcYeRVSJHKwEtcfFgtmjv
GYDCiC0HywGXntC/OI0HDVNTAIQqAR7WqimIKb8MpbRuH//Szmg6shJDApEocl5K93NMTqOVR/Du
Y4zcoJWKrxE/btGY3qExPgCzKgpDGDZ+VZ2QRdd81a0yOwKAggtzpo14iiZr7yapQeet75/6Vnwu
qk0Rm03roMAIFPyD1g62AYDWigMIlTGt8vSghPcCt/bDmnHlFpwSGjgQxCM5Q8iCJPzydDB9gyEp
IfZPmJm0JOWZn1BVqR7zTxG9Gwc08PK5bwJrx+qLN81nuN/rKtKlcMrRF5nSdMDO8E9xpjvlCJhz
gC4Y8h+AvpsFuv4Ej8X6O2v75Z3HZgNsX4J/4oE4Tt2GEGQmGCeT/BMgnDB4GKKrDXCSxhqgKax3
moWbPgcXuHboLJQ1+p0G/F3TqI2af1IPAJeUw002HLXeIIka23n5xumMi8aSRy1NjsClAqo2/1S0
82MU0GWyfQuiPkzzW4ASvX15rsuaEhpP0GuEYg3ybUS5l3qDXj5RBQ5KdJrGo79O5M3oH+Top8MB
xtFTK+OVHbj4hTOq/jHpUUI2heEzsoDNxJkitzK4XQ1QZA84qmXBmWW/wqRgAETzJApZicbVmV9+
qkTlM6BUBD5/3Ean/Dl4w4Hr9+V36Q52u0m26EZzPbSqM7bnKtKiRFJWvgd5LNgL++hU928SKL3b
79vbf+Upqb9P2VSAy2m16uHvyx1AR/TSxKBwGb537du/l6OLKqq8KvyjRIeselc12TiN0anpX+Sq
PuoFTFKqjqfQ7znGOV3F4liTLuO+IHCEX+apY8pKpW+42MOatDRb8UOeAIK0RA48Ffm6Httug7lP
RpR1natJaAdCtAFzAGuMEv2lGvMjElMAyE2H1gSXid2voJ0bzD6EzLa1q+sJSSiuSnNCjQINHRan
CgYVw87nD6hYW8OGO4am7vDrkOHVrjXjUgzl1EZDC9KIA9t1ux2seI3mVZGV314r9yzCwKMGuirm
+Olyz4xQS3lODvlDs0F12sLwEqmtT//e3AJyav/1bzXwQhj9MoR6JXjzJmxbvA4swxT3wua2gGu1
uxRAXdVkjo9G/vdcejsw9T3aBxhnIl5boEsZ1HUteQMQSX3AH7RHzIWkGGrB/M3DsMf2vXh3oelh
Zb0V3qPofew/jZNH+g1mUBxt3zIu2ZXH/dXCv89Oly7PrgH1b5n2EX+obQPvCoZpbENLY6z3Ommi
pMwadBby9ZiuqQE0Cg2xehuodY5uyZ9EJKhlMdazfKv+WQ/l9AB8lrZdhPVg/mwXWZypncQ1Z7HE
LNqJM53XqWsFCGNMG2c4wdpGN4+FgiDsRPberVjqKLBOiLJIwMUAlnAHSd7JWLf2fIkxX3KK3WJn
HMWNZJaO+ALuL8OSGE6LdROoaAwE9sBREyFZNAOz2Em2z95H1uoo2zGVXVxinos/TI7hpMNa+kD4
bWY7mQgm4EpN9WjcA7DVaC2fub5ltURFEwEZmlkRtVyqZZlFcqgEyayWre1tE0vclBb6SBxwPzGs
ynVyMV+BM1mUWRFFD0SEIGw4zIc42vFaW3tWtg7Wkp1biX3bhi3alzNhlH3JFF2a5sGpw+ZhzfKQ
87+9iJiphVAWo0LRqpTQCnDooImhnULve2uwTeTlVvhyex3L10xVNXSPoAiAl7DLEwIeTspxWcmj
hzxeA7HFLnbxfXHwzIhhN5iSKBMlc0CkDyRImi9YTTwL+F/bbOuZrFvFlESZKAFgx3w5r6m3u01N
QhvxoCXvq1XOaHBdtIVnm0fZqALcNIk/FrONGizZnN2ltm3+962jLVTWjrmuYEFAR9wMm8hqiPBj
AtDr4X/UBsogAQ/EECIJC6oc4DiQmhjH2BRMsEsxtIG1c5RVakF6n3kxVtTCKyYYGkEMaDYnnrGg
ReP3zwHRDytewbWSamA9gzU7X3GDR3yTZXkWrDi6AhGwCzByeMumTget+ngexYAzhARmBCHjPv0P
1/RCBnUwUySDgEz/VWngDFmkISTfcBuW113Yrwsx1LEUBgiwMGgyHwuYe00ezg+cFIyzv35+Q6Pd
2YaplFfwgYEQTiEYvEuC8X2z2YNn1Ipgq0PAj2OYJDF1lkjp2qZeiKScA0i6ZMBNYWHSnXqa7Spn
ZkCSJ63FW9sfll1Y8nt4DjaQ3aDmga4xah8FYANGeafNfm/YFG/FbsAt0t5DC6x9jKVdV/vm3fxH
Ft1t3YN7VCuaX1npsQNy80MPa1SjHAEusb346N0JZv4lkmTL77wHprGdzTblrS7EUzsLir4Ks5G/
4meznlhoH/29zaUDbgYzQJ7HMFLzX7ySiGZHdGpif9EajN+fxbqioAoJIPqwuSHBfPmusGUymKB8
N4FxzLDwi7qKbBV9oSggKrJCOfqmRvm9qWPhkKYYsg7wrK+eFKRgr1N/UvxtnZ5EdChJT6DIJT1G
vjVOZa13IcGcE+a/P2HW7bP1CkEZxsCaFeDORDOxjGP2gQHr/s1b413V1I/c3jPzD55nyP0dIaT3
+Vwu5bCnQeEAiQG5tc3dAVm8skJLN6d9f4Rf3YvPoZkCQhvkdZZ317wDk8qqWQ94C24CD2eGirwX
T6FX1RBgv2Dv0euJ3FoBt68VPIUP4cNsZcG45KR7cLeBeSx4yI4ViS2WoVq8WmfiaffB1QkKbqAe
PQR75a6xDtVe3jb7cO04wnEFct53sLr9TFC9bMXQ8aVbpRiqjBFPDDfgJ3XmSp+L/FjjzE+trazr
QwCf761nMyISccfOE35rclenfSaRMlm82o2+FDbCAdh64Cm2e1N77FdzSJOta3O0kViiYAPUqt2w
6VdzIuutJ9MAoPsnmBUTUjrs/EhcCIXR6vL3NiiUp4i4EMPFE7bBWCt3+gmv+6d2OzlggUGwBZr6
7KP+BBX9qjDBa4GEvkRiwTiJhUj/4hMo+9Z7YQRsNHzCYCUWuAms/ODdi5vJjNbZAcTUJvfECiiW
UpkLmZTRQbpWqxz4sXEMRUHitfSbaGNm3kK7Sv9orBlrnLfxxtnTnQZaJSm9pFfC4Y+0CxCXD1Cy
wjQspiDWeVImpQFXfJrwWJiE65Qfa5MzgQlrAhylt8ClvWGsi3GLFCoRqADG4k3zunp7zus9BBnp
tsPy0nsP9sL/T0noxclRGQHyLK1Ko/nkcFnmNHTY16b2kK1HC73prCiaqShU6Dnzw8icB+UM9p2V
HkFo9Ht6vQUsom3Bcgis7aSM0tDMqPEaTEQLR9RtMKYGNjarsYBVZYsbb+3BCHAnBSF2YWpQHnCE
o9bFPNVFp3BmFChLpfuAMahUnCoYeX/rQkCZMru72VjJFqCvzfp+tgOGxTGLedLsa2/cFDp0VcFc
CO4nnK9+8rblEabQBtPm0X9pLLRJY9fvUOa7Q8vb2gCvLOm2ybNaWZMJrvqOaNvWSo7JEQSu/7EG
eK57KmWpQJOuG0oHZcjt59quUeO8XyknnrDc4mJ0i65hQ1Ax74GwmlJyTNnHURv3wkE9TJ/ar8UA
W7ENjpA1s5C7FOydy6I0vOLaXq2BfvJbBhQeB6dfdRuw6cL+Z2v/viHaKjnObjHChQZkDLltQmaV
vj7vf5ZKqTyww1swHUB8uwUOponCMZxexGpoZS2S0uhIlbwQUO+wUyYidzO7C0+zWQSNwd1/yoTO
NpR2qbD1AvDmIQuv7qirdk+e1c3eE8cnEvm/JXtos8TIAlpk0VxGaWUiJSgwjcJftzXa6wfAxsNe
4PA2He6D7gT27SNbjNoQMqrAY5CBaalSZ5b2mp9mIHY8gDzxZ7DEZ6nZPJWWsCr33GgDbmldHHIn
OORINLmVwopZlw4T1gnQEJoIYD56g9sRMEgp+NQOBm6GDg1F36sJrCwLUTorO1ly3OeyqM0tW51P
GmBPHcYVMvaDYQ4PDcm2/x950HzP6ItwLokKSQAKONRyhFVpdwCLf++etHUEh6rvm5/qPTuWjoxH
AM8cH24f5nXbxjyUd7abVPIDOwPQ3A4rBDnoKT92iEmVnWdVP9rWN6VvnjRAGmHIXDxB9NHNXVGg
9aSNvOd5QlwprQg/x5HuLt/6Nk5xhTlpfvdfDIxxJos6QQEQMmE5NdCW9fwYGn7XGzS0M4LYJY95
LoQ6vE5RKiEGIOHvnZ9NJ8L6lYIA7/bGscRQZ6VUdT8zwsz7FqP23m2BBk/Qxc244Iv+53w5c5xy
lhBXYyHiwboT8bDb3dUnaefbOSpV3Up+CRnz8qwlURFkI/aiNoHE+/cNGdTatQW+ZGg764SYa6J8
aggfp+M5XoRPneN9357N8mB6RDiUL7ePaak+jhmrf/Sb8qkxuDJzwceiKgvDNsfQDvC8EKwRvP2P
CkFZ4jybgLQ0Kzfg+vdzTWq2+1gUywzOp3BlnM4WRPnPPBdqdWaUhJeefVq8lt/H45ykAkzRArK+
NeUr4+t/20WNyk2lzhOaOoDQ+cmVR2EmNactEPxMj2GPfsfAqOUBqoWXUKrWQQtA90xrKRCQE3kU
8UzYH+M1mhn2kvXZoAugtzAb/u7iotnl46NvnU6srV0IgC5kU0dYA1gzxWCEeNi9FveiHe8mAkxu
szMhWDGBXmunTrJi7e1sKW6tmDrQRiulQhyw4mmPZ1/g5aJ4DxqcfXo/HFUEmdIT4zAXamzny6Qr
PTWA7UQlwTI1chAsf1c4d5t7uzjW9+76i7GnCzblQhZl8qMJ/c9yhMW1NjhjkbDF+4i0a4Vx+Zbi
oAs5lNU3hiEEHi/W9Arw8Dfe5NAWMG0232j0JW9vogO0TZD7QV1ZrWrywukJv00+qoZOf7rNsw7j
RjSGEpspt8e0rNw4iVeMA1vw0aKA7iUZ0wqYdpPnbzjzASH6fgRprOcr/9ezS3wods1xfqVnNlcs
r+cfWZQTAMK3BJjlWZb5W4INCKCv58huLj3hTdYyOGaStaSQ6FWdG6UN9Pvx1PracKzaVqjEQ6TW
GIG0Of5NS39UjQk6sSRI5NEai65JaYZVu9zINm3jVIhk8SCvOmTyeMVEcW3zgO5YW3RQa7R4uHDG
4S0ZlXOZ1OKUWAYDTAKZwp13Sh/a52zD25L1BMIks7Kz5+SYPjVHye7XtwUvHeS5XOogkYrkHJiG
xANQRkHY4NTK920BS+Eq5oL+2U3KjYMxxtfkGBI4YDHOeMia5RU73gM1S25n3bHuVlXx0WbcplBe
9NKqQAHM6j9fsi/n30C5dwBoClmDCYMDb3rbePcR277NH2b/BPBOmNHewjMGaDfRbcK6+Uu9NBfr
p9xFJ7Yglesk8QDCWDs+dhtpL2CkuSMdSQgwhEdLdSS7MmHunhhbz1IqymfIQiFiiGD2VB+HDwDT
kqeH1eoeDwPD6rEnrFeopdeR85X+Wt8zA5TmUCRwyyD1MtXVZH2U5O5PYm2AiQLnqMIzV3M+vevJ
1/+6yb+fdiY6aIBMLYzYZJA54Z2WI9Pm7ml1P1dB3sGfhOLtiVU2YOjUb6H+TKRcidqA59PZ3PYQ
GTkAFkW1nZVBXAM6AYcUaBszBgBGjSQa6VCruBA8UcqsP2CSiPadc+fcheT7u7IrG1RN7775w9Cb
2Q3Ssca5SMpNSg1w0EMfu4m3WrRX5NsSZZ5mWz2o68JkvmgtmqCzBVLmFoRoTRuUWGAQoCLtHJ78
36shvvKfypazCuv26lji5t+fnZsoc1qYhhCnxDmZ+KOcRwwJv9781v5RRtXoIrBOeP9PG2VTtkM7
N3Fe8w1I1pX5Ax4ihszFq44pVgN0azKGCygLx6HEAtwAVTxkrz54CTureEHbbSnZoBC+vX+UJIxG
oUFaUcT5GR9TmAplz0QRoLBGJmauA1B8V4BFvQNz3Pq2EDpS+0vKjDKDJ20MvtEF1Z5PCiEu5Mx9
RttNdBfgDR0IZSBEMLfA1SQg8Fj360ezJ0LGyi2oOOpKNLWVBqf5fqJJmbuznPY7sCa0S2XORPRu
kwFl2jR/kkP+0Re278S1yThHGgDjSjq1vWrb93HWYOHVZ20XIUZpU9I+mdIzujKM1q6cU09O80PN
miVZvrz1f0lG1xseuDEALqnUrQ8lLgBNdJi6ifQJtqoB2PNqGZBoCtEnrOvPdQA0yQTgxhsAWlcz
RzgLiu93qPbs4vx+AmwckIVUEU+8dJlJk5MeYOJV6g7g89JXNciqAVpgi/YIjHRz/E5jZwSHTLya
5I2xig/VXVXipVl2VJC874XvKbXFdd3sonCdKfe3VZKKCv/6Nkxg6roCvBlDptSij/wO5Il86hoC
mMK5XBcxLZRBdFSYoBpkvenMNuJqKzCajjgec/k8DdkzVoJcqoaSuukwgo4hyYhcgTlHF1a3l/UL
nkoLgsnAlYYsjJdS8Zk0xrncqU3mqnii+gDDXc7dY3QHWDr8M3DWSsJ/1wUw8XvQLW3jTRU4XOVM
8Aefw7DCWI8WWYlnTymA9bd+CMaobfwi7uUHjPiCkN7Dw+mPn9pTbAX96fan03Njv0dy/unUkYBt
JYbraDNXV61+SDHBA9ZMkvQHHuHUjos2WUnydX/HKjL/AsFc7Zk2j+NKGNi4QqkJY7BC+RpsoKea
GjgCyFOM5s3OugcIngncrXHVgLqelF/hqnZnxh1wYDYoDnwCFrveh/KmVRjHSPcF/LUXZ59E+Rx0
/AVBN+CTGscabdkev52Ner/K4Es/ix95Dc+dOhhvWmHi7OH2OUhLlgMTbX9vB6VCgdBoQSlMmRtt
1FP8/ir/3IUP2k7dpPvQrHZ+tGrsHxQKzW36GDrK5ogZ1zv0iOD/O6LFKlDShcPfrYD9MjBLjzHe
K4AtnsvHZizT3JUBhFluQPcFwH7QQ6avXSfwz00Iuk5LAkQ6Mn0xzB7bKeWfgTOfvuaSkfgMf7Jk
N1CkUiTMuiMHoePEMcDvwMCQu20TTA5f5xmI6dPPuuGVx67iWcPis85Tqgk8ZqD4yBLKmRizx+/P
whtj0EB7Xmu5i4lyeaOHgugUfClYGgfuJqkEx2NSJTJD++gkZ95yoK4jW0bHpwwYdqqAI45CLBRt
k7tiYqkKqSIbV7LK19JDhSadlTA+yFZ5qNSdJKw19G9UeBxhBeR0pPzXR+B9SwaMqyYBx+hy6dIY
jKJStLnLrVXhIIKdWCblvgQY40iw62hs3NSynYFCqXUAB1p8apvbF2FJ82BEMY0E3Ei8KNJgXXLg
i1qglLn7gRSzNNM/+VODWYnwgyFnQacgZwaSlUH0e+UcikyUJj7ASj30iWCh9fRUBmCmhzaVMbhw
QZoBcjpBAdArR9rKN6fJVp5jgM6Uyr8dbfzddnSiCQBzmGGPrhYNqs7ElzOcfeU0+dbdPnLWVt4H
BEHK1zOjUrhk8zEhDJAaXuJVoPXNtuhMv6suCAdfGXM3JghMEALsKpCeZKZyBIVsS7TMKTjCCo2o
R8W/lghzAthvQJBjXPpSKPgXOKEFE6jb80VvceWoEbEV5HUBvkDC5dlItA40YEmgP/WG762mjmc9
wYkLFxuXC4eN0EPnr5D1O6GMPNx8fIPn8S9D6HNf2SAZkpWBehE4CVUOrHkEUP0TeCbxpGvkeq0d
vVgxwFPqdXFsxRjNBTXekPigOx/bNtpjsK2OLX6MxZeskOQXUKViHp4P6h7z8VoowGdoubD3+4Q3
iCH2wbNXiMpzldUdeg01TnalLitYQ8RLvgxznuDHBBYjxqTpVr8ERKiVZ8x0sehrVG3wuWkdQJFi
AoYbkys/xDd8DrcVJZLf9yVIjgRT/ehfS0f1TF0wAZZGVL5h5D103+usBABLwPdgQB1hIA0QL4L4
smoDwXdnDh4NfX+xiKZHVVsN4BDb+phI6UHGlgz2JB1v3/ff7O3SqGNeUwE2PZo+Aev8a/nOlL5s
fVmPwS/tWq9/RjvboGOg2XDkT07+YCPIXY1RsNLM8Yypb+DvCTEfrZ/TydxiiM/a72EG8XSWkDfT
XJ/w33okj4+Z+ViYIFVHZ9J2uzUfWfnEtY3ChZHQE4MeVXw77feACpmWkuF5T0L5Bu44UjebOLgP
Bobrub4Wl2Ko6kHg5YreAmD6CWU220+ONSBEACCEid2dBCr32wdBD1FCBy6lUdbHz0s4nhjS/N4a
zWKjETTe/BT7w+HggIVi8/05GmTYDibZTz/xPauTYuFmXMqnDJHQNVUPvCrvyVJX6PU+OB+1CeIh
spHv7194pyAqAiqwHZnA/GfEMdcJyaVoKsjTxVjX4lk0aAvl4keI72KQqd7e3+tA8lLGfNhneg5K
Gz+FWfGegsQt25KEDeMm0aWZvw5QkWY4HZRKgK5yKYEDq1k/STn3lK69++/VsO22RwBafuE1e6dY
I0NfrmslWI+CyBjiZk4Gas/4UvU7qWq5J0BnkaHZzNRrI0hEy49GfekVxsv84gnBNs1uSgMNhni5
Nk+s5IkbO0hTMHVQr1LtWUI7+O0jWohxDB4QXzCCuNw8wtpLKeOE938947in3I7tdKXvdbL98dH1
yyrqLhkQ7IuMPndAWCDRuhSkonlPqwePexr81BmKbVRLpK4PZfPvQ2as6EwQtW9SLeeghoUgI+uR
u6GFQubBI6uRkP9Mkom1gUsW61wcZbHqupVrrzK4px04JDGZIp7QLUqQX38Kpp3Z5lbdMRLlpWuF
kBTAO4iXADBG7WQllVIyyVhgYnS2CrI8BXn7bbVY0D0EgMJcG8QLJ3C9Lw+rSOoGLLqp7yZq9VKF
1R6stS0JwtS+LWfhRuEdFeQpWA5Sjt/23zMLoWtRH3VT7btZnW8BnHPnKfGrkYUfUjmSMu0cQeQZ
12qhKmVcyKQObJCHIJD03HcPzh2w9gE2gB8DKvAbstoQOFtzu/aOCXLaR0a0+zupRDn+C9GUuRIq
Ra2bHqJfX3nzWbWfexN8j2uFWI6zMWx8wgfK5T5BvaEC/9tOtlQMcJnNClXCer0rLOuHUZld0N6L
L5oV4ewANE4yIqUpfTcMjbU6gWtc4fflIFhp1Zh1LTI2f1EcjMycVYFUSqX0KhIK3RNT33djkCqL
dtgqwORax82uyFPGxVxyrnhfFmQJo8oof/46/7OliV1cN4Os+267LXWz9rGhEsl0gvHSu+Y+sxTP
rD3SYGSb+JgF9YjsPQG+9r0vK5K/eTXje+hW9tlXXXwP5T3A1gt4bU70XUyKC6+HCK0RDmjzfiJ0
DZkewzNSz1lXwijXC4ZdJe5Aa+/W06p86Pa8sHtXUEhSDuO/BZ76SxbARjHDhTcEVB0vdYgbGj4t
4yRwdyk5TEQQ7PHra/ecoDb11a8lFjzlUtSGh4R/5FE19cgLlI5Hn7rbR5uu2QHyMN4FnaOBcZkn
obdGfSCcgGWfWEkgWZK868I7gX9NjY3Y7NDJxJOC22qZDYZsa8j2sacx4p7fBJK+5+dfSFVtxiCZ
PL6LAhcz0+A4dPDoAaRYgvDyy9+aR+GPOE84N/b3092d87Dn0OFtPp6s18Nu/Sh/hHehlZlrz/7S
rJ70ZM3qj1u+Gv/sIN3Bm0laMclBHLiisotE0rzUIIDFHLlqRtoW2NT5dgTIsVhtRCs5jeqhfKoF
Mrw3D1xmjtqpCBjF+IWCE+7G2QdRdgG1kTDsaxypAroD703gBFsx1pJXWH1juEru5ECNlVB74itg
dm/rwgK/rvFd6Qcw1ZPEY72KLWSH+CDAFIAwBFUJwO1f6jRAfIYSQJaBy5v6Vrbr1fQi3ocm/9pb
qeV5GMTkGTd2yRWeS6Tc0piJRtoEeeBq1VotzbHG1Hg2/kFpPmDVMJe3Gw8REggtZrBC6ga1qPB2
yojtLmVHAvxCasmP1THAvKNh98eEZJYW3NU8HgNWE2ijSYI5uKfbnn/ZHCrqzAMH8juEhJc73M7M
4+AAxZE3q0mt0P8jbSP/vffNUkR9N4s2qR6vRE8DW3xtKqwnyaXAF6/UADIEZJsEV0RZLaVTQVGd
Qf64Ukj5A4L6iIA5WjDN2GH4fbpp5tdCYrNR6wHZAMABKfXuJhDjltkYuJi1dfz6GYzhqRdYHX8S
w12kznzXZgg+T/GtLIjPWbxmKtozY8OXYrrzj6BUeiqMGahuCtxWe2x109DXAqYVBqLn1niKg9M4
1paQhwB2c8aNiBRfrUSGD/xt3KANI/o7QVkB8w04N+ob4mISkqnBN+Ap1EkTS2jIG4ZLj9nRdd3U
iS2MLZAfmLzTf1n8XEkGfjLoPOkZ8qFW9MbnVVg8M7U1QExxGHRZdbb9rphf+YfCKB0v+igEOX/L
o048rDW5HBTIa7doZq2esvvYbvbaOj+oVvBeraXjtOVWR7A+gDVrG5D2A7NkJuvI5+2ktxsNBECn
Qb6qABz38o5VftWKaVKH4HB9BO91eNIqG+Ruor/VjGMa7/0vbiuxmLQWo9xzqZT3CwMFuIEdpAaS
6bz+OQSf7ao2a+LMfvAVmXm2GU0NnT1qaN+rRCVjiMe0o3sErxepiPs4vuxahuYtWVcd8+3gg4Di
XWELGiA2NlLNC9ywWAXNU9XuMvFNwzDokBPWrs+Wmt712aigtqcJIJ6gYmpQTxZTIvEo7/V2SPzt
eAiJDobao0g08MT9F98JwzLzxWKeA0iwl4dsVGhAlWIudPPWtxX509eIJNrFAGwTw2nVez43Qwy4
5z8NMAr3aWSBwNtUZTOtVonBSr5nYdTasbtgxpN1vB9eAbnhGawsQ1+MXKNZqcla4E+9t4oURoC1
kEZgaByVGAiYgUYpDRukSJLAlx25XbPlJLORrNgeg3t9+rptNua/Q60G7SqaDKVBJID49nJrRbnV
9UbhEjduCwvdxkCZJXK7CQ+VtA5Fn6DLmZF4L+yfhEdFGaNkAIBAanYpMRQ6NYgHI4Gdumu2o8Mc
N1pQzgsBlAWu6mj0shYC8uO0yyzxu9ih9wPxHvqKjaf+g3Nub+HyglDpRiSFVhAa1LPMEAI0MuTJ
I+nqF0U7ZtM2yt5vS1l4TkFhWpVU2HbgKFyxdAlpWol1GaUuBkPzijSWRqKnZt/tAca6R049kYeO
FPZ9BlSZLLObZwFl8sf17a+Y03daXc4/grr4ARqc/K7FR4Ax3pYxTZX7H7clLOwm3gjRPcgjNpVg
YS7VoxdbTejrEo1aAxz3tAmBiNqXJ5+hhQsLgdOQEasAhhWELfNnnKXOVeYlxZhjIVWXPmt8oztC
VRX27bUsRWAXUqjFAIlJDmRwnruJcdd1W2nvhYkJdp5EOIz5qzSt6gEMjKxY7PrxDy8/Z2ujfGJb
gUp5KoIUkX2sPSrTTz2dovKY+U9CjXxoE/WMWGDBiCDClWFEAHGJ5hKqwlrlodFlcZy6vULaJiZR
/DAOb1XjDCIaB4MTKx+/0hEYRAgCKDGKxshcqMPrNBG8gmqeueEYASE3KfBsvAJNUmgmschQlCtD
TMmijlDWq3QQojhzhVqzIhDzBbyTogU8BMlRy3/eVpgrrYQwBNFzWRIwVFjcpVbmmTbWWoj+IHAl
GX730VX1120J12nfLGJufMCcAGr99FNlMePuCEKHPkU0VgR4E+peXwVAxSmOfy/udhxLGa9icsw9
4HqhxQJ0dGCTpc5KKkDUAhKHAs/fMFgY++YASeaTbxVT3xPgPhAM317hdepPSaRODO/w6hBzUuHu
imH3AX6IVYdu4O/I6QjIzsxTS77WZvxp5azbvnB6c9EPTg2ogjw6AqnTC70wjvywdJHdWH+MHaCE
PIf4ovXerIzIYjaRX107LBTNFECIhyNVkGxcyvPDXNW9oS9deZXjsdsOHHBxTDEpvgdGUfMqtqQk
zS73zFpGqYEyowZJbfiVqNZjy5PHcWTcNNZy5u09E6JEnJh1s5CUyKOZyWvVIK7uWYxEiSWGdmEq
F4uVJ5Ruac+NxxEK0YYdB0R4U57C0LmtjNfdH/POASsejww6DNavVz9bFOJEBeS3agn1V//of5z0
j1Ef2w0wUB97knQsFbyKfSBOxns/j6FnGQwG1OLUJqibAn2XLvpeNbIL38vcqWXrRc0IRgvVlDnj
dF1omSXOtM2iiEAShuXy1HhPLmrgWlcuXtdGMiHbA2cPCHXuNFStMGQgP2HEMLc0z+ySx4Z7SL4n
VkR5XWihvoHSnC4EE1sNBjEX0xTtDBxuFSlpAhMYHdvtoDD0dN7DixiIkkbtcaFpnVcaQ+VWDjDc
dyxY0iULfbGjlMXk60CXcrWu3DLc4F4T6+DoJeHrtyG21tK99sTkMJxD7lsroiwmhuNiMffbys2M
g6KuuldOhPZE6an0tkaNtlnCKgUy1YaKUSKtUOJGgtpI+UHgrClF++mLbBepE30WGLrByD5A+FMR
3dJoDCQCF5vSG1plFOaVuYqWcJzzhN7MoIhKqEL53KaP0YHIpbUr+A8pAKL0jGjCdvLMBrCJ/Wmy
WW/s1x3z8IJga/7lT8Ld/62lndkExPBjG8Ze7Q7Va4x2ODd5UVCSTOc29eioE+2Q7UCaNm11R0Kh
6LZFWohnQBIFewT6ORn49NRd4flOihLDqN2ifY1as7PU7jEtiC4z5Cy4DFChza0EGiIaDHlQdiFo
U13I08aNoodJWmuuXx2gSD0JBgZahzRfCEp9QQsj4F3GwOsMOE8vRaEmUoIdUGpc3m5Rg/lAn5Hm
+NvQfTpEFSas37ciqi9AlwHY2Mq/y0zTfnisvneYqcX0HGtAcSn+wOegFgUmOECm0D0UUzkaiter
jZu0ZgD2Tyct7Wwf7rThBye7BmDlajJ2cbNRprUYkB71ds6Sj/pP8lrFDIdwXY6Erp1/DHW1/SmM
ur7SGzjV7guDhID9Q5srAZA0wjC8eBASoy8tsDXSA5FuxyrdzNpEH40iQgcQaIIFh6eORqgLteOK
sXUrFaxPniFNZlqA0Pq2TosLbk9FpyOy4rnTEAHepQZUfSp5LdDW3GqqCBiCxOek2sxEjqRO7Qiw
nesA0E0a8Sdb7lclmqlr8L9HpHvX+5dA30Xyrm3NPHi7/V2/Ve/L5QtoaMa8/5xi4iflKpDMR62W
ioNbCUR98MAHveoqW/oEzNEabH2TvwpkMhZmX+4n0epzW5Dukoik/FrLrD7eoRm8XY2CVdRfngU6
adkAL6ftTV+xOJm3v3VhDy+/ldrDNInzWPD5wa3JAVqJAsMfvBrMnQMzXEBoP2W74qiYj4mJSOKL
Ifw6KLsUTqkpqoyhnpfTgJT1z/+Rdl3LrVtL9otQhRxeNxLBLFIQJb2gFJFzxtfPgu7MmAQxRM29
PrbLZdmnsVPv3t2r14rUXa8jZxlC8uFzTJ4+7xTyfvHJ24dgMqqt7i8fC/bvkdij7NqozIDH0fj8
miSlKIXvEjkXOoRpUBkI9WEVA34YFloCQQFXE0iLHntHXTB777hurU5OR8wplcwLSmdX3b4XEJ9F
JZQ0VzGzhEzi7s/hraVJlMZCiZL3S4zPiIlx0N57tTNqfUCrWAX4ha5ukaX+BCUjiU20b6NjvCAq
vVHhrclSnvq+F2Uy1+O3Xl1/ShJ3Ys44nR2/JFvuwoNGfFidIpjy4I9ytcKGc7+VgGhPKBuAFWPh
Zppyp4BB7XYyJqdyYAA7Ymp8gJt/M9Um8UjFb8OaJ2zyFgbZCPwEJThZ2OL3PgpWGeRlRuFv0ApP
kiSU74IOlKEwbMJ8Gd75+G5RX5UVGCLJPj44CWhY5+DsORKZtEtGVsqFD7i/kfEBEEpFOhLXPjzS
7bwLrq+wg+z2Nsz3EdmhJ/c5XLvk9MN/mycrOpvoFUTn8Se//179gop3qSh/37k1TjygSVAbRm8J
oFe3X0BRUcA7cdzbL5vXw87ffEJ/Z39Aqconp2xjmuZeP/dkvf4orb29jnSPAPT7tHp5PBHj8k6d
8vVXTJafiSo2ddgI8wAGxOIilSEBQ9zCcs8dOCwnVnzktgAu/HaogB5kUlFmve0PulNKesQo+uNh
zC3ntYXJkS5KJxW9Iu/tMgblnBARjsPBDU2XkTQhxHOzX1RJvo8dx/L9P4OarB/TBx04ltPezrSX
3Q7FgpRs+qfX1927px6e890zrngtYdRTR6yBWI7lkmduY8WqSYiu2ylDbA+UloCvHlfngKz1ZI/m
WPs3Ub+1x5Mz51m5UZ0NLZloD51mCHlqLNDGOGxtPIrxPgXDe4au5lheWOZZO4BY4+0AuCz00W6X
OXCGIYjHM5UhFz6mPmUEV7QIAEX1+3hEc7t2LKyjhQZALwg+3lrKHC5reiXsbfxHLREENAyKbEsa
ZED/I0N3NDot5i4aD6kSvznspqJtjnl9bGJ21v4Zy512c5uXkKoNeshQg/nZ3cZ4GDDhxc2WanUL
kzYFGDe14Cq4TXu75js8sBKcwwRypHnoWY9HNHfcr1ZHmRxGoUp7qpdgyGnxplJQ50+rf2NdoH+J
EBeuc+wout0AtczyKR0Vvd2EtcZEAI+6eyFYSNdOKaT/7sZrK5NLopWgQZsnsIJU0TYeHyevuwOt
H4xjtmrIqducTuCNavS3D54lHzTR0J/xeCr/6mVT/3z9CRPXCexE4/AFNmCmvW5SIilwMzvDOJxw
VZnD/sg9JWT7AUGY8wo4ikhdcB1zS/nXOMOhLxD4hsmR7ll0Dv7t/7oDSDxNiBy+Px7h3K68tjB6
9qsAqMwC0Q06DLAMgVnwNNF9yZglhN7/sZLoZvnvcUwdhhCzUhnBih+sYvKyS0d0wsE6CciI26f2
+MWTFrFHA5IHEKyo41yiB2PBPy4M9S8Uuxqq1AYQdpXxEdXoH5UfwY5c4/8/myji4e2HBkrQSUzO
BdN0eS25Pc4FurfLRDCcXLZyZQkvPvOSRrEQmB6wVSGtgUah21WLwoDnarYZgHcB7zX2ZGeh+Vyz
wh3RIX/mqsVa+sjU1VJz2Ux288bwtLoGMbdEhOTnYHOk8Ezxww835Tt9zBvioFGOXynH9PPxlM6F
FggSobiL6xM1vckGpZkiqLi0HOwYIKY+0XmAAoL6hHfyexgsZG/GaZuedthBLz9aUGk8km+nNemh
8lO27GDLfULq6FwzmZZxhH6lgieFy9ZxvtSzM/vYuzY5WcmgStI0LrkBj71ND45vwIVUd/UO8irD
tUlcqwlwD0uYodlXB7Ju4LKFhCraqsejcnUUWjYJA7mRB3sIDSUy8o4mXZhqMXfxKdLS27rW0a1q
PV7JmfoDg5DhH6vjVXxl1a2VLlFyZ7AbiDyIJGl0gIglXm3qX0ZV4iMUckEBEL867Oqx5dl1vTI8
caNF1OQ0m8Ewqxz9NQPtkvCNTt88zizW8RID2lxgej3KySZKJUeQlGQ05j61kIQXfrLUjLqnJWzJ
lDv873ockX00vICEGHJyz4dorHVjThjs3a5UNwaySKvmObcp3UQXo+obtGYz6ldv6B9PMVxEvcrM
30CvN08Ll9TsgMFNzKOHGQf176V1taxM7nB+qyiDjUw9JxvVivNUaEAvVVZmF/HKzHRey7TmlR5m
kmzXHPqctHAECRjeZOWlgoDJ4y0zm4ISQfsMZBACarAB3G7WsmYga5x5tM0Qy6L0k6s/Hz7fBTSN
Hj4t62SBXMVwqUVc8v2NLwHMhpIZcnQoo0710/K6Tuq6ohqbHlibEjJV4Ja8HHd/EY420FYKVgUE
ivRk46SF6+VFHbQ2IhrcxKKqfDIb3MQkOVg/yerrAlFz4OfWZUXOK9sh3upjvQJxjqS5l4VZvo++
bz9lMstAGGRS5Iat/cIR7gDyD8IYeMABQhSbo1AdbZmXN/TI7cvD+Slfwqne45hwFK9nYuIHZQq8
v30I87L92v+i9189MMQYjSO+E7dfF/4Absv9vlJ74r3/olr/ePzzq/3PSkw84hDypRhWWImsv8TV
IZcWauUzu/h2gBPPV7VtJLk8Bphp4Gc3Xg1eHcbuq8olRz1BmWe7Vlerb1lflOYYN9HtXXpreXJc
5ZpupSKNWgSWJainaLxINcXVYiVUIxC5SOVKiUyPORTCMUo2cbbYbbz0AZObdahkemhDzC1HXsP9
O4oxnvbMrSyL8Jqp08Y6W5/hEZeizJnY7Gbg0xhQ8oYuZEa7mwahGXi+IuP55xRcQIi/Vj19RR1X
aJZ9vI9mkvu3RidPpZiSgphNYbRVhZqAeO5999mcn8On53RtWaagXyIkrxNCG28IDknNjCX4lizy
w81cSrcfMnkw9UKbpP6fb8n18Ti3+vt79ayQZkzQ7ET1OdBOZrIh8Xb7lgr6Hj6cnMe2G5D+Ltz6
S6f7Lx65uphYpc7TNMHmp1Yvr+C7yBFbiaphgccZVPqnH0nf6hK6/FnC2OsnRXtaON2LHzAe/6sP
qLumj2MPqzKSAYKJDNEd7g9Mgk9A7GhmqyMlqRddX2MGot2TZy68oO9v5tvFmLi3vpeFuKFg30N7
odNu5MxmQG3iJGqQL7wj7znnbl3pX+/41VgDWak7ZXSluR6jpLfj9YMFFZejzqz3KouLRFva9IvT
O3FuXJlldZ3BJFAJgsFolnd2STPGBXhXngB32m5jDY57jY7+y/cT9y2elvr6Z9LIt1M8cXNS6FCQ
3B1PO0gNNiNQAWgFel1ssdAjuXW3CVVJPV4ukKYAhYTO9USHTmBCnENGAFHH0q9WC8s+JfhGZHj7
URPXFyZx7hbN+FFQKjog14i7HenPk/lF4Pj8I3w+uL2/OeuxF/p7Njzw+X975GoPDIpHxeFoNyT8
LiZatd0ZEnptHe106k5bQj1hKwBlh3fpwlFb2Ol/TvnKsgNmHSekYZnLcwv5KqPP0o1fuWoQDkba
sPrjkc7AJm5meAp3K4oy9eIM9grtNf/YcVvEg8RsDZTojhji2TW0hUWdebPdmpxGbYrHUmEEk5nm
7BxTMPy1s+IPzqZf8psL8eHf9rqazCj+nxts7NXa7ZrtkJLDIQHhr0ucrXlEyi0RCfiUz9hGiwoW
S0s5cVqV0pWpMp4oMTar0nTQcR9DinGwqHAxjzKezkcbdhJ/hbKTZYUCW72pBT55xRWVEwPlJwzU
Oh0l9Us+v6XwY5r9+wR6g83CtuVmP0ACIRGEbEZ1z8miyn1UBkGCKIkHIX6N1GauGqdwd5Kf/VaF
AJUVPlmeUW24E6oWKY6Ob6jJ03hZreRhxOwtAjlnICPYZ1efNLm0cteXiyrAJ/VPfAgilB1cObGk
AfhRx/gie6TozireAgtTMbvsV2Yny47WwDiPOSwF6Kk0Uc3kt9jPVCc3Y0Z9fHj/UFR3q35larLq
qSQoUaPg3gDf8VPzNT6OaQT/rPqZoAsUS4+/mM1zgV1g4VTv96yG4m+KCiC6dI3iZXvhAOOlQRbU
kJ+iIifWutTGW7AX1jpIgrQntAmAsXsr9kuTNM79oy+f3Hhs5LEdz8etXTvsvg5pm2K4pfr8TE18
3ABA8wLCRI810tuoJXeS3FfkMWxCRkoaIxZkoxycfkkf9kCkoatDRw/LKkHxbON+rvLF9rH7vSDT
LK2IEocc6tiwevsFQ86WjVShYFnTkRZUlVU7VKHSTrxnZYkktBRpj7cEM47pdmJvLE4LTXnSMG3g
Jb2tUSwJf4IAatj85onSsBkXTN1711tTk+ntwVMVDh4G16q0KRw2G1nd7MCFhZjF0/KFU3X/voYx
FEnhYcb81xRhxzRpVTQdxuV4qp8T9LtqC6dpBj05mhBRB8JqgcZwkvP2S3T79QMKsaDXGJvu39/d
FWgJBnLpD3JN9urTkBiP53DGRwE5DxIxMOOjvxDtlrcbREHNrgsqd8AcQlkUgLHPw2lYiVppAOeb
WkS1A70lv8GiOvLMLQw0PY/GCNAEoW1h2sfshHhRULXQ20G97ls9k0RQE+3LCpAu8L5K1RcIG0iS
LSUV7++JW7Pjz6+u5IZlPdbPYRaZUx2/O4Ugcxu4KrUQwt1zKQi3hiZHL8gLqfHQrW6/IMmWaAfk
Q8LNM3jy0POnbEr1szQPPsQAGWQbR23mg7XV2Q3kB23QDZt2aoirxlyvGxOiRudKxZ/r1DjThCY9
em+XgCxz2xsUR0iXjV3GIB+5nRaxCoYoE7zBZvpzsslzW/GNsPUWtvjMQwOTcmVmdMtXs8/wZa4U
LbYbu66fch5dHF8RMXV9Pxaqfs+Rrq4qY3VefYRaZD7e6nOuEPlAuGJeRrlHnux0Ns/iLOaSwXYd
V62Ug8MBjxZsKC5GO6S8YGzm4TAKBCssOJpREpeEyetdcQJUIVPUBZIttclAkoctQOHxcJLUT9To
LjJWEaKUO2RPCnMJCzVurakPvjY+WUzWKYuijpDgdaOV+JKJCHYkZHnZ3xJuq8gRgFSLxBNzfv/a
5mRlG8VTGjfGgJlthxbebCVJqk+B/7jgSI9q6CWXnh4v6JwHQQOSCDk/oDTwFJkEOkybRA0XMY0t
XeDyQWmcGjmv8cqusZ3Ywp3+2N7MrN6YmwQ7dQF1LrejG5tfBxp64sC5ycQqVR5dz3SqBVaNmd16
Y2z8+dVB4aNBqKISY+NViTL6RMuL1/xQuQt1utk5RGQwInlRskVj8q0dpalEqARUrd3RUXQUhXAn
t2lOPKcX9DovKKsNYobwYLCOa08xBb5fkiJjxp0x2a04KODxB7/aiKidXONAqEJmmlMa2+80OjCF
bGSypNbxhT2ln/kn15L48/FKijORw43JyahjX2SyxoFJnjaz4q3+pJhP3lczf0MnhMk1PyQ+Y3nd
G41l7jQh2+XJUwYe28TslF3kvMT9oQKcUgDn7U+oQOs0WcuQBe13qXPi8X8rkS4iKsHiCU/9O6gL
xM7wBi1O1RIiFrIZJWYNpfjzsOZQlay+A7DmrhNazauLF32JwlfSnsRa5VpLKEs1drZipneS5a/z
oAHHSaWC2FXsl/RpZi4BTAucFZqa0NsnTPxG09WokRQomfDZZjiXjEoZNX8I+7GlKvXWdQciZ52T
wc1+TNCCfemWsGgzl/PNB0ycCBIPfcQlPtIercb3JP7tvV+UqOPGrMWFnT/TXwBeBYiBjs0hCLr+
9sjVCePorGIrXEY2mxsCySDTnEG8zQgOjVEYiRlZG9lTPWPYxLZjDBHSipzqGDGesGfp/U8ZGzwY
1MK9MRcD3nzVxMlEWUdBQQZfBXrLV8EhO8BmR/gspb9SIOor/U3tmWpmL/jSGXcDTh1aFkFXLkDv
YhKsxGImgk446uxkELFFaTWBwHmClHKOtr3g9fHxmznwHCOhGxZFuZEsYBKCoQArR2mbd7ZUUf5L
g9cp4cXOWdjNM+UDmWNkcPSB8BIsItNeFUFJPdaRAdOXIFgDHQMjcjSl8zRQNWUNKSR7QHkVVXoH
EW6s+RxAEa0atZLK92exWJcluOsKapV5OsMZj2fgnv8T3G4SdHCB+sMFBpDLrdsNZJfpw0Hq7ABd
UJ1RxFteyMhT7v2w4MJAsRKMwnhLl5pDqXluujR5/AEzT9PbD5ge9Tjw4ZABHY9fwPBlvLf6q+Z+
huTpd4XKygq8rrmrsm8NTeJ+g3+zlIObOelgARgB06MUL3q+byeAzRs8tgo8pwpg15EtcloN8prG
YSD0QTy0W/9YWsF6tTDqmSv8xupk51XtAD4nFsClTWVEQEyQcJ8TDkpGz6fY/KnItjW2X5IKWGtr
rbudrS58wNzr+OYDJucMc4HwlB9fx7gHGAOUPo3WfbAuIFpn7fFg52YYhW8epAFopwcp5u0M9ylN
iW5PIwJF/5mAQkX3kgzPQ7zqFUuSlw7bzI3KodcOQGIoYWBPTzy3iFAhKTtmsL1Y5V7rjxAwCiTf
jkTUvi6XfaOjPRbUiT/nIsRIl6Z1yfr48ytfLnlULrcSrFf5Dhyc8JscGn+I4gyk59QcoQyIXcKV
5Knss5fvl4StZ/A4YGYChhqSNRIoYqcQhygMxTCrekCrJCPfeQyR3V8AATYeXrKRs3WFw9CsXMgS
0vr/e5FvDE8HXrQS+Jo6vKeCFcusXZGw8lbiG5KyqpcuvN5mwgN00kBrBKBUdKYrk7tJybOakgs8
Kypu23zyym/RPSvSwoiEmauIZ8e0gCwJoAyZvtNyvBCZSsHtwJGXHrKOwmvwLf52W8YA270qGDl5
H4xGo9VhK5vtBwOlLhPQhkHNPnBL59tG376hzWGtm9ut/tFbjM5Dtsm6DOr2bb3+XdJhnTlmPC+B
jJ8FuQNc2cSRSklDt0HK9naUPYGuUsk1JUSnTQXBGQTNj1d7piwEKZErY5NTVqCplZZ8GNvsDuJH
pIFu3SbSqVp9maaOrmgQSFLgXGcv7aLDnnGdN6YnO61RuBoQTKa3WTNHWOSTT2Pz/bIr0UUWvSjm
+oOyhAUPNuctb2xONlxbZolTCbAZk/xFIq+BtWP22Uuw4D7mHus8ENiSCOoRpAimGzviq5IaGkxr
igRYoqWqiDcHKKVpCw/YEvGXY1S6/Bpr+YGypOO38Azai+clOZ+ZUhhW9+ozJndi4wRO77X4DBDG
M+Dx3VeYXHY9vOr8gbKbT/RadmjeA+erdWbQTygsbK9x90weYoCg45eIFgvQDUyWmHfKFLOAk9en
P2WwL+XT4+37B6a9N4DHBYvu7HsE6hAMKKZ2ZWcDzvEOBUpt2PIv8hrYfRFwggiq9a5Z6KGVF5pk
2meURhTtdxQJALkadWzQwFhBPQhalWTpFM8P/Z8vm9zLeALndNxVne1LdLkJXUHeC3J0fjz+cf4e
DP8P2311S1WtUnFMVsCIw76xrFu/5AmiS3QtJbvHlmaHg3Y3QN1Bw36XW3V7NC7UOSbaC7xzLqPX
nlu68JdMjH7xajCcUApN4NSd/VL3agwBCCzpITP+MEHb2EL7ocipb+szatSPxzZ7WoWrwU3Xiu2o
gfmz/Mqud8YoKJqaJ99E4K7lmv7GYn+sfhUrQlVlKbM2u4T/2J6my8WEk5u8bjq7EYVVS7/Qyict
DvrjEc7ds1cDlCaRG11RHfiJsBnd9KdyNKm7ML4ReLH2b5hBy8lILYIOwin9cVeCwKfhus7OMleV
q0+XM5rsXOLp/djO3GMH8cI/hiZbJR5C8KiwfWfLTKnHCbq1Bacg2EEpSdC47QE4HPpIpgXsLxdI
agbmvaZBecoReCOXOstl+Relixd28Gj17jRefdVkG3ECwPAKjaUcUMR8Zks5NLyoAFCyAv7E8/Lw
qW/4z4KSuQUo4VyAIwioeqCHEH2bwniyrk5ODGkQR6DQFV1m1VPL+nqeP/XDi5CwG1pZyrjPwOJR
3UGrAYsXMNpDp4noLqHw6s+Rl3VKgGV8TSxIogAxTkqI6A3ffIXWvnV0qcDkArqO7leM1YED8+FC
PnP2Lke6Bb0Af4qK05MjCI0C4RqggPPf2H11GF6LOD1tdgH3IfFG0EFEB6o6g/K6sPnGtP50mUcS
s7GoJvOo393OtuexDUSeXRpgD1pNkSbeUfuMxEfn4i3kUOZyqaCxRN5MhMQBMAiTcCXpu8ZN2Hiw
NebCgNTk06xR7E5IeakXfOBMMIYbFEI8KBIKiJMnlrhQHAonQS0jsKpa7bQSCDhoOEenpZcNiKPv
5w/oaXS8CmBh4JFov52/Oiz5KswQ9CtQLNkp3eCIelkhGWyA3piRSZRXrKfmg8N3RsRK1Gfe8c5r
n3YNZdJy0onEHR+GJPRwJNSU8wTQyDYilf50nFeFz3UCYUP0SMi8S2gX4HcVMuBhcpJEtwToqMiR
h/CjNIu2ciX5oi5mvJLqaYzs7TfU6x3agJocJSPBKqe+KvMC3WsF39DJofNiYZQcQ8eyPraUJkZS
A8lKWAgLU7oCUQiOuGHf+1rXuoFotUOrPHFxE3GHVEq7aMP3KevuCs8vKE30KIcj0O7OaHNIUUfZ
gFiBDQ5xUgnFq5RKTXpsAr9QrK4CWtIsyojLcLWLPjCiQxvxhtJFHLNJs74v1mwsOmMNgXXEHcvQ
OZpTWodjjCQq3Wf4QK87x70flTtPEDxJLcD5DTU7IQfhbFr4AV55Cg/Sc0Xk/eoYxm0WGAMQY7UZ
p4pcaPyQ9WjN6GOo3/kOFYKJh43oWhcclvNWTCF3Pmidcjq0Uz5qki9BiIFkJ96ALNlnzGYstMxC
J6W8PeoDfPYkxq3Cr6QOxPxPUl576CnrC44ibMXmqR6VUtRj6ovOH1S5jdP4PQFjlaj7SBiUX5XM
usUXX9axC/aqoaSSVZ3ySrt2KUoIXsBo4wW6hy7Y6DkNAzbMSVGikw6KBnEg7ptGEnwb8gsu2thQ
A0ITvRJ2Geo9RaMgKe+6tQRd71JMmJObtvWgRfjnvCK5UOPvmZIkdqhAw1dvM7dxN2WBxMhv5DJ+
1K7LJhK8PVXXovCG3yYDPCKW2ua94qqqgnxdojxHQ9T3pIOYIavndRylmpODkFlnMdP4IiWQun1V
UNCMrvuAFU03jfxgW7OKB50wlndCYYsEDeVvnMKhkx0VISFmwoHI+E3RYb7hBr6mSNw0aaf3fppA
ED51yjxWyyIVQlXO0Q8M+qsy6YtnF+qGXADlFKVNzlmWScM2kXIIjkRsF1EqT6E9asUlIQu5ZQmT
xJAMyYpWw7dUrlVBXzUBW3eSMHpNFVy8yVM6weR5bSVALRVRDYPWtyqUO4JmSYUiTdnGuRXHLZMf
wUAQSYD39nnfrxyfKumzIHeAzAyKWMjvbitJweeQFplguj0llih8iH6jN06k9CrL+o1nMKIbclgq
ruP3gwiWJJyNOl8zXi+CtCKDQL0ZlUWUgLElZ5QvKokhiEC7tStoA/TefhSkeDwDKpaud/CKzKP2
TJEwoR7Fbl7plOx3qcH4LJ0VpKGpaNBcNKPIv22SUDroWoZLB2ofF6pHbfezcMnMXOmgS0bFF1xp
6AWZcj/xQxPiFk4H26+gsR0omyawadqSfBs1SqIIuy55b+TnPPwEHofknv/bdZmmOD9+DJ5X5Xfh
c2buvH8xX3FgcEPBe3I9FPGQAGgylrpdg6oIROsYE+lkmTCCJufmY2vjbza5YFFVR/IPNSOMftok
nSiMQ4F3lbYTUY4NjpJfBNk3EroOtIDuY+OxtZlnB648yFghagGjhzCJjbliDMAbNDH2gZBrSeW7
OnAzb4+NzJUkQaeF8gEAMaBq+QMbXoVoXFXLAe2hfTGi0GCO53id7Zka01chOS88CwMaMSqCh1el
Ry4oNZRCS2VZExf7UycXPdJJYOC70lOfhM5hnbYKl0NPnWNIPKiigDeyz2r0V/3tLyFjJgt5Z2sS
ENNiURRsIrM7xOLB9tRmQFY/ntdJyD21MI0By9IdeNHHaDIELXimAdz8LStgayTZEvZuYeKmbyjB
dyNB8iR2J+78GEHfAPGUnnCu2q+QbX88rGng969xjUVTZACRsZwyoHBQiixTIeB2ceAYjbflCg3U
uYYzpPC934q/l+lK48CCt2B3zC1eHb07u2PsdrVNxbJNlFiGXRQThq2IGj1EKHy0psj4xezKQ3tZ
AvpO+5b/ZRPwNBTVQIJ2VyMW6DbKmNDjdm2vx6tWJFC3VdTyC1cWuAOYnfK2ZHJ2KXmIT+CpBD64
KZVfCSQVXwcht0NuVY4IzWuJQPzv/jmwu2BpKUf/cTeleBWC7RVBL3vH1euXclRDhHRX/4I4cNWs
qD23717C59AAHO3x+s0O7H9tgUftdvnaph6EVkkwlQIBRIB5FhGQPrvfqSZ/PrY0uZ/+tWhXliZe
k3KhFCO1sCTLqtAYIH/8zXKEDUsbcvJYuLPD3o4o5AuRDUc7FKF3/rscjOIkYO1s1PDYrwq7/JSs
ViKi/Xh4SxM5ycGXBe3IAxdzuyZWAz/Rc+4nhjQpCAO8LRUgzrn8Z/YmL3gPYJbMiTBMMLYjk0Fn
hlSQ8BicijV1/M9MTY447StR3gXYj9Q5PIHXSXfABP/c02SJ53hpDsfb4cqXOFRDM26V/o1JfmEu
oDn2ffSZMK7KcAsb//4egDYBqLD/VB8QLU02vtcOYQSyZWXXVTL6SmgSRZnOZocIwFoKavVuvrQx
7z0laHqRBAAbwfgy/8tOXI0uzINMBoTX2QkepIeLSs8d2UoY8CP2tZbg3AHAExYNoYIQEsbHGlo2
PcUv0UfdH4/br5gcj4wKajcdYmcnsT99aKYJ+lQXorElE5OjQLEg36H6yNnVPGsEkYV3Vssv9WrN
GkH+CsTfiMXARHC7VxhF6RFfNs6udEvSZMcq39bKAkLgfj8CjIY/wHTJIwExdY680FOQ3Bm8vRyu
hVfmkHE6HXyXyiFCx0xZLCQDJ2ElHNettYmD7FOI3AEm5O1dzlXUOk4YQpV8oT4+zFN0D8zIqI+L
ECgAoT5SYXcb34uDTPKDfTUkVpyefR7lYTWNCJ5VWpC94BlOoKOhKwMpBqvlAMSTMgKm9UPQZHog
NrrTLzHIjYt1e+PdftNk6DmbUVWIBMg+4JV1npy5VrHc6KlJlnb/tEr+N3oojoLcAKzZQP5Mtk1U
j+RxaCTey36l5dIlSyAVjSDT9TTliSbenvVJ96MICy50ypkz2oUQLaAJoOgDsv7uzTD4kHdJ62hf
g6kTxQodJdNECwzXdHVGo/RSkzUAukhhxqjcAixrilB0qgyb+ZYX0qBT1Nndt0xcwKAEFfhCmmgf
saTxjugH8ys0FHMNSepNw3wyYaIm35xgBrKkylAk6CtCRSuAAFnqtYLS/Lsfa3K9oSi9zYkQXKLk
HHsaEwTEPRS5FuSHXiDRO1dYIdIH9EVZVI69PyvQGEAECDlMCKPftSkEQ9izeSFG+zxKv8EGjMCo
Oz8+KPcO5tbEZE96GchWqkiK9i7wmGljdaKGrNljG3Pb8WYck6XgpcYFNSeMoHkESk9DRehA75IV
txt0RVDrirCZ3i8FfUtDmzhorvGFnu1hFSKOIb0pfZ1lF55Z01z7uMkg4zTyFAMsgKTtxM3QresK
Tlmme6rIjVI6MsWZD2u1BTA16bVIsBQwKLdlaHr1gun7QPPW8mThnLaruSGt0n0sn9+5tNDlSB23
b7ukyDbz5rq1NFm9UmHFJHPrdJ+FhsRorqznAdAPpJXNateT1lsIIWZHBu1XWUaLzuhKbu+8jIvj
QKlSjIx/oyqkmCTkP7M35AiJzy4FSDM+GWQa/xibeEq642OfiTMMrm7UIDhw9YeUmgV42xbOwDhL
E+cPQ0D8QrgJpYupS5aCfCjCGuvltblaMpborRG0S2gPoIId45w78QjAljcewgVPOL+AMpIsLNRl
gZ6ZpDaUIamZlMrTvTNYhUdpkNOhSZGiU9WW6GPhbLtg4SKY1sLGcwFkAzilUV2F0Mw0LwZO0KyV
PTHb+x+DkRw/KbU98pAv1GX4fXaj1qvIlpYVRO7D3Vuz49a6Cj7p0peRHJayfV9/8D9xA2iWEyG+
0EsKDcErsdWdLzYweXnXHvpQsRtZ7bo3CRrZoqs/XvBp8fxuCiazXnUuEvoil+2pFa1yRmCENgtO
7W4DtYxIrQJoqgwqiGr0AnQSLelRlIGSqJ5e+EVd4fsI73Zaxp9fTcvQZ4AnZliNwBrAGAsUCHJc
arJCQ+irssu3weoXnZHUUdYZ6/EszC4Iiq8jgzf62enJJARsLtNSkmT7NEvVXsDrtHfVsDMCFskh
CFmCWuDfMCiOqnogFEA30MRg21euh7Rxti+FVxDrq3S7CxxXQ32jTAE1WkL3zrgPcF7jrQMVdKSl
pz38uTRQTl+z2T7uvX3oJCbl5CTF27hWliLa8SqZOBCBh0McZRaQo7lrMOXomPELPx9pYRwtNJGc
IbZ7YBcALXMx3LWdaeTsipzHDAHsNEb0XD0PYPlnSHCg9FxrIDdO6QjmdqgOaI7RqR89cc+eLq9i
APmhUHlWrCV1jZkgCN+jQBlV4GQJ+IXbzUuLSQDnFef7IgvUNA3UtlyY2jkLePhAeAgukrtThmOz
OugELsn3pR8zm06SPT2QUHZ9vDOnDaB/DgFYzlGTbVRymmrLKGnWMEVe5fvMYtURDB2uaJ3XhU1H
tq4qrgY9OmWq3Y6IrEhdyu3ND/If65OLLlUoVP3ZGtblsgA2JGOOrOf3C17vr/4y3aXXg5ysFi+0
cVEXGCS7Tp6p1/8i7bp2I0eW7BcRoM0kX5OmnERJJa8XQlKr6W3Sf/0eanfvrWJxi7izaEz3zDSg
YLrIyIgT54RbPO9EFlkgnldvdCeEgu77yvt1cWSyjPml2CFA+p9vkCprIWCKIqsbj2CMSg+oWq44
lXmV4r+X7sTELCTRfK3U67gvXWMr76NvELl578SqbH4j2d6BQJl1rXFq8QYFp+O/RjVbr5FLaphz
jCrYad/KGyb0JbKqr+wQ7lCbNvbRUXcCe1JkvL5Nl6IFpH8B4UD+l0zZ5/PpDP0o5IGB869lOVO4
iWSRZ4lQ4Npk/q2EV4IelSsH8P+wCZ5pDR2rujQP+bQMmj0x0s9uDTl02XbuE1Cq7tdorpbnlCBK
x/gMAxW086ElPXrylaErQRJPNvE2cQQbkVDgmfxGgbxJc1D+TIz9f6M1QfqlF5AGt/2/ln8n4OQG
rkDZlkojLGt3vVWBSEk7AvVwN5qfhtUc6MoaTtvx7BCqYDWEijF0eRCBIf93Pk6tyJuCg1DHRW9Q
blY0aLYEYt52hZeYdX27zNnaoGB7bmt24QaeZESZH5du2j+l0Z+f4SOANrcl1IfB8Jmu3nGUSooH
D1QsNdPqu+gDfw5fVb9vn/0dH5zEl9e209r4Z+vcVY0vlTq+iShvICGW6C6QHoXgvRwDUwxYvGvj
TQRmQPSUDpuxM6m04usv34Vns4Lk3fkKKIbSU1nBF9TdX2/reX9TKLKVd6PSWXx0oNydjy9SuUZp
P63r2bpPWReURdFhilAEKPmZ1UKsw5Y0jQtsiF2Qh1bayzQzEygY1/6f6wt/McdQR6O4lmU4Cegx
zEkfQ6o0ZUlI5ZZp8lbEvpMV0L9ompfrZiY3NxsSyuog94CWLx6D83p/1mudlkD83eWDb+fKY4im
1S5HSWyt5WJpPKeGZv425pjatIEhYIWeorww9dS4HdV8ZdoWxoOGjik5NnFbQJL5fImoygtAgEKM
p3ALiJfqwTMtnNxYKzEvbAVsBMQZCHKRPp57cSlUwbfcDZU7vKgJU83qvlTtxnCur87CpJ1ZmR3+
gnStnqtj5VIxM3l0H9ojcsbXbVyeJQ17GnSmSCeKEISfayCB16cAOiHirkQEtP22pQKuT6lqLbxr
rDzSiBlzLzaLNi5NQ/ZL1nMhtts6XqsCL80pwQFDv8z0G5m5FTFtq67QlNIVacsSTd2I4XesZqZH
Q/TCryVxLz0rxo0rA7xGaHYCAHG2VaIs6uRE9yt3LN5H/zsvZdS4LUVGoQ01aKXLt0Jxn+TBc184
xkdX+5sa1HGSG4hbTW5N1CIIbYD1BOXSndGDluD6uszZ85DLmL4P6UkwB6PINN/KcRW3mdjppdtU
xrbOMpN8B8oko/Eh7SNuxk8FZYGyFcR9EoeOruyK/pYHdKN79qDeVlCCTV6uf5J66SzQUYFUKYgv
QE6ly+eHq2nGuO51ihh3KF9LIzTrWF0JNhd2PJUBykKtRDGgjDbbA+imCvqsK2u3kEZLDvc9GsFi
suIkFjYaeqV1kGdATGk6w+fjCBtOyzHmtZvHe2n8WxqGFUWGKQcjo0qykp1d8EhnxmZnOMl9iWSk
ql2t0k25uQuK77b4CcnH9bWZfszMkWNNcC0pKuo7uKHOx4QKS99WQd64pP4SgGbTDbTe+BCWk29l
8VlDKea6vcvnFh4D4CBBGlFBRQIb4tyg0vmFopKucQN9o9QR6g9+amn8ra5lphgu3wEvFlJ7+M6f
xEO8y59AUmDEe+xUlxy4ur3+OZf7RkXyDYEnVE4kYGOnrXsSACZpMgiJGjZumt3X5EdPbyKar5zI
JRtIL0KHC72DqOXNtn+g5okA3pXGrYDpDCHUlyPP1P6neWcMYcp3YBGnbv55A2aRiYRHTdG4o1Pj
fQDyQHA1go907bl8uV/O7UyDPZkwtJtrwEPDjj4geybaerSJ0k07QiFm5Uhfeo3JEs403uaAofxu
pBNLgdKpBYpFjdsoJDBrqb+TwQe7sjYLw0EqWxIRLoOhDAzd58Phpe+PaBxo3cxyYhOpZqaupHmn
/Xx+wCC2cWJhtvoNKY0IIObWBcQFlHyQnNvpzsNavnzezg6vD43miU1AlCehwLkDDKmRV40StW6i
prfdE+kQwdc7o0KrYvicBg9jU7yJfbobuLdPIP4J3sdedThRTSje+08B4MHo/09u88xUysc8zG/I
mDjoaRK84/Ujt7Cu+FKKAFWG5s9Fe6s+NBIeJ2XrejoXdnXShnbLh5/rRuYtN/8zH/+2MlvYoqr6
qhh466bjbeNDdtlMAtzP6mdwr6a9qd35HbpTjfy+F7OX4i8JnGi0fTlZ8S8Lg/1VUIKEB1AC0i/Z
8skmbnPiFXrGBxfQaGa0DSj8rw90TvIwDRQW4FMRUYJObI7XajOlE4u0HZCQQJ+78hYfo6fmpb+p
70GbsiFWAhrR8F4PrGC0+U5mf4h9/QumEz/b4JqIoBmwX4SBaHM6P0JCEHexwOXB5dCXIGlgSvkh
4bV13crldYhhoi1TRccQrt7fqOxkIkmSp/nYe4MrZf2WgDRCA09Flr3Kawm5S4gCJlTGWCZYB8Sf
1WlJTyx1dUbEmlejO5ij1e+UQ/Hog324Nzsrs4cDOozvffNvtBkfr49waR5P7U5/f2I3TMMmE4Vy
dN+s+7WX97Tb52t0+rOn2T352aoc1TI6SUbXYOrmqz3U4LbTzIfYWUOdLkTH57M3i5GGigqgY4Cl
wfxKN5GV3+o7dZdtxw1/49Yn3w4bwSEustLQnqwsz85XTtzCgUBYjgZbVBvQ9gUHcz7WUR9pVna5
7PZDF5vA9zNPeI3EkKk/mmhDBgXFS5N6oMk+5vJLxZ28Cpw46+5CD1zySFIWZNy2+c042PKartrl
dQMM1qQTiOoEnpm/b6qTdagCEC/JvgT4P+D5Zj6iCWyUSbBN+gKELGpKHIGIDcrwCtlc313LlhEj
g70AdGzzHATVc2Rokbx0K2BMOmAvMj1lYr/xdzl/C6FAfd3cpd8DwEWBQB2wPoj9515Jp2IkjFGk
umFFbjWhcEB0sxLxLESSYNkQkU5DQK5rmjLbatJAU9QUDdWtA7u4jzxUbXejzvRN+pO46U3hygKL
ZdbdVKmlqE4N8UDpXnJCSzLb1UzipX86/5jZros86H/Gnq66w4MIUgJykEB9hSgsNMN+x5utDrnk
p/EFcm1DvZUdo9ldn/DLJCpEnACrQhVKnHoD5un2XC+7AZwSqluqAgCfpiI9oOeGZs9FJDPS7JPg
Vm72sb7XJEZH3dQTJ9K+wC3VfV3/kstK1e+X4OqFjgvS1fOssaCVtCQjGijpt54A9c3U+hj7d4IZ
3mvhXQouEmGTlrflQd4He9WNHshdtU+O44/k2TKTXyW6BfTK2Cq6CRqgceUiuYzHwLik6SiCG7iU
Qf157h7iist5EeHrhvq7Af1lbTykyt+/KvSjSwHP8tfrs3FZo8BsnNqbvXcEMMd1JIW9vt3QfXfj
GpAJeP50H/+sDEyZLtpzJw9L4BPCnAOCf4Hy8tNkEmOKNVe5g9ivjg6N+350/CNa3TQHXa/JptNZ
1x+B76ty5h/KF0Ny5Nv2ffyg7a3gjKot185IHzSyzYTeLCArXTrCJlTXBDUur7rzL52FDHVc1S0l
qQaQTMtICU34ca+pa2CHy0sPVpANAbQbbgKtr+crLQdS71Peaa43mHE1MkPFK+IYopusDyqmBkxV
0cISx85aRHTZIjCtOWJc8HtJU8vxzLKBxu4hFVrNDctv7SBM4qFWxq0WRJvDtg7vBoDCG/E4hitD
XpzXE7uz0EUbPKnReK3B871U4VOGFS/+0drpU08O1aegc5YwqOpOGOJ81NwmrN2RxttWrzeK1q+8
/ibnfbGZT8zM4ncUCwNi9L3maom20bqEmHQoviskZROjTe0waYqVK2vhhpwuKuTMsXYyEtvn20VK
Sw9qtqLmJsV7XIHx3+GxdkSrOuuEcBv0gn3dMyyNEOpMaNmcOFkhX3xuLycxVUafaG7XZ0z1XzW5
20TeY4a2yb5KVwa3dB9PgFuk4BA8QyT23FgaojcVdK2aC55JwoQRrEV5ltEVF7QQ/QHU+kv2jXIh
XnezKzloBA3tzLLqEpCLZTpYnONjmryoGnpyVJtgo/S2AYE4uwPvPwU31VecOaUx9XCjZc5Q3iOA
rWpwTjapvZpQWAwYiC6Bbw6PZHTTzCZBa8KxkWOiulmU7OtSZxBttgSsLxo0AiIzdB2bGvjmPM/L
zfET4gXoO51I4xXlyTe2hfZqQNX7ERLebXOThGupscsiPdwGGl8nqvKpv2+ORKiGsVY6HVc4+A+Z
ppgyNH4rvvUsMGV+ehag0Y12DO+hZGsN4jNf6+Ja3JAn5mfT06tI2GG7Izjt0ZRZB+CkDqOytLiP
BjLMJrARxqCsnIKljQnkOUTnKMAzwEWfb0xwUNKODri0PJnzDRJcEXgvoSO4ctamb5+7E2hj4d7H
KxKw+pk7oYWChuBOQaz4hAjftlV2NMybo8+cD4M535uQ3YomdJ0d6gqWads3+1f7h33efD4/Ngdw
Tf8JwFL/CEat9+32Ybt9e/r78AjeQOtg+e7bYe+Zh4c1yNTScpx+8uySLPSurfmA3VqPtdlHz3Q4
dLR0WulOAlzj+vwsRimnxmY3lpf6I9cHVXUVQOyLag/Ao0yf1cyRvoTSUVU7fVb2+k1UHDwQsV83
vnRrndqe3VqT3jWPMqyNkryrSF52lYUu9us2frU9r22AmXf3PbEo6p6q7gFci70zMfaAQA00TDKI
Tumk52THds90Cwo7Pvr69/wGz2NIjltrT+SlAFSn4DADGB8Z4fkpj9VGUZIY94w/fOT9tp3uaZ/V
413ID6LmVFm6Mr9LRww1EfBawfsjIJrt/bLWS2HiTHBLT2QaWqiClRrC79tiPrlI0sJ3SXhh4A1y
foiBKMgA40qI60Df0Nw9jeyHWCr7pjY1fzzr5z40S4swOwKK43FLd8nbS8qgmHH8s9YIt3TOT79k
5sP0oVflsZ3Gqh0G11M6vMA+AIRY2U6/i3RtxLOLDvwMwZBRjDhlwx78nW8GdAO+ODNYdfP25Tzt
dOvnV+PGMsz77+4NIk2sYEgwgxXP+ZxovGLn4ZBDQvOlMddo45YOFAgvJYiPgEwaidbz5RjLQM/C
ogF3BBg7mmHfKts8bVd21eJMnxiZzYCg1RVkhDhxe/gKHQhLUKE0YBTNP6+f3MXde2JndkFwimxx
XWMwjd9DfItyNIqU8bASHy1PGXrdp4sIHQPTV5wkZsRKz4yx7YkLHiE8FG7aYSuB3+P6UJYiTANL
Atw1RV5Elc+NgBik9YMsI+6gAzL5gp6E4pn26BRFciL/um5rcXlObM0cuiyCO6qKUuL6xmH8FiOr
KCtT4mtB85IzA2Hrb8kZt/evBsTJvElt01UkKIlbgMw7Unaci+YQlFbfPyCY6lFMNIzj9ZEt3ItY
JzxvcY0bwB/MdrcOVma/SBTiGtowHHQpKO06lDZjQW45skRg4glXLC5sQYjFQh9bBSXChCc+Xzdj
UCHIIcCpKBV4jSJkeFr+dH1QC8t1ZmKWJaBhLoMwAv5EilWmANarIm0yOmm6phmzsNEp+g3wCBCn
f4zZRk/G0K9jCYbK8g+QIQG65Yd+pZdwzcb09yebYqxF6tMKNur4A2Np6FbqV+DQi/OFZKaqIdGh
IXg7N2GQoU3qAdu7T0gGfo/hiRA88VUBHF8x2jiur87SlkOzF4B7Gvgw8HQ4tyb7WQrZ8I64gpwH
dhvk4Kwe9Zh5PEDrVBoGmyYPVg7wr/757IpBmphS0MahVxLLdW60KbygkVIRQwRB9C0FV/NLtHmp
rA7SjyWENErzzmcQntwc7+/f73XryAZoxt1I0IwzOyaDAbBja7HL4kScfNNsIlIBoEJwPWD3GPVT
Hfa6GesNpBlQiIGgMmu1QmXXp35pL53Ognw+C1EFFhR0wxGoRT0q1TGSd0m4UqFdNAF3AiognAus
8bmJLutTMApJxFXHu85/HNFG1ekr53vJhQBg9i8bM6dl+CBSD2sVfnLsvnup/hZybl+fKTJNxcWG
ObExOxO1IlYNMvloqdgP+xdu401t1tg7eE3jV8yqN+hDNfs3hVUOguCnn9wUpo0FKleG5oXcPP7s
jjg+O4KGoNCENg3kJr2A9fjXiZQUVFWIYV5bE9JIIttq1sM/2V5EQUIE9BMAo8xPdcvVoR9yisXW
fNWR/QR0Umn+VgxkJzdyekfQM2WtzNrCpCFnCvEnAP9AgjabNMTpsdTRhLoafR6SHV5AORS75Dz+
zwMMtPvTSV0dff0gOT/fZOnQDF0lhRRhDFoYxEzJraRF9b3jerdyZJYO6b9NoVh6birJtKrUNAH7
mVePkdq+qL38SkOpZqBD18wAWrLO9UmcqxqhCD21gABJA4TXb87z3KSf6LAZptR9qyEYXOFB9YJ0
jpWYEd5Z6PYykzvOwKfl1JZud+abbEMbm1RbFAOuf8nSWUZwBZ11ZH0vG5syTSv7RK2oawh7gTyI
4o+B2Oe6jcX5BSyFoIUbkdxcKkKgsTa0fk7dMhgjEzWwe+jJIzWjIaes3I/R5rq5xSFB5Qc170mb
as6vDeDSKIdeTV3QwTEN/Wi5/lmPz9eNyEsXKqqmyJOjEQYAwplnp0OgCuHQULeCqk/QHTqwZuHe
Hv729b2YsFZ3DB3NkeJ9SZChUzdg7Eu8QzZylm1D4di3MUOdg/WCzwavu/UDkCdB1Ku5F9egx5dd
CdNmwyEC7BSAP3SNnW+2rq8rXtUDdb0gBVRccYL60OGh5+/k2tIkk6A9w+Sy8Q/WgWIR1KnXC/XG
mQuvOkUHa4dCXamDAjWl9YMAhraNh2TjSmXztzIx9+SnpqYdeBJAVR36BIQIphqzdXr80lAsH8Dn
j3QFWpSAIjtmux4y0AYigTuEAT2LTR/E7yN6FxN2729+fJvdhJgFFhhmsH94aEzjH0R5FLAPIDqB
PRLn1yYS6JmWgEHEDUfyhCDoiVS0NL1eFlfO2294dTEdCPYhywL0KCQCz6cjgDAbqBwN+GjcVMku
Zq0lOYPN2R3KWFvJugvZT8u+E3aT7wqQvIEkAlVfyYavYxj49ZPy+7649jWzl5U0UVYXPr4mIQNT
G8sA1+cfodto9cbLDiR1o4CbCkHOzkB/DoSVAL+H/ArfDbmtdjJYZnsHJEtQWQIsWzgYyg64Zasg
h4FvleigR3hOx2ZdxyAIfpOCfdqHrInveONwAdTAeP2aRGeiG0LVTE251RGIPfg7rRhM0q4NFjN7
baxTWHOyEYUIjOBjT+EVWjQbgqgXrZvXp3PJ76BUjHr19KZDfvbcAo/jAmfc113a39cjODvDJ10B
A2KzckUtZWzQtAVS9wk8BADG7EyhaOGHQYZlq3BucvYGTiaLIjZCTY7hVgIthoHeP2JiMx0hWGH/
fOvs+1tl5FdRobZN8XsKfwam2w+xhUwEsyJzrYCykCGAFgxUNCa1HqKQ2UuzLeWaKkGku4r/KQ6f
Wc/BaPZZZp+GVtqqnq7clpdkHHClp/ZmUUlU9qVSF7BH9S/Rv/UUp4RgHu9cGuDWLkomlmbaMTWx
jEMYdabRO162CxAUkuGhlmPw0PRmItnKoGADQhQeqHtkTdNHXlqJ9D5I5gitwVRgRXlM2he9fYw9
po3xNhbWOisWr4Vp3qYmDmBC5lDOvulyv9RS3U12ev/ugVMvQLFpp25biKerbr9Sa11KmdNTe3Ov
RGNiBCXstaBKHfP0VTNexSYwyZ2Wm77xUOjw1CBHGEObxA+gL/S0cSXSmwsm/MZdp98w90UBiAqm
bgS39+7EwPSyR9CMsxA6M5JlGBt0f8jqAyIYU6HOmILotLep+CmG1bEKoOvkMWm1a3faMnOXgbot
qJFQLgIQeXZN1mIgVmGMLdVh/V2lRAYo/y4Kk5B94m/LaMV/LLShTHV2lFARvUMGUZ5t4RISGULu
F7oLNQiF29q9BuyZ6/fvpVmnnI3g/8h3133WUiHx1Oa8Bo4se+ERP8e0AwENCh8nMPutYIO8h93r
7DWDnwAdmgWBSxeN2Fa6Uhu/bFvEsT0Z8zwfMZCSB3yyr/VOzcmhLXogL1uo5VmEb4KBmzW/A1Fu
mh1U2eL5WmPo5Csv1/hfc/6LRDm5Fprej2qtg/3SKPaK8KYrJhV3ooL+ySBY2eOL+wmRLyTCUB9E
deH8gojUQBt0r8KxHiQG9ijT4FaCiDSiB4Hcy0ppxmvFomVXcmJzdu2BuBo0qwDuuopiq5uOQq8a
k4tCMJAPjNSvxbPk/b2+p5aifNTe8TwEoxD6ImbD1LWoBHNsp7uhJlp19iYCjZPHT9eNLK4bcrXg
KgZ7JUAO53M5VI2k5pVO3ShKzVDeel1iUc+uVW4Ka8Kavy/ni02CPQLGdGTo8Oo9N0aEFnh1DkeA
7m8r2kU7EbLoOJDMZyqqRD57MnAPB2CBQhVutAT2hSrYltzc5zed9T5hpDyW7m6eO/YnMTOEciBH
QRVFdp7/XJ+VxR2GtxwSD5iYi/dyIBCZZx0cuRZkru5hBw/xIW4svEKceOg/4qoEhfvbdaNLNz1k
SYAyBhwUiIxZOCJKeYN6OIzqXGFZjGjkJt00BqjXcsQk0srzbnF3nVibrUVZV3FUatjQBC6xkL9U
+c+A19r1IS2+IRFPoL0RaqbYx7M9PBhpnMlCANcvvKQNZwn5avmu6Z58/y2pt0nNGgD7xBC30W2U
uam07TUK8o8cWJCvyLgdJqKABjRUQ2FXSvFa+/WmCjeFvim67fVvXTgJiBDA+gO2cXCg/CZfTzxY
rCpj0IEe3vX5AOb8d9U7onOQxd19Fa0RXi30IgCOBzg5wHkoLRnzl1Js0CE3ksmFIdBHXFJug2Az
0u1QqSyC1GtG2VjHVowkXcv6Ef9TBiXwk9atHP9FvzZhA8FZJiHJNtcL9qWxLguh1V3JtwPNzvNN
emwqU0NiIQA0Wjrytet5aZufWpxFAzRV/SgKJrcW4q3uj8K7n8V27tXo8fqu4u6tQ0hyfWnXTM5O
VuPlTZQMMDnEsT2qiOvrpz65y9Gl7CedrQraSqfemsHp70/2UorhjbztJ4N7b5/y8Cb2/pT+EWIN
Vha22+vDW/JWk0QiHCvuxItKpdbICq+QwXFTCJUI1UHSt53ACFCMINDV3xphJcBazO2hA3tiUZua
9n7j4JPhdVWXAT0BnJoMiIy+7/Fq8rfFveKAOZB9qHbJyH6qSUjsKQZ5UsueuDlSPH3tLFlZ2mm3
zK4UHSkqA8NGfysIW85nWvLbAYLjyA9jI9vU/5ILvq2pzvJujZtpyT+cWpqtaSIUCbg2YCnxPmqx
YtNbSNIbK4mRHRNWlnRxWCp0WtG9h8t/PsN+G/hQNQ6oi+ITIqjIUWXItJDclMS13PAv0OliCn9b
NIA/QUlzuilOVjMu2tEvy5BO6JMw2qERYKQ7kn+PViu8x70dB4UVP0ORof4apJuQDyZ4IACHaXZK
/zSQjRyvVSSXvBL0FAF9Qy4JTnmOzSpjo8qEFMnjtIPW7vhcSUdVtwPyUQjpjub3ip+/KMrr9WO0
uMAnRmevtxi1BdJnMNrC5wr9D5CLVp3/NOgTQf1y5Wac4qqLSceFiIIrbnxkjs8nXRQUkoVQ1nDF
MJXNJAGCUEjKNc6PxW10YmV2OpoxTMR2LJCQk/ZDikocqkEtuuA7aHkPa4CJpXcXeGFwr03ym0B6
zi77TgEZIK5upMHeatH6GqHi7YF0J7rRj/5LsoIwWhwapg5nBC98aAKcT+AolVGSRRxp/ehdr+HE
1S/OX2VhDdSytFAEERmAM1Mv9EWATMNEadOBur3+FI6uXq+Emku7bkLY/sbDUJyfjaOirVejO4K6
4GJmWvnegwTCyF5KSP902uf1HT65qPmmQ5/NNF1oxbloiS+VLooitLmhI9Qe5Yrl8mMyogbzwJG+
XvPMS+k1QEf/ZY3Mik6ohyQy8NPUzbi+U/JbMQezVPReCTsp+wxAquWZlQbPFiSHKAmsopLA8TPu
+6SyIcjOxvi159CL5zs9eKF9yjzjzuseghwCKqYAtvseSe7wEEMtRdxNbcAj34N3Ygeuc73FwT2i
RRjsICwT0DmS3YDEuhmYkB6pHzJ5sK7P7MIVfDbWWc4S1M9eCPIL6nI5OHb1RieCCUg8OqkOaPnp
drW0VnJa2peQ5kSfJ1KX8COz2e0QPULyCmuZ0siMMvFWF4rd9UEtHTEIN6BhDqcaiZRp0CcXg+E1
zQCaSurGuaqyNpENkyogAhBTZJQK36crl54yOYiL/Wmg8AqlARB9ztFQVAzitKk96t6+acwC1gVQ
zJcpw//2cfsVWV9Q5WZv+N1nKEmbU15fxa8NScz2+frQF1o+EaCjZwqPMRSewet9PvYg6NBtLuNT
1N5WGpZSKyWHONiSZieOu7aPzc6tOZi+9yLAbmOAd4uD2B0sifUafccSCPzssTD7FkMPFV/SS90V
yi2pw61Q2gSPk+GYg93V2CDfkUV/PcWs8L76AZnIsFapXsounX3B7B4ppR5CXQOeK0HykVOH82bX
huCL0xyqsbZ7mHo/xp8iiVma7/o1NMbSKxKd+Dr6I5E+xIacRSh6k7RC3tY6yLDRz1zJTpOOjypw
N3XyGCl3sncLhXg/+q7Tv5ryFHW74XsEC7uGamP0LoaD2RdMUjirZEjFIjCU5D/1e/rYr+k0Lz3r
UPtCyRulKZEAbHm+axpVgJ5WyXXXM97wjvVTz2rRaqhn1a02pKauxsyIDmltBveKkZmFtx1GC/0z
lrQ2ZwvuwQDHAEWNGOETCgfnX9L6UhoWnYSH9wgqkmyfrOk9LN32sICfDDIEAwzAs10Z+EpeEA5R
2FrfNFCl3Qr1g6TdTnwy5UNBVFbyQ7jGADGt9MxDnBmdbcSuCXnpZaruGtmTZnxNha5acVbO/oIb
MqZkGIisoKYEVOb53GGXtIWeC8gEiBFAyimY59VULYFOyJ8zuCezDfrI6QE6Rs23j7agaaxuxajR
HwgVCJMK4x9kV+GMAN/FglJwYMzeHlwus1SqsZq1cCuVG+9e0A4JUvjp8frQFwIE5AEBaaTIBoDO
aDa9vC4jtYwxvTGSQiLifjk+NHyLkoWPaC5Yyz4sreapudmwBikfPA71KpDf39byZxHeaqDj/v8N
aXYkDSEumnHAkKIG2X8IfhWOVClMLm16E/2DeBsN5lgmSZl4lsTZztHlOokbNTfcFO3EsfSkNCgQ
Cm+NvLYhlvoJzyzNXKIKeqs8zjKw48jFa4IeoAFKppW64Z5DO37IDUbLT97gKWfVa6DlRTcH5SEK
d4xMDjBy5wdEyhVuNGFpuPJGHTdxfJ9APMBrTEW+iyUDlb2d1hxrY18oTwIYfaNnBY3Wa3qfk3+Z
u4LJwSFvLYsgE50trDqoSsg1brgtevprEHqMGsrklW9yfSWbsxCiA2gAsKeGqBmMvjNLWS6HdTQK
BhqSMkvzb4a0YXW0k8IHvXu5vluXTsS/TV2wEWZQQuiN1vfcVNxzDwQFaBkHMOC6kYXgBn5NRtYR
/ZroDZ+D6nIvjAYhwuYJk8dSs7LE1Jo3ieNBEN763S4BEiHcdekHFQDZKW0DvIjNBvi3WtjSFcjI
5SoixSEhysIfuEjmiY4EQLu6JTgxSSG+51L5BpAL1Gho5yQKX3t0L+QV0OGN/l8kOyed4d/E1klE
K5YSEJedhJWUNBPsUkU1JV01hOh6WJhD4ohMLezrs325pLCJVhu8IKFvLP9iNE9sdjFy/X0deW6N
yNCvnQbSsN0KPGh5YCdGZtc9r+VBDPXAc3nyN4qOhpNlDISZBHLG34IiWtm49i6+vCqgpQBVGzBH
oGihz6cSjfSD6KGE4gYKILjeex4St/LVTRv8SbIb4FL+81mcVg30T4ATXlCwtGoRgPQhMlwRfZrD
uC93YhmtFVGnN9O5S8GYTozMnCpXwIJQKYHhqlpjS8pNDpUGaqD1S95k0UNvvBLvzyAUK2d+IZKC
WdwXBArJSGbOiyQZ7mMejzgDXebmcrT3IOoGTQxW7ZoJJkSdLmg3lR9aqxjkhafFuenZhWWkeW3o
QmW4FcqYffz80EOvbttbUITyok1m6X+MGsQBrUNzW9Cerq/p/zFwpJEBDMC4536IqhABSIJpvqWs
YVn3EwHRdKvI22zEbTYi2Wkqvv/MR3VlNy0QIyBLJQESqoIZEDf1LOtCtKKuwgyXB+Rjjk8gKALW
+ZuaBKo3gtmjIgmRO9tnHyPDfyKFvamO1nAwLGCtoJYIiLtzfSqWTtPp98zOb1SmCnSy8T3kWetA
/+mbMrFbJD8l+V1d5cOZRjff5yoYq8FRD0AG4tzz+9sPAT8jeo3DpENnIcSDKNQ2pfjWeYZTVQFk
ix1PhbOSdLPyUI+CLq9yS/sRzzuNmxCHFps/YuXQBLkj0F3yDV2jLZj23eUXghIZfbkQpRCna+PE
aeqSEvskGA0XStj3gRBA2rjyj9fn/PJaxx5Q4H3B1Q9o8FyhMpeSmncDLgMD1NIcTB9Rf+Q5pGjx
tl0lOl5cYFQWpxoNuiHpLGRCw3+uQ4EGB40rZizt8CL0AajV9ZxxOWMR+rkV4U6MN6HQM0HuTZ1s
8mJEy1Rsc50yVX/yIbp8fQYWLl90nSkGaJHQDAoY6/ksq0kVqDT0cB0C5qYdPCTWJChf8HrluK3Z
mT0rGrniYykigBIa9ZaH2RZtgnsVT7dopW9jzdDsQRFWAehnKxgaelszWJ1ugsBcw9os7s2TWZuF
g6GUp4XBcdeSNv7UgxgYH+izXF+ZxQv9ZGm0WXpPxZMFJPkYyeiZHlB26sbHvnn+ppHlN/cDda7b
W6BpwGHQ0YSAPxASzvFDGo3ERBpSz42Z8CgC+Bg89dYEzngCBXqNLBvdEDCE3dC924Ko5rr1pZMI
xrqpq0kFO8ovuOrktCdqr044Pc+lWsAyxH7oGlWyV5EDq9yutIkthWOntmaeFv3zktCmGcKxbkPV
jzJ9KLUVE0tnfeK/o4j3gCeYA+dD7iUeKiGeC8l6CirgSGJNf/CUnaTsydrKTbtt7inRrAJLqLxA
rHu2G0mZoRlq5ICVpeINghMTnSuWEAg/BInwSpdv5O676lZeRCtG5xSxNSS9CzIUntsMGVDLSIsa
h0rEyw/s2PWYoAOaAmMuB2tB56JdCB8iPww6c/QDnTssD0cij6vKA4BI3dcFDjgbB9OT/ouz7+yN
Gwm2/UUNMIevDJOkmVGwJEtfiLUtN1MzNuOvv6f13rtvpkUMsQvYxmIFqNipurrq1DlBezDX3peL
G+XClnRJdkZRsVTBxNLib5X9cIw/NfkvASfqu/87HskBs6ilxEgxHtMCrPeg7ZsQ2kvj9JFmR5BP
ltRc8fgLeQM8+y4sSq5Y1zloQTVYtKLx3POjAWyL4lBUU460fKqQUwbFrqXejwPbNFq8u33QFxLJ
wjwYwMADLuAm0m4tmVXNE4N5B5UoT7XCif2q1H90+uhWzyrbuVz3FN3Ls0M26UHxH278C+tfTvfC
z8yzQIFUPAIaSfVqgIzM0d7ZQ8CgAWyt3HlLtwTY9vEHZBWIs6StmjZGkakUzz6UtqBgEG9vz+Ti
SUAPPDoIITEPzNL1SZjgCMzOhBtLEM35Nm+DMTFtv+yjbd+H409e+pB5WjG6kPjB8olfjRYPTIkc
MLRD7ToVU7F7Eu6X4BIFPorsxjnIIRpl1D+5s6liP6EfCTrLNmnp1/Vbp65Khi7O7cVnSJtYQY05
swZ8Rtbp0HDyOut5rkIaThtzOwZguouAPQHVX41ZISt7aMm52+hsQ7LCcEQkdz3xrZPQsUzg3Kd0
x7N3aFsBY+xVeeO1ql+aa0wdiyfmS4XIFrEwcn7X9tLYBru8goUGdMMfLfbSG/va9Y3I8svinvPE
V8DS2yhZWKEWo4BYs/sP15loctfQfgnSZRnaXFRTqpAZzh5Nk76abtxqi9aUqA407d6pVm6WJa97
aUyKkx2t7wZTFcbmF9HB1RwhE/ZfnOClEe16Tp18nigjcO0IN6KmCTLtI9dBxq2+JRHz1YHuGBqM
vW6YN1URFGO+do7EosmXNjYP5lOBLAu4N68/IOr0No+ZHZ1S5C5zwwcAJ0APBFBLSLixO95vuvyX
Ux2LBDJGycYmr//ee1zYl+9vcImiUzK3IohhhnmLx+aYP9X+pGwqs39W8PhPVnsxls4s4A04OsBq
AbMtLeykpCnpNRfnZrC2LDuZ2u+5eWuiO6XMt5ExwHXZAeT2VP6rpmkIas6j5a5mroUVeeIR4yJ0
ADUFMgDShatxhVfgvCZwm+gEmZ7jbu/UIB0D6SDloJYce88GX0Ctp6eyVJ9vz/pCb4aoCYAQB2KL
IPqxpDtBc4a6hU8np/ReqC2OG3BpI92CBYAexinbOvskJCzUhk3h17u1d8vSm8JBqIEENtoR8O6V
liDuhrbJNIOIbW/lWRAnG2Y89WF2dtFAF0baw8p4F/JpMAhyWXQDuhDek3zlGNksz3KNnFpb8XlN
QkBcugmK9K3nRFu7+qu4g6+vnq6FRb4yK70CVaYaFVaPnMr8eVQftA6kxrYDZKQHlosNaCwRt7ZB
E68xxy9PMIBrwA+r4CGRk9lqnMT6XHW488GoqyYe+qTYHHIH6HGP33UGWFfXWPzEhpU2NCSEILoC
eJKQHpFcWYKjNjoNTE4E3OXQxoqh60HNO7BP7G+v5sLF5yBmAxkCyOQtsLVf+yxedoOVEly6fens
HWQpnOSOMWfnWImv6m82mERvG1w8LoIaB9wkaBjQ5apnlY5tPRka3DRBGQSFJdDPoUFptPaJw9BG
9gi9dR9iDaFaggfPBoUzcG0GMjiIqoNU+1nQZ42+6GsRwFIMDRJPQagLZLsgkLueiZiaiaYXKTn1
OZSqSGgW+Huf6nBcePOphddO3Za2W40NYV2uwUHEoZFX/NK6tA6mSmnXdjE52dHMvLYFvMg8WZVX
9yaI0tagmIurDgYJA/USoNXlKn+SNxqEYypYgxRonGJbs2436QnCDHQo5BV0kdTVPPzCXYEWNhAH
oLIgEmbS06vgHemwngR4DyjoaVoXFGeXb8roXESVhzYJUNkibxaDQbW80+pzwe7KceWKXBy4Jcgx
LTSAQNHqepH1bMg7khTkNFpbp+Ybu04CGyVjnOZG/wOxrpXdvhD4gIgDspag4oRIjyGFBK0F/u8R
GR9oN1tK4FYo4CRELYLeLtcIVBb9lIrJhVg5zjHSTNdj46MS0Yy2sIVchY+9vCOxMu57wK8CJy+P
1EXPfpaX5mEo48mPVWvtIl6cXdQ68HRBARcFsusvIFOcT12skFOEnevmyBrEKFnddWCMSfl7nL+t
uJKlmwjWVCgNobsVZc9re7M7TGPEsJotu4vSLGj/GpZvcvMMxQfbzDw8v5W1auPSQb20Ka1oBvqo
TldhkzWeNVdeFXbo5ch/Rf7twS3NJaSiBYE1CsaGPLah6XtOTJecGit6L+pyU+WgzAT1Uf6B5g2D
05WS7ZI9FMNRecfbE5ed9PQsM1XrWIa162w/5cmWnNut2mm+Uv8Y2e722JY8waUtaZ9kSaJEpdgn
wzh7SQfE/Zo7XbpALy1I57wuuF3waiKn15hroeW3CQkJwKK3xyHWWnbaAEvgtkCCE5k66cRZjcVV
5iL0smrrODo7Ov5won1Vg39erXGBhPHjbYOLwwIKTfC/o8D2BbW8SHWYRpm2ArRwKmZIUhHX5xGE
YHRlq6zJ/yw5LhTU0XqBNIcOBbTro1V3aqUVDEFeZb4O1n1h/4zXOiEXb9xLG9JRqnPsxgaJ21ME
/uoobF9nZ2dnPqaw8Owg0T/dT2etJLcyLlva5qPD82juYdPV/ubdX8c9V/377UVadMQX45LdoKUT
JFIsbG8dPkjJ71QQIOsnJdohX9x80re5WWNWXTpQaJkFcBh4MvSUSiG5Ww886RyFnu18UIJZNydv
Loo1RoylujLiX2DaTSQMoBUr3eAsiTTaVBXAOUHtxT4qjKAns8MqfH+pwHOp7NYsLu33S4Pi5xf7
vW6jKlJ1QFrqwgU/c9i7v/pGBbu7u3KwFocGvhfggpF1ByZImkGnirnjJBZKtW4XZOiySuZ/6gO6
HooBIPrqkDXH2N3MuGQmFRn46N5K39n8tLJzli6Xy6+QTp1Zxu5MYhsQLPbZgabhwH827gueH8C8
jx7o0BXohgRjeRoTP9Lu8SWku5+zNcTr0rQLEkSo/FgaAIrSwcwV8IoP2hidwCLkVRlgoOmxnl2v
z/iKB11KhCEJ9b+m5GvHorPDcmcGxAX6og6oyIBLOBRWukMb63lwe6SjnrICTOKOejSNp6Zbwdgs
nRwIRAiuH6HbJD9m27RqzaLA+6dVjhOJQSWx4g0WlhQHU6DMBMYMF+z1Fu4tu7SduaDn1gXdWELh
EHDnZR9xjSdduxoELiydi2ccml3BAY/AXjKXV2pLOz2Pz+yvcUCz9RkkGQcWZsfxCc0U0TMFYW2K
zuDN7Z0rdsTVTQiJU6GzAeCQAqosuQJApzzV696Oz6CDH/VAoA6MFnognpncV/amHlailRV7Xy74
0jFMczHwEvbUpICU5Ues5R6Zzm77CgXEoCkOTfpwe4Tf1lGIuCK5h/G5JuDq0tHsVE7LITLouW/z
sC6MXTNs8+yxdo2XiAS3bX1bRGELuCGgogQbmNydxOrq/9oCCgtQmW0N2jFuk+0qZmTNkOTQnZF1
NM0ceu6ih3rQwXMJpWKmefUaIcGiITy3sCEFDlkmjnaQoWrwYqDnsdeDFD1CjvGQzu6+1H7dnrrv
DkXMHY6AgfsJMn+mOPAXOyNPFVDvDnF8BkFTM0B2Mp0CJDkCg5WHUU/u8hzYNnARoJUHe0QpP1bH
urQ3L79AmlTBAlB2Yxafgb8Yo2xP+kNrQQzQYEHWQnswZ4FKP28Pe2l+heqkiicmqhdy4cjWqzbX
XRafFTwuwSphDCCPivartc1lOzbI9QHYw1kQP7+Y3b5F07U5VvHZyHcK/RTEKyCviP819S8WEc/z
/zUjebG0RqusxWGmp1NYJVDTy8CMlrV+W4OHZW1zfg/YhDkBNwZUAals+bxVNTSh8QqDOT75KnzY
e5oMXhSfqNOH5stEfmapunLGv8PkhFGo6OHtgCfsNwRpMU01zyd4arCFbclueEzv433cnvSttVZa
E75J9s6O5SBFL4RBkCG/XrW64v0Yq0MMtmE0qdxTHIRjlLwQbRuvbURXvHm+2RJ7AxwnApIrLR0l
ptNPvI/Pdz8/bK8Nz2fVO7ven83mvN+g9+u8OXtP4RMkGLynpzTYfP4A0aGPcDL48Rk+/Ph4OL19
gpLQuwejzuHkv5/Ch9k/xeGfv4+v7v7xbvJ3ttd5B/Dfvu+eH/+AZf7Rf370w8PKAi05fJFH+X8D
kRx+XqLxzxYDoSfjgXvNzvDmtYSJmPhbkyVcycVxyvQ50ftyhA2aIvaxOguBHl0LCr6CqO9mcDUj
bgdAXG7hBUWi1WSgIz2rZupZ5T+9kXhxBvTd9Bvq0LOR+Bobt30VIi9XDzs+Nz4YRH0l+9FYTwUE
eAZSoiFMD4D52t52XMIZ3vo0aWuiBQZ4K9LAcR0gnfTPChRjcX7B3YnnsgHPKKf7LDLmSarO8TkD
YV+Wo7t/JWJfMoC2VYjKigAPN/b1AnZDZvRD6eJk5SZcew1XFU9NHdyepAWvKyQ/EQlAdAcxqvRo
tcoM8PbIQVD35D2YvrYShC/tj6vfL+djogT5PC5+P7pO55iB5l8NbX5GwcCzd5+V/cNRAyt5JSwH
1bc3GkE1eVm1V9S/cZ4javgPUFFUzC6HrF1PbM87s3YmTGzfM+PsVKa616Nhpdt8yfGjBoFKBMYH
jgBXshL3RZ+gyIWrOovRPASKwB3EY1P9EQLZmYdX11o3/XeIshjXhUUpZTTYup2rESzOvwFH9n44
wY9f54fMz/zW/0nQA4tnnscPb/fv4eiHfxz/4P2z08eVU/e991L6DOnYgciEZ7EexWc9u1ccaFWg
BXNGIlPUm+rcAjb8aExpkNudZ3fOnarH2xFSFuodcf5wtfTN6Velvcf0xzCiUXPbp0FngqorTnx4
CXigleB74QK7mjXpmKVsGHpqEWzQGtyDSpACStiBrcPN38q8Rg95Gd4+cQvO/8qgFOdkjLYKMzA/
KPE9xG4UtMqdG8UBKVe24EKwCEPQI0fFCcwYMqudPrRaEncZpOKU97oHJLMIdBV8cm3AdEihme/m
/PP20L7qlZLLFREHOnPw5EXrk+RNDKsp0qbMk7Pe/FQdeHaVQw871rYaAVF45O5BTxa6ZNxbyYtB
iN/xh1kDMGhY42ZacJ5o81LR6CWKQgAeXZ/xNmmUtqQY+2irMWgkJ1BGsupfM7yIrX5hRdo7vFCm
gkPa6tynH8Y2Nbdd/MqLEJTZt+d1aSVBJQFr6GMBbY0ULyQd3iS8m9Izn9HldSrpIeoLEGf2vwoW
ey76TX28e27bXDoXlzal+CGyooQwApsu4kc0vYZGSLtjGZs+RBn+vSkgbNGbB0FAtEKLE3MRqlj1
lOCFWKZnlfu90BwPgdSsjYeIH8lqWmjRTZoa8hhg0UJV1pIG1ve9CqICDmtMCQkkHPtU1AaHH6Ta
RlQ9Jj20V6Gkaz2SeFMDY9GgM8pNfowppnwYTnX/ORD9N/tl3Let34z/QOG3Tt46FBpHBD9pu4+t
nQ3eG75PtY/UWKPfWfIfAAlivhB14+kg+Y/EmruZpHV6Tma+RSEMQDaL3TMVXJVrFfylUwRKHRVb
Dn30QB5dL0zEkywnbp6eteQPEszpWpp+aV9bKNkCIfiVJpN+f1snk+lmWAoXgSnp5306H+v8HtpD
HjCJA4cEBf/X2pM4RUgnodke9WkEPNK9nNot2L0g73QuLLQM6b2XpgckRldOz+LMXViR7mIDLyLU
hAbMnJW6HuPOH2Tq18T+Fqfvwojk5DBphaW6XXpWyr8jO5puoBavirOLrcxzyvd0rft6KVYE9fEX
nAOw/6/32cU5VQd9QjiHqVNpEGf3uZJ6tgHmo2KNk3Zpi18akgbGR7OF0CQMafazYrahauP+Pyd2
uymM4LbvWTSFMhTiJpFClbGK6BIeEzK3OE28CbT+ye1Q6CW+27ym5PO2qaVnOfjAAN7ThaY40t/X
x0kBiR8UO/FW0qj5wKZi5zSKJ7SAomwKs2gOdBPExr5DXpJkDce9sHawbeONhphAUIRe2zZyY8iJ
Btu9/lRVuwJCA3DpawrhC7N5ZUXyTRYdiYtMfnzuHLX0KiBPrfReh2D1OFtPmbFfmVDx0VK4ASIb
oPpRy0ZzmixSNmmJkSOznpy7VFPuoiyvAyW3QXJfFV1IlTwPzWGYt6Nag0y3sqM7u03SY2zZ0Qat
VQXKnGX5Og14eXK7S1Z21sLphEgSkv/w0eJ9JTkayLupEUJhhF8u3bYgukBa/Q83mDcytILrUaC2
/ANy6v/cnpSlOfmiasLlLWDk8hIQ6JkbIy7TYax+ZBl7LkAIp+trUezS+wZE6IJxTkC7dDlNbmot
5amd5WeQ80xbUOvXXjen0BylJwIQgcYpAr7Sg+pRh8izWlO+XRgmZA9xhv4P1ZZ8C/a6prOa9fm5
Add9NvrW+wzB6ttT+b2KbAltxf9vRLqfstm2CXe7/DxMXj2B5t0gHjhHay/9pwzAHbaJw9sWF84P
DKLDFr2WoGeUsympUiRRhH6Yc9M4WYjNohxbR3UBmSvin7ba1g/UYGvcorJRpCeBPhRU2wCf4HKU
3FJsKRFLQHtxHrQeON6tTU8mQGi1ZW9TfSVr8i2HLoyhfQWETWimF9DSaz+kk9iauQ5jVHmvOnBf
q8TTKijag93GObt20KvvHQSqmOJFtupn1kpRTt43wr4J5Q8LpECGhuTNtf3RityxaKL8rEe5h2z2
CJhIZv4XI4J9BcsIMnkZvMFQ/HAzIMbPjdl6lvk2Ntwjq4Kri0O5sCLdknSGnIWSJew8oX4zYP5K
wd0B4u7be/Lbo05MGf4Cei4eH1g+acqMoU0HrubnLFM3rQOxwbh4QYOTEe3Ug61uFbPYq8zZGIRD
KaQF4x2kqNeOovwc+foIsB4CVygYRGU0uKo2pO8cTCkQjE7AowAsWz73gX73yOH5z5+/7DwA2XF7
6EsnQygpIDwVlBNyBRllVcqcHJul5PETmOaQ6MT+jDZqHpbKGuJn8WgI9Ry8m5G8x3V2Pc92psWK
3oghzlDqqIIe4RWSfqJIniMp0WbjPnFHr8abZIbEQhX/ZeA5/g8j1vBsFswlgGpJ3wAxlqhuoIlz
VnCH+M6Aa5UiPAonG73HUdVGXl6Oye620W9dQlhcqGng4YesPjqL5SIJmCDmaHBg1QQbC4k+ynmn
jeV7rvnuAG4PsP4PARg9dfeXYrLAmzhUM1Di1s2VjMm39RZldICfhCSkgzeW+PlFgKt0ZZTHwKo+
OjpRQiVSfAuKof48zRQJKhNEmCVrt7cHL07pZQwDMmeEZECv4rZGquarz/bCJjFjMma6mzyWfIqD
NtZU4Oq1eeVi+b65hBlw7+G+1EH7IcN4jEYQchkwA+IWPnzyqvb1Sd0UPNlYFWgKhrea38VJD3bM
U1KfeM5XfOK3TPDXQC++QPa8QLSZA3eSRysHU00ekOmuz+5No3pHNazrVQ/lxXxk0Bv6PaKpAX29
h64C2Znlce1Ioh3aa/S1bxLPsKvJ/0o74KZFfGYDnS1t92oGwTzrsOADU8t9UqbDNstV9aBHaNCu
aaN7c9qqALWqHLzepnXMqpIHvE20jQJl1AcjdkSvLufDYebq7LlZlPukgiimgss7qBh/jU3jF+mg
Dl+7SRrGMZJhtzeQHNkLghp8P+qLcBqmJq8sxGDrfLJyfuzUqAsLQ7GCHjfQNh1TyEZAQ3Z/2963
0/plEIAwuGG0ImHfXJ8Sc45jQnjNjzHKVwV7cviThuiob576ZvTs/qMZ1D0phm301u6H+K4zf8F9
zbG9cjF95YUuV098CHhAQMahopYG33H9IdTtC2coW36EtMeeqgc+vEH2B8rfdexTmoRGDUq/6M7t
oc1NoK/SP9A4jB7y7hc1+01Fj4Vh7crmHb2HMf4HRR9P356nV4uo22GN8PNbw/zX10L7Ex+Dlwq4
hK6/dkyQs+P5yI9I6RzG0nM7A9TJtjflEFnkP2jWQVv300LTCdLDB72Yw5abAbQ3mLUfqgNrBMn6
KW5NvwCrrOk+m9MoOE1X4C9fL155VtGr8AXQQmAva+AoTcPB+Jp3x9xm1ew1g1k9FqoQ5dXmuAOG
iiqJEeSNlbteR+34TpvyJPLqEaLuSoJKt4OWWdAWGo2W/KgrwKg9qzOcQ1pHYxF2rFFPadahx7OO
0gKoKOKw33NKAV+vaJf+rmtzoODJbqrjiAfFR5w1CpK3WpOOgVFwZ94UeqYDITCzNTI2OcYQK2Qg
34XbHj056KG8XiHDSEA7ZSLr2IK9tIqSwOz/FuoHjyeQidw7a50S8m3zZQ5cKgZ6NNGX++WyLzy/
Ok+dRW2YA1wrqrFTg42Htb59Wr+NCRznuAjRngdULxyFFCRa6ggq6rgkR5pER5ZH2H3NwTbnu4wc
jYzj7RSpb7dNfnNIMImKooroE7QQEMq6nsZ4pnqDii45WukBtd79wI8jnoiJ8XLbjnxz4q7WsSBi
ZDaQDrKYntrRvs+wc06Z7zkrvuX7GJAPQk8Y4jE4Vbzgr8fQjW5tWxNeQmRuvNxpdk19gC5U2FfT
SvAjR/HiWr60JBVIWTUUTZtb9DQ7s6+RWfHIwP8Q7qzUub7tNsmO5H7ytu4pKkWwY3T3CDSDqqB3
JmVoBU5/581a+UDcnFdeBA4OQaQg+0N0B7aq6wmcKiOzaYUJrO4RzBzHKAC3ivmCt0Gvbm7vg+9b
/NqU+PnFOer1Uu/iDqbiPDoMT3odRt0xYx+I8BA9rGzuNWNSxEDU0jZQtsQ0FsnBgdgIuPC9iplo
qgYWrJ09kJjeHt7Cwl3OpJyhtGg3g4wNFg32nGSokDhRMIP+AM23Mf1729bCtr+yJW3G3uqIkVUu
PSkAZiSDb/T3BV4ak7XysFrY9Fd2pM04Jq3dGznszOU70AFgvtY2arWyL76lb3C0rqxIjgix9AhO
BVgZyFtiOW99xF6LSLvTfuSPtREQmjxpBXrgzLmDAuJKX/p373RtXHK8c1m5eqNG2JX2izt8Tuxf
vlW+BieAv2jtQ+T6Rdl4seutMooGNhN6yl1QN4yqmTx3ljb4VG2qTV9X5anuxrUs8tK6gVQAqAbA
LcFbKrnFnpF5GhIen4ZcGbwUyPYDs6cCV7KyZmrJgSB9IoI7ZFBQ7bo+1ZbVJHgUtPGJG3VKQnBT
IJotWwbcLx5TD3nLaAN+yboct/Vcd2Gk0H6NQ3DhOIjXEgSc0fhmoPX++htYDtdCpyQ70WFIfuqJ
C7x+Fw2hOnLiT1XTrhRCvyVVsaiQ53UB30PXD2oP0qBLO3fn0eXZaewhu6dF4H5EahP6iLQZwmzO
tmkU+Z2VnDSQrt0++su2AapDlwciBaCOrgdbt5NhzqaancBvnL+mbqlsJ72G+purZ/4I9De4IlQS
1i75ydVhCOq6pCt34YJzRRiPbCSy5lAykWtz3K5SjYx6dirdvmabcZ7N57ZvgANy3LisN7FlKLmv
F3WRBFGSxWsdPEv2cU1CQwSfgc5Kab25HRXEKub0pEw6NNvSOt+aXdu/KBpFEwre53dKTPjWtpi2
1mazsNXQ/IKaroi4Qaglnax6ViY16zoGjniVnkswuG1d3kRBUTqbvqmN7e3VXjKHVy8OF7gNQEAu
bbQp7bTWburiROcCbGR4zpas82u4YvQXremzfssgYlujhxJapFgf0U4p5v3CVxW94jRDPJcnjTuB
TTtvyK19lCS7TDsyOvugFRqI43Wq5TOVnA3Umlum33X22pWwsMCQzkB3kZA4wRtJmuWsjXlsWHV1
qpFhqmyQCsTl1s2cQ9WMnZ+m3ZNGkvD2VH8r+2H0XywWYH8RFO9yFjEVmYFW6+pTUzq7nv5D6sea
vdnR2YWsLxADZsp3yfRMtTUW/gVvDTy8jXy3hpUGC+r1tDtTibZztahPqlH85TYNU3NAZ2mar1y0
S3aApBAVCzA1AXBzbWfIoqyPHLc6ZRk8pJEzy7Neo9y0VuyI3yPFlMg2CE4QHBEdrbnXdlIUnKE1
W9anqU1C1qCTHHk5c0g2Rv5DN1fi5YX720GGA73O0BQGYECcoIs9S5MuIuinRiqMsvJRJUWxpWDA
XAmEloaE9J8rTj46IuU3TAmUe2S7SXOqdB8MzDtnUrd1So99+zIoawjBhXOIHShktnGdimtcGhM2
KnEHF7J50GHvWo+gLf4wdXgD8rO5ZaFVfUTzfQHpV2Z/pO7advw+VrwGQYKAEpM4CnL7hKIM5WTp
aXXKe/RQ0w9Fp8hB7nEZBG6ie7dP3ffluzYm3WZdVpIpq7LqVHAovzSA+K8RD33r60NDkuBCxY0J
El6soGSCNAlndu9kJ8jDbcqDegeepU9z1/olIJdAnvcelLfrtWqdWKPrQyCsoh5hoIMOb1/Jc2eO
NUDQAlZVJQ9HUEhlaPpK2+ie2dXj7Tn8fq6vTUnxcwdRS6FEmIE8r02TwLGfsnwNzbRmQwqTSZOS
BpSiOZohC/TU91WSg9OfOYFVcv56ezwLG/Bq6qQFQylnYJXiZidGa28u93WODejcKXrpz84KB9aa
LemoId1uFomNZVIeS2tjjq/8F8R2/ZytNVQuvHKuV0l8yYWjMgGtqFIGS+hsLGd/BJ+LmyO/OOnx
cxw3QUWeWXo/oIhNAVEb1LWgaXGkuFUBMQXYUtelFXR51MUoPmBDDoVf0OYtbYeNMsVeTvHoL19u
r+H3ZwHSWbjNsO+QXkCT6PVouT3N1qhk+Smvof957KqtkQXc3JHsGLWPhvLntrnF2b20J7337Vwr
J2bCHmhOPSUsgvPT78qbQwbGpRVT4nEtn+wLU4YUnGhzm7tNhiYyTkOlvGPx35FDznXyQXKN3mi0
dHLPRXq4GvsV00tLiCQhcHFiAdHddj2pWTM5+qwDgd+MJEg8apwcBznP4ne21vu/6DQvTUnnIs5q
22hKmBrntxkdASrUeLV+E5XQht+V2bTV7YDOAxiNKzDz1H4Sbax29FqoNd+e7m8qhsJ9X36JdG7i
yJg70yrhefb1aQj7ABSPPBjC7qk4A6L1To/DAw/BKw45v6zy/GL0geK//RGLu/li4qXdDHmfmkLB
Nz8Z9Cfuj/knGN5AN9X9YL+VYiUhsWZL2slRjuhscKr8ZNNtEVdoJgGcZVPXHvsDjlmzX2Mz+V4n
EhMs2oKA9EBvmMweJqhVItXu8tNMNvOmRf8B+cWAFWTzTp2fSPdHP/TzMbGg88uCuQmnbmOtpSEX
XrXwSHhLAgxliqS0lNFqISQ/pRZmmNXgrdmOd+wnmlAZ6hV/5tGjazn9ZXtwT1CegpfCabo+Sg0h
GbN5ziBP0eiqh8f+SL0ihYyET9NeFYkmu+aoknXlX4aqBxS4FAUo3rqx6/9w3aHzBGGjeFJ/a6hs
03HkSo0NbhrtRmE7DWd6yu9YeR7zcWUjL13jl7akw1QrKUoZ8HYnFIto+5KTB+KuFKbEWZDdI3IN
QAeIqANLej2zmW5VXdfCE7vZEEB7HOmHIHZAlQZmtvHdSdcSUEv2QJaK+QMFH2gspUDL4ooxF32d
n6L5SIXs5qdl7Wl/N1kfg7u77QcWrxnIfdigVtcBTZcfpkmcOOWkEBhrX6fUY9DyBn1Z2o+gtVY9
BbAzavmkNkNt/j2tpSqXRgqSRR01P/B5Iy1+PbOl3hRJ3GfsRBSQn7P4SOiG2ZCT7DKfOCGUtG+P
dsmeeCwC8oCwwZSxPA3V9WRURzRRJ8rBJHfA9vhR9ESNwC7AO9OBtee2wSXXB/YhcQ4wtdAfuR6g
kfdK3TGD4RKvrNTj0ePnFOO/X2n7g+prGJql4TlCmAN7B+9HuSV2tLsZfCkug9+LPArCHouC5qPw
zQSZjuK5jKOVp+o3aAXWDvlPaM+DoxKtmHITn51T4KNaUpzmGfAKJCi7Uj9N9Yve3XH9R+8Oj7kT
HQfdq0w9RM+Kr91TFMOBLqzmHo3PZjAnv0ly6N5uz/sXZEk6s+jnQP8RELCCw0E6sy6t5ohGeXly
inSf9OZdw+tfulv9MQF+BqnkgA1nopfdaJVtTTS/wUM09miM8FU1yk3UWL7SzA8k3SLHvfJtC0GP
YQNrhUQQOLBw0K83hW41g26NpDzZ1ucYTedZSz0H+hTlHFDyVICOpXm05izo+tgbo53hdD5B9pn0
+zmC4Afy37c/SNiT5wrKSqiamkBiYr6uvydljRGRgbJT5ES+aaA11rCLYzKkWlDR59u2Fsd+YUty
101fKFY0GyIWCEi3RSHUrzHxbR4we43Xem1c0uFjNMkdpDNxNehxqKMRWHsmCt8Uw8prdenqxfZH
wxvggUiiyo09KXJGTunCjTUD5HcyowKQooTeJXh1MsXvMiWIc30zo9XOZmt9/gv3H2xDARQASZQL
5EoB2BOmlPUJO9Gu8cvE3mdT8+KusoJ9g3GJk+4oqEojf+OCQ0ty1WrWE7uNWnbSAWRv2jFUkuG+
o8+d/SunbsAtb7aMYIiSHW2HfwzjJV+VFhRnVt6nYI5TBPYbbcm29Fiou0af56iAe7OM3NecEoqH
rvV5e4MuXYgoHAsGaWB7LMBRrk8DgDJZbDYYaFL8dXK6ZzELzdH6MxXjwQTW1U5s36TFvTmYR0cJ
2m4Mbn/B0rbFhYhLEXBA4xsVrVb1plHnNUO3HaxxYHUgsETRM9TSacV/L20e7FnQNYhmYZSarseq
FToWa+AC3KOontO5BBzLrhaq0bSWil809XVLQD8a6SM5HEZ3ioWmUGGqCEcK9dmpbe8TJA1W3Ouy
IbGCkBQGy6w0Jrxka57YA9ZPN8CU/JIMwCZnK/WyJSNo2gFgEw34oMKUXsw6uvdY6SKQIOAcDXtb
+zM0peJZ3FpDby1telSTNaS5gYEGev16iSJWVkoVIYJoyIBk0WOZjCsTthCjmOJUoxFfgRaaLGVs
9r3jjnVZnJq5L6MDGznqMBGKN9uKTDzax0THW5lEk5sGBBXELS4qhYW3N/3ChCITjXIFhK5EEVA6
dWCxnpqY9wUQWk+Gg6xm57mQKr5tZCkqABEkytYqsHsuUkfXk8nKPHYslA9PCQve3LD3PkGi7T+c
Xt5C9P57r50HKomV23Up931pVM6uuJXDjJTBaNY2AfjwoUEyQh9pKtuwSffc9cceXGRhZOyq7LVJ
DgSExbfHvRAXgpJFwysU8GJNkSe3L3N0MulZcQKizdrYSRyFDVp1QPqMTixHrzaNBem2Wa/WEu9L
twYAUmjiFA1BgFlLh5ElY6nF+OeEm6v6p1b4sLfK0fChizDsE+6IHaWm22pKRrRJ15Y/uEASJGrK
HtFhSPxcL9rNv58M1Fnt/yHtvHYcZ5Io/UQE6M0tSUnlJHV1VbW7Idr8Te89n34/1gKLEkWI6Flg
gMGgMB3KZGZkmBPncMrwfPywyzMwoNqYFCiLnEohNh+r3JJ2NXHRg1yU4oNfWv6u6ovR1dRA/Hzb
8toZZ2hImZWL6DPL898/1EvFYOxgoc6Kk6BNe6/o7rLIGUvxcNvKSoRF12jGXLHhZI8L1yRawTQ0
U56fWm9Xlj/l7u5rr/3dLIeumWFSABQhjpYiy+LL0rUd6lys2MYi5ismEaHjIN73k3LOu0lzKUJs
Db2vOCp6SEQ5c3qDq1jc3ikNhjSL8wI9JOVByhijhtgrMY65IrlactcdRDR9bm/m2uX9aHOJzMwK
pYFoiL5t07+Y/jEUf3Tm5zYR71OqcolyVhGRruVPE8DUNHut/PxQbNXZV16AuXU2zw3Bn84TcHls
LMkTKuaGC/KqyRGGH3W+Fb/K/AuLwAqREAgFaFATbyzfGBFITZyVPc3p+E6KdiKo/IKkcdd1X/rk
izS2tp+8JvFuSwt0JdIBOk4sQNUK37+couxGffA8heyxTeR6l6rNTwWZFCc2QtFOC7Nwb3/MtfMD
q808ckalmajnciNFIc7bdBxzAqt2Km09FAvbh7P3Wero/3TWfRnr6Bp1UYkgsiBuxForTpiglbgO
HDxM4cv5s5zCthGFAk1IC3B4HTjoJsXJvlLueiGbXfHGiMHKsWGSmTiIiRL0Rpe4DsUb404pKvqQ
7VepbexoS1lrZUFUV6V5Sp/hDoBgl9sZJYBROtBmp0hRqzt/hGA914bxU60k8cnKZVBTguzDSO4b
Gy2uFUc6V6oQQjTpRF7NAfTK0NdmNRUnqPKoV1nNU9eOd9H0P7Ry8TVMYYJXAXO2HHAATd9K/RjT
9p8GJ/B121d2t4/kWrYBTAK4Ki2luTu9eI0g00hz2QKi4WfCg4mT6abGKQ3X9Crb7/LPgVHD2mN0
bl+attck+ybdEqpfOygy2R1K4BLIo+Xc7qirPhLZgDW8OKSN9lq3/91e5JaBRc7f1ebEDFZSnurs
cRC/Drm35aXno7ZwYAC+Z4gP+0iQs0hOtUIIlNTjQ2XJPkOA9h5yG9XN6zt5z9iWVNrmVv9k5fkz
CKUIpyiAgZxaWMyCMo3C0S9P6UxWHYhHA7Z2dZcrENluBCxr28fY1DykxUEh67i8Z+lUiGaR1+Up
Nyppl9eT6PhJuNGjWVsPsYkEqEAlvV8eAl2M5bwu1PKkFpXTTrIrIlSh15ENQdUzGfFGzrHi+Unh
gZ+rsgHcbYlyh8NyMMcurxCBpvnlDw9Gqx4UPLQdbCxszVewdyROc5n5qg1DUVkkq4mrUxyZ5U61
ynMft/ldFm4c8rUNnNXGZtTOPBo0v7EfgrsJkYChbtWK4C7Z90JwkooDs4u0+YvPm0TmK0cC1SNS
GBBWAAukxY3SiyqIIz2pkcbLv0zW4GRRudH0WDNBlAVkB04lauWLYCtO+7GnRwh2rO6gKzG8aNe1
yVarY+UcmIQ1rILCEpHHwv1ZHv4vkQBWyZX52BmRLUxQNOmp24WH205oxRLBKmgZxu3emx2X30eg
35oozNCdoERx1fBPk38RoSfcJBO93jewaLMSCFAxylRLqJgspEWmdoCg9Uk0z4Nm9j/8kvLm7dVc
hzJYob0JHoeiHH7hcjViKEe95BPKZEH3pPZZBoMI2pKK31j3XgQDwjCYBSrBtbAzm9Ha3bZ+vZe4
WmJSAMo4DEDZl9YZKi9yXsz8VPcFEjJJpD2rnpG4Xj5QIxuMYGO1K0DG2bdTXgXpQUVzGSgOMuTo
gVoUJ6X3gQNPQiM91WJk2okkGE9DnUXnqSYUMKsUmLJee/o3vSuQcMqYIdvfXvz1Refj4vH5RRwk
PsPl4kM97QPdI4sLpfEL/IlPivgdraa2Lh3D2HLLKwk01mAqgmCYLgZh8qW1po6DHl2bGeEo56lb
10X5HQ+j9bbaJfLzkOfUtoWshIInE0L1GzRXqvzUMz8dOH1cwXCpdEKJWthkFBuv7topmCeWgbXi
wik/X/602upSIyzF4gTpz+g/N9FzFTpVvxHrrW034mfAzsBnk80utjuqfC3qUo9Yr671u9HPvYPm
hdIuiSPNFbzwBUYqecPm6sqoh3KFgd6by6SvG8UsUiPCiaYK9qIgpLNa4oNRRoVT6vXP2+fpOoye
i6907Im/CNSVxReW0kbLMxljdT7acz/EgqARqdjRi+02tnZUvDce3zXnQbgOewqZF4538eFywmdi
AJxuHb/I4o9C2gXGg+LD0FirfyJ9y8dfv8As8IO5xRfs29oSYb4C6hI1n5BKuhv076CKtiTN1g4K
pFMzta3J1MSylq1GflEaGfkOfz70ib+vh/E4dOQHcgKsPto4/avmeO9nqmOmG5c1tXYQwrYYOf1m
LB3CACz5ZLX/TYr5Sxx/B/CK3D4lqy6QdAsvALKFWvki4JwJBytVlYpT9RTHf1tX3lemG/+uW1St
HOnt7ba5tW9GU3dus9DUBWB9ebfjuBXqrlYLsJ4MVteg4yHWsMYtEt+1iwYBG5RavGJ8usXZD3yv
tIx2JPVAWTKrxcIdNf/7MKkvgqp/ub2kFVQQw8UMrDPiwFgNoz2Xa5JqwwuEWMYYdVhUse6CPt8P
ssPgY6g4k0aKV+zl8YthvYixilQZwVt/Fo3jGO5v/5S1s4NXYSR7Fpi8KnZnzZArSWmWp3Lcyfqp
Dh/r6tXw7zRxw9Dq8/HR0uLUxFri5V5glFR+bd1w2l1uJ7+10Gb8+T6HDRz5zNqdtljUVhqibDV0
FtQ6yctQUbjc6rCZ4oLwoTxNKMFKFH1hdLxPqv5e9DQ7sSR6ocNbVCRvU7FVlVjB+c3c4wSTcwOP
6sfC3VQp3HRJNJWnDoAfyQUTO1V5bKrvqaHaeXRMpM+a/FNkwLzxHuMcktdU+ITC10besfKN52k1
4jMK3wQLi58hh0lJj4idT5lhlPapI/fcVMXdCI1WLipOHCTBzCg4YzAudxodjikJPKE8tbJxagAM
hvIjeq2vtw/s/L0u82uc3AcrC3cw5uUkh4y9naIkedB1B8ZQm9rLrsk2DuzqcihDsGG0tAl4LpfT
+3moaWFZncyu3YlmAhGHfN8ow5/b61k1Y+iiztg9HK3LtENo/XLwJtaTCIrFqK4MmL1MmkNAbWHD
ca88tnMe8P9MzefkQ14oiOjUQgdbnYKOAxAftch3gkh4CRtIaksrsuMS/iRvq6m3vkK6kwZUUNTI
FhsZdoZXKVpUnSyC1OQu/O1tAWpXzwR4QzookIECfLhcmOblhN1lMCe8kc2ExS4n+lUjaxfnG1dp
zRJ9XDTjyOBxmvNaP2xhW9b1OEZVdfJBVoSJ7irxA0PQ+7L57/axWPNbiBaQXzAYg0zJMqS1aqS4
B7+vTlIutc9xPlZ7qRinX5kmN4eqyBGZkdTHLjSm/STKD02YbykorLmNGb75DnAAHjTvxYe1RnCs
Vsw4VicI7lw9RWd5ePWFfSio+7L9Hy7bR1uLo6kLqdemTcdlO3T6f+bZ6H7d3s+1D0e/C+k9slTm
CxfPu5DDfOjFU3XK4jc/QenlB9hMT3q7bWV2Pkvn9P7IMLZJAL0cAvMTrehrRapOsNLmxUFRvt/+
91cCdGZjQWzJUM7ALL3w5LpVC3oTE6RAIZeeA9b5PRXyBzHif5VmaO6SJhFt1FP/fVadFiXtEfAF
zNGxtsuz4He1MOg9g2BJuyus71rwbNYbTYk17/TRxOJqVV3SZoEmEh8kdD0yuK1EurHZ+Fm1mp0o
fkrEnVwebu/n2hGfS3HkcgZF/GXxqq2puPO38sQN6rTO7dQfpWVPXeuolb9BYbB6o+HhJogl3QEO
srhPYueHUmfq1akq5J9CKEr7zjB9p1K10mWiSdpLCswGeepnbu0DeGuT3vr57+tF8xgAB3kyjefF
T7DSzocQicpgUz8UofVEAvPih+FB8qVzo2+U7eYPtrwMTF5S70QniKOzuHIRzZKqC8MGcd8EgSwN
NqvEkzbetLV7/dHIwvX7dQZwVg6aU4P4eh8dJuuT0NvF9D/4fYTnaX3SXQKhsjAjMNkZeG1BwG4N
4lGWUicdjYc6slQ3yJXIvf2Z1hZlgZzVZ40ehO4X3tBrMqY+kHE+cQxKqEngrW+kqncTrbzz9KbZ
MLfyoeh6zn25d7zLsqovRga97MSrT1XTcPZ0s3RoBcUg6IIt5a21LIAmvcUMNIcC5e1l5qN4sRVU
bXMygqJg8OJvFgHsDn1Vccdhsk4Nk017cxLUu6QVlX0tp9m5D4xsH6SBCQ626Da+7MriaTRAcDPz
54CKXridMjTH2hiimlcO2Jlv2krXurqy4WjWLj8NGqa/58oKmcii0GHJQ9kGVdCe9INVPnjmLiwf
G6OmsXaf5/leNkJu/v0/HyNswlFNnk7mtWTgrA0jYlA4aU8Qj5n0mE9J/vPfjw51RZE0FlFH0qyF
Q8m8dMDN1N17SNlqnwtJsaNWdP59IR+tLO5DnfilUk1Vd+onuxi/tI2bS596OuW3zawcBY34cYaW
kpXzlS4fOXmIvKTJwv6k53/64CGQHKX5fdvEys1+p9OFeh/Enrn0iXCh5CK9hf6UTscofCuAVXux
vLOgar5t6P0iLbwv5XDQN5Tm54RsEXXXozhAv173pzYCfj8GxVNVfqUwDr+i0qdMRzJ0Q5lase7y
VPpcGVBcfO98p5URJPrV6z8m/ZxnkV3yQSuVOsWnJDvr3Zse6k7YgxJr4js9Kp9v/+q17QH2RxsJ
EUDEMxY/OkxhxJg8qT8ZYeRmlotEjV1rb6EebpzbdUMcWpib50ruIpAax6RIdKPtT3WRHmDD6Url
sx/mn0Y/iTdMzafm6kOQDkM7SQUXpu7LUzVM4jDEsdKfxoMf3fe6dqCKGum9XW3Oe1+Hh2jycQ81
2EloaC7DmbBLhkGM4CDQO3AyvBfNY+SGwe9S+lsIf29/KvVqWRBIIL4wfyo6z8tQV0FhfaL3Qx6u
DfaADx+2yAeuryM6uOCrTEqblFGXh6GaSt2v07kanVSySxHN7lXkSyX1X8UuOWtM6CEvBZMj8Irl
cxvVk07wF1EfSfTGFoMa+LF5EEN4EePUmRLx1J+7ONmIB1c2kKqQNjctmA0kLrw8F95gJPU0krRK
anmESfCHZGUbTmClUgucY5ZHVeZdvOJyGcTa1OOQkLOFRsZNJslwciM9602QuFYJgyxKZZUbV3Sq
5MCs3WFKHQ/KjI0rsLbUd0AtYzA8gdbiWrdFUpi5SCkFFfRdLGQ71ft1+zTO/8LlJaNvy0wcRXDO
PijAy82kceJ1QU2JqygKOw2VlH5FR6Gr8o6FKjWub6p/PRlMp1huvE3X15tQnsbYvDCKG0uRHaHT
NOp8RnUK/eROo7CiB0d/Bq/F/pOivtxe5rXbAnsHZwuco7Q7KahcLlNWQUQzKtudRsCN94WCEoRs
BpEbNM14byi5uPHhVhbHdgJxBONI6KItojWkEnIp7XLs5c0dmLGvhQfpj4CykK2O3YMaq/vbC7z2
YCzwg8HFSaniMfULuexOmWXcycxsBaVrgK6aOKGxJx+YJjvctrjYUh57MHAktCTUUFhcZSmS6iv9
YNb5sYwkeEj1IbvX+sR0VCmaHpNG22pYL7zauz0qwczHSDz/zHVcfkJkIk3NE/PiaDDhp9I8DSnw
l8aP26tagrnezcDeyezmXPIF63dpxlBrM6FxiJmI2RRkGLUHmHFhe4+KwpmMXvndjEn8uevhppTG
0Xj0JHVw5azvH8bQSzdSwcU5mn8NYCFQlYgNEfUsS8NWQb8ylOX6KKhjvZem8C0zolddg3zF8lP1
XvCg9rq9Ayv7zHMLKoCOGPu8rFhkae0j/qjUR4UTzPCxEECNG/SEOVOwcYSWWP735fECUiVGQIB3
ZLHZap4qsDTLKDUFUmzs0fPxwN62DLBacSgQ5Id6DLdpXVVfgzzuzJ0gIc5h54rg//aQXv3W1p3w
HLdjZdppO1WQxSJprcB8nuTVroL7iyntLBMDmwnjYqPusmxGvf96tLOUWQ2W9/YqJu15N4zSrI+V
lBS9HftReecbU+rmuYEaYd31Av0JP9vXrZ4fYmEQfwJ5bGQ7aEthL5QR1Hei0D5EIfLQqgdddVd4
1cbnXCZQ779y7qPMrGhUbJbfM46nYAwyoz4a8HpAfBFVz7XgAw4bksnxzaTcC3WbOJoeWLR5dKT+
EFnc+NDvt+bDM8OPmJNk6hnvU7SkVpe3Kh892Dwphh0nL0ayMZU9zXflYZoHhD1jIM/Kw/oL99tr
9wFgw3ZfgQ1t7Gwc/F995ykAzPqmJDKTuvJspqPmVJoWPUDKkvn0S8yxIAcdoAE2g0DPfoXj0DVO
BiE9eULnK6/w6BJqiYo3TbtkaL0avrBBfP3XqyOBG4KDT6GCOcOTL1dZhdOox/3YHHNZyndZVUuM
JZM6dJq1WeaeA+3ljvKuEB/jgel+LHa0LeckVRSxBQu56/mJjKJBHaEEaHmmm/ue9zYYORBKIRjv
KqXlIsjTd7SYo40DNhta/hC8BQQuM4E4NFSXi/bzKiwEjfOVG4OFZE746ulJfJf1IaWeCO3YqP63
x/X9MFGQZtZ1lkZGF/nSolGrWhWrU3PUpwImbIOwq5lUWP1hRN5xzvoDULjm/va3XQRK/9coOEeS
Ax0miGUdIux8VD8jqTmizFk90zYMoTXKctco23FHNFgfWilQD8E4Bo436dn/Yp5wm3s8z6cukREi
FEpp2/K59QIVZlVL+++ILUhIZqh/4rRO73VVqJ24q2SH2uwW2mTZkJ1XTzuFWI0XcUajL9I+TaTd
bXpCd9TFOnxJ9BpJJFWEr9Yc9EMIo+JOGcJxN7R56/hE7/u6KQWHMOezAvDHaUq5dPOs978aXbPV
nVuEPu+/jUwdFCqQPZn67OVxENuB0SypL46+T+XBbJji6FTDITuR7JLC3bNJI+1TkVjKRgR7/VLy
RlIQZqyWubcr5jp6SUVHa7A6doj7DXbl1wx7WoLeigdP5eJvHIHrgIt5IIglKYRR1OZTXK5zMtqg
j5gjOeYAIJ4TlZkvVa9Hx9QKpjviQgu/3j7y8z+4uNmMWeAZ3+U1IBS9NBj6URBNoVUdBTma9sJ8
8Kh9b3XLVpc1F4+otVC3XQ4/07TpgaH59bEdPD11GqlTqtihbFUIn0IvmYj0BE/pp40scsUszXDo
2mfiKdhkFruphxMYwHlx8vhD0oChAf5OBXh8/GYjxVo5n4RR2nw6gRteiSQbhWRVZJP1sUQkrkk0
x9CbnY6IbQteqzDyQ51tsQGsRLEEJVQYaMIwpEbx5PLTFX2VxV3bdkc8k/XV15Kvg57kuyJJNTfQ
EIyzBiVxOsJWO0bHzKEeRmM0VDVkKDtvi3px5SChh8KQMqk0/no5PTlEeeHV0FAfGedVPweDP+2T
rt6qxq94aEqDcHOimAxCcjn0XdBgKMNQ7o6xmp5by9vHhuiOAuxE031eQSlmKK+9GmxE6CvniKoR
k8ogPNntpWMepCnLjL7qjpXfdnYAIEdq0h9iHdyV6t3t+7gSLjMaMfOWoQvFW7vkQExzsvDa07qj
KDXhi+IJrX6XClFnOVHjRWc9arPPsWcWlh0o+GlXLGpwo01Vpn8UX433vZgbdswzdvaLcPhE8ft7
GdfSHTFufV/FgvSpU5Bovf2r1zYIjU5KqojzzOMJl0fRBx/WDoXfHxumYnrN6kCddD+VoSycokoO
t42t3DUqnbM+BjH5XM67NFbovZJW2fxODVXnjNVk2EmS/Gl8+UfQNW5dAMpUm624b80qFFGMozJH
opHxX1qNWr012iLsj5WuvdTp01T+7pJD7BGHNDsNUYvbi1w56PisueT2PvG3TArNPiqEocn7Y93p
d4NvQC36JYOXtYh3lpIdsj8einO3TS7bT/MjS6Pi/b2jCUvZ73KJ5sjETywm/dGYTLhv0tG87xId
2RPIcg+NKnYHyGjzOz8cYzfVzG/Emc1OotZpp1Zw0EZzaw585VjNjyBubv7PFXpeQvvCj9K6PyL9
FD3Cj9ocRirTBxnHcC8k09YEz5o9CF0BdXD/eBPnM/AB1DG1gyS0PPNHSZ3cHJS8zc376Sv5N2LR
5t/vDOhGohlKcjPwbHGg0sZqdOQQh2PrR99LSjjW9LfQxjdfLzdg0u9EVItHntobmFSaUGT8SwLG
iEcoEq2wPY66PL7Cp/nW1tF3sewKV4ym6dGXE8sNKsV4ZU4ld5K+rs6IesU7QwxD5KNDLUrtscj+
01t9LJlZsIqXmoXtPSq4dhB5sh3l8XCAPUXe91QdNm78sl/DyeSNo0k3TxaQhSzjhzoXDLOq4/4Y
qUYE44DQJvekDuaL7yv7uOuiOz9tquckNP27wICgWZJBnfd6RqYbpsa+CJQBuktdcRu6JoeqjKx9
a2nNXd5lI/ppUoM2ne7ZYmJ+DtJIcAOrJc9hks1J8UJuXCQPYdeBPu2aLR6Mla+DBjm9FpPoC7zF
EsM7MM9lVWnTH8sYTTeAReFL1NX+a0jPbdf3XZXaQa28MVo8Os2k9PvMGIedPFaR27X9tGtH4KFD
3TUPUGh7DyYOyqlocB0szdcP2ah5diaGCNIppbiL2lzdOMjXLz+/fybunkk28FlzCP3h1lSiHLee
pvVHbyo8xleFApYmJEVve6fru4kVAkgefdwiLPiXVkxmysU4wxeojdC4WSxNT76c9/vEEDvXGFp5
Y1XX/p5yPACXuUZIOLOcD5L0WqmnKRiOetrJTmwa/RMEVpOtBkq3M+I8cJvGzJE50LZoGNcswzZF
FQUYOfiyRVwXd3AkewVeqB4K7xDK/ls0QdnadxoM0KI8PjWNcijqYaueff3k0HBR5gFhajcyA9+X
O6ynrS6YfTUdu+ZABObCEDQ8a3r9IAmHsXDqLRa0uWhw6ZVme/CTvBciNXP++4dzY9BUGrMonI59
0R/kMLQVCck+/7mUVGfKtug9VldHBwQZJUIUXrlLa2M7b7jWTkfYHVq3skpwHJagcNM1y5ZG4yQA
oHTHcq466fq0cZpWTi+FdAaR5uyaMuJirQO1GcCI7G0v78fhPgqOXfXD/J+MkGUx6g3B1BLG1xRK
kmcjjJmV1PyopdQNkx+9/l+Autntu7jy5ViNBQUZBPngGhaBAoNrhtSL9XRk3CeozmJ00to3MR4d
GMJuW1pJcmacJ4th92d8rnz52YLBE3QxscajX5G7KOCNd2HgRrFTU4RQneZr0yR2JQOM1NwN0/M9
W5zPWfYbSDinZp4TvDTteXnXyP40Hem0dg5luqZ3eIPMPadFe7SGoLQFLaQ4pwWpOxoQJAVlF26k
Hssu5fz0wY9EKUxnD4itF34vUdtqqA1+RSa7ylfvlcqHq9uya9oOCOXbS177rh9tLSJrv24Ds1Sx
1YaTqyb2RFVHetCSwOGN2fiyK16ONJkyEbVN7sOS4nGSBnkYclU8Und5ogFg9sR1Gv+tQPrXfJOL
aiOivq7kUFfBt80Qb7Z0Ca6i9j7kcTlKx1BL7gWyhleEp0O7yIQtsOb1NmIJiRlEWoFr8OkuD45e
BEVd9550rKGylZ/N8k+nP4gN3azR39jFtUXhrKkZEtXRyllErHKlVIaVhPIRncPmMavMAPEbQdm3
RSN8v304rp951Gb+71NIm+FKl7kppcrwtVE5Rl1W7Oj2tM4wmVsLunaU4MyorRPwzZd+ORUyGFmW
ir0oH9tOfZHR3hAryw7RvK+SLYWT+TNc3m9M4VKY0yLLAg58+ZnILHR9DA35CIvaJ0V0JfEJkZW9
P4oHiBYOFVUbpt03SlLvMJOPVme+H1ANs/gdJV5QIpdW1TaeJORs9RMjTrsymxwlkbMD0N7CxuP+
4qrPor6ooOldcp96vk6cER+0AgbK8F6RUYFIqqR6UKVufBgr7dftj3zV75p/HqXOudDKU3VF/2a2
ErykTCKdfFN67AX9qWq8l1gv7dz6IoeA/8zJ1ev2zquTmfsrVZ805aGWTPLAs7zp/edPsNwsYmJ6
wQjgURRdOKReGHoLZLpxkr8Mom2Yoa1/t5wpcGQ0udpf4W+pd6xPRnt3exeWF5gRmhm1w34zUkdD
bXGBWz2W6yqKrdPUZbsx+EYL0xHyT8b0OmwN51617ha2lj2HcoKKsZ2wpZRu+8X7W50HlONdRGBn
IpENB790uu/GCNI58nNLU1mEeAOYiDSLGowp+q7OXxqkugWaawhE+Pk39fPtbVze5aW1+e8fAjxF
6vxClVvrlOl/UR23aarRu/0+V3tvG1p6wdkQhSwGRkGQAVlYHBOp0kchAYN8SvQRgL9vy8EPq92K
etaWA7nHLArEzmHmcjl670eWIoXeyZDd2AKG7qTB4yb50eqBgJ5ixnSR8UIEd2kG5je1TwzMTKFd
Pk93DQQzqRPdxXaXOFs0r2s7By8wZR+LkSl9WfIRoxYYhBB5Jy+qoB93peyXkm74lOXDwdfRqAgr
TKiCq4fV+XJB8kThRix84aTpae32Wi7YSi9v4XmXDGDmuxl4SiAgwBJF+EszTZSocRskwsl7qz5J
r6q0NzWHSV/fHsf9g/5Z63Yw2E1bpc+17wVNHYX4eQp9xvNf2mUMqhJQtxNOYvUUBQEABw0l9h+0
OTrEU1XPlQtXTbeg/dcuamYdxVGTeRMWLhMK8hch1ArFP8PVYXfTH6uBGqv9ZUjfCEk3rte116De
TsQ0T/bLM5b5coVl1EXg0qbg3Gf/DaH0arZHMW7djIwQ7Izbb9XAryoizINKc9zN/5tSHrOZlwbb
KqirieDsrOKf0vpn68TimdjaDnu0AqanRvvd54ndtp9rQ6P4WNmh0Dy2jXwIOwjJvnXK0UBPO7W4
MBW1aHWDVXRl8yUiIQtI1BysLIHdqL3rnhX24dn0nuLC38uhBsDiv8L7RmHKve3blioUnGtEDrma
nDAq64A8Ljej02B+9QolPGfdS5R99/q3aXwatc729HrXS5zoPyVDApM9JU6e/c6qM2MRqvq1KxS7
0RiaBuNjN7Fil/5WV/b6ZtMT4dyDop/zs2XlRwSLMI6pEp2lMIbzgjkJOxk8a+PRekd9XUQBJM5k
gRqdpRmvpC9Cpmn0JubOy/isyVxmJjwSMb5P0tApJHyj8KnJy/u2EF3jqwctuB65MtTtupK7qZ/a
RvJVTFNH0F0Pmvox2jcVAoFghtpQc9Nw614ug0q+FjMMGg/RjORCPO3yawEZ8IxgFONzGzh19qLm
1b4kTur1X63c33mpZSv3tw/IymFEEIAsY5bX4c4s/E+QyVIyoSN0rqyHoHqV2k+h/9DUT8OmFslV
Ms7iEL+m1MeAJ4tbUuMFflqmpeihfpJ3e1BtwPMQgWGlvayhzV2dAf5wDD03Hr9IXnYsh+6fF8ve
UpSb2cOgz1862zaMjaL3Su0kCJYTjuMOWseErEqSk4P5z7ccUDCFONRBQLASfl5+Sl8f40o2Q96t
TGv2YSoE9jho8pOXS4BK1VpFhlCpNw779decjc6d5LlTTghwaZQh8SkNzVg4hUyLOKMa9KaTWb6E
zEw3IppU105Dlvbl9hm69vBwls2sFbAc4NaWN0zK9U4q5EE4TRV8fU5WhJpOC1s3Kzx8Xnt2PXqW
ZBehWIs7URDTrWrrytECnQ8ik/kfaLmukMJUtFJV6id+gecHuT0kMnPlUhc8ZXLaI4rARe2SNINJ
xrTsLI2/pKle3RHKygetKcyNF+86LIJKkHCS7hOFefAml18B0AANX1NMzoE4SLtMQGMVmyl6tu1W
/LBiivoS3d73jjZA9EtTWW+GQxVY8bkeFIVRRyA1QwWOuBxGY+NsLVUgeEogCKMHxPQOZGEYvbSF
4F2vhG2UngvqBE2iuGZZ215QOd2jTqyC35CHN+7xE06kG92sMu4QqqHWvDcQQa6qYT+m5a86Qyhn
465d9R75aRy92YHBCAHR3GLHJaVLgqBJ07PoWTQ9eOqlQzemrlc8y/EPqWodQ9srk00LsDEek1T4
5y/OMNBM7oNzo7yxrDvMDHiNPMP/PfFBzSA5sWalg8Pta3Z1uemMM/ts8RnmbtYSseGr7TzMIWTE
NepDoMpOWz9bQ+S02jkbuv1tY9eB6cLawn9pqtC2PkRM58ns7s2yt0Xvvhjct+gYJiOly5OsbEWK
10H4bJOm35wg8RGXXKOEY3VnDVV+rmfMZiB1+S6Ss+e2K35WM7qZxyp8jLqwZUo+HV1lrKMH0OAN
4sxW7hZeJPwMMkRRbm/F2r5D2ESDSiTtxcNcnnu/U8Zm7Mb8DOaPUxQawf3UUBXv4+hH0CflblLH
ZKtwK/OPXkQtbAXpCNV+BjoJ0hdGKzPS677W83PWG42j1ap8D16ssMs+hfOoqv070/d5vQRBcPU4
9R7pVn7PJaO871HZ/Xt7B67rOvOvoYzC40I8fcX0Ipp9b9SFnJ+1F+NOeYwKykp2Zw9/FWeI7fA+
Z4p2L21iCuczdrUJLB48AQVRaPAud74Qh1gxShVBqSm/KyWYWZ+rEbFIxhMtCdU0/aG19kngltpG
z3v1k8/5EbhZhsqXkwRWOMKFO/nFWWybt7od4W2Hu96RtUk9RJlo2Ho/Zb9ub/KVK2ePLR6MOWig
1b70YRoIWUWYpvwcVqG6F5RIgKmoFRhiN7YAuVeR92wKDMwMrCezXgZ9+jTWM8i6OBveD0V+0623
20u5CggW//7Cd0hCoOlwqxVnGdzxl6hxGP+oSsDWBw7KbVPzPVgcEVizZwQbWSYNnnmpH6pECV0x
RkuN4hz/Le6LT3Fsm27ZonAXqP+flhZPbS9VWgBCtDhr1tkw7/MOvQlnqD+PL4LmAgG4va6VE3ix
Lv1yXaE86X0yr0tNXuDolrTn4Kefvm4WIFY+Fez49FDmF33+70s7ZTRFsQY2/izTvoRGrf9bEjGJ
/oucIEk+lBv56MrJuzC3uNGmJYwEgZibzJ9K9NpKn25v29pxoJUBUQ2DrgRhyuVyLME0s7DkIyVy
xTDVqz4+xN5fr7yXSkenDwBRxMaxuI49KGuQzpNhUt5jjGJhMs79rvFRAzrXoz0Vx7AEAmsPTxSb
/3iv4ENy8z7SbWaCb690bSdhDQFxNYMmraVZmaKlyBh6cTazx0Dwd6qyhZbcsjD//cPVqgOxiDMT
C10zCbs09nOQgRTxb69j7QDy1DP2wXgo0dvCVxAtiQlIJ66Vv5NeE/VeYXo6vovGQ7vFhDOf5aWv
AD88q5ASP1GSulwQwuQjQ0N5efb1fWAepeQZCgR7MDbe7rV9+2hmcSA6T67y+v9wdl27cSvB8osI
MIdXho3SLiWtnF4IOTEP05BD8utvjS5wz+4ssYTvMWwDPoCak3p6uqurOm4GG4GSQ6LuHk/ZkgHA
oIBlAtoMmB8+pVcLM1JzqvHgQZeL3XlK+UzWY30+FcJU4QSpKKXhFYmeDcEtFASwb+Sp2rPVHyzb
7XXX3DM/R4ivWRs5DRV1BzzRGIw7p3tPEz0Ahit3mdf2vqFsUFYp+5X9vrB4N18keg6wUJXdaKHA
IdGdnMt8L4Lg7u8g/3M9AHkyztPOKbVwssSyUSyhNwef0p3HTWa/F+wJXNmPF3DBud9YEK6SrOwp
EJqwoLHJk4e/pn1MEc8qGaQ812TLFsIKtCniWQ6ImMK7U4TNIptFU5c1PfcalTzkGlGO77JihxbG
NQDAkilsSsDswIYH4kMhl8TMAZFj0tHzzBRPR2U0Q+Jh2j6eu4V9AB5VHolr2Pt3NWvYnUA0T+m5
jLAhS7C55fmHVU2HBv0dj03dpxV4xtQB6BFtyADKi74pYx1crNrTc0KTo9KB6RubX3/TrDcr52SZ
2SZXTC8CowrIo4BfjDaPP+B+rIAVITsP6BpKzKACuV07HcLQhBhNd8aHeHb0p1AvkeSPWrcyp/cL
h3cz9GrANoAcDjKlt3b6PkmzAlitsyIVHlqW3AqYGKlaY9O/d/UKHsmI5nGmoOwgNr9RkPyqBMoH
Z6JnLlMuVbYHVGrSHLeCZmSj7x/P3oI5ZMC40BTKsCDIE55QaOfWKMs1ioDa/CJB4xrc5p0n95fW
m0FovOKf7s80usb/s3ZXiR2jcU7Q/XVu/sYvnQ4Sns37UKwSxPIlv3XMt2aE61KhU9XGykTPJvk1
ZQOQQ8e2+a5Yz0PkpylCjUhHI/LvxzO5sA+BtPu8pJFfQ1X7dn+wqhsdCcItZ7D3+9Zr/5S9PzZw
H7ZhVFcGBCdlALHf5xkMqNvJA5eoC/a/beWvMbIu7PMbM8KOiPKiLdsYZtK48vThyHNRUb1ymBY2
AmDZcEx4MqO2Ib7jlKKs66mK6Lmo92raoTUaCdAIDFrNS2TVL48nbmFlAP7F6xge3kL6R5g4OiDP
a6esP08Z+Q3sL1BdndvOUEqCbuFjUwuBLhDLNtKA6K93eHbidhfQSTaZHqv9OdnHp3o//JIP7SXe
0kP+RP9G34aVeVzIQN3aE7ySXEbSmMlKf6YbukfkcdH3daAFxh5YqMdDW9gXNyPjs3wVUAGNmNVU
k2FJf3fi5ufs5D/G+N/xKMgecYJVCEhwvIHIR9obaLBCGNOfWfaMZhxDi99aI5Ckg9n+NRnIA2KU
HB0FEjel52jVK4l3j8d516SJuAWpWyTXNNyfgJ4LA53lCNJE6MA8O3bhovOCyZqbxEcVUrhGCBqT
uSBeC6qGBEpbIUUOrnae1hDrC2755hsEZ6KqVQShnaHHLYBULX3qteLJpt2uaxtXtubvs7yWTFta
XqAUkEwDKgcXgeAzq17tAObHIVGnXTL9IZAwqteaPxZ367URHlFf7aGBWEZi52N/LhgkLgqvVbzR
mF1bftXGLQRGW/Nr+vZ4OZcOP16dfE8BEHYXpFcqMGilApNUTz2tOetkM5KvkbFWXlm0w5k8PrOR
ILC/HdpsOgnoe7T+nGbOB4Meup1IP8vs66SvSTEt+hi0Ef2fKcHH9LNVsKTT+3O9QVhAfWq7dbsB
i1vPXBDrgBylpf74vVs7GHx1hGsVzLNcdAJYIKCBhC0yD5kyyzWG6GTVU5o/054ETZW6KOX4wNME
4IRxKb5BGaJNzcZ3mXQrANP7Rx2O5tUXCPtH6sYWyqn4gmJow0yl70ayto6L5+DKhLCOfWY7jABS
dUbrQ9ApaM2BqsiaINldt82nj7myIixh2TdTmkuwou3SH13j1r9/JoqbggLd0xsXXLfDcdgVSB8j
i/oNJfluV/+pfkJnDwRRZeZ2qAGPXvZnFYeyNsHCdaJFSQpFOGytSSX+oAQWW5vf5d0LwkNQWaCb
Ea0ftwdFmWfHqjSYyFRXz13HHRO/3f9Sxw0aP7OPfK++/j88wJVBwZ+nWq+Q1ORjOhT7cSN7bK2D
/b7qx6+MKxOCu+5ZKo8ZwjNcGfqlaJ7T2O1tL028moIjXNsbhXkgqadPzZ4ACZbbxlMMQXpj7Pbo
fHdrfXB1aXINDW7jH9nFuFrbzbcJ0U/RIJ5jNobfBDUF02v8Yr4o+XuXWu5ohlOrrrwoFh6E6CDC
QxqpKgBWIAB0u8BJl/cdmGWGc09f5QnAGCd9jlKO0FKf5/GVIHE/IwdYyt22NeTdmNSa/+8rjviB
d/kD+y6L1GZmUctow5vZWWIt2l22ncpcrf2lr2m6LvkKQHPQYghqZ1Q0hZGSDjTMuaMwRClIsyC1
/nNu1lpGlyIBtHxzeR24Pizm7WxqOUTMVSsbz83cBJn8ZKnBSMNxjPx6DNYaMhaeGGj3hXPnjzSU
1AT/Wjq9BJaycjxL+eCxJNsa4L+CR28oOQ6Z5TZ5vpXXZJ2X3gLXRgWP20oowxdlPuK19ifJN5YF
TNU3s9rj4fZ4W3zWOYQLDEEleNM5mhDQT2G92NA4VWXCklWB9zjtPGK3O7CBXGqV+lH+UyffCXWb
tDunXbXJdHtrKt/r9APcMD/M1N7Ok+SaLTS7lcKrtWjTsN9O/0abEuC5ci2yXwgogBFHMgBIHE7W
JXysYiRJjmr5eC7lXV/55jc0UcVj4EyFVxY/aVD+Sp1N8ofYwRj9QqPMsPKU4T9fnKxr+4KfBhXt
2AF0hr2QqfvGkt7ssVqLKPjmvbMBqkj0HEIf4i44s9pUAadwM55nXAJR1P+wtZNp0OeyOiegjIV8
plf1fwGXD6zZWJvghXAGb2agjNHriBzuXVWsN3odkn7Tuegd5oH7aCePAGsYkhZdpHT4KWvTicVU
AjGL2gSJDKLC3srAUaiwlXlYOOOcPhBwca5fBkzM7RkfJLx6aJnhS3T5e1P9kZ0+RPO4xyTP6X/I
zlqDxILfAtoRVXrURpD2EV/fnR0ZOqPDhNJj7SnxuNNrCLczDwr07pwEJVAqgPZN9Uepf20b59x+
9HF0AC36Gkvc0h4H3BtsHrwqidW4HbhNwBIXg4XyTMk5G09zn7iqdrSGrW0FEwU/ubOt2XQEUQHU
lHNXTjeyeaLKH2LEK7t96dZCNxFwI6ihm/ANgusb0DUc9/I0nbvq2NeIrWofHAszgJcnFd2oz7P9
zYpXuJ8XjXL9HQegGJTQRdhvJM1QFqTlfK6tOhghQ570u6ZxZahOot3bL20kGFUwooF2WAMbjuWs
JeQWQAtowAAkDJUlzr0j5vHNtBpbsMrN5yb7WvXsqfvAFB3RvN14DWvcJKo9SfZqyHFRF3pVcd+5
Svx7IOR3kv987J7vHY4K2hEQjiONi+Yd8d1ta1M/96o8n/sRcFqzmfcO+KDcx0bud9ytEWHHKTkx
EsuY53NBD1BIKGtUuAIW+f9uBVh13grHOePEjkLomxhaS1v5zCVOKkt1i9L9WwyXx1aWJswGawMg
3IA7IeEvnJ6MWcyQGvlsTtORgcLb1Ur75bGNhSc72MFwa+K9CfU9tHHdGpFaQChLSuVz0h+icWcq
h1R6ptkJfO2o5Gq+5kDERW9XjuPS0BzOwwknBbCH2Dim1pmaWhGsxmY7uWyeQJQAoLj3eHBLmwFc
rTI2ODIDCNZux5bkllHAM8nnCj+/BdEI4HtvsmN+1EkaPDa1OKArU0KQMzukkEFaJJ/BexEM03Ne
rRHBrlng//8qt2JHSaw1jQ4L8gRoYQNKN61Yie3vLw6uGM7hPqhcYc8JtZYkS1WrNUqZY2JyyOjI
zXOlrDVy3/XjQnoZVrgIGhoAcISE6zCthrKvLZweAiYgz8GbqHe1g+qTA2jjftQrm+B+3tBACuJJ
UFajHwKUFrfzZiXdoGBQ6jnWJ5+222Kw/cdrfz9r+NGIM5DRBNriTlMeoilSl3WFdpZnYPWKNmDo
8CuBz3ps5n43I5LiHCQoeOMGEwsQY4sUbQUGv/NUQydb3lN0N83GIc3X8LQLhuALOAMVEt1c0FCY
MQli5yxX9DOhzSYz07CO7L9ah14SWn59PKaFxcEjDk2q4Mv7pFe+NYX3Gylnkltn3JRuAoFGONLH
FhZ2GwBswESjfMhJCUUBBjrpBplpBc0f4PTKJ9pML12kwGszx+1ABYUmEOnDSBkQF+OzU6JQ8fgD
7mcT6BR4ILS7cF8kVuBStEFC5S91zgm42yBd0LTPZosUXrqC/12xI9bexgnkcMmQOGcpybwozSCH
OruqA/6hn48HdB/N8gGB3QiziXK6GF2Ok6y205A759p5ntQDEgVupBivPfmAzMs+HbTXx/bu+335
9uAPcDRpoEdMFMWqTIPkraRLZyOhupuru045yBULW1t2+3LwqkT2WsfXo2dnfgH83+2k3zXTEMh0
rgwI7apSrYpdefusuf0gvhRXrtixqWoVsi2d1ZemcKVvBnX3EfXiCzmA4OxZ2jyegIUJB5oLpIao
whsAOwlxgBZH4Lmy1SS0KsmfpY+813at1ARpNKGdCxC8VSj33V6CIXQ0IiRA6AghSaFGaBssjtS4
MdEp9uZMJQXdH1LOgyX9ZSz+1/PxaYv7NDyNsKH4ZF9NJm37FtIrzDz1tjEd0q57t0G0C6hka20y
QytWJpM7r5u1gzlAWlHnh89GrwZ35lfm2lpDDbc1rBM4b+rePtXmdmiHN92Mvpgg4V+xdpdwgVOD
9A2vgXI4q8i6FNe1TjtlsE+99c20vg5NfDRal1oQoMqQutLBA96vTej9CGETsRVOKOprWMfbERZt
VCEdk9undphNv2poiNhy2w4REs8FuFkMB01mj3fo/RHl48Sh4A1mqC3doV5yotR9Tu1T0xJo/DWg
hbLMblvFsrIDtuOo9VH2lOQS3eYV+V4h5eClDlgUjWQ23yqn+QF+6BBopOgcmXPhN0PWrQRod5c0
mFZAO4h0Hs9e3kFmLCY5KYj97VMmUXQDz5oX9+XXuizfVqaCR3q3GwyGOPcrkmyIb8SpKCVl0OMi
dk7mM8b7BUptM3FBE2bQd7TEuOmb9heU6AyX6VrG4+4yxRA1tFJyemGob4n3dtc6ejL0tXOSsoJt
lBaNi+j6s1dixPsGBZjBUxrhId4NmE4hY2k4Mei3C905WTJUJaa4x10DTl/nm6XO3c+GlnDSE4ud
bzO4mRq3j9I8diX4mnozTiyz/T5NrGKXzNWwLVubran5LE2DYePZCx4woLvFvI8ddzJIzll0aucY
DFcWIJuJOrHtyjovmAFHEO9LAGgYhQ5hGswKPBSdGqHJ3KL1cUbwDxKkNgeupo9q15w5l7k12YGe
M+OkaIBKE7OOPcrKPpDszArqXi0Cp8zZSsB753M4fRE6NXh2EZoVYsDTNWOdy1lenktVLV70NFG2
MYSHXqJY6bwkRa8jOoMiF6K8E/qywIzxeGLuDtqneajegIMZbMh305/0qdzXEAyUrRJK7YOcBvkc
geW6aP4ZDgmZTE7WroPqC39afImufPnUpEUGpFUSOnPHfhclAvwhVdrd1BUy2meS/uPx0O4fyzDI
J5e3DfBnq3AT5yYx+iKN09DsfunjhSmFP6K1C0JL6gzAQLOJJE/S/1GuDaIR6FEHyQrodzVQSop1
2TgZ2rTJ7TQkmt7u1EaNN+1M9SA3O4iETkRZ2UB38YZgT7iRWYWNimc7RmkdG/baSK85mkAM5GhB
5bfWu/D51L/xl7CGqAagZ/R2gN2AX2dXi9hRiMV0yESH0KDeDDsnABG8r/jorPMLX3GlIPckb8NQ
FP2u/irDXvEM4rE1WPTdpYnog8c7CGfRlWsbwpglJetojwbpEKycW4nkkFACX+ysGz+bqPiZJ7G9
EhnwW1gYNkI6Cx3HwC7w3Xs7bLXXdanpiyLU0idlBm/iHL5P3bh2Md9B5TCuazNCuKM0nT5AkboI
kyTeoivMIvFRidNtlQcgv/cKVL97zd7VyhqT2p0XEgwLUQgI0ovRyqU8lEnuG+MxK87NeJKVEDUo
lxQnM6tXbvilJbweqrCRmJRTHYezCNvpJDngkN4hiyzVmzZZq9ktrB0y2iACRUrfwuNVmFRLqrNB
TdUy1Fsk1Id0W6ZftJKdZnWNw3/B43AiOmg1gkgIMZZIUmG3mUNnNYdyWGV5JTU8zGM6ek6yycps
pygeQTeRkaEpbsXV8Q1/uz+BYgZO65N4BHGTsH6srVKVWTMoezr6oxm9aXY7pO2djZoEtNwrBYQj
5a2SFjtT0v3Hxu/n99a2sJJOQUfImimwPb4lFmQ9ya7sY2/6+tjM4uTiActPCDQ3ZFlw5ySrqJ3l
TRWC0rkDNWTVxdsxesqcIzLGyImCKSE0pF+PrX4+xO9n9j+r/ORcObxpSkHRBVHGcICDy9/bN+Nn
/pKdh6MORjrING6Bqn6qNvIRrbvn6ak+ZUGxnUP5VX2dtnRj7NeO6r2/59P9fx/0OU1XH1Ty1AHt
uypUqORL4OUxRt0r270iE5fOrRex/vvjObh3DrcWhdipTaASK8+Y+KF7iWW4eXDzdZsm9VN2igET
7deIyu6CEkRpwKLgEPGEPWhAbuecljUZELFUIbiBvEGRINil7kqyUu9asoLLA79wpyETyJ8GVxPp
dI3tNNVch1rkIsqSfqzid+6zWTzcxH4FsyrSWYAw3pqIIN6C53rShFIE9iQUIQafOVCY0LROC2iD
f+vGXParsQAJsTaWX9HvU3pdbNX7x0u4cEZR0eSyb+BW5I+q2w8hU5QiajHqMNUZ3mvxhjQH9JJw
NdkVSwuziuwA6segk0ad3BbWrqpRqEVarg6rfgIN7xi2wKFlaBx5PCD+wcKxxNsJSGHcx0h5iD0i
jl7mxjyUTWiTYtg0iSx74DptNo+tLOx8NJyiKAveOuQERStdMjd5m05NiLL1xojYAVQVL9lRSqfv
imR/TMW8beLvj23elyERZFwb5R91tS8TiHD1ld014SRV+zz70rTIirUH6Di4pB1dCzyE+rAfa49I
0nvcpuFj+0sLyEWVZLxMwTos9iMOqjUm5aA0YUSNTT9Sbxj6gErVyq2xaIbnWJAaR9FKvLGiGTkt
p9abMJFQ0G2As5OovZlq8/fj4Sy4SyCX/7Mj3E52khoMeIcmNKy92rRohr8opHX7p6o4oy9/pZGO
/zRxW9qcao43p6LfTVi7uO/LPDHaNhw7Ql/0KjO/9FUODSpV756GSq2DTMnWSO6W3AxAE3hw8E7B
e/ooq0CqtdHLNjSyZCdTHG7oiym/kFvNtVewc+F91c9kKxXpP789wIJtoqwKgBIqnyJiQAFEwa7B
ihTORqUGxL4MjV35I8lfDDS0ptS2IB2DSujjJb0/+7w4oMIo3iHIofCtdXVAcoAQykLqunCyWiAm
lCL50plm9vLYykK8gawJ3sVopQLYC5iAWzOkKWUpLXUMrpzyXZdM5sFonNTXJCMGFY/cvVYNG79k
Uo/+bbOXNjnev7uVj+B36+2GwkcgPwSSaq7BIDIQmblN80JxulBrG9UFZy9ybq3zoYx6vJ8nIBut
gfOHREbpVUVfBUUM+lDQvf9zAydPISE7idc0ajOAbN1ORtVRmSdNurBHJiIAeITu5qxsto+Hu7Sy
11aESGOwWxStUiQXoZDFArxZQLo2dTR4bOX+kPKx4OKFBCGKTWKPXIRu7i4tMadK3xw1iIyAysn8
lanJNo5jw0vMfgXic+/rYBCEGDAJvDTOy+3kqU1aapIDg4Y8OVslUX6pkH5Gy3prrXhV/pOE7QLm
MBQDVQCXOBrh1hIynBZaGFsadu3vYfyi9R9N+d5GKz51YQJvrPDXyNUBJMj8jlpT0RCpO0gKg6HQ
TRorAsthqbpEz9EWQqw1whpxbyAcQVEYpSXcxxCjEzN4U4uOP6c32hC4GebVddMiQZ6scfvf+VLR
jDA2ldZkHhsbgHa7AxcUyJBKv2B/ogFcGt2LlfyZpm6PTpfqH/eIaFeIRmdWjwVSxW3omF9YtqXT
+5h9ebzvxWjm0wSfQ0SiKDWIDi3WURkuurgLrfyH2pVuCzjpQLQA7SyQKkR3jW64M8Dsj61+sj9f
70luFp4DYBXOcYCU9+1uaeayretogrvWN9k5fVe/m5f0eThET+Sv5cWHChkj3bW8bl/Eh2xccSni
XgXvNeeIQIUcySJe1rm1PhGzj6IIZRWIRRu/CEv2mW36jWL4pu6shE53yHPRmHD910WiJmWs0NAp
kETayGAKaNyOTGg7G3Q0EMxSPh3GEd5pp5PRMgNJJV3i0b4FR6hhGVG6jRRn4N3rtVrsoqazbK/I
U3THmWkBFfR66OR5p5oFcD5abXaF18zD/PfxiolOBKMAABQrBVQjqiIiaxbelbFJi3kItWnIthLK
P9t8So5oQsp20dSStTtuYYn4wcZVi2QeEAzCkUvrCgJHRcFCdAaqz2lJpfduKq29mbIkgD5fB/dS
z0gsyqCl1/Ja8utaA4+vmQ0enneqV83qDkq2yDVKkrrPYAyhV7nacSNm5zAvnJDRRJc9oiy48tut
FEuTPoK6mIVZHzmuqVZHw2m77xDSbp8KLdPcEWnCoDGrdI+mHeXQ2vm8gsS6P8Ic/cXL64B/4ZYV
/DthRKurSmVhynR2QNrnJIFK4Zve1jRIpbE692n0bsXaSamHYeUgf5Yibw8yLyHB8yObjletCH4v
1KlAHV0bwyxWm3NbROPGULUJ5aNk9hCjyJtcQ0tgr0jDkzOX1QlKIskOMO86gI4z+8iKjJxyqqke
NFNAz1kYDAkMmfgaCP/dnJEyKJIGfrZurQNUthuwNg35CfSHzKOOHrl4EIFktooMz5SnV6jdOZtB
HuKdNJhvbdUMHho+AwnxoctKqrkGIdXKs3PhekA1FvS9oG7mMb4IwCNx3haJDJ2xxPnZV6ofTxLx
ki92le/sXA3HCGgsdYNA8A1f+PhYLhyTG9PCDYEicaID885CohonI4/eWlP5Njr5qRsOuYSU+2Nz
d/Ev3+4ovfO+d1TEdTHk62pw341yMYZKlnl2pfsQpMRa5x5UWd1Kop5Gq71UA7YSrwl/31UtRdvC
PtfJ0FutRcZwsCbF7Ro05syqD/2xXvooI8tTnciHlkru6l2+ZekG0kgeINNasQZ9XJr0z9cN2GjR
WSKGbk4mz0MztlhvyDChC1VGHACtVHfq/gJxsfKcug9xwIMJjwumF94YoQtBtjU5ndYNMw5YJqH2
GBnKzmid9t/3EWgeeY4G0qegjhb2EfQmSsfO7DE0S+NlSDbmrKNB8LfugPrlfWUPLUwfinBQSkKK
BiUxkdi4smKKIpI5hSltdmliuK39pZn2OhpzJghJK858MDrnDCVnL0HdGWOdnMStrF1n/SIAfpNV
MT0xFofvxkMVSQeuswZFF2GOp7GNjLpJ5zCOoKfq9GMH1lzAj9MJF/Hj0d8vJ8dLcjEXuAvcpXxy
rsJkp81ijczlHOaRAS0MBP9BVGnEf2xlIejAVQR3BO4bAOWRBLg1Uw0GkeK0VcI8HmhQFCnd17Je
ubWtsy2bJPVlQuEepNBxvIkbzfLRE2/5YNe1fWOYh61SRNZT7lRkEydl80yrQtlaMrO8pO1JBE7D
XntxQOS7EvAuxIVIlMC1QJoIqCVsk9vvHupisgc708IpLn1kLPQg8Xvnr967Zr0xQL82eZlLSxc0
GKkPgkXybebnrnXrtWTigqu7/RQhREVd3JKMEp9iHkyPbBI/bD+gvrNp1kIdFWO6vUIdFId15JtR
PkXVX9h9msNypmhEC3H9uWXQHBQ/2/zSDtGRePnb442xsNNhCy8+uHFQ3YrtDHNfybGpwBZFfE/q
L4oVtM4afOk+VsSAUOwCPAvbD+Cg20UEReqQdFmphW3+Dv6+TTZ1QcEKN1mTRrzrVMXB5VJoeNRy
vBSQhbeWUk1rbGpWWlh8N6WdFTTbKduSdoOcmnSYK4/tDMUt18imF84w8qCguEaBAHlzkdQyYyk2
aTobYWuYB4hl6Z5h5E7wzysFP8x1bTlKBzrIt0PTVJbqY97aIXSCW9/KofA0te3TTNNsJT+5sCew
75CMAFgYVEQixl5Xh0IdY9UOM0NKfcNKqa/3euk71aoC2MLMoeNUBmAfVG9oJxO2uqx1tEwyyw6l
RjchZaJCRyoes+3/Y+q4LwcFJRB0ohVL6jRaj5Idlp3W7gdEoSlukT77SiFp8vKPthD3cm0W4A2Q
RkF543aZLCmuizotnLBT5eolj+JK20iqPcJVoTlvlUr0bq2w6dAGBFQQbw0DOufWXIr2N7u2LAhG
4zw5kMtxoh+WxtzI2LK+dLV8Dqdmo6NP22wbN26jLf4pGCSUJeMVtLK4lng7w2uhig6VNdxkYh0k
c6SRQHp8vBQ5SS6aQfS9HZtrzP/8orp2jqIV4fVM8qRItUIZL8a3jG2H6MgUV9Zec/1DYt8eL+Ud
rYhgSwwDzKzVSqmDrVx6ksrvdvlnjn6YP1TylAJrSNHqAEK/UzW+qdNpxtvcX7HPL7e7sXJ1PqR2
HYRjwuWXpHajzcQYL36rugpvQAiwb11jnz1Prm5vvjy2d6cw8TneK3t8ha9iEWISK8Uijxd9W9A3
Y/aHHVRC6u1fSOt6ZMt200/83qWbCX9K+2LrmytOThPvPvET+H6/+oQBaT2zM9TxYsvfC/tMkRqp
yBBU2a4DD192tKBlw5T0DGSq31bfTfoxVUEykz0qVXh/HPPkT9UEZrnRxyOtqVvNryhq5J1xsqVo
19lICkphR5s9RVsUnsfetBaxiCfyf0eA8ByMysiwijdqRE0TxGPWeFETT/aiLf/V7rUN/zsBi/lm
VLfJYWWrcK9yt1PgRHE5wM/d6cbVk2PkhiqNlxHXou7XVZMFdjzpqctqmvmRNUG+bp7aFbPLO+bK
Ll/Oq+Uam5iaem6Olw7aU9Hgp4RtDKhx6VEIrpicK29LX5V6Gw/PvbNnUJ4AUX2qgmcYauzmtzKv
3NhgXho9S+S4Vj28e4d/LgV/j/FiBAcL335dYYNfeh6wFC2I2cz0d1GfjMIvbFfNUOZzASB220NU
rLV13YmTfNpFBQRVNmB2EV4JdiWdoYsQq2EkA7ptOheaAUcT0P7aJn7kTG4cF75WBFJ0bGtXVp7r
+pJ1vpISF1xXLpDMRwvVdxMIoUPNVnFA/E4QNgvEONB5hBQehMLFVNpgMmJGtd1f2vFUshICBq/Y
qyPIdvKBeNp0iWuXTU/G/rF7WdijCDLxZuXoR1yR4qxYDSnsThous/ylU6rtbG7BJgpqnzJArv6x
LTEFhhWALc4xjmgM3J2CJ3Oc0maxbg8XfTzXeuIO7EsubUz1abCPTuauaXrdvQ0+7aHOiPAP9zEA
B7crPugSMWZFGy5T3ldvI6KnAH0CycZydE9upSzQCqt5SbGYb2rMrEOBrNPKkBcuRohwoXTEpWfw
dBeGXOsFuIFTZ7i82onq9qA2lSt0R/4GlbRXrEVUn/l4cQ+BSxQNLAjaULUSrBUzMH+kNNklNydy
AqhSei0sKmXgm4hN0LXQ6jD22PFa3U5+TKPEJRP/7fRBOs3qkzTbzR/J1CYPOs3lIa+reoNWfdvr
adMf+9R+z9UEpHzqZHozWCl3Q1SDS9GBM8NrhgZaa3+0SldvpT5RNhIr0kCfgFLvIZCy0eXJQEod
At8lCFqaecXFL21k+DxkvjnlLkDKt4s9JnID/eycXYaCfDVUlPClnxZ7GZoTBKkf7+M7nAffWBwe
hP9QFLzbWIVN2VQkFbvoUeDo+6yK9o5SeSSp3Zr9HQqo4pXl16ljXoli2jSvtoGIb7f//QC0dgJq
gaLa5wdeefh66OPZkhp2aSBsPtrbvkk2Km7luvI1Nh/beU9SwE4S19R/yf1b1ZON3ZjuOH0jWRw+
no2lLY7aMroAkA5Ax6kQHKDpzxiAT2IXKfrR9L8m55zXbot3Q3WqiPvY1pIHgYYYkmx4TaL7RQis
J8soWUJ6dlFp9hP0XW5umYjB0rP5a4CWdxF7vbqWN14IfmDvP5vCbRq3o1pX6sAuWiT90uxthvbm
Glcoyl9Ft0U/pT/14yZVRjcis6/SNczEUsCLD/gs36P59Q5TN9eU9oVC2aXUj3q2b/ono3jOkdB8
VlA6GL2qhuBJfUSu19VnnzzPa0Rpiyt89QHC0Wr7stEnvtu0RAoMdI6OBtlEod5EW6gcnSyir8T4
C9HazYj5B11tb44eyTITy5xNymlUun1TOk9Gb668jZZCkRs7wrNFYkSqnAwzO0ndTskbX4YQVW3u
UY9xCdpYFYBxbeRZMyi3rTURLTuR/2ZVfP9Go2qxSccgabF5Nk0PQrWJZ38L5ve3brcSEi6vIICS
uOpRVRX5iKSotVGMgy2r/N7IO5q/EcuVplct+uKsmFqeVN4CBngP7zwX4rs0iUc1lVt2gQQfS5/N
xPIizauJX+ZPIKavos3fiv597BeWJxPpaqi7cWmcu+ipokSmAw5pj7vLZoG2MfBcqt2h9yTHHYyd
3dN9T3fJn8eG1cVr58qwEGPUDcgtK4PhcM57JXlNo/F9lnOX1vCB8IOJWXu0ysC48qWS4mNB9ow9
19TeOQjuGM28Oa1R9rwAaNrIb2rUu3iIKLkLgl+3Vwc313f2sPKiXLw8rj5ZiBK6htGxrzBXJoDR
e3vu3ZjtqLQmD7Y0NZAf5TQhXMvlDieYjKzqZ60bL5nzbGySgPSehkaa8gvSICBtg5RKAc5Ps3wp
fnbvTnuRCAk0dGhUThSq0jNe8Gb1jGL3oT2ZfTjOW6btRrzvH6/gwtHg6TvAxADDw2uEz9aVr0FN
J1Fqic/GtpwPYwT82x79Tv6knxtjrZFq2ZiGTCh0h9C0JTi2KJ3HXCoNnEPiErKLkRNSIDSb/5JL
5hIUqB6PbWGlMbb/zAn+DSlkBcLhOrsAWPYUbTfWWoPGyng+I/CryctGw6hBb80uddF5jWwGE/mI
D/HWQCtmwdZkovjGFMLb6+GIabVGqpneTRjO0XCHlam666xFKHXzw4VrXq81mpMBP1zN3iK5C1Sr
Q75F35O48Vud+mCaR0OrRfc2Tko0yooL3KZrtec2ag9qSp/zKV/ZmksPGHwTGuAgDQAqH7GOa/wP
Z9+xHLuuLPtFjKA3U9C1VasNZdaEIS1JJEHvzdffpF7cs7vZvM23z0TSSAWAQKFQlZWZNLwH+ins
TTZ91hQ3e/L7KBFJg754XW378L3hpG8E98pGomWREKlO/IXwbsbBjQy+iHghIyyjUHB7PhoxqzVf
wJbN8qPPn8D66Pq67Hng3F8/3q1zTvzG1CTOoHmXaoUg43TkyiFPVtVb3tRGH5Q7ltkEfwvJAJUx
JKDcpULc7MbCy+E3OyDj6rqdoxC6blFwDAwDvk0YrRUJtM6qpS02E9aMz97/mJlEymWXZLRX3fbC
9is16K2m3KZ6lwHS/O5BxL0+1Ft1ADsGifraKEDzsLDAd2ypv3v8agCTb1llHC2AOEYyGPydzaWG
mhYJzdqGUOPzAWpj1h+GDMaeoiHHeGqiVaV3dqXjFZGuFhLy88dNFNHVOyKCATG7XXLP7eO6V0Ik
5KInINWjUiIslN4KIyreKLUR/5FSPOVvVVkRYdDd4UmrT5Veu++PN91v/9+dU7kayORJkYdpChnL
FGmhQ5OSN6w/dyrjVQWmMg60Vmihwxc5KcAO4N3Kt7shPHGFVQ066DkN8LYMkhEefM7Tk8R5PLTZ
7YLsPR54Y6JZnm4XhMCaGgTdRWjSt0DLv/pq68cfj43MHm9UX0bawLH7Y7IlVKHqJY7iOyQdxyCr
G0D6gQ2MkZ0RtPI7jXYLp2D2rKHoDZEJyMrg4r398EkXNujMpt0lbxO6Ecoh/Oh9miwwws2u3ZWV
ydp1mgCdLi7H2oW1uHNBJb/NBChep1KlnR+voChgxHc7CKUVBDsQVUcn/O2M1JpNiqDCEiKeaqzK
6je8zdugmXMYy7ezN+wWq/tr0DW7KU0Q46W2t3sN172l/UGBHDTztcXZrZX8+B8SsJT1Gj8b8xxY
kMdYWPy54FzDQ/0/Y518bkHs0JuTwQMAMw0hDNJxyAq4ey87hjxP1Hzleqdq/99k4m7MTjy7m1Mh
kCtsZQaaVeyf1D03wlpNDlJEmhjgQXiZxx9l9vtfzXMSaKUQnAt9NeouShP0m7TrCjOtm2Itq8GS
svTvEbn//khhySBExTmdTK7gkyoGiqO7pGa7qSzeTp45g/krn8evm/ykO9lK7CVI4+y5Bbzpf41O
JtgwHRrwhAT+k2ndLXUFSEwXqbgrSkB1/FTwSBiC9Prxqs7f0FdWJwFlnIJoMvExVb5NIcckVQNh
ukOxalOrSPZSZPIusromEy95jfnv+Z/pTh+VXI1I0xXgpVkJuh14N6DApDLtgjP8P47HP2aml0HE
SFGNqvRF1ZDmfw41VW/YTeASXvny3pvEJwp3ZpZiz7nSxKjoCh0PIMcgRzo5lbHLh1ztwWzArrxY
0xXkTKvARveBAWe8lroBkDKrZhEkJJ4BmKshopE2edfKj1xZMx8e88N3WzFldNBzL33z2aW/Gtxk
e3MF0yQhVMgvsWt61C7rY0Uvqmj07Rp0srWuhlZqSOGW1iqBWEa/hDaa3elX9ic7nQm0pEUTW3fJ
EjTvmHG6CxWzgkyWki2lF8d1vjvJ4CpC3R45JmQvbj05IyRNIxa4NVzxDfINcg28CgAx9uNT9H98
7n/MTK5AV/aSgRXHhzFjieIr2GRQNz5X8aGUWDOnBmiuBJ4EHYgZsNckbAhV9EiK+CNWViwESpmM
RMGWA7c0v6gKv7QGk9ssYMRc5ZuquzTIUAC4qieuJTHpsUbg/Xgd5h3n1XJPtn3npkrDsTVuhRAs
0QGQbE95Tt8z7Vmjq8QD2Qv7LgynmN3QauXWtUGZcsOou1xb6lCZm7SIZNXY5jB2pvG3Hz5Q/aqT
0h7uRcm7DzFoRjtiB9IRmds1cQx80uO5zz2crw1OdloJUDT1c4AIvKdSfhbYioTQEQ2sIN3E/FK5
YO4EobQI1CSP/DwqMbezU3sAt7vUxQn+8NLP0l+zLfoUcsVuPx/Pas4QauxI9gCnhG6fyQd1GalV
efT4Xbo8N4YMToypnaxoV0MaHFRxyVuPb4TpcQU/HgDdKPmMbCK38+pDvM/dBqXRIVXssHbaLrbi
AZ0F9UbQtlrGbYTgR0v+LcPV+Iq6NjtZTjSJCCHIb/tLwB+VchPkb2FoPV7Iue1xZWJaIx+krk8T
Ru4vTfnWNgdg9QzOt4JIJGp4KcKl23Xuu42C4kAhAJEBhoLbhWQCCA4z4Gy9VD7SOCGefcqRr1dq
W698VAofz+3eGChwBcTKaENAUPgLNrnKGXlq0VHfZ4FnAWClsBr+Q/gDcmYlXCgI3p/pWzvTI6aG
FCwlsMNom0r5MyhvWaovIfvvXzO3RiauvGoiKeopkDFAOkBqXoQkO5P27MJ2mHm4wwzIl8bqz4im
nPgnLeR6wNcFPFI7KP2on4h+Op60nTmAYaEkzNCs0zc++GL6l1jaKv1XjwxC5jOGBNRALtKVX/31
g28R0IZ+k6jZihfXfGp4uGnautXzpWW537+3452sfdoGgaS0QJ3FIFQZjtWqNBqZoOlCXsK3LVma
fIAYQJWyzWGpUNa+ug6l3Ay9V1bTdJayQGssoDBnsDWYGS4IpMPAqQuc3+1RwaQYP+w0zCyM9gKa
ZMrMBK1hJ3RQS6/PCWsnqgUFRQi2DwSgEiqyuuch0eLaFbuuG51LPmjy4SPzG0tr3l+oVt4HazLc
POof4FVA68dvAH91uNoGIMiu5HvUQTjXVAug9dF1heRFSL8fH+Pf/olb7zt6i1/SHBEY2OmtIqSc
WgLmw1/EAld0p3Od5aWm0p816TTIZpYfGhlt7MwZSox6EhApPWbMsQLMKPih0pb69G+sfin8EWoR
cv0mCzpTe1ZaLRT5ZtzA9TCnVMsel8GFuSJ/acSQtzh5MCslDzZIuIbPfl8FC97tl5L8dllGYiuA
AyGXPBbbJk+IArdSHAJHftmmBOm0nBxk/fPzU9Q/n3evr6/v7+9PTx8bByk28tOSSP/6158F9pHH
GYWtkNeZ6r5lviy3GjdIF38HnAWRbbR6WaUe7z07sKutYLuWcIrtYSWvOTM9yCZrK5REG+rUq8dD
mUlfo4FTBD4Y4QDeNVPIfKB5KtodI/kCZZ6UWFVuup6ZmAwUtZYgirO2ZNwnI+RbVSBTeHsuOeCV
g6JW5Au78d81a1hVJHtKTHm1JKd71/wAmlEUUNHxCCD7yHMzuSx7Fv2Cfa3Jl5Qcer2GDvHbwSPf
IsmN5937xicteXm8kL/YlemeGqkm0bk4xm9TOjylVtos41P5Ymz3xfPlYP2x9kak9zoafz6t9SFA
HvdiEbiVU/m8Wq301cY0bUIxeeO4XbhXZ/AIWICr0UziH39A2ZxNM/miQGgLdIulAyBfcKErXc93
3SZCNmmzBG1aMjplXcaO5rSuwxLgwfmi/+k/88gUXoXd8AThwOalCkl69s4L6z5eUw/Wfdo2yQYU
T3A/x7obe+PP/mAdDolhHXydIX9y8jkuuhXrKnrq1sWTgXU/U6J/8CQ9rI7Sc01WCxvhrmHod++N
yq94pYCkeApjLZJI9vqulC/uvj7tLTSvBtbulbc00x5aQ+e+j8B3/vQbZQmeOH7T+5X4x/DoZa/u
Fb/qkR7mYRj9zOja3WvnorFziAnUViW8PV72mSwTNhiolsH+CHYVqCLfGuu0Gmp4bIUTFpNh12hO
O4A8/Lnz9u6rAtXRk78N+4WlvY9KR+rykYYN4S+kSyb+Q+ko0wadp14yfFHJdDJ7UaTn/m6+NTGG
MldrmARal7Suq1xYW9wAcGtSKzAZvSGvr6imrcTVIhRjyeLkpAKIAIIAj1EuHageWx3ttk/FNnS4
E2+kFjboKtkvMdr8ur/JTkHTA4CeIFZCCDKVpZO5vOe9qMQsdQAvttAdMHP90zd8g9EjgvK/lVoJ
OeV2vsntcg80hDWuQWx7hLVOUF1cQRqIPEt2QahJjz6hBCp+GH2NvzI7MMD3pb8Cvqi3W2kd7Zk1
CMEtV/fXudmSM2Op+uPtOLszriY02Y1yXMQBg5bWi5FZ3tFJD0sapb8FgsmSAZEOoWpkc3G4f/un
rjaGgjJ9FTeKckFLjy5s3WfmlFkUvWyMOazCP74xrLxNaXOvpVUQdZta/tYnlQ2OZ3xE98RjHVi7
XrlP7fK9OuMCUavB6wXYSgANp71bFC1UiRoF6kUgvVmbf4q1Yg073iTeBZxE7uvjtZ5JjQEbcWVu
ckZgLo6GhKqX2mx2JaD5Fvh7t4ikzY9RoZnavomYmiyRr9x1LcOx3tidnBTPLX2xEDBN2VY31Tp9
CkhHGlKYr/m6sZsn13w80Rl/+ou2hrYNGu2Blrr1BUMBqhwaderFtakhrKotPqzFrpa6FpfMTIJR
Qc05ZE1hBmHgqlt7R82mq0xX3h/PZqaaC34BgMf/dzqTV1GEHiglb1v18pas0YBjhUcgYk/eXt4N
NoiAiIIrEknNd27J8PiPp0cHjCjgXRsl5ZFLvF1HGaF8Gkm9eql2+Ub+kDeRUZiiodj9OfwrLUAh
xs03NQaFQmQvRGB+IZFwa4ylbs61UH64CNAEEAk8FIpoHtoDWrKwnveZrRGU/4+lyXp6leCng0e1
i+abrS75wLXuSgG6aWfZbDmdXwjpRhd2PzGoReEjjhIH4za6ckAlWleqIU60S7KjZ/nMG8N/tXL/
MTCt9ldpz/XuaEDeMysgw0/ejrXE1X+zanhogKoG7CfyNH0PUIqmNHKuXcQ9+wGWxK/ih54Skz/x
C2/KudfGGCWM4BwVj7wpAWUdu2KtVK12KVKSn+hfpSLIkkek9cnwoSws3qxzurY2yXFUodwEkltr
SM+NcDE0yaRH78jtiy3UFUK9+CNQwsdk6YU/c/HdTHLy0KE1o7o8B7PaoTrQs/jFfdfswk6fc1DX
U5tcrlqaKdBGbDQEtH5D2g90hB2Kn9SqFthXZmoN0H8ce3/wGh1ZQCZryAUu2AzixL0YIQRonltn
zT/3hi7p5Y4zN8Ehch5vxplEEQwiVQw2YRa8EPxk9SK2SRi1gkF2A71P28eTVNrWuD99VIV9EwJ9
VgwMgKDHBxCvbNvPJTWTuYfqzQgma5tUldf1GUZQGGjoOhLF9C3hs7Tl9esTb6Bz+D1yqJ3/a18C
HMRYPAOmZOy1HV3blS/p1SLmBvAhXRR2sFwoXhbcZvhhqtZ6vMD3Pgt4NDTigywNCDnUbG7tFHJe
lnVWMhdWyzaIQ//mg6eAahbtmBnfsQtpnfG/3XhIMJZqHLIYeCFw9zyNvRDKAZuF/CVi4IRDyCkZ
ILMpTF6ol0SQf4kBJ7ZGXluUo0DjMiJob2cGHqqa9oMgXZjhics3bLZV6TrTiIJONJd5dd2vIFhp
dM8CZuKdwTkipUTiHURpuiLY3RfrfdQrxT1nkT444Btv8Pu7+EjTlaae20Jn0fPkbfsugGSE5XpG
XRoVmhdkSgowAIC14RW6JVVjyjkC8xg1MKcLt8KSZuPdZYpiA65QxJUCCPbu7hyxLqo4GV+Uia+6
Zl72jZErSCPSrGZMEGblK5/PPDOve3dh58xZHlX+wMqIhPod4leUOkFyocd3kTuGs/kudIkn8Nm6
7LDIgaTFtlKGyVHS+qVC/9ynHTuUkJhFqIT06RhtXx2OlilyjyIrBvgNcBIg3XdBSB9upMQROAIp
Z9+q040X6jLdD2BUUw+JFuo5t2dbHQIvPqMPPpE+tX47DFZZEE8GESLQmNkf3luFqik0ASktJn2J
foJ8H1cuejjtOnr3wL0kkTrU1S3/lmwk8ciqgwU5Ebe1CnUn4K/Hh/M+jv/dwWD6RMM9urGmrXey
GEgIKZCOoyz/jPdTAexxJBh1nnmrrKx6owCdgREWQrPOpfJYRTJrhH1+9uS4NkCxqEI9xzXaOPmJ
xxmKXprqlRCDkJQXYjBwaBJQsInSrR+P+x4AMmLtNCDTEM9iCtN4UvD5Vh48NXIEKKquoa4ZP/GM
vPYj0LAHALA30ItOBdBnaRnOGkJi8J3EdEmB7j6+QEe1pEDPVEVLFVzcxLk1KYDytBjcS0bjlFRc
eqQ4smLRkhSNBTm+ZChXz77yEixpUtwnX2AaXB1ghUXiBe51EguKrizkbMF6TpzaLniZVi1nNazd
VkbgtNUGcEzJ/RYXu6zu3pmjWcyZ46ADrkL25vZkyGEqsGGZeA6tNdVkwQtGWpd1zT5tfLsMuJjk
TVmuBt8VNzyIhy30lZCaDpkBViR04bV5tRROjn721g9DdQaEfhADhCAAov7bIYlNBbl7WnpOEYrI
tNES3GXQAES7qWQVQtpbNSCFRljlqq2BZV2ntEwsEH/QtdrzSwiF+yQByJY17EkWVA6IbaepP4+y
QVYD/uNwZ9XX43Df/7AlCQcdDaUU7yzRaFszCUzBhTSmWXoWoDkpuJnZ+BClf/kdj/7vbBWD4z4i
FNWxr76xJbpJITfCbSXB0LQXxfFEXWGW1nEMrabriGQlenNwT4PRebKjYklqvDRusaNeXJn4Ht67
wi4+1spTLkIasHpL2+9+Swc7locFP/Sbob2zjdcnKlT4qU2jsF5o+cYbMs/h1Sc4D9fwTtAeD0PQ
Em5qVeebVSg+gy2bdQ3eKD6iI3tqX0Sz7wyJbjldMUVQ9z5Ll1g1IFXQMKYm60uw7PtAbfy0V4Oc
BGpinUuKn6ee08GvHJjS7gRTUDbeXkLdsDpwpriNX4c3wVspRwZevzA4nZUWPtNvYWiyVGBGwCkc
QawjfuN2uwvoDG1rSfWcsoVmybHPX5Lc7DwbdLey+10xuyaz8/o9GSgRxJ3f/y1YQwbfFHBBnUS4
xEaOoTFbusvxHGEzM2oMkbGHHq0JT1FkUvc5DXWxAMvfqoaCU2RKR+ELFVL3rJ0qui5AJVEhuct8
i/IRiu2k5vb1ZqjeFY10nu4F6+Ac9jVhoV4qLWE45Zk9ejP5ydNeZOJGjAPRc+R9KVtodiRldwq8
vdbo4SagryC5gjZG+IqWJlzaaM5/T55pugolY/B3XmXJ0ivfGf2X7K095iQCGZ5ulN6o4bG18iC7
ERGKE7wNSToHbehgxstFPWifFdkSwKD6xxXXSuNE4TpPDkAZ+nB3/U5WLBGCDdk2Aq40IA2z9lQd
FIlx+pIURgYipW5b2IFyzN7QpPL4Jpy5wVFokgHQR4iG3Io0SYj3Sll5LCN7ThVacg7uRpJ7a0q0
xgBYKyJ8YKuV3u/TCu1qJtrfSj1BP9dGVnW534uL+iwzzvhmOJP7IUq01GtL13P6fQxtSsUqQ6NF
Ed1nSeq/VL0O/k6RDQ2VX6LTuHuiIky9XoiJ+6pBuzTEIuM5TELiONJrMJdrYL2UZKtMCHRVCTrO
F1b//sk/GkVKEhEysArKNGGC9m5BLArPdyoWKnOlToduD20kUmbAUySkEzIzLHsCncANh6C5UXEc
/X6tqUssYfcPZ4xkZOBFrmPMr01brmOa8blYC74DscOW8KhiPEk139l5o3B625fJrlQi9ZJy7bNX
sdU20bzOSOO+I7LP8W+pXGt6z0ahwedc+pUx0O98vFNnRwhqVW2kVmWB3ptsDfQjKUFc+oFTu9Dr
BNWuphQ6oOylYkMzzK8bs2TWCW0MPz1R5iUqdlphhQrgyp8LI7l/JSqoeGuj6DouaWUquCxnotDL
cRo6MuQXQQ70qlj9Hs4qFHXeXfPSChnD9/AAqiDnseV7gBDK7IgWhZHiFRBGaRKrNMBi8KXmR46c
PyWaVXjg5Fml4bPiOgII0pV9XBIX7RbsUyWbpVoaicu+ZfylA2OAD2EzxDMAmr61kHHtI1dXs2AD
UwmUHXRB+vJVcMX4Cy0ad+mlyZBHl3z1FuLESGQQd4UOL8eC08ENWbQtS6B4It6MC5roYpf668cL
dZc1gFHQf0E8GiABAUHurVEmAcY3YIvIKQCJ2JVL5DbjVpvcoTf/fnKNQMmpAE4d/57rn5T+pf1S
hE321Kj6UmL/tyZ0awlZCPTrAIyE3DdyTLcTUYoYhJR+GDlQMtl4dC/2G65Q9m69y518EM02fc/6
VaMjtjAY0b08XsaZBwrezmPfljzym4Gn8NZ8zDNi7fqu7xTcSINFWxL26Pi0mmifFJTEhc0u9a7c
75dbk5MoCZSTjMs1mu8MfqaHfE0igUMD1vswSN8MkkyPZ3h/lAE5hwSyOJIFgdt1cqC6OO1QnVYC
R/DbyPDrARLHKaszrRIu+K/7oj5SZfCtQPZB7BCpwslaphAT6jiFUidNtr189JoBtD/oNeO/kdGR
PprGjBIztzhK2p2sHrTKGvbg5yF1SRJ+Gy5VcGfCUeRIIdA3untOgWTX7beFyialPBNRp2L27Ugv
wesxc5KOrsUMJEvW8UFFSbInULZwNPm56FZehjQf9G0WifTmvrkAac0RLoqPMX2OZ2wXFym4spxC
/MqyS1McS+ZZiCW9900vILKLpn7qSJ0hoFYsblwN0Vm44mue8Kn5eEPMDgUOA/hL1H5w2dyuSpjm
XcuxLWBSoLPUG61O7EKgFXC56bCiSh4ZCBKW3i9zRkHOBE6fESZ/p+gjhaXPxX4QOpGvqiuxKdl1
W79zVbMFCmnAE49qCy+mmQzIL38CvvzISQsgxu08+9wNSrfHqg7iX7Ff9wpHhhjvDbEk8blDMF4G
Jleb6hIseO7ASeDtQQs+CHGRa721y7d1RvEIp44iN8OeA8NJGKPXpSqGBd813isTz8mDERohDUIs
/J5MUKhbtldUP0SCwwdJYQDntXDJzDnnGxPjZ7262lz4ZnT509DxS45wakjqAXH7F8hcmRc2ee8F
4qG9NdzRjnQLpam5HXM9u0kwJHuChnAoDx01g/Y2eLgZKBlygCRl0CPglRSiBDSO7X9/NhS88NG7
JAPxOI3ABt/nBlYrQ6fqKRpmL66QG77g6bTLcB7jpS16f8si5Y8WHRR+gRPCTT5Z3rQJIWqMOaJd
lbPSVuVJlXT5ZuCGExMUDHi2lNDwEKuuuDoDMoyiVVeEXq5RMaPGjjokkMqVOqsu5S+F9gKorZhg
Gw/8Ykv7eOHfbTaUm5DoRnsXuNhvh1qBGCOLBw6fI97WEtKuaNUjqvBUpuhq3qA1lS3tcImvZ3b/
YYkElteQPEQ67dYqm0q9IPZS6GhxCZ77cqXlZwaisskFuW6hsGq80Dt1W7IGen5ZbykKGo/qdNLo
oRtro6O21ZRtpmJdHpzvWeSwaRPsmVRFC7UKBVYq+k7oBuwhGdLBllQ31vusff/XexH5C9TdgNAc
BW8nc5cEL8y6rIocUBOh23YrSEYL2SMoLGYLKoT3rePYgtemJp4EzKqaGwpl5PB79Fyu35TIqlzz
tX4LoIoCfV0LTZibLNQVPTHjAyjv+5V3kBer0aOZyXIDZwxnBrZ2EDVwkyPfuLEwhEEUO0hPl0bK
g+p/CEmk/PsL8MbMxEFDHiyKaRvGTjxQdClvwDXl81uwx3RLuc57sCcW9mpG0+CWzz2frVWYEs68
PaREeVXfJY+oBqPolYkUWGB1LUHt6/x479wXbUfDiHrQyA1pO/43KXLluH2BodCAzmIHcDMTCfeP
3in31Pqmh5JYFErJhdka5bO89ZD72OL+WAq+Zi6nmwGMaZCrAUi9HACmmED5iU000staZHphn1iP
5zmT5L+d5ySY8cQUyP0sjZ3MkN3nGsKSJONNNQEXJniRV+WFLzbyv1aLQSB9M7mJM5TVsoD0JCan
HL6KvzFBbSo0xLdORyZ4XejCRjf7z+Pjqc7cFbCpQnUKqHwBdOe3C8p6vAcOgyp2mBAvSlCjfuLS
SGy3bkI9gGKzXbd8p4tJugQonUk9j89xYGoALENOVZscS1RwPBSK6siJwM53oFUHlRsaeWKtexnD
AYwl5YN6HnNvLx4b9hWBlGgh7SASU6UQqQvjF9+jzVfIaGXzhfde2SMV3dQMKDk0tfDRPpKDSbbg
xKwwWCorw96TBvCIBEWZyShGtNpfRkCsbHVhCk0BSEdIJhd1/qfQQVndqDtahPumjLpEhxA5bgRR
qpLWeLz8s0d5JAHDLT2qSU2Bbjw0DqQ8yyMHmYSKaQxIc3Ee6BHco6Lp7U5CwVrVwwBsUK2O/l50
tj4eAD9zGUEO6Z8BTJ7kosgmUK/Bk7ynq1piASGtA5nE4ab0IOaqh2Cc/Qt2ys5SAS9FacTySyJt
mRoMy9VPwbz5L1jlqDpVHlYcDOXxOZf3qLb8F8ME1Bn0qJDnQQZnsltaNL72GR0isId9Bx/siu4Y
XwQpb2EFtdG0llwQiEvhkaTnXq0X0hvjPsVAYje6VkR6h+A8XLuuiTJlyOtFuG66dRHgxie5Qlh6
WRjtTJQ5qrcivBCB1sTL7PZU1UiQM0PHRU7ar3J5W+chCX0L+UEBvcxU+K7bwKyQ228oR5rwrU9I
6G4CvsPgIBFB8nytCi9ar8stutleewrtEKLERpEzpF0qus95ALyh8JDHe358ut2OlfGLoO2pFjmo
6jeGV8uZkce9C1520DGjnCqTKIrTVVEwS+xY4ypML2b4HOBUxoYcKJbcWo6K1M1DWcQqyay3Kjuh
BNCgH56kOF/SZJ+LAVB4VFAvVlRwlk1C4kzJPakYAjh0gRPBZ133JtXSF5R5NmyYL5VLZu8PBLU8
EH1IAYGc5nZmDOLLoAaPi8PGaHPiNIvWpAItVnWRewv1gOA1HIzeX7q2xqTWdEGvzU5uRxeSsC7N
69jJZSLnz4q0r9mtauGAMuE26+y+WHjYzAYEIO9FZhlFVwDIJp+wk/KS8/0hdvoGOQggi4hbfvIA
q5ek5l9RDFEhL6SX1GR6oyl1xWJxkwLUr4HLevjh+o27pLA958+AlwHNLfQZEKVMRsTmHBPUDIPY
yNeaDXhoAR2ppDPPlNIeShX+lktzT2eZONBrIHYXnpdz6QEBLkrDwwulcXBl3X75UHF9cJqHicOU
OZHpm9KjuieuGGUjCHbSVXbkHQu1NBcVuWejbRiFzhxQicg9TjykyMVAETWw3Eqky48l1Me0ASAB
aoZNrBdsqpfya1Pt0MtPvNiS5BKuEW/BzESb/cChkOdbkQZesacueFEjg3V1sPA9dowzx1DEdhmz
NXh9IcFwuzpMX0mUi7nEqdxIZ4S1VzbgxNhrS/iamfoQEEx4cY/CpCjR/b4Ar+LEPK9lNQuFxIl2
xZlZx6TUPSDWTyfu9Lcg/BKX41xO8MbeZNe1Q9JUhQ97Kdn7lvgzNm2cvoen53Ank9eMCLpT0v+P
23vmxN/YnVw0ScKV6kD5xGn+4h0QitvE/0gUW0ozUGYEtgh1JFfag6OL7c4ls3UxnMyIQrND61C9
TTMzjRaQpDPn72ZE4xa4WnlmEGUXz87EQZF87BLIjIaNses7wvnfZbdIFjJrD1A1FvyUaOqcsgv1
fRQoZQZ7fYf2yRWSrWSd2v65wzcHsl5niZ7txy4Zs8l1fdUS4yveuiV5ebyzf5ESE987xib/Gcfk
+MUNWo59DTtgCxoSohEBBWECOlfsu+/63S6NXQJIa0Y2zrn9PB6X0q/3LQZQELq2P7nGy6QRci4f
150AzgoOwmKHV0tK7W6Tupi+j0dhYBy9z8fznqt0XNudMg8FfQ2WiQDzrvVeImiyxyNbj1zIW9iG
sH5sbCasurE1vVbFNohUH3NUlW0DFlhaPbv9S+d9LwJj5lJEN6YmV2mshmLaC5iWcIjRXoNMDDqD
m23Z4mlLCvGJ/mkBUdy7Sxntec/1zz6aFlYkz0NQ4eNE99wqzUkNMeU9+8IOm/AbyJwhNBjQrqRm
fublhXzNrHO+sjzxYdg+bQvFz8RhhaPMAUpHra7T+cXgeNZnjansX/VFacqmUbQyI8oeMJ0Ssx0x
j5IVc2h2AAP+mkkLaPWithNaxQf/ykq1zqqWRp+Qn4xRJNSKBT6Aufsa3/mfwUzcVVJDY72DbplD
s33jmx3eNYwO1QW0wUfA7Wxjg1nKi83v4n9MTi7B8dELchmssyDtOGpV4EUV34Ar5hapRH67fm+c
EjCDYDsAhBj5CjiISR4jgjx32lXu4EgHJKLw/lGhJ0aic7RrVsMbgwbDF3UtG9w2Bixlj1SOaHed
oUjE9Wy13KBrWM3MF9+KJUKPS/3vdw+PcXB4HI3d0gjMpYnH9NKOVaKgYR03lwu9bfJMT7lQJhmI
OQjfuRnQe2ioCDomX0jV/cZC03VBugNQ47FeBRKG20tKG/IwabmWdXx0hhwH9QROCPLRfyqbIrQ1
zgrwRvjp7DbTBWgYPwUXP1gIFO/ePpg83lsKYjJgMiAheTsCsKEUYRgorAOClNYYmhhglZxT9Mxt
lmr69y4FtoCSRSVAQvs/ZJlubbFSXvtdmbIOLgb0Zf95Q59i+YarKLMf++d7mMXE0iQcKWsVkTEb
sw5APwZwHSTFXdgYtdkZ3kq2NQJhET0ngmEFDdkkYxsrpGPqS2/8PB7J7Be+nvNkfYNISeRKwkje
0t9B7Dmytp8JaEmN3Ybqib7Q1nEfAU6mPjnVWeXlVSL8P4OVoRADKsVGro/za0xP1/XWWGyDm9tE
15OcnCBgb3nBgxiis91bn5/ak73xDAQ859XS5EY/MT0v14YmwUXQKnXd5aOhxjKGbQZXrcdGszcW
spGzWxU1Mg3yLEieQD3kdqtKNM7UBqkKxNFeoP/xC7N4HU5AO8ou0Xvi18bXUhvXnBvCC4GFG5B5
qNBMPlxE3ZQvyo51QOOmcyfUgTZHfulaXzIy+VIy3+AURjAC0DzpdhpOhc4mZLGjfRzs9ENdT2by
oSKoBnY8B58K4ZP0NXqHmt0L1f6HtO/akRxZlvwiAtTiNahSi8piqReiRBe11vz6NTZwb2dGcpPY
2WkMcHAak85QHh7u5mZn/1gg0WXG2wzFggAlTrNWTQDExf+yUWTkWdCcg+ojS1fWuomgOhk6zjES
Urt4kADHCcSUpb4dHD1aigcnx0WPFqKFyJwCjwEIBOXY5KJQ1c4VB4fJuHVWbblkkVlq7ohdm6A8
WqHIiTQywuCMFzciL9Hnh8URa11uWzI+1QTyhXtQSqbkYK5WZ6DDfh77sfsEC9zKtX3Kj2URgyRF
iCGqDtqpEmJ8PINUxFaNwI66jQzLcC4rBr7FNaWfJXLLpQmmzgbL9V0CQbLByeP+oILmumGqJfa9
aQSPFpE6GlWOY9mVyuDwHnLLtcmyazUvrMotnh/P5awhFZA5AN0VVAKpsyGVviSOgIU4nO+EAtHq
32wEv+TCG+UvPxs9HuinISkGxDSHPNCtCwviAOAo1R2cF4HgHuDeBv2tfDPejhx57kmicx556t4D
3TRzAu7wYXtxqpO+5LLn9u31V1ArV0RKEpYhMzhKfvalPSNvuyXA2dx8XpugFi5G00mRpFg4kUXq
QRl0oRtI2exGtFI8Xrn7KB2nAC1LMo+msIlFmFq6OhD4rE+D0QnX0luy4rZlTcKvZA3+cXD+BQtv
2tmw+coc/aaVig74lwiT1zak0bf73jd6w0qNdabbir5DjdN03t3j6zcCNtP8vJwboi1s1vt39e2Q
6Wb6Lgm8RBz90eGHfaGANCAHOsLwMqT0Go5I1WfQoFUgWJrpmUWVodeLkBRdePeSCqgReFHEqaOT
HOQXr9A5q9koJTg1wnENxexDSJhO13YR9KqXoNT3GcwJKykijSPyAjCbNIeREsexjPQ167TeZ89f
svg1ANGvVkO26TMJanvsTn4VbfxIvNRBuw4Z1y5Qk1XeGolUSa2rwapwjaT+LHww7nq/0jgSduGR
POeQESZMuWUOfWdAn98e73GUYz4S+9ER9/s3DgE1kmqk/+4tvFdixCpZaaQHT+eJfvGM88vCQbh7
O0/Cav+s/901V9m1wUOqs0qH0emrTfPUKWC8fWUZqxfOQWXg9C1CDaaXEOXNZFyueCKz0ytSobxZ
mqlt24IVzoHgzgCW/97TTDdA31l0YBnSiv4eKpYb9jnhTXQekoXhznixKV2MBjO0JonYjreTDcBb
0Pg1MzoNqOHfesvIBjtmTB00UhdU/chSFm12da8NUm5zHNKxVyWPdXoUhXLBQ3YaNcQMtKJG/9WA
slCN9TJFJbT99jw7zw8Md2QEQ8b7RrY70S4DExhLsdd0z184mjOhHbDr6BYFWAqQYppGXwbhac0k
NT6NIx+ADMmfQMg9nu9ZE8iZY5OhcoLK/O10l7UbamWLA5hA5IOMK83pXxYb/2dCYdRn/hmh1jSK
/aaWeRiRSDlxZelQ4rPhWGXdsEYr36VraWd1su7xBjYUaHwQQ178DbtN94G1lIO4r9RNY9XQQ4Lu
CFzYtJsVuBwaMkrOOp4ifodNYPLVukSDFxP/AhUudxYarsA7rCAflv6/SyXDOPwd8Bc8moDRDHw7
30qW9qEAfSCnA0aoBy6KsA2rszKJ4k3TjwSpAYLuAyvzwSOfv8Th6fF63yeNpw8AAg08lcic39Vj
mnhMwFePtXDDSyO/5flZtpsX1dMhBSE+ixehh2RzxepDZVeg7kiNujkKzJLjn1wm7WMkkEFCyQNu
FVLOt9MAqslcDtDhjE4HIrCn4qXUjGBd+YZYGuBjfTzmOZeCIwQWKXFCTt9xBarVKHaxxzkT7jTA
OUJ/WVMtvIOmPXw/on9GqEtiKAq+D1sY0dCsKL+EJfr5SNK+PR7KXIwADY//NUNfmFFbVLzIMNg/
g6Ir2nvdviTh1vfPqrSPe7PtUHteP7Y5O308esBBcIgZ/AsnubqAsl7hmHj0OUfgTe3Qegs//5f+
7G7m/v0+PaQ6Ktq+YTPeEZAIB4aeFYMzyyo5b3msHKcQgB/TgaRhOn5yXZlcmIntlXitlxZGiKdi
T0Stxc0kekGgWd2Qo7NScntQz2h4f0NjLdJ2vZBVuMFCDtVHt27wohk5xPKEVYtUILlbj76ZdEz0
0ydx8+GjvN+RvhxxIyClNAJn1yfqZz0Mo0JSb4hA7lh16O/kpLar9RyPjIyMDB7Cepon0pFtEZuY
iRCLLxmXTsIA0EwHHkUK6szOhxHyifIIbhxXKpi3sivR5Pp4yea3ydWcUmWTqs0SLYHirGPUFdIP
YAGxE2SlRnQJkNR+bOy+DgaXgtz2/2yQv8+jqw3CdsJQMMC1OOWOM0CsOmnogUthpf6xeL0+jk8A
Ix+GHdi8DH/bPINadaEAed8vQn0BlUNqWHGQpWLaouxJZUyGJW11lIQdGDHz8eSxZp+v1BTiASXQ
CG+irIF7OTVE9wxARgRej1Q9afESmf/crXc9LdNL+2pa/Ezii0yGR4grE44H7fCx+8qTpb6nuRv8
2gx1owxVPeZDDjMeaOCEneKbrWYLyDQl1cJJnY3WwVwBBgAEpJBwp6ZZG+U2jTkstESkVg+Q1d0G
L+26sdF/2kBSecfuxBVofFbgzj13X1CfLaaM82ISdNq99x7j33dQMxvlfpqxbsI5SWvUpzo3+q26
S0di6mr5+nhzc7PeD4E/djhCfyBNb1eR9eO+AfM857CDKdtevAJsIuMM7ey9bdzv6pgDRH5ZLRid
C8GlK6PUmroj4FiDnHGOv0ZUhqYmKDGKpPRQ31aPgN3kFgr6j23O3l8CoPFob1LxLxWj8Z7vSirk
0JD14jdZCgock/cXgvvZE3FlY9rKVyfC8/IqyTnYYASdPcupyQI9YUBfbhgWwtrZVVMg3w7oMiiC
abUArFkqVQrLgQLIduMvSd6y2UJUMV3od5tQBcAcvXBoZ6AnrM7GTujxXHQylGYhiRKS0NsBOsee
pH4dLInSL1mjpm7wvSYWMlgrXbtXCH90pzQIdAku+X94dEhX45oW8WqR2LGOPL6FJQCCaoTA/gmg
wLb9Cov/sBtkxN8Ih9EWgS7lW0N8OXh+jbDJCX4jj1gQwyJc+J6xgI3I/+U+vLZFDSpDZqxLm5J3
xiOLYAIk0Qz3LXSKrmV6diw3+VJWZW4DXhuc1vNqFuUGbP+DBoOR2JIwXQnSW/zn8Ymd2xJXJuiU
lQoAF3h3YKLRxcQcdx/tNn1ROcNfyH/MPpiuDVHBRN717SB5MAR49poB4YI/vrh8R8rPEWtWeIde
vDSXwkffQyCvHw9yNpK5Nk69FNQ+86Aen/KOr21G18DigWKAQxb8nOpBvnCmF4dK3XCu1ldVy2Oo
VWnFtZ7Fay8/QWIn3wXZ0whagbgG+nhSOFgY5vx+QVzJT/xfaPm73S9iJRZQual4J/H1ccruGKpi
eOKqzI/QprSkdN3XnqkCyYUSgAVm6wX70zVGezO0RYHSR8Y7CTCNW/t8lTEuzigScbVe1pc01wej
B+uzkG240GblXSWue9HQTlqw8HCay57L16apo8LwQ1nXeLA60rcVrSRrXON4lrtJdzO2AKpzU73Q
o1x318pZXKHDJN7wWx6kj/jD2Iwt7ka9mdh/H0/J3IX477M4GtYZSlXSITnNOqgbEKRfz0sMu3Pn
Fy01Gvi1RLzDBSqy8Jgi792u5JwOmVU7940uJ72ve89Iui4EyPfYJlxRaBlWtCkLgxZuankHiDyi
z6JHLGpwX65xqPUNKkhnV1/q1pkbFC4PVOfQ2iKj7fJ2H/VDGUdex3EOkCdd1K5cLTN6vjK7NjLK
Eoxh9SnOpYUra66GLKuYxYlwF43BdNIwdxW2HXIVj+8V+NH9gzaY1Ul6cUlyMqPLNtsuxfZz5Ql5
avNHRhg9yBA5vB1nKwjtOEQaB+zdttztOzsGpaWle8aiUOScZ8DigcwDb1n2DjtV9GXk+4XLOcHw
0TF/GGXdeT9ytU7N3C5DnfcNljXLUg/ew25bLKlyza7nlXVqnIxYDZqbTdbR05DZ4mfhvUbquvSO
ErLCS9yncy8MhQMfIEI3POJBLnk7rX1Q4a+GgHcGGzxe/ABeGVKA5yk1OQjBVxHyRGa5T6NV8l0V
5kWMgWadGOBW0ppjjN77RcNMqo/vj13BjHMEZAc0UPCPIP4VqQuwGqHblKnc4Gh4xY9FYGnxUtl1
7oTe2KDuuWZIWplPYYOpRKtjEktkxJ1cORCc6st96O17xvBLkB1lnZUVR678//4C6uim5cA3Y4S6
dzaYQdXaJWit4ko0e0RnHLOtXW/bFmCtdmtSdb0lasm6qBYwUrMzDY5EtHgpIt4i1HZDs1rVNz07
OIPQfvSuojNhuLCYf0nqqKtORQb2f21QcaeqoPG7GDHTgz3Y4c5f++vK/IBgCf7Y6Dl7QnJpLR5l
8r65NGQpAzxXb4B58AhOotfTybrd4mEjcX3co8D+tv/48oAWZvTErleRbqOw7+DeJR2pVr59XmLt
n7nQrg3TbGZDDZwGJDQGpxntSj4ozWeXvsVLclBLVqizomZj1rUldlGdBImuFc2pStTVGCLlxjZL
hL7/l8nUkNEGGRMcMXVqcv9/JrPRa2O/P6ZWZQfmSJ4IZvMdkn7rwrqcf3Lj/90h4OE3MaHg+oYW
PbWGPSsNrYSaHCdvIu9pogVaMDBT9cOb6H8t0ME9J6AXEVktFGVJN+jqXrZbQPmOz9ic6Mh70fba
vtdr8p3oPfZtQFKDN/u1rz+jrPLnlTCb2pZ0Tkd2HU0XpFvK39/3EII5+vr7qGVm4lry0gDfB7Ad
8ovI+sXQZ8jsbO+e3HWi2+bBQRuKVdqJFUOgINU7wlipjqDj8UzN3cQ3X0JtgUTtNMAextEB3hBa
EQH5ABHxfjwMofXY0uxmux4z5SBlpeSqQkMdeAL7V9OkY8jq2jdaAlDOO8gdyAVRYrdN7UVBjDnH
eG17+vur92QEb5Jo8l/bH88jbBeAWfrockHYQbDo0Af5BpDZRHPN6s8O7ScluSDVq0N6yKi2iyih
2esKBRwOXN4CSpQ0wFQUK0Fw/XHAXJTPWbTKzqCDLA+icEk4DrIUKaRvo0FX1o/XYO45CA64f3ap
d1IqS41ax7DL24BPv1V/XI3oibVaOOCLdqiLqA3ApOdFsAMKRovdGNJIdKcjPwvDmfOWisyp4MIA
zyv6o26XtYVINV/IHQsz0vfx+FzYa4i+hMb4kqW4ByBgsvDamj0u1xapgY0e0vhA/QMumJ9SiB2C
dLGLkU5cS0a78/eadHCXUEOzk4mIDnB0tKppdw07DGh1C7EHFHLfGkj9fQSR7a01+S/9srkwo3OO
89oW9dIJkBdW+WjAs60h+7dONTIdfeCGKbULlu672eECwbSOiiJOwUSnert2qj+4WgECJMdgVb2x
C2Wn4RRym2RtkyePjMSqLP033aseie3zVnh+EQ8vmpFVcIVLqzrnHkA5NtWWVQXEqVTcHFbjmHIi
Rr0P37yzonMbvbYn3bVfHP6FTStMARIdQF0bo3x/p8Ru55XTcm5H6+vD+mjszlY3Frbu05OmtyTe
np7/mK/mZ6G/lnbvxPoqNjXDuyy/N+dA2CoGzoKUC6wuEo2R6Ho1ijUGtYC6FUEWFqFlWotVrDkE
Fysg6zcS3/hoi+yzI8t4uKzcQdlGqZy9BHLKriWU5uyQHZVDmwUx/rO8s4VRVI4V/iFB42kLHmz2
FgEVDCAdgiQhbqGOPDMGfj4y7pRXMFxbYYnY6S5rhCsDd6O2Pmdfv4yxgoBRQ1R9Ce0yt3SqBtgD
KjhAe9Bg6yLNVb/LkIGvRnPkvgTueWAsn+TSsPAkXzI0bdir+0oNE3BQI9nvtIrzITY5mCXOOSYU
jA+PD/xsOH89JGo+Q1nIMCSkUdC6arxtEY80KP2a5buvEslETmVimzyp21xnGPKzenlsfi71gHZ2
tH1PdZP75UzKVvPiBObz0tNjUGgKf0Tw2jQBGG+YX5Dqo/FYF9tiUnut8g3nmZE4Pj/+iNk9hfwA
xKxRtQZ4lnLqdZq7sRrVnJN6djRpQ31CGMsGP8PJNk3v/bDZnJV3eB1uiUuCm7nAQGikoTSGZgHw
e1KRsJowgjKCPgpwrYjskXbpTPDgRacSCaazcGrIQrg3t9xQppqUoKdJV2kxtT5SYzGY5nsr+CTr
yWv5C7khPScHglJIqmtGsU11Yf2yWj2e5GkklNfTkKTDQwPwNg1NNbc7uujhf4SSZ520s7T0o/C+
624Xs2jXI4oQGi2/VB+ZNu4jg9QRkvhUUnsk2pzwm8v2ClcasroE9ps5pnhoQzoRsp1o06bhXwkP
PuOsgI2k3Q+tOerBaKT1UsfdkhVqe4pyVuV+ACsjerI3x+AcrVhTINw3r3lENEDLWumrpHsBRfbC
dpk7nlMmASk6ZaIppLl6A9kXA62Ft1Wht+upF43bZYmZRCCQJEXfGCV4rfs/ikwGaPFVTvb1eNPM
wK3gHCCeOPW3IGqVqEUMcjTpt2PNAzvKn5XvCYoRmTYHlaI3NyAroBAq0zXH02OzM4CIW7OUUxxF
n0nVDGbT8iwPnsGnANXtNUvtVmVL1ACyg4qlGfiExP+UnljkOSRD3LUvWmQU5UJ0cu8j8DFgjgLx
GXpNkYe+PTktWKojvGV5hH/rgPjbpaLN9N/fHpTb36fmGCl0oYubEYNlaiIrazGAxCJEpqVxm5YX
UWZ0tgLhgFEM62zc1+3SHrs/qLf2qclGEqJvk2l8/ECy1/5USc9uZLjJU+R+jp+RfFQ6XfnJIG8M
/OrjhZ4JrW9tU0crVwY0gUsYexzrqFm1FegFs1P/WlSrEjhpU6yWSglTAH0329CznJQsgWGkm6ca
Ht2rUoFcuxDVaGGt2TZRiNLEaKBUOlm8RC7PXpoqgHhNO46S3qW+JJC4jGSZiAULaGGbSMJg9YUa
bMckynMy+F3/FY3d8JmxyfiTKV6RmI8n6t4FYZ6uvpp6FoxDEIP5BQihEnQ8bCWvBOC2I38r9WAS
V+MFazM7Ak0LE253wnqCu+h2x3NcnasZmqWcQHoVwewTPieN9XhA99cRWC4mSTxgOSXcu9Smb2K1
E9KhnTAwE+8tpI+Lag0hdkPJX4TY6OJEz9DO/djo9KPU2kPxEpgKcHihLYOuEipaozWNKAIkEpUQ
nkziz76FBM9jIzMxBZJqoNgHcebUm/73/XEVO6admHhu4POOXAHeH28qsNuJ+8bnAZJ1rbYtwBRa
jobaWEHyVsZ2k5yTtCBS+L2ErZpB/+BTBAHKN1ObILqIbhfSq6JGBpcK77j7/LnQC0My18Em31aG
qZLRTEUiPC+MfspX3c3xhPhG1xIuDTolwPjq0LASSnXDOQOHCYB7umhwh14/RIb0H+I3ZKHRkI0K
JAvuFJpCBo8mRQm6GCCCGDcRYIz5D/sJdmM90FUOnBIEMvT4P5+610X96rkdjEcbQMAcGG7RJnw7
t8EgMy6D4MPxM4I61kCClbuuIeBXI3m7rc3Nn2IN2L2Dp+P68RzPuDC4gv+1TJMpoi0ziT0+FxwO
lHdMbrMQkADXWm6OseH6C75g5oWKquuVNeq5zPBjlzEMxsn+gmfrIBhrb5Po6AZ1jxDmRHsYVFRQ
vY58UizV02aP0rVtKjlaq6OYuBFs56e+Jo2dGt5WQM+dzvommLtBCIP51ZPX/5DyuR00defXiOCb
SIFhJTeiT1GPj1K/k3T2GQFGHC4EGHO3IPJKAtjfkUoCDRS1ldIayTVV64FQ6bd9Cypq8uNJVq4Z
wEZ3/udYLUFi5hz8lUGVcvA8pNdHv21x7QLAP5AeWATEsTu0uEubbvfpvm5ivEGWXu9LVqmdhER3
Xxc9rPbJjk31qrGbJUaQWY+Hh6wgTxSN4E+jLkqm45s6CgXgbfiXmhHXAjcaNYjWJd4pBKKCWIlV
P7j0t3KtmLf4cMW4q26JXGnGNYDbZ4Ka4hblwH196xpiiN3kbJAKDsjw1vFXs/YszOdS7DTjaa+t
0IuYZ32M/kNYEfcJET96o7G5j+ItW6OMv5TAn3m34r7Hw3Vqc1enNrvbIQ01rplY/jskI1mJNUJy
vX9Sn7+7b/Xb4YnGEXnL78cjGn4hSgkyp6d06bU34/duvmEKkq4u1r4apSiT8A0R2m80PQhOwsbN
SPflZ0t3+EykcGOK2kZBzIZKMw33OBL5x/Zs8kqEzW9maiuwTD525zPHAh0kAE1NUzulY2+HxZSD
G/aTrb1k/izukvlfxxtOBuf8lO+9/fWGl71MEzLBKa30mdetZPUUgNuJtczsHdvEeDwWbuYxg8H8
Mzd9ztUalZGiAog7rREpreq3swGsxnXIHpvdpVm1i7Rps4dAnPDcwM9AJWX6+yt7ksoVeZQ2guMm
UFPYtILJq/vwKziDwoWIp7Z8YsddlS4RYs+wdeA8TFzccDSAVojUXmxCJNO6qOMd443fQL8HjYYH
n/ROd0Hi6LyE15kBmU05KtwC4FsFm75IrWKtRs3g1zmAJYmZQ1hR012Qn8dsjB7GyPRiFfIvMeZg
l+cB6XKQwwpnTkEA5ndmOzhcvPXHTZzxepWtaoBA8l3EG4p/gfS0WOryB2TvisFg258YdZTYXtgU
cweXQ5UBGgBIYkAT8HaR/Byo6Q4aQ86LMYKDarWO9HYFBUwITJgFuk8heG9UCvLFINR5bHqG3wUT
d2WaOshhV0hQHcCdM5z5M4p9Rm2459bQCJhfhVe2NM135N50EE6+v9uHdr9KFxvbZ1CZ+AZgb1Ah
Q98cnga3w+89NHVpPK53gYTI4mS6y5FaRz/oufsPb/kbU9RMy24AnPAIUy+G8SZuCvCVMwRqowjQ
VitxAe0izK4rsooaQJ/ohKPf0si+KV4J8khHeqs+2Rdl2xvts3CIzGdFt3ccKGQgfHYunctFcJyS
EPM1Xe0I8rmXs2cteJ5pEql3B0gs/30LtdBKPwipwKiAY6PRFJRMlgRWrlJcyljMDRm0/+jsB3YO
csVU5NRKhRIN6ig4tfQEqY4ktT2zR2iYmtD0eLx35yJv6doWdTEMTM+7Q8bCdYPyn2gXUR+/Aocx
B2uXfqpks1nl+q++YHUu93ZjlfKoLaodVdjxgjOVAAbC7dyNvGmfiWyczN2uBCXg5zjq/gpC2z+P
Bzx3VYHPBlkBNLgiHU3NbeDW6dhEMl4akDhuPdJdwiUtgbldAtpwJDR5QF+kv+Hj1XUBQl0u4CsM
Lh4AytVKIjS7MNn4CxH9TE/Z9GwBmQby0lOWidqNfO2pSsJgKB3ayYYX7xWtw6cKhAztipBk940N
iifxd0v+MOaXUBF/sLmF2ZTnpvP6G6gotJJE3+MCVXAyKWPQ1hRVsWSnwqi9aoVfQAUwG549aKr8
kV1NboyscdEtLjK+su+9Eb2AWtHWiVl3Q8qhQ6SAxokUIcQA3XPEgjFXBDAnaxGLg/yZqSRd8Bgf
xz10oXY4cmGMPBUo875jWUxiS3YTxSyZ5gtC4txh8Jsc2vDl2LwDj9+sR65vCiPRGMlRJgHpLE/j
E5+V4L8saj4v9HQAl5MugNTcMysgmjz8b394DzOlRK6Uy/MVIyYIzGpFA+DcD9V9JAnxKo+VceXn
svfDS6j56o0oZXqc1umkgNPWGzXlmXWcp9ARjblcafWcj5sU7fIxC+XVEm2YBFQCgE6nfvnJxl3J
ErnrGldHo270lWCqKoK8BNsuRISzN8a/pbvj5O2CFo2dkAlzwudCBchZumgD6NYywqz9LbRxPctb
pGKeQgjagV7bpL2NKldDipKr4+9k3b8cQ8M7czYHXojYjG3p/fFZn6n54YSggowGapz2u44BtYMA
ZJi62J2mvzNaa7+PVgWASRl5k45gQPvMcl0sDDnWdSazjYXbYqawAvMycpuoqUz0HdThkMTAHeQ+
ER2xhQjseczO0YuIRqGSsGvsKUhBq0a1b/oDmM4fj3z65bt5/meZvkG8jE/yUQpER3vjIXsG9Rab
z3ZZa1ftaSEcmPUAiC0EQAvwFKUhHugJTUqvT0U8uN+0Yd+0AA0sVC/mPd2VjWlbXXnUJB/4QGJh
o7T2YA7/AGeQbzz9cS1v1+rE3Kwuvytl/aIuvn9nBwfIpMgBU4230/T3V4YZYWQGzhtFZxvAzOM1
msKkuzW6+m0qYmuQOlaE6bcHx9w4PgCAj39//oBfGaDiNEXqQ1nLYUANV67tA1j4lrUo6Yko5yk5
GYVz1shEy3ZdvRC0/Y02H42NupoKJcEGhKAgDt5+/3GECAoIegrgfcA2uNsV68NhwxPjooTEM5au
xbnoaYK5/s+aUaeu98I8hBKMOLUdQO76A+8RIppoEFo/xVs7/319T54PGwcIkvMKOYT/dOj/madR
qQyXs0IXYujtG7c7Tg8A13hS9OF4qYF+tMOFXTTrZPBgQ9yP5ylA9tRU92NWcVwAlxoB7bgf9EQy
anN43oBn58dd4nOcm9trY9Tcan0XeuMgIY0gmtFG0eOnFfe+sG2nO4DeO1g7eBTo6SC3T52LtI28
2m1iEakKK9+ylr46/6yapTfbXA4BT3rkKyQOoRpLR6A4F9BvhIcMSt39tb6g1OziXvjStsf1e2v6
T2ppHHQhIk7rRMbl8RjnIkQA/dDRxGqQJ5SoazBWmkQoWl50QvmrGD6H7DlhPgfefGzlb3fU3Uxe
maHGCB2XNJYrAd7rbfKavt6eoLigFuTr2SM+zoNIyI45q1CI1GtdjkBeGVgDYQzNAHdXg4rD4w+a
3T3AhgCdygFRQd+Huc8XLD8oosN+MMe4s+VmnfEGOijk038xJEN/QcOzEct767YVvuC0TPUlpzZU
SGV/se4qTc02WuXa72NLwuw+Qt1Lgp4FkjU0qpDxPCZPEpjKzMpUCHMZrVHQ4/XH3gpIfkHT7h9v
Sk7FhDvHvyYkTZ5BpZmc0JUcGKD2cx5/z1w1YxK9FHARI9EHXtnbobsJo3Gej61l7Dt9X+7AvK+F
evkab5OdtPFlvdGXTiw/d5Nd26SuZ1VyfaaOYROBBrIfoN+aCHX7i4VtRuxvsjPrQjdXEwXr2XhZ
GPDcAqDpCPAVoJ0An6XcRVWLE9MB/C1zyWPNEuI31X8SQBPUQ/7UNSAmCFVnG+EXg929lISfvWOv
rVN3rBi0YyaqwzT0vVGetFeFResvUUP9F+x3q4WxTo9T+kAjKoB64UQlgmzk7eKOqttDx0MWHWgx
1vW6sL1ST33FiMIWfeGq0YdG7X8/Njp7l18bpWKgJhjSKkd4i5j95c3dA8pF9hA2W//pTqfTa7bb
CfpBX630lyV3MbOtwBkAfADid/CsydQpjorQDeUqkRz+FyQlHdK8BrhqesZ+PMDp+6lJvTFDnZhM
9OIIMltwFtKY22OoYk6ZINQHFxWIx6bmsi2AdiOSBY0gyHXpJ7snR7k0toXkIBdJJsbUJ/tk6yXx
yQV41oWjMe2Gm4HhcoM1nAt2wlf9hblfBa/RyBZdLHmdk6qxBzFiDKzp/GbhlrnPUk9mFBaAclT/
4dipA9ghEy+Vnto6/TE6cIawSvZIi/8BXZcNIeL9a22KRmVo7XlheNrdaaAMU2dPCqQwBaNN53jy
wS23zKVeC8k68C2gWtv6U+F/kkH3dXmHppvMgo7Ll/YZi2aC57n2zlcVqY3kqTCCfeEMzToKXsFP
EfN6vPPt0iUVhLOiyqgQNpvec3bMYr3daQ4XvqqJ7huJR8r42Oe2VOhVADqwVX6BuFDJQQcBDWoM
CVfpZwEOlEqzPB7vXHEF0fR+EwAEGu4Szuh4I9Ej1ChJCoSfpJqdADgKX5Po0E/d+/tCgmSGFaPY
XjOvYDNBXkA0/b34FVaLre3TUbrbKldrSAWRmhugGK0qrSOhof+lKnShBh3yDpprOT5GOUuMWfmm
+vT4ONzFA38XEDUpDoVwDbrqt+5MjfyhVaYF5Cz/qCBX5XpkicpuyQblvdoMxf0yh42taKP7Ld/y
S2d6fhv+GwW1//s+H9TCwzEDWb2RHmtAFV4ibBFSbN3PxxN2X3mmZoza8t1QpFLLTbYImgWlbCXE
pnQ+uCQnnF5Y3ZbTL1qyQBQzO4WAwOANjOANnPm3y5QMclHVbASjddVYjRvHZOCi3sy6dZkAcdTX
/Uvqs0uMVfe40GmwKGag1xluDFgqym4WJkraYunC8IMd0a/GoxvmAPHeCU9csUQA42Rvyz8Bv8v/
sMdSNSArQMTm9HjS73Ip1GdQcw7c5JBCDbCbqv2pxaAMXmLIrhmgnlMcE0WwHtv7Wy29O4xX46YO
Yyhlo9jXmG+xsGqfSBoUA4JwXYpG/Z1JRIFMKwjLA0+XT2pgJutIWWXf3J+2M3w8sU32hwOKMHt9
/FWLq0E9/So/aDIliKetl8WrqHmSON3/8vJnTU8yIq6bty7YQZKxSEklGxGzDYYFd3FfZ8NKKGBn
QKgH4Q4UV283RMonVZPkUudU8hZqjDK6s06aoNcZXO675KakX0kpideFBG0FtIyERHvigtdesAYV
nt3s0fwiIZcLwcHQFrq9LK6lRZzNnCud7sGJwBJBOJ39H1AdE/lUxkeWRN6EPRZQPqfiWq5tr7fj
YBNJH5V2koTLwgLNXfdolZ6YMgSFxcvndnYEvCorRq57qHfsuOCpGnt97EE/XQSnUPjoZRaUPpuS
tzhon0HvmsjaR9ksIF/ppwCaHKFPoKJX76/4HcTgbz8iYlylkho0Wb2J9ht2iBoS9R0PSzuzEzto
dCDVhlVkoQ1k7z4BWWXI+xRQEunvn8cTMrmHq2N09ynUfDCAlAHNP7IOC1i7EHUkYg8Ac7vJwpjp
NwBtiKP8owAKhjZiYKgEw2HA/fTuSS1yAm47Uyolq070ZCs0NchyPoZmSZSX8k53xqlUgheMrZhV
LOvU2XP26SaXkd0E7SrgDK62ZGYhuUZdBXfWps1/FVJyLKPWzIDljVDMkZ+DroNsTmMk5TGBJOrj
9VucV+q4u7HG9pmENsx0zf4fzr5sSW4cyfZX2vqdfbmDvDY9ZsNYc5OU2lUvNC0pgABBEgRAAvz6
e0LdM6NkV07MpVm9ZKUSgQDgDof78XMOVB9VeO7szoFwh6OtO+nO2cFdpdf4tVvrYwO8BYgVohxc
Kb8e/L9/xWb0ZImxmyiHTsUJ8ixHDjptqEUAfRl9u8Zw86ff8kJpBFcB4R3APJ8vqeUhSFEBxf/A
00PW7jJz5jdlclb+DYJI1v7U5WnEjRvV368s75/tJa5X6HFCYBlSp6vlXYQivPZoP0ssqz/m1s8n
F6Oi1ncUksGS+T98M8mPQZHwmygk/iwDjza8tv8il/GniOR80iTtH1tg4V4vfQzcUph9HTzvz//z
TP/MkFEIRydTAi1gaGw/XyEnQ9a3NSba6KPFbciiU79Pim73P3/MOl3263BfIg0gSPILVmoVjk5T
rWeUM0AIOu5RJ9rxN2DpfCMf8wP/MZ8MaO6DQ3a4J8fmJjvNe3kTHhVKZSA3fRT78gaiBYjXm2Nw
LcBcJUT/ZV7rE9JHcZ0kmBeJn3LZnqej0c3BIa1D6R9kxjMm6XbZPz71/3x3/5c+9W/+ceL1v/8b
fv7eD35sQCS3+vHf/8NqM35tm6/dXyo7Pn21f+l//uWd+WoabZrv+t8ug/3XH//78x8x1j8/a//V
fH32w6EzjfGP9mn0b580hPB+zQKzuvzL/+0v//L0a5T3fnj6+1+/97Yzl9Fo03d//eevbn78/a+X
N+//+X34f/7u1VeJP/uPkV5G6RCF/2O0//yTp6/a/P2vQZb8DawZeKVfEkvIEVywKfPTr1+R5G8X
XVfQWuDZgqfvJTnR9aNh+LM4+hvUdC9pclDwArl1uQR1b3/9Lsv+dhH4BIyFZKAEgMTvX/9zes/2
5L/36C+dlW/6pjP67399fuXjg8CLhRTyusaQKtuDcIhB5b21n5bSf6vtx98W4p+f9L8Yed2riHRB
aFKLkfHkB5DIVWhcvOLXX5h0fvFHvznWZvEmVQ5IMl+SN2ESvGmj5Bp686WxVy5isCTualGLA4h2
lwfcvHhL+jb/h008M4n/zaJcHNRvM6+BvtVtU4hDNB3DPtvRZrySRHlp3ivT7nnInS8gfby4bgLE
L0SKS/jy3bbNvHzqb/OO63GZO9KD4BdKMrsm5cseIoNXHgYvTX11fRDPyJzmThysFPmZdubrHIpi
47qs4oyl0E2qCJCHiVZQ3Vvum5FeuVVemvcqYMo65woTGuANylOp4f02Ws4qCsS2DQPQQOKgqY5f
6ayz3xPegA5x016uKZHqYiIFb2x7sD65gS98LzKyceiVYRI1qxkk4qAEL6y767mNHuoiuFISfmG5
17DMzJDUjh7LwuLvasCblV6TFX9p5LVV5nntCI+xkbzDWxCc9Wkgr8kwvTT4yjCbSQud9gSa5IN6
XccTPWeDuyaj9cLgawY3UHkqzhrDD9qmusps+iOpr8F7Xhh73UwbJkU/6Aj87iM0gL8vo6Q3msfX
uoNeGn1l9GmbCtdPGkmnzwtUIK+1Wr007Mrca4hC+gb0V4dZD101Rorv0iXa5kvWxdYuKXJFOpxA
6vhppHMMyQG3deYrq58E2hhVM7aHiVBdta6pd3Nh1c0mo19rc7GurRc64+IpyhbOqmh2gMiO2+7j
Nd/lIuUyU720B0IbuU8zEHR5gqrStqmvbuQ8tlYuPUYf+L22QNtdwT28cFTWSUEAITsOUE57aOLp
QdYtr8ZuuNKM/9LYK6PPk4WF5QKEFnp/bnoh5VcQ1Cd/bFuQy4f+dhmrvNDazQk/8DwXf4x5qEVV
6vFaPuClua8sc5Fho5o054daN+C+7dOzjwJ32jb3lX22vbcRDbEwcdv2+zoDueSUm433z5o6kkP8
ynRc1iA/HaoQebt4+rFp3skqBdSZhQctQ5K0QD+DdMMfLOLXwNovLPgv3Ppv+xnVGRgSE/B+A7cO
sbVRnyWR/38kev8V4K+fvGYixo8jJi5mNEImGQpTXDxuW5TVvTkVrJNxholzDBsm3Qct5ZWU+Utr
sjKgzoFUp+gw9EgMuTEJuQ1HR47b5n350N8WXLSepaPG4BJ1OlAxjOnGWa9Mx+lUjxJ3zsG38w7Q
CaRGCb9GEvvSkqxMR/N+9GHOcExUkO40cGmHvPQfti3JKpZt62DohJX8kPM2BYt/VPrsC+nBXrQt
eluXfgjpzcAMhFHZAiG54BMbr1U7XliXNRbIk8C6OsHIfeBvDR0iaHFc4/x5aexVQDtkjNuJQK6G
y/lbENj7OhvUtmD5VwL8t1PYh8Q6xxIoiCQuf8tD9yHNaHyl4vbSxFemWXeqaZIScls0Yg9g6sC7
J5z1tptznWgsYwOSuUYyvAafRnpTdNseVOvmP52wVk0U49YzVLpKUAyjSrfpfK/5hDrT4kkZCXaY
u8PMoSpbbAx+fiHHf9vGmKYR96plh7ApHPJn3Rc8aK9peby0jSuzrNG7IAqTsUNjRHcoAg3EOVLk
29ZkFXF2AfJUTYTBh+ZLyYYDY+G2kG1NNhCEA+c0SRlOnytQUotKpAuiftvZXuNUQx5mw1xg9JoO
9zCgx9j08bZQ9lft8rfdNONMAxvAKB39iktZVLUFVcCm9f4FuPtt7LZootnKy0lpkeIuqPmoaVls
s511sXCeGhnHFIMTk1U8A0h/4zvwF2z4t2nbLEZ8j2on7MbsQJwOHoNcXENovXDAfzXo/jY4qhmp
YRPWWxYqrLhEzyctg3njOVxdmZy7gPsgZofYg7clnCnfDa6ZtsWya1RUNk12cgVG78P5VSvmJ7UE
+cazsrJNXo/1FDO4wjFAyxJUgg9i0dfkA15Y9LXEakqLeVIsZ4dcAU9URKHZQWqYbTPPdeE2Hqml
ocfUi2DYLcObfPi8yX7C1UNwlMViKIXkVtIE0P+ZAQSb5qLYOPrqxgQVw8AF6+FV/IJqWQ3+sm1h
8ppjhvZzNwuFkbniez+eW8jmbluRywb/Zj1oxS9nVWJkGUCpgyXfnEUGa9vYq1gWgHPfBpd7TYDy
a8981u2su1bxfukErgxzUEXS9j2AYL0Fjeu0oKsJMJaNM19dmky3uWSBwuDmvvEnOW0Le9YaJSRG
ZWZaLFB0vb8f2vZhucZy++fLAcKK5/sYgtLRFaXBjFGehe7YpgseggrPh+3S2WqmR0QPhbvJI3MH
Eun9ltNRrHupS2W6grEJtrjkt3J+SPw1pZqX1mJlh61PwtmluG4U4/wtS/SHznbXhHhfGnz1rHRo
MBPEYQv7Nn03Fg+Dqje5DxTtnq+1A/GSGVNcZCnaVO2hY5sOXbFG4UdtGoyjhhmCFfm7j5ZqWZJt
oStoXZ/P2ZQ5NUbi2LmhtqdaoMk4mQEh3XZEVmYoAYbWobsc6j4YD0vc1yARu0Zf9tJGru7HBGA5
36sOg9Nu+EqKIbpn2RLobXMvVgbZlvk48RLDW7UAAswc6F3Bpb1pYYqVWQ7UQAi1R/yaiVF9Wmr0
zh0TYsGmtG381T1Jw1AEnA6IHVr+KCJX8cKftw29Ms5+IqydNOxHyujMAGfcNeAU3LjoK+PsVT6R
cb4YpzyR1L/2brgCsHrhtKzhwZ4n6GCNYZxJV5xFt6hTCMmH47Y1WV2UQgqu8wRe1pt48EeCtjb0
WXPrth7GlZmOofR4peEDxiBd7kRrf3AVX1M+emlpVlZqh2VI4hkEZWn0PkODeOS21bqLNT8C0L3x
nF48YszKHUtqvctLeY1z7YVprzmriOqbwDkM3s79mTUPS9BsiuoBVn/uFNsiNkhlwm2JQr9piyA6
5sxfw2q9NO2VaRK/AIHTWXKYSjPd2zDs7hXqPYdNJ3HdP5GHAxXSLPmx4SPdj6Bov/FglNk4+so8
RRdxXEUmP9JpkKdyNMtNbajfuOyXFfstlCVkMC4yDTxhPU+7hFB/YDl3G+e+ttGgWPxcjvlRlNqe
R7pER4dn/jaHTlYGChEEqFF3Kj8WdpCvyoxCS89zs3HuKwvtsrrxdU3zIxNTWGWJbk8Bi64d94vn
/m+w4n/WB6B59nzdO1x0XRbw/Ch5z7+TxS1vuE6WqleKH6Ohybe54DUcKBfMmSEk2ZHUY3SH2zus
6obW+00nf40I6j2L3ex7fIsy7x7Rl57cQKjgGq/VC1a71k4NETMqtwz50Vhn0cGi3LllxL3ZNvfV
ndog5oOGYJcfZ1vkOz6Z4rNM7TU89UtzX1ntKBfmhG3zY+cv9IGCJW8mZczjtrmvrVbK0sQGp6cX
oPvoQiEf5ji7hhV+ae4rqw26IFEhwcpIbgvwouZqeQhNFmyc/NpsdZ0GPsDwRRz1RxVAzVUWdBtI
DeqFzw2LRL4o8gaHZlbsUQUgkRymYt72sstXVtsmyBxyil0VjWxuE525cx3mGwOONUIIPdey7Cj8
WZY69T6DHuxP1jdkW5iXrS7YZqKNchQL44yV+zok/dki6tsW/K5RQmWoE9JfvKUsvDk6IPerMV/y
bbfUmlFAJpA8YXOdHam17OSgjnCYilBsSleCee75kUmB1+NjihvWcBEf9ZQY0AfJjQdyjeeBxlLK
LAsw90y5vQlneWfzbBtoDb1dz+eeC6U0JxJnJpviM8KxYrfEXmyLsddt+G5RuS5sCGNqtH3NMkr3
C1Qit92wa1yPTJMCYKQ5P0K2+q0KsvTWdmm+7cmUrUzVCtEN8Tzlx9D0P4QeypvEXAW2v+Ah17Ae
KouWhUuRHW2b5XuaCHtiAZRXNnn3Na4nsapZRO7yI9rW2B8qbZMTJ0OzqST3L5yUIuVj0sokP0am
CE6yTslt4NFBsHHyq2u1Y0E58FTjalLW7+oi8VVLnNxmqmthlDo3vo26MgMnrwx3svP5rlh4vc3N
/Ev/QD0MIAWGqaZCBu9qAE330VCUcuPSrGy1IDZ1U4IjOaK0fce7xu1CCSbnbacmfu4J4rY00glY
k2rivAqlQCNDwdIr5nTxhX8Sr64hPgWPm16CEfBoGfqunVb6TkAR4kb0qthv+wIri3WEyaUe4MpA
POI/D1E4PkIO0DdXVv+Fb7CGEjWQoURlHt9gLPvu1Vi33Q5JLBx+RQZ35TNe8AtrSBFI5AocmjwD
tbHLb0oW0M+4xufvmxZojSnqpqaL8F92zAvbnIeoISdtoo2p5WRluJLwJg6mFNLkS8FPbkzlsZzy
ettNslYwiykmjmsvOxa0IXgE1uQEXEC7qfaFZqjnZ7/NhMUDE0eHpUEOOZC4OQDMHW+zrHVDWcbC
QJl0yY4+B1Fu16GJKhGq3Dj6ym4hGsByveAFHmgqz30D5oIlG5ZtwfYvfb/f3vfs0seCpl9y9Bl8
JRCFxRk8AdsKYdBef77ukannhnJEfaGRww83oK13pp1/v+m8rxFGJhP1FA2I+kwSx4c4mMvzaBqy
LWL91av828pMoYLjCxBtczP5dh9wMj4N4N3bhgAEo+/ztXEkH+fMY3ztfZxWxULIqZ7SYKOv+Re+
4ACM1h0kL46AY5hPRaib+6Xtpyv+/jLLP/H3a6wRkK5Tk19OpU7EhGZfVOB2ZdmXr2XSJPta6KWy
KFXSbUawhiBNqFDwmAhyTFAO3ut0HF71c8TfbDtIyfOtwKNtKboaCTraKlXFPGU7kEGn28LYNRIp
d3PuwgFBMlh4QdXSuLECciN9t23uq/dshgPjU4d4SofzdIeqojkuo9kGD4Rg4/OVKcpoFI5m+TEH
QibadWMP6hD4oKTeVkdbQ5IiFN1bCtdzVDJePtqiTn+OZbExh7OGJIkumacJwkHHeXLu3dSl0etU
0/aKDbxwm69BSTLuY0EC8I/pODJvJhBJ7ohs+2034hqWBL74APplGgplZu7rm7qI+ncGBzXYdizX
yCTQzs5DGMvymI22rNDV3x4Dj3hn07Fco5O4Sm2RDn151Jonr2Qrw/tSC/J52+grg00FKIkYKyDl
ptFQF1hSfqDjMG/Lif5q6P7N8+sQLZGRTcojSRW/GTyTFR3ctM3ZrOFJXd0vtgjy8lgvAuCnLJHf
GU36p20rszJYj76AcrIx1j0P/EcAwoysOMCbbzcNv4Yo5YSJsiG+PAYiVgaC0C1IBcu69NsSaGuQ
EihgtWNFXx89SjIPvTBlFYZjsu3Ir5FKWWJnE3cdRFuyyJ1UONf7PuPXOMBecAfhKkDum6zswSoN
hjphgsrKMDgPpi03rnz23BM3OmladCvXl3R0ezcbltwCnGK2metayVy2aCujYqyPbEBsnIdp8sp0
Nt2IOQhX9tqwupQFm+qj6sPwECQB/yo7ab5tO5SrCHlMtKc27oJjMwNOmE88PmYT6o/bRl9dsMSV
fY2EBRSCSwgsQ2i33Q8z0z+2jb6y12UQIHczMjjW0ruDLaL6NJsg2rStUG97fmhkF4xcl9CLoxrS
iNCIEW9IIpLvW+b+LypJ3vXCXYpsxzZp4wcWBeo9nujXRIP+3JzIGsq0hEwacFYEx0lN7nPsqLit
SbhsShSRcmWsKeFDLOxQH7tliY/zwF81tew35YnIWt26lnOkdD/XR5IFwyHyrq7cwq5pqr20MJf/
/9v1VE95NwRiCo7plA2gjgv5aY7HbeAjMDE9Hx1EFJZmSxYcTdfS5Ua1g3qX1PmwzQeDb+z5+FQa
VEppEhwjIhIAPuYZatixbcJNBgWqj+fjcwIxBZVi/jI0+R4p5PpTkjbNRoNamavIbOc0g6uxflR3
zHt+k1J37VH1ws6u4U24p2PiQbZ6ZN62NzGahz+KfJbXXoSXs/2vbzY8458vzTDgpeb7OTgWzGYU
2j8uPKHLzR6FYuD1yvucLLtNrqFYPW4BYStambrg6DX4S3qaxGgwgsDxttFXxtv0edg2dIFLTlxy
G6Y0rUa80TeFf6RY37TAUpWBpPSk52xOb8Mkyz/0SIyMx22zX9kvK3tvXBGqk7FRfYS8wXzmg97o
HdY6wyaI016SXp96Qdu99ZOAMnjfLD+3TX5lvqnNWBOhAf1ESgcZJJbpvWSCbwrQSLE2XuaDvIll
cEotokuQAs0nxcG/uW3uK+OtWQmtzSSrT5kH6yDe+UH+lE4j3ZQwImvsU4imA6aFoWcRB2G3HzqU
xXMxQlt30/TXCKhJq76vC9BkkCENqyme7L0ZBN12KsnKYpekBFd6GI9nbU0a7IeWDiATYXJb+zII
cp47H2G7RApbqPMssnE3FNjVDnwl2w4OWdmsyoo8rAXNzgMH6wfwA2BsSiBNv23lVxbbCzvjXLrg
3Kjhk5+z7qkls/6ybfDk+cKMxcRn2cjhZkrS9o8s4sOPwXTXwJv5Ly25P/H6axSUsGBkT2M73DBv
EnqXIVtURydiIPjb3fuY2aBEg4/m4R3kmkn6IOY5KE6g//P1EwScwkuBruNjc1GM7gcI8bFgCcxD
kIK6E9S5wifkSPKA8W+qm72sIP4IFa0q8DKPb1lvxSB3yVKX4ZE3UyK+BS4Z0Be2pPkcfSGXP3EI
IBu1vM2dH9vbri4b+UAY4d1tRouBfrGdVRZc671247tQKdtC8cQbk/IKX6Km34J4jmgN+r+45z+C
OTDzsnOldfRDDVVtNVUpBIlw6Ho/1q/7KOXuXhq35ONOR1Nh9lEqRf12mEAk8QCm8WIJ9hyYUf6W
KCsiaAw5Gjqy94PPxo/tOLbshJ6DbrgpC1tkFTWTnPr9FLatxPdndlE3y5iWaBoIA6Yg0NIm3aui
j0rV7OYxzc19X06xkrt5dkXxQ6ZDpF4RlqnwszTtFIf7KZINXl89qGwI2KpjRim+LAT8wGM8YUyl
9lqBHf7b0oYZSEHnQvEGrMQJ+PKghJ25GLJ9ZYxQcURqp56GA63nun/FfWeyx5FmGiMUWRDEWdVm
4Ln0BwrwQPaa607wV2W8TO25xNtkwBeq096DkSzCu3MpiqZ95E4OF3bj1PXLiWU+0w/aJq1qqyYA
zuDdUmaxaXcGdNIUktRuocOZQach+CIT43VXNUAVElZNTnauRw7EZTNYzoph1nYPPGMyzju05Pkk
ufO8nZBWCyNvlqp2Hcn4CaxSLdU7tegA2kpLV9R5s4NqXjp8nRI9zx9sExfsg6ozNY1gBgDfDUTI
8tiB0CBIaMJucttn+R+Njlv+04QkWPgRQPIl7qoJesxwTTmbuDtzh28VnbysdQu+ZzAYRGEVdQSf
e+hKwORgE3Nvi5+hpizh4HBVNXoTVWG74HOwGJuBmJ8tyfIdMq8++JGGpJV7dFGALZ/xoZSHZJgV
SEs7Ly4GRpRh6oB+8r50e5DeT6W7S5s+icYjBz236Q5ByUwS7jKbsLrbk6KR8xO0G419W0jqG703
vanznbD0S+7Gnhy4NoWqwjHEMR8Vacz3SGONfiiu44Fi8WTkb8F+K8k9mth1/LZQqHdGFd6N7aPM
8+Z2jkT4pozLNv3Rz1MvdqD4Wr7Hi+Zg4/UEtD/Qz3mfimimP2ieJ+mJkpKRpaKJY6p+cG1vBBRo
hE9nkDumdSnoZxASpr14SBdWxs0tGGdc0+5mSKmxTxreIe0PI3ekYfu4zuf+tuXUT2oPKCTlap+2
Pp8/5UGolycXjNMAjfQygNSMYUgih5VNUrM8sqjGdbxvcTNE3a6dieBLBe8ROFX1IcqMw3FCHX+M
zyScwHB1QqtjrutKgnVI/URz2ODnioI1xQyAkIM8pahM6ot4qojlXH0BoRvQC0eHYK6FkGY8iQmk
xV1paVktQapCLLsHxRVIUhNfvh3jbs6/JD4wIF8sJzmmmNs8zenP1oxJ/9gwXajPrpd9BAJilw72
VR3y2H2d6cRbULX5cGhObZ1NIxio1ACmqCq0TDbRcaY5AUxA+DER8b2YICUWVW3aqWTaj0WdAEfQ
xoGOPjs7+/BAUpGnP22AR1h7o3ta9u2RCCT6j1EY6/GVmrjt+ko0blqOIJ1PyTsGZobwG7bVznVV
uCJrZIWrYS7fgLYvJkBb9cCk4G9I5+ZvPOlHitPMXRiNVUA7F9uTUIMJFFh/IKT2OmdJoPYx+PjD
m7BJDe4Lkk8FrQI11z+8aCf2KEg729d9rbL4hLWh6fe2SCVEmHmRFfQDLnrLRdUWF2HOimnZzTeF
ShflgGcv5hDCf7hKYfgmnbp43hHbWvoB4qK9OYdjrOfPup3TLtiprGFiPrTGKTPvhtmF06NV8DMP
mrP2Qp4TNtEOorih2NN2KQswc/d99EhYamzVtb6JIdCezq79FNQ2hwYYYnve+v2YlTkf7jwZFnKY
Iz24O1T6giys4riDbDXg2hGkEWvkxtqikmHv5besdWmTgTCezUhOMjWmA68sA2uPADsDZa8hKDzC
Zde1S7+CfKzt5H6ZuInAeCzJOORVF2OMT7ogpQZlq+B9d2IhZ6I4ddE0FuEholCYuIv7LtT+9VxM
AhrMpfYxXR6SZcFeVSoy7QgAgfFhHe77OJBc7rscm9tBW/XyuK7MkgTD42AKDbNDZ6aP1WGZkeTr
KjNmtCtet2qmXyBtnyEkcKOJ3VOE777UFWRN+PQjnecSoDSnow4Ms4HrzBmixnOyo0FYX4SkvJmL
t6GNAF2lpW6gZp61Hk/6n029TF4dB1SOyg/wgGHcVFPalMExjHNr89OYg62XV13HYv/Nq2UY7+pY
+PCWK7LM77t20dNDGvrehDujRJMliC0WOAFRDbDHhX1ws8YB2cUakurjDsSqpul33sXSfYRX58Ef
lngS04rHEjgFysuEPfGy7cb3Y2GTnp7SPmEF+NrbXJX3WagKClkW24tJ75po6Juz71wTltBMiLph
qlQA7/R2DsgEl5ymKu3eJPkM8Zy6dCZ/XEIRThScJU228F1sDO30bsSaFFUQ0QQoD4Skdt4JRnu0
FZEoTtp3ZdfjKgdHMcvMH4GbJ/o08DrVA+DAcragvkU1nn8poVeheBXMLU8+RVPJE9Dajz0eMFVd
2CXoK8fA8xQd9NINAvbmERBm1dSmnt9l+TTmb1GcTcp3zZKp1mAn4kghCZurpkP6q8gxXr5QMdwW
aZ3xj+1iIedI4maIfZV2iYtU1ZZjlH9vMoproIqbvG0+UU/rkaLXN0DsU0G7o1Y3UkMWEkIMCVDl
H3WrmhCs6VPIAixgbgyOVu0bQk9Zgzg23jWg7eTwg1MWROjrAAeMRQQ14llcNbId6hvGrMYKCu+i
e8QcafERDNupOA5LdKH66hZQxH32fSLE0al4HgU0IGRSgxy37PUjppLByUHHSuq7Oex1/CaXaRFU
JZB5UUVkZ0EnWwoTtTsO7r36bV+nbryJXAvJ+CXF/iDgnvrygyHMjWh51NR/qRcyClt5FiTSVBEL
+/QhWGATj6GH6llSDapcxIUbPs/aBi62NSW+vu8pz3BrTJ3sEJKkTSoOSakpedICDGZDNYRZiX8v
OQqs50zilvq0+JqQW8eLPvtMI/iT70uPBXsUo8mm16yXyfTKAdjCbgGFImi3w/N5Lm5Np0fzMxqW
bjqAo5xktppsxPpzPSXcfhYDaDfeJQAlsrfTHCQg8u/RqOw/ikYLdUY9ls1RBU1c0n8cQ9RMfyyy
iKANmoyTy+cqRpFwfi9KFSOgn+g8ZDde8bkhZ0l5i8bThgVWgix5sNlTZAXPcL8KKj/OcCJYH2Tk
GlDEhy6osQuwZ6Xu3CLb5WsI8N6jx1Mruyc2GNHebGz4xvUWTSdJMzYlpGobPskdXkhj9hCIUogv
Mdil+GsI1WTxceSww69UK9jkTmR1maErC/pM6KGM0qep7oPy0YMhwOHxNAdhdu5CEPXcoAhdmPd9
Gxv2zZdjga8PVy/8azJ3rYS1td50DzTwUO6KKZu7z4lDGFkNAzRZbvhAB3U/hswlp8k2QrzPsoFJ
UU3Cx/LcDmmv4AV08tECjTW8tvU0iZPmJghUNYVdEbxng6Lxk2jNbE+4+ZSrOgDoogrXIsGpjHgM
IXcz8fB+TG1dfuygm5rCZxfZsI8aWwwfIP6IfCRWeYER6IUYNBXYHCHZY6Bng9SzFXUH2ctMBWI/
FZMhbwOqXXw7TjQlZ77MbYtWBFe2r5J2EQut5ALv896V3mW7vhttj9uG1pAUz7m2d2E4s/wtuPbk
JHZ1R1pDD0VU2PQt0nCZPnI3CXjCOQXb2jFdSBaeBi0LcggHPVG9R4tyCsXymLHuHsEnmW4h9hrl
B6gLUHrkCSz0Vi5dXh+yFHJAp5g0kbqvJxFeyEht34i7RqZzCywI5NnNTeiNLfYx3rvtqwngK31j
2YIaa87aHjIxFjPMz6SjTf7KgTs/uZchSiL7LA/4gMmi/YtUCS2W8K4ec9F/p7ks9GdLIhW9jlpE
0XjAoUUpf00HLcbDCNLm6T6f43y4SWtl4PMjO4U3TTpG7h4dpGCgqHJu0vIP0TeDOxbgiO/eC1gx
aB34EqnTmOBR8zqfdDogtCo4YRMyRnEpH1rRxcurKcdCd+3OBi6M+U3maRose8D5mq7Z1YEnJVg3
4xzivNuSHKvEXiZVFPQ8pTcONyLYW2SvgIJB3fiPbeOvUnsqrmFX08huWheqO5TXw1ei67c1AIDb
+XmKJpbGEsRJy03WM13NOlLvffH/mDuP5cixpEu/yv8CaIMWm1kACEkGmRQpN7CsykporfH0/wdW
zzQDER0w1mq6rbuyksLjKr9+3Y+fU3hP/+izL5ukDG2qykxBa6XUQ+koB0n0dY6YVwpdb4isK/mf
ZZeU30uVP45hfEjyJCiijapPcCpKauUdNLBItK5BuOi7jS4LbPsxBccowqn9V2jFvLWi3NceQjYS
OiUyoReaE2phVWgIqtWocBGZtB+6apuafENdqL63k8vcKuwoLmTDThIwrifBMrL66HehhCpwX1MT
E6cRyvvb8zdnEK8NcJFZBCw9Nn409AfL4Pmw7SqrGfa1J/W/c7GRYhci+3KtFvxfKjRLudihjBWh
q8f60MF7JxyTMEdu2lVCScxdK59Iw9iaN6maSzZBMFsngO1+tIHISYJGSmwSkUK3lL7eSFojVNsh
8epqb6WKrN3rnSfETpHRMYe2SRMLVktCoEqy+iGUE52ArGmK1mxgS67ronoEMNi3D1AEIIZFaGSW
xxlflguu4cW8qjdhJLSxtkmGPDJcuQrGHo+J35F3se7Lw67zK6l/TfOa2gYCjV0aDLaXeBBy8Zrl
/T7uSkWTSMSUk18HjuiNZe7KPaxDm9QXhro7quZgdQ+pqfvwgcV93Weh+7akH+KoP4V/girLfzfn
9PPnxPb/57H7q2qgsP+f08+i/p9tm/2CxD7Plj9zRmj//weDvUIJ5b8z2NvVzylM3tPXz9//b/p6
2fzXzE0P7APlYhFxZhzTf+jrLfC2MqrxyFxQ3+ZL/6av1/4l6wjXWMh9QVAvKbNH+L/s9YryLyQq
EK4jnYQsgUzV/QPs9XPW/T8nUtPZypCmGGQIZGRreVuf+02Fp38k+ziLUmsSxZmCpql2LU08+dGf
AN6slC4uzanUc2eFXFlRJWmJqC0EA1awRh1sKa5H7deA0sOUoPoaCuqLr1rV9Oe7lfj090D+O1v8
PDxVE2dEjyGhFKAtPasYZnE1JsRTJc+l58ZQ9Ncy1KM1EMEb+ObdNBoyy4vep6pILLMuLcvC/JUk
SIH0dHd43D7u3e3Wtrd3p+3Wdbcnh38/ufy/6zr2nj+5p7vtwT7wPacT/3p0Xb62d498DRnt+Ufc
7eHw6O756okfPvCtjnPgt213Nr+SXz9/yxZZ0dPhdft4OPDbbH6dvZm/vD1snR98Cx/Bdua/4c/8
y8a2nb2zxy7fy2/8tHvk19+5Lr/qB39z2NibDb/xm3uyD4dX+7BB1Zu/2jgbx3Hmb9vw8/y++Zc5
9/zhxEj4RM+z+d3eOX7ZHOdv3RwP9gY5Spc/M+o9QiH8IJ9uu9nfO872cNrOH5TPtuMnn52f/NY9
33p8eNnvX+ZpYqLmn0YqDjVlzL44/PXtjfEGR76xYm/Chu8gGmlU1arIW+q0ffxx2L4yqI3z09kf
nZcVSws1WG25N5ZHrKmr+WEhPW3dp29/PPr2o735/uCIa6LXb0j9WyPCCb0HndDPUwTGbIcl+nZ4
fmadHeabJdnfndw7Z02H+g0GecvgoizmSU0ZTRg8uT9e2S2s0+01ws+de6eLqZvv+HeLRP6bwkiI
hae77d28obent//yz8cfW87GI3v1hMzvj9NjaXNwTj9+sJb2/Y6Nha7nYbfbbXa7e/uBHXZ07vZs
5+/392/b8d52HvasNyePY+E6T3eOzfncHJ+cuzt233G/EpGsboRFBVQVUbeJmC/3m/vKuWHG1nb1
W5/rrSVZBFoTnjzTMHG3/fHobziWHPfH+cAzbc/852Dv+NN8qn2bER5/7wunt3+7+/3+d28/vazU
2aW3puFbH2hRs04blIvSeVM+Hl4ft87v/SG0t7vtPOmnLT7OfTnNbpKFYSE2Nj7Qmf/Vfdy+uq+H
55P7Lce37exvd39s+QUM5XFn714/dUyfixd5PuzYd5sj+7ywNw8/I/v4wlK7LtL2T2yIH5b9efOA
J9m69t7dPOGHjqfZwdzeqm9NurfGuQDuxDk1U4mdisM+2d/wuZ3N5/6+29rPf3tmhocTvXPcuy0f
YoPfvf0JlDcc/q2PsHgCTcbYj/081d9w7ydm4TT7tdOL++g6d4cD3nr/g9OCs8bjc0vsNpsS97rd
MudcPfv5FnC/sTjbH+7h8RGHzb55fEY++iu7aMuacEtsjpzCb3jto/3myw67w+Ph+a+Db//1PP/S
P14ff4T262T/4dsHnB1+6PGZf/3rL3YjPn/vPLzgY/nn0/5l87L/7eDy9y/2K7fIYNvIdHNUv94/
PHx9OO43nw/H/a+XJ24K54nrwNlsXlz75z0X0f7pzn3hiNqb4/Een31E1Ronx8rO08zIf/NPLlcs
crfsT9zLpztnv0Eleb7K7twvL/z17BRe3Lunb9/YiM6vlRW57b3kJeud6ZNvgsSaD7a943/s3d3J
5crj6NuOe/z7knNW9oH0hhj97/sAYddzpxl3htHlmMUm03F65Pxz1Gar8+1d2pwi+4/5rsddci4O
Nt+Id9g+z7cyC83C86dnfuBgPxAQbPnT/LOHw+6Bf+5fmDT36Dy9BTZM63a+NTlRD5zcw1u4sD8e
OZDzVt/Oe/BxO7vTwN6zhZh+vPXWxR/fzcvo7r+diHTc/aPLz9xegPl2+M9EzMJxKtSHiCHrsg7p
ojF//d3t0VF98MU2q22Trkh3bIrOMag7bm5bOV/lf1tB5d5QCftkedmElnt1QZExrW3ya9bGa3lF
VtmQ/PBpvXfD2PqYiMtsDxYJkcy4KKmIXxmLWzeRSKZZAyTMbWWp29Dshy3MYh+jSv/bCvr1BgAv
ni50MJ7PndSaMCGJXmXTaSV/RdcgPTTFMK1s1su500TF0pDohGJR1ZZhc1UmYtAYFlqusRoYTmCR
67XjSiNjnVtjDqdW2Qevt9fr/AnyNjJJ1DTZRF9QI1xfhElWppRF2o0VPD2ZfKQvVHOpIkQnEQ6Z
leFdMcXLj3eOpSlzLLOYRLmgYpi2MaaSrrA7K5u2FIULp47SZAXtemUmkeVTVSq5mjlrm52vl1ZQ
/BaytLK7sI4ObRjpe53n2z1lLuuxB2awEszMZ+f8bGnv7S3Jj8Ymn3ISEhV7XZqKfUpeU9hEnR6u
2Lk2hZosWaAvGB5l4fNxeTDXjmGulbaVlEHnRNEUjW4TttMPxe/WckbXJpFWM9MSeZdTop6//s5h
WGWlmzWU5LY/yrHbdpX8EKBw5GiqObr6YKorDurq4EyUlWXOmQbw4txeRy7fbEK5tKWkVdEYjkgJ
Uau3ERRda+u4ZmruCTE4zURp8uJSILelxSSSS3usxMRtyFY91BFizlbqVysHbA7pllvjvanFAesm
o6hqiVFpU/4YBJT7wESVXwxJUe97NS6/UIH9dvtMX9uN701eTCSUdn1MnZJyXOqQN9W2yCf6K8f5
qhVJ1U2dhz7VuMVerK0iqCZQanYRWu2nOC8iRzAz5UN9VW/+iQsLLXZV1VUNzML5pvA0Ty0Dyyjt
vE7RzB2g5gq7fI2G59pW1+myJyklWXSdLKxUQEmrsNQpTFWWAgMHmptHyH+93yk451cLf9X8g5PM
1OEOkZnX1aXgViQEIBZ0pQSiY+i7pGu/a6r6h1zKxubjm8EQAcLONxdN2/NReHeKdU0M/F7DZQSe
YJBPrU3gSFJj37ayeP3O60RSB0V2xUKulItk4XEDwQTfowHeK5VKAVWk9I42oTFSFIW/y/qc8qCu
7TwvjneK1vSCXXZZa08incu3P8nlttQ5OqilytqbWu789XfjBYrJw7LjlpHQakDmulaD+hAobVqv
rOAbpfz5ycaSTqwjK1AsoZZ7bmmofTOQhryyKfHGR7j4u21ZFspr3lUnXxeGYwUybFPFuQTqs02d
YYwDhzVopMY60CdUrvDfXHoai8uVE2mRRaUNc/F5+pH4SOgAixUiuBS7961Ut+Wm9xUXdJFcoAjU
6c+gpVf7My7nHMuyye0Ox9xleDTKypC2EjfFoOSmU+VR7ExKu6aGe3V876wsttjYFdbkzyg1nnWd
2/qJTKrfg/EH3Olofc+jvnQ/upcYFws8q6oaqK4ufLdJwVshoixtZTQrsBGD6nRqs0aMful8sKLT
NQe2RCIrvrhns1yGfcBoSjv2Lf05N8dyo8R1tBPbJPqjCatpe3tU1+aRLasTNWuck6VH8OKcBL7G
jaRHvVq4XWkKd7In+o5ppvVJ7karcQefKHDFR6zZXYxTb/2hhK4Y+EyaVXdRn+eHAujxKQLccAcs
WXXEOFqT2Ls2uXO0KYL71gw0pReHtDDTMoFTE3SgpH1rkPhpN7LV0YGWWWJh0xnVfL09vZexhTUX
JBSFJxDX4jIWbBW/z7QaGDHizZmrl2XlKmnU2UI2fDzsJJQmgkE0XhR1bcmvF6vTBD+SWthjjwyn
GE8tXHjax4NpS1MlAhICQXku2pxPYTaCHlRRlLcFo+h3SqymdhwZT2IZg+urPqZAOV8k59bmXfTO
f/e+rNeDjrcSw8STHCU0Yh2wajWNKxfjHJ+cu+9Z8dgQ592hUlZaxC+c4zAJgqkAcCXWx8AU0l2e
peIRVihzU4DufB16QYjtlDRS//GjYIlztYr4mgf5kvjIiAdzihtufxoTrJcExOgjUNbWKVBBO+Tw
DALQDLw1wt0rO9Mi78INIRs6+2ZxQfAm0RtFAquoSV5rFwp4f8BPgR0Ca1q5ha+cdevtrSwRyFsX
DIRmQclZBQhkC0He3em0QxxA0mvHULXkfeMZ1N6TEnzb7aN3ZUlJcZB3IBBBoHNJulIFpTxRc8Zf
t7rs20kYmm4f5vVRyxUqz2oOyNK0AOKH3RoJ18UVOF+6uqqAnKLTRF7SRWoe8OuyxKP4kVnYspgp
W3Ix3UqH38UKYoXsgzW/yQi3lr6l8gY6DSb27BQ2EuDtFv1knrjJXimM7EO9QxzE2RahKS9ApO4t
aRETx2DyQq1oCju2MsRJy1aYfnSCnKxpLF4dk6oAVzTJDOhLJxZOUQH6uS3YlfHo1sWo3olJmx7K
oa1Xbr5rpui8UEVFny/aZcNb03tZnqcppkrwkqQ9aBubxu9BLn6M1/7vySMW4ghImmiBtT73YiXk
AeEgF4VdqWII3zqxbtDTKnF7v1/ZdPM1w9XI5ImGsXjGApcM6NAJcWHaNNjwtgLOy1Nz5SxfmTUC
6jmfhw1TXlbsRskv5Kj2crvXOoJLHNUmH8zoySv96fvtAV01hbtQuQOoIS/JPw0Z9SAB7K2Nnry3
beKmdmKlm+Fk1kot5trUkQ/9f5bmr7+7ZrJ8LL0JhCro1+6LaWTKJpO9YmW/XQQfFkEHL0r8H36X
Ev+5EQmEPt0RQJIlPRfvy2goX1IFhKXlA+MDZjqsqaG+Mb2cXWqzRQlcnKKqElYXMfJUJlHSl1hU
fYsJLCHTG7IMTCLtW4kdaF6wz4bO34xwf+wysZR/w1x8RBq8oDW5j59vL+e1SWYhdQ2EgwiIezF+
H7goBEnsHMPqJlcohGhDiuCvjxsxNHIEgLPJnqqLW00v+ymsCw3cd1jJoQNqSG/cWrQKfeUcXFtN
w1JJG8kW/uOCJEGNM6DkbM4sygYnChRIKXtoAbRunzXCuGLt2tyZICUs01B1g2N+vndQfdAHmvQK
Gx027y6mg+BQ4EXdj08enRWWSgxEHLlMbBuJUSmjj0eM6rS6z2nP2Qy0F6ykY6+MhWnjEYVHnJM5
87F/d9gANgJODoM5TjWCh6S3VEcKteCjqSLwPyIZCNwGbxtzyfdoTp1Aww57Pw6V9AQ7iewWXmZu
bs/YZaZjNgM+SDOopfBymwf7bjApDTOaSMO6HbVeeC+MtFRJZXLMe82ydbF7MHvtuaAnBN0hw7sj
333UraLY3/4UF/EVH0KiD4syAdmWC7b9qRRbq/ETAgG9k6VNMwR19kkdNLG719qerpShBz5/qDpL
XkvTXjkGvAbAYsmKDjZ4SS6NQJgmtqmV22MaKbETiPro9kV4r8Bq4LS1x//fHuu13TMjpFhSerql
5a3dyrDtTiJeRA2CEDCrUm2NdFo7CZdXj8SSkiFjB2m6tXwOkHP2hwp1WVsPQugBTSM/jNlkgGe2
1pgOLmcQU6ZCmMj7QxaXDyp8pS7Sa0WjQayFgjvmSWnaItiRz1ataL+CPqWV6vYczn7//F4gVSWr
c6YR96UuuWmCuNQGvwT+WmQp6Fer1L6UbT/9UbZG4kpSJv9BGmS4KwIl39NhWK+gnC+3q6SQQJF5
6RBJ4tUWZyYrRb/raa0QEwRFEt34lVTGDy0jQVVaGf2/6lpUeblpZos8WqmmkWVdEqjWfQj7q1Si
JUCv9U4p23bPUclWnMHFg8OCVZH8LQdBnu+eRZgnRw0ouLzJ6T4VqskxszD8Vk5jqrpV4amfyrib
Qjs2A3JGRpLUa3fElT2riTrhLDEg2aMlfrCaCiPOKG/bQuKVW82nxxxuMyl4zetKWVPWvOL4KJXw
VDZ0iTwKb4LzRYRHOlb7RuTg6/Un/GL8KtEa63ZqlUiuWgfaS6xAam8PXl83W9nzPMMW6rr8HFTq
Kj3AlZmnHgtG0yS8nkGj5x9GTmg5mMoeZ18GHNeubf7odeL5TBwser68+FSbX6TS/5h82hzYMwmU
0cmcgdek6nduV0ytRCsLdjJNN0nu0AOiTDu64sI10oxra8vDCwyqwnNSWhKDp1kWeSBPc9uvW+9z
h/SUsRkly7trQrU1drfdwzVjFmkrMpCWyP8Ws9moshwIDW1aE5n1YyHl7UOfGQL9FXn/etvUFeen
zyZECooGxb5FuCZ5qjbSl0lMGBner6iRxs9mY3S7OEuSPQXN4Otte1eGRo4e1LFGRgAJ0sUzFtm7
MG3HHL+eG6YrBBQwK5RF7ZyfWbmorpgyKTlzJTI0ssWLvRHqaeHXcPLbFg1Z9EUObetR9suUg0T/
bObeHtgVn2oSU6mzlxPnhOP5ToyGTE/8VshsKU0jx6PRg67IksIfHPW1/KsZq07cldw1Ky+na3ZJ
N2JSeQOTLPZK2/RSIisGdnuagu2hDdUHeaTQWGVh8Bk6x/ze7AJhJbi7Nre0RVEeJvjiD/PX30Vd
ndGpaSP4uDr68l2Y7C27QAvVMYx6TSr3yg418XMawGyyxoDSz01NSk/zTJ/mtldPk5O0k7wb6fXe
t5UXuX3mCyuJlmtD41k9l0/IF/NYPLdX9oZfotqZUeJU9YMMq4Ob+lr+PMFcsbJD5x24CAPo5lKo
NcD2w1wu7mEVnV6UtjzaDf0weVAr0kcREpnb2zvzqhXuXU2mYZxQamFFTIs41TW8CV3l5ab0RPMu
EII1stOr06aTkTBJ4mqyIZ9PWx1QetPHAiuJNhgOSPRk3KvINJfuqJmwVd0e1LVdQYZqfscQVKhL
pidRhH2lDfFbQtO8dNA10BHW2zrxlG2U0Rrj0zVr5PhmCBVpYt5154MrsjrSlYLDXY2lf8zgL97W
sW8cxGEo7qZ+aldGd2XJ8Mhkoi0RhjtyjOf2YkOGR2Duoe67oqAuG4hy59Kc7a1FEVdWDRNzYowc
rSpeyJsWqhQ0Ied46DojdVOwA64R52Zoh6FXvXx4zZhESpNU2i2L8vT5qLxBok3fp8VftwItc/k4
5Z9ZpcLB4s1CZmT+1TW5oCvekRubbCkxCSH38tqmIzkdggFelqgLPScWfFeV6QGvW03YqLTa2sMg
9e7tYV6bU4JqJNNldc4zzZvpnW8MaPAvUkElxqyTo0w1cYMcim/HkCitJNjXLM2jf2dJL4CFgQrK
7KJtwu6Aq26SDVwwXeGEccFS3h7Ytck05sLoHJtwpywGljYVsjQQLthwHzU7tOOFT5PuWW4JG9BG
oBn3aJSh9/UfGNVntzJzv/BkOh9jlVq9FJpKZtc9kxgCBfmcjvrnAGairaiXyravA3XF5pXnGY6f
qBp8KrCFNyqsd/Nam1ANRkqV2WlWSrYfZEergJ5j9ILoT/ra0x9aKlauJojVQe6HdOVWuIyl56oQ
LpSImr6r5eEX1dwYlCTMIMAfpCeIaSHQCir/p+CV7Qn+bm9Te2V9Eop65ea79DrzduWkEEeTUFhe
RxkNwWFDftL2ZIBDlDT8TaRE8tPtBb30pbw6Ub4D9crdR3h2vqCdkbVhKAckbLw2+OFPqE3DOlTn
2Vb1hvwHpEf+z9sWLyd0fueSUjN07kBt6XcC6HEDsSKCSBv4jmyYJbRPVjtB5FBRVoFBMdNsuq/F
zvYKj57Vj1t/i+IlTTXmOHsxXiGH/0UlDBWLIkhcQ+BgkrvPg96x+iSU7BDpgN4t4PiP9ySLpb9u
2790Egp3CH16lCUUmUzpuX2INELCZJyEPMTKgf/9jGGb2cmBaW4/bIkUKZkhSjlvCfZzS7wdZGtK
uCWhYDMyN5vMfrStmJr+Vu+0cU1I5vKUKuwjE79OnIZjWExsHQlxNDSwgelyUv7iAnHjPopdKfbI
wDVZvvPTsfxe9Eaxi0ZF/XJ7sJeHBeuk0gE8i4ZEQmwx2FbX47bGOsix6E4qdBqho0z+8JGcrZgU
+qn2ADFdBAKcEBOUdj+TcgjWMRrVh84chMM/GIopz6cetKe1xNXUYP0EUGlMZD8VnwCleyNFaLFb
w4JdOfkkt2VSlbAxE1wvoijqp1rao/pu+yIdzlZJq6Mlpf4BvN9wNM1G+HB5FviCOBc7DDpJLxBh
tS+jJT4vkSBEyibpzORBI+9F+/Ggfro9hdf2IshL8e+E5QXxaAqVEu+tkTsfYseDiHyBQzIhdeWx
Tw5FXYnHknr7k1ZFxXf64NY0YK54OMI4ppSsE4D4JTZYS+IO6AfBtzf4AgRMZBQ/qWZikMccjOpV
hjmpo08/LF/V0B+rlcFfxgVEWLSwUuwhA64vEVO5MBWyRvrFlqZc/M5ihDONFIfRaQM/qYE6xvEz
Ld/aP3A4GAZfwCLjdpa5/yYM69LveASMUlk7Ap/w0JlT8E0y2ngldl0cd06eBaJHMngA4MOJ7M6P
u9cFWWqpY+iKfa25UBnWOynv1rTGl0m9f5sx8WcQ5uO0F281eBNSMVSU0I2oUTRW0rodPMWbXIwg
GtNr8YF6YnaEROCTN3jDtqTa+eRBuLqyoovtfPExFs5NLUSEDlQ5dMOqgn5LM6odgWG/y41UcWNr
2uS60ticZhJvgBk3tw/T4sZ6sw7AD8SKRCaVDM75XFd5mIfwlIWu6fvtUSv1cSP6bbfN4f9cuZyv
Let7U/NEvIv09EkxRi3tQre1rHDTKAk0LUO9JsGycHxvA7LmxDBgKvKj1vz1d1aELoihPY4C1wsr
oz8iUqF6Tj0WcXVQxsgSX1DJ9j4Yzc1GQdJzGukxFwln51P7zqgyqmWl5Zbv9l7gnzTgTe6cuVoJ
Vq8MDcI1Lg/gM/xnGSq3NIt4Agkm1xpGE+VR6GjifQOXHGKhQVPTA2QUePzbG2ThcN6GRulyRmph
m8fI+dByGEmDcFRDNx3EyKMAXLTh5BhTDVeJHQ/GYDkNchH9zm9Lqu23jV9sGer57H3QCoDt8bWL
K7mCnUgVvEx1tBKuZrHyRkcH+LpiZeHRVZ0suigTRlGmVagFL6y0SUgDSy5Ljh+OfueMSpI/RuVg
bQR9EDb1yG2dQrS0VeTJXzn8F8cP0ybFZ/BwMuWUpUqlFeVQIUep4kBKEkifZK3oyi9h08iCaoNx
qZuVatQ1e5wL7nxiOeDqizMYTGoiewJqemOsdnbST6YL7UMCSelUrRz3K6bI3Vuk8AE4cQ7ntX13
Jgo6uqoYSA0EJV2w8cpscgfuZVxaWa0s4IULlQioIMog5IbEjMvp3FQU66UEXyajqsX8DrbVYid4
U+rIguE/Q/hb2F7fRk6UDsp9D4f7yiJenMvZPKURgjqQO+zUc/OyYFnEwIHssEnNHayDsq3qFYlp
EU6mUs3Fp4+eCoUIi2ll8xAvLnW4Cn+IPegBPUdOYnUfJ7C7lWHQrEzq5ajOrCzlxGJLsQQodDyH
ir7h+KaeO8kA8k4KrKeuU7QVP3PNHNnZGZxNIwXjO59EDabDIoSexsWJiVm0LeAsCgMn0GDnam0z
U0c5g9s1CdXtx2cT4BBpAEJ/Et/LI0GqEQy/LDiKmevfEVf4Vub1B+FALBJsJ4CiyehQAeLEn48u
ycck0E1RdUaG890S88ylilGs1Ccu3SUNEKJOBo6XDLH4Yg4jaAX8PrIiV5ap+mhmmG+EMJQOH50w
rMw5IkqiJKaWqak6V/qgMIXILVSZyIyW120o1mv74dJ96LhEnri0aFJxXbI3kar3RqU0I1foxtwO
ApHrDZbYPaTZw8q0XVxxM6KJmErh8UKz0PKKq/K5yzYMY7ekVezPKW5TiPv8cguT4ODWZi4cfZKo
K/v92vhAQijUb4EF0Pp6viMqFKch3GYWozAoKRkDZa/lzLAHAR6n2wt2zRQnivuF9wp5kcW20JKg
C2n9ooIzKc1jAV2kk3em9F0FYPjhwzR374FBIqM+p/UW+1ycynAsWjNGdmnKd1ad/K4UfQ16cLle
7AfKEeD+52tz6W9rRYI5iM5WNqAxfm7zaXIhcQ7u6XutT2JQJKdsEqq12tjl4Tq3uvATng5llxp4
oatI3bTvirDZ5TU67bfX6jIWoahJBo1rkxZ06pvn20IbYH8rBR4lMJKFn1BhmOzRGDIH3nn5ToJU
NbXD3lP2atB4P2+bvjZALjFetjIxEEDrc9PDVBeCMAy8h3R9cPVWju/jRlzLJF21QlKb6j7ZXtrI
zq1oUQvc1tNC15C7bqsUOVTWpbSW173c8rxpcITKzJxFLW7xqMoNMc2kJohcsZ28dpf3RQ2Ra1TF
6R7xyqZZcYnztn5XXGQYmKMhBQItXlG8Js8H1fmZWpaTGrneVMKpHpfTU6aFiRtVc67KajtrZZtc
OQJk/YDgzHlzwuPFWgUNKgmd0UeuCcEnZHMSNStDyM09D5Vm24Erv++Muk43t7fIlWnFHwO6warO
nblYvEaYgy84x12fy2erZdF08MKWlC4kvvJa0/yVSSX41ynJcfB4VS0m1cpEqC39EglZWJRz2s8I
/RzQB6buhLpVB/tYzeE2//AIecaRxuKCgyZsqbukGn1f120LhzbFUIfckveq942yn5S8+/O2qSsn
gcIVx5xEMT2kSwRV0xpUAYIudcHRG04ndZoDZfmvf2KETDR5DlrBls9hUSp88HxN6gKA7jdBJopu
1lvTyg16sS9In3CNUfcjZzMDXc/3/8DjjeJilLv0lpdPCWl3V6yrfheMkv719oAuHCT7XZsLYkSJ
tPMs0W1ZlVUzuHpmu9SUVw9klncIp5EmVzf3Kni6ubl7M3DUvijjH1HfWmu8qJRQL5aO9xNQSQLk
GQlCM/35eHnOxTR9xuVm1MSYPnBhQlUv+dRBV+7HDtzSdTrZeojAnmXTP1lH8P+bqYj+pkTpzis3
VihKqfQypRBk/wxjsBjqoU/MQvgSGBkZiq/eGEdZtDdgsBR+ZWkkeKYjhKInoFwRd+h+bMTeFz3F
CdBHKkW36Sj3RrvGiirltRsKS8gRxgj6+fuDqVS+lwYafb+lRiz6r5M86cpDBQl9+quM1aZ15HYM
pU0k5CEE45HUROmxLaLwKBqRDqm9EXXjtyHIILW0s9avImMrq2HWIkIed71lU2Ezq5OYzGwJsJIn
5hfSO7J6p9NLKf6CEl61Psc8CNHdyGmLQuOBmUkNt0sE9Av48PngHYsqShuHym3Wv0iIS9EumTeR
57kpRfLYicbGqj4PqlJFj1WuCco+sSyPBCFjybXvUDO3yuQqZT8Y2r6CCHNSNjAlD0LjJGJiwW1c
BbXQ75oUqJVdE/MPwUYaQ5Nm2tQqrRQ+6mLm0A88ZXyeqaazX0mR6XK4a2AK/FrWPGc7N6nyQngA
L5t7D01oTYCdW6kOeah0NR9VB1nyTWp9kaZWZcqy6aXQCzCtlg91xGaoxbJxWkNLoqd65qFJXQQ2
W+ur5o1G/aNokatpHZJMWftS5xFJV5ifo6QKeMp6lrQPFLkZnpE3amJeEf7UltQrI1FAXSeRq3b6
qg9G4n8ONbMrkankyHfJIWm7NkACoS069DACoranvjfQ67KbxO/HyJmrssTY4agP+dfKoGOfd1dW
WM2XaVR6b4C5XZuEJ7NW/ORPhIJj2XdSQTBhb576KpJNKv6i1r7keiBqf8nTpPoxSem6DEQn8Dsj
CpzQ7Cqpdsa2zKvGRcai9zHPQbZeI29Mway3hW5Ou9HXsuy7qcUiehHgJYKRuyVpjf4HvrKTRbtp
1Xj6VLYmMMidUFtjrSAOlqFj4MR+o7QVLLeT7P1VV4grsJU9vaZtQRhHSfxmquNU07OuDlPVOX4k
lOP3IrAm6djLhTp9ViG39l8Uy2uyV7pbB1ihLU/oHdoiJgMe9AYZly4PR/GUQulEwz/J+OkLXOaC
2Lh5q2O86kvjHl5zXf3SRHDyb00vxwM5wO7qQHRpJZJ8YV+OCZVXOyvVcfyeqSkHFQnEEZoG24jF
CYhIFglZJd4plZwWljOXwC3RDRohqGFyD0zSgPYkx9QC7lqBTk7Lkbq0nX5pEK4HpouYCiggW8pH
OOkRbjAyk445SZhGyY7EKeu/g7AUIt+mq9zL7mXZF0CpwvMDLNkec9Rlf2plNRShg6DGJD7rQQF5
Al07o2dF9tQAkWltHKzW/plGYxQEtiD7VtU6Mx6iro+GlJRq8xDnopZUh6qBy7jdVQOtwbUDu39i
6G6h6J52nymRnrZwF4VBFhwavDXsxolkNYWtwGGjObIqCEXshG1vFvJhUlLc12cv0ca2fc7QpIyt
DTIuRi99rryctw/RHdJI0VyTFIzT0EzDcGcCGqrlTeFPam/31tgikICGhim6kORH1ac0KsdyX8Ln
EcK1nDY5ghSIIvXWLzOVqXlsm2jUfzdF2Bt3khjX4g8jlOv8NTXoyAf1B1gJ4CGNpPkvWcEn23JH
tOD0Q9h1d6IOc+HryAO5/SI2eZXsksTX5bsa3aHawX0h1dJA7GuH7VgcKm9Kdr3mwfJb9qUv2brf
+yfdk4NHi86DrZxY8SN1tYJ6T4pqiPZqhloab0g3VYiBUPTOg0cdJn2adwuI/YVvskLu+0/GFCrf
GnjESQu0gmDt+FiUHKQgbkcHHEKi7IBbi8ldPWae5uo9YboTR5Zcfvtfjs5jO3JcCaJfhHNoQLcl
y8i2TKtlesMjadQ0IEFPAvz6d+vtZjGSuopgIjMiMsJfvFg4qWjbob8TgUqaZ09VzUAOQxfkj4Os
jL2j3vXvu3Rt+VroZMi/o72K26daiTh6mgdnT97RAg3daepEFR1Kt1/tmV7VkkJhNKLR4yDa/KdL
Jnd8RLZatSdTVCb54sh2nLncRe7yNIYkQv+X5LIOWSwc+R6O3b6O/k8lV9DpVHSjx6nmjDjmKfBb
6Cmh7Rz+1nYf9ptS1JLVfjLVGvWaF/Hs6Cu5TSG57U4wFsa9MgwKucnwhq7Hf2tsN+dnVZKstLSc
XbmIbJqF9L680ZA2xQa9NuF+YENjnZoMJ6SiMGmSlFXArkZXXlSpY+kPhAqGVg/6J1pax2nSLh4m
tmXLwpuTz0HWTv9KnF9b0TF0HPQyRRm2h16mOkvsW7q4SztrCmlsxnMcrw076PAewz35XRshCnmJ
ZVDcGeo50oNp+WjRhY4pO1QVIQW1q9yMNBh4gc7tBESS6SpkRY6qCNEwBcTpa76J9r9C93UMWtlg
4x8svfvqChCzzOcs+lk0FGP7PS17/IzAixs7aUk5eAr1Zq7wyt/yO1X6JQlzCxFqsQvxywW7qg+S
fobnxpL0FlbB3F71nfGf+m0Ln1g8Leb/XwsfReyOhj3HKbzR21Auv+kUYiDpMkja87BjbnHG0CSf
jw7pZibzu2QMrvbJQdaC3Ld97dyIh2V3cT2O1nEPYKOlk5ZEGC0ZQjzsCEg7aepTHQb5HdMNITf9
JWSiEtzf1/3sDfLYlxPJnvU8t8dxcNUpjK0rT9LRxZnhA9eQ3qreQdSWD+Whb3XnZCui8cMIe7Gc
N663Dx8tZpMNBOxMWaBWHkplG5yBVlStc2bHbVHX5MBERKmQY9cccYtLChyEiHs5VFZM5qbA9sIS
XaajK7KuZoNlzRa7B0dwDaXu5U9lS+eREardJZfZ6HahOPjGMy4iu6J8ptx5b5Pf6TX1bDL9kXVU
/AkKk/8rYXae3BH7E74RIZxTWXXwSE40ksvCbniypUk80axiHNOHd33eGvXUdbuezp6c6v6a8LjS
PS0+2UB/MNefCfYaIlGldTBt0EAdR5Ncr1Yecxs7XVbzMw+X5wASblW3ZnOee15Gj9JFB0IgygVd
om25ROqoXdNQL95nsgXtbeF3uzmgbK74DI6Z/XMl9oGt8r2q/3Y8miqrSA8hBGRqiF7CyOAEfNhr
ZH+t8jKGnfZUy4b/BIalBy9UrMvUr93idVR1nV9her95BFiVCD7DOk66LHGb/kE1YVyeIq/G0yaZ
lnA++d3kQOmT4JKk3T51NitXlL2pCNxS8uq3TnDcl7Z/3qKpDX63qqjdbCNFYk5bE/VTqsrBmPsg
KnpWrQs/KTJdbJF76Hie/a9hd7wrkmDa4LrzG0KnWyMk3WW0uHvqsxm0pnM0U8ymvZLNSberePCQ
VnVfbqdw9I+pmUTpmKU4lMXAr/VVlKjjmqx0fJf0oQKluI5uk6aO5JkeNxYL4T1a/ajdN9tPiPHK
O9E63Cd1WVX+QU9JMp7mvXD4LO6kM7oliSP3htzjJjdj8OoFdoqJfGQPICv9tXjeo0I7aY/y/tas
ZJmk60Z0VrbufeIdwo6w5QzjqQTbxdJUj3bwvL+TTMq7iiQOmc6OX8wUw6SuMp0TyJhuuyv/jJ5j
/4pO5UkqiIpyn71lxrIgQOLQvqtxWMHG1DQv+hevpSVnUBtuPsIwHPFIEFf0si8Caxen86rbzg2W
JOtw/qbhV6QJHYqijP0rHlWwnval3CaOqk6eV9ZN6mNuqjlPCzjq8qraxBCeSGnaLvEtcRmd8jkH
Dt5FTg5M2Rn3XW7iIohim7M+AUJOx8RfUYPmpszPu7c6+BAFRdGeBf10/1bW/pb2caSqbCoWahfM
RqTadGNFsr0a2Xd9BHvzmgP80epeD9HssiEmmFl4v8JKrGcMzk19pWU89rf0KkxtisdSY++X8Huc
eiHfdzKSdXgWWMo3aP32x3P34r+y77b/sH8pyadTzZ0O0OadfKb0x71e1IvORWMODgfqffFJGjs7
ytcvoyKs/FS37u6fIhM2NAVOnohDQEPhn0PXuOraJ0/pBZ49KPaMeZ/pbZ+1/zyyY2ePbCD1hzKv
Q+4Cwa2VIePFHytvZFzRDGoG1LXxw0dYecwpdpaZkhMafWc8iWiMzJ9aJ7G6nqWiHZ5XJzruzco9
lE6V9ucjgYwFMdhClB91weZ8imjNaV/qxW7TYW0J5TlTirt7RBQ5K77+HrJ2syRhSogMXgEIKZJ/
BOyYf84skn+TDJhs1zofbLY4SwBpGRMdniGwI4lJuq13zAPGc3QvF8NIQ0rF57ZtbLqQJUnAz5Ts
/jdkCTPQnLiKFlmMf+I86r5abYV/47OdfnadML5kW8bjgBcHKPCJzRXVZ3WQoz0py8F9Xbt85XXp
9uIvwfHbr3CX+WcyW/G0+N7ylIhkU+eejgf55BywVRy1kE7ER9TDaZPtVB0T18R5Wi6Vvd8GAlZO
jdzMV4QlqUoDYefv2scnAacX7YeHnOjRc+OMqwNwU+yfkyNXVuX7WJurVU3+17bJJWKnx3afPcVj
P0ZLXN97tef885Z2+7UKcPCTP0zh51o09UsZ4JLBSmMz3ZA5RIsUQKasqUXjs141iHDtYdiq9p8Z
HPGlJ1N71Ddrf1ckYS5E9e0NqXnVIKFN21X/uM002myzpDsdrZBNg3KzWW5Fa/qRAcEO/4pQ5n+t
3xdPC1f4Y9iU80c5B+T+rXxr34R0jreGQBt6fc0zT/FgMW7WKEEfSN7JZW1XEr3GiGcbsgiIGfuV
jIzhaW3UzFRly8uYQIbio+u1Rp96h1w3JFA4Gp3IFlmXtB6qIDrDXLof4ayCEH+SSTzIMeB191i7
jACqmOEPhrX2MZWRIYSvRkkQwzYJmxw337DCoYzpbnY4X3naPAb7ozfM0J6znOdzVPNdp8ncEmXV
Ld5CiNEUccjyVcqHfIjLV5QXzcvmLeBADH7LlPp9MjiX5B5qSBvG5lk1RfBDgFlzv03VVNwYQsvk
MSH+SZ1GQyAMMaQXRsXJ3eLaHUhxOhmTJC/c6V11WINK39ZseM/XY9eEf7vVF/emFsTPuHFZvhU0
rMtNVIzJc5nk1rD7qNgxAGMJ8syWw0AilInU1eASX5MVspf/xYNvEAHpvLmV+7i/SkKV5mwMplBj
eWTFllqezLmFiiQmZi3397ww1txRLYL2lHjKO5LgRgjkgGSCdrYvGO5yPjzfjk3sO0O3/xIov/it
RhZ902oeAi8tBD3A4RIw+K+p6vaWdb9LCQe9Ck/jWvVRxhbN/BjNdsW8F28HvoB9C7OdtawHfN18
k5X9HhI9S2zRcCxo24NMNNK5Di7pZcfkEsuWiXaLopT3WX7D8OV/nF5Ob6QeNn+hCextQRimyWaS
699iQlr/AwlsHkcypb7qYPevOz7mmMGSM/4aWCLcMtD8o4Pbkvza11MT83cXy4kS+bwdc8dfvdQl
e4pvlpoBDuIF03ODuQfDvocqguoZDY8rU+qWYuRbu7e9FcHf1U7BfRTW42dTKflGCJUkFUg285ea
cJ5KTQP+mU1tF7aUvbrx0pEMvk8YZprkpUyKuz0YzJhavsR7wjycitUqs9z1S0GT4riLeyC1rulY
6xpEmFrmjg+BNOsjrkISv3KvZyUE4UZ3JjczV6ldR8MIxFopw/9edcM5b8V2n8eXYJAQKnZOh9KL
imwqu3g50jVZnclpr9+R6eeP3hJua9oyH+1ZW1y6tkGu3ZUO8SRMV/LZuqzwWdi/iUc7fnqrlS/h
nkhqt9j1U6fn+C0ofNdeE3mrXvq57r5nJNb32EeQqFyFVWJScjj9d8cApKYeNzDL/9XgPjer5gog
2gdTqUCE0ZPRTvS2+D2jHCpi+VquK1fH1lm2fsJRmeZmdmr/tpkYkul9/W45+NoV72QhYk3HzJAz
kMYSM6eJruWO9LN5SnvZDGvKKx5+CRIgi2M5bJgf1UzEWVMo9aB95glwIDjlczPk9d24Y5RwzkXi
Xsck9f0UrdQ36NfpYpqVFsOdY/MCshwNB2TI+ZaZWMQlSdM9AnrC6ihRkr35+wqy6XsjvDA8zXPn
nYJwpaPXc71XmTeO04czEC4bIu5Da6+xJElV0DZjluD/eAuV2QUpxFv1u2jV3GfkpXsNpqwrvVeM
cZSfknTe/l4IBd6yduv9PZsl0WkyLmzCVThXzzFOvFHa9nMVnfx4cU88436nc2PVufUm8YG4iHV3
lt5JxwuaYLpr2I7brhQs0UsktrG8wTmSy7GkrS5TapG4SkrHrGen6KPoMAYxW+okRO7vErDsJneb
/WGamyE57qZUt1ZbclzdMSD6NhF2eqi2kFtNRwU0ZrOM+qqKIIqOO8rD9yDv988hMc5w4Bmqu8XM
nntItonD3ai8fZuF6r+IkZVFFtKhfEMy2Ps62ubywMysf83GiubRwYphLp6THhD4YDp/JpknX6rx
w/UtMXZUALn8krlXhIdYx4P9UjsZy6lWM2+BiGeegkOrzmQ4+Yo4QgQArDhXY/IdBtWoj8M47dvH
li/u7xji8MoSzsmLs6/Le9duyXe7kEB2Iu1Rv2KeLt+WTtRjtvmi/XAItJSpw8T9Zxd1gvFSmHQn
dww5pUm4bM1RTEsSH82S99XVCNY9pZ6W7n5XNAk9C3Fi/e9QTsCLrvFwBvABsJtD1avYpNiVduYY
x3WngDn89rcyGCdgn75rQc5haT6IkqcN9SKyvY9twz/m0K0Df9rEQ0Q44m7NPc3zwCxrGztkLYhe
dWQ7n7j3AU7oU9g1jIvvZr9ACtYZhqe4FnF89LDrodnYBrtlO7mUIFPRQuyssIa0ZNC5sc86OO1/
no0crH95DpV3FSRb/3cgh9Alu30Z/AyMmbHGRj6Zz50Iu/5mkiRTYtPp+6BDmOuBEo/EQmZ634PH
pd7U3eqITR/MvDEKFTuyvaw0I0by5Tj328nz6DFQwBTIgNu+JdaxZrnvuR4Xz+F/X7tfrl/Tt9l6
d9rTDuors1BX4VPboBpIjV16EDfVRr+wpfOjdO7D5T8W4s2SAoY4/SHkMfeHdhQlgFWfFI+rxRgn
BShRznlFtbsdAoNDJzh0Eo8cHU/ek2o8PUOqtMz2ttPupXw3n5WRC2UafzV+vKKbTkXuri8eEaoP
fWtmc0auXz9OunC9Q4BHxNOcYOCIp/eM67sON+KZCZ5b6AScyXPFaUmAjF7bsi7QeNQF8fJdp6v9
XknFqBZwDbZpPC+BOfa7wLxTNORX3lZj7F6NfT+vaQ///1JyqmaUNU1cglXIrqAYV7xQFVqZIjXI
vRhEw6A4L4Uf7wfMiXuozLyeizTGeDzPwiU3n1I3s3MumVKvwVT9hy7awn8lUfYLdauYbTZxgCKi
j5vdORGcqfbDSNT4yxaIVqSuW9kJbwxJPnhUVlGb9W2P4JvEVGNiRBf+vgHzoodVv4h+K4MMnnYb
6Pa3+B6SaPyTI5FzIPyBQvCz3XZQP3eGCKhIfROZzSf0o27F3dS4svkSZbUDSspEveQw9P2xjURi
M8F88JiYms6J7aKxTB1n2sGZbaOuc99jr3c20DJpgDMDofV0rmO2wPG1PMm9YwAwMhizoO7lb5KA
matdli6foXxcIIzBXWiElkWls4rhpGw0949LRctLsN+grltV0mOshSAfft3K9cvLrdPQ7239Xa3a
xr325ly8jLv0n9D+7m0azHkCwurocTy2sH33excAgJVFMP/5P8lAPHvS/3jLaB6EzudXkXdDc0zG
of4JSFjHtG01+9dmxfjgW13+DB0WHgwHfv7QWx1SgvLOeyUiGc/eFfTpKvI67ztfKHl8VM4YvOi+
HBajx7+RFgDz+77iuLXEZcNKMlYu+LXVwZF7Tj7AoE3PjKp7n/lFYN8RSYu/GmaCiywpzZQ2iyvq
exxL4ZOKeVh/9zYuLXr/negDMhjHn9HBs4VuPfwRGDk6GcNo/Mvztktc7mimP8IQRA4avTj3TX2p
NKYs8yfN9Tln2+yut5AjbN8iZI5EmleTG96bYJch1EzbPBnX0u/yJ/WDZ0SIteHKfRdHK8VqjELn
eYh1PdxOeeQZCKZ2JRwxaoApsdGOvatlkFhlBTisBIfZ1fYf39ClWNFqkoYInPrqbiVgqVqYttJA
AnsUWJMEV1yCLrh2m0OEe3vbPamL08Ap0Z69o+z5mvGD9j4NY9H9y0UrZaZNOTAKr373XJuEhG/4
8mo6JVJj+uKZyn0aaUGcLETl8zjR/o+Ug7iEfGJ9ZGEz3jgjTXZhcIDP235NFbWO9aS1iuy1ZCPw
Jw7qWqatu8g245DY93WpxUvh1mMFFTyOn1rloLUrYXIqXczaP4bYk36P3DwPIM3uI569nfdIUPmU
A9m1iviNC0Nsau2ObznIn3Oufbs8to47tbd5OO97OvB6hSeWEeH/anExPb74DR/baaKX9+MqqVDz
TKLKkNiWX1qBzbJEOTLQilEpaKJelY8e27DLcZzX8UgQLxS/QcrH92s9moqxccIn5SpFIu5e0Ct0
qEG/HAUxfdQTpTizteHExp0T/Zt9xz5Lu6zTbR+HXDmWnRs3i9bAfIKDRzKbECGfQ6xvSzJtkcdf
rjk8Mfu+82n/ugLcDhsaL8+Adfd30n7dD6uamMhiT4lbQ+bxTxhtAM8YPWO4WkMBvy1NtJI36rRw
+EERXeLCBb+5HdeBllZGTZANKg7+wXsEsB2oCC5kccvOlZYTYxbG8c432AmwuKaoraSpI7++s2Pr
/GmEHLyjILOwyraqiS84cg4ZH5Xgvwe85Lpntfn2y6Dk+uADkdLCsNHoY8R2SJjJgfjU84Z/+g2A
j7OlHUfoN92Sbg6Fnwsn6+Jd+Gfrzv6HE+jqFZVq+XcBm/3AztMtz/DU7etAsvXPuHfkdNL0kCQq
4ea++m6Q9yaJh208BmvifiMc7/fUy2tMAEijkOraUc32ponvCkiX1fl4mFGDcJBZ7PzH+2gG0MMB
nrhaG0uLh/JmOIZKlP1xGit5O+E2Ad1ECPRP7rcgAW4X54dy3MLtFFU7asJqCRzBxNCJqbgvgrrl
M8MMiMxwXu2pWxa/yVqe3Y12OwcumYXMH9Vv81Ovd5pakU95kFngav8Y6MDUWU+AsnO7582YpxgT
BR+CWNT8ThexN59qBtjnSAm3z5JACHtdjaX3ghwWZwDHLekNog4Pl252QWeKSx+QFnnePzTa7xuK
+6Z/ixF6jFuaxI90d/voyZnCtThtYm7/Rj3dUVZpwOq0EUXAfeY1/cs8mOA/di7AZ7RauigdZ83y
xbvMpXLvfWu9/U6NshLEveagTWsRRA9odXt1iLmHd6j2eKAoiWBhvW7FHeJUEODSnPNmiOpbj/IB
8lwOs3skq7J6qVVhgXuCTVTHDl2SBM7zgJX7Odwzzy6oh121q1f2usKWBFhVFPz4uB9CAp7nlCsS
jmPhpvmZMNGVBxgf9ybc2lzhYZmEN6GKhQHQ38zvkq/ytd93loxNnVTk1itqX7YSNI3lsO6G/gQk
VDxO5cWfo9lC91U45fLGvgevn17IqObp9WY6lDKeZFaIHimGzGPveqp5/z7RCVAgZaQhujyfYqto
s3g5tTf2qVsBMWBugjgS38SJIbYKh5lsoNb1z82M7xu3QZQfpWGISKWyyUmvs6jvArvlYRobx1Rp
seJMlDUaQPUqtmHw0wdD+aYpKSVfQrRcdy4t0SFGAyWfd9Usd1Y6XXVHdxbebb0T6XOw6rXKgqBF
VEPnAFrjuqs7HtrVEwAwe8HhKYOg+1jtwgcZ/Kp4ahm63gwzASs+osPgYCcX+o+Ki56g332Pogzg
HxoAqne87XvalFMLpq6yprfjwvqsP/5yl637Fo0IqlvjhcTG58nyHa5NcHS8chl+Ad3Dec0sRVqK
0hD+S9a2+s/Crf40oK+vsg+RTuQ9jj6Zrwq6t3mgNT9Uay8fZuQeKMTgYPFRWq2BclilyqyHDTmm
m9v4GdUdRZBAc4r7MM/RmNWqmngUW8TRn+Ney1SXk3xNkB59lo1rXp0hipe09bT51JhEu4e6XMUT
/cSOQmXgHx/F7R8pl/FVmc5JUmq1W7MDhe4E5ZgcaVps0VdYHoV6Z3bbpzmtMIABasBBHpirj8Y4
dRcjPwN3ln98J1qepGBATad4nb49p9D0IwxB/SGH1rxu+YC0dPni31a0pGHWVOvUoVnBtxqzTx9j
2rVHZMGr3/Zn7sLyK5JbMGMvbXcfn6ehCg9SBFF1yPkC3QxZbsS7mnMOssrzK2TLeIbBn/cIttJL
TWZphQcs05FYqTsdA3fCyKn+FYOp5j9l1rFDhb83D7qh8zzateihtaB320NSr9KcTA2tPZiwHTIb
Kckny9kSPe45FwzceGz+9spRnwwE7HFXrdhfPNc6bK2Qcf0iC1s/e3Z1AY3cDRaO66PrM/QaMNNN
PHcP65wPv1rp+X9GzaT/BOzky2xAefXXsln3UXS2/T2FihYbBXiNJqzK/dcysB0b+Lbyfwlo7vKq
08XwWa7dRYHIDKLSDRu3+bw4Wol0XRLuC2GXGjoJMvElDBG11CU2l+k26PlnZeHib8gIWtBv+Lyf
Pk0C3QQcV3Lswq2as2Haiz/u7CIm6mF0LqkaJXRF0G18z1WL/XS6LJ77ZPzNPLWEk/VAl7L+RFHH
EGLn9T+DsrhNy+lyiqdJVt3V3iv93kEIc6CTxlSZABhwUriDMkkBnYCi9lCV9+Xc6ygbpTdyD2/8
0Gko5VIS71ECjjeOsM2VbHOEQ1Nh5qdiypFY1BehfSrlVlr0aIt4ZzZvHvwAqJtvvhYP/TgXj6zT
YJ6bu1pee+4MBjxeJEq8cEGAQaTqlvgQAaq9Air2H06xecExchpw2XWs3F9oJnWYsVcCcMW8FsJK
125kM+os4g1aL/1kFyJiDmLweeDlDJV84BVgy6NAsfcuSr83B7+0ztUmoN+p4YX5jPsgfwnoYvie
QrF8uf4Oy4+DZ0XMjBtYBnWxla9uXgX5DZas24MecIw58SpQ2JDmcVd2AVnIMLDrUNC5+yN4U9uH
XBW2G++EpLak0VzM6jA3cthTEdr8gX2L9Xn14vlrlbMcr1w8Q251AxVP59bl0JIy+ATH2yh/0Vhc
dT4b9mCxVXd2tgFlj5Giv+WjTkgbIq8sM8vK1U/F+eEv4OF+mpw2/NfLsgmPYlz156U8MKXBeeDl
TSdxHeWmxdYQvvRjiDeXfYfSLzQ3lIiBZ8AofjUjywXIY8L81x41JPrtAHFoEcq9Ww9J3hU9LZGs
bvZAg2D3OTp1AAzUH6dBWNLPk47Lsx3azeP4jP6NCuCc8LxxuoYZKlTPzmzq763bo78lenAEmaXv
vE37wFAUNLjuSFOitik8hx3DYnFy2vJw9d84hfUdUvxvk0/NkPm6p9uLKvrzaI89HCF141zVXo+e
yeyQnBTseiiPdUzLnq6CSTStoesQGyWbd40op4yPON2RzRRq4X9qxHBUK59ruNarc1VOA68EwH/y
OHm9/9iDQOtDvvnbx+Bxa3L45PblaeKG0lrV4e06of1KddJVr5uFLgOT2oJ7drA3TjjiyvK4IOwb
8YbqJdN8pGAxwtF1bnhwI1oNZcSLSkyBkO0iQOwCEofO67BWFNxcf4wskb5v/tT90k5l/Ku66Z2T
FmaWZ4rroLJo7uZSopoAEiQOCDyhWW+Uhv90L0wimro4jdgoXa9MErTwDW0VTlQgD7CXoBQWHfDK
h95efcX7xEPIR3RMcxBCfKzxvdoqEs0mH3j8nqUy0ANtVBiRLTOizwWWAK3g3ijn49pHjX8iKQhI
u1788b2rve1n09xBOHLBOB/q2Q6/o8QVzR1C3+q2plq0WbRdpio4Zv4RyGWqIo3ovd7xIRW3bC1C
Y0f7Vn/KUm4/cHz81VFNKjmAWzXxwyhbAGESDnfmAfxvYV11HIxv7MH1wW0ZdNUfRAfzTMO19guS
mUqgGTGssqhs7FFgXRVAatMd67TT/YrQfMli4K79ioTEviof4FqN94LCYv+i8VrRw5tI5tPrXChW
QY4jFlzRtYDK/8Tle3s3hW+WM5x83B0SpmI0FovAHZL5GnC7iHbxkWCJhm1XHCa/ykUlJWqwMqa5
7rrfEzQ+wiqncr4E8gh92CsV5EfEIQnSKEbT9iAnNEIw3ZcXQC4Ws0JPx+uQxdwpIR12hNIMpi95
mbshftoXf3MgK3c+JhvKwxml7Xa/r9MO/LZTGQ4QI8tzgWh6gR9y1QCmGavXCnsE/7B03YjrDypA
mkzVWrDiKaDkjK5i6I8RhrhIxuZ5RpciSgXFIDg28LfYOKp+j/KrAWy5wqSIBjfrHA/KEApOhyds
x3q8mbBSi08g94q7yfeg5iQycjzjxp1xWY+rB2nli+I3zeO2HkscVG8wk3FBWBwtBMPxxPHdjIOr
wlC3Nk+VpbzDIwL4XOMKzjCN4CRC27XX7megPMX+sMZGE7fVVZlD66/yv3LX1EBRkUaTCr8Fo01q
NMDpQrF+Hpuh+YMw0e+PTPXmdS3KtrwWNN5wG1XvP0WFh8OWcXtO5Bzq2YU1dN37jebmc6jX+Dd2
wQniI9KK8mOT7Kx07r43/xrjyvtbdl4UHOraONd7UHT9w5h049NmdeCg3YhRsHeX1r7NfTVm0llQ
hdGRCzavdTi96bJhzq2xBaXII+LMDyDj8olyAIfEjhmSXF83QiB+E8sjZWpfM79WaBz7Gkejbfj/
PSDnZE07p5vvKY3wxOiI8nc2MZori7OqOSB4gB5E5jN8WPbjpsOA4G24ITfF+VcYHftnR4DxZcAE
LleJE5IgSXER8dHdfMZPjMfn/9rCmzYaalW84rG7PtlyXLlh+rD4HGZr/xURMruTGhP1lXBJj8eQ
FwsmYqjjAQuaOkIXamk5M048ZLcsBe8NWww0foze6huMXn92fVRtqYs1/CssLhjNNs32vuu25BPv
F9Q8MMbBAAuw10iWfRH/19Tt/lUxW/Gp3AZN29JGq8zqqg7mC50XrJlTRc3fCm9XgnvcnXV7CVIH
61lddjqmNUEsqru9RXziODz8AtruZtqsN6dO5G0B74EUJSqjuhiPcZ8gu+ZuIVIpLuReZBCywy+S
xxx7iJzQuQsKTdhA5W5Nd6Z/VG9DR1WmiUN6tHg9pR/BY/uN3LR+ZK91RmdYea04ogjPH2fqU5nR
5ruMaVW3/PbQiv/p4W5eghAeQXI73rVd4z/XjS/101BvC1Y7SbXaKy9eze+pnCZsUPfRxwaob+b8
bDu/fl56fwJ52ixLK9bZQRvpXTBN3b1YxUemJBEeK9kxLpppCMeDN/PWHIu5MtTHZBv1tZbGW1jH
3WScgK0G1If/cXZmzXEjV9r+K46+hwf7MjH2BVAbKXEVtd4gKImNfd/x678HbPsbVlZFYeiwwxFt
tpTMRObJk+e8i6G1/DiEzvOrjOZS8tBaK1A0iJUp/mkXACf2SGT0/k3PGwdAF071jyO4uRedpwGf
WlnEXPKAWruvh8DJJhAwwBtaOf051KP/5JPp/0YUaimzTuOgEwjIAbdQcbTv8EFAemTQg75X0chF
XreKs6/SIaHLCkMoO4zgOx95q5QYG8dqA3zegBw0KHOleE0KE9FNVDVNQZhQJNn4PjQZ8kjLuqc2
TbZpwAr4ENfA7zYRFpM2zYOO6wlwjfZFnaro52iD7PXS1CLLhf1XV14l2/59HuvgjMj8SXJpu4bJ
rtAy85OUqQB5OkRD7htJaWevsv1ucKG/gWYqLbl4Sqxo+mF3pvLJpKElbxV/lqVN6Dg0J/CGCiIv
qTNS01TS8gfFbu1H3BuL77LUGACWiiJQPeIh5UPc4fKPUNKkHF5zrT2jJw/gEzhudlVDvOq3Crrv
rcfvIz/5cJ6v53kowIhQQP3dJFHwXaWaBqK2GrOITixbzFW1TJpACvYL7hKAG+AAIPBf/XwK9Q2I
pJk2vGWXexD2/EkNbF3BvUf3jeQYSL7baeikbYO6tW7b2JBGQnWqGNT+4vhbXSbRk+Mnzj1tQyou
g+/P0lLgGgvXNiWoLWOkk+5PRLZnkgaeGiooS7ctIDu4EKv8n2ZIqWLXOFWsbyawEA44r3a61mcz
Q+tCXm6YWK7SaKv3IWXZFESHtlUy27pb3p0GQaWbr5qiCWrP73pqe+g3qR+bftY/BwlRzEXgMsKB
iGfJzq5L0hnEm+s/Bwh/H6Mqa9VNX8v0yyMbVgErzYb0jLYKUrefJ+kbBES+8TghiW5Hs/KkjRZS
LRW4S5XSGCmaOySFCvEmyZ2HNvFnw+WxHpI0+IrCgZBV6fMQafNnP+o7BUD4UmdGDK571uNGq7x5
oA7jzThQ+Iuu4ETDjZrRfTaVgQR8lme1O2mWcgNdrL61nQDAsaVkZPaBbrWYRTnlMBLpac+rzUSr
dx6Twd8BFNWDQ6o0zoOUh6hoOA4d+w9aP9DNoB3ebHzCfgPFgrv+So11R3KbFi/lNq8l3qItbfct
j9U8hoYYF8WDOinAAsCMNZBofJl+Fxy5bluN4VRuanlUdM+eoUB7o9x1z702SMN26Gol3jmhk3Cm
Qsck0wKAOgOfC4J4o1ASjH6PAYWZbTdLSu9lBQR4ErMpAXLhVGp0jf6Yk90MfWTfG1GSVhutn1No
WgUYuzsoPzS1O3gKLEalZb+VJFea3RTO/riZRkpWuyAkMd4orGK9mQni5BYxXSoWNi0lhaqQ6j9G
lUUuUWF9IQH07ElCJs7qS5qPGKpH8D4ei3ZC4aXCBuAGQ4T2G5hZnSZk0Zg3lUHf2dPmqQRabJcx
Woy6r4C8JXK5Eo2UW8VXgLyMVFJB4g3Asjcp/KHfhV9On4tUie90UOnyAhikdkw11uIhWpR/2n7P
44+6LrVCqodkXLFBw6a1UvkHGd/QejxRclLQvrbvlFKrlL2v2/OPQBrkGyimvfwBMpn2ezAUbSnO
pMAz8RIKrigMhzP9UTm/g1ygKWD4tS6kzY7BgQcIiBNljbH8EGJ6kHiFLvPBelk2nrqmpq1cdSbt
3URunKtJCtphP/C9P83c4ONBp5pxFVM9eWi1nhoSGmfdRwAR3JIF6JNbsgOui1Ruit6dG4oYezuq
agpYKmyCT9QkU1KQolfBS+WJ/WBmBWBYrpvgrkpBErs9q/wVhHp/tzz0gOLIKXwwSSqae3iS/q+k
pILs9drIC0Mf7RSYCJYq351w4jAHZThZ4LNSyhVZjLDuFjU8/VdKsQ1lWLUMn0I9b3n5yk71HZ0h
M6XIlqe/AqWqQUH4CSUl2NxpCSY9L5+UAgQAQRb8hW6geexGDabkG07x9MOZzLknj9fAggyUag1Q
OKSN4KT19FGP4DJ4dKHMn4ZdWw/cQY22K/yAPjdbt97KbVCT4telVnpLdJ52akxxZxuPLWVsw54B
RoZ2drdgUKdNOFbjDZlL3piHgI72tA11xa6Qlqukm6bn1jwkRaFd2dREVNdGYJ4nfDGWyl0DGfB3
7cvznQlbtHUHgBXdoZ2pv93DPfPRNpWsgrUJdaPY4uLVWh/n1kzLL7wLpC+SQ2GUNlApg883Y7Lc
diiV72k+6zI5IM+jX04Q95LL8wuMoq9AmtqXFajxrxauoQ4tFyc3CBIapTFwtgFFeABA0fQZdGmP
34YDdWmnlXB53KKb8KK9zLhetATeihtgHoD0J3INMiJnVCEFcneqTIZTAfyhIayrP6Su8N0uqbq9
lQzjvSSliL1KfsCna7tNmnTK/vLwIuF7GR6vVuj4NjK2dMGOudZwWOsW2ErmQr3iOZQCZe4OMihB
DXZneUePwnFnQw8+1GMKLPjy4KKrGAZzjK7KMl1HzVz0U45HxyfMNGjd5W7ic+Vua8XnIGXYAm4T
XhURsCaqaAHMbPrnES8qOKLbJAdtQhJDwbsy228rv5HIPRd/I0FiBcCzX9UZnyModOIwLcxNHDiq
R6r0pSIVJvDQC69ho23TdjDQ97KnfZ5TAVCHAGj4RMkBPImzslKiBMDrr4WJ4aJ6q2gnymLVSITu
dJ7EeRZQboU7FwDsSKlGJk1hFpvLqyBqQyyjLQof1qJuCiZGkEkpBz3H5h0kCHBg+6ceWRrwOOhS
pIWjMf7E6FddEdE5tw2R3FNMY9mDiiFIXwCQbIqkoQ8PHVC9N4GZkOYqYHFbebwCPefsyxzudqGZ
77N/WCwOTZDG5rIDGV8RdqBdwEAE/0K7DyE8KFeUf6Pyc6ZzF1xRCaK1fXlpTyd6PJ6wvyZTgphS
lhAPc3ngRTtMNxPjfgCPoYEVr9pNZVfVo2Okwe7yyKc7m5ERnzEQNbbwo1p+szeKcc1kFEqks7Nx
SJKvA7CtXLxl8U6tltf1xCSQbQMjgyLO8SgMHWlOxYnWBqW9Nhbom50p1zTlh08WeOuVfXN6LlDf
JnzQPaYhyNc8Hs7WHd/JJHZq3XKbtZSGPSqOXyHXKIfLy3d6JnR0NizcyGn3oO+7LO+b5YPKVddj
xN3gV2p1RQYDFwv6cOQB8ISVXFPOXbFdPzuihhATDHioCaJ6ocILu8o6znwZSsMvf6LQ5bTxUkms
w+QetUZ7RWfk3A7BOsGGCGEj/ySqiw84Quh0bonGdcd7xZnLptyUVtPn/8FWxIIITXhF1/lqwlpG
gMnJKFjLubIqsM6tA+ZorFZGObd+yJUrgKdwQQETf/zFBgucbhIySgtCwIRa6MyHOFTr7UiNlQ4+
tbDLW+TcZnRkB/QAaRnRTDhhZlEbwWQvW0TpnYchRxjEG4PAkrZdSlKzEklEkaLlpDmaJbOKOqoR
ok1J4XQpOTDM41oJsueIhh740AToylx+tJt8sSSW2v7L5SmeCV9cDIiQKcRKjN/U4zWdfXvWDECi
LpoCMDoVy983E/VWLYt3VerbVCE0fa9rAB5XpnvmayICS7cZTSaCiy4kKr0aFaFdcdIbv7O/qxCv
Y+5ipT9gVtbtAvjR28tTPXMaloQMaxZN4UoSQ0szOC0Yu5ReFvDQjYGy5a6TtDVX8jNf0VJRdDMV
VIqQfhamhVxNEOfLmfPVRBlBvSdNvNeaRpF3Si6DRo5iebpTwP+GKwHt7MhcBFDYMAtEL/34U/rg
/scWNzA3tjve0ZBh/I3fcDYokjTKT2I7YNcBKqe/MvCZY8J4MtkFYtfg25Zf7E0kraG8WzBMWdik
HK+bXO63KMFKDw4VlJWIdmaOyP9pGJhwVBa78OOhqlRW58HIYOfD/dtINdCy0agh3kY0kB5KYMrf
EsVZ0ys+M0Fn0YbHP8iggiIL3xTCNBrMPYckUhDQkWvgSFBb/H0gw1J49yZ1wHw4uGxge4MI5vEE
Y0jn1JOYoI8g0MZpwTENlbGm93Z6FBbHBRmTVQPFN1OUBJR7GxePCh8YCQGBu2RIwPOFcb+Sip0Z
ZdHG4z9ETyT0hfDZwVfJcsOhGW2BES2V3ACtE5rvPtZk0Rw5FQ1FVUb97HjFRjnsR9J3QBaARrK7
GnGdYlPUUrt2vs5Mh8CsoGYvc8mxE44HoqOkBzn1U3ceUCaNMrX2ACyuKA6fRsVXS1H0srCIJ/0R
ZqOSsAxjTpGT6SbXBM9o2kYN+I9yhPW/hWFdTt/fu+UQ48WsEYi6sVirCHEjAtZN/YCMWdNKnmyh
Xe7KaRw3l0c5MzHLJi7qMpebyTvvePUG9FuDOql4ijsVLcM0tD5iJtPsbKsLvXIM1sx5zo/HEwAj
U/I7URW/V+XOsqjrAEGQGvp/2InSXfUDmDaxHBcP3Vhrvy5P8cwGYYrYmHHLoPl/8vRGHx/WCgs5
hXkEc7egu1C08/v3O5o8FMYMbYm6jiC/7TQmHHdIB26Xyv69PUJ4auJkWjFiPs0LKEUZXCUWdyWU
eOHs+maI3NQin6lhbQdSG1UWWDPDJyD7zt4ZbDi4STDSwmvabH95Gc98OdIt9AINvAoVainHO6WP
5KiqMCxxC1MPvkEBMr5BzdObXVog2+GaCZCi3eUhT68VjClYyqWTw+0pXtrhoObOgIu262v5vDdA
Zf1IJTqSHyWV5/m9D4NXcYsqpJ57eeAzW8ZG1tPmANqcP1FrFt9LElj0Bt0etarb2NAztynL4d15
LNNz0L1UIVwh+S3cX0U5wuW3AX45qZ3v4TX6iLxJucVRSNPMWNmg57YOVzPVwGVFAc0df79OwxIL
nCrvUnuM9mh7ga1LIwlVet+Kb9AjnG4MinZ7jeT66f3LabGMuI3YbB9j2VpvMhEronYdmAbof8BM
9wqaT9sCTcWVN+q5DWqpvInJIQ2eqkLOjOZTqaE4DzLZTCy3AbDwQxtR9QR/Wx3giTSH/2BWPKUR
uuXZQ6g+ntWMnEoBRZDdqRdltIHlXprAvBDJWtmNZyfGK39JPvhfW3jro0wFLBSFBhRcfDgEOAPT
MGkKZ0wPSWbIzeMM82etEnZm0MUkhXcPi8kVLlwMswpMuZzh2Uw4ttGjgsI1gYMv0LUJsmxzeSlP
Mzk2By9Ug3cqt4ImxJZsSGDZIqsDJaqFXORF81il3+B+WdUIQ3wa1LVX3asvynE9eLFM4WVls65k
D8LXGzMnDExaE67Dscu2Ud/KN8OIgpgTtfnBt2kdKVHV7EOQkXgASrSn3GCyaAhmaOStbN0z8cZB
+ISQrpnEdjG9DAeQmbhDFWBr6mCLkS4QvgCl+MurfH7Ob4ZZPsObcxibbdrLPu43/jyPplt3i7gW
VpG64WWa094ZWShdyQP9NTtFsbZMaUUjXG7jyhPLKz5V5/YXX/wvYwUig3BaC8TkfEtnygHYcU8H
rfqi1VUCJEwOrvuGN9rlyZ9bYorf3CXcnIup2/HcdXPGmwJZRtcytArdNRhE1pQNK7M6t5EtjMQV
xPE1vuUy6zcrDDJYT8eOdwISetV3Pw7oI1Zq8Izx9loqcHZCvLkWhXKwvbKwgKgjAxBQSDhqTMQ3
fg0ikEZNuJJwnB0FUgmBh9oH8ft4QvCa/FLFNhWb4CCyd8gU6d2GlxYM6Mvf59zKYd/D1UrhneKD
kMbXJPc2pFYGklp5J4FM31hFbz2UMIY//SdDIfzsLIk1HuDHc8qasWkdiY9Ujm15Z/ttSIfTBsYL
mmiIP/8Hg+F2RQmOFFsRX+HI2YSoQ5Pw9jRgdl3XYnwJQnzTt2m2uzzUuW9FisYFiBwzN7wwLzBM
utlklG40zcgekLKwb027t1di1fK3iIETkWRrKQ9xQ4hazHnam1M0s+/yBtyk24EVvSI4Dl9CKlS7
soPtc3la53YGxT4giqCV6GEJ15/WQhrPTFpn6GnlXjxDj6tjTMLI68OVj3U6N6olOpuCi49Khji3
QVectAFTvbCp633oVw+FXV8DlTMPch31KxM7M5qN7jL2CXi+LHCz4304dJqE2zjtdWOQzOsgc6Qn
rJ2g7ijdfI9En7+Sb57uDyrrCsY55BEqTFfhLEeyCWBfKiC102P/XirzRM1NHR4vf66zo+ByyDGm
lEHP83hWktSb44w6E4g2FFj1PqhvgXCueSqdWbslF6LRwuOAovPy8zeBlnI97CgbXH3eT/29ovgL
ZALW77WeDeZXtfLTP989LbYgRSYVtXo6PMK0NDOtoyDkSYDCGMl6pv6OcuudHtUUFngP6IQlAjqX
h5hSqhJiE/nc87wrNFR0G7RjqC7ruQcUA4KazDdbOc2nX4u4bmC/yZuSFFNsCFZ9CQOnd8DzpVX3
0Zpj/0buBm14d3SHUiFbOJdbRHfVFqK7nYH3AQCSoIzRFtssyV7mBWpWm/GaDdbJhExN4QVuyTyR
VdzLhUOF0m8tdTJERKWaou9ZIZXbpA3fXZ9nFJ6mpBOLWQITOt5+AEFBe1vIDdfQcCs3yW2kcIZp
SLSbviuB7cWNA4gOnjyHH6XLarVPdm6eS9jgRU4EoeN4/BukvHQWwi/opToFKxPVWvhRj4zsvfc/
18niscXFzM1MaDweRkYevtOXMh60MHvjaMNLDsj4cPlsLbn20ZVCxXOxC1l64c7y3+NB6ihv6rYx
f3RwhMtCejCjQyZbu0JRXRxvSHAgfeHXsLInT6oLy6iQjSjr6otgkPANwRKi1juaP8bu2gntj1m/
VQvfS814M8/fLk9QHIrasUz3AZMcKq4woIXgEaErMQMNhRVsjsEtaie+1w1Z/0FCb30rm/DUqOyF
28uDijvkdVB6/PQ0VVIMsbQXozpkDMUYuuh3JA/wA9LtbE/25vIo4u381yg2Oa+mLcZ6wnmjCR0g
B8zUQmhOA6ASaSnFoqLkwStfA0ycGWwxC4GHRscbiwwh6tdFgU2ZsaARQ5+xhtJ+5ELjxhxb/50b
n3kdDSVsfMP0fWuuGApu4gCJIfP3iKu8N2VbRqHygzcGdTUiiRAXu04JQd6jzkiQMfYDXWOabbO1
u/yNTncC3VlYEMQpqk3UR47PF4yDOTZMyIl+VJa8YpsQhcX0vZGXzs/RKMIp5kGCJsDI4xFBUN9F
N+u7nCjfL8/kdANQjkCaFXOOpdtkCV9lTKVWDWak1DAtMn8rI3oOKQTdRVfCWrNKet26b8MSCQaD
USKgW0J/SXSoG9BI0KeeLhZddFRkyBklyNpW87GWsuoW8G2xa82uOyD+qnpjFKtXqOSmK7Hx5Nvx
RsbzRAG9ZS8cTmHGWYXCehZa35wIBkCFzKI3mslaNnV2EBAerCkdG1MWB0H2BRnh4HsyVZmz1SrN
uM7xqnP27/p6CyJG5yFEC4WB8D8RYkWXpqMTmuPgYoYXglwu7c/opkAh1eNw5Y0nzOivochysWql
h42d4fGW13wrSnKSW9fMIH83THDTpZLyviDxOgqtn9fJYIEpIhHmokBGKg9h2oQqCmwwoj9q8rzW
sBPhe38NQ3dhMd/juWoI64ZuTk//TAJG3xv1IR6r6SMqct2t0QXGPuTBDLNrNCBiwt8aEkxUIEp3
wZWBbovHJ1076MIhfP11TFoByxEkIT6pR9q5ioQeUhHFNKZuoyfphxE5g10Et23FkPsVF/bmDL6O
BUxOZePQvCc3Pv6Oup4h/TzxHcO4fuog9yCdpe1nPzkgWXwwivpHFw0/OgX7HN3/lBvdt5EO9ETW
V7XJFbr0a3WKJVYKvxAXuc2F7ixeuSJaCIoFrFwbiXxZqR3tJUP/NbnOG7qc92hn5skuieZMfUQT
Lvo1R6hRr6CVziz+YmMrA1UCMIH43vGC+PWsdsh/9i7QMDR8zaLYgB8uN1UYp5vLx/XMGToaavlV
3ryxKmVSw2nZdmFrSlcJG+IjyWj3/pPKKA5nFCTbchcej1JDa/XzlDPUzUG4U51R2pUqWlP/wVx4
Vim0AGlCmMI+cnBZSJFeYx8VcfwDVnRzK/WS+Xh5lHObA6gHR4L6CL1bIeoAuAjKPoNVnURKvMey
NbRghCjBNtCD9qNcouqgdmV5rfVx//n9Q3NHgSoD63F6UKBW58qQQS3UKM7djIoxPOOLIF1B9Tbu
M1TlkE4zzXti/xo28HSbAJznvQVciWSakHD8AaWB1o5Ux+h32Hp1Eyd5cQidZq3bcrq0Nh1APp1s
yzzwxHp9KFe9KZfZ5ELLe5RN47nX7Sd/Nq97FFzQbG0Pll6/D9ZC8KEiqaIWQJlVBaIrXIvwjwae
3fkE8xSxgm9OiTD4oVS0yPSQmC1DNBubgCYMEp3xl8ufc9kpx2HGVri3wDPQfgFSIwwNeAYyWcLQ
tgkgWxv9eFuUYbXF6wiyQ1uvVR6Wv+90PJ1WCJhkwKvCzp2U2dcDFT2cZkDuQB2z+GsaBP4OnHUM
udEqD2gRr/n/ncaypR0IRAlYKTtHrJaHeA1CjEZfEUEjyUvkQtokeuPsSvS1VmLZ2aF4s0MCRcuQ
G/t4kyLUNuPXiMgMyoGDygUiJ/LWd6I82ynxrJjvy9pwmbG5qwFUsGWXXr1wY0sj3GnbgIFhjGh3
SDX6VmWCcdo7N8mCVGcIoicoRV6Wx5NyfABnMxpUCOVldrOdhjDON6kZGr/hhtlooZXxms/wyToK
Q4rrmEIAtHE08KB6lhtFT15iS2k3WZX2K5M7CSuvMHwgDmRX9K1N4V4I5ymUkURCS3Squiu0SjIP
blC+si9OR6GuQReeRidXKtrtx0uIqmgfWxUsZSdpjG0V9jOKTea8v/yhxNNF7sKp4lyxy1UbJdLj
UWBmKXg+gXTpfF9+HJ0e06Sgu5o0q3cxIBof+2KtPXQyJCvGw2WBbS+obfHNlyqWNmoNRIqoqZXN
iH654TlFK90rKCvdOXa76NVN7fbyRJfP/zaMUBRTSdMW2CGDArY8nmg6Dl0vJxhBtbvI7bxhW+y1
G3WzVtoQO5kEjeNxhDuHbLEzq5Rxys2PL/kG7w339/X98+XJvL5HLs1GO57NaDYhzD9GUfcACly8
PLbKLTIvG/xPPGNL6839ULvXyOe709fLY4uPz5MZLhv3TfLF8znV68VSSzro3uABgnd/WTfW9Xvv
VXEllwP/ZpwxzdGDyBlHf/D3FbT6LwCar/2VfSHe3uIowvUCHT9OpWU28w5vEA/hQC/3ypWzfPJO
EkdZzsSbuWhRrejx8r1uqu3PxHt6MfbPXz6tOWe+mvte2hZC2AXInE5KxDDVFtiph/6A+wWxzbvZ
sz6j33m1shOWvXxpOCHkOjhWEj4YbvB+Ivrq/srd6z+9TysJh3ImYLw9uuLjPGvyxkIKdJkVClge
xSIPzyDP3pib5/33ZvMZraC1D7YSLkQCVGtrpRMuY/YbHnYcsGj7dXZ/fb4N3ftm88ybwEVsc+Vi
Wft+IrheQ6RDTZfvN3k/5528xxFr2+zC2+jKd9N95658v+Wuv/D9VCGKJDocSuiFyyRDL+M/uovi
p4c428pyinezsP1FyI4uYUUU0rl0F0S72/tQIYq6u+4Ta21Oa3tFCBq2FTd2vhw02/jW+YcIreRS
xewsT5AiWWs4v9bZLi2gEDxiW1INBMf+WsD0Dp+GjbXDA877HG2izZ+Q7gnEsvvn2ixf889LAwvx
ZAgyvAQqBtY+qdfNl+K2utZ++veUG5HdLp+np/w6utPujaeVHbO2vEKACdoxMotlx2jsGZQX2J/9
gSzP813LK7f5NtjYnu2tQbZPii3iBhIizaTmSdosB4MG5C46KJunzJvdF98tWd5ip7qr9/i5AEBD
EBD/wpYDx30csZvEznJ52bKYEG8Vzoe2ccgcdM/5kHlY+D009yha7+u9/tG5Wlnlc3H17djCKqMn
M6U0SMhVNsPW/JLuwt2wmzbJrrlSD2s1s3OflH4CTQtAdTTFhQdBjFB1PNVl49aov8sK7FvkqfTp
pcvrTTw/XJ6aGAhI+6l7UuzQNED+gBaOV9VsI9UPU332JK3Vdugjoaqs1BEea9O8EnN0IbgxFMhO
Gv1wkGwLXazjoVJbNUe1xznLh6X+oXDyHDywlq7EUHH1llF0Oli8Bha2rFhX0XGpxg8SuaMWVu4d
opPWdd2njSdPanYXl1n2GSqTcv/uVaSCw7OKpJ0mqLnsnzfZRIFQQt2UeDViOFlu0WUlpupt9oBc
fbq2F5cQ9jbSMEHecBRuAOIb0K+Ec4AbTz07ljR5Vt7njof2RfMZ8Tc0lGqj0JKnVOlbBF8zqxxc
KtuN5KKNmN2n8eR/Mdq8LRAQ6Pv+qspM9QE0SYXHUB2VtlvK+CZdXpeT5JueK70xU6HUBC6M3tXx
wuiYaOStZWFiqfQ9niNSGkxEQzRrw83Y4POKDLTRj/EOh9P+uabz+CtonMDeKHQH511cauYaw13M
L5dfSWN/0N5C6hUfo+NfSUKkKcIlfvSwWEgQGtZUFzOK7DuFf8QIhrK3r6dS5dqN+nEltT09bBof
DXga9WAq9JpwO6HkKg0T7BCvbu0fFeCNzy3iQ3cobq6hRM+MtDBpTNrwVBXA8hxPMmgWyztHnZHT
i02gFHCdNsUUoxZKn+rl8kc+PdeUMKl5IRsAV0MWW/KBJY9ZgZSVZyGFs23rEYOnKlhpn5w8cvhs
sCo1IJk0kLkClhm/OWIBzQktnrve86XQd0ccRd04CzSXDZVdR91cbK3UT7eqHOs3dPPTFyOblJUI
dnr0+B3A3SxsJWBmYqVtmvshKCpOl42Ws7kNCl/6pCcymECnRQvnCvlipFzevbpLHIPgA9RHoVJ/
PO/MCDOtSH2I9k2BAs6kJ7sss7TD+0cB3Lw0C8AcwJQ9HiUYenpTU9wj84KfJ0pIqAxjpv3u9dNl
jYkoVNboVb5+4zffMJm0xGoBhnjRUOY3qd4om0hCfWZAPXSTdaO/e++sFswGiEo6IOwcXdgz6iQ3
KV606MPPUXAdF9J85ePJsvJIOA0otmrA2WRStNxOQIewfmnpTXbj4Q+bb2QZ/ZsUkfaDbBvS1s6M
AWXYsemvfKn5FyTrv36N/x28FPd/hf3mn//DP/8qEHtaYGPCP/7zJvpV8+3/bP9n+WP//187/kP/
vOtf6rarX/5281w2f9t1+e/nNipy8c8c/RWM9K/fZPPcPh/9wzZvo3Z66F7q6fGl6dL2dTh+5+Xf
/L/+8G8vr3/L01S+/OOPX0WXt8vfFvBr/fGvH139/scfSz/2v97+9f/62e1zxh/zwiglXv31N/37
X395btp//CGZ5t8pZtE9XlKbP/42vLz+v2B5/04EtqFPggz5i2KSF3Ub8icU6+/8hC0Kus0EB7O0
DjhWrz8zzL9TdgZJQIMfRr6KjsK/f6ujD/W/H+5veZfdFxFmZf/4QwgllHTpUYBKoQBG3GTjHB84
DT3WGGua+YOC5F6OEllhpg8tisb+ZzXHxvBzGMTFzzcr86/f4e2Y4m1MKrmQxLEdpXsP4E3sdKMU
EmR+kNrXlnsXuI9fP95+elgjhS9Z3Jv05GQMYWKYUyD5biT2deJ++/EUuB99d+0qWF7Bl4YQsvHJ
LLNqdhii2T58u3m6jzf3s/dddtemIt45J3MRMtZKr9PJmBjog+Pywgk3TCbb5Cvx47W+emE+YkaC
2b0Cn5HPkvjDpiz2VoYo7RzuwIK7FhxVjC02jn1wrE9YIXtUul1pNDwkl702Qb5Uv04yx+3KtT7I
ypcUu6369O9lnnd3d463v0V/YuVCWBtCuNyqCcUuP2Xmmfsj9J5a91al3HF51y9B/s3qLnEZYh6t
VrC/S3YiXG1l4M8weNCFL1DV30qJH27MCMhsFUjWyjNAeHu8DgVmBYtn+jiwIIT7ppR8dUydqt1L
hl88BQbm0TMOxoMUJNeDM7S4ROFSenl6QiABZ6zANrc50FyshJPlsBzdqXo8J6DNDlWDwt0sD6Zr
9B3GEKqaX2eqFe0vj6eJ67kMiCrCcjhAA+uiQJQvxZVaqyoDZojDqbVubvW8xqnVSKxNVw7VBs1o
f9/GoYOzRGV9MIy6PDTKYHuJE1S7IGmHZ+RScZdrFaXzgDHbmzSKRroA0ThvJBqYj5KZ2S5JrHNj
+YGJ9ivK+UFdIhM29i106t66QhI9+yChmbvlLahttK6qdoba2DgWIOxNXo9+nZWlW7rsa2TTZcu8
3VK0SmC4cOvLBjpdPGiP1xy2p5VlnROgQRbKOwcO1g4p2/592Qsray3AeBJOsjLdFJluk2RofiLP
1Q4mpuoNht/vwCvXK6OcfE4Q8TqQQZJ3fcHgC20YINDYpyLot0Pypf6CE7J0nVbG8KmjbLCSZJ4Z
Cmwcqmbcylyz4ssVRc8MUyJf3+HVlW8SRv48ZW23BTvXPV7epeeG4n1HlomzDu9O4VQU2WQXEY+x
HbQn3AsqHG6UKFJ2mMY4K/HlZDPwruX+pmLD56IlLiwgfqRz6SNUvFt4zsBmywF/ASlcOeZiaAH7
DYOGs7cIs4EeWyb85pj7TRc17eB0B8tX1D9z0P0hxld69GfqO4S1ubHKTw6ax2vAHiG51aHSLHpH
YBUXaBxFouNxkWSVKwyeUMoIkF9zcX6pvyG4OyQ7NO+jr61h1d8RH9Bx9lAade1+EIMb0Y1UTAc7
//ryOwEbZmpY9nqTHlA1x4AF+VnFOIwNAHPPqhP5Ue2dQHnnSgMa5uGsUciB1kNDWZixneFEifuU
ue+rIjoQdYNvJc5EHhqX2ofZ5qFJBtuuHA1xE1GOANy7sOUX2SCQ2MfLbGT+nGmGXRywTw94rhvF
TVWE0QpETjwVr6MAvDY1YD+IbQinArxlMHEAiwP2odkHJcN/AZ/7dpc0o/TOU8FQwFDZPBwIbmAx
eQh6Q5lGmwmZNX6Gg4WPoDXP/fZ9x3wZhcISoRiEN3Rn4VvFRTVac5iXhyFXF/OaZk6jXeDooQqX
kji0Iodyun7c6eD4EEYFF2KKgLrOLvwxUdvxgHwIuGJDCz/YGmLKOR6wK9i90w2BxgaQHvYhtzoy
S8cbYu6kFg6qOR1k369vDbzG9nLpjCup9LlRqKgDFoW4K1MGPh5FgkQXWPT2DwoOArt2iOqDVOU/
L3+kM4PA5+G6APVNgUjkGiJJ21DMi4dDWSgzmuTFhMBRFHZ/Xh7mJFawWhDekfoiPeFtJ6xYYSNX
pivpcJDYk3dWV/kfVdS7b3CcnL1mGqdfl8cTcld2AUUZvs4iWINAoghtVYy0DLqpGA9mrgcPZtLS
8ccLgKpUVm0qZ8BmpmzVrR375lWLX8zKpzuzF6nbW7BRHJn3o7z8/M2FQNlSsUK1Hw7YPkhbjIdR
ShzweHbTylwDDJ75gnCxFjlSQiL1S/EdNMlZmvfKcAhyys3wv1DfdAI5WmuXn5sTFTZZBmLD7hdl
Gfyy0eJYc6YDZa78mRW1moOdN5GyLxhsTRdRfA7rZHGs3lJO5FZVTqA2TdQBjdZS6dAHg2YjkWJW
9r0sBcWXPJCk23nOs+Z7jAXw0+Db9mNeF5oN7gekH7KzqbMKYD7ZwVAFNWiKKGNBVaRGffxJg9GM
9XiQ5UPAOmDjiNy4s5es3Ep36hzq9aZqJ6PZRipJ74bwLiu7BCvS0tPx2LH2CbUtWiqGJY0ullxg
fKnlSV+UIJru1THX4s07DwC/LjglXh0oMHIEhAM3mlbcZdo8HYB1Wb9zrCIHL1SxMg5r1fgwqAEC
32DNbjprsKjLTsNKNBZTooVZaYHyZMfw9U60EREsK1FbqaYDhpQ+ViuO7inoge+1LKu/+QDPPubM
/erypE+2KIMu6NKFG0sBzxEmjaFkO6q5NB2iKO5/JE6fdui7N0gE90r+7/reUXnvbcXm7GgoToCQ
QpjRcYRDXg7JWPemMR0w/+uvLLSpUZZoKstTQ1VeSQ7OLSctCUInsp0LfeB493Hs/aHDnfqQthKW
ezy5CNNT1B2wTwKcZanjdrSw/1lJt8ROMqdwwblRloKq5RC8hcdUqCA6bjXjdJiLFq+vOUy7vYpd
8b0W2XhDxHJ+SKd+VyJd8BUzsvJOHym951riaWFN/X/soxuFZ0vq0Vxq1ZXE7NyZJA1EYg2gJhh+
YVWkyJLSQY5lHFdawwvzZnpKO5TUXalt6w+anK69XM59Blh/6CeQ3Cx1i+PPgMBOZMtDJh+M1MTE
IsudG8zFis+lXgXbrkbKsRhM6X3o5ddvsARCipvUy8k3jgfFhazHJ0qdDxhtpBiAxvri16pWn1Qc
7x4xAwvB1mCAa618/DP7m+IFtfklx6dIK/TisKPgUdVG8iEakBrEQNJppG3q9/Zvk4/79fLRPbOy
Gjkp7Vn6b2QKQvYr/T/OzmNHcmNp2zf0E6A3W7J89/gZaUYbQjOS6G3SX/33ZJ/Fr2IRTbQ2OsCR
0FlMExkZ8ZrJC3MkYedLnKkKu6jLcQNJ7P79GAvU8+xO+lT24q2JnLzHyBhpEFgvnNX7qcUmDVcX
bJQvKnVRSMCa2TQB2hFOdHz98x4u6ZeBiMZyImkVrdbQxfPdwP9yuRSp2h94UGUXLKH3gC5bo9ic
Uz4KTou7LiGrTehMWldpqMG3mM8hVl6qB9oixa7qjlyOfxdZZAIAOIGaHVoOvItWJw8fOE8J8dHF
qEpVp+PSYqR8qD0TAIERyenTqAN/RcbfdPFDodnh1y12MKCNWycOujFXHVjwVpZcEjex9rrIW/NA
hk7TU3aWODL3yxp6YVknRa1h+oZ10KFKM0ucbDNe9soLW0fk3wOtlpW3ah7OBgNZJfp7/lI2CnAw
NI8+a21j7IlXPjz3JU2J6xpBSZ5tlLfuP6tpuh6Lm5LooyhOEMWG8ruddjjlTlPxpbCE8yFp9fbg
FYaR7MSCh3yaoS3AKHDFSDIhVN4PPYdjNucOsWBGbf4rZgadGrSNN33mXjAjP+889TlSwhlJRavG
yQwG2c4v2FhTqW9AUwZUBVzO1Zo6etU3ni3Ui10ADUUgVIiR1rKovR3pn42B2Nm8P3mLI+SwrhOX
M2alZdY5qPpb5iHP8cMEX128/erihUKGxN1Ka9deJQ/C6MfOm0LnElqKTe2+GCfvgMsLrk52jcoG
fArz++sxaGOzInyKLqlsIdNAWw2JqVVcN3HuXCplhOQYOTjFzLN64wm4R7reuJg9bkkpTkLOTAXz
fruQGbka/ssmZeiu+6PIovKj4YV4Y3pNgYROWzltv5P7rftB8pqkOc4GhZovcQCrMaEQ1rOmReal
0JHJPol50Wc/borsY6vFzdMylvXnqIn6f8zOGAufrrP2qRryXTMAaLB83So4Sg41+xTeETO9Co4U
4a0CMXL7MnS9l+IjRTZy6rSu+aSokWm/11SMws6uVXfpOek98EjZpFu/usjw1JOedTaOxzhKW0eU
Q7Pf0ihuqoPgBqmucJNnjDpzVESPQ2p0v5Vl0vZBkoDVwdcR0HSglkv4pdK1/HfMPIr3aoy32Hdj
yVrj4qGY/AEFnrEOXIEg1WGgsGWfIYCE9UnJkbjA3Vkxx6c4azoXM4fWHAOsn500sBCl/wtoUvcP
CWhTPce6pYggH/Xst0aJUTfxCpBExyQX1WerH0wHP25FXfxaCGc4Vnpn/ho8d5wD1MLQXmlKjSkZ
sVv8jvAeCCTLnLL2gNWk4p4mTsYYKEM6tUGRGeEH+kND9TlFbRfAqDHgCqhQg7NORtqI3Dd5BGoY
qLp6eFwwTPtD62Kl+5AmfftuGC20SiDStH+kNQl6kFPr+lP6JbvXuUjGGbsSa/6tG+r+a92V+PKg
x4k0XJIqf8+tbv5yRWc2Z4Ev0ifby2tsnCdgT/4S6t6MgTQvO9LwyTI+5ZrdRodh1sNPbYL/L3J7
nfexE7WGDUcZhb/ispscf8Ak5H2nhoNz4ZuGb4CLrPADHofcHpaNX9Yxr9rifV9qtQgwGNKBIxmj
0h5Hqyz+GGHUGahdu/m3aUTk8YhZW/+XqQ4znrr8DWm1J2LQIaFq/XIjDWUWo6nL8ikuOrUMHNT4
kK6oMloittkD78J4Kw1Poojc5pTg9Zh/UpcRJEtRNppOPXkS0tXTUMOrUqTzEHS6OoIeNYYMHkMR
65cMYy71POkeihuVXgjjEDWjiq3okBm/KiuyPD/TtBE5U6cdipur1PmfE2CSX6SQyxX7aheWgiYV
Ay29aXF0cKfwZ+Sq1U/T6ArtBO45VwMnVJUSqUlX+a5Eqi0OmcjbTzVpBFkELrGXjH0WHV21w7TT
UowRtoU60Wcb86kwjxGX5D//b8imcRJpY3B9CvmnZ6qfiCgkdb5TXt24p+HQWSBpeIlCIZX//l/V
nxQwfKOEwryYo4FxUqtiN3vMEAb53kYQa/zIassL2toROS1u23tP/63wA9Naosv4CSSD98Mjvx6W
o1rrl44w+b6lY3Eo8jw+vH6byHC6DnLEOL6P5yFtnNVHTnOPg4RR6BddKLCecBDNufldtUdrUOUG
zTGWyJ2fsYNd/D+vD711u3A90xcDpidv0fsPNPsqkqmCfpnzFI2vElLnWcDX/2zVrnMGufjj9fEe
P1UyxeGJI5RGeXJ9s4R1WCpaPFqXJSzwxMKxXk0Crxnr/knJFgurBGEt0ylecMh+81aCAkUNDLos
6p0P/VyaTohXKlN6recoRW21c4yfUZKpKb6HI5a3ReWU/bGHyYxfYBx7e2/PjTIchVtadfLRwtts
/XDp5tg28a8srnaC4d9lsN0YB4qkxHDGiMizjx1POg3LKeyxAFXZtXIazBaN01So3TesYso9suRj
GkMrT6p98iBGbmW9GpmCE+WUJ4gCtII+tCda72kWmnXDAN398/WVf9xpjMVZRoxWqgutJafryGrK
Ss2zK3at/THGIPAI+Ld/F5ujd7JcXENfH+9xp/FmATLAlFO5RkD1fmcPQ2K6Sb64FzdJM6T3IxcE
7lK8M9JZOyci02ChG2LnJG9MqCwQYi/ANwLHWA2KOy/YDESbL0Tu/D0XOewunNCOeImrO9/3GJoA
fRMw2BOIbj00Ttootp3OEt6lsmr9hINWduuA059en8WNVQOTyamhXEsne51/odHEY6HuAeWoqcIV
AhBUxPggJ6M6ckq1eKeK8EI0uo+FZPL00+gNclSoxt8vWzotxjjxaqM2rOPabsSQagLqGUbzNI2N
8alqytG+jl0mimDUwjA8p7EWfxBj63xEubkyfHecaC2mYat8DWcH31RNGEX+LtVNhI9DI1n6s6it
7lOqdkP43iln80cXzt63JSIV2pm+jf0AEIDXHq074KDrbnYy66SWVhdeJlWfNHAgSBgewXE6aCBE
1vRWWUheIy7wH+oWDClLefeTp2AoWC8gfy5107vw5MsSX16qxu1XE7aV8uZnJHAc2ZCUvgkyrt6P
1swa7nixFl66QpBeRoP9o0daZgdrtLHPGQUWBVAj+jLrnozXMkKOteGlshWc7ZXMSPtv6gQUf2eg
x1SDz2H6kIugR01AvP+czDGHxjbr8LI4ibMcSJd1sj/grq3oCwvFMHs81u4UPyfzUuwVBbY2iiwH
8Hxl2yMccT94Tr1YGYQeXlSlS76SEXX69yw1ym+60pr119cP9dZglAZ55PGGBTC2Kn5Ewo1GbxqU
i9J2ij80qZciGd+o10Hzkp0TsBFA2PgvNHKJvnmA3UxLmcFVUS5R7hX4WWPUrkb6eAIi+3PmeOxE
xY2oT7NCYuhlPvUQFS216yav0CAIg4D5oKtNe7AXO3/GWBN11npQrq1W2Ds757GiA06Fkj7XO+Uc
9A/vF69DEX/i7lYuel3Y2MgXahwGWYMDy7G3xQQODwFOD0/ccvxT0UP3rAsxm28ubaMABqYC0Iwk
Bq3LiFk52YVl98qFwmWhXeIqBBg2RNY4nox8AOK+eFEkAjec2y+vb6etE4rQAuwXWU0CO3P/+RzF
eOhFoVzyZrGfinRRgojn7M73bY3icjalO4C8klaZqlDqxWrdipXNZiRkRvpwxgG3G+HsDLS1Y9Hg
IEGj9U2DYvU59uCZmRXGfI5DNSn1ujrAnvwvM6Lm2kbFHvh26zByLCyZFdF7Xg/XeUma15AVQMQI
82AalaD91Nn4Hw7/4XDQQ5e9V2BpbJVVwHYtcKh6n4eXHvlPL+jdtP8EqcMEyVj0BYhUs+bz0sbz
3h4EiKcwSaRtCxiM1cBLxdbvFr6xDztEaTQn9xdtsb+hm0w9RDh7qu4bc8pcct9C9ZB+Xau9YuUU
1eVjEvdna/L1UEsPc+waFB/FnhHBxrakyUIYRatFFjlXZ59WfmloeeNd6tRK3uewS269PaTn14/Y
1geRglGYA7rI3l99UAQ0YET6k6woy6cnV6TdMWq06G8vsvbUP9aKAYxB6or6BzKu/IOdcn+csfdt
tTFPvUvqiepqUl85TbOeyse3HQUq6g+HHDPUAB9dUHpiwNQXrZLfW2OJzmGuuDv4j41r2eOtSECT
p//h2ZZT2CjaSd7/os5oFLpVfa76drhF1NGCRInyY9LaZHxcaM3h7dMudXgwjuO8PLSKE+BjTl8w
Nr2WNn0e7Qk4lFuaoHJtZZqGnYRqa5UBXEGsBI4I7Ga1yomR1H1pWGSLildfUQU03APLNX4c69mK
dgbbCHPou5LV809k+tbpzoj66ugOLPPiAKXWpknxyXgMPCY7FI9ydU9tbKOoTGZKZxCQMlbDVBjv
95WtDGNeWp13gavULT6u80YR9HpsLsc5VFvlZOMAnT5R5hfZuYjEgONyaeDy7hXw7XYO1Mtje/XO
4Ke8qNahs/tQ4k5HU5iIc4UXkY4F3GqKMM2thWEef2irlnJrnKcuDvaLMkwHJc+yp6FIp7/t2e6/
xzU6soiS5nbkYxwDh6yNtKI4q13v3GbK6og0hGOzJxiytWIyu3gpzcvO5P0ElmESTeoShxcvbdu/
awy3UBPNqh/g5fIZN+DB0nf2/+PZk/JwkgQkTdEe8FAO59yKtcIFFLCMzdkUg/YjtMJGPZAG5N0R
Y/M2OwDKMb8sQnj6zhZ9jK0uLDNVXh2qfOeuro0eO3QPWUOXvMpoPfws7dQ5ZRMAv537aXsgXMyI
dzxl1uDfGORv30Wuc2miyD0rOC9e+87cYzg+Hm8+h1sCwBrFFvbc/fqJPGrxMxGMksX5SVtw+C7a
Mj6BS5x2tvfmB/EEgvwEHBHg4/1Q8Vz1MThl55KHgGg8+AGXWh/eSL4l9PBBpBEUDqnqkJXdjwLI
Vl3EbDuX2GnLg/C0JmgH1bg6Svv2LImheEpTjIRc/QCA1Y3ISqZ6pNRPqAjcUp2PyKRMAVbtWvDW
oC+HAgnDbc71t77/yoIEW7qNXZZ4+l0DLAQQexRnN6vHnavt8UBLhBUuB+TMdGPXKXtigTJc7MkB
2FV110Qr3ZNaZGMweaUO18nYs7vaGA8QMWBOYIDAyda1lTA29BJ0kXspK1u9VWqY+U2+iGNpiCHQ
7HEv5G+NR7bJocJYwQU+er8/ygyqrZ52hA8nVT/2tLo/8W5rxHOIiNkvNaxSfecltnHE4EAA3gSw
J1lKqyMWjV2b9UrtXnDYnf2kGivsHAznMNfzG5Vl5OaXqr0kB6SaGNKuPs7pqg78mOFelnJxbzFq
LAdaQNOhNMs9U4yN00zVkIMsUyCZAt7PY+Y1ht1x6VyMgSpt14rsMLXKuLPvt1brX6O83N//arUY
Gqz5bhbuhaMB+NLTZ3p+8/AVW+HuMhX2nrTK5njA86XFAoXaNThgJH2b6eayVtWC8WZZeZ9me5r9
aKrKk2mm6ttrLKwYBVP47GQ9D6VFxR0canyVe3GGMDo6wutPNoA8ulzTHptErsh9dkERWMoZcldT
BfZW8be3UkFCUDKXraoHXU1jKjPZkVmxZMEyGuqlduk+NzAVDlba6n+9HsI2cnjposLVSefcRBhh
tWO6CvdpFCXcy+ikZn1JtCj722uW3jwgVejkQaHbovo4N1k7nt1WxwnbmwzxBaUMcaspkdFtRjhx
z9JsI50gFoDwhOcCpmr9LCvbOe3byXCoO1lz7YMX0N6lbej82feNGAPazh7yScbQ/6M1Fi3g1ydl
6xTR5YLoQokNJuEq/ywkNLrxSHjtVhGHKbeTABqxcn19lK0IxOYywI1BjeQP3J/VOHLMKVFoOzhZ
M7/HIzs9pgMOA+5U/3p9pI2EWpKzualeGEu8F+6H6jhSCwUe9wLkYfiAtAcyGBp9DjuYUG34YZYi
xQTDi8arqvLY9rSRbm+n7DWRNuZV2hC5sqfHg+IhSzMSA4LN7F1KL87eo0c9+MNcvhmaj7YHMjAG
3Spph7GO7K1tZvrYat4lLNMkfKmOgMKe3e6NujoyrktgOhQLugyy3HQ/q3ERSVxFFF4gGSCbnQvF
aA5t3ma/5XloJ7cxzZt3htape8X7jXiIcji6pSikckmvb+cZURis03P2Z55pzx2zfZucOHpnRm0X
lLNrn//D/pF4Q6B9zCp95/svdSqdHDHTqJKYxvAjc8P6HeqOLj0SegfxGE5HKyFHhe7qnUWWFqdR
6/Y2z9ZH0z5g/yAPgEbmarYns8MzMqGL1bdW9mNC984742uVen5d4md55P9YsuPrH75xREnBkUug
4S7lyleBgLLHaBQeF53bOX3QLnGCt5BXn9J2rv7DUIxF6UaGYbLk+yk2rLkveyvmjgPI8C1PPBPt
hmqx/LiwombnubQRXsGq/v/B5EH91wWuqtgxWzOvGLvHvzBQyMJ/9EsurhPwsdKPl0j7CNjDdfwK
hPB0eX1Wt8IAzw3Z2IerhnTZ/eg6vUfTmxX3ouhj9T4xs/EZpoC+kzJvrR1vKBlo8HBhDe9HUTPy
ibqfCa+oMB9NI4mCabbNY9zU4c50bn0QlVJayABFH1kzZoyphpqTdYV92lyzcEkObmlU/2EUIJjy
dS0buQ+ggC6FY1dm9iXOi/iMulV1WJKm3tmHa9m+l6gm24KkxYjKUz6/nzcK2BOCWoV9qZq8hmun
ic+zoSAuOZjU9MzMDupwjs+1jg2fqEPVV6C6PQMeo2lp9spBVUYNQ5amfV+kkTTLTK23rSypNFEP
rCgtKReryLVvBK4VRTtbWXjN5iQ/4RthPhvppJ3KJO52Kvyrlf3fULxbwfVAOgSSfz8ZxVKFgzcm
4bWVDHqra9KjMjVvjOcvoxDFIXnxcIW6szqO01yGhkAJ62pn6D+yQYF8qADNdLroh3pJd9KB1cn4
33A0EClgUGHAufz+o7wi6aq8csKrS5UyUFu7u9QlBlH6kOVvY9D8byiJH2atsM9Z6yhXFFpVJPWV
qzInIXAhkSq+abf18yAWy/DrJdYMP7Pi5bfXQ4wMIf/Kqv83LtV2biu+EpeN+0+s4iLsstpSrsg2
OOe2V9qb68zRU5i6mj9Av7hNwtiTb34p/qxHlYglEgJEj8gg70eN63rAXTKObmGtlOYxqSvXDJIY
NSR/phYMR8kw+luP/4Xhp7A5fvWt6/1yHaiR/mCk4eSbhC3lYFctnIxubOvM792irYKmBet/dON8
/DQvnjIdrBZgHR67/ZT6vVenf5JmTkVQFTScT11lie9hPWS0oQa7/aF2Tdh/FB4Sd11lhyD0a2J7
MBSmGgWvT/zqZnmZeKpwMDtoclKF0e+nwFHimphUh9dJiavJTyYne27m2js1DsU/v4hpFMRe5v2c
rHpPh2PrsGLOLdETQELs9bM0t3LHwywuvHq6nhz7xujORRImh9e/cJWH/O8LDWneSYVVNo7uv7Aq
LICR4wg4s0nzi6W26nFmec5hbaG3i9zgTrRbJ+8PA652VVtD/4pxHr4Kp7KvbQKcxaiW6EM01RC+
qsVDCVOJD3kJaIUGVnVwkmIPd7j50VJyDV4HzzJnhQPAiaNu5rKSIaNuPtB0aE+4mOqBgtmRH3lV
+ba3Ed8sKa/UZ5hjUFlrDU6lEekQ09+4quXQBByr7oCmeXG0wffs7NjHUHE31BriUOGWAF7cDK/A
GMufS7GAvp57NFPEaLwXDRRKoyr2DCNksnofKfgoOo6U8gBX8P6730RNVrWGnrGmU6ozn1gpBKpa
TEc3CfOB566oPmURfq2eIipwpPae8OjjFcD4KI9K8RGqWmsFINT63WXS+/hmGEX8IQZ68ez2Tb1c
09Iy93gJm4NJygV9Kuqy648Vgxh1ZaHdmUVR/t4IRXdVnHD6mFddunNfbw0ly4i04mTraM3en8xo
NtM2T26T7dWHLnVRm+88/Sgycw9vvDUURT3ydYqWNEFXt6jaljW+KUt0S+ZEeZo1Jf9LGEN3cGZj
+vrWkAMUFmgMJo80Wtkx97sl7wtl5tpJbrHanxXBbWEZY3RCGys78NZejq8Pt4afvpw+0mZEECDT
Y0q4Gq8VkFyjkRcsBTL369CWqEvSXUHKtdCOmGPNvips49Sn0XyIFGx56rrPgynTjB2M3+NtIgGL
RFnsJTSefqtc1M7HeKgHfkg4dulHr7K8gFpVEiAU5wTmNFs+OF1JbBisTztzIC+q9Qn999Cr5VUQ
c7aGfs5uzYJ+4eLDeeqso2pl2bvFHUN8DNolGahBOc0g9YENmvmuW98ATagnwcXcMXuNsRc4Nm4D
TIZgpEJz4QiDAbvfC1Nf2vQ72+Sml3N8KEthnztlSU7pMHWBV+T1kzGI9NANg8uitfE5rcY9QOnW
1ucuoCEB2A4M2uo3CBNdGwSZk1uG2A3ujq36Q8ObO4AkZuysg/xT62VAfZhCC5V68BmrQDmoUZNQ
giR21MvvXhGVauDqUXlQRO18KWuxF0A255cEhmSV1xyOu6ubzojB9pE4xrcw7REZiLXadzGIMXxc
0uxDZYTm0WqJW5B94g9Wk4hgiL09KuXWV5PJgLcDpKVR6LlfZJE5aDxEY3LD+tb9Q207+8MwZ+Wp
cyLxZJLB7fmybQ4o/U6o8fBoXt/vjoYpWu4RNzWXrQWRKv88K2nx5IxK/CmHrH5+/XhtXbo8dCie
Ueoggq52UBX3mVG7aXIroBWcnBEB4KGctMwve6ywesruhzY1jc+vj7r5leAXONfSyWhtXRBHZP7p
ECW31humH1Mdd/hDx+l7hMQ8X48ScXp9vK1bHrQboQsiv3SJvl9GuDWF2pVufHMae/HhkXdnrRh+
zHZoXb0QykaVQDqcS6i4ZT7/9frgWzsZ/y3ZQYZxAuZoNbo10HIyvEq+RtSi82OAB9MJWpDLHdLZ
y6kYtP6Gbp1zioZsfAfSxPhcDkvs7ORycpzVEZYiYLRT0D+Cm7haa7uxpjif+uiWA/n3c9eOv9Sj
ou6kyZujSJAqj2iJbFx9rcsMu/COo9ucNMZfgC+/NeVk/r4zpxsXEu90mkKgjCQyZfUtxmhbWIom
CnmpQm2OPtyY+cmSdO96ta5Vf6ZCcFPd2PnOyc1pvs2TiHBZVzLh570BZg6p5qX1Z4/NCEWt7pHw
smljHTIshrpDXw5h7E9Vlil7l7q8K9fLAJANWV5K4gh2rF5mOXm2l4B3vSq22XiBMsbLczrFwoUN
mZjqJSXHqUg99e47sNTBOjjupD5pYVb/GXV9+Gwjx1kcyAWqPbXgjWMJBI92D8IpQBvX1wm+vR5w
H0W56ko0nqYG1f14HsO/9LxSP03l0vmvr+LWVpGtPcz6CAQP8pdsFUcZEg6GjuD4zdJDSp69Psc7
HeaX7GQ949yRlAJou3CbrGbcVXiWGUse3XDhzF1/1I34zzi0zW9i0Rt2QhHmwNKyOPpT7x1teqfM
RnEx8TQYgqWhIvTemKsMnZhCvkmK0pp+xI69jH7t6hRPHSt3EclVhvk7zB/nZzuknXrWJk78wXYl
RQueafGlAsabjHif0gC5jCiYwGfqK9nLtGt+1KJW7ngaJxNr1Llz58Wfzap6MrLci/xx0LIvJdLv
9js1TnuAZnEftWddr8c/HP5I9k8Xq8RrYcBrBuJDinTUe72Jvrx9wch/0VKnMm4/RDJs2rJqmbv4
1qmzcVNhpL8fhSgvr4+ycSdphCd0C8GN8DBane3BSyqwCU18q9NKfWqR7Xyyy0TcYKbD6FW8b9At
te+vj7mRScm+AvoyPEKlX/L9DQEFVujQLZTrnHp1AG2yuDZ9Fh/CaEl2AsDWKWOv037j5UlDY/V5
XPq0oxYFCm5T/ao9d2BNs/lLYi7ehzDyyj3Iz8Z4oE+pGcgLkA7uKnObQzcqi6lQrnVozLqftsPc
n5ocWp0fKUYLxVYx1PTb6/O5NSjcSJky8eCk7n8/n9pi5c3cD+G1SxTtuIz6TydehG/PdXwu8HDf
iSQbywfBgrkEpUVgXSvRN04iUpLD8Nq31Ui+HcnozX9t4ceUGOnOCm7ELfRIpVeD/LqHx21kGnWk
NiNFTRT3/UmtnOtEUNm5SDemEOgsvEfap1QmHhJgs8KG1dahP6iLwYrpVCe+gPiJzefZa9F6rNsq
sg+vr9vGRNJroOGuQhFSwTndrxsIdksoeq5cmxGMuTssyimr08jPeOzuzOLGULBnYB8AGJTWK6sE
PxdzGhuplt+8ZqhOCNRn74baiIugyXcD14tp1OoKkGkujxc0GUiuV4cgjTNb0RcjvzlF4pXHIdRy
D+l9NJ59yxpa2094Rv5qeyf5I0E/t/BNbZgglCe5+XeWpc07Im69HIyWzg8emDqOhFMUuydzdrXf
VHBSdhB7NSKjXtWHlOPGTvzUBl39y3AjTC7SKh2/4De17AFkNraidHSlEwufEDrHahLNqadCMCnZ
rU48eDOcr0MI3HonIm+N8lJboeoBenB9vExuImuKeINb5pJf6hHVQs94qwmPrHYQF+nfywSV9EPe
C/9qhs4RkmhASfJbUdTdcyJhdaLq9oxOtr7l36OsdkLfMMyoi/yWWIV7MCYbt2a7Uf/D5pbhCPk3
ixRnfZ9kjFJ0Spvf6kJVAtBD/dke0+pkqku3EyfkD77f2nQiCRJw7aQg53pxPDOchFjS7KaFUQKp
D4ufY4hG9edBs4voYIyWcyp19WI4WfzmKh9ZPmXTl8olTKrV7vPIC211MrMbyhPlzQKG4RvmMN8k
lG/n8bL1lXR0aWDB1qXat1q2uGkK3Hqi/GYA/S3OsUhFf2qdyY2CHN2h/pfuDJrpm4UR3jr6y+PO
DbM5/gtwR4LfINbeb05A06Nmo25462qrfAJbHb2nfqr6rrDiSxFP6fuiQb9kzIo9uspjnGSS0ZPB
T4lHAzns/cid7uB38TLyompLUIP9/mkVPewCV6/39u3j6eCFzPGT2gb0nNf7thzrvBd5z+ngIe1D
so2f4Qj259dvmccMzyEP5yUK7Q0a2jpqQZIc6fOW+U1NvLkMxniyioNaQV7B768htjZxF76zKbzs
NY02SqoMTUNd6oNJtN9qHVs1KnthZMWtMsv5W1i107s8T231WERa+SvurOFTJ0rnMGVW/5QZyOMH
qDlUuW+7Y7b3ANpaWsp2UqlLVpfs1cMkstQKtdkwp7ZZf23iwrnGSN0d1CyJv759xqHIAiWWe/ih
4mI0s971dlzczCTJr0PtqZ9mZep9VF3E19bryxPqc+1O03mj8uHw2pLofN6UEJRW8UEMDbXbIipu
5VDVaMVHygGV7OnjSKX50Dv6X3gie+cMd5ggzxG6o+ax1wve2tCsNDuNuol8t9yfnkQZQyQFnOzW
UiA/941rBCn2bDvhfvNLQSWgIIwu8WPHWTHRm1FDK7tNXpt/Mrpy8Hz447B0c62ONehY4/xc4ft2
xAm9QMCrtsdvix4ifPP6Qj9mjSRtOCYz44DhH6JFqI+AP7Qsv7UCpLpfG874s848o/abcYqOpZb9
l8MscWBSd1p2mle9AfCS2BiTF9xGkZj10eVyfRoFTf8gG0O78fssGbKg1YfW2vnWrbX998jy3/8r
YaD8DehUpPkNjuny3hwb+za5VbtT+d4chdcuJQr6dKi93I8yUSCNiiZkaYVnlTf4oGHqQ+zp36go
T/7D0gE6gSwBXYL/uR8oVkdeGx5XXGjq+EUYf5lW8lPvETQuPVEHr++TjRBMNCAOUoOVT8NV6Ok7
dYociPm3bMQQ6it9kux3PRls/UNmO+HZivMKDGq/Bznb2J6woGhpEReg7awrsZ05m3SpreSWi14n
2i+8DoIwpQSW6Jl40st++Pj6hz7WfuGwgbCDEAhHH7OK+1lF5GGA8kSt2S5Hquv+2Ix68+wqnSKO
hVsNnxdVH4xTUyZ5/I/ouH1OxRh15tfXf8bWh5ObQVGR7ZOHxR1EoWcMndzcxe3fpSGiZrXeDr4R
VtFz7PTWzvqu8eRyN3nkS+zYF4jf+sUzEBBpjQwMaPSln8dhfRiS2XxuUS88t46NEHictUE763iQ
GUob9GX2lCmR9oO0bri8/vVbu03eu0D4JXhrfesmXtqbJoWdWxVnVDTz3lSKE0oo829N6yaHoTfF
1as1JKFeH1dG91Vu7JHFoBuL8ApIvVX0j8ZpDLOCrlUUhcXBXMr80LonrThadjI8D2iUGalT7lx7
GwGDJBVpZFkbeGxIAxQCwTB4tMrU0Dnadee895Zqj4uxkTtI1w7YLNDraZOtDnDs6YXHQym5pZaS
BEUdtRiKzOFhLtw3ap+/bCWA8QBFMYLgabaKsyWAlspZyvTmLWNqB03XLoOfdSBS/WIwi9Pra7Z1
UqDuSicDIP8oJNwf2EaZp17ESnorEDELgIvCxgBAcPGW5OcCrurwH4YDEGEBRpJcg1XUjdKlMhEO
TW+6KJorbW73UI4G5rkiz45paImd3Hdr3Xiyy3K0RHauHxJl0bm9rjDeMIr4BmZ7OXZaiUyrqeo7
WcnmUBKZSceeOsu6RY3i7qwkk5belIKkpF5KHR02of2OgvUe7fpxz7tYasjaukN8gzl2v2joz3le
Wk/ZLfQy8ktenkdUD/f4IBtpFsNQJ5CgiI2aUaHxXGcdGab18kBvkYmSzxmIhZBA49xwPzbe0Jyd
JUl9LOzMg2227U5kfbxQ5G9AgAvONyCQdSyb0m7qVSjuN8vq2TBE8Qs89vk5Zb2DESMMoOIU5X14
7tFxmtM9YerHmMb40KDRyWLHPpTH1S6CWaa75CO6aFPfttunzBUt6gLWFPQgf/wBx9NPnZPtCcNs
LjIHkxIaZtfsx/tF7jTRt6lbMPtF3B2XNKnOogTx//qBfNy1L4VxuqUSaIJ50f0oHtjBpMkE3xcr
yCryXwVjqzmHSLR7ckhbU6lBz6YfSuYKZ/p+KLaxpiAWwlBhV0G8crpTZ00426loJc/zpJ5AUY4n
iILWWzWkCap8Ju9snVcZ2jfrHrhozE5DHSm9NUPpfJoqM/0FxRL0r+xEDGdKk4l1zmMleUfnrW4u
XuckRy6C/mBPIvkq4ECcUtG+vaQjpe64KqG3omiwDk+RMQwlLiXkhZHdzCC30vDzsiiTOCjoKewt
wNaOelHRprQDOnm9o6aozp0sIxiGswu0Y5wj92vjdnBbX99TmwvNYQUQiynKA0YscWi8L0mV8urv
2+GUVnX2zR30Zbj2mLM84ZrG257cPEfM2TTCnRfEi0rLfRrCpHJUSULYvjQp7vcZMlV53XlFeluW
pck+6wXiQzTrogWlM73t1d+LqR6sGC3QZGQW0lGfDwZINsPXtZk3JC5WdRwodlpWPkauCDNPlnDF
JYeJ872b9BrNur4eLmKeQ/tUF/OUXFR1MEJ/mc3Y2JnMrQPKYSEGI/Bp8q6+/xrLScKiKrP01qr/
x9l59MhtpGH4FxFgDld2Ys9IIzmM0oVwkJlDMZO/fp+avajZRBMSvNBhbaiaFb/wBr14KpD2PHau
lSO7buztj80LH+w4xwSJGUpgqwBODyX5eBjSpxgw1YdqQMMAUaYqP821upwSkUzvXWuccbZJiu9u
F4PI05qfFDV4O6pQZExKRgRcd8XctEv6yLJGAAVR171My6AcMNlzdu69rbNAjIrysNRAvCuWpHmM
SK4LbKHIxHDFvEwJmqRz9woEW6vHGFIank8iq71dvWVwh0qzZ7qrjWYfYzWxD23XZ1gFRs6Olvh9
JEcBAmQc6kHA0O8q01zaoz07I1HOUnfvtU7XrrlJyXIatOG4QFk7Pj7lm7sFrCRdM+pcVHFW56zP
pqVFppLscjHUv03FnIdThxe9+ZxrTqkdG4rhuMF5bpP7XplV6A/2pftBzVA68h//lq1ptrlwKHMS
EN1lHtRsI8WdvegpxsUHy4MmfIpTzzmnBdz2XxiKHJ4eL+fkDlCCwZ3XopgdP1VgBYejlqut9h79
GfcQagN938ejbS0qeSWlUxb0HiQSFzGBjpKRUnVWeZiAND1HKdgDLwnNfwBh7sF7NxcVfAhMI/Id
zF9Wj7ReVzZVcWbSDkc99+tozp+NzoQjPbcAEg5jRfUgdOroz7mMU3GqwyaCX1sbe/WZjSUFQCaL
//RHcW5e7a6WWRmN1CKvG5fpUGhL5qHbbKfBUI5i58nYHIvLlfyAViyFodtTquc9Sx2F8RPwZj2w
kY85ec6IALcGCeXxgm7cO7R6qTcxCi309fxGY2PG+cJnVdWiXoqirc+hGu7xUbbeQGIdyORUY3gK
35b5h2KdMU/wWiFQPNlR25v+jCrWP1oaad8ANrkvhlZWsQ+bQy+f+2qoeQwNOt5/2Qun5pTDxXzF
/0ftT6ZQqgDL7Eg9jnU6oglraHPunjRzHNpDSuaNnjzC8RLA4zonnILzPY2MrbWBUEMlh4oyisir
DWlWJR3mip6rYuP0YwlX8/MiyoIMw8Kdo71x2EDbcHVKPVc6LqvLuhgSY9DHJH/CNZQbVOkRpm+g
I31NemU6G2Y4azvHe/PjPFQIQGWBRFvn+nG36MtcEH3jiDO/71vTvQgl6q609PYk5jaCMgTbAZ0S
/0pu7+rj6rlaBmh9dIHcKPmolF56XZrMri5MvvkeypzzRF9TnOsenuHO9by16UliUK0FZUTsvyoy
TDiY00Zk7GQZ0VsFjHnqrKQ7Pz5aW5Np8GN50rkueW9vT3FlDFrYyW4axg/C9oE1WU/6qKT/2Yu5
pze3tVXAkYJtJ2e6J11pSpqmetvlT2lhpxixxfXzpES/oyFUHUvH3XM42xoOGIVkfkIKgIV1+2lj
0o01knP5U1kV5rHltfkU9bXuK+aAFJhh7TWwtqaSkjExGPZINNZXm8VKkNA3zSJ/WopOOyIsEB7Z
kuWxNJSfbxmhI0Q5CAEtDP/uMDDkK7NKvEC4Fw7hs1YP4pRGxV5DefODbMJa8h5EXdcHDXh135su
Za4Oy+EDTmHzS4WFkL8oZvP6eBveV1+lMBIYerRJJOR0dWFlQwU6qs6zJ7fplrPCvUgPLHY/AJ0t
Lm3bZtdchHuebVsnzMQIhHiZe/IOoVuC4BMiyrhIBKGyFWkDb1n97+Mv29qFkFKoSxJpSU727S6c
ihqfCiizTwYoXixOGnjyYj5H8yCOilbuzOPeaKs9aArkPnW3p3RXJda7Oi/+SkWWfew4eoe6nX9S
9ECmHcC1uTwgOfJqrlNx1HzgVZT4s88DPIMeyAEGUrBPo4oT8AvzCCgZqJ4UBlnn4Z4LOC+d2Iym
onjnxNDzAL+q7pCkiXpq4ukn/cP//2lEq/Li2KDdGfriOaVL4QVTlvxMKF8/hQp2WI+/auuIETsh
DMIzfd/jqs22Kry+yp5sd/BOFjTc00ylMoh6vTn9/FB0GMhQabcQJK62hkvJOB9trsMo1ZNzhem2
gVv8Mp1GUJDFzmBb+xDBayaPUgIX/uo8V9HiNBEC6U9KrEJSxJzhkCDn9qQu9Oucqt1DoGzdH6Bu
QKZCGgRAJ3/PD6EbqBOYJyXP2OwV5SsW1K0fjVVyTupWfcVxZznpibIHW90YlCCRF4ZMmNVbR1ns
w6LJZJ2cCWifqjyeC4y27O4w2110sJXCng990355vI6bo3JHIgJFVfCuZK5gtFUIZ0mf2nJwjgkZ
9CWnRXTGc8h5dnqtPC8LDnOPB93Yp4B7oEoCqZa1+tV61nj6DHXaMOjcIsdTLvHvqZZkx0KfzB2w
2OZQHtUo+EXkFuul1J3Y9JDSSqVOjeaeQzsXH6IM5OS1skltdlKLjY3KfSKxH7AieQxWQcKkRyI3
4pB8PMudbyIW4WVAN+piJaPS+vRax53W29by0YQgRUOawruDHTOJSzkME80cJVUwhvKGg44qSGDE
+nAugccfTLXfq6jIs72q7sl0QLZ13wKi1fLpwu0HO6ySJ3yd6o+ONr2QxtrnBO2NgxOL5DJH5XSZ
wvYXYiI5JukBwoD3dSmtbPoM4AmFOCVq0wOSMfizFCMspsG2w19YSwlap+zPvX1XnkIV0IurXE2e
DLuKu4NIoRkcaqOOKYZVUKo+uiUP/c67tBFE8ADyrttSOgaU4+3NE3aikBEvdDjZa7G9Mn/vRrsI
u61RbC5uLlQJO11fNaktoEV11LxFYdXHbJblxnrYU7jegJ5x3mj5IWcnSVjrj0lRWK8tR0IINYKI
w0De98UTtfIRn4IcozRUK0q/LUVZ+xpMoGMUmVaMtAxAE4xKu50Kw+qo/F9ehhtACkZzz661q8JB
6vzFmoU0rd4f1KrIfe14UsuY+hxIRP/xFbeu4twNJ9fghzckLusiUaPIDuph0P4KO9P4F52loTj3
VTPah6IxM9Qw4upPtpJZA1pwBvPkhYvY8/RZ3YBvP4QlhpcuHT6Aa93+kMrUZ7u2BztQxrT74sVa
crBgynzIrDLeeadX++ptKNqv4A94qKkaGbdDIdsT26U7O8GoKsDOWnU5RjGGdY+ndnXJvo0CdZMQ
kaV0EIa4HQUPzDFx0YgK4ngGQNi6OjD1aEKjtio/CnPY6xBtbBxAzW+sDjjpUBRux8OxvO5qL7QD
Z1j65xDW7alZCuWFGZgOk2WVZ56xX1DlQkXAoGdGMIDA8eol0TMvjFyFQY0uD/2srPXjOCpWoPdW
8nNVazmfPFhQO/hG8ts3KsGPOzVehi4TMauW1HAENBN8Sl1Fl9htswMO7N3x8fptbMib8Vbzmav9
kg5p6gSRnSSHJtH1F2K4CXlHkf5coPH/T4MMRBcKaR1KcbdLV09O3mOWaAdFnRZ+hF/hh1Eo4yta
NDsftbEpZboJlh/EHPYoq03pGego4coVXYkTB9Byozg1rds9L6ObHlJqrJfHkyh/+Q9v8NuXQcWH
jyP7iHcSgENSKMZidNHVaBwnv3bhUL6mpaZVh6wyxm8ILHn5SfJCoLKkhv7cZUO6UznbOO3g4KmM
U7XlfVxLK3fxpCKe5kbXvm61k1Wj3EmkInZO+yrYePtQ6PDIaxNxSH2j2yW09DzJhTAiFOK6+h3P
7/DedhfnvdPY9ruINrZ3ZIa6yHc6L/r98SS/ddvWsywNNiQ5iLTbWSUCHWKshTKV8TV2yLORccM0
Eyn/wjXf9e2IP6QmKsSdpxopUN8a2jh8svIBm4pBKerqqIe9eWkm21zO9pA3iy/cFGz5qLhudrTc
uoGDq0mbSWc0hfnl8Y/fmjhibKALkq9Asft24nosQI3a8nC1gXIY+46uOOewj+OPeQIlw1MR7XGz
Vj05AKhOj4feOuE8AuROVHEZeTV06FRh7naTEqiFOh69ftEvYWFNx6yaxp1NuHUOuL44cpA0pTHh
7VeiYOWqRbkk17KPM+8C7HtYDthU5t03OzT0b+5gaF8nxZRN5dh032Ua8pUffv5zITdCpeRP986m
wMi9rjGTPr662pScaLaFp9mJ/mnneA+7tfEU0YmhDYVKhLSHl7Pxw1WdZmmkmqi+BJgv9LYfJxG4
DUrjzXKIC5ztiIO9bqRNPBJvPf7IjQsOYQrUL6m1Uilca47qo0zohlYJDMTH+/fFANPXb4YKwdaK
f/d7a8a92HmZNvYRFE7pNkU1A6sb7fZzpzjRay/NlACDy9dcdOWrmhevAMqGnRXcmldmkwBQJv13
GzZ3rF7R9CoM8ryZYl9F2iVecmN4EqMzkF3gC1OeJqcq9gT4tr4QK3o4jywnsvGr7TurWtd3+Yhz
SN7F7jFDvk31yUdSw3emZtlJhjeuhLfkAotDquZwLG/n0+mVnKcEr5BmqvXoAsImhjU6DxC0q9Rq
qkvFdf89dvLoj5IMa97ZQpvDo1xEHk7+Rt3odvhMGWKOqxsGVOWUV80rMGOOnHbO/ZYwY3rX07Or
AtNNq+YqlnFQPj3ewht3BcwIJJOoDIPbW38+9LVKm5s0vqbF4Az/YoYLsxtsgE1zXh9xraWZlpZ4
12Z97IOAaMhLAKL/giq79GrFw4ZiO9j31TTgYibmrMaLCpBR9JyTGvlu3uPz7ETFzgF6w+qvHjA6
CBK+xhGinCX33w8XRlW6ebYoDsgKYSvRe682IvVMoS0uEUA2zGvlVDXu8b3SOvk5ttWilVo36XRQ
9Sh3zmIomvTiYHb/ZE2K0j+PijK/IAVU2Ttbc+sgsDJcbZLrdpelWMVYqx6UFawwx97y+zqLvinD
0JiHMGsqcyc727rM2IS0V7hMZafgdlqKLNSzMMNdLi5tEiNLVJZvUhM2rhHkh78Szs98frz5NqIl
ydUGVCzBIXdK2KRn4JYiNbmas1acERGqzsto7yFgdfnLVwsudbNoaOLWJTXMb78sc5dkqlyLiKXp
4uJfGhJa8txa2pz4DeABhBENPfKe5s6jRNOrzqJcq35EQDC0xJxeI93I08/CNGOUIxujGZ/Dcuhf
4jGhENkZ9KkP85I6My68dj8/6alTN78nSK3a3xWisM4fi3oiqsG/ttrZIetygowE3w4NFovQGu6O
72hqUFNULbkqHoIuV81enAkNWMh9vphBnrzvU7VuDkCoIvXQL4gWngvLbPWzYSj5S+1l+Jb//Jqi
DsFZBkxAmrY6XbamtOpo2MlVc8L6mgi7PsQ5XmyPR9k4GsQ1lGpk/Zte52qzCqG7ELbd5Fo4lGxU
wuGP4Hfqi5OU2tfHQ21tUgI3iYdEK+AumlqKtEmahSnWo4gKHsKZB81t9+D1G6+t/Ls55ngdEyGu
9miuikxFcjq5dj2mnIrTiNwfG5xgqhqz79rUu/eRFteXX/k2JhFQBvnnOhfMl8EoRccB1CFEF743
m0p6rISb78zhxitn2SYxC+YG9LHWVa9wdNvKjvL0mkUxKRHfiMJ04ugw0oqsDKeLF7pJ/YJk+/Bq
FiLdAy1v3G1wf3QdsSlAROpa5DqCWglDOZIXTUNaRp36QDO+fkEsLQzKrouDx/O6OR7vKjmgtD5b
v+pj3EY1tcz4Wlhdeka32AjMpTaOyRzPn9Up3aO4bIxH4xNpAxxikKJb33Aduro4yIroWmRtDVIm
tQCQJiUyqMkUqKL8hZeJYizQCRBZFEvXngwOgoc5uvPRdR7QDlm6HGInV/l51sM9Z+GNk85QvIC0
DqhTrqNBru50jEUWXVs78XA5s/VnodbatR6T5vp41TaHQmubrUo59C6TWCaEKCqd7HAY1fKwpG3+
HIrIhTnRjztaihvHnfo/NUGaBezIdTZI+6gYB7RlrstszeXz0IZG49ckhMaxFktX+HMM6PqLBWI5
/vz4Kzcs1GDQYwoGgI2Y725zalYmdAtrkWuFYIC40FqEcjW5XvVvG3f6cwZipDr3UvToiGbBnB86
kGf22bGTOD/YKYqTB8Wozc9DC8T0KPreedfb/B8n20qTlwj4dfzp8U/eWhhYQGBMHB48KoCrB3yy
bSyJBi8YhRUdIlzXA6pAYIbyQtl5WLZq1NT+4NjTeUenbb21FRMvGxw5POlBqb8kjTAJhKvxNOhR
dShEHJ/Gop1OIoSWLppYhQmV9DuFs43rEmo6lARCP16E9XXVtu7YpGojTTPq4b+qmoandoLIErqL
eZjNZPzdtYrvYSqGnb2x8dYRUFCfAKckwf+rV2iJrSqBLOQF2RB2QTgb9kdnGr29OdbvAzJwkoA5
IedKvVa53j9E4NNc98YEnBMDLTMrITsoJpy1pOuR4SiM5iuoh/RzVyjDZ6sb+A/MNC7JNeOqqs7K
gozLxekWLz4/3mUblyhFO8DXCPVJaYBVDpJreRtju4LRYdNk7xMnWv6zvWi5VOMc+/Uc1l8ej7ex
yuCKmGgmAPHOO7O30YkATmNUMDb0XTz7P0dLPsSN/V5E9udGM/6qSryGHo+5ce/Q8uW+kfwpqSh0
O/PtiKMrYuW4R0ZG9bUNi/mgup1+iiaHMu1S/6tmtrlz122cXo4uiQUHl49dBxk2osbAmyqccr30
K5Wm7tAWJUYhzdLsnBu5QqtAn1BQOnFK1hBJxe3X2Y1lV1ZmegGdsyE5KB16B35rw0nzheC0+ZWN
tsOxijXxd9QsbYhGa6N8fDzFW59L7c2CJQl75u6yqpocPTtBQUGrFb3wnUy1X1rHCnF1tjuxB9zd
HI13xCL2R4RjHQhbLUwE06RYMiao/mpWFX1qrDg9gBkVv/JhPwwlL48fTu2QKEM0FUMYoLNVXkSv
fDUA355nLRt/4SRKVhRQCABdmErcjkT3WtPTsMfwuJiQLNNj9d3ScDm4c9Ud3Kk1L7+wZMTc7E1I
98DjbserDbRIVOBvgaFmbeKDswVkrLdd8d3QFn0POrx1BsmNyNhojNz3zpJSFWrb2Rj12hZ6lN2U
FOmLZDBnR32eawosKXK2voV14p6fyNZuIQxHQoBLXrYjbz/UQ+lojGeF4++mwwngjfsCdFNFVN0U
p5+fUyp4tJXhfHMcV2dRmRJ7xiIhDARQpXNPn/XQmpEaaL27VwHe+ioIH1RIEJKBabEaqkOPv55g
2gZZBQShULWIszdjqQBlbg/nsXXFEDjRFpTt1rtIe4SYmC0qjcHa7J2PoKKXax+a6m9wkozC17qx
fU+a1V4VdNa/jhIZsXODb70aGOEBEgKrQBC3ioUiM1OWEduDoIrDUL3qIix78Eij/V3No/A/AWih
PUZjbnwmWsj3yLdbUw0+QmKM+fa7cqVHD4+2g+cETjEXH7rCns6129o+xR3r889vIMqP8HgwqId1
JX/KD9eNU4k4sWj4BhUSgucmNZajGJLsSW31XzDYhI5A/Z6BJJBmNaeGPpNbKQzVeu7yrraN4dDh
UIb5Szr5Q9bsbdiNTcTkSSckTLzumyORlZZ9srhukHY1OLrQsJZXgQVdQyWqir5ip8PrBefD+ock
onpCnSH5/nhyNwI9QAk8ydyy0rZ6dWTmCPq+USFcqoNGOTRAxo9D4exhHzZ2C4ow9CmpXYIrXbfb
DHfqcj3Ga7OfXOc8CjPGAlafLikI/51j8Raart5+wnap6URt17qPpgq3r6ze84KhV7MhsMYkM0of
TqL2t8Cpxfus1XnoojrR5833SOmsd8tkJi8agpj1p8WsaRGZQ+2ML6MxQqsYOzHnn5RxcJpr1s2O
dlCGKireF1qMjGtN3wURzWZ5sYe2Vw7z2GTLu6HW1D9oAHcNvkTO0l+WOZz/hRI/xIckbHXjrI+z
OPba2KJ3hYRqcq1yLbJk2Vmbj4g/m/ETWrs+vHbvC8S5efrNKievPehGYmoB+qf5H9rSRrbfalhD
HfXWq/5rzT7HobJu6+6QFlLkbbaT7i+lEjq63VHPVnJFG/9uZ+48+bWdmeU17wYx0Gcw6wTDNq+p
D2qfImSmqLTJTlpRW4vv1q75knpzmn2uQOrsiYxtRNtYEJFscwrYgOvjPTfDkvbyzFHVQhxvTOur
ghKkj7Tuch300t5JOrb2IjA5njQIqwgVrc54QggaWqOJteeoOr9Vnlag4oZr1qB6O2drayTuQJTw
bErpZPm3F1c3KIkQSxyh42VmiFr2ZRQdtCxy27OepOWefdxGOMHLR3xNQQa/nXXQi90NNS9HU4Ie
YNCZ5zH600Lo2k+z2D6msJeOVI5/krgg684MirUtPSOwTeuTLexGtAjb0oUcxvbK4oUvulfZHzBc
2GNibF2W4HBRRUI9DBTgauFaZzLnEdp/EANYGegIASi9uFaT2H6jIEVwNPK5wtkpV80nfeid6ZDG
jiGCxxfm1qKCO5ItV826d5ULY6WY7YlqYR2P0SumZ+XBXBr3U6EgnfN4qLcobH2VsUupnWN3CC9k
9cVF0oD0SzsaVASC8x+9V1bf6Ic6tV/niRmf83wZ53OPcFj+vCRK+i7qaKD5aZ/ZXzLUz14wnvC6
q5FbSnl0FuQyfBVXrwH/aMVMf0siMJSHZILDjQB637yKvMzcw9h2qupbXaYUh5LeyF9gN9JPhKql
ctZJm58Kz8mh57ll+dxEYfILVuHgWTCSRh8IvsN6H0/U5BTUFZXAU4vXLDO8Sz3bhp+rk7GzlhuP
n9SmZxzI6zzB8kT9EFl0Q6p7oQMUo8+6/BRClT82VZ3sLONWJYlSM61GGjPcBuvUrKpr02sKUzK4
zemdqAy0Wa0q9AdPY4rT0jT/rgdoWpOdfRmHODlFvbZzFW1cshIwCzZB1vnIpG6/VOspZJaewjGt
jCRQzCwfsTmolxNAIe2sZWW0AxrYOCZcexT4eewl4Wd197WLnY2I+ipBhjepX0LsO5ie1NxTeHsf
H5PNVZR4XYqYsk62OiVimeDh9oYSWJFTBokdz8HoNdaOuunWKCTWEtDloOu3LgolpYBEN4ZK0Ebm
fGgbXE31DgPGx9+yuVckSA5tAUrqBDC3C1W5SuJOMwV8NWycqyeiKCgnw/ww2FS+LW9a/qNnrdo+
+ln2O6OwFizGhLB/e/wzNp4SaRQntdmAIkAUu/0VkzcWXa4klPWzKQ7m2SaHQu3lRGi6UL2Z+gtt
w3RnHbcGlVglyZGUIiyrnFTQmSrMaKTLHUf2KVKV8MnQ2vJ9HmciGKJS/K73Yo+UufGo4DrBBuUi
wBxv/X41rUjsaaoAgsVJ/UmLY+MUdXgHhYuRHCelKZ6nFLvAeOLl1Mpfsc+VeBMTHiPAobuqjZrM
eh1ZgnNJk/N92dXlUfPq76FLpZG0f9qZ4vtNTF0DcMf/ced37a9U67Ra19swiBdH/9Mx5vgweeW8
c/bvMlOpuQAUC8g6jHdIa7e7Z9ZFJzq6GoFXt+5vzdDUH3pPb4993jsvYPgdHNRrQIngl3460WBo
NOXISqkvSrzS7dBF74UpVOEeEaa4V/3FjsW3NlyW2XdKK9yTArk/rVwFlDTQTjRo19KWuB0uml1z
gQsxBqAx2DSir5Tcj+YUH8DBmYR91GoKoYelrLPZFyQeup/rY0lMbVlpuoNn2Zh2EmSILvL0ECit
zk+adrYapeXAt5fe4mcA94tTxGx8TkXvfnFV0ZvnqDWckaaSRTLx+M7YGJ6K8ht1myCA2uvtXPRL
bAwjHf6AsMU4VB2FJb9b7NYvkfx815agOus8d570vvj88yNjLyczS97yu2aF1yPc2I7NyAMQNofM
rfNntTQFvp1FOV60JXKfm0b0R6DV4fXx0G/6UzchGlqyYBsJuGkREa6sdkDotiHUDWsM0sUZnhCv
NbMjxrH6UR/i5TJprfKuTnvjK+aFA10jzIxSFSUeYWNeRg+z8VvUDf7pw3KPT393m0o5ZZ5D/gA5
BGfrdjkqo1zcONWHoB8V+5Nb2h4ys4tzgYOwoPEbG6+9mY+vj6fjLsyg+AbBl4ICI1KBW+0BnFUp
VrZ6H9R5raonY8rzoHXi5MPoVUpzxmnejHdezLsrTdb70B2SHRtk0Jz1rh8zDmCE3JFXkvdaejKf
VMrgp8cftjmKNLyT1Xzei9Wz3LWNWYZhOwRN01t/11ZWf6C8sCd2tjUKORqvEHgB2SO5XTNh5m7Z
JBQtmtG1Lu0wVWcakHudgq1RpBylCkoWJ4n1t7SzZdbzMA6B2SnzoW4wrBudOL88nrF7RBILAywH
ZB1vAbH8aspqQaXCDguGGR33gr5r1BzL0NY+ppGwEvRO3cjzKYBYL2hxVR8FnmPuUdCyig/IdLh7
T9/d1oS9AY4EEicBDR0FeX39EOtXThfXjiaWAKGATPeNkqqL3+UqQiO2V+kKje9p/vfxHNzNtByT
8hqSEojV3DXZurpCqAoAWKAQnn7sza59Kepwzzpj88tcKvmgd974eLdf5kI/twYMYwhhouVQmV4f
pH0ifqd9q180jI73bCbubnr64Rw1aeQpdQ/XaWk0deDjNWsOltxMTx5wtndO2aR/TEZc+5MWORcd
L5QgQvXoZzuIcmR6CfzDG0Mt+fZT7YRmECgQNVAUUZ+R909+M2d6CbandHsXi/y7bm52ORbvGasn
QbHr5NA1MGPuamUJgDabpyb05nddg0va2JjFnlX9fSDBYBrcfrAYkuNvrW7riQ6h09n6Eoy5Ij4b
ox4/E4+6CerDDeLhg9kmmt+1VvfPGHnmCwz26UOaUhHciSHud6xs0MquKehb2MerG8iNunqIUoJ8
XejlR8ga3RkkGETSnz0YyDQA4kHokD9hrtyu41DghZ06bFk2GPrZkZhb9+Bp0bSXe299z48DrV6H
TNMLBdbxEmiFYj7jdiRORZb/NOqK5tYPo7zhTn+4W95E7+10XgILWpgfY9f3W42CY6gvw1Fo+p4z
293TLofDnEpyfnQavvKjfxiuWXCMilGlDOzZXk5YX7fXxDSny5guAlc71bjiKDYcf2HJfhh0NZNl
OWvWYg5L4FqTdlnauXiKEM/e2X/3h06jQMK5kwVhNuEqgMjQmTBtRIeCUJ/mj7E+CyTb0iqIoDrs
DHW/NQjYPZ4Czhwvw/qxVZQ07lpzMIIS/bKjGYPgMft2j/p2/0FyFHmkqTij/LO6sWTFEsyhMIIu
jcVBn/PxMBpT/UfSU31/vEL374B043UxTyKCuE9lU1PPwyxRjWBeFqxIwgwL9KVFyqgokiMUe/Xz
4/Hut6FBz4jAm6oSJJS1TEjH7s7tPjYpCOTDZSxU8a2q0uVYRHWUnFKs6oQPlFXdKcRszajsEzjU
YEANrcvA2OQ1TlxEZgCQMz6C1BsOuCrUfoVx2c6e35pRajESTsG0Ulq6PWglmZxQy9QMRJ4h7osw
4msk7OXdkurzd2+mZLtzL8pDdPvmgDUjaOI14OWx1ymc5RVaUsewP0c9af7KkTkSTwtKDKVv1EWl
E962CjqwTeEc0BJSrqWpV/88XtWN6ZX9XKIkwgki3dVLhGVEm9dJ6QRLqCl+7zn1wcxC7eS66XR5
PNTGCaS6DeKfT95o7M5zTJcqKuxgqYz4AinOPi7MzenxKBuLKO0TABsjHXJPgoMCahUD1yjRinBo
zVnFGeZ9f4Q4Wl/GfFL2wqPVZ9GJ5WFDpZQYE+QPBZDbXeOAAijpMOVXKivuOyssiDPNeC+/2xgF
CjTPJwgSAMbrrZI3veHNbZ7D18nKF8yymuNSuXskz9UZl9+CKBqhKw0Xulh332IiaVQD/byaWtnj
lZppp37J/3YGbal9E2fM0I9AQvzcMXgbFUAMSR01ZBpMqypO33UaLIsmv45WUv6Z0sR6GkJD2jWU
aeX5VSYkjbhPQI1rVmR8zFz6ab/yG2BFszclh2ENvVQMc554VJEvn1X3d8sg4JpCx/FFFKYHO1ma
94jSCN+e0+JLbjb16+NduzXx5Dq080imyTflv//hja9zWr8YildX2szaoZlH42vo2MInPusOKMaX
7yGHcev99Kj4GIJnAQBF1WLN2VjGBlsTnCivC2Sz36JO1S8CgelPrTq579M6+56AwfjyeMyNjcz+
omPv0OS6r95oVZl3SzOUV68SxgdRKcKPFTUPHo+yulnllgJ+wAOsU6uR6iG38zlQlpiQjyivmGK6
3xDWTbPTKMasDohsmgh1nQg55SGNUtvPKs9qTnUbNslOXX11ub79Cn4BUF6DatVdi3bsXK/XLMxU
ZDHhS2gO/8zlbKHi3Ot/Pv7erVl9Ax0SIXKRr1/JWKuXpcNb6CrCsJNyvtZ5MaZs5wbf/B7uuLen
gtLyKiiM2yRuTFR2rm1K6kkLEsk1I3TIVJSfhDu9TZ3D7c9xRIcPB5fbBWwtq0rLWBRXx5n0Twhs
wQjtUWgy3tvKJCNgvRrsa5TGaX2kELkr0b5xICnNUMkAUeJQrl/dSaNKlws4RX1d+kw5tv0wXzG2
7k9jZRbHvtCJeKbO2Il1NlYRgAJSYlTRgUCuYXp4BEZlmQ7VdYxU42yEGAl407jsnPqNVUQFgB6I
7OODn1t9mlEPCrl+WF5jLTfRS63rS40om18rynB6vC3XVSG5jIwlnaFIquVy3i5jllO7VxVOeyvi
ZroYTShaH2/w4mM+aiZy5QDP30V2M8zHodan7J0OY085NbMjxkOqovlzfPyLtqbYRiEKFTqpwL/e
wlMRRz1WKXz8MJX/CByzIMPb2h7qZHMY3k8QVhTeaI3cfnc/tZkg3qmumWib36Ixc67h4Co7H7Oq
zLzNLn89iETZB7kj24sk15vJE+XVGrzM8EuKmfbRKPpUO+M2Nj6Zczwpfjoo6QX50ULbWd2Nj/RM
0gHq4VCQ2LC3H+mNCiTVdmmutD6MPxWrGp80r9cPj1dsaw8hI0lALsUnKJOuhqHTMJKXFM01Ukz1
1VOa8EPdqM5FaTREqDJTOdQdQlTDsHTnvNO8g55N4k9LKbKdFHLj4NCjhTBNz1IjHVndScnUN3oX
R80VFEj5MthW+ZkykfBdBCh3btqtqQVzQrYKkoD/yZ/yQzyQ1smCd4strj09rdNQQp5jD/1kC1aC
lQjGpQ4UpBMiv9VNAN05VMiUs6vqlCO28+w0vmb0Bs4oz6d6phTffoz0cIx+duswMpGOxCZAAr4D
y+eI0qqpgBhIvTL63ejgfUNP7XdosnezyCjSepDNKUHeazx56DVd6WpZCofM6f0S2qNfzmLvrN9v
UDkM3QLYrwjQ323QIo/wIhjC5BoNgjM+F5AQfKspvPplyIoxfNVRVlafxlFvjfOgDglg9sIqlRMd
gCVzfQQ5Uv26c2ru7gZ+lGyLSkIuCco6tgvrskXwr02vZT0bSFFWKuEjBmwFvdGJDXdSi3C+YiO9
OH7spt4/BtFv6MMPU9PnME5kI6vLMl9tNFKmyTbar9oMOem8YADzZ9vUWYkgUpbsMVXuDhm/GxUI
MOgQRgkxVofM7BGzH1Iju6ICMz2nmL9fpyoPf2vywtt5bjeHIrgATY2EyN39pSBDahXekl1hI2UB
7gG6P1WZEyRL/vp4NbZG4n6WdHcQdHd826iogLBFXcpBK2y/M5rumoeTgbBCrpweD/UmWPdDUeHt
UEN3JY2ThShuzdurY2jaLPLUNLsSa+r/4nRad1DXDO9VgdE1I6OZF98Ea/At/R9nV7YbN65tv4iA
5uFVUlW5bMeOkzhx/CIkcSKKoyaKor7+LuWpXa7rQs5poBvoHDRLErm5hzUwDz4eCVi3WQH3Ne87
SG6DKPvBRCFm25yYD3E3xw+TmGKyS0Wb6nKBFuhPr64jv5jHJfyqs7lei0BArLy0TeguPc3ZF/e3
Mw900dvYH/RA8mPgzo6p1aIEhpgVvTf05YzByoW06FywQAkP3V0QvnGWT67sZrFUAbfMjlHrR1cr
vLVvAd1q9u9/nnOr4MoGzg1iVVBvPFkFgNwpF2nKjgmcSCtGIXukW3fJyf3cKjj5uJsBdIGY2cmV
OUKdDc180x5j6eIKAqvhHrzDS9KwZ1ZBBAf2YwO7bqyd1zutBV+Faoc3ZnnQfFxg3VPFiZH/HsSx
CvJIAMqB0j8dMjuSWBWaBqt4btiBh8T3UW3/1ddmk4NHLrNZTm3p1On4ZyC5RvePIxao3qW7tOHw
I66XLFNF0pmMXdgGZ6IzlgNPBhkZcqjT+51LCgnGaWVHwEPclZkzBRKJACsvhx7st8Wn4671WPjD
Exdtl7YddhIfIA8F98C/Ye+NWtpI02RrqLCjzoewGsKmJ2A++Wt4tWSe/uDTxX5VgLr9mQhPX3ov
fnn/BJxbHy0m/LWpdkOI8fWuSWCUq9SQ8+OspHZ7ZH3ZAPawMNkxyTlvPrCgHx5GwO/MDhFrUFW4
ZlxfSLC2a+T0LeT4H2zrAEJ7kzqLzWmu7id+pN4sD+EyIhBHgG59mnymPlPO2uC6j8ZLLeYz8SxE
qxblBzJJ7LKT243ozOocPcljYuPQlTV0U+OiRfcb2FvQGP79gkMRiUCztZRQt5/md2EKNEas1FH3
1gsKf42GT33WNy9LCD/m3fvf9cwbfbVY8Pq78qju43ioUbEbLm9IxpoK3mleMbJHwrwnXcf6wiE6
afVuN93mgAkMFHJIPOBJ/DGwIejzLuLHWAwcppSC2S+jkoA6yaX1sk1JSS4XRIbfWKtui2K4D++k
DQAE0OTrx9Qj5DznjvKjzPr1Ie/XBtJji7uC1l1YNfCZ3c+i59XCEv+qGfVcAv8w7JA/Dj9Hpy7R
X869dFyM4GRBLh6QqJM+F3ZPu4xBhsQiZnhgbzbXCwTVb01DWQXLnAhwca7dv1+VW6BEWo2WLYws
T44wdJy4Sojmx3qS68OkAQDrPZL9fH9Dnfu8mMSAQrgJpECj9/WbhkTPYmH+yY8rzchekXrcQ5Gg
/zwAffCJt+YSi/jc2cQZwbHEecFRP/myyYT0fMwJ3mWIfvO8LhrOBSY7kETK6v1HO78U8nL0QXHp
nN7P3pIspIOZ4jEZgriI++VnF/lr6fLYv1A9n7mjAekFG2sza9sk6l+/RDa2hAiA9o/UMHXrpcRe
1+itXWi3nrnONkXRTR8a5xAGgq9Xyb1hNKlFoRUxuc73qh6bpVjydu13MNliwzFpmzCo8nrp02tF
Nf3z/vs81fbaQgF0OxAJIIiE3Oq0alijMU3HFak8VxnEHIEc964aAq2BI4GtjH0K/TYV31QP67oy
Q1PdwqHTyQajmjzVj65lSVQxKIiP5RqzSO3Uqniyz7vcn//97OCX5iAH4A54y38CzliFdMDZGUdU
NVy08gbNjQtH58xXx5AbmxgkByQ0p5FxriN0f4GuPrYY3x9Q2PAiXl13oR9y5oButeVf1zpA5E+/
OhSE1LzJgh5jO6Sf/Nq192O8tD9cl4nHHrm6uPDuzi24aSWhX/B3YnmymVMgGgmVc3MkWvfV1EJL
c1oa9yEj6/cQw+/d+7vqb2p5kiQgU8dsFEjXrcI/SaO7OhsCq2d6nGSvH0L4UUUFqHw0rjDzVp99
W8/6Q1Z7CbiCmHheWbPOaO9H1l0nbg3ifWh4xiq1jdx+MLi/SeACGHVVAvuhsPAcb+pyYmqJSrME
PrDEfkibXZK3IUdXOwvRhwHHhxRKMp+Uemg4BHQ3CZ698KTe5ykjw3VfZ+FUDItgYSVZOmBqDfxl
uh/8Rbf/HrjQEEdCgfsP9eXpG9GBguZ8zKAh4yK3sxm30B4Iw6qexkuGfuc+NqaqyMVxrLcG1euY
IvBHFu1V8AOW3B1rFagv06TFM7iLXtnCHeJ/2V3oZW4ujOj5o239esEavIpINoZcWd/AcVaHd40f
od6MxhneneSS9OG5M4qBJ3r9CF5oR59srlVyzwC8Q65qzxurNoybqtOruhCZz9w0wElDimqbUL+d
TnvQIW/6PCFXfjB5oHb1/s0oh/ETBEH45/ePy7kH+u9S2wf9T88SBDGoM2eQURpDMZUR4fKQaohR
/Q+rgGmApgAgExBRer1KkqwLnTfGTCMGuL2hL37AFO+SodaZCw1DQ4AOIf22MZlPcgHR0kX4kWqO
dRpOpeI+2YEO3u5Bqw2uZTLQQ5MJr2oEYt77z3du2+d/UXmwQc+hDfr6+Yw3BeAd4YSZxbXliCN/
0LPwi5zjce0s4/L99bZdfRLj0LrMwWvYoGVvNIdy0MJQh6aQLIsceYhGGINwtP/2rvH7EhoqAsRZ
dwkQeHZRGJ1uUyH847RHNWHYKlic0aP1g3oHS8W5NAONj5CkSatZx9NVjp7qhdvjzFGAvFMAD5ut
WRufGrKlY9LXhIzQu8mUf9fxBKZ6NDVfyZyH+/df6tmlNsMt8Mcwlj3tjASYHc6ZwP2r2jbbm6QW
hSSyucv6+eV/WAk1HiDkuIDjU0ITU7mMZQdFtizue1P6LQwUMGDT8rs0tb2EPT4Frm55Fgg+SPBw
9nAHv9EPWBraTZzS4zgZcwsLM75PIwH35ixrks+jhZrfLpbrKsuoHqPnSIf9bb9KKS98y//nh2zD
LxwWjBZPgnXT9WmvBdTIW78PK+r3/NDVzOwtLEN3dM4JasB+xqvwdVZCNQtRqTaXjJ/OnNUtOuCO
AnsORVjw+qyC1aNsvECPfeQGUmosfZFhMELSicdorCTphYc+t6tQe6JHiZ4FJqsnxZ7QNgpqDaVW
svX3Kr2YFvTEif6cgI++JEx5JppjN2HOhS4yGtanU7dFr31X645ctdLaEsy84dpxzzv++/bdwIub
OutmFnQS7RycEU0sQP5dunacqxh4rSvHQesq5qkNv7+/2NnPhToI+jub2NnpuItaL9E6AOOQgr4V
l2rS+HK1jykI035lV9QFF77YuRVBQYDgFhpdcH45yWG6KF1wt4DDDiYCdPKzSBrAGFhT3wmSuKmK
hUy9CwH93IdDjwIj/A0U+gaCCk8ZFGrCNEfWMhxDGeUgCSSXVjkXwZGWIa9A5+FtH7sGtwijPaTi
gyIGQIwkbPvDAMLaHirz082EKYQo1pDGh/e/4ZkzsI2aoa8Jxh/ITidvNLdoLlHlYVvGzL+mVLc7
Htq0qAEbuPDx/DNfD5Y9UIfBKAqs5mT78/8kNFD9XmHAPrfHmTbSOwQSlkSVVKJeS2ODgXytbdwn
+1AGsr1SSUz6slYjkDHBWgMa4zEv++xlFHPUhof6ihs5Pwo5smTP4jr2LiQO597Mf3/tSUQciGNi
GiW0RQAcqeB+DfE6OwVFihr2whY78/GBocBsCWrtPq65k6XEyDC/w4wa/Z91/uItqy61wug4JGN/
r00HT9BpMhe+/PZlTxKVjSSFDBLYalT7J8UfpJeHXg/IGVKYxT5M1ndFQnxaGh4GZZbAaBsaGNF3
fB6vmk0uH97feOc2A6bICB7oNW7X4OvNMGuaTJY19JgEKlRVMwgMTrN4ksGhWWDMUTgvNZdqoDNp
KMoDgKCQ6KIqOa3jJQTJAMSEm0JOgvbGN3rcx9Zy+IQKH5sILVafdzOggvQfqTfbRY+4BQwdjhi6
9KePuzQd4wEwmEfS1cm9Tr0OAz/qlwEb0gsf9tybBekGylIbGA9jkddvNnUJsHpym4Wwekvp+9A/
yIQHh6RD57Lx+vXCSTn3VsGlQFW0SSO80VxmRrIQCEF2pM3cfLMj7wC46tluiH2XXrejyXWBkJnv
Ub0TeWHxvx23k32cbnUFRAI3+7LTVlVs/BpT7R5v1lBmQBwlUV8J8DjodQjRk2EHe+IZ8865oVU4
oeTFFIR6QTGEmbondLSPzUAAi+VNMKp7UE6HuOwav75OQzPxh7pup4d8yIYP0OT1grLrsm7dD1ms
1YUTceaiAd0UNCZEyORt+30ZaB+xHt2RvmPLfew6vykMLKj27x+8c8vAj3erT9B5f9NlAu2JQ4FQ
0KOaibuF3R4tVZReEgE9Ez0hHQvJDGxBaCmf5pPJGK8msYk8djFYL1UIBgp0sUkHhFyEtvDz+88U
nNmCGTS4APDB8BQIqpNrbIbJU8e3YUkdjlmzr8dumQsgtILPrYysKRPaqabANp2Cgwtcxwroc+Zg
WI+LE88yiNm6x3O0onLwEn4Jofm2ltESDOIq1Sn+A4skUKA3eVaPB702y4MFNcPeRx5t7OcpSRpe
Rgp+HqXp64ZcQ9G2x401G3ETNUY9gNm09hc+5JlXDCYfRHQAvUOT5TSYQQhFmtSEEtmykmtZ97M9
hE1Eu6Nh+PuFO+qUqr1FsAzVP6IXSgTc3ycBexVqmtcWCNK6nf2shM6V8EsjvUEWKhaNKWkwyeep
jXh364E67h26hjBbJE2KBhNwpWNWkHnwDfrzIXQZ7Sq7vnp/H5x7JWDEAdePnB5CGCe/UXm+XJcZ
eHvFMnx/rzN7srixiIX4R63Lv68DpFHAPsEjA+L7ZKkp0pTC0UUcIZTq7yGGNv2qZa1KE6zqz78/
FdSjwfXYpquYD70O6M023e4gAXP0Jp3tHQ+TaoLOSZlw9eX9lc4dI9xPAMihPQtJ3ZPywdbc8HWU
4ohuzLOQbbbLoT5ZeBBNeYhyO5ewcuGV9Tv2/f2FzwSlv+4/UGmCovGbZKSe4saTMd6m1lO3C51L
P8B2Ovv3+e2mCoOuDIS+oBpyEiXEGAk1DiO2B+zarlZOuh1d4PdFjH9J2f1MSoel0I/EzQSI0mlK
105eLX2P4YGyhl5TaVU5JKjIWuN8XECElqD468f33+KZ7Z8DAYEdAjjCW7xzPW0GKDOoM60bRoCh
xvqG+TBs02l7AURyZqNsPEMYKCHHeKuzM7VBPiAa86NdyLwe8wByvdcUwbQr+3ABu2NlelnuZkBN
k89NkwWXHFTPFRN/vaEhb53hXJxG/MkN0mu0BwKPF7W/aoKe/RXUdtgXPxGiL8Y0kV8g1oVOLaT/
WPKJuA5EmwEZb1KYOGrvg0kk+jBDkeEGGK8sRXYPk9BC1KDX7t7/Lmc2A4oeDCZxI4IZfNpUatNo
NoxjmtYhJTvAiTgptMfXKx2Haykk8vu6XeYLZO+znwggTVST6C9hyvA6amSdtl6dzvxoUhF+93Mt
Hp1WFnV5RA9snPitRFsK15sXH99/3HPNJGQYOMW4jlExny6N7pFTMIPkxyB1VBetBBW7AFNlZaWA
FHtf4aYRAoIiulPlPHM/hM1dFoKiPffk0/s/5tyZAAVgg44jOcSg8vVrmFSI2jmNBdQnkz4rUN8H
T20T9Zt1izctF770mTgGlgxIMujFbunP9mv+U+KiypZUd7iAAP1LQXMYIcQIfbnq358J+S66ERt9
7Y0OUYN8BY1Dg1WEnz4ARBsW1HNq1+BevPBAZ4oJECnB/0tAw95aoq8fCO6DvCdTAgZbXPPDKGXa
luFC028LtzTEvMCox399OLBwgSMCngrJHDKb1ytCFBik/ZzJYyAg3l5kEdwNIb3YTXGh1zW5sNqZ
OIJMGNNPNJYThLNTYoqK0AYkNeJINmdQFTeaQUtayZh/5eAAd8dIjllfTiAIdg+5trQp6joHfNwN
MXGHBBexQ3+4meudgmc93SV9ZNWuV8FUF7Ch6KN//iBQLIY005Z1gNx2Wt0FI3RNFGQ+j6CTD7s2
X+JryKl0VzhS/H7Kp/XCejFe9+vyCsByTCeB0QF16I2ZB/B0Hfoumh1rSAeXSDuGkmWwdVDhnF69
/+X97f49XQvZBxqkaEaB5nFyP0M5DH5p/iSOCCpurKiZIciebLLUBVQkvC8aZfv3Woy9Pqzp0JrS
ga6xFOCosgZc6b7jRT9JmtwAlb5ci6XJXwBiGgyEYBcPPIbG2qYC1TWx1cwsbuMLvz94+/sxEPmr
rwmYKIapr7duukIDN+0BoGpTf/hYo93209bI60D1DNakHOo4+o3CMQcLSuaIQDyN2GfJuXS3iRLQ
SKbg07QXkp63JxgyNdjfAMag8fZGqxzv08Bpbruqfd198VuSFKHN890sZ/+xM8u391/CmeW2zj0C
LnKst5rzLfGsFXMrwJxDPUKhWn5n2ApAU56gqROt7BJr5u3liqOLrBiAgOwMVoZFCPGEx8D+tFP7
yVJgshfPcyDvRxmsQZ25gtw5u5D/vI3zwDRDkB22REhYMVN//aXBBtDgsPH52HGv363ZKDad6fTC
RbodsbdbCiNTFLXIcsCfO518JbKtvZmL/Dg2Q0j3CVgszZ1yabzLfUcoHOqJ9UtLl/S7P1k97mi8
jGkF2YTZFTIj8wtMWFSw0dKSp2mJm/uuFlTexf0IL7XBl3N/C1bJNJZWLU5jzDzQBpCeoBkPtash
dtY30zJ/HK0SSdGu8BkvF14LuA8bTw5QvE/zH4MnyFPUx/KjxC3boI0X1E9Z09C1SATSqgqwQ/Jn
hbKZq9Q66ztfNtMP5xYhb/N1WX7F/jwzUCPiWZUhB6+jxKNQUUBxD5qBAIyNX7cjTIsFbdF4308x
deWap45/hFKZ+OIpyZ9SFugnf1nZcKCBGL/SDH3tnd+u61qIwVq4AZma89+QiKH6aNAbIkWWC2qL
Loan62dbqwkGIuBG8uhgbYLRSU6M6340bYgeoXN9/Il4OvvZ2ryPdy3ycHsI4MzGIaPAp+GWE4xK
byXoUk1l4kXwGyOJ824AGg/Dn7PIW1JAXMmuvxDRONS2ehEAru6vqi7b3IkPMkgIbrxh6PyPQtX9
ZxmTupnBFlly72Vd+lxdkaC34QcWasxmYQW8eAFCc0qUGI7w1AYw9SXIqElK4LDUgnw3jF8wWVDJ
DQp4d+Bu7cfSbF45Vws6TvOVyGbxQuvAPGFgjExFAs7waDxIcF8tAv+HAihLqyo2uWApoLCYwjgI
mPsOXnjU9iUARM2fTHVhVILvyNbCKCmetWssyN2ysRha9Fn2CcLGvgAiTNJvfVx3PShmg/g+QdFV
lEE2Iid3uOxyYNwA3NvBfET2BdA8/lrIVQCqIwaVA3MFxvxL3UB+rfR9gD0Ax29cUwGnlosK7d7l
a+2of4c0ZvoOENGkdrQb+bCbRWOHYoDXnSkSyP2LMssh9VsO8Tr+wRmPqxnwigc35qotWjclt0SZ
DFC7FINHqX3ulxif8JLVXWLKOaftAxkHyP7G0FM2RRr15oazTGiYberha9NzccPiUB2Ikt1PFyYy
PwTc+V01wjdDlDlEiB/aSSesICqYlxLbnzPYJELRpRjWOP3tz2H9tMIp71qzpV12YNXAG0x5IhTV
5OGeuaV9H4BcwrvomqJfrQuvs+ONaZkDcjdt6gd/9dqnHFeogKx623zWvGZfvLhfnylh41rGLfVd
yYK6+QUnJEqKNphFW3KwLJuCwIbMVTVPVXbV+dPyNQz68GPeidAUrW7414Wv8WPeRMaWa++SOyOB
LK1om9lfOiIuKMys0b8cskxTMLhMCOr/2DEIeKey9SqqZ2eKXK8zwb83+Y5lZqjhNKHZPQRaGx9P
1qY9q8yo474K3di6X6Dt4SiPeRvTSmP+J67I1Ee3EiOz+7WmeSXBUIeSCUwnXQHYYbSW0CiedaUx
3JOFhHZfKcVoP5EwGcbKTTa4j5pQ4G+xGirZrZksl9XGtJS5UU8tH8Qf2OaGoA2rzsfXdU06YRcq
9bF3cLUvY9eab7QRY1P2SyPXAv4nOCDzsExQho5V/5PHML0qagQzWY1wqK33E02Sr4nH7J8xycTX
UBm+7KZknuIyHxP6Me5I0hyAJwcRyKneNBUVQ2wA0UIjsELCn/vIcpp6LGxDgkM0ctnsQ40hUjE3
4/Bh4YHHEemkfayDAM0vFSFvLnTKwl+t1zZ05wYIRu05dxlaO5i+fA9XxWiVoVUGu1aIwD2OhNam
lG0Sf0N/b5h2jDSDLsDLXP8QzHk3GtuSrcXqE/cNxttqKPOGyKshQlFd2p77EJuALiuvEuyZvPBJ
pz6C48aeALAABmwep3kp8tybnpum7mGepLT3A34R0zcBrAUkDMaAP4vYJf2ugaxfUuR2gu5j2mKt
krXtxrEA2ywuWN12f2wLCFE1xAmTu3le0rTsM0/cB6ADPPhgJSzltFA6wXSNhl/B5EYP0mtN1j3W
k5dMQKTN6se6AUxwHH0y7NZGwToxSOE0GPly8io4vU1DmaV0+dqBpYPUFJa1MdyeFCyqObQ1oYcC
FwO/WIcAwplo2kLjN1Hrmu4yYlNgcFIC+AJwqhBRjaLOHbVXx/Vh1N3G+EujFi8lWNDxL2POA1Kq
LvDljlkSfEV7QPcQe7UA6Bmtw5dR5vkHsI9AN0wdOC5FL7VR8LYU7iFc5u425nRMi6gZAG7CFcnv
XTC4x0jz9VGLHnsVQmHJn6xGHrfTK9JpxA4eXC+MQ/NVDE3W76MFtnVF3pnJAVYJOdCCMBmJ27Cf
o2PbGPqj0QgLcEeklJeOzf3jGIWU79kMksuMNr++hhTP2mP8E43HpRv9HzAfZLDH6PBfMFB7bxHm
jdfs1JDaP928hpDUBrEH3WQ5Igx6o84/gORQN5UzLj34gRr7MqzjRJXQ/Jx+x6oWcbF2HqV75qZU
4pQ1+R+QuAdYyCKakGLVuC1LCRgghZlrCytQzKDlH9Mm84rcgmr0orWIXOEDVjCVfjM0ovCtyu9p
QyGa4rl4KZ2AuVURhT17moWhv3UX2LmqU5k5dLVJ8tCEnsb5j0mkMHESMRIMqJoCoISLlff4zkVk
1Hi/ZoEZS4eU+VNNQIfbj4j9R5MsdV4tskZy3OEmCtArdCYDnLqF8i2oerh1k6QevgWRDlaAcBr+
ZXBrLnZKAwBbwE0qu++gNzBX6VJjT+pgWsYrDrba71AR9ZETBUOdWEbSlk2Wdby0LJ+XyvEtamGK
4R6WRrfJFQtY+wFSVbCvGGHXBzxHPMwfORwk3MFpkPz3iBLexwyO8AuSAt/ttJFdfocSnj3A3gK1
7xD1qaxU7AB1c2SDS+C+cYjIayO6ndd6Yiq6xsO1A8c2mkIQR3jtLSFNp4tp0KIrLcgWuB/npcMR
RbT/rdaJfYRcGqp/P6LwjIUryRpcrZNaXnLfNIcxUXGO8zItX3Ti9A114fTF8ySuQUjuY/6g+rGv
Cx0gwpbwk5C2kJGHy59wDpmULAXuIBls8l1kDCfMW4fwumYym/AEaH0W9YCgXPrCdvDPI3TWRRPo
5ANquXYpUgjYdlXEQuPtVq6DoFxoj7g4hEscVwDpAEYkoM4Q4Ijk2T1AQHDmSGta84JYVytsP0pu
R4hSyKLrxxl/2M75vRaY2+GeSeEqXNvc2sM8YWaI+ZlA4sXgGvC7C2LTgpmPJBZwSgmjUjEG2Cu1
M/wF/rdLDalk6n+WsmseSWzyp3T0cMk3AjHdMNg8HSyl9bAf4JIJaaIk8Ad0qDui4WKzJAQbXhGM
UBKln+bcmzt07ri5gu8rVVdiacMvcjAiRP3ht2HRDQEwjbkZfLX3ehIB0B0Do1FhqgHxQ8+q+j7K
NktlGmFSDCxSDKlLVFgCZp0uoHZPMaqZoEFGIAO9gF5mCpLE/KcJ1DpcqYiST1J6ECkaAVR/9DeA
SBkPEFArWAL4eAF0RHClJFkwv4MCLKzHFms+523XeyWfsvl59PzmlsJLxpV8CEV/hTrZZyUoFbhJ
CIodjvRQRndDVCvMBjPqX1tHfHuQgN2Nhcis+QKZlBi/2osFjL5c4j3zjrFrm9SWlyqFWGk59d3y
rQdobyqoPyYWRsDhspTUDPNUQAam7uA4bjnd+QaJeJkrVDYVtqqvSoyShl+URzPUivI2ZQVuGeJ9
8AmAIDcoDlJRBJBNQyk1B/JT37Z6LCD9E/wC7TxGCpIriFWnfSd3lilssghGLbaA4Ef/sQGkURdQ
Hqh/hsafvq6dHJZqQfKh8J62SmCQixyq2fEJjfNs4UNRY2gJ9E3ft59Htub3ENzH/b8mbrD7EWlS
VLA+b35NfVj/wNjTl2Wc9d5cJnXUYVnICN9pzJFehihGhk295JOEYOBQKDLwu6bzMIB1Kl5+wFAI
yvC5Dx50GelutJVD5vUziv3h26YwRvYW+cgTWX3zB6p9koNDarItSEs3FRzZyw8pZjxeMLoZ3WXw
AO5qzGPsPiCi/YUSbfkjOkFHDAQEtmgku4Gjmph7WzAaIQjXS4wfbK0P0RaBGkOOaDHV4fQBiIY4
KrnqxC+YRw2/oibHrSEiCLwVPR3XtpoYiZ4ig9qsjJbUPqGgRSBDwAJOMkN4vuWNjNrS+e1MK6R5
3fZ+JCRFplW453hJ+q6AfQ9qyzhYw2cQRZH5kHaelorHuRjAX5r1U1u39iU2ElAOJlE6FQCnkHtk
7DHKV9OL+jD30reFMdOCzyzivt3BaH4EeQE4ywm34uK+yxYidMWUDh4pccGz6xpmKIg2A3c/iW3a
Gx0sI3tQPqBAmsjkKwVRnO8763KQEXSXhzcQQG+7Khtlc8jqYeIV8s4OABbfzd1BzpBnKJbBhQ3y
7ForwE4Cg8pZRgGOtVxE6dXJ1jCWDa5xOLMMv2Gam/HCurVFDYjen9htl/bzSqJlKhJAg3iFGF3f
LX3Y/kmSKWJVPBLxaQ68VlXbpr7R8FJB4t4nXl+CVxDA0oGlaLSNE9BzFtnj58wlZihHaxevBCSE
4Poj3LzwegUnLSerjgsUucuVYnnvF0ithscmc9lSpgwKFAUZBvJD4NL4WS+JfuZhs0J1WeQGsT/W
MSriBFmXHy1+hvDXkbxkohu/OZHGLWx1liHd4953n5mn2x+AyfQP0F+Sz0Oy+ulhmf1+KnOIwTfF
mLgON4ZURpd0lSnCvwQcuJCocFAccxr9MGaY7sIW6xYtHEFelo5Lgap7tTV0BFiIqwZ3dVx6/WI/
CvzZJ9GSnBwS6bvvtZT5p3qeWF7VBMArnIR+wM0coYFf/KUIFRSwhuPM6pWWRJgQcLBsjYPKWtU+
cuS+h1xm+bNdkwhxPFcsRryDTH3RdXX+G5o/PS+QDA7DLh/qSOyhi5CxMswoAqqrrfyGrNG/tdBP
N0XUxT7c2FN/HPfa67MfS83cc2SD6Tr2N406WLe6F4Rr7JVsirFgLo1ClARisCl8tABeJhdn9yZd
+7UME9b+RH6UR4XLiLoGKWNK0aUwQBygH9DXR9qt6CONvbfaA8stQ8veY7g9knVIcxS0oTwwVObL
1QCPMQJSfEz8HR3F+AG4FefKdspajYupRwtKkQZfn/VmEMUYKIHrLHQ2uyGd9R4NHcw9KN9IhtZI
0lskzSjXHBWNAkpinGFIPQdo2LUrCZEXAuknCtpBf38n46B58OAbcqWCQH+y6zgSmFnAdqao/WzR
la1p2hVrNlsFgYgsa0tKHU6HAaUC7bI5cLssouLnOvv5s0emgcF3L/cxkO3X3BRz5oKm6DI0yUtj
uvBL6M36mU35ApPTIbMWzeex846oG41FxmqHtoS7neeXFI3lpogzyK42UYd6I5l7eueRXPQlMjpK
9iAmYtoBHmT8idHEV5UIDLR0QzS4XBH5CQRPWLrol0TMsOlr5nTFXZ9n41fOlvqTXcK6rjBkCH6P
eJo7ngfgE6a+yB6WdlrwGyXb2MhB+lwDkiULzlCUFWONpnYRDXnzY4KcY1NK3Xe4YRqa9bsOVfvv
ILQZrSAjrnGtTHO4FnEXghaqASy+q0OJO7VHg2bc+xvD7npa+/meCCYp8IBT/rFLBoMATbwVjY10
CKeKoNuqdmusCTYDJt5+4ck1uNZGJxF+cJ08QcsFbLZMzPKBRD79AHuQJUFHb9HfUmfGqPSSdvli
WdDgfTUuuSaDJuk14MeZj8HS/3F0HkuS4loYfiIi8GaLyczy1dVle0O0mQLhBEiA4Onvl3czi4mJ
nuxMkM757VIZQm6rKLylx9x8j2SzUfuAfu579Hdgmcq3ibPukaMwr+hu+TcG2zKnu27deyazfTn3
V6tfmggwnswMo3maGWN/DUm4kFMDGf+WUBdXs5CrRpIHucS/6K3rXle6FbgqDDGp6CBjdrH2kOtz
ksimZtOWrlP4/dGHWKoi+yeEoDXfDJrdOk1KN3zsgtK7JWg4cdN4rZZfpgr6P0xw7rfX73ABNT3C
lNONHkE+Yxm1NRPb4cznchD2HR7ScUZYXUqTx1s1/hbessdQaEmlCHFIQlXoo5rfV7A2l+G9aseC
WQBoMVoOQWB0X0/fnT3ZCg6o7P+uc8Xx2YHZxvkWS4s37zD9s2qd+huFDju2Oy3r6+Eo87T79fbF
8+G9hJTQ/alBOdvUKNShRGOW06+evIiHqpKVez7atfq9MzHG2dzs8IBJxDKWHq0rP6ptHb6O1rE/
18EZf85kBX1avZrD84Z+8Am/fvRbiKociUXc2yafQOCG/LAcc0aXhqqQIdP970AF/qUIMfrsBtOb
jKgjFlcmVfdfv4Pz5yRJhTxzCy/JEnstwXm2076Gfkl8XuuWiEp87n87TYhmTtK975I5C2xjzDmZ
QVgYW6R+h7h2fzRRIn8uQS3vnElE7UX3tl3nLdkgfrZxmZhU155NC4pLT2K6b371WlrTXsHDuc3H
ltQWx6bZqHCQcg7+G6xoB06F8vk8xELiZt2J0Qfabu2xgPPZbsdwMxGqh0i/O5VbTxxqlRedByKk
45TnEskzfzuiBvbFvucg4ngTpSxhXkdn/UZKyKli7zX9kZBL0jrxfV3ZPh7z132MDPuCZsu58Uaz
Beku4RHTMWlNnDJ6rL8mXANDiu0lBotrmGXTDlZgSKdR+BSbaE6YtEeALaBMFh4sr3K7/xQAA3i2
YyPGnJU3nHy0hU7ma0rX872eseNiE+FonKyOlfgYSVVJA4DCPZegpxVSkq57XtqJyup660PJnSuT
JKuaab7dXOLd+IjN2uQ9BeYP3dQnYUZZk/1emjn8VtAXP4dqZcbQLc/ngtJ3BicMpM/xpKyEvr5u
+HA1YeWpEZF4Wxdv9d4ocvFfJqRk43CKR0jvDzhr9d8yuRZnvIoXmlHPirsuONMHMD60brKwz0z9
fO8I9BwXAvjWvthXWf5aODtumAxNf2pGNBRZF2r5zxdlQ2562cUz+a0h0DNVdwmrs1yXt0ltNSgr
Z3Z9XiO9PCRa4wWnBX79rqfturGxIP4I9nZ83oUTDSQdzN7G8N/0D9vouM/tamxRTBi0RBpLtX83
fejdyTraX4PRaT96ntKApONpe96NN/+WzRS+DxDtIGgiZN0cvGZ565Bby/uI3pyZjajbWCsnl+F5
7Z0GSGhdA3YJDlIxPY6gq7Nz6WTsrS0gTLAHHtC+vUtto2aK3D4ELJhVVcAKDBFTTrMzudsIg9ui
np2SncvxxO1I/x//eqBGLbVi49j5zPn61lit9xyDnDJuIMX5byMN9GNplfU581mcdCDDf4cXUg72
RLb1f5H2fOgVVmQvQ3HQ3GowrTGv1XjFATllHgmW7SQuLHebiqbk48BqmPAWa8Tgn+wag9C/zsGt
nPqQ35rUuXJlkkkYKEnkYqPncECGpslwK0NRPgbGt0227n3yc9gmM11conr389qT8noFF+zx4m4s
cUXg9mYtOm+oPgYLnSzwxQykQ41iHWY2sa9NXu/1oe/ssGrKwnhHlOTDEMY6FWqMtlwixYgZS/Tw
gmNjbyDm9wkpdrTxRbTJvP0EiJAqa5LOjv/VdhfACsb1bN+qxTmCNOL2rDM1eoxnOi67lpeJMf0M
MUQZglpYHKZwnPp86vtpBz/FulF4zmCzAIrKJo0r2RF4nKiLNc4zbTgr0k3uuA93L2PA/yG4pjqO
vtfbRdg35n2NFp3kmxdpHMwhVFbqI744nvj5JjfTIYxbrtd4vOPS7j/XefMuSdNNf1tusPqyosxt
T/G2980pnKbkqV9V3+a8LEAIjRtNNWtG2CaFdHCLpmIJGBAFAPt4ul6Pzk21CRk9NCwKf8vOp7xu
Wr0vqetd5k3nDENqSGeRWdLhVSF17nC+g8FnskmBw3R4dqLR1c97IJbjE9DDqIcDCDwsfMaYOi27
rfoPF1+1nx2ou/6up/KIlWCpo/5dkkHqnpyJKIwcUNCfbpAWN9VpjeZaPvr7WJq02o5ouNmA02c2
UZ+mcN4LhmDQaLHf9p6vnE+OLTaaZMSFIFKxzUuYdoI7+NHYnQierYTgEy+1kt3oAvNo98pUVYY3
tunl/CTdq0CsjYPdzXtbHv+kAAr8vVzNm2fNg6Z55W2Iu1rYTuFx5DWFqPD7ZaumMp1Td+id0xRX
C7spzw9UqrMR4iaIDtb8l7L0b0mjCvVdch263+gNic3fprMWxRvM4ZO2rI98X0oo80j26sLRJu1m
Jqu387yHyJhQ3LLt9m2GPaIBSN+2muTQkhs//CvDYEzOQPl9lXWxgh+pgypZC7iJ5L3eEwst4HS4
f73dV+alK0O1FHJr24SO5JURVU0wuVnvSOGet3GftgcCZi3nbDUCUs+iTUWeOOemb+NZs00vdEls
g4YLPXWHs/0bqwYcpC13szG8JM73yh++3gPBTe3JA8TUb1HNGXTej4Hlke/HeZI27rNsxKHAhEsM
j5c5xIvoe9caxGUZVwr2iOtZ7h1aFed/XCzxlsE8Dc6zVU6xl9XxmFjPPgPcSFjDsayPSbnFUJS8
/9sPRy7z9gBWHfmfDoEgUaGM8mFa5O5ut80eb/qBd8DRGVvmSE6n5oXIfYlLPl1XFdh/HXjuOY8F
0PyNt3XdeAOsS7oA+nsuEY0fQXFucVlc5kCPdR6EYlNnd0FOlOJc2d3XDnhIpX272YA7NlB6Nu3S
DA9DpLgLOvZYlW/zgEDdkF3Tpx1J0F2KUMK+s521AXQS3rxn7ugnmtWIgNTbBODt3zHucMxo05Uu
WFxL71RNJUmAFefFej8kE88RFPdhcs3oI382V/MEd5UgFscsZrFySaV0y8dcyiYp0ASEJiulXn+5
7bH6WYIx+kh54HR4qbqo0SfVHiFbREJffeEO66Cz2ae7Nlc0FO5FScKcm9fan/aPNu5dG7LSX8LX
QI1OdJvArbIkkmuYedbAB6f5Tr/NkylxuFBTLbMVk6nJFN3ORy66daX8Vu9am9trrveem8MXTYGr
xuWvFR74aWpr3uRjsg3BC384F6TkL/eu9Kac/NBLQrwFvP4/Nin1SAhStV8g+eoPv7xeRzSLx/a9
XRt7O43JxmQRbMybMHYWY14dVv1421Sae7GtrSPMUYAcsN868sY9A0advFs6jPyfPust6rtGE3CX
Ala2A2tDuRzvcrenPqV4MS6hFwaYX5ksZXmyV9sf3yAiFD/M2vTVHUAGKgAltAZjht8Ki87UCBHR
nSmo7Kpz1ndg+Lo6HaYkbRSnRDjlI90/6LyDWJvHYYmshwB5RXwDnBCOqTXawrkLwD7elrUMAEtr
BGFwqMriBJuTAWjOb30akiKUh1m3e0TjK7cfQeicvqxPOqrCPm0E2+TteARkAtMK6LyAzLJi9N1M
tp5OBpDUfi7Vr9p35JHL7RBl1ofHqKjKk77ImwH9ztfY90y+HvRUk0ZeN3SXWQplPyUtHspTv/ax
/WCTd8cJvgIZwGnCkzD1YA3wgoIRglCfrtxCfeZhPKhhnxXWnrrpAHkdlL/Wo1ciP/8RXBM5Plpd
1zVk8ApbW4xNyd7ro7wOfo6hsNd8WQkY/tfoMp4gCzhHO+Zz8BvAWZsHfbJZws7+DGT5eLhOI3IL
4atX6GBL9GWofLWcEvSB9c9lNjPjBK644WQsksTHbt3lZaON+bUnj/pupuJ6zl2hD1hFdB65VzvB
cB95jRxvuOV6lIZGAJEIrSAKZ+GttNd7ov8E7yrDTExxWVMLEyzf/aFDQUBAt/g3YzUTyrRiBfk3
jo562iC/PvG2m//jJjZEgNa7dwIqtlxqhoAHXilui3eq2/xoyt2xsUqyhBiJDSHIkF6oC7zTMBAd
+Ep2DZL1iC7C/5pFmeN24BDcCmsTMSoQjjxy8Edom43XzX1BfyGlnfUt8Pd/stu65ozjtO2zGR47
yt0hCtfT5EPTYysz1jLJNDqalvpv217X8aEiVnwlrhiI5h7Nq1hPYSOnX3pGGwVGtQiQxcQeiM8g
2rPkRKyoY1fugUG/W4/5g22iX5/mIKnvcRXP1bme99U7SUBiUIK1hbdVyeEMyGwGr6TArm1pHt90
jLonnAEF1WT7URrgSutTY3nbg4CzT85i4zDJHAVlmAW9cXfKtWa2ucVSYjkN7TSeNWKrKvMoqqrv
XUizPi8XHMOXmIAsVLj70O45VcvLmEl3d45cV4FcMjgGbmyueeHBa/uLle1BVD0Y6oYIUh+2GGQv
aetHjYQTJVG9BPzFhHMUoXC0d96TYf5qhrl6XHEto4URfG6HQOD+dLBHvdf1FD7ufO4hS8p4Yfuu
hPzYTOf+JgShffGDbvxVlU6P8mI9/OP5qryJHxxvBXRFu6QIsQH0Hqnzi+WRbiTI/hJtMNapp+NO
AYFYVNNVKkyO82Gs4T9H8GKfOlPq4UQPYhCceRl1XLh1tHYnkiMQSWm57+PZtcLWnEMUBSpTooqC
E4YgVb6uC8tyPvv+9UIYtP3BH+bM95qB1flN52wSnKW0HDeX9XbUpzEOVXLaG8pMXpZyFW9+4/Pq
CjmXX22cKBAM43u/oHvQcTXEhv3UO4BhYaot+DVXWEjSiQUPrpihhVeeg+ldgbnVWVnP0/dG7W+f
C7ihRxDBFllNqKNnogFmxA1xsDYn2HXDm+TWpZ3anhTojeRiD4QFViHIeG8Pb7U0yVuzh+M3qmG/
e/B3WyBe7nE+uKvs+iySNRhbYIsRT9vEJ/upg0nWF6RbdBuaFeT6dYmupAWT9vIj3Kb9j4MWpyds
MmZnjS05/YOga8Q9pYhc+GUYKv/O27VSnxt6yehU0svln+ea8+XWtYB4z9WhvCWflLeimXG3Hgtq
yWLTACmZm0VE+ifRvDyilhWOv3q8bH82lNc/rIQk52yoCJnhjaRN+tIY4gLyelppGRmP0vav6iyP
1lI0scO5HNf15dBrzz49j4TCaBj6JHfjHe6osjoNXFcLugLGkfUWMce2qwtCpmXLrXWyn7EYgZbJ
eprJFWXfrU896+B/co0N5NQeQUbPFY/e33Ywc5V6rjlcUMzVTDeI/vgSGCTGVFER0p+8Wjt1Hhrt
f7FfIBkARNv790XqjRt8WbmTKKKF1U7xhkjykUdX1cUCCNs8tLIR7/XWdm0+ycSxizZaZvkZTeUQ
8qN5sCgeLbn6Yjva30gW6u0/utwQ7iDGDw4kVdv6R2nrIE1hEou+oBSiMiEKAtrU4402njxy2+DJ
Zh7e/nX0EPvp4kHPZZutcBB3g1VLFF5zKE6135Atm5C5RzqfN47vm0vS9WneZhp0OZNar+CfHbwJ
K9wAr+PwPKup1xt+VHF8OnVTDmcSfsk+Q7bn66LkQQX2RWn/1nSVHT1MYVmhVai0UxWm1mDodmKF
t7u1jIBFdTR1cDjzdUIlFDPIqIJDMFJhPAdcrewSRRIEzHAzdFTC5OsQVyZH+1bXyExGYKx1rDTt
uWMMOujIyHrfh55Niq/ry7ZiinWXERsZzD70b27WGpoIraWNCIITmqLPil85P5Yumi8Ccv33oQTw
WQR2vDLHVS2Dhqin13UVyXpjauP8F6o6LIsZ/PtHcyhERlyVNc6KMQqv9GS/FNiyQywlpvZz+MTg
dUJOExZYGsr/yCJEm3MN0Xk+QrdvzknZ29Etx+fa5ozbnssVMU5sxMFhoyFin69PFWNjfA744b9t
vq+J+VZH4twhVO5+q5mk/JSRA046FdHgXqAFqluc8dZyg6k0aa86mGPMwt6w37tAkNOLDEHTU3eI
AflUEzvmjnOz2bIgGeMivnrHUg2j4FwCglv7M4tRjduvauvuFuVyaxBlBgpjegTSduIJH9oHB4Fp
zxsIylFg2C9vh3mfH2rNz386wsX+CXm2viSxl/xyBxfWu1bcjjb4tM3Dg1DR/hZzYrWphtisc4gg
xzu1iYHcAIXvUIQZgPBlEvNLtPn2ltOaY7B0LsMYpxrh3IZwWW1uAereQvo5wkU/DkYv7lo6TWbs
co6uIPLBtT6jwZPWvfAYBPJkggbOfLslrs6tXev4gWYD5E1PZRLmW2cHDx0asPpll2QbNfRY92rJ
UKWIh04bZ3jyjm2G5FN7nZw9S4hrkr5yXmx8mITzWcI1P6ZEVpiH7VH/Z6RutjsDBiyfGEn2a6ZB
XDIPD7a0z1CvjCN+qCf3GWRK6sJikx45XePmQ6qt9VOvdIP59QD/ZZxqK7BhhnBjfTjTZK33e+fA
zh2YS4JH4K9uPdEmEPhvluwOL0fWZYCOQ+HF1y1lw7uBaKnOFYOtSNut0RZf05g8NyxowNcQo/YF
QXPy5aH+bk568XlukqQzSBk9b/+7rMnOHdhOUM8VShoeqlJX39Y4J+sL0nGIVx9adX7263hHRQpY
tD0f3rL+QlDbzkhaUe6l03qE/dnXiKGKSieWItV5VyqTJlqfj6VxVwbZUn5pBqEK/4m0vvbRYljs
AhdXU+L16/Ya4wPRf0NAYaTk/qYxx8hjND8PikPsZw1ghGTCXXx/uoht5YKqUMT9cKPd98FBguRj
cDr795TM0buHUn+57nnTV191TfLTLRvE4+7RN8n9Zo9V92wO74pYxSKezi6yWzS+HrdVNrqQvT8O
AbJ0P8/TlNw7YwS/4Ou1/RngMw0fLb24zZkJqHQLt4VIoakoWS1wLquc2WzDSpj7JgCPKrYlXP8m
XLVrpupx5KhW0h4ogp1Y9UvHUWD/5L89NWgS+zQU44L8YmATft4BkGRO1tdQpkwaPd2t49GtKbLY
mXRMKunA7s01zYC9a2VqGQ96j2eGsWtD3VHqLJp3CRQm3cXLKr53oquWaZNMF2E8ZjYH7nWExTeY
yx3uG2AfDeVtySuYZLsAw8zaqY8l88s4DRkxyHzCOBnt+fswjefWV330shdz4gZu5gCLf4l267YU
D6jnFktUR/6DmiW/o68Ib34g1wIJ9Zi4o3rtwGiP005HyfVpTADlcGY0XXaEauhOPlKVHSkm201D
kgeaKO5rLsE1DD6dEaApY9J1+nNrqXG+29ZWvDrz2KtsVc1u5YtBpQsj66FZ9sGvnw4aOKwTZee9
VwxjVY23mzM19Z0fjyuTqrei0eSrYf4cxLY/DoQmEPE1dZJ0VdPIhqVTDYrRO9lv8YM03SeO5+hC
YujyMnk18iEzjePvLYi6b7jI+JV2GiDxxS2R31OA+uDaQfvU4Xx+3gap58LAVKDwXHb3pWMQhvOG
7n7xVy4hOE0ikJiNtllnZecif7YXtZ62QXnJPTClE+VLXKtfvA0TVykQANS4s9HqIJlCv/p4XTFL
7DNyuL0K4u/KJG5VNEK1JkMYp8ZLUk/ed28hby3CDlEFiySde0TnTs0Ywke35s+CBeDDKO6IK6cd
qpN/TK395Oyc8xk0hjvfeGIpj3OLZP0LlRQmCHfv41eH5uP5aUSkp4GsImcDZ4lL+bTEO4e0ildi
7FYTB79r0TbRGagDtkxWStx60Z5gaiDBvrtwqWukp1FlF1EQzX2BphXxnMKDeXcwWe4o7QgYvO2d
xPkhtZKXcpAImtyp5C+1i61kkJG2fxtHPaesN0v1tfaWa5+iuuF8Z2/nkOVDsiS1ogun3w4Xypup
QzVnNfE4XmEHtRdfesGAX+CG8kemnCEgG6qsZITvZURZ1oRb/9d08fKx79a03FqRvd20ulr9l1gf
8e5DLIvjnz1u2Hr8wYUK2MgS+5pR5wd3BwdXjsC8GXDljlNyOpaA/Qvs1tT9ybGMI7AwbMtzbVnD
PxI/2Id3255/SdE18oRUC71ys65A+3IYZcB8PtgfVKep+hUfzvbGhoKnzsR7ku8H9yaqCc/GXTNz
D++M6n+oOtxMbsmFg4yCbORZthcjf+5ZMR8bNJdvhApAt/lTPf2N0KrpNG6T8S7yJC3acbkA5qij
FXdAHzw/JN4alcW1G/yiOLx530UsolRBmNTpvCPzwHstjjX1u1qgw7qSh/cx3TOmcErFXBlpB6U4
pmukHJtnuSAoaif9S5Ok8eoffQVvgU7ib7Tgdr6J1u3AR20f4XyKXITiWWkbbzp7jGnllddPRLZC
ZBSTVTN9kWAv/wpexPpWD9jWABNdt8utzeOAXSzpz1zMjLT3fQ+lgZJ/QluCohAB/eCyEBSdii1V
jEllHklO2sI/B98kOStMjPbdGPk9LqlmcddTLZLFK8LN29tLFxl/4vsKOCO6o9M4ftbaiJy1hvz6
1DBIKjpP4EIA6Uf5i+wtTF/8FJ7I4UavgqPRTv7YI8qrFOV4Jx4PW3VTYYUx2i4mEt/ny/UHzuZh
WsvlNGOWUZfYAnSHyj1Qzc7aAWNWaF9VTqOITFDc7Eh8BeM3xr2KGrGCRG8XaUutH9toGx+iSKsq
j2pdRfehtzt/PEN2MczquvlngCWzn5VItvF3qyLlZmJFI397VYuNObUYYCBAfPGah1aFy4vRIo4v
ytma5uGYHPmX5Xh/4TxrxRknjXiwVLiM581UIrhDJJ68Ek8l/g562Qk5Q+XsIwseZuq/5CBqVkoi
vNM+WrmaUVUNgq0E2WmG2QA7EvRtBcgkWRNPJKZR5zcJj6sZIV5wUKq9av8ZY5UjTqWrm3timA9d
KEbd9lGxYZyGxSN3K7GmmdOSCsRvSnz85hbh4fqZ+KV49Nk0TI4cUf9XhXb0OXrYrh7jZJvl5Zht
/SPqjNd+2SAQx9tRrVt/ifVeaZ5RXCT5EE1rwojQRuqmqSLuFg4/5804pN5mnd9xyjHsc+xyAy7k
irI1KdJoncE/W9viWzleheEFAFt8S2u1/o7I+NjrFthEpINL/9vqBybEyKG74AJnFIoiqLuW8akx
dUGz6pXyij2BQIlp9n4GURjyyUami7fda/2idSIrALU/oj+DqSHvnBWnENPL1B65GXCZFl0k0BOu
xLB5l9BCQXJulsP9ihYUVbmDMLs722FU/gk3Puq8lAuJR/BxT7hGkFotBlnMNQ0HLY/uh13fBGDf
pzbczYTigWepxxA3zB91s1ouNM81gXD2gs2cJ7DPiUOhj3/jIfZ+IK9w/3Cqr+FVS9VWJ8DGqf7p
1PYyou3njtY/6naTMDioTMui6c2+cf0Eor04buUyZ4c7yyUy90HmFvD4p5xqfzl7O6sWnFYl+4fa
pUQFb18pl2e7DkaVr9O+3rdrO6A3RRzJ6uTBBD5gvJA2slhxQP733kizpK/FYi6WA7ydgrA6F3fs
Qhudl8Hdg2lDNTmBQMNd0AyT/0TnRD2fQusKw6g1Ec98oOEXOmO+n/SAJ2Ne250aSIGm5fGnVxpI
j+VYNTJfIu1xxWxyV7dNJJO+SGwUai1+O7T4hJXHZ844e71YNQJWxBGJ4nQELH9FoL4zPweTWz1U
8zLoxy05jgUfZHSgXrCxQ0BdaDwvasFqfwbTL6MXPtQAfot1p8y20vbeSgmxm42OYN2N6jopEeMN
HMZJjWRwtxds5yvygfvStYLoNGB6uGtbHvofkU1y0oU9HYE+OxYiunByrPKza80CHjrI7TtAiHDc
sHbN5mxB83q3yOUZNMOh9U5I3TsepEa0D4t0NtSpaORfcU+h/uI5ld0Lw2fyF8lji284qpYpw9Ll
srESEFq/hlNd/UZnFO2nkSjPgE2Cbj4cW37knqb+/2snSXke7x2Y+193G+ctRU/bPIARzeKWpod+
JY+rVd/GrUG5AYPQ/U+EBvIATQO/tmBwP052sIzHreRVrvLOF+JZVH2DQyPiVX7ndh7wAqAMqB5q
1NLxLcJy4eVLix0VsSQ0bl7uerrrO68pMxC8+GMidKo94x1kkln6thlvotlp61vHFZJ2TYohMOhA
MZGeSfU52GwJ753Nna/Gj022vGWu2xBqSVwaNQjBYGtdgHbH3RNCXdL2Q7PjTtndsXqiOk5y666d
KSAB/LLomw2Ie7S8+I1edYkiZdq38oGXDInFdZn7aVe+s1y6I2ZyKaOYIyIMMCqFmH3jXDmKqz/x
RhneLybCdhABA3D4Olv0sLXh8SnmAL2cApRPst4rYd2S1mancZt1f+75//Ct4FQQvMAjm0jrRoPI
bOQDQeHRvLEVvYcvsBgcH4RCVuB66TKjtMrCyvXbM3KcNj65Iu79s7EgS8nkGuazHQvktZPaPXHx
w1L4p1XU3lU/FjRPWm+lROPWhuPT0c9i+MH7K8Ob0rE2c4ORAri485enOsJJm8mxXhGM8iUyixNf
5dqjszyQEGTi22Sch8dqx9B+k+ykjiB/aQ92CLHHqF/K5vvA6TrfQG+yPgFJJcJ+7q0gHlMi1lqf
p605urzXdSDzGRr1j+qh8otIWXLOpggMiRHrqH4ofAHm96Q9ODLBxNYWJeKQ8DyusF2XcZ0jJkfq
Eb49rkg8HhH9TLkdus1wXhd/3Z61I9sQc1+3v0cbOf78L8I+xrDgzXexNJV9tjW613Q5KugJIh84
2IcKvyI41MTN07dIYVLThg4ftGzgPQDnOuTKthX+S+qomrPKNbXI4nmfnKIn0vrGJByfGWpLYk6D
ww1n7i8zqze1VkcIT0W7kmRoYrSeq2V/U20Z/6igeBxGByT9ue1rOr0dhEnonWWN7XkgvhlXRxeo
LQ3KaPoNFQJtnwyJxw7r10gN+XIEmAVzYXtBTO60hetFB1BNuPgCFgxTcUF8ThWdnBnw/2ZHSgNo
NSA/ZQRrbQUYiLwun6JNWFnTKu62kuRH/8YcCMovgenjf3AOmLGAg5qq8MxkvOKQ/f7GWwydiBlz
T2Nnl87ZG8iiJVBh9V8n9IfyXibbrm+rKVjfecGvDX3rUhV9IuU/T3v7N3JdgYNssnY0YTHDc7ig
+OTSiPE/jQ14u51IDeONqS45W0Ydc2aqsjyK2fPYn3jcnyUaqW9I9CRHA3j1IoFMz5/Hvh4NHy5k
Ft5YN7CWrNX0BEk1MR4aNC83TO5bzFw+z3Eqy4NTz0uIeMiw3gyyoMQjQP8ycRrlpiYWPmWo3T/W
JNA/vclRX6aP9ktHTJG4ncCp7yKS0q4m1g3zTUeRCjreiPx/MK2yuZ/QwH269RwPjJbSGZFhc3Dz
yEeTKci0KkE0qVuJLvFmxW2+ezXWoGQjeaOOETucR4R+RDpYU4wiIa6GZ4rCpi/ibusXsbfWl7MM
EDt9xG1yTzZW5xUAlWuQIXyP76PGYCShccdHCGVT6ue1EQKJvnS3y5UEhdpDdA+ujsLuQflm/GNT
f7wVi/EJIiBQAc94FMsqPBv6OxIQQSRHL3oPExY87p6UZSl5V2jxBL6ZcgmJGSqD1wA1cwNF45rX
qD+mj9BvqZ3yHFn/1px6pujAn/9MFoqvFJFxZc6k0tu/eSRIDmVNsdmLos08ETDhXxPzjsCnR2Ru
20Ili1LP9LzMiKq9w/kbTsfANgIPN+QyIk07r45o/ClI//GKaVyqZ0GE1D8u8+h/nJ3JbtxG27ZP
6CNAFllFctujmrJkeZa9IWwl4TzPPPr/ohc/LIroht8E8SZIqlnjM9yDOmhdOgkSacMEWZun6a+c
Tt0IBL2yyWvmwQJlZya0tOq+AE40mwTzcwlnFWysk8g7W5Cc7UNw9xSPBBrMO1WjT7EXRkhHwxoD
F42KCDmjlgZNd06Covd55gf1jBP7AL/FzOT7wA7IhYzYNZ973xbi3BX2+CGO0iC9VwBX/lN2Hz03
WslZzjhbv0ukc3dA8S6z90gjhV/tooj7uyqa4WvYge3eaa4phkf4Yfh89e7YgacUkTl5jgJ1SvDY
Uw0pEjxMd0k7qu/TMAITGDu39c8Jbel7A9JedCpxT9EJjZqlbAwh0jrP2jy966p26C4CCp57UAlJ
K4zDwbXv6ZI2GYew4ldoXUEhGp5mnNADRVPiII02Lh/zwEfigt2rf0m4LfIzkC28njQzmZqPieri
p6SZ5hcDtsNlNGBVLn1yDOnbvqgCXOMnOUNOcihYu75yxd4qiQIuuaosHSiKhuacFYVJcJZoM9CU
l1YRHEaL+PJMRT40fozNOHwurF5rTpAa1cPcBll9VkhCfI86MgvKq2X2EUBnPuwGycSxDVAq2PNi
orYx+Gr+WKSdnHYUEibQu7WGDltgKNAsnTaR8pDtT8FdQI3yKPSRDn8cZYZF4NJX/7TCIUlogRa0
u3ZQo0W2M/sfsi4ztZMJgeBFT1NTXaxBmP92cykzSitKf/LnJANyXzjd82IhDVgE4j+hgpW70psB
WmL1jmrI+xztKqDMNJM6byp7OZ8gm+dPDgVwXg0USH8OEOgpmjuy+emqLNQuHeW1TxX8hHgHJTp6
bEERx/SASuvJoBTOLptMegFiKiL/Af5hBM8zqd33jZGm4xleJia8YunIgKCpPmlGS2FKz4UbHmWb
VhwfrW679+4QjMFxGlKsxBqU34s7riciLjczMPRlO6ZYB41OkrKfbLREohzsSBjQHeMmah3zXApL
gt/5XSHKFmYotQ2eqf0Ev/teFmPPjstAMRE4hXRi0HDpgAYa9Kx+JXXovo953lCH4SH5oaB31V4U
+oE4aqNN/YGCxGAebTRGogPUW/uj8GcDyLtZhhl2FbX91IYVt3zTEeRpWQU7FkkccHsULmjI7egn
BOZhTvyS+poo7ZNOXwqMUx6act/Re6H+qOvFR4I0Armh0A2obg3X1HmW5vQ+NbhDd/1EG22QcbSE
0DX15rlXMZWxIgr30QgOeNf7mCndm6WeNgsdhVDyFzmNbaMIIsV75pm3REodxzD49NMHCz2ub35R
NYgvhCY4/DniBjmh2tXWnk4G8zEY7AQaviwjIEIQqvpdEQNHf6DsQCEsKBrrq+8k/lMbzP6DTqfG
v7cKNdt7NDe04ei6g5Ht5slQ030ZWOinja2e/Yf7YPldCzv/6wR4dL4kKHL9R/MjwtAsBwKxo6rY
owpehdTGDN/N3iEPzaVrWn34Cz2j0D4jKodZ4jSlkyL9QRbhotll9d4PK4MKvCLxOsqaVh/LEObw
mKTyzTtbA0QPH1/NoBnrqqYHUTjGwcqzap9gNijvaIvRqgAdE/sHa7YdwGsgnfHeSNIu/wjnoXua
4q7/YGZFwzUNoL0BjR+O32pryU/gj/QeWgzAxpwks4d77jhf/8RuhEihJjPvgaxJaRwDn2IJRFDw
azsS00V4X2+He98ZwUpKTaKWSfMu2ysnMPRgl2Cx9G9Fh32BrME03lG07793hgMCnDyl/hi2JZB9
1HDuC1BS8uhPtODQbQrgo/lmEP0TVJ0xHoCMI/2yaGaI3Qzkwz9J6i4tggGm+036IvyKVHvxKRkj
Dk5k5e3dpApdpw0TWvcQdAKxi9k0SP8T78RHmZioSkyR7p4LNzbf0ZVtc9y4KXO/z7sUTA6Favm5
dZ2+2ZWdWXMQgP/4lBMCXkyL8LF5nP2ocncBYlVy3xj5wuIOiGuOWmDEz6qJq/lU0Wjpnvip48ea
xwlhfq1yqaAqabbHGboBeEreLsV0STqcmTU3X5F8ovuTpk750ri9Xe+MQDk8FWkHcwMQB5gRq25B
AgaLOcI+Nv0sOtf6CNIHURysO6gGmc2jmN3oM6V+JR/ZiCmaoUJ1/tGoJG8axX9a50EH2pqipayC
o54MKMLwn/bVEfljdAtie0YKDz4jIv/MLZwrykcUXpF2sOND3Q9tfGqQtA1JsML+UYheX0QEnPBh
nk3N+RT41vQ5Ww4j5YmYLLcsXPVZBwGCvIEsk/ugdlIThR23ee5peo7nDI79Y8aDgJ1aji1sQNup
4Gnohh8t0tD/ophgvbO0zELayHZ8Zx9YgKg9mGw6Cs5lMV5QJ5JeXWO5uIPYAipiJrJiv5Lnyx8G
BdFvBghNwiYwRxQ0oW/an5RIzfLY171C6YYHed9AMrogRNFXZ/5dmOyaYYR8kwpV6gcTZlF2cqxu
+pHaA5XtuQ/d4CDIgLMfFGWdIxTfpaRj1sTNpHeaeQegsPN6s6eOpDmVJC6xpfuT7plIIeEb4fI+
oA4NXyIdzM8osemfxkakLxr75HuTjcVDaAXTQhvxuUGlP+UvEPX1haFsUC5zEbH7N8w0zOzov6hx
N/F+3bvs9Ok+tbL0SUviRO5ncMHxTtpADZ5Rxghgu+FDDDsNeWbq9jOZIu8MzeZDO5bDxzGO5/Zj
QbsO3pRbt18zapJAQ/GBfQZhMThn4GNmBQoo56bEFNKWu6oi8bwb9EJrftAY1/O9GKKqfEddo/AK
4qv5XAOLEcdQDzQoDUC4EOnJxvADcYj4YQQ+0Wc+AxsBs92CgZv1uGqR08H5YVfRVyooK5tlfJ5n
d4JRlqcEz6XSXfZcmFuEyVyA4ykjheMWKBqjfA/MNXmETFPH74YylUCB9AzQVRKYOWjh2AqOklpy
SQjZL33QChXGD6igQV2XRuTkF1AyytyDy/J/osAVxE9lJ+v4hBWGyI+1cAdAmY6oHjFwrqqdEen8
aog2QnjCAf4NSttJz6mRpaFHgbQgbsOeqAeV1Uz6c+uU2j9k4zmzOxT2h0llFtDLKa7VDtnILvpU
Af06mcE4dcdUjGT8s+gbALCmX5xA1cVPBkpHSEUVRTk/RlVlYjsL1QYDONC3Qfb4fyADldZG7XBR
Th96yHOW9kMvIt/dzfY0Gof/E75ZW4Bis8vs9zhlGVle5kjuWHl6HFAFHk+g0PWC/9UMKKGIy+mu
rKfcPqYdL9bUsXAQJ5LhhrrnhpCoIsBBXhN1V3KU5d//IY1L83Oi0VN2FwSj9b0hCxNcCPhdQZ55
S6t+EdpcCYkiEkKNVSFFyd8rIdF4UQuF0dNdOmQSDj6iR8dICedxQhxmT4XI/qH5M/mESxxITxvs
WUE0DhEwNm+ob24JRdom1vG0hWxsmVaSoBpbmnKZ3l0ae25PHXqYyGRH/fm66OaGBqayEYdzhLm4
OpgrOUotoIw7kYZcOr/+xAIG30wQ5ktvUbtQPyCJqlII2dcHNTZnGQF8Azwz5kFrT5McCuTgU3S8
DH1vPAFjcM6WMLS9RUPmRNSFchH4mmPWqPlQDkm1w9zU3ZdDccuUd2trIdv1/3/Iokn6x9ZCbam2
a8Uk91mG+h4wK8cxonvoov0Ni9bN5QSugSHUIuz+RuFVjSq1rbq7KPrHZ9Mx5aNCNu6GZvXmKLZl
M1umCbBttZw9+JTOACF6EbizUp2y5F0x1PJ4ff02N80fo6yUsc02UKCwxu5SQoq+4FARHB26Q99Q
4sq9uAZISczX3zgPG0uF5Y+Oiamh2/gKrz4NA3mXQqPVXWz0EI+ynNrHLhl8xNug/V3/vo1ZBAsK
qkYBV0KtfiWA3iG2BB4k7i4Y1Qn4s61yTkAlaZ7/7TiC3aCbuN8YSNGuL5sw5zoHxMLuixvzsZgF
UNF5DG7sibe6uoxCGGlaNhzJN4qziDWCC5fsPB+5xZNTVOKL747a6M1RLC7UAX1xw5p9Wf/Xlyh+
VFhKcnfZCMiv97rA6sRGj6i5ECJ0X0NJmqHFaXIccxUgqbxo/SeqQP3NF+KG8O1vo47V2DamCa5C
cxy/VXtZ2z9PNF0XiGDRfGl7TRmXBKAv0kuW5pIAl7koLr0N7vBSd8Rjd3QFVEWaYkiv62AnnBLd
rcirfDjF9OjRbZGpPWV7KBG+vMuh0wIiyNABpdPquIGX2ZIufAm8e5dCyc+O2EGBkM3QPAEpmM7W
Z7uezfLG9fl2e6JyzcNggZix8K5ZuQ8ablpEUSSmS+gk6jNCUeAY5lD/cH1zvj1vyyjLfuGGxhxp
dd7qREssehoTrSpkBkJtaCEXhuIylHNzvj7U5ge5ynVcCwlFZJler5kOVXV2Apuh8Ms+JhaV2QU6
eONUb30QJhc4yJnKUhTaX4+CgJRb166FySBgov3USKQPZpI6OAu33AY3DgCVTZ3aKlmPTVfu9VBg
m3N4i854CUiQil2aDehDdcMiaYSAoQjfIbMa/hzcDtitSLUpvHGxLP//1SFwGN6wbCir9AVWFxjV
1DjrrGq8UC7RKCFm9GuLAZgeFYf7qtLjgzKLWybkG/PrUAGUOJVxzeDc/PqjS7+MYrutp0usRVh6
qCE92nU3HE1kb/5+KRlq8UmwcPDASPL1UIGKEZFP2JuxNT5bYuxgd9HrVaaV3Rhpcyb/GGm1adpK
Q0Kmy6ZLSxD6EeyWeszdYoIaI/pLhcoJPVlHna6fh81BXbqJJkY6OhHH68+DD0cC7UDoaABv/OLE
BC9ZSfLi5MJ4yIxO/JzovP66PujW8lm8eRaTajn6Wi8c2lpAUycZLgEcF6/K4FhpFowHStT1jUnd
GspRwgKL5xoCRcLX34f2NCnqUI6XwUIUfLAqyEdR/283Du6Nl+hNpElsJwi3XBfctCFse3VXckiL
rGn1xJvMtLgEfQFVn4LCO6Sz1TeUecvnHJl7JD3hWKejAgufVO1DMBbB3fXp3f4lPMO6UvwQHDNf
f3TojmkZ0/X3tDSRkGBGK3oHXjaKEQNIXcixQftYG7UF0lZO74cy1B/gwVHikXNr3rjb1yHBMivM
PX6REr0bLEde/xY3BNELWiP26iR8SXsX8oOgTZ9XLnxxgAZ/+WD9Hm7xyZC6RZQmV5+OyrFT9DBn
vN6I54/SrhJkUv1bR3W9qxiFo4CaJUeGEsN6FPTu1RRMZkD3h1ZeYzovUxO2Jxcd0Rsa/uvrfRmJ
f6hm20IBj1p9j95zOO1cD7yoLsqfVkhb5ZKh5P+oI8kKbSkEcLMzK9A/HZhJ7Xx9J22NLhEQJQSw
LYdE9fXiBbNTgirUAk/TYIMiNRl5cdUUtLvH8C6pLIX7a0ZXPEQh7PrIWzNMXCV1HhUXR5fVZdgF
gUG1OoOtrCdoZNiacwhtzF2KGm/E60MtefafL9gyxXikEUFyB1K6Xe3QiI6FHjVD4OEq1nq63tZQ
I7Jsn4F+/AwKZukTWdPZDgfEuYiRxhtX1MYJMR1d0NBypcA1RbyeZL+Jh7Fflnjqk2NQAoCf25nu
advA/63CGxO7vvB/byabn4lBHsG6s1pS257BNxm1T+3SDe56TfbvCCGnfa3je5DAyzyGdPQ/X59i
y3w7xyzlUlsQ+GCIdRzZCFcVAXAZD+5GPKJdDRMLYTuVEcdWRQXoOsLjwAMiSd49YVLzMZZ0ePco
KfvgqGgIfDOMgCKxAxBZH8KUAhjawIAx4Ue9S0o/SPc9SGr0DLGjsc89uc2HyIDIh+ZUW9776EqD
+GljwMJYLRXPVl0Y05mniS5tV8ftzzgNq/AE3bb+iiRMZC3NwREqPYYIzl0u1RQdMiQRnkCzNqgx
Na2bvuRh7J4iSAvzEVKJFdxRqQqMb0K01KBlC2j8+jRuHEepO/jKEJEwmb/dD/9IOJICmY1mjCjq
pTDOsxEKVt8l/SHVyvhf2mfGAbleFCl8cDzXR97YNRTFCDCRAyZaMFbHMfSNqs6HKfREGRYexVv7
CEKn++CGOAWMPYidtEn0vz+YkrYDzr/01gWGVa8PRpXq5kwDHTx/F5RHF0rTIYna/FslzPQUzWl5
HoMcBg3yA8ceJur369+8XK2rewHbe3JyHLkIUtZ7trD7OAm7AArCXFrER3Z00tO5vuGAtjWKqQT+
e7ptUXpcXfAl2FPHnZLIS+ce8TzbmTB5R1rthgPt9jBo7pGrouwuVpcMXgo8D2EfUQ+eAVLAD8l+
IpqS3LhdNu4yic0dGwSBKNNyV3dpMC4tA9miMxW68qF0KqjxkB9hmC58omG+Zde9+Vk2VVHXRU+H
TfJ6i5jDAPsm1yMvbzXEN5w2/UQLILhx7rZHQe+DfIM01V2tEfwr2dEGjTwHnld0CCZd7oMkjcSN
cTYePbIMkK28dxQr9dUi2QuwIaSX5ZngZCD2G4ULNsduintz0LLixlptfRUjSYyXaJRQf3o9d2Fh
iDirmtBLEaXe1aWfeGEdtjfyw607SwpdUeOysQ1fv26qheBRIWXhwQjSHjlONszbbnw3O6CkQB/Z
B26UfG8YZFbXz+/WbEoCT1dgW77UFl5/30wdJtMTF+jrXAd3EyDLPZiO7oMdz8//y0jUgUgA2PvW
ahciJmeOdZZFXqDK/nuBpQZfFjWfxxLfhOtDbR0wWkuuyXehQyZXBwxCIRCuduajHIBYee16LS6F
e2wcvkLT+PY/DMaa6Y6xbPt1rAC51QFGZNHA6YL2wcWMBaip7pzKKRHHkbm4UVHb2JHLZ5HYYxpI
B3u1I0HIL73IIvT8LJ5A7VN3mvta/f2+YBTiWWI3m7r1al9EbTqMkzGGHuik+T1sNhNJ46l91zW0
1a5P4MbmR5N+qY9wwt4GW0oP28R2utCjIepaXqzj9HZQc1ffFY6Gbn+BGx9d9MT9Ci9D3bjyN/Y/
oZZjUe91DPLS1VaBuWaECNSG3jikNUDxITM++fEQlwc9FNPp+pdu5ZyKSV3mU7fonK3OgJYGlD8r
lXspHrpHY0I9JdFHlBTtVkOQTfh3keF+Xiwcd5rM3X2VorTgdMmNo7hxPmweH4M3gbzJWj8IYAMr
PAD7zEtFEVzyEkMVSH0ANzKXIK2Pb8UoGysMFkhfLjjSbfStXl8ygq6zhThp7g3mqNcQqaLwWR9h
4xyQ2kWdCBuP900SRodJ2OKf63O+cVyomTpLas3p5Ee8HrtyBh5z38o8mC9twwL78glphvZWEXgj
+HMIrLltiOEtPvP1OAIpIQkUlaXFn34XQ6z1yC7sI1QtpAzh8e0byDd3/8PH4bCplt0r3iS+QYyo
RoRVg2f5enOfWXV2qRHZuZFeb30aOYli5SC+vHkj2kZaEHKm3MvLRr40Pa4dvmEn392ywFCpD0oH
d6ch+dsqNFEEyTQWovjbYz2yrkJbNooBrh/mXgMKHSkQO7polRhu9AE3LoDF2J7AmTjWodH8et38
Lp/hW6WFp0Op0DEJgZNbxw04YRjtKCFcX7CNk0AFkZO39LEU470erWqJ0HrN5yQAI8XP0B6aB5qU
/XPjgt092FD/LQzZsbFGz2IaC3m+Pv7vSvMqXucH2PRidApNXLuvf4DlG3j3LBrZGppnGeIfVqID
WvLrn02I3uU+r2Q53/VcG+EisJD9A/83+zpjCP2rAkca7xdio7HTtG7yb8zNxkrwYnOEDKlodKwf
Nih+Dv7Bip8WoB2jI95/QtXMuiPz0W9Mw8YFSAiCRfnvW8ldx6paHSeKGhhV8boCToJA9jtogR0a
THN5JBS8dQltTjs3LZcQHTgg38st9UdSqsk0qMK2T73O9dvHBkLPE7F/5ZxSzCycUzTq2rxv0AjX
D005x8ozUdL6hABqjBZBhwYlPqMJjME2dMXx+pbYmnaynaUcSGcJs97VTytD2vgjOwJH+OwFE1wk
LrVAcVNK60aYuzWUXKI/xNuWyGL12Goon4zEG6lX4gMhfct959RdfzIpPnz5+4+iw7rgCIzlRl7d
xuMQQ0ESMvWSCd0XlKLQAVTw4zKBtun1oX6nuOsjxaY1pEsS/jaEjrVeIltaZV6b+vEPHNTmD+2Q
zuDcEje5GPiinBUVGIWGb1a8IAEmjwP46OGvj4/LxUIT0iFBdqDwv17H2ED6Ii7MzEPJGu3vPEpR
kISsLZEZwzbsb92ELRMzcp0IYkn3qEytbrIi6XoHg+fYAxVN0QhU+tdJqZ8z6OO76xP89gVnJMNY
qnEG5O116bHnVc99mLIeUiMI/+v+fKkKxMeuj/L2kWMURYBi0wYh3VtNH2XyAUJzRGMiVc0X9ol+
RxCXvJga7t07PVTdEdQcwf31Yd/eRJBJwcBz8Vn8tR424c2OoRdHXj2r9JPvRsIbmqJ5hFtbBefe
jAxxuj7i1nTy2JGw2KZLI3l1CO2i/t2hiTysJOWB2gDg8tI2btywW9PJrgCKTo8BU8bV9jCRO8Wf
EWYSEowBupSFcZyyznnErM88kQq0n9wMrtv1T9s4isB5aPD9Tvz4Y7WIi86KNGay2ShenHJ9jh6O
GeGeQuH0qa6b+L8BVf8LMsfpadAAQZcDbLQbS7o1wdxyDt1eujkEha8PYulYA3NCM4dKenbGzdK/
J3i5VQZ5W5Cndw6uiEqVstWba7tbKJxu2MVeqWm4RUyRBf2Gx/tzIGLlnkTbg0KtodV+BO6FwTb0
tfrp+nRvfagj1YLMYydx77z+UDfNgzYTYexlfh9cTFMzDoPezDdqf1snhKMJ8o76lSQ+ej1KxyR3
LQ5ooDaDeT9lY/eU1MLHRjn4FafzeOMeePtGUTKgBkP0CQiIUP71cFgnLy31IfR0g8tNg+W3w6XU
ubRIj97YKFtnxEXCHQAaFVx9vVt7pELYfnboQWQpD50r03tT+qRgka1CpOKaNrib86n7en3ZjOXs
vX6w+ESIZ/TkiEbe5Lx4AZQAgUm4A4lM8N6ZU7jUo6+/gwdX/yezBvUc2uvGGec3sLzkitCWq3l2
3lf4utHeyQPn5fpv2tpKy+KClJNExeuMFG6uAY8VFGwzROavJHDyJ3gZ9o0J31hbnmkAEcCRzCX0
e722mgM3O6xpDTiy9T17qMcH9CinB4XKyuH6B/1+lVaTzJ4lxrGo0wCpXB0OcmFcz1wudoRZMQAj
lK7eVdkAGRQ4MtokBNcS/04bv04sGQr9s54VWfAL2YTw2KJ38a1Hz/w9xHL83FqFWvzZsdnylOha
uLwzeoPGrkSNgh7M2A7lyUHT85gjsNqctQ6vjrJZbHUjTEGeWxMS7N5sUIXd46qtY5eF1oCN9LnA
x2uEAHYLxbqxnAZ2CtRLTUOKN/2zuMDu1IGi5o2F+9noUvWAEEh9Iy3dWk16kpKSNq/Ym6YAumPI
srTYNfRO3x6kiXEmxprVvewH/XR9NTfuIBSdrN+dR/tt1iTCBNF2J4g9a9CNg9HOw/uhFeGDPc/i
Z66Pt/BKm+MtvU726W9UzeuNisQyUnx4yYJN0OMvUaSe86lM73qql++HRbv++udtLRc4E/JCcimu
vdUVq5W401G3TD271jv6c8Z4DKAY3Bhla734Hl1S65Nvi9zg5ZEuQH/aG6c0vjc6VR5wdTX2Tn8T
+rQ8savDR4K9BAC0cohCVoevqIuhLCGLk9/J6SWpNXPf0b+/G7u0Q3rBiVGL9sMnVDGGG+d+4yMX
SLwjl6485fzVFWPgpEQEbCWeSxlInmL4FY+IatbfsR9qf1xfto1dIgRLRvWH4rNcA+hUDS84hcTo
RfqEnCkWZO2+gzy9yzG1wCU9t8SNBG5jowjeYaaViglNmNXXJSb+0mNUZt4cYi+q+tw8F5hJHa9/
19YcmqjsmGKpPPMkvN79SpNh3s5R5tUNvo5WEEZelGRqD/6y+/sXQRBDgcclvqBWvtooMhSdq+lx
5gVGPv/EiwCmDg059RxFXf7P9c/aeO4FCBEFF48pfBMu9VzOVix1Em0xpA/GOEz13sek8lOE6xM8
P2EUALiL9O8jcYZdkF0EGvR4VrPZ6dxrJXpIXu2MyJJ3XCvlDplzeQxHC9GWGiC0N+mY095d/96t
ZaQLo1ObpGD9BhczcUp6SEapN4wQ8qPYCD7jToGr5KiLj38/1FJ0pa5ug+ZaR1JaIsUIN5KnoM3l
AeERpCBtbLSP2WACd7g+2NblwnsDNhbsjeCGeb09h9Ywp0yJyNMHqb416WjAYDQb+6Jwd7/Ec2ne
GWVnP8CpBF96feytOaXEjOo4k4qMjvl6bEzBqslqiSpQNEEGrrLmI2ae1SmKnODGWd+6Xf4carVv
UtyzghIdPS93ML3JY6c5Dbwe/81mhKJnFfp/32qFMrDUfJfin2Osi3Km1mDilaeRB3npv8jq/Xcp
ihE3TgPvzNu3YXno2C6UhqjFrZavdbqINgOgKb8MpYWlgHIgr4GP15Bo6JA5TLGiQ/jHFwlULUy/
uz1CzYp0GeGynUT5FKlxA9b9WVWOQtQ9kPqHpm/MbzaOqijuTUFc70SQjRJBFUjTT9Oc1P8lVp/E
iEXWSLQlMs/vIJs1aBA5FdrQTYiVExJUdEexe9JaPFETX9+H+Tj8p/QcfYyxcPRnQ+WuOASgJD/0
/eB/THqF2NCQibw8KDHi9OLGQf9OG92mPVWwZ5+dXBv7gwURudrnqOrD7KdN4x4aWfVoR6KTrHkQ
qObHUZilupRoriL4pU1utncxqHqRDYnlR59KG3eGrxLjLMoa1RpzmqnT9mabI3daJOm+9TVMoSfZ
0pKfgS2OilQN3U+8pdJsV6VOWhJdFOOvDPWI8OBTWwKZkgfjV1Soky/cUvb8vnFt+lK7GmF1+U/W
yXE6tI0RfoewGw0XILcu9rRzE180MSwmXnOD2oqZ6E569PU0UUc9CyyEt6xAmNxrKPPsCzNG9g+8
QHqAMNn8y+0xqnuBWi9qu5pWg4uCJtkjLE+Sc5gdK8ufZtjrn8q4Ug8LURquuRrG+gnl+bDcweKc
nx2ZuC+DmqeTi1yyvkPnXZJ9G6rGBw93kg7hlL6HDpOL5AE1FkwwVdBA6ySvHAjvM4lY0Ix1WbNP
kFiZ7/TGRLU90Hn1jm6E+PTBmDqrhmGF/QQ2Ku6AEbyOOTM6w2VlHerWje7zaWjQRDQT91nXcVrZ
t2Muv1SubNCwA6zjPCxGcZ4sDXzweDtxvMPOOR/v+rCYql1uoOCEMVvULAxwuH7I4ITl0B5S8FHV
BbUcVe1LHovFSSJo/6kwJ8RzL8WiBZ9UOs77ppoW+cZ2ll87zQ8BgKHFtofU3uRHhdNdgQIWsvNP
6AZi2pM5cMi+Ii8v1D5AvcrTymb+hGlHYj/leolBHzEb9qA4i02ojUdV/aWHFNDurLI1v5WVwLfe
ykxV/NdpOGcjdpL1twpIG080eSH1Pzp5xB3r2liJaHMCQyRGViIznwDi+p/dynVeMnLzTxX6LfWI
3tVfXukLL8ekB0WviyHXnfYmcQa7QqTRS9oJ37gFa1dGWnycNPnr+khvSkZU+C0G0Qn1DcZaBTsj
ZX1dDnbmKSjM353RzT4EZosFH0T79rnsS/eMgk7ByZvGr+B14/LvAzvweHiVUBzjz3VgN8bIJ6VD
lXiAXYoPCMpPF3SvMJMTdXK6/q0bDyVDOTzRNDWcN7iduM8xV0DW3POHLj9kKGvtSKglZuK+eaNA
tTyEq2TDJJqjdSi5tSAUvn6ToxAFus7J6fdWQ/UPUuHTi9HRKfv7DxJku7yQgrRiXVUMot4N4yAl
ezJ7jm2NjrS7x7cCNWC8teYbm3LrkSThhQsA5G4BF7/+JqstTfTPSaCSYKjfuZE5nHsaxFiNmMgj
7ys3Gi8WDqnHRVXk1incWjuYMpTF6DYDQllNaI6UUkaJiFPYlO4pa60akR3GveRa27Y3vnRzMHAB
MBmBrr2B0+TIueE/Rx0VUyIXHCxXFM5PZ3QpbjVofiNPX22UBbrIU8mMwoh7k9cIpakCEU0a2jGa
3oelYHo/1W7za7Zy518VWrxXUOATrHHrOn9IVB06D5NVmtoBb2YnPfljGqGOmuu0bLEnerm+w96s
+fLzbHofCzZl2c6v13zUwgkRIzfz0ObN97kweUeaeTAPaen+hHpsHh0H93ffz4cbrJA3oSYjkymA
Ll8gpHK94GhLhQNiIhlpiD8eNTPPjmlZ9meZ2PM7EcnpVn3lzaIvA5LxkfcJsob1TVgj5u5XIQPm
SLB6OIqNHKvyI5SU9EaR6nfXer3oMOlITGhEUutdzaqJRQsIXZtOpIDEvxPIQdmYvA8SSQOzrRcR
tMopdkQs1OXSKq/Il1AZwCsuLj7ohel8FjKypsM8wZC967t8IL+PZBPeYS1mf8maRiH8N5TJD+AC
6fcUnmx5mNB6BeIsCjyOhsqcX/JR6+S+7H3ADSLqjXTH+1qLr+z5rt0BfB37D3VIpQ6ZwsFE7RqT
4WxH2KMoqoHS+14FAf61pAN2tLcpaLjQRssepZPCxDeJayv5VE8+LnYG3n/frm/MNxcsqwXDmJo1
tlEW+frrjZnn+O2EeU2dg289KvT5v8hIS/4WV7eMQhWMdiYMnDcXgW7HPaTNNPMwNhLcc5H2UGeV
eeO6eQsBYxj6U9xfJCFvu0NRjNZRCqbUm23sTlP8147EO/phRF6Y9TfwukS4/n0YtdE9Jjrzj7C2
zfcDfevD9Vl9E+ssP4Q2IJGfENBWV9GAQnqWShZ9/wi/uqOfGlz2WkNvWscUOcEMCeMo0LzXB926
YxiOo2AJSCTrO4aThkAuwBNqIEH+L97iPezEAPk08kvslazC+gE/LH7ALttubkz91qF3JZUIio+m
IgJ+vY3YWiWHrMw9hYT3fa0juDxh2LELe7d/uv6Zm0OhkbGwBbnU1jt2sTokfwW6BCEeoadew3sJ
aXvkPGfnRqCzsYyOToMVaitFuTfIErKIwJz0Ovemxi3Ok5WUXolY1NGg1bAv8Qm/120/vzHoxvdR
UDIXkgMteWu9jLVZKSLzOfN8VbU/zL6oz1Hdtd0uQvv6FrLO2HgeqJdZ6EUtegNvqrkUzsggejZN
Tdq4q3tpXBAhzXbI8kdHK5oQN5vxi62TzvlvoFV4KCMwd4nSm7sYEs1Zy2d5oQrWHtEBxS+p0osb
wdlGZE27l2qQbUsdrOEqYulLGRrjyHsSSRv4FNIZGZdlliCeYbnF58iMm+cZ/PBpTBLqs7DSp7vr
O25zjpY2KUd26Tit7khcdCJRk2p7s0jUvd7JJySkxz0cZ5hSAazFvx+Ovg7FYNqWcPxW8WGpqnym
45R5pWNoX9BKR+RZZphcoVKJetbUjjcG/D2Fq3cUXAJQXcpDUO3XUXaDYa2bZi2YVV+Vj+CIUHFt
yxAHIZnEuGjUwwnhP1QmzdydPvtt3F/gOhU3YqStjU/JHbN1siiY3KuFFiMG8ZkFyCZTTXSPy994
yIcePRQti27cz1srSmOLHv8SiwEee31dZak+V04yZJ6DOB4ygRG6llQ57twysO/buba/X1/SrU+j
tm8BjAORwje+Hk+ESEsNqoMPG+CQwkgYdsxDbH2RfV9bN5Zz6+PYPhw6Ok6WuY74uqqcA5SLEq+Z
M3R7jGQ+GxUKPgUWrPsOddz/4ePIsg34qIKGpFw+/g/8HQ7bCDzOcsk8Hf88+/lH5EnHY4TT09e/
n8Y/R1q+/I+RQJUYwUw45LU0mfEgypDhram74YV9q2C6tWLkEzadfCAYcn3mRdPIEDF3IEsNypRo
ThUPadOqXQT77cv/8FULZpRqKPy2dbAwwXvtkXhMQOfnrRdhc5AdCof7bUA+Qrtxmy47bX3USUTM
Re6FS3EdnSeUynSqRLHXhSgVDI453aOuOd8IRbZmD/r3Epr/P9LOY0duJUjXT0SA3mxJlmG3Wmp5
syFkjuht0j/9fNRdXDWLKEIzgARopSymi8iI3yC3cpPvjdg7IHe98r+LRfuYLjF6KHgRn5HTOCrx
7H0QDxyeG7ys1t7gyz0x5A71pIZGncDvGU1uC2U8xTlCsO3kVmwEklfCAN3ubRNkyhQzxaAgf4Cw
mV87WcSujnNQYOD4fIptyrNJM4gLCeHRVbU3lWToUDjAAd7yyQszB1VAUHsosXeEryHPV6pQmZfj
BHG+vxF3p5IIB0qEhu0NdUEg21SgUJk/kF7Ddp67HEda6wjcuBttyKZgfPEmpj+4CacxSl+TsNYn
R+j0p1SgQm0nmBPj7JWeSS4R454HpTtpiM8jMNsLv8U64oCbcosapvW2slKgLxD4bjLWsO+SiMdP
/oBD+epDpeIkTi09RVs/RYoAUAkyTy54cnPGo9tpe0xdi0Jzs6wPX/HaLgoXKEEfkHMfFb32Nht3
Dr+Mo3ML1m4HbMZDlSYAEhjm42iiUylMS3oukurHGE7ydwx2u28DLYeDyLG3AbgaeDzwTrul96qh
bUqaU+cPkzyYT1Y3Jp8dyo3+/W22l1UT5QHvwFczrS0TFEUftczqonjAEQCxD1zRvuBKPrvKBMkd
CBHOa1PWXP5tUPJpwKCyQQUGcLRhrlnmX6GDzl5VDgrP+VQM3XOU5tp57pfqI74HzSsb9vY1SuSD
hGb7oX/GXIt80CmoDW+1/JIZuV1l9Q4Y8Mwr/HYW+WNuJkQu5rc61bqcY3gFWEn/x4SVe+oPphfo
DoeM2s/Lj8Uoqswy7isUoYz4tYNOLBY+Q/6rKvrqPy2tcdm5P7vbjfNnQJ1uN1IfAML/CFX9Nbst
qjRjrIomgMsiEFRU8FjPEnFQytofZcVlIgMOlX8jpaKIEojc1DVBUU14qziTYr91UvMI/bm9cf98
DFXLFbCPKMJ29hR0hXkRdS10n3iJsLYRy8VEbHf0Yy0aft+fuZ3BVuw1/XV0hMAubJaK8txsNUnc
BU7cSY9dnPaATcLi9SzXR/WB7UOK74ILCKiVPtyqGqa93BXOaNC9qkMR1LVoul9lCgHXU/s5f13W
q6XggDL/8IADbvich0OODKSCDtb9z91ZQsreHL8/3Gx+xcvfYLbVEmboDQdGGPev5K7HCwYz3n/M
E9cvhUpF1423LR39zZfaCWgd/Ob6IAZCew6X4ju29sWJIsVw8D1rxvl3OsVI69km0SFGg2zffM9E
b5DXqdUGZrrIl34Cx+YBbhhWQ4ahv3SO0v0r0JIhbSqbhE+Q+1RcNqeghjk1aa3RBXIrTc9IJZUQ
VRfnUcW1/iAhuAnV61hrv+5PyRp+wObz9MaJMYkx8PvFGL140KuYR2Eh4V3rYjmqPwijrf7DN378
XmedeuIelD+oEY5j93fNziFhw1DW4yesMjSbQwKWd1LpUWLqgeHdhxYLFvS6EyFd5wLvyftj7awo
Hw3bAwgW1fKtTqFlFbnZg1AKEqyPHqWxNj6GlM9xwxY8FDwxlrCa/nVIHa0Crk4d9xbn5vOwsSmB
ZqQiyFssBibDPGFMIHz6to5XjulRRnl7BhnOBLnHV6Kxv22KLiO4jbiz2yBW4j7oDLu6SHzrwUfd
rhmjUDijsEQdA6Tly5OeI1OiQwhtg6Rzltf0WexLHjk4D0IQOEhbtkOxUpToeFivTMP1GfByKInu
eez0Eu4S7dA8iEoT2LhZ1TkykiMBlN2hOOxkZSvFbXtdo06OxVKby8Ekx+UVRa8vyViPq2VxdDB/
21X681F/jbTu079CqjJrTpZ1lYzkaD2exz40fV3SjzK+bUxYR8Fflmr0ik69ET4c0pkiJNJ8gUI2
Uq6y+5/oWAK3GnlMDZ2SnqpBdZ4AP4jTpMxHMno7HwkHVeNsU3oEv7q5qKlN1EWW1XKg4khCw8ju
r8nqxPlv54uPXNkGUANxAV9Bqy+nstRSU0+4WYIyMwYf23vsF+Rl9MslwfKwNI44vXtf9f9yFJU9
eQNi69F4GONQglcY5fLgFUuWfmlbmNkHwWdnMzJzKxKXJBquymbfD1jhzFJpqkHW9RgihmG6NAGC
taPyUCitcdQ63vks6H5MIJDDFfC4CQZG1WCqiDknmpIGDr1Nmr5ica3g/mJp6/Pv75DKanHR846m
7r62FDarpXZmSsMPiypOvHA+JVUZz0GsV+JDA7p4Pq3MuASsTBSfS13Mn7SyUdF3SZbJdDF3G1RP
ihIlPgNGQzAHoEJ7ZW8rwmvhwISIzsYziktcq/QNELt/W7VIt/ghdgPPC0Y26EHlkqafzTFLnK+T
I8/iG0/WAXNCzDZVFOPHWHqA0ZH1HiWNMvamPJMxVsQO7UjTYG+B1/qTQnmDs6lupmKK1LBfslwN
YtlOA3SrajeVVmk/+MwHe2kb9tZZXyVskMGBiX5TZU9TqHLSOC+BPMXDZyvB/hIwwuj3el//N83D
Abz65okLLJhOPf1hOuJrTfTlkbRbkCOLzHCtk6qyt0TF79Aa7I9RrVeeEk/qGzXLiqCmHuzf31+3
D/916LXGQdsDjeCbZCKPUtE0eBEhfBwZj3WpJ1/AVTnvBsk2gsqO7N4lOY3eLL3UfFGLvjljeml+
aMJK/Tx2Q/Fm6P+dGcWPWkU6QEYxKcAlXs5HMSEuRq9w4RkgjGvUdoIqlqg+Yi+VHkzAzqb6oyrN
8aJDSX73cihHX+oRuWBWupO1p7xqsbIxkvKpknBfuT/Xu0Otg1HMQJRp+2ArBrVJTdwKgjhuMPaN
hwkEnBTH7xwp6w7agjsbGD4MTVfqqFQvtjLrDZBoJxX2EmCesWSfInK7jzCvtac+t8vip6rO0j9m
ihwZDdI5kiMqcAcevi8nMqYtESlZuUBDrq13YNAMH0soJML6CJFiSOkHC7fugc3FSJzUDCS0ydpu
3m9igEraAGQLsjhS/UlF3W2osRnCu6TARi36ubI2/jHzXr9RZU9yEZPxoM3/8hsRz7SKIjK4gEur
ehf1NlIb+ONdqjFP/o9DreHnr4SnqzB3iAYbxR2kEJJT2c3j2yLDOMeFqKMelY13J5Pq34pVocu2
zQn0IjTtGI+UwBGj8jjmdX7p9Tz/vTpLXqOlrj/JJCcHe3TvPKigriCvcukBFXz5iatjFShgpHwN
HHlfT12cX7q6TS7rk+6gAr93wa7wPAZbSazbU56Kdqm41KaAmAVwJKqaKx7egIvDTOVRQfbTC9Te
StzpDqo0RyNvElcwj3OKoAkfSWPBawoLayBn1s/yVDpXfVL6X0MsMNxozao8GPpPGX57RFZhghXw
CVV5G1ag6A64U2Ss6tC2FZG8Q7yREksy+KXQU9sbgUPRVuRZNHom/nvBjOl76pZm6DzUqWQrrqw3
euzZ4JxjV1HnonNVED+22xqNmGiGq2P1ph+HKj/9+11JFYgwjGg3UNVtBIiLUJmLTA5WPPd5dCR0
yRaEtYpF/ucGM4eahIKAT7S/layXB6gO+rgswdA28xlSpLg6yBf6cjQvr2IAzJf7n7Z31lZaBcR4
BgTc8HLb45WnRZEWywGYX0c9673WP2H8EoJe1irVDopQUlpPyUT37v7Af/q42/2wtpPh/4OMIQS9
HNmMiHNyl2HSLE1q7S9don9vHTlJg85q7PZCG9qy4V/gG3ga0QdeznODNywmZJPxZXRquXwDGiJT
/VRO8PoNK320/XpO+ghmLxSDs1CKWL5WzZB+LJY0a/yhDOv+LNM8RzHXUJePaTPIcCBmw8RfDWsn
/VsXZU7t9XLW/URndan8hPZH72Mt23yYx9TC7s9uJiwrexoMj7Ica/URjX4nWFKtNQiJRBOy7M21
PqWlMDG0n0jl+6r3gLHn0iNik+M3rZbT/Cz6HuLL/cXYGxMYKH9Muu5shpdrUcsNmWUnUYGv5Hr0
m7qc2XbcDKeoUkIFJ3dUDQ5C5v6Y2DPQC6cav/WVaSOqw1PLmLNuwanB167wO+6GsyFN0/tBdg42
3BqjNvsNNxJCJSkmVdbtBW+VhjaEIY5cUbHovMg6SAGeMRbmkcr0zpGiPwfQG7b1Kuy2WUAnzjRc
mQuAwoZo4ldyLiuSG4tClk7zNGbwHeJleZWKOf1+fxV3Qhitahr94L8xKTI21xSgBUEzFuF7eLty
6sVmMjsnM9S1AUikccSJ3Fs/9ihtOkDg5HSb0fQCSkADwTpouqV/wENR4P6XSOrkW92iqSdTy4/u
4Z3wRQtj5SvyeKXIs3lU21UcdVrcLNj1tE751GWV3LpmnJn4gRXfTUl6skpLmzyQzOFBzF5vo+3u
QSdyTf8RvOHZ9/KEzDM624LnacCd0ly5/OHYdfD2W1tPgzzT9atZqAWaiylCAfXQtAestL21RUKP
FycZNLW7zW0JUqYgOVe4FbryrT2NRSAy5cfS5cXl/iZS9kZCIeVP7Yde1TY7yRSjHsuoYV1Jk9Q3
cWpQVMWVUyr9Xk3piLjOUtRPmtWPOCvGSvmtEU15xcHI/iQXpYZFF7bfPzgFkMcSTF26INdt6kj3
f+fOcSZcwQgAGAsKw9lsPwxcOssppiXQY4zNVUB4J02oR3idW21qunSUn2hZoDWuUjN6ue7wtCvi
cUIRjqifX8Kh6OtHPAmjh74yJtSnh7HVMJ1V0kdLr5YJAly5fKWOWy3wkjJ8X3GXLC+yleCIaVmt
8kvI2B56MRizDpi5anWeHjZSecnRZGm4JwxQ4GEx44WaOk5q/TAlYYdeQl1ffeR9CILOFs0Y+aZu
ZaPbwpoK3bDuZhYpyWo0FTsu61fDPKc/Jj2u3+pJFP1Wa7PokLZSIjSLQkvuoTLYo+LBxWofNHQB
I7+QzLm8tvWoPmiyKMqv99frFgDMTFK9B4zES/rWawtYVQHUNzJ4RveJ+pOsoB7/67W4/qwmpDnP
si503rzJYI6PTT8t2O6xMGjYVPP828JBsTgIQDsbnYo+R4n6HEnptptgK7UNrVTRA63CEtKNDOUj
r3z9uSuJP/c/fueu5E1IvwvZXppSW9yo7KCPXdWGHiQSd4vfh12jP9ipZWFm3GGq/o42Q/zvDxrK
KNQgUR1jyO1lGaFykRiTrgWGA9fzStrgJOdR7aPpy4xg21G3bT1vmwvSBvO04pvXl/42hYjFTHNx
UbSg0Coz0LD0RP5/Jn1X1eIz3objuZDrt/endScesJ8oHpsrSPaGY8DT0YL4HOt0tS3M2WIrVwW4
qWJ8bhuH7LkZKFNFS/boLHp0RPPeuYBshFOpaUC4Qgls/XF/vYkBmIpKj3ITy7Ycs9IoKS5ZAlnn
/ifujkKBBvI8+4c+1GaURDWXbC7NIOuNEbYEFMk0BrJ+f5Sdo4BIqI7uAO+blWb1cpS0M5xQJyEL
pgpPHkdp0lda0Ukn5KyOZPdu+paULXgDokWzmgwwe5svwqQSW3sJ2+12sDRfNgvjlW53ySmRjOVq
zdZMpbjovuj9oPmwf1J/0QbtYFZ3zuOKOGHlKNzySza/wayxuB/01AoMPHk/59gJvLOgIJwrVFM/
AyiHznx/gve+Gokufa3rQQC4EUHAlMOsccI112y3/CCXBl6yC1LQrWPUPr0kyWtnB1rsOMXnIkpG
L2yWI+bD7lfbZPmkiKte2GbHZrM8T3EuW4FeOPo501RGSc3Jx5sWtotmpUdP/p3Nu7JX6A+TJXL1
b/B/6QDnIw17K8AQOLXdqXOyU9Pqpd/ZY3NCqKD3ksxO3gF8yH3JloXnIAjszwZE8oGSrz8Oqn1J
TLv5dH859n4YdU+kiIHyWxRBX+53pRqpcsuSwdm19XdI7Ciu0Q/RwffvXInM9P8fZTPfhrmGPDkx
AzmD607Y+2aDZ/s8jfp3INrTgxg77eAg/2n0bK5hAg0dazq7UMu2aObeQjlasYmydVv0kltbUt+e
q3KqnzUrh2vdVY6BiW1eiflNKWKBkS/a7v2Tmval9iqTu+Fr11XzNbLKcPia5JIuPetqqYP7y0Hz
u2gpKS1GYjHUjnYcs3ehOZq/RaYOpkd9NJoupZRPn+jhSBYODJEwgrg2hOUnIFYucdYBwtTkfsGO
G41PKLBtqqz889gI39nhBC4JYhV1xQjAY+QLJLAjV4DFO2rh7h7IPyh+kCGU9bdUFWuKkimNhEkp
rJqdc5qSvF3axpLjq5KFGH6LVnckaF2JdVVgzqheqEZcToYVh+bl/nbcuX7X1g67UQO+CUT05XZ0
kl6pung2g4VOwyk1I/vUpGrrEbll//5QOyGToaiMrz6Ma8fw5VCQBvDghXAQDFES/8qMcXLtohan
ImrnJ1yhp2vf5/PDiuo9uAL3ztyKaqB8xqVA83UzctGgzDAvZiCWYTmVhjp4+pQc9cr2ppIeKK9E
sizw7uuv+Csqm/mCXQYKcMG4TPmPJVLAa2up9jmL/xkajrgANxt/4Q6sGeTLkToguBAlCiKzE+Kf
nSXVd2Dd2lPSAae4v2h7F8kquwIwl2T1RlNNKsPWqmv2RzFZGup1UvMBcxz1VcKj+5U6jcY3y2wP
cqu9iUQTS18Vk0kMthMZpdjtpOg7BJYW9dYJXTOz8BJjqE+aDPHk/gfuD8a7ABlSktYt7FRvnaYw
osEIklJbb4aKdFxS0qvR1/rBAbgdimcrIk7EYXQOb5gsc5IYcNS4lB01Xx6bFhZVHRrL+3qJj2q5
tzt+fSEjscRFvLajNjve0BGLLTUVDtZYyV6oEeQLLMjO9+fuVtiFfgXPdHTQV+DZTfHOGeIQOadU
C0Z0DZ3LRNdCfWv01Rg/FlNR5quyRP+47qtfpSSp+FcRVh8zSqQfBJ7DHxwdXKHXFmmjDK6SqrTN
tXmyJB8x7qbwQ9EprZ+Gnf1pssyodHEhKX8vGH++H2rMK89hZepUKKcw/GnmGH0j4R9HH+GCVQU6
xwR4N+2pPULdh/gNKTA0fyLRa2hQ5+bsp2VMdubasWT818aD9rNdlvJNWuj2jw62cuXxhB1mNxvU
WnYh/opL7NS99QEjZkpc2bI0wzsx5Wn5mEXJ/HYpjTE7h0O9/LK1rC2uYZU4sz+PQII8eW7UD6M5
a2CQGlC+KMMkpXKmJidiX8/LUXOjukx/5lkYD6dqTrvZ5y7Vn7JaMmVPK5pOflBDqfguKXKB/Ill
i8XNTa03D8L4zmOZxjshHP0qHnA31N+kk+W5yzItIAteBCuYO9EPuUEJwR1FruhPQ62N4CiyVM3c
2HRy+5Kp1vhMyFI+Y8zmtAcZ0y2JH5wOGG0UO9nMOChsCmBDN4xVCTSHlCl+bze6OKU06a+5RkW+
fbJnqzv1bYh/Q0rrCt8Dx4/1OPVzhETpMUmZP1NV/nB/698qevKjKJRjW8xb4pb6sRRV005g1gM9
n3tkhkxbKl8lZRpa7DYn+mwtYFiuU5nosiuGBI/DwoGw8YBxbZc/FPgrpWc9KYajk39L3eSH0VQm
0QfkTalyExxof4EznSs9mOKqGgJnDuv0lM9j4zzNjtx/x38mm90BEZTKC/te7jwUSW0VE1ghFZ/U
opvkq5QsquYjGJfXnp113Xfa8/ObOlGGX/enceeegsIJ5BBUNdnH9jVkWHMjJLXVaJYX8vusjOTJ
mzWUmA8yAIeI+DI3RXiKIMbUUIdnYl5GzAFJ286OZS2Qx9L5ihOT7INrqd9opKqFO1lLWng9GnHN
aRK5FblNiq33ATDgNpQSXVZ+w5ofoAS9WRjJVhszyxvuZP7xnl9vu41cqMjvFJMUnRokoK45sMiD
p8DeFBMI6OoAjldurCSQDuTqQjAISsqA7qmBxC4PB/XgkO7ENlXHTYZqKGUmHgAvJzjMMRzBsFUP
6AI0Cb0b4fzs4U2+1UFIp+d/3jU8NEglV8lg64brTVY/TIgTaEFVF0YwIyz0dsFC76DuvTNxPB4t
arz0XldC0MtPaka7TDNr1ALSyughlJ3BReOsOZCyWf+Xzc4EuQFaDyLKSnzaXG7l0lmhNjZjUCZh
6Px2RtXMfHgFuunOggP4VNKzPhhzZyfCIuexRvOErGdbWcZ+Y7KtCm9kpdHEt1Fe0SkCy1NrqBK/
Tq3s1Vw1R/JA2volmy+F24kIEbc4J3ELWxOarqAWrkESzsa2fSrUBqyc1cb0ToAztc9Mj6QGdtx0
5wwbU3rcpjUYpwjhjdpL1/U+YwnbNH5SFKniR5NoozcTQtEfx2Shz7UCNZ4s9DyQGcviWvkQr66r
LmB8NXGVjAv3uxZXcfa1JlR9l7pYqa4ZF4YAyKUm1nnMs6zyCrLr6F1uD7gHxNWxc/ne3LOnwGVS
/pFZ+Ze7yoqhDuhN1wVpqs3vQ0mgC0JC0QBn6dTzRP268Sdkjd7dPzI722xtzSGJQn8OS9H1/P71
OInLRstyHfw6IpjOcx7BNDYq2/Lwg7ffclkdafysl9l2salR0ovkgUs/cJ2Gv8ajBNaTQAMkT6bY
eIsEvPiJcWXsjbExneK2W34CtGm8BeGyf78ceFuuKsU8HZjpNRT8NbJRq6IOW3qgvS4sVBPVDlFt
Y7rcn8+9MMsInKL1drhVTGoWOx2b2sTAOemz6qEzsAO6mqmiBmY9mhEbFmtPt7FtSfLzvo6XR0Ow
J973sJIzd+i1sPvVIspWnLnoBvk5VFsV3E8ljR9VeY71g9+7s+1WHQ5SfvrDt4SifBy1FD9RmngI
ltEeNuvnGSUUEoFOyxCRaMM8qKYud/z787Q37kr35T1MbRfxiperUadaMthLOAdSZdXXvO+St1ic
Tt4wZMobwqRAe6VNPt0fdGez/6mNU/lDDQQk6ctBh2EyWR3MtTV7qf0CezO/sQf7NPXVp7Aa7IOS
7k6gQIme5izxFanlLWyiLTNZH9pkDoToNVRQB0eFB1znR/CMvdScHuyabUIywGtvney/tvZiNLQD
a2cMDLDQiz9GWvK9pMI0ovpXzuFpils9UKRmHoBqZMl7WYp19TLojfFqokE5f78/zTtri8ISjReb
KAIhbvNzprCUdDuXRZCMJHhBlSfW25p9fOl6tXrMpESoJ3zecFG8P+5OrsFwHAuUS1dxks1dtmSZ
nNCSgFE4pOEpDMPYzWGwXwfSgtP9oXbyRosLjLi1GnffQFVnHFBFltQiqJZY8YzIVNymlR1PTpPu
PGl1eFFCuTsnnKVzbFfLh/vD75QKFTYV3STuUmoUW0BHuoBtT9S6CxYNSzVftfrCdksxFc+JhIuk
N6NVvSrFsttPWpLrVFkR/f2Md4qaHqTQe7NODkkGC18QNMLmXkVJMMRxBubOlPWzb4LRwV5HmvrW
F4jRHPXYd44wNzgMBs4VHi3bMMl7F+hWJ+B2jRWIvS7urzyzUPmsytAXvVwePHv3vs7igqSYwWqT
Kb88WnHTV7WGJmPQTYj6eE2LSixiqXP0dbBjoR7QzHeiI01ZnmcEKrbWdjQa+rXozbaDTdYjIC4p
DiqUaFH3qSKdrWnuHiYgxm/xIjzsPKt8yMvATLllTZv5zLVHu1lG4C0pgtcQiGD4ZRzVgVTdVxBL
WFzKGDItMKgjr5fcHt87aey0boWiwed8saXRB8MXUmW37dA8RZhT2H4b1rJGlAtH2e/GDv2Demmm
xJ2dsVV8e6EidBJjXqaeiADLXOysmmQ30ZcEp1otVH4Xjga+fAij2XKtsLbeK7WQcncRxfQ67BXj
d2YpEv7XE12DQKNm8qGKwkJ3h7bsAXqI/r0zWq18diBqpF6IIaDG4s2dfRqsEZdaygoZYF5FjL4B
KzEw1Tgcf1ex2WNnMpad5ZljYZR+23bokOOim02xaxS9UD3sw0zjYJvdLjxHGSwn5TIUsW54vWY6
Q/STlTlIirzWsb10Uuf3Mos+vmSZCZokLlq4Jin3beiSsuHXeP9G2f8B5EWULWS0yTf7vIniTo4t
iXhs6l36bhFgazKRiOYpIpu70DNKXwPuEG9mGKVf7o99e6bJl9aWB/kHl9q2J5cIem1Lpi1BRD3H
k60s8WV9stzRyK3zPJIW3R/v9kyTcJAEMtU8d5B8fXmmc3xeGoQX4RnoyOMmRWacjFb+rxv68SAi
3UbClyOth+6vwDypKvqANVSyrhqzUzc5vWc3Q3MuiYlnNY4LNvB8pF1wm3YwKKd4tXagv7uVZ+rS
eRU84/PUkCIqJi72wzBl7UFyQ4v49sYgi/5Ts6Z/e3Pxl8U8dtRP1q55Wo6ftGG0k29OU2Xa99qC
VPEo67E6XmCbWarbJS1+K6ERppXf5mFknHShOk1AqpJRkgK8lrq1OXeLL82Fmq3qGYvhakpXN24e
d7rmLT2axI+pk1MUj8ysRj+/AFvrc9H0TSCQmB+eyS0W1aNZNfyq9RBmbJw0nQpDKMTJ20DPu3Sb
bLIGv4kFd6silM7wlDwsswuGZvMAi2bW+mcptshCAXXH0wcgQdJHM0nrGMHnqI8ejcEuS9cJx+h3
aFqZ5eu1JRa/6RM6j7oZC3dBb6P3lrRM0gt1//o1He0kP63VpeWs5jis6vRKYvSiu/JnRZJ41o1Q
eWsDfn9u+fGP6ogFpR/FkWzigjm2wsfcxNF9qU/T5hWEZoPCc1okn5ROsTMvVsN24vM69fXYKUv6
RSxmlLhUxpFkqUJyAcJj0dbf7LS32x9dXlEUHZDCiR+NqCzn14sspZ+6eY5Dv2mwCjsbMfreg1pq
3U9HG5L3eV8U2cU0xTRe7Qh3i2e54sj8LKkJtHyvVEeeGpsCJFe3qO+nVugj93uf5qd6qvvqOW2g
pnnyZNjJd1VQHn0QdktokZgYzVOKVo1cxygH51rpcpgEHN6l9ZYJrym9qjv7bGatMj8MDWm9V+JJ
Ib3JO2BZ4KLLzPZtK+rDr2aNW2PXqXrtUxynvK9R7v0iGa1AzhPLwelDvtSq49uwX7Q3YZLq9QnW
Q5F51lwl9qcxAkD4amlAEX4yNampvkdZJimuarXdVWtVtqLTyIj36Mi/RK+kLkSYFq05squFlrX+
2C6Jnl6jomp5TwmQ5G4+Alb3ScLNxDXoDIjzPClEvdxu6QHIqaHVnweRWONnYUhCRXVSVb9HjRaL
xyopZbaliPXGm7h/5evcSP3kTdaazjmdVr0xDJNrEvKlJZ9jq5Krc2X2w9upAOTrsxAlfkVU4hPB
0VL09NS14dyCxkMrRkadBlGx2lC/DVkSovS+pBRP9Lyb32Z6qOeuHcnOD2fJQo1/mtNTVWSrVDkU
xt7LAFj8CMMWoLKVFWn9WNrO9MsRyJGeSDlZdgpVk/ZYx5YhBVYHVcHN0yROzotJjnPKYysyXV4Q
uYAVKam5Jwa7UzwNF6UfrQEO4kTnhw5/GApH9oq4E4Ufqa2c+MinJsVVKXoFOTZSltJNaif9VE1V
/2gasUZT3A7zt7LRmcYJTeZaeYDXM8wPNU5L4myh9RlwB2fjG14SyVM6zHJ1yUeza71iLjlYVjzT
XJziuYheyUo3atc8l8f3+EXHPyG/d6Or5yine4th9jGmfZjuunMtpYYfmm2feaGoc+PiyPHyNLd2
88isMel0sGllNascoTvbMnLNCy5wjQ8Yxew/TXLXWr+ge/TmyRa9TqoxzWHLm0Il9s5GmXmpABIC
jYuQ9ausB1P5Oany8GlKuvJZyVXlowFNJrpgHZQE44SQvI89VaOBW0Rd9sJ/oQWDzcvLrVqDls0A
5PMged3px6yiOSSP6/vauSm/2lltJGme2EGIWFJDNhfbyMSr+ne9mc33SJtq32rDyJ/aWmufkiSy
zyJSzdG1WiP+Fg3lFJ7G7o8CaasrB2/SnRzDUUBWrqT/VXhu0/iUzES1p16Cqh6GaOkban2eHGd6
LOV2fpSH0vj3yI8DKQeP6jcY6a2bTRd1pdzVzEXKu/Bti4ze5BLF8mvIXo6RDTadD3MV9p/upzY7
sR/8qMKDFAvl27Y88ueLBDjPChxEKXweqcOrkL7d+f4ot69fppDiHbh36lw4vbxMa3rAydhBK1Yg
5ZqTuzwKwwlXw1F7XeK39Klt4vJRN+rhVQOR893SLs3P+z9gJ4NDz9Wk4IEOJY+WdbX/yqswg0nV
rmV2F9XsfKGBQ6wjILKTNB6JiextHA0MIqnx+r7dgg5kKKny1Kt8K8UxN5StmCcZQUHOhfNagQJ1
kIjvfhrFC4qHCBDcZG9qKkRJem4hxx9/1yOzeVhyx3yXh4t8vT+Je3uFo0orF3QK1anNKtIiVzOu
E7B3UczjKB+V1/i1ze/uj3KbAiMXQf9i1cTlwb5VRgxnU20GTI0DQ0jyY5pG0llHUZhJ7OorHYHK
G1V2z/1BbycRuviKkV+JESs1Y7M/FrtIsoGCnlrEhouKfXOigWwASh+U0/9mKHq27JDVYHAzi11a
IwU6tpS55iQ+V9GkubFuzJciDeODY3e7YJScgCrRE+Vs3wBvdVEnMYmdHTQxAPsVkP5E1tscXOO3
G55RaAUgTwOaiCrLy7lbcsA16ahbATd5KJ8AbUa5q0WG9WhXUjG4XZNgfvLvk+iAwKdaSjWaKPJy
TDnFc93OUycYUnXNqTgFCvbms+SZXTMevLVvby9gy6vBB/JAmCJuW5JCiLjTxswI+qnALhA5mCi+
jmj5AX0dgTP706TZbyeTzM6dUfcKfTp+U3twzv8UVDYFlz8IGeLlyufYbpzCsirEvGwzGLEzlDyn
D43X9GkN3aM34XyAkJD+hhJoFK4Ccrx2V9JG64l2LE1XlEAVXdoJVo3+oJCqixkOo+IPdZRm58Hu
l9avm7K1/cgx6/Z5LDq150ExR+X7CG9q62leFuRZ4Bea7QlAidZdZ1RxRg94gh0MS4s3d51m2k/A
LL16cHvf7mPqHKhtceUg734Ti5tqWGZ0sKyga8r0Grda9LjIZX8wwbfLjPII9DrqKpAWb+bXcRJc
VCQu0qoeq3f93GZfm8GpaldTsQ1zRY/ba1nEee+qbVNdErtoPt/f1X9kGF4uMWrgnCTa0dTCbyAX
skjSNkTVL9BGbCR9cCdm+X7M6rZ/XN2gEFSdMHlAm7PuPwwVjJMLAiIFr5faSrqvsew0o99JU1Ve
IbQV4UmukqR5bNIRA4hZGk1xVgq7OaJF3y4Pa0LjmTrk2gfeno98saSaTaNTtMCzALO4wpsiZTpY
np0ret3NiD5R9+LYr7/irxA+Sr3ptIljBGVJz7HLaBJgtsMOX5pcPdItWi/hzUJoaOtza1I2XmkF
LwdL/4ez8+px22jb8C8iwF5OSVFaaZu9XsflhLAdm71z2H79d9EHH7IUIWLfBEGCJMBohlOecpcq
1LtQhhghkRN7whmnr/08WJiAgXH9oBOk1p6ILPkh1rpdWYuN9dSYIY2ZRZP1ypQGM4lQS01w9jVe
sodwMlOvm4y9x2GDvAy2E8k0+LIIPoBufztHNFFQSa2FfXaoWT7Cx2N6U5W3H1tVQpOOvGSSKKzJ
nVqTpXMoYL+kZAVpIWkDRH85xMUWAvQPSFwA26i8hpySMsHKDIGFLncbey5iet/I9ft2iods1QHt
9nLwbI/YjMUAkVPRfDN7Io4QGp4t+gPq6LXsQ8ZzftlKh9pWYdXak5OT5ZP+qThXot9TaT5mlk7q
InvtvPuuQWyDbiwqvISJcP3frkre5wH/MrHPtmgzf0pH7W7xQnj/+4X4Iz0QHhaqp+qqzlc6cmCG
I9lFDC/fGzsrdTtm9JzU097rtbWbYDQh9SWjtQED5+2EejXjFVUJAhS1lQ/UwI1DRLC+U93bOp3/
HWU1IQp6OGTqKcumxjOonSo/hmPQvyZR0e8MtREgEoUiq7HAsIk8Vl8owJaySkNsvYWsDE+g5oLc
5e7G2Yja0INT06yHKm/tRIgbUQ4MJo7jAnG3r/yvgrlT5VGheKlHXXI0snk4yoMWeTQURr+JauXD
7bdg67PR1rEMWlaL8uNqlrncjL0+DNY5ZS2f5nacPMBn9k5os7WWSwuOm5XQjX38dnM4GYihuEeQ
jQqk863s2tBxgQV62jirl6odpHMMonXPFWJjs0Cx0xeqHUHp1YNhU+LLGiKJczYO4zGupPA84bzo
qk5k70TbG5+N25tGHEku9LN1NsHtDk6vkB3UpnBk9FTcRn9JmjQ+0eXJHqFU5jvgvI1OKyA5JIDB
7fNy0PR9u6RjWLOIWh6cqf6Gj+hrWf8ClNS+UJ9yXvFxiw5F2nEhzqlzSNXc/FgnZTDuRP7XsQzg
H1SnUfowAU2s3y+C2RJFuDK8lCal9UNuJcP9nEz4SRZoFPwTEVA5HvWWNPIctcDdpFOKas9sdWPt
F/UbE7VvHjHYDG9XwopyqNSAsM+dIs+T68gStiZ2Kk1/ijngSo3MqNy5vZf9unq3KdksvlAACpD9
Wu1n3UBANBod6Ww7c3wewW98KIcQlEg8NXdxVI9u4UTYyZFRnN59XuG1/1WdBuV09dmHMDcqZ6Z4
aVid9WEwC5zacb3YOa9/L7f1BC1CIE7sokO1frQTiKTh7NTSOTBGWbkzJRSp8JaULTcdwBi4wLnl
37JkpR8SeNGdS9U4fpb1ZP6hKrMxv+ZRmgSuSXAYkTUZ8/hUxpjXu0DMkZatlNpUPEfqO9WVQylW
jl2nWIHXKImseYUIHQqdeaLNfg+Z9aGFW4leiciUAYJTJuHHY2Ih5fVTPKQPfUafwe3BrRt3VRgq
rzAZMCpWQFfT2wh77aUd2uALOj3xS9cUeL+ksVG2Pq2UqDtN8GA/zuhfRW43DArvI7k7SPWp1id3
SAOMTPtYHz+ZKfx9L0WCbzyMk1CenVEybSTH8uylL6LcPATCLF57orXYk+2KSAO/U7TYjRhYqdeM
eQMcs+6s9pD3TpV7nSRK0+1CJeyIT6T4hWemB92P5IpwIzHW9HLKsfholFFcHZQRATfkfLJR/VAk
SA4BGdeK1k1Se7oUJKN/cqNT/4gQgHc1scb+EIr8O6KUqeOOlLNbT6Zx/ROusfba5HH+k5Zm8E00
YfPLzmJ1uiQimT/DrVKKg81UG6Q3hP0AlRYiV2JJ2TGLUnK+YHF6cREMgz6fwVTUP+eSZUY7b+/G
zb1E3wCwaDwvNPC3R3oSdqspQkjwzeMv06iadAcaxfZ1vYh3HsCtodCRRiRjsSpitLdD1SW2qERQ
9lkuivEj8ivlhyKXgkscYh/z7rO7QBpVij+QA67eWhp8SaDaRBQdHZO7VHTT05T02vsjCHthQyy2
KSCO1jULs6xEUQ6WfdZ7RfrKB6zvo9iRY5gqmk3KVNplf3j/xMChgPwBVSUTvLxdwylpw4QGHwn6
hOyGZPX9IwZlxc4oW1+K2I91c0icqWq9HcWOBqWOwYufh1aZD2mfjwddDL+Ak73b5w1NR/BLcCX/
cnK15dn7Tw6om1JmmhHzsRKYVZoUZwezCvb64dvz+f9R9NV8JIigRVYARKPYmeHyW2cnGkex18GB
vXv/B+K9ouy/iN1c2aWIApugPnKoYynC8FvKXf+2kpX8fPcovL/QMo2FnHZVPxGlZWdSEznnsO1z
XxPldFTKsnj/KYJDiLUDO45K4DrwSZB/yIM0dHAFiG2FDG0InLs8aYZuZ9E2vg8ZE0WmRbJ0kaN4
uws6eQ7yvG3oWVRCvOIBDVAAx0s8UjpRh+7ttdsaDM9dlH3x8wB7ujpCatBTfulIbCBjBAdY9qBw
2350Ax3/6ttDbQQvDlBgDDJoUVhXPmChWRC5qPRiMsofktcqBf3xILUTzZ1KqeoABPT2zyKqsGgh
7/54e/SNaA2FZD4dKQ6h0/quiDQUrPKZuvs0jLkrTZJdAbKudFi21fSKrkm48xm3pstphoZLS4g/
Vys7Z9RaE8AZZwQh0l/gfhMCtjaYD7T7sicpA4MJI0N+avsGfbzbk936qtAkaJAiNEXFfz026mSx
WLIr4L3zpTPxpTt2RmM9Av/Q1Z37cSOVg96l6X8remhqrQZruUCC2SotUHmh6Teakz/ZuZrtjHI9
JVQp6JrQwFhqpOvl7DWBd1vbBmcHuMMdyIbWFW1UPuO2tuf/scFZQ9EY/TEDlo5z7UYNwFShSx0F
56Km0HMgS5+iw1I2iiljaPZnUopm8KLQModD2+Xt6JV5AHNfr/QiVF1dJz70rRFHIP/2d73eU8sP
o0gMFwPO2loEREZhyGyLeIlP5jA8UvdMfyIwqh/LNlAqZPbaTvfUKWxiNytrI/1fhl+AVHQmuGzX
Z2i0Sww3ZCU4x0IYuRfR7uuRNwL96UphW973GHR+AReJ9yHmN6Rgt2d/fYR1mTCPwgia3VxXq4ux
bKKhwGsjQBgc1o8uOc4Bd/beLwJHe8nDdK9Vt5Hr8qCQV2OguPDU1+lW09Q1ndUyOMtaFXu93sEo
Re3APE1CKzyhdLJvKAkuIJU9fEiitjsKfahebs96a+OTcIEgoWCK6fRy/P4TFOC00Let00jnaBw0
b8Lc5xhkXeGrhWXsnLHrk7w8oJRMuTMWKvtqga20NcNyKKWzOmJRoSfk05aaa//DLqJHjU4aD88i
Vf52Qtbciaoo7GVVk+koK1l9AviV+GOKlJTAOuWQpVg7xxYijreXcmsD0d+ltAaWmFh1tZSRgJgX
zHpwRvfX9GpT0x9DUReeLUvFs0QHYu913VDLxrJwoX1TDdro9qZ6qyuG0TnnGXjIkrflqfodhbCw
fsEZ3cyPRS6KL1bXaZ/bvtAzzzJTy/KKwI5LN0Jd+k8Pde+jVrZUd24vxtYtBx4SUPWiawGSe7ls
/rOxjNSeM7mpgGRkRpof+yFNP8lmoiLWijrfl2GSleoIfbz4LktOqLtI4xcftdhSm8MgrGT2aqlS
0p0teF3ZAYJKOMKpM5Y60+pHtemihtJY1jmJ5ZdJ5A8lMuSn2GmNyxQqmU948K+w1fkQZnX29faK
XFcLWQf+IIdBMOJKxN0s1Egzc6qFoWI+iiI9pFHjAUTKnrIyAvaG2ubd7RE3zjboIHy8eDZtuiHa
208Qhn0qaXXtnJ0gAgDuyL0fZYr8b6VM70c3UNklqOQ5Q9WYF+TtUKKa4HvROT3HVq56mtSIA5Sv
bufzbU4IpsnSaUR3ax14pLFGkEoJ5gxML/SB9edkGFANP82DRrLx/tXDTxZciE2nkLD87ZTQoFL1
YCSFDk1AhWBPiwOSOIZrqsFeDrhsu7d1Kc4pGmZEA8h8MeTboeQS1rotCeecG4aI77oeCpkbjFhj
uJhOjaUnmzFIdLW3w09yk0p7h3Xj5mJ8wixyAv62BvhQ+7AJsbhHZFuaDzbEAH/WuhoD9D7zIK3t
6XsvS7eeL1/R1C0attZV4gb/VFWmJZkXrTE8kgzpqOrHez3PrVlRbIGkRUDOA7d6b6Zeog9AYnIO
Jwc/byNUyk95rHENy5UVCB+xofdj3Sm2YIO8SBJsICuGtLNbNSSLswbttyq3zUOVz8Ejlbhsj9q5
dRbQl11Ml5nb1VmYpFw4A3v0PFbygLwrescNNUlPRtx4pzq7MRTdQVS7ae8vuqCrJ1WeQcBok6md
IwsUvT8PdD4omRnSnypq09y/fe62Xg5Ks9CslosLdY3VcGmtzMOMctEZZGf9Z8g1xMDAHcupm2Tk
yKdpLsvxRWuGGbX9sEEgpndgTx/SVG2owrawWf1RruRs533f2LU2wBhKUOwlqjWrOw4BlDrNsbhF
zVRqvsxy+GU0Cunl9uw3BnGWtI70DXGqq06ZHAWaUgXI/SmVGnoKlcKzNIHuvz3K9dFYClqgccCx
8z6vQ882qBWhL8BFYZfVR8kUzoRnV2wCfpmTH/EU6juX6fUNx4CLhiqFFAPti9VZTFG6tFoFvT14
fMHHztTz4xg71acSaJA7T1H/Fa5R4TmJ0e4U/Tenujz41PD+era/vVtbJei0RO4tQO7jdAI1VtFM
0kxPhXBLJ1J7vyoC6u0GTU7eDRrhV7dO6mDTCcjoHAT9eCrHQLlr+sF699OO3M9SjMKiFUGWNeRO
qAhtUiOyzpCX4XnJWvhQNPNPR+3L968fqqUUipZdT8d99QzqluhTdQCRiWq2+qQKB1h016I720jK
cZZjY6dIfh0m0WmESINuHh1jFHfffq/G6pPIhHkFhADx88SMG7zVjd7D7HW8SIk+eQj39Dvn4fqG
Iw0j7zd5jXiG1x0/gBmOOrcVPdXGMQ9xiT0IG6ryFwX4z7eP3vUBB7UIfGHpsDnkKasqLGAfwfhj
cDeacfSxb4fmbFfKsGertTEjhuGJRXGNRVyzgietQ+MSbt9daetS5UmKUh6gJI7iIKvpXgtgczDq
XkBolxO+VrJAIlnnasyDu0k2s1MrKvyYzDq4i5R6D+n9t+/5JnZAtpK2PjEJxXLjir6mYHZm52YT
XaTJBpcZIc9h+bJIkUFqJr37NeXVMB5KlNdNV24ytIiE0RU/itlJCj+0jAIF/3GsvxRGmf8eCtrQ
RzGLqaTSkJU/I8aFK1YPdeDphrAyL5lr8M6jZkvWsxbyzVQ3DPGrdbM50S2EjmKReWVRorCbq6ij
HWaRhsGBx3T6otVB/XuY0gQ8IcAugYIUgA5u9glt44XR6nHXW9glphObrRBW13vVENTPhjRT4srn
MMKrctbyL3MxIJI1N0X/Z07C5g5ckaEcosJRBDBKkUH4kOf0ZZxtaDDv3LDLgi8mOnRmqTSucyYY
iHkR4IB0CcY2PNDqKc6FCsDh9ihXWwiQLSeQM0jGBVh0dc3IkYREQTdK5xZM2GddrrRDNiviKQp4
028PdXUC/w71Vy2Cka7gynaEDIRhgM6wmjb2tb5R7+ci3wMRbI7CO0A9ibL+FRpxzoQw0fegmDZk
zgkVSckv4K/tzOXqdUOuBfkSLmdKz/jTr27LanaapLeN4ExzUfUDq8s8RVLjr5h3Jxe9GeM9b4ON
70SVG93cBfjGg74KgmiFteaMR/GlTxfJ2la2TgFYPDeK+r2s6BrQyeTw2KZLQRdz0b5/+xSUyqTW
wDKl8xwF9WcyS607LMW0B6VL5t6luNH3hzgT2QDVcR44KpHZXbAMDF8SNRlf1GKUP42G1kU40o2S
cMtSTWyfg1v8pPXc7LW+Nj45txI6K8t9y+dYrY0yY0PfQWU7W3mRfJQbEX+HXCnvyAZpW5+AIeh2
0AYFnrP65kqYSlltOhCrbCmmCR+Fg8ObrJFiTA1cubu0H+3ZbYMYidYJ1yvpLqRp392pSmf/yGNH
iz5qRSj1KL73xlecgGBMRUhFaXdpkTaTS/+xs/xB5vK871HsST0jMprooxKMqYFYTG4myMiqnXGS
4lhqPVgH6Y9i1PvJa3sDvCLKmAU3HAqDmm9Yoq6PkWYEJaVuGawFOKP5D1XgGu5bEKh7DtFbX4FQ
U+Uv8iKUpt/uGslIFAP3Auq4iR5x2dbTRQtqCKW3b5Gtr7DAqlEPQuz86hbpW3UwClEE51qXil/C
0KLHSslG3TURsH835ouTAMBseVrR4sSf/e2clB6RD8rzwTlL+hTa4ay6hprlDyDpev/2vK4i9WUo
qDBUqqgZXnW9EVIXgRbQnZjiUfcGE92HPM1sf5Ln/qGlsHWSCqx06tE0f98e+ao4x8iLAB2XCwXc
q/pwHyFWKdmDc64dIIpuNaXGXZxTFkC7sfYkG0lG1cyA1+XG7IPCL3ciz62NA1qCxB1RKK6c1cYZ
lFnmOW2ds1EE0WWIzNlDDSA/3p7l1vqCYJAp2iI9AEPu7adEL3PujUByzrrVIHGHH01/yowo+7Zw
+e4kafjRDFbrAcp7d8WA9aXjtDxHdDmIDd+OLJWAt3DaDs7GMGunqtHk0wjKCXRxVby3YkD8zlnm
ZNBLo/ayLPV/ir+t3qPwt+zXwG7Sh0KVi/uiFtaxqfq9zHLjq7FVQYQsYsbXZbppKdGhuRJeUBRv
/6m1cGF85v2OfN/GV4NWteQltJfJFVZrZ5awOUYdATqtt9M/odoPp6KHYetXzeB8n5Vc414ziuiU
p1Wws2O2ZrgQdf7CdZdO0dvFtFLJtju6YJeqFMYJ/r02oNgA4+pwe2cuc3gbWQN0phZAgk5Pilr1
23Gcbk4L2gbhZYbd54Mzv5vz3nfibrzD02TPV3tjRReqGjRRSh3s5tWKTtoU62oUxpdIq2o/yyzn
WInJxFTHTD5rtVqfVTtvvnZwhHY251WGufCQYKhw/LjmaPq9neeYlg4ilE18yUwwfqPSG6cuy9JX
GLPafTY3f+DHBzsJ5t8berW4gDkR4MKkgsbU+gafchOYoZVlF6gJVeBTW5aQELLLsHWtwRaj37Vl
nhy7OCm1u2BU2v6Sg2gDttZH4ZcMP9/RnVCJ+wWTXzXcXo+Lyqfsj3OI6gjDzdqy7VytZ5u6rS6F
J0UaTc1tnMawucYM+XmMNCW7NL3ZVZc2aoLOLa0O0/QY9ct/7XyCSyA58bmvRKO6VenET2Brw68m
vrtfg1Ae/sShjE1XWIP1cqPOUX+Bt8i+FZgVhL6JGFD0ZBj48Xapob/QoJ2fLDYsZP1ZNicPreX6
9fZ+3fyOnHvyWxCrV/Xd2ikUMWRoFlAjp++Vz0qnuLnqDIbb5mFlnoYJ8zZvhBOs7RzJjaeKpJqB
8U2lRvGXHfKf+w29lhgp8zy6JJbIulPWpyE4xjbUjZcybZtHNvzwUwIv/UxYLNQHtF3pa92e/nWd
lH38d08t8TiX0+q9ihUtE4MWx5cpSbv0Y2bwbINnpGMPkYRryRUoqs6ehHvyTxjq44cRvyL5AMe3
jTyltvpPc68l0k5Gct3W5mehbrjY+NL2u8rkzHEIwrbjqiyLtu19Bmorr68rmC0jTUjFdXIlNk6K
0led1061kblGa+qFa2e6spNVbn0nTGcRlNLo5FwhVXQBYIJyQHhRYeEdljann1RT8JRlYKyC3MSf
VSqKQzxCOExpGv+6/YmWm3l96AEs0vdD7/E6gQmmvhwaJw8vhd7Uri1NxkNAUL1zDjYiUQTGMTIB
pcamXPfVJ5sMEKIVo4RkmsCe0ERhlONQz3tX5/ZQS/OU1i7821XwQhraWoGT8kSkquN3YtQ/aoky
HNCwqHfi0O2hKLYzLTi4655YFQqimCQML0k+dDhbyfohL+bZFb3Y6wpvblnSWRy3sMBcwEZvX4Rm
yKKixP7wnBWpeY/uTOFLgWa8alLRPo1xiUKYXGSejELosRsVmF5akP1ze69sHmcQ/wuFcmEErrPd
GmexOFIIZIQyWd9oc8bEwHVTPbdylqBkgmVsfhpTPQLTnXK9PeKnUc6HMtSGb6WuSI6rmoW2Z0i9
dcmygxdjCpyWruCpcprPFrdIeOFt638ixT4CZc9C+bMVdO09kpowatUBI7jbq/G3Prk6OohGkYkQ
j4Nb1bW3nwTPyZ4OohRf6LqgQV9jnPKzBJf+oxwn+Vuhivqln6yseFGTvkS5pJaF7ML2S9DXyRqS
UqfrrBcUcJLPMzK6mZtbs/QDb8C+8IpZKK9a5UyRGxd13buyNki6h4qNIg62GU1UFaSqOfalrsL5
dnhY66FqYeOJxPqEJ0JmXDS4f1hNRQ2+tdEctd9pXxTZfY7p4b9Y/vZk/plV+TjC/YWqI3PjoQAU
AVufsuQlmer6XymJy8Er4QEAkEfvBG2kPEo0Py3KoOVmnMofra2UiouAfY0uW6LlH0gNpfJraxvl
PQDRVvsUzmPq53o7t/d1Oya/6igzfsdhNPy780Gur7I332N1RKpwsqdUY3cORvpD7WPLnxqr9go9
ne/ePRKkeyDrsDhpcK7vGDGROA3EQZdJB/Rm9Ph2FUNvHYp4ND7cHmr50atNtvQ1Fq9M2kPWOk0p
2hoBZqmLL33plPfdjDKCWTbl4fYoGzcZ6p/kQvS9ELBelzYtQLBYDozJhZK4+KIHafxUOEF8LHDP
2Qkzr7VJAUoSZIJsAUzAP60uaKqz6PkaYXIZJKf+0Q7y/H2CWfiPjPbLJ1F1w/PQVPkPpe7j6i6W
owGfpUETlT/odvD99rw3rg7eXVaWtB5pjXXnKDJAGPc18QnYt+bJ7mY0iLBmOdLxtXyjTNSvjpGZ
O590I4mxbcox3BogVK8EPRonk4q6VKJLjdaWDxkBcgcCyE+haDoPD5Pw8/8wyaURR5lygyuGMJeY
Q2Z5SeKYGtOiVv4pVAqLf8zi4Bvd/3F2dapQ2s4NubV3beQr6YEAGrlC3HAXIu1Ez/YSke7GrlbY
M3bUkf1ye37XGDN2FPnKgks3MJ9Zv8MTvuSdpU7RpYkCKMoABPtXWc8Q7e4CHdmzKsw+SHAwf9VF
MJ7bvsqQWmtxZ/WHfKi9rpMT5VjPfb3zobdO1cJNRLubzX7VJwxVqBKNiIj+VSV9GiRrOA2B7Tyk
c7rXS9tY6kVwj2SROGSpTr19i7KoN4uyqqOLGvXyd6tRtWM3w4K8vdIbx8VBYBYeA5cFnmGro4uJ
de3Mjh5eapUHZ9TmQywCb5KTyQtSKFcCBYv330zAOXhmKflRYl9ftcNYoLrZYWVaGFl20M1QPpkK
DXkTIZedW33jXIKtRXgezwVGXBcXEBNLJDkb4ks1tdJ9n9jiaY4TafIyov7uWEilKnZOyEaFgaRw
EShe0D80ld9+tgpErxIqnBBZy5rHmsj7U2vZ0z2yovIliiNxb5itLdHhSyTh3/6YG7tzOTT0s5aj
c9Wf79XZtHLZpIxYaflJt+JvfS2VH9S6/n17oK29iasE3BTQ60ABVntzSkEZ9cvxLNEafgYu9EMG
brCTRm0NQtAPWhlxD6qIq5UMcEXUZgoRF6XFZ2dEQTTyI01v9migW0eAx2ABwIBCu9okkqEUcdQx
GdH1n2rK0Cd619ZR77K4gcgoV17cwK3e2Sdb34pcFaQYfcdrHLZZoMSCUx83iaQHH5pqyD1bwRfG
LKc9E+e/t+Uq4lj475TyoGFxsa5ydhgbWhuaVXaBxDsGR1W0dfKMTL740+gGyo/QR1BoG7tQP2jU
Gy2XHkb3oUJtAvDsHH1Lkh41SSsOqh8tUKFfchiKT0XWobmYF0ZVu4NTWXvB+PXnN+jLLNEEcsXA
MtS3B4kjpLdTPmWXSrOxIhKB4qM1XO0UDrZGWfpm8lIhu+7b2I4g2LVCKmRDER8SdFH8qU6rdx9M
trFG1YZPDZH76lIQ0Rh1XY0k42xmRzZ8dmoapTqnDWyL9x5NmjXQSZYmME2bq4SusRO1HYbkYklg
6ausrfymzPcEpK7PDNwpKkAcF4Vi+7obmE+dyMMuSS5yh/6rq3b13HnoY1jPQUdn1lWrUWn8HsjJ
HhTjbw72djPTkSIsWPpEkCTXvWCTZAplyTi/gA/SlkCkVW2vV0UzHipsQSI3UWbdGUiywrI9UY81
TVeSR/lHlanic4E8aH8YEgGlktfUpNnUt/mvOu8UTKTqEE3DCExA+OCUcQT4FZj4b8qQ47OBfqrp
QYrQn3Unil9qxUQvpVadBiRFmWvjYe6UDNu/rrNNH61SDUh5FKrTie9VTF6czSi3G0FvZzCYW72B
oa3knWc3izRL1uZ67JWVrP8zayV06d4xuHKSciIB1LPGRkzI4F/f3ivXdxBLaRC3UztDyXDdXwAW
D55SU3keiy45Zdh8+2pZpV5ppc7OZb61YRauPfxfsDpXAjlVMEWDpI3xZUTg1AWxav7U0wacr9U3
n+Ck4NA2tu/G4vII0o/ljqUKhxL06grpRadodUqYDHJEuWsnCC9y6WAJN6rSAThnvXP2rgt/wFVI
6EySOzDNVxWdtulQOiqSi2KXRnaI00j/lTRmoCxkwBSlWF6gozU5xeCDeLF+qWGNTPntb3odfyxm
G4Q7GKZtCW8lUSq1QU/8USVF4PXBFL5Si87u22nIH8xOrs+62ghkZfj9O2Nv7SfSTdocLPs1orwB
iDWpA2MXWeZ4C/5x0VDWUcXN9gq+W/f24nRmkodQiV8vdSrVpDg5+ylARNgf7aK6K52827m3r+NH
5LUJplA9oSKEstPbNyibtJlza6YXVcq9MsvzU0D93ZVrpF2AXezE4srG+uE5tCStTOlaCiNMslQy
SjA0oSpUlAGm0LxLQL+92lHRBv5yG4wHI2zhHds91Ry3qVPpoc9BFTVxnHmFhHXhnTkgG+YFENXv
EzncE0v5C6tb3b9UlpcOFhBQHs7VmowhNx66ZrxlIc4Apxn4C0gYOgLYMnXIgz8oqAvKfi0q8RwG
o9554Lz60o9Flb3KWDD+wQo4n+9NOS7Phip3i6x1o2NSHCeWb0KxSw5yH9sQEDO5Ks8Z9S/pgk9O
1nu2vfhBBQixjH4emG0KNjPp251tvLG3ABqhCGItqSf6lG+/ukklI54En0FBDeRVz3XH1dCR3tFg
tBYVp/VC0l7FrBOmA4jJ1ULOWlzxjgM0cuxmnC4xevGKW5r0x4DmSUVzD6ATzW0R14by0ahKXfK0
lPaF2xoLlU0Flpej5jUNgZdYcvEpCGcdUQ8Y6aM7CrmjpNvqAmHD3i5dFduD/OgIwIleEhZZ44Xj
ZD+SjwBhnMxKnj0hp/GvtNMFrcjZ/JmLWXsxymnQXAWIXOzKbRQnfqqOtnkIhWS0hzaD0uUrojbV
w9DT3qXKYo3/lI2W614/TOFdWRpD5+axIn+vqzj4nVeB+aSYEy4OFqDY13jItJ9Q6JFI7Aqncu6D
AvFmt6LwGRyndO6/NXOUSy6XOEoLWSglg58LCLUPVkh10C2HQWoODlbKn4mwpPQ4YzR2ntJM/tcO
CmtwJb3pfuZ1P3F+wW6GaKGgiu5S2YiVx0Svx3+UBuf1ow0B3iAumLS9dHejOkYWA0SLWVBkv3pl
JzPCiQgt8HPTjkgzUys9JHoTeqGcj89LnfDJaZOSjllXPOZSJw4dPRTPsoS6c5v9zazXOw6005JQ
geO6BuCHqpanw2SfES3RdN8J+6g61ElbN0+zM9acLDWKw/vUcYbklHdEByjcS2l81yZjY7hd5wzO
CZhWMB01bUCDPreQVknRQTZcg9K8/UDbZBK/ZaWJOw+hJMreOdvlsyyMNsMBdo6QjA8b+D2j1Mvl
SyXsvjqWXTr8zDMLewB0z5Xy0bZn59GcJ1M/NJHZfEgMKflqVxi8QsbQ05z/bWz55V0+TZ7UWkPi
SqgJfIvLWU6PuSV3wMWnmMRkjvR8eIFUzoGZEEYvLv0kysvQxgJbYS6Y8ZA5k/IsazN2cZbDPtu5
TDYCH5KLBdrDMScwWJ6Y/zRt+xrxnHksnbMq45Jbq3ntIBJtWYdBYQ9IaVsfIiLdnVG3Nh3DIlAB
t5wG07o9F5QLYLeR7HOEPIGbmKA3hjQvD3El6GaJMvPsvA28riUcldVquEd1qzlp7bQHsd2IR3ie
SUf4LTB9r3AkaKwntD74IVDLDkOdzk+SOnY+vSjjqRPyiKp9bh0NY68QvPGYqou2BWKQ8qJCurrF
LXADjlYtm112imPQJrKX1I5+XKQaT7djro1yJQ8VPUMqIXzqq1LFWNBq1fEBONvp2H1EWAfb38QG
g+222kwP2MzT+WMS90juW7VMJxNCmIhfxSDN3zUV8YQacUbYTm4YB3LxboQZuH+imIUhSSZ9VawZ
sVwZFikRW2oyP43z+aKNQ74zytY+Xzpn3G+QRK5wXvyHPJ8g2eNtmEg0twDOvk6p0yyvh3Auo0gt
HJmNKN6LBJWNqHthNtBrN0C/XiHoQOYPVldH0jkMsnb0tSZcRBNzxwC7wn/SQeh3FbrQRj/9HI14
/M1d1L2wb2iuFumkYNobaZ3jm0pg1HdEm6l6CKyq/zIBNKOZZyXS0R4b+vcJOenLztbZ/PVLNku4
DaR63aehnDwoagg/vZq5qcCR0tM2kqwFJKDk+sOkYWMB+TM8VqUi349BqDYuebHhwQfTnwa8UrxW
6qVnRxul42wL+VM4tcMdWBTpq6a34ynKpD1Nn42wGME8XjRyZ2Co6+xfOLPVOhGQY+6R7JzMeXQa
Kj3/nYxj+hrnkrKzSBtHGYLMosRE9eS63BilNZySjvGgT2W/MhgmtVf2ovkQ8ujvMQ82B6MgbuGD
jSLDujzdId6PcZ0pnadRJAdKULi0oNN8hxSbcbz98TcCTbjqXI0LQutayrFE/w2RGOZFI3n0lBn9
5nIytJ2sdOtrLRhndjTT4bu9fYGYIeFUVJAjZEBPqnrOfJ0S0SkkEDpEpbqHsdtaQF47quBQ0jbq
qVBRGuxBgvOYm+JgEFn5Ej7qLmoa7y+icrMvImB0YxSsuFeFTT0IrDELl6nFU/cAM1VGetnG9Cvr
4537bXNWAHUp3y08sStoQDfQZhWpdNarPn4UkjOeqVq233Mlstzb22JvqNUHw2xGicYw4XghynK0
ZJvSGlziz2EQv1vZnso6z4LJX3RLwTa83RsWGMABmm9wTrDkiVwxaY2H2ctwN1pcIrentfFCUBZB
CWFJqOmfLTfhfyIhqenUBEwJfPNUhH6rz8lTlPfJwTLm77WIfuutMuw8zBsr+d8h7VUMMBSzkY7G
7JwVM4Yehrvd+KlEO7UnOG33IARb86NcAGblL9p5HXLVC8RGxu/jXNlm8fR/pJ3XjuRGloafiAC9
uWUyTWXZ9uaG6Fa36L3n0+8XvRfbRRJJlHY0GAkSNJERDHPMbyQcau6TqtHvc7NBfXYIBh7B2dqp
q23NUNhjiKoLdbUloJW/ObdN59t4rMrJ1Qw7aq/FrJ4CYyh2tuXGPYIXphDWormFzu1iW074typN
S0hZ9FLrzcgyeoPWYpynR9GBVN083t4vW+MJUVaBYcM4YNkDhh3sd32OukPS9fEpaof519AY3/S2
Va+R2Ts7+fjGSpKdUemhDUq4uuSbR0qUS2ktsCZhiCaxgWtFhvHOGWnJPb+RzaH4Vn/ezzWPdiwi
eIuwDa5cvsODlhvTE1Uf86Wz4RrdXsQNgJeBDhqCXShx0FJf9gMMM8X1zPSF+qijnMYpkw7lmOve
CC7jLCnWRCIyQ6yFoPZUa2X7ORuS/KAqpXQfBFS8b/+crZnT9jXBLbCXVp0orWL8wlEhV6F6epwg
wF2I6aRjQKV2B5WycRzRn2HniGeP5099fd30de8PVg+3Dy+06aFsiuCiRJJ8qucgPdaN8TJKRbwD
PhFHYJFggwrgHaJdT/30T8nnrytObrIUYftJuoubPDg6U568oxdR7+gVby7iX6MsZlbKWWHi/yDd
9WYckY9ja+nGThW56EIDXrr9xbYySfD5cF/5WsLNe/FEdH466y32b3fQPKwfmKIbdwNSFF7vwxAg
FHW0lwrHtvvWH53PSpXo1iGaNaBklf9mljvZBYQL0a0gzVjl0lpN8h5rhGblJKfX1rTSqxM4e6YS
m8uLxJ2Qr0GTeJmxSnJsBXFWBtdGM8arnQKisY2wfXKc7D8061hTKAGESYIvvVjbAURhXFWAaO0x
BIKpOvkl7bMPt7/g5kEQqm+UHyjML58IhAic2vaBRvu4cLiTNeEGYiY4DcbI4PZp1By6JNyx4tpa
wz8XN/AdnqelZg7gJGW0EMi96lPQUBtUC8xhWc3EhzR8e3qbQwlRCe43/rRMRgquzxT9MvSjYeAd
pinBbKORszsf+badeF18juXxBtSBSDcEkjWwmw5aXcgVuRoCrem562wZyZUuOSGiGntZN8TfSMCM
T20w/oeSNOBEk+ATJItgc7y+zIYRAR3EornFw9I5F0hueVbUTTsNiK3riwSLcgnhtOidvR4FhX5l
MGyOOsBjtEBqSb5LVDXZeQOUrQ1J4iiUCHDbgvX3ehirU2i3OkiWSbUxBy4SVRUo2rafFNfEoqq+
+Nas/aZBRiO1npWx9Opm6utzls6GqFuNfenSCWgdz3Is4LRib4Rukc7ZLzmf6+ZIeVPdawVtbTMh
okxeQyWFEPb1j1bVORwxZJPu8l6errNdp/84uaodTWtU/sOBtYDu08VDlHCFJkQnqx7kMqWgUWS2
J2BUbmTK3bls8/6UJFPuZkUR73DNtj7KH2c/tNuo0tuLHQay0QlrGbiZ5A892o8KFpgYQRwTQ3pn
2hN0BShZ/+HoCjK8SXpKkW5ZmXJUeDQqnuVXSwn0D0lRRweUuOt/Jmv+dvuS2Di5zp+iN6OQlS53
dhbPStnEwNykHKUk2gl6fa9FgfKE952DvaQRZB/MVi/nM9DSvcRn41iRm3LBU4mk0rO8oawYfysc
YIOrMQK+dZVaBrOJAq68s5yb41ADoxImcCbLyoVe+GZYNQYs+TopB7c3Bus0YNv+8+1rKRwgwe7J
xFfLtQwzlCRmvaeIiVLSlWYzolYTYFD6vf4V2fn24ATQBLH82Ev3tyZIaZF41gHntirNqDS7zMan
zFp3Wf+ehlYF3aTee5S3Ih7yYfTLEaCxOIOLa9DHF8WaKiirYSgkWeeoamwPsoLQ2C2nmTLmkJfW
MYudzHehpgwj1dtwoFkya5110OpcK3eC2a2ZCyItGAbQmqtidmGPgREXsO8zXZ6eGqoPMALGveh8
c+YkeCQLAgzK/F9fckaKQGIJWeUOdoRyGalMX7FFK7zAhOKhpZIKHjQLnkDfjK4Tdv2d3DqV1w12
tVNt2fwloveObQIQwxXNbjA6qefQ2nephJKJl4VAGOCFG1Hl5eZkmRckiDpEHOUKx2mVROVYItJS
nzSgBrabSOYQ7/yk1QOASCyJL6BnvgMZ1WJX0BdVEruN06uRGfJjht1t6fqO1eouwtbqW8+YGIxq
MNfGloS1WdMrkzMG48cgJqNFQ3nmwPszXtGhfp6aJHwaK5mmjlU1OxMVE3kV5RAn0pOmv0/bAKjV
wn0oRMlTSbseSFyi6OCcpF/JmDr/Fk4Tdi7/YA+euNrbi/EWmw6Et1ChBFDQpgqt2VxtJzyJ1T1O
0eYwYCuwwtyS6gagl0F10hJskQvpUaqS6EpJbOed+QNKXS0eTTdUSoBxrJoRfE05NPQ8vfah2vcX
PQyMwJuAjnlmhD81ptWIKrpoOJiqG9Z4aLhRl6CJn2FBunddbuxYzrFDcUi0RlDSe32aZXy7p6Hr
kmtVZN81I6kvk92hQYYG61urUOITkmSTy4gi17KJIft6rcVtm167Lis+t4XdunFeOBCEJ3P+D2Px
EcnqEZeFbbIIVPqMfmeHUOrVLs35Q2kJumtc+p419nt6Z+tbiHkJYKgAj4mTv6gfzoWeSyZJ/dUA
SQE4blIBRyRl8ZNIqXwYY8U/KWlTnceAGtgRGHNPiyLvFHdAas+7/exufU1RVUAoGrUKXsDXX3Nq
kLWVFAMskgk3u6sn5UCNr76maTAd/z9DEZy9HqqouqSHFJAArsRDoei6yrPCKnuSNO7920Otwk6x
whCu4A2R1K9kFxt0l6TGcBgqUYqDaYXaZQzj6M4Z2+SMZJ5xmcLgrY+pQN0gqcB+pWSxSvBHFcX4
OK+zazj600PhB8bHtKZLvDO19T3KMGxGvClNcZuLC+mvYpCGljql5zi79r09HaMg0h5x58o9X8rN
h6hppP8wHv4uQg6XTbuCLalJVWizMmdX1AYVtykV/1EdwuQJ9JXpjipWlLc/3fpC/cOpIFIi5jRX
oky5OTptU/XZFbih9aGTIMS0slLtjLLe9vRbBI+aCxqg9hKCF+mZ2Zg2V8tQzg043co/YR80Pmpy
spMBrXIEtgV1SVH6Ra15FT6jay3ImWV2RcO5/Gd2psw+WK1snG1/tLDHTJI7pAbGz5EtB/nOt9ta
S8YUdArSWoAbr/dKM0WQezVAzYWB6UAzjspDNJb2zlpu7ci/RlEX51r3wzCb1JwdabTyC9jk5FSG
03Qyle6bNGt7ylRbw9EUowIkvBlXUgFx14CnNzHUwtq2PeSwpWJXkXCCjcyuOTf8Ozt+GFtfUCRY
gv4nZD4WJ85sNIWar4behIJtmIl+7Fd7lpyLxkH/IAUFRYKmj7/1ZePs3WNr7KZQSqEJyf5hu64Y
ayM41Q6Rj+wKhqytD6VFBIVFWwGyuR/D/GNZJQq3qOxcJM3vrsnYSQ/VPKuHVinDL8Rz5g9NTZPa
tXHrItFQ/D01mXUrQPxEQml6fcKzZMmGslGGGNBfglGRG8b7ICmoXFEl/4hme/8wRcF8AaMHCSzN
C7fKbNnN+KiHoG/sx7TAE/329bHGbfBzsG7iF9FS4jZWX+95Q46DPmr7/Apboczdzsz8+oAfsX6F
w2fXuIsaUDKcIM2mE57vZeHZo+RkboQEhX0oklQHee/Xpg2EX3i0B0obRi9xXDfWoSV5wCMsm1GQ
iUIbSbKxrVV5ZwriVL4O9izEmUhEKeHyjiwTxRBREkzYzOzqqL551BXfPHXDFB6szq4fVT8tzw4N
Txxah/yCu190ub2CG+fLQMKbsjxojHVGAojMmeJQza92X0vPiBG3J8VIjXMNHPKAOoW/M92N4JbD
TKsRIAbX8Sr/5nBJeRCo2bWKHfluqmr7UBnaF310iupgYDddwsyEv3TQyqJ/qioj+wwmaE83fLXq
wCk5ZWC/qR2t39UCLw5o6sJrNzW+VrWeveBPaLp5ZBiXuqyzZ22u56+2PKdukNKtuL3oq4AFqfQ/
WB2eWYgFy/CTiZnU/kbzzpGK8Fg0gf3cgqR4xJthPGVqaRzKOfB3noc1g+sPQVNAD2D0CBDX67NC
+Xe2YxnzdEenI/qARExTHZoh0ZN73aDvAgzavpL7dpFr1nb10nelbLpZ1sWhl3R68Az+SJYuPiXk
wp2xfPqAjVX4JJsQxGd4/PdED+pe/rHan/xowYTAaB7d2VWzLwh5x9KChnFfhV9i5PCgJAbJqTFU
HeChvqfdsTEccbEoFpiULrhbXq9RFKiNH8oouZlzPr73LXz6skrTXVoQ0k+7qj++dSNg1SkgndSw
gdIuN4INwLDXR+AMdCC01k0Sv3vQevWrlPr6S5YY9UUpaLHeHnQVDQlYpIgRyGPRu1mW+MasrHpy
I+cuDtLpztYr+6BPyXQcBnuPHLQKSRgK/zFA/qgVQHleLGffFWPgNyNbzsRk1rNhEQYXfZL9X7en
tP5smCBB9QPHQ+K44pL2BqfJV2frrhpSG2Q0dW+rC6AUzFF0astqD/Kyvj7+IHFRshSqmSRUr7dJ
q1KtytQGd7AuqN85SdFeKkPOLwEQ+6syOr0rWUXxRMWtPUwa7fLb013fH4I5QRuTRgK39xIPXOmp
A2RDse4yTfafa79OvwGC6BjVyI3vKL7xKDtWFXi3h11vHIaFY8BjQYC0CtbRIcgDJLJM1PSl+ZxU
fXfoldg5oRgY71xWGx8UyrUQU4QFhC/BYuMEWUA3U+tpT1fyJ9/oVJyKZetkqVbu9eW4J2GzMRya
kfSEiSVQnl6GEUWgZCAjVY6EWQ+ZK4998w3Z4uhpLLLkpR2mYSdP2BwQKVqq+QAZVr24CbD+QCUA
PO2Q2x+kCiP1OCmUr5bSmQQn9b+3v9zGhqGBipYTmwZnzeWR79IQLkimOHe+yOiE9NjTlGCaqkkW
BCC0I+9m1PlOtwddRdIAUoncqT1ypa7NzjuhlmHPcBZa2C/BGTQRatJOFlqUw5XISu6KZpS+G2mu
/Ciyut0leS4DKzE8dWjQpaIZuUz6wgKNMdPkKq+Z9GmyteTiM8mdStL6hkMlEpYPNDnqYyv7NTvW
tA7SAtKfdaV/QZUFPnsUvLnuCF6BMi7qVbQ6OfqLpzsLGihTEjR2C0YqCqKNeuxKTJxvf7CN8/1q
lEUwbde6Hgwm7TtlcpojWqaGV/gabdVI23vWN5YNeIvA7wArMvjL1xcoblq5rQcSXbt2rjylm9Q7
rbP9nQtrcxQ+jQ2Ih37dErUw0uceJCL6q1Vn850yJgNeKvOewevWsgEood0tAPwr2TiUGpSsqtHi
0eL889z66TmrlehQWeaw84HIQNebmn43bXXaK9yLqw5yVg3qGMEObQbberaKKvjaa5L5jAJsGLud
loQ0WXMMkt2hyNIY1LGtpp/z3uheEr/vzGsxhSFOtPoQXZIJ9r2rU5R8DqU0/jdRA7t0OdJjfqjt
MU8eI1MtAi+MO/kfGe5X5zZKqL63WgCzh5yyXujmca8/hrgZTW6mU392E0Lant5JJB+tNpwj1Kyi
Xj2lSlupHwnKcYqDfIj2LzbMFoFmmsmxV1ROGkATirIcbElhvpgIekK2KSUrPUqDzsvmdIr9S7cT
ufTSKeC9SepRf7HB8jRugzX27IYwnqYnglzj3mhqOLFoScuIbjnxv2GoWe/UUKjbD1LsIPPSK+Vv
vUaEC5JpNZ9zbv9nvfZReh5MayhduZMS7YC4UvUllvLie9N3mXMYDINmetqX/uDOkxV+TGx/nr1W
N8qj5ttDd/G70Xysemlsr0UX1alHa1P7Grd21FCq14yXNIdbexw6YeZjxrMknRIlqh6yETrRYUik
5Hvkd3l0yU1shVyrUWrn1MJfw4zNkRD8SiMw4G6uj7V86FSjes6x4Ko8f2zV8qCnWaXfzU2Q/ULY
K/5SlIZVnRyCLooB0dxV6BXCmnbNJOwlmvG2hU9FwX9Q+DPKZxlpz8Sr/NLpPZOwTeYjYb0LZ4sH
+GmqSyOkVzRp95BtxvpRUrOpedcEmvw7L3D1OOB/o5huX1Vz9aL6SXLGGBsVo4CaleTixVP/U/Kd
+8MwJ358qJp8YvvZY/FutsbBcg3wZ/VFUtXq33m20/CuZkg+hZoZCbbdduy8mHGpys99b1KaITFp
HrhrWzB5Q1bCV7RS64c0zmHiOnGfxe/9IIyKt8JbxGsiMBXC5wZakHjY/yrI+gjaUtSe5TuBsfnW
B377mVdlT9B2dXGJFi1xFnVRRPJBXb0eBZl/ycxsqKl5oydPcTrZ363IcI637/vNUcCpEsnR4gFK
+nqUDJM135JgJvdcvcdIr7sr9JJ0p8KwGoW3i9ICvEWMC+h6LmJlMwLUPKkWYp9tMNwrGiRkw8zr
nZR66xK2eYjJEglNV3iXiXdrxF8svOLvGnnKkM5HbHJirwaJshPXbA1FJZ5SjVCuXIEZw3SOWijd
4EBmqXQ7crXj2EbJmbyxeStKUxQiMeYSdjwbnQ1ZbYrBiCsgW3GrQT2rs1NZmcGD1vbOm6HZjIW0
C4U0qlFACRd7rjXMQrURr7jS7OiO5iQnSJ0Z6Q8pC9KHQdERXHvj9iNaolrNt2JEelKLSnKaE1MV
PTr0MIFGL2tytNm5mHYi7T+hxKsCmxhGdIWAPAidisX+a0OMCun2C3F2aDhp1TkHp67rgz3U1HcH
Vf/HAOtygU+seRk+n/d9Nf3kcKZeMJv5ZSjV7tDWRb9zLDZCcurWipB5gGK4ChzpKaVaOAf2XWOW
vasFTvgtVSv52Fp28V2fTONMBFu8fesyKAQeGJ34eyyxGT5X+JzmMfZ1VJk9qCDVCdlsYAGdZO1c
lOLyeL3sFLFFI4Qghg7r8goD4oJkjFGqd0oQpJ0bBqMffQa1pF2GPGyiH8Xgl28+LWwnCPf0Cmi3
Utt7fZ8F+IQ2Y9Mrd9E42F5dY8Dkq41xjPNq74JWVRFyv5ofg5BM8YeY5ErxqeywZ7Arekqx3tvV
sQJJc1LlwDcPbTiFqTuNpfVvkrcKL3zaxrYr65lln7TCL+ODSbfrk0o7L/Ao/kW+Nw5B1rl4+468
s4VVuImmClZvZyXJYcD94zmKYmX0QuKw3FPTQU9OUjMYLw56dck5zaf2O9YazW8lTrLPhjOhPQ6C
CsqwHIxa8oD95KyjslfoPKjOqP4y29poTnaTDl+tQhmnS2lkjXX0qQR+y3U7iACxpc18wpwjPc24
PNENrAsDk3KUq8uTgoi07Zk9rOh7qWsIVQJrqHXP0NPIOcjS0LWHrmll/xgWI5g/aIjZ98xRx+Ko
hlkVuwCZNcOLbKlV3Rp4+wcUl/uBUMMGzjAOsaUcCr+juDAJQgJqMj2qPIRVhe9KDgohCNoEifJt
BMZeHMoKNqYbJFr804jqyD8QBST/wPfT9FMeOc5X9Abr4MlBs+C+URy/PtdEOgX0R7MJTx3mSz+T
TPHTU2eM7XslKbvYzYuoGN1cQ/XULVCufxhmzP3utdIJg0cHZfv+ANvW/moMkUkcG6KQfsicZL4P
5WlIPTsX/aperjXJ1Tu/+NX6CR8eBYY485TIT/CTl7XywXbSpD/k8jjpbjwG2u8ZhZDvSdtq9+ZE
mnRUU5DACB3EQXWJk0a+5PT+WrdzEERwh1z6pZpR5NpKbXyfBkfCQkVNf3Z1U32tc+Ctbti/71sP
6atIv6S+5nxADHWKYdATnx7FbTi4pgm92sViof/NR68eYzzFlRcZ0RLzaKt9l76bsQxoTz3mUrVX
qdL0sY/GzjhkONOfpXiKtKPuZ61BaSZynu16kiqvYWHooZhze8xsNQ7v8k7ziwMhT/kdzXqG1aPa
aE+NA9/+Ypm+/rsYS5BgZI1S5vYhkY+XdnP2LsC7xT9VclDCKWn1LvLypgvYArI04vkyKGPz3k9k
v/eQPdKqBzkgcXDbvDEsb5B9LXGjOKpjd5yl9mL26excaE04yd0IEO25kkKd02AO7+fCdx6bAv7f
FNLbvJRBm0Zu1pvpJ3pw6cTX1IP6WLW2HZwbS2u+B/RhAaXniET+CNR5ULzMqRQyj2QyqnMYOcXH
LGpq7K/aqgjxBbfLwbPLPruMkVIi3F1k6vtWCY35yZHG5ltdmM5PKw8L6X6ce7m9D8OA9EIKIkRz
QzQg4LiAG3SjUUsVN+ns9rlG2nY8N+VgSudJ0vvw0Bi+88mMwYl+sJqApVRjdjjnk0v+uSCEaD8o
I/nIu1nNG6RBUnLbK19F/ei3c/vFD+l3nPV8Lj+iQ1jN3u1Hf/XsEdkKNBGtOuA3q2jQzjByiCya
1A0qCaM/pkdV6fQjMnm+N8+NeewLe+fR2xyS2wRTTpR+VuB+C32PGAxDdrWzYcCnQMmOJRpfgKLV
+s6arcjrdaQqb89zFfWKeSI0DggO2M8q6shLREtmnz5pgujgZwRS9Hckd+HOaq5C0T+jwFkAWU1Z
aFkI7hUtmuskyK7pWGUHmqHKwayk6n2nF/359oREmPT6vRMTosAKlZOmwbJiQ7pDHdzyBVsm6SN3
6Mr6kNZIvbiBJPluayHLoU5FekrARH+9PfbmF/zTsqIvTvVjEZoWEWW8pgNCVSehdWjK1qK+ro/H
1GrhKmGGKx14COQdItbG4oJdpENJu4R6yxK4lWWA9YthTq9SGdkPqdQhpm1J8fc5D/cK+ltD0SPh
A2IPyMdcVN5CCZuUUSzuPOvJoZ+S5qzguOd1eSa9tWBJGRjaCRZcxJzrlpNm+40+pj4QsFx5joh8
7+tKnXeC7lXwR3DEZhGHDplWkr/XkZgZWRhMtSjrYbSQ8DLLcX+0DXoxUYWLoUMqv5NLrBeQAjOa
hcLFmxh/+a3wWZqhV+XJNYjZEa0ka/dJps+HABe+nQXcmJvIlVk8QlvYnovNaMFZK7QaomwWVNml
wnjsWKdte64KVD4DPdnt265qfqJ4zsVFBk2yaSwL2aArDLONhuSqt1E6ebjLD5KXqFr6LkMWpv6N
ijCxUaipsHXnJJxe8nEM3uGnoqAZN8VzAVR0tC6dVbfzztW6vuW4wtEd4Gyi/QfP5PV3Rp866zE0
R0IrRV/TnBX/HVD+7v3t4789CtrYf7RHV4hyR6sphyQ2Rc8OoQEpqMInIpb+1+1R1luIgyFwW0Dt
0DhZ5r9GW9r0zgEsKuiTHjBDQsI9DcKPbTfWb6UJcwbhQnKRUtIX6I/FsiU8DUk6JlgEqPHjNKbG
Oz+boQC0yThEO0djvXo8tmAUaYwCvFgBTGo51ZxgyGIwn4l8GLQwOmlK/WZqEwYe4CFxX+Ilwm9z
ceLx0cPlYVLja5FK35Mmz7xRwuK76MJhZzesvxMS6QIRaVKqYFOI8/lXBa7vKqMr8zCiVlXMD341
/UotqEV5pCXHN+8IBC/A6fN+A3laduf1eJibPrSSq5biOdTnVGjnrJJcNSz3YDGrhrLY3EyGYhyI
5BXOswXTJesVErJOIXcXJN+tb44RKifoEvaXAovWT0y5v8O+0ipdCRjaTra+Vh8SPwDAIrU6GtrY
CixWtbeMoih5gabWqsZzlkcminWV7JRHC1dv39Xo01nvat8pf9ttqSRe69BtOOS5b33K0sRO3bIN
TcsNFFTddrbw+pNTZ+O/tNtpsplLTN7o4PDYwDe96kGsXMvZ1M8U5CU8qklFb3/zrVCD8ghEUDRp
xYZ+vQ5V1k2EdXwIE3+7k50p6ZOZm4k7DEBA3NCnC1A08x4kY+vzAxgFeSL6pVxBr0dtY9Mo6Mem
V12SjGM94VY1D5V51sjHzy1duU8KLY5DMoRnJZy/3p7y+kEjpEPfixIZMOPVJW5h8xpWJXFOhXDk
J9zVJBfhkNb1Mw29URwJ5J06zdYag2YWkpgUvzCtfj1beQhlX2rhN4wodn3GJUw6VCZbLGmH7LEr
41nUPfZEmrf20P8NSkD3etCiDbgi44gQqy6Ks9GhZjpUqeqVlaXshMobNy6QB+CR4uLF6Wqxh8AA
V51d2dTVR5ViCLXdZ9lP9h4R8f+yDMgpCMFiRyVACOK+npAWdqlv+kyIBpn6voypDeNhmh8gPemK
WyCcc47D4aukNHt9g43diqUgOBteSSCyKy5iBZKymrD1qxK1/xkgGTEzXq3Q10cWHI8hcPDVuzK3
rH+0KZfr+3Ts4z1g8MYio+oAkA6YukCJLKav9KjyDlkeXFM8SsBthsFJl3Z9BjZGgYoigEVcQGvR
7XYuRiJdav1x3Lf3zjDidWPFpb23OzfHoYyIYZCDTsJyy4DIwH9Xxm+rmSPlaiO48Zw67Z7B7MaW
AfBI6EGNH+GQ5SiKnZjqkEloYHVZfqBH67gZyh3UjCr1yS5j9YBNBKBukGNvj3iEZMcfxg1QjOWj
rRohcqw9nfgIgTVXNyT/iDCs7XXBHO7cLhtLSUmWKw0zClQDlwjlQOsHlcs7vIa2Ir1gSar8QB8m
3hll4w6jisFPZCiagctKOnzOqJM6H/kV28TeVakC9beRmE7jZiNS2ycIK+V4VwTkOju51cZF9r9s
LPpcQKSW2LM07+vCxl762g5Uy5wwqb1omktvzKXw7vbLsDkUnrJsSzjMq1BrUJooBccWXoMyKq41
+QNKnUkQnSQ/V//DtIQYvEjhhCS8+vo6S3qsetEvhOCMgZqPB01oXqY+iGkrRzmM57fPjKYL6RQY
ZHwYxSb6K4gcasOppaiJrknF425VNo3/yjc8O5L2Gj1b+1EkpWD1LCLWZY0G5bHWRtCFXDj3g0fK
i9MZtfZ/b89nDatGIQMgMxELoBqaR4sJFbhlDiZR25XsqDzGWlK/G0pkLPJ60I5j3FYevV7njHGJ
efSjwTiP+fRmIAy/AV0JNFw4fETniyc2jKwuRgEsug5yVt2lWqWctUFWvCpopp3dsrWonG5knaiv
8QYtbv8BF0s5zjO+Xxq2F3uMJwzm7GiH5LW5qsI7l6YZJFoGer1NKCjSAYVBcJVLRRU6d9apmLPZ
tfIiPnRyl3pDigxqESNBUU9d9q7y9TeTl8SqwgYBbA/1fwWFjKapx7WujKDSFsUpogAC4LIYXEAv
6c6qbp138njuTqEcvtqqoWT0ZdeguAJwtf7RdBOyluNYf5+aXYTD5lC2oEqRYa2jl8rSQt2oEQCw
Izk+qhXNX5T94UFH2pthq1g5A7LkcAivmVW4kuchAkOpkl11p6s/AJyxPo9yYcE+N8M9KU6x7xZB
mYBTMBw9dKjei9BP4nRbOt5EFETa/oSiVOfOgoKt1rF0lvPS/nn73G8sI+MxHIkbze3lsZelLg6Q
P8+uHdKfIYomavugkY69ANfyd3bHxpOHdJIYSgDHVwTdXi8HOAuC8kibPPYMYj2vV1qkL2y0yPgb
ehKf5Xa2Ptye40bUAj+FFwE8DMTVZf1LNgqtLFPykxlVumOtlhH3m5w+a30ju7mCw2RfdfJznmbD
26MWCplo0UJYEZWaxS0zZpnEKTHwvGkHIZofhl7TI305ZmH7H64a9igmUyCsScSWEN3GnCoa/mEB
tTzUK4xyzPFYqsp4inPThL2vqdWpQ9gdGwGAVx7GE515Xzla9+XNqy1CQ0qOFFTXzxUC2VGQqlJy
dfyufgwRlz5Qe6PXm/i/EzVqPuINNXmItL4ZDkJ8IcTsoLcDolxt5SKZtak0yZpCnJAfoYrrj20Z
R8fb09s4MBS/udGF6ghGCWKT//XwYzRb8UZRvVVpzHxU5G44qcHkP9D3zt/eAno11OIuMKSyt0ba
j9d2LE3PQe7Js2SM0W5PaON0kLYLlTpKewgtiAn/NSEQrmHZiGQ6GYbsB7Td4JMKfeeMU818p8d5
FMMgNHL6tmaXf7o99sZt92rsxflQNRSVZFLbK3rq+VHLHYv2E8VTbg+8P1nbnahtzaVnjwj0CsUZ
Edovk74CnXlM2IrkCvAzCAERBEgHt4n9heJVQgjXzci4N0B+PHnyA2bupNqDERTzIy712R4IZGsv
CckCSvNojKw0XmJ9ZqNJTnzl6UenxqKr+ohZb126ujZ0H9++1lDc4bhruBmu5MEpBI6ox8zJdVLK
7zk9tlMY+2h32HXkpcr4ZqQQK41SiXhXuOpX/UsntCrQqRPV8Mgpr6GuNxhE6JIXBqaxU3vc2sFk
pESNJNjCQPX1Dka5yx9CrafMinakA1zUD98NUjFf5LAD8jJYAS2MOjL90QNplLx9DxOuiqIr18I6
5gGPMI1GGSHpEc0mUJ3qtzxVwdFQy+5dbMXpzhbe2DMIsmCqzRvKHbR8UpRBs6cU5DH6Sn374hid
/m8VDNW3spe6vRt1cyzBLKWgjH/hKvMw6AZ1wrKttYzxIfdN4w7tO+OuM6BX3t6dW0PB9SAg39TG
yn2Z3oPCtRq2ffg0S8N8MoOs/xhL1Z6T90boT4zLzQ2PhYr5svqU5IMpFz59mnQ0YpzhI/sC4OM/
fCfCUlZOhTm18Z18ms6VLYueUxV+m5oWQ1AAO4991+wp/6sbB4AGH88t6QyUmGX1V4qqLPZRebgO
9mxJgJdLqz4WA1fJaQRiE6EGlcXdAa4ZOCs1t8yfPm70qRvXmvy9nbshITUpJvCahpJ8bNC2iw5h
O5jpMZP6xnERpOWvWwMtelHvya5WltnxcersqTmO6hT3Byd0pMjTppANj2Kc9rsK6yE+yYbfdG6E
i0fx9g1DY0XE/pCgRNvt9aEHzdWhhQWRIdH76gijazo6+Ww/h83wcntrbq0uWoTAAVHSIJES//yv
B1KyE7+pK4f8u1GjA1hr+WyPZnJuM6M4WIjoHrQuGHGm0f3j7ZE3nkdgwnxU+vqCA7mYY2e1tZ+p
RXzV+zg7xqyHWyXJcI7bAD+bXO53ZrpxMkC40m7XeZHWmBN63VMoFWCgO1MPjkXhz19B1jsfbs9q
46ij3gVfXBTwN2ARahjOYBhxzZrh58W9iuPAUHdnTS73Iv+toWh+4xIIgpQ8f/npqBMaQSBTUKjN
wquioD7BEUndBLL+zrfaSG7oKgoUPDwrHnOxtn/vkgnSvaz60TXVY2k4m61WfVUlRKwOToHjdTbG
2TtopngpvX01BZYAPTACuFVvuxoUaw5im3FDgIHwpcZvmT8+db5Vvf8PI/HqgOIhgljVEejLAog1
jOhqSUF8jNVAP1S+rB8mpdgLsrc2vtiC1LKpWKweuXb40/6YhLEinkkmXNkfqZ/KB8MJpgerooBy
e2qqxtdZpN0OVtYERvCp2S6Lk5bj0A22EwUgawiNrzQd1C8VyNl3MqjWL0aZhR/HtEpiN7LqsHcD
1Vf/LcBOfMBMKJcPcmdh50u8k5ae1Vf5HVoE3eTiE4ZiTNBm7amLrf5HbzR2SduzGqE5jUaVebVa
GPf6nONPdntCGx0WagdMBD0j/mdZnuSt6HE1h1efY25Eo1vKfpXkvT8LK677gz7rNvWfWsUvkg7R
J22wm/l8+xf8D2fnseS2sYXhJ0IVctgCjBOk0SjZ2qA0loScG6mf/n7QSiRRROna3tlWsxsdTvjD
2l2CDNBSdlqYo9fnobPcyWkbB2a/tKqvhg2yrMqiaQNLs3bqQD3R2+bLgR24OnWQhMRgLcgOpUWR
VE+T7jglxWcPI6kTYOE28LxEP92f2dqlQtF1wYnTwbpJtCWZZxeagC8GR3mDcqQ911kan/Rc9BsF
k7VjgPwjDXWoB7fSHggYd0jkEakoUlW+uYqpfTe6PIvQNZPV09iVW1pja0+dBxznN+Bwsf2+vMRi
byh5AoF6OHFbv+dIzIGXoLNfK67p4+AhvhidMu/znL17f1FvP6RBMWuR1aSgdwuK6gyIKlXFTY29
V74vNaRDK8Od9m6DHsvU94h8FFa8sXtup8ug5PHQIVFyuwHoyYYIJk0jdg+2ZyddMd9GNKmDXEZ6
oMS59b4LK2une0O1URdaQUswMidT5+vSs7g+HS4GK20y4u5nYnX6Dw3X3PLHREpYiLaR7KEkw3dO
2wzxAeEp+Mhi4PIl7LrqXVPOo+53hLB60A15vHX13gr00PeCjrAwIYwVSFbU0JYmKSSfsVLnC1iO
EhxTl8MxsLSh/KlhCG/BLlDS990syrcCwz/1aArd+DcDNCp9OodFvnGd3V4m/Cb0bSDikFXekOa0
aqqUvCeYVotenIwhNQ92Cyfx/h68PdiUFRZbOtBoRD/XdUKnTGl9I2pM5aqwHgYlc+OgzpNFcNTE
1nNjtLXNRwoHIo9ixKK6dXnWeq1IkM/nis6wo3osckv1PTWf9iST6rFQjfnQR5X5aCLvsxGqrM6T
ZAp8sotC5LV5MbQTmI89UCswKdABBpDTbcMzpmhoLt1f0rVJUgckMYbnhp/l1bvaGF1awKQk1ovi
4hxDAEmCMvQUc+fmSok31hy6X5qwqx9TaXhbTfHb+5PWC+EKqn4LHuc6fo5QZMcyM08eGmPugjlP
sg9O5MS+rLAWNPUs3njznLVbjK7qYj3GuqLMc/lNgTzNSVNBs+8GI31OdDFWcIAxNoZo0RbJTvA4
ISGuwqwIZOVCTs3pWH7H6bhz94sPTnWGojG3r4i7wRiRhgt7Nh6T8d1gSOF+HZJREXtqZmnxLB29
4lbsQdnsyO8s5dTa2RQesUlIsHwLZ83bxSai8Iep8TpjXwxgXJFyDcsOYzTZG5AKhuZ5tIdU+K0M
bVS/dC18LLIBqkHlSvsr3Wg38tW4KRe6TGU+h3UfqwG4WMTPo0RUr7mToCo6TopR7dFfKhK00uFH
4I3YUjOLeBcHfzLzYQEhGeiMDTT+FCadVJBuANFLf8DuZ0K3yR7eLFC3eHhak0OHE39GDnnizk5Q
dlKpAt0SLTy3TinHnVQ7LLeSacjsRdJ/0Hd5F9ruQe+TWPNzzCkmzm9s1liz4jB/6IVscVWrC+Nz
UdZq/1xA98C7cRrUF5UOf+L3oT3EuGePmvF6/wisbELSAtQ7lzIAe2LZM38kBlMd4fhT86ZmNa6L
Bb2WYG5G813K7/6BWfnw6f54K3tQJxFZSpyLSrxxBY4qtEoKpUnSh7zqdSUwvacCRcvcD9XI+DGU
avdaDG698ZKuXSmLNOlvAwkUGa82fo+ABc8zmII5jYwdtatorxADH5tRbJnJrA6FjAUMSngEt7kB
HfkmsXMwBZ4sDtzSuMjC73nsKnVjJVe+HOIxJCEIMywvw/Iq/fHlLBj6skgWF2uULAy/b+30lUzL
PorJFW9Wo26h+NeeOerh9P8WzeObyFI4cgAYhVX4XDi4mSph1OT7UOG+2LiW12YG95xC+ELivBHF
Uu3epldiJg9STdtgpOe867VG+JQdBzKYeUstbe2b0X+Dy0KRm9jiantMoanHWLCicKHK+jhObbOr
sqF77Wng7u9v/9WhUPwidcRSntLQ5UeLeE0HtYzTB1vth8eoJYnUagObnxkj1/9jKDr70AUgw2JZ
cDlUOQOlzNOJVcR6c690mek3UdzuYxPKwt8PtVS66L9iB30jhy1sezLiGrXouZjQGlTGKT2hlRaG
JJmFsTHYyg0C5xaJPWpAv1W3LueVmNqMqobNjWW4WWBIz+19YMu9jwxFfRSoZL+jjrEF/rhNWekZ
UhMyAM+StV7fW3VeIauqEg8Vk5m80ZZq9pmpNa7fWpis7+lehPRjbKhW0Fw9+3Ok9N5m8HtLygWT
xf+OSjJdC/QpL6fuqC3vDu/nAywzh5JU2SjvFG9EarWOm/wJsRm3eI0gLLf+PIDODzSlqD8XqloQ
XySI0mx8ipWDCiqeDAXwD0X4627jpBX6YCcVKuFThdofCpN+m+JgaMVttrdFuMXHWGmQLQ4Ri8T/
InYLsOlyATxeJnB4hEx4Yui+mL3p1PSL20AdO7vMarKT7VT1wYxktM+kTCk29yFOJDLdeFFW7kKd
6Bg6BbEx/1z9EG2w1KRweTbTPO9PTmglH7zCDA/3z9XqfCkj0zyibY6a4tV10dLuRPk5zx5Sd8Fb
uIV3MJvYDGoXGZhucMuz49Xw98mDgtZCPyXqAPKYFNiP93/Jyr0FAIuyGh0Qfsr1fNHrqyoHrYaH
aZ6iHXKGXCZWJgNbT7aqXauTXtzPMPEBenhzmxRdEiYFNLsHM2wMbHKrbrEdV/X2BzFi/R4GZfq5
SnrrZMXz04gyPqleqZ+7uNuS+V+5apY2IdPmrga4vvz7P57YSbcJTmTNrK1OgVsb58Mj3a3+xe6T
/kgy3n6h6jBt3dwrwyJgALeM5whO53V5LBKCCh0V1bNWTnboV9KNtcBAxfTQQlfCL7xzkA/qahf5
xvufeWVkuDt0C5faGH/WFSCsdqLOHkTm4dspnINel+XZG53pqJhQdFO0fg419MCNQVfOEpBZHYvX
hRlyUw000Btx4pJBE3wcDmBk8r09UOO4P7WVHezCAgBUisrYbSUagLpLnxDl6BTo6k5p0mjXmsah
g0L993eDR6l2YVkh8ndTiY6kxHal5EKsQV34k9HqLyJKt0zDV8B7SAIzmwWMyEDXGXqX5pYQeoTG
6yymMRhFo7ymmtsRMY1Roviyr23zWQU5vzCi6gbh2RiHv6eGwk66/+vF5dNxQ9E6oRJy0+Kb7dAJ
VUzaQpLFQ4Vqwecxcyw/duSWtODKvBfWMahkHoAlEFiS+j8OJVFvDuYNlLddOvKp9EI5885p2lun
F7IJUs1rxL6uZfgxWbQhgjLthveeaI0f9+e8/kOIFnmQYJfc9DXdZoiHnhv6AY2GcFe5VRK0+Nok
PoWyEAZjpx26uJ4DPdHnXZFMuq+Hpv3z/q+43dasBkodvxmbdK2Ww/XnajSVVddDjRGuWqPvzO9B
KMq1ER22io0TtDphNtrC7mNj3yDV6qow4yGylHMGBIAbKWpSw08qI0S3C/TECVkBXRyrWFVS3wkH
Kz4UVtQ+oIG8aaC88kgAdmS+FEYh/qGJejlvhvMyYWHkNLZdDGy7qu2PKTpv74qoHv5LFSM50Xoy
X+e8nfHgRuZ6nymdicGtjNHouv8RboPDyx+jX/6YWlNJniWMEb1Uy9fYclD0GrXZeWrSegzyWXMR
HIJC5rnRS40u2MaFs/phqIbqnED0ExE3uhy/6WqjH1C+e0DRGwUGkwj/NzL6DfMGQr88q71381CF
B7T8FoE7xcOTylTKjVvg9iJfoOZEQ9AKHfMmOktNNmNk99FDZjniVFj2rAQS88R+Y5zbsJM/mzR+
wS3SWrn+9pVwvFgZ8USD6g2Zy0nBZVpVf5AWHneIoikf7n/etTO2+IlQWvZMXuWrmkWMUhoWpRO3
W1Eru26qp2Mrh95HasTb4F2sDbXw8gDPMD3y+8svWbpDVLojd0pqKYkf0dTbRa5EoK9EnGMjel8d
C0wmSMHFv+W3GOMfV4eTWmVRlljsijTuIAMDirQ6dQJbZm2121aHWugBLoVrmihXt1SZASCYFsP4
IVfjD4jJmJ8LexzeVUXh/XP/Y61twgUP7Sx4HZty/OUKdqHSyNJOYW+Zw7g361A5OFlebETm7tow
CzsGKCnBBDWRy2GMIrKqcJzDs5f0U3JwElMVzzOk9OhFWFr/NWmzXAsKR9J9HupGfE9g7qRHFPXK
LIgrr7ICHog5AcPnpZ+KecIAOxqoFfuNmNUfU8vT6dfhVHWIA7VJhu+LyM1jS2Qhd4OcqVx2sR39
SswUQB5vES40sZFMaVC1uTPsRKfAcZSOlcSBTrHlVwnRntTAsqYX7Imm0KdClE/vm7BiO6voYYpg
9PSSnDFtHecUuWpjBkMc2yVPam4c0NwoGqTtervdDWKavD05fzbgxQCW6FnVpfs51bKpeJo7TyBU
jSLmfjZTq9h1eGSdcqcswIc4dZyeZGYb3+wcMwA/LPso3GfTUMijk49Kt9dEhWJnjbmj+0S4P5+i
CK1Of9F+eWcoFZjoeVT6L62bL+5zRtv+IL314r2i1tmz3ogGlaWxQDgHOqTo9wIMObpPYYI6ZIuk
QeV3ahd9JGFCfyKOEr31O92DlV6W2ox4VNdSN0sUs/pO7T9JNx6KlXMAGmhpmqqaRQX0KnYJE9rB
Ovo3eMmP+SPvuiX9PALyIak2xxvn+7a7QS68GMPwVCO74S0/5o/zHbZtZURlmzx4dpTs6SdM+PQl
cldIVexRGNiVRY6WoBNvDXybRYCcoQKx1NKwML2+WHq96o3WceMHU82yLynOC19HbUzRYdddcZ6K
jLdY1JG9Md+VVxg3NosizaLHDlXncr6uEYc93spUeeOqe++yKCdU59+PpisfU8/8j7amcmyngUJ8
1TcbF/dKz5RyHix6iEHACtAFuRzds6RmFqJPHpARLT30tYb6iC8TdakeK9xT15pD9YA6pN75CJIU
38AZ9S+94ZFMItea+ZPWGsck7sfT/ftwZctRqVgaTS7v1w2AGi/CQiatCmqqsmPk9zzyx7SfdhNN
sY3dvfbdDR5ke8kCeFauNlyC/Jou0zZGiSixoZTKPsi94qdqRJWf9p63p2e81Zlfmx5XsInXJip8
kOcvlz1O5yIfXYiKMPf1AxeIdsbDWXlKFW1L8HttKGgoJJFk54tmwuVQmQB+RoDFttZot1r0fnZD
qw2HKSvn4/2PthLhkA/TSV7kSxfrl8uhwtFzAadgh9qkc2jg2+tFT2NfDYK2eyqOCdSwLWfUlSFp
Ry79SJV6EwXjyyEjXFpw3HMjXMbqeI/HgPWJ/lN08LCVpLQ2KRsHZmWzLE1emhcQsm5LW1VqjFQw
kMhO8Lo/OP30sWzz6hu4bDuQXJO+Nc4YF99f19VBYeSTwCy4o+tAOQcO7tiTR+6YNH3QDrr9XplL
kuepywN0l0Uw1fVfmzfyFTWbWjUaVijF21fRuY2EoTvYxHSTVSGUGFGSdIKQA+FszG7tEy7RCDEq
OSkwuMtPqEVdhdKbVM5GJ/H9sXn6jbRyd4uO3LFKcmV/fzVXYiCK4lB6FiQxdeCr8cIsLFJHTMq5
zdr6m+OWfeDihbyxUZY/5RL8tjCRqbzTTaMqdn3slGSQqZO5yjnvSv04zn0ZVLJ0g65qrb8/djCh
4OfYbEpS+qsTPk+z1+ceQ5l6VD2PCoSPwvD+SdPG3ePtuaXqtPa9/hjumlCagmG26Q+Tu8de4sex
pR1noxQ7K871Pei0rXL92koCRuNxtCj+O9fSTsKIu9kJJ+88m3L0EaarHtAtNYN+UMQGVndtqIV9
DNl50cG/Lk7NNTQODeHLczdny1yq+mTWE6vYwya/vwt/N7KuNgg7ZAGg0d+9rcN0LWcrc2I84Uq9
PNlIjfeACtLx7NK8f57UkLhuzFov2+eelf5ozb4d/ZHSM0ClfuZEmsbsypMoDdS8c5Jn+6OaeFJ8
QrfXFHsTHxk10Gn/NLuikqr1gmmafnTLzPqamqIaAwtszmOcl/ZHp5LWV9RQid1tW+bGO4pyTnjg
ma9+1LlRIKo5uOI5JBeK3lwCz9mH94GzVzIBLAsmXYuTnQOGXfVHJXQ9vzaByPvI/Av3rZODUPew
WKNvCWYls59bo2qe3bZUxyBM1OGfTE/H/ogQjvWFehyPFBkKKvlGjHidqWhR5g9ON4M9mJ30V0Hp
nM7R/Y+xEnNShuDvJX/lIVn2xR8xp7Tt1E5qFJ1jPbMf8zELd7OG0vrSICL5IGlWAIn8zKH4bpzd
lR1H0RXmEAR7pGaur4lOI4BSceLFD8OqDiP/xS6PO+o9szW93p/kWr0FwvvSZENJk/GWZ+aPWYpa
EeDMDOWsYN53msltoYgp2Ux8zQ5U8lnxebzGoI1t871ZGt/Rvmk+3P8Rt/PFzAV8Ou0Jk6bMdeGv
wAmxt0ogiYWovcAGxhuErSM/GSKTGzfw7T2/iPcsTT7ElSFLXV2LRWGWTmTTqh5pDJ2IbpVTnjX9
r/sTWhvFRZzJZYiVKoslwfDUJeE7po7aUzWP5hkVW30L86Xd3rpoQaHMA/jEXgCyV4GOmBq0iMBZ
gdZz+w8aEJfv2TBJO0BGLh8CINaU0FHGEO/JZsVn3AXkcU6gxSZSs79DXk3+S8fWA6ysxp9mbARO
I9v58/3F+I3euLzUKLPSckKFj+D2pr5JuSbX3XKMHxCw7h4qajUzrg1x8WtQ3OhEWoHQoA418Gku
o4G8t5CfCpmN+zpVnJ01OOphcHr7/RDb8nz/p61sPLo1SHPQrqHHYV3thriXyYQvDELqbjcccRhs
T1aIvU1pa/nu74eCNQDkVydfRqjs8py5iksbLEdWRSi9ulPzHs+Fsgn3uZFtysitbD/g6DAxeEbA
cl43+EvCAhBxxKMRpO/vAyXUwq8oM2bH0OjH7zb6i3XQk7xGfmOF/XvgL8Pgg/YR323KGuJJREhf
TGY3mEDCqPbsJunpbzUQL9yXXcgyPjKscjrEkSoo7SlVk/nNYHSfcG9MvrptMca+QZv3NOtTmu/S
KNSW0ks1ffMswLg71er7l3rBYu8MWyKq3ikaqqhFMaFTpkVWbUGeUo3vgh4M5d+8slp/4A35NY1V
7PoCYX2bhsScNoGOd0hINbpKPjax9LbwOys7ZIFUkmFTjaYltPz7P65HhY5X1sXoqhRuMgT6JMu9
Dmz7w2RUW9CdZbNdHZOlCY8rAh0HrEGuNmPv5ZYReqR/sky/ab0RH6ViicAtjHanu5364sGG2OFG
r/pJKeaN/XmbTsAHpOBAuw8xHhqYlxPVQBy4fU5huDUydVe0nthBQ26CyPMwFoYXAqyx2ZLmWZuy
QYS/uLcifHh9KKLRKTIFefCHSU3dfUv/5SzsbsHS9WP4WobhDCglLMJjXFfUFZq+BSJ8/1yu3aEL
aWmJk+k3UAO9nDhSOePshXqI6rXI2HdeXpxpA4XerxnnBu0/j0JT7w80Ps4C1GRywtyJR1HSRlf2
bWnqL2OWul90WVq/zLEakVN0Bor3clS2kAtry0UzAug+taGVukxjguJy2vBc2NJtQE6AJ0OkOiEG
rCle2b5IEt2BuyOn9lTbUax+1pLOdDeWbOV6AUvNTgUuA65avQoZykQlM8pawhPDm4NRt/MXsxT1
X1MySJDYjjAGFqbqdUYmsszp0GtXznOdqOPOUrz4dYpQBA2quWr1A/ra9af7e2HlOWXzO5CTINPc
VkWinBgz60R4NjJcP3etUtvHrhhmbw9Ox/vo0tz/fH/ElesFuCr7f0HfQIu62nydFgI976Lw3HIh
NgTVe2FQL5jyrNionf2ux15dL8TyKIohY7o0m64eICtrwiyZhXIeJ1t5NmMvd3ySUakGST1Nb2w4
iXEAWCQQyHVZzOcs1ZK3kdpNuVPKuv2ORr/R+LDtvJ+hjX60byq29mxlo/WCP8g0+p3WpFogNXVC
+LJQ1O7QDkppPcx6TdXM6aig/9Q69FwCPRonYoCwjjzcDKb2tR8TvEz1eQqBvWV6/dlKOoqqJElx
gZkKqeR+GJoBCELYizfaLUgl6ZNifho0SXOprb3yRaFTevaoZ5GwCMX0XolK1EfMyzRtZw6mXT1z
fU/iA50qUNZunxZyF2o5uO/BbOQHk5BbCdzSy6DhFqXSnpKsRMfeLRst3il6a2Kvhqvi0YOOmn8g
9AfQo1czWhGt601WoBq1I4Kk19Ue9+u6f9+ooi2onjo0T+Nc/dzDJfnYI+vU+kqsDM9J3tQRojNc
yYGcQDdWhed+NAwSKoDbg/POAAv2xdW6ygU4g+j0LqmcxjzEdE3Buct0krtSyqnxi3ag2YW5ZdQG
gnUZfBnhyOQ3ZRi7Oze2Xe6jIsz7HXY0ab+DDaHmCLJID4LJVOXwTvRIUX0nq8t/YUrgy4Skavrl
/ma/fWLw/ITi7sJ0Qz71OmcfWmG59P6ss0oxeS8UPfknR535oBYDipKTNR2wJ9iKu1YSnMVplF1P
Hgen+PqNiQXJjGW19nlGXQyVJLMx0bkyq9miJwnA37eNNvqZtwZeZ1QnXT6JHrdz/ghhKes2luD2
vF/+mOVq/SOcQIaIj6M4sPuzItqV2BHuK7vR95O66ai3sto4KkLXpq5Fi/maaOnYBQdr1M2zxs0Z
AO9XH3qrigvcK6V3kByUZ2GgLnb/G69MEFwpQQyXzNIwWa7YPyYIM08kfTEY54Fr8xjaarND2gBu
xrilNL8yEok5UAH+YpbX8q+JsFEpT7GQ6cFu7xphpa9CjdXHprfif+5P6uZd+K2qB1DHWmBsvA9X
k0LDrB70yDvXuvIqWdYHbew+eV2ChqA0oq1HYW04DH/YDEvp4abtq5VmBSwpxeIUj5q9jIUZEExo
gZeGRmAWcst+82Yll87akpkQd4KIvBZ5xSkktkJVgtELneJzOIgQfJWCxWldSmVLfuImhlkGo2CH
JAKv0U2hFYPAyMphrJ+tLEnCUwmOyAryUi/2jW53fSDnBr+9AXeOiFsyzt93vSw3FJzWFph47zcL
0uLhvfqeUqcdga2pc3ZpWz9Hs+nkxwG0aUNsn5ePNVfoRmTxW9vn4vVl2oQzBhr7ZJw3KZnJ7V0A
7PHOceba3anRulzuDHpoEIOhKQyAqvAMKbXEggPn9aWx08QQ/ujKUT8Lp4e8HLtZ9LlO4hF8Q91l
HdT6XGzVvG5CO34mBRjauiBkqfVfHV/FlTw/CkawDTDGTzqqzT+dwfhrBfJlFKQPoYoB/STqvjxP
ng5bDZ8N/F7LZvpWF7MNxmqmxx+hkPT5/tldm9FCEwPSR/nh5jBVhjeGkn7GGbWTaU9M3D8mdaLv
7o+ydoQQOvHg2ywyQ9dHiOiuKEhW2NXpmAUZXjhH6qu1H3rUVO8PtXaASOrBhUBb4SW9iuPsscNx
EQD7udNKNfIdazD+qXm3P/R9EX7NQSXE2B1FLaFrOIHgs2mbzBsZwNoBAqiH8thC42fSlx9Qw9QK
o6zZPc/gAxc7UMoGkMG6IaWQWyrqGTPSrXmvfEhKaZxaUgJzUfy+HHNG1JzQXLfPpDTuriyL5mQg
+n++v7q/IZdXB5UMiziFy4kL8bqtZraaq6QqZm8RBKu621WyG9s98UX6sUBQQOxTEll3p3VNJ7CO
spHwxHMrb19QMAVCIxOragIcUBTrW4sx0ksfYoTiAxGPokDVpJjfecjixO9CJ67+EZUllEfZI4wV
zJ4T/RhMsyDGVkp5QG7X6wLVwh7MDBVMtnr8KzC76jQjP9djFX4RpZP+cPss+4gLtuHuUPaZ3ZNu
4hMUjG0zfFOdGYzJZI7jf6Mwqy10+8qmXwSQgX4sgg7UDC6/iDoOrpONGJc5btseNTXqDuVgKIdK
ZOXh/me5CWaoh9Ca45VH1ZCH8WqoMp/j1lYw4Z6JtQPAIJ7fmXG6gxQij5ZekDIhI7a/P+ht4XIZ
lYolvU768TcoDEq4WW0hm3hGokc5kJeXpAP0bz5WmqY9JISSUVDS03uehsZ6L7useFYoaLwXdpae
7cGDQyJM3f7mIccbb+RzK8fBYtXRq4HGz6+7ugZ4uCyZ1tQCdMWu/gsVS36Yo6n5f9addAKOir4Q
ta9GSY3OEUnjemelQqMuRSCoCsI8NtsnB0JDf06VrvqvSTMExe+v/cotRyiyPBAkBAt5+nJvtXre
1m06hGeAybR6POHt5OSFwWyn5X5MK/VBTLm3F1o0vWLU+9coWL485QeCSza4ebPf8OWdM5T1PYJL
qz/XwksCJc2LU972NWpWWv7UekW/7/pRP9S5pW90KdZmDyCPfoxHSAYh8nL2s2anudYkRICu235Z
5BzeW0alsvQOan1aV+4aLe98EsgxmBx1Ex29cr9jCclztojC8AuWk/9HFM98Zzcs8/BsLuxd5PK6
8iV181TbiV7qL5PUlZIMsW1+pnKM2XiZ829jxeYjiI5RQzRZGtNJ0Mj8FoYmQUppJtHLBDu63tgm
a1eQB+d84fX/FgW6/KFzm2FwPRC6lknbfJv01AEskM7k4aMRjRuP/MqRA+sGuZ2u45LDXh0GJ5om
pY1IA3RQrXRKhfXLntT+3/s7f2XtyZ8ACADTpVhzvfZlrOWqolQ8QJm0TyhvaZ/jWYiDGpqKGojm
r+lfEHvphy2IDhR3b6L/zBBtPbaxdx6zMjx2CImne6fo22IjM7yVu2AgMKaGDniL1sRvm84/NpXU
keIIUwKXUhO4ZuTabLvUIHrjG55aSvXRC+fhrdNNxHF5CMR3PU9MHFw8k9qzUyb1Q+rUyfD3G+ji
R+mXGwhfTweny8bFLLOdD2jFhx90DIP3jRrK4P6Hva1ELAsAWoGXDDQUwcXlWI1ROm1Vq+55MsP+
OMbgnhLIub5TefWp4LYJIFoYPkcmwZl0okjVl3m2sYlXTgwXm0mVf6mK8LBd/og6bWSm1B0RPs/t
s2kr8NHaKnxAtXfLzW9tqIVtRocSHeKbML/sZTtbBTurMkX0qxNDv8eqXHxx7OrT/aVdOZlsXLD6
C4GcG/sqPNAsKmkJ2LlzZ3Xmvgij6lV2sbOhJbNyMhljAUSCXb4tD0uXxqXVEvUiRSW/qLFITyN+
TS8JSx0Fmdfbb/entfIMLBQkNLFRG0M/8erCEWkhnEgt3XPVAVP2nbFJvuWTk07/xFoB5MqsvPi7
bPP+dcqh6AYDGqpbB2Rt1y6kWBx9EAJAl+/qRyDa7HRNOTpnlD/Hb/TmwmOLOXHnu4NRpn5IChD7
kPlKSUOibR/BCMiH2cXqZOP83OAxSDSW0hLv8dKlur5+ZxmifdWr1tmLKX9GvWv4mjVm+1RD5bio
c/Fh7qUSWEgJbTzHv9/bq6QAtgRndtE3QSHw6tA4WO44Y9TYZ9epHbk3p848NHikur4+6MbwhMhl
3foGYhCnyjPCT7Fwwk+p58h3c5eFW0d4JRjGq2ZBJHOJLOTGyyMckmLFeR5aZ71oO4yO+D7+CPFh
ZyOLctDqtt67RSu/39+MK2cMiUQHJUGAwbcEaS50QPJNYZ+L3v7WyKZ8hIsQb1RmVq4MFKXBPMOJ
xnLougdKWplD8GZqIsHivlCnBt3wuZ/f8Kuzm/39Ga0OBkiD7gsAb4xWrtYxjRaH7Zl6dFpU5xLp
lofFIHbndaP599E6FWhwmrS0l37P1Sdr1cIOc3uyzlRxQGcUtTjMqpVtnJDVfUrQCpucZxGRwquo
eVILYwzn1DpLc2qyvauWBco/RZ6+ho2WiqCRWvrUJ1WaBThCxu/6GmiTX04jjsilWqDI/PcrDN17
8Rule37T0vacquvyOWOn6lX8OFBYqvwR3l22UwfX7DeetrUdCnsFeAWAt9vSIrVKc5JuZ58V2nuB
oJcU4AOcb6REa7sG0i2AW4jFPKVXn9LEZWgoK0ahjQ9Zz7DGIDOb+QD6pv8/lg+COu/ZgotC6vJy
gyJlWFt1yVDwATI/98bp7KWTtwujVtsYam3t2JrcoL9B09dRZ5y0iqwhiJ5VRykeBsYD6ThtWbat
PCborSzFP/oDODRelww8SiUufHCOXFJ4PwRW2mEQSiFGX9ozUsca0NQfxEg2GkeFzDHrrspsZ5gj
Ra37W/P2MeeXLOC+RUaWaPtqbbuIjrmbaNbZAUT1PGTZALJS2NGASbRTPOmz0Lfyh7UhF/jTchKW
+tLVzrFBrCYRIeJZh6l2gre0KMJAuTpEWIA9TEa/Vc293aqUB4Cl81F/2zJcPd0U0YfCcBPnDIFg
2KVFGx2oJ1n7sgVReH85V4eiIIFw3FI8vu4uG5NqgJC07HOu2AWsaRXPNiRLD02XqhsU0WWZLh9j
ZkXPh2jaIYa9FpIgAqPRjKHa2ahbZ6+G03CYxfBdSyZzn6UOJdHYDZHOajBomNNt0N1Ch7sZn/xv
4ffbNmjuy1OppoYSA/9xzhPORGAgovYjjlnaozqEeAE32niURlv1fobzUuIbZTy+Q7ZmC6uwtuDc
dVTDgKzcpokDVLnUMiPnrHZacdAhVwSmMecnTadff//brtTBFnAhX5e3ZeGoLr/lz8ytAmEM59s+
A7pGQBUBMP2/PI1nkhZX+ZSDYDgqVuF9bNvJPk9Tid19D03zSebq+Ni6RnPskyF9dfps+nX/p5mO
fvs12N4IyCAniPDw9Tk2U5epg/k8h1nkDd8Jv2rzw2jlmhIYiuE0B1PaKJg5iJbpT7B6BEjpWZln
f1FY0w5TjIFn7ZdWg1xXkoEGtD/UtVJ29ZOVmVb2QsTfJfum4I/3h3aqEn9wsuYXWDa3+jmXtogO
jQaC9UmoZao/NR7d3U9WQkbg9xi7uw96NUTAhWa1kv/GudeVgd2Z6MYpljdjp2MbUfod0E8z7gZj
7o2j4hiFdhKuJozAq0PbDND37sNfDjZbBYiDCTG2gE52lD53w9giUQo9fdoNaMbzHJlV/z234zQ7
gMgHwxUXCNMFkYK+SFC6fSF2xLf0JDrkdef3caoPFO4Vr8v9rk2bh35OxtBP4CRMPjL+CNghh6S/
uElFB6XtGsRnsmzWikA3ko7YE3i0C9JoGt5aqxrsINHjPt6pTc//2SZh/IJ0XtM/ZEmjhacobFR9
j4sduO0u8sbuS9YbhW7vHIrjznc5tlp0KM3OCfe1AbB7P7nJjDUEGFqZfwWe4dZPU5po5eOYWnN1
aHNSgrexKiY1AN5uD0E56Wa1T8oegagK2c/2g5rXSo7OqJy/tY1VmjuYHvlHgQq98oZvd/UuqjJD
3cGqL63x3MlOq4Xf25FqPuczXjVBYxrT08KNAk0xCOvN6XUrfNHsjmo3CnfNV8tuhmyHvDDgMU3E
oLBgVuuqj1Iaqr/ojqgDhleh/gVaf/xTM3qPiEufpqf/kXZezXEj6Zr+KxN9jznwZuPMXACoKha9
KK8bBEVJ8EDCJNyv3wfs3h0VyGBtn42JnggFJSaQSPOZ15QNZM2DLVg+DxBwy0daHE7jU63PEx95
GO3LHOlKdwdZa9L8VsOl+5o+j3FrDfYyohZlZj8k8qXiUxIXxXyg3jxeoxtVl/cLV0KyS2NLz/xs
yOfO7y17usQkZ4j241IPn5CC0b1w1pXxQYss60pVc+WTN/M/NIvnmTs4dcpAzkn0tSats3y1jfIh
HPt5QRHB0yrH82XqJEsAzaR+LOnlxoFpCuO+pcgxXNnI7yFoOPOOvlFKYw6E0WC9lXC+fHTGqn/s
O1fqoVdmdC5U8DryKo/a0jjkSmrIi3SQ1U+oVmIMK8zCv5eezBs/96zW8AXp6H7p7fQxRTbkW+ng
Y+vbaoGEVqyM3se0S1SNvleuST8e5PROEQqxYJaJtPM9i+acLxs71fYmwE5vj8whni8KaXg4RRE9
1mRwNHK8tKyOPR7l80VulCLiIc30JsPx9Uc/uloTapqYPsp4tpMQhx733kY/rhpCu50M592kRaUZ
GGkkrT3ddegKrSmSnuxMaupno0NY71gUdlxftTAiIiVo7d6ZQwPaNMC+xAJpVYkVj9iaDvn12CVe
hCTGaBH5ScNQHhxTlM4V9bb+Y9nT53t057zA0LOTUXKjtZlmf5qyOb8gWAVOn9ZJB1K3Kaaxv5ry
2IjuHD1N25vMEk4doDDpXdEp77NdrHjzjfDU6fuQLdTAIA5gOpBpjflOJHmv3i/INHkchWjDcJIW
5pNGCyQP4Kt606XhduZwoBHZXU8UAmy/wEkr9mt0X1CRBMrd36fZBJIyGhocERdIIn5kaAPIszar
Po94NUJ4MOUyQi+nNncvRVfcKui6RxdDJPJhJ6koxSy6craQf0vrB1FXGrjjmRlrrKV53zV5PX7S
EhkVu5jj5W6RfeZAd1HUb7ZwmzsEdXsTectO1eB21z2sVspSs4+69eL4bt879w7CaCZ8H5TJrjWB
ysY7GHz9l6VV2B9G7LY3rc3a3ifcB4BF29wNVBueToAaeDMHtoH7Vlghazh/xv4qn/exAZztql60
FB+YeErrz4nS9drBhKH+PpFz5ez5tq53y2U/ywC3s+FORHU8BWACx/FGzA5QNFRhnD400nbJkYpA
AdAv0rkrfbNRkyJw6mJo9kWu2/FeVITTXHGaLHaGjiA+AYlW760Sd7MgjQfQX0OuW0/SnHrNr6Re
IABPFudTyGPxztiG+c5c1A8TyJfvmiLTn47TGvdFiXYMdMYq+5F27fhDzR07C8UQd44/wixQw1HO
5nsq5RnIVG1RIcmw/j5zIXdl6Ml6/uppTfR+sKfuqp6q+dfk2hNd42KWHwfybs6Jaup7H/fD5vOo
LwWmuYWytPui1KqPjtGJryLS0vfUkhMMb/JC7FC+1DDESAf3m5VTM8bgtkrzsEK655ft0he4jNRk
qI+arOokHIdEvatdJW+O6Dunt4t0RzvIQZRHfj/gMxcgKJV8RHhbOCQlrOogU51SHHvgn1lI39ue
r/vatj4nQIIizCGko/qIeE+/RpeODUpaGEe5kAlvWgSQTd9qLVSGC9uKr82iErkPqyVBp33u2zAa
Os4zK3cWSsF93/HJgAe+K+m30OXs42kJlCpLnxYRLeaOpAIvIbM3u29DXGvi8zS55Sd6i6MCFalG
lKeyEk5anJUU5yhnkRxdnCZqzg3D+zYOs3gycbExdxxFpfp1HqbG2kdtpOHVkMyquesbUd3qTtl+
NVDf45If9f5GKq3+hXpCvwSW0cnJNwbyF7/W+X0HUc+pHTbdBOzF74tFuJcOXGkDblg3tH7eFimy
EMi+IWpu19W7cYkni9J3Wcgg6tToSCjpfLFJ9vKAElv0wa0Qsg3cuenae0JInfulSAWsXS/z6nBW
lOWpcgbV8muJyUrYAlEgd3Ts2bicet3NQrj6s7ablGJSD/pgtRed1jtWqNTZkFwXurM8tEPdmAc8
JFnjwJ6mT20BnjKQve7IIHG9vOCLNCTceQs0FyiShVke8YK4xchtmS8s1EPJ+eNo+djHCW/pgat9
KOt01ALTHtFOnGajVBI4udFi/6j6rmk/vx32viyFgjVZ62PIfK76rJvkdRjYDWaSa8fSKc1jrmRy
DHs1B8xozKRAfqxG8VWHJPR1Jh2tOZOAvZJ6IBOFQBZRJgi1bRIPW1wtuNG0o1d4a5AWp/ewgUtf
2Nk5bZJXhgK8SK0XhXS6YdtcjwO5LJSesxjh6jGMiaMCJ4q6i7kXf1vxhxdCEJ+ijqlRXd5msLWh
xnUyNtax6gxrF6Gtvo/HMn739pd7pQawCqpRuNWpUr3o7NZ9KVVZj9YRDLGy+BBhxKeJM+m9EY3t
3kY6+OntAV+bQYCtpG8QxSFUb7LVwWzrciw8AJnElTtt6PXrsXJQ8iryc7qir6zKVdAdPgfWBbhY
beqp0wBRENtBk6On1prdgqb0LhJzVF30kdIdUONz8Tnqx4q7UWjJOSeOl1O7tifWFUllAO2GzZuW
eZdWcV0DCO1jc++oaXSlF2BrTW9QQ8T05jM1XdLfV3JPTJCpBqKEAmhusw1LwvxlcHUdicFEeRQI
HEZ4N/AUvr20RhG0rVTzoK+GYQjs0lUXP++67rqJDBVcVoUL4G6Ood3iYoI5NM+duY96hweSn9Hj
yHwzVocmbFXuVK4Ko8aKqFG9x9loF/TZVomqsHDyGENbU+8/m/GgTJ/HqtHzQJiV9WVQc5ODSklz
gM2LsBFujgjaVFTFMxzYSxg1S9sL4qYBURmSAZEqu1z3+uiS3xItV8JcT3oie60NE0FnJkcEd3Tv
InAn80PXOG66U4ZSuIepKZL7Vqiz+a3VjMnAyEpHJ52AUosDQcEPRZiECy4OC+Eppa9CUIsOdtyO
JEeR1j14Xlev+tKrW9ZtVmpyugBqoSPwkVYTbZamVOxAVftIhmZqIKjpZqqiHSgjT3k4KLFl71Nv
0qqQIKiSCLXYTX3RTA4hd6zrmbgdbA0hD9gMTfbRQWdO8V00VtMreMuN2DnCFIgOYROONZcB/eOj
SQp/t0xg7IPM7g0ZCJktSxAbKMj7dge+gZrPrN5PpTsUN8C5rfeL5WV1kHiwVndDEmvlTvPiGrtv
hN8BldMcMC/EUC+P07RonyKUfbiKSyHia0Vzusqnv8XdY5Z1ia5KWqbtARxfcy+9FbqFIknpESfp
0/oXUWLc6VjhwPGk2J34c6QsLl3AWCi7fmjTPnCQjKJWIa2sCyrhde8Uwy25GbjH+r3SN8xBkNez
8aESdiFjv/Tssff7XBbNbRmlTfsrW9rqs62mNumDZc7uVaq58TUyothGkkvlMgC5E102bY7Nq1cp
LgqUalF31+Wod9bFrNgkLlC1y09eVTQ2NA7dYh8AAvg8jNK+FGLSvUM3axnk6jKeL/vCamtfpFY0
HMYy05awt93ii0xh/SFEOJiJX0y58V5awvtKmpO9n7xGv4ppRCqBTKyyuBYuKFm/rSvFu4AhL28K
c4ZuOeaLk10gl99FQZfTKNj3RUbgUAJGrkM8N6Xw2aoqekuN7t7mCZpGgJIrtMS6Jq5EYA9l/Wia
uOWxBQvvyYzLZGTfLMLcEWyp9CPjGHoKugTaEugQYSxUE+vhQaqVmV+rBRIN8Bjn6LNZlkuJCr+b
fiFGdIrALqzlg0dZ/NewNOqya+Ji+pAvk5AHBbp5jyy5sf7ObErzfd4O9kO89CtjQ3V6CkGVVd2K
oWhqGp+W8YMUYFFu5tGT78cKZVd/gOKs7go3bXJoPLPjHCJXppR7Sqwp9jVYjZ9KYYsZhgtAQX8w
SqPEVMCaH5C8a6ogocao+wY2BuXRE1V7SLvS84IeRe46UGcvVgNC+LK6mlKAauhuqSkfS/YQjxdP
GrWfKEa0S3MReb6q2E2+J6MzyO5wk+ajKtbeGBNJd0OLpiupDzILaDxMJYxgQUvbqfvxw5C2Li1O
T+8+ZG3t6CGwAtsONIvsi85TgXMzplFf4i429YPVxFMYZYNAfowuThL0cace89aYhl3ZtooM8hl0
03HSY9wItCHK7sm57W+lLpP2zBXxsquCqB/ceirVQLm4JU4Lp4UGyxxhFuO4rCUUWsFdqA+xd64+
u/6a04o0wwDY4tKj9v5CCkZzKpKSJjOPIGNl5o9W1915VVa17Oex+klXvbqbu8o65Anior5nZ8Je
OaQ60olG9vXtgONlFAB4FjFTFck/QtPtO7sLBtMONZAjFkf1tReRnyq6Li+p+znvKPFl6Ch60nfN
Mj+8PfJrAQCQuWfEySudub5oOt3pOuPYtbr7bpKTRo4xl3tTutXtqEXKmZ7Zq2+6ekAD00JFdBta
mQnqhqNojOMa6vm119eh2xjpvojqb5FX2l9IkUpqle2wf/tFX8Z0SKcT0K1Ac6g22wBcyQZIiYat
H+0iXpDAsmQ46blLVUudzwz1MsRhKMpXCKDB28Cu8HQFU9rIs8yKjSNwhyUsyi6+6TnM7hDnzva5
QctzsB07ePv9Xtk2q9Uk0Sp1fSD768T/1m8Y7Lmr5ZKpx95smqMnoydrVs/ZF7yyWqChMH3YMOK+
tO3jiiGpUwT21eOk9XYTuHIsv2Oz29+g9e41u85NrTOM1lc+G6sF6g7/gSHaYlpTWyKAHhvLcc45
QVUrSZFRqtK9VNzyDGLlZY9sNW4GqeERB1Ps3Xw2rBf1obakdsQbZNktra1/X6XFDnDazMsWRYaA
/K5FfECS5SOfeuZEemVukYmyUb9A9QF8xWb4NMkLp6BdcxxQgdu1AxDe3M4iwtIlC+Ro/g82BLiU
NQx/FtzY4nPKnE5Y2avLcdBbNRBLXiMDmQ5HyxqKMyCwl+J4gAdYnCv0hgnmWD9dnK1lj5UlbfVY
RjU7W1Wc7nGVr298bUzaJ6/AKwdhLKMSfpZ5ShaQ8k09TNFWu5V9k0N1dNQBm+TJq/52csmjkVUi
HLi22LfTYDZ9Z0tiL6RJU+uhNYz5uzZMWR6OrjCfhEbh5MxOfeV44KQHF4XwGQ4n285gU8Dys50c
UgZoi+OgdlM4LwaGjJaQl6v5YSChrb59OrzcRlQ2VxLZmudZKOWdfoDaqybNWhbjaEV1v9PGip7S
SJvBQxTw7w/FSCCLqbbgZLw94cFR2mlUcKNolRXRXRtlcUAtxp53uUQo4Mxkvjz2OPKgvpGtczDB
Szt9MXTVMYJTXP24DODpqR3aN0tvWmeOhpefDBQbGFQ4aACtALOdjpJhytkUTawia6SmN61FjJvq
pX1tzdCJB1UVwWwU2uPb3+y1V4PwB4YQ0y60ZjeDoiMZOWaqqkcMAsurzmzyY+3Jc6Jxr70auxOM
IhWWFdh1+mouNBrdxDXyCInIvdOBOdBk67v7PI/ND03jqZE/JyBVz8QBrw3LIQdAhxXiYOlxOmzP
0ZMuqVSPmiHUd0qaIVhTWOl+oAlmBloOPYHoIBuaM+O+gqaBlMKEshkQJ2PRnA7MQtLNAR7TkfK1
s1JgWjqzResun1HUB1PTjK0VhR0h6F6kE7JgWl+WYV51zjk7l5d7kieBnEN/fvWi3943Sg//RCsb
ItB5yfcRBe2jrnbWTmu6cxiiV4ZCqIQq3RoZvLzaKqfv03Jtz5iNuI1St7/NtR7FkkrRd3930T5f
KTYILMwDuVpOpxe6WVd3GJkcdfoCTahEFv0wqy61Mzvy5eaAdLtayK6gFg6bzbLVp6RIS4xdjtaU
1ddg/atwHnT1zFn2SrRKMAARElIbCNbt21DLrBRLmOrRnrgIYNNAr9lPc5bpezdrxBBYvcy+z1TQ
aCV3VX5ucz7DKTdZCtY6a3VQ5xx4sUYgZ5gytmeNqI4ypN8hlwx7Ja/I+ek8FoKMdh5VH0i6/oCA
BW1yeKLmExpx3hfPFsaTmk/jlwhbdKx56LXeyoaSfTAlq5z4SPfyW26M+vCoa5J6Ukv73lclMNqj
gcDBnUFC9JgnrvVV6GnShBitK13gdI781lrZcmV0ea+gXQfHIxQzFZszm/WVkAjQ7nphrULGL+xv
rMytuxyw39HA2IBa24Q4uRLT9yXVDuCZyYu3F+92m0AJc9cGgcpHX+Ff689/i6G70tAr14acJ4ek
pXFGp95UChEoZSKOZ4bS+V2/f9lnfi3QYACEoNQ5dE7HQlCsdClKTpxDGR2/joLebaE4k3675ADp
A6+d+isUFzArUOI0+Qp6cpSXcMdQ0+tpeetBNtZt/SUzo9m5bYAABy1Y5Mcpwgz+R2sV3rU69p06
+W6T2DaFotFCwHCwtDxEuMJK7rpksuiSt0LWwbR6agVxYUcx9HJH/brM3oJ7Iaqh/X4qVJRRddG0
U6h0dtEFysq28vEXg1KtLm0TX8hJnT5bip6Aki1tXqgvXTcOk2wU1f04jt3emvphvjWjksJFh7Sr
d2GOXmrcN3qccZ3GQ47GCUGpOFLSS+NDTT3EvgCXM+PW51Lm/fj2F9jeQHwA7gGNXgzutC/pkUiq
FAr7QB5TV7gIPqCudjCiSBZXA9324YIqo/7Fq5MpPscEfnEHMfSKRF+p7URIgMNOvz1mKbqpKPZw
NNw2zgM3EbgoJWMdf1Pr3BmCBMcQ5dLuUZQ+ar2ifWJ3omheFgvo+L89CwRqbC2VVg5Q1nUL/rbk
HZmBgqfafuy6aAhrJBT8TMvsJ88EwWCLUgSm08VnDu/nF9wsfto5IOPAyIHt3iJnMQqg0CdqeRzB
xQ2k5LZ3p5XU4RB5GxE1y8yJ6m8yR7V6U04xxIkmbno7VDLRgdHR4uycLOB26zvoCa33Cf0sgiD+
/3QekirNUtQq56NZ1d5dLJXs6KqjES5Nl5851bZXF0Mx2+sCIAPQX+B5C1ijJLvjQstHZhdmXxaX
Arjd4e0P+9oo6MUAa0efC/nvTT2gzL0lUvRBPS6FLMNkyWEbt8U5fskrS9mgbvXsxcPkvQDpW4g8
jW7OEZ1igL4qi6voArrdzmmkFur5ak0PvaZOmytPaexbrarGM4f2y33ME1Azo1qIPgYd3tMvV48d
OB1zVo9yLKILEHbpRQMBd586kXPMjXYOajtezgQGLzLa9SNSZ2EHo3ZK+riJc4wBgbtiRFwRG0vw
OHrkYEurwGlO9rKa1OMg8sakR0F5V9PnDik+U22uwNclPSp/9GISJ1YccJHopJx5thd0/OdnQ1kB
UgN3y4trrIg9tDqSfjkWWqFf1dlor80jt/nuLLjUAGIZygl1OBo1Ybc2KcAAeUt1VIfWTAIg1nEV
gAJFEmoWY5X6cJlK/aLtiS4Cpccq07cR+WoDoycvCaJktD8bRmdPfiuQngml3nT3Nkn1FKiANr7i
KdwJdLWbgYYJlfzHkd1/N5VJ1vrRGr74bd+Ula/G6vgLG4uU2mfvZKlv9bQH/AJc/b2Jiv1XVfbi
nHHVNsBbpwqeAIoxfKaXYqCmLaLU67vl2FpadKtalXNdZjEuGuaSez8qUHi/8DCW7d6pW/vD2zv0
lVOQsjM1GOQAKL2+iJVhkOkd+2c5AtZN650z69avPEabwjfz0plWcFV012QyK4KOw7EK16Dhc9FP
eDdoZk91/O0HWnPl01PZ0FGooDa7BkDkZqc7SYFIYHp9rx5FWdfpvkHNYUAOCz82zUA42u+TnF6Q
BsKrDGfTSEHrsojOZL2vHMTozxNwc3hRl99eDZOpVHE0t+NR1G0GhEGdd6qSR+8J/MSZI/KVkwPF
T+IvivkEx1tap9lFEcH9Mh0XejJ3TZ/TWi4bEYyxUC8rTv6wzLPiz0n+r6fpf8U/6/s/57P793/z
56dazG3KTtv88d93w8+2l+3Pf9w8iu4fHAg/Hvu0rv57/SX/9x+d/op/36RPQGfqX/32b538I0b6
60nCx/7x5A+7qk/7+Z382c4PPztZ9M8D8Mzr3/x//eE/fj7/lg+z+PmvP55qWfXrb4t5+D/++tHx
x7/+WB10/+v3X//Xz24fS/7Z7kk+/qjb7T/4+dj1//oDpPc/Acl4cNlMBMRBleh//GP8+fwjT/8n
ofkq80kda92x/Kiq2z751x/aP/G4ZdkQVZhQDDw+NeXu9SeK9U+VtQT/kbrNmu7/n+c6+VT/+XT/
qGR5X9PI6fitp8fFukU56ame0S8i+3wRtygT+uW5vig7qqV76eQfjB6V5/JXRZe6mCDtVgdZPFbV
p8K5dp1hp9m0k7BNx56Wdr9+SPR2p07zmVziNE1anwq8z8poWGsJUA03V31RT5ELht7bSdWFvkV6
GIxd7+26xJA76I1nezgvpoGcCyYXjiLU0/gUm/gVXF02kK/ZSCIXneI3dmWVtzgPYFY5YB9h+LFh
ti2u8tR5A5KBDFuuvFLe0/8A7ahF3VD5Ewpkt0DD0tYvY1RYyDutjj6c2invtCbpPzfYxbc75Ftc
4H9oDIAln0z9i5gWQsN4SJbPSdZb37D3meJD5M2zCAfXHbP3VQdlalfq1gImhMgj2q9vYu+6QnYa
wrsATw72qLaFL7w2dS/BWPM1i6zK0fNd9P4hWgsYKGYWy15MGu7w6eLGB8WGJBgWisT5vQCyv0/K
WLX9WhhAJOqiGg9pYzWWP8kq+xxbpWEAX0g0cDtZlWHzQ//+a0OiDvmgI0oQtFsB+Wp60YETgd4d
prm5Sh9ak4eHsBf1feDFRL0+vGUEJ7OhrnrQ19B8AlK+5cmNminx6RU23mUOM0sEaUnHxkd/pAbJ
GY/zXWe4UuzQnWR6zVUY0V+UorZ9NGjKfheDoo58rBStJJCKYtm+qhbWR7k0xExT7QKGpplNe7oY
tf4ixknyViOiPKeIc3rrsHppWdGuMmjMEfcSFm9uHZmlxVTOxg6MSncEku7d2kWjCr9WNFNBvmMC
R6pkHtr8hdRFAG8I7fvfDqC/NvrvG/vlgqYLoq1XAZuaSvLGzavTY+EWVJd3deuARS7SHj+QFaaU
XS5OBcBEKGNp+dGkNshpUs7s9m8/wCaexCgBKAtVjmfNRQ4xa/ME0DuUVi65uhvT0fgAbr+7x5Vt
DGdZttcSYD/AwbjaA+P1goUK3jUm2yMMnbKiNZyQaA+987dK6zzSKm2v80TQt9eW3zY1VGyRzir6
JYkWFTee2co7YHrtmTT8NE/5axSqksQc+JAhK376+eMp1rNMpiQLxlRdzWlV7IpoMXZn5veUgLYO
Aw2eZUZytapSO5ssgRoL+hkRLyPq3L33Btd6kG1v/tTMOMRB2ryFxfGFo9kMhRl3SIbk51SyNmvs
xRNsXtTVahX10VwLx0n75ZiVCOsOMEpG6o+cpUPUEc0+sq3VmebbZn+9GHeT2UJtrk2Cai0cMJe6
XIStXGaN+a1JGhBMINnEXmTx/ANaFn4xpVrP929P/eZ2eh6fsBIhcFQ1sWrazLxSkbTHyLCELOp4
H5llFGB1IuELdMWlQ0v++9vjbcLqPz/1GlV78NtWa7tNGJvWShnpi62GuocNueJiDd6pQv+YFDY+
Hs6UHa0i995hmjrcLpo1/Zzt0nlvFTEdx7cf5eXaRqMMuPFaaCKk2SoD1iqH8wzmE2jNHPnsMf0B
1nP+7u1RTsPY5/dlh1IfXpMZkuB1AfxWwhndWjNqMWghbarsAzJEy7HKJ+eDhbS7D6qUSm+cFNGZ
xvzLdyNRoF+K4wolWkKv01EllBeIBCxnSyBtnwFH2i0Dcu9vv9tpNrC+G601Zoi28SpSYm5Cm7qO
rZnPqYZUoZL9VE7NoR44EUstK76+PdTLdUrKA2pjvYjUtZxw+kKYbBNjUa0Kl2QYbypvrD8pUwUl
VSjmrhbxOR33114NLi5txfUGRCDldDxlAsdQDa4a1mndHKxBKYgqxyzEYyA5V2/bvBvHMoeeviZ1
z4G1ubldEscGZ5rHNmyFblh2sVbZ0reEVX835qgZqJDoeetr2EhCVwPHd0EjqqajEjdivi4dAaKu
j5vpfowBk+5y0UP1m1ISVtQnFe7kt7/EZmZ4WiJrEjKakWt11thEBDLuTfhwmb5LC6Q+jX6uw7zP
pr1qgBJ+eyh9cy/8OZbrGKvQJSnCFjajLXKRVT7rO2lL9dtITQRKe2R1H9tKem2As7yr+6jxAr+j
z2EgWRO75qXmZOMcwHZWsY9EdX1CRmTxHsuMy2Vv5hHl8nIyzA8oOaiVb9coNIV4cdIOj7S50I5v
v8Qr80XYZCKKbjFd5AKnKynPAfGCiTF22my413phuJeL3s5XzpDLh7eH2pw163RxmhHbPxe/YJKf
DlU1SZe3Ntez2SfaAcvD5Z21RB2BZdbi3Vmp0QeLisWZE05fv/h/KhNUsBjWoP/FxQ02kUDsdNha
uipLsTR2ZZV2D1nTRFWQg0vca20EVqdvtSEJALlNxz6ftBH4CHDSIIsSFIByo6vsi35pNSQlIZdc
pna21Acp0/RgtSA6g6Hz0gp5Yr2wrqYYp9IDLhtNFmLGgWlzrmXuGL49jZvD8/l9AMEjG8H5ib72
ZoVXbj92o0qWordxf+NJ4YXOtJxDYqwnyHbWMDOhSklhlANts+sjUY6lmFxth+ZtcW0P0v5R488U
79Iec04jKpt9bo14qEvT+yC5mM5cEa+MT2/FwmfHRAeJ6trpVyu5dDucazg94+q6bY0roZvUPZtb
iKQ/S2lKv3KdT6Yhnt6e3ZenHbkp5ASK3sgHQ7s5Hbehq51Wo2rtSijRu3xpuyN2siOA5Cbd9Yrj
nPmaL9/T5bBCWYg2Eq2DLZYB1QTbw89Fx8dWttdebRTvEWSrjmvrEqJhmhg7T9GVgwnZOMApGKOL
t194G/Kwnkj92Rv0Lgm10J48fWOKpkDvnYY3TsboveOUbhvMsC/p4Hk9JsM13WuqEHQdCr/GfTcL
1DqVnm8bQ/URWi16LG8/0csFTu3GYclRBWByXmj3JEThSmuYO35qBW5T/YIddw778/xa/1ng6Fxq
DAB4i/a4ukqab17bsZS+A6ev7tQ8ixZfj23riQaRNoUoMTrmvuRwv08rzSJ37EHYYEVMJ+EwqlWC
CqEovtITqwvfkdOyui9g++nXqtNdJfiXdHsjS4FJaXYNQMSk1/m5y/OlvIhzl+I0FHg18VNo1Mr+
7anbKkesb2VTqkKPB7SfB2ju9GN6MZbMVWrqOxhr+y4G1KBn9uhrsrSfFtwYgIDjwPAtnScHU4Sh
kYe+RuHG1zBm2nVw1AMzrax3JnzNj28/2ulFw3zD1wGRhH4HD4fW9eZA8RQ+9py3Toi0RRNCTTIm
X6eE886NNevT3xwLgBxtMOxS1qIb6MHTWZBybDpk5ZzQ4WbGLSIuQ9kvTTA5tLT/7lAkC2j7kYTT
j+eXng7lJSYM/Vm6IfUk5AKm0dlRuRkONLec+7eH2uT5TOGamFDBpN4PoMNZK6W/B+sFRGh1EYwF
x/t24ak4kOQQyFJznlBBa3cof0DUHBa5V6WnXyZQ8n2vyWEpykzsG1BZZ/LDFx91Dd+51LlZ16zJ
3YTYet9WhtYhz5wp5ryH+WlR0BvRT2rnc7p454ZaD9LfMhUHuxC9KhgqTep2N1PVAExScFD2CGK/
PdGngco6zxQoURRGpmgFBz73yH4bClZr6UXStcMFLYn7QW3nTzUdt4dlmt13QxdrYV5UxpkL7+XW
XUflxmXlqkggb2+8dq7ANQww52dsmt7naqb43mRmR2/p9AusctwA5QBgislc72wkF6450+v7xE7b
H4PW6pY/eNbwsMDA+/sfmbRmVaenTGyipnQ680s1ZChh9044upO3F02/hFMrxz16I+ru7Zl/5SNT
imfiDWyBwC1uDmVQDLU5ljbqAUutXuAQYt/onp7froCLj28PdXrLPH9khlrr/es9w6m5eStNNGis
rEN1UIWsghNZjedzx8Np4eavUSgeEUet3hnbUVD7bIVpRE6YTE6R7fVMs74iTQB7BxbB4g+6J+/g
aS9XLmJGZ5bx5mb/c3BkepjMVX4UbMLpK3YI2ppJLJ1wsQ15SSVd7mM6y3d2GQmoBYl3iKGxfqKs
UexLpymORP7pY+yMzTnk5GmU89eToEtKd9qhmrZtzKm05YQ3VQ516rm46ZYof+rsZrotJ7e7MCpY
FE6ti4/OqMoPopPn/Cde2dAY4LCnOPOfr/zTicjRSQCqqqA6YinTFU5JxqcJ1YB9JvsPRP5yb+Xy
nIfJq6+M+aANHvQZvn46po0ghOJOpRNi97MgVqpTsyP5PYrEVb5zvc5XC17gn8Zung5ZaZ8zwHht
J1E6QhyMdGtdfqfDy1zLM29qnDBCOmWfuIaEOZlHNz3UoB9v7yRtveNOQimwsL+PtTmaVVGPrQu+
KByssvVJwS1MJzvjgNNkc4VcS3vh5A4SBcUyvLMQHbhVIZZ/rYzavpH5nPwPzhDqIuxtegMYoG8C
jdmcY5lCuQ4RDIGl33COwjT/RTA0/X+OtD0YlbiqcoWRKnj5QUShbTUU0WjX4MJzZo7X3/Vyjv/z
Vps4o1C1aCiKzgk1YY93i13GO1RD9DskWXxhN9nObWsvKBonouGfGsNNO457BG/O5YWvrqs1Y6A2
SV1fX3/+290oKVSaXAcOyjlzGy4rQlcfe2M/aal75p1fGwqgNYczTAAqoZtllcAlQ3Sd48tIJvNQ
tL2F7NpkhAXlnYu3p/c06/vzfGK9rChn9PvoW5y+lVcIV7EngtOxor1oJnb1zVNbeQUEoESk2unP
KDqsJ+/2a3L3cCCCUoDptVk58SxJENDACpGvc/DQhj9c6/rfNLhcLzcgqbwStSTUULeVD6QqSr3R
GGVZtO6yGRflf7N3Zs2VItmW/kWkAc74CpxzNE8hKRR6wRQT84zjwK/vj6i43aETulLnfemXrjJL
q7LMSA6T43vvtb51BWeSfb8OBKWHiRj6YyYuK0vUVwKZ5Qdb47dW3T8Pf/TIzmQZuP20Lfo2ffty
SD1gOU51SJWthwX7ZQylZn54/06+eWWxGzDn9+i5Hje07SnRG43XgDtp5VFp1SXur/ojgdybj6Zt
UW6RC2PS8X39vGhZWbWWy6nlyFuJ84axoicycN34I13Nm4sr7xQNArrlNDePDlX07E8K6hyILHjR
Q62jD+Jk40yMsiTQLAMIgvVsv1rw/2X71Nnu+sIwHelLSz/3gy3Fm+8JiqLtpDnr47e/tXqyaOEQ
RPlEjakTenJpkXJ/OeSii6Qa5en/4G7+cbyjikdPl3pm2M/Jp34bdnAmApPjffCgvvXM0BpESu3h
PeCD//puxtWkQSNhbR1KrbqD5ZVEmkr1/8G5/HmUo5VzrFVlZGvLO49P/0AMpbsf2vUjY8i2Uh2v
LGzUQbjQPaMMPjqXYaZ7WWu882RV9GeLm2RagEpcfZkWxmdBI7KO7h01c+D2nWEcShzgu/dv2hsv
x+YGIr2EO8fSfbT1KP2cONeq9qJZJfJcEvq8j8H7gEM0rMf3D/XGEuOzx6J9xqyHad3Rt97R416f
yW6IMJfXX6ayn8mHs8NhaNrnnk/Yvmxiff/+Md94Wjimvbn+KNOo+V8/LZDLNFLaOWaSwa5O89w4
Az770fDqzaOYPI5MyBCzHX+RSLQFodiXXiSHuo48s/kpOvFbT/ZKTvandOHNywe5mv8goOAb+/pU
MNrJxTG4U5mo0OhpulfsBCvelxXq4jX95eJW5Yb4968b7YttrMsSjcXu6AKyExdOOnHUjt7EJf1W
67xIP5zkbl+XoxcBSisiVnozGzr6aOkYTBxiFZyPqFBzcSik238e4cDtvbRaL1ptHO/zVayHrtb7
UNOVeShaczkdwPTYgdZ1H7Wk3rzUgIhQn+nbGnN0qSdCRhoSTCg309pfAgVlBRCD2R3KdhlZuit1
iSwSgc/7D+sbywFX4f8cdrtKf2zX0ix1NTZNxLovatiZ7RT/WLXW3RVEa0VVAso1cEXvB8rDFTPC
//zg+G/0rDAh0h4ioJIBKW/q6x+QDXMylk3iRX09F4984DBAG709iqD0BvfFm2z1fR0cpMXJqBv3
jVlbL1rJGBUTyFo1u3a1IV5IOHwflea/7J1/PSF0NmjxGGyRjj9mozOmYgZwBGRTIBzBYlwAwSi1
K6pl7yorNeNpltYhH8YyzM0YUogtl6DHjXq/Ksv6MfTxF9ctY5KKcMd1fpLv9czLrwlRhgQDE3n6
oEX01prAiI65BEvXJlF4fS0XCFZeBfE+Qu0iQidx01M9jj+CAbz1pIKURg3Pk4MS/OiOdWndMfHM
uWPIp6HDKG0OfDdWe0Mk88GvFzMJk0b7t6mY7FbhgmP+RUJFI5Gd8euzq+skz12fKsIzSPtJEffs
ejct9/nYJtH7b8XfXRkOhVkLJphDhXF851XeatJH8Bbpqq5uBiUhM+VqwiKWokGpdhBqwfaPYAif
3WICVfn+4Y+deb9OFTERTzsnis5ke2v/eCtVK5eq8pI4KtCHWyG03uJHoUn2UKgNrau8NP0kwOCK
STiv53XnjOqTRk5DGgxiaLPAqtMVYrsuKy+y+jVXgaltou/BQVQcxvaYJwe9m6yXDKzNFM5rHI97
vpDmlUd0VB6YLhHmu8TV+zu25ubt1ph8GcBZrSHk36bZV/XQw3Wsuvm6BsnafLBD+PtBRjZPMwjh
1hbQ8NcsgCmzWeeUW4Wdqd3QuPldT5fzX/ctN2scyw7vCh+t431IK+0MK2NB762XTHVqUnjtdfpR
mNX8gUbirecJfiHrm7PNZY9btx4yQ3+QHAnNanvq5sJ80OUq9qLt7TXQZtn9hG+/U5otPpoJvHkp
PVpqgB94on91lf94lMyxwBZh0zWmqDMIe5jbYcd3NTsIfXGfYkJUDq7TtkHiucN+yvgU9syqz1nU
jF1eIRpDH39Lxoy6ff8Zf6Nu2cpbqoRNucX/ONoFjoPNN66caEAtgy0YOw3mJwc56D1zIOtqttuk
QhthlN+WRJCf3Y8e4snV4yUMsYQmXVg5cvkg7eTvpY3fhGWaUpiGFbPl1+9dFjup7/iLG/FUNldl
PsaBlNP63bCaJpq7lQCErko+UtD8vR/mIUScylCTARgbn9dH7XG9tBNJL1gwKhUmpl3vqaO+G7Ph
fVCeGdsJvPqkAaHCG8ajwKYYVejRCYIWHXxwaFrU6V555qFXDloxJ3csN/Ii87IcPGyqzOdyHKq9
hGNzaMhrpxfc5XfmWrXfvM5Kv7ezqd84GjkNQQk6/YPF968tyfYbeTCQQ/GuYJ17fTniJNHSFgFd
1NnlfCPtXvsGEzV+GQpn3VzKWaofIHfPPyU/7Wkx1+Hw/qP51ytz9AOOtmK9qr3UtmotkrJEbp76
D+uUftSF/GtJ2A5CAcbG2iB9zNgexT/eyxwGaj7ynYkg9l8wyjsrSlGHsyYuens6Hy37zh76D/YH
b959VLAbOINh0vGwQXUQrx0t0yL4YGkdqITIcxJTe6rZ7gAlUXt6/0IeG/hYbzhJj1hcbNYG1fPR
rbQ1FIzw8OLI1eVGy07sKB/8uQyW3Op/zlPVfcURaSPuA6S/kCFx6cDUe/9H/PV2bb+BDcOm18AK
dVzDzDxnKVA5LcpQyWKETTomoLpN1I5sP71/qDcfnD8OdbT/YsaZIJjhwanr2SIdL71bK6M8ef8g
b91EvKQAUUG8bNyQ1w/OAkdwTrRci0yzTONdvbarhw3b0w9xNeifAWWLn+8f8a9VkWqWq4TBe5NL
Ymd4fUQNQzUqrM6nmxQP54ZXLpfY9Mvbck6ACa9YyPb1alcfLAMfHfVoqSriMZnKpfejyfcBZSMw
+ml2CeEOgz9FWN7aC20Z4g8+l3/fQb4uiAI3gxCBzsfqwK5YV2dOzTiy8sw9t/TauTCMpDx9/4L+
/e5zFLQpv5AvDMePTk2xvHirOcVR6RtL4KcTuvvUYmKbKXzxiGyr5FABxVNBk5fZB8/P3xUXKBuP
4G34dGho2GK+vp3Aieu5bOCQLL6ZXw1bmRVO9djdO2K4gOtpwEXs2tOFvL5Pblf4L5Ro+t5hln+2
eKB3rA5q7L+/IGz1MFnhBtjEkq9/EoTJrK/7Lo7y3vdQ+jXFyewK5zHuSaYMLbIcLrEKqiqqzfUj
DgTCCP7txx9FXCIkR3lIWf+ShCqjWrBoTMkuFaN3nmyqtjCZm1XuyHvSdap/dj+N29rXeWLM5GjY
44xVJFOlzotnAitIPK0Hrm13jn0AXZkJjDJ6+ZmvffqZAexNEwsIey3DH2uXDinmyrQQZBf7cdMx
Vm60JdvFWWM9pVL66WELs0GY0Qz9DbGXwgpqzVC3lj3p11L0RRbketWDTaR90QT+oJFJ2Q3e5ASM
zdBLy0ogSmox5etB1U/iu8vs4meN+v7CX4vB3xVun3+eRxseYc2Ulz77vFqfRLs0jz0SGM6nXbpH
GyzWZTy58E0hbNZ+0Ambv9bQ2JYQQP4WUYbg/ds6zgBPbWckLx4fkJNhdGms+czVJ6giY9wvKTFS
qp1phmfjiV+VnR268MypgZ1WAlu1zQUZu953XwE/JUnkdCtYDqppgOq1zHdjKzIROa3XpLcaLNOw
8vLCuy8EcbMTuPmur0N6SR5UX9vTTvQu8dFg1LKHWNquVe+aDwazIgojl/OrushDLkBSL7Fv8UOW
CEYcmac390aaeJ5xkO5YVgwGieEMaiL2UjxRIJt3Rlr4ItRj8FqR7UijB96aMinROt19Gee0eAYG
auXg6f2uDEVJ+BkmGs9m1y0LWK4V8TOsl0Dyh9Agv+fHZAv9tmUg/SNVhTsGOnwislG0JBkiDwfD
+jh4VaL2DvDf4mRwrG6C0KmPbTDPDIai1tAcuMPSY9vWLcP0iSBiWjlGSTMragdoHIFZdNBCSwGU
fufiUVvP2Dt7I5MIq0wJcllMIj9SkWi7LDFQA43rrP1cOp6B2Z4M2itW0t/QaelpmhZuPAT4vVNt
n5fxyKMOKuTKA/1lhaXUezNMG7sM+pYZTlM6RNi0qbZ8Zxzg5tEi3OSuE6w9gQF76mZCzkgKCtEA
HRWAQHdFYlHxtNQJ24OJuOlrtpfe7QgM+BOihBaGaUfwCQ7w2rhZ2g6D92DOPUwlYasJhDMMk71y
IbQGBmKCKRh0+C4Bd85Jd749619MXrYHOj2T2tkmHZ1wTZz+NOshgga53Vh9xP5o/srAeXoR/sC/
iGkgHkMSxFeBFW9aP5Ebon9i8Gk+2/QF0y3KpVkCUi77+7oc7HlHE3WyUAXHjhOZMtsyh9oF6i7t
kuzHKOLlDOoUJPuhzNKb2DLn8UwYVXW2JcDWh4Gvvhc0djr3kZ5qCt2g6nLG5Aki8I4pYXJBnMd8
p/Wa+7xOhX1jD+6Ynjh5ioGxjAs7qmLPLAJiIZNLS8vXOSDCxv2mpJ8Inj8FsgE2iLkGaAPzKvIW
zEokc6XOSl88tRqgu2KQ0VIL6wee5bW8mTSRZGGS5po6IWLDIOKCmk4EW0pvdpr2Rf2lI1PnixEn
4nHQAKoEetdD3HNhKz57eQIqeDHjltZFC0g3rCoV07vLinoM6TQmfONGmz1ZL9KDyoW6d+bCPBng
d2Pj9MUatOuZJEXi60w+Qx0YZKo8pbaeLWQdFT0LsG33X8EGt/cJUnkjHD1nfIJe5BgnZAUu7rYw
SPIkZJE+6InjPJi5LIa95eXzEJE3Uc1f6JoJ8ppm0qV2S5aat3MWT/OBlyLmV2dCl98IrSjNsFpQ
VAdVng3ueZYs2ngaW7DP9mVPZyowhplhN0TjsQnMJXa1sNUQKEEULwvYY6lsylAfZ/0MPidxHw7t
c42+c6E/t1axypPFaiojmDa8Pi0uqpwgdyZ9iVwAFGU0y7YhQyczcVHUJFU6gdeO7vM0D8mjZZP4
FRCwG0N0nCQWs2XWtSEqcgecZgMxGOY3YBD7BOu/gjnp5F6IHaSQJ0bpiEdTm2RMdITTV6eDO8Fe
1pE7gQcW+gYJVoRB7aUeV8C5nVk7pOmg/zTJPNF31qwX8qK0K9UT882OOpSDpeIH0E1DfSNM5iAH
UihGMpUR0PJ38ZiSH0WY0hIRD6SeJGCsOljsrPBDQ3SDcUKEE7cKTrCsvo9FrlTUenNWB5UztOeG
JKEpIVb1Qe/89cliByp2rKAWPG4RZ58d0ePozRXWiKtixLq0K6y6zr9CpyrhQZrYqVEk+AxGdVnS
qxUQw4NibaUfui7I+Ekb/Io+DK2JqCxymESrmWbP6P3mq7XKVXHHo62aKE1a4yQ3Mu1bb1lSngoZ
Ny86s5IixGm81sEI7Ii1wx/9VZxlsuQjAAObaBdqFWXtFQIfe4cIEzUBXoMRyPniLJ+zajQewTMT
jpRkBeuExj7khRQTokqyoidPBKw5vA1rtO4T4o2eOtJ9KNnFTD2gDZOYgCsT+R7mfZF+FrUL7L0p
hvqhQkZkRl0zGT+1bhp/KLEuX/BLK168zsrP3bgnqL0FRz0F/gqaH0q03p4DzZ/rfR1DijqUblae
2vbgLMFc19YNjZTy2XRT86q3ic+KlqVpxgfR59nlWBO4FwE67a4G/qk4YDjbOjsdgNPXVBhER2Z5
Xdnhskxs5xwvn36YBhSxiJgM5yJv9fZZNr3UAOgZxbiblhEDstfM9vlIKOx4mmVrNx6sttC80Chr
E52JRK8cWlPK+umvq93vMd5Yt1Zaz5/i2lv6A1HlHtD51VJe5CjaoGzjJJHNmI7YiGABaTq+pMja
oZ4R5xstWMbi0NGm5aUYSQtka1PBJ5u4Lpea2yCJdhs841jNy2YKu3w+i81ekXJf/RBTOmdh21na
ZSlIfotWxja2cnA3ZzxCfG3oIU2HdGyK89JrO2+v+yr/QgisHMNJamUW1X0r17AcLe3JGwxeQntM
h5d+WWY7nKjg7R2YFO+sbrYMgl7TcVcayOdeQPMfCH6Efj7xe4OqMs1D3vT68LWaSa7eZVVpZqHl
VTFzi9nfHKkUCHZYdUNMLgwIqDMB+kuPcsjq57C50yu0YyR+6qNr3ZWk5NFmhDPu2BZnDcGC7bHV
kWcUKbMtcQRODZ9vUg2aEQ2spsjPmYnw3QmSk8693NPjQ64hHNiR3kwYGCs/aQFbfOyuq5puJGcp
675b1Sx/enrHjqhOnOrSx2pjB8mW3hKUS+7o2KI8rQopm3oR9ubax2yIMGBvSe1NExidnUgStrQC
uprDwhn4DO/xt9t2PezgjpDkQJFlftS1/jUWeF1IYIRhAMNftybisTq16lFzlkuqRXhSUixC1DFt
EBMxf77QRQpih1AcAd+cSQmUGs8d1Y29el00l1n8KXMa7VQb3PXEl4l7V62+TWOazIy6n+zAniYB
tawcDwCDzVDVBFbAHEC8viovyIthBdTfPbxflr3Rv8FfiqkZf40OnOLYPt+t06riUY+jTbd/MBwJ
5NFYjbBtLfvS8UHDQ4nPr9hgp1Y4Y926GqSTfqCF+ruBg3megp76bLu4x41id/ZVP82lH1lmOYZK
z+Udaw3b8Xrp/n1h/upQR3WoRgxD1+R0OoZaS0/I8xk+aUlp0N6o+kO5YJRY2+6edK/88/tX+o2+
AwYfvFTAmX3MRVuJ+kc30KmsXjH39qkrenNXFkW300BtfFBmv3klkTNTYaN+hJD6+iirXhdeCQM5
wiFWfa5ApxIaj4PtQNftQ5fO2wejnKYDCBf4eEzo80W3+oz+jZXPTdQ3DEnZed75C3XT+xfv7/qd
B4Rmxn8d6ejiNVVPDp7LXWMgNp+kbtyceBs7d7VdlLtJq8iiKNL79w/6dxtuI2ChHvhFV0Xq9Ppa
2lLFaVtKIhsx/4GPdIso06/S9sKI448sWNtjd7Su8NFh2Erb3sFEfHSCPSk64+BW5Ex3pvVD+YOt
ImGP1qdmBrRaTll9n9aifDLlahzmxjYf3z/XN55OWqcbT45+NQPRo+dGOTHbbpO+sTCV+9iV2Bpd
4t3+M477jQy6+c8JHdGKjv7vfw8iegUv+r9EHG1H/vYHJun3L/l/CS/6ZY747+lFB7m81C9/wot+
/YHf9CLb+QeMBy58OukM9MAX/W96kWP8w0iUj88WY7XZ3niEftOLvH9o2m7Agm3Wxsx+Uzz+xhcZ
//AHAG5SsFIm8Q95/wZghLX81XMK5AzDHChwvhcGpTHix6N3Aha6U9S4ZVNa+0aQ8SSTkVg0VhsS
RMwuhhH++jzh7H1Y29QosWj6eRbaK0geJpPj9Enhg+6CxSjEM3LQ7EY3e3oOSA60+4Uq/LtaWx+n
XVKf0Rhr71SZbD0LjcCuoNG6+Vy02IQhBE3JXUN57ZLWtxa3Uo72hWHFLuXc3NuPc5GxZWjXulGB
V7aKdpS1WGVQsuDzg1eKfJXofgt5L0+eBthwV1ma0YIaVGyMe4JUOSM3LoYnWIyxigjWrLqdOdMG
6kHq3nZtPE1BKkXxIxlSyv++Sahk0Rn19BQVmxmtH9jO6elchktfJbCBnMGzDlpdu+edGdtJVJna
mERtWTls8CwOtjPMxjPYuxrJF3Kb5OU0UlgGsccuLpiSarlNCf60Dk6qhrNK9zQZVQgXr4mmsso9
+58t8qjz6wncvYTYW0nsQBHLxgynJ8kr+7RddYxEieO2VypJKakSe3a/GPa4Jcm6JBlF8VD46akG
b5/EVnfKba69wjefZFNGg6jrh/Qw0ngmgdgt7FOh7E9FM8V3GsxAeVDIybygLUfjDuhtUtLS8NxL
i9+XILFxbUmYk7s+JD1o8sDRU++UhhghIbnbeQBhtZgETc1KTTpsiri5oKw0/6vTzyINW8cevxoz
GNhAFEY7wRgg/8keM/ypnlZO94oAhCkwrGHZt4ns2DCm1MCmtM+ymnQopTIAKY3028upUjYoppEM
OMZxrvHT0wQBWYBwaYTKzhgGrja9FupiwgSCtTStLhzz3qFSZ5PWwnbS9OtcWst3MTTNjwlayE+6
yfq10y9rdyCEXLQBm6qpCltVpt2uKEofr6Oljdyybsm+piQ/QS4014UNrzdMVPlx++ySlpmEi9y6
JfVireBr2TcEq60uV0SO2U4f6l4LFdts0g3Wvn/OFXOAwFFDaJIOme0NqxitXYf/8sweR3ZULm0K
Oj9JijOh6ir6Kw7o1P7rosXlFXVyKXdr6g6nMtuiecjVqqzdgubfPrjmVJJcRrrBGhFwcG7koop3
Sdu295ZeCS9kTDvSIDMdIovmbKr1EGVJtR4A7023PSOO/NRlNko2a10KI/SIy/ra1qvhhL2VGWbg
0310rmbNlJKqaVXXhtFR66CiLr+Phjf0573vphdkZeETtfSZdEkDdQsebLECeW9X7sVWjrQ/9apO
EXWU8VM2kPWlNdz60NQc50tN15J7p1vtlzIlkzhoknzSEP0sOp6Q3K7yoFv9rAqXOJ3vPXOy81AV
5nQ1tWmKTXc15DOIcPGiCmvRkHoCDQsqVRfXNUFKL67EVRwxxfe/g7kFyLk28XDPkN8dT4mlKlNm
AWP3qWbkQhiYJogxM9vWDlcKw3wXD7QKCd70NQCXwskevVjPaugDPLgU7bqZAIkDE7arcUZJJsat
b5xJvVXz1WRlsxuMiji4MJ4nOZ7BneZyWB1trLCytwpcmlpZhSjpeueeIUQh0gBeDy4x9ms5ixy0
VZqORUYZqHTIwVd2O2Turqf3k+HOLdzlMlcphlEDUtlXLaceCmIGkt6hLFcA0mumGznb2XGerzvU
FPlJJ8CEXDREigH/cFr7RpbaMt4266CDwmauH9MIxnl/Zxlaap4Rh97oZ1qXzfFZLysb/tuaOYY0
A2vqFoigLrwGLJC9kQ27gVCxB3dVzLJx22paWFt4xRCJaTzfaSpqeWV6ydI/Qugayx9FWWx4M4zS
NNe5r3QXOs9bDkUi6RxD0bA+IwP1bgaeRRKqTf58VM2m8XUbJBN9reU5xHPuFa3eTEGd86rxXnFt
SOSxutrf593gznvNypw5GpY0vbL1Qp0NzE6esryKCRRe/fxyNRAHEP81kT6SL57WhUo17bdkTNZv
NiyM66Yr8ucWeeZ5mjrG55gX+pvRKtDhavS3UD9nodO/hal9d5WSD4JGoB7wupEwLeqY6Ck5EcvG
LCj3+qgfYjb8Jjb1z2Ka/ebcoY8Mjmolr3rXodvfmV5HFrfZseRItaaCkrVhtWFqJ9YoX9bGCCeS
qFe+l05+kbmZ/ER3wFpO1NDaj41CvhPms1weaAbw7E1FSRYigW3WFAilajztI/rXfVH11Ro1AAWx
A/dr0p0ZGY0AQhrjIt0bkwmmtcAQycY97uQju3pLhBqEgjiwDZmRTryiAQykEvlD5qrBCxfXx5M4
4uUc+VzkHDX34+Ji9dGIBqzHzg5qPWmB5FObz6YkWxBsgcE4xSuLctrT37OfHbh6P93EB//B9KLt
9wju8i9108yP2FBs5nex7nwlz328B0pAD72y5hLzvzkQPLLM4/DNbTT/dBr94buXLcWN38mGBcMi
njfq7a2xSI54ebuAg27mA19bv9bPa2ZQjzKPETcNydiRnDZq/s+iqZafk574Pw2r1VmdKusqE6vT
BFXRD9d2rVUnbbw0l0M1j0+1R9pjJIyxuc8GQhSDdcn1LpCWYdIrM1r3xNMmZO917PUX5UhDP+iz
Wow7V69NGSHpG0/i2AXoaKzYJ8jcXei+o37VvztqXpdobpkNnCw2bcJI5MzD9XnyISfmpnmPc9C6
r5s88fcmOLCNspjHDE2Tlj3XnHv34xDXTpj5JL4FhGZrTShUpT8xW5+efL0exY45DENNYl4F+W/C
Xq9wLBoyGqQcThHLelaQtWV+Ja2knK4q2rCAoeihPfBF0YvT3C+MR9ftTBWKeYj36bCNnmZNH61o
ST0z2QlXLmJPUGOp7eq6dx5GLKXDgTmm9bRJSOEA4Xu6J+CqvYGGkCXhpGv6QG+vKC9Y1NOX0bem
78Dlk+/sZpevpcybZ4LVmK+443briOMz+ZUutzrknYedYLT4VEPHiccbYNHpwzCXXhwmku1YoNyF
vlmsFcW9ykm4RNVpOF8Adq/ndZLZ3d4WyvfPWnc0nKCnA2OcDlnMCExnAP3YVVNzk/hLU500bTl/
h26VDhHpY7THY6nSqLdqYwp7Yg3Qu8Sde0qOxEQatIETQa1rXkYEETtna51UaygJ72RYlg5uEvIM
F3w0zUkXuDRb0qnExNq4UhjuVgrUZM9wfKzhU8zGE3uEKg0kEC20k50/fE5HuqXhEEuGP23SFy5t
Or8injrLtPwElmSWh5pFpibdzdW/W+qVWRH4a3Vv5V36uRE0iRm21XFPq9xMP9faon54bl4mUV2w
dQpgbdCnLxotO0fUmN7KbtA6IFHKva/anFE43/jkimhCsk0NvV1If8cdZAZET/OnvTb1r8iiYWCQ
85rVQmpPAoioOMk1QU+rkao+0xRB0+FkL/YW4WI95FNO1rWi8QpIzx7i60mY/AZVxz7U7cVIzEAJ
JYrQlynDvl9l9/8viP+g+UKW+qMXsZXmr3C+D71M5MvyZ0X860/8V0Us/tkA/xiJcG7/hvb+5vna
3j/IKwiPBnTNH9F9mhq/K2JN6P+gBgMr5yAIo/Ld0nF+l8SasP7hzyAX+69/qfOvauJXFbGDaHMD
ImDhNHR4PH+5rBtnnCwLitlurWr9y1Daw17yvbsf9TntPxB3vq6+fx+LACn6M5wWBf/r6pslJcO8
VYgdvkNmf7GT3UxYBveisORB4rX+VOSNDO0+/YiyetQf+s9ZckzaCAg0vGO3ozcL1iSTF6tIkIQ2
NusCPK0PunxH/cT/HAT0A+JFWtFoWF+fXmXJURQNB8ls79PgzQhRpsviQ/b+1qP4o9f212GO1FHG
1AwLOadiR9M5u5J14gXoS7T71tL4RrXxgCR2pl0QpKVsAmCPn7OV0nuWyQfq9F+y379/CWJN/mth
Aj7qMCrCSgm05H6qUA/pPYTNpRZmBzQuB4O/Gn2I5SI0gz4swzHyblXIKP9rHg5nfGdPP5IOv3mP
MSb816/Z/v4fHeqagYNDXo3YTSppkObaF0AGrX95j130+MRVEZIIm89n7X99EMtalIplLcAKt/Ze
M8vyqs0GEaRibk7+WEd+Nxv/tLYdnw/iPjLCAW7otFXpsh1dXQvIRmWO+brTM9sIusLkjo7Yr94/
ivgljvzzLnIc1Mx05lioEJQfoyx1qa0t5cK6K/o5j4lfXtL1xGzkMmAjT+P6wAA3TQ9oxqyvtFd9
SFNOLNrnMYHagIqCdJzplKlIDLJfKTQns5fG7YFp/FzcFlPH5jrAUWZdY/7BsJ3RAUMS5Kf0eXRr
MBiymmSwnvdlNkPAHtjZstNqneaWzS0Oa2tZ0CI0CFlKkqtL07usFq7MaV5QiBZZs1yBOL1le3yR
m2vCzrvT0XxqqIrCwU9mY69qd7Ii5bHpd9XYUL5PnYXfkm5GeZJtfz20RTb4J2k/t/knQpDasO5V
N1po5yCsRFpb+49s8+MYcZtM/INEqmeSzwK1EtsKe4dvVb1aOtv91vhCrUJHKC0pJXdJbBtjoFWt
9uhhU2Iq7xN32Cf1kB9Gy8r6sMZEM+yZB6dmiGTOOgyMbtGV5CkT2daojD07Ri+lwRiLpzk1VBYJ
LxtP54oe90myakxwV7cp2HSM3nermVvjGlSy7BjsJ6MZzFMM4istjUzubKlrlxmO2+6g6NksO+WU
3ndfz2fhHVx/RlmoLZyv7yJb3WvC63SYbmP5InJhk8lZTeuyr7MZ4mVRDh3Cl76rdwzua4QkJL7f
mL2ZxYHjLN5NV6OuGJVwb3ujcL7avCNNWJZjeedPqTEFisxzO8gKQYY6NfU6RQKx7M+UlHIZ2XaG
GLGfq4qJv5Wqe3KR7DlgurXaQZWi54YK3vVIUVqz/Mb30ykDZUzdl8yqxyocUjO9rxIN2QZfUeLA
4iS7SqxKwx9qllSLaZsu7q51k6QMRnqUXyzixo1ACpRnodK89mdBJ+yyi7P4W5K0ww2Gy5U06WxO
ehC6crpWS1t/XkqdBTZpk+SaLaqWBrCyvdvBd+hdinpgX+pm2vRpnsbuO+VnhmI1VnNDualhTSod
Lf28dnOcRxW4UQq9jPo8sIipuRrbbCScr/PGCymmrAwnZ5huTSlKdp5iUVciEQzwrYnytjcL5DiJ
qQ8PlIr+Ke4+OOpm6TpEnOEA5ruga8z1l8oqQi2b9NslraS9ISvbOMySWoKvXAkMD5F41dem1mcr
Ui0XlaJW9l1gsf8moKswUGka1qSfN36FwMDy1mezFZ1x4DHzrlU31cysx1GNoXRL/dnxaxSiusxc
UOZ1a9358cR7GbdW87OZNedlXBcG+j6kUz3g6ufXddwuDzxS/4u9M1uOXDmy7RdBhsCMVwA5MJPz
TL7AyCKJeZ7x9XeB3bcvmSxjWvXzNckkHemoIhEIRHi4+147fQsDck/eEEzDyFcWlxWmTLY452rB
NOH4Ja4b9hDhaDOvwa24aBjuTHfdma9nGn2Nhto+Tr2VnZUtjRngtkzrOsuRsLj4AGXvdExapVPH
asK6nSyN9N0kl5xbOa2yW62Ksz0qpbl2LS1O6UhS+LgdvaDrxxMKifSVhlkhacaaGiVZKjQYZA3S
KuSaOmFxr4Rl8Uxi2WQXEHp/OYpQG+klsqp3WZZIFtLUHQXc+cV4qnd5qp9GSdU2ThoOERShyMQO
kYyEra0G3Y7kVWX4Og22va4UjkRZe7wq4zJPUNcVU7MNs5KuZKVodGvnNyVNvrNOdxt5kVHWNtpM
9uJUkEW5t+esI+lFIvwGwyA53HCblUPXj3q1cisutekqLOJ6PoP121/OJLgU8kwCfYmSc58P4K+t
dEHSaJv5PiXgmfbNylX8roq38gSoxlXrdFS3Gn3IvDC5JSMVGFrZIIkStDyNdmjf9FUssJOMJDLS
uZzLxsagrMw2WBsSyc1MjP0G5eBsOhq9iEiNpoJMyxAoYbsarY5mhYx854wpTynLzlQb1FLaDp+u
tZWY5rBKIrmrtklrcWVLdNOhRTwdrsH/RqTafNrd9zOahMEz0mlsOAjC1NrmWkeQps6jfjkqQ10C
KRtVfRXKKJrdOY+qyhMFP36d6YUi7cnv6Zg2xEDqlo5H6SwWdXlHgBloKyvs+3NZyJKxQqSYWivK
sxrUJErqMhhSyjTwVCM7dIO2hdBqyLGhnOpJYdVAQvWUtI4cIuQtwcO0t0Yi5MHj4FQf9JEM21Yb
h9G+lgyfCaMOU41r/FjrkY4fxG9YIfR6QRukoC2H5K/fkxOPVGnVFdw2HL0TeUNPZRufsa3GtmPR
BHui0WKylctgvhF0H5Fv7H39Jo0TjYqOr+QEjVNVezqAVpr+x5DeKjrU6CU8pZN5+Cjpt029Oosx
jck4z4VjzXnTbpBmas0uFZAFvWXboVmPZ6NolpvKA0qX9GJKFOMR00rwylIoNQU7mVQKx4819bRS
m5BtEGJNsq79RHv+/1fWQwMaXNW+BIE/rqz37/n73L2n38q4n/+f/3tptf9jofdbqqS0YkCFJDT9
70urqf5nAeKotDNwrV0cUP7n0ir0/3AF4M/hRsm6pn3jf+6s8n8MbaHw2ki/kXlCizX/5c560MYE
DQAtrEKfgaIgnRJY4XyPwmXKIplUTL53f0GS03l7jpzLyLkInPPQOb9839ztPh7fdse0U0sTwf8L
lH+OehD7z+x7etYPvvdcOfdXhXMbOJXzyF+8vp8Gzrj89ftm9fTwcr6/Pz99ufu4udu/XQ3Osd9x
5Gcc3P/kTBmlOeHhi+JeyK91ePVlMfzl3vHJlfjtOVlMXy9Syqi1ir48Z+E83l9BXHGe7x/v96/v
pKSdR/75jO7VuX29uD65eL49CZyTa+fy5Pr65PT8+vrUPV+dbq5PNtfXu+U/rXa71f755vzU3d3s
3Kebc/fmZn9x5e4+9jfnuytvv/848vv15WL0y+8/1GZDyClMie4X7+z57PFqtz17vnjePz5uNrf7
s8fAWZ1en642u9PV9fXF9cX6YvmJu6ubq/3N6nx35A73eXn67bcsl/kvl1Lg9knZqJ9z+bosG+by
9fX2/TJwbslDMI3X77cRcxk5Ef+xWP518377zvTejstqfuDvfCidy6fQ+Xh5Ov94e3q5Cp3dyxWr
6+nyg9V1dfNx//FGHMo/7q8+7is+iMer09Onl7f9x03oXL0dmd/PZp7fnunwYpq0JLp0nslbn3nb
M2/597XjrE7W643ruM7K5S+crbc9dlVdJuu3gdXvk1mS1aUPcfQ9npBlePX2sX+9oIfUecWky7k+
Z65y5/Rpd/9y+XJ+5E0uX9VvY7PvfX2R7aBBPp54aMnYVsZDJD8HyWUUUoQoO7DJ979/gwdkj//a
a8gZGqAmNbFAZr4Ppyd0fxNC+N5cVmfRcNo16jazBqfXPiqT/m81ecZ7LpLUVd5fa/2DBhmp13bS
/DIld8N4G3S3gRodcUv96777X+lI8mgypb/vvypJwcmaQ7jsDLevBbvfdeS8vl6+nF6+PF2ev93I
zv3bsc/5oMXzv6fiMwf6X4MeTMUc1pVl9AzayBL9uA8mvd+J2I/TjWUHTt36Xm7tRXskufU9mceo
ZEW4HNqwXJcj7VDwN1HWX+CPFAErtE4k5Wf0A9kQeFPbz39+f9uHY5k0MCPDIKlrLHaahwSEuh9a
ug8hzISz2Z81w6S+9NqgXNOpnh2Rj/51KEMg5+dgXxLM398g2clIBtFreSkQ3Bt9DtrYRSaC2COd
s7vfH2v5JL5+MstjQWRnIlEcw7NcfsuXvc/EP68DEwCroC30C7vR/RWiz/TIovzbKAuaYCHeE1gc
2j/0dT3SsS+bkFG7eeMPprnJcfo8svf8WIXLw9BlTAkXgbZBwvz7w5R6pNJRQGlIaUZjHZLjfhjm
NFDdnJrjDpdPhXuu38ZelVi6R57d/hPnOu03/z6nEFFJMeOoA9H4YAs0u7DSUHSBr5Nmg3QSVbOh
mVv3H0dBug0/h/AO0ASZ+oNIB21TbVKcV0F31dEmQQrsII8MN/86CrwceNEGOUkVlMrBhx0McT+E
hjnCraDYWNs5ObXQPkbK+bHiyU1DqqFRy6A5Gwem7y8OK9Ym1nu6HPJB2LuwErZLnp7LOrbiR16O
svzibyv+YKyDr8u2Uzsjz4fUpI7BXCfXmWW6VdNuu84/ic1mBZ3voaD5qepNN5jLLetshTHwWowI
nYxha6bjSh/nF3CKEAmUdUwbhAPU+m6M/3EjQMy8kLw4XkgwE+MfTH4o7AHMLf1cHRKwRbtSjFex
NqncB+kB6le/v+q/vgRVNhYvE33xG//+EkC/ItpAmuWpeVysIec/qlYo0TZV50c+1B/bwfIKNBYW
DwYRbimcfd10uPpnqVqglvPVzDgjcSij3lWPmcMtF4zDF82nwfWDZ6GQtfyKL1tb4dOfOVakdSKr
N1cG5tnrdOiVc2OaezSroX7y+/z9WFmUrbhRLTgabjw63SzfB4xaSeakqidPnNaX+kV3n5/Vj/Yb
GBpEMQ/1Pr6fLufz8GX+iC7tnb+iJHwkAPqskX195sOfcPDMw1ilUkqh2Svu1Rv52rzQzosPYxPs
VBB7znBpIfO6ky/jyalOQGJfqLfaka3+cNYPf8HBHtyHqhZ2UjV5UN8cq823daCtFX3YFZW5/n3C
D5cRnwcESoxUsBUlzpEPFqwU66XcNu3giT6TsIaa6xvS9vLjkVH+MgzMCrYEYGGoYw95J0Gp+jS/
0L+ihdmJVZU4Hvbi0RoVuknp88pr4UrJLizvVDFsRioSnX2HPNwl40PXgIV629rrdvU4D2tYUeiW
92k9bDMN717pTCEtKmT6CrBAVeMXO0QI3Ly2w5MQTyP9sX55IqZpM8tvCi9Qlh5MFb8fg6abYaSy
8la0JWncdK3XiXJkp/zLc1NwhglLdGWRrz/YlItYs9PZ53GzYrZfR2wdnovsGLPhL4MQwQGfZPdX
TIBI37+ZGDVQqygT3c9TJq/7ur8yMYs9ov35+yBEBwBr0MYcehmNxlQ3ktYMnt7mkDISig5pax0z
6v7bKMwX7jpot8jNHATehj3ovqnEA5K1Rj2FVjhRF+usI7vMsjd+/cJZ9HTvG+wwsObpEFu+vy+7
mjowcFj1gzcmCdK3IbVvbGpwZ3ClqCkjZHWTaVSOIH+Wt/BjUCoHzJ/MN4BF8bdB/SAr0owWd69v
rGJn1vVLRf9xhK+nJKGjq+jiEnOYeKnfiX9fhZiOEuPThkEE/rnpfnleXc2kPEtyZlVXE6+tJYgj
g3GMzP23d8desmBDCNu4Nn1/QNWaInmupd5LMlTKsZ52O8EZfwQMJg43x+XlYbNIPwlSCc06bK7A
2bbHQTsb8EFE/J6nVEcrQIeX/TBZu8TH5z5MRhx1jFzhb1HFqhmK5gnU0VbrB5XlNJhOnGa3Jf4v
FAmP8OU+g7nD1wxCjNsA9wE0GAdrK1C6Mek4LT1BXVtxfaTyr/ooyos6oh3D8RP/2jD6fDtzG+Ya
L4LmChKwXruykSoUrmYl/8db1xIBAYhcfLEJhXAI/P5eai2G1yEQKJpDp22x4DUdAoVwnXbDsc93
+aO+Pzw7A16cmI+QBMXu9ftQemmhxqaM7vUgntBsKCN8gSnZ9gb1Kx+7o9NZlbfhqFxT1jjGUD+M
vTi9AFKihVm4lMtC/z54W/u11ckxyhKq1AGNsXggu7XZp1hBhWktVr+faT/W4dKqAF9h4WDibnx4
pMmLXj+lnuZNcXUBKuCxVCnj+eb0TM1YPvIF/9g80BpRa6d3in9duL7fn02iGW+sLZRtfmy2K3mS
+rO8m7sTo23668aMeg6YId0gkrHWvz/mj73yc+QlImF6+fQORk4lu+vrxk48Y6LCqUjlad0B/UQ1
9Fzb5TYv8mOePj/2EUYkhEYPhXSJRbT87192K+yhMQA3DTaqqpYpXC7F67lIvd+f6+D1wRrmC+VQ
5qOAwPbDeCqjUIRZ2EzRSsTYQWVWlDbXRmaMqjvS8GFtinBMyiNnwMESZdDFfgnOBSNSkj+MtnJQ
ipgC1pln0pP6J0rbZEOdj+J6p4fqy+8PeDCNy1iwwpbaBWcNNPODz77nWuCjwAGf00biyo9LfxE8
HDPx/NsoSKw1FQC2trh4fX9Z/rwQARp4UGqtJjhFhvFLTQvvv84b6wEGIec9rTvsYgefdjRWgVHM
zJteAlJdZyhlHxR5KtN1V1fNkej78AJA0oOWQ5wFEeTh3EgS4vszTbPSpVWPkj5CYWedmKVGJiQP
VDtyrVpPtSt5inQaN/Jqmo2Lcqjzp7mkr9up9G6KVynUrNZVIjAWz1md1q9AY/L43cql+qxIw3xY
hXnUDkvtT8H4YPQto9n3s9LAKY9xLP7HZUDYrdJXSdRNjkrIB/dfidbtukYMAvAkDNfWTIoDDelw
5Gs62CUQozAKiSNbxckOD8+DZRDAbKDjHrFRP1T5tWJ10XMlWf0TmC0tdGiRXvRMmnH7j8/Gi7Ko
i7H+qJKJw5CqGuyIni5elDrHNlIBTFipV/vb30f5sVOobLvcsJFnAgNXfsSkk1312Lan9IbTN4HW
oB1zb+C6ZCFYqqRnQWJB/7domyW4eAHhaYVGHH+zwydrmbt21vPMI91YrYYYDrkejcWR9JdYbtNf
zuvPYQwE6NgS01DIJvF9pSdi6PzexnOvGkEXAtsMzhGtJa7cVzNOqVZ5U6WzQrE9CtZNN4ar1mqg
Oolq3JhVE2zp2xcPv8/2jw2FJ4dZsfwTqCKb5PeflFmtFmVxmHl2SsgWxfqwjrGYPPLkfx2FGFVw
a+LsVpaJ+XLGjOMUZVnFKHGtRzdWGIaXQ0wL+78/C1vjkjpZ+MZLtfrrKFJjSblaa6lXRsq8jzqp
2yiRyP8Xa4VoR1FQpBsAdpZn/fIsCagvKS3tlJi+j9fWOCgePTnHSNh/mzH2Qpu0FgPRp/l9lBn8
SkXMCv7IF+kHJhzQoIMFoPX7lP3YSHj9FnPFmyHbxGX2+zDEBA1sHoZJm0K6kmh+dHIYM55ow3ZD
zjE5MSOoVL8P+uNYXgbVCI3JmgKTkQ9mcI7aAJ9UWrEsy0eEk4zyVkuQrtE6lt3+PtTPaWQDIT4m
lls6bA8TagmtJai/x9AjU8w1TORVfhrPaVJ6v4/z85FYCwBmBaE8NJXDbDCQIY1mO5LMeZAYj+XA
laNymiZSgJHrraK+/z7cz9cGT5vIlLv0ArM8fKxU1EZDKMJwRW/uanYJfT0Nk51DMgJwk0xDspV5
tZt/HXbZLbAsoM5DIl9etu4vSz+e8ph2ylSiwyivhpUhkKFs9EoqLtqunnTMVFGYekGW1UeyygcX
HTbOZcmwGlV45ZysB6fqWIseflgosVMO/j4szOwkMYN4M4/T5AbgUDagIKVz2s1iD9XrcOS5fx5J
5JNkmOw2CRlonQfD07FSj2kq+a5JD3DvKPYcZussEzHs3kwl/QyIqxdHltTPpcugCu64nEzcuw85
yVYvF5lmADbzQTuupC6hUzSOxyOj/Fy4jML8KpB3ICgc7sw2KGYkBYrvjnU/D6eo48gGtiFtMEDU
WFhHDoIfwxFRQj4mFGcsSpMH21rQwZrrrFlytWGWN10W36d4NG6Vqj3mr/FjJNYJp8Dn1ZRVczgS
FUmbnl8F3Js/5ruclmSn6QW2LXUdrH//LJZo69uxTqTHx8A74tZG//7yJr98FqDpbG2mP9ENFROh
ra2M/ZWBxhdUX4xhQnDGjdbUNm3cBkCe1X7Ox38N2Ll0LPkZUr38SSiOv/8CWOQ1tapUR2DIcSSV
KrBJW87a+6KytH+96CxjLVL35R63QDe+jzVJXZwVFhCzMO5KCIVScaZo0bH74l9e30I9Ar8kOGzZ
vL+PEk99nklk9tyskBcmkCahIoU4Nso0lQbmsZTdz+GWr4CmL+D3FCl/sLI17AgCThA37ox+Hyeg
Vv18FBeLU9zq99Xy16GWZA3VfxJq5kEsFMC/DdOp5cnAp044Q1ba01RJOjbESNOPHLU/NhGd5/oy
2MHSFFGZ+Pgwa24w9MO6VPLBaZHdH9kf//ZIpMI50xdfIXEYRbBRTQriSW1xozGxhGlr8zqgO/pU
rS29/V/Mn8mmZXKoc7M/tC+ao5TqdMf8haqvr7U2xagcucWpQrv/kef6se8jXFmqJ4a+JPupy31f
hDMGDbESM5Qwu+YqnFXLm61E3nVROgF2yrMjn/Ff3hbZCpm8k6LB/ZKXef6ykQBFrNWoaDS3iFrz
ts/kYGubWeH9vgD/OgqqOTYscnc/UqaNsMsCBKbm4m9PezyeKidZF8f/fBFm7si/U4onS831/vuz
jGGrFLaZssxhBjqgGMONGObpyGL4yxvSMBpDXLJ01HBWfh+FP3putFxGJN8G5htvsFx1RkAjT9VQ
waTDvD8yeX9Z6lTW0DSSfyE81w8GRI9SS6T36c+QkKK48tyAbBnIQL6T6KZU+furMvn5308WsFNk
RTRmkr3iMMcf9ampVwGj6aNqu9Bu25iO/cE+C4Yy9mrDvugHOTiSkOHquzzFt3GxDODyzZkCEJ6G
jeV3fVmIbR/Pygzvg/p91d6Wwq+GbatG7SntPGrjoVFD7pgrjfSk5kV6Bq1mIPc+ldYqk+bYXCd2
XptwItvoOojVyXYaDVVC18Qauutat+AbqEF2k5R+pToGUABgDEatpmvCuLZ0EVKFNz6fAvi/ti32
VolkxA2sAPZficcHCTxpVO6USm+eMqRskSuCEhlG1xbKOjBnn06aVtP+aPyfz5JSmy0vUc0Y0w4c
lkJPC8qEiiS0634dgvi8zfpenNTh0mFRAJLYybFsvtuSLU7yTPXbTVL58akeobrf8Nc2HkyNHl/Q
ypLlblAN6bZGPh2s2gpMQqGRzHK6jlSxg6q8OEU8AaEBvKNkrieAgYgY4jh4qny5RJIUQBVxGjlW
sQOWp3SHCtAiE9b3FoIBqAIPSdj7AXPkd7dcCJOnrm/91Mk4HhMnkIS47ooynrxk4rh3yEhFj7pi
NSiFFKOY1mIem7dASNAJ9KFJbm0rVaeTPG+th1qa8ys6mrTEyRBO3PZqET3A3m6jfVcaZuHGvdnX
ToXCapsGc2I7iijRzSt+OyKxKysJCPMcPwaCdJPbhoXVoSlpLEoB8YIjkizwCojUJCg9jZHhttOC
p6YhTB0WIlSAqFSby2ErKSXmhFaoqRgvgcF8moQRPqlSJYEAaEZFP5ESi++4o//hHQfs7pRYmEmb
mro4k/VqrB1fnoGpB0ObrdTYtF5iWUsVJ4Hem7ntIhzGYzVCNtRqaftqgr0KeeREe+jrqX4ZpkY/
g+ptPFdUts19AeNmAB9iVpeJ0g2Kk9lGLxzkiM114EtD4CqaXwHSQS47rmbD9AWM7GqOgQr1mbXq
m1I90aMZGiZwpKWWLqtAxIOEwVw1sdSTBmXJa6KM6aU99MVbF6b2A6LaeHRnErxw+OvsWZRa80Al
TbqLKqH9CXIa0BzoolbsGiT9qpVpgrQOI41AzIh6bVppHb6ukIs7dXTzEGI+BN7BcLEYErdWO4HS
LHK7vWz6qDRdAjzLWGOB23BlDI10r7KAPkL0mr6HyUYjA0/yC95WogY3PTv8bT/Z06NkyV0AeL+b
OoCkI5zuVLPawQ2BUKyAYOjZmtsjdm8F1VE4JX04P6akmof1NEvNxlYmaek1TaCjqUNXArXUtPk+
S/tqH3CbjFaSWmpvsHjBh5hiNJOtYffVChiv7rs1sZtGctPHi94IaiQroT13O5l00gPZpFlf570q
nVUoPZ+lPB7bE3oX8r3sR2XkTYi3riLLSrU1nOrgJJmrOPYoBVqtOyK4S9Y4nY79yaAQUaznZsaM
3ez199SwxmtQTthTQOutER0zBShYs7aWPUWZ01upssJ7CbX7hTI0CFeDCSg3bSRZa7htGlnPsxir
8wwgFDzwNAvsFTXLQl9ntch2vTqOpls20mSvItAqlqeao4nizfCRXEUF6jdPkEyg2ZE4hLnTe/21
n4OhdkIg5/ccQoa56Zqp75xRSFgnCknBWUvByitfj1YSXyqgQGRvAMl024keUE+pTiGIj7buzps5
g1PRwyBK3FIxAxzXEmmBx/PRC3fAYAWxX1YJGdBFW+9NOQzeola3MsdMw/apa5rmclbL4KrIc+lZ
4SL+MRtxxa4xph0ZOJGlHgsnSVZy2tSTG2l+/h5FlQbBp5jT8KKS6Yal3jRNN3GW0Q/SlnHwp4RO
/lGytACwEJT3WzEtst4xNGyeu+3vlbZrdoGO7NKJmzEGTNoYLwTwVbRWu2w4p/ovPvwxyy+k2IZO
b8FNfRkqPmqnSxr11c6Kctx23DpLJ4GQ9hziiiDT3GKbm2Dk2o3vZ1VkuzaKuj+qj6830DxpfKVX
aZTXNvN9pseF7TN1GavWoJt6DZJMyCt/rPkzRSDBFrEke0g2Shb1V2HsS1dUZaWXSZ6H86U48DwU
fs8ZkaniPkdV2FFIjeAgK5jg4hoejeRHQ32kCoLajlpjmoTaTs2z7g/BVHs7jB2LzbDy/kaOYu0P
rCdOhHEYaj7QVFQvgYEPOdonn5NEF5nC0ZynKJitJszBvHS6cLkf+/dYTiw4HhRpC5ynxXDzSpVh
Q6+QAaq5V45pGWNKbSeXtda0bz14pZNxgf6AwMdSvct5cay3hQtU1ujLONiMV5wV4AbVeAncL0Dm
p/KTK6RyEuWuueCGpLE2nu1PBlGQlAgLgemUEZVyqX8WCcQfEHQLvKjX4BjRgZCeJp90o9AckD5P
xVAzO58EpC5Lkrvkk4tktxKMJCB68JLkip0P0aTW3aefRKXS55c6+idpCX8tqEvlJ4FpCKdKd2Ro
zbM3Ecwq69kIitCxEGPiOpEImEp21CvhWjNKpHvs7/q9b836tDWQXd4oEs18K6y7Csg2n7wo6ZMd
5Q8YAzjqgpRC8sxT1FZYFJtqykBPaZ8YKgAV1kPzCadq4STXXpf3PID2CbCaPmFWC+EeIWtld3fj
QruCQg74CicLoTItWEq5dgwbKx1y5aFaeFlaP8XPZKbqC6mBpjUuXC0pFCiMKXKA26Lj3Rcbzv0Y
ZxkJIBeqz0Ry8CoJz/1PbJeCf8O09hMo02slMmIZsUCZ3CZUaGWvryXYVUDLMUuUNJhgXZsqr2Ur
CrBFSR03TPxoselAEpPpKoaw06b+tDGSfmAdNgF2meknhIw+LeFjsEvAB1SMZHob/VHsRDMde6wS
aZ30RVE84dSDDFnifCk8mY7bm0hXAxsxKsYMzoQQNgFBxNxv2rwP3gdLrulunYHqraUuyx4JO1E0
cUFI503TJnwxAkabOAWVG/nbEUQhn1217Idd0YU4hqtaifheseo/ca/L3ZoaYzq7HEuoccMsnpDS
RJkU73oysJo3DjTBEZ2xjZokJsCc7EgkNjx0GsvxvmuCCMY6qv84hMstIXi8tnAzkFba0Obm41hl
wa2ZYObhkj6tk8CDQWgEJ9Q4pPkea53KuGipuc0noMTndGfmKX2gSdQRXcCVsrArlFLo2auuK1rc
czBNSK5CNex3QQxhzgtUaE67nlhb2emZnrRvWkiQCeitlsAeZJQwU4ScWTe5edfG02borIgOQIpk
tr8Cri4HXtiXfbTTElQqT4DESn/cUmipytLRcPWwd7TfZM1pLSYCP7YTrbtJiW+6/diHk3altpyT
shPRbFOv+LPVeD0VwYCxXJbSbDbovWVvB7YI7Vol5PHdgRpdfFOAUcrurEFJYBkJU06CB7OzRkS5
ZmTJj3ipNMi7tbxLwc03OlcG/k7dOmm0qocRmYWtzJWAjiEnKTNojCrnqHANJcGAiCAtw/qAw0Bf
RybH5abO2KdvRcWLO+3mLDR2ZtTUPfz41pe9qYJudScEDlmX+IUYojzBzqOkIW+gJz8CpJ+bYf9u
+X7eOXFUDvm6gpsp0xjehtK9qTRRelHRXJytTNBU+uyBAPRlgFSTaq8X04rouS2pf2fERFxbhGtC
fAldfQpqyHJaNq2CjuaDWws7yM5Nc1/FiaI2JqALvV1qFbQuvEpgcxbFY9MJ+H69HopkrfpzTaRn
4IG5TpqWLU0tMbTagY2ropOy7CTCKfxrKwEeNG6b81LOezZXBB5pte4LuAz71ieH8GGDq0xXeC2o
yosBR8w6K4ys7a9LK9XVTVtH6RI1NlV/j5bCXI7/IUunh0m02Gs5ptn59UU256TsnUqCyo/PVlhz
5bOjon2TEyshVGsp9ZOR0MPzIqZzz4Xwn54UfdTPJ0qMURJnlmiyyQulKk/XURgm8andhFGDsCU2
+0shj0VN3KR1T+ZiTnOh1iTOHbWu5e4NIYeeryy97x/GWAHpB3xLqzzNqrMGLyOgXBSJRL5SJ2D0
bjjRELyCdT7km64KhQKtqzW5UWAUV8vrecRLqXVEBJBkFdd+VRLSQYw3P/zCFP752EiEd/00q3cw
KKMB+hzxzbprkyi4zpTMVL1WwW1oT3cAEgugoXLm2BK0cNoS4165bXmJ+RpOQYY5lB/n8quwU83Y
mlUwqEio29YsNnM1FiD1GkvUuIg0bXaWxJYfnc2VT/fQJCsYRMGoncsbcvlj9dRJqp7s9b6M27tB
K/LYgDTI/Q0+AMiLjU2PfnQSdMlCHQDsJa3boS4/fH2E9WvOQPZ9qe7ME2PSsSeVA0WPt30wBNe2
HTaZE2gU79xKVocU2keVFG5UBqjYOnLeO0qyauvaWcc1ikyaJC5xawJpK5SRO2tpgf5w5HzwDa8z
iI74b3jEk7Qt+FrTCTN5bDRigyADGiFsk2Kcekxxkty+hB7R+K/RLPJwh+WLau3hj1jJA046trWP
YnnKT0O1UfTznh8+n0uaMgxnGVQDbp92Wnc5JMAQtoMW0rW5LeWR9d8MpWbA5tBNrJZGKCYmsd0c
ZPd6Byv1eY6r8T0aBzwVtrnPONcWwD3fzSKy4qtMZPLOtGpAhCQodWu660K1qD6mQFaTYBvBSBSX
uOBk9wKEirkasZe51Mqcu3rU5f6qK2N0G0xY/IHPM5ZlgAUtdY2dR1k7Zth2kcejW/sUsGW7t2uZ
63sKWX/nj/DtnWTUu1NDr0EJtE1u5atKh3qBc1GufLSDoK2LBAMnQ5OU1R+9DywuYo05XsYmnXR8
PemELZGR+PA9myII1/x5dNkpUqA/csUt5s3cjekdLO5wXmUwLjIXlk0D3UdvtdMpDgp1VfSF0mya
Re8EsidJuw3smVShacRUwhUuMubHXMebHkZAuemMsj8tOqwVndIOu2fO5gyvATH4+FWQScEJJYmT
vZlHdeR1oBSHVaSU1UpUvfyqNlGubIt4+c5ruYJyYsX4ZK+pUE5ehGTrljdCFoGwwb9uw5R8XagP
Su3G1dT/gSdtvOENkoPn78f5umyziRybLKozs1ZNFuys6A9tHXdQsnWa/6oxE7PbRkr0AsKlaNZV
1OM6wp0yL8+xIikho0TyKAfgYKPpzTQb+l2JTnwD/J+hJy/6nOmniu0PmCWNHegGXY77GzIklVhp
4B5uUkudNQDYczS6gyi7e/gpgDLygeZeb6CB7qm2bHCFxqDhOTZFSYO1j1rKH9UIF3k1CmoW7jTI
7QzaT5B2leq4fOfFpSArJgnjEqRmwbMFMYnEAM4LuBPZWvwoogz4jqm0HJ6BXebPRQOIfF320uRD
ZeqlpyGfYymEBpQIsW31DiOTSQ2IQmIuiZ3bNLkAmzP2gikeG40Mdl6Ur6YaF5nnSz5GZN2YvTdK
1HCHLbpHCF+d6cIIkfjBqkRgHnJluEPHN+C0Ar1J85pcY+XaoxHdylDLofS20OFdZeo/wpwEjzuV
yVxu7DjQ3moV3xEsObLhQvUxpnEMImOyl1abJA7JyG4/abp4k/S4G53BNrtbMdBYNiaTSnxRke7b
QkS2Z1fvslLslHQIc8+G9/WWA/wtuKzW0WPekkPivkPQ70mxPOdE8dpUrMLa7p98KxFVwk2BeEOD
R5Msdmhdqph7HIHAXo9+EANOViGROGwsLRfgzC6eRkXUYCp8ACwAKVP4pJLa9lxKs8yYvXqQ2GzF
SFTr8B1bCvvsgMs9qaShdpEkReBF4d28jdBSDKf3NXvhx8YSxi/4bVwSDBHNgt/Ej4/gsHmHKczI
WpEFmRtZnNs0xdV0LbStCP4PdeexHDfWpulb6Zg9KuBNRPcsACQyk2TSJUlJ3CAoioL3Hlc/Dyj9
XSSon9k1q5kI1aJCFA9wcMxnXpPsEwT7TFvPoljfIOIT/RSQdtEczYy1r2NiRY3rZ4uCuJp0Ax7B
hUSBuKr6Orzsez9KNj5H2nCIzBQ5oTYzkcRN6lIm7krK8oJYEYHJMOvxmIzFZv6iKhWdWGOqux5X
pIpNkrRdhbgLpC681qbReAk6fwgxTiN73VkavdRzta6htkVB0TxNM/acjtEvsl+t2qIqiKJqgxIK
zbUBggr6rU5IpYWKjKamx1JMp+xSEEIz2cihFT2yGNPJMbly0ZYnKdoqYRl3+77Cz3FjUujPOTiI
IcCnonbpGkWJOelgFeW88X3Tx2gJB2jSHdHINTfAGLOxY6VC6peyes9RlC+K891YFzgUGYV0adWZ
LNpV0CLSBNUd7dWOVlq+EVBGal3DanW89hI1rHeCn6vWHoEV7aWLWjQUs5BClWvhEHk7tPJ4tDDO
owxVlS6/HkxjFSHRYxdWjdqU2mkYXom9lNWbUrb6yZWxlELKp1LxXTWTWRc3vTZFP7O+Qql4HLG/
26cQ7ALdJVvpxyPqKAi49kDhKBs1inHpm2QwDrBA8QX/JNTPS8LF8zITx2arzK3foQVL5Oi2itzf
tp2h3LM96tap6RJfJHUhoa4lpN0ltFbqGLgK9jS4BHFTaHEZuGiPsX2oet3HiLXLrAVT/ObDV4o2
VoGiCxp4wJIQXYvTdBtJI/96jHODnsgcUwmXCgMNrzqMRNydU5/SLtUS4VjHWRRwuRfis+RHumkL
VGbC/Ty06biN6H6Yttzn5dWYUwU40PQVOzKGbkLuQO6t83iGo32eDQTkDsmvmO/KVssQoUfvl2jH
bMx7s7SwYjKJpyJ3BrHXBrc0NsLsuibbuIzQhAtdA9W7g4Zc8XOJinPgZG2V/kSweb7T6FLNdodY
kkRtLUoRa+olcFejulDttRChqQ5ic9LV+W6x0oy40JhkakpTczV23axgRjYRIKGnmZzX6ERZm8zU
CXuxLjjj5Jy/Ij6OZO0clFClifGGfktJVdi1o4I0Fz5eNYUrAW2wX/i4fyTeelW+5Me2fnlpD0/l
fy7/9PlfdiT/+z/f/d//v44mC8ji3xua2C911v14eqffyj/4rYSjqyjX4OMLRHdp9OqLIsJvJRz+
Cp1PCFO0Z1Vq88tf/ZZvVeS/QKcC1YdcAvMdPNR/K+HwV7SMVVrwi6Yj+Fz5nwjh6Ku+I44p4JcN
clksTUAfrhlMFTI4OoLHtTdKyT7Ukm1Ja3MAi6RyvskQubRbwNxun0yXgZnssr7d8lDUcXvHCqVD
bCTbQlDtanro58SRGlS5RpyesTrM2mbnA702BeEMW0zXUn6o7SONYmTpuh2I2C+YW953Xe75xMEU
eXYSrIR8oKlUeGM5uy3GrwJKiEHcbjFa+BJAShxRv58L0gT2ps+lJugKJm/KBRLZirWr8U+2TX1w
LDp4Nrt4aQzHd1Biv/pWfzsjQjlEwiax2nNcjBWEoNssIdjkbBnqE+3jVb/6w8SuwB+0lXucPZra
a6virJwSe9CvVYx++0rz3iy361/N2n8v8wk6Z/UJV/33sioRki/5hJZ8LcjfeukEMWyRK37bI2aA
hXWmS8ClieUhib3vEVcGvQeog7VnBodIjLEmPqIwlyzegVxw4l0gF45V4jNTJZdleK4UmYc8lxvH
V6CanXrp1ZWJXafhWSNort5/6egsi9LDyMIJC5+6oY8I4mDHLfJj/K62mi64pWy9DWxDuREmhDFp
E8WccRywm6ksNg3lR7TS6Rdx7gkJbBmk2pG0K7Qz8PInoGyv8hlvmuS/JgBMInsEfJksLxP0pkkO
cMSAatrXHiU7njjajs9xICKI/aUr+l1CKNxmtmpwOWEEmTMpqex7Po/3+Yf+43d48xirXn2GJIc+
0RDyEP63kWG1KSsRgxBmavKJNbUCP3x44wUI9+aNi1LtrTAYORYooUB+sH0tthHrP/FGr3C1jzOr
A5B/VeBYwx6ssMYrJ2FmG/kuLLV9LPp2CpcYxdMt6pa1dYEWJkHfGbWd21m4LIp+Q0Qp0yuZKf3n
pYhmBlHa96XB8vlsr5Cov6fg70db4T9UYPl9E3e1BwuIVMdwKaIAJVhK9MGGEti21wFr4sL0+bB/
/sh/D8vJ/3bmLYEydtnzkSs9dTWsHgvMgJqy91L/FERz2befTf7qiMq1iNJNx1DTSASMM06QPX7+
MqdGWJ0cYVeLiVUzwjA91sZd0504mv48WciMaEyYgjTE+8kC7UpUZnDIdtJVOz13Bqsj0FAyfP78
Pf64HWAHLhZjOnfuajsgJWiNWcM4mFCgcbglYRfn4+dj/GItfPgeJoAcbYFAK9JqfzdaAFEwY8Vl
dcIJB4pv4qaLzL08i26bUGc2fRQSCSazwYv080YTCfpINg3lYSR9JP77KWvRVTR0izojzijCeN/T
QMVTuUZ4MeJH0YgFJ9vvBFRDs/E+TkDkp7lHFRkoQXglpBD/u2QD+Xcrlj+CdvBE6oSdNV+2xrNY
/RBU/r1RngmleCaRDlLOwbIe8M7g4C42zPT1fzTqvVQ4c71vNTIlNXFR3Nxjj+TmBru7YtcIkIqi
3Atm3xuymCO83Pvj6ISI8PikSPX8UAnSmdLHOxr2u3bYliVJRJNeyvmLeBZJxfeoNn5qav+AVeuR
rPe2NbatfInA7k2XGj9jTAsxF6eQXG/8WDyCrKFiFJ63TFwTkqkXNYIJeLV0Fg1+kSTQcPXhuk4D
Wxge6wT3MlXZaoO2JQlE6B115OASZ7ENS+Q6a5PLpJEvkupHRwgx74ybtnpOkA7iblxeAe8wz0fC
dxKA7Dzl+nMwP3bqlzqxuJyeNCSZfBxk9alz1dFykwEbRxwYQOptWsvaTHDihiY+zMgpd+NCsb0f
qsqj0nqmW/SYTZt8EDhafIinwZPb4mJZLkL0o4oybxTjraGGt3weF0Mip+OmyCay1kK7mEL5h9mN
nmr6R1A51OBFg5q4lFwg83Io0C3Cixll4H44lqDAOqPZjtXRD1Pbms4zuXHLKtp0WJDIon6O6jRC
34tX7g4bMntYrgdy5BiMjlGATpY1m14ATX2BtfFdyGJ8SjjHUXevfoz8UJTldp1Prvm9tYSNHlDt
A4SFZPbeCM4h81E6Cfdx/KRgZCsNosecY5Tr9u1BFX9FBKnuxEK3gxzg1GSNiyJuViqbjDpU21sg
va4WD0niEGtq3Iawr+2+L2VJSr2WfFl03iBei3Do5kpw4ia8pQviIbKBEUzm0tP/SrWJ208lf2KX
JZlbgIdBwcOT4QL4ncV5LB+ssHdxTfe0IsUhVn1KxPgxUuerXC8ui3m4bQbzIiOURUMa8/gz6AVU
dvGP65471bKzvH5QhNT1jfseR5sixBK7+N5OL4MaOiIoN3WMd+goEQhNDnZ6R3nOUZXFNJkGcnjd
RTV1ix+Sr9pKy30oSdDuXRoWDoHTVh105qHcSlSXaL9gMyY4UrLYtmPMNLkxrck0nC/KNNnRyz/P
KrohcnkYg/yx5Ld1srwxiyv0ankC1JORSwnaqyJpmIdhY4Kwg2zv0Y+Fpf2QauQOVbbrhIwFqXlJ
+QhE8Br9p02oq14xgKENSqdt44NpHgdciX1RcwTR2OL6Rk9D3jRCbS/BJGhsPUhvaqz6hoFG6qTs
k2DcRHXuIXftaKL/oKj1To91Fy09b4a+l4fUp6ONWo0X1mRAGMeLm0a6VmYlUA6WZdbsLSyyhCnb
zQtxnS7v8oaJ2R71Ztz28iN6/5s4P2pABfk45XDZFPk1/dx9mGePZi3cRG19hu8OyGNKWgFCKsIF
Rq9YYod2Mz/GcuICHbE1jut2qim64FPgH9uy8CQGksrSU7Nhr/qpVzfqTvG7/RhZbOHeUzsLGFlg
J4W1McVrAk1XQRd90NHbFij8ZvEuEFxQQBcgCzZQ1LZ+glNWHXyxOKCEpL3I5J8iTt2NeB1aFD9x
9BN0lHIDUIzBjYGRm1I9anJwW3fjvu8PpYmPDhAkusL2JOdenaZ0ZPb5Ij6WJluF426Ix0vgYQ81
LlExgjC13l9JRnaYk2TXaaA/tWiDs9o+alC06U/A2F/5U+8uQZLahQ8K8xXxWIRt3l/pAsW+EGHq
2tOi4iymIaejsqVRtC5Mi4Zl6mU5KaEMvRdPSPCBLiJOG9UMz5NePCB7Qy2qvxbCh2QwTjzah4Bw
9WSr69lAmQWPe55MzwBv1f6ViJ+iHM+21jzQrfesJvOwHHQ/Dws+hB6rUVehh0JfrZ5AlnqYJTuW
+oDR0RaX6FPB7hLrfZh2IMgczOABoSy8n/bQaBb2YMLLIUagd/pOE4i2u/a6E5GWFgyXMtJGGoar
JQCIQ3o2Mi3luTuntvg14FNgm1HKldNPiWN05zKNeo0K3ZKjh4Nmq6wrtVPv1UohaaSzqU3o9Rtu
Jf7QQiw2J30/6A/tbRvdQVJE6jtwkkayERnpdwopYQ+Q2K8dDVokRn0bSf1a+htFJToJGjppKp1E
kIehtgU1c1kr7bVqzJ6pvERJcI0+9PWy53Spf6Cl+RXYmwsH5Dql54bc2sHvc88Khgfs5zamNdw0
pfw4ZJNjhEc9AM1DE9jLpvnYCCIYiW6XT/7DNOhfU+qAM6mJKNdbgXImzTm7NOKfQMdABcM5R2YJ
m0O3wSsm4iLBSsyZwlOE2zXVmMIRu+XvL7dmBHEE+jUGF8uyvBQ5E8P6qAreUsYxZ/OiZ47nh+6s
awr6V0ffOhEZf6gfwTr5VYyCugrTYFm+bxLFpjJHja5v7QF4aqLOK/fhZUQxGPH2X0v0H1Ub74qM
P5+WGQ/RMyo1xc/205/avhSXT7Sh1j/0roCJc/Pvp1sUsN/9z4YWUDvddC/1dAsUOW1fi53BS7H8
5P/0L3/bQN1N5ct//a9nxCzZyejMRkX+tpi4UCD/ffXxsqjb8KXO/+PwVEcYK//Hvkmf8h/N+jf8
KkeyTP4SdRC5VHRe9WQ4TX5VIyV1qUZSB0TK6Fel8r+LkbL4F0UmA29lVMwQGluyn99WUpL6lySB
+KMyYkCeWUpD/5qI34WrX+7XTMzv/39byHq/luA8LAVIiHwSJjKm/IHVLQlJXozgEK4TeOmuKEiP
RlJB1EIy1q7ynCZPjV/Cm9n6w5jvM9RlzMVnyZJMIMVYWK35pmVjGrmSS8P13HfEMyLQQCKZbP/5
KNJCy/v7eH0dZnGjRzdEgX/Nf++3iVTG6ZDJUn9dSyFAhZhQJIThmc4qWkoCncKwkYMDANX9mJtH
PS2D7Ykn+DC5dHHgtWrYZyNbgXjr+ycozL6b5nmqr82i7XdqmVjeUGqah5grHR9gEmeApWTXD4PI
yapeBotPtKgUVkqBi+6DhqHJOQiH5CDRQjwP+jL4rqCqe2KmVpZQzBR0L8y8cRSCYq1DCnz/nOIc
IqtEt+w6VvLQ03MQg1oeCNshz7QdXBXqPBZMIMdSqstIgO8tzuU33F4pS6rzjzYKwudcbpVL+lLV
GT2s8RD6sbWjP9sBdFGUbRmYkPlNJHZUsbse9Gn4CrbEtNEyxR+pwVYwacX8UY/H44lP8GERsLQX
93IVQjU+5WtZ8TybhKlX1PRaA/x4VuXS6BizFl2IQ9A4tPREp6NTf6n62aJkMolejlTDiXBiCRfe
LcTldtcVFUkDtCnQQ34/vXic0FamwXo95K18nqbalziQgUMNeucRPVtzAJBBr08ptX7cABolZGhU
iDpJCH68SsO8uSdaOOq9nmfB9WCQCILh/ZLSsoVZqmG5HTcWeJnwaCxVxiwgyRBqnJE+n/6VAiYr
C88tykToLHDOIT6z2oO5ZC1YqNy6osHQbI1AUF36c/AX84iMxjfSrTQd1SC+apD8w2sCkxDQCJ60
+D8XUVWcJ0qF0EufTjdJbe7CKNvKcMPw0Za+Ao0lu7Vr0LYnOFofDih44RzIgN/pzyxuBe8/WNKq
5YBFtIXMmWUcJ20A7DVV/olCrPSeB8bk8NtNiI8c4Utbaa0zII9FERSGOV/h3bsfg07Y0hBSz0xQ
c12ixSQy9fgEZeN71BkcW/pkZx3StCc+0R+egqER2uX7wI5cqzoKSQ36v5jlq1zxReyY+wtxHtNv
fWuZ1y3OP+ANUV66kLOYYkUs9t81rdJDCEMG7ukZJZJvmnYIG2ugiZCIVgcQsJb3uUb1yzdi6AVh
Wy13iVo/zl19SqvhtUD3bnPRRqM1Z8kSqiHAAVa5S1DAL6XKI14BKbuohSj41iisrdjA9c0BOAtb
pO+AY2OdXByMSKUcNuKvtYd+IiqeGtICV0E6P2qD3hywb/Rbu1em4JBDezp1H7wvnS4fXFY0ALUQ
XhXUwFSijLeBGyjIJGvyvr1S4qy6lTWt3Q6VD2A9SCRPEAIScsgo5znUp3s4FExgJhWTHfUmRy3g
xcZJ1JwaY5nF7RUWoxXItdzq/y+Cvv9ZRPdpI/r/xbCOk/nfh3VOUSR/DOX4V787y5Jm/IWYA4oE
r4L6mFL+K5YTOOP+gi+NBBu3KHjjRb7jX8ag5l9IciNaBlKQRtbSQP7vaE6Qpb+sRbHbUpFtQ0se
Ted/EM4tV8nfuwGDlSWeI9qgk8JFw2p7v8IAa2idXvvKbSMgV0gmVgO+LKjTajapXMDyhguA6NF8
spL+cWAyIjTNFg0Rg1r6+4EzHNahH9QAzXO/cAsjhEVgzKcileW3vHs9ImViX5mQbpH61ZT3o2h5
H3dZ14o3QPcO0BZefDzdgf6PZ8nwI1Dj/MyAJfRmEVz/+u1vI+T3m5YpXY25usKogNflGIviTRNS
1w0DY7sgpb1SDK7Nsj4x2PuI8ddgKhAmWOqaytWwmsZCyHwOXgZDWU10raRTN1WagLeEK3PMxCH0
Pn+51R30OiBSIQgFyQqKdx9cDHosKmq/NeSbOkhuIRhANvCrfZ4k+0AY7mp1EvaR3J1V6s7vLrV2
PqW+Li0rcvVJKcHS5qYHg0bYuvZUKOVUWzCLbxhKuehU+TICBbatBGpJQ9FRTwRtiDJNIYMjy9tj
4qFPAK2yzOMvUZTvhT2qke0JqYAP31yWMSdkVkyRpIgY5v06C7glpTKNjOtZpQIdNcCpW0oXtoHs
885E+f7EZ/84CwyIdpdBsLG4Lqy/e41VoA6NSb/ONcowkxkdawnXMmziPPjHAwR8eb5LsZ22Q0rn
2gCBcxiAapRTuZe5a9HlKY5BZ5yKDj6cJzyXoRu0+VCgQJhktR5FeUyGzJqN60KsNn2q7dXWf8zi
rtoQeErbUBcvsB6PdxOiSSf6jH+cEwvwg06LHfmVtXo6jSGj6XrGNoLmIqPIYxHJ30vB6PG04xfD
6q7C1s63M8WQDWoqwd6S+m1hKKRQ/QScYfTlE5H8n9YFNs4aEpSsVlNcnT+QP0ctqGQ+U1kn16Jp
UW0KupdEUL/ljXlKZHk9+ThlsRrwkRFxyFim//0qHCLfV8metFvT6p6Q69vXpeD1QnU3jvJjOLf3
I1KpbT6fDEzfx7+8GdcbrVCqAeSEOOauvvoQhWXpt7N0q1rHCIBughaWivNyACv0shcuqnbT44qn
Zeg7q7BysDftv504mNZH/eszQOiTuUsQSF6LBhZBrajzIEu3cG/NA4DEUPmuyl6nXyIvzFr4aejQ
OCEJolDllDRS9v5M4/NEAvNhEa4fY1kRb3KotI6mNOASvw1+0lWpnyUsH0K37h3BONORAYaUVDnp
ExApQzpThRPrbRXd/v4Sb2ZhtQTaIsh8cWL4IXUjaRfIux48JKQ342oQdsG9KtlAc+v5Ps1dMNTp
dRPa4cuJT/E+h/74EKvlgCJRTmYnIoagZ45Wfesh+nUmser4nIs35YLgtiYHkbZTqcn6NnydfLTJ
uPQRVACB937ye7GOgilK5VvYXUnoqCIUfrsDoU8Hab71USLRlB1XAyzjA0xlux4e5+IyV88oyQ7p
nRHAtVZ2vXIMOzcrzyJ1T1c50A/yKc2917jq7S32+qTsF5SwqKVwar1/0lQTurpIFOmWav5obeER
XiF3YY4OxM0WklZBi9P1k01+JIivnvufzR7KFAkfcVnqlfm26tBXQ/vMRo8e/0hPe2gKtwudDlNN
CdTTDgLw55/1Nf1fPzOkaQ6ZBXcDyuL9M5eh6Wc0XeXbJN+iaDc91fJF0NtC/s1QN3DEaO4au0jl
4TdVjBwdLbGbebgfhU2fu5R4Tty56p+W2dvnWX3tUSrCvBA6nmdy4syZgJ9fmv0hSDZzRItkMwYI
fh2aYA+SLaQ9UN3Hyk4C5Wd2V8FjxkGU3mTiuSbu0K8Q6IiKX6IBcgH0sTPD2PS1el6pOGJvdeoH
XzH9Tf2dXtvibXbK7f1PZ9fbN1linjeHhiW2bSe0zGw0P7YWKkNemm1986mbHhTl+vPP+CGCQ0Xb
VHWuSfILqhXrEosqhEBoclW6tWhC3yhetiu2/s46WI/GWXXKX+vDzbAabPVm0J1VI0Q/6rYbUDrg
j93Wm0inr25sjAIarG3lZzR01eS87x3FdwTiJ+g/0bArpjMlvuq7y1baiHAwLiqayFjd34gXc7IZ
B7sxnYEuDsDQY3QEh44ITvOVTraEvcUhDhGnKbDEGO4wVZv7QxhvYtg804USQBS2o+fFqFu4lU8J
kn68AV5fGcl5wkB0XNd3PtGmKqj5JN1OW6uAf+1kmic9K18X9Q/Z86Mt9XE6PlF4USUOvPnPP6/2
YVcswy+yd5Q5UL5fR4YCTBorLplxK9jGCnhNmFPucgJrIDO5dDZTfJmDmaHk4Y3aLkyd8QeFmsF0
W8nOi8NAkQDED8R3OX4QSkdIbd+nsHCT967KXksv5ubBLGz1KO8i6N7Jpn6B+iBnX63iNgC/UHhh
Zfvm3Sydi+UOGkAB9/bUSf++CMUV8/qWhIwKFqGW8eqT8GbHNGUDXCBgktNw28xOMrryE5r6xcMC
/iydTjpUgSePZ7nvlJddD5fOXkQMGg9Qgthgy35i2o0/T/vfD7S6eP0WikczjtKtia5G5QjyQ6xe
DIkLXCt2+vRQtVd9dNXrZ118LulntDA6mO1HmIHhbEuwPxEa4PwM3AaCfE7qAozaHoD7XZnwdAqn
+948GM/o7d+GN9qT7tvGkdXlz3tPx04mtQtId7em53/VZVt5kKDZ6Lb6k6vFBPjzkF0SA1hX1jWd
8Crzht6RBQcfGJIkYGI/Pl+C6odrePk41G/J0AAjU6d4f5wBPVrckQfpVjhaV9pz/MOCHvI9k89B
DomSpwtex3F9UZ9pL/UMdNyurnj37IlA3PqKkEDxJEhudtne0q5+yO6qvfazvmTJQczNv3YIT3Pp
PEe3+YV/TgFYuGkumn1xKptYh+6vKwyNZJm4lrdZq9XLuMi0o8VLMLkIYvQKvW0bylLp1vUW0QUp
wcvLNl6wcK9ysgoUZj+fRvlDOM80LkkeCqc0/CkDvp/GoYHRooehfBv+wHW9uUdwFZs2FBIAmAxo
NgHC9VILYrmjxY74Vbbh297lt3zQbp+Vbk6/n4Z2f4BhDAFqdo1TArQLw+FdLr7MEe3kpV1FwkUW
9f4JrcyoS91kjgDgTrYIa+CO+1+72cSR01y395b7+ZScHHAVWdZp1gmwZKTbvCaVsPWXvHSBF0+1
W0/2fAAphtRmnZ84bU4Ou3ypN6dNnuS+iSqBdOvfz88tZnyX3Yt5J93ET/2T9ZCeiJ//+N3/ntV1
C0qAkvBrtOAB5q+gOOaTDALD6WcnOiVp9+dF9mawVSsvmFsd+TRSt2l2xHGvdLixXxVFQ1yJlEHx
NTQAV4AaJZ4qIPqLHvDA0vTgF47+XWfsCvnamnelfylCBtDqBzU/qCy3nsxLu/KrY4Gyy4lF8Kez
/82q01fHC4RKoVMijtoKIBbYtvu82IEVHSJbofb9THsKmaYTYy5xyrvY9/1KXzsyIh6R6kHImD7f
QYK+uxEsL2+OxJgCIJd7YDL5bYw8Ezioa7/cnhj+j68M3AoUP3Vf+pLvFyCQT/zr50y+9X+KT8F0
5n+zpE3+vTyXwFe1V9Ep6cs1m+L1fqWQ868B151oOejzxioq+VZHTcHEKsrRLAA2d9i/T1oFy4CZ
bre5fG4QZyWi7iEI8/k7/+kSefsEq4XZ11ajKgav3N+BeictQr9g0ZlL7j4f50PsvYQPBBQidhZU
NF/jqTd7OwzqATS/LwK3JWesbYybJvQ2Mh8lNtmOrG+fD7fGzhnIv74bb/1eSZcbdcR4ybRJzV2X
bdp+m1ZIojmz6KQAY/E9qG5SuAwkz/f9DZpw+iZKTmRPp157tYkGWoz+0PMYpnRmmo4/OFlzJgXf
ohzq0D8/ZVYvvUodUeeaTT9kNBjN0FwrlB0bL0S3UEPvAyGPTa9fZYcFP4Z207gXv+WpraDUjGNV
6Ca+zZ9A9Cakhwqn1tEcpqRJGR+VNO/zz/NaJHy30VdPqr7faRq4ezSBeNIUcZfWCUoUKzYz6jNU
Ci/DZh8U5+A+pspZRB3rbc6GGHsZWOlzpV6iHEGwDNYffPNCp1Lrw2CezdVlAuC0c7EbRt2Oc/Qi
nDt66NtOXIRl7FlHXit19KpzuslNhV0BNB/xILsyjln/4/M3XGPRfi3AxfdCoVhN22dVetAElKIj
mTfs86vH0oITAO9Y39cGqvzflGRvkdrP1+nooJh3YugPQfIyuW+GXscLZmSJocjQoboxrG08MAlO
17pW6DRsBRk1y1NDfjg5V0OuIoYc3MDv75leFOJedMb+rLc8Uf9hAHEQD4q1AUP/+Xu+6tyuFxEK
xXC9FhVwgAHvF1GIVpMuxpN0pArXVntVRGcM4jTFGQ+8JeY5JK3Tg8DJablydBYnnoEeL5U4uAKq
3bfcmvsMcna3VIHAL8eC4xsb8LRoDmq3wzfrIJp7X30WHlGBYi1iUMwsQgIgP1Zlu7+t6VT7WzFz
rIOJsKfggtMkJyBQjXI7NC+sEpk/9YtZbRGEMWsHSmZxyjvr9U78OAuw8egVgSZZo4RSK+7kAEvT
YwQ9Y5Gfc4KL/qfu5LNn+FeW6og5RPut6vTh9w4Jnchl+9RfxrPRoUBg3gm3gJtSkwk4EOChASSa
O6XxOnMXfQvukkPGvrRH9Afwue63IcinBo1FWy/toIMMdg9noVN/dsIZoB2lcIbOA2kewTTfUipC
IFT9EqIJGbz4+R4dz56q8Ckf5w+RHItPXviIv2dgdciiLoM4Z8x6b+SbtiSN2EbCTt8/VRBEJGH/
+apbqMjvY5TVaKtDNhTMSch15psiy75+NvjUSOAMFfFjEXCSOWZoCy9gySuEHfOtTNB8Ro5JXvVc
P6KpyEXjf09OVYD+9FDLUYMx3uLms5oCsG5ilMyxdAQtqDTIYjnkJZ+/+MdgZXlxDSY2v56B1hWX
vErQGqlH6WiEdo1jqmWTGrc/0u+BbMe+g7/rXCMKa+fBLvjy+dgrwBJxw2rs1X2hjIoVqhljQ6xR
H4wviDKAzS5t7UuPDCqOTOCmbcRukRhOnEZygi8+NZVdwlwHtngCh/SnS/3tRKyqbYElFrCrBunY
Zs6cOcUNcrRiA6/DOdVq+pgSrd57dYvk1jwJWT1Lx2bKd4h4UPSdexfZBhM5P251gcTFE8TD1J24
oU+OvLpEkmxCNc/nJevKpcBVjTbEpGFwGjIUsDmlW5nQmVxEbT//1CeX2eoqyRIMNcF2SUf9sXuo
v7HGUDk1bahxwoPwEqI4WLnpaBOZnBh42bgfDtI363sV/WtNFuN+yFxrCrp8rtpjjbwVLwkglavp
SX3pxm2p8KXnE8tphfP81+Je2u2gzWjqrmJVKzVamGaiRD/EiWtXQdh98mp/q1mtOz3qJooq4V1d
fM2h7qjxcxQcp/u5PKuVb5Uk2Zl0PSR0YOjF0gr0FTuTHV2ebAXVMAWqWlZuPp+oPy//vx93ddaE
SFj2LSMffYoAqlNyzzR7X3qg/dhVJ3ynPpbRlw2wFLfAwAHVVFaroV1ssku1lI55u6l0yR7K0ZFU
egVADS5ChH78yCvDs5OlT2VZ3x9Ww5uBV6sBfx+z7LSCtyRsT23uQNpGFda5kMF0R0TnCD/M3p2/
0AhJZK/FH6hzk8TNwa/OiEluOsltOsCrbpjsp/FcphnebtXYU/QL3bjp1WMQeXG/74czrYPhuPX/
IWv715n59xu8NnbepFxmHklCg44xYaDTUpmuWR9UQ6f4WzuCuSbeSdzPV8bHkuTr1wIzghuZIatr
gEYq4QgztERkobFXZs2u44tG6sg/cldN9zJqqYgfddtKdGp1N0ESGskBJXgwmQdvIs0ftOyQpgeK
bnLrQt8d54MpO73gKmhQl/tqOCx2A0bxpRa/Rd2h6Tdz+jVV93W+l81dalZ2Ao8vQ1ctrTZ5TL0c
epAu3Yb+BRStEy/7YR/QAEDMDjQQIH0FSRNW0Jv5xZ8xCnUEe49WeSgI7VSzc7uWMrO5zR5qa2+0
N3F5xW7NsvMg2xuxN6e0ZW+0xi51xLKcvHSGyLVeWstRfkrTBqu4RHY7YjWCMIIHhJs2CBuHOXnb
ebstU6fyUuRakQgw9sNX+VyE/UWbDRCMa+Y3n7/eaxf33QZYvd7qAhA0bDd7iD5HdUTIjAzRQdGk
eDId4QwKc+IF6JuE6IDdUEU2EJ6fNwFCvBoFKU+tPUpqCJATfZqaK8kbP3Cs4WcsuLW8QUmsU7bQ
D1Enxa2rhJg5bRACHXdqfqxROE2dodm1SOJiKImJ2WVmOBJCWbJbm66GntDs6clT1m1a+UCJvUEj
T0acBW0xu1Ns6mkR1htM3+NY2eUj6SvquCmkKx0lF9OrtS+ldcqQeQk/PswVZBJVFE3qRmvqRC1F
EkibgNBIhQ3miXCz5vY6D0q7BRKkbgvVabrroDqbl9h7PNPblxNf68QDLHfbm7VY9/LQ6oh6Hc14
Z1b3ZXtp6GjbnQ/+iS3+Ma9dlsWbV11HYqWmgIki2Bb9TUtqOU1fJf1GNvYV0vfFmeXvEjTTI7co
3KbYff6Wr9S7z+Z5FXmhGlqN/rImq8mhHY0shMViGM/EhRRx0fR7LfRQPvf9s6jeSvFlUG/12rFy
e+RaPFU6WwH5ubdXU7E6AOZazSU/DqVjlp+3xs6kO9Ft1GPxA9xeBXygORWTfYhQVgOutiSIHrWe
kd4+AnDMpx9Vv1+457ryRcxuIZBXzU2XfWXWCV38sfnHiQ9oChlTOs3CuVYF/bJaYw3ybfmsJscM
NDrBN2LAaptFMPVnpMxQ2Zzh8JBcdo9BZUFCXdIv5MgHtzHIhnJN07ZT7V8ONQYi6jT9NGVA1JIk
vNTYUBDzTVslm57DwMOTzThwY93NTV2fCLY+7FReYnEQxE0b/QrTWgUvS6veUCIpOdb5Aqr4P+yd
WW8cSZKt/0qj36MQ+wLcnodcmVwyuYgUSy8BrbHve/z6+YKqLjE9czKupt8ubqFQgoqCLNzd3N3c
7Ng5ZtGve66t7YyjnuRDeIwqJplT8BuU597Cmnf7sbZ6+B092iYL2/yzz5JxjZAMAN8MLZsqcqG+
VPRbh1MNeBqV04aiutbOjfU0lH77CuCjhkECCv2e4xVDzTvzPHegebOnlBlVHqxrUA6mTWXudGgW
UGy/onmaFhsTybErSbqtQvXJKpTnpgvGGe+ddsO7vQvMHpD1pJ+IaJFK84sQyRV9X9QwDnpP0Fir
sPfFT5BmWgu59n50ZTnb4iLslcmcgU7WVDOTDcCigjk6lA15dDLG3mq3JpKoG0WDYLqo1WcXbos4
14OrWtXgC0yTz5BYgmGQM+mmksfXDF3cRd5a0kI3oV314uQrBVCvaYyrAl7/RdIjrhJwsCgGXWq+
acQzUa+IAZo+fioK0CUHcAlOLuFFgHADLWEgHx7VntLHWJA+LJVU3zhutHPr+M6QLGR6PARnCinx
V7aXSBuvpIaUFygmWmb2MmTQKASyulNz29vCEWz6g7QKrT6E7rOhL1+bW1/1dIHfYFaoN1LPhblF
iJi7wW1c5DTkp95U9j50410BTWNnB9UNpIUfpCCSHlQ4ham691CP+nm6hkxL3oZ2t4cUsb7pe5KF
wEtvEc4ddo2mLHPXuAvAdS8GWfbvXca5hAWQKMA02r0vNx19bzCNZEk4Li/vYDHNwxLQdq85Jphi
+Jj493jv1GYTOoEhV09t6BTb0Gf2kYgJCC5Sa22UAUCs8NUylWajVsRGrgeQxkoiUHAZMVuZNv21
JHVko6gsp1Hl7sOAFJw3mhsIYJe0shYPtToJDikDvfJtbi8yaWKs7HldXx6KWAsBKg1YlIYv9h/y
e6CZj4cid73TOknuPIZ5md1IQfesEmomprU3cKRlZubVMg6aK2MkV4rqTLdPfAAtCNlG17ESrSE+
Da+1GNZsq84gr1PClapx3b995l9tw/c/j4KfPbB/8yIKv/2v/zf7W6Zz93/ub9l8//a9/Fx///aP
p5pfqn9kP/7xNg/p9yr4/L55efp7/mpeNrU/ZPDO1NI41ycx3H83vCia9YcOPBiNXIv1hmXx734X
Rf6D/gUNGYM3HVs6Nv5ud1H4CdciXgKkWQG19lvdLtPW+HXST70uUJghU8mBr9M58La13l1+wUSA
DKFydCdXUH7Y9dpDa6NFOD1OIPN1Prybrb/c5n0jyPGN/pc1Ws1MBfIrDsvpWHpnbQwGRRrCNrrL
pPaqhGdFl2fC+xML9GjS0A/g3uQe1UVCiL4tirxJE/2OTjwVNt+OhD/s/zMnzsmskVzlvqb3WqEu
rIn3Y2JbUmvYcX2XGzE4vMagxwS6zW3X5PDyjxmJ5ULRZ8IhIb/C7JFd4T+TLCeWKSAcz14dpEEO
nQiCAnDU38Kl/SO3hngFCYvNq3piq1FA8Bt0Iq+GkZ4QyrXkQdLWnC1eHj+n//oS3A8xSLo8ZUe4
PsC8d5JTa+VdnQb2JhsBGLpaqbxKKChcuV3trZ1Y1Td6oLmr0ZGQoEgo53R2m0GdgZQd4jbReog1
iNMN14KCSdUIkov8yuvb1yzVwe1mXbVKi8beKonRcpSbentjKqX76FKt8xe0ZNXLwrXNW9nNzJn3
tPB2+ff4gCqSK2BjvOVO3vlpbIeD5KVjdVcgerPRjO5jBsMAzeQqjCJe7W3CPtcemmywF4lr+XsD
j6DBpnAPbqhNj+hgWFvq8AGtvOy1LPTh3k2iekVoR1RDyDIT7h/f5tPn0jPmEDkS7E/qsMJyJOkw
NAknzJ1iGea2syiq9SDCl6XWOdx/2hwO63SToUOLmiUS20BmiZmPHdGInTQaIz24Q216iS7Tguhm
dfmkEC7CaUzHNoSYUKvNbuD9GtxVa6B6kEVuuPhW3lpa4hcLur3XKnA5NHcWc959OpuWwsuD1mUe
jUhLTqN/t/i5LJleT4P7XVBv6L+7DVJrgU4CDO3lz2sU/uDzzBEap/jx6csgnUlnniCb80pEpqq1
H5XRoAZ39cbcBo/hB+eQ3prX+LvyGt4iY7FNb/uDurU2+aZ69r4DSX7Y5/tsp8IbCDPN0vgBRb57
CGZmf3KYo1tB+C7BoaCvSIMiGoM7rbsZiCryFKWrsgZkN25CFGX8xIZNZwZ/ceJVMAabhHFA6Qmj
eQYdz7s+SoXqNkF/VxfpDz0atoYLRd9ltzpZ2zcblkZHP92PhD/HNpSmQkNGg12BBAzJP6h56A5o
9fs+mknynB7WgqVp6d95URiiqGaWWIJqbwWs+ypcfTWW5bI65DOX0cliYemt29HkJqeqPL2u3llC
hUWOzYkxItQL8OL0bZBxUYbP7fgxIOsaTxUha6aGeXIBvNnk0UYoAt+VIyR3dFRW4R/K+zsnThcQ
idGnbq8t/852nqoYKEoxc63P2RMDB6nWnFbBHq9SUJXZHRrlG0/5YdbuDkGIOzWaMXjOGafcGYkB
wi1+OZ5UWW2tvjCz/g4hiH7XQcSytGK0Mi+748nSwWlBtC8Di4fJhoj/2Apy4U3cGVWxt1ooM/2K
p7a9csA3Zj68mLTpQFK5g891xmNOZvPNLJEfMR/4OfGRMcapBkdfUewlJ3iQpWhTu5zjVrVGxGzS
vFt4IDp/e6QkXCl304SIjrmIUISMWdHdaaTwh6yzxN2h3r6pDGszyiWqdMlDY6TXlbO7bPVkuzsm
lGwIfxMzsTHELrwE7Yi6y+HWQtdxNaBB6pZbi1R2mKdfL1t6c4j3RybthdQEgXXQh8uDWrwT7Swu
dV8btTv9Tjro190+ujYRA/ngclkhsLDN1+ka6bgG4IUxs5xiNPrT9GQUkh7D0YXTus+0QXXI3lGZ
MpFeGVYGQjsDsOOKjp4Si5eHetYclz+Iddq1OHGOnRbinUBDglW782wZeZV7mnG3cTfcBBrFtYJX
0t/vq/+LF8Pb2N4ZE8IAE0VUK8jfjN3Y0ifFffzdv18nvJv+YZND4SEMRrVyZKNlE1VWdIeQmhvN
SYjGnvH+6Tg8dg4dqnw00DQ672lAEVZIV6g6qEnm7dFJbDdpUX2CtTC+CodA2/z2eLBCAM7jkXNF
xFlBhyonoz8G+7oKgztfT+1V62tz9XdxX3HqmyqiunTVTA/Qt57L91eOMoyBIQ3pwZc0cxv7tvZh
bHPlS+DTXlHI8Qwfs3heYQ6QnAM5Cd6tqGJEppdt6I+whx5CiGchTTp0dNLKg7IaKvWpyxXquzPb
+cwAeaa+LRfvciK0Yx/PCx/53aKtDpoWA5xRup3hjTLYPOumaK0ZHzzxDoZHnDmRTdCl7eiCj1dZ
RnrQLSsEkYMHUrwDTbjWdeIYMw0c4p3GNE5toLTGT8ldru7jQblRjr6qVlWHJs7Qvr1JZGf7m94n
WBB201CjhUXRpzoUlg2U8GAj23vZwpm5QuGUgwevo7ghwr7zrIUc1KurAxJmS7Qj1WonBflM+CsU
zmCMnMbxy4qI9U6UakSkDiv6c36wINL9iGCcBIXXQ/AVWFj8nVodNMWXhzZNztEhIRgVYlOrj4cs
yTAKQW5N+6WydrUV8Gtj7r44s53Yu3CoUAznP+KtSBNNUaEPVB0ysJRmn90j74SMQeTTXVWupVop
Ft0cxlaMdKYZtcDLcFwTdahv5Y93J4bvKRDBO2N5oBlMJe2918KrSlvkHngZ6q0zp+DJA34yZ8sw
BlLf5eAQ+63M0R0ixzBKFtC4yu+9cUFX0M14E91523Eb7bRr53r8JH3r7EX+Pft4eSHP7bP3xoXD
Qy+TrhxbjMvAe7TsPkIQ97KFcytIwQFhB9WZiPmEEyNxs65tEyxwn6x82qCjRF9pnhFwcox7d0Ag
LQ1mDuEzmwKOVZVwn2WE0EN8O5HQs9VWk7pDryhwabX3pqMCGalWCiVzitqkDmnvjz71crQ2M2fR
QaAKkPTyyE/3P7xPMlkZuLYAc8jT3L/zI6lMW/SFg/GgIF9hkYSv+53hfLts5NxQuXFoKrHB5NC3
px5bKUq7D5j64aCoNJcvHGWpawv1q/3a77tF8aV9KZ+h871s9PTKYWTvbApeg6Bdkbqdx8hSbwlx
dIJqdYKgkmHcXzYkwAWn082gR5T0CpEqziO2OxdjQEYzV8ZDwkFDdbhYwAysfrM+tZR+k1V1qz2P
1vqy0dM9cWxzWtd36+bC3+RF8jAefOB6cv8xp0nwsoW3d+7x+XlsQrjeNCVo/ViXx4NGqki7Ke6Q
F1y3S96LN9JOWgU72Jy2UOQFSCTvym3yw986H+x0ZmvODVS4Aqsq93gk9OPB8YNrtb+yzHzmafoW
YJ8MdEqRWMQMEB0JF8WoWlGj9dV4GK5pMDS32Yv/rS13foZ8wqLbxk/2015ZSw/yV7g1pAfpIdyX
L9GHYuWswTLdzKlZnKQ63vzJUXVqt7AhQcV8vLYjWVirMBL5EL2QdSA1l68VutCfNGlh/Tn3pDu7
N8EC/G1NWGb0ktXakidrP9pvhrYziq1TLSpg/hO5wcIANXeVBRt35iEiNLH/tWve2RUWVvNtvdE6
7CY/gkdjg9r6KtqZ99CaPwW3/s1YLOSP/cxWPT3ncWnHgbiG0Hdqnz+eWZms+eAh1XyQf+jWbdRe
JbtYe+KynqVAOA0+eDVwtDOtE0eRI5w+TWFk3FrmcOhf603w2fowfnVuskcEI4Mb+ZlmA1r0S5wN
NPNrc3V5557bMtSD0POirgHLkLCihuQ6KF+5w2FUzUUvLVUkuS5bOBMPTMP7ZUJYPEuPcwuIwXCQ
r41Vu+o3w4/8Nr1Vt9V1ugt3+ja6KvS1tk/DXQA2asb83ACF63pAdE9NSn88xGMsLfJe2hQNOhCX
x3jWCFSlU9hK1kPsPLZjCLfSshmhOmc7ADOuio+XLZy7e2Ey+tuCMAwJQUYpjzl3qvJlDKKbeLCu
ikSe8YYz9yCZIoibiG7IMurC6RYEzVgP0zHeOHsHVeruY5mulb8q2P9j6v2Mv6OIAzUZFREbnjjB
30e7QLd4cMe95+n7wds04XPq1w/DeIvQ9czddxr7TtESxILUCicaWcG/7ZG+p9BJjb0aOkul9Z97
ZycHNw5ydX4CLrtOV2M7l3I4c05O3KjELqyYRilLWK1iiJAGLhpIcRrlKh/H3QCJimtLtP/sBqte
J7W5jtN005ZfWvpZYf/lpdNuLrvM6WJSQrMMvmECE0H5dXyAmb6W22Uk9/vApYKiDtaG3H8BHUT1
obKlubLFaWRDSw3VdPQXNAgcyYcdm8v9qJK6XvUOLk/RRV/raAB4uzqmnSl2tz75qsENP8mqv7O9
x7Zs1rnjzYQhJ5uEio5iU7bnxKa2bwuho9vS2Jl5urMPCps9qOdUTgyYN/TIC2YKwmdNOZPMHSEd
z2FhhbW06LuAYH3vGqOxjmMQnnLl0n6RVdHvujAvbTJKFgAt8hMU/44nNu5rOWg8eTh0I4B5KkG9
j8T482iEt3LSAniCR26mxHCyayaT0zuf5ZwqZMKRrReaWgIkGA5VUS/IDl/1jrIKdO2eDMpyUOvd
UKH23TWryx47TdpRcDVl/SETVqbMFrh8Yf2yILdiSC7KQ6sWCB9IbXvjxO647qGdWIShvA+ATO1a
c8hmtsoZ552wuiSQ2bK68cZ++j5EpuJVeHZcVFhGnTKwrowUrgOFZ7ln+F8o7Ky9UN603grH27au
rSzM1pzx3jOjZ065PqDo42Up9o3FVdkPvlWUh2iU5BYQiI6oVuXkS+rJ1TdQWMCl6ly5b+FWn7m/
BCAdPmzBxk8KDDAmFLC8Mo99zGgBiaHGXh5KQ0I8xTGlGCrCCL4UK0vv4LMebizHH2+GckiWeVOG
iw6CvRXjIGlhOSiSD/7HQQq11VgO9OW4rQ4uyhw3QRbS3TgpyUSl2S+sPCm2l53m5O6dPn064mBJ
p6AivqjcMR19RBRLNMxgb0YbLFj1kunM7AgBxPxzhkjcTQIzbERdRPXqRT72qUOGKAwdwqRaydem
0bxGUajcIDUSrPRxfEAvnu7VULPXoV0Wv1mjndZo6t8F/kIV5+QqG4PU9aHTqw5mmze7sUSDre/s
eGY6T7c+CdFpEwBgnhKVgifoDpAF29WqQ1WZOj2uY/K5c1NnaQ5D9xTFUYPISRNcwWne7bNCjx8v
r+a5TcA+hEyfY2cqChw7Yql3Rd0kZnXoQpSLzLTQVmHWQsFPMU7Ju3CD4Dz5OV0aZrbA9BcLZw/H
OUIWMMfQQyXmuW0koH036sx9VFPBadAK2KoVelIufr9Eslq7gqb76+XBntikBxW+VLrQuTBN9t/x
YBOqWopveRq77osk3QWdu1RkeaXEL53XzZwuJxeWYGvaRu+SAD1iCFKTu+rBAZIZ2foNkgg3EB3P
mDk/pKnSqHBnaaYQb2WjB1g60tWDbsCH45FtBLt+13y8PHHnB/PLyvQV7wZjOm1dyyFRU1v0V1lm
LYP22vfGmZz9iS9OLcKciOBDgMKTQj22wtsogkU9Ug+oUZrj1aBd9yU7f61k93U/434nwRpJS5n6
ACk+wlRuv2NbUj3Ecmz1jOg1MZdGvO5fPG13edZOtvZkA5ZkCrIgGIFEHttQos6paibu4OvoVrhV
9BwB4LbBlIx6tXQVJNCqAe770pu510+v12PLIryE5FCjjE4h8z6CUK/JgivipKU0fi2T4DFD1K0a
K3T3ENwbPzmNjECcNgMVn+bvaHtPXwA7FIgfBeycGNFwu9uowuXKATXpjSV5a9/5OCCf2CQPtafN
bILT+H+yNp3SQAWJ/8X3YElwChNNoRziXll1lrlFzGVd+eqqq8MXvX91Y/XVz56MLl91KCKOTbkb
4DO6vNznXGpqv2a4yNSAZj1e7jRRsij0VeUAXnlVVZ+0BCqQ6ptczYkdn/MrcBpEUJMiDo+VY0Nj
5NhhWZbKQXsK201TfiqCm+xb7D4W+gGIz++PCqiswnuGW5jS5LGxQFaGKooU7ZC29qM1yjddH93V
ZfJaRtbMfjlzyoDR+GVK2JN9GKC516satRr10TPhkKp7wPfdzO4455rTowWQ8iSJJKbwiqRs9FBB
wcJB+HTphc6r2zbBotabFy3qrgoTworLc3iakuFtSpQHC4KJd57wdedJ2gSRAgmgHCT2azwoqEaU
yXitqf6w9JKk3HEcfo/lCFrMSM/WHQ1brd/eGrkBy5/MVeUGCarqQXE3xKN/l0fV10yJg21gVO3H
mY89XYbpkQU1DF1dE/RRWHEjgkaZZo6aW5KOAN1O/yycOl+jSWQsvZIjWScUvWlVR1r4ci2vYytv
10MBpw20UVDQ+h1NbYjWo1bozBH0nK4dhHi8zhCqUYgaRHK0kuuho4+WaKm1oaaqw9uw9PVVa/R0
MpnSje2Gc23lQvMwU0HVcCJbB20KgJFn0vEOcHy17oIJ79q5g/XJsxv/WxfV8dPQNZKHZG/bfeoT
zUFOd0ySP7Mm0EzaKyf1xob6zVNf2MHehhO0Qvqcwv5iQO3oOYpD6VNeyErCs8cCFywNTvCJDrAx
X3Q4iUPLvKo+hH4N7aHsq+N1F9bGg56rEnrtXowakqPG6HzITuR+sHX0uBZDj/rokh6Uap9KOelM
RQmiP8meDyGc3JL1SQ/V7iGCAzda1HnTfRkqk8pum4TJB+g1CvC6sYler64kX5D2hPYwLRLv0HeU
M2Z2xDRn768HSrIAKriA6RaaqOyF6EjOvQrkiFkcOLpXqIcOqEhqfr1Uuu1lbxadWTQ0/fxd5NJJ
cldpBYYaG4FmqV3a8cGBIOCylelzLw1HcJGUPE/WplgxZDC0MNUifzdzaokzRoKA3B13nAk0nnBZ
SPfotqTUqRK2hzihf9RPdm3ghAunDGmRi8iu/d6AKLWCdJzkoOiXAp4sTFuYAmHL47Y9BD6ZnUGm
E6eywftftnJykZFeJcHC+4p+RLoBhWlrTbNvFSkApOG367KaiANr67Euug20/IuhHSlH2ulyCKLf
9AreWRiGnFcFRQ7qUXgI2J3Z11mR8LiE+zaDYM4qgkVrzwxvmqT3XvFmheo86Q2mk+vz2Pd4zwFi
01KSHFK7UpuDrQTw0Ci/6XuiFXGpAhdiAzPjmRrG6Tpx3I/UHrrN5ZUSWjY5BKcZm56IjIcnlJhD
boyxk3075J1Yu6s4tA5FNi7q+jt13GU05uvQ1K9gE+PsQvMDDvqFpqEWHo3dVS7NbYVTtyH2oXpM
+Y3volx0PK9DEjdZr7v+/USbljrmdZTlqzECIqXWSN/qm6J+qFRnZkucXD00v0Bpi7oF3QCwoKvH
VvXB0QdKR8G9SeHN2QT9tTEuPTjiP16eavEsodsJqAqJZIpgU4JXWE89KStFTaXgPlZqaSOPJqVx
A4qKy1ZO8iu8sHj+qG/9SW+Yw+PheGZsBbGncpNqTr/QI1UB5dMN0F7oC7mzYEorbJ30TvW5Gnix
BFk+B6wTB8oXvBU+iPhkMmC6MNC0C4oGAj2YkYFeL7Mh6SAnSLKZoHLOinDGoFgJvjmT6wOCtQcj
AeBv0ZEz4xvnjCDy8Tan5IzfaKLe3TJ9l8RxTw73oHkm12Ykp/mzNCryzC6cvvX9gTLNGJclSmPw
OSC8KLigRdBjZ8HbJrTSTdEF5SrxpZLmTDvYFFVRrC87ycmwCLFUkBpAqDmoqOoc+whacqGRakpx
8EwokOsfhfF82cC0xEcDejMAWhlH4DwWdzKxuZnJrVEcYstbOAFxDCUi/+U/MyLcnH2Z4gEKRgLY
eMLiYzc+FVb5ux4gjERYmjQySg/av+KgZJ86YJTBOMyc8+KpRyQzqev8PVfCnZUUvpn3vlYcsmIJ
PyB8Y2zUkCr1wq3X3Vwxa25lJtd459GZ29sxIKvikGgflAjl8e6GBMbMpIlHqjik6SPeGVFybUjD
afnzr4xn3BX6ord4oc+YOe/Gv2ZOOALsBPUZWpKKw9B+gX1qEcw9EeYmaxrnu3FoAf2rUq8XB5tc
vpTcW8YHxf7xn3mxsBfjWEqCMMaGN4AHtj9ryQv8TP+ZjckF340jyExE2FpcLKRLvlGAZsUf49ly
9MxyiIDTbqzCKncYSQsXrA5pdwEF6eWBnByUx3tFhO/FFYPIC7U4WEp4VVgdbQmHTs3XWv7lsqGz
Hkx7AMSDNHyQSTyeMbl2fcCPbHueFmubWo3RfbIGDXrTR9eYKYmc9bJ3toTdYge0X6bZ9JQpHbhE
b5X22YRk4fKA5owIe6WEuzTu1Okca3ME469kG02H/83zj96AX9MmbJi6i5yyerOi+svcgE5XgrhR
DpZN+vsuDYCS8gaJSIrlmjAeU1JhkpZkDn8zX+rwkPJehiV+xsqZs5lkEmgiHrRvenzHblA0Vejm
ZVUc0JeXARoiQ5csVFjhNKqqS3vuuXlmkTBHRA4mjqTESQmu0Fzq8R3uXfw5krqKNBSWrM1lTzhJ
qr49nd9ZEf2tN9AejrBSJOvp5bLP76OHEKL/fFG1i+LreOc/zDL2nh2aAYSC6JSKhtiNHNWBKql+
w3o58cp1u+8mfHZ6PCfTctbMu/yDcF1bNhlyKhEEHuHnHqxXLO2j5tvlCTxzCB3lOIQLW9WVqDZg
8jmEaDbJ+kOpPFd1sB2hgbts6PxKvRuNsJ20KuzauuK46yA2UCnnLUa7vys79TWLvZUGt6/ZNlsK
0o+GlS9h5r1uLW3bqt7vH7tHIxbuKCuLSKt20wkV1vBwqiuYbRagHrZ2/pt0nFSKhAyScFfBAZIp
tKgUhwoS7XKVuov6Q/VoXUXQ6Cy1ZEUdLIMDdeMmM7N95vp6P0iRSzBSpDjqJsNKCL0zMhTt8DCz
ntMDVgiLj0yIEWuDrCN5i+IA2YHz2kDd9wX6nKim52zleJvEmBnSjKeK5FOegmywAxTiAMnKKhru
1CACXppCHvm/Orl+eaoIvQyMiGRTgKVALdZ6cF1E7UaJXi7P38zmdoRLOUkar6zeVijtr4zmRoO4
XQ5njsczN//RGgmnoytVqp5prJGcdFulLaFx99Zq0y2kaF8q3vbykM5eMO/mbVrBd5GZkpeBZEzz
1ipE//DhV9k2HyG90Z+tmj1Pp3CD0OFlo3NuIRwr7fhvo+DYOVYOfvds9x/HaqbZQiz7/tzJ1Mxo
7J46rIWxQaCcpk1NeF6n2SYy5AWp6IUJyNly8g15un0zfrw8sPMWLSK2KWoDf3k8mwg7h0USj9yf
uYO0fXibp8MyRZRJNuzHyHFg45oDG50Ax3+O8pdN4TaovcDpTJ+3dIqESqe99jDu21q7HLtgk2UQ
L6g7xVlr1bU228R6so50e4JMhDKKyhOpJWG4CDqbcaVKxr7O/9TQmqjpys2MbAW2fv2bEytYEgbp
OKGtd4ln7kv53i3knVYxwJCnah081zmq9ObcO1Vg4OYeEEwKm10bzM5UXEzq25V6Xb2o45KaWQ+L
SrUASIImobdOllRkXozrwXyEDz+8CVZz9YyTCt/bZwDgoYVGUegZEnKShZSOcTvyGcFL9bn7Abn6
rnosn7wH6zFfx5+bXfOU3WOcEtpqtvx9doHfGRfui6HvRtdUMW7eIYnnwB+iLLRwqVXL9gai5ft+
Gz9nkE1+n6MPOfXqafYn7C3AGkJOEZYZaYlmV45v7vty1bYLBz2eelVK66Beuyi+rtQ7c8bFTs5d
waJw78vxMGhRhsVicB7U9IMyBkg9tqvSfRmhN73szyc3ybExsdwoO6lf+NXkz3SB2eXatopV78gz
h/ucFWH5YmlM3TJiSKiieGHJDeItMuXr5aGcnHnCUIRDoAOZrCXm5KB+slVrJOVS50or+3WZQNZT
lEiElTMP1rNuCeIcx4D0hdrp8TGLQHVJXcw19rGNFDqSIka0kuJrf67J6/z8/bIjHAFBHKvtONrG
PvBoe9L2ubxFw/Py9M2NZfqGdxdwl8WjUmUOZ2j2ARmylQYLo02DVWpsLhs6qbS8nSTvZm36kneW
RlfWsop6GaoxC/nB+Vo/pfIiuFV38Zfma/cKeYYNofBcVDs3h8Jd3xl9L5fUwfdpBXdyB23yJBL4
fHlsc0aE94FWKF6YG1xEuuSs7QCe8eQ7pJvry1b+h0Pplz8IR4QkA8NxVPyugqFaP6Bi6Xy2v/Hy
MT9K8qpBHXZOoeuyd6iycPpnFQhungLGvsi2mnMTWx8qGg6iORzJnBnhoBiHXPdjj0UyvHwJpSUo
4NcU7UunnJnCk3Dz7bD49wye1Lpk2rBCbWCh4MpG15fzaGoM38JZIkuTHOXlBZsblnBO1LIkZ5HN
7NX6V9fUr/PiC6//ZYdmyGVDpw9lUExoOZJ6MukbOunMTvTUSquqN/Y9/Xthu0we4c4nWf/NaVfm
4gnNnc+XLU5Hz9FLbjI49e/TD0KhW2z30gdg5CW14b2jrQdUAWT27mULZ/YUFqY6ITcwlIuCsztg
xTVJwoLsFy4Zu7jaDBmkfFZkzF29M6bEGAc5ylb3aTLaJxNZb7EOVZQcgh//0XhEnINtx3JQgGHZ
yypC3VW5Mqt8idLkjIfPjUW4DtUQXJPWMhbLQgKLwoMcfM7auQaZ8w4H0IWS7tRoKKazTGdM0rqQ
jT1k3Hv3pehhiuA1r6/Q/aL5riwWar2AKud/M4e/rArnbDYOcqb1WM0maNKH2ng152j4zsXd+N0v
G4LfTQ1Qo5WNxh6k2q2B8gpi5dYerfuneGOvqlX7I/xsbLVlslG/yPXC+TP7Mke7fn4N//4EEeWq
u8ArlGIw9oPS8D51VjxN4+z58lye38G/jAhnbqYULvqfjLOTXgb/81j/+Xt/P2zfIBEBr4KtAAdj
ToN8d91HhezWgVc091U4xiuaBb9LvTzXZ3jSbzIdDhPuEC64iXdahKLYAAaVuFLa+0hK5Ulp3pU+
2XbZvkbD2Pypq2mBIJbZlB/DOCEd2vh6wMPBRUgkarz+JegUoOVDrHafFDM3+iUQDJT7crpZP2p5
UITLnmT1sEgg2EoXiVTVEt32RT0Tw4qx/zQKkL4qSk8ElPDIHM+V02h57elxfe+r8fihTYt2EZZF
QiYTguZUSXYTjefMXhLj5jebEIdwXzhw9olXuxY3SVY4Wn3PWd5+V7qwW4KADRZpN8ka59r4ZyS3
z71m7C77xZmxwok8MV2CjwBvIgS1oaPUVPvl7h5CoIfOD9KNn4SAmxtqClCY+Vs1sb7/vklmFi+E
nZEXneDqQwymshuNDkJrWEd9t/0usal0Tf5Qa+Od28Ttb178zO20lH8bFA7h0ICIt9Cs7p76ib/u
YumDk5jdQh1ox6oq9zefI1ib0gVwg4ISR9FICDMUOzdDT+67e8f1VWQayvDRdLuXLLbcb1XZzvGW
iFHNZA6OIxDa2ANFITgrF4xqxl7a3RsWzEDagESfBxEchPaRi5BlYc+8Ik/CXtrogNKBVAXVRnlI
3OOeYVQ5KnDafWz9CDTv0YDDM8r1q0gmdnMnKRL7Ru2Su7DIb/VwLiF/sk9A0cHPAIsIGBW4n4Vz
zCltQwrptLvXhvBTr1febpC9etml9YuTa8UCtmBrEeZzLEwnrQ6M+sjutAzvzs/ONbt46DVGHSof
+0Hf+IZ200kqPan5YszqRQUct6zcXdgpwGB7jWacdOaMEO8IY+JNoQsdRNrEoSriZMrYlqVgtMx7
I5LtVaYZ6aKrht/FZL5ZwWlIWSKrTlvF8UgVVrec2tTuY8kttmmixQR59HBcPgROyP0mYl2qfnSD
gkQzZLELx7IzrckaKXjoe7N5VhMbdUS3c+WDM7pphn58an5Ow4rmhjjIfGTI49qGEd9K8w8eLJkP
chn023Cod16VRZvRk1GXCaXw51Xw/1nZ/0nl892KrT7Xn//xPa2Deth/Tr7/658fIEjjEfLzf+2+
/evnn/9Jvw5SXPsD6CCHG8zIE9c5u6H7XtX/+ic/cv4gL0mDPKhrEzA7GziFzt+ffmb8Mf1p2A4I
QXhJTN06Vda8/UzV/6AleWKUgB/IolPK+ed//Z8j6oGfZPnnWYCF7AaUKZM2FX2G0M3xBmPrHjux
FQWh4Qe98dzbmXOr11m1c8JEWqWhyYkV9+2VCnruA2zaFUmwyEE0JlX73VBK5RI67XJSslLQnlLK
ccbxj89rvgyQG20PBBZTcwFPqeMvS/pc9rxAqp9d2S9Xbt02C3Djyn1hIipVSvpcu9DxofGXvYlh
QqFvj98KOQO/1bt2HLz22avo9kBNrkUuEqHWd85x//Op+Z6FXsB5/jSj0EerMyIUf8XtjCpeBHu6
3z7nFjzkqeRkGhA7W9q6vtM92qhWLP3Qrm8TajOrGojhUirK5v7yV0xz9+sZzEfQ/ELPMFIvxhsb
m3A5BGgnVq5jZy8STIpXlapKr0MBnbuN2PTHoZTrdWYnzb1aZPJDqUMFd9n86SSAJ+DugY+NwIb+
EcG+pBvVqGRK/5LWSJa4GapeDaDJe02ulX1mWO2qMUL1Riuqfh/2+msT0XF9+RtOlhtqUFqZua4m
elaO8GP3SutIGqvYq19KFdCEk6CAWNPzP2NlGsjxRGOF/YvIHXUewo5jK30fdoXi9/VLYWrljjou
NAkgHbZlKM11ngpv22lRJ6TyxBJEUEULsRAujnnbwYY2DC+DUhk0cTThhueN8iRHtnPdqgZKflnu
K69OLb2a8O1s41SqrwIpDT66NLcgVKLF5kya9jhq/vlNwLR548iUJYi6jsevW0kRJk3ZvZia9KmB
ZXNduulV2BsPPWw0fpBrMyHs6YRPLDFTG54x8aeJ7KCqPeqtmcfDS9aH6ExStl95ajexhgfWjBef
mII8WVFwX0A/U6u44EF1YQyVEWftC0+SfJEEuoXeQOuvCbbUmVEdB3NMI6bIQ9sa9iD3EFue0rwI
c9/t/pu989qRG0nT9q0s9pwDMuhPmbZsZpVKpZJOCFmSQe/N1f8Pa/7ZVTILmejzBRpoDQatYIb9
zGva11bJMEO0XeXWbzEW8ivTfM4pam00u4KzlKf65vIx+ehH6uTDNCshn9nLUEo2bVgYcTW8plTv
9lrTKhSAoGoa5niNfXJ24fMjoWsStxHtgLdfzOcQhFnkTmJ49Q3/3q7jN60jpx3sSPfCWv9x+Xed
bUwG4/0kOKYJS3VfnG5MuxA2dBq/fY2HwqUNaGNQG0u73hdjWtxPkZLetZlzjSnxwajYdsA85u7l
jVmq8VTTFI+ZHaqvU5xi7txnP8G/RjsdkNVeaWsdlIyi/7n8S+dpO7mCCDDIryzsvfixZyUvvsLo
OrjHr10QdLgrYig58Rfs//EoyAsTkBhEFEh4LF7PrOtpVjT+9GrVobsJzbrxHH3wt5dHWQTD7weB
eYOIQbSCNu7S8Mofc70rzM56lYXzkLYSEU91pTbFEV+i+67aaPrXBr9jV+7D5HVQg41Ux/2AX4EV
ED4Mr5c/54PDMUcKJoeSUI4Y7nQTlTrGskmeWq9OpXs1IJ0pp/qPOvzlYT781eTKPJUQpyGCLW72
Mbb7qRsb6zUMMai/oaes30UPzqce2bAnJkHcgP4bveAXDob+NZ7NRz/y78EXJyXX7MSFA2O9Zu6D
0d7bNmy3K0ID50PMRQCeCTwDSbmXdI1OzzI1UWTzhSJpskumKt2msU0xCbzjP96nbFIOPnElgnP8
6XTJlD4F4Ry37mvZWz34LXvwrJLy/OUVey/NnB46zBBmgursHgjHePHuabasIowT3FcH35nYC5O8
+R30CeQsX9oyX/u5qCvPyqfytk+SdFc0TfinzBIqs4E2SMy2SsP4qrapm3iab4XxOleM7FdqZgWl
rkabUs83wjJYDU4cNbvQpGiC/1uc9CtHb8Y7oyi7Y9Va2eg5VrOOxgpfG/ixuboPopK9UhuNr+Il
GLp/oLBc9bw8v3RmMwiCTOwfab8tcdgmgqLBpPf2a1Yn+aZIfQxhirrfXJ7mszAWdULubvIEJB2Q
hV2cC2ieohLgHV5Hn7sTu0QkS/0mt8WtcKP+JsT8prlve3U6Sj+Oy41WJ+kVHSzr7HYFb0GvZ+bl
wMlZZimT4tj1ECnBq9kLF2+hFh0HNY73Sp+jjBvG/zhLmbmZlAMp36LjcNbAyo2pTLWqiV/VKojX
9mSomCJjJ/1PJ3aurpKyzkockLsXZ14Mmj9IUcevIS914AV6YW7lWOLZ2ncmfrVddRdkmX+Dzarw
xiAorlwI5ws7M1BJS4FHkQIvIWjVaOLyQZnuFZ2e6LFouq9KmYm7KCfIsVLFXfezB6Cn58pbGcKL
uPzrF5W7+ZWZh6daSM0Vpd+lDteQ9I4ShpZ8TULD6zGN5XnFrJbSyWbQx+JFhkHkWci53bc6cYNV
Tsm+HK+abp0foplTpqMsAYNtdjs4vauEXxhmobAKMMGm3RA1tSfavN5d/rUfjqJjAkKMw3219NPq
p8AtS5sdlZdNuqmTYbgtVCmuCMd+OAr3LZ1e5M1hGJ7+lqRP7cx04vjVahRw+H1YrGVqXzMXea/C
n967cyynzX0BCNpnpkat3zV+16nydVRiBGnjvH5QaPh6dVCbqzZKj1NY9MJzR8P9kvdl+JCkbgpt
o1d/qi5g7dz3h42e+X9se+j+2GqrlN7QA3z0AAWNf7RYETtj0Ccop001bpIoNr/VfqytfICg13Qi
PzgF/BgEDOdfM6frp3MmhsB1dL+Vr+lUJrsWScnV4FNsqRUN24FRGOiM5T/STDwV3XiVkDrvrrOp
nCWaCRxZtWXqlqd1EhXk3a9oepkb5k56jVJoN5WqNdu40ORu1PHn7MtW3ZZmT3Oz88fnwVejbRD7
4ZV79qP9g3oNbTl0otBUX8yFReXH7dNMvrqJat/UapRv+9DIrpyF89uc7UNs8D7OXDs+nfHOtYeq
6abodXIQMfXjIdxGLp7sUZpON1NuDlfGW1TL55uGvofGFAN7xSp5GTZDbq7YrlX96vbd18I2Ky8P
hen1mjXeTINuvdF1euuo3q+7vJc3WkvvYFC7+k6v8mtg0bOqDHUYpHIoLCI7hjj/UiMojFI7kSMN
ggChudKjEVrfkiilm8Ctwx27vv7CxGVbKzDSAIO/4BWNH9W7fB2dVSTnr+AtR9Gd6gz57mKlS4V1
jnW7mUsGzqpNyuYL4Wlw06s58nZqi2J4Fig7lO6z7WjGyY+m1XG7U8TvzE2P+dg8j2blXimYvQsA
/nUaeAvm+goWNwjLY6m7xM5pee9kqeN3bzav/X3QFvLNquum93yMnYVX2bAavRqqeOaN/WjiT5OU
b1Y5Go2nyckKadbqCQZErf8t1Bq1JuNMzAfLDvXa6/quNrzUSiw6JEGnvaTGMDYokIT5obEm2KuE
4OqbCNx2gJLdZy+lm2uqp+hmcqz7Wnui3JZK6jeR8SLqQh883SxBBlV5UH4LoiT8mfOigpPLZz+u
qc6kN5CmzdShSTaeMP3yueuV7FuWVtrr6LiD6ZltHkaeoftommiWDL8LtZnkygljtJkHK3uo8K/9
2aXoKfAXiPyHPo35S66F+q/GVnQdwkIqfuhwCtEMswbjh+YG5ZMxqQ3ekJkZqF5RqASzE3vpPmr0
8Gfh2sjOZz3BuW622O6Vrlu9KHU+DlRiCxcgcTgpIf5UhfyqZqn/79Tg/1oY/z0rUv2P8dFZB2Nb
/c5+hv91ZLufW8nyX/6nl6Eb/yK5nx0t0Aaw39vR/+llmMa/ZjIESC6Vw/EuHPKfXob9L+R68Gri
pqPaCxabVOh/ehn2v3ikiV6o8Ov8G7jyP+hlvN9Pf5/Rua2L7QaSGFTLiP3n9/Sv1mMjB62J0Ex4
6KPW35ZgLO6aXqLz0dFhjKu+e2iHpt9oWuN4+IVMt21GkE64nqz7yik9aRbDGsAWqv1GqG4Vy4i8
dkrS29JSCQPCqH2JUgt37Gx6rYb2czlG33s5tC9+3Bo71QS5pigoLv21GPOkB3l2qWMAAQPtCQBr
VMvn1sTyUerLwM1p5w0PSTE5N5g4qd8KUKf4fCi79w9VgUwFdRQeDSsaQevl18T53hkJJzPLF1Db
4W0gLka7epHOWpHlSr3Q1Icp7LZvTjlmRwSAZb7vYmWTOdWw1Xj4wzUPR/Cm+TIsVp3jN19UqvxP
ss9yCOvWaPRek7vTPo0JvD3K8tlbm5vyJ02S9CD1uL3t9drWvEw15c2gE6cp4SRv0E8y7quqzHMv
yd1aeE0rh9ora5ymNZG4pocwBylzfNUib/kWUbemikzzHjFgmtqouZ7uqKoM21Erq+EhpY/yTLeg
nDwSFqX1cqMu/2hRKCyvS5J+S/cW5vTQ+8btYKJILErX0/qphkY/pvKrDX6zu/ZSzrN+uiqcJ44j
byUhC/a8p18n6d25Sa+JB0l56nuWhEniUTf1dybvzle008xxE1d6cJBBMdwmnauUK0PAIQPCN+Ap
BLaP/nEf+1fYt4tYjVmjDIgkEiHNrDq+xIHVUe1acVX3D1UkvzUzf6dzrkt8zBnD6a+3EV8COjrD
LCjCcVP9fdo73wwQ6y2nBxUE1aqqevAchsLZNcNPcVk2tzQYp99aKJRNOKkIZqSJUm3Toklf0iQP
IgzYm8RiLjrpTerod2vCTswkU518r5k6QDZZiQqWa8tHC0Ozta6NDT6TmfOUanjBrPCI+j6aOSre
Qzii/FBrkfHJGJz0m51W3yIT+smGmCpukJoM10aTVes+gXHnoRAkxbq2ewaOrfIXGy9eEx4m1zAg
H+xfrg2uXkLm997QvFJ/3YjV1ItchoP6AISgeRPxaDieOWaEmbWmKyslj+qtDwfIqGVhreyptT9Z
YZmiHW6nEVn2S7bSK5n8unKjzRvzdOkw7mV3zDkNJaKl4kBN4BT3hTs+ZAX+koo/iYd4tNK1L/T2
hlxsWilK3xNwd/3rNOXldpSmvR+TOH278iXnRwhFY9PCRQRRFbpFc2XyrwnSJiOQWaGoD8qQQ8Ty
EzNAyFhnkWRttGsXsMpWBrnEnzxXx28A0irh5TUTGA9mXmxii7NELjZY68tftshEZj1nkLtonhto
VSD5srhxGz1pgoRc9smOs++FYJocM4xXlGwAzAzi5vJoyxPLaOg2kfxzjSBntgQLKYM5oDxsqU/1
oJdfjSEJt6mssiu112WCMRetCBHQqKauA5BlyZNXFGHGbRloT6OK/1ZXJ8qmLlP8S3xgOmMHMU1N
9W+F7cdejS3HN5n21zK8hZUKfTq8xzgRBPEUDgllnNMVn1weZBr841M7uMPOrrNi2xtqvbEFuzC0
nUeSwAentuTeRvAPZanOf7Cd+DHl7/Vy34ULqerdtKJJdS3fX2aDfBtoJXqJYB9AU5KILb5N1mYr
Ej95cjOtX1mNwaWTzry5Eb7/JEtqfXFJOTVszOeortJVoLXmJk7Q3e9A+FzZgovyw7+/hv3gELbh
V7bsXRtBNgypqidPWqolOyJ22g5Dra2d9SOoT+uTSZqyMvG6v5YUL6+H92n4a+BFBgj6tdWFVJMn
dJwqTy9qdTOoupyhTuVnv8SjMMoKzRvtUt20BflFpGdbR7rBtf16dghxHGOfUlghOEWTf3E7DLFm
DNmghE92UaGiRlS8Loas2futnj9lMsvXQYgIT6b42Sprv+Zm87WGgDRUVvO5ryf7KBGffLCmYaJY
kVwDNJ4fp9kQbd7MlIHnLtTi/W8VYLC+LaMnPWjD9eDb1VOvT3tzsII7TfZc8pXaPkrZuHfoDUBC
DIprysbzjvz7Jhd8AoJ6ZMe0hnG8WyyVE2Uy1PMeJ1/DhwFoqs9GMOYbcEb+Td1QpspbSkFOaRdX
EvKPlgYOLXWT2eGDpOP0qNAnM4N08hm4NOut3rI9wjSOVq5ih1twntf6m2L5Urz/UgxAee9x9aMu
fTrgmMi0MSopn0w3gcfpy/6mtHzTC8rUuomacvSKuhKbtE0Cb5YzXFWTE+16NZs8iojK7aD230op
2+1YldnG7PpsZQDiXqsyN9Z94Y/f6jC11iZYEasqtG1g6cGVGtqHc0a4SDFDgCw7i5gi1EyrqI2e
RNtGGyXWp3WUyDep4Sen0RdbXX5U5hk52xsW4Bowt1wm1mLGnEH1W2VK5FMZ2i+IVXW7InVCFPTC
H7l073OXOsXlEc8vd8AvgAjo7REQo8m5yADNOJqSUMXJVJoVSEhfvFFb8296ZKDQhKE/G9kNNoH5
s+s8umb+GPVRc5837Q4QkLURVFaZ+cvfdD7poP7ICeYSLn86g24EdhcqOXeIVg/OysjtVyG6p6kJ
tfXk59W1GfhoOOq1dDiBAoGfW5wLnHDjph2b6ClTJjNZVdgIYEdhBkL1qmGqfhmZdqTStZ2UWVMi
EWhtRoCU65Vah9OuixQ6kMLcd8FofoYClnxnus1rXgPvX3G6NWYrXZorUCDmitoiuiHwTsuonyR6
Nal+6AZt+tx0fXgTuklbrjJQ/KlnJHmiey38I6pVfRRvcpuztqYWpX/qza591Nwk+ekEiBZSL+1Q
3amt1liLOtMfMuQL7gNLGZ+yxBRvl1f0ve+y+Hqq0A6LSV0DCNW8Bn8Fjbbj58T6WfCUZOPk+aVT
bhIIEPsM9MoqajV9TSgvVmkbiXUQxzt/7PW7sR7HN8vX3P3YCwMN+HhflQN8o1aGa0rq6C5BBLFC
2/aEE/e3QulRllCaVV1r0yriPnUH318bleV6eWcaK1Lf38DZlVuzenasLP6Ez2GxNox4WJeJ8mmI
G/EYZtWw0oG4UKZPnW2ZWclqbFxxIxLZ7JyWDOTK3JydeXSQZmAfVZj3/uTp1ChjrAb2MCnHsQBw
IdK6WGfmFF1Blb0/K8sVIKGhUgw4lAh58fK5QT2jB9PgqbbLcU2XzL4RWZ6sY96idYVSmlfEZbOh
UTJ9wrpCx48sag9IZr6EfjY9oH6Y3yZugpCLUXwXdvq5jV17zTv7Yo3DV79Pw80UpBu1LvtdKRp/
5wOF9IyOJSmrtLwSaJ1F36gUYGhCrgyQbIbjnk6ao7ZjxY5SjnodK95UieToTuH/R2ifQH8v1pG4
wtA7B4WIbjF45OXl6CsFVSbVSo9RxMHyO5ugNhjIjvXsYNQNskihvcXrpAAGqj6YlXmtV/4Ovjtd
Nr6AHwi2GbYnEe7pD1Ub9BqG0UyPZWe/RMUOup/ij579QxrhpmzsTW3Hd9q0cdE9rcbhXi/dXT+0
D0X4JxDRapDulUrFQiaCbGCeEyhM+J7M/vUzPvvvo0xfzVfgoNAXDBp9r8Ng87QxEttJGhBe4yy9
Ax2hvnRlmXLp1NkuoyC/Uv0uX6tOM270Ie7WfT7JXwoEmdsxVVIvCEzMvaBWE3DFzj/eK/NjQvIC
uoKe0fLmhB1plFpspMcO9YfN2Nf9KnJhpl8+xgtAzvu0UMql7sUwKEIvEpFERUh+NPX06IRdvYvb
Plglml6v/bF1rgx1/mDR1ZvDa6CYOn9c7Imwiyw17115nKI0WAtQTiit0weIbCFXsa5eW/EPftr/
jgcsdfFACkPKqrOi+CgT5yZyOu4AvbmrY3cfGtqm0MOHzCluE71Ywa/1ImVfdtmu18HRdOVtMGwv
T/RZjiUopM+vCOV0h0qZON1/Qdo0uF5VybGgZeoVJlUlQ4a7Pu/CvbBiYsTIaTzCfHMllcHfXB79
g+2PldOM86DOAARgWdc1qy5LSnOQx8gwpp1lV9UnfyztB1vvb0NMf3AaEvpDbygthFKtRaBi7B/T
TAnus66GTq9E2Xg7xpW2D9Ta9TIf01mlGIMHt5HRfaP5L5c/+DzdsIFrO5QQEH+m5LpYvLywfF2n
iHasp5EOU+KgJNNJc52BY1kFSTZta1s55E5+TRn1g1yL0gXIhdlwgNrBEi5uJxntZg2Nawp447bH
tqVzjOlz14lfqhNMXxoNjIBeqfpKupGPcbOZXgmnzzcuXzDvFG0O7cA/nm4VAdTGovAQHt26fs6K
ShyRbMScIMuyK7O8RJJz/BmKGeZE8pZjAHQ61ChBrRf0/47ukO+ljdK04sT6A/Cx+s5O68cCke/H
sGvXBV5UmCqtgwp9AAr2j+2IGdE/XnNNBQdDJqGRey3BgYC3rYkOb3TUJxwu/CauHx0rNp+Aer9F
Vb2vrCz9pKaJvCKDdf4qE8T8W0uHEA+U1+kkwE4BFiNqedR809wpgFFXrujcK/f5+fXHas7lBapi
QAXfM5q/YkmUKvwp1rPwKKuhg3oT9HQ542IzWcanWhuvoHA+2EM8eAZ8QOqdFJjm//+v0YzSintU
veRRKd2XJKvi7ThRv6SQ0N9cXrXz5I80GSAB8T39QAK105EqUfZDjanGEVLCr7xBglXzRfVKW/xn
MjbqL8jR12y+P/pxDIpDmIZLAvLfp0PmZZSKXiLUrkldubf0+jXAx2+fWOrvy7/tgzWjok5DE4Vs
EpglOi3Mh26qeZsPZSS6bZE01t6KEHMSfXE3wri+cgA+yJbm4jR7gxBlJjYujqNWJD61JqEdpjCz
H4A/VVsnjKZHuksUPMwIaUfZ7cPYnu7pkjm3Jb2iN7ct1lVU2jdV6It9FZgTvYzKDn62TTPs2mL4
o4dD/Az5tF6lUxxdIfd+sP5cVfMmI4RwWZXTxRAhJnoWgnyHqrKNddEV8knJjfvGJtjMKqVGtgkH
rMvr8uFEATGjSU25cibInQ46+lGRNW0pDmac7aC73jb1S9z+0cGGEFDtmxBXydH3DOhGauc2ngTG
Z+e3hr+rs9SLze6zMykud4y1MnxtL/v2yp1yPitkjVREZhIyAJslRSf1sXTAyyM4ilw9tq37XPeq
/lgK595Qq/S5z8prrKDzW2zOUzkOc3JBTXWxd4qinpSy9IMjhTTp5W7mYNaqtbvLM79ETPJinAyz
LDtkRPx9btnB0Sq3omrWsZvcdqYrV9iMvFnJ9DY5zS4NlPvKGH7AlrrWLrn6AYv9Zo5RoEedGxzZ
HVulh2NsRq7qkRRu20JsOzd+UBL3LfVvfXQhU3e65rN9fikQlrDbEZ7m7sLN5HTv9X4ZG52ec/uU
OrYbuFilY/tHC8Bdp/WXy9P9Xmw8TaSY8ZlwgE01bpHLOChpdBlFQg2OeimfVY0gLCmwRx2zVCAT
pedbY5TVHzKX4G4uRn/V1NK5awwr2xs1V3GswQUjzHHv6zFQ/8imsBIvSxQLPoVT/i5qnxp7O5Wv
1Bf6GiBSsFPsGFMkwxjSO8UNwaP72EytMUqSmygQeN4MyfggndDdCnOMH4WTFFu/S60fulImq6YY
/TdsUfx7h0W6ctV8tPacKGC6NPLwQF2GK75etm5cRNGxhUt6a6XTb7jv5a0vlK3eifYWPiEF+Cmi
smUH+YbGsfa50Iv95UU5j03pZpJWk2IDS4ekcroBGtWg4Ftp4dFkG2KCGv9xpzLadVUf35PllGvI
U7/SpFH//ONxCSDA3thQOUkM5zvnrzddYLUVZHUXHIPCGj1JoP+Ut1hM+6M4qgRxNwN2ovtMNvYV
kPYH1VbaeIbKDrQIKeihno6cK21blvQUjqqgdYcQwp/GT+U61UVSrMoAPbEi6f1bt1Be1aFxn0Yx
ih36LQASmjDcmHUEDqcwDtKxny7PyQcRLHVF7ldKoZjkgc4//TRIjdVcI3IP0hXfC2ohq+KLoA2P
8E450kCNP1lNfN9aZJu9SG9bO/5dYwj3MMbBNQroBzfwXHGh1AnjBPzqIpfOkb6tLFO6h6iKh+9u
DnZYtaf4yi44D37oG/K0EPxQ+9aWvaA8iSj6Tr5zSPP20CXhcF9Lt9r1XWVFVzL2Dx4xE74F1FHY
FzCI9dO5FdmkR5bo/QMwzXwTu53cBmWQeaVtdetSz7tVUoirvOkPRmWLQUV8j5TPOEJZKSKrQkcO
fV/shTyjMsxVneP9kxvRV8RDbC/trHCXtCPXr8yEv0aE80mfnHDvGmWJw1plu6u6KZRbTbXblVM4
6p+6NV6v7Lz5nl9czUDkqM1wEnFjPyOE9ErZTWrqHILeSve5KC2kTQBONpVov3CBfM80vbiHkqbe
8lXOjVOq1Uq24c8r3zE/7KffMXtoGzRDiB1pBczv1V/XghsjQtaUfnFsp6z4YqEdf0MCKQnFqn49
0ttdWyRre2H5nxVj7Dcdcfy6G4dVoQzZOi3GjRiked8rmNU1UxJthyLMvWwclLskCa9Zgsxfc/K1
VB+IFpG4cHQ64MuCrmZSNc+5TI5qObQrdaio/DfysztN7mqYIGhenp2zzcRwmPNyTxOMEVgvJicm
VUBCQw9IoVsJXHCCVKs45dqpsmRrhVm95tFNrtyXZxfBPCh6DVwCIIlB1Z+uSMUWtnGYCo49lZgV
tekEP/N0vPIMvbflF1P5zuunUIBzL47yp8OQt+LhoxbuIa7ljjIJZe0M5Qbpte2NCwnaCfR1Guz6
9nfS3eXKzRCrh677LPKcPktxpwzxOsBNYIj6XV7KrVl89rFoMKKOfxtXPvYMoETowpkm6uXyssAC
LdPEzFYhNOXKoaFxsLHTDkvTSu7mPOgFvFq8h9eprMfKfbYhW992KS6OWeLTu1IHNaPUr9r7CA2c
K9nreaVaZyWoiwFX4asokZ1OIhl53A/jGBxbuunboPKjfUCSdFMhLK6GVrw3CrrBpAzBo6NKucMH
vl8bfdjuGvBKgdc4TosZIJPWjNHvgG7kE7CraXd5G5+dGoP3jSt/BijOBZt5x/11xo2gqBot1MTz
SGt+m2Y/guap1qcMJZg+XV8e6/xJJaci0OCA0vyaheYWg8VTTLRIHlcojnWocuNgR0PvlbIjbAwK
+za0anE3x7tG7sg7tLVVlFHVHzrUEdgzSrS9/EHn2R7WWzx0grxYzOS/xRo5U+sSggj32Bq1u4N5
N6F2rAYUKcEOPbcIeT9UnfsVKrHY9Yirbey8FMoaMh9rWA7pDvM4+JhmWb84IIJ+FqVCNRjWQ1Vu
9DbwvdF1/oAO1port8/ZsvHhlBDpwRDFI/yyOKFGXEyTpvoGZKR+Mw2RvVJE/kSDjueCBtDlafpo
sFnkYlYOIFZbRkLAsVBoq0zjCEtwvLfMLFv5Gd3GBubfHqlocWW8s1uOH0fxxTBNcFYGe+V0mzQZ
GzDtW35cFjZeIbANsTtI2Jd/1YejsAuhA7ETwcedjpKmVlE6lWUc0WYYVl1RAsBx9fJKQeG9SnVy
l3IDwD7kGYUfR+Cx2GLgkiVGT4N9TDXR3atK037O46Bft3VvPjs6rGWsLcgwpD0pXl3H/aoB22hv
egVkzKbVWg3fWMPqjjnBSeBN4QizrBntN2es/U99W2EWE2SqBdmDgHWVhJRvyOLUPvO6oXI2ws6D
RztO488Aq8H4RENdV95ASr8fg8GkVCgUQHNjHnceUUl6IyvMbQKF/70CMll8d8NuX6iUcVeuXyEP
OgUiLDwkdDRlJbtErGmQ+DyAYB3jwuKEaEqzKeJB2/pGAsi8CKIh8Do7QSKNZyvYXl7Gs83JS4Vw
IIBA0nLbWcbGZC1T2BauejSiLNrUAG7x6qkNviqJgb6BS7k83rv66smCAmAXAOoJjQiWkcE53TdN
asZdkwwTdkrqrWN/1Tr9W9M691GYgAeuvEDels63PByf+yT2NADVpUz2+hDNvHoKphuhN3vRtyvF
/l23fxLjN01hesWCvnDkFWWybegqR76yTsSTTo8C6eO7gkZSRtEuVT470PhxBNae2srd5lq2gfe+
bvor/fGzZGD+lbP6O5hwCodLIkRL8N6rfTEd2rEj0xdVfT8EZfIrmrqXyxP64UhwEv7dGKG1ezqf
faCHnRMa06GT9viFJvcdOzu7mZom2Vwe6Tzb5EdRUCbJheUBFUKcDgUiECK8W04HaHigH42fdZI8
ORZAwLyr91GHjhJ07z9R5UOHr71EJseeRzkO+3XhUMBXyyubaSnL4CCJQgkdgi6TTcy61EaJhYjU
UQ2nQ1jbzSpuhXGTiy707MbwAw+4XLGpxGDt0kRz7mWX0quxbusUeoA+KNna1qiWIFbjPNp6IdZ5
n1RXAF9ntyTEOA2CIaE138i9fDpluUryZ+e2dlAmV96YTkkEGNfHKwszJ7CnZwoUHgeZlaFPgozi
6Shd7zawHYR6iMn7tpro+5inMzFvemJRrwl952ubu0c9d8XeSqJh5U8qGDmYIDsrClG2bIrWfuhC
/1cfzoioKApZyliLvU4x0ivb6F1FZvG1dA7hdfAkAkd2FmEMyleFZoRKe7AtXsHOldHONiJzm2KV
VJJ51MmtiyjWQ4Snt1cYtbojg8faNsMH0w/06phgNrFL9crilgJLpw0ZctxVhZG4VrXjKixQ5Z60
Nl11NNi9PLKDXdfaiu3pQcZPyg3KZmqCn5+RpztXn7ZultY/Y1Eb7Bm19W9K0w/WWTM2u8xNMvqu
Pbyb0Y62lBHEDfu834SNrNbDKKJbmo+/0zFqd12hN5+isXe2ShQ+OaPmshELLfrWD6p7aIo839LQ
HzZ+Zz7yat/XunR3rYLJ6+XtsKRgcyqge83yLO/JJxHa6XaAMhypsd4MBysXPG+u2QRPQRN7feBP
IOxLdY0B+mutSf+R7rt9iAxjvAM+GB2rqXQOekHW2aZ2tCvDod5NGLnfIUIEd6IOhscCfMnd6Mf2
b0zR9TUFf9UrlaLeu1Rfr2zsswyaHzIH//wD8odyx+kP6awhRuQo7A+V2WubEPWMNdu321WZpv5m
d/0smwg3q2bs4EMPlXYNqTCfm8VONQDlYyenEZOSw5+On5b0OGo17Q5CSvtVU2pwz/bg3A49ESkB
yLjTZFR+bs2g/lYrZCktph+15vde0DrR+vKyvpeUF18DAwrIFboeM/B2vgX+yjXGQBddWzT2Abqc
vFGtEpyrM5n2vTWMz5PTqh1f1+DkIjudUrusv6fIVv7U2mR8puFQv+idb3kpweGDrFT3qQTJfjfq
mf2o1Gl6CA033kLFSj2nUFNEbi25hW/abawhILVxR/Qtizqkq54alYmSWmN9AwAefsqKonCv7OGz
sGRGa4JCJzqnlnbW+s31gJJn5bQHHaMnTBFqeQBzI3cggLVVVfbVlcrAeRrs4nfKY+2CpgZ3M3Mk
/57cHmx9gcm0c9DwsdraRTZ9I4EIHiK3wIw9rtS1rLR2y+7vkB+YSoxAje5XG9r5d1B41YYbVazE
CDvt8qqfPSAUEDQ8inhtZ+mxZaYydro0soDaZYEDE2S/3LopRH9NlX1+hk62Fl2TOdmeufds9yWm
SdcyqYpocg+uaB66XCivjehvIQ1qPy7/nI8HIlM0SFDgoy5OlEzRyelCyz3gQJtBvi7zle2H9a6o
hbySmp9np/wowHxzt/29SD5P7V/nBQd6fXRE4hyUbkx/ZZnUn8hB1a9Whc29K6fwPhmjN13B/2ko
8zlATN1PgToiXjWl9TdFUSTI3MLaj+mY8rQoEM5zpdv3JOGdp1NSRNfbdH9fnqGzt/ydiUtrG12X
WX5l8dVjmzgy7xrngGP2/+PsvHbcxrI1/EQEmMMtqVSqQJWzfUPYbje5mXN6+vlY58aiCiL6ADPT
g/F0b3HHFf6AQZGsNK4pNHVhNvbDU2JPDnoa+fQZqaEt+bebmhxDL5DthcIEi3fNsO8LIyLRSxwf
Dcx4Lw8frNGSdwNWNXULfz6Zgq3q03sfi5gONQ3qrsitrq602giFliSS7XM6k93cS+auL/PwhWXt
KIFlSfRk01tqXTMatypMt6kln0sNHaoyKBuZX3G9P8Y6diLkSWy/FZPyUc7xeNEiNKnn2i6ek75T
DgKJzsNk17iXhrY974xUKbwcHVa87ivChrDqnwajplVXTfIPbL2gyQhzRhd+7jLSyCpi6maoh13S
yk+zIdWuEUf9Tkl5taJgwqjciDClmGFMntCfQskGRkK4ZxO07hBN6aFv6smX2tELKeY0XhNLbY+G
ZI2NSybpbonP8uyCkhSnWhbiHM1z6RkzNF3dDh6CvCof4rBvn2MnCRC0GnTNpcAhvMweJ8/sZO3T
/c37prd2fZFAPn+TSrHhDHP8ruc0riNFpF2i+QXSCO4gekiDVdY8i2y2NBRb1MRrmdpHYvrPVZsq
XtyaYod+fv9ArPhRtGq8jxCRgjDagRMIsqF5tgJd7GVF3QIr3N5F/FYwCos6H5CNtROF0pud1IiU
7hc+AD8DO99rM+TpcBYf7s/K7WNGE2IR4FzaQ/zX1S4fZ1GC+2k1X5kvBKuAVAfLOrVq+WkylY2Q
6fa9YIAFOMqbCVhtfcFaxVhEWmpoPmi5/kVpWsPL+lHa/ecv4nFmkSilA8FZA33MUdXpIkiaX00q
8Vffyfs0i35Fel+6VgDy4P5w73wUWHZa+1zlIHDW7oSVknWVrdOnnKWBPqfVBbTUEOPcWKdbiCFF
Wr4LxR2bxwmJlevdOxX10JnkBz66xz+MLgJAPwUQ/xq5jV3ZLB/FNMaHeUzrPXLf+qsaJR/vf+lb
nLE6QLREgIkQwYNrklcHKB3beVCqWfPbGXFiLUuH05wL+9IawStwiuk7jDyeBKMu0i9KaVaeSdV+
dKBYd/GkPddq9FUY0/AMg6F7rKZhPEitbB81zGEPThk0l1ApEItGo/UhSAcKdyjZTKnutmENIbpR
S8/us8c4gZqTAtgu9hY4GreGKryrQxGd41wptmKv5aJdfTP67fQheKfJltdJch1NVe04ne6LrMOo
17LGpxRdPmgTqeqHll19rSXnQkWKG49OAbAGxeq/35/4m1SDaAD+HqEWSTTk1NW8G1FIUTrTNN+G
nPTQGUZHXTrTHwv0mHc41vxsjTY/gFb2kZTRjvcHf+cmQqJm6bstKkT0zK/3XaGosRisUvPTyHhS
+1ZN3SJXnju9BpJ8f6h3jhKZN5rmCEkgE7AuRiuWmCYpLmy/GCbxK3TyH1UfyRu7+L2DxDISR/LA
Upiwlhvxr9BLMktZknBZ9rXJhGCTDhIIR16/xZaJFlITP1lSXyDXk1tHIwv+VAm8nfsfehtaLB4h
8ClQsyTUNFaRZhJLmt1pmePjTPyk6tOLOmXZq0nV2puqIntyYp7ErOz394d9Z34hMSz1HuLpRYnl
+svnthE61UbHL7JEOZROqOzDUtqK198dBTdu7no2Kxjh61EyJeujugscX4J4ivKq/KQpY/p6/1Pe
yYmgh3G+Fx780i9ZTaHRoTrVjabtl6l2oUsYugoEnjOaq+VTaerVBw2x62fd6r/E4Si/GlFmHILG
ag6png8PiRW2585oNx6424OqUlKFCYzmxGIvv5ylv7ZWpUz0jMBl+b0+/ZD6pn2MK+iDgVP0sRfL
LcYiJjLyXswVdJYC3d54i273Fa+rw/Doc7G+azZhjRCWkihkFXrQTuchH4pd01bC1ZLXqsHoM893
FC23oE3Lgl5fkXAECKyWfgtqBOuXKY2EbE+VYvnWXHxLkx64GcIRCJJ9oHX7U5P6fuNKumXCU6Un
F6bxihQjfYHV4id9ooRNLc0+sVl3nGpDHBGAwuJiCupnxQwPll0rj3osih1chWxv4x6/G8AxeDTu
u61KzDvf/ybCB0Vl8XRbZ0WyVA4kqFzPHcpVeznmkXJtEWc/Ejorj00+lX6b28o/shNKyBd03jQn
O2ccgRpBINe+6DJaNmowZ/tKl6NLqWmUkjTe9f98vaLQDb+X7hueEujOX+/OWGS1XKnElIouzIvp
5M9p10UbR+CtgLfaDQSSXODLowX+ebU2gI67WKFb5odFNqduFOH4Hot2PGRT+xglWb4z2nna552s
Hhyt+9jMZUclNXD+3bgh3lkWnksZuB29I8LBVdUkkPDwUUtJ8YdJSR7CeC4eSt0gAaKEFGN+K5X6
jyCasBLMu+SYNtZ0EVr10EEf/N6ECEg7JYox5Hxo/tF1q7KHUM2ys9NtZdW3twahhQzHjAo5GJB1
rG/S8G2kWDH9WZXmP2GDUFHRK7s80N1Js07RGH9OlWb+UaAxtbEl3oon16vF2NQP6bMtDec1skbq
Zi0enNH0MYN2qYk8tZVWuomDdJV0nuffdfZP1Y+/i9h2Aag95GZ3tilIuPlMnAedBcv7MX620B7t
7cfYRFSgjdzGwIvK2bLYug1E2LuILQChReyKusn19o2iAmxgGOkvka3/m/eifMnSsNw5eh893N86
tznRkj3AgF/CHXiXq4Mih3EjZeWANa2CQ1GFa/JhSK1i3wC42C+J+0Y4cNu8YiwkpMDeEGU6MAeu
P82QWxoibaq91ANiHbac6UcpFXB6RWr+VnPHOJtVHrnDEu8bic1/BNGekgiifWYk/Qjt2DrUfYVA
aWxuBQ036l7UeiCKU4tggyyQodWjJnG7F5PWmn4YvAAKKOtyX0zR70j/JmXKDgFMt0/Mxz7Pnwoc
YTyEb9xE/dUa86sZNo+NdDJttIU+SdLHUCpH15FfavVZ2K9mD+I2SknEtV2Nz8cit4SKLdqDp7Y4
9pK1tdnfifz4EqJo5CtVQoa33sRfzzPJ/Zyb/IsCW/Qlqhd/47mu3TbuytcwsJNdg1bHt85UGg8F
qPLYlNIGw+b2TiKTQI+KhsFbrrjaWahtqU4Ym6pvDkJ5KlPpNdOcfTfoz0pfgfYTw+f7W/ktN1gf
cHYVwGfAfugLrKLdUGnNOhpDsmEjO+tGve9pVETYySdNs0+6DzZof10Cko4w6zzlXhcBjTSLh6wq
voSy6VXzh9EuPdk4R8FToQduLJX+NO7bJPLsVj2lmgeX3FPy9sP9X/7OQ8JcwZviGlHBSq7FTyu5
sPIo0VSftHp8iTBi+xD2Y+xbZaN4vGU88FYf7g1dko9Noxv7QKhi18wA0e//Ev2dC5oCD8eAA0ru
u37SRlXkdh9lOrptM7gD/TG2Ja/M1Esihr2TfFDiV8wGdrYUnSqctDhEIAWmvWRUe2pGFyc6qJF0
6csvo3QGOWnUX2LpWBtow9m/hfxioF9XXrBJ/2SG1aly8tNgqV9E/mDKEv+X0LfiBqeCl66mOpfT
WAkjgBBt8jtQjWOlzq9w6j+meUUBr6UPMkvoqnfO86IcQOqyxeFfi9fzUmjkwW+aLlRYIBtfX1Zm
sSSrZS/7NdpMusS1PweumXyVxsHrCH2EdZniTxT8GpqNmGFrwu+Vp2j8d9a+jprihb1PNW0cokMZ
wpqHSV3k8kNnaz/QwjNdK09f0XPw8Ulo288FskKycbq/oO8kD4hLwIwgxeRqw4Hr+hPQjUG9re5m
X4+M+SmSVCQPyBYvWRlkBzGr6TFuiuG5K4L4KEt1ABg9ySakW5tuJxly+mj1afcQhb29RVa4TZ4A
MBDVctMiXGeuTXuHPkFBHESwP7biHDetcIU5GCfFTm131iyJ4m7W/iAQnQ4Ecf3vNp/FwZhj2XUc
9FWDbPzW183GJfLexUnTF24tKAYaF28H5K+LcxjVQI9TKG3EQsq50dXvhLcRHn2F89pnkTiaZi3t
tVoFo0al+WxF2pac4e3rT+kD6cCFiczUmKvXv5ec2Cg08B2hlpwUZALACMDYepyjaCvQuOU9L2UW
inrkNLgz3jBGjADZPpTCJ7+xp/6M2tbTrFfp2YC29hwmKNFVAzSZOpej7yFg2hYUUMaG7aP5kVc4
wx0t5VUsNdE9O72q/HSk0DqpdWi+ytNsPWsikDfeldu2OqUEtjTYJa55FdG86x3dKYmwq8oZ/U7O
ztAqRl8gx402mKxSDxSGm3JDu+Zo6a+NPEWPsqBxHjhiPLd9Ep4RIhSuakfTS1Nno69ksf0yGBb6
WVb7VCdRtSeDOoZhg35BXiWXrpV+hSbCLBtX7XuRF2oXiDaBD7ABjFx/RtbNOiC2TnuJ62yHSEKw
A8bj97PWeU6pbwx2e9aIusiT6WMBebLWgQ3QPTsyqkp7GaVO8SpJs3ZVU/+5f9fc7ltYP7SLuVPI
enjQrr8oiae4BIqa+hhy5H5lNx8m4RjPc1L+59x/GYgWKXUtzIPlVZ0O5nvQ62qT+lYo5Sen6v+p
U+ccDyL2BiV5yon93TrJ/rOME3D1RaMc8gpQWXbf9ff1RZA4sZwVvrCc8Is2G9/VKfqklwlgFsfu
TklUbNn83K7bMuRiSghrhnxg9QAFsLKtbG4LXwpt8wnZH/WpNbbAUbeR2oIAJH8l24AvaqnX3yUP
Wp+h8kGsA/RjH7eTTc21iPeWmanuqKqjK6V9snGMbwONxckXhRzoaiSDa8CjZedhgDNp6eeTMRx5
gqUPTal3L3Vs/3Rq/Yn2uEINWpueioASx8Z5uOUGsJZ/D7/8vL+ueWHF0hwnTenPcu322WuQPkug
sobe2WtDt6Oo+AmP6ZMO3L3ofhV2TzEN7aA6/1jFLY2yzxWxe9Ie5+qptySXsvoPu6wvTigKr1M+
RM6WXON7O4F8CzU3mvYQqJY//+sHO3Kel/YkKgrGSDW3gaPubQdDnftH+L2tQMeF/IcnkMt1dbJk
GYq0EcklMjhJ+JCKiMlJ8i+TnaHmHnf1BZ+VrTjgnTGRLoI9znVu83GrpVCryWxm08j8pb1vgn7V
jeaDIWU7oU37uAq8GhHlrv+FuMRLXH7MHPtD0Usej/cZ0+CLrkXHfNg6E7e3M7iEBW3E1gTIt67s
jnMxdfhT5n5cDF9b0yqoiMjmAxrtqGpU5WZafDsJIPC4nQmH6MFwsV0vb6nWleCbOz/t9fxrkqbh
oa7s+YuYVCBXqoCbnurx8JI0avDQ6s6HnAP9OV9cBxwLncEaHyV4FmaofcjaXDzEpTX/zBwj+nR/
g7yTqiwAei7eN6OhG0eYQuCeONQlWuIEL6fGUoOndtDMxtPN5NvotJcgbw51QYnPVSQz/1zNRuUV
5Bsbb8DtApHY8nIS0YJJoxZ5PWGxreAi1YBelGvESTVpkA5d41THojToFirFllLbbb2Z8Qg6lquS
HvW6MQXisIoLKFm+6MMEPa+q3ButHT9ntX5o7VF5KvCPcTsxxruNGV/imeu0FgwKDVEweEsHRV+d
SdWaNcnurc5PhGzsRd6ox34y8D1sYHhk7SC9RuEIZahskUiD0vtd8KdgJIThz0HZ7IbM2ZLLeWe3
kh8ChAIUhYLWW97012WUaPUoZzRt/KxVzRORbHA2jCrf0aUrvgO2dfZ9On6/Pw+3FyBvBZiYpfBs
IJm1en3bKRyqQow9hXBSUltJLG9W0Dy7P8ptDANS6Y0kgtwp/cflz//6srjCK7xO68pHLKMBP5g1
R1sp5dc5csRGv/W9D1r4Q7BzAQiwxtdDlW1aTbYdlP4oiBsCMC3UhOp54519a0lcb5+F+gu8gsuV
eVsrWMEHJZ3J5eAlbuhCm1OaPxBAPeWZYXoqLvf7sjB+lZM+PvboyP1xWijtmkWGndYJzA26CHsp
zRrPNOafI5HRYVAD4UKh19ASSJGDLs1sP0m9/vu/rgT7irQEwjDYT2qG19NTm601AaAIXvqoo06T
wNsrzLw5DjXl2/tDvZP0EYQsAaXM2nPlr5aiyVDzBQ5T+VA9frZkeR9E3Qf7IQnDQyZsx025uU+a
LNG8t+dFi7FtNjbeMsTfy6ThCUvoZVK1W1yh1p/bjp1V50bbvlDvlA6DLcK9cCb7S2+n4jQkhTj1
RtP4faQ9FX0abomP3fD8NJSclhsGfWPOlr5GYYlJWKK0B+ulQ/L5cbDV6kFU4WEMFqk3Od7nMac6
0vSZ3Dz5LjozeJB66H8t+caHUupVL0mr6DBF6rcxyIdTIZRuf3+Z1rcOYqag4Wi7LdUMHuXlQP11
Nh1cO6d20sUFE89/omEwqLnY9YNsJIWv1QBmNZF33+6PedN/WwalkEqMSsDJX1aDhjmi53DK40um
6eHHIXTgFxkxCjIpLU97hHuNnGp0kjS19cZGyp/QKs+8xJxLw42McishWD97bz8HH8H/i07Itq7n
oANKACTPFpdBcn7Favst04xjanMi86roN/bk8m1Xe3L59r8GWx1BcmZBud4SF70T9mOQtAFIAbRy
70/x7SdBXFxauQS3BOU3Lyvmtuo09uKitk72yU4DchBW2avH0TwpZJQbp319xVPmwOEN9jyWEW+O
9NdTqFLPEUHOVw2h8Ws29OTBSNrSiyZp65l8d6Slf0OKysu1vuELXSJ/60ZxwaXDNtwc7S4XI3lt
dkkeY+/+NN5c9G/fRdQLqnd5UtZW4kMCk5MrHvaA0nqlFh80e+leCSQEMQmcvTnoPpQJqCPK4TBx
rL0RTic5mw9lljxPOGHqCkXxlASGwMZFVuUQahgShdpZhMlG0L+OppbfuhDO9QWQx3u+emaR0bOC
2HTEJSonFQJIbn+YWzXflz06FIUshh0+TcFeL8etvPO9NaHRZSDlSDZLH/B69XPM8Op8YGSRGbqr
dDEGsmkQuKGs5/+RdLR8JJ3h5TtBovDEXw8lzeZk1AIZrkhYmTdgjeBh6TVsrPvtIV1OKZA8thlR
4rqtGUSJ1MZ9GF9KeI00CxLCMJiEh/u7671DytNAesbWQsBk+fO/7l4TkUMoioO4BE7wkoZB79fU
ZM+VNIwvAh21h//PcAtPF6ULHFRWDzLAHdxFSs4oNA+ESE1cCINq70j2LzVVx/39wW7fFWaQ+jh9
MhwHiMSuvw25VbWMR5lrbuwNd4yjP5VcIdXVxcMxzexLrDa/7494uwk1pBaYyLcKM6jX6xH7WS2j
Th9og+smuOJ0rA9If3Zur1XDxu16U+kgQMN9VqfYwQW7wKyvx0p6A0JVrhpANrSD2gSHkSrobrQb
6MhDe5aGVtrZkf3LKD6qoXoaxXOqX4rxc5RdmhrIoX5WwDCrEeXQdD4IaVS92so/KwsvXBnag51q
KElt+YPf5Jn8bOp71CoXmT4APsu2/2vDDaUwR4f00k9wpHHjTBt26JQTu0axvUsqo/waoxjomm1r
vihy3597BZWX2HLajZ3/zlqR5EDLJfUwCAVWa2XUbW3i4AYSVLTK49KaP42SgNMKeHtjrW6PsrU4
CABT4HIiDVlV+5DxNyonk0Y/j0IUm1ANPIxynX+9v/luj/L1KKsPKsKyNOsgnChj2mDTNRUDB1s5
JhpNrSAsj/dHe+sYXgcRvLW8c1DTsZkGlX69kIqE8I5dN5Mf5spBaoJPpa0GXtJAKozwBDhXw3cp
Dp865SmPL+ZwjqsPIv4yxb4RPKnj79D2jfiiJrmbTV5X9V5pXoDJ+Wn5s0l+NfU5G/4J29CbZQR4
Dqr6jz3/mjuk7PEYcPaUXNwu+D4gLz45Z8dGz6VF/PtbW17C8Uk4vwZHw6SghnF9iqXYc5SPmvEq
zZ9keU9mKw2vrYNeWHw0qn+d/mFQviCb31OOxHzDtaJ/JccrjAzPkZO56Az9ysOvg5S4efybfnoS
QWFpflriT57/m8GQtwOdMOM8NWdF/Vo6L3YHAkrd5UgJS+C3rfQB2xP3/vzf5DYEy6DGOEf0tCiu
ravWiCGIMSKXAj3Y0aLsHOULMvzG79YZw8dKjULk4TPlAbqE/lQA63PR3bW2DF3ewuTVLljcmkEL
Ermj8L2csr+Oc5aMNmSuYPDbGmtHIZ/j8jQZ7U8sJCgURekfmoDpbk6N34ode7LyM56o9OVuBxCn
wrNOO/difkqbb/b4z6z8cZRTasPnkF46/acEsqKYy+ekeBzbQ1xYX/VCfTWyn9ZI9xhlDI+y3cat
cBvAABEmN6XZwZN7Q/U15CiyBjPVfFXAv9aiTxKVU09A0jnouZE/otnvak5lbAx7087V3tp04EEX
FzZADquQXKlyJM6McfI7nUWKraY6jjPil6kRtEc9BpGH9nCvfBNacGyzPP2YdJrxLIq0vCRFrz+3
XRd4JtDY//xgU5bBlw+9UTDNN8DIIkmMKI1D2W8QpC0Qrz7ofW571MzcagGi3d/UtxclJi/cJZT9
NGdBgF7vJtnOQnkSBaMheXuYyi6HADtugSFumqNMNq80V/8ioYng8erqsqDnqkqpQmvPpIeAG7l9
AMrspunHPsvYg31EK83Ae0gKvTgEnTkrv+Ig/20WpebmdfMRrdFjnaReP8K512ar3ohcbq/yhVnH
q07dgsRpnQ2KmD9uJ+QNytIYkPjSpE+GIwkvwMvoIy0W7d/78377FvIPZOqRMgWJDKz7et4R3qhM
SuOyr0ows1snag59WOATbW7Fzu+cL1j6PFQGjcSF3nI90pzpcySFwBYs5M52oQDWCO23c4Nofgqj
I0W14PdgdJ/vf99tFYQVJ+YARQTYGgDYMuF/XVNaVoAtitLZH2CHf8kAKT7S+ioQ3FcmP6eg7Ud5
NWB6Q46vS9LvopXQrhJT6bVaCJSCPO/Yw0h9MGHAu3Ja99hFDcmP+z/zNmC1eU+5CaiFLLj+VZwg
cPeIp8ZEu0MLCohdjfKaV435Uuqz8AZhxHut77a6n++sPUUQEMjgrslm1tqSOVJudTAorAgZ8zwq
NtVu/CCAAvQbu+wGI8i5g2kOAhLqDenTWshxkiZgWrYDZkWNzZ3Sy+YlrefPaZnMIC6dVv8zNWh0
OWX6SgfANfGl/F46eFLr6Cp+r8fkkxb29aFvNe0/R2jwUkxyOX4eUc2aQqamWR01Y1n7tDZCtJEM
yS3HMtu43t7bhkun7+1tWdZ5tQ3TqgQ4Y1S1L5oZVFEaTY82An6uAnXwudUk/RCP1V5WW3EgEDF3
whqQAs9rH60IbQ8oKz8Unfwd2tnspYsDy5SM49aPvL2EFwUs2gBwLDihayy41apIcxt16UfQwD7r
xlC+zHb8LRuF882oo+Q5Nq2fipO1HySr118aS3QAPJv+FXHqr7Go6VFUcrr1NNyoc2mLch4lBZqY
LBDlwusjbLcd0HCzwzC6+ybQITurQV2f9dQYvuU5SJ48dOBmBpPxNOMRdGkxhdnLWRl96+ThjLH6
f07PF0EfIIlMFPn5+qnqWsxvuoaOahpG5SfRFNGhz5N5f/9GeG8tyF2p+0DFgDusXn90B4a7rYDZ
+7hvR0/dLFD9Nacty41l210HcSDDFm4WjdpF5mV176QpKAe5KiqI+ORDkCmrfWUb886UIkD2Y/wf
GyTLSjIWtWgCRw0g6/VHDYZdzmOpFj7uYu2j3MkEgIO10Ue8vda4Z2jyErcsVizro6a2ckjmbZaI
dIQhxPLmtRiV9LeDAuP9JXpvY1J2WlpYnJdF9uz6c1RljqxUchqfhwwRj04JTqoVH824mY4FmhD/
lLV6Em07/ejHSXjAXDuvU7UEpWjtU2zlW/pkN3hZ5ne5Y/EeZZ7hMazCm7IFgxFj4Oo30XDqdMO1
4xKZLkx9A8jMWSJ7RTZoHyNOzK5w5L3cDs5ulrvuK76LC/NTdwqa9cXgOhG6NQ7qu0/8vbabZG2/
jwcEcXkbjf6HncWdi7Tk9KlvHfmhKXAqlNO2nt1IE8Dn0kz7dX+yl/DgaqfSzSE8WeDc9ExZ3Ou5
LrtxRu1zkn25Ab6iR7NACrBwzp2CTkiW2eKhB42JSXspHoQszRuH/natuReRS6NRri/Et3VRzk6j
2pnjVPHTMUs+BbZzKuN5PAWpdgBpCdq9b4Ijcl8/8jJOPKPozZ2FnYM6Y5c3zUO+0QS82eT8nIWx
RJsdK4IbF5tQMVuaS5ni07xPz6kaRk8T9L+fVRZs5Zs3N9EyFP1GSHfsL+Rvrmc+6KJ2MpxCobpQ
zBfJsBpvVOmR31/fm/CQUWxcWqnJwJSASXI9CtSCNELeXvYXcrCXqm120gplQG9sGn2OVv2xMox+
XyG4vvHs3XAEePIo6pLBUleDJrAuXQMWr3rbaRsf62Rs5bKk+SbhErIbs0F9rFplOlmR8TWXASLG
RQh2Eqs/f+oi++NkYSlLM7nHOiQMPqaIjZ/KHl/doq5+gFm/kKXLrpI47XlyxsyXooZ3nLLMv3q6
8E0QSFRPJbJZB23ElXUopUMJQmKX5ob0nbaJepiwbN3YyjexJp9LFRayKv8GE7QKxNNCOD3u0nQe
qxpZVOpXO2vG7zOeFIwCNKdD18pKtopGy9V+fX4ZdWnRACXEFejGTdOa7STr9cZH5e8IqsNqvhhU
AKWyByK974itKz3x1OKY1Z/QxXGH4dxCxpDyb2EMNjx7DZtmt1yzpa5T63wNBgQj1HLRPztJMV5W
zs9yUA9JG+/S4qWNJBwQDsg3Rx3dDyU7lYGGlSVCO6L1bD3ZhyrTH6F7+AznPEwMT2qLXdQPh9iK
DzDxTlY67OHh7lDDy4AnRDWSn3l0GvV838TpbgkUU0QRU/62AKPa8dTqIYBP4Crgi+29ZtSH3MZ4
mr+Gg4zdsn3QU7ELpAfQ28fUUrwk/CXza0b92KnqsQmmY0aNBAGpuo9iHkao8ffP2G36S4ED5wqL
vHKpG69b0rnZyPSqatkPutktpbl3E0wG0W5zniRtCv2J2TqOoJl2qpnWcF+aGQHKpDpPpvWvpFXF
Q2rk1i6gReFhDB3uJRgHu6a2tWfSty1R4RvNC9DkyH5R6mLPcPWvjTacxA4UKVUpMRltccpLUT2h
0qpQNBykR30OlZdIToUbAelWBlvfy3Ub7JtUUx7xmP4OxMHPLVrki5hM5c1JPBwCzckvWjZvvby3
dyQYA1r8lHnpOtCHvL69zFlvtWYCK1VSLdhN2RgeJtWqXu+v33ujLKQFmjUEnrSur0dxStnoIQZ2
UP1srMQKhHBNGYW2+6O889QRzYBYQxppKYmtg8K6y6NA1prugg2SdaYT9l3FC8GtM/XPKMPn0/QM
38f+SF3OS+oGARsrnh03CxPxyPwqu43fs0ze9dUBHIw2OUkaKF2kG64/u8hqow6lpLzUTq55WpEM
vp2j2p2L0DiIKvqJR3G/HwD4eXlB6IWBveWJpP14/3fczv4C42A+ELmGfr6eFkOEY4zvS36ZHeun
o8c4qoVysfEM3gyiA4XH/QIZJ3rMN02S3GlCzD5iyZ8R3XyCj0j1rxmLjdv4JphaRkHWkM0PQYkE
4HpGY8E21ZRJ8iW9mPdt2pf7ziz6k1OCg7DtKD50YjAfpMm2juADpY0I/U0L4WpF8SwDGLrIk1Oe
oe55Pb6mzrkWG4PxYgwCMXbsWV1lxK2mKqJwR4qnw9CiTug6ggq+PaGeJrJ/JqfXXJGkF61BqqxR
k8lDEOdr3PcAiUKpx16xttTL6MTWyabt/Jg0/eBOGL7v72+EmweU7A9OF8JeeM4sOsDXv74Ys6xt
WyPxk6xSdlSfcvhUMQWjoT3WingwRSdvncmb5xPBGd7qRUuWJWPlrses9bFmGmnxZLgoeS12Jpch
RjrEGgv9tyU08TAW1KaVeTae8cPA5zIwy4dmFvZxQt7Ruz8DN9EntUkOAT+GqJD+8aqa4aCxH5Ri
LuFa2LitGEL7WiEo/K80SfrG6b89EDTOVGx0adSBlVyfumg09CCRgCtUUp4cKDsAV0JGcWOUm+iT
WQOlCwtlWVXaKtfT28FvmKhdxH5gdfkhjvBBTZAvOyBzHn6pskF8TYogOtS0vTZGvm2LIgiGcSiu
W/AclyzyeuhkHAK9M9vS74bW2I2R3D3jwBDjPxgfCn1MDiG8TrdOo+LBwuOgR6zRi3O9/3V/SW+v
hEXciAcXAA1F+DVaLLAGnV5Nk/mGAU4ESZH22BqWp8TT8FrG04QMOg2eQh+QWA4adWMWbo8USRUS
+YAn30Q+VjHpoOISMctD5kOtidwcwtRR74x+xwn8EPeJvc+VeMtT7bYmB/iB+8eWyWqosawr0sih
zoh82eoLD5e+J0At90R6ZbZrEz38HkpydorkGYJ/geSpS9kncouxQ449NJPnvExUr2jnkuajJv8w
yo5Dn5SJ9qilsvNfz9vCrEYSA3Y1DVdg5dd7JJ7z3i7HUX7RJfUzXfKeipOOdk/Qbzw/N+sAPoMk
CHgLZVo43ctp/KtaLmXgJcqCgWbJt7Lsu4XtZF4gPVHXyZcgC7Z6ycs/7+ohWMaj87AUoN5qj9fj
zbWe17T65Reop60bWaPwzDBNN77q5rpaRkEymlyH8jPV1+tR8iQNEIsb5BdJytDBxhvuQeXGdimz
zxsVrtvgibF0qCxvXDYuktXVWI5CybK5kV8iU/2oLcBazF0STwcR9Ufvxv7YN/JzUKofhdm4Kjj7
yk3q0DmGGd3SfLT/uX+s31Sq1zOsg3MgpKC5QOh4/e1aZ9didCr5xQ7LaZebUbBHCiQ+K4XWuakc
OMdYjpLTHMjxv6WJM6YLJzn64aizhnJ7mzl7DLWaYx1arYv1eH4IaFUcTTutTihN/jOaaXQCPikd
5cT4EyRJuatqdeKakrRHY0iyFzEX0c/KDKZvNdrtp7RQjcdO6KZf5a3icZ9jv6r31RMPmfNJybtN
d53l7r6eAZqYgHOIN2Cw4R9/PQOWVcRxp5awC5XO3JkD1PGhV16TWPWcYjBgJfM/N0ONbp9mh//j
7rx660ayPP5VGv1OL3NY7AywDDcoJ8uyXwjZVjPnzE+/P6q7d3R5Bd31vu2i0QN41FaRxapTp875
B6eqhepEwnDcK6esgFcTWRfIoKXcevgIvm7EcpDDBZFz4UzRhItOCRqvqo3xPEOr76wJ0+dh7uPz
XERDEIPJEt5BrOC1kWTRRZoyoUowS1ucafs/9DZVXb+pMWhOod/HZbCrSXK2MUe2V5H9eIM0iheN
mZVnVaS0jiggve/ME4zKeVL0y9yPVNssMuFCUqQKv8WcWG+g2RTlNx+vvndCLMIg1MkXPR9E29fx
pBqFMu6qBIbNpAgbFSV6X1cahDYiqSJcRm13kQlW7dbJvEuH+b6tUjdVsL4V+0bbZzE9WJLA1r+n
/2m5FDWuO3NQTkTX46DHQ8IB4VpFjsFBcPh1zAAcVW02AlhxtTprphDJxBTmUmyCUYnqeLSbXhFP
nHjHkY9KLU0nSl4WB99aeS/Giqhc+BjXVRDM92iG1ZdiGJ9q8S1r+2DtL+QjBUzmogeCANrqXEW/
ueIlEFAQWf/ypA5eMQ6J1w5xBaD0pAfBcfSjqEDziDSK+j6QhuWt35wfpk6k1dJJuo6TEn3vstGp
iXRj81QMquBVfo0zgRJdTY0k72Ml1JykQDdeFsbGleN0vAf2diq1O/q6yyMh5kVuQWCjoXL4SHmD
BogxoaSD/NwT/2ZOmpXZj6wAphKoYvR58k8JsR9929chQbQj3sM951U/980sYBA96lPhS9dTpAVO
i+ypG4/F8KslYFSQ6FkuIq80iSiKH76YKCJbndAQvVZrKdiYc2o+dUi37zKhUO4/3sdHySGZGcPQ
iWICYYqtdkhcDjGyw8joiXXSXUXJeWfVGAFalpA6iAspokOL3ZNRez+DJHxi8GOEDCZfr+KRVINo
t6wxEXOCn1mkt9n1gPzdFulFf5doRk1BQpIgbmJvJXpDJT6IZlh6fZNKuBQUvZdRFLfLQfOdINCn
EyH9OG1fHgrYMfOyUArXnHUz6QUO9jC7jhS12VPUFt2iKKxtEtSandA02veifBdqo5OIMapNUbLz
5fRUWfUYC8ZjUB1Z5G24RnCROFwECpBKDH6G9DqvpMtJjIJLtDYVjywbIJNUFW4Kp8O1OjFxxxxz
7zTJTyRXx/uLrIKrA5cHqglHNhnZHCQcLT0c8U69V1Uh2LcxqllCWLYuWl5eqlSntvQ7bw1OC4A0
HB0Rkxx1SfjebLAUuc62yYr0eirzGhnW0vpWhwJudG1C6XIwReAdVA5iKmYs0qbymtGiSPDxpjje
5YcPscorMmpESV136bWQRMKm0oXYS4s4+PzLo0Dup8dDgxYS/hoelrWWJCRZHF7LQwjGTpQEd8gh
MX08yisb9fCgoAxDyxDaNiKA1FwPZzSaRLVqpzy8DqzB5TC3s+QxVSIXrtJm1J4s+SbWzlrlUR1y
x4hVGxCtbaWdOwlYDXdXhj+hxxzhUyjabfQsz8mVkp9p6ksXqBjG38vhZ3/EVSIBetkNjtkANanS
HZn5xsyHzxChLsygfyzrbwUeaV5dfkft+Ne/FwRAzkBABBwEa1YypJ8u6CI5uMZT5dzMBBmviOZk
xnNUrASkYAIiREpwIQms8200ZkcylCq8ThCu35XaZDg+DL3dZBWbUDACD4uO2hnM2HIMsHS7PJUl
G4BDc+KLvrM6F9YX+Gaws1zmVqdDg6iH1aEvcj30sUJzA7NBcamQfrxujjc/3DLWzRIBkKtdR8Gy
s/ogMvLgOp/rh0GcrfuqMdoHgUCFC0pkcMVhAd/98qCk08BByOsBb60T+rABRBWaSAvNYpPuZ4wi
zgGW47/ij5s0EXqXTPSU0+nxi3IlZiK5qmKnDbn9cH806hjSFW5zVFXAB2p6rD2K5ty6Zj5KLsso
OI+qLN1+/KKvNhyHu5JRAScBNAGPg0rF4ahWRh+tmur8urWu58J3pBB/Qy1FcSyzCxgG87Dp4Gjn
DyMYXHF4SAVuc6rnD/vS35XUqvTkqu32CLfYhnnbR9/UynL0adol005ScKeB/gU3Kys2yhDasXIv
ZZdKeGVYlIEDrbnVZ2kziWDWmxSNx8aOOFatKNv4bbZtkMrspdZtkcs0muQ5A/jsTSmYWbMGsBi2
uAUN9bD7eEqWm9LbGaEkQYUOt1ljQd4AkDycEWNmb4tDNNzlHA67SsQXrcIMcicUokJvDg2F1ugN
L+vUUyHyNWs7GBqtW4RWSNoXPwdKCYdDm1YWzhxK6R1CmbLdIkB736XaTS23wR7/FlpoAXPtm5nv
KTHbW+8GdRe3IMkzfUIuq89kXHn16Az9H9UhCE2bipBpYN56P2fYbo3+48eTddTvQ1qCm7+5yA6y
io6sHscxSEK11oVbrt47RFTKs8IQousyTBtPKLV6J3SNm2pi6QoDCcw0iqbnq4J0E5uRtRtbHI47
Sur6JGM33kvK/WT2tdsWQXKTybF8YrkfJXoLYgdCPuYkRFCaH6tNVghW1Rl9rdz6UsBFQVabDUSC
4gmE+TfB71AhQ8TAEWW/uAxmU7Mr3eqcJOo712yMZIOlUu/gHh7/4hEMbI/O3nKNXRgcVIoPP3xS
zEJhFaN86xdB6MW60LhdEPonKkfrgP06ChQZ7M3g4NOlPRxlLNMwH+bFSmOKyg32e2y7qmr3Hy+J
VxWWt6sYgB/AK6DdIPxI6dfnQp9JqdSmgnYbS1a10Wt1ckqUXuFDi88oA5wNiZJ4iZk+6ItGx9R0
Xt7HpTeNiP5aZlt7RTYmOyu3pDPEVr7UuPjYXXgfhlGIVLL5OdbE0e2VvDijzq4THbgBoaxSOXIg
hV6uGtWF5WfaLgzL3JFmIdlQnNUcVcwMlDtbVN/wqXbySlUfzERPHTUxKvTjzPTEyXW0nZkIZoGO
AsGVPPR1Mb7JIaNymK0Wm8Bbch1P26D37kxOv488yvzno1Nchi4Uv+vyW/sS3fsnjrBlyay+woKu
B7izlCO5JR5+bISWWzmsW/kWwOcOFqdaG66ubiWuCx9/7yOy2OtrgrpAkAoiOkjvw5GwXjQzdr98
W16YW32bXI2bci9tYFrbgSfZ4iZzlG352HvGrbY1zkQ33wZuaAubj59jfX6uH0M+fIxR77qoFyv5
FpVgW0MKLtW+KeW2lnXgmyfW+HonkSuDa1lyLzITpERWr6wqSzUlRG1tlHLt0jCDxya3rBO37/cH
ATtNWY+Dea17S0JV1X6aAZ6OcFMsojjyMJCLTrzKcsAfrBN0SYBA0OtfpOs4fg6nTRtCpFznMr/W
uwD3ZrjWyEEXwcLM913EMr7RGshuKjBzjpDMpxbP8TsuWMI/qzmUtdeMPYrDEzxURq/ERIc9ORXL
DeuUceVqFMBeC8oA/92lvU4JTzl8xyyl8pMhPHFNBTfr7BnY8S7lQn378QpcgyP/HIcaOBog1MLY
84fjoDHisxvU7HoU43Ef5uNAp7ZwiiIxOM6lFnPRtqyd2tdq10zQdAUMPz80muhvpR5PujbrC5uV
UHiSUvfnUziF9pxA/a7qTt8G5bjvwl3SR98HvP6cVqrPzTK5hxYebwu5/DHpfnKij75Khv58I/pC
9LAWBPRaPmGCNe63uZJdV1ZwO6mUe2u+kwYR1EbFJ7LVAI3KUhLNX9vMr+OqdIiI4GRUtGcPZ3IC
CGmgYU5BppG0z2mWRmdlx5WuVbPATivjS1OesoN+Z5GASAGhTEGN110jFhKVg2SoovS6NdRw50+z
6aQK1KjXNfJvP8Z/D16Kmz93VvPP/+DPP4pyonkbtqs//vO6fMnv2/rlpb18Lv9j+av//Z/+8/CP
/M2/frP73D4f/MHL4Y5Ot91LPd29NJgKvY7JMyz/5f/0h7+9vP6Wh6l8+cfvP4oub5ffht5Y/vtf
P9r//Mfvi6nHv7399X/97Oo5469t6pf8R/jbfdG14Uud//ac//ztPzHVqH+00Y/fLvhjs/5lL89N
+4/fDeMTXSNSXfJHZh5Q0++/DS/LTxTr01IDXKLrQuR+bRLmRd2G//ide90nahVsY/4egffVUKZZ
xuZnqvUJzABcMjr5tOJ+//uZDz7Lvz7Tb3mX3RRR3jY8DAvsX2Fx0RXj0FxYaZC4iE9rRFCMW0xb
zEHoKFrYPCSKkeDqIunPvaj6m1TpgfZhuu69mbi/HuLtoK/ouINRadxQ5uLIZniiyCoPpEjtp1wx
YidNOrfqriTtIjW+19bFHN+pce709W0j31Vt7GWL3a6VulL8UOX3apS4/fC10wa7MMR9Vn+nw7PB
pthO+h3iX6kx7jOaDnp3C5li0/uIHqqBE8UXsvVQSTS/m8QmEbYtWAZqMzpTl2/7ULJLkdSo3Mr4
97bUQz9+3RX6jkleve7q7FFqrNtQwIgd4968jK4qu7Mze3aFTeHU16Wn3KaPdWpLjmxbJ069w7h2
PPLqpjVgAi364HhoFnWdDVz22q+fAin2qjz6oxu1vdr8ceJll2/30bddDuI32WCh6aB6FIYENONt
Km/TujRm7XSjbf1dscfdcXP/8ZBHa/hwetdUxKkoBtoIjBiSc6bXs6NuhhNXineHIGlf+BYUENb3
KanrZ6mVKYSOxo/ZJEHRboIK7bbiMYu/fvw2K0jXX9/szVir1ZJqtVH1S9E1uMpp/Pw0t9Xnejee
F1tYOlfBS3AmX6scSef5bbgNWlt5GGN7+PLxU6yq8q9PsZiOQReiMrLkZoefUU2bro7jNHEaFH0l
F7ElzmjD7iev1O0wsCPJlk/hJd9ZOgdjrlZrJtW6iP0aY3Jz6rGrzVv8BYKRTlORzJsTb3g8GikG
NS+NIi2Z2dqVmvKTkAno4TpGIahOIKfjbWDBUU6mUHfzQlF2XNraTT6X2aWKxaYL/MJ8xgeq2zWV
UmHY3XTXXMPlayEyk5cp0dVfW3WER1IRWn8ES7R8Uag9/AaSJkjEvwgJTS1cmtki/Qcr8s8VYQLM
5wtgoOmRnAgZh/kBco6LyyEgYThF/AOE5XBQUcqsVJIzHQl4rbEzM6g35D3R7uPZX6LAmygBbp13
oqRKlWI5GdeVgHSimBqZzQQyGlsO0Op6R/lbz7WHWoQQNhaTcU5XCsx/UutGRMVVP3VzXLVYOfeW
JJk+NbkXiGMMHg/fVCqBQcoxdHmZtpinSalFKZCUWUXaCROvrMCyvfwW6nXuRJVVn8ch5YQkkibH
Elr/rO+oCX48K6sw84ogRUiDPJAOKwDd1dzPhdXmAaYjm1bRZ3Brc3Uel1W1V2vzRYHIuAPFGp84
jFcqXkv9gvHE5VoE5Yl/VtNQKEXcCnnIoNOY3ZdZJ26izko+G3Kc7EJFqTP8GabZVfFGICfGwm20
I6AHk2NCElRtRKdPMZxXbanlmcAnsxa5EgJkk9YSo70shsVQzdUmRCIJ4Z4pOfeNXqFCWfsb0Td/
JgNFlIJLhxRg3dJalX7iknM8LQDa6PObEFkxNKZKebg6tNmv4H9VyAKyREKHdo3Eqkh7sQBdVYR3
uR7LA5APNZ22pHjikx/W1bOBBrKOWfcwEyXHyv/+8QJZ0X+ZmFc2HgQQhEP4Z32NVYOhEfpK7vHv
VpAspIg738VAuHc5iMM7Q2ujyhbVvqSUHkzjD4wANNNNDWVCMLiu4xszyzLJHmRDwDavmufPkawE
kXviKVehdTkmUW80Fw0ragdIERzOHUp1rTEYub4jBvgXeBFmT9KQ+DYiiug89ZO0SRQcAk0joIQB
zW5PKxpfFbO1HERdO0fFE8uZWw11qDIBJdh2J+57R193eUJqd9A3SKJBTq+uysmkNEZHx2CX+5OR
2mquS55UQdKQ6lK2aT0NZ4XkK0j1QVPHkjfz4sCUnFCFwgcIYjhxGC0b+004fJ0wPi5cQ0rjSFat
FltZKW0LBl7fxZT1OP7CzEv8cmBvSafUDN8ZasGlEty5AlIeXdV0xFbroqxFiR5O4otY03kZlJo6
P8WFU3nvMomHbwXflpojHEoEVo7kNaWmqsZKS/zdVMc/JiuKkd2QQppKWNxHaa4+UMKtnjulKWy9
TWpcwevaQUvWdIYRXxEDUdMTu3pVq1xEs2h4wHtcEBjY9OirCDsoBDE4aP7Ob9v455gq6q3VaXsx
SAUnxntjS5AvztOwtTa5UMufpQnpqSGe2804RGjR+0J33ui9DlOjN1uvHtr8LJmbbNuCjburOI49
qZ/r/ccb6vib8dSggLjscW8S183BlOPLRI/U33W9MV9EEeIvY1eJu9QXp1N7d/n+q49GDQRZx8Xu
EUTAkh+8yd+1JLD0MdKsXVGq3YNZxwHUr8UtbsHoa3ZntfiOmlnzEiKVupFjKdkVE4W1TZ3H2int
53UyvHyvJXhi4LWIKhP3Dp9mQNDWMnrZ37VdXQHu8pNbdaSfVoajkrgpaHMc5TUsvpwWRs/PnK0F
M00tVW82RVzScYfHPUQrNXPfDwKKMHEVjggaKilO8n3bKxddX8fPmRZrxc7IaOBAm5O4AtaQUk+c
7ken2vIycA/Ax1FfXHhHhy/Too+BQDIv48ML3GTd0tEe/HYHsK/ztCzNN1lpxF5Db86DAZy6gWx0
219eSly4gelBBAKjsN4AehMDz27YANZo9JuoTOet36f6eSYnp9CAS3q6WkmL/A/FrSXQokVz+Lqx
2OvokovCLkx9ze2UPnQpNeBhM42mO6Ilgtoi/h1tYZTOxy+5hMujkZGQY2BAk4CID0dOQUJMcVIJ
u3zKm50gRs8FPj0OviFE+aTMXSHLRS+r4ApgVF2ciHvv7NYle0OlgvIoHiWrNRvVZZqYcxzsyyLQ
LvxuEm9y1p4tQAM58aLrhJEVdTDUKpyNbZiJJkq8e7asSRMXE5RO1NPNRFbn9prfuYWUJidCxLvv
B81iYee9elgdzm6m9BwfHRr4bWD2XtsIXwy2PqZgQ3lipHdfD3DnohJhcQ2SD0fqQ1luzULi9biV
uPBXbKB10Vdj7v0zJfPVe02cv328dI5fjtAH4AhDI1CHylrKBR35dAqY0n2SWuXGSK1604hdsBnE
zDpxBzreH8tQ7EH8BOBNr+nggkJTX2lZJ00cF5kt6gXX/WhG9mPQlNwzayysMhM+YAGM/OO3PJ5Y
ZB0Xj90FR60x9uHEjnMaW4TzYK+EZr4XTCBCqdyPV7WxZI5R6bviOGenkq7jo4UNgTjVktYD1z0q
NsZmKkmTGeyLEA4GI8pgn+Yavye7modsD/WbwoZZBnW/RwhPOksnS6io/eXB12IMT1UAVnT1JRmg
6IoXGnk+mDugPYezQIge8zmxrF1lItI4qA00lZr0Uw8rNPuJIE6T15or0+TdW008nSUhdzM9EPBy
NcQKIELq32YJYhBtKBWQzpvurIqH6SkzYmTzcrHxslHRzyM/Lm+wu+/2Rp4k+zSfRqjVcbtHuD27
kUZfuWwnJT0TlQgMydBXABto00Zma5xIJI6/O+EQ5s9ypaIFoK1C06BGRQ30AkRCF7q1fDXXNGy0
p7y6ivpTTN53xlqSFZJa7gG0D1fhf4TUWmc1PckoMsLLqrOeaHWI52iiI4pRpg/NfJJP+M4JCz4L
wDQWUTq50rpiEqF2MAcASvD5RDNEUoKd3oYjzuGYYqPO0ezQ1kWx3LIS12wV48IvJv/EFB/ffXgE
Ij8XNeg/5FCHi6qIMEGZZcCbiYl7tKRbz0JXBa4+zbKnD8kpaePjeIV0BZNLDxyANFiew+HyHAJo
iR/m3syn7kwSoupyHuX+Ip2m9oQw8fGpunQLdFp+5M6WsZbWQl+8m4YwD/ejqZ8FhV+jsZcZrqrC
1W+YTfJ3378HVKS7lTrEJ65I64oku3UpSxG2AOBwZ9NWEwvxSRH6WYg4ViFh5FNk7qtACb3CUmqH
9T7vmikTvjd9KnkmJhvXeSF8QYjXsE6c78cLG+wKgZv7GmRqZP0Op9xMYy0b8TzY5ygf6Gk1ulIm
zF+7dFAu61AReyeeTvmeLRvzMKNZxkTPQweGSDli+TZvsnK/jgeMYAwosUoaeb4Uh5ekrMOJtXu8
mJD5legfg8uiO7iG23doGAl5hQLMkCMlkcqVvFNqNP1hFLYnapvvLKZlBhemCDbkRIjDF7JqZVAH
I433adEgUOtrD6moJ+cIwIg7iWuUo/ZFehGXIprXORbeH59/x5uUFyU3lLkKUu98vXa8mc5SKrrE
N8t4DyU89Ua/KjaVr1X2WCj7uTeaEztn1TFfThrGY4XCmlIZcx2X1LYdUHlACjoWldAddGP0enUK
vMkPg12cm8KV30XNmRjU8YbTKnEksw13YYvlcNXVWCCKHUK/XRR9F7t6gsxUGLup1XyXlNYHpajF
59Lcq04HSYj/OA62tOjHS38W8Kui/vqs9e2tojft54/n8Z2Ay4sRZ+lTvspErfZCkEhh0+VNvKft
Gdudid+FiWuRHfp5gOJwfV6FjXg2jC3IspEfjuCjTySJ704u3hCca9wUETZbZfuNMHQSUK9kP/pS
5Y1Ut91SHhXTLhrpERhqfC1UcJKpxxXqDsRMeyHnmvkkSf20FXsz3MlF9bUbstlrQqSbGl0f4E5q
2s4UFLCIKu7CBvn1WS5x2ewrjQakIKg5icrwrPB7M0PJt0gOnnLzey/OgIEmxyfakG6vQnuVlVEc
YvuMtK4ab9pSyr25mkIsRwLFRa0aH5Iyn54//qLvhQDgMUQ1OI7w45efv9kZqhQLPVYb8b7SO80W
i7GgzDsorlVrxYnLyzubkOr7QsilymsAVzwcKgqaTorbmrUjFBLyRGJw3gVgZGVlHLdojJwCqr0T
Q5G+YPNx6Kps+3VVsqgXNR3WqtRIuquoNYInCAmeWI7HWb3KEJxRiJhQQV6HFmHGbEgI5njvD3q/
oyQSOgB7B6dJuW+3Ym5dCfJQuOwb/0R+/e77LSQ4loxOT381n20Q92Usm/G+kUyo75JQPOLMWd98
vEDe+2r0ol41ZpdYtkrrJoROKW4IhLLRkrwiEP3LaeqFnWAIya3uN6fkkd8fD5gAtxXKJ9oqwqBi
ktVDx3z2UeyByCk2MhAuh8YY1Mv2VAvyva9HkkHDk5RqMeA7XJMJkM/AMhjNaKTsHIWAxIWqO+/G
ZHZqabrUq/EpEILC+19MKl0wdjl9qSMsqUW/p/ZzLd6HpQz/NDaqTSClnR34k3BpRKJ2+78YDw7Y
MhxGVev2W1vlqpX1IfYepQQgfU7zCz/m0w0Wpcy+GE7R7t857YGlLajf5dAlPz6cViVPCzOquPtQ
5xScAWuJ3diQNrbQS/aCCBLMwpeMGqsV7gZRCE8kG+8ENfLxhYm/lHyPNN5QEtI5fvVkX/Jutt9p
49UY199G1CJ2H0/s+yOxdBaVEZLy1e4I6VxbSRWme4BuvhdEVr2rI3rlaHqcwqy9d/a+GgAsWh7I
8q7PBxCFo9RQd96HYht+Bz9X7aepMsDCxxgU6V25D8bcvByK2XdIhponrW9OKbi800gBuYTYNlkj
lVjYyYdftoRvkfvSFO9FAX6gqKMaRJ4OcD+zZurGPbQ1I5N2rH10oPOwcAJdCVkGfrlDzr/ffjz9
aJkw3mGiDMOSvi5SdHDoADcePo8qwASWq1nYRXElSXZrhMUfWatK10ZhhPMWWNOk7toyUX+mdepX
W131h4uxGrSvTVuOFJd16V7Px/qyHWvIHlI3yl9iRFrPtKFXHuH9JqI94U92M5tjFNhisoAX5T6g
YpF87dv8jqJGh5/E3JkbGpzZix/lw+jBmte+4r/emISR2OXiiLJ7Od/JnZRe5S0sAlD5wl2mquWN
oIRxbOdD1k52oolTiqAbialb+XoS2lGAjyuC2Xnr9jhCxhdqGOC2MAhwZzY17dnU9jEQ2HZxVZLz
aFDe7CRuTAbV2vRHgVbuY5ZFnLjZ2A3fzXJKL00kA7+omLKE6O+ENJ31QfHtrjNozSNklskudr/6
hVhL5eVYySjDKfGYPckN0bCugxHQ5kTHBomgoEvsSQ0bD2MM67maiuYxm1E6dCUtw0AkalrhvuWx
0SpOgkxy5yiTvmZiHtx3YxGh9d/qiWFXYhvdC1pRIoZgTOZozx34y1SKtYvBLF8ws30MDMHQvDHN
paeqjfJxJ0/0XK8osA/fK0DuXiJCkLcpDseSG8SGslvm27hGgreZ7AFpxHOTuk7uZB05mBONqtF4
CnLVXyCkJt+NUO5bT+ek+aoWxhDgjaBPXy2p1Y0zGt4qsnV9ZFyV8xQ+a0nkW/taMKS9UNdKjiNH
313hTNugu5QNeWZjYFn721wrMHpfUP/IFhcAfAS98y+tUa/v/WSgt1IDe5C8UfBn04663OCoE9AS
dIXImu8zNaJl2vmFCasAag7qxWGff86UElEr8J7tTg2L4m4AuLqfYcu66CKKl3gEl3d4xFLk9ruK
hoPR9/1tmc9V7NSNlbR2OnfSg+gTTXZ12sUXs1iLN2gEZ6qd+CO8fV0QktGe9EEMt2UkBrtOr5TJ
8bOpM12p0S+LSR9/5BUCT06rGn5vB0PVVm4hiykyiFom/gxnPwGxNM+i6coI8j7JQ9l/D5oktoDe
wd6zm1osvypaVLxYatreK9rcPc9iJI0s5lFxVZTceZJgiK/jNpg0p5k07bvWDrXo+GMlltj1mcLA
MgyB/o1afY9Wgkkt0QeF6OSdpj83TThlcKzD4jmJkyH2BMDoT3KCzGxE8VGxFTMqMyeIlt+TxinO
CICD1L04FNJ3jWJpsvWH0byhuRTIdp4UauwkXGlcqBbqY4Ti2lleTTE6hpGEj4AQ5D2u7bKaf7MG
aqvIREQYWJTRFESeImMME3J8FHR4q0lhgSSK5qmcyk/GlIWhHVolO0mNaFE5nRjWwabLu2ny0jDq
cOWY5pS+V6ynWK/lzQ1k2Sm3ldEIXMJA/aNoxuyLoMTqPissObbFEEznYn7Q7K1hVB7nJO9/onoF
yDiKgj5wpCjxG6dJJDPCC0sQAJSFafe1HkQrcdChbb4FMWKLtjzMZrVBtACF+bhrH4cp1ScHclml
2oGSYl7Cc4eZGwI2VSkkq1O1t7q4hTcQZlfpUPmZbVb1CKgza7W7WJwVLt0l9BG7yuvxJkQVCSHo
cuCDdizdTbdo5YX1rP0UfS4/KFYF000dw1EGRxC3OZKJvcZSj8rohgAe9M6sKagxqvMUPA+U22aH
pQevqejb5KKPk/F77+fhd2OSBtkWezAmNloKFgJJyWzdTQ2mJ25T0EA6XwTfHtIOJR17GgIq5IPe
iJLHzhvh401d4tCsT28zsWp/aGV83s7RF3HW1G5TIhQBxc+HsrtPjLoU3VJABTUDdTq4Pii3wU77
saxd1kIR3pShCnlEqox8V8hzH5w1QmgYLh0r4babFT32oniu75qoC+8ss8eYhcl8wH7zItOsL1wd
49jVOw4bhPaJHEmfdxdIWMw4BLOAv5ZdX0ZIp7K2xDRAz1cP0K9wsjzzZ89MOjnyuiSKHuJUCb4m
UhU+8utxN6IaxXeak8k/mwPEU+1IYLPYlHSKPwrVlztbaoXscwYe8nPXpFXDS6WjbksTWiWuJQh5
YPs5uYgdNtqEK+CsaHfmhC5minL1RVolkMy6UcAjJu9aofbMwaoDLDF8n8UUJuhRImyDoaVFc2TA
ejPxIHCWLaQX8qs5a3rDHquwDal6ZKjtQDRApkA0R2vfNoX0te8DHDGDoTdtXSozySkCYThnMUPX
NJTS6DGXGcrS1Yt2NOxUKVoYnhYA4SnXi69ZVTXXJQli58iKNeJsGFJwdmQo5KI9lNgMenLVS09C
qJmXiHFbf7k8/b9G0KMC9iZfWxD6BxD63ctz/fO3fZMu2Pnl38sfbpE/p3//f81bAP3r7/oLQa98
ok3DvQjNZIBh6ID8jaA35E9YYdDQoMRGURiswO+//Y2g1+RPJMbcNgxyULB0i17J3wh6TflEhw8i
EOU48lakAH8FRH90aVzqBti1czmlnQaa/zDn1EFl+bieCHtB67KNlcW6pxf+1wr7dgQjfHSttenz
UHSf30zezZ9J7QGM/qiftii5whxYdGkwt1z4C29rNVaL0Fph+fFZnzT1TSk2Fp6Gg198IV/PntM8
FO5Q8S683gDtgjP2OPUO7TCSOtxJvTAvejTKS+k8JgUKHEqY0nkU5qm0qVOxeMI6LQhdQyHhUrpO
hcNYjvHlBPvsj5Bk4GGaw+oPIe62ajqPneNL3RJwku5SL6XgR15nn2tVKjuHACGY+BrJwtMk5NFN
akXbPO8QHdcVWEq9PCBYpokV6kCh4IvXBo6if87UL+2ly+hHXTTFH+0h9eSQwvJ/jrMCdejNojna
cedRHX1/bqODjbX8lT83lgA0j42wUIEkQFrL1vp7Z1Ej+0StbKHM8b9sP670f+0s9RPME/7m2033
98aCtkJpbdmLqBnQQNX0X9lYq9slQ8DaR0YRFCElNaQKViVQLUpAGAZtf8PFS/aCQk843qaffRoN
P6sqMfZShdQj3sfghEW1cWOpgWragcSWq07y3kzdO/tt7SK6gBqX9iJ5GQXZxafgcL9JY5RmoT8n
N0NaznYtKGfw7NLHUQtlm+Ou3mVSnrsdunWb0ppbrwylyI0kayfM+TclHnS7bczMrTKzeRiVtN72
tVrtuWuJ3Db98SLvracxEk5VJNfaYa/PTTlrgeFQqMeq8vC5EdttO6MX4huxbOg+i2y/Fu6N1Igu
ITe5Leo+2Juz2Z61cm/d5PjHb3w5SbcD1knn8NHqH13WN49l6l9p41kmSS8nZnZ5gn/d2pfvrC9O
p4um4AJ/XLfUaPWoCHTyhJCqxTsV+/Q/8KHFEa7WNY9WpHaORgTmaGJFa6RrBLeaoanrUmgDckjd
sGnwp87U4TYPiuYKrcVim1gRibIw/Bd759EcOXKG6b+i2Dsm4M1xgXL0ZJFNNnlBNJvd8EDCJcyv
3wfslcQqzrJibhsbqwhdNCNmAcj88jOvwWdBLcrNmMh8V7m4cNVdH116ozoxjl0AzaN3ioD+7lH5
8XEIje9CpPCEdWQujiHVSc/kI1OwwskMe8ACT20M0596y9y4iBpg2RTjJ2jF8761lFC7kJ36WlP5
YmmjiS5I5ETC1uGZ5OQiXUVKi/N1B1/UD6u+CepZKD+LVHHRmSPOBwNaFcpooabsxP2vcmpJ+GOq
xwdh3RvS86nB3cu6TrrtjNeb6tddgwluiFV1oIgcX7jJAMvgCiN/sp3aJd9S5LWRzvrTnI7mA4kd
sryVoVCrtSIuX0JmqytN737xvWrNzzv6YBDXXe968SovqYcS8d3sxmEdRjLsz6mHmhP75bDTzYgH
7C6wGeoKjj/z76OwgEBi3UZtUt3PGsDmkuJm07nCPIXXW/7Mh8/4aZmjZp5pUKO4VVzdk9qLrZLO
8TafG4/eRYXBJ3yNK6HFgCG9OKACKx7LUC0fPKN/KCbl+9cn5B3xfvBb0OhAtpf+JZwQBJuWXODj
XMYZxtSYbLGfC0BsPXJV19VMX8V2KxeDSK0ICOLNdhipjCw5aL+RyVEu6XbkF1kzz34JyOrcrD07
sKh9cGEc5CqZnO4mp4pqA6U23kZkD7e6OeyKaOCsNHZ7oRWZtrPNDn6M4VbYNDeoC8IIfIpVOV5F
4yRuGpf+jBMjwGOJVr318kHb819IA3VaP1LguCdarEdAAL4+Uz6GoMCWAKoyiDhKt8bJNgBQjuEe
nRQf7OlVynvASQCfS/Djg31uCxlEXbpJhuq+hsny9ac4Ftdgfb4DHqx0PJGw+KQvIfSkszszM/fh
jMqhFSoOb3c4t3MbHBMSRXSww+Q+URYp9cR2fTMbkXkC6bXif0exSMvyyyybhhND5k+HYvlZoDKg
uTO8Z6h+uEOSztKBUo8GOd/0ZHe6dm0lsXn29cMfBeo/z85FvBB43nPxw0WmOAvDhEpuT5/E2Nr6
4I921Zz1TXfi8B2OfZaPbKESAkELKM0CNFxy7g/7XcetsTUBZO/ntIgCpariFnp4Fq9a0FOPeNGd
Mpg9TOKXBQnUiyXOO+UD4OrhgsgcyD7XjG4fme1aldPN2GpBV9hvEtJpA/YbbEax+vpt/s1Wpm/P
qJVUCWQcI4PDRYE3ZIy8pNiPHv2FubmPJ4gPTb8txvbVoXOJQv66r42Vmsa/db040S7//MxIEy+y
VkxDgTseu1gkdmG2tFzG/aAgFy9Le7rLaDzSJOyGm7bTX/lJ+jnANXnqDB9tVpSiwQtAvkChn+IN
isDhg5tl39LgMpobeDXztSqSoFC06nxwdCv1GczjJNkm81qEVbWZsyJ8osstN9aU1bu6d/sfXEfV
bRrWJ5VzDidVi2kNxhPsPbIQPBvwsTn8YagOcLLJiG/sbp7uelda50U96EFRtOH9PLS+PeYhck+Z
scmFd+G02OeiPP5G15jehVMmu56kZRNXjMtnILGrQmUf1ZbN9SDEKQjj0QyInwuNg0yUX2sg5MV8
6/DnKnoOfSZDY5piDt5I6Suyv9SsK8+YVnpZbaJO3wyKgnLcfOITHu0d0GZU4xi3gxWg+MRR4nDl
MCrLFPrDdDOVHYPYyd7pjEz9fFBGX+SatamYQ+28+pSUxlEEel8XsXKm65Se4HOPnljLGXGbcTzf
GEOSrNq2QoAJ1azAQVNn8/XxXB7hw52LOhm6b+AXoSkyTmIzHD4iaDetc9Ccvp1yVbl2BuWynBXo
sIDdgwp3qHgyx+evlzwmeJEII0NhLYQOrhfYAkf7r6DPkWCaM+9Vx5t9o6hcOpPtXPiK0WhY6czF
moZtcWbUvXOG0eXPUKU5XDmldq7OjeaPgyI3YZG6W1TXk1NKje/oxf++kgXA5JGh6yrXDNhv8xM7
ZIzTkvtr2hclvAoNGn3UNwkMqcmDSWFYiBNNia/Ssv6OtsBwGUZJe530PeSeJB8uqO1hVY5mijeF
sNeuPeWBDVyh8eOyjZ9N2SIoPpeBmyZwIxJbXKOONV81mVn73Wh+71101DKjH8+NVqanovFhUPrz
cOD6QFKiUsVGOwpKSYsUjhrJeU/73w48I+kvDHrIazFjmebXsYnYTqG156n72heQxkAxI4rZF3ds
om/6FLZGEBdz//PrLXF40PhVS/0L5XxRWzHYFkcHDYSRzPpwQr6/y4w3y+3LHUQSJ6iLtlzHmM4/
u4AhNlqonsp0Pr0PVl6uRReqGJjt41ioOqNZWWWl7ZPQyTf03KNgnDztxE1/eKCX53MIXEhJQjcn
lT9+vrCL7EGr3WZPiJPbxrCe6rZ2VohVnNLHOTzPf1ZaXibODAul4FjlBYzFAtqpmr0F6v67hRnB
2iq9C11jkDuMdOxjj7bU11/vKFtcFoXYtwChSRnJ3Y9Zxm4tRslt0O+BAlUb7CD1W7sukXOslO4+
Jfis42kaHnt9cRFsJZ5a8eLkCv8YiNIY7RgfpyBrnfZUpDm86f79w5YzDPwdi8Pl63/IsOZhLI1W
IJkFiYUEJNG1F8ZV/UUYGvNZNYnwIsxw6uZOAyGiivKcqyWldZDhyk6zIqYK2+SmFW2tOdXP87Z7
rSL3l1kqWdCV0yk/hXcv9oPIs+RIvENkh9A3Ykce/ly9hDipGKLZN/pgbeZ6GFFutNVo69Ry4zYC
0PzcF1vTwVAPHOu4l9JFqXbQ5/jFjsFB8jfbMw2nycvQaKNrqqzu1arRX7QWTn0RieqXXibFOewD
I8jqKLlA9HYCp9npQSYs7zLW3XJt9om4bir1Rc2y+pHAAAwJMRfnGidarrt5aK7jIfT2shPuJk7R
L+g1qz0XtVkzFSvtIOkxWj2xx/7mUxIeuK+W2MwWO7o0olExisyJ672jpg8egtno+tTm+VC5CBNW
oruJ8ljZyaG/tap5fgoL13vGd+p7BrF1Q+Dt1hkdYF+3IHVPXjZd4z4Tn2NS4O1dMf5DRNdyIrhF
IJ1QwANYP4YYpj36/ThYi30+md3Om3LBiFEXWILk1qqbrVMGsJ+PPesxAecFkd0DQjrcOWmXW8A5
Q+bguq5+h47lAxnPgibxaMVMnX3mWdAgvv4kn4MapRixmiEhgDyMkQ/XLByXhk0T1XscU22/0RN9
FXcoBHKkT+FfDyul93MMIhzdezQD2ASfunuKlLbZspRbuNj8ofR/XTHgDpI4K8/zPjxF//q8nodU
tke4pp/IEPDolnQKO47JQ6q923rKwyAAi0VhPPmTKuRaU1JxAqv96f5bQL2AB9CihQpKdXv4Ktu2
65pEJnQ+BjTZZwjavpvEEier1vaFHQKMFkV11qiyP1HpHxOEuPzoNJjI97yXhVQsh0ujtWeL1OZR
E08Znsc6GV+FJubHrrSu9doytrRuVSQhVP1aqRNrk0E0PcPfdFgLDfNtpdSrlcs49numI+Uy2q3h
4949YsSwtfmzq3F8UTQuntBtm11pGkpQm33z1Ocyeuqdyc9LVG04z8nGqLsSOIGcBtwduv6imqsT
MnyfduzyrA4N/yXbWCyFD59VNOFUDJJtFKFpypA+TDYFIZQkN592Xx+OTwfyaKmjFB5GZDnjRygI
LuoYKHn7HUBKQungPXVx/V2fulPOd+/Nj4Pbg0qJqRcNWSqHz2YyptTSCtPnfM9WVc9H01WwRs29
CldjnMeGPsEOz4lLCN36bd3MElNfo7pGzCEOmqaI133hchcq7qyeIfiwVgqRbxWlazZeOicbgfvM
vmoT4O7GWPqTBXNvVrpfS2mxtiWSuv7YzKLy52pOL2p3XtWjW513xWmLv6VjcPigzFy4ARYtD8TH
P7UxlGmhx/TZHk/KdUc0vGQejxwnsJ5NWSjjyhvN+1gaHdCTnOG6OT5+/XE/hYfFIcZkQsTP4DY6
7inkg6Q/nzXZHhxTTCdasc1fxWAOGxL27tuEd/L26wWPmigEQFZ08U5jKMOwiHL4cOeqJUMggPL5
3khq+9yV4cag2rUWgHA5aM0uUirzupRNtBImshxJjfOZFY+nWmOfMz1+xzJSXgzdUPD2jgJV3wAc
bvQo3zfplGx7z4u3mYlnDigkTKP79peO3edOj0akgfE4XiU0VFsh+UxhZt3JsHF/xOmpz/H5WDPJ
o4xlYEWXBbjv4cvpW2zlEdou9xpKIE/QIfPVPNjJ2soU7e7rD3E0H3v/EHTkKQ4Xzp9LtD5cCxUI
+lnUDHuBp6BfuTGOmrj1qosCNm6/Mimi894wy42GcsyqrhR9AzegP4dVBnhKE2mAY5JBN6FMs62G
LuKCkwOH2Op04iDEnzlLwhf0GdyMMPSq+MSl/aneYcoIdHe5r/GQozN3+PtNTQmFGdNzNN0CuNRY
Jht6ne7q69d0rDu07Nd3OPuiwUFIOqbBEg0sVx9ktZdK9CuRzm5I3KdqwdRZaPzu8MPt/CpOwjsD
Np+PXLO2BdQ8fcto9AS5CunsxA9a0sOjmOEu4IWFhgFA+zhmADeMVDQlqj3jeScoYD6vs0lPzxNh
P+CsM1+V002btsoFijEPejH0O3mqGDkKWzRy2KY27Zyl/0oReJRURIrW6/gGD3cavYN13839yszU
34WFHkLhYHQcgWLfGKXs1wXtrKKQJ7rnRyk0PwBEmoFOHH19gF3HfjtGGmUAPNRmLzppB2Ie8nXV
po9lqv6IWqEEbRqbq9Suac8amjyRaBxtvD+LL3wbxBDhwh03ffB7t1LbFu0+GpM3XZnMSxrixcPX
n9n69I6X3Hd5xzzkYuB21Gy2rUbOYrD7Pe1Vd2uYQ7SZmUz7fA5UFie04smk7OpC06Nq0yWgEM1k
GNZKHIcPtpizfVa58w87rbLr0k3HraFl4ffJEzj8tWqyNTUj3ujx2G9KY+o3btdZeEbr8yYpMAha
mja7bqAgKTA5CMOB3mmPfcS4OGQ7Wvxd2nmxBcLordUpbq7tbGqpMwdlPaWTdzHPIzrSY40ea+Sk
D3J0DF9t9XwT66Bsw1qafhxXL3W9qaYLOSXtVjpmfXlSuv4odeHcwq2BFsKnojPCbXMYIgqpZa0x
GvO+9pKfxuQOge4p6nleeHiaV4sdMnW9CwQ40YdtGE3iJYrb56ynZ9zkWfIqqqK7kqIRd26MxXKE
I9xGEXHly9S1L0QJpNYqqgEz+skLPGmVQMVxlPT7atKvDBnqAB6jfDfXs7r5ent82oNoaNPLpRkA
aZnRztHuMArFKQY3VvfUDp3fpqNyB0w7vP16Ff1vXuC7pxV0LyrsT0pHdqIO3hg22r7Px1U1Juto
ctZAvSHdNxtX6+5j194pOHknhL1sKH1ZlrdasS2jxwgX6rJIfGO6cgesPrxyHXW7vOkesmTw3SEJ
Jqf3OWy+MIZHixv/RKD8mx9PZxbfJAOHII7Rsb/ZAA4Uxa3O3fdOVaycCn31xq1I7U19BJJodAlf
eUK/V5OVBS2AUaHfRGl1ZdatCaCS7o6cIISJdJiDWg7nc+z+BFoptlZveec1I+07qTJkcBU1f8u8
Jt5wC4H0hWCwsiKLUaeuD7sq9fITd/f7PO3DHcDGXvI1akgoEy6uEEfJi5aaQx7HmrIfM2PC3bvq
GA9Ht/ksx9t5luKqUWLvsbWnbmUMPZ4kzmRdDzUw9AowaZSYyaZW1alGyUGPDJ+QkjJBGu0VMOz8
xA16lNPwW1HM4KJeJjU0D9/NGj50rhzYr+B0e31fKYpGs7kCfS/mJMgUXTlRqvztUvQMYZbisczZ
ODzvEaSCPIJ8uteLNKT+qvOtByBinbG99l8fjeP88c9j8VzgSfnPJ+7QaHXaMHfC2AO+6Hc4p2qr
YookbSP1gvrXj5sqOcvRJtlOmvfYeZO+A4hd4wwQzStd43SoafXPsvn33wQ/2qUzC06MuHD4/Gbl
McCbG2OfxMNvcmlR6ltph3e5MTgnvupR4fBnKS5hPiiNIcZah0vBdAFhCw5hP2rFN8VTIb+UCTaT
ihr5ThXJE2zJv9nxRCCAk2AJHOY7x/PyyKzY8XPp7b3eqF5txfMQE3SzVZmYMvddkA/fR4Ty2hWY
SFw9XeXNtaQ7+5BN5gzBshTkNhRuEzjXk6I64dmcJBgC0ABl9Fal04kT+jlw0vtgskQXdBlUH/c/
BzkW9BTn9H42YgSMZn34aWjC2IETMhi46f1ZUybWiazouLbio3DLgRij50pWz6z48KNIIWdPk0V9
3/YYDKQV46eitMUGpYXppulAgpT9aPwgLItVBtn0Zoa9sDZBv/35XP8fwvk/EGP/ECg+QTjBuMGK
Kn60/xs4fQjl5P/6B8rJ0PAvcHALCR/QM7AUItUflfHln9DPQdOBeTu16UeMtKb+hagGaS/6Q0gB
MdP7L0aaf7b8LQQ3UMBkG/AX/4HQ+Lu42YcLhrPGLuL3ccugCQhu53AneQb2dnjoaLtatMY5Bn7N
4NdK4cQrIYBwJl4NSCksEiZZqVFvTAARWqPihiSN4bJouGd9rVVfUycVZ7Ed3UKmQ4hV6nsvN+FS
yS5trusYnW8ZhfNPWY9aALmVYSTqEeWZGbZXlRz+t2DrP9qV/7Nvu+ZHnvwo/+X3za8f/b+q3/+6
70DdtijDt8dw4+Vv/0cH//8O4XvQil/tQOazvw523fKv/xtADEyYKxgg1PsWeQfg/9l2ChnSX3Rt
l66DiigDElf/QRArmvsXPqrMxRbTg8WoiN36Hwix99eizQFAZCnDGNM5/2jf8ds+FLcLpoZfRp5A
bkuByxjgcN/NVu5EuaeIb6oiisyXsdrE69EwznOoTMIPZ6e+7gCb6n6hT9DdemlDvmx0bYsE2jz4
UzJi8Zrgzng5YNUpIXsWw9tEZweF11R8i9V6wOvCFe0V+Lf4dZ6L7E8H/B/tsv9H4etLP+r/7Llw
/Wv418uvHwtf5GADLv+vf29Ax2a70Lggc2CvgH37T9yzrb9c/PQ0piKUayBx/7v/dO8vsixaBoS8
hTixYAj/vf/gjRCjgFfQCndpBSH2/g/i3jGEnaoKxru3AAo4JoyAj/afrkLqlGXaPWNO4G6sKJqe
BvqYSHfQVVDA6X23244+sJ3n8gpwnbMHfh7/GICeJr7lZf3zhzd4+yfifmSNLHH2v3GYk7pozi0D
aXjSDt5gR02uZI5DbWgT81krpHsBhqY+p3DJgzHTT7mLLo92sBT2gDQEkXJmCMZ6y9H8kKfTUpow
oxrTFxFu3QLKlusjnOG7fQ1TeD02FVzJUyIff7vmUp2xsA1q4ShhZ2Q54f3Omq3f+tUWOmOQrqFF
br5+i0eJ0dJv5tk+rHOUrVqOZJwaTekLyrCrchOdR+v67IfqK6tTYpbveNZPr/HDUkvl/uE11kz/
MBBlKcdXeCg7ABrjq6sk+FmvdoNv+Pb61JdbIvrBp6OVDtQHgWCwHzQsj4d8OTkDmlOp/ooLgNrC
3Hd1NNUaE7pcaev21lEbEa0cON2IUQlFBLVdVUAItQUbpUfodAT2iAxKIIyqhwCtlyIMpNUgnFs6
wigCr1URHI30odA3YTvkdZDGDnIesZJlN4ZToi42M79+dbshKmmTj6NF4a8VJZTxSKn9Rlj2c1hI
JoKOKku/Gz04GSN6/1uAg0zwew5Q7eOimM1bBfc1fZ2PjvZTVC122qnRdm9tldiUrvlsNOvRTcNs
IU+lD2JUMYjs0YHErpz48gDgWMNGfihRDmBOlbkoF9qF8I3BSrxtAlzCCwoRioz2WV8wDUVcyvNd
r22zldaVaXth1OD6AXNp6WXrMRYOOsWk0yPhjo7BXEbC8gs7mZkPtbR5IObyyFw7RXUxF6HeBrQO
G9Rg+67YT8gbndKQWzbQxw3Gx14ipEnNRUgErn+4wbwYVwGraObXWJu7baOV86XsJ2X79ZE5Djw2
kDEw8YwJFsoaOiCHq0yG02VCDdVX4cCz5h5mnkkpH3hN3fpfL/XpdL6vRYxbqH2Q/95Nej8cGbLK
lKw6115VEKUqiwkDppnU4AnVLYaA686ui/tkjJMHu/PCX/AsgAD0npu9oBComeuvf8/fPDo12wJc
IR3icjm6A1o0EgjJE49eRvYGHMuwCbVO7JrJmU+UtYfxb8mnuAT5jOiXLtiKTwIkbphGOgiLZ6Jj
zmi6VYI+dbNgmpIIXXUccdCygl+rVt5lG6rFt3/ypMvyy8LMH2kmApM9Nsmbp6ZvNa0wnqMUwv7g
geyrRpr2VmbFJ0Lw4a59XwrjAkYpoLkgQh5PttyBTlrKAPK5hhJ/O2Qz7BpZn8IAkAh8OBt/Vlm2
LNfXgloxj65L5lY6LAlhP1d1nAaJYzdXWIWF8GeSCYCQqTx9/QI/PRUj+IVixg9Xly+5/J4PO5c+
dz118+Q9J7k9rBct2nWVa29fL/Lpod4X4VORtUMIe59QfVgky+25KXipz2NPf0O6Bs48VgONQ0cW
JO3T8cT+X17SfwMML5H1CDKL4QcYHJwBDh9qdJKuoz8bPs9eO/uVOQi/GxL1ipZTuQml/hi7ybRR
xvkUXhUs/eelAXEvnYvFYB64yuHSoLCwxKss4wfyUdlroTHr2ioWwCw/6RpZXtLrgdofIsXh+rBS
owzh8LTUAwjewoNaFBv1trBryOiV5hTNRg5O9arXimL4CMCnyE9aGjpKPcKjZAIoDb0ywtCy1SDS
WvoFbhlvVt5MUP9cPPOuzFCJz4bWJBWKNO6fLVlp+jZHddgjJxDViEo6IH238cTEbz3JrnsJkxQd
U9finl2jtw+8ejaG8VGEeVpvEy9mOmA3SnjdwDnOFn3zzN3MKBN4DwUzkCu9zs3KR9a9xcCntIc0
80dDGQRNml57SxGSESRnhSPPSkNWHXSxsbsZqlSgftsMltgO6mSpG6+n6bhCGNR4HE3hfqviiH85
7fUcK8MC1CzCPiLfSW9WYCvkhjbuLCdK0mBCCMa8qpDx8NCuiWxtF1e6M1/1bgg+3CjJmW9RZomy
Xa4Vqr0JE0vecLBljmkV4tW72mzi87FImHsa2LrG26Q1CouI0gIcc7U4VwNDqE24GlUxWFsRtUi8
enrEpKDS0Ye59cqkR38jrcNm66AtAeTEGKHAzZFJA7/gu0wruINDtI6xuPzdLn19n7qSHMastWbt
xWqExzg7nCRFhQ2AZoyrDr6u6B1dcisbcyRPiKdZaEaPsx25+ywrCuSPSt2NfKuPjNSPiJwPsxUN
cFeQ9AlKp7FgK3qLs0TlgSauBitHqTZ0zCc5t5WFF7aXriaUH5CGRpilXjkjM/FV3vT1xqhlk99p
iGEYQWmHDrTO2EvlanbyklGI4RX9NrWL+LGvvfoJ/lf0M5u8yDivjbS+GEYzC9dZjs7FWvaD8ibH
ReilNtAFWatJ5X0DxxD/Hos0TtdhbfCWvLE12M7voyqsdeNHgeqJ5ltjHzm+g3j8reKYaCX0IMc3
IByVbt2DxthGRjs/2mYH3ETrFr9NUxvBdwtVTzZ9ZyRhMJlOgsR1bNvtJpPtKM9yfurdELb6+UhX
XgbCqZjtKAQXge7LoN2KEt+KtWGRUrZ2Y5sbo0LP5iGPwda/kJi6yVtGHuled3kU30R9qXyz2lYj
A1CnbLgsdT1NL1WvHbuLxBrAY2FElOZ+OXnqRaQ0CPY4oz5mm8JzBrmeuxBkAhqXw0Nk52q69kCi
XxWD6n7zwtZ7FkpKMghlJPteNR67NDPQPUJULVT2eFlUpIKdmt8kk6a1IGNLF8PgwfqF6KP320g7
7aktQrjvltVEOipCmADxWoWd7qLBzXHxVbx0P2e5lfsNYN47jT+JH1ZUjuu+rOCRGjA0SV0BWtRr
S3cQSvIGU9xYUdNeASAuM15g3ZNr53n95hTJYK1T18ofFLX3Jt9opb0mmsk7o+nRLHDDAghA2Oh3
Fpqaj7Iuepj+RjUCBI7kXkFI6iXuBotHiT2cMR27iu8lHwtlKpyPOZHoLq0sK9NmGK+OvHKxzA2h
Rw8KOioy41X1TOYQgJFm+1MOmHv5iJqoNlJalvMqsqkECVoDQPUlCtG5D6y+/e04cljVHVokK+Sk
8qvaBjxNn95kloaX1G2I0EnL1A0lgoDRTHkb97GOJEjq8CVQNGjvjGqKsRQxsgThcStHr6ZUZPQ2
WXlaERBLx6MR21OGRF2k1uzj3LitLeIaaq2K+j2CqJUgMcJgUikyu6dcVs0cCaaxmK6dqNb6nYaV
Z+gjVA9mrwgjfWcBhZouPahcJPy6lg6rLHO84ZyQpRur0mHqvgaPko9BWKdCrFFPQXKzHCv7yWYY
ZPlDFCo3uNb3ybpAKkHgTJvPiPQlZf6cZbr5DQG0eA5ahdHyps41TJrqpPSeuzBBUMyD2jWCW/Ak
grGM/ZlSRq5XB+aoALaroqK6qYHh9kHbjtEQoJgNOTipoy73kdWK5QrGeDeuIi1k5scMvy19ZxaO
Fph9CuM1G2N1WOmzNpxDTBXlehB6+m2CB1utS8NR3nKtIk9CnbXoArsvdCwPo6FnH4Ei6Fam3mkN
789OsHus7L4N4tkrKh+udmEF0u57Y407hXppiK5+HktlnnzXmoqzoZ9QwA2NptE3eewI98yoCknQ
9NK489VRY1OXNFQ63xQ4vWxG3bEFRmkLpGcEo5X6qWJ7YWDLyd6bShb9LMqRAjIUcXehpyLZl9mY
PCzjKMFcM2wuaREJC6vIfslo5wK6TUqiOfpm09boDcUZA1+EusK7XlrtjQFonhl1qzm/af3MaqCY
ofOiZ0qLEAcgph8yMrt5MxTTeJ9akfzmjlIoTHybqUe3to7wQTbtt5I0AvxTRK9/1dSFdpfFkH3a
OZx/F1g7bVwFktA6t+taoI61UBP1qKMujmJ3fFCLIdK2fVRTwlqtBzOtHSbRrtGmy4ezqFam3axL
92WqUipbU82GhzypE3XNU1hqQBSh5seUeb4lVTN/RvRWQ6itJZXzlA/ta4oz3k1XVhBeFZkg4z5U
Mnwda/jAQWShxxWYTom+TjnV0NlBLLwpTt694UaVxz6JYvabemC6iPLUXHfVXWnmah5UdeiWm5aC
7qkdFKYD+uyk1rbTnRFqr1QyUtPKdq6sAmjK2nKjuPZTItNl79J89RU04tAF6Fye2cgs+7UqUVPz
E7d3dllrhzWobxPptzIZo5fMLJNvQwwYcVU4U7tvAQah5x+qjL25MeMXvFqy55RJLzsys4sfJEvp
z0LqOMNQ3o9oinV9eousUS3WNUjwbFPNNI15/dJ70lK1uzWKcUSr1zFTE3U5YzEmbYfLWU8ePauu
bqoySlDFQqDGH6pubjZO1TjoDYaG+VLnZSaDOqo85v/q0O+nEtOi1UjWGaLap4CK0MJFDyHinMS+
po2jh8U947jASNPkCuksr/ALUxuKdT1CZSCoEaYSLQltHw2G/BpMalufm22tT2s62yN9q1Gk3Zpd
O3a7WFH1XTGlfcBODK9m9BYBM6Siu9dhrqC5MFpEwcQc0CeNS3/WrPRFVrLnktaK0US5So5wJHN7
fDI5pyiI6TU4PnUkAuvplF7ivqPeZ3OnuavITmFXCitPOr8eI9Sh7bGL6vMUmMsmbNoZ8mSXF+GN
XmXFD6GCAPQ5Mag7x17uIuE1h7wCKBf1+Jqju0UXpxj0ESsNr09KjBo0o5BrvXdSg4xBEUR/2XtP
MKiqW9f0uqsM9k8XmK7E69nLFKm/RFHrMpBCB/qyNEsn6HO1jjfhqA/DA1x6gUN4hXyfD20tv0Ee
mshKPyfdLXElJyUWKa8ILFu5DTHQfEhlvfSnoANU216vCR8qSoVtkIvGGoIwZui/UZXJeS2nKb/t
egPWHhyJ6gxbSSTkDFVT7+x5bMdztZHutzC0uuhsgv0lVv3MsPpCR6yxmNaRSEWYroTT1+0dQsMZ
1pnCNKONolR0xbKiWoApgwh/JlmvJAj2mMZNMZtZFyBZmbY7vUP4PG8yvTsDz6I7fmSqNKLKWpSM
xs1Jn9eT0sTxKp5tUM56N7W3NPqkunFCNbto2kn7XlSF91MVhAOG6ZVarBtQYo3fq+QgQdTCaUSv
ojC0jQMFWPhtksmrKLa4FsI2AUij23OCCbeDTW84l8NmLLFTgBHdiAmpA5oLPvAo5abr1Hnc1Mtk
iZvElW9uimAdCQAFGP23Tul3DOiRevVym8JGtFntA4DkO4gJRT6t6eMfYaSKM4sazt7Usk73btTP
uZ/NCeGyo365raVchBjlZCSwSyfnl9eFpgCUX6ZPVH7hDWnMInqpi2aHa7GJtCGu6Ahi6A5xODLU
V6+Kpt0kAENDadPX1oiyvw/x0N6zKdxXpC4v5yReqeXeHNllPhgw9xtVbI684tDI4YLLuP+hl3qf
+9YUyhu3Udret8MY788c8Y5HnZCGADMI4iQJTKmg2hjGQxStYDctiCktaS6lKJJobcjlwUY7b+Pz
ou/1GzfEx/BisiyZBCiNy2eF5iVYugUNymuw4vNIsdlkBKDqDR0+gr8QiQUiVQ4JbugMNUAmjZEH
tC22JJIQnvaqIxlC+kwNa/lm31vnSRJPT2wEREkytNfMrdSr8qHU6MWt4jgtxiBODd5qlLV4qXh1
BdSwxn8G83nnovWiHBG5rinu5kTN76lKixfVHFTHD+1cefpfnJ3XbtzKtq5faBNgDrdkB0VHWbb6
ptCWbeZcJIt8+v1R8wDH3RLU8L6ZwJxr2dUkq0aN8IdKrziHMs67R4rz5BGuU3Vw4FD8nPRiehyF
tNBIpzq+w5KpqT+NMNljXqWLsSO9anP4CMtwebDHsfw5c3Am/G1d52kERyZ3gUjcjs8vEQAUfhD3
P2PVV8+z8ALch0xT6Le6ZlpTJNFDmqI6yPIf/IjuO7K27tdMNeqLE88EIs/Nx7vc0mqydG8OZNgk
LiMQT8z15xI0IV+lTPxuY3ZG6l4nXprsS7TqqG3knId+PWG4GdjL/FyP6P/HHP+NwLL9dqBzT25Q
QScYMqJJWPkpxcwsLcBmc78437pmoDed1nGwkwbOSajjeUmAI4DpVZsmKRGIjetZZ/CeTzE1fmL1
P3oaXsxMpri27900cY29zM1E3tl+7DVbpDPpI04qUN/RVB20b+hulhUK4I1XbPoZJ7zbxHSh9rb8
UG/rD934xVNdQ9ZfulN/PZbWaH6PlwS3ANRWYzf0/KlyceWqkPypRsveZXoN8DrRYF5Hc9IvOEkD
/Z+uHWELOpi0qkNmEvU322eu9inmpV05cdV018F6vKK58VFIXLrBu9VSnAG2SddVN07dDMaVXtUT
HyFOx3yXtG41QMhQoiFT8hsvomjm8rPMDH5hbWZOujMWW8mbGLxntp1ay6pIaZRe3cStHeSHBa+M
LspKG5k3zY279Dr1WzVco2tbtrcBZij5VxoQFeqgs8OMgReympQsjjftCm394mLBbD1qMzP5JCU0
70gFrWZESi/Hh8Y0rB/UR6oLW2cpHhNMY0nydEmuLxpKnCAj8YnGkn7rJofleV8o1I35O/u23HuJ
KoxNEM+MYAqyvjWzqOuveSKz7yPbKosG18sYJuVOzlFo0rq/QvmAOlt0E4mV0Q52u+dunL9VjsE4
A0vA8XPGGLYKGaS3343CRoVdFGyKW9hba31p5aVzaxaisRD3rZwfvt1VUzSNTv1QFjOGIkxHQGr8
z4v9MJKN1tPguvXvJkjnIkz11PrnLqcJkH7VwyeirtLjp60/xAns1JU5AqyerPYrq/5W41aMunIR
Gycf5Of3u6qvWrdEZzjKDP4ZmwFgO2s1Oq1hDIAKMgRfUZpWue9Fet63F3qp668+6aWerAK/7PSp
vNqZ5tiyqMJLrb41ayK0m8gusmFUXpBNf/1Aq6A3Mg8+Kmz0is/AXxris1rvxdVB1uhIlQzpPs5O
NTy8/9peP5Bng7BkYID1DAOis89Ex0IKDMmqg74CpxPKGgqa5OdA4zB6f6W3nufvlc5660q1YJ30
qjpofiyvLdpMGyto/ry/yKve+oo5wKCHGQyKEWhBnH6flr6Qno5TdSimON91SMl+jGOzfZrb3vow
+Yt2/f5657BRWupw58FT8Z1gfennBgl93gGBXtr+gIeu9hRrTVVGqI85X8sO5K10s+aqUvGDKKT6
pPex2mmdBY4esT/38+JKN3TE1P5QttQvjKLe+LDIEaEcCMyC4PQypPtrymDMMKkbDtzB4Zzve4Ox
04Dg2fXSXJJIeOPDIgbCycPRm2LknCLa0WYnwKv2gCB0iZ+7mW9oQ4sLU8W3ngedfU448Gh6qOuv
+Ot5Cmk0zWSX8pAVgUm7ovy1FFqJQDr12IVvuqIUTg85TCwGQZCIMSjiAJ4upSgyEB3v+0OhjWKL
uq15RTe4+kh6bFxprZiu2mJJ7iHajY9F14EekVNzvxi9+dsZ4/hCHHixHz77ORSiKyCASQ6Rbf25
fz25gjc34C82HRK7yowIK27S7CDJ3H3BdWaHsPVzcyvM1rtKEV/vN27fN8Eu45x9guhk/3CFbM0I
1WBE5KYxUMM2oEgVdNmDGRutzO6i3K1gSs/FEF81rVXea14V/yqgJXz0nalZNgsmEt80q6r9EFy8
WUeztdifR8L/Ry0XxnIhVrwaWQH9WW2NALAYnGPz7JGRpB4CMXmMX5okjVz6XNFAFrKTWbtsEt9J
flitkkeGLpc0fV5t5nU4h/X0+vVB4p9HXVHmNWu4/lNapsZdnSnjO0vlu/e32BubGew80g42ZwY1
l7Mw5dUthIDEGA6gidsD+Vh7P+KyubNbp9/881IINqCmpMMkgvZ/di96llH6+SLkoXCQWceN1Y1K
r/qetRhbvb/Sq2Ef6IJ1ixoW/D3T0M+OTaPBkTCwazlMOFovmutvydTUNjem326WZlf5kF44qa9e
IzBGELKQqjikmFicgRrSYbKX2rfkIZaUOU5hfCUP1GGBJP3X95/trZU4gv76cKAoXhA7f53B0Te1
qmjj8eAPtEBEmk+7YbaNyDc9ceGDnWHWmNfyVOsM2mMGTfw+lwbxkHQaROMPB1sgtAQvT3wyekdF
RWnC91jGZNu02podyydFIfZDK4bhSksTZ6Onyn18/8HP+ZIvv2bVKEODCbAo3MzT6DMXZaNraTMe
MkqhcAw890qNwbhjxsdgUxn+F5HNIgyMzv3ijY2+pTB1Hruy1OkQBPvM7PWn93/SW99ixclYaCqS
XepnNwF6UxN9bWs8DIOe3tllrm+TwWlvaMFe2mAvgeYk9oK+R4PXZkcDRkQ24/TpAdtP42QOKAV4
LirqjKJHbAQqFCxAC3nzR4jglAj+YKpHPxiobq3CCfa4dTGyLmQ5fdC8Ti1hb860vj2sntFI9/rq
j528tNyoem/oPlGOdbyon0gnVo8GimGPRZboD++/tvW1vHqUFZ5OJABMcb6FTTWKpUgtdZiWqtrP
2VhsOl9UF26rFyT5+TJ8G9DusPVIB86iQMEs0ZjLaj5g2NZttdZzPyzN0uxaqym/JPD6oraUXpjg
6fDBy9Lu0zLYvLFZye3c+/HOk+VwC8gNs7imVFfvv4N1s776cd5ajZgMHiCtn35Ow+xymS7ZfFAG
dhBkSOU2aeOnFlXVT8k4XfJYe+uVo9wE8dsG+A8Q43S5gOb7OvieD3TYmdAJlW2bWDUX4u4bDwU8
hpYMNybcyPM33llS6KnZLAfN1dcmIfTLekZ+t9YX7R5ZuP/DU5EdwZSCsYs01Qti8q9YaA4akIig
ng+Tq2s3mlkzXfbNfPv+p3rj3QXI+Ppc/vD9rHNOctnEaanF3Xxo54WPU4zaz7KuzQuJxgtb7XRH
ILIdgFUFQcBa56x55ZiT3waZcRCoBt8MraMefDcXNCFtBh8lfaa97IYSqWuXOXlvi0NNny9ETKS4
S52qpT9DXjLT3rnHwsSKcHMm2Q+M2yFnQId6VHVhC79+LyTBXgB2GHU8boiz8+WWTlMJNI8OTR6j
fdGW2KEM9j96dq1MFXB7IKf/c2J7YTP/9Y07zbcGxF2MQ1YFYp+NermZO9hugZysCw/0evsCmiPK
2tCiYSucNwoy3cJmwmycg+/Qk55R4o1Gr3PvA7tVN0yQrc37G+tVmsKeZSnd5cAQCs759rORDABw
9OCwOtDtvdyBb2ZCAEeqekGNxBzSeY/WdvPj/WXfuEghQFBNgCvjMoESdBoMTKeg+dpJ7QCAyLwi
KkjtQ9O6StzW7O4P2pjHmPnkzfAZX4EeFqqTOD+EWeIVtMCPO/Q289vIEAEdw/d/2usttf6ytVGD
KzWl1Vk2mkxugFGNIw6IwRVfOdrJt9JL8wurvPHeUY2kmYFcAu3jl7Tnry0l4OMKTWbaIUeDd6vj
b7txY6NljJV0OGC7abq3piq+cMDfWJWtxZfk+gameI57NVoLrcyWgQMVjHYdo0/zO88z8ykrZLI3
hsrZ5kGRX1Dzeb2lAUW6SHNSuyCMds7m7ud2CYpgKY8dye91kCmwzEVHT7mv8RfU5+Hxnz9gsBIE
YXQD9udDnm6t1tT0MWtVdWSPkSJyr92ngNAuXO2vt0nABbP2OjzEJ+Hjnq7CgKw1O+k2R9dZfgUZ
gv96X166zM6TO+p72EomhxN0JFoJZ4swZzEbkD/OsRHePXRd9xbjODyQndrZ/9tLw6KOuAMyCI4K
ee255kRlUds15KnHUvrtLVQmO1JxLC5wOF84un9fMOsy7D4KPcIcHcr1gf/a9p6hAaMa2AtLOpVg
CKfAnK4bc8zSu9bTnLvZjbN7uunBGE6FheJ84wP22ATO6HShRs8aJD4ysktlWFpIiVNZAESSYK8C
I2v2Var3MkQogtkjPq7j52Dxg8dO1xDn18uuMCnX9eoSKeJ8f788E/ua0wIh/zXAe8zrgfKZVzcZ
W20q6i3qVe2NXOyPTNMvuYKe77uz1V60Cf96g4AIA1EFrDZIo9hYcvWc8ER+IVC82njrd1qvIXIO
m1BxtvHINaRR2l55bLNcQ53KwlQlaLsdkkq/3994r1ci81zx4SvHCdzcWXMDy+Z4WeY2OcbINoaT
5lLQNZTlC2SDC3fdG0uhfgr9CoYp3Yzzu66sWjCchYI9qSvztqgnZi54dtwQ3d0L4f1V2UoiCIcB
5go3+apKfPYCp4yqe6zs/FhJrYYhYstNDaYfOKzEg8uxU43SB82xEEao+D1aldpYHexSLBzrEckO
O7+QWLzeN6c/aP3f/9o3Wty7ee9BYgWLwgALm/irGJO0f9+eTBjXWEXTGQ2Pc1mKDq2YsWus/Jh2
sb7pglL/5FtT/fP9TbNmB6dhBJMOe72g1+SB2vf0YRAfAFY1yfqoj6i2OYU+3NEVUbdA4tFtKy1q
TCtItsvcLNsB6a8L05XXJ570mCYAgRI1BugSp8t7NqhSoGz1kWmRd1ebtXedla4TDWlWM7aHEnxh
O73x8U4WPMuWhJkg1Cb9+ihzdEXxHmz3yIFfVEJfN+XZa6WnCuGQZyKeuWev1XEVOHBRN8ckb5If
tSYESC4cEZ0ZedqmADiUGPbqQZfUwz52NTfKXAejJ8APC2Z39Ew1jvj2/W/9xstGlJfb6T925Lk8
e9YDTxpM0R2RU3XuCqw2H30AbEDtCuN+kLFzIfS9sd7qWGDDSmRzGa+0H7DZSzPKxiO4veUjmkDT
p7b1VBj7lX7f2Gmwe//5zqXKULPA4RxlR5L9VY7GOwsVVtPWngVw8ii8Dq3yrCwdM4TQDYBHYgn/
rOWT/xgsuvZL5mpkhL60V7jMFFDwJlF+6BQ7ddNyZ15jDZkhKudOgb5p4WnpaPXkeNpBP/J2XVNN
NRp7vvcHPflUv/Da3tiiDH9oCHL6YVmejwls5WiFIfv+GBSDAWbD729rQ4gLL+v1KtSmwMJWIyj4
Is5ZB2pIJ0YcySKPTtmrbayl+lXdttU/PwuroG6xOgPQIPLPjhvq4K60QZ8d3aUvIsPP8w2oXOtf
DzUMYQS2SO6Yl63c8NMo0hPu0xSrx2NJqbfT00VsgXimF47Pq1BpcZK57wiYa5W3cpL/jvsr96DT
EZM+Mr7R+m2S2LAuLKT6scSR3X1mKf0aUNmqMQYNBpZhUFzIlF8dKH4BmEXYUWt+xAY//QXlMlPn
WPp4lIlm387jNAPYRUTILBUQhBWL/f6BOi1yuHOZD2HNh3ALffC1r3W6nlENQ5+77cIQsvkOLLFu
QndYVJgVjnXloBCNUvlcXyJnndkf/LcsMYM2LIzC1900wBtyaBxjOcjZqr+UXi0tqBgjONJ8FTaP
Fs9Lbzwv1kCkWsmoX7uQsMngsqq4NLY5TXRefoqDqjjkbMwQVveI0zdgpkChKpseGK58mPGM1YKr
Ko2wRgXDPw1WX5biWSnjYbOisXl+ICXQ0qLqXLgOcD72NdwMsCuJuAIQeakwPwuUL2tRHbCbqSZR
RXTOUhhLaGXRqUI/BE0ae5GzzDl2swLsJ2n5mG4nM+4exgxk1oZcL3AAxo6xFc150WJCugh7U4PH
ugLvBsPCihvdutVk1X6snEBon4I4j29A2mgPmsHQH60O03/wUcv69v72PD2Q/z0FcQUWPup+pIhn
wWVO3Q6zd53t6Rq9B+FAGh9to5dRq6b5y6Im/Q6WR/sTN93xfs686kIN9sbmWKEha3+U6MO87XRz
pHOv4Xa4LIfRcPtNrwHISkmW4Cp09YVo/eZSXG4GjUs+23luP6pKSk22+sFOYWsPvrZcB6IAHdXD
ZXj/ra6H+v+nLv+91ZfzDqlvpT+dvVX8fmerQlr+gDxLvknBBf3uRW5Gve53VZjT1JCtFtwkepL9
U3vj/60Mj3j1ByLAvojN/JVY103mjTUUiIMq2u454+bY8v+21y5ocr0UfXZpIv/WW6WrgX4iSRqL
nn1AMIuJUywaRw5GIG7ouX/To1q6SRyju3C6T0P3+mwrbZdL3UeqgbHP2VLpiLH9mLbWwS4JqVFu
p9nOCtr2B6RziD6oUSXf3/+OZ3Tp/5ZEOYPGChm+h77h6faEFSnFmC76wc+60duNvt20W9hByZcp
6KdDpRpwwGme5p9H22ruiLnVnefEWdTyN164SV5vKpPrCjMb5l6UcOc3NOjDkXxv7fsC4UjpRWQk
ZssMHdD08xTaYFY8pJ0Cilg15vP7L+I003l5D2u7jLtzVcl4BXhatHqJXWlZh9hHb6xYRIFBIgja
91d5vZdA6jDQoxHJMUXm5vRtI76xoO4YBwdTQ05UVwHa8N14RIo+v7CVXq8E8IY9S/QmnWeKeLqS
qfpJEuuyI1NeY4PGX7lzOm3Y+Foqr95/qDMY0vruSHl1A2UnACsrD/R0rYSpfDsEMj82cVA95YqR
GuBCTDtjwLEYTNb3BiytLaRT+1GbXJuwLzFvLytgkBAxIm8AKptq7aVM6I13YIPIwq8MFreDGMDp
71q0tkHs2yuOk49PdtCnA4qFfbw3U6ai77+D19uH08MSnF8DVa1zcxyguCpxnLg8Vviv7/Wlqrd1
YhvX76/yOtVyAHytgvg4C6L3dXZYpegRN6j65jiqwrrr6PEw19UnGCROClReeU/AHOSFUP/Go3kU
aBRplmOvck+nb7GRZqHgqTTkzaMZSduurucq+/ccatVrWiUMOP/88+zRvETXlJqzlhqgEBgYtAAK
NFSiq1xkFxLkl0Hr6eWF3ai7upDpJMnEvtMncgFyDd0y0LHWvRhaUCDdZz/WkltL5OojO71l2O46
EpKR4SCgUADCSUN/9jw3QifVvaIMdnOoCQXuxrToLMbtzQJDkuwXPknlFUY4WUv/YKqky3d65ho3
TqpbWeRqE2qOBmwLKxyUx66kEaz/qaAE+KHCBOObouXQhC2xB17TWg+F0rMgHQCV/VGLcngqG4ff
CBxiiDrDCx7g14+/hiGnV2vlWYX9usnY4RpwqPZz0cvGDsumsXe6jsB/RDthhFWL+hWOyTqPmYIB
KkNQ0dOCyKQ0b3sPhjVTA5H98sbWhEJSWerTNFX0zmrR1Wrj9wYkQnxe0A9WWedotxIejR6Vda4n
UFv0WGwy2LdaZObSfI7pzX2RcaL+1A5kYGYvAjq48or26Cw+dPtO6v7PyhoKmNF4Rt67la+MsJR5
SU/ck1m1GYsMjma1WCUkNLU4bmQC5oclBipEbkt/VfiAouY/jqorL3Uxz1qLgJa4FUng0MXF+nCd
TZ7uliZHoaCKZfULLfVwiP+Upb+DQ7r4D1WNhElFr7u6rrOfefrFgPvy/ol/FVvPVz+r5oyqQcvK
G6pfkxPez3Ben+uv9r384X52RNQYUTrsG28j9+8ve540n696duYrnL9jW2PVwmIGsjjPcOtuNK3D
ywC2rrN1EX4d+vFCeDu//89XPUsqcxfkvZATzwpDxPN4v49AnAteu4RjKuwLMfs82zpd7hWcGoKm
rueCh3SVuSmKMpr1P5qXQ+ZKtu+/zjdKKQInjilctvyT8fnpHiqUORJaqu7owjNMwga0zi1iu7+R
xW8+NcFK5cbN6yo1BvA8Zq+xne3mobOdAUOjLtm0hsx38+DU1zY5xPXSJ/62r+hbxbpUNzQRoKQi
BHqN3oR9IZF4I/wzktDRf0X0CqvMsw2YwLVUZjp3x2rqGor6DtUQt75ksP3GVU1jDsg+MmkAZM61
OsaindxZ9cWxHSD3zsEUbOZlhA8Rz86Fj/HWUmRhuF8iEAea4ew8x7Y1wcq3yAqCxbsq3djdGIUM
rlGxmi+c3jfua+Tf8OXh5enrHXr62YUFSXJ0ivKI9ReMXsZjZCBxV92O2tImYSdF8EU2av7y/nZ7
6wlfKvZV/5CuxPmyRYaklSeq44C70Qb925o5mbCiJfWTCwnt+Rki9WPyi8IeeHd0/M+f0LCqLFBu
UB1ry0KgfYFQliRJfjXZgxZaU5ft3n+0N9o+KEYatMwBAAEuPzdD1pqhmOyiYBTBlHjbtkxU8mzC
DdIcabyixftdK/Jk25FY3jA5Sbc2SIYLgeM8OlJaI2MFfHY1jMVxxTz9rNYwK0EvlM+awdWSTEXv
LUeKD/iYph8RxBS7kp+I1c+cb9vZumRX+2pX0frhDVDis4EBNKyf/68K2PayGNWU0mAaY/Q/2MS/
Dduud7CXsusGSOBVMPWXLIJePzL5EnpwjKyp0egIn65ZIZackUuZOCIs9U0LnboNG71Emayq+095
MaEf0A/lvdd2/dZf+kuY5VdRiGcm/+TFs/qK8Dtdf3KLBEqKZR5t0cnN7NjqLlucS5XMC1vg78yQ
OgmoKYNRNjOclPOTMzFoIRMonSPd/N4I4yolw4MUHNzWTVygMN/PWrGxgVn+sHtofciixIjH6LR4
6iipc/kBuzn3SQYakg112cHPKq25NuFQjc4YdtOkf0Frxb8damu4HyshthKqUh+ZBaTbmon7yp8S
f7w5r59FtTABcfsy2xjsNivq2zlLNsgTGVcQ0Rs3BBCKnlJsjcuTZk5mAqNewHZXbbI8W6j0ALku
zKWNXATlvvmig2gjzKC4Qv3Mvzbmsdf3hjsi4FOR1MWh3gfzGOqiNpwQP5KxBXMG134r7cS5s9J4
nEKQts3Hui5NO+yqSv+gDQ6/XmXKuokdu3xWeWqjYsfGjcoqgdu71GUrQ8ha4wEz+WEfeDaSkEIh
In0pNLxKH0z0AwizJqhlrlpEi0/OhYohVbdK2celE2JGxmksozyvbZdk3nCvyWYBwBpTnX4SfR6M
15BlIde2GoVCJLukTDdzbKafLU3zHhuTPn44Kc/+Mk/p+MHgnQw3FWqyFwIoKHV+1smes+FA0Tx2
MLTXmdedXbAIJRhT3kD2tWCSQ3IesvGpq/IuCL3czzZZRYsN3u8q6GBabdBFgzD0h2TJ6qOdqcIP
GcrWYuN6sbD3hWz6Oxn38ieehNrXYNCc7kZVJsoYhjV0TpgGnbqVmpJLVNV66u3HYUS6pRB+9gwH
3sWtqIVSFFYrl3KUk/nTLSARhx0SIyJchKfEThVTDohqGmG7o+ODpF9tVqiJBcgv4c+4LFkaGUXf
PKNlpGH/WmvlgzuNat4Do7eN7RQId448rXEyNp3Ig68ovVWIvhc+Im4ikcVX9OmUE6XdVH+kbI/v
M4gEAyrQ9fIUCDXfmn5aiihp+vh+yCX6LMGMc0Sod/ny2UuHXNvEeaNdDZNbqy3SM9l9rA9KbJIA
V1OUIZBT2Rj5EGACNhhfU9kX+TaVs/+ziOvlvoSGae4QCdP6cGROc6w6W/+IMMv8RI8bUYVRd4h4
+Tx6v+18QDmNACw+V3npj+AH6zy4lUUdH+oeeaowMxd0jxAeoU7LkwlZF6vLQteWuJHWZRNEet/V
YD6LwXnOp6UVvPzaabZQajWkmdI0e2iLttbvS4lqxCYLTJXtm6AMls3U4tG6KUQ5aY+zBjR9k+hG
3G6yVqr5vmgXGP4LaJ6jaupm/hBg/ZR9hpItsoPbCEcDgdgOuPihD6H1XyxdFD5KDllcZ1fDMuJe
iiHT7Bb3U6KDrAHdq7lXHlADLaq7uP6WoRrXhw3uRBjkxLneg7ygsxXWZTHsAX2gMEJNiV0y3Orm
t+dK+d0fF/6IgcnJBOTI7B+EhfqT2+SdtVuE6O/w+El0WMmZSXnJIP6GhoCRh308CKQy55EMo2zN
IPswC2Uj1t/0xrSvZd6i0zVkw9Vk9Y2MprzDklBoflJG+qDN+W3p68VvWlXu3WxnOI0nwnSQ9ZkM
955ObPdsW73dRgyV3FtE5TJk6pSgvFMNKitIISEsBsIpVcgZ6bjSD/Pgq/2KHOa/AApKtghaY57K
5LfSbwY7m7UtrT7zDpdw3INKrUUB2B7AEF+jBYXTnhq16rqSZZPfjW4SpB+7yfJgkNAUuzaGvr6B
r1u1aZRpS/GMDY/3wRe+y8u2Jq2BQmXFXWg0pXfPc1rLTpsr4pUY3fYDqqvan0E24PrnFNvU0FSl
QG2iyMT9ZCO+cqNqI8ZddsmCKyMhR4rY9EUf6dKqzU2Ox4e5U5NKqw924xZp1BuiL3dGPaIFwSQb
bYWs9kvvuk2SwboC2ogAm9Bj6MbLxBmCJdIjNFHzw8PaV82zh24F+FaT6fHO5EP/wBeswuw2LkbE
7sw0/jLqslztQzTjCWiCcPCSVPm8zRMhriWSKl6IkE7xPBotFA8TB3Ade4yOsDXhrrg1A37Hpgmw
bXVSfh8ab0aehonXJs9Wn+LVuPYgWlD/jfs5zlFxu0Fhtb5lIIVaQufnMNqQJaHA1goNG5PCXrw1
UJrFN0/Qtwl7BLoeFq7ZP+2QdzKkXxAD4EcJKEC1bU4PovfRdYM3HTQw/BeFK/ZgxN9xiAWaYo5+
7xKfpGFGlijoIVWFtO8HHQXUsOuW1N60tLuaVQ4tcWjqoNm/c4eZOapESDcN0fiiehBoj8U0O8zl
AZBYAJNBtPJxtuvmj99X1oFYjlJXbcX29zyb258N/rYFFhppxpvF4LDez13jHfm4SxM10lNcenWS
P2hNapQb8osBp3s/HX/ZRe4Zm4SHJIuXhrG10g45XTtNsIN1ktRLQppNxRhytRjpphon2vQG4hLR
khW1vpVwUefQG4ICbd0SlAKuc761r2NqsqjtdPHNrN2+Yv6mZd/gvDvfZle2NX2uPjW3EqGmJzq3
sb8xVZB/xOuXF+EErXHXWZq8Q6/O/JpVlXv0RMqfQlZluPPdSsaRUWvpTwKHXUZ9gMJCaFl0ofae
WOwPWjmh+yDmGYkrMkkadNJvEHIEJx/QBUNLieaYqL0rbMnNeWMLPePOs/REQ0PMlX6IT6S9y4uG
Kr2qCbLh3JT6k50WwSOwgjKBJ9gODglY5l1JK3G4HRrD/JNkvVtEmBmkz3WqZIm6Qlbc2rJYBtSh
ah29F1VP5gbZLvXU9WMykUfXbbarK3TmkcZAdQtZjwFFsypPrc+kdsioNYEb/1i0tBhuchAV6G3U
bWyGcxcUdtgs2thsiTR0i0hxOFh9taDDplvJcGgrrXxuU22JrxBE0/fYFSJkCUV/vrHGMnVDVBYh
fJtlIR8dO5aHBs2WT8FkJO3VYA92zPXjmQ925TdfgNc1n6oyAazN9iUjLCi7d5Uwaz1EzCD/6Pra
s9tasmKSVRJRJ6UNGP0V6cjXzpRvbJUR4EsZ10agrplmLAhZINh8S2aC84uL9esvRApLdMdovcd7
MZgVlopZY1vfiN52hmYZZigRuZlL8Smt6pPH3MNCYmFe7H0/5wzNpmKYCBduav2uclmYH4vYEvep
1CeGS7ZCGhAHM/cbUZ1bRvWZjZSizI0vs4+xFxjYzPlG50P3blPfr/AmRK0F/3eTaPy1ItROEYIs
0/w0kfcPoaXQD9kPPQpJOwYC/cDMjrnyXi02V/40oy0yIdgp9yQcnKYaHZf5Bh9RXRxsupjLdZ4Y
Tf2z0jGfjXSsvobd4MfusfO1bA5dtSRfLLs10Wyaeqe4GqgAvzO9R7RawZLQbrA0TR6TIvDo2AZe
EOrJPLob21f1IUiNAmE3RNqmLbIeJiys2udPJBRCETPHrPysjDmZPhSia5w/fL9Bf8oFSDiERVNd
v2kJM/FWBp1Z3CUEDYS/pWl9KdtuKq80Jyu7G6tQSbybmly6j3ifD3cI4LsPqWEP1g4AifEHGYy5
27hlLPONZCv2m3KCo7brB2vIN6qo7YZB5NAusByt4RagGy6qmSTVGInKB+RnmmGj05FKN7BAZQ1h
orZpqgVa+zQai6lAzOqjujeNYvE+zfaYq329mJ3aeKk/xZHPAdY3TDxVRuAy5yGyZD79HrLZ0yLw
h/WhNITWXM9lRxLRucB/Q+aFFjQXuyyfLenO3BVzm+c7ey7y+A4dkvQ+q+iIbwxBJYfCBBpUO2+k
Nx+JoYZ7RkNc/wTYeyJT973+cZTJ1F5TxiBgxBOXv5pG9z4086hpOw15hznsO+lN0VgZqRk5BKJP
joNP3B7xvtHb9rF0rXDOu/43lbL+gF6RPBKitXpX65ByAnsqY/BprnmdGxq+02MxWt81oS09r5xi
Ytelg36HlZ8kYsxJLvAp7rw+5G/sPys9a6k5ylZr9sj7YMbXtbraKYOKbWNhk9GHSuS6uG1yo7kr
wfigdDHFhUQjYjHNrZEV5T2WeDQ59dY1f6qk5fYePWSZIjG2xjbuNZgQNTLvOztedDuUw5hWT2Rg
2dZXfR1BRUS4unEgAaERhdRZFMQtd5o5z9y5WbfEUT+C/gwTM+83cVvWHWibwGqjES05ygo3j3Os
i0tcwXyd3v0ekuTU7fXe1PdegcLRXVMTdPK0M/S7fDHMT2UwtE5kY9dWhsM6Jafa0TV3U/RDdlCO
rn7oBv4gKNkqMOB11wfdpu41TyFFp9GGd0ZP91DSWoa7weVfwjplKsmhsqfnvDftP4G/BF9mZzKy
60JzkQTUkiyjmivFD70dlo//y96Z9MatZG36rzS+PQuchwZ6k6NSUlKSZcvDhpAtm/MYnH99P3Rd
dCmZiSRU665aFHBVV6EIRpw4cc47pJGkh6uulo3XFilOfbJotfMd4RbL8CpKldrFpNmoXLXox1+G
V+bVbTV06MXjJovKNzLBvMe5cP50WmW22xZrRnldp5OOoWoP+nOS9ZHGrKABbDsxDMjlGwOGuCoK
yM69ja7YuGmbsus2XdelbtLAsEZHoePiU4Cw9eswi/LwxrSy4JtEwv7T8vyxXiNuKqOCgJwXp16T
aDRHahr8RhM41T7XPS0ouGqiO4K8Htobz6EztqcU2v8pUbgjMc164ycacE6xyZEuNzaF6TtI6U/K
YtEqAS79OUH6LVjnBQ1OohY+GawtL04mG1aveJ3jqCdFapjRwor7NwcVe1TLIowgto3U6A88GPHS
pvVl6Nw7uvUZFQUbPoyq+ggrUR2t1zSvET3K4eogFCx5kYsOqiUdkMxI0ZpEklO5rRTM2DaJ1lJw
16Sg+RJ2k1KlbqYWVHYvTndaBG5h6uvRqYNDCnfPN8JqbejIBN1ISptpW7Wj3Q/7PUWqEh3B8FEU
1bQGlaG89H1I/40LsXntg25wwSB0D2GUDt5BR9uiJOEqJBepa39Y61refoc91tKw63HGlOMhRXQO
TD/gpl7TfrVBKLxbZxxB7w6WMG/K1Cp/42KGWKMK9VdaNaMepBunS/PPCE5Wd4FGYWqVm2ijrZIy
qZ6RKW5gVdf1QCkTPzZxkxiRMB4QjLFQOO3ylLc4mJSbVu1JfEEE6HeQF1F/9TTsGtZpNaBdqTdy
dBxGRX/tK8vCPSdWuDqR4wr0tRrwilxZvSEwuDTb+vs45mhZ5JaV8pQMQvuuR3jGu1M1nbpHQ0aF
j3Zgis+T3ciXEZX/e0crumArcqwpNkZkWQ9eoJtuFBbjWyqkWl/zu8o/QRKbb11J2rxyWK8fCDgK
VH9DS32FihyrDBn00crLE+0bZTz/OW5Ru+J1HqrtqiXxFwjuOcVjiZ4ujMBcIrgUsBosQg+y8Nta
1nv5c8px0lFzRneTgkbjEUcKLmTyAZHdm8DiEW/EVkLsNbOqv1V9FP65Xhc/q32dNClpUZ/Wvjqp
6Ty1bbO3XmofKP/Sy9LWpo3BdI4KVL3DHOv6gPOC7Lx5Niu2FRlS5QL3mrcipgdOvy4LH6+PMO9i
zEeYlZyNrPAlBDqzN2oiq4m/Jv3q+oUxzmpv07KBxgEqC3AFdOBs2cLCoEGjZG/ZQez1jbWXDh9z
2PinffxuiNlC9aMwartXszdw5NsqfQuUJYDa3+L7SQVxNovZSkEhVNBRYha8WYiQ+FmJVfJSbqrt
eOs8+Y/jOthf/zbzdsDfb/NuUtPueNeCwO2tEajSZ2+B3ez1cF821Iv2ep7tE/8mk77C2lpdH/Hi
fns34qzpoVaDqKyYEU1oRF6188VSs27eyprPafr5uzlR9yOWU3V6kyV5p0v6wUS32PNuY7GAPznr
Yc1HmlV8sXxvQ6sZsjfYFAcQoevBqriNkk1THZGYXsuK2EXZ70pZFIy6GCZAaKFsMyGIjdl+p8g6
FjTysjfrGSDHbfoS3ub4EKzivf7MYzreREfk2p+H+2G1ZJt0ccu8G3p2DiioD2ao2tlb67w2/Rdy
d7+rNrb2JvuulAR7XftxfcdcjB/vBpydCoDNmFFXVvaWcuKc+gVS/1pGEPv6KJc/5rthZkcBzzf0
J5EvI4Qou0+PjwhFb5A0Whjm4vZ/N8ps+8PRCLSGMsdbauF5QDYShgvtk6WtMdv+6qBLQOhZrgKV
13rLo16Z9CnWPW5aS/yqi2H33WxmB0DSY2yVFMbK7bW1M35YPxD5TReWTDkbBeNKGnnsc8XBXMyc
fZlyzH1dHXvlTTX77hHQF9KqrelDaI/GzRBM2Nqy9o80kjRslrJkTU4V/4zQst80vQ5mPRJpv0od
U99UudSucfPUQYYW9sIfOmPpTrJIiE1hjTkZrhIZJ7e695FHU5tiUgv0foIYpWPNs6CP1xbmVsGa
UmQYbupSs/+k03NvVTQRkhdwEHD2aDVhPSm9oyG7aozZnTN4488YZgA98U7DyhtETV3c0qG3MBSx
HUqejRT4q3RqH69adbTh/mro2HoqNLeFczEdr7NLaUIFTGJWE0XjdFJWSScyna5vO7pBf9zIV+ar
+O5/cZ4o6h2C3MU/ZekmPPviJ1nQmVhZGqV1qGhkQakdkWL+GL2HgYUr6JH6Sz5pi8isWXwBh45Y
Ugp8KH0N3fA2frIP5iPYPYsX8T3GZz46z7/ThbvjYlB7B0ab7WlPaYVBe588b3gena9FsUZQ7fqX
uxio3w0x241DLqKUHiA3Lci6laQ8SexDqX6Mq/a7TpU3a16d4NffMf+/zeX/4P31bvnPLH4fX4vm
9X9NZpd7NMl/v554XU7/6j8Wv4bzL51il4JECaDOv0a+/1j86vK/QOBM3COc0Smw8jnRb6yD//M/
kowJpmFMgGHiAQQ7+BL/8bpUlH9NTXK0DCctl8nX/iNel9O++89pty3QyGCNgOzzC7mM5ioe6BSD
30WQ715AXkKXWaulP5miqzfvFufx37/wvYPl6d78O4wB7gU7uclV0pi3+FNvzCUay/a9VBfJF00m
kOtVnbuQLbOvPkSirwiAqwdk5+SvJb4yH8LCTcOTMzlwTpCGUJERmR15xNQrYWSGf8xk3PKU2E43
ad99uj7H86V0TMTOgJoCrEfHalqDd3loIFv0jhU/OCLV5q1pSOGVQXVsfX2U00Dy76lYoLfgB6AG
AJDqdBQ8NXzPGcLgKNPqW0kUBnG/GmkE2am8uT7UpQkBxpInBJyFTN8MuxM3Jdsa2fUj+v/NL4eq
8w51COBiHx8Ghji3PWAKYv/s49QoMw4I/wfHvk3rLbwCGbeXuF7Aa8wIM38XblLmRGMQKT7QX7Pw
GLYip6AjB0ekaoqjwH+Ippuc7HJP/d2JHl0zgfig1jT2roO4vWn7MefdZzof34sQvSZFH9T6Jizc
6Qds8eHzJNDox0Cg4xbYqYEngJUsJNHTLX16rtnlQBjhWZKh2HPmP4U0khFNDY5lLL91SLOsHLN4
MvBZQvy+Nz++U5AXYJ8QqoBhzaVkqDoqVeiYwTGk17RvsOpcwTsuF1KTC1sfqoEMg4ytz0merRyc
35anXRUdtbH3kDJJyg2Zyu9Opkv+wS2po1cAfRJU0mQBOSfGpHGlJHRy0mMNjQH4F5uHKqhQFiLG
2UfS2Qi8uWGnGZyyufGtV9spitMFEWMExGT6afxm+riOYr1jP/GsXSL/nR1oxrNBA08Cqey9+XiD
oomuEkF4xAkx3gQRbnCSZqfbjy4eUGAIqOivIUYJhed0g5f07UqbZu6xVw3lgPNYSx041hZGOT/P
k2AI+w2IEZekYc6iUz7BACvLS0Ha6dmq6nWZInbZv4VZ7uyC2lcfACI/aXYp/hRtlT9QZsuAOORL
8LXzRTWAN1rqRIGbotcsfIVGMuQKBL+jHugDmpLSmyeFS9DRC4MQh3n68vqHzzNnhSVCzZsy5IA5
AF22XlaBebPM8qPHmGz//SizqWA24olEG4JjrcZ4a6k6ag4dmvfX98fZMeZKmQ4XeQcyMzycTveH
M0DnlpU8PaaSqmMm06F0GEjNlmqfvVAmvDwURAtwixOwcPr5uytZzu3Ozi05PQ6pYj5r0Mm9lVp2
9Us8wf0X7rHThzgXjM4tRgSEvT89XOfw3rESWEdYRX5EQemxBzF3KHtdxQpjWCtyu05KJNjsrFtS
IznfGgxrsI6woogicy1xJNH7tvZpKNiKD3Q7Db0VDfT4wx+NUZB2Ro2KgMh2P11JO8iiAshHfqS1
axfrVsV55K4EMEQRrK5D/3B9j1xYS9QiOcIQFIEuzxmAOP+Mgkd9cYRwpdgYGuKmgPFYQ1vDHm3X
t0b7bZAa89gXSJAsfMjzsEwyQs4ta7D1ABbPdo2PZ1+u9VZ5zGsw4hu8Ii0fC5kq+h4EifYD90oE
ta/P92yjkvno0Eu51ibtRHu2vGqMWVDpp+Lo01lZIfxJ8deJwFx4irHAaz/bLwxFAqLoXGuTnMZs
dmg5R5ZZ5PXRUGX1j96FilvIAtDZh2dEfkPImmwcELyf3QJAJuggZUl7HBulvUNvN92ljfAPPmo5
364Pdfa9yDx4nZDSccYnG4fTvZk7caWDaWqOlQ0wIeEj3XYYb61HW6pvdKW2FzK4Cx8LwUNeXySs
CuI30wq/iyo+nEojcERzlFQmhGp6vckm2wzsY6yb61M7OwfT1GClWiQHBnFzNhRbr+rluGmOZEPK
Kw45gOT8Nr3vMSRxsxGBp1Xu4AZp0bc8Xh8aIR/mcZJDToOjasb5U6d7fLZTjELSE8Sd1IeyBaP7
1Fu9pG+F3Rn2E3xh0B/T6xSIfDkq4z22qKp+m1Zw60DOQo1Kd1FZpO0aZxXRbTHBk82armli51AO
PcphLuARMlFN72TpgFZBpW2MKgrA5ms+MA+jab0Xycwk8uNB05ObGL92dQO2Nxf7VIGNs/LKohTU
/EKl3+hyBwTWcfLI+FFFYzqsCy8dvyaZGsaPsGt5jalhIcy7DNcqaoR+j7vQsxI2NK5loJjGDl3f
JnrF3aqrd1qr6ujHNhhmPsSRIf4YolLayb9MCu7Rsy/0g5o52JE0iV+UG0xiU8wLS7xGbzTa99Tj
9UZ889PRsjYAWG3/3rYReIUqqqVAiIUWpKsgoc93D7qnuJflPnmpa6vSthFPAxzOByM8KDkh6rXX
QLa5OBYW4UMA+mjYhtlo/xDk818l/PaS/ejEdbATZpf7+zHuvOZrEpexdA+6P7IOvQ3nBa29AWHW
p6hTjBKYLzp8DyPeU90ONwjrlWYtvm5BmtnxIc/AsW28vrHHm9Iq6OHhpJxTuI5aqA4tjnz1odWj
MF1lVRfZO0+V+mepnRAWhVxG3yqwsQFObhamkgIgqr3WGg0bHFAp4WsRyFTYStnIgnXNE/og4QQF
TUIIMMgFqMNolcae+Ol1qvmp7npeZJzfNryXaz2fFO905zcoQHtc2yAZw3VYE6L3XuAN6WY0pUI/
SllrdLt4tIC+rRzBwdwGZIjWQwrOAfEQdM+tnwhDAEKTYqvxI3CCRmlvC2sEUJtLTv4TqAGq2jT5
cY0Du9DsdIEvyFNchTjMgkaV1R8976Dg94g1qHojhYad7xNPxsAT5HWBTLVvBs1uxLLX2FlGlMgH
T6VksBMGsOW17cR4gK54JcUjSQ+gqFt0ooR5iGvc7jTkGu1GB8YKiH+TUUEG9xTT4d6IsSuHtYix
pbszEwtTqhYfiebHMCil2Dldp4W7MMahaQsttuhuBeAqIVaDZvTZHYYMOD+WkjHhNFpwbneVyJL4
aODKqrzh3IunNB6zUVAcG+jMYPOE3QJbpbqtHmoUk8K9EXmF9Gq2KeXfAvmjdpOrcp7sWxE6wDH8
xHyifBOA7ABDrMgT9YE2mekEkJGtpMir/dh4dXEIY/7l1RDZYbIdqxpLoqIGp37rkAyYGxNKIQZt
XFPetsOD7tH0sw7LqY6q0oOoqjpG7atQ7W9448Zpu6LeU2Uvo9Ka3tuo1Jn/DRtutYPxmiCavclk
OQ2aQzHGJpZckt1r4rVISqP+FHPah3up4FrZx1ZKwaEutLr2VlGAv1S1GYMuf2uHuKwx8AoQS8x2
Vh82lcxe7DDLXcFWkFMXEVVt3ItAM5KvU/0/XhsodgatWJWVjTvbXY8N8z4ZWK9DZaYDEZsiW5c/
F1gmSriAYbH82KWRM95gE6UnT7pZGc5aKkNFuuVooURkJn4b3lRgc4y1WQU2TpSD12W/cGUe+8eh
yqyJc1+B2cbrOsy637it5u2fOBzU9pMT537tRpE+8lImk9H2RQWU53eqyumA+WphjOPnIRs9cCky
6oftbYk8e/UryXu5epTzNAs3Mpsg2goofM5tOjQaB0uVE4yFNXgoSTdqw16JmjTFT1dRoUeR1hk7
kJJ+/icFgd8o64DwHNmAv8lkm7Xe9dq951v6L4U2ifPqca79rSnAVG3NDELCKsdls0PfPg5r7SaC
CzpsYpBMgK2LwFCTdY+fCSgouze/tQkYinsCnuWt7CAK4o2k+rGbi96ptiSSNvAA0TovaZDaxGgk
8d4cBx0SLJ6lsb9zUgGeqscXFSRN39nGltQh1W8CpXXkVW2M8DycAGXjVa3KAcSDTNb/ZDWWR6su
NUpl1Whxnmy7JAp/cAtoNIQdA6W1QmqC2wD8KYDiUqMXpA7Y2u8QEJMfe3AxzhrOjM5Mm1zSPyOk
FPwq0y4eaXUSiO5LxcmInODP4o3d1Y3s1kYG097OwkxsWJdc3gx2rxdrS/jFW90JDxRO2ozFCuot
NaxeAlXzmPXpWN1AaAyVbN1LZVzvPHRgh33ljU5wX02GwP4KBI8GL68GprQNcis1N6k6NbHtntfZ
Wq40je5Ba1bYF9QlGPhVmvQOtKEoUoBjNTghA7xJDeOpBCGDcykKyZ8Kh7SMYA7M6SHAOKxHVMoQ
+qcms/3qsSqTiCMWoiuxibRuCFdEApG7DjQJDngFCHajG6VZQq3uFG/f4Seu3lpV0EpPKVClZJWW
cvGDi8RE5Z2aKOCJTjiryO9xXk5I3X7QRJfT2zKBQAtuDNfutyaQy3vgQC1ejyGGzuOe+GJE67qJ
43ZyoA2beu2NnpHt+1KtzXXeBlCz4pasZd22uayuiNlQzwjmOF6DEfKCGwn9nWAHSKUDd4hXA7IC
oqxN+Y4yVjesHIkyxq6y7OjP0KpReOD/Hj77uqhfRFX0FVilfrp+AuRx4rUNJQfDvD6H2B6HBrvG
0KtU+pRpZelsLSz7jOfS91rIY0KhobQWJlSquz5Lijdjyk0OQImsDF3UIKIo0vuFgd8zx7Tbl7mi
DUdF7v18V4wZMcuj0trs1bSNOBZZBMadPlycbqoOVs/BqaXgJbTSSl9peW49w2kMbYygyzKHJOE5
b2GoYBApKrXj49UeZeGqGP1XOsRldjOQBma7JJoIEJpfR9XHXxck+pRKJw1ODdms0xRcy7QCaDyx
prNjdkoofSujyTjCG/zd9TT4YrKPUOPkK4T0uzGr6uMi5LdabTVHp0iBG2pYJAg8cfA+UpYqSReH
4ok9MZOp2M6xYMhO9u0AGv04YsBE9ifL32RPHm9DoWfu9VnNxDFYOhaOpg/tGBvPJF6DpwsoVLPt
fKByeL2XWMKTpkXuKJnxLSwW/wjlTs1u+gm9uYpBSEJO8FP1NyTh7KFEnvwJ99BkyVXhwsPU5gmH
oiQCORQoZ39SIWNCTS0DMbcOaPDodfqt3obeQmXh0ijQ3tHeoKWB4Prse47hKNVjzShjm+BxXzb9
LqaSuL2+vheepLRm6HPRoaOWMNdyh3JTN4NqdEe1o1oSUsXYy1UEelxJym+NENGHn6Sk6YBH0VWk
IUhJ+fRzdoMTAJ2URyi8hrqO+FDcC1K5BiVdbD46NTaNTiEIVXdU1eaCP4OwsnxMdPkYyRUvT0zm
VQV2Gy2pjVR2lrdOoh4s1PVBz9/Bk4owtSD0f8AkqLO94VupV6qK7xz1pncGWKWGCPeIEiKSN2q2
V2xFW2ftY4LFTn5MJm2thT/gFKEwnRcK9erUQKQsRfVkVs5oAlUulSaUjjga27edVSgPQyrxEBUK
+gWR4IG8iYQX6gvjnm9XHuB0IRCyo8BnzUVB0UDwqK7kk6O3ZW9hF0PVzLl2ri/v+SjIEkxNqcn6
zwaDcrp9ZNUbejO3vaMX43M/6DDSrSnDuD7KWXxDJgRKJoWuySTEnEtAJC0FEtlprWOTJ8iI0bpa
k+qUiMQk6sL5O5vQbKhZSUgWSQt0fbCOVtcox1LO7AfKREuwlfNR4GixHWjw05OiLn+6bLZfpKWe
dc6xiCRolWgbQX9x6oWIdb5sFPypRLIF6WCr8wJvCzdMV5LKdwtYZusBDj9vQb2UsEXHg+bl+je6
MCXsEagL0iUCYDDf51ZrqUhnOxO0z5erh4yuPb5+jakvXKtn40y1JSIW+pqIjrL5TpduHFV4skLh
Aieh3pW6pvzItGBcuObOT+3pKLNtYJZh6TfYFh41OH+NnvUA6UPnBhdW73MUJR23TNQtdCnPxqQh
9X4Fp5+/qw6O5pg6gZQGbg2BdNVm0lYRvyUrb3CPNsYdwgxLok+XNggtKCrzOO8AMpnW+t2IcQ+P
fnpAuDBGkgb1ri69RbFADW86Y/gH8fOr/9/+7/wCkuPsw1GOpO3P+aWyi1fq9Me8G2xQu0iKfTlw
w9TCiwt9I4ssv1+yZL2wigBmpiiBBs+kG3M6jAj60FbCNnAzVOLdKC9yHo9K9oAnBuaa+NgPeJV3
S1LTF1ZygumQfIG0JT2YjUqhL67yoQlcK/OyQ2Vk4TYKoQyUORJa1w/aWYYwrSPeUaQIfLQzkV46
GIpS1GMAt1/AAZLk+DggVRyucDpGW03NwwUE2qUPR9qDqytyG9yjs8TH8jF6MHI1cPtUs775tqF8
jx09316f1sVRaJsj9gOqUpmrTsmYaRc9rGUXUl8poBcWpvfgDKMcfDSAsH5TDR4KwGTCNVffaE29
hThVh25paOVBxdR0qw1RtXCYL20ILkbsjXhpYP82W7SiFoEEsC50ARD5Nw6YEMicUXa0EnQEr6/c
pQ0xWUwRPkg1aASd7vgEXhjvtC50Dbn6VCcO78AsRj9Bb77Ta/92fbCL82LfwaL4q5ozu7miPLAq
2xhCNxOJ/iD7XflrFH0FQlld6pZc2hHkbcR7RF5Ih6c/5V3AyJIsybU64XmhaD5VlKr1xIvkWEH7
+fqcLg7E84kWLGGDfsnpQIkehpkGldP1vKym/Ij54osGTbzefnycCbjBZcyD0D7zFObZr2dSFLkI
JzZfrcHs8SwZi+SDnm2EITBr5GMcI/4HPODpfMYSRvbYsCFQF2g2fqCgr2bZwfNHZ0Ore1KARcZm
+kqzUUQdDJRLyti1q76/T8pWvk/NOFlAX53vN9JT0EjIM2F+gI/N6Vxo38hORfHEFX4SfR/DttwZ
TQ4YKYEbu3CQlsaa3hLvNlxkJzac7jF221Adn4Ajomcu5G5LvdhfCA/nWw4ZewrPID9kEAbKbKiG
foXnQwJ061TzXhLJU3APD62PPu7Aw09VAZ7FXIhnj5/ULDS9CtPIbeNQWFvF7JzmUwUQql078Whr
C/nmxUnxqUCFGkAZ5lmt7Cm+ZTQaMa/rKFBTv0YqrVnSjJ4i50lz0QYjREDgHE1gob/qSu++kjq9
L4yGsOAhzkJtEtRBSfZstDeVbOf3jd1F9wg6Si4KPb2AyJzaHzQHnw4Yqk7goVCNJg91Zl/PEFGZ
60MZuZag6UcFcfTCdZNH+VfFR5xvc/2gTb/tbMI4RE2vLK4TeZaL6r4O7VGqIhdSvdhRlKOoYkJW
1/U4ujWjpr7zM6HeVA4VpusjX/igNvRKnpDcx9N/Tg8Eagyhk6RB5EZDkmxQ5Ai3TacOC7v00ijw
HIBBAX8xzyAbht3TDinryA2By3015QiqKv8wXPLmO78nkbGjzjEtI4/y+cbxqLx7Rs86Slo3Ppu1
XjxHSGitTY8csaCD5Xw8nqCbR9JLJxyMqj6LkKk1dKOP/YZbCLCagy21u0SgkV9Tn1wIxtOXmO8R
UHO8KXnu4Zs3SzeyDCpbpHuhG/ui2XEmfGCHx6JV5Rf0SdpNNLZLBYYL0ZKaCv/lDkC+fn49d/QT
kxCxGddoFX2XkvfeWlIvoaFiiYVoeekEUD2ZRPqIujiOnO7DKqx5jPXEMbSuk2czQDe8rKX0tqsz
edMqRmSsKq9wbkVstQt39sVZTqQiJkp1fq4c3dPY03GviNxeMcUPzakjwOYCjzHao169VI27uEUx
CoUcRHwhwp1ONAjScrAZw7Ub9PS8Qis2wYjyWtYq2R2WFvr36wf84rZ5N95s26QYEsYybRg37dD3
jazkt99I8Srto+iW1nt6r8RJuvC0vrSimAsBPEO2b3LbPZ2jliVB50CqdlEuHO68KLC7VRs02Xcv
gKOyEDtnZD0SOkL1+9FmW4cuCP35SI1cpRKFvukx51wBX/Aeoybq91mUBaAi6EsOtd0gxWhp2VcY
B0uZxYyw+8+fAVnir98V+vyz96GDtbrThRY3cddRHssQDXsrY7TdJ7FvGoht7mN6kJnAHmjC591T
ZajeYxMW/k1aaNGhr/BaDszMKBZC/KUdgAsX6FCyEFWfa13btuhML5IRV1OaYBvnUSd2mRLTr6Ru
2sT7LrN+ctkXC2/Ki5sAZU9wUDwjkJQ93QSUQj2vaYDyNIZwxzzTXsbIk7dlYkoLsePS7cJLmSxr
QmYDyjsdqbSlyrNrYofWTxQ4L4s25tDKu+sH6VKE4ikO8ORvajKH2dY5Ip6iGSI3p1DvyugWPKNf
Ku5VtFk+jVbtoDSv1zcK6rULqLyLK4kZEd/O5oHuzFZSr2K5EJkSubETG1tHwDn31Va7nYx3FvbK
9KvmlwwFbGSZ4CziSDBbSi6wJiQNj92xr36nDlu1FuX4W5Sa+p1KxbAPAnv4ntt5+hvUhliAlV08
QxrpD6wjMMCGOm3ld4lfIvslP/Fit+JNsJckNP1vEcXEWUfti+o5LsL6q5Xi3LIqO+WtT43vQ9bq
u8JutGcsSsGvBEY3fv/4h4fAYDimSl8I35nTPyoehopOJimSnGuUeipFGXdegX+a2g0thYUk+0GT
W3ySUM9YWJBLew4WCF7sMrZjCCmdDt1pcevkMu03K/c6ax1EyASvUEgBclWlcpdtJCDU/UqRYyvf
oNDjNAtHaxrgbD84WKxpkMFAL8+2nqR5AY8BEbnqGCsPJeCwL1BToqPSS/5GyIGxd4JW+xhr/9+h
FPg3tAcKHtOZPp22U+KfIBtF5CY4cPkrI9dR4wRaIj201PUOWqYsEdkvHTGdyhdvKdJ+3LhOR/SH
oI8BWERupWEUse7SJnc2SY8Q0MoKEzQ+rm+pS8uqY7IEV4XKLJnH6XDt6MmpnThcWUFlM05X/hSx
D/LQCcJgh1yP8yfgpfVyfdRLqQdg90naiiqmqc5uKIgWDYppXAQNsq31avQTJF9UIED7iVvX7LRG
EV+uD3lpXXmZooHFowhdr9m69nWUDxHkQbfptezBCvx+2BSV3wagl/X46b8YDJ8RoL40sHm2na5q
6NtjPWQ1j3ujSl6Mhm7kLu/D5CciEygeXx/svEtO2sFgOFyakPYweTodrXcyUTo2qyly3jFSFHdr
pMz8LQChcW0q6MkmuvIUylgvW5EaIH1vUaz2hZWvJCxE/ovATceEGwLcJ8WG2Y6aug54bqYxUKAm
/u6lde3GeUAXjXzHdrW4Lx/wE/HMFYJ0xb1hU7Jc+AvOSTfTghCrAANzUxHDTxcEs46qNJC6cKtY
6GtHEXJ/P7bGgHBtOD4gPSyFa4Bzj7VS6/dSaCko2SmTdmCHiNv1j3MpboLIoGrNk4yO4nQS3t0j
rR8FJWKqsRvpgb2jD5FPrHu/vGsKe9g1TeD80vs0ORZ5bi7ti+m7z0PmRCjVaGRi0z3PA0XVDH6C
FLGbpXTDV0Qt/VuN/t03qTaiam0OAsWgtgns1dgVNSrNWdmjUlpCwl3IWC5FGV5TVDEgD7BRZ3si
6tIkjscmdpVmAKAcVlTD1wiTg4gaB+qTuzr2vT+SlMjjQu53aWRoyDiMcm2el0Fr5pVJxDMX+TjF
WvlFJgfbBv2mT6iQyZgkgJ9cN0gvL/V2L8UbyKhTg2bySJhbNum9kw96J3FzGHlyr/Rlt9blrPzU
qqG18O64NEfof2yxybbgzIwLVW1EMhENdGHHajuvRxGTopZ5AGcg3Yk0eImyVl5Y18vT+8+Ys/RM
GDbA5iKLXZnK2F03+J+AtmV32A2nh+sn6NJdQdWSDhtG82CApr/k3QnKASmXMuA318tLjHs7NR7G
fYktKIrMKmbCq66RqoVs5+KYkzclBRwAJPMA4jkajJahiN0uAx220usRvwlOOGSbWHO2eWstXfuX
4gQJ5ZRc2eyYeY0WId6mjDU1dvvQkLcexkrhWs288kZVY/Ous0J03QS35EZyqqVWwcX9Q0ZFWWXK
trXp5+9WOEBf0G9V9o/kV7e57Llm1AMiM5snKfTEZkiX6hwXH8pIDfy/EWcBOnPwsLL7KHYzFQaA
Tuq1EUXpbQGwVLeWqBFJtbLvKRK9e7Vux32IRO1CSLr0VEOlkoYFUC4g27NcmpqtIsAKx66aZsY+
dORiZZteu1BuvPhZMSsnzfk3+fJ0aRM8HccSc0U3yKx4Z1Dbx4HBtDe+1Ab3LRCZXVsPkw7GAHvg
+rm5eELfDT37qibaWSj1KTQz6GVJKwePiy+lHQL9la2JBnF9tIvLORHWp0NDu3P2Rf1QtJUuksQd
JFT8V9iZk1kVZYfF9fWBLk0L3DZwNYeeKp5BpyuKKiv9gHB6mNmFkq8i0+jrHeltSkGhkmH1/BfD
kY1P/DCT4vQs+hRqgeS3b7NTTToOqzBLyq/A+MUfyfSa5L/Yk7ztpkba1KnRZmlj0keBlI0Soa5J
io2AcbQe8z5Y2JMXV9AmurHraZ/M+dVwm0TuO2Hi1vQ0sC9GCV7da1lQP3fCssXC97oUSkkFIVGD
mcQMb5acSoKentNUiYsnSfxc65gcVBjUfkPRQ7fXghLCf1Fl4sE29d0BGvJWnSUbXqZkiCKMiWtY
kkWOnxb71qmBxieQa9Z5MOiPpSeGmw9vFAdaJI8ZCvA2F8fpvqwNzA20jGRLHzWvW9mWltA8BC6N
7KdQF94XlzJcOJF/H+P4s8PGPB2NiO2ZFTLElCcymGetKW5DTIEO5ZANe9PH5ApjhBQZ3pLlNSq5
3Ei6sL4lisgWdtOF7+vQtmEnGbD/zhzJTeFJCRE0caNW74tDU3kA3L1UhrpQhaP2uc4q8eP6Ul+4
r5CqmcrzoEjZVrMzWWVQrtqxI6ejzvpTyX1Yd1Uob1NILg9ATL0dFB4UQa+PeiHCUbacKI6cTRnA
7OmSi6BwsMWR+cDZOEibKrCwBBcd3rHb6wNdqj0R4aC/UuSZFFpmuRWgZ0vKsyp1+2rQ461SOTTg
TDVPvox1znMZUlI0+V6vo9aItqQN6SYofQi5CHYcvUSUN2bWS4/X/6pL33nqmk2WZuSYc4jnWDno
Ag9R6gLVULZ12YYJ6k15uYcKKB8Avxffrw94KUnAkGkq/uk8pM/A36rX1S0yy4lLBuSt66x21mOh
Dgf2RTfxwmRMrhutgcQHSUNmxT7LUpwtTPvSXiNUknrSj+ESmN1r9JcAMzgca8qq42cE4V9tKRlu
JL21ngsjNHdstyWK/rSTZu82B2Uz6uTYscK4nl1xfZzoUkfX2bVxd/rU+LI53hWU7yvsIFE2R9vm
K3wvXBDqrMFgFGEkbXy5vviXvjbpIKVscMw09WcxtOigxhk9pxrRdjwZiy7TjY3B8/C3VWVtfeeM
uAUu3BSXlhpDXYV3GuhbEDKnB6yqtMCMdTNxsTRvv6i4NB9SOdKP1tAWmzqRpZsA+PHu+kQvDkq5
nlIzjWekd04H7Xtj0KraT11LbfMtFFRpLw8hvIZELm8Uta+/d/+Xs/Najttow/QVoQo5nGISSYug
JVmyrROUbcnIOTaufp/mv7WrAaYGNT6SfcKebnT4whsy1MnuD7oSd3svK1LK5BRJECYQ9XXwmfdh
3itWEaDsXP1OsTeBv+RMX9ulmi6qgZWqmwgEf63FV8wwOtqIAR1o6dTPGGrHJ7etzEtVQz/e+V1y
idc7z9KlphchNyWc1ScIsbjgzoYvWLow2kal946AiCakzsEEHBQN5mpowHMcEzQiTb2jCYqxEojz
8FA1AssYDNl33tVbO5G0hEyaEAINk9VPEqmosR5rioA2szP58wj0ndUZJI06UVtemVGU2s5C3DqB
su0gs2n+XdcrNKxLQtvT4U2KWjtbbaM/e0BmnsHlNufZkvLWrmIfxgKnPh/2sdjbILe2pcVzSnOe
cGKTkuXJFJclXefANtEnOE4DfToEGQ1YbdCrlgsO6tYrmwublhrd+onCtw193OdSaQ+tkjUvadeK
f+MZDCyuqm71PeyjOvFVfcq/3980cq9e7xlOncxwoOnQZV2/xmjKtGYaAmhDZnIaDpD3tC8GRqGP
WTjLMwOzgD/vcDNS5Fx3ILJ0RoJD9tb6hqqd4H8tHsF6qF603IFw/fCs4DqDZpfbjsFW265ZBg/2
nA30MDdtDA/iqkGBOEqa6eGwgnUDTYGxtwwe17gNoy4Ls0zoiuNB3/hGWBVHyFx76mXymVp9JGxh
QfXQNSSoWLcMFd3omC3lBRrgVQL8y63dIzCSZPBLTJq/Fkop7Xw6wCo+7tDZ+Nf95dweKF4zFERl
akN4vMZvuMQVQMOSLABp5fzqQaRdTqU+qtEftdLW1CIRT/gHz4OEp6Xvu+40KZV4mB2D6AY1SEmE
0CRgUf7In+ocTUxHIlGmLHASkZ9Qbu8nmvBJlXFiNAHiqXE5LE2u/3l/8tsrjAcN8IGEfHJG1qGT
EyVRRahCWtfOenhASmuJTnPnFjjWFQx/jEcTD+37g25vEAaFkmGSc/HZ18iHEiXBWp/54q2ZL98p
By4HZ7TGi4nd+AcS8+SPxkMr+f6gN2YKVJcGHY0WqZ+0ChsUJbLrYaDoaZuTR52X8B0OYl4KDx6q
l8DMzVX3cH/MbTory7ucHEqDsAvWgNo0zuMiwxI0WFQEJY5DMWKynDdGY/huoQy/3R/t1gxpakg0
JReeuXYKbagGVKFbkFzak4HYQanqeHXPyhe36zG3UbJe2bkgbsyPDqQU8LW4XgF3Xe/aCiiFXXth
Hmh6r9rPS682WOzQfqm/wi9rH35uHRIqSE0QAym3rjv8i5kOltCNMjDypTqqcLqCsWhhS1PKuph0
Kb48vJ5gk1XyCaBy1KflNv7pTKKylZWum5dBmNr509IbBpLIuvhR4uwxH3qcHvauwhsHA9wEIGKJ
7sJzdhXxIQaupckylAEwcF051nP4FkIU9Au8uZ6scfB+8XJN24Pn3XglKQ9wAVOR4Clb92KoVcSA
Z5cy4ALSvyjwt//G4EE831/Nm6OgnIR2JJSvjRCP1kbmkMIjC6q5qk6x0Y0HV5n2wsQbZ4C1g2jA
+kk43mpHIvhZNmYzV0AzyIfPWLctnj8lVqqfF92N9XOnC9yu7k9tOyj4VwjqUIJJTEDOX28U/GYx
Fuq8Moj7xPrkxIv5GWvA8scSh9bnvBrsPQXm7VrCpyDjAyQqWUtrUkVaSglT1aiCwbaV01Cbwzkc
e2Wnj3JrWlJgF5KSQbSxRhuWkWmmse0ySuFAlNfzybcK/FadDgOTbtGN8/1lvDkrCeMAAiIDjtW3
S0Xo9C46J4GtTMZr3EPSNCqx8wxsjxh/35SvD3kV0HP1+lv1ikKXrc2aYMrL9KUMl/wURuPIO1vo
wG27ZP4jjNxQ29ki25tSDkvpBJFgKJzrXmuNm1g+G14dIAE1vllRqr3QGsd+xbY9LFsfXkhgRvDS
DdAwAENWC5kM5HA67vVBa4//DHUxXET0OK8W8UF2njxpHoTp9e5oUCoR3ji1QTo0peFT+m7+EB2V
v9P9ydzYhYTWHiqV4E63Al4iLM0op6AV4FyU+GPtRC+aq/+r53UZzEq9B/XeDscNTA1fB2YLmGx9
gYjKRDYoW6YgrqI/58Z1DorafbSt0T30udijLG1j3/f7/j0Goy68JnEWfVOqqPPMuCwrNni1EGdP
DBj77MTz7X0oxyL2UA5oiuY0ld6014bfHgYuSyjF9PZ4WKnoXB8GtwTaX2aN4ISjGVy67e+9tnyN
wFMdGmt6K2u1OT/4NXnUgDpKnAsFBhKz6xEHCwtwo/GU1xjjtWM7mydFT5CkKV3et0V7NGJ4H83h
2IFyYH1X76mGrfcI0Vx5TXJdfSJB6+FKJ/3yxINv137I/bAz4uacU3Am4HtPBHWaTasVTeZBrfKG
jBPpiMU+zpWiYHoV6s73Vo1na+dsbG5MRuPdlkkTkyOWvl5NmrAGKArJnhkx/TTnQfloDmIPcHhr
TsQGaGRysDj0chP/FAfNUxthJeQkwTQv0zFzhXZ0CwwUlbycHg0SmJCkhXHepZb6+lLJYystkdfF
iqya6xeQPPlJaLi93d+E8iNcZZyMgjajzOcIfDaEOm77cLRQkwsGyiu/4VmdIfuZpBQT+yIKy7+n
MsnU3MefRot+GYxwrjAkb3VvT0nj1sISx9LsYvmQBVktbKyoYZTNYOopOYbVCUPXqjuiOmSNr6ln
77kb3NoswDOJZ7lHKSvKX/PTZ/S60RocaySbLwFa66paYa9RlX2/8/rcmhUvggTQEYnRkrgeZ2pF
IcDZAKjJnRTB1iFxvye4kOEymyjmfxoM7AgFOFK7NX467EMNRgeDAQIdqRrgAHKC29x+WgosOHYe
8e0KcolgUgJc20QpZIO4VKO5iCMK7qOozVOCthQi+Iv3aNfqfe14uikqyTdhFaFMSeT19qTQAy0a
D0aX1fYJikhG+g9E2uRNt4v04VPH1+K5o09GBURbB15FjYIX9bEioFsheUCTUyrnvqhQMbx/8DaP
K1Oj0YosOEEDnGO5wD9twTEtw9hqqV22eT82SKdpheIjPFeJozPWSeRjRkyd4/6gm0eOQTljfC8S
Vaa5OmU2Nnxa0hRREFWmEiTS40pBJRBdnrZ4WuruTx3tuZ0o88ZE6TXp8hqjUr1pk6W0SNIE5G9g
pjP2jW1t/ll5zfSJlyM9KiFKMzuT3B46dqS0oaDhCgJ6rVZfu5U3zxMNimym9nH0Kqf7R1Ej8Vur
CMTK7q/odnb0QujAuED3gL87q0euqVQztsHNBcWsKNVB11u1Pk61UBok4ZwYc2KraPZsG7afEbI1
iBgJ8ybPWosbpZ6Z23bR54G3WFiTLfhB+7kw+0864aM0VY6QcxwSbeet2J55E5kNzjuNPiKkNfgJ
HcYBkUTaDt60gEn1UuCZs9M+HBbBzoRBRq4lO6trNS67BI63OHQw8Rf/geVj8m9elsNXFxdNwKi0
0D/f/4Kr7UKPmJQOr0SJAkYaZX3icXlH3Eiv5lfu1PCgyf6di9Af9lfOnjDzagHlUOxInfYVsFcH
hs31mVcBT6m1a4vXEkHvz21S2VRUl2Qn7ro1Co0Y7Ff4xZTbVoe8x7w7K3sxv6pmR72E9+eUmka+
s/HXgr5yMvJAUyUGmwIZdPWGWuE0t1VsiVfJ58kOhpY2+qn0WsRok4azcvTGzpkPTuOIf6Nerysf
qIv9ISI5NIIJZdk/tahyPlVq38ynriywV06MPEShMOkw32IOquJHIMJGv8PJaXieVBQvX8wqVfrX
buSEHKqpaPIz3WdzuujCqOKzmoeF/abMhrCP3qLWzxEmp/GpCSdSP1+YThR9SG2ni1+zGifrk1eL
djpEaquyUibJ25MK7EY8l15TfMmy2MGDuq2N+bE9/r52QPmJ+qlwcaRWn2jRtRrNQFd9bYayew7z
2jtpRZ6ekemW9pCN/hghSI5H0Rx4Dy0Zcv11VUYrMsVUikl7NabGPGhGbZ0kuBEPWCPd2xfs4Z8C
yv8NpRPu8GrTJF6HPHQmRhsHMu1VzfreHyJQD0sX7b2ecoHWowAap9vIFkTMarWAphPnyFfNxiuu
Fwoase0cnienw1lay5QDlt7/9qlmV2cxQqG7f1/cOF4spAywHMBLm7a/oUxjkcz5/NpYZXEslTL6
qOq5s7NDVlc8y0hZE8wVhTuaIZQir68KDoJqz8g0vHrm9JudoOk4u6rflPGPCBEMX4R7mc12WqbO
yaNFKAEUtHCvB1TKYbLbUtFeU7usn7q0/CLMeo8Sd3OQd+UpiiQyrLsexKu6oU/tRn+NeiD8Q6TF
Z+6L5Xj/C21vdGrjGLqiBIWUlrHWy+vzujcUeuevgCDC6jzWS2f5gKupj6OnvcsmvPGpKKJBikft
DGDuelKO0zehCEfzdY497c8BId1nA1r8C4iF6LWBmn+eM5HuvMU35ggelmHfXTzpS16vpGJpnUA3
1nwlKVa+m24bflkmHKkxqBbNY1E4exFQN6fNlEYvdKpW7SJrElrSpq75iqQRWoqKlR3NOoZdhiLt
MaQpt3PCVjHV/8aTDTippUBdRO6in0LjrLCnKKQg85qG2XScQ6s4OHOHpHE1Dj5Kx/PH+/tl+wFl
RPxuEUHrkcbj9XhJlUAcRCvjlVjYGQ+hMOr+2cHNs33WvM5pfung6QDWz4vM2olVt/eYhdgzzwBB
JBD2NeyyVwnxpkWzXpNGVIdwVsO/AUIDlgIndZnbSHwyYTMeZm3ckzy6scgSVQo0lwoALFHjetIp
He1IuIja0U+djnUa9ugbi9AHber6ZTnbD39Uqibc1BaNCPk6rDYRhOymhghLtcuJSh8KeXbJliQ+
GEmejX4zivHf+191e9cwHhqLJMIAaEkFricovCU286RXXll90+/7El0Qt9lrP6whnmxWhoFCJSdG
32MjqDcvZuZktvJqKVZQmtly7Mb6r8lS/7V6I8JjvP+cxG53dFTxNmnWk5vO884mWtVw/vcToK5w
SJkt9971TMGNA/gksgkG0x7io40F+/Q5q0gGUDL23D71a3QFigvuBHH4Y9A0RIwdFW3fnXt3e47I
7mjEkHOR1tJFv/4di6k3cZZkUeA1oeeLdqg1+vRd/ZddQ8CtU5iLZjw3e0WW7fSlSR7JF5VKkqK1
nOfoeDON0iIJKlvYT5ADOnEy66JW/S7WbYHYsmr/ZejCsvx6MfovpdaYPx7da7QyKKwashHFY726
jR2nVZ1kAp4WowX32mVaerLKZtrZ0dsjSy1Jlv5x5mHDrTFW6eyEWQ5eOCgVXfWndHqhd+T63qi8
gCPYqxVszw+jUR8DDoHnClHj9dfksuqbNOqLAPeV8s/MKM2T66XT0/2Ve89GriM5OQyLh6QXcpTr
unuMG4K56EoVJKm72LrfsHqZ37YURi/DoCU/qtJUl6NXTjVq2Aq2DtNLhCLGdHRLtPXsWh2dg11g
svMZUSrve0SXRPM1D/jxIe3UpjoKzYuMZ24cJ93hbtxaIqrNvL60DWTr4HqJinRwqnLwiiDVBvtA
8185OBWC8/eXaPvUA3CS5nsQjsAbb4qVM7KTwgvLwMHiCitI1z5OYW4famDQ5/tDbSZEUQ/0ltRN
ZnttGJlDuNh16YRV0GtecpjGWDm46JbvNFM39wSjcFbYU+RA9P9W91UVpkOp5VPNgS2ScwN49xC3
wlbwWUdB0wcMP54HW39Ql1YKREk9CyBc0LWZ5mpDG8aU2yiZNEFv98uhUwZYt6Y2nx5eQvIr8mEs
ValarkuWeTEnmcDGJZiw6T30XR+RdtbJzlW72RPMRd6ydAJ5T9Fpvt55+FNYSZNMzAVF+qdF2Olr
TmhzpPKz13TcDoVA0nusCU8X2ttq2eYF6enRW+pgmTr70g2mcxwjG9qiEj/8gBAAQT2BnkH1TiLg
rmdFJSYzEJtvgkGb9d/5NhkqKLjVndJGzInfTEOI7M2iPxrfymGxfMIC8B1JuJqh2qelHtdtE6S6
AaGuF+lpnMLlzzCLi7NX5MqDbCV2IgMCWiCUJtfaFM+TvpGViLIJVDevn1xQ2pc4y/rTkDkPtv3e
h2IxJfaTjjFVw+slnS1tMPNWY6hEq5/UFGHBLjGHU0Zt6JcU4cmPj25/NFUIhqjckeEhN309nunU
qaeERhMAT7ZPVWGV50JTHgSZ/m9WVAg5AkD+KaFcj2I1g5nko9cECCaqx8jVCj+f7OVs6aLeiVu3
VyITogxJmwznU8hs10M5WmZP/eI2wWJp4V8graZfu14sO3f89kq8HmX1mWh5RaGC9FIATcQ6JLbT
zwcj1VucfcC1fles6Z/BHtMv/+FjYZIi7yo+2Tqxa5zS0iB2t8ESudHLJA1ADCx5Hl9BtjsgFvJI
NBbWzr+W2YdK3NptMCBEylFOMYSKE/HwjUhEIqHNUnoM2uHqLQ7xhmlal43ehWl2MBG7DNwmml8c
bTB+vb9sN25EzKdpoEneMU/Eao8DXIwgri1NEI1e9DlvF/VZaPEvkUjGnejo5kjUFIDDSuztupSb
ULazyt5pEGNWh6PbuYmvxal7EAn9hfuTurHPpQY/9y5oGQnfvt7nhDG9MRZpG/RzpByKWi/PemR8
+g+DUImU1QS6r+sItlDtwe7isg00mdn3xTL5vdD2DtMmTn7fCYS+ki1CEXJ1n7cjti/1MLLhOKnP
TY3tTCMwYSJYa56jotwzLL71lXQJlJFRLKan8nD/VK9wEqpa3iCYVRLOKXGgGJRzqST92zBa1bCz
J259KJCDoNGkiAgFu+vRDKimYSGWFvq3UV+SSMWv1sK97P6Xuj2n/zfKGhsWelDT0Fhtgy5J2iNl
/vLQpLhrVXH04/5It+ZDB4EghsDMAANwPR84iP1CYbINWiUZn9NpMQ9RN4en/zAKGSIfie23gTxH
elkhROi1QY203bHVxD9agcnRfxhEiuXQDSFiX0fqSdtMSjRlXRDqMWa0Uz9dYmE9HqQTPPPy8XFA
CG6wvygPut7gVl0AYML9phmj5T2beDvql/8wGwiwkuPGW75OajHT6+0lLDqUYttl8b1sVm2/Lctm
Tzr15g4AVvvOKaMZIvfiT+en96weQlfCshVCHEkNHB+LxYfzWe5sCVkAZI84Fm/e9Sj5YM3JaCIt
h1ufcQrrDvs7ByjGw4tGjiZFdZCigsegr0YZwUZbrY2AXT5qhzRNlKNRD4/fcAQj4Emkm4f8dzVK
NKY2lkUWrAGckX7Vk0T9Byac8TFa+ux55hL66/6sZDx1laRTVmI+9Pkod1FVXz2ubjlWzuwCxl6c
Wh2eqrhvlM9TLIblNZxE1byWcxja58TB4PmJRnQfPRyiUzmkEoy2GSkI0OnrZZ0Klnw2xzrI2o4S
bRxF2o86x8XmADtM+QOBoWHvBty+ImQ9jCj1ktkz64DC9FLc/oTJMSOCGQ5lqZjFGRzDcsGdD9qy
oxfFXjl4OyYpI7uTV4SC1gaNpQ4QRVNgckEk1Ck+emre2L/nizFGXxSzVYy/6iyNdooY25v+ekz5
m346fVE3jTM13z7oB1X/kFEcO9px0f8hMmLQ+9toe9DldcJVT8dduvmuvqLrLp2poPEYwNhSjnML
ijpvonrngby1iGxVTEeolVHzWU0oGbV+VLtmCISRfS3MbvCXNP0wLPrzkFZ7we2t1ZPuWvS4oR/r
63S/qrQlo6Q7BFhldi8Iiv0Nsllc3AUv6/uLtxlJ3l7saDgItLV4Yq6/k2JQ+av7uQ/cqlaOKWqh
EJKMzk8W0e4MtflO3Fu8yKClpYf7hntRiKZKbKyBg7BE9StLveGY9vXeAbsxIaJAAODArCR6enUh
d808aolejiifJI3uR33yfc7CAo9sC8fqhxeP6rgNYIGzTKNztSdMTJabydVHQEh2BUu9hquKI5+n
1YcG7929qW3uy3dEPeg4shF5f6zuS+Imq+0Kcwp0d+IZGIAalge0/e32CXNMi7ax6LB1pFU3fm1I
+YadQGS7tASiUo2Td4hi1wY7KvAa4BOrgZ3nyWmk1HLotHC4TIu1p7ewyVypELMxIepxtum7roJt
wE1L3EyFAcoXm2SNOIvsxE3PWMGZgZ63zt+5ESaPdj9pmHE38yZJ6WdS5+uz4EZzQye3dYLBhRtx
oQMUWRc02TVsw0ZF7Ckvbc8DVVfkl9k7dMvogV4PN0/DmEV95UJuHtVDH2u2r+q7t+P2o0mLBprw
cOQ4e+u0RTHQN/OMdAnyGGr5sXV7dqfTd26Jdy3CYTuHXB6vqzcdYVj6VjTjoBRIsu71pGotlX47
wgiwPjSPcQXkyRZue9atWcXFrtEP3ZDQT6YI/NQ1+t5bsNk3iA6+62fTDOSWWcvb2DEYjmJwlgCR
tzY6u1PLEJ3R9fkvtLlaC2tkPHUxzsUd43z/MticToYGNAI2hdozaZRxPXNTi3EIDisNlXK3rs/p
aMTa2avjWD9xUsf5yLNruQcrnvPlVCud+aDYjkRMgaRj9cFdSwuzVcLY2ERRlTaaQbpghmplnvur
FhNLxVOnfcZNeq/JsvnUwM40yFEuUS99wvVN2w+FlyyLbcGRUtonXQkz+9mqrJw2JW/kKSsTfGSn
xgEaYfY6RpwmmbJxur/qm0Mkf4Q0MZRsLYfQ+HrVFVAShcgziwIDwjtcSfnLUlr6Tm9hc4igACAf
Tb5CjVUHlnk9StHVizu6iKNNsVa9TMLJjjV1/+Ng7dpe3hxKtluBznPJeqsDRKeEpEVzw8DyelOc
e8zOikOEE+5yMAf0YP1H10+aBgEZ5hV756Ffz8wxGqeYx94JZq+OfDtCarlJknon6dsET1LcjmQP
ZClVlI00dq17NJsy1wlG6nRvjtvq/zgAWZ7rCS9EryjVb/dntV1ENgXZMrhLFpIPdz2rfFSMpR9c
L4iFm0FDQQ7hQEM3/2gju/bojcfrRNFddusll3/tRdLqVo7rdBcGcOlLVNYV0R6Vuq1PamdauFdj
Ug5UUnEL/aQpsZ0jfm8uO+t7Y740n+h4Stl32by5nm9aWy79FDZNheb7U6UNwzEpKvc0OoPYKcW/
c8evbniD6JeaNa8zbWcw0ddj2UYu2RZT9taGWtP7MQ7u9SXlwxtvmdoM7clOuHCPuPvimdISKfRn
tW1b81KPQihP3Ig5uYAVdTAxJmlXnRpxKr6g8VK2ZyVNptDXy97OfmkXox3BbXrWv23XWJVfWaMm
JmjkxTj6dlMjQh1nnjF8bUViMgqC6O0xHfKhP4o8rRBoEpwm08+iFlolLK8y/C0zzXB6UrPKjfyW
C0XxJ83uLoICdXhAVsg0LpnZz29a0dvTx9Czw/A5HYDLfdAmpWlftahp22Pn1ehpzGViGs+lblUp
ptdmXwCgy83id/htYjm3ZhvOB5Euc/Hb4EDOvbSRGkWnVO+75aha5EW+m9vzX+i7lOlBNTgQp6Qo
EAisU4i7J7eIZtef3MVoPmadPmJU39qW8oSqcDgeOGdTdGZdVfO0ZMj1fBxKWnedrwkxeWcVQ9f2
9xj/dzf1c7IxAwmRpunNt1aZGowGVW38ko6tW3yb9WEoflWSljpwVEdZ+Nvc4Oc0HvCKj8MX10jK
4ddw1lXxyTOqToBJSbToeZlarfZr5KnqCwAni/iXyNP+CHDWrZ7un+ftLf9/jRgJzKhOrv2sRifh
gqmM+i1GFP7UYXrl13rUnR4dBaY9bD1qAWgKEJpd7+zC6oo6H/LpjUR8+FgX5nhKY32vy7QNUegu
kXMZUGSlJsRqlNAwOzEq8oK3c/2IlVH1W6uivnsqBwVfHbMrPYuicjr+8ejsqI2zdkhqsTeMNXEO
DYikxegofVOadJoPqZhMP3Ybu9zJErZ3PZ0F5FqRqKdTR4v3ehWbKjPVgVfrbcp6DtlY6fm/OYTg
r+x+cERtrln1zoeTf/L6SmJIZsT0KF2CTr8e0oh1rEYbI3tTsqXSz3rXhPmphBI8fkAXYnEf3o2k
OUhCskne8bqr1yWpKNK4KuIIBfLVp3wU2jksHuW8E87R5wclI0NK/sNbxRzlPEULbMcwyAyzv9Rg
Iz9VwzI+qWjenfCDBs/36AZhQD6YVAyRnYBV/KibqZniChMG0Ob0i5fiX4Eb1IOWcXJa0ClBafBa
vUtvXX+rghJUadtJ+uZNpvlmLLF9cJTI2flE201IM4jiP0QPkAwkP9ejAFbvMEIssjfyU+Pb1DTL
19jAlcWo3eKsqHW5kzq6mx1IuYuOOPuCZi6iwdfjlbO2oNw21m/VlFu/aIT44zHED+F3ulXxCzNV
X7kUxh/drM07lbZbQ8sWBHtFYtbXFZwsj4q5Hc3mrYSNOz7VZY6gLoIkC4ZFwnCqi0C0pH+ZNIh0
l4VO2Q4LYHs30xdFkglHKKAH0D2vp55H+kLVwJ7eTL0UL2hdh35BYWbng94aBXF7mV7JQdaQ1jCj
iG9b+fz2Du9sCiX5Mdf1sqcPsr1JqDlwlRAycgSQK7+eTAlkDEbQOL+lbflLHCrOIeujFOscSDX3
T9u7TfH1pSWh3WTkpC6gg9fVnCUxG6M1UvGG5+RSgsSP4k+NLYb+4OSLXh5HfVrcX+suatUT8YfV
/Dpndq/5E1SV6a+oUKifNdNSRn5qDYp7skJn+mBNkWJ992LMYB6+Y1Hmg9VjSwMFfu/q0lOcPNKI
esQbAZCsRObq06z1w5vrEM3cX5rt4UX/j/iSs8SuphFx/REiQx2HBVrdGxHt2PodvOGnMp7G7xXt
198Ue2q78/0Rb3x2jh+yovCvJWp7VW4ywqydMitd3sZsGF+gKxYHQX3x6C6OtrOONzayRxYpufnI
7ICguZ5c2GZKZPZZ8aYKVXvqoyU+QHjNdpZwG2QQYHDFonxPJZTU63oUJ1GNRYFM+zY04/Ckp2b9
FcakdVKoC/oeapbHfBjETjvl1tSAYEvJdOSKNqmrVISPZq9n0Boifp2UxUGnRrp3cG58LG4cKloI
p/DWrwOZqB2HVEnL8i2pKSd4NDIuYJHKw6Qa2a+mWOpvA0IAhQ9pbLqE7fQyq+b0zUyj/CXHp/EX
uuftKaqAudlmsadusVkDipVSXFliRiDjvcu7/tz38BKhC2fQ3saipEhguZ2vKo7+fH+/bkeRJXSg
oWCIqFmuTwhdOQhmEY7xsQCzuySZdnLB3e9s1bVSJUePEjpRquQjSSTqahel5LxVpvdDkOuFsH3P
JHD9gcTD0H2IFqtRX8uBlPaJlrSAkrc4bn3JFXdxX5qojPRDOKRpf8I3epn92Z5GyieLKPaE3Tbb
Qaoq8Yyyyyk6gv683uq2RpNwaNsh0BW98dPEAGeHqI+v6Jm+s/W2yy5pBpTYwP5TK17XUkERkIDB
4w7opLSH0Ymri5Fm3vHRjyuPLCPIQaSYzfWEcsSGcVluxmA2OzAmnh5fqJ4Wj0Z7kmEscTkgjSkX
vj9PP21U1cw6DSy9GiyKrb1UY1Yc1UEoO1toc5W/jwIbhDoh7pRrLHMDpw2cfMso5Dj+kFp/D8by
VDUYz9hhtGfYut0KFLHYCPQnZJNuXaazppTkMzc0at1emPhGBh3E6pqISndu/H7/K90cS/bKDQhT
2JqszkYVdlA4kbsMlDJFXbyNzUOl8G54NgXf+0Nttx3TkpY6qJYBY11Tz/HLywdEGLRg6iP7oKlR
eEyWZq9LvHky+FRgfyEQo0DCJb56dZcsn3p9YfHwlKuO01AK6jOD8rk3oO60RlWfNTvZI4HdnBqV
W1UmittkeLbduKN0qAWLEN3ZKKkJxtmwV6K7OQohBRwS8M2889cnShv6qIsrUwtiwy4OQ1c2vxhD
tGdscXsUIDSIk0vSxqrzaPezmBvwnPha9dYhTNPmWVG6PYbVzVHgeXMLQaDYoCszK0aiU7jsu9ZB
vz/lXm56ZQ8KcnMzwN+S1Bcy6jUYsRBZaY8kGwEuUstBL5I3Ww1/wyX9t7SqX8cyfMyqk5eGzff/
x1uX8WM1tfDH4Quldf+tjLA6GbyoPlrlsIcG33Qt5EjgBOh5kxhurHk65JMHUyhaYEyYcY66+5RE
5ZMTIwRiNMuXZqm+hUP4Eb+HBxUk3ufIasKEpXxAV1N+2Z9u3C5vrT5N2B8IIYQXfRgFGGOvfMpJ
GR+NZ5mkhFcBriG9oAB+PVTWsy2WhU0SD55+wCjb9SvPoBo59Xt5zK39yIULEJxnhIhkdQ+qFJw7
2rU6tp4eroReobzYsKgv96/AW7etTWYtYXBk82toUjKbgyVQYg7a0HFP2PD8CIFHHN0o22uyrw3V
+Ewggihs09cFUkLT4nrtIHN0dThUS1AaWYx+6Qz2SNT6Ia+c8jJhZ/E2LPH8OozaeK61PjxT76yf
yj6aKIM6e0pK2+UFJE4ciRwH0RgkretfU5SGsMzFXILZisShzD3EtpfSeDiwIREFgyUxO/Rv1yZA
9H7aCJlRPShZ1mPUj9+sudmTJ9hOhWuR/YjoDg2EjQomLd+MoowhgkiplbMWjfigub25s1M2EQfS
JWAxaHdLwjmP8/WChWE8aLEXO0HS2B+Ea72OUDn9GPku2s97m2UzJYtuC7LUMCTBBAHJuB7Mm5ET
HdPOCpDUMo9TYWJ7Uxh7kpu3RoFWKSGGdHf4RtejAPwdU28ercBqrca39dE7m9mwx4++OQpFW3ir
wBFAeFyP4rotYBx4AgE09wTSsGLgcB+Fn+8f5BujSG0K+UgiC0DD7HqUGtiFuUASDSKjWo4YwWun
sVfm4/1RNtcFLTm4MMj0Srz2JoSehdd3s5K6KGR1/ecmp2uUGFn/D7oow87RuTUU2k4QNPk8EqJ5
PSE3QdC55YcExTCWfrXo48UxaTImXto+2oVmVgCapAMqMRHZ7/VQlE1zlKQKOo1KFh/xX0V7REWf
vCuWPVjYjc+E4ZFkhdJfZ9uthkqqqi+UjqZmpGL4OoTa8Kq5vXj01ZcTgj0EL4BEh07t9YTamHpf
YiRMyDP/TLCFfjYGD9kBd360eiiFG0AmYSFHrInAwfVAZY+OSxIV0ZuB2tDJrfV/KkTpHs2oCCh4
/3g+pCjVJvUfmiihbqFRc57KTxgpxl8URO0+3d/Zmw/DAaE+pZG7OXSo1t1mOjtDMmZL+TaqNHHa
DhFjR1emnU0Np5AVuapOktTQcyANpTS5JZOpJWGhbg9uMLWtqI617ka/NljuzYeBtp8JYluvnDcW
pMmPscim6Gsiqtn96GB3qb9E6GdNv+eJmpUnUTboxNlEwvWBfqke1G02hr9r01Qvfmz09HIrTRkt
X09H23iuLcVtfTwPYN34vd3NeD8jn1xe8HDNumPhCZH7latGylHH7mc+ZDbB/Tns8872NT2dzFOl
zpNxLrypb86e1k3FJcLocX4ZRtduLp4TFucEZTRH+HSKZv2TKKpl+gPcHr1iu5ndlyiLzeYJPVkv
fp68rPo35zr5QSxuaOdlSt3og1fGZnKWWvlD78/moibHqQaa82meSUE+hpkZxxcxaS3lJiUR7Qd9
ci2cGygw43irlfnsG13ofauKgbNLrO2pqBdgZuEnVVl8tmOwrIe5NvXMr9A9Lj8QlcztuTHT5ZOa
d86fmTblFb82r+PjvCjmN9ekDnJyRbnon+3RsPqnBG9f/QCLTdF9hC4adJqdsLb1kw0Yo/7eFUP2
EdCLpqFoQhR5LnsL19+ixQzsLdWQbHsRbT1Nl/n/cHZmzZEia5r+K8fqntPsy1ifvgBikZRShJR7
3mDKjX11wIFfPw/Z3dMVERrFaG7KqixL6cJx3D9/v3cRJEdt8wyF+z7ioouXBR5v46NMtfGrAmAN
7Ydj3SoCL1Ei8xdIaqwG9jIV828y5xw9yEhV6YNqKhsRFHYWOU8L1aK3bUezGYOqHJdxZ2mVle17
25lwFijrWSr3nO5IM83OjI81U5R+9xwZ5RsVADDZtm5ufEmsyjQCdIpFs/FkXjqPaj4XCNfHKHmK
peIVQWOLRsFBSm3bcHQyqbIwhlEP5ZQkxKIiQzfv8nzMtdtSRnPKnXf2smOP4Hrem12VLz4vQ4FR
IJzWDUq8CuYA3kKW/F7muHcDL+7KH1Esqic7JkDNtygbRdDEMnsaZmNSPxTLYNzP6lQQ4sxK0zys
1Ww1C+bKUuqQZNh6uel7texJYADrebQWs8jCPjGV9KCZhZLtMq7J8Q7Ci51sFqV29c2c9AMEk/U1
fG4bTehbsA7dCtQsk812qrNG3UF3GfRAy52k9ende9OO9lA2+0laLN/wI7THNb2E78k328gswhTL
nG+jRvBSKKB3ND7+A5MeukarWWFDur216Xqh2r80rS3VIDE6PYdq4unH1lBT+6iptahzH3GZ+JLz
3WqBbeWxDhGu0PptLUz1x+tb4cXJa4Mora74SJXhip4DFppUpSyUujvEQFjb3mvSvZUq+qeux9L3
9aFe2HVXBhO8UDzjSco+q/NIHrESXYjuYDW9vU9GWQbGqBnh66NclK5rSbT2uNB5s+2ed9KqnrYX
AdjdoeUedAujvUNxyC0H6vkW4/Ofr492+UyQlsAwmTnqcSq+0zOxVbxILWQ2HLxazviR2bWvxmq7
eX2USwx5RXfw2ERtuBo+nLMSEZE5Q8yrOsxKWUlfUypCg9omRlwbZZo++LlruMlG5OVQ/tS8efWu
zJUIGlEua/GuKvJ62hYtYtn73CmswSfFOnpz5wLaB11p1KRcmlf26ulcYLgQ0YgZ+0Puja4VllKq
d9bkTW8MXEe7hQad/gBnOP1pwOrTcXRhTHODwg57TkSkTZ6MpQ81NPtIB8fcTPCgtrE9VPGVhXXR
IsZ1FGq/AVFzDVE617kUaTJFveRO1DpjdOM43zNNkt0WC6THeQVVIultX+8G5c3qKJiZiOBhFWAR
jQvS2fPGKmZVS2PbD1WjTTtzDavD8en960vs8umoh4EE/lyOLPiZp5PaGYtRrl5pD4YbKVtbMY27
jC5oaDWuuS1y/a5IsczxhDTeXFVSiXMpx++TeoYK83RgY2g5CI3ee5At8xfDdbsTRNFdqfovdgV8
6IA+uCut4XsXGYvc/tpW2or30A1R9ujlTrbVzEb53CcQoHBnWD6+Pp2X2yofLDA6x8nKnDjXaGoN
H1kSefLA7qty1HdZmFE/+skwXcuNfWEoLnh0l6j+2YfO265xzLwlkzocSmseQ3zp8o+4Zhp3Ta0M
V3qTLw4FwgxrkY4hUv/Td6Uk7ezJxBwOXRpPTsDnBqRjxfFAgaV2rb19fRLPYxw5KcDRac6tQTFc
Psz19/kb2Dc3Ra/qsyMPPTtaeUC6qRCPtRQWjpAu0W6BGPixm8rqHN2vjVFtP7ommb2wG5vMwf5b
S+M9ieh0TKSWpNewmIvynl8P0ja7EVvyGjd7+uu5Uul7ePnjwVG0NDBkRrFHG+1dqnu0nKwWeeak
XOswvHDiAEiiAkJyDrCmr7/U3+YkMXD5mGm8HtimhsQn8cY6RszJlbm/fNXrucaKWmWMlzfyucB3
My+X6aAPtIQDQ6mXAzGsXhoO82LGV0qDF0b7T9WLs9KNL+DCuUwXDexsOSCQnPdpOkBijdL0HVqg
76+vqct3tiolgVnX2zKmVGf7nFcTbFvO0XTg5FYe8WqMrRswcz2sStcot9jBtHNQ5LJLgjcPTLMd
FJlj/I+f7el7K5wYyglM1QPwQxMCqSt+oikyHFSvPmhtW+zlWgS/PujFtocFOOUQLpUcIPxz/fO/
LRZnwZS7HuP5UBWz95SOS3xXKZaHXV86vhNljqP86wO+8CIBJ7nVskWQ83runqqZg+A6VTEgk38f
OxmeJniCf4yiPt29PtTlh8CxAU7JiwTr9877lHYVacbilPNBqG5yp2c5LoRlei0p4aUZ5FxCL4yb
6SXUVptGrHGlmQ9mlMyfHCsVYaxZxU4dsigccMi+QgR7YQKJj8RDTOdLYKWeHYf9YgtsJCr1oBWe
TSZrM1C1EmaXddO14JwXJpChsLlZ/dRXRuHp4iCKZ6xT0aoHI5bRBktzc28a2ZsRUdAPvjagSnqG
7JVnD2SURZFUGF4fLNmbN7n05nsAkGs+Dy88Cx5/4K1sxDCDzru7shKC9nSnHYQDWyIv+gll6VSG
ry+5P0loJ4AOD7OiuxjAsvHTPDydMumkseI6kXoY6RkaYdQYkOdq0ApMBOtJ/a5MLpT2HlLy49wl
rbeF+i/iGKilUbz93Kl6HuiRN32anWlennVZFc6mUp3BCogHle6h0yu1CFQbyvRtHnXdDydK7f62
btPR/Qhg1qh4i6V0Kg0rSbLtnIzKG+PhOXTpXqwxzbDpmM5z5kSPO1sxVq12MMvUeeBug69/3qQr
K1HTPr8+oS98XavYkU+YeyFQ2NnimLqSTSRTtUNRq+i2NQvSrI+2zjgCFHdi0xWZbl8pBS+XCmci
jWUgpDWD7rxL6vbYl01TRW6Mkus73U3hMS2muLJU1t/8dKWAZiOjZhpXua5+9mS5ro1VjknDwbPr
8XthiXHLwjWeqgUwaJ46+7NJrveNNqvmFSrr5Q7C/QgiKRdtfCjYR07X6BAZUIYS1igmGs27opu1
T0MOYVfOIH+vv74XppKh6AMDpCJ/OqczcuD0iqgZKjIKeW+wVG5TfXBuXh/l8simIlh5kxScXC7P
faucHs9qYuCNA2hpF1aWtLblVLn3k97F7/PULn56ZMdvXx/08tFw5MZVDQ4ryk+kDKeziNNy0dWV
bhzowniB3eXpJ9dLrDcX1CsTireEJTxt9POEtLnJzLkmOupAqGP6jmRePnVX2vd261zj/l4uC2AX
SKdskhTV/PvpA5WT4zUKTdCDpybfu8Xrb9ShmbcyEdf6eS/skrjRIQChP4VdIRvm6VCJDSprtoZ1
gL2eK2QaI/DLNnmG8dONZpL3GKambFAfEaqk3drJsoiwtdv6oHqt2230dGrmz2k6eTiVjuba4ZpM
NdvHzpge2zmP53DulPYnmc9x+ujAE4n3OhYb5cau1DRBouQS+KwNZer5cFbaCPlTIeZrpc46Yadf
OB84Ojw84lgDgE2nT4k/exVJtzYOnUh/131rBI453DQRAiA9Fc/zmNzMeUemmXKlhH1haa6kfK6y
lCQrIex0YLsQiwQq1g+GV9vvFlNRngur0658AH94eGfPR6edQwBPFsY5h+tGHFm6xe2sA5IoNwA0
tx4K1x7COOv7R80R4qDi4rubraEOplk2R2IH0rC2+2s5cZcrd40t5kynqKQdqa37w9+KWC5xQ4oN
gXtwiJ3wQSuVoJvaGsh7yTdv/epX5d/6MXIArm5bp0P1dh2XEb20g6m46cYg3IJWAv2E10d54YGg
FHNnBMAisOOcezsvedMobmFREgEcl1Ya70Z9IRE7Ye28PtTlMeSsXXwK1xWXu+hHY+6We0MjrIMW
O0o4x0P/0dbyMYg7FxRQcxMUgZM2Z+FkFM0VOcflOmVsOnls3KxWYNnTyZSF2qSqzthZmnrhQoIE
lx09DV9/whcnkzwDhLf07fCqPh3FGQsSa8RoHdKlGXYxob3vEi5iW8Lor90FLr94HshZieBrVAPM
sdOh2k6ZiFRVrcMMJRPvUM6IJy8txeeEZRvmhlH+LLps+BKBtMV+HNveNQfTlx52Dehl1dAbvTgv
zNRMRtaOdWhQOryflGS8x2sx/myX1jXE7IXvnyMXsz4WKEzsi6ySujOxqoh0+4Chz+jso2VUHD9v
bQ91pJNlTlB7ifxUi7QrKV6nYtypnkjbe7vTSJxqIWRVV258L80/BTOnGDf4FRw6nX8znx0cQDv7
YMZiBmcvSnqV84dGtBuzti1fRNp34cVbrS7ebPQLVx4ZFLQRDRgKZv7p0AuRJ3JNqDlQOrvBmKoR
jPS426VdP1x5ypfe8eq7whnK9KMCOB1K0DgBpEycw1hNug+nidCU3sajJI/Mp9e/nUuaFo+FcQ0L
igoEtOdsrF6Syd7G0mE99aMSooyTv7KixaWxVMrlUWpinn1nGYrDLPN0ClHZRvm2r/vhSWSlPe2M
XE+uISXroKcHz3qlp/ACRQBCPOdRjVXci7ZO3INUO/OhHsvxfoJN9uH1Z39hFO44GDjih7pGRJ29
UTuNGzQkg3dw5DDBOalE/W207PnKBvzC21x1DAihuGXzss5oR3adOMOilC4nSplDO5rnJ2lpcqsl
tnnlidaC42ze2AbXKaNGxkj57Jx0MnNxhlF1D4Xbjx9HK4nuoNfR83QK1VfNaPj05hnEyAY6MPIR
KBnm2c5bKXWrg2m5B9uJCr/pC4R6bn8tEP2lCfzTzANKX8/lswkcRmHEnpt7h7yshk3kDkOg1U6J
Ia96Ld7qhSXxR7EGKWi1Fjv3XLWs2ImdtvAOYmrnUPZNE+B4d81m4KVR1rQFeHzMGl5Yp9930nXT
NID+HKye7JMec70wA+bZv/nl0O/A7nrlyNKHONsrJy2p6Fzm8ZFT0dpVtRx81YiuiVteeBbIVKwC
1hv7x3lpZuMnjM0GllCNNIpgSJ38JmeHvIaJXVQxfKd/TH5pG1OcnQekupnUnJJI3aNZusMSzmxa
y0ctFxW4WD8pLlFSZJ+F6LUbLWiFrqLttXuY3cXkmuIRF3N9eiI0E8YCwEBXBBTnpG+vNhNK5lts
c19TFdMVvyXD1guJe/L493yolH0RAVbdu66sYUGoTkVfJbWs8mOHkcmxZ29JCdy1e9X3BokNF+4K
c/G9JrGzu68dLBV8LY6Lp2VKLbKClLFvMp8+VETyUovBzF3TRRBpjFhJcVggz9Pzc93KfsicfNGn
NLP6et/ptW5tTJyN5N2Ep5XjqxpI8VfZqemCZ5U223eKmWrOIfWKur1JCVKIkKFInKUqffZo3S1i
mX3SMMbGV7Aozbswhi9oftd6snh+vXHhURohOKRFShMRJcTZtWg0OpjY3M8Oul72214gtihjWNNv
HMWBwPwHxmdrvXTxGik08CSZ3cNAmRHaRhmHfYlZ/eujXOyo6yjIh9DhrWXQecEnFEXTEV65B7ce
sqNNKJJfjrF5VxjTtIlkIb68Pt7F57Q6+1v0eYFvmMTzw8IzW6/mT7VDNqT1ttUxxk0603rzU62q
RkpZ0A0AdPtsA7KQhqjYW+iHLna6sHayZovuTbmzmkm5sfT2mlfD5SxyU109IeBgaxzt69f99/tb
piqD3QnjQMqTeSRlz0v8BEb4pzgylNhXB2KjX5/H9QlOTkJAN6jRq3fCSvc9h8Bm4fVNbowUil1Z
OqHlNO0vU85Js7MrNvldaymTtSXaYbKvADp/TAXPhkb8A28W9vQK4J8dihD91uQ7zzuUYhrmh2by
ih+5U+VfOkfm8dbJ9eEboUb0C4t8iid8JD08XAYvGn41fSmUG68goMo37ELxQtakC6XPgO/xMbFd
oe+4lnZLmKamg1Sznfrmq+GUMXZ1QzZbQZN3Q7qpwZS6cEitun/vRbb9O9JH5zMSVmP00xkfRF+F
JPg8ChrE29cn/s9pfPb40BXpq6EK4dJ37resKdo82FiPHPANaPyWrt4h86Rl+tnsWd+Ncf5UuWM4
497/o6tH8dXs7ObaaXH+8leYkMoRVAk6OfXj6XLrErhW2Dt4ByXL053sO62jO63HeTD3eX4FbL04
mVzqLdDB1YR+1Vufve5IGn0lOuEdvBiWoeRq5qOR/WZPpelXSrurKv0xdjlqXp/ni43CBQ6BCwQe
yuXevnjGzilVK0+zo0zr4YtU6sLHzVj/9PooF6XXOgqaCQ3qERv5ObxrtQuxXnmVHcWo5Dun1NR3
1bTkWyCua/eriz2CizsDARUAGQCnne8RnhQlNmsAL4VHmoQ9fZ3y2AkiJPn9MCZX9ofLB0PluoJb
nCA6pgtno8VJNdVx08THTo5NAIJAp7lojAetHN4cSQj8AT8bgJyHAlXST1djOU245JFhccymmiZP
25XbscA05vU3dbkeeApMFAEnQCO5NZ6OogDW1XrVckZ1URFQdyQ3dRZ7u9dHeWHa1hsThwd9bODq
M+CxTZzayWWSM225EYdN7TXf3AU5r5+JKlHD10e72MRpmnAG8kQOHsF0NE6fyYpSaZeSc1e14sW3
SpzVvFb50TXjnZKN9Q4a5jXfxRcekDMKqja2NOvZeDbkwF5hL3mfH6G5NzeR1dP6mnul4Ovqo/Hr
68/3wjvz1u4JB/GqRPxDHv/bsZg4U2yqcYNpVC3iew9z6g+ZWdabt49C81Xn/F1dXM5nEYwkUXrF
KY+LtkCTKxVlgztHfeVdvfQsa/sV30o+KzDp03eVxJlWYVxQHvXBjbboU+znOLGyb299FrxhTGhS
qxE5UPDZKIrX5HFmRcxYY8IlxhDPj8f2WhDm5ZbOKBYvBbEYdpbnX+ziqItei6o61oWx7EpUXRtv
zpcthlP9janok9/iH37Xt6V9jQZzueSN1Y+ADYkbySroOJ3GSGoNpOOkPNaaM8onvSvt7AFtjD4d
O66S1YdZb4bvdhNZ2ZuN3v8kMhi4qNA1BOFaf7W/rUbRFELLpKiPRWJLN6gbjyA6Qnbf/onRPacp
RNHCG8TA6HScIp0jZ3Hj+hiN+LVAsS8Dq8T8zCts582b4mq5wPnFyYVv63kVaGRlDW27r49Vswxb
0BH7WGd9faXiu8RJV2cHJFJY3VBXwLM5faJUZMagKEV9HLNc7u3czLeJo0Q77mLpRpeNHZYlvFTw
cTeYCJ7ajK40Hyr2vCvb8+UZimqfT52+9trBOF89M/6s4JROfWyI2tnJtrL9UibVxlC6KNRy+mhv
/hzx7uIVgkYj1T7H98vYtKamy5pj2411CPnwsSL74v/jobjTcl6vjiAXfdhKL8zCLYfmiCImDhbD
y4LKi5CU6lGzKRdV7F9/qBc+QVSC8Iq5P8BxPL+scKdYurlzmiNfihFwOhmblO721isgOboLyAI8
1fj59UEvt0/sIyh/uCNBvgDEO11CbNsRJourOVGke0GEGaYV6JSW7pU39sIKAdkCwUbERULTOd1C
gzY8WbPaHuu+Un+ndlU/lbldfRIE/G30Jn0zNRWlGBInjlIITfjmnZUlrt5Jy5Buc4Subtyultrb
Qk5uqNrXsMiL1gAjsa0AR7J7UbCe1eFd18L7jHkyUBhjI+KiHQOuIaiTWj3HxyQtSvWjPSPc9sak
v2HV1l9ef4cvLBzAZEReUNHYQM9hPTHo7bgsmTiyxdXGhu260zeGJofy1qu1pr3B2kB5qmrVqq/c
5//Il08uXSt1hgYpZ8daAZ47qCdJmsEJGqxj0ZKj4XA+WQ0mqpgfNPEt/p9teuM1EKPeJRicd78b
Z1qcnSrLTLyvnAXZmZ/X9mL/1mxRt3cktHvzrp/0VqyaHrW6eX2izhch0gCWAu9o5Vesd6fTxT5I
pAfjohXH0alEOC75baxEx8qMP9M7fitOtA4GAQcQZ72mXfis6lo9aM6SVcekFhqJr8VIBqv61tsL
o2DdzCa1Upm4Kp09kigavS+rvjuSXmgHlqV4O5baR8tr6gCmRH/lyDlf7OtwMPa4YHOxoEe3zvDf
zurGhLnpurM4po3i7HqTI6bwRm2DomoMpDsVOzFLd9N1dhzoc5tc2UXOdyuGR89GjUR1xDF+bnoz
jq2WL6Lpj8kYRcCtCB66SB23ry+Ty1H4jv84PbArsiWf7R22wP7XWOLhiEuNe98iFiv3U9nKawXy
n7bI378eHak7ARFkXqwtVfu8TLBFoVTeMMgjuA0pOrqRTe5OeIt6i9/sUm0Ld8m+mpbSao9Jh+HE
EiJfwj4WZkCPV5KrDqIFWtCR+BZNnH7IRkNddujasilwR4nFzDziNoPE0ssyf8htd9nFUWl/zx21
/JBGgAZ+2SUZSctu7H2Z8YJF5qMqHw1b2NkbayIeFtSAay+ErTV38KybYuRI/aa2mo61p3zTRzPZ
JXVmX/nCL+RK6yguuyAWAgzFZ366QI021t0ybWYg01HTNt1k9abfQnqbw0WpcH3ypgm4Spl6D7fe
eIqrY2Hw9e8yK3bFlpzrDEOWDpTPn/C2UUIaTYZ8481ozV5gJfPZ0tgFRDm77DWtK0HjluY4ei61
dqk5D0o50Lj/s47/7cf0v+JfNZcAyPaV+I9/579/1M2M8iHpz/7zPw7Nr+p93/361d8/N/++/uj/
+V9Pf/A/7lNwL1H/7s//r5Mf4u//r/HD5/755D82VZ/28+Pwq5uffomh6P8MwG+6/p//r3/4j19/
/pYPc/PrX3/9qAe2Lv62GNXsX//1Rzc///XXSuX9t7//9f/1Zw/PJT+2+1V3cUoh9J9/13//wK9n
0f/rL9P+J+gLexfMYM4rsIS//iF//fkT9Z8U0YiskM1gv8Lm/dc/qhq1IT9k/BM7cuybuD2QsfSH
Uynq4c8faf9kNQO3cpnGfwnb97/++xc7eUP/88b+UWHHXKdVL/71F78KC/R/9gTuXnSduYDBMeBk
XTGV0wWMFYvnjAY23Ivbt/mumDP2N+k09qfUErhkJ0DoImjj0bC3ttlNH/WxcJ/5jaebyK0z3R8X
O0n8PBmg+ev2og+3cIEypE24rnyxoiEt/L4vvTzAmTunPxfnsvOtZRwPk+6IFvKI3lR+GQv3G+0l
Y/CFp87WdiG++75yPdH7newTpN9OrdRBmTuN4eeI2d/1vWZEvquhWo0dbcRAeIyyfTqq3rveLrAN
0dv62bSy9nfdVJLOY6I+L8uMtqtL3fxr7eF86jtzISvfKRL1IU3z6Wvfjs5HryplukuiJMMEO0u8
0rfnOE39SJqOgJZVLnytcSme7bzVfiZVSbS7sqTlZ73nVfvqHBvSj/qlrGAcjSsrLwHz87W+y79Y
ib3c0f4iu1bRtXaXasVBNzu3DQbpdbdEtmFCVopKQfNnydr36iz7mWS5MvsUu/MtKDLab3XsHXuT
yFmgosbcV6N+72UREM80jqFlQE/x+6gyUh96l07eZWEY0Saqhqba2pXR3NdNGo9+owz6Nxyktcyv
7aJ7hJ0WKxtDqPWXrF9EHKq5WVgUlj187dywlaCIXZIFWiD/Dh07OrqNQibUZ6O2vO/FNOaqj69y
TOh5KbXnUdG0LoiT0o3CPJH97Zh0rr2nJyNV32iyMlmjWvqB/CWzdX0HcfvRFsCnfiWh2ZFSb2bC
jx228q0iK30/TrXUQ1uVBfd2bXE/IhFNy0CJMicmgyvPuLj0GqrsyqlSZTdMHlQw9CdOe4vr/MxA
lpoDulZ1WwaAemIIxmho9H3fFu12MtHM+NT37rjBEqYnAByTc7C4rNPfu7J3nqqpT24qBn5CvZO4
PsFByLttgzUWx+ksAriC48eJpLoxcJxs5p17Q2nfkh+SDcjaHfO5IFQLuxSQzbvWHdCtzrZLHpTu
RqLw2brp9wMAGmmQLIp77yy1TY6odFzMB5pI03zivW3Xz3FRXfYZ7suxb6adZe1rd62B5sqoXEJL
8iTdzEQXf6v6yfvaKLrSBmbvQhZyhYnxQeTNI/9eyHmLNaQHS7bnb2qHAeubuenuYXxqJMBqmYrS
ZMRDXWY1n61hT1L3saxzko2nTPPvfNLSr9A+2tR3xr43/CzrrPkmsb2UUDSVHcJf1Lb7rcVuYQRZ
rZh5qFm5FoeguDxNgdpq7aZH1menrKs8MMyJ0qGnP8hkmmb3SRAL8rsYpYIGHeapL7sm+gVfAfkx
X6AkPUVfsrBo1jvsIOpSC/Iua0s/p/k9+PTsk89QKnQZSKO1tcCZEjUO+j6BXJFjS0+iYJEVeKIs
sD6DAj6XGsxaVS9+vi6eAJMB4dxi1t/qvonIPgmMfJzggOCYi1mgpyxHF0poigiOqJhQdftSJSig
GTrfcZUqCqtEOOqNLVyZ7XrEkVHQFC6R6TXO43I7KzFbk50ttrGfvRyqXT33bIdGbHbFplu6ysQE
oymbYGmk0m2TJXPGbdROBZb9Y25+qS3ugwEOKJC2+9r7CUV9+MKRZyqhVFMx7rA3QVTP2dJ/8KYZ
l4isGHN7PzS9Dl4yDwIzciVz5Laa0aWx86hG9oNfZxpuUoLRp61qC/Pb5JkDKdhYBDwBlMXJpmyU
Ue47HMaNXVwsWv9kYp/a+YoyW/ZxmIYUAjTRJM8VLax8K6WQTejlRftTTWUfMHy0hVZVhm2TPppY
Z7AJtwOSnATGCyuz7Pd6PHu+FalW0C0pr5W7Fq/PoqUar6CgbZW7dKrNd0td3WdSp+wqoxuLV++m
1Z1bz0cMgzdezL041RCSl8NDHhshZImnshkPZqv+EIxNc2n00QLd0lDcGUOShhHBMInNLzCSDmu4
1Z2N0MXLysw3kO0JqikKueZOdNYXPLh+zqJ6P+UGH2mzHTX9WYuPY9/elxhL0IPcGyK5EX1208Te
Zka+vahVoMXFYUrnTdkmX7rRVcLeatu908kPA1IvEi7SaU9bdI37ewLHZmujtC4i975KDIzFWmuj
cul3hh+UnlUwAknBri38Qo13WSeBwiL3lgynz+TqJFuCMkY+yyIkuW2rLLZPR8MMsW8MhTHfQiXN
b01hKLdATx/i3Cx9C4VIQzDIXuZ7vS75UufuBio66RmVu+/iknvC+CS04Wa0vVuPQO/azeLAnL4v
o4pth3TmG37+c9TFn0VmCh/W//siT28xQL3DheNdPs6jr7r4i6jqvBvbSfUVlb+2ic1HuuU/LNx6
N+WYCC+AQMYt3+rEp0qN/Qrug+j6jWLq22SERjItd6DIt0Wl3UkaskFZEfRgmYchkawadhzk6jdx
JOzGd932S4eBRpnlv2rb27RqsR8yfa/O7icQg8m3l6QL5tLNPy2qiS6pOQg93WipYfiLW96zFxk+
zc4U5+2s3iSLzIOk0j7B06zQ8ayFTNH/SGv9qWtLNxj4GIMBT3VHKbZt3X4Y9ewL22mAQC25oU32
OML5ozKq2QNSi3O65cK9pfR53zr1HSLJZ71IPqPDdymjNe0Drj2BMPE/4CLp+WWiDb7iTvdCEsmc
eUkwWPX0OCb8nQ0f0KYeWpnyNermXTl0P1xTyYLaGbV7qWmz309fzKaoWNX2L4ZDZJ8/JGlXOWE/
WrCCrIgSrdTuM83cGEnU7lzKjVBvlJ8LQvmqkZulWKJbWBvNe7FCTzYRpiiAb5X8aGYy8SvjKVMb
XxTekPq1bs+YRYzm16Ebl3dLHod5KwO3aHFzqOZH3ZTbMktCrdI7v3J5h1llHsuq2XXk8cZjfENb
+KFa8gBjlZuuqDxmPv2+pMn9UmKPE3FsTPGDYls3/WwfnR6zFDY//HBUtK7Ge92q5iCRMtTteJOY
zrBJmgV2EqxIn5ShxFfbXg8x4UKQlZf7flB9Xcnv5y4GFbKPulY+VU7kCyffIG7axap35A4VWPgX
5pomsLvK9x6iCDQdOxQbiZv7RvEtyfWt0omPFBlfUlzXveRH1bjvzOIxnR+UoWM51++xfLm1I16/
NT5TBCrYgAl+ON3j8S6PQ/yJPJzA0bpt1PVbvK6Uun8329lm6KPoHoPIO7XPtkpRloE7R/6g/5Ka
ERSVqW3aJG99kUyNzxnT7MSiL37VDXsNF4CsGjH7X4cSafUt8uqj2cSqtotAIXwYkGHMDX47ktlj
jZzRnr0lr4idWV9+5O2cQr6wlhAuPn5iHcWIuvQ/IXFta5QuYbYMlMiVuffs8kFa4q6aOsIUC7YT
kX4BpYeRtVDX1nJlgFntM6X1uPfq50lXmjawcZ5Jfbsvk29Ozwu6iRfV+WkUPS5ZUZtwLeh7d7Mm
TghMily12tb50M37zi7zb55KiFmQ2QXJf10NJT0VvZqQKmdLGfQRedhljpWFL5ohfTBHGvHwm1Oz
ogtfmj86KyufNbOcxw2RbWDukD3tzo+wUJuCyCIO0jerihzqcSi0vWWPKhDrZHMiErrl+GYTQXJD
iF/7kOeNWy4wwy/mNh9vdDty0tAGAMlYlK79mMVl+bugzb34kdo1T53S4Xmtui0A5QRG8EktHMJI
lIny6mBHaX90AHNxPSlG8z1JNhr+nI2HCU8C+0KHcTI1P/m01MUnzrTDsmh0FoxrK0K0gBV4sLBx
etrlGkfDo5S6EIHW9/OhUJqx35RaR4TM1JeT3HP0qG44T/HQ+tLM+AXLigLpVm1sk2PR1dfC0it0
+7bOU+WzXGrlgcJkbu/y2c43pZidnxpiQNtvmoGEI1z1lu9vhxn+r+DBCeDwKhjxv6k7j+W4sW1N
v0pHz1EBb6Zw6ck0JEVqgiBl4L3H0/eXqnNvi8m6YtSs+0SdcmIJSOTG3mut3/0/OGaARvWnOcPx
NXvtf58y/Pr5v8cMqE+YM1xJo79YLOAr/zVmAK76CwLhL7yaxg9Lov8eM5h/MXQAQMPME0yUScD/
/l//mTLIf0EJYxiAW7wKPsQP/Jspw3WA+duMAYo/sBnTWyxsgLM/0OIGmdC9sjTmPRKSziXysbUj
lY6G1U2DXc2dXSmzp8bo2n57Pv8Zd/w+3rgOtt5fWOPSoE1I9K7BmzeTVbGihMT5rNnTtKb2oCc6
9g5ysZYmiqo/X+r9EBeEHuezKwMPPiOJSYy6389RhqwmiHosmn0Z4CKWdoPuT5oef/KB1OvU8uYT
EVqE5PWa8gO4db2N3wbicdiGPcGQ/d7EIc8WGzPyW1HLHo1ZH7ZdLI6+lmaS7HXNBJ9ITohvmHQ1
YkqgWuNrjAGpN9IA6u4i181KWOSgc3SprEpbXgz5vpqa0rBDVY+/V1Z6x3rre7vo5vlRGub2SzrU
4/chjoQXQ1BoV5fa0ux4Soa7gdqKM26K5nOSy/Ij7UL90oWSsQuj6U1rE/FEaDtH8DD1nLqBWBd2
oOTTV2uRhH/HGfv1XVyxCfA/4HfSda4A1m8PSZbaXMbuq9uno9H71kgRG/TTZ6HL19HuzVcBr5wX
ROL/iBFuvgo9ERHnjGa715boaahdpb+L6rFaKXrwmfr4lzrlw7XAvLHEukY73YbTt30IrZoDZo/l
nF/PoiOHtE6B4idYePTfwsSvZM22rk5yOBzPWuP3Qwc2IjIPwfa4Ocr9ayomm7guf4SCyuTIhO9x
r7STPcp3GpV2ml1rJMXV8ieTaOCePmpkijEqe6k5DvGWyr5qz4GY2JH4VY2/JMO2LSk1HAFDwsgQ
vTCVvURpHDPpfWFI7GRZSVHF6vvSBvdJOZ/StHOsYJ8snFLJadZ/BN3TvCS7MT7TnvqZtA0GpjJ4
iBuzM+q+YoaePNC466+Gkt3jwrku+nOTNO6f39xfRIwPDxc2wZWbBJvgNjyYfFmS5Vup3ZdRLK34
R183C9FP0uJHnJYzciQp3stRkvm5FZYr9EPRg5Smd3FRib4WRIKbR4G+K5uc3isQmfP1z5Ct/UH9
ASbQOBmEDDcfiuaUtGJ8DLBEd0jY3U1CnHldpCiO1E6xY47S96zSuk1qaMPOKgfjoKv0FZArJbfB
auSipHq1Sad45Fsq5pVcVNEneMYvSPLDs4CuwpwaRMMwb3g5KJfFKun1bq+1puJiyRD77EXzdqkW
zVELZfhpjRPbt5HRVA658oyTobwpFHq4cLR0xml6bTM3klwNaZcjgETZkjhY10FK7wRsNOspaPmd
+zT3VBV+/p+/zBta7t/vPu5eItFaV0eqWyan0Eca9ZjU7XMC65ykC2unDS191VWz6jGFKVaZOac7
sMPJrqT+C/Zw8ydEjn84dVChXLPloLvB4bpB6Cl+BzGV035Pg8YuZwnJjqA5bWVqwWdu6v94KY5V
+SqG4kPf7EGFGtV1u/T93qobXDvVWfJyORVfIpiknz3Zf7qWAewLRCnB3LpV0IlSZ7YaCtt9Vond
XW7mpgvxSDmNQzfueBiM5aPFdIyxSfeRJFZeLRO8hGnljF1+jZS0L3Vf7pKWyXYuf8JOlj7uxthr
cCoCLvBn8K73e35o4Mna4gG7D5tA9lqoXUxTxQjZTFuZOHCSbm6EJv6bnfIc1LHiYmIVrLViZPIl
LfpKz8ZlDblptMliE+9Cbf4sDeZjFQSD6BcqCaZ9tY1/f4dqEEY6vsLVvpw62ChFwxQhnbKtzpRv
ZcxRuklw2dxL8Kz/bW0CSQOzdiRSlAyYZVEB/n4e1vR2vREVxQ5fDNMz5rRyQ9iLf8N/VNT/jCVd
19q7rQM+D7p1iiAkUtQoNxVQNVgVs5yEgYPYMDbMAX4SoxD8P7/gH75nxiB4PwPKU9mxXd+8XHoo
6ks2D8sun6WVUjXNmikLfAfJqPFi/U8wwn8gxePft3+DYd784/8MVP5/3mvw/fzPmObhtWmj1yz7
X5s2ey2+t+/bDv7T/7QdhvQXliGotKETEAlwbS7+RjchQv11FeJfFwSwEdSF/247JPUvHT4/BfnV
yIgpLG/Cf6Gbf11BalhpRJFBLMIn/d/0He/XCq8YnhUS5G0IblwLFOz9uh+lPMsZBOXnZhIbR6ol
pq/mZRh1xY6m2vxk23//fv99NQj912Bx7WoJdr2b36pOPQnHiYY6Pxtxm/r5SV7C+1EBWVO6Q6lE
ICSqEa9/+1L+szx/b3D+4Zrs/Ngd8IjpcG49tPIkiOQ+n9LzMBuMlC1O125aVW3siUNprGI53cXW
Zz5X//BYf5H8aSYhun14rIM+WH0pZdlZXrRlPXTmBpDpSyeYOGfqn+XfcbS821d4rsSSgExDG7w+
V465m+dqAGklmaifLcZRPnarSuya6XdxsqUpJO3ve6wDGBbPfXiREvRkd2Z3rxRrDfgucMTQlTtn
kV6ZZFxtzKLvZvjdLB+nmrDjozhsuuGnom7M60jN7SI/Sx7U9l6PdiCMzNljxuyR0+Qrs31ZOkZ2
IRVt48gPfbNpI1fdJ6cy8mbl+1w+qMMlKoiSul+MFzLsl2plmqtAOysGdugnUT2bWmK3EjCbLKOf
OXWisMKXvzfW8WqS10IYuThuOcrZDDbKytgqyACi3MY23XpaXvWIsWzncF7EL+qX9E2unFQ4Ltq3
TMgPsV45gBR1eWTI5qj5D1N8mc2LZr7WICXzQA9XneT6Dbm725ZMPuUfQ/AVKyG7gFje+62yGcoC
3CEj1OY5WE5B4TLQE0cko/3AJ4bBMj+D6tuS8kWId8201fWFk7KyLWknVljT2u2xiHH8wurGKcPQ
CS2ftUAmT5Pu1MA1xpdecHR1hQ97XG7QdP35Rbip+/5eJZxsCACuHRkF4PtVUichyAQV6BlAmDGi
HqhEI8+Bi+vUlbQVqL7Zxsq+GIEqZ6F+KDv1MzuxD+8FL8OVtY8+GEHYBx7XbHSormZdPXfmazd3
kdON7eLo1WjZV4bIJ/XYP10N4cY1CxQNKqzk9x9YEwjaK1GknLPeegyiKrINvUfGPST7qYm6T672
YaOB0fEr6IviCsrKdbz0++YWjMYg9MqUPUzUvTbEKlftjEejCjbdmO+Aex/npviMwvVLVP1/Swq+
VK6KxAK6J6xDtK/XkvS3LRV0m4T11Egfmll76Yx1lOMNZ3X0WDA4ak+iYLKbSJ+wgx7XCIZZy1X0
EOfDSR/BwdveVDZ5l5YeZFHYkMn5z4vuF8/83f0xPlNR0LDicAVg6vP+/mJZw+pADq1LUR2MniG7
YyhOZ6412bXo6kB1xPWcriV/2oijVwU4yttR5Qk/ICEAboq9PaCiu3TrRHASPz80O2lbb7StAanO
7pHE1o510Hs+o8MPNuANqKxHt8Y/zgEAZwRDepIv2gngJyDad2Hfbsu1Vtn6XfsWXqKtvGu+ZtvQ
j1bYHnoyMmlIOoYtJW5w1l7+/DR+bcQfnwaiXUozfAVuD8CwgjE816l1MR/H2VG+0XrBDyp5BRrm
fU7w09iVj1lny8dsx4MgojAQ3YqUAsvuS7t5IgkYmkJ9qQ7jLvlRvvE5jAoCzid16q+k3D/d5814
qAnFkdFGZF1AZffqbCMCiTaNX+7KtbAu2EZ/MsNXntO7xQ9Ow7N0X+znbe8ZdkC4tryCkh8coo21
hukon5WNUjoMZeJybfVemblC7WaRS8zCku4ToPnpsYvcAuJCbU+drbUOJ9gAg4MZjG2sjV2wGY/S
aTrj2tUZdsXYpXYnpmqRW/erTLeV5V6ddovmt8EBpGbGg7t86bpzUTtKY6vP2V1gl766rlbJCV7P
Pb6L5aU5JKvPKu9fpfXtc2NIjH8KM86rK8/71Z7i8JCTkW5e4idxK91Lm+U+2bd3+R0w/Vr4oj61
dn4CN2igg6V2ONka4FzrED8ENJt0zvg1nzwmRmbptNOmGY9NQ/6nU0jkkjj8d1mz6mlPYp9eOaoJ
ZHfN0Yl7d05onZ2gsvsCcy5Pipx2n+y01C2+cu6Q7yVE27ripfOzr/VF2PYb80vyVf8iHYY7IO8j
B49C0ucJlmpu2lCP4gsQn6ZerGETaS7vQ12uwcSF0ic9YVxca/CgvIgdMKudfGIVpbxvk9jT2DOu
2U8YhcLfQxj0/inOCTUOoI15CQ7BIX7qt8omeoQV4mb7OnLEyRNEuyz9qHVwwoF6lh/0Te9nu2IX
r2rXOpWbyZN91RcLW/7C6Dw7lJ8UlfBWuYffv2mmF4wUaBjRuFk4B9/su5VakkwY1PMpM1dxviql
bWLZZuPrvI9hJrP/79IKRNTychC6cFvFm8w46cMpKTaitcW+oa1eVOvR7LYtpuPhQZsdUXHnAHzJ
qb9Vpg/5DH1S93O+jwIX4zzlVED0A3iVbPU7yKX1itPGT1n3+vIxnJ/N5l6aPH6dAWM220kEwuuY
vacZzjiSBwPc58byZSndtnbncVsmd4AJTeYG8SqLfLyxOwNWDQ9Y4rWzFFw4t4P4iNDXmZO7JT1U
9SpKrpss1V+cGPZS3HVq7PSG5crFo64Q4eryYg5o102/7lYMPJMz8R39G2R7Rb+k/S6BZpOeBmGl
z28ztaJeYFmB4F0HXzQUL8XCutEsO1P5iNyMWqJbYGgDJhjktsAeqWgOS7SIUlTrOPzCPNNcvQ3t
MZLsxtjn09mIjkN/aM3YH8yn2HjAXtbOE57WZ4E+t8UFPic6MyxedQUxEmre94s0yOWWQMBIPMN8
Il1nSjaBPiteHcits9TGJyfHh6sxsANtQhdE7gAA1k1xIeaJqpcx2UcMaL63DaWbkqYJsLyBfUL1
6ajo9g0EOmEIgkji2h5edY/vPxwoid4ibwkviZ7Xdi/V2AwUxTeghGudv40SVXRiY1MMg7IPiYFB
NuKqS9isrcrYNqXyWdzoLYn8qlCil6JRpbSCoX+rFBTGRI1FjO3Pkhl8acZI8ykcmbHq+1DpUeSG
wapTOFSFHD9/gaQ646TpZU43Ip6MGWfCPx/kt7Uet0NZQ/ADVReCNOumsmRvgtwqysuZMOyVSgIa
8fAd2UGkIwHWuEteBvZVVfbJufx+voiFKyxkBK8YZ1xxDiKX338tU6x0Bu4j4rmPq9YT01Z0BtgK
IOasvH/7Ca/KAKoUA/STNIab5S2EmRqFZCmdO7JQ7TLwuglMEhwnorP8qiiJ7qaS6v/5ohTnt9sq
/gWEQbPIeaoMRG8W3tTIldJUlXxOU8xPnTzZROp3C5pSWt4tkHeTdW/dGeErCUe2MlhAKGwK4p0p
HjQrtavyRasf1O4cVLChjtMEteIyV09z+1Z3rJLpEmX7sXuL9Z3a7amW02KHU7g5r4v6MC9rxBfQ
eRJSTCWltWM1d55xDIHe6SQbo16ncsnmR4dn3i9IFZZ1k9hTdTJi3vpj0R80fZ2LL2LNBq4Kd/Wy
VudDKvws6TkWooQgS9nEaRgcveqzHp5762yUT7VBJ7Q2uBHzXgh9WfmWlU/a7JXTHeziUV9zxg3G
KRM3lrZr8DUqflpGQj2w16170+BD566ABXk82ANx7LO9CBBPv5jJo7zcydGZDhtiUsBninmKwlZW
fwT9CjKNVJLHeYrrh4z2FlvpRFpFMBCHeZPwrAQO2gZq1j4GHatyBEQwlBXtQOhj/y0qBccsXiWJ
Z6p9JamRzCa70lcZ5MSWeC20nzQ76+ZqgbSpUBOqG/pn3XgY+oeIH4Xb7TTKpZ2dyXzqLV9SPFlZ
M6OIAxrn617dVp4C7vWZxe6HU5uyjPk8diTX6Svv0/sXqI6LMSQqVj1HcZjRsJNdXFVmB89IgQWk
CQ2E3uoz6fGHahpZCcG+0ATYSLnsba0QLeHVVU5Uzov+vRjQ9ywkjkJQDG2z3KX1z1a4Q4WmAnD1
4UnptiFRRcVKCg5q/dTlPhtKO70Ipp8Zh3w6EOcTy2SbaScY8bV2mqWvAdxC1a6YJ1A0NtsxA2q0
G30749ahJmAQPNl5W5f+YLnDVjb2qAmUR6q65YhoS7dO1tB7YmRfwc3QHxRfxjMKMp25JVjShj5Y
iNup/REWvqp5XeaV3wN9JfLsxK11GtLD3aIgQbiPkudy1mwtayCUYsfY40d7qozSNponQ9mGgxM3
95niQyUs4k+MvHEq/LB1IJXHo+QXrMTE76ZnMVsikCB3y+dY2YLwUi0M+2xDHoaXOePPgUy8wzLY
zbNquBI424ysAlqQbg/BSVy2U1nbgJeKMxmHKtpn6tv1H0KCyOP8CVAqH1zYgEvlygoe7w5Ra8Jl
viuXbWIcouJwDy1eSh2xL6ia1Q08e1uZf0xQh8hU6+F4GyV/AdfY5FLl471jZV+t+HVODhYzH2S+
5WqOLzCH5GktvFVHqT3Ay5fCXTi4hf4UzI9DPzhmSPDY/AoJVKkGGqWDuqwE/R65h0IdIEq5k49s
CM39PL+aIF6lSMN0FmLs3vr94Ja1E3RnUWBmVzrkwRSmjBDLDTUUKm6jryIFkclDq5Ve0L9JYKiJ
kMIsfSAd+/rIZvrBPl2LHAPNQaa5TujhYaKFTp1CDjXc+Una9/KhVlbyaOvinRqfm9eRiIQjuotq
6W1TOGS6aof1vRbcBcnoxqTUNd8V9rboIPfTOu6Iwhu1fdEcW+1JCoN1GtKOV/d1571qhAdr/Vs5
aXts6DeEn9jmVNvVRPiSmxs/RD2C4Aylcolw/VwVDdEvtW903/BXMvKAfd1XjPLaCgU4MS+k9jXs
melsC+pDXm2DeTOlbtUz1+v7Y6hgxqu/Vdl3TXmQ7WZwhWmlpWDf1Mzr5Bo0zVlAme+Xpv3Il7kq
vj7Jb0IFAX2VB74ouslZeOxFV/oO98Ckeal9ZGtWiRoFEdwhjVacB8Opu5sWWmAfx00EsHDPV1hF
J35grEoRYmju1el2ztzqsUt3jFV9/EcWb0JdU0GB34guZjWrkdwdkoy9sD3EUDcNX19bbuuxP0Qv
KYT5r+HO8su79FU41pGdS/Zwnrx+M64hmrT3PbNUfWMwdzlHX0MEOYItrutLnHB3s8pZ5sSbapd8
UW0xcOZTo7rql+KTnu8GnLyWNsSSXB0LrqYJdNA3c6KSWj5PCXM8Jw3y8yGuRHuCwU2DGNm6opI0
I6HREQuZF5S5Vpj1LvZoO7IPVZtc4jtsfh9bwdi3YvqJwPZDLcz8ECX1Lzk57KVbh21g4zwWIMec
kwi+eajJpZsWw2cBJh8qSj46SeYwcdA/6fiNvD+ZlC4OajOZxXOCAgKGdv8kRuJRFQea/OW1E5fj
mFif7JkYIt/umcwqGVrCx7o+eTCEm6vqhiAnySydc5j4iyMabi6uGUTFkBpDvy5c5t+Tgl3FupDv
EmEVsU6Xp4w9lil8tTF/SLH7xvZTddeRRZ/tDOkcJliAQ3+qa2ca7mKNPWM3Rz96/biMP6T82Wh3
YvY29EccisrkqRh+LqYPND4kDkwQY7FrwQZpSBOXIAxqTokpPMoHnzWQRGgwnGaGVOqVVFLJNm42
ULInWFO9Aw+YNwZON68uyEOUbaGByz6kjLW8Y6CxphA5Qe11Aod5ocvoaiX5s1N7g9964Z15Cr6W
P4PH9Gf1XHqaW+7AUfg5UCO/9nRveEm/5G/SS72TNvLX+STwV+04kksMhUgERrFHVAalW4TrRfLT
5TwI67nYKMZ+Gk/FylTWVf42pN/mnLCCHRJCYTiIyX03boS2sEmksuNqPWiXpN4jLsvdot7zgi+y
H9dbKd1ZDHHCDbznAg58uoKbwYENaRqVN38ezuJD/ZJWdv6CpMooUQbZgHmCyhZoE41qvMRvf67V
aXQ/Lh7YLwD21wnIx25k7iAymlm/nCPJVer1pK+TZK+qvjT5geVRVPLvVTjx8QYIzhYrh4WtfrVq
t1G9oXoojLe+vGMWby6HjsKa1ExpNcR2FSEd8CF8h7RviR1WTnvOXoTnKnfKu9ahuGZCkNn6pQu8
UXKT3JPvg8v8rMMpnP2ytLWT+jw8ST+jc/GUsxpO4b5ac0Pb+hD5Kb+B9TUbXdR55T64733D4x43
xVP1qj0NKzLNC1vQnPTCdv9TQ6PEgiO1QHdjye0rG41jtY7ujXVW2eIrngXGWt9Ujd1ID/hB+9U2
+lpA+lLtzGs33U8mgRyckt2+aIeUWzsoB82zHMHLV+lKd1s/3Os2h4kj+jgLpbbwmjCg4YVKHOUr
sxbxEuyDB3Fk3sHUR/wubxCwMONJIJHZ9aHcjnfKeljr31t2a6/05Tf5S7KbYcufMH1QH2r4Vs+8
U0XlJYubolKbtxozVMlbijW6IWH4XhmnedjMygXK/0qb9lbkJ63Dr+FCej0UkB2dxZfiS3rQX/rR
7vlKDvljXdv8YVQef+AoowtrvfRJKJU6u9WdKHXw5B+53Li2roG9O3M4lKPItO65nbf4ERjs72/D
2liZudMhJYu9MVrBORlOcOCkx/G79mM4yB0oht3wO5l2DkaZekyQhAEqOypLJxj8Kl212kru7tLs
IJq+obr8cJk6hWpHPyJc9wh3h1CeuObsir0faNvAcptkR+qwhqpL2UiSb5bbaDyljFjDtd7/VGPq
qYsCRDys43rVqgeix5X2fqQ1Sbyuc/mXvWGb1aos3W5kq7PhfaWBw2AbEHEEtQC+A4m0//y+fRyB
6OhWJLypid0G77n1FFG1JscaJl/OeW+Q2TnyhgcxOrt0AO/A6mfbpWep2etyfyxKD4ai7Ar8z8Ec
kBGvkn5yYn+YSHE7HBuEzuOnYQF4vT86GqVBadpH0ll6tgpr9kQNh2RETdee7pNzCqjvw1YDcYbK
wLqGtTMauJlGiFmgkCdcLefJzdf1tr+b9uMTZErf8sYjr0ZcEwHt5NG2nx6q1MFsRWJE/Cgf1Yc5
sc0jU/JkOOJknjAxF+hH6IT92LLbwpHjFfoW89vyCBXU0V4Riiga8gonM+yMmG7Tb1nbR9nw8u4+
a51x8Iz8ekD1iTeVbkNb1tniMfl5fdHv55d+WCvJQ6jeIZJQ2J6P87HayS/NOtzk+85btuEqXlnn
dCV43W4+qm66Yrb6hZ+7Z3t/Kl7HfXUn+yP7knIHNbBO7gyWZOC2iachhmi2c7zq0sPSHaf0kKvc
h6sep8Rh4qvW1+0wUIC/PME4SRw5kqMafDfOeBQer3vjQTxy++HXkjL8UTyCr4nPyk+BPTLbMSc2
Qjt4WRakDjYNEXuMflTOuqu7pSPZSM731Le+anPeurK//MT4QrRs4bF4w4qJKGruN30cee9Mu/7B
g75uNetlqz9H57a044fygVZI2FanrOYFHYrrqWl9t46j4KgSFDRkznb7NrBpASWlNBh2/7P0ikN9
Hz8zNtmad/3WWuvn5EfI+Txum332oH2bt/IhfcOjjG3XODIU5q/CtE0eEabJGKf2tNAI0HYaOjXN
gUCWDac22Jnt3Wi5gp+W22xYzxORO6e+O8bqIVT9GH6w7gqKW0l+bLLpsD24mbCy2pWluEK/XuIV
2d74fDDFUCtH/8rAWm/ZuN28dbSE1WKnX6zCvjILBFv35u5Y9QdZXs+9L89nWT2krRPpTsvnLvZC
f0DAI3Q4g2gHK37CqydobeMTCuA/vLMgFZCQrkaX2DDdACtmT4RlMHXLecGQ9V5QUIEOuTTZwTCp
Xt1p87/eIyBiYwUOExKshJf3/R6RlPqcjKOQnkl11Z0uNtkxm3pbiun32RQ+Y3pKHyYADHeoOWDY
SSSqsFm+v5yVVAo55mZ6Ttqgcpc5f9Pkoj8qRopssfsGBy6IZ7qkqCtx8YNxEU0F/OyCI5XAIafL
sfPjtNKtWVhhOxI5lQXr2grbb3/eym+/Bp4806DrdF282uPKN0POeurFpEvy+FwtVgm007NMdb1z
aXacZZT7zZ8v90vD8TtWdb0ellhgklcaBK6q759LWln5UrVZfDbjZdxl9byfksD00zZqcQ9evtWY
NHhzoqBbMheAlsg0fEbDhVOqWbMbGnpGPg/K5UQN1ti894z1KmNffWr8+ot6/O5OcRLFwRvOG3oc
epObJ9PmQo0hubJc5K8910NZN9jZg3CvrrRLsDK3uVeewEujS7gtfyhf2OoBReOvWeoIOfNa3Ah8
PTmqpY/jLuOaDAJEf5czcIl9IfbT1KUk0QJXZvQjxZz/l15F5ba2znmyC6VdEThavaPKqzMnQWg5
Azj56OWGxdPMAZ/qDbnhfUMR4QN9WiP1tVvnh0JmeHsSgvNIuZ94ce0xE6AQmXf8rSLY8VvpzSfk
ArWBlue6SzDJGNDKAqJQLlHLcR596dj94FgZTpw4UeI2FIGYOI+flRFXaOL2EaP7ANb55Syu3uwB
qS4ZjF8z8bJUzR5flNRVkIw7WcRBWQkTUrkSO+iC87NKqa5y8V6Vgp+JlZYbQJHjn5fm7Rurk4BK
vrSBvSZ+pKgL3q9MWuFI55UtLrIcS6A42b2qjsMqiL+RY07V+jgP5ToZJ8v583Vv58C/rovQis2J
BHWcf99fF3uP3NLbuLgMluB3EqSuakoWO9YDO5djmWGW3np/vuSHl56Peg3ioGEC4SCC6f0lBVXq
Wkmp80tSJoPXGLsZFQxNHtV8kqf+v77Y9UXCaB0snaiMm40XL3EtrjSN55rUz3FUUGAr5o9S6h/n
LP6sMr0tzvjtGSJAbaAcvB4rN5WgUisiw+1wvARLysitaKm1ZSCbP3+kX4fF+4WL3Q9zdKAhEVrs
L3rbb0ynBK+qVqr14ULYH8Ms/Cemh+gaoIC6ltefos8xaXrjtZkdNYJZRY84Kw1Ca/HYx5uy2CXR
WbDQb+0qzUuCVWlpjpb5mebJOS5eXj+5Y32nNA9V62J3IbWrSXAtdd2mbhcjYtl1kmfQKFq7UMU5
BOuJtRV4lgZE7Uo/aSdBrYkypXLUQzd+yB+kJ2NCJe/hVFLdUXvx69lTiq6/tOvIk2oHq3Z5cPrO
KYEMszuMArt4PeV3iUES37WJRzeE4JnsuKb2a8XDrD7ZdflaDFbpuBoOxar/5CHfTqH4Kq98OeKs
2B7MD2IJVRTyKM7E/iKmi2Ppwz0Yn71Y8uQMXfOMgP4ej6HPdqTrjvP+iyU2BJyZZXRdrLcZo4UR
kXyKEuGCaCGhDZzcOcc9BWcnuF1Dq7rY+jESGqZ1IXShV5fVZ/Dyx499dRlXoGjjgqYav46l35aW
GC4hdghTcckE9SmL89hp1ChwkrqovS6RZTcpf/YGvup/XtIftwS2YPiYWI8TMaOJ1636t8u2aI+b
eKiay0wiwrYzVwJcPC3SnFwKhdWfr/WB/clMkRoAPYAuQ62BZ/b+YkIn9sHYlFxsNC+1KK0JTEmA
BH5G47EUCsJAJPzOFwsIKavKTwrBf7g6zNOrjRYsQFrXW+1nyXmPIcHcXIRCtMAsFpdkp4PSa7Wr
xfFh3o91kgAChk8gc89//ugfHzNu/OgcySHA442t9/0nl9W4CgezaC5t3u4IhLna9FnsF71uT1b7
6T71YTVzNcZiWDdfWf23g2wLzwooflp7gVrRrRlkjd1mQgFo97L+pFwDshClzQDMqfnJcvrABYUC
zqfkK2aQCytFkd9/0IhPYwgVCFiez5DcGvEhgg9d9Je+E3ZFQ+7KIANJT50hIITEgRiGqImoeKNb
IRTMKhP9bhF9Y1T1SwvO/uev4UN5zu3hx6pw2gPskyF5c9gnVSZAxg3F81x3phPijRQNdevrZdXa
cgq6TzFgQF0HyrRQ/dBX00TX0ZculgG71Fz1O7MvvVyn3KuUM8a4vdfkMN6q5JNb/bBioKtih4gL
My8mlfrNnQ7k8upToVcXCxcMCHogJlZVS5jxpt+iGkbZn5/MhwP0yskmwYEFKmH8LN/sA9hftFKB
POtCELQCpRzeShb02SfvoPZhn8XUEgoNcxuAAJi4N8X1qDVK2cpZfKkhq8V2bskvijSd22jZRHVc
7nUVtlo4L4DAal3tdI37sIRMOUy9fh+IoXVEuE3gwwK9ZzK07aCn412lxcouJZEJd5hn1cyBdptE
v7ciAd7Q0kv+In8zIfIKUfBmhZGw4TaYljIUlrPpDtcept3EwztEE8M2wJ4h7dSrSUpQnq28cBOl
4wtYFnVVGWJ76pmO4vcynBbDy7BHPkMrmMlFOhp1N9918Sfl6cfOiUcGDRF9DMcTh9PNN9PGOA/2
bZZcli5PnJDsXmcQ69I1Mql0xIWRX5x0wbbv0yOb+QPin9HuROuH2IkHTKk9ZVKHLyQ3OkvDHKCR
rcZHL61+cmrLt5N4hEXQkGToNNRhOJDfvPi1XIS9ZRbxRRuFeKWMg3IvdaXghUMnk1nAcuqDEjYB
tlkA5FBPu37d1hELWu3K/8Peee3IjbRp+lYae7xs0AbJw0lbWd6pJPUJIUvvXZBXv0+UerYrWepK
1AADzAILCH3w99+KJBnxxWdes25oBNyGxee8ynI0OeLL3EXcPrX7PU657aWthRddYJhnb2/6V3cu
WxAmALIKSsCfs3YcrKy+aLTIGQeF6PL3FpviktnaKtSBrnsQ0leZJ/vN+9ckQGLBgdc3INLFmqOJ
rprpDc29mXTf5qz9kUfZxyxID8jvcQky99L06EQqbiw14fno5PssprB0vooox0+KFWhjCkzo74t4
YxUwlh9cH7tV+VQUq7DpV6Hxycmv4CF19XkuwOyAzYxXvBVq1BBjn3obxziIwueZ8rUOJyP22o1F
pdaiGeQG8ypEyaQyv7od8N+vAn+Z0rpoaPjB/TGHmwEvmsw+S4rVlN+b8noA3VOlZ8F022Ubd9oW
KbUmhdBTm9XrofqQG1/Hetsyvuudg+3v/OgnsN8sojMo9gEd9dz+IMoz72MhNmPxybIuRog2ygxr
3d463rafmIQB+GFMKraiXz8L3cqfWnWPbeYqrzeFhL99ZYsbt/kQ0L8TH+3M3nrpDdqvq+Yeh92h
ROkKX186sddTtZm8lfaZqMvAK3YOgbuDyMhxwikK7SrKZg+1x3pvVCfC8utbwKcA9SDK0HYnR1vE
ywwNRvyLMItrLQvkhKS5GcTXIbDachzSE1vzl8THURrMNlEnwec2QFlkSX6NnTzX49oe73t7N5p3
JRKEaKm1fDy9Xjvt1sloFDifXO+LX10FfMQyeIi6T1F/3lqfLfuHYf+QIy2u6jasfmTaVRRgubS1
049zj/ERs7aLQGcG88HwPkzoPNrJx3Aw1x16hvhC7WLGZAhgdQETDUAVA5iRMT0E/f0YXZXmPvQ+
9T4Qqeq72TYo79O/4Au1fbw2kCXu6or9/NEPzqcIWSzYPKNwUFqkr04nRbbdYYgQzRzxLV2PAOjs
EWkue6QpR2M5xb1jAB7BLM0v4TOgKNpN9CR1G3wwGsl5uNKsH4bzPdaqVWHc+p8kxVQD70sDyF/Q
LQg/1WW+H/jpE/3shn9rQmEaA53+6hOomJUe4xDbcpukDLiHz85fUAdGevHNKnkaACtliEveNdV9
kn63GR6neIlU8uBBjfbDRz+8i5vPpbjXQcxEn0qwO+KiRhlqhlAE0C1P7gN+jO0f/HLfV5+BTwFj
lpvMAj3Bju33CIJ54NLpRNcHz1zNTyV33jqIVr6/ps/CHK3/YP40HiQCX5AwbcBd6aUJU8FGIhPl
hG1f3Wl3TAWHr9YFIh305+N9WSBluh2JCN3KBsZBvwb0mrkpQfJxSeqb1Ps6mk+avy1DGO/8NZth
3PTpNrTWqICLfu8mZ7jy+tTGwXkMjHH8y29pSR5M91BPu6TZjYqNN6FiqiFJof5nOd10DSB0+HGt
/KhHE/O4z335WTLHBYU7Rhv3afw+Y38cb3tvD7mQAW1jPvrpOdJKhXkedp9C75DNf7nDl5md6UFe
8Ug31Ky6j7YpcUyJq+5wKyr7reVtPHkBHp5QyJ9iuGy0hxRkVHqgJpPmeZoBHLjM+21SXQuAIkX7
NVXzZLlKW0RI72x+vFZ9H4y7IXsI5EPCsLHFPlFeeM1BcKOX6YciuiqCa8vYm+E+ys/tcB8kl2l/
jqJT3avy3prPQEcW842BzqGxQWg1d+6n8SNEPmv40CN5cejLm8nbS3tXxY9NCjXw3uhvewb/wUeT
4zHLg+Nvfe8SIHvunKGugwwEGo31uWAgeUrD3Fa3/SKQuKDgqPHwPSPde5W9ll0Zd9NwPzMARF/R
zZJu5SJRs5sM/QGdw/Ew12K8sbvaRoU2xMcLI+4AI419pNNFqXuTvjDinhwEEHN1SvrrDla3dkUO
jiEPGKGsen949JLisQvU/NYst5mrg35QQLACsBbqZHJfy5AOzIAEyNByTWWIj62d6CP6AmgQunkN
WhZjBkoQUXfrOBPgPedynw5As96+91+Xn+REMA5VHYhdNBYUx1ewViGvY0Ra9mAG+ngromFTW8XG
tINhNQ/oBKKNvNW98KvsWySD9PCUjbPx6pvwAxQ/UHEfVfWtcvMXpb7TI9I4I5D2QPFmX4bVLd2A
aVd19s+4BTrYdYgIZQ3N4WaS47pI5++Qxpk5VWz0t9+F+vpHu0P9EjRyTMY/mNQZi5R2nLMIPdch
f5gz/XPozNzdExVXSaq7Fwjd+MT1t1d8nZ6qJQWqeED4Hcq/RQGOwGCGuJ5N67Mdu41XFkjNpe43
q/K929wOIU705kE0BbqkZYsGs93cNNJ8tLgMz2tvAtEn8g+h2fCfeVNDClQMa4SiV775w0U9bQ37
WZ54SwvRb+UnDstAiX6R9INJW6bU8RzE6RTXKTA49sdgFNF+kMirjkE/bIwx7rZVNswrM6RcEqB1
Ez8PbzsgFiHjxr7Ihp0d+sZ+0vV+b/b2yqnRAkoxDd0psc2dU5T+3nMVByZPAGO0XbtvjUqcTSWo
K0w8vk2F215ORr4fJ/OUm5rKXI73gDKfI0hAs4LGsXSIa6dKBqU9pw8mpIoVAk2Pk56cyO+f/Vze
WmTx1YPQSU0zDQDStDqDjtnNd7HRVOBo+Iftwfhzkd0VIqMVmyEDJlr/U93fFDKrdomLnzPel2sD
Z1LpwQ8aByBfTJ3WOlCGzYzdG0ksN4OEu5Qj+w123zur7BBaQqW5O3/D17VOpfKvT7Fqppt0sXB/
B7K4OMVV7Am0c2btXnQAmzCUmre1jv6j74XjIaooWgR5QR9eOlK1d8OwgVbrCQBao3digy59XtQG
ZXIhAEuqEQZV6nFE6Xw7mCiTtPu+zvZOZw37uuMtarN9KB0TkoJZTbsZVJ6d4h9kTNaNH3ckCfAk
tqFDEubkTFoS9xSQ8bc/DI9zpS5GXxORiuMfhvRpkWRNo93X/jSvu3C8t+b6QH6QIZo4Qv4tus9D
H2xkwDfEkO5Cp4+wdidQUgOykMjPRQ9lLj+9OwhRxRP1+HoOxJalKkrT4yMxhVX4gEpwcT1Tzwqr
3weZN17MRXAQgd9sqtQL19KW+trm/7UWbSUuHMfYJtqFLC8tpqS2jg102HY5uYL4WfjRtKunQl9L
eBHPP/j/66r8LyrhF99OWVEceUU8fMGI4Y+zH9mP4sv//uM/2m8/ihaziT/QWPnjsUGP9Evxx/cv
f6DNGX15qbny/Nf+0lzR7D/xB2P2RTkFRAn7dk7yL9EVDWkVBFQo/+mWYC3xUuxRc/8Utg4BCRo9
3VOTofv/lV3RbB3DCcb1zCoZkrCr3+EpschHwDJ5jqmmgNjEIbsCmOv4jMwyl3FeRud6Gg3ZrnWx
pM02BXzS4qwpjCH/wGSvKr8iNi0hkUaa1ZD6Y+NQknC7ETj9Fy/49ldQfqmRskhPmPbAK+Rc8NCQ
VFQf6fj3YHuByq8PvzTDiRL0Tt2Tuw9JlTcW2v1TGX/ThtZD/KN08gG4Qjs7fnsm29nSaIG5ZVBo
Wylmk5q18U+hVhYNFMHAwqf8xn5DOcj4nr34daGfZ88OHKuSYQxo+Srva5L/zo0yrJUmZBdWRcTE
BmSvAqIQdJzMq2+TIpP+DmNFBYUKQ08/gaZZdAeBJyhlAxBp9LN11SFQ18WLpM5k8lloIj5vCicr
p+2s97a81FK/Z3hcjxlSJZBwzJlCtkdlu34i+tnDITX82PXWxpAEwltbozbNoCz9Agk7W0xt8pgb
mfuRjBSziA1K/TF47GZw0AzG3WDS//ak/W+IM49lzp+lF82RxNO/is7+D5SSpdv+4pS8CkMfkXaK
2+eos+u7vjiONeq//TvW4LD4J+09k8HSQuBJA2vzJ25SKqioa/Bv6xrNsP40mcZxDTF1VFgs7u6/
1Z1UeFLTG+U6SNOQY268K9Coo/FPEuYwiELwBUCN4PTAzl1S6UPUPePY0LsPSZ/QTGmsPLuWReyi
si5lv1fTqlUiwzDdzpM5fOXcw8H29JZU2xLph6Du6utMWvk9O2/et67VbF+81N+EHt7b8geiA0WS
TUCmib2EiGEAKHQcT7oPdQJADtTHOShNjzw6r+3D20sdZ73P7wL9KEAf9POYsiw7zt3gjiSlc/dh
0ibICmMTbkM9Sk7QRZ7zm+NXjugTTguUDsTNV1Tlkdpaa6h/nwbwsXtDUGTnzFhlXepr+uk1A54e
WE/XBemjkU3e9VxrV2mTXTRRAPDUCIuD0afzFnK585B7vHHN8NNNMk3pzg3uU5fZTEpsPkvCygJ0
GQX7qK8dJBl8ff/2G1tMFNUrI4VDvQX/JSw3rSXudgpsq5nyNnpyXS367vaFdTtG4Dx9UyABGlc+
7S3jHJcbd9Pb+IwO2bwOp1Tf5HA2igZAedbmDSPIR8ceku2QhvGvj/rfEL7+X5O6ZlSOhCQ5K91g
ZpEwsSnl/12ODnpLVf1oOjKlX4J0L3Oj3/5d/xm/dP9P4EgqB/g7t/knV+JfQXyi1LAA99B45PT+
HcQM/U9l2ksLAaAIabWSOvk7hvGv6HSYtq7OgOpneO8KYc+b7MWBWr4Gb9HPAn8Z45ViJ4c+v4js
ZOUaP3JsQmzgeRrsBGO6pq1rjpsJ5735Qx2i+7ElmU+crQdhMDjPylUE+sZdd/a2TM/cb6lY2VAO
xX1d34rgevb3JFl2dubOH2FNJu53xY/E7GUVd99q+86wL4PwcQgOUbjBhh6ap+F8iaMHHCG0/tqt
zmvzosVOGOeC5HZoL1L+eaEFF3N800oUzsCYBhdK5daMr9GAhlEyr+fu2lVKX7A2069ucRYAHvSf
nPimRPmoKVbgEhsEjloMFApoDtlVDqxxOAhjNwQXEDRF8YgCDp4qJpqOyZnZHKLxizmgLFMC1gza
ddLf59NDZD3O+kFLPxrzX0N6cKOroD3Lu4OYLsJxj7ymGHeCSEIF6V8KI1jN2RNC9/TVO7kq0xs5
7UW8s52byL80RjyyLtrqTEbn1ng1DbcA5tuAZgUs4c9qRASNCVqTldyCLwisMxeixvwJRvEZYGz1
p9zN9sdI3vXpYzUixpRc5IAnnevGfqjbhyC7SqIzqDcJwj8YyDCrrFfpvOmS/STOG+0MZRUTqLyx
M6t9Hd08H5Z3xZHfJzj/E1MXBRX691BwT5fy2GyP8/lPviI8pOufVdi5Cmn+cHL/FqT0/1TFElUT
Z5pbUumT/n3cPeNPLk7OO5eBTlvM5nL9T0FKxPOpiWirUnERSGiVvaM0eqbg/3PaVawhSwEVrXDR
4LiXUtOBVUY6CkAzaFTUw2ml6bFYh33S9J+k3VUZXOWkSrtdWWdzc6vrmKzeB56XJGeYkPnTbWPI
ykpXkQVAPN+MVpoPZ0lO3FxlMNYgdASNfpeWfvkUhTGAwSbPkgneTho72zISgbizIycIdlqZaxFj
rQKLShttZq2U7a5NAaQwcknE2Gzr2uzvnXnQ8fsyNf0WiFH7zdc7DcaH5id4v0gDzxes4jDMKmOU
/fywhgMV2L3zyeitDthL4qNSro82I5BUcsydMYDAmMYxXOYRYRlrVfQFEFERu1G7S2InvddCG4kZ
PRmqbKebgyEOupHMmb0T7cSryjS/xh8GM82QKd+LbfSbZO04m/z1bUgDSJ6YZCtMxHHBU2vFYPLO
3GSFlH3SrKaxgWQ9zJV/kadGE5/qcam/73gvUIyy15Dl5Q+sp+P1ArT82XIdMT/BJMNmmh0ymkhE
aI9fdTM3m9XcxXV0URbllH2b/dZ4HKqx/TSNLVtgilt5Cj6tCvOjX4SWoOpr+YJKlAbq4he1oTYn
YVigW4dev2Cip5XmBpFBzYTzYY0zQ7Uxgnmd+S2sQrxVYa/kbnjqZ5jHWB7EkW1UY8H2ghcCPsjR
PH4zQhT9rGUBXM+IUTC9yDgozZu0SCE1pVE36js70ALUAsDRphcyFNYP3cjqDbYOFOlpWpnzFysc
Wv+JLe8x9KLYjDAcSL2+mr8bnRW493ZnjdHDGMxT8M0ZZAscXcdC0TklTHmcl6tn4aCji6x4KVh2
PjdLXpTReuJFU9w5TFNjGCJ/zQBy8q2ILOCJb2/f41pDLeSwCNKXCnaJ38Zi+zqFFbA7AiTL6HLg
/q0NXmZc2YjDgpKjI8Nw2snheL+96vLQsCpHBvos+A+FLl10CXJvBHcjIswDPcU7iFL6spYoA3iI
fnOi6f7qCRltUVhyXJg2oQ2p/v2LVxnSacrMNKOGC0QmK5rgoJDOuqkYvHNQd4550fWjZLL39iMe
z5R4sQIMPSMlsPzoEtEeO162CwbPyttQYP8T4nktjTa9zYME86rCD9onY0LlvMtF9eXtZV+9WZYF
zaZqW9PCnGBxGGczH6fStB2W1ee5Ji0b5VXveVW/io3S/vb2aupIvTz6yoPWYWwCyl0Hr7z0MXa7
1MTT3U1CFHbS/qxpKncf9Ja114LMv21dUweaaM2QSeUp43I6cK8WBz6LYg2w7Gey5eINB0Fam3Ft
sX/aQFZFuE59TEnv2wbPry8ZWL/WR4iD3733nBkgUJSGlJTMNbWMrl5aIVhIitt2AmnAMm3EdOvi
SVKQxVnQdfWiz8ybWmpC4a5SFOghQvVzOd+NZSvLfcAHzu/KucBiS4zGFEUrwMT1dF91OiK3ZiA0
cTcHQzz/tOK6csYzvRWpauiPrk5KHg/a8CPU6zmEHDgOHrpNk5ekV/YYmzYmEbpR3xV+LuQ6NMMS
xu6YWaF7kepMBRi5GaOH8MRIjw1JpNLOtxLdj2bahXNsor3VG0UM6xnjLzEcfDvMbXQQE9fPPkRz
hr9rJMPZkJvKjeAwJdYsZ6RYzDjbhINTIGeXVqHAzs7tI807VFk2ArIPdSu6bkANJ2jVlbl9xt8R
+vMu0mQZDOuUlZOvWRF1waWpjCjBOhk+oaPVheaV15GbeEl+YOe6aBNU0pH+ppsHwN2AJDQNJnjv
moGzzWozl9YtHLx6sn8WlijG5qyu8kyLN6UFrdbcFppdR+66t4LJBh43DWgKhHGueT98LfcBjjRj
isuoYDaGM1YZudVXDSquuYb2AYYrtmQbdVvfGLX2B5mN24H5mqPkh+9nWXGuWQE5CbaBSW1iplVU
Aj5VOEdAHA1djtvU7hKUKu2x7cu1mXhFBpxxNkYam0Y5npu9yP2zMRxzGkph1aEWWQyado1HWcjt
g5d61CL5HE/FLblL9TNPKs+/DxtthPnYV46RfsIcD1lnHMn0AVJ/Kif9iqwwNsGB+b51McipLXdW
b0742aYids69DsQ4dPzCCeUHnFjlWei7QbqrSnvidxlpBoWqyhPEoyK3aB5jPUc6pOyQu8WcVwt7
MX/1Ci2QZJh8MmRsMq+00/1otFbRXba1GRliXxXYDuPHOeLYMK28kCnQrHWgxcERzRej8AZrL9s8
zQ5jxb0ioQt3ce+F516oOW69dRPfTh5d18r7J7xt56lf102iRwdptVrE1vWMXO5S08oqQBi6znx0
1TmjVX80u97Wz8shHES+GsBmzTjEyswp4d7bhelaq37ssCcKbS0fge5NVMaWHCptrTxfUeORWqqb
t56YeLOYoNWz/dVsQgMRF1EjrWsHRkeDJmxS89xMHRJSxF5l8pc0Eyj0Dk6M/XVlYgh9OU+eMV2J
vMe8FZdHbajXqTnW7hnQqkFeTqVrRHuM043wynC8MH5yszhM+6shySuvhfsfld20ZnPY8lDFehd4
X7OG8fcH7NpSWFZzk2Ry4jIeO2SxPBn40Yd2sOP4DChyNfbnOa1DcRiQN7bCHU4hXWPeNFOm4b2o
551b3pXYuuIIn7UWkQKbQ8POPk/jaHYfey33UNSYNUN/yt1e7y9cPUd+SWusLrjSgqi7t+Vo29+m
znGzUxficbimgqK1S7ClfkHEjjxxkZ4FhROlmgdSsUZIe41rb3to8xLVWrdmBCvd9+lqq/VMiz4J
OjVqPgLA/vgCTuCcGf0w+bs0GKOzIirbs9KFZ+RZBOl5RjbzPXfh83oqJVcIEjYcqjjH62mBGIZu
9HwEGFDpYzfKnYyGeW13GDB5vWcgXBR4G01Y5YkcbjkMUo/KZFmprxI8TeZWx0v3JXlFZs4UaH3U
RucpoUKuJ0mLRdej+qMuELDLoAjDnWwQZQ+TfMx3SZ1A4xJlYZzo9r7KXUkqlWCt4eHjoEgfx7/G
CC0txrc4+BnhaH6e9IZ5cNz41HzueDuRX2EOoTuwdxxagooFd7xKoPUAHmTW/Ey5cKvVWGl6C2iC
vBKMldcUOx/BwfREUrcsdWjh0ZcXSmzStanDFt9YBFgmlngi/qw5ZQOSJkWR7htTT+SOGn1kkBWn
8NUBBM7Up8HUHbwg0adPb++0148OXttiHquIk84vHd4XGa10RB14VqQSnwhLcGtfyRDSB2pXdMav
aupDZGIYxIHQfXvh43RPSVAqrBaAMfQ21KBGffkXC0NFmkyzBlhiDTEYviCSU7f3zN64L4iO0b5E
J22FZeigiO2QIM7eXv44t1UnjOEidYqi6XsMKxa5rWaGored2N1NNIfPMsusz0NzjK6DgkTpxJf+
zVo0dmj0qj4OXeDFl87MbrYSytQdObZ/CcA5W0nHSW8rkcjtex+L06u2E3tZQRQXbzXr9WGcnFqD
4Bi6SIlKWophqQHX1WF6nBjQHpclz1GKC1ZZYgB2ote1qLwmmLxwYMNw3yaNd0iaFFdcG1kcs8J3
C9tqXazKRLNOhITfrIp2rsK/YOAChGDx5UKvJfm1bA1madbdlaY5HoSY+o0pdfOBoTDtY21wmhPf
cAkpAEag4IVUDtCVfNNekgm9wiUNMX2Awe6c6vs8wcSFen2CtYg9r9j5eqihE2nMGJJvs6zKkRif
dBepZ71JwlOUpldbitYI4y9FTKEMJYYcn56wH4KwEmRVGJZr47rqsyZ7Gnpk+SHHxd17X/lzoFJu
j8Dq+dKL6zZpIqMz+xYTZq8Zml3M8BDDd2Nc21Oabzw3b7/3Ivb+Hp3/q53TcWxifwHkpAAlKnEX
UZstlrWHupRRHbT7MZUAay1zvNeLdmS22PcadF8DSaq3j89xTH5eERtNNZSj2CYYLna0nhqa1ZP+
7cPR2JpNHt4UONPvC7OrPrKpP5l2UtznXSgvQ9K5u7cXX0ZEPiNNL44TLTmC05IlKysbW00RdPup
pOjEQ5N2UVy2j5kNP28sWmM3ahVibEkqT3zfhfaRem5gW8opCb8jVYCr7fYiGGNygffLIIf90Ifz
PvZQjPJl7n9r5kEephih3nns0rVvVPE2G/rxTKRC7FPEWDdujA6N2Q/Dpg9MRpdvv5NX+5xtBEWQ
T2nRihPOYp+XleBy6Jppr9VyWPtOX+21dv4y5MAV317p1dtnJQax6E3TvLdfUdGcuM77sp2nfRaD
0ZaFqZ/PEcyKNHG0z50WtZcIa4iV5obdKemC3z2kYvbTmmdxcLzHb7+0w6KxZ3/a01Ujx3OGTtl3
h1983u33t59yiamB3K8IlzrjRiA/zJ0XX9rW8HnEgNrY8wbaLTbS6Nx1DWqe2M4f6ky069KES2B6
dXgtfQzOuhbLWk9v9IdqnsRuzuqPdo71T0ihhtSmkV/laRr9AKhzKuocfxGli81olEeGx8bhpxF9
/Fq6PK9ZyEtgMDuWcZ5p0p7/wh9PIwCEQXrjVm57nw+6KJ21P436uzYEoR4UN3x1k91A85QwdLx8
ij/jkLnOvBtxrT8UWlXcOfXwJTWiYU8HIVu30eifF1rc7d7+RscX3N8LuyS7jHZdRVc8XtjJW5kK
GUEUto3ie6alY76J3EbHO8JyK/gsthieYsZFH95e9zjcqnVVQcW8yvfhyjKnOl7XMNMydJtJ3/Wx
Z+5pupubopQm7gVwYfx2zA7/hfX4xhxsiiu6fsfroakuafbQSncCNCvd2RuvtIQpTjMnXyND6ifC
6+8eT3HNmPYz+iJNOl5Os6om671a3wm79G8K2LrOuot6B+J4WdF2U35N739A4MM0NYnqCu5+vGLZ
WX5sKMb3aGMCpvu1uZ9oG26tAEeZXNrlCR03tSP/6aD++oB8N9jHwKGgfy7iSGYDIpSVyQu1FaEx
gqIy8r9sBjGdkoz73VLKBpjFSIW8pdA3KlGkz2Yw7+agwBR+mjQHyxAMn9NABtq7LoFfz0V0hCpI
+BL6MyLoxe3UGWM42V5s7JIRbeLWibxLUTeQ1ejW3b/9yV4/FxegOnrktVyE7mJP5iOmYmPi6Dtz
8N2tHyEZqTtB/SFt61Owy9fHHCEQ/BYo9HVKsGWu0flOXiWG0HcpOOitY/eIK4YJRkBw43e6E+HN
OUIHf//zUVGrL8cn+uV09+JV9iIa9cHrdFQZY9dfdYFdPkp7tLIDeVF+6mJbRnA2IwpA4FjUUIiA
tDhypt+nQzTESKy6Wl/fGKVbTyvQyR6EKdm0lvIpMgPYZDbEk0fwVhIhqbcf+DdvmThOR5PntRnG
Lz4oHAnwnwM8eXPWWsZzOfYmFQyImkYAwgau2Npzkr2rMFIbVqhKj2BjcXeBvDs++O6Mu6wzsmgt
MC9QLYBDyG2HbqhrbGtrcjZ5PzXvPv30MTj4NKi4NYGVHS/Ky+3RLELgIE7Ep0HPxp0xFfbayb32
F5bjX/Py371TlSgpwSU16ltUYFoby97SSqQULJJxs8j6A3UTOWKWzvtBg6JhwQjbvP0hf3MyEVjB
Ccb3gJa/ks6JwQ8kztxa3E5TtOlEma/7ek7PYFU727eXUm/qOI7yyXQGCg4YUtZb7JnYopGriQlh
wjw311GsWdejG4+XgdSi+8zM0xPr/ebR2KHkfQqOhpfB4n3mohwwYGE9swytjTF38taOcjyIZHf2
9pOp1GH5ZBx/pT8EIg324vEeYXY0pmk/zbsKsson1PRRUdSzIjlxs79ehs4DXTtkS8HgY+V9vIyP
oodsCrhYrR6hO8wt74GkKk3r49uP8zq+0FcBUUOSRBOJu+F4Hc/XpNYmtrHTM/hO0B79HdYw9Xc9
yit8wAfoQY4YdgkyGCeupNdbREF1QA+bDJ1pIi0KRc/u4jycpbGjLjG2gz1qu6K2fk5VJK+iTJzq
Ff5uOVqTTCiRoECfdhFQCgoHI2QktBvxTNpwyqtsi9CHgfxm2B/qeHLbzduvdrmiaq8rlUC6OrTo
yAiPX22AUGDJE3bMx3zI6L7xozfdcylA8jGHPmX2tDwBrMa9TmcM1Au4qGfK7YtrqTDyATMFH5Ew
bdAPNUnhXsPjJ1vlGSTYd6Zlz4uR6mLiDE2JHXr8aA61ahl1LFb1JiYBlQ+XG8YDKLsQPbGqFCcO
3XFTQbWWeTgCM4hzijvw4sfrebHOfHewu600OueAf+t01/tZ4GymHllE1muvgrkJDmYrHJxPm/qd
4UWtb5CksX/w/Hm1V9uU3GlMNEjDYSbXNFST3cSAFyWYZj6xa159RzAYNkeC7QggA1zG8aNKfwgA
QFjVdmzF9HlIsiq6req+Tc4BM6e3b2/R3y2G0Ag3Hi0wjuLi9FtA1iwjtsmTqiK5CLwUWGrJiLTz
2+r9z0W/UfUiHDant/yE0gp6uxZ2tZ2NqG5gWocD+MqgxBqtHOvir3c/mFIXJGUCTYP96CK4pL0I
QIJx9kJm6jvKJO8prf0Ec+DCfnh7qeVVTleF6wD0DPuCanuJBkzcts/qwO22edB156IVB2oLeyvI
b1b9hAx6Vc2nCPTPFOiXtxCL0rkk8aXFxnZZxpbYs5hQZyW2fJVf3GoO22QViQY1r5EBb5AaxoVr
9sEOCByOGPTqpm0sbTSooYbmd1lhM+3Lymg+ERd+8y4QuFUqah4ENALDcvOmXWG4DPMReCt2hZz9
bF3bEI9CADpnIkf8tIEBe0ql7tWy/HUoYZEfW6puU0Dvl723LrFDC6jIiJqQMwH2U9ohjWOtAW3N
B71r6DoY3YkL+tXRUWsqnCFfglJgKVQchFKTUVqOW3vK0p+xhUdUS8JwKCu9fe9mVkuBbPf56vR0
limHlfRl5EzxuB1tR1tlOcKVyZDVh2Jy0xN5qUorjvYVS1Hcc0ihwROE1FO/uEXiea4hh4hx29qa
jcpjU611PRjfe2TUKgwL0RmgRnylkxlncxTXjjtug9YK9tJM652M3WxHHUBJCkLtounMeffOc6oW
VTMPzigQJYUcfvloltP1Vl2F+G7WprXxHVwnamA7d1EVBxgjjWKX9TjrvL3ob3aJakmrxisxj8zj
eNE4SKVhJD2LCujYOoz2a+LQtDXMvH7/8zHOISZwCJjyLhMcuNRd0Xs0dUcTK3Pk/5BhSSz0gmUV
d4+lrct9QIH69f0PqACRIM9Uo+3VDDLSI3T2Ad7HDh7sOMpf9qBYaLPZ091/ZSXwkbpS4+IZj1+l
nRc0uB38iexYx79EaIQWv/U3OZP0E2FsmRQTUkF5/rPUIp64QaQFcDfGreelFWyLFO3JoYKyIFKr
AxgWRLfaECZrrSnHE5nOAkZHqqPWVqJjyppEHY/jx8RaKHarfh7xcUC9WScvPvhhGN1mrpTAi/N0
KLEma537Ugh/XgmU6271IZA3etugHWlqT2bWhmdDPOEzFVSMwqlpESd9+2P8Jk4ohjLEGcXd40Y/
/pUBVaRv027cGl330yiy6XFA9fFEmFC3xSIY0cOlDALEgfbyUj9gRkWR/g1fvB3c9LwiCu+8JrAu
vSGytoacjBM9h1dZJq+eAQk0RFUkIPp2/FBgq5CXywbWq21z13aMtq3ejneMAIyNUtlD8ksiKTWC
/M8qWezffqe/ucVYnjKWjIzew1JzvUftoscuY9zWQmZXRm0M+r4Vnrxyy2b2EB7J+pvO6Rz7hOri
b18zFeazoiSdnkXMn41slIPOjsssLKsobb2LtnPNjcizZjOk3qmpwG+2OMRk1PbVdQ1rS18cL2ja
ZjwLY9hWdZ3BHW9F8oOWp/MILQJXhyFr7B2SgOL7kIzDpmriEAaRbtc/yslIEb+JKqTFhiDrtoMu
4xJHblFidia9L29/kNfBWykNK5oJwA7atOrFvbgM23LIaUoPw9YcKEyrOcWThoqxRPODPktwIhd/
/RlUPsEQkY4QFqPu4jNw2CxRgXPbWqmOcyjJ2WeIGgSZoIt4Ws14dzwlqWBY6arElZHFotBAS3VG
HsYbtkzyTAiQtOTkj6ybZ4wz+ULl+5fDmIw6nx60BeZhcf12NlN1TAX6bYso/35mwvZRD8FbB2aY
JOu3P9zr6OQh6sEf0EhstaXKLCC66f9wdl67cSvZGn4iAszhlh0ULWer5RvC3oGZRRZzPf35qAEO
3FSjCe0BxjfCzOoqVli11h98aOjzIUn69h9zQBavyL3x+XqUt0k4qcufYVYz2NqjHN1UzYcBPNS+
9brkZEg9w82KHPnfxkLq9oNhCThrtBX6ZxCi1r4CgwvFr7VudBtx9yZtoy0JyTfLljzH4t3DXFMW
pzR6vmwLnnmWIEs4QrJLoLnyKhAJkpUzD87D9Sl4s2Yp7+MIx3uV8jRKL6sTM25iFeW5dI4ixS0N
bJl9wHQY26kZXepwzvFLfHdAQ4f0y4susDzq4edjS8a87xKE3o9+61SPiz/DD8uH2+MHifMh6T1t
2rjo3twJvMPprPEP1TikylbLlgdc0VUznk5TpIuPZhq7X3Qrt/6NbdgoYQk+lOKcThvlHn1Tvbxt
U23rUfUmG1mi+3A0aEgtjdzVMiPVC6wiH8xjXCXNS0Uz80mnRnDS207Mu3zK4n3b6y5kDbPZWOJv
lxJzubh6g29YtDdWORey572NZzhO9T0CXCbrHJFHy+nv4nK2g43F9Ob+Y5x4JyGjQfmDtthq3daW
Vzi2qs3jMGnVPgWE/IUZ/bec4xSGZo8U4Gi8f6/QOeC8RfqbOxfQ5vl6QiJO48XA3DrOmH/IZ60d
903RerDflImp/PXVe2ExAQdFteW1g/qmAD9ZgebYY2cdecSme9ucpwfV4LspDKv+atWjPOoxNmHD
QvordFP8cz38m2ORhQImFSoWvQ2SttXmiTMVqb4uEDx28/I+6r3oTgVZt/EZVzAvppEUgsXKZ6Rf
BLBtdSgAjrVLWQ32UZv06LmZqvEOleLo1JYF2lddH2k4giVtkRwK5Uz1TiDr8JPqs2dv/JIL43Xg
g2L8xUHIm2H1Q5Dyd9qaHtlxymPnRwPq7G4o2mbjyfz2DFwAR5wOUFgWf5DVrLpy8ruKd9mxkOm/
tgnJKMSNdsKKrSgfIx+E/Lu/Incoz0XqkWSr621i5W488DZByVEf/0ogvu8dzd/q3yw/+iz15sOR
EgQU0biJ6eOe74tW48ZQXWsf7RnfVoGhQcgDrL0NzC6/uT6eN/NHoQFmLmMB6kg+uBwLf2RZXSV5
2MFXPKYjmG0sj4EIuZVffTJa8TnK8mF/Pd6boRGPRYmGLTZtvLLW8Twz7TzV0XeYkui7Dj5uD/wf
aVdbSiva+FhvzjSCeQ7wwtfqKjDs88FpXmmLNssw8TSr+asKuvZ7WSjgyZZK7nmc0ZAXSm2kPxeC
LiVk5BjI71ATWx2kZa9JGA2MEJBn/VgjuvHgCs+54XhF7jjA/KRzoMZen9ZVUMp9PNGWfU81lIRx
jQ0RZlml0jfSU2EmrRmWtac+UyQzWT2TJZHK93KF43cqNqUCVwvoNTIII8pIdAfe0rEtlXX2pLzk
lBR69GvIwTb4Y47G7WAmP5s56uTG/K5W0P8CcsZxkC2lsnWCxfllRiKzENpFpsrcmRF42vu8dXBo
GfI2SzfeZ6v7fwlHjo4IFJ7DKJ2sC1eNb9Uo1hXpiUpL3j62dIwxHPVi6EZlqdr5CW13s0VDNUrR
g9DyuT5e/7QXxktDnjQIUjU311po0kLcXqhIpie8FM19bdbjzuwc/+/ZmMXX66EufEsObJbQAqxw
eHKc7xdjntsit8sMIn01TXtU9Y0aqX2FHKoBEjvfjUE1NxsnwoWlS7OV4uDCmF6qrOdB3Z5naNXa
6clpBgMRZJkE+yg2vH+DMnMeZFwUN5Gh6nljGS17/48z9n/flfclFwf/IZE+D+vF8GE0zu5nCL+L
4LmO0cpnumh5vIFNvTg+snNGuCA41kjn2Y1MN5ZT8MwdFpm7ovCSYIe5hhftoUS1xedWWKAWNVl1
xen935N9yYOPw2hB5Z6P0U7MptTnInhGfhL7hhrvXXSBuocRRO6+M7R54xS6NKcL75+bmNOITXMe
j0O/KTLV+c/OEBnjneHkuLd4dTFuIEVWcF8e6EuTYxHHW6pglOpWF6Rjd3R1AcM9VxTm7zKhJbtK
aePd7M3azprS/JtZ6k16E6NgIotR+xu4gPRp/HZuewuQWH4TkGCbo+itLabVpfPCpBIK2N7im+ur
OWhK1fdT3/rPsYue8X1T2Fl8a3rd2H/jNnU13Kvt/stihtPc2IZI47v3f3OAXxbqYBTSbGv1zb1h
gBSijOjZa0r/pkq4b+agjo7zhOJ6Qw66sY8uLW/euyQRnBwL5PT8m8vSSKB2E4/+i/1bx11GzOHo
jvm4T2ulpTil+uX4MMGEST9fH+ql5fY/+bLl5gE4cB4avivPGaPUnlH1axZd0KYfsNX0tuwYL8bh
jsMxB1o3b/dVHMsT+E2ZwbOl0uk2r6VX7Gz84bZ80i6d9GSy6O2CE+RdtIojEkMZwtGC567FL70U
VfkA5qY9Dr1Iv1+fusuhaBrAsSHxW/u/AZtBvmQJZWl5fjuU+u88kuP3uuUu/Q+ReLqDJjMhIa6P
d7MvXV7GafRcpgmm7RXy+LIe9EfWcLRxVV8aFEJWGIQtnwothfPv1OTOoEqXrWekkM6RJSuxjElr
XAbiOnhnF+31CCILAb4DZAB4xPJj/kickY5sKSnF2rObxHW6T/VRpdhdD6ra5XYh7gLl6Oo+sJTY
+HTLhlpfXNSoASfpvENok5wHtooyqp0OE6xUevIX+6P+irT6b7AgSDBliL2lkYvJwpTWzWMHRGIj
Hbmw36GeAYdbWnnAnlf7HYrQXHfxEJ+6Mqi+agCl5t08BFgYO0Px022C9KsM8s7YOGYupCa8m1+B
nzxhwaOcj5q2XTXHfp6cCs/HiYZ7euePLZoFrpbbX8gatsgsFwOyZJcjHM7Qet12kdcMtZOR18ZK
/GhUEn2a2virUfZYmXC2b4mgvz1kHPqxTOvCDF7cyM4H2KDRIMWg+88zmgJfICpzX5GEWb+ub8c3
nw8IDV9uqfwjMUuB9jyMlellpTlJfWpdWXwNKsOn5D95aKt4s9U96MKCFd2WzhbebCvu8vc/tgsk
CZ5bsSlORexwKUSe89kfR3FTagAHEJnGl2Oco/fehctgAfDS1OE4APB5HhTu+BAktlWfBr7mXqUK
M22JJ+zoJuaXoO7Fe8864lFFo5JG3Xc5w8/jGaPeUjWI65OLSd9wS3HJ0sOuc2vtYxqlafHerbiE
wyyAA4iaLGLG5+EQgRKmN+bNyRHYh9CtE2hCzNUtJWF5I2rb3dlB521cum8/JNufOgvnM+QOaqLn
QedJ1KXtTOLkO2l2N5nBQx6lbRK6I3YZZZNpYZaMcqPK8+ZkB/xFnYIrdQFn0Rc6DzpGAjsX0xMn
A0FSb584RvelmCET75tu8xV0MRh8Zj4liDPAA+fB8tqZh7It6lNDvvOjF6L+DFPH26lO07cK3G92
/TKwP2Itf/9jW1BrlAAGqvpUzK4zHTrcAV5FLvJ3UjmgmxJoqZSRqDGB61ekqepMOtNYn7y69j9T
yK+OdAFzBJFj8z6b/H4jRb+0TAwQrXDEeQwg33Q+sInbQMZWVJ06JCLxYCrRoPAonIV1wavOE632
GZrn4frh9ib3ZpB/Bl0tE1RBqqCxMnEqpVCPrAycqL10wrsDW4jqB0L48e/F3CJEaCXaOFgvrZrX
NgW34oJzMc8HbCEDN3kjsXurarHcKvxhPw2ah9+AbU3P1wd6adlAS4AGxCuLYu9qoJFf0OLLOnFy
tKb5nE/a7O0bgVH5/nqcixMKrM7FPwA5vPVmNzXL01TbVyc1Z2IXlEEXInLzD6i23xP6EfOuF06C
dVJdbXGr3mQ5y6f8/8h0Jc6ns1GDGUe9rE6S9fqj9pGdcVUJraWP69uiH4Jvyqon8EoozkTYF/Ta
t+tDX6bwLM1afgBYEN5RrF5gtuc/wO7HoK5TS5zs0Xkwzdp+MiWaJWbRI7oymVuQyQv7BQgdwC/O
VBBt6zJTHXBos/erE74bHdWIqVRh70sz5PDIv+F2sZgDoRfy7kHCXeMFQGyaPuuyYe7XXRX0fnUa
x857SHUR3RiJXt1HkzQTBAddRLOuR7ywchdWIBoV5sJDX7cnwO9LzBGC6lTVXX6YEmk2t7Jriy3u
5YXteBZndf4IZ6ymysiq04xS/QAGs5dwg4HJLP6RW5Y5FxYrj22+26KCwbt79fDoy5SEIBXlqbVq
PEmGPuiRaEbsMRIT3mN5ppVD2JLzmaHMZet/yWjOBDfXZ/bCguVH0Jsg++B2XiNhZd8YKcVfvmUV
zZSWoLLEKOrckpCoG9UV1cv1eBdnmOzKg2LiwvtYVvQfV1dvaE07DlZ1qnOzOWgdp1zY0nu/VSqo
tiQALw7Oo7AEIsmnQrkKZjpNFzlRLDiI0n43J0J90YdGv5NtYjzlcxG/D/S5XJf0X9Cso0XBDlkj
mA0vnvJRMTiRD/Jx6qEdh3U/JtVeS6dgyzfm0ua3Xxt2PluR1835VLq16ckCj4sTu2MKs6z0kSry
9M+G3/efuNTVIQLO8O/7vx+i3bToIC1QvFllj7GrV7mbzOwQ2/A/BLWhhxbMwZ+VV45310Nd+noL
6hwNHNRhOWjOx2cIK2vGOSlPXZdV02NpZal2L6Ye8Shy5Cn6qfeaDdjmetSLswqcD14GxUj+ex7V
EZJydROVp6zW9W/wXXzrptOn/LfRmP63Jso/CD3xtrieF65Mej8w9ShCUFtZl3u9zlaYYrTlSY/a
9HuQzU3Y9bDA9/6IYNgO5acAeckZiM9topV5slGCvTjoBVBE6xGTqjWAkV6PiAxNL09FgbBHFGEi
OAQo5IRaJ41DnygD9Nxg1Rull0tfGMgPk8xBwNmzHPt/HAZgRbqkThIOg1GWd5Hlqx13JMLRjYnE
Egj6/zBMQO6cBTSAaF2uzoOgqK0qqePqBAmheNFyo9mjGZd/Ujr8CacDmYYSWVxvIAgufVvWMKxB
XpOAwVc5nq/pkdX7bnGazAhrqbnS9qRB8bOht+hbjb126C27+yvvkvzr+9fyAgNhRQEsBbt3Pr+V
kthgtXZxaobO+9BWRodwldOUYV3X8x6hD5TonFq+D5K5nIKcLhAkl6hYQ6/uNTmgyKilMeMl2buF
jzt+GTGt2lfgcoZ92tbuGOZVz7WWBJHzJZGD9/v6uC+kC6xhEgaKXbAL1rBqlQ+GHjX8gspUfnaf
DmXykf6JPx2vx7lwmRFneafQtQAyvko3zQzpx8YT+amJPV/u+mLu+zupZC4OqUSe7fY/hHvVq1rI
VfRnzj8nNRiTcrybnfD/YCUJ0SXmI/z9SFVhKQqVb1WXLqxc1u0ikPW/gMvf/9ifagTOO2dufkJ4
xt63wQLV6iG6PteSR6AcWnFbTWn1O29G9en6WC8cDQu00qPHxiuCpvh5aE8KM8eTIj9ZcQeyxu17
Pz9Wyux/NMEY/J1npbOxaC6cgUREEQbEI63M9RE8+u7U2a2dn2Qjk48IdYJtSSdRoMk/yn8rbQjC
QrhDsnHfXMgCz8Ku5rgfmgr3Fi0/BbH8JZBGe6jsDm1M2LHNL1TFHwAxf3S6FpdYPRVbJLmL00w5
GhF20L0kSufT3FazGZkdX1hhvHuavPKhKeP5V6fb843deeO7S10chBSfAC0AhoH4ex7OnMdcy8a8
OLl997uVkIwiC59qbTCcLX7RxbW7cA5gGZn8uwpl9H1UBXpSnIJCv48QP723ZDT1YYtU503apSi3
l0nk39doHv2XUf4RevVJg8bP07FtCpCl2ZCHXrNoKmi289yRBm7EurRquSdBggPj4MRbXaEOqrfY
IdrZSZT9gD+DMrvh3myKoT1KzQv2uWY2UTg0hqNur+/QS4cfhS7Q/pB0kNZfLZ2qj4Ou0LyMy9Sb
HyYHDKUvZ+cvu2/7jTzhYihyQNLrhbiwbnFFqCX0+KxmJ6fS5J3fqPZuEJX3uWindyphvF5elCmp
IYDGpaW2bJg/jjxNzE4+Z0l+St0yu/EVEnJTjm1G6nGR/IcJRHzKwKxpIVWtJtADTo9MPXtPqmYY
wiGfEdtP7H44JoUntsSeL+0HkEX/H221ULoZMTE/QxnXTGoA+X2NdsQHIxpxpy/yIGy8qYRS1Zre
Te201UYKtMYX/m9aF1wqqE2I3IsD3p/TqoJI0+OB6GVPQhgCUi3afYuIXR0izON4oR5N5iNlOLyJ
0tbVd/h6tvdFrhXxRg54aS1BAOTIgyfAG2aVnZhNPxvodpancmzH45Dk3gONeXlwnXxT6/JirIU6
Cwp30VZZHQRu3tVeY2gFV0qchWmJat2uTlH7nTDA2tIMuzTHC5BzEYgF/kcD43yOC4CT2lyJ7ETf
tMN7woIgd8Bfqz/AzujtG+gS/bhrDeXO90ZniKfATbR6D+qr+Xx9ZV84lHgfcvbCukbKdc0bjoMs
mdqizU6pKLzHKh2tYOdpY+hEf0VlvnzzEnXV6zEv3GQ0v5HlWYT/wbKt5ppOmKvmGoBXM07db6c1
pHH0ZJl6L2Mmm2Dnp361pWBxMSaPJl6pi1KrtbpjOhODRV1N6cnHTeM+UpPoaZ6M0y0+2voTZGnt
nST+ZR+9Pk3xjMTHzV8fuk4R6cnkRtlJmzUvHEykxVstKz45ZEk7N4vHrYAXUmmeo3xIUgSEJNb1
GmvshO4NBMwMBNH6zsR6IkdIbYuVcGnJQELmAcyjmwtttXhbI3an2PCZykHLP5tZWzd3pbDHGPdu
X8Y3Te1TW4ymwdtSwHsTmR1Da2rBr1EmAtVwvm3SFLSEacTZqUJ3iHcvdXPE7GOrLnaFn8d4PZlz
IXdOUHl/X1+ybyOzbrjWeKItahPrV3c8zrpmdkF/ig3a4zvPyPKezrQLxRsp8snaGZXqjvNgbB0V
b84lFuxCAwSUwmVKdeV8yFnl+6mYyvHkiU5+EGKACNFhhIIk/fjz+hjfhlqqbzY39yLphu3YeSjc
L2TUBol3yu12fi6xsvySxlGyC4bZe+/JvuSvtIQ5cQA4UMA5D9XI0ZkGI/NOPa3P8SA08AAHK3Gm
h7Ky8/31cb3Z+suwqIKRNYO7ATd1HqzO4LWqDF1w30+SQ9zG6l97dOfnBF+e78s628pn3y4WBgfJ
dNFWshc1oPOAqsbtXHZ59TImTnmwZSuTUJVB+VAEtfo5WuN0V2V58B+GyTseWBo6bu4bfEEUdW41
BbJ8aQLp7qtK1/TQs/CBrgO3vK3brDP+U0T0LRaEDJDv1Zu6ZidmNMOLl7JWY4ibpP8BofX4QzJn
FWL8/rgR701exIckb17Q3ux/AObn8zpbbj1qk1++TG4fHeY+1Q6d7kzf6bb0R5nESROW8HV4OARR
sHFn2fx//9Et4sLgFW86FI3JDRbO0nnsssoSE5ea7Gtt4DlU4TDb315fpq+X/p8hmEhz6TFwLaJ2
TdJzHqJxZq13W8v4tXhBHIWsuxdKfT/NWekPE4/clxql+2Pu5913ygDtY9a3n4FDdd+u/45Xcazz
3wHcD+A1b3kAjpy357+jEh1IEV01PzERd7UaqSysgR5iK+m7h74PBOgOoVw7PTi0kuZjkGex1YZe
1GbjR1yolH0b977o/+o6VAYgyAX+Dy9y5W8vB9iVL2CUabjTUgGQAWxrMDxB82v/AavroNnf6W1o
2OXwZNVun/61MbTlXDkfGgwoyv6I3CxH3frc6dxuRI7ASH9OaGdmTyAdup/ZnDpTSNoLtn729PiQ
d5nv3KZWY1sLV1gvrEOVVoV6mPXaMD55qZYUocKzINnPVRbPO7NMFaqvs8ijJwNItbjLEJ137qzJ
y6K7ujRL43Oe80fPHSxnAzmxOt246wFOsOF9uEfosayRsgpAX+R5zfwLqLH4YvZB2oeBkeN1iPLS
0a2GjZKh9cpvOJtEeBYAJ4D6USAleVyfp+lYaYUltJ8OhpQOarczD7EQYHzj3qty8uJDM9hBvPOA
xRgfZO+3+8DFyeTgRALF4KVaUx5RnPZ/6kmiGfsomMssBP41+LsmdevkmGmJRMW4zfU8HIWKPzo9
VIxHx+8sPDIg7lc3id8Y1XNrR1H8IKPaVs1HNXV1033oyrm8sS16LF9UFoziNhd96dDCzrS6DKUt
ERGmGyPvdRTP21AWk5F+UkY8fqhcafohQoDZb7dNMIMStlTf7Mrz9H2rDezJwiuaIz6s03DblVoe
3YhswIptKmLxKIqiybJjXwdTfz/5SlKBG605cp8gOhd/5ZTFhhDPF9STMKSu0l+zPad+2OJWku2K
MsfEaDIKzc6ObjFG6Vd4IMVLMDNlDxWNcm/XYE2VfaibWpg9xQKb1nzYOY2jPVgI5Pz0SI+Sg9UE
xcdGqr4L5yjK3BunjLP40AZzYd9NSFTW+84EN3lQgxzrg8/C7sIOm+wvVdGaUEtHpw1QudfzKJyd
bg52U9xacp/X1twdvTzu0zukcfT7LMmU9qXlMotu0WBNyxD41ZR8C5qx9g+V4Sb+fuFNto+VrtdF
hR9VGQyH2Mj1dAcWd/IeBlsYHs2DNqp2TRNldqhmlIQsyqTugzebQfON15PdPznCQSfQNFSO34xt
VV/rhD37KCs5PemO7PuwcBJ8z8pGyfiuGUzMdqpKIrtnww8ub7Q+8LIPem7m7hNqHYhy25pUCjap
nyEx6Seg2EtVidvBnrSHtKchtxv0bKx+xnUS97uJa/6377bevGtcUX/i+FxmDV2c6WALM5kfrE4W
xZMnRvV3rNBsvYs64dV5mAkUhnLYhjLyzLAe0hGzDIg2802cRFP5pEZdM4rQyjlc671WJkn8wSYx
ib4ZmW8gnNbEAQZlutSqu6gUchI7q2+q8ltcllp8nIZmSn4Zg9tUH1vdKzqxb7siMg8jStd9HXpl
qmc/Ii3pEzPE3sYT5q4c09L5qgM9dB9KAcTqzmtEjOvTwOthx9bru2+6r5lVjCKlZdXxbkw1D33v
0rWj+xHtz5pdg82LjHfugPoZnvGNnwbPMjLzZG+6c0RlvW1ods5JrH9PYql/UTQH41ByLmR3qCvp
Bm5guvlP5AfywTbixNrj0zgvUgBSx7E00ebxF6xNCzjKoPfZ97EenCdbs5Lm0em5m0JOKJMmuB/r
8h41tgDjKMfsEFQIXMA5oylK/UvWlNk/PVBX5wmVnew0U9lzw0nLSrUTWebcKMNPjFCXnvvbVZX1
3GQyM1jeiSH37qwyZxfVFl4Igea1bSggUcY7E1J2Rg2mFW3I/948FnZZTwCOVGrs2ln1f/lGMpe7
NtfKTy3ARR/lKOFPtxXNFtST2hg5UcerRHnf5FPTHvWkS+6UVVjGXnbdrIXB3M0d4mda1usHkipR
7uNx9D8OmtKasEX6CZ/4yMGBwrIz08Yr1Sk09yiV3uR3A8ylFixCUQTOCzTV8q9osNnXRV/AVndl
MNgf/bTu+vtCmpH9WKMOMWCPoivbvU9llDw7uGG2+wLLmOToSNOudl4TO9+UaWTjXlOzN/ihMzqD
iMPG5x2NKVQuPsZ2HnWnIgC5tKNNZGZh3OjL6EQ9aHt6+2aNd7VrqkPdc0R9FoM53OpjZfJok3BJ
duWUlOoBDeeo/6haXIpEEeX6SdI8+pfrzY6/x9U8HyejrfS/Os+N8VtsFVAvJ4mL9sapVfVJD3Jc
X4Qrcf61Jruv4QW69rCr3caejhrNTRDceeXWcOdBPt4WdEmSfRXZ3nMFxmN+GDt/KPY+TL7+ru+C
+RNABBQwRtV11aPMwXwd0Huf3LvKGFnPRinwUqSPKOQX5AbS+gYs0+AeIr0Ck97WnmY8DgPMTGPf
jk5s/J7LvkifdK1RXhU6WF+Yj/FSSAUNEDOfAXdGv4t4zdTPfTbWIr1BgMHWvD0ydarcSGlX7Qwa
fzDAwJcissBNDmP5PM+jeR71wZyrX1nstMOtiLviW9MYcf8xwiaxDX2uESPktkHtV3SdVYclCkjv
pIgvv4IK38IiRtUMfu/qTW91+JfqiWv8iqwiTUMO/ZPRBXkFxaT453r69yZVIhRvdyrgi7QoPfzz
AUNeyJK4q81fnIrVqZ27+MFLUvmzQzcexXTDy5Pj9YirFwuDg0FsAgleDEgWCu55xDxLhpzENvkd
FDivIc1fj0/GUBqPnYY1bVw3eFmL2uLm74x64/OunvNLX5fqIsWK1zchfPHz2BW+XvYstex319UT
vl2zm76UlKT2yN8UW2+G9fOISjFzuvTkAArZmHGcB2tl7Dv0p7JfcdJpXzI4Ud0H7g4h9gZ8Bh+B
AQq5N5UzOMHHEopuc2j0rhkOMlYkZbmVwSyAU9bcRYDyv9mggQfKvF0w/IudFeZse2kUffpj1BJd
P8IzKfW7NJDt303lugXnpl+KBwXIcbgl16usDazrm4WDpQgi4jzN2Iw8dldrdMgmt62z2fmlyJYR
V9SlEX/KzUQ+jNogWbRNL+Th+tJ58/mIiaslLVUsiBac7fmMyr7yZ5OC76/l1upD+BFjet9rlE5C
gaRqv7Va1k8jJofSyFL3hwXL0lmNMR5VVaIbp/+aMuj1x7o2qv4T4rWjenB4yIyLNI+C1cPXc/aV
Wfg/QWcM5o7mDGypWSvSqQgzGJ3F16SxeKvfwCRV8smsq964LebYDb4o9ILrFCtfMr4qrC0rqf9J
5zpySM8H2Ak4jveRnn6vucniQ5Sj0vsU+EVZYpyui/xg9qbxoifOaISu3TRgJ2u6aDxy6qy9F2Wi
km+2rB35Ka5M0VehsqZe7EF56/FOc6Wm+TtpjVF2ByEdZSQsc82eLDcytYOHEV42YGQ2GN7RpE+v
st1kt16LG6JOapwdysEZJoHVb1fRRIuyemi/2Ior7DmI4rL67SXSwWLs+ipYrzy6QHS4eN7pKEtQ
u1odWWlfZykyOPML/YL4kKoKX/Uk9Z88Zf0WY6Ft9LnWV4IL+40HMlwuCqkw21fbuJPJZIxJp2Pm
zlvh6M55fJy13PykY2UU3+i+GvamX1gZChNWgyOXK/ItWYk3Q14e/csRTQmEdtta4H6MdS0ugsp8
QcXX2nl+nn+rRjztqeDbpBxQ2cLrc/ym8MKowf++oieANr3RhEV3qnewhzNfPJusIu183hMJWpqj
iKJQG111g+mosavS7oeW4llv9Ha88xuUPq7/kAsjZ+bZ9IhCUGhaS/DhDYq2QFNYL1GXpnc6zKuD
PcgZCcVEf+iRrd2qOL3Z82DpqfFwQWG3AmJ3tbrk7PWjM7r2C3br7d8eNtJPAe8e9wE6jaeHaZ/5
uJZ2uSpuBA8VnrhSk4feHGq1j0bwaUewFtFGQWNVPaVZwo/CcgAew6tU33Iw/tHWjTW6/lDd7Bdg
QAna7ZVz8HGk1EOFBOlPxKeUd1RISejP12d/3ZR7DUwHE7oNt+ZionUeGGd38G2cjC9J4kc/wJjI
ci/ttr5tEnwyDolIZrXPoyx5yQMhn+meZgeIt7rxzttmmQCIf4tWHZVpaoLnv8MOUpE5+Ei89O3g
f8qk6e3wxXQ7ksAGP0/DF3l/876xgxsCNoQAAjKA1K2BqJ/H7LQ68FSFkIbBs+6TYWpyZ6c8+0Ei
c14nmn4QpeKVY9ji2OvCuZeVvyXEtLrxXn8D6RIos4UIhIHZ+W/Qq5Fv79Yoh5SJQ34wDDhpqIK9
GG11A1fpymsolv0CB1tECdbV3LrXqMPgiHo0oyD/ME5z/KAyjIKvz+pqJf8visf5DXeZ/bLuAGpT
UFE04JhoRGIfkzTKdjlOZUdNT+2H2C3tB8CiW3YSl2bxVRKdIjIt1rXModt7agFAGMeJLw3OrSru
cUFJcV3DK/b6+Fbn1ev4fBiGCP2QviO9dP7B/KjUgxaFa5TQMn3faJa2M7yshRbepI9abDob8S7N
5wL3onr7Kvi62qAWlzJPI2oHUuTmR7MTpGKVER3GfAp2FlD8sHfzbONQvjifyIKAgmJfALw9H2Rp
zm7WYMF4HH2dd3+XyzAxteCg45G8EerCfCLGScqHfTv3fbDahNjiTdQ/EtSyCorJEKkQzOJBZAcv
aBnY+9jxtmh3F2aUiITDqHDpxK8iwtxWYxOhCQbqc9rHMlMY6IEr4SqSj+ac/JzhmG7cOhcmlGVJ
LMh1KCCtt3niNcrt+coIBMGxdQcKnqPnwy/Myvbm+gJdvs0fleplgTIuMnaUVEmf1jYgkGxsMw8i
/WhNjTzmvEf21RSLPQ1juThEq2Prq/oQReO75diXyMurga0IvGOdxMDtnau0h86UpxG3yKx3FG4E
8n2BvyW8fGnVgNVZ8CSAITHOOV+gsHs618oxBMrqGNecZlK7rB/Kj1BFmtDUuq2s4dL3oy9Epwok
IlflakPk+P/F/cwBEy8Lx50x6KBgW94m9vz39c93MRItP4jMXEz0Ns5HlmlN7ul5xaBgMZh/j1RP
3M8GT0AjnM1Yna5HezuPNPi5friAFk+QtayTUtK0ctjExxrQA8WiID+kCBLetHNa3OsFYvfX470d
ncG+o78MOgSa/1qfpsOpQlFltY99oju3doF3RmLSdXP9KPlyPdQ6tWEjLLEosbAWEVVak0N7163g
jPeA1iavdrqdO3pF0YZx6snmZpjaLD46Hf7oT3RA8rzcYStY0TiWlkBMHunWaEvE5O3BYyx6izw0
KRq85R2iotA1QstRHI6jyGlCbsQ8/j25cCv2sHPjks6Eh0WYN6S5cXd9Ni58aBQXkdAHQLLY5i1/
/yPBRGCiNqZocI5xjlEmV4hv3ld0d4/4zDd0raYt3PDbY+j1hF30WhbMzHrHFKkaSUGq4Ni3Ij/2
85CeIn+goN8l+iFrtPZDafHSGKNBbOTSbzVUF7QwDIqF7cTqXmvsJl5nUbSboFUmtR6FTszHHxos
prKyr3+pwVoQF5ifp07lPuoTlnbUX8SNUNP4zfaa6VAGytxYjW/nH/FUdHFRQuHYgn51Pv+DSoSV
uoK0yBbJg2O2/SGHvfuQCKGeasf//N7PDQQDgU9oK/xDQe48HOgarrkexWkNePbXxixyc5f5Q15T
uB3UAf2eoNi4d95ubWBKPKfY2nxxoFLnIfmYfm38H2nntRw5rqThJ2IEvbllOUkl267Uc8NoMwOC
3oPk0+9HzUZsF7tCFT17Ls5NTwgFEEgkMn+DHfievk7RhnlbzmXY0gbYD0YgrlmaGMstfX7NBRSn
gNGgIEZIXlf6ZlohmGBzo7atbLY2hKvQbXvzw9jNxdZth27rzDSEZZ7l34mer0HUetTbaV45pVte
mfuS9K1/DBFNJ2wj34T51vnc8xTvn95oTMS88+6QUURPN7gLx+WVgtXvu2gBSvBCYoEX+dbV5aC3
5jBkMdqpspjiT7nuyaObGTktrUELncz//v4uujAtkOkAQxdxZap8q6DRpm4hYhvvsnRkjWMkIR/9
uNSf3x/lwsZhNlwJi1YjjtWrvVr5naCPoZt0mhP7UzfGWR4GqVLHvqh7M3x/sN9jMFB0blVOIpgW
FvP8S011OiGvGKE+28bxt1gLnG8gX8R8i9iw1u64J0btIBs7/cPKNLcRMYmzAeuSmXLrng/cGV63
ZGvLk2jujw7MHBlqbV/TPtP0z+9P8sI2YaxFTgfsNpnuajv6BgKUo41aqkMH8i7mh20Tq7JDCgHx
Lqbi/2eP93/nttgL8Bk5/OtbvaVs4Peey02bztFNlvjZHZ1sARI+tbeQKv6wWvbveLzbyQC5TVFM
O19LUtrGbTrg6FaeuLvAxKMNGIq3SZeHGOCD7tqN8luw4b7mcJO4oLfyuxwYXdrY8mvf3tMd8pp9
VXTeR7gSNXYfUdPudL/1jDDxGmp1WtX28dbLABTMEz4DemE0G3A910LOb6eGn0RjZ8FSo9YEj+18
DWZ8zRpHq5x9wfPvyK+edsWIAUjmTX9YjyXMLq7mvJRwWEeWYX13xUkzS8i29h5Z/+pRVP14iEE9
7DpQsLvB8J0r2+m3sMN4KO1xa+Gtwqiro+LIKELHy7L3HeIEGro9mCiAkjA690ow+G0NiQK8keim
QnAACr66lBGFJDMcUvPA0Uz23WgnhylozB2R/PT+ifxtSvT5iDt8KIquDqH7/GuNvta6AkfBg4Vr
6kc2jXOHB2Z8pZL9+yj8aSQRlwBD12YtbCFnz0QDrXUORqlZ+U6miWkKQMmoevl/vHSERV7hC3IP
ROtaQJzWvd2NZecfIrxzf6Be7t5ExVRtQbpcxXj/Fs5AP+LDBMgbOgTuz6vHXuYZjVNatX+QqY04
ud5028jVrPsIaadM16IrZJDfV5E3LFBAWKLoaMJIOf9WQ9qnqdtU/sF2p3GHqu58jGpbu3l/R7xp
EP+aM1BrXVwzwZRRTsBueXWAB9fDaK4EvKI0ZbihZTRZ0dy2quzdbZBUpoBy02No9MAJYUlNbEOj
Ayr8sXWH9aWbhTSMzYA7pPWyUDVAmjZZioJcKMZ2avYGRo9/1b2T/w2juPmoqtl/wmLeenYilNzI
h7PpMwZt/TFKXfOjGvtODwX9N2NDV9eUoaJB/iOhddVvMJXXH0ZfH7/FyqSFW6M7fOwSanlbz5zA
pOeNGcx31LCIf6lddWZItyiyQtdr9Bex4FI2gYlB+KNeDt1wH1WeNQJ1SN2fgdXiYm/GdvwpQtLy
W27O4AwHj+LIvQDoVocEn7q7iZxOPJbtoLp9n3vasHedWs5bupZ5uaeDkdehSPXE27nKFMaz31Tt
T9WXeXHAP8DfRXNkGEDnx1n9tAR+3Vsxchp3yrakQnmhcdLc3jRZnGZb2rhjXt31hfJJ4tyu6UI7
7RHXOhhO0lsW0CnRRMXWDNI+fyraTICvboQT/W3ZY5/sSDwaSEu6tPJbmtCzv/HjvAYjL8Ff1Syh
3VM9IB2V9T63FPIzoe4jja3tgzZOxtuy6Mbx77yqnZrymwV8zGj6aTrRnrDSOfRADwUHkHkYE1/Z
kezrsw1JfWPBGcMxAA1PjfN83yOaPRtVPNBxE0l5SCq72+YYk2RhLOx536N8HYpylniuF+iPdn50
Zfz1MV8aYMDVAR3rmIhQWj0ff5jbcsLaPtlF7ljedV77LRoQdHJ9rd57ZnkN8vumP/HrfHn8E7m4
1KCeIyy0ZgE5ZhRjGuYld8LKkRJVgZk3+xmNGGdXFnAZt3Oco8MKkMh0bumJ+t2u7UsT0U+9Dw7e
iBDdwbMTOe/p4evRrq4b3QeOZ09TKEDZpX+VbezFIY57o/5Q9qALP0KZwZvXKkhtH6dR6HeqsywQ
3Ei91RxlO3/JScOHUyc8o9yZtTK7reullC0cKx29sGndTt84uTKip3woy3Y7CLMAMOoJMiHaGEXz
tYVO5e1lqsUo/uP0/KkyVZc+pZgl3htaVZfhcul+1wc52LsG+GbxiDyxYR1Up8fGjZmY6T+GnaRO
Eeo1T6yQqJEEz8ozqw9tMoivfKnc3RjDPD8kRiuHBw9y5U6pupMfVZun+pHfOsrvqQOm6ItINIFs
1TzhTxJZ0NEPCIl7+HkVKd72N26KuyEAp1Y9yxG5qcOkBWW2CdLReghKY5I/LZRXDrxnMTVJ6cIE
9s5Bbh1Fth6zg3gDMc5tqdckTTNtU9nk5mvdiXqsbpSM4+qGnuUMpChJhIEZkAi8LpS0N507k7ep
th2aoBbPFrJr40fXmo2fHWmdge6jYYgDWkwB0vsgH/NdBPtPbOzG9YfX9w/evy3m863o0YdaygIQ
Cqj0r7Y+uFtlEvLKOyDUBsy7mlqOB/5oOfCxVoJSCh2OfbP3vdz9lI3R+E8gCAvPVRFxtaclPnRh
25jAtjrKO/0NUCv5XfeL+FGUXOT08W30gtDeqiCNcyCEFTamjiV8l4wTyuoyNosn9rhKNgUYxSas
ptno+F56WT4PmlDVCy5+Wr53/DwqdzqIWbkp6sJq9I1Qui7vh8Yz0rCDzwfJTI8LTMLK0cYAQ8sT
KXcFur0DGoxjGfsne2rt+aurzb7zaqLt8d1vY8vb9LbRt7c+0gwi7BPdQoyceGBmj8EUDT6giQgq
yb5322R6BM9aGndTn/a7HNp9sg/iLGgalsmy5MbDdqr9i96et5myKkLbKq6C7i6ZYwfkTSycCaBv
VNconM5DOYdGnIhoT9cxfbTNMmgfZVEU0VfXzQc3LGysZ25l75XTPhGc7ocoExWeSmzGbhNJC2pd
22g0a0XutNOLgjXSh6a+9GwdiSNpCpLbfGmUKm6mIB7TDVZNvX6L0IYfHWEABC+ak8d+Cj95VC1X
pdkg+Bw3Xpd8TmG/vM5NHvXTRkHXFuWm1eq42eYZeKCtbklt2kZZlTpbr/QdbUNnIy7dTWty18Gx
LG2/DH1rymcsQYZqUKELuk9/0os48n6AqNDmm2SyynzXxU2v9BDwZpK9kLg4X8a6aNNPVJ7nrYbq
lH/nJL74AebX+FD1sGVvWf5FrNAbk9eO8yNuwHLwkRNIFrW2jZzZPFh6knjA2koLX/dRWK/YM0on
jKNebrk6kYuWbTFP3wo5BMYTXEFv+lYFKE7loWGO2eOYxpkEaxuNnyBYABo39U5tMaujMdsNWXEj
SrOEk6AqwT6OZAwqX/ejxAwz5RTZ50Kbor9sreqsJ9kZMx88UXq8B9qU3zhKm8xP3gwZ4r5VfkDd
qBpK+QlZojwxDyrzpHcLPFGoHuxvZzX1lvpPmu9mWxXTp9kYnb9t/hHvEXvGUC20pMGpD4Mk7dpD
IbjmbkRtxJG7myBE2Zskqebkmwdbwj6pKLI1knM3b8dj7GuJfQeUx/f2hZFa93DjW3UzVcDOHuKg
9qzjHGm5sc06IDi0peNUYLvqj8EOzI+Z/aSBNgRH/pZDsoqcS7XTvdo79O4ksmorZDxau0FoEgww
rKYA7HXbVn8NRm1lu7Z1zR96RCfgx4A4XLsFk9qJF623mi+2AUMnLNzRmg6TMm3k8oChH/t+TKeH
BmfekQIUt8suQ3j9lpqGRvI3DOTQIYjXoE/CSS/6vb6YZI5U4PP4VedElw+JyvvPdRGY2j/kYBYM
CZytqztLk8oIx0Q3fgo9Tq7JGK1TDAgjS8Of/jcuMpQrVy+JxAbGgcCXjvw/eMCDMUfTHKYw3XsE
quDkGjCcQEx9vBbfV5nVMiy1EVIai/oBIKPzzEbAmDHisXLuUtLF4sVv5iaAQTOp5odlxrH76DTD
HIWpBHSw0/omHw9VnBPNQOY783MwdhwZH+muf5xpmp1NWxZD14cRokvtYdai9rtS7ZCqsFNK90KJ
/u29HXi1uc2Hvh/SK8Xlt3b62XVFR2VpgVPTWl7Oa7M9mxdZiljQfOcbrcAd3Cr77NbsjaDZFk2b
kjaXrfyWFaX/2S7Q89nVuVd5z749WbwERrof91ohpL48bQy7Dks60NEHHlkJ1FIhTCskc8+tnYYd
sXFq4Sbd2SWCAB/hSdon3+mMLjQkUvm3btXn/hU1hzcgxPn0Fu9d6vTQwNAtXBusoi7rGpGwhjsF
KLDaZ3A5HnqXl3TVNcVTMulpsOvsPpFhIMYo3mp6+7WB2W5BjYq7O82fvtr0dv7GbSnDsSyfhs92
P/z0I2VeMzFf6gbrn4qOowl4hlubwub5zrLpuDZeO6k7uJ1TBR8RymMZCrTBTBNhCJm0EMsT/dHT
1VjuF6uVa5KWvx8p4NQkjKSlbxWB5d9/aSzZfUwfNHL1u46a52eaWN2uhvtjcYNz5YwiJ3d9/zi9
iVSeT1rHWHKxSVgazr/VHphqV/la4d4B9Eh04BcL5NYfeFwcvcpK/Efs/3J9Mwjp32kmpZApbCbT
mzdG76WRGaKaGHgv6dDOoHAhDQyfksT1E7zQnAKJcdVLc0MGmz1CxjOrxyajR3VlDusy9GKbsbz7
/y15UwU4X7U+E14KwtS/E62vbisSoifq8MF9U4/e332jtA3/AXDR91fu91Epwi4UXaTF2DHrcxvA
ogH8Sfm3gn7lHJqkCdRNqSA3PItsyuJPaWB1ON0guXit0fy2E88+Gl0voMRAWUhz4dCt9kmRWhq1
oSo/QnALMNPx23LfYX0rXiRt0WcUX9FdSGrLhgrZVo75FKd16+xtMUVFmDaRPtzw8eTjlCRDU4RT
3TjZYcxNZLwE8qVbK6nQ2uN9U/zTMkdrX6VRFVxhiy/3w/kkFrM8+pb4yICXW0OoRNvGvakX2p3n
9vspkOKbcrrpb+4S55m7UOwmI+6fytZx/p6cObpS3nvT41gND3YEwLJH5xxDj1X7xxyQ/Z/HOT0O
s1Ub2zgQ6j7rapdqDalHvsUiJMW61Irt+qNHubTm5nfaZ3PAEw1WT5p7Xy3hlGJneiS40QZjgSj/
7ue9fJi8yC/36cyTE3Ol0mvHEMlUpe0yYnQzhXbvm92zwhLxfjKlPYajbUfabtArTDRCVOvsn7aj
wXQFVwZ1QnSG2+1kbcXiSMcqMI/9ZCo/nNq00r5WHU/l5Na2lOtvKFmhgxQ6RoffvB5HrX54f9f/
BgSgbIinAXIfJFz0OtZBslBzQGFMT47KFeMcWnCN7ox2Vo9U0MsDdYDkGNAbD3VD/KxG37jDs7b7
9v6PWO8cLknkKQA+UMoE5bQu1wdlhayA2w/HoqETdJtB/OtDzriR3NHTo7ZpWYmrb22jUdZec0pd
Hm1Z6tfE1S/8DDriC8SUQLBIgpzHnXGeleFncXdMvamxdsr1xk1f6caIikScG2HsI1/tiFR7GMY8
C6chu6Ym/1ZW+XUTsxLIpSHPucB+AT2uQl8TxJTkZFwfVTQL/xB3QTeHgD4b/3buekOGEhWN+p4n
VvPdrjvf3MHBKx/TbuybOdSG2sN+Rgi1qYZOa/d9I4dm2xg1ajZhp5tTd+Mv7Lk9dvbtfTnD+fsG
ESsK7gZV+oiXRVDRNC+r7loUzRSPo6au3L3Tz9oh0lAQ373/4dc9BqZLF36Z6CKAxZzPV1zBlJmF
5pVHzXd/IHGkDVvkm05x3VX25v2hfuuJL2NRPwBgwPel77caK0k6P5O8746D0n6M+BrbYZTl0tkN
9SQPKL2Sw8gG45c9tkz5ZxXFMf4Bef+VitxwCyju6tlbZwcE+sUeha0P6oQUZVVLnyhoqmZKmqMG
9FVuum4QYVGkdbfRHUqYG7OV8zWndWv5o+c7jG4Bi2Cxvwke63SbcOLqY931R7lAB46ug67mzVCa
8L1U2plDaJd1PshjC+he+zjhSV091bYOznnKcKuaYwpUrwGFjicZB5rYFUHWHHnZmR6l0cbof9qF
qca9585ZdEio3nfh7ApPbos0TdyvA5Rl7iwLXSHnEQPVVL1gKsyly7u2e9XsEjj9vs5zs9wMA6Ga
wo09+nB6oRxe2XxvndDVUgC0WpQVaAyRRa92RKUizS7EUB7p8XWPU+wsVP+prbIbgw6lH3ZRaogt
HI56DgvYuD/m2h/9vZEkasKymU16B5lQ30oAH3JTJW78JatEOd2Ms6El22oyrdvBgal9JVNZ0xN0
Ng6qHjwzoIIsrTnz/Nh0BQAArB+ao+exg5/akpv9QcZUhw0c4rJjnS4E17lxooNmQoR+0gY7bTe9
5aaIlhap9E5/fLjAtFAtBsZD55mC8fkvMht9wqnFHgmdVnUc3QEMZT9az4ZRPvW1Hz8ruIXP5Pjm
beNArQj1aoQ+yF0wnkQDaPLKEl04Wsi1QhYBT7qg91afFuZopFSfWceWQjL1nhnZUg9FnoNd0++f
ddrQV0b87SIFbrngZumVEl0QkF6d5rIfMgOhtO5oqUE0G1V5xbixOpiFWz5mXhUoDSiz/WAk/EcQ
GCizbjVqRmBu0sxyrnyR3xeA6fMj0GnEg/a3X6M8OxJ65TZHp/VceZvNNMG2urAH97snlKy2bZnb
2u3722CVQi8GSURysFVQKQMCzKqRO/vSIXdFFK8t9YUpWwSbQKvFSxP59saa5tYL3XyKr6Qwq2fe
v6MSzEj5uLxpTZ7vvXzUBp8eEGKRnte9ZE7ifrSsQtN2ql8eK/MUZHs/c/WD1SRl9Wfr/O/ggGXo
+3EScQE9H9yrnbRNW4HidNtM0GGswn/x/Sq6jxZK223VNAr1uP+wzAhAoe3FlEDeno9p5FkD+UNH
IbfwM3TDKS385G0t6T0gBjjFhtoXyiDZfX/YC+sMbmxxHUcknU21tIZ/ecwOBTRpGovpq1uPH/II
9bnBT2uEUobByHcj4fqUYmYGf27hml+5vld952WdGdynpbfwC0gXzwefqAfJhIorbqd1fFuX5tjd
lWQq1zR3LmxhGG8LBQT5yKX7dT6O24BUZxgmqbk5NZYYMsHY00FVaui+qEAbD0XqqK/vL+0Sjn65
if6dHW9eOGcQnby1uYffj8UYFchxssnHMoyzLpoeNFlhbW+XXRVfKeJcXEyOC1sWASXE/s4nOZap
MwZalb529MS2gZE4p9iKp2uqV6sY9O+syCdoIJJNA30/H2YwZiQ+c6RUIWJAyzfKhNZbN06hl9gT
Dm010qD79xfy0ucDLceThqIi4Jrl33/Zo6QsltNIPX2VyjblB7rUqgk1Rpp2tGns8i+/FvoQajXN
iCsP0EuLCgaKAwJqYWHQnQ8t2iadyyFittVENzgZ4wqHJimGm/8wxV/GWe1QcKozNQgne7U8UW/G
rhYfU9XWu76a05s8lsY2LYX8/v6gFyeHdQBiVAtEcA37MCp/VpNlZa9eUHbDU5rW5vDixiDK/ss4
XNggwd/QH+eLSPvey8fMp27RT5a+Va0+iw9lE8zBlY1ycUKA+hcSPg+C9YTAUbpd3Rf5q4TIekgL
h/qEE/TeH5ugEbcMSpCAynnawYk/nxC1jyiir4VqfeaJz3kZxAa9MSvIQiNpPfOOHL01dq6XqGvW
kpdO3y8jryHHxLCBAgQjp22nPxleZmghoYeCxFTk/ve2S/6DLygPGXxaEfDDfG0tEwaJLZmJ0cVr
0lNJgLYdP3TNmL/oMUzlPCvl1u21Ib1yM1yKnaTDdCyWJw1qbOcrLGt7rlRbYKOTJvSjU32uvgOI
wfaq9JMf72/PS2v661irM446SzlqveRrSqv7EmhdXYXo2jg3oy68lyFv6w//vwFX24caFnDdISle
cz9rmJzmymKHbnT10WhN+2tdKB5T/2FIC/g01X3InGu4dmzGmVlJjiBscvuQ9o7TPSCKhNDNnPlO
vp29xK3/DNT4dlPwoEFlEskyB6GV828YBVmatk2fvVZybutNE1mu3FEe164s56Xr4Zdx1mfCKZKa
Vm2WvWpz/E1TJW1jK7ZegKM4/qciLZW8jWTkXUvYLm7R/5veOnnp9CaPB6/NXoe+io3NAhMIwqgu
y/SA5pP9h4TPt9Xk+qPr8SbesOZ/xV0yTLOU+Ws16tE+7SbnlsxQUOPJ5af3N8ulBQUYQc0c0AVg
xyXM/nLfck1VIo3xHkF2aPzBC7C9KyxzyMPMFwfXr2+GRPZXPuKlQ0h4AWvL/+garlJB+rgYSqJw
9KqsAhKDkwfVLb1S78iDTxT7rqivmWKs33b/rihVAFy1EcgB7Xs+zSl1y87V8OIY/S7+5mXjoRmG
W20ogVC0Zr5BAdZFrIeOWBc2GhZbe8yoev0/RDoLVY7FiWShyazStjnoGie3fPSDBf7AoW5n/VFg
QAeIzq+qa52ki5+W+rSNPdHiK7M6k06ieaagRvUaUR25nWEHOSHuYOYHN5/1TYXC12kE93wlwl66
l8EJcO3phCDKYucrbaedj7JutWTCsY5k8TQgNS5pEG/f37iXjiSJDBmwj8Ms0KLzcbIKkBldzPTV
RsX32I9R1e/HdK6NMMjr6Ep4uzyYw2n0gTmTDp8PNpSqL+JgQm0fod5vWoRKh14K9zN4p373/rwu
HQ6EAqgsLooJ4N/Ph+qsycUW3eKrAYJONnPA/41xPT23cKLHQ+AM9ZUvdmmf2EuZhXY0BZd136zO
Sx3EGqL7fdcgbBeXo/o+tTSOw94CT7bVmmZsDt08G9cy4UvLuojUQNji6Y1F6flc/TaquRDRpZdJ
J7rNJCtjNwNOVFuai96VtPutFr1+o9GXhPMNeWQRYjgfjRsRDHdKCdSRbbOpbFC5Jt2KfenV1kFL
MAYiCPT2BliJ+mj3vTtsZOz6z2Aj62Mw86c3/uSh75hGYv6SarV7+/6nX5cF36IUeeZShKGiTAp9
/gun1i+zPuIXTrOv7lXkejc5qoZ/IzEg/zFSI33SGsd6GYKpqUIaDV2/qXj3mfs4uGb/dekYv5UD
OVzIaKwdqxeohVEi7fealW1ehmWsCzxvlN5eY8hf3ANL3fF/B1p/lcQc6Zrh4gPgC1BbNYPoMQeg
z7c9ANPkyulaos96DwAEXuQwuPKw+z1fYb11wBhB3HnN6kGWm9lsNeR3GmrLm36s/OdStuKhHhMU
3UrtmvD3pcF9biCuvOV5u4bkLpQXtHqEf/IAgrthCwiweu5KkFIfq8SckkMd9U7y0LRF2n2Kvcz1
D+9vsAtrTXrP/qf2BGd4zSzqKxU3Lb/r5JidSLdBlvXujd05xRck4WJr8/5oF6ZL+EeugpuOssj6
PZ0NqWdQQgtOOpCEj/VolOBa6jqY9w5IQLn1itbXt4VQzb0GOD3+D/cfWra0SjA7ZH+tbwhzREYw
re3gZHQA/rZUTQmtmyyqg5fJCFAvpU8nPjiFrIsrd9OlUIOmPG0qasoLKGF1kKPE6Oqkb/yTO2BV
irkkhIwDQOHgucqRZ9yj2SiKD7PWBoS6QGknsmf7xdJVG+20CKTnFhE9Nd4Lm5rAZq6m3nqYxqJN
Xt//RJd/KL0TCp8Lv239VrAailmNNKNTMJrwd6jQJSnNq2F6Lmyu70Gb8jQ0Btr1G78bZ0RQ9aBU
h1jKUYVZRXPkIEDOIncHud47sBv8g5HpyRWF4ksbl2oQiiRcvw7kqfNj24i6U1Gl+yeFK+feRuXw
XtIo+WFFqr+mWXPhOsT0kDIQWQwxeF1bSzPUivQ8j07WUElUZO0ZjGBVK+OoDYWg81G3KrY3FYAw
eYWJt0xjFZ2W0wk9hxuRh/BqmnRSRzoNZnDy6iFzt30XZXcqQ1YptAs9a55aOvr/ZKQff7WVkX0Y
M81Ibt7fEZdm/8bhog3Aa27d0sxA/bp6HQUnMaTOKQVguq/dqrQ/99GcZaE5JP5fU6RS5/b9cS+k
PYuQP/QMkOIUAlZTN0XRN5lpRCdfJardmty5xSZJMz3fizmVh5zyeHFlrpcCFKQgmDvQ6Ok8rFKt
2U5lO1RRdErxzpV3FVJIIcKnZgCsOk13KMnS+YNwrURozfHw9f0ZX9rTQKNoArzRPJ3V6HR2CyM2
Bu2U5Bq6t24gM5WGpo8ZNqLFXTNdufqM5Q+udhctPlYZnh4BcS0/qAZ2T61pEaXi1mhhP/je7Ryl
pQGJYdQ/DHU5fUy6ad4Uk6xv6JSayQ1AtEqD9eFELE1R6jtA3fqVYvaltIeMhxIzKBIsedeXsu0V
nTZUlnZyRCC/iGYeHlLWRg8dabrJdmiH/LGcO9fbWsj2wVwh5j9n8ZBZB5kty/X+h7mwFbmIdWB/
VKCpzqxeFhCRXFdNlXbKIloGPAqdxP57RvIhLKhKNVsS99G8sv0vbEVe4VDIIKHyqlln/bmH5mIn
RXDqQUPflYWpV5sqArWEznqdVjtb5VF7oPghorBXMou+vD/nC+ke06WOSuUbsbQ1tgKR8rwCw+ad
MOTMv041ImhQtwd1jZN6aW3pWqBFSKuP5+Eq2zMyYdaWVwWnTOa5FxaTod978WBEB2xK2ju03Yfh
5f2pXYhoQDSQSaHBB31mTbwajSGAlaEFp0BU7THBqyM+dNJMwypfqAR5k0gdxxkwxleygItzfeud
LLoYv+U/Tj+4IBBVcGrjWd5Bwqq90ESg+QB8yPs8GKK5Rv+/OCKld8IZRWtw2efX5KCBRmllEZ2y
OAnuNGmKr5NlzEgGDam+rXo5XtM3vBDEuKl4gi99Ly7o1fds+rKI46gLTinBFFzckB1TU35Km7H/
/P5nvLRDySSJXBzJRdTnfG5uNMB7UpN/mhpbbnuPl/hGU9N8zRf80hrai9E5IYlEYx0lB4HkhJZr
0HjqtjvonV3HG19Z7gfA+3m2L0rNuAK7vLSGHAhcyN+asusr1x2NXpaUvk9tadfBFgi84260FFL9
Ha4LsvvzWgbaQQHLSH1xqUSdL+QYxzKJZEDxJ8nFNnHLedrkMdwYCjrNNUmPS1+NGx01JMzBgNKs
BkuMKgfBhJK8z2bcOTRp8g3Eubn5D2ft13FW9T0L0XzsbefgBClKfcjglKT70oJoDLHACaIN8M78
5/sb8sJnW7otiyYf+56c7XwdjQm9nwnTxJNmmt/sKA1OszWfmrR2X94f6FLxkpGA2XnoTZNqr3Kj
vBinRlq8JtBpTg951+gPs5LCCx2tKQ6F1g27zMFeOcTHxT85ykm2JiCov9//GRcOBgaXZJ9glpYs
dVWs6XjKAa4e2TeQ8HbgOY3PSnVovSsnfzSqQl2Z9oX15ZG8YOu4jSEBrIJZGVez7KNAO+F2QQI+
++IljWLjpc7N4JpU8oVtuuSdqEdh+4Ax1WqsIMVyvEAi+KTNhYv4WRBN9V5Hqvc/9PRwX/UR9ViE
S6hDnG8aU3qdoxJDO9l+2474X0DxC5vc0dob3OWK9jOK/LN55VlxIbkgZCzHHdsxEqzV7Lwgj0TT
zYKGkGsVH+NC+DvoZ4N366h2trbGNJjxA7YYMrvJx/raxrmU3zG+B+qDpjDCRav9O4NeBfkfiVcP
FuWAQGfRB3D6B4EvYBoFL4YjzFvKEhJyW9FjkzBmxVeQldlwiIMhjzZ/vJEBDJJmcXRhwaz9qV3Q
IWbhaeIVcqFFKWD0djRVMXEGXOdvEmc2Pr0/4Bv6f5V5U9sDVUc2wDVpL0frlyZLLLxqhvDIB4Dt
7d1SF3Fecx5B9c2kjBjfgBEzHfHs+cKKtnFVJfbrkA0DDCQUvPW9PlIcggrYxUET+rMhH/tirrpQ
0Q1r9ujUK7kzcltE7Wbm9lcnrKXMh8RvNePJb2XnhdwsevoZqKiyQzT+bG9XAekQ95gZdc3392d7
abdRykJ7BHUuJFVWcVGk1O1QAdBOpUsGm4ayq4PxKUfg4dM4YBubG15+O2audw+dxtq9P/iloLHo
xQA9IJOltnK+0nXrRYMMEvGaBEb7JZKyCU2vQLArpcp5Zazlb62/KjGZ1M6jwsXj5Xws2RujCX8w
OhWNxRMRRfKo2USD2VdQZdWD14m25AkDiwxyotJV2JMmJlc284Xslg4vUYvoZVKOX0Vly2z7ZuqW
R50dA/JHw8YSH6Mi1j8QyDO17a2se5g6Z8z/+fOV5k5fGjAsAOXE89kLL4cX7XXRKTKqcue2vhAh
kRlJoNiZD++PdekGxC0WlDmFe2chRZ0PVtdOUIMLoEwl4tkK0fmM7nXk00tIl8n4bJSyS/e+jznZ
zkbGAgdHO0q8fTM0Y3WlFHXpGY2CxKIqucgu/gaKKpIJkzS8P0+wquR9D1Pk2cSP7+BPRh6Cqis+
QlkDTqe7yVOcO9YXN0PrAgo15L8Ikm4o0Su9hgq/tA34GC5VA/qbJJLnC9QHFAz6wY9OlZn7/t61
sFS5KVMl9XCYEP4PdU8rNxP90f+w/xDlcSjIk8P+prAtvKA2KrvTThIrnXgDs6Z/0mNkVGZB+X4z
a6CtdqUqW//K6buQjqB9yEsArhJCWWusShzjvtJNVnBCKHXe+rOjhzpOLE+QUW/xKlBXPvvF4Xx8
ApdrVGey5wsM73+RRY3Z7kGTf3ZHCqAh9mPmZvTMub3j5pPDFaWeS/GFAErmTBMX4NbqaCOdqKog
6fmmg9ngWRC5UahraZw+VrTi0rCp7dzaWmmffUbTvNjbced/fP/gXQqnzBY+GLkKTtBL3vTLxYXT
1dQ2oxucEJOcb/6Hs/NYctvYwvAToQo5bAFmcrLCSBuUNJIRG7ERn/5+0N2I5NSwbC+8kewmgA6n
//OHniJJrkXn/OpIQSlXH4/13rmxHBcUCOAD1iXskmQg6fbI41pImnYuDhCEbPX9+Euo0Fi0JI+U
J3uWIR8bWrT5H7aYJRiRhIIlYQUO/PmjTkoZ923HyTE0oDtxXrTPdmSb6dqcXGGu7Wxg7cgpfJ0M
dxPFoociUMLt3H/8Ft554wCSkA9BJW0OsYuF3GoQFBrRKF9lGeFRoFdOvbUG+QNhN34O/2GsRasE
KRAMVL34uiKb407KKHqdRZPsM1cMZIPnOXIhyxxq/+PB3llAS5eBygOAD7R1+fO/plLXq+Re2Uny
ihwsfVooaHhUiPyuL6phpSvlrT76O6vnTyMVtoW5qFEvvmflku4S9XXy2mHf1eIEkozKZmgIdTvZ
EZleK8uZ7J+qmM2Dpc1xTB5nF3f/4Q0vYMyCWZDZoy9z/q+HdrG/z1pi9SAjL611yG/lpwHC56vZ
qsaNHepPP+uiHrH/Huxi6sjeMuDt6clrbObeWwInWd2KVOu2zYQvCKV2F8LcVc3BOlncwV9kiVF3
jR1Bk6Z+GmYY7eiYC/xwlXLWA83splu6l/cmN/2b5ZiCtIH93fnrMDKC/pSYXzip5jgfsiZ2za0w
ZCIwr1XmW2Hz7045uO6YqC5tSONiuDKpLYh2HsM1wibVTVebYjMKp+6CHKJPfDLt7kbx+/5HQAm2
FPqAjZc9BTRnUQQLJXotdA9mFYI0y36usgn7jlwmRFf2aq94ezl5pCgKz04xOnMyfJS6MBr3KrUL
sFadQUZSIHj/cjtz0G7wnN/7CmAxy8EJaAdQeP4VCp5fTHDkXuPM7pb8AmznShFWOwUnLvPGsn93
sKX/C7NzYSJdfIMoJq+utZXkFcdpGT20syLlZs57jGTnOi7++XiTWXasyyWwNBBQDdFEQrp//mh1
b01OPEbpq6iLOF9ZLXzFZ+FO883jYtk+rkZiEkMlwV2az30+Eqx0ayQ4KXu1asVJggyo+0dhDyaW
JXPp1gGMJzkQI5uXgM34noUouNfwWctgQD61w+eu33z87O/NdiwlMVb/I0C4bOXmsupiY1DTV/d7
mjT9wSqU+l4jWij0zdRsb+3n79XknJWQ2P4/3qWPRGu2kYEHefJqmqnW76cUwz981EZyRshwP9ag
LOEjEZAEAthSc3bcgLzEFzHJGf9hl7XhngLzw3Tj+59/i+UsoYLK01f8IcljVMM4Xc1Fb/yyaKAG
//4tA9WS4AU/mlrwYj7PcvBmKTLy6gsrVf12dERKLxhan68i3jUDSrNbEu93KiMAVE6RRZ+2bC3n
zzdqkqTGUiSvyDq94s4Lx0xutUGz7rpSi7JNUg/RtO0qMRkBOpRCv/Wt3ztLWcCgj3SF0eJdVKIV
IltKAmojpZULWiFQB2LGY5qBxGEpWakxP3s9Ajp+tkgNI2+3MP8DBRc9Gk8PDgoIaiwbzV9HKTEy
5Iixul+JKe6/DNX03ONyzjklevH68Td+b88CgqHetChFtctedEN1D5OwjV9jkhfSg92q2IqZmC6I
Ap+73ceDvYeOQY7hHoMCbXGbuXi5w1h1yK+ABPFisldVI7QfDQoqY4v5I6dGQW73IZZ5jCVc5iTe
z47qxV11qbeYxLU8xI064r19hPmNmJ9SDWDh4nhIjK5wSnxPX71OcQ7RTJXU1aaTrKsJW4sVfRjx
+PErWObv5V4KXMNqovJl6Is3YI2tSeo8Z6YIUVCv9FDvzYMXKlhYVooVBbWyRHjiJ5VEN3aO90em
Ofj/kS9tO1TiSEkhdKmAMZI31nR2rf65zloPCvuoOHfCExC1PAqiW8L5d0fGiZWyG44UzJbz6Wxi
wa1wuESvE0KmJxiH4cElksz80fNHfg/vxz04xL/+/vev+g/HcylQdOcymhPjnwWIlDHsXE1u+glq
X8I2vsNeLv7SV8MoyVFOs3n9H4alRch6QpWHH+z509aZa3VjBORaytl4CVvTfWlJjDzU6pDjvy4y
ovuiXGlv3XDeA2vYLDjlly0bmtPFrlEyMKdvonztVG2Yjm5B7IWmirYPIlU6z3NViyB3k8Y5QrHF
espxViS5um6gNd08bTy10j9LqNXRf6jB6OTQCmfeI5K+2NKNuaLUa5h4GMKjpCsme/iuo8//5WYy
/Pbxy39vQQMPGg5snmWTuRiL0DMI37YZvUb5oJlB2Ttjv6oJBgqcXutWeVrdQkbfm9wEVQHCklWB
EcfF5wb0Qrek5skr4eLlMyaxNOCSavxHF1lPIjiowkpVbvYa331Oc7E8XeIxrmQFI3CcTGUcv6bE
lr/Sz+lULF1qY34OoTWRotDifP0fyluqW/AggAuOxot3a+J8h+cM6R8y87DJSlu7BqF3q8AxBJmD
H3/IK5ehpaZd6vbFxZZe8SVGQSpzVA9GJY8FRqTGHYA/N7q5X7oAsKaT8LHKTKX1HcshXzPMZ/ut
GoZuOJHVEN97BD0nvwr4ZPEGmil57+ro5cqWgwmcuozFNBwrmqjfU71J83UyKcomnDKjuAFrXR54
mB9gqAWBm+JpqWeuCHZpzv1SceWxH/Ks/SRBEB/S3K5bH1TNJYcy5AMextHsH5qi7YonQw6EemqO
nsZf8PcpbqzFi+qGSYpeF4ccelMetL/LtWhGikdROmanjHfbcGUL52wO1ExrjZXtSMAqv4qc8oue
2MWwGibMGsg7nYVxo013/XkRGCC7pxhYTILB2853ydZCJjladnpKQ3PkklqUQzu8ltbCSCt6J8NW
enIaae6Slq3OL1pctil0NXkiS7uTx8FtpEUiOF841AKiWFw195XO0xotKA2hur/NJBp3sxOF5cmp
GvTCqRWVRQC5Ymp+fTxZL/YAFTE955qJ57JtgpVf4bMYAg8yCvWT17pd+1UttWSvV9iJQDnoq7QL
4moKrc3czLL4/PHQf2wK/ioo/oy9xA5qMIyo/S/3H7UnTbfoWvOITbA5FhDaRrYgNU6wKcJiWgzi
U1o5ccxvwb7V8o02y/sEavDQtK1fZ7ocA1VLQ3z5pR29NlqNsUjbR661SYw4NVa9JbOj6NTRfdbx
VA5UgbpI9QctF8pRhkX9TXe78lmRWGOvMoHu56SECFVLP9QnwYWsyYyXMZGihcY/EuUMH9l4kKNL
PEfeAVyd8IdsDm6MLe8ay27EEUavGdma4ySxX0XbTcVG5O54h/14wRUz6+toQ15MNX7WMcL8InuM
z1cSa+U3hTLCOZWtiXAtbUv3zU0E7nJCNP0vEU4GFAkkrLbPAWKIbQlRf9zajlId89LCVV0K3dy2
gEP1Dr/bXF85YVoIvG7TPnFPle20mMy0cLA39Dkm76hEpVJvh9rR9lnllQkPaPa3uIwXWz0feLGu
x5sF3HKxaFz+/K/LgBgWP6xujk/YEgIfwjruduZyC9mS9DLvZDZqXz+eU9eLkyEZkLs15/b1fC5E
43D1TONTXSZm98vrB/07yThuv+UWElXAKLMWB7IOC93xPQxzAuwtcdr20UJZAxY6Ba6tMekPsz9w
CYgOWQaFeUubxBpXZkokO6ap0B8npRqSeytyS2dH3d0YN3Y74wK5WBYHpB8wUeo/mPGX/VmhThZh
DUp80ptKpvtBpsXSH6KL1/gemdj7WB/C5OARgO2lPohFjD6uaZxxM8SOxFeoz8ITbXWpg2fIMm2x
ANfVr1ZSew/kLS+RLKaeA2ANeh5l98SETJ/qCkPAdeOZ+cYz2OUPmO5nL9mcaMWWJaNiMWTZzZyt
0IJgLzAqKY7agUaYc+zHrZlbfqhNjit9MgFSAgE+/rYX92veiMGJtMQDUCGBFi9v7K/ZRB93qiPp
eUdnEMPviqp9a88JxsSaGT6qCl/L742BG+2IIcqtz7EABud7FWFp+I1yGOIN6/35XH8N7jlTNJOd
4R5heIYcxBIheRu0drrET5dp9BlqUO7gF+tpPyLYI8nnFpMn+ydGLQkhX3hk9oGtgD5hzidl4xea
Mz3Qj6a2O2hpNqWfqQrdWkXQmffdGMRWpXxhkc44aVqhiO7DOlaTFTbhbjus5qYfNolZZ96XSIu9
BzecF/C8ZpNrfDvEfVLR4VPeEwlQZrt2bOqfozaW8Cg//iR/3vnFa6EPwnL7Y0dDd+L8m8xWymqs
VOs4gmsgPC/wrfbuNavu1qOY63ZjwJHfWiItkOBaikAGyF5Z+jj/13OFOWiber9rbFaSgwrjLYG7
q6TKN6+psfBNRcL+OdHUT/IgSjqADNPpQ/tlbNxaKusSe3gqEBhBovBxa+GwJRnYrLdm40WCnOTR
s79boki0F60e3fLOxSaiXTlt2i4tf3fCSh0NkblvDKWoX6gbC+Mxo4HfnyRiq9634nGugkFLJmtN
YEKZDL6odG2ldzA+tk2hhijQ8OW0l9/lPDUCZ697cOL0uQC+DTsII0jAsLCq6vBrmappxIE11cO0
xmjbpN0QGj1R3qwc5bNEX380ZDGmRG7UkbcLzY4fOxXeAkoXStX8kySZi+10lSjRl4+/4x9B9uV3
5JZrmZRYGteBC7wsyVULa7tOO+ZVC8xvZ437gyI1yt/mVi/yN81Ni9iXWjgTDm9OyXoitm9Y9w4L
AJanFkeN34RodO+mps+0hwZiWvyUNtL4HJGUtPgE0y1TvpeJ1TsvUZxx1FrqUBuc6nD2X6s2d+K3
Ou6bdTHjp+Wtvbo1sTWSKae/G83ji1cLLcF1OBWbKqb0vIExvLO78JuQdNrY/bj4S13MZKw3cld4
09FWQrc9WLbXPRqKaXR3rDldPZoN9OcHr++S9i6V6pwMN37AdSXGdQgnHNj1bF1cN89/wICRNshe
rx07W0Xdlkk1umvMTvaBlodqvJ5SgXEpiRdzs/n46y+36/OPTwG2AHYIahB3XJp4xXkJV6cr0xNm
4kO2nqVSPI16TqiwalXOjZ30ytiYogBqCMw6qN7Mt8uOn7TUxpBd6B61SPQNFyDoVNEuzJfuCvt3
Ub52NVFVOAYMVRZg86lYbISKom2EKnWgrbyb2uFYT+m4db3ONX28S9L+qaiKXN8zXQeR4weDCODG
a7r+QMwKnDNpVRKSxnFw/oFULXPTOOmVYz7CFtriN60K35krVzyXFvlaaHH7L1rHfnlj4He+D4xO
XhVoNv++hGUIrcMNg87oyY3pHH6ajc7UP6tdBJzuUwNbvfGvT9qFLAVWz6HFVesPXPPXYReNfVfH
aZKeZOqV5oaSbTBXPSV0+Eg17SYPrgqdyG9lG//syHhsnz6ekMtau5iQ2N/QEUZZvZgeXGCb3LCc
dLRa74hzTHoYw9mmVnMy9anTdOtOz8O5v/HElw1BigvIDIuC1uLmvjC8zz8ubdC8EpiLcNvVHOw/
xzTvn5JeNO1RAZWoX/NIJm2QoUAiuwGEVQZWYcXuoxZN4psdofggTAQNTP4i+gn/fV2dhH2LP/RO
eWsZoKDwW8BhMZi8wGBVZXAgMTXRqfZCakd/QjIwv/WD7O6VCcgFkmoyE2dSGI6f5XH1sLhXLCEZ
MtQe4qKSRbShWaTIky2hjPm2LmLl3ityOwmaqXTbnTIa1k8l1JQG+j7foNjAIeujG+jC9VqCH8au
AqzKroMS4vx1Qx+t5haSzKkcNe2QRmlD4BJGNsouiXNNtr5icCqu3dwrqlv+auaCa51PL8AZ+iTc
FAC/YEOdDy4MK82yMcXIIh+qR6LN+1fLLVqKiNou9MZ3qiFiC5ml6m7MVoahzdVlQM7AWilTGAnc
qPp0KqaXiegR7GJAP8SP2cxF8zmlJzB/odHUTetWSbzyW11Pxs6ysx5NkETZy3VeRhigrj0X2CYY
Z1Fkq5KwinbdLr5np1oTXfHW1EqVNA/xELdts44VzGkif6qyUvGCobcL5zSi0LE+9XMt9/j5Vuam
FbGn+2zcPMNMsGvr4x1f/GCpQrUbLLTxQZSNyvfBUKMx35hVvliEfrx0r1Aa1g7WRJTpQHzsVReb
pJM6VasnNViHPatDkLk6QWmNroivUYRKLahljGnnRqvyaDokpVP8SEvNVLr9xz/jnfkFa9vlnIFW
YLiXXc+MSJAFE4hOLjumWCley+3AjWdVw2zdHLZza7urrLEI6vjXA9NuZU6DbmJgcnnlRUnEdSQi
moxgzC6jjCdgq+njkp+gNIoP4pee4CTcuhv9IUlczGlvuZ/QUIdCcRU37MSCSrYP56NLIiQUKFJa
7GYz4Uqf+2Xu9r/VsUpDvyfaxzuEpjvfNbKAJha2g6n4dmcSe4Hzn3tM08ld91R6zgLraeFm9ojO
CWbVE4hPVNzTv4bYkuGW3IqpvaN41dxdCBwxHRfrDfvYT1Yvf+QTwVD3ioM56fNcm9mPfqxBTRR6
oHZghWSeDOvOJXLIXrVmFhb9CutQe/fxx/hzUJ2/lSU7gaKWc4ze8iWxR+pCcYxC9Y4WCxfCIY73
i2Y7K6bnuiiLL6xYygSRRt4n7gblN+Joendc1Xk6tw6QrRUj3ChS5ddY5agp/vWvYwtabAGRgC1e
yZdAYt8oVhy6+WnMuzks/SJF+b83tYR7hjdnrrONtLK9G+LODj/r1Sgosol0S2ryAbQu/uQJMNwV
DqQJ/aipapJbrJDrVQT+S7kDwW3hiV8uZumA7o6GqE49aogDPidhvWoaMJZob0omyjayhWi35tCl
RXOjTryuAZYrJX0QJDsQmC8bycMkZ4zVopK0sNb9h7TAwR/QwO+aDJzS1+wqMW+UWdeIN6HoQLoU
4ejXuAbo5+eC7qSVnoa6OFmjnVKH52Fi77xwcLdNUjxpZTf/gyag8Il3mD7ZzeDGfj145ZOKtXN1
YwO7ypdYXjlYHoWyh9fIFcqcRaNb6XkrT+mMvD8J9L5S+xVwmzsS52GNmvloYTz70JFeoAQkCVn5
UzejRMNdW0zKrGDHP7ox4Vpqm7gvdTn0pu3T45HK5zZXzPCJXUiJ9+2cz9VuSemIH+eiqe1bZbN9
9SXZhCEwkfSACfdSxZ6/1hxbPmHUSXuKCjdLv6eGERfPdty7pAGlnn4wnSkp/4ES1GWY3uMjveqr
PBm+NNEAaQJ/0JbVYGt1FihA4gVRGwBAAXuq8y1EpFC8qPlQPKvJxEaf53P4Pcx6J/LrkgNuVVbC
/Zw43G78WpvY7lPDDJ2tVuR5avtlVSdmjj2waQ4Hq8wSI8CJdDSMQE1dTZEriRhY7MIuFO5mHnQr
+m6Te9nT5c5Ua40ou8TOO4y53uJRQqKiZRWduI+s3PBWsvTM7+EiIzpIbBvaZyUf7aU2Q7qkx03p
BiPC5mQncdJsiBVFu7CHe+nUvjaYUvoVXi7eWoPLou9tLOfDXTxqGBtYuU5ph/O8YyTQ0ub5h53h
xoAeygyrqMInpdHtILdhimZ+O7i58tUmvYeImNhoSLP4eBe72iMw0FiucVTO1jsxz5YLkxB30+ik
2IXW/Yzh8gVqKAcCQodOWXldTNWBqfAtCck7CwTfhyXJnnh5gKfLGAwZV/RDXDs6TXM8OEFreONJ
8lIk+QGwvb7D00jaQwLv3dk1GBTDq2dD+YlhmP1tzuuMSE11zLzpm5qoKkntNAcWu5chKYtun9kk
Tx0iU1v05JJYkp8xB8mtyOprr3yavegSqRSwF6BbeFHO6/BXDKEX6clTgEG2Wjohnp8s894xGqQT
i67DdwkdBMzKhxwOZlXGATwuw3eyzCG7jMybGzDE9S7Ib6KGW1wluO0igTtfrhE3PNi3QpyY+XKC
kQtxLKi0snFObRQlSkCGHqc1OW/Gpo3q5mfhhN43UthITFcMLLi+fDzBrrcP6jiXjY3+H3fRS/f4
SDrUMui20HAYs+rX3SRWspbNQDqNgJDZhjcafJduK5x2pMSAKnIFxqQfBtn5G8gpG3LkUeRDZW4V
E+hQEy1JOJuarYHjTCMAwkwy6ioTg+g+mLqB17By88keTV9ESt0/YhxrF0dK7gjfeugcHtka2MhN
g++W0SziG6XE8k3O6hwk0Fjn4Mvh4RBG8X3+i/GEp2fXwRh2RrM4dFnpvLi5hBiMW0z3Ilrapr7o
FOWh6GPnxuu6vk6RUQxtmm4FJZbHeXUxOFmP6GU848SkcYtsr7Ra9UWaaknw4eBGpMlJx4gt+nvV
lAh9ja9XaoU+almSBx1Iia5PCgB+1py3qurHRLb9RCMxlXcVVhvNk6mm7bQt4V1oPv3CQg8aEiye
hrofAZyJdzGQfiteN+MF0mbJ9KKqium+ZVqT/TazIiGQU0+wQ9WEMcWBTk/9U1JNzuhPU2I569B0
unSF94D0joU6lnglD33rza1vRnQdg9JEPpZCqHIVbTWpahF907uyOQ1pXEe46xBUa3RBRCrX02jA
UroBsV/hZYsVN0b3EFgdeg9kNp2/XrqAQLO1WhzGpi8tv9Ilq0CbHXVrTUX37CYJCajWEoHJ1es4
WdA7h9Apd2pFsCibttzCftAOpha7z2mBd8lgk/mK/R7euB+v1MujAIiKf5YLyGIpCGXg/JfGsKrT
3hDNoZ5Va4f9Z/KrBOzeTdiZrCtdLR/yTLmxO7wzJswViw4jLF/GvxgTCKEcwlYZDjiFqbtkrPog
xFkcYoc17LDkIYjOcPobU/4SkGNvgAkICZD6DLT4kp5VpRWkbbfudoU5i0+Ws+gnY5oH0kcv0Ec3
ZsDlBvhnNPYiBGOgwmi6z1+rIz2Fjp7a7SoytMHBCtRiHRLKaoUoNmaCer1xK9fh6rXyhAtCAr+B
WYcu4nzMSO+Huibgb9flnvUVL+pmXlVulBX35phKkkmxAvskJNXWjTn03qvlNOSqBuMEKutFDT56
vReGltbtStk2K2ewynnjZm3S+jAqILV+PGOvXi1gLK3VJUxr6RVfEgsbu8Xnl3vvXphjvBozO117
lAGbsHV+NhWl/sfD/YEd/t6nIcbiFUkxzy0DOd4lZbUT3tB5xWzvGsJNcqIx6ynqusAsEpE+1qlm
DoHTzfb8YCdTdWgypbJPOfly1WMtGu7c9axF38te6MmqEYpCILs0II+kcECVFSY81jcXW68fNTva
uNYnE7TKHsr0U5GmWrbmwPO8XeIW+tMwxS02x4U+lqei8exhh6+RiD97kFateFPgi1/rayacGb4l
JMpqP2LawmwexKHIeQhqtZP5WwMENQm/hlpVrkRq1fEqpz+dk66ThDJAwNC96WGtJ0dVmUmHIKXP
ibBxcglNbMusWtXE2kZ7jAr6OjDMyWI/Z5fVTwO18LpALTgGTW30dqAPTl/WkB8MjUtQEevmoZgw
o4In0vfNJyf1svL3xx/rnbkBPIhicfHcxADq4lhTNJPrUJrH+6mMtPmTHqeaX2ZC/T2Mzdzd51Om
31joV3OftjaYLnbCQNE4/V7A3kgTqfWsHI0XbNd7p3O1ZgMrUf2uJDIp1x8/3mXJwFT8fxsD8waM
/P90BP/C+EVZSjCECbYPSepoddkEfDxAxpUbkj+vRE21Xoz/uHvhOXRrHbB7XCwDyEYmGSY6uydy
s/PdxUoGNxRpZ7HIxxAWhq4eIq0y7sxZ798+fsxLrJfHZIDFNwyvHazzlnf+12Pm5P9yX2vwT0RR
5dd6mZIah0/9LYH3O+O4SAFp3S2l45XcWPPaNIVy4u6iqFLMr8iHBusgSLnobu2QV1szZncO2IhG
xhaUhMtQoiTRySBD/7rrEjV8oBc7PKuRq8W+KBCc+n1O78wb+vxf9mRcME0sp7iR0kZYxj1/kdyH
Y8uqZm/nCNI1Ng7yamPj6dS6eUtobmDDaihv4HfXC0LnisMFcwFTebEXpxDdJ4z801DZIXBJ0cfj
eOfj9NPE95Povn88Ua7HYpIYNlgcA2Kxe3HwEDBT5whpPZg2avs2jCJcd7DeDD92JvXx346FnS4v
EioqtQsyu/N3KeBQu5EzxAc3tOB39CMR3gZkmmYlKzj0N1bb9UbGUgdC4zzFWQSlwfloS7fMhg4X
7qvcM3e5N7WPajrVq7nDblPXRfvvlAkAPBB1uDlBIwd5p3o9Hw8vQlWkZmzv6TX0PomUMWq6EmBC
1o23TdtFk/3x+3znCRnRXPi9YEzgqecjajrH99zN1r6orS+JW2uP6AXaA7vLEDTW0G8/Hm75POfb
Fw/I+0Q2SLvwKkU0I9seAFu12KeVeQU2ZfqKpZZro8s04hiUaZcIOa+izsu3oWeIzcfDX93QlxcM
E/aPpIt97bL8FAQDO4rM3f0AKehb7Nb5MSpG9ZsqTPHN7RW5s0pPzwi1LNyTMNVpG8KnPaChVW/8
lOtDhF+yUDfZ+pam6cWisQxRJzgrOPsCSs6K+MLpjZsTjg70vx5STeKaU8Ei2WW08n9//Bau1yub
Lew4fgBydOCB828+U4C3pLPYe4XD/yARj6yTWCQvTlnfOkPem15YJ/DW8YmCWHixDQkvzIhFYqiq
MKsNybzlqnYL11cgbW/tybtFIL/e4Rfl7VJ1wPwD+l0e/a8zC5y9sbJJYzprk2n4Q522R7fkZqO1
KimTU4j5K2/1luz3+jG5Qi32gmxOaOsvu/5d0XC5JSZh7ySw83utEb49dwTZGa0a0B/VVh9/wevH
pPSG3AjqDmaBdO78Mb05MW1i7cnuy80xkEOirzzMEZ7DsAgtvw6j/FHpdDQgHw97PXEYFnIorRee
FKXF+bBREarLrmuyHfbJVotqa4/JE4Y7hW7fODPfe8LFGGIh1yw66ovlkXZJ2PZSmPupbtR/2tBt
voYpsD+WFPY8+pxC8x1ayPKW6f7VuKAxfwRLOOtQ2V3mw9FUI8cePGNvx0V8V+vgQ0GheNZJikk7
KaNHWY3I/8ZpfTV/llFxt1mq5UXfevG0jihFK7re3YN7O4+QIEHD9GpIf5gmaKEvMtO9MeLVp6Te
V5msjMv+w8Z//inHyHVD/E+tfepMOvT4QsS7ZFJDgr0q9VYxQr3D/+5836cd9tfnNM6HE6WmQ/Vv
6ZTaxvAsrIK80qqxufBrgkaQPzYeuXAmXk3WfVmKSv0JQNnuazYnuVeLfgwh+CUWBWivD1zmjAkq
R6DPtHXhSepz7rdFKqZ1aXPNWBvGaD9GqYPNvqFO6icO77ENdPgmClTwaND2CTHK3aNqkJ+8nnH9
qL/qLZaopwE3eveRNIQoXzuxV1k7c6qLZjURO6u/VtCX+sB0mZeHWS+dfGP0nVqu+qaa+y8tFifG
C4ebBsNeQPz11YZwUr9A+/W5NItC3+LKpafrUtOiL0WpKSgBRdLdV0ZR0JvhYe/hsQqUxcNQPyvp
OOZ+kpDKtE56s37JKb5+OLpwXqQZkm9B/aDshiYy/tFhvf9Urb5VsMfSi9JXTCVJ/Sqn0ehLo2Kf
6KAzb+Kqy+o1rIGkO0RdS+TlLHT73rUF1XejienBSdToWWXSfysoFrkS8/p8B1LoIQ0trPCMGpgv
oBvlis+aVmS9P2SD+Up3uEHjpWlzvSbwWxpbtyvGY0fwIWwMM9fXg1Jb2mo2LDn4/HfdEe6XS39W
NJ5v9GVeHRNn8sLcjzOjv3N6r67RfiI6uHPDqkwDbnQK6h871u27OB14rTPEzpeubqJwK/osvmsG
eBu+6lbDWxZZ1kkrzL7jJhwpb6mDf5KP5Db/FuVLuA7ebE2tPil5BY/GykWeP2IkYCo/M6OeD62I
XO/n4GUi3YyxXotV3xOkEgx1NWI6WrXqSbPVIfTbaaqFH8lxBPywJq1+KJzFZELoVW5uNLvkdG1I
Gdhasad5DxGZRVbQ13h2BDA3o2w7QFEZg8SNEvWt0vq0usPLBDZLTfSR/U9LQDnug8ifyCQX0pjX
kSGsf+h009Bgz2hOTgvxwPCFbDXrIbTGKvNdey6zjQP8u+IWHnZfsNUeJy0wpWGeJEKDtvMhGNUD
nPxpVH4L7OqfTHQ184/OscqpWIuwEz8rQ03lN30KlR/VIFk9tdVofeNXIemtqCzkDFZRJ5Ve+FGJ
SapEf0OCwksdG06xyhSSp4/OVJTR6Ge2OmXs2EmmBmRsoD9R4yxTXliNffOc62V/GOiDws6L28Z5
y6SuOJti7p1mgyBITh6B8irBjakSxX42eTL2mczWmzpQxO1yibv+gLhrCS+N9BdpE66+G+l0P6ZN
pzmIm5WqDspkyn83NVFcK7evamVNCmbd89vaXH6llzXIQwR9l4x6GYMCTxZZ01FZDvWuILxyDjgM
h8qvYDZNxxzVQvvLSUDjf/WKWVWPcVaR9hNAc+2rnSut0gpM0TX7AvpuvS2wGZ58uDqQHhUPA4MV
nWSrOkG0MvOHbBhzmo2GMf2CrOCNqzxhy6b7OCWK37ewgta8Wb19hNVsuivaI9rXphmKx8RSbIx6
Gpc4xkkvrSTo9CxlYbRz91LY6vhE57P0Gj+u2i66axftDaCPpGemGU2s/2b6x+4xi1Tnzo1KtEB2
XybePm316HMB14iOnhPxFzxjaH38aCOXb81U2UDXyg+NWVfwrYFjjkJZGK9YJ+UiaFulydY50brp
apK1+gWBsdKsBtQ04MvJ2OV+7iRi7xqNYawkUjkCJOcZ3k3VLkIcuO2uearryP5eiNF9AAZAzNma
Xaf4U2726drpeQ8/G2zRIrrQXdQHY1+OtPnpScLXs8fQ8Bs4YdGmspouCsh0TOh4ISPQ/Toe0t8K
JMF/hjzyfo62GkNHMGorWO63pV9p3vir71J2H4MG55HUlvh5tkv4gr03sHGQ4uB9UZTeyPd6rKb/
o+zMluNUsij6RUSQzLwCNWuwZEuy/EJ4kJnnBBK+vle5X66rbkhxo4eX29GoIElOnrP32h38GXs9
5CzTNhBxE7+opOxKFPJj9k0Vrn7rdjUJzdrajrepUXhJmK7LOG28UVMH3x+ar6WGkDSYF6N1A09q
8jlBafy714zBDRtn6LpNXLXWSHqHm/1CWF5nQd+4jW8GE8oOekA1WoRdO1nrdm2F9HeqL8slkv2k
iVCNOg9pHWRxn6bKy0IqreXBQEifBstoj+W9nxbqWZpJ+ZBncbZuNXDczT3YHI24Bkvz8e5SMMfD
QaGi+y2Xs9UJ0k9XPJRqtU+LnF1S3bWl/tbGUr3qKXGzW53GqLFFi9DfpEBT3GAupXU3LIUjgnl0
iDCa+t5Odp1YnRu3FhpYJtXUX8oh0d6YwIjuoFZ3plnaDTwVC70jB2+S78NRpk4VEsnelNuuSTgl
x7IlxXiOEWztzYmbGxSogG5pnlqA1E2rukWC4xCW3uqIf+DsHZ2CD0Tk4MmvDn3czcPB5OQnN7nM
R33TN76GGycfiyIs86G7MbOp7MPCydIhyppSIsIaiJ8MnAzS6a2Nqv5+5tTbRbleD3qkD5UFU514
uJvST3y19ZraMW8spqK/8j4WfOIQb6EfnSuZB2NmDo/gt1wMy15W5hsO/uPbSBjzqzTp8W4IUpF7
TrTgO33kl04Qp3bxUGWkQQVLoZdTIEi9R9rg87B22TyNj4W34iei/BP3S9O61FgZR1y/MNz1vi4t
bw5wMTF3AQmKiFENlDB8ceqGMT9ODSIYCyFdtiFf/HStrJ4RWs7yVmpe/53giLm4MYnxeBMV/aRg
bVB/ftarMk94prX3YpJFPoRirqa3XBOqOIy4X+u9Ido4OfG/MP2w1YYUYqeRjveeyor85KXD/Mud
EtGFqdPZ8pkgFZDwydDrY8hA3RR7J/tj0FkXZpuZJaSxy1ZPPtrpmGf8QM6E0WDGhJpmcdzH9E+M
9m4ZW6c9pn0hYBBRA5tvqq1ltvNWIy6irnWmjd8A/Y2oGqe3ie8JUUmeQk42Jyqxbu1idhiqJmBN
fWuY+6BzOiOPWM+TH9oJQBPSIvQpPaimIttG0wlPCvpR77LTCAzUQmplxvW+LOZ0w5CVJJHSHczn
LO3WZiMxiuCmg0ckt76/Lp+R+ahulynKyI1h1A5NJ+o0xgaasklJ8v3iUcu02dwmDKa9sF1d71OO
IXJBoizEbeubTXIcRKepwFyEVezHIvHeUr+eRxrR/eRsK1VD56nAmXd8X5GXRkU78tShx9fySFhG
xYBAijp96dBW9UETj2Kn12uuR85CgRfRLj7/HpL7qNhbR1S3MfqfeNe1pIoHWRNn+YHoKIMXccYP
EdB1RKpD2AIQKPSEafNIR0TMx5RFrzNC6eIv7ppqzNq1BJ9+g5vyFzaX4lEom1LQdvnaHGcD6c84
l7wARREzDykdnlAR02wNqE7HcjP4iWYScqnYiaD4UdKVHaq6wFriAuO4O7LoIydTk35e1HmFKyRJ
NrXlpfrnTDWu+OSvohgCj/DBLtB9OZfIxNLiVKhVeZFah+LeaQzC7KvKkNGwsHFgX2gk7+/Qrkp+
seXoD5GXtvwF7mpXT3WF1fqL3op4hklZS14AA6AJeDatiSvsuKk4cLIfIQCqppXq3pg1qzgY9lL5
sGyzKmUDT9szb5507gBJO2ao83CPKts1EA0GPrPbl8YjuIwuhwdURExl3myRZbv+ZuhG7aHwm8r8
5qX8PwdtZvRnREHnaABYCEP4JFtLUBqwc7WR1wMxRx5iVM0tgoeBMqUqtccOPuMXr/fL7GR3oyyQ
CjB403rJ/u1RnKqw0GTd3BirYRQHy5p0MxB+w5NrxLyMd8zxXD/Ma9nOt9ZQUc7QZMw1kAUFpZed
dLX7GVuB9npmHcTf1rnr7yQqQbnThk73PqDCX53szwdrG30Kx17B6feieWEX9GFGmViHZBqO61TK
z4bojDAeNWurV8vvYdKM3fv9kj8NkctjLzpMgELYDuicnM/9/2hHzTbnOdyV5gEDqZvfmM2kzKii
gEeAlJMQxVSslXYg0r4zjnHKNhS082TsC7jnxhYDE9oLh5rkqUjSJN0kbOFuQC83+8WcgafgiCS9
0ft07CMjyZwvlj9a9Q3yR/GT5lq9NRbYG7euXfDw5IKkMRqnseKwrHHYfGzdPDNOhporddPPKOE2
i1VO3IyhyEOAEvW9N09sioGGKVB9K9oWpGGzetZv/C+xdRBV6j0hAYtJle+U/QIEyzSDmk/I74wd
xdz5TqxlW2mtWsnpy2uzE+9oJzk39B4aEezzSOmbsvcCCR/a22HIbeUxczE4HpY00+WW1tB6WpzZ
qLcC+6fYpItTPC2+N6ZPrRajZ+JIyCDMGgszD9ZFxh/MG64aF/jJzjYarCP0rK+GU/TTBnwjZnrU
/Np6nAdzvSmqzKiCeSViM/YT9+cim36XqvHL+4vnukMD4EMwO9JRVSHXO6/nf6wdQsMSzGxNfvSl
c/TcKn5DsOlvTTFn7Qd9vav2E1IFprUo6ejcnD1mf18Ky4rS7bpwDioTWbBg3jghHFhCUE3ulzgu
P7in/9KF53p0LhmLgeZkGvf39TC9t8wBYvvgwC7cG9maf9LW2VujsneWZ6PHduOyUE4GePw1mGKX
GnCcWuuoZ9r69v5tvnrADujE86CTMCp4x/bFb6csNHxZu/YBC/C079vR2OYKZ5xp+GXHSb7pvw2j
8SNP49iN/vulQfbwfHUGkoTm/X0bRJs0DAx15wBghbqO48uWUgHeOTMSSlUg8l9dbtPJLbSPUHr/
9ggYAaCIwW3BNPuSHGlanZdU8EEPjEPiyKg7XE9sDXGLVkUjdLHALxfOtFdEIKBX8u0dFLIHyVfz
Dl1LqT7Ynf9lCaIk4V+4Tpjj2xer3cSQMyWgsw7LOg27dq79LtKUph9HVbYZnbRcTZv/fPu5JAYX
6ETnpvbFGGTwEWaSp2wf0H0ZUTamyW62EYOkmZUeDbGoHUhrn7OGVT2+f+V/+RQR9IZWnnfbtNiv
/37wg1BoUBVTCl9Kb1vGSf6drusULKmvHUas6GdN9Fr99+XGfB0ezfnV46U7vwn/2FBMg5CEc/8M
3TppQd/L0jfT7WT4RTgb7txEtFOS0BpBYGzTZfU/ciX8y4t2Htki++JzztTr4vKLplbpjho/ulDD
tsZ/cfLUMn/qZoh74ZD28c8ka4Z9TRVfffAhvh47ohryGRcLMLXUVRff/lrRSqXBwVx1pNMQ5B2b
UshBHTu9PxAyEOTeWIUKzBbyocm5RTf0EVbxajt3eJONsyDtjy7mcs9rxsn0B+TVBwz0xraCx3Bo
0v6mcOv1A4nd9bvt4gs8x0ECv0D1Ji6qjsGdMZKt7CsjPd1pa9boVPhCejTOKsi53c1UlSRRnP13
7hbsfN49wOyR6XYtcu9mnsT00VjuyiOK9xeZIc+AjQ4RxqXywqnKWmA19g5p29k7o6eIDyyq/p1T
+usJdk2fA9VQ6ye37GR5GnXUqCerdrBGVatRReiV6FgUIus3WjV8yLy8eiEZ8J/JYWdKBRMW62JM
6Xtg0SCs5EcCH+nHOvm0ZSDaRSJxjbfVajYTEZD9B1/dqxeCizIyRJ16Zrle6WvWwRqYPxTF0YaN
mAa9kxh3vVt0JwC75XoYykyM9FCWPN0nep47/3U74PKMfmB7CJzrCKD/3g5svTP45lqYk2bpsLF7
Z1syQzfaS6Xo9jkQZyQjdjxttMSZPr+/A17/dvxbf4pxDFxEUF0sUZ78bKxMoQ/ktuA0MFqSBQyf
s2gyJPNR18bm0Dty7kLUcvrv9699LQt2mQ6zHbAnwKPWL3cDk2PRAko0O+gYUZ9AuJAxpAupOHlB
6ToQfum3N6ru0JcMaSXjZ9wrqBWgWMJAlQ64jsgCLV0n4Yobt/wuPNUaJ6xCib4rqt7cO2Ohvr7/
R199H89fC3TB55kdomb3YkJI+JBG789qKZniG4cmxdcFff3WsPtfk/Ktj4y+V7vV+XI294fTC/+5
lLiJSTGa7Zz2UCaIGS0aq7+xeBQk14vhI+7p9cvHtZgksRTxZ3PBvxci3CyUZU3XHhIrGx6LUeIb
0TXTwewrIOlsZm/Sv2TZMn1Qclzvk9xRlEQMXU2kS/Qh/77wiMqUnXESh96vJnWkq2pspFlPtxml
12uXcmztEVbWgeuXIK1y8pLf+mai4YyuIflA+nN1xz2EMWc2D18ImiCXd6FdNBotsjMPghyGl4Fx
6b1lJqZ/qHxr+ggId3XLISFQY9EBdPA9sKb+/uUIsGebrEv7QHPLWELYK73YZyw876AZyBWQZPdF
HC4d9p0P7OtXC5kkPY5U1LUQGc49yL8v3cmmywDiT4fVUaURGLw7t2bNbKoxpnundT+I3ry+rVwO
uQI4KPz6V3VuAvxB0VObDn3uzFErl/xTz2a6U3P5UX11fVPx5aOp4bCP4gW7wd+/zLb6CoJAPR2M
TM93lWXEm7xAS1QltDqxXxh3lUjkB17Pf7soQh6E5txP76puRgaCvt22poM/1rMXpbVTTuFU6kx6
GFxa5T5Zu+4t7ypVHt7fka62cPSF7J6Ew+FfQe1+8dq2dGtcr/DXA/Kx+MVaE+OBdq1hb8x40ofj
kuHLB6hE9GuY+XFmbN+//PUPP2O5KSbYpNBeX3qtRuhuGqcT64DR1e8CqbtpUFplc5RzYWyKoXrr
RCyD9y96vZrQObrsF1TPQCove0hAk7VzOI59aLK2OJbCnswQb6Pbhxr9pXj//tWuXpVzlhhV41nQ
jKryqnvkpwwEhNuf2q6dqwDAKBOsJIH9HcNpfKOzyx3+z5fEk3hW5xmkeKHY+HsNZzVeHq+c5Ql5
nmDSOZfM3sqcAsHxwc4f26STH/zK817zV4+MLIEzTuIsZyY1/rI0RH5exyyk8aSDsxG7VLpyPLSS
geHb+7/tytJOswix1NnoBVwbc/ZFldcz+nfyXFenvEMTdsi0gbT0jNZt9isZlPPZswe1+OFKY64I
hzrzXnXWb3XLPCX/xJR2zn42tUtiLFQZd/6gGrx+2PB7KUEJKqE8uUqO0AZ3UkYy6qe2ojkZGLgc
AgMdwYOH9W1fDcsHTZir1xeuAAonPBXcfqrei30YGywUZeUzvC2Vco+Du1p3uPV+AxVJd0nsiPEh
70x9n09zvnv/QVy9RT4gI+D4nEUJZ9AvRXqCYCN8C655wsI8OWNQmSYSZVvFTnWDby394M5eL7Dz
T0VQS4Pr7Fe5+KWrNPEixnVzMr2mt541t9FL0JLSbj9Yyde3lJP1mQHGrO2Mbjz/838csL3aZi7r
nLmSVDTZspFtM8FF1MfipbIXTx00RFf9Q+US8f7Tia3m9f37enl96CE0kegZYoq1AfKcl9g/rj9l
id7zKUxPgKirV7MwLHy7trHJjXEAFtU3+ffZiNedpU1lEr1/7cvt+M+1z90Fvn/kFFymtBWq04bY
4NoNX1cyQdLuyAiEiSLBgF/lXNXPKu3Vy/sXvXxnzhdlBXOoREp81n3+/YN52XNvKfvsRHKUxwAK
TdMjuT64faTCwJ0zX/8oceUPrP6f2xXXJOUHQz6+CD68lwEcyB0N4SdrfsIqn26GNo0Pc1fIT6ab
ychRTrnHm9mGI2AOEfYSsZo7Ov4Hd/tfnvS5l4AQHuMzK9v8+4fn6Fq6gWnVyUwT88VnTnevNao6
eaTpTjBCcnX0XW2ObB/p6/v3/M+H9fIGcBBBCEqxQ3rXxXd/QMEjVlPmp5RpYrkvmAArpqEMs4Ia
B8dTX6LnYvbWA1tY23U9tEuqxWGRaAzO5TxhiuqNZYsXOd+i2DcjVUEvaRFrnxgl5N+nIf3I98HR
hRty8UebjJI47lIs0HI7//N/vBpjzYHT6ev12M9+fueomZujzchWg8pPPYMIx9o82pha8xBZS6k+
5XmS/B5GE1pznRe1+9TzQflC8MTwhqxrfoLxmZR7LTccDacwH4sbH8Vi9tpUc6m2MVjY+KYyE0hG
E8PmG/Q2VfKcdlb6pjK98DcuUSrPppTTBILa6PcL41wU322i/U7bWInbjnF2ujCpydvungHFeIO/
q1/rgO5dnUfDMI7Dl4UZfbFVXdfaCXK/VTd2mAsswZPQ7ep71XRiw66qpd+6tVuGOzjLI+B/iRQm
BD5gfhpVPTVPjbQTuFGLGBPSz8zB1vfkGDVvqe6Ke5Gu47daCQfGE+bGp4TxUxoQiqF+y1m0GmpO
IoGx/ZucFH22vCmwLCiqWhfb1mYs3XnbxDadphWnzdYwUy8++j64VdgtIi4g1/lT+aVB9JLf90Lq
894c7f5uhjqGLMEdU3s/26tMd17DpCfMe+Vqm6zviuq2L4v4YOGgU4GfO934sDidEqFomGhTDSKH
2ybozZKoc0H4bLKEfkCU6dX8NEuS3u6tTBCw2NQrpl7dm5zTYtldHNrjSFPYz1YJ4HdoZLA0ajoR
I5ZNQYPL71sNb8PF/9GpIsqZeI5RAorgFTKFpQf5LIeF2XWqfowanv4gQzr25s1k0N1NhQnJSJaG
8egTPpXc1Vizl9uWfaIOGnIn3LBYFTqVapHmyckr/MrQAPthkzEj+Ob48fAwp2txBla4ywBbN3PT
kBl+aoLBNv2tO2ML2onYYokgu196lHBDsWX8P51zURfDCKFvePoWaHxf7efqzH2mssENKCCd/ZqW
pPup662dbyZm8uUny43b4mb1YkvstMnuBOEsnUlfZnS853W01/bgT0hd8HXN40O2lqa4oYtY/nRV
OurBugIUjnf51A6sNQ6En70Eo/Hb2KmkPbXSl2gCR7P6hrzDS36jekiLB3uuXPXbZtJXbGrM+3FU
rRAr9mbSkQlrj0WNQIHu1G7m5MEpVZnLp9EEebqxyNiQh8UnhHuTJysq0Yp3oI0KqxsI9ogVdj0A
0ZN1UNZEmx3VgS4eeXE1MhtUiXzDnUCphqU5Wz8Zx85llExnxRNQRMsI1rGU8gkhlPHipWx7n4Y5
l5uhKXXxJUtHtGax8Ig4WVx2lq/5Es8cpSGXO/7RSFbrF0QL1gNqH70P3WKtHtY1c56qEqhnNKa6
/UQrThVPBue38qm2XDUEJZ3P4dAkmblsp0Qrey30rGYWuGXQwk1RMa9+/Z3tevjOnHD9Votc/6Vn
FSO0KUV6800ORd8wPxm8HS5JH1i3GcOVjcUcj0gTsP5HykZ9jWFh4n9o+TLpj2KgFwN3dNAfy0Kd
24NK2jezXmFcI//S7qKhr+L61GFjXUNrSmA4rIMJftvVAcGAtBnv1dDR2u70fq1eNSYpCEFxrPJ+
2FMnQ96Hvr1hhhqPG71zYzvUlUPvzQDkf8Q3ydfE5MPwHdpQm8Bw9SG/QOT1T2K0VL9Zm9m1t3Hd
2rCfxFwoiLZr/HXIlrkPaWwCqUUK13ydrKXtwimb+6+L3/LSxpxnX8ws8V/zkSCSW9dI/HO6jz0e
tT6Od35jaXo4JcNY7ekYNWUekKrmHtvVyIodClOqm6rVWkOFOadTJJ+yzR9FWi/WscHdnh4MJx4P
nb2OzUPLCLs1ArBPgNiRUma3vlWMy3Hkw37U6LaLqO7j2tmc9fDPfokeM6JUm70gHsSssSM35mta
iS7ZkZM5VDtObLkbeYhT9DBVQPLvHTFoMXQ7NB16EfhT3Xz2Kz5vL1ZWGvWndhzc4dh7PTIhEE1t
dd+x72ikc7XJWzyQC2ig6TYmayMrYanInCXy4wUpJKZo5vDeVz8x/BcoBBmBAUtVuTByQI1EyHAd
mEEJAvoDcnZvhj5omVhghSbRT+UjvZ/7Rcq4uRvA4c8nWl8rGurq7EPOgyarB/k662mbHWbfGG5K
zy+Km2rq1bHS01J/nHxlgZK1ahFknaGN0eJIKN4rGVQHUwDZjDjfG9WhnSaZhzNWdD+yObd8Vknv
P1kA1K193yxu+hJTks6fzmKyVzaQ5oc0U+12zTKzPKaLMPqvNl2OeZOWK5uRFmuVIH8T7toX1Fui
O45enO46QKnZRidMQHzn6KDBFjK6BixTrB+0scJZDUO5mXpUha1howHKVhfyvZut7Q6+89ryJiur
kDersSTuHYkAc/82Oqn7BkK2abZ0wSy511cpfy1Dgh64aVsAk7zkOaNgwQC4ic46CkRNnCx2q131
/Q86pXMbOV5pvfmERsShv6hUbNGICytSTmKLn23qiPrGX/0uRnePKLt8iTvW6QG/sEh/Q2cyLNLI
4/pFlVje9km29knoldW0FzxD72Bqmf1cCnqT46ZadHoCdIDTk2svCtx53WvmftHczgrnDCb6CZ7R
/D1zM6BAua3pGqEzTpmcrNEtk9BPMsu9iSdP32U4VsttA2Zff9KV7u8WxjpNgOhEr7ZgFZr6B874
LiEhorPQWrmLG5P8JU1nV/I9Fdvz43RCNQCUB6YqtV1jIZPDa0HX644dKgE5mSTNJp0kHblKW9ai
JQJkkARQCU1vd4nlVc+amaPKbLXRiom+MvngdwDstqhqjDkystpId+6qlnxLjUgiWJJJ1u4kkna5
rRe00qE2J/24EUmZjJEjpf2i/HlJQiBcSBZIVXDzzdz45Y9u6TKxLf0J4aLMSnfrWelEGeM1MRWa
36HaNTWfZIPFHX64eZNpBTW1Pv52GxepWCNzrIlQPukfTqnh5eCNV2HIgNyb/Lao29I+QI/PojIm
yWyjrcrsIQrVzgIQyx1s+DGtGW8ogRfUb27hgHon+yr7BoGlpNZNZ3Vf0EIdQhtZ5BhltTd5d/Rj
hvS+cut8/LxMWr2roPJQ0jHR8neaHIgdj5omWZDOdcOZOBC0frFoMkDJ6X7Cy1O0t+Df3PmRDlL+
3NJHqffK7yXVVmsbXTSb7fJVayY07kHrlJURTozMiWkc9MmN+qy0tQ1eNNT7nY1MbaptNYUzlAWF
NxZZWR2UXarNP42sASfjto1pbVjciNQ8o1poTNLLBmdiVs63orCKfhN3+VywU9Hai5ThDs6+I/Lk
lEhtIIRrNofbzHQG585t8Z/5QK46uz01oFGIx9XQBYcpdRnEGi0XqK1Ly2RSMXt+fYvSvO1pvMZa
l4cNxXF1M7swJFizpYbIAqn1ueKmyf/QIRWyKR4tYhXPmt+OnRkW4IKIuh++qL62i0g0Xp1sMhei
28ZU9XjvrLm2/JxXrYGuWuXzodOLHrVdRcINKTnlOg+hyZfA+NT68/Cw6slY3GCv8El7GQYfyhhO
okbXb9ZKpN8c4In9IR79hX2LzojxSFhNsQbYLag9caEOhIEA+k6nIIGBBkG46dANlERrmVu+qGMV
eTkzkUgOZZ1EdTKXeycmjuE21Sf7B0L8lvE6sZ/pTiN3ZJ8BGGuDvC+KIpDnFPSbeZ01M0Trn/UR
WCRRbauMei1UyGy+cOnKAcm/rA0Qst6Zdyyizsa+lCs9jAffLO6XkqDNnT2Iio5hm3ahManJv4Mx
TrlkpWktnqv1rBktlzotjmncL+mTKsYBVCxo7r2TlJm+EYXigCdQBZMaVSC+jOym0Zk0MwoiziSw
O4j77GSdX4eTlrsVpYgs5h+eRkFC3Klnq01CCr0eYS6z28DGtLYcqEcMuV/PZuq18x1iBejSxyhg
mSUGfKmkz1IYamMzkN8a2gV07NvaT6x1w13Gm5zqPScN2a7OF1JdqT7PPpTkROb60OE2cvA2jVJh
+ykrlbFZNclmLr01/WJNQ7z1qfITyPKz3z+7sTHlR3Jysi+Q+N1lUy74YsFy5VjeA6Md82ajsrpU
4dSPfbkfCHi0GczTMIT7KbSKYqdH1o+4drTT8BzL6IRV5tiv8bqg84yNVfM2aEOpnEEqtaoKJrlK
m0OklokwLdgjyF8z7bK4UZnjDreaYxAmYKjK2CeD51m8yfg5QdT4iQRTmSqd51YtRThNffzV8ZD/
BA7+s2gtORUGDuqSLmxnVRPcl6Ks2hRqmr4to0WgzWQaathQgcTcfQTXzjOklhZ9rDNPxZFPurfR
TLXWkYAv+NazgxQxKghH9j9l0eSvXaVb6plAUyx5eoy/sJ4z8yc+kG65dQfUrLtZ1Mm31Fyn5aiT
Qk80ldYU8mGIe3msQEU1UTpX5rwvpGFsweL76DyXtMuOVeMmjY5gf63z3bT6qR0l9tLwITOzES0E
3UDN+6IDse+PM+ev792aiN9t5uAlKT2rt3YmtDaifbWl2vjK1teoHk1tcoLWzLouDWBCYwOiPkcG
aQz4/IIEufeDgJOnbxGEluuxpsMst+7atCriUGPPIVqQ5mmpOkSjaCscf9lUXcFOqtur9eKC2VGb
ZYKBvBEIz0XUmZkRjgzkq5em4Edsq9TQnM8G2uXhqdNk50TZWlVWlKx2akHQzTw3sDIydkIDC9r6
LR4cpe74CM8yYueu7MNEc5qTr62jMOsKTSk2zNwlvwILQ3G0JH8+XhF2sSQEVO+MuwIG5BDkOdru
YEVnklpBVxVVfTfXiZgpEp1Vbjjo6E1AIWjNt2PRDw/4RIZ854Cotndnn8FxdhBcBYQZYduxybXp
dqsADoXqo9bb24KX53ufsVFEpk8kyDbvgFZjIoBdl21iE2Lwne900n3mQyvcpyQTlPvk+3X9dxHb
Q/6pwygsbryBnmsIcaRbbzE+CfTfy3L2p7qd/4Odle9Y3ai0Ba5CNRno3YJUux9wxWzKUeuyrcoT
/WVAsqmH/ZgioI7h/aB2XebkzUlyqXOOczSZBBZJMlr9QZfxuqdr2hDCaGajG7MYn/7dNOvFWrDG
9P4kSqOc7nNHJGyWXommHz9lu+td+hGPFSt32L/fZLy+MioHuEE2smj0S5d+esfMBy8vmvJkNnq9
7buajUjT8IAGbpbL3dB05XTMrd75CN9/pQlg3IYFmbhM/hupmLjobkri/MrE4MqoQijhOGmXGn2v
1mAmniQ6jiy3+pGoAgOHAcEhcHrDCUeaLL/ElFQfDK//9a9hCIhsDmUkY9yLtuXgKpsgKI0kLg/5
BZ/7dT3SMiRlyx7b9qlDfyxPS9EztML58S13ochFyFew0QlcGO8/lKumM5sH/6Yyp+aywQ/8vRw0
tZRA0mVyk012+WyUa34YyCeD5YifIpiKVu0N6WKsaMyPeM9XjX4TjRQqTSaTZ0ziJaoOdhd7FCqU
o1s01Vdj7OMt+SI4PyxzOmG+/AhJdPVTWfggQtGjQFPDqnUxKRTgCdfaXIrjTG5emM6zfW93jbhd
+RtZAude1CxfeBnTj574eWTxV6OaK59ZLAKUMh7fSx6LAqo29JZfHgeFon1TLF6fP5j2uCgcmH9k
DGPihs6CJib0UlWn0bRQ4WzdGmLKovf4g5xlXPxNX0y1/5JrSl93BbuTtbWdMk93I/R461B6oqij
GJ/RRwOSi1eXsRNsKsbjAkkbUsfLadvQcuqjhem8tln2O5+t5kQXZUUFwVQ2IpdTcpoUxgfDzIv1
8f+LIiKyLAu9I+Flfy/NSeAM1avReZ3UTO9ax2mJQH9Vj64wLSz/IKE/GJRfPKf/X5Fh3xnacB55
XbyZPkVXObW1/Vr3w0ryztKvJ8c5eyHhXMd3fM+xXJj0uuawdd0mJLll+UBJc7FI//wJ/FT0QnCz
UE5dLNLR7KReDvxoHePtTpbYWlCFNiHK+STSCz6cVWbWEQf1+oOdwDjfz3+s0j+XBi0LbZ/RPRPk
i0njaC6Th9HLe81UXMy3OSw68zEtLXsNPCaOJFjVqujvYOCb4eKMZ1w1U6A5zGeR3hEHZ6QHDjHa
fqJXtv7mdGKMaLylU2fbYXCF+qkscjkYvchUPK58jfG7zWT8zVU+tJv3t7XrtfN/xjYCIUQISGb/
Xjtd33ASbkpuY0sGZ26PuLpSZZVYnmlJ3YkRbvb7V7xeO1zRJSeGTvuZiXExvXMgAwoM4PbrNCO1
Xy1NfiWkZtniPK+OfmmI/QC2gpafbu9KbGAf6N7OS/Pvh8crqpOOjBT3/L5cXF5vNGnN4I9ffTrE
O8NrZJSk+FQTIru27//Syw8YCwVBP6+kg8cBybl7ca20tTgnYBV8deae2HSOweog/bONrekcS0aT
N5YhgE5x6/pN7e8lr9vGmGnmQYdtm2T3/t9zvTnx52DjQXZPLqB3uW5JHrYmjkDOa7cY00PqxN0m
bZdy66bn1iLwi51bWh/Bgf7lfv+54WebievSsP57gSlPw5DcSuc1NkZ353C+/JG7wHtD4G/Wf0Ox
/f9+g+KH/I+jwbqUICyxYw59XjivojHy53mB/8GIiQ9109QfPNvr7ef8bFEbIKg5x3Vc7Lmdb9f/
4+y8lttG1nZ9RV2FHE5BUhJJeWTLcjxBSbKMnDOu/n9a62CbIIso7Zk1c7BcNU10/MIbBK581q/U
6uE7w4ql7qPVQA6KfWQirB/M6OlqVOJW9u/lgTExNFhKysaLAxvqda+Rvli/xNC4WxRZ8jsbPweU
M10qUB1g7aF+hiuZrdy3SxA7k0swwKBAVNGMBrpyupAmxQXTCKv0tyw1lk89njGqpwNa+qaTFMF6
NGP8UycSQOMG7F1lb9lbibSDBb51xJ20ZcMPJSWLpudt10ULfOz6Br9w4MC5AAUkhLVBEZmLdykq
2oIQadR/h2X7G+pWcmP2MbotKb6msN4n9FoEXoANDoJVMKabZgwQliubNXT5+abHgkFDmgq4hESw
LR6nNlKaLsSo4BeO2OFBbXuaZVUvnicoNtnKR5+faiD7xKaw84DsEsCfrsuk4z9l0XD/leRpe/RV
ndpWSCffnxTxfUZKzcPGce1Unz8bwD84aQaQFxMAymLQeA5s7Kf76Het6eKxiRP3V4eYcQM/3+jg
2Hbjn+tLe2lAsGEQAaX2FqC50690smIIkUSPf/eNOf3QfK3ZuYASqLCp08+uVV6uD/cOiTh9JmDn
vkO0DIBTEEBOx0M8iCqobQe/q8gpra9FhlD6hqZaoxxT/DQ9gevrTqTan4ai3bHWM+TeJ7tVbxEV
8Xe9BYn0FgfPLr0xcWDFpzBv5pUpubDwJKawishRCZWXERB93glP8Mb55ddGucVJzv8PJQ56tmUy
vCLA4ng1NLYPMnm4BsiFUbNDmYx/wDKfToxo0mrWJ4tR9TnaZ0Wi3c+UZH4qIl7Fxp/fdewtYjt0
PIGUgfVZjJUiuU69Kf6tkPhuqqbob/FVQyW4soOjFSrdI6CNEm+qZly53s8PMKMpDuJZik72ZS+X
vw1hvnZh+nueC5tKMyCYzdDkIbz9zAhXKg0XNhujgSgCyYuUhbHUCRQUfYA5NslvECqKtsnbaiw3
pYHC22fKrpgtQbgwp20AV07dIajg2M9jn4wPpVHD/jU1X/mrdDUQoqnsKzxCU1RPn5K2YZ9ePxZn
04JmIpgnAJPv5YFlehORLNqt34YvlFPdbFNQNd0SJU/+DnuY9un6YGerLyMV8B0wcsHoK0sxuhky
Ce5BbviSSQxRbyXprZNlJr2XavT6QujfaqAXetPXK0/s2V2DPqQCXor4FOo98PLTbRfmI4YEQMCe
Y96H55xc/9j35filTKvxObYSe+UGvzwedSa8bpDfW4K54d/q9O8S7dnHSu5OS13xo6dzsss7BMtA
aSjpCmz+0oBSFheuBTkRQu2nH2jjCRJFCDY+T0rpPM89enF5WmSIt0T5Vu+NtVLae93o5DblepIs
a/CZQOahmZ0OOKu4nXemJl6drO6sLQX9loxHCyMUaNwoPwIQS/uXFA9oU+yl22DxGDV0FL9ShsD4
PKLmXNV3GUbOzcpaE48z9slvgwgMXpW3TAcgexbXNAoeggAm+1czS0PgKxpERSKpJm0ibCjG3DH9
e6dtk9tAOOn8QDXeVDz+lOROxEib/VcGUPSM2sntLazWbPivLTsHQ2KIds1dTQMw3yM9FdZemo+5
ciBDVs27uYkMPKkmVelvBqXPxM8W0Sh9E3UllR0HoZ9XnVgh9Iidic6HXo3yR5xSGivcoG+XT/HO
KvUapaY8deJvDkJv008X+Pgv3SQx/qQakfGL/CTGiBeESreLUUoKN1iv4UjTtjhVlrnt/BClGza3
blAFlAz6cQo/V1pNqaItwSmkG1MhGfG3TpOmAzAcy4weKYx3j3Q3/fFO5H721Qh0gHpitrA5nGJw
T1uRjOVx0lrtaXabVv09ZdBp0Xqgc/fQ9/F4tOxgirwZDHG6A2VkZd8aY1SUvTOCTgIy3EjwZkMZ
9N4tR985GIGjd54doL2xy9IaAxUtKt1275h0F96azFfIJiq1HrcWuoSPMaggw8N8OUnvnQkSB8vn
+t9Mu2vym0YtJsvDVdH4MTkDkhBRUSbNrT8F4h60++huosEu6iermkIFpznwkEm+k+09O7wrEKJw
bsYuVn/OIlaM1yTsY/y0M+CnUEmF/tfA/71A/rRw3K5AQh9M5RpU/uxaBCMPY0sGe1IvcwnmBH4L
wKlUpleuiPY2BL2GoTdmdDKrhkap21tq59VWiYZkJQU4Gxn5EAiL8Hzgxzk8A6enuLD0rs6m3vhj
gYWqb7SuQcORWqn6pXXBUdYQa2cpsZYW7m0bBkm3ZoNwVjog8EAOTGEGpIbJ8hqZaPiZWfYuxAXA
44sOW+MnrZmZQCyrHwaQofFxrvx6F4dd9o3XaVp5qc9CLpeAQNInSTBJwZZzn86IOZG4JC+E9yow
jswItmU+5aiRCfs/OGylszEbt3Q/+EJQTXRknIduBH9BkDud+dSp2rGkV/cyCWHdVPNU7UsURW5T
Ix8fXbNCYej622ssLkX458ARabDjSUkheMnXpkwK6NEe6dOUkT2jZQgpQ8g3+mO8PxidzOU7XxtC
kWUs3XMVIcqZV9Z9oVIUeeiU9k9mEWRvNGdN9cOTiLK8jCeJXjTUSOWr+A8KGlcLf4q0wX9RimK+
i5u5PdCCVjaET9OmAv63Mt4SLP/+cbJpYEtLQAQ0z1YtwsnGLdwXNzXDL8hm9Q++U05btLaAaSoR
XnPob9SbrC6NvV6Vz1pbirvrC3mWEssZJoyljUJNn7d+Ea/XvVoCTUjdFxqdaF751oxKGBHet7Cl
jztMjrELrTh5HcbAf9PCeXgACoVUo5lhYnv9tyzvj//9FJoEkgYP73Q5H3mnoILQuy8lCjYWyNke
maq+m50APade4y5R0R8tsiL+onZT8OX66OdbWk7E/xt9MRHmWABznFX/pRryCKSaA1IJOPbqsi+D
q/evpLfNDSlrEEtq0aQjKeS2DROO3d5Xw63VG7qydF7HcDhakbsmeHBpPEum4Qgs6fSJFklS0TuI
HbmT8zIOpv6kZWh2udM0gNjARbCt6mhlWy9zAPl9KKcTGbtIcKuGnOd/jlFfWaOCo6j7guqt+Vkb
6+AXvLlxPxsxyL3ra3bp2+D+UWpwSI+IHk/HSmoiwlqLGCvs7fG26Kz0WOiRg+ZiiiTRbZ6a+rfr
Q17YJuiSqDQ/KdugS7uYTkOFSCrAxUkrayDN9Ozr4EZJeMpXvu3CaWAguWgm2lzQkE+/rcwoZBjl
7L80Silh+L77POul2FnI/txpuD1vqsKvn+K4bm6vf+KFFZRZhgktmBYV1ZvTkTVoORH6xu6LqtMt
vZ2VOU48PNXnnTL22bwSNSzfTPYL5BASeJOaLBnHImqwIq0VqRqIlxQGfyMLshhZN5oVvvqlSIki
WkSEARr8vP6RF7YOlzxiAVTGZM1C/vk/23QMwfP5hcn0+nWArC5+m6SKsNDGSOzMpPsgd1Re9hqw
NZQ+SOEYU8Yu/4xHMxDhCGUSL8KqxUGMvbrtC/gNO+FE8b3BLCgrG+jSMkLlpK8ge7W816cj0naK
sbxSxUtQzWGwdSw46wIvJ/zyMO1YGezSsZAqTVxommxyLlYxNdFqLsPef8HJoNN2TmFUP1V1RIj7
+rJd2i3EHeT7aBKwXRYn3u3rSk9m238BbdbtZ22AfZAm0aHqFP/eruZ0X0/zGtX40qC4acrkz6BT
Yy6O4lj4hZugEvwKENAFF1QPSPjm1l0YIgXSlZ3xqdSiNR7o+aCWChWUPjGBnbxNT5dvgCce+YoV
vHZIq+qbzEQVEORuh+zbGFT3+Mm7pRdqvrG9PsPnK8m4MgKiroXqwpKoT8W6HoPQ5kwkrY6qJwtB
SELJ6O/1cc63JxcoTwXT6bJzlnVpqwPX2RRd+DoOtnuvT2A848G2HhG+cXcfHwpxA8AyNrkBP/h0
KrMAGVUFhBBDDdn9JLT4Kcx6lJXHIv3wtQL/0eBiQRGZEGYZGAdVEzZ4fvFVrp5/ykQj9oC7OAp9
eI+Qa3Fz/csubBKNGwVRMB4jh2FPvwxfXjsD1Bm9NkpjbiN7bH/i+JoiixFHR0CkmtdkxRrJcZlm
MYl0UFSp4gBjEH7p6aDgm+scQdwIKtQw3OpYW28REsbqa0r0/6gwt7tCjNp3YKbjzk0Ua+WqubRx
CC1kKYxtQxHudHgfTLBdgaB8pToHeL2RrEQ7Tx/tuY/216f3/JHg3qaSDbKGs8BuPR0KmfPenK0q
e23GVK92ShYVyWenzYX2jQpV+wXkk4VZ98cHpRbGQSOZJLRZrGlWguIDoVe8qogc3irQer5QF9Lv
J/AsdzD4x7sPj0edgMQZwTtSuWWgkSMiWRukN696DbzVVDRc4suhabfDNBh/Y8rEKy/++QLKV1Ay
wakxyvTxdFaRe0IsG+jqqzJpmDAWgf2tj3Rz06j9rK1M5oWxyOnwQAZRIF/7xViEEQUApTJ5FT6d
gifQYKT/vovwBgJjVvF0fSrPRpN5HG61FuEh7d/lVDq1FpSDHrWv6OYqv7F37jwUKshcHLzi/j/G
IjMDISFLHRTDTmdRoW9qKXPUvcIHMUEJWKm/403Ut0MjorUWxNk9QxJObVZmZnwZeeLpYBCnp7ry
tfHVHZvmXse/foPqhvkw9vG+dyGPavjzXp9L+fv/rbuid0H7CjVaCgBSB2zxfUXp+HkaxNqrkiiE
L8jgVcpOo1a4kvedrxnlfJpIXNY4Qdv6IhB0k77pydO015YexeCNmhUcoNL2LSKvSKdc/yg5T6cf
JVNsCGwoiPAa6drpPKqNKUIV+64/qdnpyOXnsBoVO0ZVA9bLJKJ8o0++K6Vs8z/XRz6rNiAohHw9
tQaeW075MkLTR0vHdKGv/1IytZ6jOithndnTY4VG9SGFmfSnVDrxFBvqeMCZ2/kOSWRYmeulyAgV
KtNGYtCgkC6Vs5bomigXCIjPZvuGZk+t7mYr9mvPjLqgoi42dc0B3oH6U7jISn4TBgjqrT2hb54N
sKipGWfac5tofryHU1qseY6dIRiItsjrwG9y5/KsLH+cHmGZ1aam9lY5if7YG77+LEBa/aTiXWeb
VLXSzUj1aFeRiR7R0O7tjWsKaAyQDGQwYfTf6zkZf6Dl1Y27leWTO+PfnSN/HEcCGRQZVkCuXOyc
Gt/tHl7dm1K37ifU0IOfiEMjwqo1jv4wxLMYPLetXNwEKNdnHt2JEPhjXQ53rREO4TY0qtBcWc/l
+yh/FIkwkQBZjfR0P/1R0IHtoMe24G2e0vHNrNTir5lSVTVYtUctQTN5ZRZkaHE6CxxQatR41OHy
qS5FakbHRPwbgdC3uKiV0AuGvDWlXTuqybAZHoqmzJV7O8SWx0jjztkWPNWPPl43HhaM2Z98Ip65
CbU2i7fXf9n5TFD6lck6CRDeasu8BNg3qOBO9f8knfksEgtxpSnvh3vfzsu7LK7frg+3vI+p9NJb
14kRaHsDs1xcWr7bwTkptOAt4BGA9pnQEBGVONZl0+4HVNoOxuB80AxelpcRCecvFMLR8loGm+7U
hiUy4MFbMQNZhShq3NLycje4RamfO7dUb0coR/smiKaVrO/C7HJHU9em0A1UaomXGWZ8M8xOBG+T
Gg+/ytaBShJHOsxJNAZGJ7z74OyCb8donFua1w4RrUUERqSkRFEcx28cHOTeUezIX0e9m5qN22eD
R11LHz1kxdbyzOVT5DKuKU16SVbM84Kwqs4qmhpR8oZ0g7WrcqvYBm4t2d8wGddUUs7mlMFobSqg
V1hOQojTs1vWttY7eYeVvatFk1elbSF2qU71I4+g8A7II3zQnpcqHSeX9wxYMYyJs8KSbmfY3JR9
9mYGQX5XI2WLfmnu73FMWHO3vzCVDAUAl4fGkRfG6dfNeLqXiVJmMIi1aIezrJBmVfgx2QkFgpVX
/cJUIhdK1EeGCS59qbRDFTJW4Sfmb5Idt4mSUb/raEbdTvBCP2fFqpf5xfGgGYB8oQYC/+H045QW
VFOsRsVbBOW68aB2VvjAaaN5DOoci5KyNPQV6OQycHlfOk6DvG7Ahy5rgklIT14kdvaGRtj4xY+r
EiuY2PLqLgFwo6BMcF8ZeNtEhIVrQdOFteR50RW5d2Tit/jcCanGOPCV/C3ssMHxwLAUd001xBGd
7sz6fP3sX5hbBiMt4R4nlncX72ye61GW6k3xNueJvisQ7tkBKRxve18PNvgQrZ35i+PxctI6NSh+
Lic207QuLLOxeOvQYLyjIJFsZ8RHPvNw5XcNz/yK/vH5ZBoUd6nrgo9GVW65d6oxs4MhU5M3HISU
xyroUKtQyukzhfw17Ph5yEkQpVF6JE+XkefSSlUtwXcSLKVvgVOVjpfPWnoDhdP64TZa/MWBwbqt
YqUCOdXrD9Ygwpumn6uVFuL5BPMjuHqkbCiCgcsWIlXJCVfigsNpz/GtCZVxg92g/gfRm+SucYuP
onUYCdE4cHCSjoOG6uJe9fWuL1sx52/NZDw3HYqAgc7DhSPNFoWR+Ob6dj1fTqBhdGIpS2LCrCyF
UTutx9vBF92bnhj+f5Eyi5skdqO9ofdvHx8JJCFhB8192tuLWC9yIce2SOW8+YOGNonmhruhDyJo
jlV9e32oRXQDrAtJFtCxQBiwISfqOL3fprlJ7Vhk2t8gL4zbUm20HVW14HsZNNY+c8xg64dKs0Za
uTiqhJTx6iO8Z8iN9E+FfgCoObRhq/6F8GAg+eFU2vfWaLtbEDoQXUst/dHVkmV3/WMX+1N+LMUQ
Wjwk8zz/y/yTziyIaLXV/k7apPqelfv6Y6Dn4ZcQKW/Vi5O6X4lV5RX2TxD9vxHxKKL1LO+AZTnU
GnUUeIJc/xtCWtsEXTF/12JbrFR5Ln6X/CpiDKi5S3he1lKYzHNV/9uC49lDFAQmOYi4h0qei3AD
DVvtPoZb48Peq/M8UaSYxNuLh8IZuxFxHEP/i4jHMO7kv7PbakJ6Log6QFIzAcf1xVscv/+NyO0N
d4EqIbnt6Z4pMekB3p0af4EgRrsGna09Ukf9jegNsbs+1Pl8kmzRB6BNxt9ntiDd4EZSajbE7yiY
6gmE2Bxtzabwt2Q1GdQJvXv58IgO9R6FdwnoBv+cfhy6Nfg/gJyBQBs3LlIv7peYrNfdxih50frM
umRlZ54fQRwnmEeeeR58OAynI2JAXSDk3aNL2Km5Ij51EFE2WiXwH0pHZ2eKKHjWQcPlz9e/VAb0
pyeC8XgXKfUCXoJLejqum5ih5aY1RE1Qn8qnYOzCvTkJx9OrMvgRZIn6uddGG/ZaYxytSbHXLADO
95EDuJMYhz0ELWEZrrYaMmGtUmATl5gG4BPX8B+Y5ciLUSdY2bNnx58yhnTskWNR9tIXH1vmxSCk
oGpAvwXBExDbo7vtyywoP7qaDATJhv0DjYrzKFf7nwvVHqpxqntlZMf62Zzs4EMb2jZFwbz8knMl
4uqC6ENw6LShLFZun3cQ7smSMjhxnKwc0qfgnjsd3K+scChnna3kQ1+acG+A93gM0zL4HOEUOCIc
YKNoFCSADbeTqBT3oPp+BH0WDYBNFQdS0S8vptbTkgH/aW9UiVUgWoPuNz4XmYiKTVzFrYGn3mgV
O6QT/ejZjLtCfLHqMswPmHn1ild0EWhDSLQTcbE65nVVIgyhS38wFMydF9S38p8hzhMJ6ES71rud
P9eOXmwpAs3whWo9jX5e3+1np4zHBml3ukb0ahGrXFxaVJQrPR11NfAsN2v2eeNnn3SjyjZhWOa/
SQTHn4hP1GvMgEUKQdcI8wjuME446TVpxOmK9GaR+hidaYEXQiFqEAYtpnoz9I2uHnGWsNMDXKnh
GMRZme0qmiBrecTZDQoFhpor+RKbUSWZOf0BFjQv6D2DHnotqt3IUxg9gh0VWH6Y627evVhGYK7c
2mcfzZjouLsugrdA2UxZ1vvnDIAUH9WmF4xpmNj39XXwkPeOS+N2QPZuHI1bE3T/jTXO1soJuPC1
RN2GPEcohfC/05FJjxITV0vaU1Md3dltUCV3gabNwWOLwSCK8kTB2Uqsfbaz6JFTjKK4zTRzkcnf
9M/XqoHRxR2FQlQ2IsNAzSax2o1am/hXZENQbkQpXESPsG1auWre62snx52MRiq8S+AlxduzkNHu
CxelZCgmrYKo1WEknWzqTdnpavqjrVI62YXRqe2dMyZG1G5sB/jOvSSUd5/sfOAJvyGjnrWbOnGS
h66b8RxRaw0YeiayDhNAtzVuIfjjj9OXWAiDl44yBB+g8gb2nzBJ0YUyCI+Vva2TrGJMTc/OP7ot
p1nzRG5jHZYgpDTvjCxTov+shCLLNjWbutymgBzXiObLBwU4FO1Kdh3/AgS8xOImxM8KeY/2Y3C7
ral9c1PsbaavH7tIloMs4vSkG7DdVkPth/4V8Q3hjZMXPbgre2q5j5eDLIpxONriqCUC7Qepm4eI
YiAOdbR3mpUS4yIEgPMLgkkmiJJNQht0cVwUhJlbt6IV0ihadeP7k7ql2FsgLapzCzfQFTm2+W2n
o9Yb9220ck8svvJ9eO5HGtoqAm3KEvsY+2kzFKD3Dpqe5LdFDrAkUTOkaBwn/NHX4RokYnFSJeRC
cjvIziUql1bU6UkFV2bXuZjTw4R+j4Va0KBZj7gaO4pUJLab14wKVojWHW3GlQrEpaHhIoI4lRVs
QGbLoafEL9ogRS4/U/5DLyKLNjrUjW+CZni8oVj/N1DCaWWCl0DX9y+WbUR0IxCyBcFwOmxG1yur
nSlDQVGZdE8fkuLWmfL4kdJWjrhSZZW3Vm1HBNWt5vyXZD2aNqUwrFerRsb6+sm5+Guopml0HAl0
OaGnv8bUcGxyZis9tI0I8RgZM1iBXao/GUC0NA9TP02KV7nzd2r7sebhr97EQJGrOX6g8N6uHLLF
M/U+OURLUFxk7kvd6/TnQMHteiVTskObDW+R1fS7Oa+Rtyp8zNa7AP9TW0P0khCKFun1qVjcVHJo
mIJMAhUTkptlNppinKfUqMEdRGhWd1YIAcOrBvvFaIrg2/Wh3jXe/3kl3scyqevxMPJeUD89/Uz0
nvKOgklxaOww2+t6KsxtDpHnyxQmRfEEEbb4FSg2hShkXUG2b8pWDX6KFmG/o5FCedhicVGYXuTW
1dtg9fa3Tg8T9UZRB2Xtcr00L7T1AWJp+D5w9E9/KzTKto+SpgSDrU5PTRV8j6e6+6T7lr9y9V0c
iWqyJNNRdFm2O8zJqhyRB+UhEIp2M1uBjdJsWJe7rAyG5Ob6GlzYaVw5fBUHHxTksizgNqQbvq6W
B9zddWTv7GwY91hoBP8NolaRp+717OtE3bvE+D5zhpWNfuFbacAjziqLcxL3eTqruhLPYWcl5aGt
oBt1IfXjZm6GX6oy6Hcf/VIGUiWKgfoOEcniihVF3RsNTcBDQNVim7RYdoochz/4U+kneBrhJ6Wd
v3VasIYclBfoyS43aJFxqKjwSvz1suxagR6yfdQ4D6J2ovusYz97EKeNlak8u8dx0KMZR7WF6xTA
4GIqWycCu6vU3WG2U3U3ttjU50E93ypiEpu2rps7cIo/rs/p2StN48igQwach/IO5/h0+azGTuzS
MssD3O4Iy+Y2rXZFZBlPyoiFInphhf25KGsTeWY/IDxL6rT9c/0nXPhsdI/InOiFSq+xxU9o0K8M
0XB09wFYC0hvgIs8VZvnYwyfO9kUgKy8tMv7ld10vqhkTgBvKE/QAYE2cvrlSp7EYGyD4FBgG09s
2ovki96i3n79684fJvYO4aLkUAHi53I+HUdEJYK8OGYfQhc3mG9DEeJSPSNbXABucNXRm6IYaqLn
RqrYJ46WtzcDsmCB5zhpXrR3ZYdN7uP1H3W+6tK7CQYQZCNYqbacm3/Sirqc3B4Zvf6Qdtboaa1Z
4dltJOOeWwZule+OyZsf+8MOi5hyr7e4elz/AeeTzw+gkECnlGmhRnX6AwSVTK0z0+GgKoH+R58E
fEORGvOHTxQsLlR2aCSCIwANfzpMag311JR2f+hRlfyV6ul3FD6cnQbdG44iRjcD7+RqJCI37Ol1
Ae8WXDP4EtwytKVYEwRSdFYtbTxM7NrP+OaV5Ua24sCuVVLsUcA9f4rsVkfvrx0tAkTVr25yoL3T
1jf1QPNGtmv0nxmJ8JADm5m8EZMIc6NDzya0S5rG3sLNJctGbBTRwxojaoT/ZxophF0Nxpu2Xcdf
lSQW6DNlrXpsVSX36Q2PTp954eynD1ndh+XXxIHK4lUoxc4bu2+7p8C1cv5TyHuVX1HrrREqhbps
PBlIdHcPHCjnLgeWqv5Wa/T43uZebZLNKKi477qoH6x7hWtU9erRqi2vVysYKhHCAdkOmUtKO6Uo
2h+tH5Tf/RKAw6EyC/0ZuFozoSaZI5PjSRGWfEsl0zI3ZYUHIO5KXXpbjmWb/yDmFG858tAu3GQR
okPJtBSe77TKj6bPxr9hMbr3Rg6lhFKM2jqIl9uze9srHUpqgan29+4YabWH9Uf9zYin5Cnp7XjE
HNx30frvG7NHs71OoL7gmfsk6EcxX/gWGLBkKWLuGkycwh+zNvrabdwZ8fiWxFFY7cZR6Sn9xzAU
9wYGTs9pYw6I59e2Lj6hmd1/jWl6VL+iwe0/+/iV+9vaMFFr7+05mB9Kp9QqT9dqe/islWEiPFzB
oq8+mm/JJrAQVtlBjK2cvQoxkQWLM+zlmmgIcUEBwVP/ZZLAe1dlHuabLnZ8RNEz2/ntp2m3SrM7
v7C5NWQdhHiD2sCyEjijfWsRW9YHRx+U76GDVzw1O+RHvThr9J8a2vATVO3MaD/pqT1q/saCxMkG
KzsFshtoqg0qr92I8yfFj5us5ev3cTjrUexZpDAoNbt6Oa9dxLIytDiW8tfCpUViAB/qxfOaOFHQ
QwJsDjZ84i1Yeb/HcDsuUKfvum8+WO9H9O8KLKjq7L+Gmt4duvvqoU1q57eZiXmNj3QWOUmODj0j
+QAZhDSLd6+HS5q1kAPoA2CxHvsG+o6TGMytG6jTymO37BwjkkfMC7Zbfj+P0Dsp/58bnz4Psvh2
3hw43iwU7884UMBp3Fd4C/3nTEXPvXZIkm10CR7DsQpv/JTm2ub6vX/hm2m/US3n4idHWaaqLoli
1/sNfn3NZN1irdB/QmAkAiZTfJB9CvaUy5c+EvBD4nAQdad3v4ZwJSHHYByyWqu+pEmOZlMfTNwM
aRFW6qYvw/Ln9a87Oxh0xMkrmGQdxNr5cwPDHxNZrToYKsjAIs6KfabE4pNWZPObEAGa9Em51uI5
DzDoJGGeRwwOpB4w8eItjftcy912Mo4I4eDNgLq69XvGSBeRWStuX7W8aoIbM6IytiG4nV6GGHHX
7TS3IpKmIcrKm3tWeKECbtAMhQXG6YVMeDrvc9o2RFW2eWyCWd/PJCw3LUy0rap1YqON/RogXR7b
k2NNIZiuC3+zymzyxefPvWXXRh0ax7o3zR3vwfAapxok0Bm7xGKnOE38JQijMv6UZ4m+RhQ/W3I5
OgZoNGR5/CCqnH6tMaFdoWJXc/RNDnEH2AZv43o41qaJqjnatdlnwy3EGrT2wiSD9CcpeVdMOSNQ
mdWoO33naEcsJ9xNpjpR/T0lUHxNwyBXvsdA8D4aMgIeAN5CH18DyAec4PRDpxAMpHB99WhHk/bd
Kc38BnSddttMtv6KP6SLMw5+OigmG9qtQWmvXCm/X1hnF3w3F5ikA1D7P/0BAXI9VBJpbdRRUPzM
xo4aaZ0KlDMKcZdko7JPraD6VCpFW3301sL8ifXF9o3mPjW2RRgpGZP8n656TKZ2ajy8R+cnrXZR
2A5M/FWuXyLnVzWjGTQvpc0cjbblTCM9NqCk4KhHDqvUvBXFLqmUVvNCYtxtzr12J9wyf4Obp3zF
t1Ib9qM2xh+e7tNfsfhmo48afx4U9VjVfvDDLCyuzNKedcxf/HH+pWqlsaHFGdRe4OZBsfJenb0T
zAG2arLeLhs9yzmYMjTt85EZH1E521To5uPlognlTlbm1wjW5zsLJobEP5MIkQQvOQRBZmWKBazq
iABJoh87xcEapMiCPT6CVoRzg9G++iKZo0+pX3Rr5sjnR5ka3Tt7gcUG2bEoS+lxOBUYfFpHMfvY
LQVokNM/7aLpwS7taBuWmrlSL744Iq4mkvZJJ3lpnuiYQ+cW1EqPep6VuxRn8cZTlFz9Urq1hRGX
pn18NcnvKTHxIlOTXzIlaBP5ypAO9rFSU/eoz4Oe7TKR+ApORG21MtiF1YSVT5ODEI+izVJG3BKK
iY28rR0TaKAPo55YX5F3nw8aSDgvUfKh9FozibZF6dsrqd/ZriW0ApyDTglMOQqN8qf9E2QNvdFq
dTYXx7gIjAYS+wikPkrmstjaWoU5yPWb4mwd3+kLaAGifMgGthc3ooK5E6GNUvGlSbnFnyjag+xM
jlGlh/sUI4+PzixEG65B+J7oAIMeX4xn1bGNv11SH0068TdlxcksXVp/IUiFnVok6o9EhNE3Ne31
L9e/9HxiaYBS+QMUBPjxjNLu9sLsTW2qj23cal8Ua9YfEpEl4AVscw1Tffai85UAnAE5kGmyi+Sf
/7OIYcbN7kZGfeyAYuzNoE0ONa/5xqz63JtVckFPi6u1Ku6FtXSBjKtSXRDF2CW0I4jwZMmDUTs2
Ge6Im2aIxFNdme7XHt+CHZ5H3crmOX9mgMbiZkqvhKsA2tviQZ/DyLGEUNuj8I30EbMFv361lNhW
2bJWTpnPsyIj/u6bZvYLyae43tMg9UOXulRU0Mn56AoDjAKdCIrA0qXiz+msY+bE0Qqd6VhrhX2D
uDYWo8H0Sti2dt+ex8ugJWjIUEvm3mWyF9u4AEcX1rY6HwNqCNleQ1bza9wrfnWrDQDpvHykSr4d
9cDeVbMl6idlJpzBnaUwpsnDi7WMv13/+LMri1+EnSzEPFAcyP0tynGlkfbA0KL5WI5t4GwiS23S
jR+RIh2x3tLyTSjVejZBCJHgNifzdp6u/4DzPc9Fya1F2xKWBLbYp7M/ZWiz0CwbjwbWF99HR+/y
DV2M1Lqbq0gzbiLsm4ffZguMZm0bLrJyFRycSQOBj+eAc1/rp0NzYbUm+ULwgM9TNR9TmyWwj0nX
YHJAm9/g3txkQxEkz2OXJ90uCOYifsQCK3G/qnHtdO62NE1EtOWn2erKjb7cLCwJWD2idsOUru+U
5U9/3iiHgJcyPATt5BrN/ZgLEkcvCtvGvnMKMTwALARsRGl+DCwIeD4F3tSbcYws9gL0a+e13Bnz
2vFdbBlmiy1DgMSNQdAAe+v0d/lz7gqMR3G/pJCHzC4l7OYuTDs84WrLHo79ZE6fgImY9U3Zw/Nb
K6bIQ/JP1iXHp7j5nsUTjoMKOx2/oZuqMi/afeXo5W3GMlg8BmKcX/vcDm61sh/TGxc94iTzUnXI
y33txsq0Bb8xblS99NfAUPKMLH8Q2Qk0R55DmN6LfZSnCYRkEev3KS5vd5LcOnkhBl5rz4Nc8NNx
UP+QQD9wqDa7YnF7pK07WU1a2vd2KrAMxGpuTLzeTGx7k+aYQ+8AUxbWJsfONfOm2fKjTTU2dvax
+5L552fI3gUVhwsu4x2N7EovhHOfmOYEGEjwo726iprec3MTU53rF8T5dmM4ehfoV9BiBGx2utzo
aUkBQtTIOkMbb5xkUou9IXzcWIsw2VRpNG5toVpbpUGEeeWKuDS2xOdKTgcx67KIH3VVVo596twL
Mv14n1O6og8FaH4fJnUg7mLyPvBf0ZR/hSRlrZlzLO5GOdOSpUOLCm0EECqLG8DAyrefSEjvRZOZ
SCP2+ZYby7yZhdps6mkSd00YrYUDF74ZbJ/1f6Sdx27cSLuGr4gAc9iSHZRaybIke0M4jJlzMV79
eUr/Rs02umEcDDAYzAxcXcUKX3gD5RPaM8QEq+OlceFbmSq8O9LxtNnkONZXPo2keYPsY3obdSMu
Q9gHPxntqOkXDvffZky2C2zXJQeEP3f8sfEdxk+AYtMdx7TeIqOWX81paBxsVXtDkneAnN5ekirT
Ts4VjHB4NIQjsnHO1z4eFLudaFqWeT6oWWSkmzk1O/enoYbaS2WZRU6mPXiFn2jDYL+UajZH71Nb
06GkD5M8Fm5ufcHcIc+fl2UwpyC3IlhO/jw5ZfQm7D6EeofsktYHHtycPU4kS37hiMgb9/PFIDvT
3AiUHakAgtCVF9SnuLEdXKVyhWbc4VhXbWcv1dLA8Frv0KvJrFwYbP2JKMTQauG51MgYeWFW178K
bV8vKYndRtgqbrUuxfdcq8YbOx2W/Uh9+7kfrEtlkNNPBFFF5jWSAki9enX1TfGS16YS24ceO4HI
1+GROC/0brVeDZzUKOoXURiqoCkVTjS78jEWGOh1vWEMF3xr1seDScPpJM/igLDoa+2nykMHKaLO
f5jx98MO21OWZVNX2jjYO0WZx33dOGN3NSOAV3yX2qU4xZ2/ED8a40efGxkojxq25LOq1ChW+9XU
4ZWMXaPeeTiERRs+ch1dIa1oGn7aN46yCaMlu01nVY2uqdtqX9ux5Jr0ZxDU1utYjXA8gsyjo3ff
hlwBDf0vCFVBpzaITPlenEz9VRk2evlQNHRpAwa0u5c6imN7m2tQaAPqR7HxVITjYu2naZjerVrD
8MIJe1UN0q7th31koVazjczYiAOhq9FDR4gf7/DpEPyL3GsL3zWWvGv9Mhx0taFBV7iQ3PtS+OQP
irlD44DFQ7R2eqnJOEXt01DMso1idQ6OmAPI725rjmOuPeVqNF23kRdND5rR6e0W93XD3Izo6Tjf
UgxyXtQYpJqvxUVmXp3/HicHAhVv7umPFIpqrCPzq0+nDxtOJ4ZnFd9FOFJrO0sfmocIUZv7Dn/C
DSKmUBwJJi9VRVdpG6ePu0puQcluBIwtN+qnYY0F6l9n1d6dazRLANeiu+5K1K38cp7spwwnwn/s
oDAiAZ9UJpXVflKF1XNUeqmhZHrq3fWl5W5gw2tPvbDGDREnrr/nF/Uk+mUw6BMaNxovpxTOO55e
NtEeA1AbH8C5LdpVZiWg12B0qYa/0NqcqcmplQvncBbSdtLBvtoRs5ptEiuOb+Upzi+c/NMF5xeB
dKKNLNdgrRPfhS7t72iMDqXbWj9nPOO/kqLTau+kdZYmMPM7vwYn17pcAq49RLtpGtprGCvR3pRA
rYkO6BGIW51hd7Q0kxt7nKwL7+7JUAjBIJfgAYORdd/1ldKj9kaeZet3LRjG+15PpntFykmKprtE
j1lf5Tq0G0o5QI0Ap6AruYqWh7mNegBN9m3uJY2yFV3jbQcRWrY/2xxv3BaEdz0qOBS1Zjx988rZ
eTy/rut4nVxPIqrh6IICgZu42lrT2PZ10+b9QY0daPl5Z3j5XdSgWvbj/EAfWgZHNzUjuTxYUtGS
muBa9walbbvJRq0lHaqGMugWw7mbxtgIN3URGo9zNQ+j38xaHZPEYawaRKNeKDveXWrgyH7ktvKi
9XbdHgodVfArkfcjBolmpVu+m1r06P1S2N6rIF8vfQNAy2sYeQZiJucncrL1mQf6IKhiUKYG2bwK
MLS27SnNRt2B6oi46TtHe2izRLuR5Jc/fatcwuj8ZTweNzYj8jawjdYRmTZ0WqvZcXfoBwg8uRkW
P3ip9Bnf3uKxqCv7whV+sv2pROsgVgEXOOh9rEn/HeLuA+GoOLhLM6MUbIe8NXa2/CAV7V/Or+XJ
cyHH4rkA0cfZpnN6fLGBg/FSt3PFQW1a/aClk7LDwiG81aJG33W9Nf3R4XJe+IAng9KOhv8H1Idr
mzFXSdTo4FuPtTF0OGdZAq+3sq2tj9le62vwdUB8nGDIquyC0MDJQZOjErUhLUdpieb08VTDudIx
0hbqodYWEIWKlczfQBnG1+dX9OTrgZyiC8puAU8ITW01uZoemWkoFs5arYs1rF6axS3xq/2kj462
PT/Wyc5kLLkhOc3Mihre8ZRMlfgywfH3MCVmecMZ0HeptJy1Ek+x/NAu69fzA/5tcrJmiDgYKDIS
s+MBazWhDpYOGE7Pnaf67F6cuBeAVtcdEcClffKBDz66sUjpeQmkZRoGXrwEx8PNbtlkzmxl90sY
mS7sUMrDm8lLe9q90sxsaRrD873Ual+r2s7eAQDhBBQtjW35laeme4VqIzrb0SSeDZBKdVDYyfSg
Nkk++tTZHOX7QKW3882wqvNf3VSwFefWyYfvBG5hUe7yvsb4eMj74nXMRve5nQxiRLWYwfvjcZ3U
b4BiFdg959dZP11oGF1sC8kbYbXXgX3YxhN4hkg72Jmtdriyja27jIFNujZvMT5wk1tr9MwHam0R
ppNRZD6mEMmbTWoS+9MhhUN70056rV9nyeRSakotZ/KLAlGNrdNRvg5goevZazUWRVxuW7ro412R
Y+TYBTOMrjZGPUuv+ueqY/m+EQlrySbsxHRJJ3x1GZDYs3Nlf/N/fKL1ZWBTNiJ/jSXVJ7pyntUv
8/Ulos/qkT8ZYpWvVZEFwCyHsqQ7QXynCV+hfPArehFf9efz322Vj52MpB9v2AaHRUdtGUl7yG5s
PI631iG+cdt/u0BPhlnd2jpWGHiTs2bhodykG7rf19qFsOTSZ1kdvWQ0RYgVu/4GjzEwN6Efb5UL
m/yDCvTpeJ9MQx6CT0lDooeJUTdMo/nR3Df7XbK1M7//CjLT/p0ofvIOFHqjXIvGty5VL9dWmidj
r26yIlGaTIzML432rXnVgdooHtVO+K1i3WjAL3Pr3nI5ateaofBYNH6jXivq7dLt+M2b0dq69gth
fof/3vk9tDr6J79sdamreFvgAM4eip2fxfjUld/69sv5If56IGBTUjWHGw4/5njh9bjXx6RiiDDz
X4ob7bv3PdpEu0vghb/uoU/DrE4DzbHEizOGqf5kV9Wv+V25nvfnZ3JpiNVJUOxaGFxg+hsNka3c
prP/r2Tzjwvq0yxWJ0EYuC0uuRzipr6LbvTr5vpSlXOdX/7vm38aY3USQG3VgLcYQ3soPX+4A8I6
N377s279nurIb/Xn/2/ZVru/izxVEQW7v/qz3Cqvxg3MwAtR7Fr08GROq33sZFpcKylzCr/Xd/q+
+m4/jtBab4Z2J17jr+bii/dLPs6XtsOqDCGyamrjhDFngLdvdrNR6sB7sb/+/1ZPHq9P91ZZ4zjv
5azeuJ2u/rfpjAtRpPwAJ1cjmkISuSkZTat9bepQlDos7t6c9qZSvrjmF2tcoBZ+Oz+TS8Os9rZa
RWGeLgxTx1vP2qfZDRD9xLxwSE+2NwoYuPFQCvwo5J9wUIWDLWObq8s3r3Pj0tco6T2FqH8PuCji
27iryirDS9vNkitl6vJyk1WR+JNkrQkrF0jdhUx4PWsw81BTpcY7HCpJhDv+fvM4tfQRQu2bmxEH
ZupUPrQQyDeW3hg+Kg3TBSSoXMXPH1PqoxJnkqsiqUtOsDrdy5LyczIv/k4V0jP9ME3yPnBC5x+J
feA1pCYA9WBJsQHZuEo9+ilMo9TUw29Dp7tNHCAF3as36EYsrgbovOqa7b9tHwZkKDI40g90zT4e
2U8HIUfNPYnavP5uNIUVcO5K3NFh9PiOtQi/TkXdXhhxfcCRleDJklRSChn051dHTyDjgjSxkfzo
dCW5XeIseQDoFB4sb3EflmqpaHuG3j/qmjAobyQVblI6zM5PCL5Grk7K0kY/QqBO2wZRjn2Upnpw
fjHlLjjaJRRlCIJZUTBiEr98vCuV2nXGGPz5j1ZpvDqYp6H64rVWZO5RYC125wc72ZIMRpVWVoLY
e4jTHA/m1lCR3EIvftTg4O9az9WfSlA2FxZOfo2jKYGN4v6SXHBJGrRXt5gS4uRtAj/7msTVsKsV
2zoMTqJdpRHplDvYV8qSQscEfTMESz+MF6Cba2gPFSJ09ujXYqhIrwbZluNZWmqeNUocuV+bmGcB
J7jJbX849GTMQwnZwfY1t00SrAgWTO5eKPaXugfzIsqU/7Kc/+3Con/oj6/Wg5oHCAr68vzDGkTB
cwg5PjejV6EoaY9TbtY55d7qxRA9FTjbOretKE1tQ2ew7YLItAkGVJPd96XFjLT+z1S6fg6DTiRJ
BiwJv0K78b28s7ubQqf8vkENQgwFCRzaL1ez2aW0AM9vnJO7k3SNhFwi7j4676uN0+ReNZdjZn6d
B1u5h2iRzGAs9PCtdQtt2OERXTWXekwnh96lQotyC0eQTiy6wMefsWUDUw4u3K+0degl6noI9spw
bpQyMa7DxW4OZuU01+cnerp3OfO0uZkt0BLsKo4HDfVxyJe6C7/GXYwuXEsfNt8mbWdgodgL19nn
o6HN10kxqCXGGTpEJn3E4u/Ceq8zSjRGwf2CvUEGGdbKus4PkjJUTBwIv9pL1C33vVCjdjO2mBRe
x6Lxms3Sjk21pbhXkwimRWh9Pb8OJ9cSSynF1gCUwMmlyHS8Dmpam1ai6tXrks3JiGZWOk07qwln
AGI9LKULZ+RkONaaWjybi5orevCrI+tGrZNGhpO95kueQ1TpSgwilRTXRT9j3V/OT+5kdaXfCy8m
0D/eZupax5MbMzyWrLhXvlKImp/y3uiDOjfKfZ2BHAEZ3G/mPJ02EJRc//zIp3fTh34O9Sf5F0rX
q02NiIuFfXLevhpxq9y3hQdfb0i9+2rurYBJm7dGVuhPWmjG99Bo/uiaKC7EZSfn6oOJC+UX7VNg
yWtDLc+i/ahEDdE4jw2aDImRbWsKsb/H0SpvzCb6loBP2J6f+HrJDShYPKYYSXKmqTqvPrBljjKi
6K3Xtq7Kxw6RwKexGM3haS765c+oO8LeFNbSpPch/MxL/Z6T0elS02OR47PsSFQdf/DSrptscMfp
FaS5exfmqPT87Grdy4PESFtEtRC7LfazKcZ9NecXfaVPvvqHOhTPIUgx/n4iAhsOEcpAdjK/jiRH
WhCnuntTZm6f3RhDPiEmjrXDfdnp9Ze06WxIr3Py06jCybpwu62vcfk7ZPuE1ilC3yg5Ha8D9enR
m/tGfYUlC62WIKFu96Mu8vZaeFGE8G5fXJJnOR0TCQiYIwyLPAtXyvGYtM/VVjH1+tVLI3cjzMF7
WBoPZ95M2SCCewkZuN7dEAptcCFgEuhxoMCz2miZJRa96+r2NV3Q24gHMR6WLll2iudFOgxRndAf
Jczf57f3OrCiX6PxQsEJZXfx1q+OdZRZRg3mznoFOoplxjxZ6ZtlzsalN/Fv48g2GOALjTmuZZiK
foTqlHgG9+SgJDdLqNA1AbLdmhcuqvWFzITgOXEXI5wq8QTyv3+K8TvgngbkWe01yqbOz7Sw2o4u
/ORYDbN/vRrkUET1+GWgBG+uHSO9HmexsEu1V6s0qjtjaZ3bfjRDlAvZoph1pBsRV8vPHADUhVf2
dGsC6NN5ZqG+8M3WiB6t85y863X1NeoiZwd80VFvGiIO128IX1/gFIsL3ai/jIhOkQSswnpFPWi1
rGMGdqsb1OjVibNuF9qO2Hla6W1d3H9hrWNHeX5fnpwG1F4wNnL4iqhQEw8ff0bIcEMBDGh5TSs9
37czZaUS9ftA5YxcwzW2t3XVv58f82SP6ryukDJN+ZzTyF/lo9qQ4c/YlstrVnnKQ5YboGgguF/Y
NX8dBYAebXRJOVn77YWRk8FbFssrGhJiMze56XdZPF24MPnprNDn4B2yNIkMAuXoohObuKtkxhrK
pYfqmXwNlVYRt2E7KzVKXlWT/ZxsAKeqH2eYh1g+zN7GS30DPnz5vsDGLFDbVDAY+I0MaTdf2WPu
RgF3bVyEflpOdRfkaBJ7P2mFOHPmA+oS4bvhpVBXA2BmY+v5+BH0Ck/0ZNtLAHEoLB46o+px2yun
Tth7sCk9ha5UQgqDcW5jK9uEjWjmKZgcpy5uozosLCTOF4PK777r2CRxkIrFsKm2uyAgruelx+rC
x7owd9FGbQvZ7TZysx6sqz53KsXZ0EJtNLpLGAhkDpXJPrH8YcTD5M5LR2+6x+LEaMcNfttTk22t
pnOzW0eEcfWepHpVfSkbJ07SazcTJmaBo62GCdjgcpohzteaHkI6iHF6bhRf1+vcCkLNqAbyHEXY
yOWNVtOgH+Rq6duS6i2C7XGIoavuL2Md2z2ZEvWKq0K15uVBdDiF78nq3OwPMsieVgdm1AzKQ2jN
PWXPtmvTXTtpSfILy6Gy3CZ5q5OYeqhp8ydNfMObkRckBN462umfahKZumswvR4D4PmD/WrgLY5S
gZXpxW5KqkV9dIGXiTs9yq2k8Tuj7rPIz424FFszFTBTfQeiUn4vNMQIIn/qszm9wmHQUa6iyBDD
s4lMbPEtmbjvt94E1Pgxa3vhfQM8FMWyg1fgUhtg6mMaLZukrKJrTVeq//K6AYlfNfqUbMPcGK2d
FYED3XteqaibWe+m7ks9Kl25nwl1431NXX6+ju06Hzb1ZITpZijjqNs4rhKZwRjCULvtI6M19yqG
0mPQNoaoNmY41O1Nyqvropah9O77HM5eu6BZB25oOyl5FQUJjGprj7cxCm8RBNZhRzyGpYfldjpg
VLBSgz/zZyebQUO+NQu8JIXw4ZtIpTmzr9ujm7Vs9kwFP97YjVL7HoIU86MSK8pyQ0cqEg/jACTo
26B3prUfQ9cRX5chN4rbJsrh8hc5Luw/olQzi20k6r4oCeo6msgYC3ud+hKbDe4CAC9i292aTg3I
pxKVaexse3KKAzrkpvR9swd8jf2oszq1xPJlhnHruz0u676Rh137wk9w4ZuSteZXaTN46rY3jal4
rlBor/9rSPOz654/13qcUROw1CBxrRmlaFAAia+z/RCmaBZzroI6c6y5DNRca7tvc0pUXGz4dEbi
+GJxqvq+NmPAZH6ehEP4veEnFRGW2HMSWqCFTDxqx6YMpx/mME0hzjVGJOZdUXIRHNIshL2J+xkU
p6CqIY1NfBYYji9uEafWFgAKrFlUTqJ0ATXvWD0vq1ZGinY1DDg+/C7RFk3EFTg71mOjQwPqfwMe
dpNtiUGP9/P8e3HyJgKs06EjATEj5QX3ffxGMZk0SZBOe9HyrkQiWQVJEeRtOx3sPOHCUcs6ufAs
ymf286UOPxEoyAdDn7I0OcnxkIjgop7bKsW3NHYaAVZV99pdryTG9MueoBr+OT/DdfphyrgQDBFB
NzKmYPmPhytTKSTSZi3DjZ4X9GHdxv/h6lG6t1k7cOfoWepArxPLIrp9rFuT9u38LziZsOS5gZb2
0KHH2HEt3grNqK65ePK3WjOyNw887O8JaYAn3WwAkf/zWB/G15KcryKBLb/3p9DR6IQ3AkxO3/o8
da6q2pr0DXVpMfhx0biXUNknawuOj1yasjdQ/VOYlm7Oij1x6b5pI7joAE1o73mMLfE4JkWxN5RS
/0aYm+mbGmmPt/MzPelwwAf90J4zkAYALLrOpxLTQsuPKPFtjsfwpbZTyhe7LprqevET2Fv9NpdM
rUDhCf1VtXMEltjAnqN3An0xJ+1pcEJlulB+/WgsHO1uuEnIj1Mul2A5ovfjD9AVCQZiUau+JmM2
GMk+xmA9xKXXJTJ55M6a4CYJvAFMCjrp4lBLTOPWfY9Kp0Cpuhvyrgq6UAWuHXhN6UZXUHFKO9p0
jrxjjHpU8389j+TEUpSQ+xeyLCzA41/sKdUcGWGpv0+dVtn7wmky/WqsPSIhIqT4UsZxko8Tm8Ia
g2YJLgwY+1oLJ2nYiclsqe9FupjGPeV3fdqAre3qXTI1hVb4Y8T1sNd1RaSa73AFRY9RbY3GrrWc
1N6f30cnexgRUYJltMURtpI/6Xj6U6PqkTCd5L3rQqjEeTahKF0NeyvVuo2+xMMuXKAzTEpWXuhR
ndwLkvGPQDwYVEJfFv94ZD4+Am28Cu+kZcSbxhLH4W0deubkDyCDi3+j3ktyJWG0tBeB5UrXapWc
F2LsloLQ991ZnOxaNbXk2u485Rk+YXpt93r+j3AWxgO8LOnoXEOUPVYLWypaK0IUQd81UYXptrCH
4lUkRdhuRFOhg9UtFswYowjNCz2I03UlBaK6RymTdeUoHq/rSBtXXvVwEmATpTdN6inlIU7KJd04
ZbpcMuH5y4aWTxpYfCisoLTXLK2SBlkxDmP7rgDhU1+StCNu7xq3rG7VOTJTONwmqlTVZBFmIJIv
pk0svCEJ3CqBonh+O68fdFI/5CtImyjAUEVeQy6LrHDjbBjjd9JDbTNbdnjdGfetYwQRNa2r84Od
rjTZBTxuKsfELYx4vNLA+9D96Wbv3Z3b5isOHdpjWtt9TmSFNPn5sdYsLfYvnVZiV+iPUI5RbDwe
DGil8Gywxu+FKCPyKsdSnC4Jurzz6IQCJizmp4rYvrjD8V1VgqbBm/O1bmjn3dUGCkiC5o/uVsJ3
rXYMv6ppMyl0qMxKc69aAeT4kM11nN8UQNfm994joP8aT+745fxEThYNlhYBAdVQqMd0qVdPtIiK
ZnFK+Gw0cpz4hr3RfHNJCmMsPDNb2fzraJJKR31Mgt7pZaxWzShatbNRRn0zlcx6ixMPWJmtWNum
rt0LF4w8V0dPnzSVRXkK2V8oaLRxjj8QrF9TBaVtSYl2TWZj0SZplu6qQP52QyvF9FM+6zXPbrqN
FkSC/32mkhVFKEsZEhmF4+F7C9RQljTuW0g+ktAx8spsl0ciJhOPVE8Jzg93ctDApnPDoXMsSSr0
41fDGYqg5KMqv1yrF4E5LEaQ9kh6sgQdjgdl+m/sE5qXqJfACKWLTN2MQY/Hy5LQm71R1X8iLfbo
SlHPNrP7l7Eq3siIhgtv03p2QEfwPqb+goj0hxT/8Wh1N4qMnsL0yxEqvfelVUW7cSov2etOndTb
uXLHSxXBdbWHMW0ZpXvSv0V2H4/HzAfRjn22qL88LywfIceXt33qNBcOxF9mRnVaMnnki0/KczxK
lLtJabqV+kvpw+EVbY9pK7wu31Szmea+rjT/nd8n6+OOOpgKZJwCPDV/8CKr8fol9QhJw+zX3Niq
33hxvh0GkMxD2lySHD2dGl0WPhrHnfLxCWVKyjp5ZMHiVznZ7V6tl3FPUnKoCSAPGI4PF56ak5np
trRoIHCU3KETGg1BbIrc/DL/nMYx8xFNELvIjPLAruxL8i8nQxHkU5+WZ4CrE0rN8UebUolpcLCs
7py+2sdusVwnmJfexdCzX89/r5NF5ENBeoYRzCNK1CLjxU8ZVFjr9mwsVv9rFl7+7mJj7EZOAoXX
EPFVG9kXnjUZBX2+NJF84pGmukk9mod0vektVYr3YyDzK0Jy6d1KVYsa2qSOEW6MzlRu0S8C8iqh
R9E/3pc0IZGzoS3GkZN6M6sLxRxrdV7csvgFj35yfaK40F/IgoNpAF5/Ya+crqoUCsRiS8okyM15
vKqt3Qzm3Foz94ntXUVVNvxxMOZ4c3O6531UXbq/TsDGuMNIohnmqyBSwC6tZkeJK87xAFJ+4v/s
Tj/RTSiXa8VJk1DDCKENUURyljmr9e3Sdvl4XU/JVAdlk1Tx9RwiYaj6Q8Jm9OveFcUG+fYUXiqy
zWUqblPeBd3X1ERVEEEtjbDQfCR7UnQY0hwiiK8C3qeBgktzPbz82/6UWBAMGHkBaGFD9l49c2qn
FQVkr+jPHGrzc0UF8yr3ZlRgdTv7ZmnzJfmF9dGDdELJgoCaPqLUIliF8WpfK6HetMZ3vL7TAFzI
5Cs4Y+8zul+Xkmd5F34+DNLPnKdb4sy4USA3H++SKuEMmKTCP/XQHOz/atVL596P5qhX8k0fUUTY
wTShjKynFq9hMCSAICc/aXiq48ATw1TmAW5OKSz+DkyXebd4Ztv7XL9ufmlLnxQgYOVIBgWJvvSq
A251/Gt5OeMhDyGx9KYnxv90BJalf9uQjTHRT4tpnBF3avbfECmG8CdhiugpUgWiMpFbJjj4pHTA
YI6e3x+rC4ViDHElMRALaEINX8cJPZnRoiiqeHYqAhHdGLwddA/qbKobbTOcxPddXRXb84Ouc6CP
UfF48xwkK2AJr4sIRdSmoY1SxzM0JrA56Rhf5aXX3FQ6xY/WGodbAohhZ3JrB5B1jYcKV5b9+R+x
umPkbwCsJPmJuIrr3DXH36N3l7YKTa95rsesTgOBK5AbYH3i7p22c+9FlMSXlF/+sthU9aRJKFA3
sq7VkOB4x3qqtOY562fjsRyneq8M2fQeR57YuC5XzhKiSXl+nn8dFFSkFHtDWmUd6CoJACGsPdrn
Is3K65hexV7VmuSgJAjp4vU1+EqVjhe+8Ooa+FhchDksNhUVLqBRx4vbWG5N9UV0zzg+YsWUtlxy
BhBmrMYu0ZPWB+t/Y6HCyGtIrYgjfDxWniotXQ69xc1FscvrngKC6pd5ZYa3y9KhKAvBjwYfxwCx
iVZLzXkThzoWJ6ar6MLXWqiU//ZYovzG5Uc0ILGEIKTWsMYFH6iJrkj1jMCFcc3py6+Ep9JMCafs
wgFeXYL/G0oGA4xIfWytzYzrtNBHtayekzyJDoqnDdu+ii8F26tk7WMUJHy4bHn/CQBWz4jQEnIN
NLufp2qOD33V/VoKZfoC1i1G08Jqt0bfiH0dp0hRp+H38zt4vZnkalI3RsKIj3sqZJQqkZMOkZk8
K4uXPvFKK4FXLQMkSqK780P9ZTUlmlAGAmROoICO9xINqAljmKJ6VobeoLk0iQc997If50f5y2pK
VAi1CRCvsDRXQWNeICjZJUr9nGmYWeWx2iKqHdobw4ud7dCbzdUwI5JkNK7DA1U79oXTub76pFkw
dk48SCB/ZVpzPMsckjlE5ZFLH3btgxrWdKlVI1HzzWzo9XdUmcJLb7U88J/eajaQhIeS8qP8CtBh
jZIE1VFncaP3zwMOlLdth1rQRi+Xgn4ynm3RJqd3el+itf7La0RxA4pF/Oq9uPilJd30M2ceyYUY
c1XJ5Xyi0EuLRRoDygrzqu4Hwbnj4kf1ZuaHfTFTu1H9TFG1q8aLFnilDTjOq9CRonYt3fdld34P
rDa1HJ50GXQJuwzMprfaaTQ83YjuUniAtF9hG6L34RgMUoUZdSHEsc+PdjpZ9F8IAsn4KOlSGjj+
4o3mSN30Sj/UVVIGc5/HW8eMi52npMmV5WbVtQeYc0NPtL1wFa7feiYKvJtcHY9qhqaYfzy03c9A
CONFP9giSm/bqUmu9Ty2A5ESK4FUGItNXQv9IBrVuLJnV/goBWMsf34BVlte3sZ8a/6CnQCT1Zb7
81OeVsZqikHhYN6FiCE/dPS7nsKEeyvMqjnQMXi45O28enZlDg/8GvEf9jwqb+sbc8BdfMBCNDl4
Rbb8RxT6bZQOa9kkwqDIhRmkS+penZ/kyZ4iPZNZjIQjU1hen+tEgA+IuzA9jBXci6if7J9eb39P
PK/4t/ISs4MEISeGoDhLu37gZiOkeDeq2WHBVB2TPC2EcmmU42xDSo7677NqifLCJ/zb7OT9L4HA
sg0t//unT9jXQ9dGYZgd8lSU1wtRPnLtY7VgqqFEL/++kkyNnBeZBxKo1Q05xG7XxamdHaYQiQA3
0rQfhjKWP40yGS61uP42L1jk1HblC8c5PZ5XxehFZGoZZ7OGKd5aBv0ttb9ONSW9cA2fnAI+myRc
yOCTJst6WmY88MRS8OTSqeW279VDMqYp3SuEsbdppIlL3nunx4ARuXEYEwkEbV2KMYiEHPS5s0NS
5umrlaTuqxu6XYivSSo4/dUykrHVCPSc/4Cn146cKl6keNtAoiVsOV7VWc3znAiNL+gN8Y/Syswt
3VKMfXE+Ebt6np3vNtFSEhSpuXwH9zS96rgTbs//jNVL/3FOZKcbWK0nca6ry6/PLWuYl4QF79Xp
UWXlrbj5nUXToF63btX6mQ7Ca4NYOXgz9V+1eknAmaKsOpN5gutd19gXB1N0Nx/nB1Pk1XCLGpYp
tg1mMI2FvBeoJW78wQrdzflZr3njjEtuzvkB3Ev9gQLj8eILkTRmWyftgyNL7LZfNkr2xTAaBNmD
pq0HMGNpHKOtLZxZe9akp8ZtFVoF1UClsLVgDt30N6ZAdF+GoRo9y0ceyBlvnMLK5zsH1rtJPO9c
cj3/IG1+ilL43dSSCc2kfBLd7XU2PBKkRMbQ9PfA6iNqvHOPxG08VH4Vl4YbVB0eN06nhLexpylf
ElCT+9TTaxGMjdqogWpW8YsIRXRhF62Zuhqq2UBe6RdKlqJUDD9ez8USXlgpw3A/JHOPx1KZ53GQ
C8V+iOpEiC0klPYrohNxB1J8wqJJ1LbZbaauddNAS+p6esosjK4DNdG99EGbUkW7cGOe7HTktrmY
EeGh0EGasIppk6o3K1Wk2b06T7UbxIaOMFFvpfdFh+nfhhSzM3de2LtYbbph2+3t2KoukQdObhuK
k7LQBQoa4RrQM8fr5FrV2KR5K+7tAlHVPtaTn1baqN0W/1btZaaOuClNZ3k7v91Ppw4EW2YL9M0I
ddakMWH1bTsotrgHtNjvpiYcru05nWxfILjqJHpQWUW6UebafaptZ7hwp/9ldNq3sAUQVie40VeR
TRWi79WrXn8PZRyJMTHCikPZZ9T3CU236MdQxeIRpbY6CiBMTR5S5GigPZ1fgpOHhViWbivVHOru
sFblh/n0NleR9FvUPHGvK3a4c5UYpIrmzr/dTguDRlfab/88nnQiwLmMJIo6+OpAtE6/5LZhpg9d
WKlANefWTAI6ePWjVuTVf3Y419n+/JCnlwMvNAAMqTElfWzW8cfsphXKn335EBHmuv5chXOk+ASV
CvoTJQVcJQCz2HLs6sJUt8Wk2P2O0Bcajd9jAPBq6ZE+3BlZbyQYYFHtVacLF8VJKAH5FvlXCCOS
3H8aliE54unNmDzo3VwU91M3R+CPKS6/ZuE0N7vzK3K685DhZpV5WNh/dDaPPzrDp9Y0NvWD55Qz
roAKlUwvsd6itGy/NML9hhgdbrvxYN/MTaKqF+LBD7/Qo9uaQB6+m6T9yiLmmvjQpkWL5vUYP1T4
cT1kw2QYgY2RXPI42WETHuLJnPvXmMZkuXH6LK3v4/8j7cya2za6MP2LUIV9uSVBUhIlUbLl9Qbl
OA72tbH/+nlaczEmyCJK3yQV3ySVJoDu02d5lz41s01NcP8hmnQK7mBTuF8JaE247ebAC7GzoBzb
Z2pOBSKmydL83q2Ao1ZjUukbyyn18eCmevnCsxdkoTNzhY1QS8N8LtjnT+DDk9fcaxRa/HFcvLbu
rHuHGiMLBqJjPI9APVLQzEFpZKBEK0PgcJRVmvXNFoHyOSljPXmNQqf9J0CreH6zDXCymzD02Dmz
ZgFKQRZFf8sUJ/hKv98zHux5nJKdkzlB9ifsOlEdU22qjC9FrLbTFmpIY/hWZIaBL2a0Jh/y1syG
fZrKwkfB/7XaT6gqjegKNL3zYOSieEZCqYq31ujM4l7Btc247xMcaE9soVLbjwyvQV2V0lfcUULh
fMoGtYrWxGeu7C7KVdD8gBNlh1/++79Dioo7UVQk8clq2+FhasrxTcdt5TFw047TZ4r6j5LW1oTo
lAZI3Ygy58NXGp1hsIqUcPwCGhjnvwA+S8fpJotBU6r71ChZ9BZFees3jprB8c0YCsWKaj6bcRXs
UYtSV9KoyzfAKWbwzLCAXUSH73x9OC4zQpV68BxYUdzsk9Kb9Y3nDla21d10bsYNfU/b/J64Xf3U
QWnOfOQb5nTlNSxBimQfFFzEWH4HoQ+o0OJ3WPY0l54enwBFzc4GD6lY/ew2hngchl64G03P80fu
Zed7gVXXQ1GU2XeI3KH7CWzVaH/LkqpK3rQgL+0fVtZieJJkQrGUtXjAzzgPB5ij8jcVjmy/6otw
JOp6pr5ATVVDBf9h0pOg2UY5V9NGiRiqbLi2yt+3I+Cy9yxfjdT2lfhELoaLNeEWF47n9cWpF7M2
7BR1KN5iVxTNruxzRGczAJ1aASlLxMmXOfKMfKsXyvA0aEmNQZFiQEf7cfs3vV/4Z+9Bpom8A+YL
NJkuaHXWXNg6egTaS1M2mfdcBVHXvkwU8fpjqCZi8HsRefYmK0wvep2s0VKenLRictaqZR8BfU+i
7A1/mHLYqm2PNrReK22665upSL8iUDxUhzafBu8NLO8U7kqEMJ8bbVLHT1M35+O+CoxQXUlylgNa
2duGka/R5Qaqo9JOOt+DRt3BwSxM4yXpzPkeoNz82+3Kwvjs6EF4MCBaJ9/iuuZcetEQew+AvER2
b7Zd+82w6zLzI0xnHm0zM81vTRbVj85Au+IA/KFTHrUi7fMvnhXH06fc6XVl2wCw/ZYFerzm5ftO
WD77Oi6VCqImNLUtbsjl6AuyUJE4edadVOEIHV1loxx9Wy3LkNaogHqQz4oX3eWxNWCnmXX1BsJp
8HkGK2Hs0iBJ+a9Hu13TULqINfwWiLcSYE+jjhvv/P3GUdJ3Rd6PpyIvHe1OiYzweY7r8iFA9X2b
Fln+ow4MaDO8n/Fthtu4krrID7h4L/QIaIhSQ9AoWAaZPoD2NjjeeDI77HM2qGWb/+Z2E1vbAYj0
Z7WNhpXwetkiAHAlm2US+kj2vjQ/NyKPtBHx+pMKsfofdegfpjlM9lI7eiOJV95mdNOg3mpOUL4I
Ct0nWifZ/vZxvayV5a8AySRbhchSLhFG46jD3qEoOaU6pKlNV9dm6yvFqD8w7sjCba8U2niv9kgH
ltbUF0djdJN43vR1bowwL+1J+4b4iZE8WXbbm74yiLj2NS9Lhs1gCWfYQGtZM+a6DHz8atIvFEMk
+opPdr5fNBHQq+8nWqmiwtIp0/t/uD/yeVd2+vwctPNvwBNz6gNtcHaKUMZxi63sq1LaytpU9XLn
gBDREWKi+KPVsHTqNGMz7KDo8AIr09lHifuvWbb6m4rZ23OaicpbuWcueun4z7wrPxpyvEdn5/zR
4Sqro96604lwjp1tJOaXSrjmwY318HPUwdOZR4/z4XSN9f32Zrmob5FAIAjigs4IWSIJz5emZY/K
Rdfbp1n07dcedZIYKZFQc3ZBrCkvhsj+i0uv+3p71Ssv2ARkBzKGZEz6d56vitHS6FXCck6um+eM
i+Mo3feOPf/IW5E8dXX83+31LqqY95GuFC8BZ09dvegeCadvxIBt72meLSIhtLm3rm06eGzFmoHE
ZdiTMID/t9Ti0WY7bRS3TKyTXeT4n7hRA8JCtcrWj+po2AeeEx9SL892ozEmp8Sw1pzRLpMrRmO0
CenbY/xNArNoWYRlBhkz8NTTaII9ujfzqhJ3TQBmBv3TurkD+2FGOxu75t9FO0BeVSjE5/usrc3n
nsnRP8bcJ681vgHdFpmeeF+k0bQ2Pbncd4hC4KlCiMJJ9wKErPRaNZKE6qdKGUAqqGPnq3YzvA3B
NHZPujJnhyAUevnRKQNuA6B76CK61HkXU2fbM8YmIUM/4U6nbiESVlsRmc5rSaf1jkZDeH974737
nZ9fQiBYaSXKyCYHlfIk/FVzeCIezarqndNEXNUOKWkFHvNpZmubSg0z5yFq1bbjBdjjvdYN9rRv
Q0gR3MhxiySyURfKNomBgx1S7toTVdQ4QJPvFIwHgDv/qeAkTgenLdq7TlMRCgod2Mmb2h2dMt8G
OgT6UjcybzdTTFuHrtXwStDjtIfYEptuutHzAmZ/HmDF7QtdsdJXq7PMQ4C7VPS9UJXhMw3Bpvg5
aUL/ahqzQmRgjuOCTqsG9Gj6KXhokF37nkNJfI070QWPA2VyiaomU8dpUwyt9ef2W708zuBmQfPR
HmTwwMz5/KVaQpRd2WjOqWVeFvmwnANlV+BRwNSz64I1la6lhhM7hvVAg4E3lRP2JWOoDQ1F6YVq
nbQOB66tUZpkf0za9U2jWurBqR0xH7Qp7nJIplZf7gA9ufF9BTHjLoodvf0JSpoUJCkhwGzk7Nfv
MLfQNrGHsci+QTeRtp7Iydtuv6hrv5zkVqa6aJ9wsSzeVF41xRgOaXsKsCXmh+Z6BKdImCeHjqn1
FprSlzgbFf2/PO3SXcr4yn3R6raoN3i9G9ounpoUpjnNgq2idmWfopKqO90vxSvhielukX3mjYfz
2nj5MowyWqZJzajXw55tKTMXpnFn12gwnzgSM35wZQQV1DEeRFlWm8ZTPL8Y659er6Z77pAPj1qp
StlcSOQA0ia3XpxaZPLdIh269jRxc75qXhD9xGzY2Q0xQonz1DVfG9H3a0jHyzSAQQG9AWpNbmQO
0fm2VtpMmXvHKU9iHMrAx1st8J3KNe6qUQQ+OmaivSc85nd5WOJFcXurXF7JlBCMBLgcaTi7y8Vh
oVjQlbPmlBeZfqfWYxlvVTcgb6UN+b0I1TXIypUbAAV6Lil0viUvabE1Eawo7XxK+lNZG6L3x6Ac
tfu8yyFtVNGAeEsVUirk6Zfbz3nlJdP3kGaDsFFA6smf9VdAbtN6nt2oG06oMxrZd34ABkuOg0+L
P4SiEv829F2sp2K2ivKzE0ztSuy6uj6sNAT/CPh87vP14Q8VpGFldwIqJlKAINjjdcYUWweY9UHG
jrMnFbVq4caHUrHUtcnPtdcuISp8YUaZ3L7n6xv4z1aZlvanRE+1emO2SezuTbcPXo1C7zdAjBS6
3xCTVhobV/aXTDLpIhCMUHNcfG4GXV5fTR7PPdfDPVrEdoieTKkCtY2JpkPgraUYV4IfJtJACuTM
VIp4LF41ghVGze4dTqPrxONDAef6P2J8ZvipY6fiCHc3/TeVI8QD3rzB76FxesVv6rEPtrrS28hx
DXqqHJSiwYd6CnGapT/moJ5h2jTuD63pJl/QzIjX0FTvWcF51sAvl40gOuEUsMs+3aBL6YypmE+J
Fg+vOgInhl+JLGSWbwTVIyoKyUsU0p7eziYEzp1ik+D6cw+D5SiiKC4ZhsKl3ZSjqqR+jRVVvZk8
ZsJIEtSVd1dVeSk2g9NUxrHQSj39XnV2OmzLbHT+U+dW+zZbI+cPhRMGkkY5lOlmmEO8/W4fxstN
gZkN2m/cThB/MUQ534xj5miV4Sjtia2a3DVcSl9Cqs+nPNFjn1PRr6Rjl2NP2ljSoAH+P3iFC4B3
C71W8dSmP2lunYLI7ooxYRRsQ3zeGG6Xd/eEQTPFi8KdzZ9RFw9HzlLk7aywiBLwZRZuVGh9GN/0
UuviV82e7X8++k6kCwDxkOaf7JMuDiiqMEkyCnM+wX3W0KZFYQSvAi9+6KmP92miYsBye8XLkMCK
NKaZB3M+iYnnX6EZK28elAEFFRMM62Bm+kM4Km+BWxGgSvRkfxdEosPtRS8/PY0SwLx0Ful3kpGf
L1q6fe42baueSr2c/KJIzQ3KfNF3N1PvhtFp3m4vJ8/6+Yk6X24RftAkgBkYDOoJ6lO0Qe2n/WlE
FhTwSf9ye6XLzAUkETZcUv2Yqn6ZnKYu1P6sqdRTlU9i7/RD4OzpPVnZPwIOPQ4yuhiZahmmwLBi
Tt10G4/p6H1QiIGclUYCAn+ANKSQ47LE7uLcc6YosE6ONjXzhlm9Dg4wVHcoFLQrx+rKt5SZOKEd
aB4hdxFozcity2IoKU/QzzwAqZjMjWll8FUQrbyn5sm1/e2XfG1FLlAHYAAbiCLgfPdEyCjibzdq
J61Wik8JclAHbzTHbBvmXejPg1jLVq7sH9makowsIEAgAc4XbEKhCeBa+qno53HembnVuy9qZnqo
lOmwRVbqVBn4FtsVrhmpESUyk9flZBgrDt3rG087lTEBJldQhjrAgGv0lS74ZTYi0YRMNyT7i6Cz
OIVKVM2AhlL9NLRlt9WEySAos4Z9jqXflqpKvUe9JPHxxaKP/OFPyAmhoEITBUDX0qu+Dw1jrGnN
IhJWpw9RHwf3RgDyBMvTzi+QtVuDjcpnWb5TePIID5DEsFkXnzCuaS7iLqPjjVeY2zFKxkPpie6x
QGrpES6ht/Vwl3tto0p/UoLak8pG0y5DFWvN8PtKwAUPLmmZgFtgRssQ8lcOSpFdF0YyaCeu5Ozz
3Gjpvzi7ZncmYXfYFFpuzr6m6K6yck6vbWK60yhfyL7bRZ+xG6opVutaOzH1NQ4ecszxRpERyDYC
Z+Uau7qW5dHSlTwqRq7nz0gDykxL/v3JKuv+Zw2lAstqC0B0r+HxfnsrXV1L4iiodSXYfpFGlEoS
RvrIc1VGPv7bB/jUopeh9+avsoObvnJmrn09Kc4reShcXMtuLXQPb27opJ6SFiohOo+QUJJC7FGa
mn8w7J83dTPHXz7+iCBEwAO9b+El+LeszK7rmlk7xYZN2hGm6kOu11m+ZfDCBPV/WExOMWDn0jBd
7s9WuNUUMOg4lSkS1EcVxZ+d4SrYLMVKZq28ziuhnM4M+DiId+CsLgrPwe2g7yaEcttKPD/FU06l
0Pb0n3U9KH7Xx320sl+ufUEpNEOODTOT/sL53pwjTMtLJTNOjuLWfuyUBoJhjpv4WsJUV2sMZ8+W
1lYC0JVdKmUXgEi9Q1uWA7EJR4Shm03iT1zpP7i2M+0XvRRxxyVnmq+3P+GVt4oSCJexBVAWqIP8
MX+FGJfqwJsnm/5q3GT3Q9H/gVJv+W1Gh5z9mRrTyp658k5ZEAKIPBIksIvoCusOBis9rZNtVGr3
uxe9N9zRg7S6A3s6oP2tYyvltxYm9it6K9eWJvdw8F4D4H+hoBNnVtLZZmKcFEepXkBv5enBMaYc
3p01pD+pkIZiO+fD/5L32Ki8oAlG04SO++Il22HaFhEx/DQrduo3OJ13Oy2eg6c5dOuT2mVl49/+
rNf2EEkdpYtKZQCS4/yzhgioqYYw9BNtY+UlNnCU8OuyT9J9as95uvJir8zkbEQ86eaC1gCpsRyE
jVql0ixU85e5oRp0Iy+3fSfHnMkskOYjQYv3vZYWm6HN2wfFcML4GY3j8IF+ivbp9pNfguWkdjHw
I/7hjwuVG9fIwlRoSfYSh2hensq+NUxk7Mb4U9nM45Fbpb0XyVQ9dZM9BFvHGnvfrsbmX3CT9KyT
TCkhJ9rJiujIZQZFj5nGBmUTqRoh7PyLaA1gOMdqm5cALki6iYOKtAKw1iMIIPrB+qB8TsFWbeIJ
f8+VOPYeG89TGjYf1ayk/HDqLjRsPS+NYmG2bPrqj6bggKNHlvVYo9R3iLQ0/1Q0Rb9r9djc2F3Y
PAxW0q8EmsvD58IEBf5Pdsyfy+KR1jiWc4U7vpDQJN12jMHA4ZbRvbaanXgbV8+Njahxcl+JN5cB
jv1IcxY4EyMu2Afn772o2gzp9Gp4mQKj/zO7XnsPJ0goX4DvcwVbZuiEH76pQJhK1AipGxL9y46l
OeVNmLeRe8pD7RA1qa5vBO4kO8vI3U/5XAe/bm/5y8Muy0gkbVDS4A54P51/xfBojocWP2vnRJ1c
/un73qI/agffBjwgP99e6vJ04WsOwIf8CU1EbtrFlWjmIZdtkTbPVoe2RWeO0F7r0kl33pAHD2YW
DKc+6tRd1KZGs62HUP9iIUhRbnJLi79HxlT+jlOtbFd2+EUdBOMC7Cn6EHxnYtDiVtEbBG2BvDTP
eafXf0bk6+A6MctYc6662E0ekhvUkbCa4a5DrzjfTa2HJosWdNMzrA53OJhFxIkxW0p0S4TFn3C2
7f3tN7624uKFB4ndmlM1Ts8dTA2xVVwzu0PpVDzG4GEOcbxG2l5uJs6nnAABMABUzi5e3FW1LRRI
TXH+VBVmes+1bDyVRnDScCVfm90sQ+L7UvjLwIDnD9qY5y8zq1GdDqs8f4qdgBmXmZcYKwRZ+R0Q
LRaTbmv/0sqymLapFhorZ2YZjuTajE6kwid1LS2t87U7geDk0LnZ0zgyk4qz2oYGiJNDaHdatcMW
0/hTtLn742Mf831VGf7YpMh9LoNRWtSmh6Fl9jS1s3rUS/ebZooIoM38OORVunJYrz4jg0QG2FQD
zEHPnzFNFOQ5rDZ/stUBTlzItEjfTKADg12lhc1WVKH5MNe20a1kH5cLU/FQOZISuBARlz38OsI8
ITXH/CkJoukhTMovXYfAFjPkQLuL0zE+YUW7pvG2PCicfVr45MwYZrB3vcUXxWulCqwiLJ5CVxqw
lpnhiX0Wm+PgF1ZgwEwYRLlyuVx7UMlCpCtCXglW9vwN93UY6IkaF08IIGh7A4W3O9jMOUK7cfKC
1TUCc8qwtujlCXWkcJ7UM+fQMPM8XzSM+ol5e1U81ZMhdn08a+YuDLv5KWngt30wsJKykixjHgZG
FSDwUqNQ1DH6F6Hl7UKtGAw51A2STZar40db/CyEHAcrEb65NJcC/7WBflCfC28XBdwmwWSan+BJ
9xsJQD61blt+TDiMeSLryZYSQyZSo+VRHBJdU4bK8XZJWTl7UbAzi5L6dTCGcUsfbWW55Ud7X06W
HVJaS4renn80jbGWGym6t8vcqv4ZK229q1AuP0RZUq9k48u78H0pj+cCqUV7YTkU0oSFNVFjAuXI
S8svQ73dFnqbryQ5y+AtNwR66nRTgKxIKYHzB7LqIQmMYvR2I+TqTWiW9s6MgHvoWpHvbYVKo/SG
+UCCsOa5fvl8rEw7DFQuTQv25/nKMClyPbB7b9cnhre3taGDX4Btx+1QvbbKovemh17Y1V3r7Yhj
GobKmr2PbFAQt1dZBq33t8jbYwoAg4o+3/mzpINmVIXReDu61JIIMpjIX0bT3rXabhe3uDvfXu/a
U9GOwoDcwwDlohAgqasbEzj/TsxOso9n2FL6kK1ZVF97KsmWxgiBm47WyflTqYFaNW0eurtmdu27
lG5ctGn0wtnNpTHtbKZowUefC3gixu0yJ5VI/OWUSHWwAxpbLd3PvVs+tfZUP0UK6vW3397FIQYh
DFAHaSBCFVt+8bXCVLNbIwWoW896vVVt7tCxKRKMOepiZakLtLZEIxNuuc2g0FK1LfYf7rWKInTw
jiKsky8ZWMKD5XXKvM1BrP80c5D1xP94Z2CbGW3a0gpOrS3sP2EuOpCStIXNlb26vOzkLyInZPzK
O2bgvHj6as6AQgRDuvcikd/nhigexioqfFVXmXfbs/YwMX9cCWbXXvnfiy5yxDQOy6aCHr2n0445
rNYEfqBAe+0T+MQf/7o0oSXwgEyC5OV811oNb1eJWArHgZicEFIWnOF2Ku56Nymq/2E1EDzv+DT4
i8s+WBeknWJ0GbAkgdwTx4OjsiWfEvYe2Y56rUVzcSQluJ30SI7Rwbgvy+8eONTU5giN1gg0PKtU
MVt1hkaU5FG5zxNnWNks174bBrU8GS0hrlgZiP6qSUMLhxJT5xaYzFqndTqMO1wLCr8Oycpuf7eL
m4gOFxob/CVLfLCs50vpkamHhdcHO7Nw8HPsNSqJOyuNyubezJjvb9F2DnScOzSEeLGOGMBJ3/4F
Vx4W+yrUvMApM9RdVoWq1hoIBXXKTg8G69+gsRPNH3OjegmsuCxXIsOVLym9cmkPS284ZuPnj6uG
88C9pJJJ4GiMck8RAwdsnSoCN0iH3KOQaubqo7e9y8GgxUcC48lO36KUKLK0pfEtsv005MjS53Pr
V4Pe7WfGyy/s2c5vwybazilaurff7fLrUo3+31NCQcrscTkmbwMbFOtsdMcc4Ml8kIgXZEUM8Yxv
RT/5cHKEt7X1vDkmabQqB7n8srIWhgrHxIgGLsyZxd5qEid0AmhMRxXDp2YLQab+DeLKQCtJM1aO
jPx//d2ke1+LDiEMcgpvSFHnHzaOPZGiCN4fQ9Hr0a7pc+w+02Cq7zMj1lvfq9Mk+eTa4XDfoprh
PJIyeOHh9uteBnl+BBgLBgkEQCkcvLi6jUjJ0hTHnmOvOuVd4OnhK9qG7qekEt7rPCrt3kJs/9Pt
RZdbmpWgJFG/yc2Fw5f8Cn8Fi5ZfMzuVGI9RrY7NH8ytvUzde5lmtDsl0eb2V0EYiV7+/1aVv+qv
Vd0UpQCmSMNxaNDH+6rNTmb5w0Rr4Jtpw17ZUlYPb7fXvNxPTDoBWVBQSTmk5TdWldLCnCabjoUi
ZneHk0vf++C2U23jxmJYA3dcebGwvcj23kHQVPvnj9hXyBLgkT0dwYfbh95qwy+pyb2NK2tUbTvM
ftZSpMv9A2oSIxOaOniYAU89X1FBgrp2o3g+ajORYmNp7VBtMBLU7tVQVey7nuvgudVtb2VodjGC
YA+RkCFvSNFDj3tJyQbP0VhBPA3HNtSUL24TdN0mzmNH85sZkWa3du60HrzYSyACG38nM9Jw67Kc
7D4xw3aNLnMZtaTyFGNYKfDFy1jUKB6yGGXRR+OxRmv7B8Dt8CEt1T8d8kifOVTOiYlM8onrql65
ii6DiEwZGchymECGLFVQ56TLRa3UwzEYi3Gvx0boh8jDfK2sVnssoih5HXq6XmYwi5Oi2Xmzsv7V
B2fSwbBBoji9xUUR9L3WWA6fgb5WD2TB9jBQqPtk3IR9gz8Zjk7Z19qosz/2JMqvt0/Xlc0HkQ3B
GzJ0kIBLPcaIVl4XjDx8Fs3KDnBc+tR4o44d2dS3/mC1ApKC2qyU9ldXhQUm53tQbpeZ+sgkgHmS
MxyjMop3k+lMRwewhK+radVsXKPFxjnX1/DJFzMdNjyzRDl3Q2yI9tLipKWaGlktLI+jG4AnmLxR
9XFqicutZkfeSx6M2GSVY7i3UuukyMxPAyZ/+B9eOHMOrixqcgqj89PO3IWoyVz+qERB/8tLjJ9R
pEbJxm5y5VMQxfWnVom8/e1FZep4fk/y4ChWyTpEogIXi6pT3M5a645c+I19UEC4VZuijYJ/by9z
7bOSVmJCwhiV17t4v55myKFYxsRQjA3RS9rvuaqiVttRj51wa4hUO03wH6uVPODKHSHbiVjQUvgx
Tl08nzllY5DGObvYqap9kLfBCz5Ub4XI14xdrh1W1kFThEwdnIN803/dgJSIaqeLfjxKdNebqKfp
i16m7p0SZvqwd5ypO4V641F7AUJdCdhXnpK7HtIEZDtC5fIrBjP8G3q201FnXLzhAA1HvU/K5sGY
NW2N+3wlKtKdJSCgrUnPyllc9Sg0uHMYi+moNb1ODVIZfmS2+j0ldnfo4/xfnY7rf/aYvJlGUv3+
8EZ6b4Iz9ASWg0jQ+Vu2KeLnXnPmo9kHU7Anp+wKdRNXdRBuxwmpyceijzvVd4Z4rj4ejtFXBgCA
85SE7i4yq85IROKmI9cxCDplA8w9mh/NeYqPbuvSW2gSSLFqq4D7TuK+WBNGeEd0Ls4qYRFSFFU1
DKzli+/MFMvARuEre27PSoVnKX5oWL14KvR4xuhRmbIyQqhHd5Cbnp1QvS9mLal8GhC2jkRaEtU7
U07Gf6pFFtfHNM5Kv9MHR12zCbgSV6B/SqF59r2ETpx/p7l2PdjY+nhEX3D67pqBuXXUOlkTE7yS
k+FIilC51PIhD1xshx4dCkuL8ulIayHByGlW851pdF63Cew8KQ6j1a1pGFzZ/i7jNXIyoLA0AhbZ
SJuGVZLo03xEO0yHNNKg5zUnjvqMPnF5alstxMcQ1lR9n0b28CtuVDBOtw/BleMOWNqDjUfzSHaN
z1+umRcePiSJyk/oxR618S5+CyAs1JvI6rPsg10jVpKRk7xXKqhQTZ2vlkxe6zZqrh4zu5yeKqOD
0zpBa9LuizDPnY8nANRrZL3/d7UlrBnASJwFcaEeXSMcDgnA7k8xGI+vqtGpd6OLdXfnpdNK9XLt
mzpQDAncVE9UFeePyI2JnnceqccEPM9WNJ75IKop2miVnu9GOwLZqCvQ3t24OgVGHa5cwlduRxeG
o8TlvjevF8tHg4OuaaBpR5qQzm/s2Z1HJkPRA4JCWrklw45K354kDuj2Prp2ekg1ODw0Iy4bva6i
R2Ha9NrRrowhwBWpmLPuueGmFvscOU7kTfXKiYP/bi975aZExZYGD6Uobn5LiMVoqEWsKxzMSEkN
XzMi47M7IZ6s4cHrA8lIds3IdNHIxmwFN3Qtz2P0JoVeQEADrVrsZUtl2oGE3XzsaV/F204eHUFf
AF7rGwLRXbJJemgzP9ouH6LHUCudrZqOurbJjUD7MDhanmEGgYx8wM/iEbnoPpmFyQHqq/kYFQ1c
nxSEdB2gvjWp1eBPQ4OGLsILh2EwvfsuaXI/KE0Vl4EoWtkI1wo+DyAKyBfZj4b9dH4AwAWgp2nx
Swqlr39NnV39gh+hbNFdj+/iaTR8R7FLBWfWhi76HE/lg9fSRtEGNDBXrtkrp4FhIoU2Sjw41i1R
txE3YOIOOt8on9o7i87cjmgzD75i9NWznqol5LAiWpNBu7IrPY0rC+Cdq8ts6vwVoGVcYs9aTsfJ
U4S61Zpy6rcpnR20cWwX5dFtISBbuMFY+Ymp0TVcee4rUZ0epMTb0LMCRbH4AYZCf7ubqPajSTWR
35nrDbJoxXc3d7SVIHv1WQmz9E5ks3dJ9DXLsekZ/XGHQTw8TiIZjy4nstoMBLwnXUCz2ogpSfPX
qkPv83D7/F89hWAKOIYSFoMQwfmrVorSFEh084VxzN3iEWM9axpKZij0Yjw7KmXtQ+qvTlZuUmKP
9NY3Vl0Ga+X1tRcuWV/Ue9ACwPOd/4xMLWvNEnLTmxoMgGKK/bCCl18MsbLyyFfSIVo5NFMYj0vj
CP18KQOUXCfVEY4UW/prbWeYdKDF/3r7xV65xs5WWcSTsG6AZbSs0tqZ9q0ds+B7geLeXmvcdhdg
J/zZKYLs3rHrxjcADH27vfzy4AI9YovyP4TZxm22RGWSCcbW6M4TFruB94Toff09rcfkmzrlMfJT
le4Vm04gsXd72eVTA74FjMhkhLLCBH+wGDXlzHwa3YicoxHlmNWEIHXw1Yzr6ZDmbdX5kx1XNFqr
+nPdun3jYw/rrVGHlltJ/gaZfoLno5q+iFmeNghvSjXniLxk7/pyZmr6WpOA8shS4aQroeLyTTPN
RCESTvW7lIzcbn/Vmpmnj0mNkMYxJOP/kucJrq0iyI/27A2vE6yznRO72kopvcwW5DPK3jLvWqpq
LONy6HZJZRbSQRn80dar3MnatG3rfC5NIIwzpFOxu/1lrzwm4H1JG5WDrwtF1roSfLqoco84oKdb
tWu712hUm6OFEkfsN4ooP2veUKxp+l9dlrAkvfe4gJbNirSzSsvMIvcYJrp1rxkdlF9yUO+1izrd
R7rDQdnYGdfC0TJG8H4l2EqOhRkQcfmdf1SUJG21jz32EG6a6SZxIs/zc9sEyHf7tV7ZrCzEeAC5
T+DdyzoWbyS0jbHEO+YODZgi9bp9HVj6fQ554dv/sBTgCKnrCXfHXJxNUdb4pg+Je7TmLnoSjaUj
yVVX20FHqPzjS3GfvUuT0LheXp8CFqGT1JF3rDqrftJU1DGBQVnfht5Zg59fOQk8i5z/SnwEA57z
L0VR6M0KXM9jp4T9qcHTd8scJzgOQRi9iGr07m8/2rWdAbgSuCzdZYkCOV9v1MoiSZxGOyZx2n4X
7Zz+xoS1X3mB17Y9MEppNGaQBy2zUY0mTo6DkX50nRK685Sjnb9pnNa6Rw5DDQ6GFRQH3K3dNXjG
lQCOjyDdJPAm722688dzAtGHepcax0pvtXkDuWN6MMFh3wlLQXcYAKJ+yG11euygESvbwMqjtYC6
TIjk2WNax/0BHJlXsOgjoEDoJF5o68ehq02xmU2nRFO9zPZNPvbd1rWziiwhibPNrGfMl25/32tv
HmUkTDXo/VKeyBf0VzgfCAe1iTDg0YkEHIaxau56qeQfK1HzeYoVdyNgKfq3F722qWRklQ8NfXh5
XsDeKLSzIu1oGFjdxYzt/onbsv5xe5WLXI83Cx6Z1rK0jWGUtYhqWBq5kY3S+7EovOShYEizs1sB
2ltp9R0zdgdom1I91yEM8axFodQXsed+vf0rrrxgmBqIHQCyIwws0Ta6Vbj6nHvacbTM3gx3cHuF
uW1SONLbHE2wFO115lchGt99wRlZuTmv7C7oy/SFGX6jvLWsrmKjR+xNqOaxG8LwKc5d7S0sW0Tu
yi5rt9M85n8Mp1B8F23MlUz/SqiipyCb+2Aq5Ic431rcJ6WY0to8xrEhyjusljprK1Ld+26I0cLK
q0ZpXF/TO7lywyAvwTcHG8Oy7iLsB2HtqYPemscRkuousGbxCYEXF0C6Yd/d/rRXggd1DLUMzFpb
Nt/PH9CZs7Aaqko/KkZSlPu20Qfb75uwMpGYAARbbCMKCus0mEoRf65hqd4XQ+WtCW9eOU1wtfi4
vGo+9PI95y4i1hUGavA2vczbtLGZ7RA6M+eVrXTle8Lw4ktCyaKJsjxO7jTorjBj49jGXvhfSUOq
2eBUL3ahcAek8nuxMlq4cnRIRWh4Ql8gH1rGphl/vazUC+PYD+r8KxtSxoBi/j+cXcmS1Lq2/SJH
uJXtqZvMrJaCgqJg4qCVZFuWZFuSpa9/K+/oHCAucd+ECQXOcqrZe+3VvOVWVWewi909om7FX+C4
P/2S2C8w9ARI9DvfKU+tgWKRZXfzBrFv5WwOvhE4sUlh8h6N8d9I4H98Hga8WEFowIF//HsNjfmM
6tWu2R0fc96VQ360PF6XVmdiPqOAMTf/fc3+4TwAuAFvuqtRK/yIrp/nH+f9hJtgNEGRu3mw8Jxp
gBnXxyfGfGV6KGKTg16GrcawFzmTLDpODkbmfyN5/uFgBuoPflUNr9JrwMr1i//Hh9inUiq2z+Su
0nmlVJuIhKkPTpgSJcbKdXxfjKO1ab/X4zK+B3HEGxj3wTjENDMC8P5W/v7+UtA2IccRwDpwZniB
/fvzwJuynLzU5G4Bwj73VG7mdhoL29Isn95O5bS/rbapfqmy5f9x/ePZoHdjoAREBIT5X55tAkSK
WFx3bg72aHGXwKSPGjmVMGCTyt67aue2BfyW0GYD1/3Hf18Qv5+XWOzXvIsrJRZsll9O6ZDuMuHR
kN9Bdy3zJizCna0IZGx0nM1/ufh/PzGvD6shpwMRFnyK64f55xc/prgJ86W4Kxfu+2pky2nSrLxk
bntGATK81AWknkvGlnMwdlz+coL98fF4x4A74YoAqO3fj+eGq4Ka7erztPl7MNIwSYOX4DvHEt9B
Ag97fwM6bOfKWR1NDru79C/l1h/fNlw+rm8BJ/Wvs6kaIRNlGUpcx4UQ7xEx9G5Lnbzhx/G3jf6n
JxV4COh+GHqSX+cKa5CjJqzK7yKNaFRKhm+U5/Eptwf7yz3/p92DNguqRWCX1zzUf79VXLcwrczW
AlSVelNP8L9YShifMi6OJ8EMdayDdrJ+BZ8zpnfhMOLlf1/CKDLQT8JfBJSjX7/WbBrnQpPibgou
u1vn7XgXM22QDYXww//+qN/v2uvAD4xuzEyuITXXv//HAp78lMEUsS7ukFpAdCtR0POekmz5+N+f
8/u1kONNom/E/Xf9Cn/dlVG+q1zp8g79Mjsl1fHWbgOs1RH7mDVyCH8Dsv60Wq5xKP8BAAC2/LIx
qcJdqA2ehxxkfzTbBofYZnfLciF2UX9ZMNfv45/DZBCKIHK9DkKSApfQr5PTSKtSo80p72Q1kxdC
a7fe1YEY8d1XR75+SV0222Yddpnf/O+vFQcMEtCvg/TfQmaq3bgingZyt8YYmTdVEVWtkkXRRmIe
pyaR09f/xwMBqWP/Xb0lf53YrplOK0krcgdrXrVfqhlhGvDgm+kbu4ra9ZBL/Q0r+9PbBbHmGhIM
LQUUbf9eolbbKrM+Iqj4lX7SdrEXVmryplBmvgROY+SFVnz539tYUMWgI4Z3KqoKiOP//VicmxOE
llhB5ZqrdgcrEg3rOs33I1cw2ih273s3ROH5MPHfdPF/2C0JTlScqfCjQCH1S82fyjTKOOPV3TJE
pmVhjnouGD85HQ8tmPTLX5bRH3YL5BMwNaxhWIpN88uJZ9JYIn4UzwOoW9yAoFfdWyPFZ4eIhL8Y
Q/3pVwPR/ypWxpv9Dd0tDzSxufZA5ojK+tjOcQ/CTd6GObFQF5V/Exb98XlAHlGeXYOwfuUNjwgY
J+UAAHLZrb45XFQ/BiLU1xD77VFM9m+08D+9SmDJMK6GOSXW7PXz/ONA5aWFZhghMiBYLkuHtFzc
xogt/HBkPvobvf+3USPKO9xRuPsxdL5KeH9Zo+MiYKpY0/pusLo47YJH70U1hn5btD+Nxbq2eZRN
OGVLb7tkBibVlEORfAQom/2lt/n90sRHuU78sHxwaf5KLCUcNTbmIDWuq4gjLGJkHxdfIHo58H2+
IYnPXvJcU3lah2n58t8Ppd/E/9f3gHHQFei9ckyzX26xdK0ofCq2+m4OaQyJ7bJczSHr7csWczs3
Ry7sTV7D3CRCZpxpCgSRYgxWI/an87mtPl5jda5eOn/bxzimfll/aXxlU6M1ue6tq0P9L1uLaqUm
2GnYXiYpCEKymKasBTy27y2bKLwliBiQMmyRvvgWMe/p3uwr4uIaZ2S0nW3k1qUrotp8KPECst4w
8ADaOjPoq7JZFmtHkjW/HaZsKPpr2EvWHkc+fGTRDpQLuhMfXq5znkuiZoREu2IYM9+O+5geezuO
NTF5K/J0TuB8MRhLDWwyRTKGFv43fHgcQ7xMHzHtWu0XGqcaXuoENcIF+pWRbQ1ioIrhJTLpuqfN
ILLycG01R55y5ESsq/th5fUlI8MWGcekGRC67t7niJbiDweHb9KJBVxqnwAtSA+jH7nwm0zlUf1a
OFZWlwGhJso3G66AxDa1tsN2hp8cW6HmDLQWtwpZjaYpR0roDYlVTtvNIrT+qag0GK+TMla1jNOD
wE8Duiz1ioAxvKEwIX/W8NjPpklyOETd+DWFdqv21crPG3Va3PtK2fwNo7BBu/Ng7PJzmm9z1dZT
KkpETfhFXOBEGs83CxSnxwdQMw7RLnBOHPq09iR/3abVTxd4Eg9Ln5mh8M1O0a6donUbqn4XWSJa
jH+o7lZC0+2tM0kavg8AlLIHWJ0nxwNkwLPjTV3AuOMxgp09sh9hPjA/GUJY+F5E68RP1Thy9rDD
LzE6HUhr3t+WdIGL4YSgJNlByn9VUyUCIoI7sNssPW5Afw11u87zUb3uksrjB8baR0Ku3rnTfjuT
XSDMfMBoWXVud7D27R301nkLY/YaOyvJgp7npmILZTAMz3Rm0hb5DjGtGi6h2fqQmn3ATAfX4y4f
6tmroaMMbd/eINeSRmNTRyyv7gOBm10fyWN3lxSiIfxYmLlE0BYmQoTxhyHs5frAI0jQ5lYRn81J
x/WShMuBedac4JfAvn+kSFZEP53tE6GsVU4Q/dHDjXm+hXVOPpyWbAbhr4fp/EgvxSFhd9CjlkZI
VguYtdpdk3jtmINGOIBZ14kVm1Q0yzYocrvUJcTEAUMSeQOL8a1+ShTPRtImJpn5I8za6PadDmHi
7RGP45b0jAizba0LG0g/ea3J9EoiWBGKpnYOrxhudRnjrk0kw7yuM0VIlr4Yr7aMSwRGanOYqC6/
RAKiP/ATE/mwWj/KZkimvW6uciPxMiE/xPS7Upt6qNHnAuAWq5pegMnAdY+KYVenoDHcS9ssZSR9
LDHiDN1gtzy9NwXRxY2vSrRS3SxBIDmnfhD68yAwJLhdBKnCs5utPhjy0DaTNKMLE/0OKy7EfwE/
GniNenbUcYhhNByT7Qz5/QLWU1TKSDYhhHjAWVUZqi5jrEtzA2nYCE+LeEv901b4DZlLmtKhvjtW
WoRGyLHMv08y3Who4tHZseFZHV3pqLaMh+9DLiL/JVNSrS8JZYe6XaedTe8opzq+SnFo9LkE6pQD
dxdAv3Ud8vppWGMT3zIoKsPdGJEtTW8YbNAH1WwSw4MupfDfn06iIOBL6FkJ8pllOqLfuLFrAYYQ
Rpc9S81ozpNSsT6lxqb0Fl/uqr4pWE2sD+QoIthdk3yKsRcQLMXcV0OXKZwgDavGuUlMYe2FOhhS
4Jqp9uQb8P2Y0maFGYx/Fw0rfiir+DBd1tST8jQBraNv1KaNfUyYjuxNrDZxvGCBlKSFCYA2LVnz
TZ0tSQ59YamN2cXv6rrcl/WwX70syzHcrTvF6InYORlv4L/jhjvuubI4pFSEgVBKV558sSAwbDdj
pRfEdO7w5fmyKFwobQUy0j43RFa7DX1G1/GAFYhCBvRLqGVe7O2gcyg3Ysry+DNkoaq4XZj3fj/N
h6D2Nc1W2D+4CpdCcsK1I8y5VgShKQ2QZyiuGQQXCIhQYRxlOw7OqQvuQK3fwxhDbq9gysVe9sQM
m/58eCwfXBbHtpRocsBfUm/ShBf+ZqpAQXssCQO2Cfn9MFww9z2WumU7JfJGxIZHN3h2SZ6D845/
YBS7+ga27uVxUVHKQTEvCul5AydUfm93MuzoTLdq/lKQiLg7gzkIkkrzffLFCyYAExzXZ+VI2uEi
gFMUrGLhGoRLE9Ze50kX3jjECEOxeDag/OzvgDHnskPFLoFNrqpQRDWgqaFbqTWIgk8euPbSL8gy
gUmnKIREdpyTvHwaFaroBz2KIPrJVlG2N2AsU94JSK6jdokqsiGfDH4wcWNgLCIvDLb+uCw06Lst
vtsUFhyC5+RCkb4Fo+gJtNS7eokl66fIS/apILL2txk51tz1RyYQJgzie1V/MpuN+Dv476WmJ1Bt
r9llXcsB2U/bDkVRA08aheilGPt0eSxzxz6YGIzhe3gDDtHZhoVz1oMxzEvVBEN4+DJtTs0/t1XH
+IQSSHf95Omqw4scWT6NrULHHFqfiwG14wFLd/eYmQ3JV2GvM3+aN3iqItYF6QI6b3FPHsPzANuC
UxCR3kEvgyHxeYEuMX2k3DN5h9kZBK4dNB9IsKmT6xuZwaD8jlNpOfpdirmDrwFEmT4N69ogw2/W
T6OO8FV5Ny/wkMWLQq6MqoufM5v4c7muzOLmzmAbY4zdUJ8h9/RuOvzwTfMNU/hIoWzoPYODX5ti
fvepGKuKPyq1VNN53qp1OZtlQgEewwMDOmea6hOEnYU4GTUgnGLQisHAFZfK8ujWoSjxNNCdz15u
8CBSdrffeWVM0VQV5Z/hok5f1szHoDXS0iYnLsyMOGkKv+RjDm7sQQIxcNWZkGBXnyF2yaeT8aU2
98cEF7BLEhkwNzXHNXor5sU9H1k2HE9aV1H9aVimhDfQDJN3OQDk6F0E9zj3TQtBnhOZWGSKFsPw
5EOBr/PILBxK41iY7xMEcFM75yp/3naZPa1JCHlTL2mt7zws2Dt/FQLdxHA4HBtVHvvYiWQnqIR1
XqC0S+EIj/Amn8gzTltaXFS6HYj6VNn2rDAF4LgU8Jp+rDLXawtf6OC7igwwTJa5Ys+DxYJskzIS
z1xq9X2qqn04p7WR/nMQZTZ/9wFpZa0vJ4LVzFQSIzkOachDzxwml59RYJr6LSI0pXvZ063Ywdyl
iKsIsM1Z2lhEo7hHnaSAZG8TipkVlznC6ODxVb7F9cbjW4fhZN7Vlc9Ns65HFZ84lmtAFicdy58D
uFtozmq0h2cK7oo6I5o58q1DcO4EToDNzVO6YoR4D68n517zCGOrRknjlp7QitaXCRaUEkVUoPQ8
GkKzokMkCsHyKbKj7Peclbf54Qmq5QTH4L21JubnJKcR4SjvaoLcXVvE7+ZpPn6MMeLtugKf5P2U
RfXe4wrL04ZU1vo3YfBJjS4qR5kAf8Tga94hVglQSDFrPXWTt5bdYrwsWDdqhDnCAYyW6iKhL68/
4foURT/ilorOGKYdYWhCHK9R5yQEYZhVV2I5TxlS7x/hQ5fRj1O5lkvvVLxl59HlsWw9K4r1BNca
7h42vxpMlNSyyS9ATczcR+WEK45mOM4+6THI9ObKAeQQKbijvlCkRMiPWW7JWQ9qBfVHZB5mhmI6
JgZHOMLdEzqL0nWoGStYxiuNAKlUQTiKbhEhYtNwF8tqpNjW2Vje4gS5JgYVa7WSdpw0QoxB5Yc9
o6uFwhtNd8y+0wNxJ/k8u7KF1I7pc4BQa2/yik7io1zjzMKVOlOhK81hfDdVcrCNr2GIf3MEdPd9
Ctf1uRsVnDDbbCqoR6ggglVfjZoRTLtIGJLH2EIosegFfZU/9vcBKCqIFGBo1w7U3i3ZhWmikdCZ
3xXDUSb6KbIZrlrkkSzoQAHME8wjZlvFt+U+J3k3aL1VB1piJOyigIXs/F4Hm8CPC0cRb5f8UD84
PPM0BIOp9w9EIAz6Eb3zkn9l+EZFZ46KYb3ZZEcPR3M8aqsX0EyTw5BnP4B92o2I2Fn6A/ZbrxVI
8th7a5S9+jzjCI3Sw4xhTcpcdpNQs6+3CiHJpGWVhzEnj7f6mZS8+DBlxH8uUMvGzYFgnR350ogP
hzYl8XOPXQxXv4l4Wn2ZlzIe28hg5gJFKjISEHg3ZTdZmPO3Av0WgJItqfWNXyItzzpBnEkD4xBf
dWqV297wI6J1N1TID+uiwx8IuVfSvjFTAppQwg4wG+ZxSPe7SeYe5wEkYs0IfHLsfJKtrEGeX1xc
Dj7RrGXwPX4F4lHzk+TVnsHeXS26hXv2qvoxKHC4soqVeXPACHNplkoQf04jgWsOSUvHaduWmDQ5
svV+1najnxaWIjQaoXfkZ7zW9CsJZRCtG2FFldWrQiZWPviHIroyE+K5sCVqjnqMelXndG4QeF68
OgyEf7LDCotEeqN9S2orPk/lnKN14jgGOpDGJbofNS7DTRhjo9tKgkGcZjMvwPgEotLtOUe1X9Y0
T5oMXgtfCxh/6wbZguRoNBwu3pMVzUnD04OM/THNZQSGXDlPrYN6FJpbZxCRGEX7FuEsLc3bxYm1
bgegGPeRPYDRWGGSrde5p4iURpEZNdnmDeKVcz+YVsLU/JoLapak5WhOWOvkWpfNHB3szXLEyKoi
2hzhbNGDvCETu1LOBziqniCuN7CGGfh+n5Qj1LdHbsIrhMDo+9ygA9ABfaxwioZNyHuTjkiJcmU+
fUN7JqESjla/Xo7r3ru3eh2TNtGc22awNZTEtd+SpyoLE+wR4to+RXk+mY57Tww2UlXdO7jRPEA2
Mau2xgHpcPhu6me6jSTuh9XMMPjbI3neBc7oDmypcWvLaY5xWR4Do81M0RY30VFjchrqBfEEGxz1
f0Z8QYhussFGpcUqm9fWTnJ/l+OTJT24XpT1e+yP0DHuYak3AbQoG+RTifdqSQ9YGx4KtwPbUNB3
lPDkm8hieM8amSRjNwJ4xGehI3JD4Ioonwxi/3AukIh9kem+TJD1TnHUoKEF270ws0P0G1qPU0Bz
8gCqFVDQyo0FGroDioce5lXEdhmbIBmpyp18dBJN9l4h2gF9L9lfMCdfiiYrQpbidA7ZAa+8GPxK
N4IaOBwbrMrqbb+GkW0VCpwqMPQESTaaAe/4WsGlBxJHOrmT7whmgURVpJ636VTqH8p57Js4eZnY
Vl072+Kr4mPy+Zgq19Wrh61OPCzjo7EAW3CaDNV7Tf3KT2tGcOEyMH50g8xXAgxEhux1H+pkhpSi
QKCmAHZwwTZbMhyUOhHN5rYja8ZM52W3pMFT/N9O9DBnUlD5Z3Cqa0BcQoRrglyaGW8H10SzHUky
QAcn4MRbLZ6gBkWeVnEl1BPXDHqy0KHSxOqmVGNKYSAoheiSpYofCd/2GJdznCL6zOs6RVbuWH/P
M4mIWoaD75WnrOANGRC215SrlW9R/+zIbcsE8pg9kRB5pqgG3FuQFwcQBDw+lsbO1UBWsnnpxO4j
FD1KadeWfD7yN2QAoxdvJElPUPcD4UpEXAxdwRf+FRVDCuWNNtF3J7ep6I95Jc8LLmXRSsMU+uu4
Yj/jcZd7D/jJfxYpUvE6YdC1NTuDMq0NiDbbnkFcpuINK/dje5Rxpm9LS/gzH5Hw10iWIG8Tl/Ry
ChVovrdIgcSHXEyZSEwXzKB6ihzLn6F0+9iOh5oLFPcZJo/wo7eXCWBi2U6IlZ8QiV2TocHaQkKe
ACDBTqCzzfKUA3fyJ+CHaFokmeNG6S3gXpd2YG2eR9Pe0gIa3h7FxTrezcCZeR9jolK/j20YgGsS
N6NRFOOrdxGveg2/S/T8ahdTn5p4fEt4lMc3KXaMayGMXcy3OYrBjJbzmpv7RAPivxkMNAiXgYdx
vqlRC6huQFX0rLIwAnaBSxNIFkuqgQqjS95b7bcSPbpK8wePaXrSHAs8HsC1JkV6psdGfOetYfiR
vczpDWqRI24rEYWjiTM4ZLQYmGLWlCx+ZIhvg0NcW/Fij/HF5Pjb2TirTnPmvHiIorDsnc1z7ODU
iDG+xCNIgHxVZDrLeB9HjEHAOWoheYzrFh05UhswYGfbWWizoP2qV1e8lsVY2lO5AQ9qEUE9igZw
6L5/Q2BkgYFChN6zHWlVim5BzBuSiANyQCssgFgmVzj4P0WTCe8DeprpbRVS9wL6GlJAlCJ41LLv
bHtgI9D180JN9LwD4U0bvYqVYwJlZSlbG6IEYiw5kJ95qnDBLXB/EY3mNVrgxcD/vUlA7Yl6h67o
aEO6pTeq3rU+L6BdvFBwLkVrKeTcGuFw4TQUZn1Zp3raG4+VNnYz+j0B7xEMdHrc9IAMM7mxss9L
Ub4RUQm8pmBuj2GGPuO0w3Gv+rLm0dRitODfIXW8eo1pVI23FQ0meUq1FqhvUhRvPdTJ29rgVtHZ
wxW11V3KfQg3JQhZ7zg0G1vnNgTd9JPApjwlwQ6kxZY2Dvng6H1vIEIZnnS8U90bVSTvcOfWFNmU
8fK6OVPoJlxtW+54bIq8X3KN1qd2WfZuBlrKG5Us0depXPTSgJtbDBBQGwU4giMJER0cS7MWHvf6
Jh+hsG9pLsxPfPfRD2PqRTUT6oGf8LtEc7PIMcxNvOYHZhGa8qtvFGYIp3qc6djvk61pPyKsp2rn
cpu/ySyorVdwPMH9G7x9lHuRfc2vjU+zBbQPZzQDgmJQPMvbpUKv3fmKpUPnlDWfuJDkC8E88OeQ
cPmF1hEcAYchWpMmRtLB0eNyQVU1bgJg2CZgyHI/FcL3QtlNdhPwAPzO6OoaVUz+zWy3VbT76Iu3
+G5Lj82cLy+5LuUExxN2dbZltngRaHaStlLB5ChfSWlafDYhT3RCNs8pIDgZkaAw6UCmQx7Y0Ruc
0A/XXfkBBljD2lZQm4l+wCgjnBAHnj7ro7y6JBTuw1od/Oj4BDPvi08P8wwey8K6fN3Dk95ww/XV
Ik244wCFfY82C18Xh4FD3QobYRSEYNWF4rXbfGwJnBDWdh905loFiGTpVyR2701twCRrimNmaNWq
KeA9s4XwNux5uNpcg+4lUPsiiNuNtQZUsPGyK1dddeNsYbpDYMB4ApaQ0lMeb8e3BHc66akX9MbC
JmxCMCaGIxjMbfDEcQMD+jHmkp1MvuANLvCtlY3UnD0bSYCpY+0urzI5DtRKjripFTB5VM1u5PIU
NNe602k0fsCoPeYtptzhx2DRGHV0nteiVROvng+pdXnWMED/XCNW49ZF627uKcnZDS/YRlDeJ+7D
WLg9bUcwKw6MlvbFd9AVje68Iyn+Zgq6rE/VgNDttsDkKEJnt7NbYC1ubxDMVN/qHBzxJl3D6lob
b+wOpJJpbWeSDqqbcNHcohvWcBwo12zvxKaEblcPwkmrV8WuqFstY2gIgGsCQrUSo9yJGmhqdaAf
Nhg16b7A3An1GCqxsZtotD+jnpa2sZlFoJ5jE+IRDSTnP7OhgkR4SmV4wC8e2ENRRMzdcm/R6qei
oF8q+DBFzWoBQrc5ltRDJcFNbU2dyk/KV0DQK34MVTPq2byG1UdD40Wlh9YAm/AnCvHcS3xA4xlj
KvdpYCT6kNN4+IJcow1e1nICVu1DDaEu4FfEOgsn49s1o9K1acKKuww1qW2z3C8fwkqHnwdOYN+g
iZ7e5NCRZg1wf2maA0arSUvjJPo0HtG09FONFrAFjTqMfVRnC+Z7mTyu8cBLNbfCRFeC3pQCfppU
DY8jS7AQO2ehIuzzPXCUel4VpCFGwZ1H1rREjF8ozdYhowTDRLTG2B/HuDpMRqJiQZJijblk59YC
vUC8Mp/dFkZHSWvNBoRI5XZ5KjN3Vdweu64a2IgJBDrUCzhJgzheS6scPfmijmwHvMgONxFdl/Qx
Anl0PlECsBfXNS/vYYztUkA4gr8mBh6GKHxTKYAWXBN55aG9PSU5cjFb2F/hplQ2wd4otdeoO/3B
P2YKy+9UMobwCxkW9qPSVQiYeO0c/y0tWd5FGJfi34vUVReOjqY6mYIBQTsSjrClnM3sHM0YLpxX
tSj7uENNWjbp4gACYu5h0SevqGR7KId01aKaHTn6N5zRJ/C+BncZkt1o1CFp8n48ShbOwK5RyG6C
uakr4V1zvOEQBGPnzNfg8etCfwel07r0dnZrgkuCsnnGhtcsAhKIyD8HV3Ti1JnvW9ojEkfvJ6lM
rltvKjU1QBDq+ELyufiIMxWLswIQgNU3O6TYZcQUES54FCWQpa/+Tk3rDoTSRbtvIiBWvNkx5QNO
T8djhIvgXtWtiwnXbToy1I81muW5GZYapnsSyPTHFLsVKbdrSq5fiKnHBksPf2qaTLdi3OrngBRC
0oLyBvTRIqAVAq78GL94jHBQ1SygLfSM+jS5jMnqA6q6YviSiRqmtNkxm9DFZcRuS7jvfNwZA4s5
qVb0CWCX1HM/ErcrlPWgXIDnFsOAe7KWI3u7QmUCce5oW9gXTKEzJs1fF00PmNvorHqAQSMK9zhx
6z3mF5KeMTRMxG1VFsP0ECECkL6HykxHF5BNcOUnIbcY/KvEf6q50ZiJCVgu3BWaj/tHrIgNmdLF
DuOMEZUDsPkhdWO7VMRi4JeJbOw5UyWO+5Lb6kTdgCFXVGTvEB3L0v44lgg/PREewxqaShToMdSo
D1eCnX90AGDEC7YhE1Mz1C71D/OSjOLZ4c5/GWgq/DPsA/HKYYlViT6D18PXfM02ccLHOhhEefBb
f7PtUPR9mo5k1w8DaN3m7FK29ZVFdX+Ri8CVqAJy6Zt8zcnnQ2Y7bKQFNt1FwnE9u8ROLfFzDvpC
6LwX+dZvFVlxKMM3xuMY3MPbmAvhL+ACYW7UhGRlxXkBcJU0esFA594rIA9NjpJ1fyvFgT8nIN8B
TTlsn4qbFBP18nUuQUiBYqm2x5M6dnyhh67SHXjpWMjncWORaINFQOydHdHRnFQWlfVTsMRGp51I
q3q4KAp5x6o4rE2GiD+Yj4Ylthg1Z3xv5ZI7ec/4DNXr9SW5u6UOBXnvYFV/PCZYYRS1DIZ5xXMo
NpcUPaiPqx77nKMxRjEZEJAwHcp/W7zAvWVx7VzWKh1eHHAnSI/sgVkYJu9V2WizrrYbJrp+NRZj
vx6zselzAEGI9cjgmevOEr9Ab7yz+dEWxIsbGhnTAg6yrY7ZWzTUK8606Q3um5eBVENbk3X9Ojuz
IsJdF6/8GmDfDcrxzwGau+gxcTma3Q0KAOyY6ssEo9yX0hUfJ7h0wHpsVh+orThiZtHSZ8hclHOH
vLflzFc6vyT7kZNTrOYdUAE7Ppf5Ude4q+bBfJ+zZHok8Qowb0IFYppc6xDdmppXSFY3ObDQcV1h
XLPbov4RzI5RBdTk/EJ1UT+CbQHgahho+U1nOc1PuP3r/J0svUpPDNXa0YmRTrBejCfSFIjmTS+0
SMMZQ/PsDngXcL1cincpqKgn4BvV0kSc2W95CnfzDdQInDf5uPdrpUZ7covcj1OGLDIk8Qr4BrEC
FiE9Jv5LHxcMlmyQjxVdha4Eg5xyLL6MCwMMUJnr8UKpH75ijK2+VKN/A6J5vXQTQqyAeK81AtZt
CnldsyF1hTWRTst+pTvA0Y0P3iDCcrfnLR/ztSV7LPZzOuOOapgpedxh6dSI+P0/js5rOW5diaJf
hCrm8MrJoywrWH5h2T4yEwgmgCD59XfNfTtVp2yPRiTQ3Xvt3VEzSgpJWgu9bLPDaxvQLLBwwrzM
uZ0uU4XDl6YpbX5RILSPkK4OLVg0hueRZ9KnGzM+bGZfNMlRyqr8R1pXdFu93cVfbPpJXdqzZP3b
FZCeO5v31Xdc8ksJw63UL/hN4wx8rikR34x6rMMllsd57kb/57Am6tv2S8Ow2dFMpmNdrp8k5xa0
B9ttABS6jrhv2nRMf64QQP5j7av5Z7mNRjFpbBdxzqWRNWDOyB6xTkGvZFsobLxvB8Hbn2gPvXCE
Jj75+Rbnx8GJq/FhENJGyH1l+F0mnfMfSGwxZbjxHed1pSrCvuNXtv6xSgfrZJvMybfYct6cfKmb
g1LLVJ5CG6O8jhRh9yBVzRXGyiXvpIDmCPhdCXSMZTrosOn6Vx5BGsC+XRr36GhnsrsqqofxYCl+
hz2mpE5/6740MyyOx2UjOP/ds4uPiZHmwJBt76OWzPfruAwu/9yQgo9zQRenqk78kuGw1SU1ugqn
Y8mKK1Y0owynaidBQJp9HrvsVJDpQgk/bhGfKsrp/mQMdnY06RrQa9Nz9DdT9cSC6LLpxc6t3f6T
Ldj89bYKDPkiw1Yn2WyKHLgh9ZmO+gRdpBQ3AZdBIsp4ykZYf2AwGzXVtRhd1tUufR9+Cz2r6XEV
M8VdsJESCYripBn7LaO/vjC6203BuOi92ArwGZsAre5XxaL7LF/r3lzltq3e8dYZMPxyeIoiy8Q9
49YN8oNeub2ydIkrhjP9NhyQHSA/Ul2nIEeBqSgcBYOUnTIRxEsNXUQjvQ5IGb2cyvEadeUWnWM8
f5rFc2OxXtghFpSHih8mPM4La88RfUJVZpGqw4dyqeVLXy7jJw1NTsMtHPVa5G544a7Rzj7dzEAn
uqnbqN5IcRnbrWgznNZdfcirUb2uyLh/6mVNH4Pe7y11zFj905SUDJxRYLtdYRD0GXRvs3eOV5/a
C7ztqXbW+dsRVTNnC/Ccn7VD2t7VXa0vA4NGEljQum6VqTtmTiu9b5r2FvDQ99q3Lm6bej8OLtJb
MxXSzaC4nHjnJnr5kmW7XLjvt7uYCT3aZlAWcs/p9FJsDv+FdGKxVAs32ctErsQw25IvPs4dcDa2
1NswQ/5Y04NOgvHq1dJ+BKTEh7suz7vlUNlVXheUue5K4qgMSOQWJsTUONTPXmGb+W429EuVAqPM
cOWTTeshgPnZGrjjx+p10XHC5QNN4JGseVRU1Legq6qmNRHDFDMyaXKZ6S2lGPeWqn8Pk7r95jwE
AGkKWT47iVMeblf9tk+Mn+TfCUjgMUlyhNbaDSW0yJCPHzkpGIixFMYJaft5KPdNqzgLuMkJKfRK
ACJeGhlwoS0rd8QSjNawtgF3LDBGYY8zzP59ui3cL0yr5bQj7XirDiAeyMaCXXTylRWW6itomVDs
bOC2/qVxpJb3cVe0qFqe6ft1X5VeiYgGX3lA+9HyNPFzgpzqMGwzpk1Kod/zGB/Csaz6vYyGAH3B
r2kalo0U7NNAG6EedWoce8kZFiGSDuY0DGv9OiGXNwddFrX8IfMGP1PNx6V2aPkRWU6EAFIU2LHO
usp1wy+CtMsru2jY2RVuTcB8UUAp3E8FrdKe+48dZxuxc3TboRUgC63ymPdFgv3cDdA9vf9KYs1O
e8TlZLqWyuxlrPV/S9MUOR86kfLAmB9c19D8/InirvT2SMRhuUul8J2ddPL4dxguhDEsCNf7pRgw
23dNWh7jNorvZWDHv3yr4tvp174/DDShztlXMauIYxBK1CkWZg0Pce2NBsKw7qY/INZ07ADk3kMX
b9vbxOvU7apczHcrtfhycFXt/CHX3N6v5G2VJyuc5NViNgkyT0ozniOzUc2GrW68HS9KLTHtkla4
89uZYCwNRcoka8g7CoWOmCYahDz+2MKVsY32Zp+FsH3e58+TDIrqsgJ0RLs4mG1LalXsm51oqtA7
VqJ3uACMa8x+2MjVRTWXqXNaowiNb3Tl9LgRFzSwISufOp5Q6Pwwy53YIheMaTqfgnxZ8rP1Rogn
dtDRQfQJBUlTJ7V/oQnCymZ428MdZyVbVKeK8d9xk7X/SG4ogIjr9ZW7d6aN4SrDWBNnRbg4PbW4
WsrPsqoS8WujgSpOHUMxueMJ7WY3Q31R9sIFGc57GFXmeQvoUby3ZQeRHZBNFR9NzMxzZ20Y2bMl
74cdtY23cWVDyRU80z3XSRe1zu8UqPW7DrUn+Qj5FJ5cmpD49ie5m+uV1/EHWipLBUeRJ/zJoeCk
BrRxXlkBaQGUsUDVWSDQVpZ4an/WOWzZA7G5RXn0rVo+m0aP1c5WdeQfA3ozZBqleF+MGReOgDRu
3MskuK9PTUXi7n3A7Esc6b9inXnIWfGJGospZs0QzznjYRFiP9h5vPO1YamDyjkHkqTh6xVi+G+W
UWROSaXzgAqkajYOHBGM99HCL2/XDtX8oltoTuZC4ehn6XjD7AWyrjqG+VYXT5v0dbqPjB+YY8Qd
Ef/z4j7+wBKbL8cFDTO+1mky/fF5r5l/tB4TuT5iOVbmMLAlJ68toFW2UbU7iqfxwe2d+q52p+DY
iNk+pH3pEi7AlfDYscngHURyig6bxNIAFJhM/gOALzKZGH3/pWetcLEbB7JLr/lgg7dwHNKnNhjW
Zo/W39qDO4fqByZAv70rwD9YM9mUDvpYkouzSQfGKtHSec4hRnKkpwnqj9UUentv6y5qzhs/8SOW
0IYgtwgg5sTq7f4ePxCoyzDjkLhxIvXAtY1Tl0s9KqI9lKctssDqgFp3C2mMY3/Cbi5Y3UcANaGX
KElprpmiEYW6IxS1+EdCZLqeYjxH675mb/NfqFhY4JLZtkbaCLajxYvN1tYyvxKHq/vD7C/V+zpF
PGs3NfN1XQv6dkTVGz5elNrZ6bmqvhbB2DeLuIcBXfNfsp3ie4Tq5QUUZf3vtnUYnwFjbiY0QK6k
l5RN293PVQD3ouwcHEwV1h+mdxnDWG7CvQN0u2Y9ys4rnIz5u8yQkzQGdfzsR+WcZ6okouw20+/v
TLEk16ns0rcOyfiRzTDye0oN3dRUBvpaD034XHnz/NSNrvnp9H5K0ZHO9mngwzHo70P5WQ8U9ZsO
zZLpfgy+2403FWyLrLemCNu7dtgc6i5sePuAvYsPQ+sgJXKXtGGsFtLX22j76xoG7/18g/N12P7U
Cd3PWkvqGonk5RWRsxuSYDncBseHykTDsVlUf9rcWH33i/QvOg+jy2Qc9T65k3tXBJNARg1oiULV
l/u0Q+oLJ+8BgNIc6KPtC+jpf6WaC74PPoyqSSYS0qWyIJkJkqXNt7Ms09/474j4qG/6Uz+cnLjX
T3Bw0fvthT41HpKeWPjYdguqs/ILfUpUcl/0DMC9YA0yonwRmMNBfgHypo9ov8c0lS9KJh7yJnft
rkuDYz2v011B1oNyDHuGk+/WWFAEtd51IIoZ/3dhjBUt91M/dW/5SHDmruohcex71QvaK9I+zU4n
/dztIeWi9+S2A+sQxpO/U/SaD2EZxTDivR7/i6LNi46NK+OHbZLDxU7RVDD6HQdI+KQDHqnmR3zr
PN3MDKC9E2Wm49bNnTmUdbMSZtO78S5KmvCn9jbxsmEA/RgTTCFlV4xPnVDFfxZenNKKFIffURs4
n4aG4pcYRfCmROs+oWZ3z84k2+tQCDvtnbLxjwV3xb3bze0hZRB9h6pPlWxWr/3HgskC0KZbyiwJ
+uhgIIfQ3730cdXhjTSa9YE5q/zlNrBRmUzd+irRi08JjDSCGWnrH5Fak9+aW//qIZf+S1uIo/jR
RScZYPkNM2vqnOEIKbE8kFqp3gtXU8Unw3DHqAzbelts/Q8v187vEOfJgTIA8XYemNelm/clxgBU
dGu8g5nG4D3hXTk3dq6QM2YGmVXzo+DefnZZO83LOMbenyq9mS6WsID3C9crZ65EPfTUBOqeVu4R
cS3+SIutvadE7nijodKf3SaQn1zOMdJd7l0dQegnEMSad+ykq5zTYhN55yjIbMAhoZBX3Hb54wei
fFkifDmyqsVjrJrldatHb8n8afCOc+9Vv8Sc+1+VHYcFw8W4XijWxIx1JMh/kB3Qfi3E+QANu0H1
PZa5z99f5BWjkWH2fjEQ0K8YknpolTXimVs6yd9TI5A/Q4CzRIAau0gvbhsIZpEpBiaOEUJr1qTA
NjBb3reiwx/Tq7Y62G7wH4Ap+zsNHnnnAXBkOlbb00JuWLkDz3PFPrQKEDIpOeokfeSBUWH3nPbN
iqLPBPE9L6bqpUH0Bi11xMK4ueiKX2bNlcFvBUKkN9H9V5qp2E+gcUkW6TClaQhZm5q5dbmym5pg
8oeUMvKxFxpbUoT/6y+6CgSiHyTbe6dSPP0pDi+MY9HNiXUthPD+UF61bNiCFtWXrQ/ym7CyeeVw
pihxgxdfO5V3pRtjUrSlQpjvrh2skzFjcz78cpgisHEc7V/5DAx/bobCtn9nE8TmpPEfNr8aubYO
DV+Sjwf6li3cJUY0b5CQoQROaZTbHuBMbL0fJtlvNFMqckki2voRW86yqSbs+OFs412xezTrhV5D
A/LdtnLi+WHYQILSgC2rx2nbC3YSj8Mq9buISni7HQp+tR2reMjjZ53kifdQtMDRhzAskguemO0/
4rGrdleurSnPJb1A96xaioYjXNCyOMdydNtke+xENMT9caLPqIvTFDOrq7JkmPsZM17ar9WPYYDL
nbn39JZ8KaSH6BBWVaffjN/ecA/p9+uKayGEW55O/gjVUeGi29gk2q1oDwdA2QSMQW/5gGtYgFI4
97KDYmTzHJIM3W3n1N7Uw3gjLg27BdRuKfa+jUr3UaE0JWevnXTO94mYM/zlkPMYptptcGd98XJW
dny20zaLEyhapU2WzLC8PgV8blib5SRTsk6sIqNndo5xUtnizbBb3n9NDLGTj2Axo2GmMflOw3JQ
LATvkSuNusw47WJEEeruawAykNLSLtbugsLLyT+XgJmHCuqvuS+DWOd7fu5qclDRvGT5yW+kBMOP
7PLbYLh13taRk/LXFDvtQn+w1oz+smIqWueLgGyP5JmNyrV5iYx2x8ceRde7YKXuvBMJGiOkfDAi
zvAkND3GqEW21WPUo+kBRU6OfwiQbuKT7HKl/0WRaiaUGgjkH7gacvXZ+cZFh7aex4TEXwbq1bnq
3epxaXHBMjhnx4y3qzAi5adtiRZUNpo0rg7fEZrCt4U+3RcJcUd3DuRGvuH3SPzqKDy/8n+WuorF
A4rnyq93nMS0PuZIXMkbzhYMBo4qO/Juty6tnyXoMMvTSf3Jz7gp4zwjXX7dLu2KQe9pSqspR+2P
ffqLTfCPlhnfVlKcRWLWZd1VzMoCdWSa21UvpPWE9RPbPDiQt8QBqVBRHzIDYoPZOD6JcmYUkhVi
aIp0p9EtwvDED5jGZ9eJG0hlnMlGXrCyG9TjeERKzyLbFQXBTnTQ4U9HJsb9HdSsOT40VuNZOeAs
7nMkT8xQt+igfEzNqSsogg49n9Bz91Kzv/3kr+zY9C+c7QlVtqlGZkXK633/V+8IHpF4aoQndjdi
nuJX4N0aZrKzcupXfDbhcp/PTG4zTjrR7XN+nbGB/rsNQ3a+UD08BiP53P2onc4fnkOIofopdxN0
8YEhxfgP5rMtrkHCX4NbqQTdznxmKMW115GdTzCMNv9NIrcd/41DF04X5TGwPUD5ljnPbLEOJxMb
296TtCDSU5wwuDgXcbexQkTleb53Y4DQXWoDP/iF6zSoD8ToW/tcwzOJ48REEE+rwoadrXHCiAw3
Mgp2qWjKmQYWw3YQhddHPKQeqTt7pymtt3drybN/TJh4F5/UjHpQ6N9i8Z1rmA6VsUeuFw8BYazi
StytooVx1ZUjRoTthpR1ro9IwbdT9CxW0tspM94FwZz2iK6TroP9EAdi1UxL9Or+EAvyAyoTTfmP
aMMnAnzr+vODaFYVn0KJJvRul5aNbRgb+P83eRiuYBnxfd1ZMKH5hiWv9Y4lgcPwhdu4tpeic/2Q
Uw5Xa0cyXVhjbkh7XR9WvhSznvOQHNsf3dAhL3h+F9R3Xd47cMJ+4aAAHBKmwsOTjuu6/tW7dcGr
Sq/vbXLfxVhl8yMFUOvpo6ndru8vCptRO54kX8naf0Saef2Xg3fFWxnS8to/d0k4yejdy338zVnJ
coZo71YmqeioikEmV9UX6t/MSZLuhJzr9BgWesbADJvvbKd88Rt7T0Q5VtiNjmp+jvGS4mwll+Yl
trNLQ+Q37bKzklgf3ozJ96Y/HcnrLm7FEJEhOlYdO0SeTNqNTbtjIirq+zhsRPAVbx27QFlyZNRR
9SELHbKeo7h0sKtjwbsMUZDm920cucwkJCv1gqvAey0PPuclBy1cY3q3IgB0F9AFg4A9eKp7GLy+
aa4x9yxijkXs6DIwApvyMG3WPUaKyexZ+gubFvHH+GPx6YuGHfTMKFPhnWd37X33fZw5b/+Wsd+V
n6ohycuHR8VBqzN0x22CZmJ3lcrmqYmgg2oNI7SwoaE8hDPzBY820k76Ovkpg6qDZZtTf6+0i+GG
jKQmnnYTGanVi0oQqlUmk6UDOkYSlNkqxir9PRIaOBUM50VZlYQHkpl9DMY6sN6BwP7In5+S0Kjt
gsO6V3/wRyB48FP44qXvmXreuwkwdbnvRUG/1trF5K8YtzULByxTizzDKwzg3Hnsxr7j+fIbJKOt
CAvMorlYTiMV7H/hFg36GuicMAoxRwbFJB7S/sfmlOn4sxRgBQHnWpP2VwQhLRhJIpB1I+6PIKfP
afieyn2ZWOROCp4h2i1F0jQnmvUeG4QMW/lXEiRWPkeEXrT/oCaH8p9vbzs9s0kTTw7hDsy2UqdV
zoBxawjxcOIh9PfCK9qQcWw1Fx94HGR9MWCq3VMEj1C+SBff1XGrg1hd7FprCqGNBCh58asupGWO
cRVi8Uy20EFCBrX7PSvNnUTUnqbwme3Ut/NR9lrUeMd1us6nMnTcotvXM1rBGRsnonx+29p255gm
UoehHd3vVUnZvIDph9MMo8q7d23hua61x6CUUh078M/OpEn+F0rdWJFJA1G9H6DC4mQf5X3c/3GW
Jt/W81oUsfkIFXkWKis9gp2ygtQSMl7QdBjkJ3PRhET5hgn91uItUbwf2mKejz3S6/DVjgzbcUc6
7vIJcjErzBbcP+6bD2LDzSSCqhv3KgA/e+y9NUH1Wl2nODmEg0HDBL0VzJLcJj9y+XOwzgzPUauS
QSAxzhr18yi9+gaOIZH6COrO4l1cbxnrU069ZM5dTLlfUwHWjfjaGHVAtlaVk34GpiPAYcd4MtdL
ZuKglv9R4heAu8TP0rWE6LH5/erreCClg2HrKxKQ8Xc17DYFFxqqei4AsNaPAgaMzArBdb3vEhEF
f7lfBudk8ZgRtZpXDLTnkkCAKvOHMB+OVVp5wyO2S1EdEr32wX957MTztAucNrDHmvSumpIEfnnh
AxbR+JvhFUuDA5Kv6p0rAiZCGc47vLhrKD0476IS5AmYBEVDOLMmWG5Sc88S6lxN4a1mLvp3Ec8L
0H1oqro96lHH5T+dc5xBjBaLtG/Yr5P1xBlPrjkN0FIQOE596N48ZBgbgQXpSzy399WfdVO5dfa9
nKklzDjzgkRqXuM3cu9tfQ9sg6u7nm98wBibqj1XnXFgUNi1QVqDnhp/fQt0Ogc3qSLq77AV01KJ
uF7rhRoSH9cvskXG8TSE+NDOOl1kp3mSe7H8IGICBe/YrxODmTWccRmdFFVPuWerqueuR2EhjE9N
UtDw8qu24akNTQRNCcjk+fjKpiUHkO/WAqOdzT0Z3vO9b+ujWUq/PwZ6ntM/eFI5sfZOojW7UYrK
W996tt9+QYMFX33gLtxiPXBRdV+bkGHgAcyUZIbQM25553pKYADjOa9H+BHNDGrP4iK53ety9KZP
qs9p+PQsdmx2BnNV2XtJ+VCcKcTicb8azOPywvOupmS/UlXhqp1jLlBBHzXr5M1p8Fokp0E0poAe
zeuNxVRSkRme9OkyHYdmWvUPz2+1tcCltlQB4kMPvcnOHlij6TzhEqs1sUWb6Z7cmDdbMeafNh7h
fqzL5QcMviifN9rn9VcDoSJ+hyTNLX+agoWNl46DtdogTR03/c3X2q2ndYzgoTBPLnWxd9peL+B2
Q0JL7czBuv0lvwyrE8XaHHi8qXEKI44YVlbCz0KtGQDwHA6zGDIyMAKRoj5CaXN7c+FGw/1GhPE0
Hhg3xp2Cb5jmyN8H5Ea09TmY/b5+Z7dCB1kO7RAu/6VbMa5/GQk4+i/CXeS9Ghys8b/SNNb7dpZh
mpsMUTSQ3oOEpLbTIXfUrE6DU02835NN5zjhkiqsDvfu0pEosYuHscfdIh1dyZNk3k8sg4en/Yza
XgWnZS5U8tIV5KLcEXE66NdG9Un4OA4iV68jEmv9c+hAu46l3dL+0UGNizJfBDU7eOjvq98hw//8
EoJPc49wi7r7mSXa1c4pA1YzukhAwfvG/D96dVZqVtJPfHX7G9C475d5TfzxhlCuLOwauUIQPDt/
Dtq7vHA2+RmGMkxf8bTh36dNbjy1d3tO5HOa15F7HphwBYe44wS60zwXw4nwJx/Sp3cIEU5K9lPs
1wXP+XWtBsfeQgY2epCQWIaFQ2kdAv8ZLmcLzpFL5FPFl+Ibo09jksLNIHvbDSdPuMbVdeYBi6I9
JoK4vSBLDd5GDnXAZMcUWyUOLeJNqLlzocmGPds7SvCvLkzE+Ie8mFaancU8STr/OogluOutqxax
39Cx/t+pLdiR4X1rfJi4gbewXjNoTV98W59ypGe3ZJQvJzBKWz2GA9Yb1lxvfnks5FSEZx0wuiqJ
oaC3uE7LhskLn3pnbnhqhBH7gd+as9IUu20PEmCLwbvgxFbBUW2i1RQf7UYIQIeDLXmgBlPu84xr
bh0P2PEJl/A4Wc2DrodIHcthMWEPSZI60W9K9ZJcMVzAtGRTGyn6TBgZ9GqoK/FFAxEuPNHAS8su
CEDbpz3oZUF6d4WRY67v06WsFL25arT/JZhVBS9Dw4F1KRckjjsFC4xJkDtrJqmkcd39pKKkZJZY
F6q+GpTSmsyijcOMYJaBGTdxMUN53PiD6ctcRut4moi8mt5GAJLb+db5cfTRrnTv3wQnJP27iZTE
zJV7S4z9TiGhfmCocUgyiWBpP+Yu9cfjQPvcfYEMrDkcHmkl1V/bO3P/AvgoKOSwKPIaQ19484tY
STJGR3PLbQ9uKduXpDU3hMUdXMr/MTE4JudIWhFnaTfkQ3RfdhK4fizAOo6brmdzWol5qQ4BoRch
GQ0j/MV9U8S4gNNgWdofXRD06VPfbKiPVht+VptQvbl7lroZ+9OWfL09tU/I2Xtqa8ZMV8lsvDmE
fPdpumuWIg1ORZyMX9MtDACPZ7qCksy+a38nRpPmeGXWh+BEL0eqC/U0SwTv4x4n4K88CSpm8/R4
PTW/h+5Qf2ykE1gqNuDZhsI+guiEW8sxEsJK9OJLkm2q35CmtHpHM0YfzTozlfYBEsFut3+YEWpn
U5wnntJMtCs3Vev45JZj0cSHNe1chtC59lkVAs6Kp2VWjo+nffD0+si92SFKCY2/A9yya6a5RGwv
A3qCugmnFn7YByOomWtVj3kaDGKHIVSPv5d12voz3HZX7YoqIgAhodyBNKoKSyAou2dMGCYZQwGJ
0DKkyTI+BKUv0/el71Ko3qBPnCDj+CoH+g+PrJ6M0dgS4oVJBj5ygst0X+GBS943hdMeq2WVc6wd
Krdmk9IYdho7eTfEAoNZWLhq23dOLpPgsXA9Ko9LEwzsbo6Gzlv7ZxgcU4avNFY+u6vZyhoHb3Xq
+PayjJIAaia2DKGLdk1j5kx15R8JyXO8F9mqSr+EKxPwd012gvvTSRBBjzlBJfIOLzF5rrMzd0me
RWWYR0QrxH3yaI1u2mtTTR0W0aIK2OpyKtfAskxx9Ener0F01xLStrttLEUb9+qW1j5Usta/utT0
fBml615tkorqCUdcTys4dpQye4UpRJ3E3CMQZ8CJmPz2hC4BAqDcleQUtFAYJSaPZoxpW7EV5ON2
QAFmhprA8NOHiSoKxgOZTnP6xGS3rc6cNihSzPuEl3x1PVXvz3UcPKaGfHtw/xgRmYjhAnaDdyNW
yuUMGztoF3GMDJeRhGKHj0zrVV9mzKfBvuaeGupdVSjmmTFLmLxXmUMq6V2s6mL70kRhEAzHjqgO
XgHoO+fR8gNl5kM6wJgCBpa16x0IC4Kaa505mZ43VCnm/0ArKQiaMORexmsBbE4yhazOXqV1Wz7c
Ym/Ggxy3FZJpog1TTw1DAae6mFtdVlFIYApUezPrDkYJdjMySXFlSEXv99jbFLsCxH2ozT86YdyS
O1SfG3mlolouP0brEgl2ZCO7q+7o+lfne5uGdPBZ5TeWnjh6wdIYFgaZjm9029Ag9vh18/VF9qXT
vhLwkkT2Em9+0MsrrhNdP2LQqY8dzXfzzRR9ThgQNUB4GhsqYSKea95cGxna117bvwsGMe7LYrOv
zCWS+OR0XfVfWcCjZtsSGj9m6upMos02ji//KEy6fQa8FP/lM5FNbBAiXiyjpfTvmmAZ7T/Ke/e5
CFSFoGnK1N2HBrsSBqjBe1omZlRHKfKyuYjEU8dWrqWPU3OZXmb3hnUALs/xL5eRakfSiCVSBnII
sNJiWK5/jCQOqseSW7j5M+PrdFy68rScGTp5k2/fOWfjxM+cqIvWj3FeqTAyWiVXHjtGczcs1TPb
49TjT8SxuI3zzh3dicYnmG8dQdCFbG/GDwRNWw7AS96CxxzuGmz+OHHFE40RF1P8wsXj/JGyhADH
9ONfbRiX3QnamcZ8JhrM4xnt6Gh3pvFwwJd4wHKGPRXSut+um7dHs1Pfs6fIwI/BpN4Ad3xAB2JQ
vZ9Tm7BmQ3ZwZ+fQ9ENzrRPlu6Sfp613UNNUm/sKknF4CVmJ5n8C4Orgs2gD4z3lCcOMO8GO0/Gu
AjogJUZGrTd+MsIMwgv5WPLaT8PCuD1SaQp7Q8zrKc1LgnT5YUVzqWWea6DUoov8P5B6anR2Y00w
3AUmJ66Ppb/h3YpcJxWPUyVnht3tSseTIfkm20fZhK19ACQiFML+Py2enO3yOQAVJXFC6nS7pq2I
9Jfgtkw05SJDTaYqquTfYP+Na0DeyNuaQVCQ6pAU5qHgCeRdeWkcZq0btYOuKsUQNm3j5cAvbklb
LBJQE8h7nWzTZhcGWwP+RRwbE1Iw3VzNnz4D0wD6LGF87zaTCO4ooyLnroDFM3cCO1QAJ9p0jfkM
wnAQVyeF0mf8Hi4eFFw6zePZY4Yf/hbpQBwcCxRCe9FNg+u0T7vmCeh0UVRcftwc3HCkYKCusZwq
id0iMl4IkWlg3qOUc6py+ZvpagCU63YJ+kMi1RIdZZ2SteMRgoiJsMbg2u/hRPRvmubF7hO6cAyl
tV1/LKKumaB61idsqQCVfPQGu3U3k0b0zCryeT7ItijsYUKCrJ9tblN/73Cjl4+rXG9mBFv/qvDr
PBagiTjyXPDnQyTD9XWoYazvfUEg193CEYmm1YzeVeJlokSm6GBUvsVYpl4Y0uHmJLHJ8U+Dh3Ma
8JyJ+fPoN/lFcuRhTTJQ8k/cPdWUJRxkyfmGvwQZcRO9y5OQYBwLTBRhcIorq5+AZxv/ryVfosA5
GrDuR0C2riOmrv9xdGbLcSJREP0iIqCgKHjtXa3WvljyCyFLNjsUxVp8/ZyetwlHeGa6m+XWzcyT
U9djOgaVlnWAioMKc4nZxpyxJTsxzdRLQUlfGDvvae+loCB1Oe7zZJwDoLTbwrjDBMnCcWLm69b7
x/O0wpzUEaKrm3OaY2YNjgTJsnHnsQ1b9/1i04C1pqj/RIsVut8uUdd+wvQkSJyrsY6uXYeDE3OR
ssEgLUbQVWNs1Nl0poSx4kdPBOiU4yobFUJybzOnPa2LW9knIB6kqThb9/bNZliMIdM0RWAf2rb0
/3W+3/4lE+rKYyyj9N5PGDH3RT4yVbkNZxSOyhwJsYf3NCyTCsuHD4mNdTqkDFs3Ks0hSA+JUwGg
WHOf/zeoCteddR0O5SHBw/KMLb4gvEWK+AJCsCU9jmfbO/A5/GeiXs2X54kyPxX8OPWhMkayU4DQ
aDeKIcU58y9fDoWj1vxFy+X/SBfj2DlxKYTdgTzAEcShlRuXvVKIWDFn334VTq+KJ9y3I4LIXvJu
UOZ+aN3ujU/UB59pXfbjH5mxAmKpPZTNycsn095klUEY7VqdJntEZPgoadyTS/AsYXhUkbbca2gT
WNCzvB6fBJZ2e3JYTYMy8aoyvXBpNX+oQ67Cw2ry5HlkFejvdMB0va8xRk1cBUQvWRfILNqBQ8Va
ndIwgpvF9K7bfNlykOmWi5upKOdo2O0FdQzln7KpgEqx2Er6ioB0I0Uhdq6DTLiJYnyVJM66agpP
oIlTABxRwVhImkBzI9k9TWOt3qLEdPVumdiR/3byQC83ogMZ8ui6aWKvlCgKVrFy60oBbeg8Bsy1
w9C6KdweBW4Tk7sr9mOZOzjQwMLJ+9Tth7/s6xz5M0I2/TC9lxcvyMA4QRRq8z36IODYaJ3FDVoZ
b/m0c61zYssZ/bB6qs6xA7GLVEaQ6X2glHrCIz4Uh7CfgbOQ//RgL4MHrgEIUCa9rQwYO0AthKnx
0ZLXePBJubIGTLoc+EC5OqT45KDFdkLq797IjppjwtLbMmKV4DWAFGr3PoGbU9y0scRgnPjpKs9d
zO2PDO9FD6k7Ne12WNBXzmwMp4qJSoPpm1oPm6PmRbMj5jloYAR2vhe4M6dtCwLMwzYVqZeZ45g+
GC6Yfw4w1SuJoLWcUfGmuoe4TOrkmPWRe1PrqgsurCzJV/blFfvC0Sp7LVn5wPzjtCC2QFijo0Vg
ZL0vK48EuEOF4V3XqO7BpSC52lIH1vzMXDhoshMl4iFbPIoj0NcdSktqhNuNlzdeyEYEM8iubFRJ
j/EU9+rEJIAwOs2li+UM+Yhuq3k1zzwNMPOuedYvO1hGK15LhGc/PtqhW+8bJfXjkMxBdQyvgniI
aKOO4aJ7iK0x2YD8tqWyK/APDT9UeUIGSTkkc9by9p3TS2XOkWbt4r172pFDtydcmGEFIGlS/57H
0CsuZU9898jUVg8UsIbJj0Vhu01GL9LHYS6g3fkEDz4yfOEIpZyZ30O4Hhz9GJ/oyAh5TzinBajw
8DVVRGmOTJprs0sLyaOQtTyR8LQMBbcYs3Nwm8IxdPcriy77BQoFTf+P7dqGKLWb1FkFcFAnLrWo
xHKjFI9EF926/E1Vv6K8ad40quORgT+EJ3j+5I22Rs70stxL8RK1WbJYi485Tev3qo/XU9t7Y/pR
uWsCVlEASJoOubGNIWmBU3c3ziFAil54nr8R/hTfQ9gdUZM6XCIHbLhoRo7jgBWKPO43XNiGNiUS
pyVhaV5fK/b6ZRg/cvC1C5Sgdil3PsCweI/uD7XXzAJ8DlfI2SWOaU4T3ZX3kc3VslO1nSiUyaYx
956pIpnKn6XrOhSEJNJAfIDNeP4vTFRUIOwFR6P2RhgFampo2vizQ3mJ96zk2ILnlRbjSdcDMfEo
ScczQTQZfUcW7MMHz3ibXYBOmN0S4xtHTRmXm5yvksVIHcGLxp6R/4gypHiat6i06A/d/MAZfmle
K5hz//qR/B+5ZF2BHxBy5THZN31Z77p8xlNMQsimlwArKOucYgb5IWpMOjcCqDzck7y21XEu40Ue
bGsq+5ILCkMRUuNInzu4phkuIZF0x8jUkqStZq27KVYsteyC4b+WrCRRNE56zhb8WBFwiRQrfXHA
r8NpU81L9RQiietdPohSH5ZMjABRqpJ3ZxrF83i36EKfNdc6WTO1OsdaX8v0xqZzn5KucKJ94cvx
snarhw985c6+rXCWkphuu/Gm8Ini71IxlgQAbI4tNEk8JNAN3V8ao+Gg+stCCJ0T1OqYS5N2ZOia
iYHt1Ti8GY9i4iCzUVYW8nc9kLjalCz8f3jFpo9RTwL/SHSseHJmJ4CDcBWL2DubxeBoQoN3NnA8
0KZmb5G/VXhNrHCtcHInZQhtpSNpurNelz0aAAX8/WlKf/WUyc07chVe9Zs9++hvMAau91CNhnTL
9kjhN2VzB5erkljIYyUCTL0DEaODRyBbbyM7Ob/D3hkWgoweR7ixAOlG7H74s9iJwNYV14AhKaTD
jQa56R6WPWdlj5bAt6VVAxAQz8dqBcV4/h2yWc0fqsJNRyLLDnBDHpm1GR5bYwShd3JHxTFzQ+bY
0ZmII1Ds1aAjrFSNmKUnRrDEgKSJ29X50bS+Hu86Jt3x1JVz+mcqeAizWXWX19ROs78f7QrOKUe9
63YshJhpoGm73baiEeYEOHxiW58V42uc5jI81P48j4e5mLvvLGbQvh6Kh+emcCSA6hFzHsSd0Ies
g412Jku8Br8qTP7VviytX26WrOAiDipe/BtO8vNHnGrV7Kqm8Ysd0IcJrUuL6NisbU4gUOeXOrXV
2wByApNk05S/MRqm1a2GhfvuCTg6t+CL/Cd0/uodxM6KmifS/hxF00jCHCMO5rfVzoQpk2X1q3vs
adFfFNVU3QRg3+YzJru2u49D2dyMvcZTCjAifiN4DVR9qohVY7wqtL0P6pSIfV4iwWXTVPh7RIVx
j6/Qkg/rxoqVDiVQ+ortSjD3AjKK/4bTVNv5EHCenw6FligPiYDHfdAUFiRbIBTxuUwwsuzIKZbz
qZz88AZA4nAEYTgQPpizGOf2zHByT7aydvd5ax1S3ZouC8JwmNIFdttj7mc05wxY7Tj5rbbk2VMq
NzwAJlvfvKQQzl3WIlZdEeiGTCKkAG7gBFz2POSf6K8ul6zVU6zuq7BInGekKdSjaJFmOLth5/c3
S5dW5pBjBHc2hRPHv5cuAUVRMfEB310EcaywX1L3RDqS02/cIIi8dmUkEd2dRckPwuZFxNujxzDh
llCbd/2ovKTFQm4LFkS+VeiGq2qaeqcTyNpAx9Nh/PREzHFjk/TZ8DbRCcbu1xvMbhwclT9XV7Pw
Zmhip3soDR1Sx6GirPCGSKhjj0PhKjBhU4dxZ+1KzrN9z+5iu+Kz4+BI35W5jFPUNN89xIOHeeDU
fUkMyFgsqPj0WcQEYMI3Q1+EzYUNP2AxOHdTh2vC5eE/WxKQu3Zdi6cyUNV3wmd86QsOO2T8+SJZ
Wk7TK3jQwbBwrFb0X2WB7sM8Rx7QEj+4rxvFKjzVZbPL1RrpU2jxbPFYK2PvbFSszktv/XcZ5fU9
9cWAdTwsbe+ZKyByBUpAKmWJubxYxif4LwTM+ztMk2jm6YKBk1D66LU7L3Ma9bXOtGWcaR+MsmPe
cybnlMlueKfh1xEidqAigkXhcVMMRDO2IoDtulHgcN7QbvmBC9skPBeyaRkOTJdVtCvl5AM2bp3i
o5fh/AbGnB2iBvn2jlciKS9U2zn9Z5gqyvLcKTMHdhaVew+AWd41PnIDSmVefFs3bS6ZqUzxtxe+
a+hoYS3NoB9BO6XkAdGKeRh45TTZAYVrDtbuYyYaR5Sl5nc7Yd0v3gZKE8q3YVi7uwj1t/6KZCC7
R/xQ878Bal+xrbzV+800pZszjGpT44WYyz9aOuVj3bslBr1QQJazpRtjXPcGO98J6ZIl4kTD5mSI
XWOe4kwiNip+7Yudivx79BPX+eMSlSWwqIxVBy6LhLMMx69q5wlFLgiJMDgtPauAG2g3U/CEDqfc
53plEuHhW7dyua3cTERPity8v8PRv5Rnr62Hn8mLXX0c57hqbymMrJBycok82cz4zjZd1C0Tyzvb
u7tZhGyXNoN01u6l0kEdP+K/FQv/ycb925Z5HJyFjIT7QZ51fG6HKpnPfV5PikiE5/XwXvHmPnI2
qZJXTT4h2U741pe9AQ/7vGAHbJEcxv4mLti5v7QAeuna8Ed5LJseHjjzPcQl4gkFzohPbGqhvIsg
7+abKcLvSasYpQunMsZ5SfKuiMtD70aYwmLkmW0AJ3oPdJxKzjEPHP/RzLQMXhIrBqxXXTkuW1Qw
1or1HC9PmU0p9WJ0H6at9XP5WS7Ga9Ntm3r1vKl1UuPPlnDv8Kh0GUkfhgKQiCbx/wYtK4M7F+fV
L4h7hXtMECYUFCExPMuZl9QuzFqxUi6ii+FHAkdD6ovZzMCm5cve1/zOmGv63GO1svat3OUFMvMl
61jsCVmPwYcautH/EzF93vQUJLAGpKWm/PYD6/dbBp2WmAF3BHaIZIjPrBo8jvVrrS/5QOXkjlhc
Ame15VS1zVz0rA3UPPPZBF6GXt8aKUkSq+5PXDZAIswamBxFasD8D853/XESnxMEWOjgZ61Ja9yl
82gRuaIyQQNoOdJ0/Sg4qnEUbjc0ejCuQeLFNTCZyuHU2kzQ6cBwKq6lKqj6B7pWWNgg3KZqK8vZ
QjLt6Xk0mM8NpKSSnhGOWe0VOogZ6oQdImEpNuKY8HL4e0hPOuy3dNc2HRscT7wxsYeQ+P0GslhZ
QmbxMzluBK+lf57FVA4d17TfFAaklFZwpOBRnLCn27hTMjyS+hx5e/OCzABHRvPrjM3kG+Q7tIY4
n2bL0cGFD0buGaeztHI5eQzHy4Y9DGnPDm7TU499Fa9gBUNl0+EY8ncwIcfPrFxhipZsrqhaCeqw
uMtXBTpDkVTA1iun9mPtEdyv9iIFXGqun6vVjkeuGIA8MA+cpw7PTMLAVnRnP45dYpXSEdCCyzH4
58cuaw3H96tDbkvnD/Z6XF7SxMXDuGgecgkoL832tzLvOC0AxKqCLjJ2oaLflvq6M/YIO1zjIvBD
d7G/iHctMvelr6e22SNI478ux1rwS0zT8sOipH6TBAElSC6kmo2o/ZEGHjYnZCcg79Vg4EJJTLVe
P9uyq/6socigiSLSUJZXB6TakmFI2NyVYcgGnd3qxvOj+jmbFS6kasZwy0ebwm8LU/XEjxbabQbF
oyMHl+fOwc1CTT+4vZpt6zLTj12tRUrAM2fhgNVtyLa+jQHx0hi7VluP49nr2ITdI6/OCkCh5IlO
nrGh2D7Edf1euzOe+SVr119jHWIC5M6ss62awugh9yYGBU7aI8FI4dhqM3oCkyikzRbeTkLI7pCQ
fIm2dDrXHieEgg043n/9PvVi/YIhUCgCm7inUwRD4PJyyv5dz8cg61d3eVGqlODcMFsxxvF9M7Ol
7D5tQ81H0I4OOTdLTtmlUeOhE2qBtQuvN9pc7ZZHameamIytIdxesA3JtwX38w18u6g72wo5eJPB
tSAvm0X4W2dyL5+zKGdM8CBgn6ZSoCtVTRJ9V4RpYZiEBH8PSofRu2drFucVM+wzO07+ESfrtcAm
77kxnWHUar+2CtZHD3Vv3YsoqZ7y1Mu+9HglD5K4cw4Nr51sa3TP1QUNJ7kPvZo8MdMDYiFfBG9j
m8QM0yqNl3a75NejSN00TEmVCNt0305+z9KvyDvMFHSHveEuRW0nCHONYtvY3Ewe1pDdgNHgr7M6
6V+agIxAyY/ETRLW66+J5+C4jftKfSyLYzJEpzx/Ixw8f1S1FBExsGB8iIAludvWn2HvTS5vrU3O
UfYl7r2EBW44wg5CwubQ7xdY1llEYEMkV1XKc6H69lds2WqdE768b2yEcESAyXHEX8tMnRU21vxQ
tdARMAEM474ZE/UQSuuM+17W2UXUC49kf0mKDFaH1A9T30TfNud2ORDIiJ0NHUqi3gOPRGCckCnY
Q6P+UkcQcg5d9YLoNMpl9ndSGiCriFHej5cpD0dfsMj+lI998lTWPliMCYN/tltgF7fbth1mqFQm
d4NqM/tCcLG4c3AmceZ8xayfYmbwpbznu0S37qmEvEH64hOQAkrHQ0ObE2esftG3bcG+exfFvuVP
WPW/+AliWrdB4vGYGQH1E3YnSE0+hQVQ7V38zEkAKWiYW78K3FHqEPXA+okCsTMxj5XBGruhUYm7
t1k7oBOozGl0m8o8+uMKg+nbb033b55wHlAR0s4DxZ8DYM/v1YOMEmxqT5vo/koHwI3GZdViemNF
7ePkx9HRiOMM23v8qMgAGMLINCwskIlwLtEvk+QnvNWaXQImhmmgCdZl1P1Q0rKjP1hOkfIELhVJ
E0UN/jBKNq+cLouWE3ozoat2MvZUUIzAbKjKjPKumEy2zPzuKzehifZR5lVAlrsw+6N5MH0RmaCy
qx3aOOOEnbG2W5qBxKphP/kTxzpck22ddWpoz6vx/eiGRbAmbxtjq+XrN9KMwWXiRVT/pZ7Hcqod
etFcK6HM9SgDxq3mSKHjMf6tPAxjO5ayqSRkhiRzFLrJLn6N7Xh7HeYg9lcLcTRLCIBEZ2X6Yrvm
7BzGKvPI/PvJ/IUmHWA98HSzXCyA8xh0vKBbni+3rWdsQzBbp+5ZkrLoQpI9iq6PnNGdIHPKjuZm
XI15K92Cv0cdhdUP+cJCZKMqJ/qKE6hWTGVkDDYNnuvycU7LnkaWMin/KFau8WlUQ/TmmGi2+A1D
4jR+3Y7/OhuQEauhR/LDOKB5aYnmVL+H0xeZY9x37Su2RSM3I2Mv2IpG1XTlpGZRbwMNh68z7G7M
BH7c25O3+HCtU0p17DEmWK33sm3cejeowb9H8xkHHgXsXaMNea2yu509kw9/UmRW96+DX13wlugr
eDsEv4+zv4SP6czG9ZfOZ2Tnwnf1fNOWUU0gHHRaW21ZZuXV14jeOfS7JiNvzExhU+K4G4/Un3Ph
cMPNhUta/UzjAAKQj+JUl7xZ/RgwSy+Rk5Oik7d9hAWTUqU8KTZDIDXVUlCdevEQJdcxUFMAsALk
zEKccH5ZFlhA5tlukd0y4FxYQ+plr90qMVC7RenPDzxasvqvROg2p4DFLcUfI1v9DRShtHkh397a
Z68I7bPFwsqqapkibvA2hF7ItZrPUOHXQrysbN8zXuPxlL3Bdo6XX1lfTO3F9QYh7jKqwHncFUUA
TIG8QHI74uWj3qgmDrdXIfEk0sfl/wJUYR7YJBQQj3RRmp2myptRVaKwbNi1J/1DNBprT13Vmlte
77xqyNvN0w8rMeqNJP4jTAc2wWA2NsK8pbZo1N1cylju3JH/41/VWLTBB6lSTz0p2K5821iSWbtC
ysI8RDPW+MBDvGW01rDp9mhFiXuYxzE9Mo3nalvNAqGdy29sNzVO3v4LTziLUDhHeB4TO7O8A9oD
RDKtlql7Iy0FCCONTDLeIwm0ct+O7Ng/x5V7pOI3g+N7wNNQ5U/wxlBIgnCs3jFNduFm6Oz8kPUz
hKNmnVYsovBc1cmvpF5uEXU78d72ep12jjTUQG7Qvcl0z4nrFf8QCxb/xpC5GB57CvD0e+uHXCbs
Ulh7SBzZXPQ/M7oufiJVY8dYvV5BEx3x2lOTOWPX4VDSUK8AjD4gOoN8pG85kXLsqnH6BE+0U5jo
zQfWRfIVK0byGYkwc59hG07gvzjlnoHSGHU/4kDpLxVy7ZHdR9Pgwse8cEO0BIjP6rGV/AOMU6Lm
YHwWzk0+OWHxysCIUR4wf2XcaVsXBFleI2Wa4JUQmA9OkD0cET6MkM62B2BBYJBIsgvrHIbAa44X
Ijwy7rsnrBFV9Ir4RyeXh68y3+nQise5zjN7ksAPLvOceq9JXBJAdEgL7Muxyc+ycdm9oVmk4FXy
mmEpHrj0t4s/VZeluyZKwhHt7Kl20NLPA/kbUr3ERcgaTBY6D7bCwblZ8URmpBhd2IQPfp/SHOmv
/WzvkZGwatLwnfu/Sw/V9pN7qpB7jJ5YPjipSF7hY4WH8zfN8RgvFSsFutwqZaaa0nrLxoIhV5GK
2KiAd/NZsOTq7poW9Z5kWDLcdbET4wh0gfApEmkx8VSDfE8CAax0FqMHD5il7nw/7l4xOTVfnGFV
8hXzMb9G1bPRLIUoUVLytflHzs1E7MsqgYa0LEuW3Sxtmj3hwl7T3QD+oN+OYF6hlyAf3LHtNQhz
/Ep5te1EcX0cSdJc286pxU4WQVc/J1b33iFYa86pw4J3FXzKvFr6v1z1IKNaRocyblgUyChDiWim
BZxHUnfxLkBU4qrL87ndTbyPnXfJSjf8GAbnLSVxQ5iidY6B4lURNHzDG4ohRHRHw8s6sbrxW17r
hoCRYGSNtVPct8GyEjIeyhx50nQoapFVy2UQ1FQzpoEyp4Qjrke9El+I2ru2cs2b7Yy+4txWz30s
2BY7dwZEevAIOb8MjiN3uzlGljvuvRWMV5vBgzcHdC6eymMxyPgzyyL1N8JCzECwxtNPWYc1ZQ/9
qEESAHR/MUNYU75J906DHadZ3jnX4umw+eRdggarFA1fc8Yw0hHVOiVsMEleU1eS3XhaAhfCIUGM
dM1pXzjmRDC+FMYF+3JlHNiHGNMpqNMOUXdf2zzNtyHOwuJYuV1O1WfdfVdx5bacsx2NcdKJZ/+U
Mqy1e4nJ/9LFyPo7NuvuzFJRixnEKmlvfM5l9TDZTqIgQUpx3yHiQKWDVs0RcFK1WC/LWgDr9fxY
j6c67HV3sC5Ld8w5nai2tL56zqkku80B3S9gdIkQh+eWakaXjaAi5bRLkMGeJHMkRFHYx32PeXXM
uQ6t09hfwf9tM0W35ERtBbVvd1jslxsmoSC7E6LVH5xM6/4ovFACRehHAO2pyPodMS1NKgeC2sEP
m/ngKEpCNnTp2uVQ97HJb+oczzskFC9m48lNw5YvnNVyTNCX6nuPCWG9lTKc5H5IlLj2fORT0Z6E
zILHZJwC/SlzaqQpD7H9eETNVe8JJWLQ2Cr0TlLZEVA2wPLUFeTCGWaOS0LAOFBMVEHYhYzbcZaG
+imwXnUThFXugLn1+/XgsRzTj+G09n9jfK9IGNZGXn3bt6ndjeLKwma7tO4mh2X9Ldta5A2nJeDw
OIHnp/iGwMVjJSKdHzwGjmuTSVsEHx2mecLnS+58eb5Lvg2lJ6j3uPFGP99OwCeqE/LD+ryKtIuX
oyCOFDBgE9EX/ByzjzLvr45zi6UJf0hdJ4yaaeigw8LUI/ZpyuLA48R5xMGovW07ELWOafcrw3of
hYGatk2GpIC72vicTMdm/G37qLyVC0atbczuPT6Gox920JNg+4SMkooJd2vr0PAGJw6gbjhMewve
/pAXwdyAK0YSWcEOrOiZYRbjfW3CpXR+ZXgQb81YqWUbwsuxB5oEKULtHHwDTJRMwoCN1uHXSiio
PmDFA5E8jCCK8A+3Tzzg3BcqQpL1yXSKAQ9ts22YlRYyZ5W+MpilrB1ACNXwQXEdpg4PHxGO2CZ5
S3DC/UZMFAW/4cICA3OU8E9tHdUPXhe0X21zpYesHczkLo6tfymcnpf/sIoFrlLRure19uz4p3bz
WD+5BBgPDMyaM72VYfPq6VqmZ4XQXZ1dFmXHIPcNloqlEe6TRj7E8+GF4ivwrldKHomZ3r9WtnBQ
/IiYpwV+OO9DqkkSJpPRY/nteanerTqF8k1RJOVBaAh+9mKXKQl2NXYItVv4Fcr9laUa8IinyvPA
Cco2vOkHUzwb607uMRgp4NzAwWDJgq4GSGMSLkEdduajkxwRk0OEwz5NlDwmkx6vYkjvr89BZpYf
mi7Cvx0j0QUqZIZBQdBefeyNmtY3zORMG9Jbkh8z6nS4M56TPPLAgZCFcXkAK+aDbt34A1P+zf8d
IR/ubHlB4oE3ifgeVEr3s9sRKNlDKufJWeuscb6cnmSvEKaMHsosl++EPVr3E3G1iZ7nhuckVkpe
hS5FyquWW0+66/DpL5ProBpdrQ+7LOuiBDcI0eXNzAkAh3ydaXOTA+ZVr3h0AtBYiKLOZ78GwS2o
K2sACBYecam4HKGQj9KHn+7yB+BUJWEdKFbNefZUOu8CRp4LVr8+veMnqj6JdJaUbvRaTdQ9tP3d
2IP0hHGrp+l28DJK5TaZX6fc0PzkzVfKXij8CHTfCw4OTUlFFytXvOqcifhZRn5fJjyQWgHPnpoe
7qgenAvhP7AxA0GW37AO4ohngJtMN8ZES3OqFH7dQ6B44J4zJjx5cn2Z3FWcJNfHQK+YPnq1LimF
IZlIbzgF48beuAiVybm7dnE/4ilY16ObS+0+jD4Q8hpYGlYAr4ZrZapuZEpt+LTkH8tYyKfGL835
GpJd9+1VIACW4T+GgKz+CssubTfhksItTK/4jgSgdyYWHCLCtVGa9q/lNPfT9+DUfTNg/DLKPrdR
Vjl7My/XC12IkKMDk9RrKkqaoTczF9IXipwjPq8OB38PDTHxH705H+ObWHNYu6trFZ5Xqi3kBXcl
W8GIW3z4xRJzrI5x5TvLNuvjARqMNf0OdEo17HuWFrxNo2sMdluFQbh82STp4RNz+S7Duo3VOr85
gLz9BwnWC/mZfmnW/TttHULw1zPbHa52092zSwz7Q8uhAhdGVnFwx9BYLl+DbUYWi0bP38WsE/so
p6UjvD1MMcU5PG+JtslZTk9sUjwP/93VX8UrJ7uHgalqNnAs1BDzKdXaCmnn5onCzr46ZhOC4nam
Q+Ts1kNI38U88BQt80K3O/B96uEayeW4RD9jsAkXr3YeGzrJ7Eb6PVUrQwd/8eDOxMEhgFEIv5ul
k77QASK8Mw5fxccY06k+GDACr0sHYH8LQV3Rn7JMGfLbMqlUHercc840KeFZEQVUnj1SKNOUHiKv
2xZUe5LCKbA2UdBRFF5toQinrtmtYHTCg8/W7Y8bFzZBjoj7e9ZBV3MmNNpdShp75dtY4PUR/GAC
mbMRPBgLi7o5sIBBYocyfiWfCXokt2qANe53ejE00fh63rHUbR/Tgjz2tkt6Tgo43A29CNeGYOsB
nNtGgzO5qHqD/Fa6Htu3geS3eEDydcW2C1MP6yfAwjt8h+Wtgba4bteCYBktaXUxnynaK/56oIHS
Qwr67NZXJk/hHvjd8tYUnYO9eYid24JWpfCSu/4an/NcthXArGD5Gws95r94lE1PdZyr9oxWS1Z2
oxDInorYW66kYndmkxhNeEh9Si0pMl80h4sZyZRFlMeY440DCVp6rId90mbtByHEtXrg12yaMxk6
itpsDg7tBg2RUAGXuW9/CkYe3hlj2Ndbcn2CpgLBCnvHiwZ93tHJTE13QyURA3VSSdpHSnztmvx9
tPFGslUR4FwXk23enitg0iB82IadVEcFBSxBllm7ES8UDegIps8rzkB1QiUMl7dqUIRQesgNJxOY
Mt1iZb92UFKE0z4PKf6dMJ5r5yVaiFbyeEPse2R9EDw5LXuBx5RviLr0LGHFExBgPSqnwKSqUby+
2prK4Y2ezYi3QAXL0bF1foduL4JjwRPkPLvLnGENAcZ5HwdypDmFB3Dhk32VUfNAcNY9hrTagKxs
G9MfbIah/wW5Mn2lSLXRp6aMnONcD7SRuF1kzmXEvvFpQe4svojJj3DuonDNf0zhUIgKF5QLH4HU
735NWDbOyulcOjMXUutT56T1ZV5J5W4WU/pwjhXB+m1E6lmf7QgdGxUsltVBjc4CacdS38CfzJB1
PD7nzqHjga3EhJpGr4pMHyYQeMsZkg9A9gza5z/ghyNeJnS9Z37/jM8XqVztSx8UAX6CoRp/VVXS
kqdWaIaCjmI2kOgtzZ7XoQmOA28dkjkUO3kbYytApEQtxkvdoFU9uoYUFLsL8sM0oubtfu4KuIMI
ICvjLxhfWi3nPln3yTyDzpWsZNQlgGb6mE102G11lpW/hjoq/ENE7XxOu/oqH2zjDcmenFInSSte
IdwrUs4TJhoEDna6PnaIwot/E0ICeANIZOjuW5biaoOvRv+GSZexeUqupMOCUQ5hbCJB44RVQWFf
wRFvIy2YhKd4dvESCrfQTy1TmXvioCB+yX70kIeLaD7RP9qsj4uLOwsPGl5s0tSre4vriOKxxego
fs5UHZn9KgrDWngQ/9iIzhzvuPJ+GKnnM0ZRHMguz2LQKJNx/13NzzRQUqvon7tQj08RPCO5dZwZ
+w/uNHKjluKvKx27o6NoLKsfr89xsG+Z7KIDyJYgeR2jPjt7IC6rv+SXfPhzxF8FTr687wASzmzm
Kez2F3c6jvAnlveAw6z7k3h+l58i/E4sBQkwg8z3mtcpkfhn1iBPyf+mHV2gO+SyabgFiBFBlidO
tF+h8RNVaAL70gMCYdKKMxt/0gWoIOwIwICQTZrsnpIFyy1tfcxHmaNEDrZyyWlizPGS3iZRXvzr
VYjHLAR/NrCU+Y+j81qOG9ei6BexCgRBkHztHBRsZemFJdke5hwA8uvv6vs2NTUeS90kcMLea4e5
i0nhlrWJeZ2iKJj75Nn263xnFpbF24ZQ2ngrxmohMhGj2aPkrhle/DqMm83QjXV2rGdHgYSIbPLA
So1fXPYT4Xq128hrNMIE3PTximfAoGDlnELs8kOFPSX8xYq5+6afyEA8BSW0j9M0ON2xUbj0j8QU
3CpDh0X7uau64mR7FP7bpQxWTH2J218By9of1D1VSYAEldbDkk0q3qVDE8IuntC/74Ah+thRNbAD
RPZEOJxEHy4JcQQqJpvPrYr4P8ZFHBmwQqZoR8fsfKOLpntMGwHKMVZqqt6KJV5ZM/lY15/p60Gn
OgEt4xaFBNoxmQfyRITetBz02uj2YsrUb+4o9Sz/oXT8/2DsjRCrBhkc4ygMCTjUFfrbBDt9dyZP
ENfcAmssZpTOB/YWjpn3AnY9ZEOs8VXBpUkkvI0coeCKC6M/Md1ox48kbINAXz3K5OWzXm3vnC1R
nPeDrrAiMWlUbxoRi95mgyJqC4bBSgiDcZoBCaBOW0SBZGECAhBRr4+8P6k6mqiA3Zcj2nkZeuLJ
TiDQU3h0fT7JW7SBgggrBgZ6LOpo2uVc0Bq60VQ4mB3sdLMNiXCv+m55BCUkFerYaLj1Xdip9zL3
4vkA44CcGBT4cLmbWYT9hnBZmKRcuNMdcZY3oBXqXHqTxTpAmrx83bFGmPpdZJb+fTZkOlHDIEjb
M8HCfRAGcnqFpTuSO0kb8Dn1DcvkFjExxzqkNYGQn9iqTUw7ExGxPIxPIK3IpqAndbCtCdle+sHo
/k7QDN9oi2Ngjq6ouwde03S9LsWsvnKnoGsnpWNY74p8Ed8DwUTtNl7b4HUwRU1XjpefZFJO0nSL
f7paWPDTDuxhOOpXmuOEHIXcczoSRkT0YAsxhvdDabigwWa4r6npogcm1UXGnZeWzMlrY+5q2RAO
BTdlPvQraLT7wmTZo3VNmGy7pidrz8mnOr1w8RSPFW0rUZBuEIX3ljErVm1v9P7LoW8c3WAp0OvD
kDwwBXH0BSKm5bCQcfqLy0yYDYts7e7NmqHBTBtgcxIlDI9T1zkf2Pnln7DsiNfEqdwdiQMq/7XS
aX7qkfA0REgxg3g62Tyvoc4m7i+f/EoIQ0o6SDHh69EMy4UpxXZwR3TosTuw1o29keTWhunt3UyY
m9zyUkOBGtsVOd8m4OFddsm6+NO2VVB7dq5xikPDIM/bVm3mqd9s0Ytpb4lyuq3g5z7eryuob9Sq
TtXeUzSQ+reZSTR85oGpST5kekkX5cXjmy4aSjGREyuF5TtCNerOvBT7OkSUvoN+gFN8wOX7T8k5
fC0oa0lntmn7A10StYi0ZpnuW9PI7t1j47cP+nLyGRk6LE5guI/vRHoAaNJoGR9Fm6JaJ6sZxQ5o
rfeKLKhoi/UCckTGae+zqZrHi1+FVuwK6bEgKchx/rUoht2nIR/teDZDFj6BNGBuoJhaRPzoE4nD
GZ85eUvgdDYEVNDl11FMhiKO0DQ8hZ0fIOWRuC7PRIUjRgZCJon6I0LyzaOHcH7QGMdwuUzf31vf
JMlvbw7QVDO3+0Dog+DH97FV7pk8pSzZk1LVw7vfxNF6plubZviiTQRaPYxXcer5pJl/kwYobtQk
v3wiiWN5XKaANiXFcHbG45ZUh5bEzOaBVVd4hcTr89BpTDsgFxq40yu5NeW1As3mHuP+/3x2G4bg
SRtg+CMZWftojVV/zBRYjy9U+vLRWIrCnUskxrSVPeQuqq8F2MYWAUhKWIk1bVD2mxbiQHHEJzhj
hPQdV3J5Kbckh8Bbf8/SC5j+Fmb4XcFvY2I8+ni43nxBLsB3BaJCXyM4s8DEoiCZ3PZXmCo01Tv+
tnpxuK4Ll9EFM0+PZSgXooGBFJZEH69wBniws5nZvou45hmkgmkOxprwN4WlavbjautrO5Ri3vmu
wrverBQkH7RFaXJkazAzCi/kcIk8qHk7ig0v2pejHl7rZaI9aFNhoA4tmX9qAmbOe9lL/ReT8MTh
OHF9bNq6lu/5LMMr6Mn8I2wIudgQ0TKRl9fr7rvpBR111xC3QBQuipmNz4KMDscd/V+IOWPS8oJm
CPdjP9QNpsemOHuIbKbT0jRWHRnPkBxECcni1hYorY8kNjSfKxmezocQC1nrDlS8kn4mnk+kl9pf
ESZfBBZOVzTfjoNMdxuBPaCG1Q1SQkL4HEYfaV95X7Bs1+I8EihwPwBYsRsZL+N/UC1yvVuVh112
1Ti6T+RQGL1netZUl9msN+sCACZkq6TARaz3MLKjdfOHP4Gb+D9p22H1Dp2xXLHXEf+czjVeCVyq
ZXpOa9f5jbu9x5QWIrm4I58hFlfq8xgp9CI74x8bQrSSMyG95a6aYuQaW8hHcXWKIoAkV+MtYGjg
ESBkUwy0t3Q0VXplc7v8jjMe0hN2zoW7WackfvY+VyiSPjg6Byp75HFrYDr/GVscsZ1VMqXeHvsR
NgKEqsaAxlAkMUFWo3PJBubnENG9Kc32wVhq0jPgFC321kLgLwFT0q8f0TwZ/+yIcsj+FEWBRdGp
ekn4Cjh+tHwb6seVyp4/B2fvwIa16N1djqHD2xMTRf6ebhQNbUU7twKCwB5IchT/4x3GKiT7ACLG
PdV+9G9CRjoiP+5YBDWKdmHj0/Yzx+nL5D3xakaaj5o1TPxMXhw+SyCNEcZNXhKEMNelHFrvH1XI
mh9mLqh/DVk4n+1IiPY5CjtoVoYFzYqwQbI14Qmsowv2iv5CKkESX9pucJ/HSFe8lmwr3EOJn8pc
yI6w/5HKLP7UTIHK2wtThnvMN5ol6Bi2664XELrREjrDA7g247zKGStUvGRMGZg3Fh6NcpIh2WI6
VkwvFYAZcR8nzLL/tgVxAccFSSKfKRgr9cEDiPliO0B6ik8pX7786fUo3POSoeZjvtVapzwFgScK
zKtS/UcT3SHgt3xFl9hqkmR3jqtG9JGKKdxfx88pwEPePcIS4qEXZwhYGIodpLzxyV14KC8xblcs
HRLxKCeShEYf+0K1AUmuyK23OmaUO+2khRYLOgXOCZs4z/G5xiaPS0jEqaPvW8DM8EYjip59EgFf
34Pd0PrJdTv2zthd5uwgZn7iB9TRiLPM4Pdn7TjaO6+BXzKTUxqr1gypy6OXcfzukHRB+cBzGpNw
NjOlB3pcAKAJxkrvM+hYio+UZbK9iBQRHjNiPwxeKzwOgOLKPvBYEDfTh8ha+d2hnYleBtyJgPFZ
EF4iM0yk7eo8eOKcd0g4WwyjVtgE9d3cKoI4u7VCqw/BJjoNLKnItXdH7zqBDbZHSkya7dYJQ6aL
+FqqnR9a5R+QGATlu5ez+jinhpL8JUpBmGymMUn1PVETiKDhSusMdUFe6fSZkaxP814wKNDHsYPi
zWi3uoEpIh8+K+j0gN3Nbk0cetZN0JFq+ozASlUPK5yq7MAkLf6pGyCleBaRox2qkYzMbeUaFlK0
SOT42aC1H8462480MNo5tX4bqHtmanj5kFIWux5Iyd96ahVyRp178FwH13U2Fd5ug7ZQM2ha0SoU
m2UWeObzabJmXxF8E5Frpdr6NDrkWO79PiTTVQBhcc6Nnvvpws3kzqfQo/t6wkkz37yFFa3umMBk
zyKW9ZsVpwGhZEoQtxOK2P+ieOBEGWoqsaNcGFhsYgQNSGtL4oyOVaSImcfgCepUjr75hfY6LF8D
xna3COFJXvkFFo+TEbnIrogjCJueB6M3Ktul/Iwwqi8QBtpsdp70UCNzySYgK7h80Wu8AezVoARx
7qC4N8gD9L6f8iG7xmQ6I8J1VFpcl9ao+nPV5PZ980P18Xfryy5wv+uB3ekJN3oSHRpv8B7GkP4F
y3eaONu5AGpx4b5ZoU9SAvJ3urp2nnJYVYxn1rZbx2fTiKZA/T1BHLhM8Mn0YfIZgV3YTEzLdyqL
+eNGMgU1Y9aZuWMcix2YhlQxsnGrJD3jog4cCMBtgAp0TGZxdXqhw60lfbC90+VMsmLECI4BcqaS
2hB+xtkJxgLyXLp1iz58uG1dUC3lWQVZcgLotUHYG1xzGSdkiEO0QfZOejg9MWIoAK+37qWZ1yA/
2rDK1Z70G14ePQB5gZzIg/DMnDmELbREnO3gSxyztQmaNbSukeIWa8Yk/oOFZY5+tz03711hV83n
o/mz0WOup2V4IQuvz39r9Dk3dc7kxlQN5OTgXmaZea7hXoHig8yHtz5fMg3RClPyIbCRpF2AXN8i
68vi+NjoFFj/xrV8TlgoMiiq666yXi8JCA9U/U6ja38L7dUuINoMHwIDMn0RLJIcmnhHIYwPCvlM
+vZKVpcpAXfssS5W4U5yrOKoydrmOOmuC15VlNFVsoxcD9iwcTl0MH9GZN9satg+Gbb4WSCDV45X
1OA4hzXvUx9MxCFC2voa5kD+TcHJoSviqIRDGjEuQmYhxHvK4JVIShSDRJOL1v+yWUFqNaUIyfB0
mQRNxi1BPLBNuC5/oQIiyctza++xW7RPohq0cerFZgg4xzZdDMEH23kP70EWUSb2C7KmW+iJ9sVx
BdD6wqKZPUqNpro4akYayMCS/0ciA+3DFTL1UlyUlVEOfV4TItBXVDIsCEcSSsfeqi9UKNBK2Jjh
MVxC5vKQVju/vEZV7x88hhTEunSltjtKR8nJShYdynKdW5Zu04TQi/OnhcuOO4LhM9dzvIWqkfzL
RtERuNjMoKWj1fs7ZaTwJWWc/dADgbVAg/gXeizZDi4e8bNXMSrbEECeOz+cw0j544GHcE+RSPRn
6bgBkrIS+uBd0yh4dMqbuvqUWVSxiOAAlT+ktNtfFbOqfBf0Qf4iWvVoJxuVj31u5V0QTIXdLr3v
kRGzBGAco8UR3qnTVoH6YB3ITBzsQ8YRgVbzmT591Ad2qytpButEmVOWS04lWg3UV1D+VlNjv6zo
H6EUIQCEYF8Xv4NWztn9JNfij7s2yt1XFdaGid/Moe3Z0r+vP8WChvBYrV5rt6hTid5OJnrCi8vo
b9jWgZu3G6fQDZKHuhLv/VyY987tgu5QhcaN9n3uOt61SaL4g2di7o5wTP3kfS4Bcm8DZ2BAHgSL
vq8WeopdiN6PmGjbJsQ8dbFcuGFj+RKFhnC6NhrX+a3vDAhOE/niriHhpNoBKiEZlMGXZ3eNq9K3
ehE4r7wCTAZWI/aL0c5G6O22wg5DdY+3pKGirWtUO4u7iKtYfMKqW5ynwDHCZBKo3fKK2u9F4PwT
TzMWrOxKQFpbfzE2H+FC9ylWqYUn0cblE51v8gF+j+EaVixmWlMQJ2rrJ8LBi5hUqH2r3UDMACK7
RsOR2/Zp44x3ax1M7Xah78meZ7/rOcRs4Ee7CIkZRsKZMR9YMzwpFplx38Wl4lCfBN64wZn4GW8a
E0wpDFhBQfGAz+6QHOtmwP3allUbwUyHzdSyxuiSnNlZ3uLf6VrDcLLO9ITQ1zihizwcGx5NRTl4
biOOKYEmZr3HdZyykO0c7Pb9L9lmnXug82qbt6UWK8ldnteO0aHI4gEfuU7xKA8aj/NT1aqJDxay
HNAJRMYTbkuW2dFy6VdkjAdLXE5134W11nd5NnI+Xt1ENSSroNQOZ3B2nHMK7kHrT0fW8tP0wx7K
+h8xG9L8rU8rtMxEoMBK2LoDoba7vG/X+k4wrEdNVjHBBRMWxiO4qC7AHT8zQi+Pbs0ff05L/E4g
1lhVINRtJ9+55BNz6uMqqjT71ZVoNTc0/B3/UWVMCsQuIS8Azfvc342uLe1nnjSSADZnUcQ0iLLe
Rq0armTRqPVZwJnzLu1cAody3GUOzhONsN1klKDEh5JHwYyh1gvlrurAMB0N64M/9D8Gb0ARuIjM
KCJRUnFJ11CAErBBdFLQQy89K9VpG0+eXOmPQWrvXAifkBC0MPVubNAQ7yLpTOWTyMn86zedJjz3
vl+4uJB7jQCb7lk/6Okpl95Q31NILcObb+h+mW0WSbLzHYtr0EOIC7tEN+Of0ffW9AHXvLyr3al/
QeYtqpPXSehgGjOIYGDQEGezeFSCZS2ZBTVuLdgEZd14l9sJDnJpYovWpJtvRLAGUNRnnaOOxQZU
hD8F75fZAxbVJZEslJybMQUkhhRVRBDQ+WJUcPS6CFV3BopXn5ZoHVi3kZhZblFsEYYKqhk3UkQZ
SIBsALSPVbsx7b1tJG163QGTJmrXoh0sCF2JzsWopvDDZWz73qD8RfOCCOc+LfNsfXDmWVRfIEb6
7FeN4RLSDpiYFTl4X0bB80Sf1u1gLZjvZnAo2RufyuSEHj7+QBvcnqGVobpHFyd46Wmn7uaqQ8U4
3go1Yh2ZOL2wcOiCK0BdfAUC8aW7NZ117WlCVyD3XeWO+lfKw4shrITw8eBMZDrsLNfeT9gjpz9K
7U8pDkiGi5veDXW+c+u2jC480aRTQPi75TOY9pPNSNnvfE0vAElkWC6W71tsjc9g+a5DV4BqA/bs
eO3bNlmnkz+tbvV39cPFufA3BNVz5nb2F8mvVtw5UvjvVIaqKklvtjm4TegMaEu2bT6E7rutlF2K
I99FkbCIxj7oM1kk4vSrTb0pPpRekL9lrFKJWSt4+bDt3QDqzywso5T1d1SPr3GeJD0We9ljogSF
V7oHnwqtvGf9HMdfvLyrBwyXhT7ahS5NxI4O8+bbHytDXDL+pj6owADIPP8eC4Cdt7OSDij3pbyx
Tgo/kDsZlgz2pjIe0FBOWaa6Z8M/lufC5xTmDGXyrF6adbSXNMpBMHTcLaTb5A0W5VbDjAcS7N8e
tSLX37RhanivMJZeeMIMKvo5xJklW00jSKK6gvKbACH+wYflq1MQ5mTUp5Dt2/eSzUlL4hTfOmb+
xUVo1oEYPEhU4u8+cfEPSBmICoR1NZgDSWNyRGQRt5ZRSFCNjKhC9QYiUhPZVs6O94pGXzVHg/DI
PRc3AhDlFBlGT9rHzzOZcS5PJfDzdJ/7bovvE3Hc1aRtEhGlhMti77k4/yhdnPgsWovHaFjz4oeX
vP8y2NyhyWrhfbA/IpdugYoYHVMtCW1mi9Z+1EHsEmE7D8nb2lXTLzBTTK4b3A7I2wiWxuHRqLn+
oSqLzL/C8bhfWp9YzF0y9Zm9YC6pnupoCv9LwY8YMtmlCRHDhpCx8nSsiy3ScLu+BVbJ87Dgldw6
HlvL7chEtmWFw1V0ZKEaIwWuJygpWe2r5ybslwK3FUSq3i1vFVPrVh6Li1ukOprz3DIuJGb0HI4z
spqqnavqkI1W9ztDZUYUJER2EoURGpP3a1vWxmmUNEhk+ozZJXhKxIzUZm5PQskkDxMx5c6+8H3/
XhbOhOZj9fJHrhc28XMkJSz5PvBZ3DdWd8E2czidDqSo2PAY2+DGBgeunY/vcXGjDZV9mPTodgRG
zCExw3fhZmDXQgBCGH5JQ5jxHwzMTaVXvdQIc3jPKeTUxmBUgRqLPVoOT2aKkANs0Nqv8n7GSvzf
moEK3/ZGOcW2WpjlQEQgC6eC6pY8u9LDWcUzv7yx2aOChgFIN84cYoBPmrkNEt7AOP+GvMuuqmqi
4tKsSZueHJ3U93VBcDamv26e5cZmq0d2t2Kqs5sxlH1aHHLJJdMQ+d6oHPLrJPo6v1loo+bekBwh
/iy+JHkKn24McseR/QePDVzuBJNCt2V+7IM30nny5rmYa45dJVFangF7V/ZzxhuAfNX6UXmcmJw9
QQgM/87I+NDhz5WrPk08TvaemB+iPNHHAmyGxd8QAjZiwt+EqWzZNLr1H1wW4T1RuQgYPFwez4GR
5A+jmVDiMXQYenVndxUr+00ALNND7fojuTGir9xf/moz7+hzG0VIwR1V9O1hmovSdIjQSU2YgIch
IKSCr/1QLNeIyi8ASeYGat5AhC4cmhVW+KwLOxH+xRUVKn4I8p9P6HHmgLhjpLmbKhsYP+BnNOBw
xLBgl87cAZB9vWgoUopuCcddhduFytPeRS3J3AdlRHiBLBH/zAFIzd1Uul77QR0552Tac1Z8SyAZ
b2BMJmJBkvpf0M/mWCvrvWHJCP6l3MhEXbh0BHjESeYi6PwhQltgdrKDhYcxxTb/0V/Py8mKHFxf
SwDIG5psDn0MddzGXSzYhASdZEqTGu3HVzDB6xeqlPUbW6b3BdaYX0aGrHWY4GGpOwRIiG5ROpju
MsJc1tM6UTJs8ZNgXYooBT+IiHZXPvkosieSOKabU5Dm/JG5ca5/oZ6qBTIXKq7u3s+kXu+gFTrL
DrdggJ+cCBXYf+6Nu9XXdEm82wFgwB5dVfXTtdoM5xZAE2yDwMvLawzPygHITCzKky/4U/kmRpXJ
MBitPccnyAj3HoBrga1w7oOntR1J2UCmn5FgPeFr420gETnjCn31WuH8xQjveqcAPpn4bdMx5vZG
TUBoCr60Ztd7VZU/3NTtr7wl5MkMeblsweDkklXsUpyk2xUgq4uYeK4/eFkQf46xVKeJWBQWpLmy
dzrKB3XOCeWEyUbND80eyxHpKlnE2r55c8q8ohHL6JrJssUQv/fmirAdNc1yhLuWmvbL9rIPdl7n
juuRxW2xXELmWuzeIS7Xf9ERR3wQOe9381lpQIJHfAWeOdzCgZY3v3DmcZsXN/YncAvSRFhrdXH0
5OW851SuSuMZw94PZCkEY9AXLWm1mxytykY0Dtm5SUI5ddFRNXSAeNGcx4fbdQ4MpiRJS6rxpm71
XPlSsy5L2YIuQ731CFqX25WAzvm5pJJPD3C0xFOTgN7ciNu3zGCzGrMj9p4iYsTRcKKWyWhQEplK
3AkRVidiJ8mqoEVauxPgHoQCOaX9Z74EmBkiTtrTjMqV3xf52S+ANDr+gT2W4Z1JdEfJE/fkAbJe
Wu7ZX5BcEae+A/ty9iF1hRy5r0YuiO4m5bIvtdrrITWOzrIX0uu8X+kyr9w2OPkRA6GffhlTueBE
XLPufhZcz5FsTXRIlctkioVsvaL0LRV5t2g++if6iR4TLz6if2HVed2VjAFDVoHNpjve+ypAlyva
F4QZBH+j56B/6Z3CxAAJlyndT43vP+bsCVf4mRhGs75bfxre94TuaoJrzFjed3FtsugDhALTNoaa
gPOVqILghOeGHTggGZh7He0fkisvkvnR49SpzwNd2LzvIS3X04HlSSb3fK8uZvfUhOyWyslb9x3z
nWjY9Q2bFn1E1TFyPooMJKX7JIucLq/rfcc5jo239EdfDnwKMmOXwKOYoA/JnUW8Tso3Jc2WgxKh
FcycdiLL4uCfhe8SkwJFagdCsw5wXg0HG42VsQOvGJPV8gnh4rI85C32Kp5lMLbNNLdcpiQl3LMM
nRiITpxuRwAJ/jdLDokQlr56PHY1yPkzkkkUVlkBUWHr49R4uRnBUu5np8MmUc/Dfe5Q4JLtuLDb
cawcmQ0nI1XjWErEfoQcJDiF0DOMF+NwYewwwXB0krdWJxdN/i2w+iFMHpmqwwAy+HTMPgjVal/n
fCQzhbIhBU+XkEr5ERaivI8SOAYkMuOcwbCNFHz01JZhKcd57HThj0JQAhGvQ8O7G5iXM2Ko0+n3
mgwknDB5CC8kb5C+2BZxcnULJ4zeOjFNp5IMkGKjwxlpBElgC2oyxvI3bYDpVyXqI8xOae7YvqbB
E/AjCL5M6cOHyhUEVTV40/6tpFyOOwSURm3FzaZw0lVqYRr5EV24g3TVoKvy1KlNFyiuk0/aAAVQ
HYYH6pfJPLakIu1LGvRgnwDi8O6GMOq7fU+QidrMEziCQ5FLKq6ZPLX8bMGi/esSi8IOOyKgTXIB
/+tX8uNOqQ7AekNsIVHlxPIpW8/dbAASZjkFO2+yIlgdTFafHEc2N6x0g44r+qFFTxJ4fBtDO5+K
Yhi+htyOPoom8p5vKd/gHLi3+2nI2ju8s104nzRpfMOlELJ00fFwnX64XYv7oDIwh5BkdRVfjZGW
zWaHZ3GL0B2AY08b890FbTGjOFi6ZUaYCd7lMxZlcwQnVok3hRi8eILfEfcPFhDWyrlPbWEszEV9
C0rNYmx2ktUzs8UV0gJ6NTzDm45BW/6sqwD1QUCudsjiPqUizqnd8SkVyaAf8EyQA8QG4MZoWQkX
WraNHNgyFMU83HwrVUGmXVYwUHQjX/9eMnIHTkEacmZtdMnsnCS7kagbVLoc/2zGy4XVbLxXZVjT
RvFUqjg/yJSQS/gsE7jhp6ISbnQDsDiDfYqQ6COz6Py2GjcFEZZLcqDBKFW3W5cm+vKdskh3neus
w2tLcluxK1EkP2A5s8+ZE+dmg9+VQY+liw+3A+Ti+5qB5FPVUyizmxzMxQs9VJo+xv2nxEkyuhlD
SPuB0Mz8HCCaXo4tpFr16dCt52S0oP7Jt7OTJ+D91qyESznMw/q5KoMQd8vLXQLSFdK0qGfhkP2M
2VTd8q8io7sHj/EW9yEDUDTsoV+UMetSJKXLuKniFj2LCDJ4bCplRPwwBchLriEUOTaCVYw+csdd
56sDGd1OSJoF8eTNAwdgrBB1Jj77R4z0gLW2PceSIl88SCDLAKaCBrqjf2smuZEsHCG3o2PLyj+h
hwqN05JzGR0+WVsA1AqiG5EkUgekzp3TWbncT3Xit38ZBlqmN7ErNOb1RmbusQZ/hEqvxNCOQR7y
8xqOe+T3RfLduGEk98qmNrlKUCsTyZauTeP1w3Jd/U1Rw1nKqEGUvwl3wY+wa1GIWIrdoXQf8iy6
eadoft/6Cp/eE3tHT3203ugA8ZBqdrO7Rqy9v7cWnMseuXAx/VP0ECpmqZrCxuhnLl//gb2tX6Fl
bGI4tlQ6XvoYEo/uomjK8h6zXbnM/QNuzrnYcw6W9SOAKIWWEMRdcpf5SDd+9S4N9k9sB7hPe3dQ
NmZ5jKwzxSvPkkb/8Skn5E36G5cfHjcbHo+JKdYlEjCXPxaseUjgq6EVGXu3hl2RMaz22p3EtB3t
KfJh3/B/BDf8Hdlp1cmLwt7AUpEVSxYcG1bL88+gQrfHmZu2zsE0vXaPYTdSM69gAVNIRAEZG7sB
RVhE+FUYG4FpuqLE2kqHDBX23GnQ3KECjxLC1bJVsXBB1TIn58HtfQG3q9Nm+WmIDQ6Os9KsSCHy
4kz+LHLqZoSXMk12s2raBXGliao7W3SyITc9pYOeYxggP67x4dgYRlEjwgcugfgR5ge3A549l1VW
lAqou3U7Yz8dMlCWwdwCdQHMHLbyuOZrbx9g0AaKiRuEHAQ/wkavlpFHuR+qaAmOEx6b4dCizc7t
tvLHisR7SDfimewgkjUZTsn+LLx2IFc4U0XJmYelxwNg0sQzg2dQk05AcrilN8NMscoMkCBiIDT5
EfUNNFx4DAeogl1dnCogD6rBgMFhSHraHLi8tUQH5WKzsBtvP4txHPWL7hDKkrfUa2KJTEDq5bbJ
TeoNWMnpaNkfMwmL2l2QYy3hX7Kt+Kmnpai3uO0Gs7FJLNRnEaZ9nl55bwIPW3SBLr/BSwAyf0Nc
CKc0I2FBhl8i+hhqmQYRtwnzTkPB7BV5DazDLIAneEV4C+iYW36Znov7wzL78O7YVxTin65R1iPF
tQ74YsTSKiRMomAaCrWYNHMtkM2DbQzUyWuTyUNiuLBSuFSaSevJqDC7uR2Fx6lOVAiZV5hn0OCN
zPy3PlKOr5I6bv6LvoGxHxFGMpxIQ+mgpCgILQNXnjHO00gIBl2VMjz0yu201vi/2avfB6DH1a/Q
g6AzwdQF6IQTtEmnp4nyq4suTLMHQHFbXJ8Z+J0au2+ZPQQQg0z+AJywMeGhAbLWdXt8v7ICsViL
QIRbsPn4pBeyDwzq9TBf50NR50H5GVMHzNeQJ288mronm6JKosywRq+H6DRbdzTHVrgk8DmDAlfE
2AKjq3GXhXSlG2X0zLh/nJEBp+g4+6GS4MFMGJKonkD72leTtueS3go1KB9StavQq7FIRq3AwCwv
syeUsh1zfn8uSDbqaBu2Cz6IdlfX1Pw7x0QjpRHzC7q1tCadDuW03AzeMqYnBjb+cgrY/IkdKy3x
InmAopMgVPmHU54hY5Vrddd4IyG2sl/fu1LIaS+qojbYwgfcWwqzCDMlP0ZFgNuAuWhr0/lMRFT8
b2g84pRbPw6Hf8hDfP+b1sZt+UpQwG01Mhb/RLhyZ36jniP2ZrIedIUmH6rgwFwPBnLRDc62IVqN
dZ83OzPLPE6kYdfi6TMYTdZQ/RShaa5oQ3KAesVKF+VStVMQlb7F5JFIzGwhSFIM412RXYehb6Ir
0IW5wc1comNLCLGXe1ZTlGpBkhBZEuQZD1bgNDnqzcb6K4ci5EakvGH64YxNtp4qkI0Dz7Zbx1dO
AWRS4xyOf1K2ji+iFJaVL44zlPJuQz1cK+QfzKaoExiK07BtwiJs/I3FLgdUYtG8Aw7IU+KVIh19
uUAC/F+LRyGyp7rRCFBoUNIL6TLB/IhUPM/OQ+SP4hrYcvH3JEOkr8OswhD1Lz3gPfzy7i0PEVd+
6zphKlf74LR2sc9e4NAWrvOVhH75b8RRXvNtuMPr5KwLlioy/6qtQen1AywGiz85vKwQ2viWvzlr
0T1hSa7keSW57U+Z6LYB5QRhHD1fu2YkBiZGsubLzXWAvvlvnNGAQSONovU3uVnpYwPxaTnGVeV3
Wza8t/CaRgTNPiDNmZCZPqhPqIxTtXPbJuqYgSJy/D1Kdk2HsSeW6nEdmew/s60ihYPPJ204bolH
2rAw8I+0SNDy0qF4A6Hg/ec3WX5CUg3mHuNW9qK6KekuufZAX5CzAxddh454WJIZ5y/RotXTLNTc
HCq9uCEJS5EiSg/UbbdROhueu9r+j7IzWZLb2LLtr1y744IVHHB3AGWvahB99i2z4QSWmWSi7xsH
8PVvQSORvEaaNNBAlIQIBOB+/Jy9185oTrMYHVLEzeXRT6roxpeMtk+jS7eL2J08wJY6EhW5t7pG
A4+ScWhvXI8G9E1cFkaDGh8k5oau92nIRKm11SLBgkAGgPTO6LFMZ54lcHoPxpMcE8oIcw8Z0M01
XF7idizt4TgViIcIqcUaQwxFoK1j2YakYmQoBTK6z7IlqqdNmEMTLGrdVv4ElBCuTepuEKVFqDJx
Oq2rNaa2Q6N5jd/CCCPbzgstdY/uCGj9UJrorins9Ju0UvuypE1OI+4vSJcVKGT72bKsCyLee0SJ
xdzDYO9TWmngeMtLBaYCfVjf2atOegoDMpDAmWUrtLC/gDXgITfrFnYbnRXmQwhqYI8kAygbXpWc
jUQRrH0m3H9IAUdJNpe1FP3O1nUzX6Btj+pLxGlYIqY0fqXqmzUhXnX0OOD1UOdGxSRe4WzInkur
r99TwuO/pVA2xfma5PxotUgut0wZy/OGr5TsYqzktGsEeRuPleiCp4h19F5NWZ2j/2LxtdHgt/Zj
AVK3PiONZzww9+Mu+6FHEKFbK7P1EJ93FDeAYyfgz+E7bSsXOQeUsvxoq9R1TnbjJx+LbS/ffIZL
JC4OS3oMINjiyrNy2z9R6s2MKQO+PQnVdoRVlVcn4JBrG29XIP4g2itS3WUPSFAyHedJoW9SKcid
MqNnRgLTcm6G0YO/hdD+CqlVH53xC7pAmwXa511pq4xBRx1wopusLATS3eeduOjxMCabwZ3wVbHz
ltdzm5gRe4IRUIkcUe7cBbrO5bK0zdPgZ8MLPkdwOoHlZ9nei6gjt0Mv1hNiEtVfG5pBME8Smmyv
pTV239rFxngf9IYwJMQiqfYvcqfU4zvOO9qzwIf1e2RmXsrBkc20Ybhnfyf2dP7OpLUcLpslRI65
0WUYfQgkPBmcuqVzT35C0vemArjDaooa3jkgI/fLq6HxVXnoONa5W9drVPsgi5BBOLF2wQF54EDG
B1Gu60vb9o8mgsKyZ4y6ogQRURCQRN1Oghr8F067aRm7OI4Qum1NLzFMRHHsvGrGweqyIw1seixx
TwO1ceOC2F5ES5idrRGsjxta4swfgpw4l6ylLNZ9qMoLZGVkhAKcqD5Sa6EbnVDYP/iVzF5wkkXv
IRw8sy9n9m7UHAEn0370cLYnsr0Ja6rEbRSPUNOrvo1eQWtjPwLbpBnNVWFDMyhiiIfoUQH2Qdc4
7JTnkoVFUFVebDOJy5+Ae28NJZSWvEf8w8BRJwQxT8Rz+7eF0O43gAEjoHPZum95jJ7khN2CE7Fb
IfYh7Gv29po4o/LGxTaSsX8ndnYtbIx61yZp1UpBhX+AicrHXb7Llb+cQV2fQBQWE8hEuwhqd5dM
Ar9LbbJOUs03A2hM9IX9qRmrCbAZNA1xFAEKQT5VQXhRD4pkF2Mrtje4O/zhzrQceTZ+i1X1vOpU
eioHTgkXcxM3AMJbOgCbhQOQ2sfWkHoH1u75jCOFRAxMlKu2ro3EhuGd7JBDzx6DqTs+0xaN7Zui
Zo7wia0Gn/Z+8Gpgo4cRMXUSXTH8I0T6yKDB7fp96uEp5fzhjCrlPmfRgzXZKgHGFIRDe1kOyv3C
Iu55exXHabedvTx67XBMdN+WGX+13NPL7cVWG7zbBHZLt3hr4lxfDD32AewlSAkKQqDQGO+yWQ7N
FUK8uTsMZq4QFCKJsaadohILedodCxdkE9K6u2fGiyNCwcptNtmcOwGMBs9pnzWc1+qIC7eurmec
oRa2yRDe8xYEVxnfkvyVOHS+F5o2qG5mxMMMTqE64C8nEQfqmM63mSUXc2FYGJPTwgKNzovYwAgP
MiKjM/QjPYdJ6Y1r0IAOWDSwvOXbRdnTl3gJWonbtyvaA7IiUewFisR7FWEy23kF+UG0U6z8S0pC
gHMV1prilYYEclM6+638Qldu+B7wAlMr+2okEnDSbMt4f7TNNJDg2i1Pzbr8e1VTHHWtRu9UC1rL
TLVA2JwY7jjRN+K9EEOCK5T6UNUxQm8Pg298IkFndhmcy9YuL1Q89MM3NngnuQIKwf1KMeytEJ1K
PjhrvX6PEiIKH6BMrRPFeZHACfKZx/qwOsbjg1lAfbHHRb5zkipCdEkVOzx7czwnxyjC9L9puglT
GSdyJOuc5W0aK7Hg8KIpGSHT6NwvtqlPzbstUSiJe8WhntlCQZR6ehP7GFTZAUBIZQtkZ4oiqI/A
G3xf+YCJ6vmWqschF8CHCnUF3FF97wB0zJe0MfzucRQ2oW/0xBsERJ7lnRUZkKQ7k1D6vtQ4JvTJ
jWgOIaEqDdbzeBk3c6Ss4TmOlV+dVwZB7ZbOam0Tb9W0wY1bTZ29p1FpszcQT1l9OoKR4AH5moJx
GpcxLVAXjucD+vYxPxtjQ8uMfkyA9ClC2invXASorwN+MPeqJbW4P4iQAgOGgoPdZ874uQ4jye0r
LaKdTLPF3BeToN22iE4+6JDg+yYlQF4iBpwEsHiiDJClWmEdP9aFP79RV8zjXRMQ4ExEkRHqiALO
wTJk1dIvNmjNy/oqisouvSCtwUuv64rhzy4AYMjIGq9HSXMHaLeLYRMbIAB+x4WuSgPch8OEHqtu
AqICcKt1lxXKl769mwoVpo9DNibo+/lZWLTmlGE820wQWreJFl7bPnLSMESPRiIqmEBZS08QRSPD
Xj/XGFQmIBYDnnX+xHeD594P5u5bGnCMPmGEGtRp9JVIntnyhHVLx9yE9zJKm+5EGUOyoJk8F8+4
K9hSCtXJ8nZCmx3v15mPONkKz9teJyi3OFMzzmbWZJNBEkrs5mGhKE4pczpiZiFdWC2iI3mgN22o
sB3CjPzzOsJws9cq6YoPgARwLabYS14aaaKzSWJjoaHkkIuFaGT84mg6HYjmGjOdiTHFEyYjoz9C
8ta7bUtjmvShzGIT9YLRuaYVThRJlvKs7tYdTK9dV/0cOKCFaHjDiWIAWIGlQSYEfLPsRHtaRntY
aVUNhio7QO7JyGbOaqACPijStvSX89DDykTPa4IZ2Yy+3QAINOTxdPSFom3WI1Bpc3/6apVJfjfH
QRxjnIoVik2k2JCbYeI9TzX7I5bINvpixzBf6M4b68rC5IBTqeOF2iLIo5pHtCbHNYI3eUJv3X8m
pkaNZCHBZ6JcJ4r/BEIGDXUrAVlOAfgN4zUWZIWaOGSGjNdvp8IBKyTyb6TJpVn850xnabVrkNu/
oOtnuJfoyZAzi8/wFU2NQ2AQWSpnWhFftx9pjD/1yzrj6Zxivm55SK9gGtLYzLPKH57BiuZvy+J0
K1LNhNY29gb3DlSQuTdO2L+SWVl+Op3M3kPyZs8dxwxAHGuE+ZuJzRybG9KiN5qjKK/auWnrfQuH
wdoHRZ6+BEMJAk+gf35N8Kk9WGjjY+TNyE92BsvidRETmLUJ2gr9FRC39qPLqFaYszvZHVZa9ymw
XeczS5K/0pqGwdsuftGizh50Y0O+FBnRgKiPmd5Fpdhp4bAuTkhPsx1T5OLCR5kJ+YiY42aDghGm
sgFXWrLoNfgXZ9mQXoQ9kkFGGrKukYrC4KjwNSYhR6ast0s6Y6NoYsRrG7+zORFw2rNyHH2y+mxl
3ektaZrtd+qsKtk7pvQSCpgSamdaOt5Fj+jQxkklmYT7Vc13bQi3SThWeEF+rt28x1jEejUQFoVw
1bfRqKBXTMPxyGJQfDdjI98tw3q7AsEL63yodfPhMeIL0PAVJcmvAQ35fWRBvtoPi2yue1f4D+w5
kT6RxEd8w4xuFhhGyX3aDKyrnN6sxGvPWlqg4P3GKH9om45QSof9mkTfiqHtXjBy+ZTdYD0aFMGn
pamdG5jKK10HLFPHzCyLEZywtW9NkDrFMQkjTGhznPsXbb4EX0ooGMN2gOOAurGqsI0kDkUKKhDs
vQETwVsL0UxzZgrfuR/HPr5rQsFeGEkCtIAORNO16MYSMAdScncTAye7wNS3vNsj1fk2dsm63uiJ
UzgTVoGjVo7T9GTsGU4mh1HmnsysW9TZbklPOA6KM4XYadwOrervGKs1j2k0V1dpSTzWBs0MjTPV
ed1dDvWRNk3kTZ8iS9GOMAnTRzfr8+rQ2+STHyyLBPotunMCLP1mWr5in2oe/HaMEJHYqze4H0VZ
HKibSDTnva/GrW1RTu1LlSxmaxIfvBViOntDjy+7TTM7fsf25NEjMpVKdngY0/uAg61H1RgWb4Nr
eR9B2o/pjieBjKyaI9l9AO2HjyHw8ewZIjQXwWpT2C5RYdFpW+rsSxvM6FQKy6jLqBalcwionJqN
16UsoFFLI4nYINbVTQCc7KWdJg/zseb3p2oIeTTY0BAIsTbAZh/qRNyShcg6BZBLvEXMiXioqkEe
u7nPX9Tg5C+AW8rXvncRVgp7lpcMHNLHsNSwoPuSdv3ZWKTFMZ+g/e0m5tqvyHA4IYVeg5TfLIig
qB1Syl7PqSBvOqjN4xOUB4bjHfbW8UyWHJ/9EME3eKeZOVfLywieqa4pBwi2QWQlPBuaMWdH8iSz
xfsgy701YMxU+1Jw2nxwtUXoMgYQHztQ497NuIWmvYUT62sex+ON8THpUV47iqJtLOSyCrHogoGU
y79YNkqvDdZRG01kFAVmR7enS/c2IiCEnB194E03BCt+nWkL3ZzKE08+7y8DdV1moMcNh91N1EZD
v6U5NNbMxVEC7BFOwHsm1zh7VgR/2ZslM8SaZ23ng5UbY5Ihmi7kCBaBDZOHgqXy2veW6AJhTD3t
4N+n0Wvaxe5ngtRJb9BwdbTX8x4TRhFXbwmohgs7MSv83wjoxJw6Ip9glbl8hvsr5huatS30DxRb
V/E0OcWZSCdIJkA7ClBFTgPZM+XgUp3KNl2FlzAo4D41rR3tLdDL4wWoSoaJskXhSbNCqOuxKazv
A2Lso1o/OrzWyGCdI9H0Q8+FQP0+rAJ2d1Sr5DVrYRIGad08ZFPhvQdtZ9hFWQPxqcIC2c+2I6Eq
0Qq9lIMEs8kBDVSPDzQtP5J6CDeOfbIxm9ZxionoAwByyEOxEcLRafIjicUVDqEmCuOTqitII76h
et/H8McUi7oyny4JRtFecBTqmWJ31mpKqLszrJziBcA6M9xJsxNtE/rVzHMtMOjASEevpOFhq3DD
jsZoBNgX04ch8YN7pGps3djWoitmwoyxbHvkbGcLUz7nhOOm0PWr8AmhPrbOMDLuse4ZXPLj4CcX
5BKumZmTv/qrS85uTl28tnlRxhcUEPKG379BFV6n8TsW5OpL4Re0n+tQRsV5BGGDxrxl0yFIGCV1
h3b0q4eQhBzK5yxSVxKXE/idSZvXKOrZpZlxyHYXCyfy9qMmx35jO0WNroeO9c4w6fI3Y4pDEqF+
1964HHzx5iureedNJw9D67D6nHD9kCeLxAKhqhzSNz/AQe0OnCQPpR3DgcKZ198FxA3Rakyr8gwB
ez3Sf/KIHVuLTpod3uQ850DmmYcwK169zMTQgKv0y7M8itf2f5ehFxwwCZNXwPyV3aiJUdu67sRT
SsBMeT0B3P6I4BQRdrM0SbON+yx66pCTTry4ZX/tV8VkMcTgZd042YB7JXfbnoSDIPzOA047B9Jw
SXM9tR9YGYuHaCnbcqf6bv4qsF7cMXDo1Zb2egPqGx7Wdbj06xNDZt2z583mjKRaaW+XLrBXHlUI
PENEYxYBJpmWF4HU+Qo3IMYKewCkwe2zabt5aqzR6RM2baCKxjAeuRmc9udJwO6yGaxStGSWqnZ5
YLlXggKMrJak8C9I/8aqxM/pVDu3dRkdzpNLMdYTMGlvLdM6zLCpTrACiSUw+zazdLtHpM3dZxny
nnKZ0LONEffQ92hq98Tzz1erC9E8a8fn+FZMI32MHsHz3VysVimKW39XgtdP10YPttiGkhbfUC45
lg2YBk4trhsCW5Jx/EKoYfnAwXt8n+I0w1bUEZNj0WqotyU9y2ITEylub6OlEEenJ+yQenU177Zu
mT0hWW+fOsh7KZvj6mRIrJmJdQDMGx5DSqCXOybeJ4uK7+3wnqT+3uS9eYuhYj0vNfPXjXbp4u6J
i0v0qfExlh0jatabzh84eqEOT9F+mTx5ciXuBVCcBNOfx51V3qMrjNHqYJDHpxWW02tcU2tt45JO
5Q5Wozhj5eJA3yFCyXcWcgFzwkoQXWPmYqrl0vmAypiw7ZBMVqh0i9dQB3jwk4g9gFE3kPSoMu9F
zsTngDOq2wuiA5gSNohtaHe2rbVjij/G9/SXI8qturJ2E05I+7qfUjHtgjJHZzb7jGnPehJGH/Hz
dieAgTbjwQW5I+NaRqyMsJ102KfDEoJe4JFwd5B43NfB6uFGtiRQ9mexj5n9sD4uitvLW7Rnmg1z
gwMotEp0gy2ZXJanm4OF7ZkDFHHgMyxBUsenqqG8yn0JG8KXhBsgUiL3lclqZ4NADCpz9IVphi3F
J1sHNuXm3iOrLDo0Qk9fu2RaiS+tg2GYkatEwYDcg9iufqje6LVKsAUONpSNhdz4SwrQBkqMIENv
05SIL3cyy2Dx2HaCOKSFqA2mLqnEW18Dmd6yhDs3C7whZDLKkB01otkiiLWXM8P8YMXKdnFmljMx
pUl3KAudP/vzHKtNDWULAQb1Qn7quzogRRonX3gkq4tjCN1DUKUtR5vPdEjxQDo9aq6zwvI6aIWU
MvQepZHhKaJVgrV9Iv8a3lB+tcyjtNheorF81B7xJztsE2FwnbI+fx1iEzMrqhpf7JoyNBxfyfN9
pzEAa2SYupqmErM89w42TN3u8Fumt0nWugZZA3+4w7C88F5gJSFz26fI2bnKil8WWaD6jhI3us3H
0u33pDvJ4+jZZCpNKhuuqPem5OhwpEw2ko3I5u0foOl0ViY+ADylb2KA9bJta6tsH+G0+3eFPTBZ
NIvT2kc1oAxFt9xyuGOGkMDvhkBFj8dp0jdsp+V3zOWi2uZ2iGeD6Emx7C2pYwtHF+4OlvXEoqfC
OQXSHsVdTOrluGPDbKlkIHu9jJkPqK8dev0m9eK3eGNcgRAzitd0aj2Mp3BQEiEkEXblwafi/e7S
gIx2KTpyCkxsLbfYhdhwVcXYDhNW/92nRdPSknA8YEq44sLjaOO6B0uhiicUQ4zu6q6XexoqKELo
6HGQyyEtPNJvqy8bmnJ4rPK2NI8FQENvgyCHaQvaHFKVkTE7tCVTL11x/USPRoVKTp2tCo+nuJiB
3tNuHb4tKKvSfdcisdgJ9BovGav7t5Ll6GEGQZtsS6WXvc+REz5+Faknd0jLC7sjyWQnK5cpuquq
r4XnIqOBIVXfAjaLbxbXlxgNhnz+pEs7fbexs7xSTtbnPv3WdFeD+INaJftin0MbfYr5ge8ZUqEU
ygZa+0lcAa5vglKiKS/WTltQD93EEKcgdgozT3bNGwbTiFp3NDXId6Kdh28UX/RQeSnrNL9DNBNr
NKp+NTq0IliedyKeBxYR21Fj8BDgRSsPfTxqb+OI2WTYbVrbC8dN4TOHHraLmOb+MsmcivkyQqvu
KzkA3CYvY8ZMg7tLbPcsgtM/MLqp5gblEW1l5uzl4tDx2gqrYAKc8HyuMRq9mxx74gInZt2zzZvS
iCjIJLseWtizFdPhkvregA/ps8Cdbh1kM3gpFCtYcxs6nsPwBraAJn8t1fkQPTla2IW/HfjNcYA2
qQL8DyMLjOVDSig0kHxTe8MF0XWBPMhhTtVRE2hYfuBpdTx4EU7dGRiMdaX3gB2AJJ67AWRW6v9I
DEDn41xoXLw0Paf+KvYHrytPfkDmkr7Ar88AYp/EfsINmdwa4s6+y3BHyD0owgmMSkxu3camv2+v
pwdO+Hj6Jkq1wFpuczj9xRHJN6M7EJ4skoXs2fDZoTrvPCU/0NpOoqxInUDsROAqRquVBWYAtaek
jy8Ac0gG3sYxlnWQCw7LD+6f+DkNIIxt0hZdKpVFUgo8tFq5nM+p9XaSyNJrhbSevPsWqUjesT5t
8F9bX1sabp9ayvaJXm7bbVNQAxRUBUEt2z4J1TNDbRJ8hsoRaPAUoee7pMJAs7MjP3e346jbz1Uy
TAaAkemKPWkVPnyk7GSdZy7IUQDkkuPYNH/6GqM1QdjFxEQIWT+VD5aGbI8Pyz4hKXQULYi6vaoH
S80baN/Bu5eb+QDpne48kRo9yqOhp4vmSRdVnBn65HVCov81Iigv2U+lW9J34rBG4hhzMXXiczB7
9zk0LCcMU1T5AIIpyuqpAeEeLWqQ/N3yr2RRA/7mXOchAlp6HIeTplrdQgAN2z3EIwLiK0WqSDKW
wQuddeQrWGELfa4Z4SOp7DIEkEFfWPe2lvRnlJs2nzFN2HlbLEoNF37aOg/UfCi3ooDCeLPYJIfu
jUTzslEKsJK0bTc9I/sEP0ldMlDZYn5EfZQ4PhnurrS85rxfH5Fdim3GOtpmWhIIUgLxbhimXrQl
wCwF+SEW/4vmRMswFR2FQ3be6GAEQ/tJlkiTkaZuZvRhE2MsajiHpk9dYwBneSD/jEMwAm9oBCXB
IUPc+vrUtWV/noZdpHfJ6Jhx66uQZgT4Ff5tuDpqk5ZV+I6SqHsOUIVSpGKy+K5E434DEDbymOiZ
J7t2emDxE9zaTdIDL91hbZPPgU3391DSpb5DMEZ/ie+WnQY09ncglqZ3Vbr1laMJtD0kzHDCPVE1
Mth3hLCxY7or2shtmVvvpIPxeKsafmDyGXSbb0nVoKsGyzWwN5C2YBb4YzgzLE3Tb2Veks1adqV1
DdQph/3m2e15mZXwlT3tN8ciIcDxLMByf2H3bfbixSzIZIQCEtzBO0CDiLoZ/ZLotfQ24ZIUz2g8
BD4/YFzvcZLNHwaCMedr1CbdRs1RkmxoDHP24TgMdJbbwc7f0RP9omPHvDpLX92Gih+K/mJJI6K0
4NYTIeaCy52N/ZYWqmRMPyT3mVg7rEnhziOQdZ/nTZI5h/1uomvDaQ8TAcUrhgAvMumbXQFtFVky
4lmwADnge1qS52AWnt7FaAmDQ82Aut5QEDApAKqsMOkJNmsA5yYGFEHAFs5f7HMkt3nmg8PfTExy
M/UX/I7YhlIRJuupi27cZmApAmZZO8pfmQreqwrkakteCmg0nL1K5HDkUdxwxJo4sVuJGk50Jttm
O2ihbsH4TG/4F9u3lBPLB7PcaODAt0wvOd7ie+af/QvY7vZhglEOZSgW4HWEq/nGQCC5Ef+F8w31
JZX+voFPWp8a24sBa7TBSAbXUDMIOk/Q9RNPpfEROPt//+u//+//fUz/E32vbqt8Zsz+r3Iobquk
7Lv//bf897+YKqz/9Ozb//7bc5VtSyUDVJUeDU80qPz5x9t9Ukb8y+K/YjuJu7Zj0Fy7RX81gsKv
w3i8/f1F1K8XwS7iO4SoCAcFm/vjRUZuHY+bJkhLz/Q5SbxYHlGI9ih6Appam398NZ+aXvjKdbXL
F/vxajwKmA19D+WbTT25x3MF9H12guHcZdzw+fuL/Xr/hGK64Hs6QJtHiuOPF8sA4TNGJ+gL8VmL
T4kgT9Yoy335/WV+vYNKoEu1qd4c6aHk+/EyNaoqYFCBhDOGq+wKQIeOnw1qfH2apR+GD7+/nFj/
f397LGQQeB6BXq7CtKUcWIw/Xm+mmziQqKfvSrjm+A4q2A+UctFAA3Azqa4xR0aziLsLMY4NiQ7O
TBkeDGH+bjGdcvbepGKWeZa+cWQEs3QLPKAyghEyypqFWadpA1EBpw879fEPn1788ul9GWheP0dK
j4z39Uf720M9E2WKiGzRd+AfCwIKXEBAM7mPBZ6G+GqpdPEVFuEaf5myXbB35cBGavNSSyftzn//
YX69kzxqgS9szrRaUU3/+FmGmZKagUB8X0ZeR0aVjDQF2yS+mjb2YFFhM7IZ81z8/qr6lzsQcC3+
4o0jz1Ktz9Pf7kCZwtsczDje+aYMvxHLVDyylDIYWb3iNIZGaebL319S/HrXuabvOFK4vAhCrX/+
92sWa8DsYNt3M79NcIbSd4YEShY3c/MyJKXI7JHn6iMbc0GvNph0Xr9a5N8uuzkwUQvDrYfh9YfV
IPj1TmhBDLMbuBqFhbJ//FT1gux4GjsoWuTi9l4O4YuH48w4qVRbRrQllELJSgSrt3RP8cxGvP3D
jVl/4r+9TCyxNgsDQl/0LDJQ7s9rhNdDlJlDcVdylOCoW4+JPnI+XqwXl+i/26UvTUl3f4Qt38Vz
FxMsZJvinPlmYGfnbpzhKuQgpwpAMSxHcvf7D6h+ekb5gCwUYBfY3oJA8EF/vEdt1YZehqX6LjKN
WNJzPWiYUDQ0YoJQDQYn61K28zidLbGPUZdp2+KJbdrqQN/ZvgngObcqY1JQAvDA1lESz/hALRl1
F/jGIbLT7jKfLRBnwlAbi3n+tptNAR0wBRjEYX1IwafO5E+FEwHRbf9AAGncNxglak6DxDBZfr9z
IkucSPtQ5jAJypIbworr7MBhloISXd843/mwjwwYqT7u97jOY7NPcxQp51WYoMRAUmke1QiSfE+y
JxPzbcz5ur8eWHnlXZ39NeLNrdToW4J0AVeWnBWXLUgiMs8cRGxHa8ls655Plb8IGkVrEz7ieKNy
k4wngyu0OB+a6XqxQLDdonHDw/uHx/nnt2z9rYS0A8YGZApqNu8ffytCaewSnqa4M3AsLwEkM8dY
szkIaYVKsS0lURw7jCm4DGh5hGAyTcMwKfYOKgHH8Pj7R2d9Mn58tB2eGnZbN1CSBfenlbavjIyA
ozT3/RLemG6KTwF+863JOznx0mefvizBeo5h9YfV5j9eWClHUFgE63ry422wjKwhG9XtPUCu+GSn
xNl7ZUfjrXaK2xT4zAuNIv5hi4b49PvvLNYl46cvzeLq8TYL5fmYyX+8NoIwnoVpju9rZFzBjoqY
dNypxruHzBlBBzLO3H1MRoEQgdCye4PG+zkPOOr8/oP8eg9c6di24willB346ybwtwUXmA5a2crC
v+LxpMtQOBuRF/NlAbT0aMsmeUttHW+hK1tPv7/yrwuG1GwrOuDWE8Hk/LSigSdYAI5W1h1mvik9
gPeO50uO0qncSenMO6GZbm8qdPp/XEz/+lY/3n2+K+ITW4AIxDz/0zZjJ/nUoXrN7zmKeoQejS7O
pMMEq03k4Gyg8jIMytnrkc6SehQHslwepkkN7aaf8RPFO0SRKYI1a3T0CY+fCe8clrvpc2rJLEq/
zwXA66t5DBvnaNLCxMc+cgJmohDkiBGth5jRf4wFd6NrQvBg/bTCuWsRfV0wuSUkMe94CxmqJPYV
gSQOJ2rbZo5E9hCiEnyNJLDRxx3bq3CJsQRhY6mAcEYtRAes79nQPVKYVbfYMpevIStgeKeqptHH
aRI0a0fcGMGhkXbaHTucowy1e835PNaD7X0seF4LBiQ4bM6VVhAgwJIY/ls3TvUt49DiskzNYB1n
2ECo+6CjoKxduGH9eQutjBAqUH7Dzhtdn/zmztG0tsj8aB5ii17xLen0fXGBzZSUG1osfhZtKjWG
5CtiYUiSy24qpuzgtZN/DygCdKoXh+0zbqgpxdoIHPdV6UJ9BdMGuYBpVEe8uFfq45Aw9kfnCpVt
GxsAM4fesc3JLxAvPRk5tycEwilaUs3hGX8jJd4Gv9Uc73UqMgysRAR2rYMJtJPpt5bBDmlh0IyD
8hjNjWy++iby9G3r4AK69dIO5bVbxYoQ5BkE+r6jIoL4ipgIQENjSvuKuZyXNofFLEhSWxJy/C02
IV7pqcIm+tpqYapLD2nChSBRXX83c+ED+yrMk1PNE7NvRetlF5EzRhZHUZs97lcHSRAWtlM2eRyS
tuic427LBG+2tna++OcxZur5qIxffSVHAA2OwTr2rG2Vg+K0NJxODaiCCKAlctr5qI1jpy+wXdPg
CGO1nvENN0iV28onHCL1VQyfZzaGeQ6a1SA/m90pt8/oeY/vTV5ENMUAjOO3lPCmvnRGL+7lgMnf
O8QO0l9wX/3oFUQ3p84aZCnHC+EVnnzoZwF9dyWhi2Qni0DPNzwIefHWYWcOr8PJqcyZhVwT9Lpl
pfXRY3qEw1OYrLgos6RXj0pG0Xi5NLbqNuMUOx8LFBJeLkPr48I4Bd7lLfyLBnNjDGVgjYSsj4WH
IvvRahZriQ6ag+sZAlpEGIe1qKGiKjz7y2TVfgxxWtdrqkuoqkPqd85UXAN4NbWFznpuXeSiWXeH
1zTNbx3CTkghzworvPmniyS2W4Z6FOFAuR37p0VyQjlSdjrp70MGS7tuqPx9Wsf25WxX8RfM9dk5
DV/5TzdkXjpKXRAYKLh8T/60N2XeTChXbYf3Wa6HA7Tz5NFP/eoDehNRjRXvs7jAtoFxtg9oDP3+
G/+6ISmFf5QTh6dsOug/1dqFb5PxiMbvjod5of86+NOAjpVWuMvcPtHyGKMUGa9dBphVvOsQ/cen
33+E/7A5K88RElIgBBC0Sj/dAN0VQGanJLmnH0hpBA4gu+kCcphk0aAywMV1UvDsTwBkvbspsLq9
hUr+DyfQn45fFGm8lLRT4P8G7M3BT0XahDsuDwRJZbkqQB0gGE3m6Mj7Nfn7yHBIOqNfpb0/1AP/
6ao0yamIaBJo5+cyntxpbMdkxt97th3fVSgQvvchLBeNUPQGh41w/3kxqm3Pt6mDBJuJ7/5U/o11
T1q5W1b3HcFL5cnCBTdhiICW1zZV5QFsjn3/em7ME0bD9DiizcUDSjWHeDuWf+gy/fr0advXmt4P
Dx9NmbVo+Vs5BCFwCWoh6nvTVvnXDsbxJSxYBdBvqS/QUyw4uiNWBTNZwx/eul/rIQoSraWireBi
/f3pVWccV1OWNNW9O3Tp9Ti49m4yanibPB/UYK442+IOu//9o/7rz43+jzEt3UIedWn/VAihXbfa
aq7T+3Foots6gTS+QUXGuGFKwIVxjrL/8ID99T1+qr1cSdmLloPl5ZcXnFwhqgXaoXdZwuyJhi8E
7G2sfbQPZGpmApkfCXMLUYnuoW9Iu2b9DuOA8F0hrPqy9pkUHqM+qppzZsZuutL02ZQBLC3QxguH
4BvBABpOSzW7wTdS7uHb41CZkopcGNwXiAySllruny5cDm+M47FIS34/9XPDCHhwhelsTB9Q9OfL
LuhUc2Kuq/4/Z+fR4zaShuFfRICpGK7K6mhJ3Xa3L4TbgTkX46/fhz6NqIYEL7Azh/HCpSpW+MIb
tlqBmZvthnm9sCkRqSs1w4Lv+necVSjYrFNNj1uLiMKe0orzfUtbEdpyXyQnUwQdAH6VLUOk9KD2
CWJ16CADaIuNZwM4yp0SRtrp+vB/S5RnH1XXplIZ/1ahFlLwOx+fGjHqOWyW41/l5KUSJdBScqcV
v3sXbzvqViYQDtWut1FpZS/IqkJkcLgYXgcvSxcS+bKv13/SxXHi7kKncKpGWNP7Od/ZMfx+JcEc
LYrD5GiktrJTHQNTMR3ph10Ut95DO2JQc33Ui/NEs5eji9AEnXed+uf5Ooyuga6cb5rH0lM8536A
t/vglWm+1vPSjfE4UZqf10ecVXX58rpjTcsLQF1zTW32TMA7A1wPf/kITC19qUscK20Qy1tUZI0b
m+xySQ1DEwapusXDrLuzm9oHE9dCmfVP8Jmqb3mnv4MwthCQNYB9N14Try2liP41SSeKNXmMdVVw
MVO4OF/RCssdXERhy4a14d+TszlLFWMkwjxPPCFdad+XGWHfgpPd3iiAXi4tI4Myt7kgKZLMb+RR
7/M+TprglFObwfzER9xXayv/GZ0WuLnXvyOKH8zk/AwZcNZciBMmp4i9ez7TnM1MDhXaR8KPsjpA
wehKoq0RAvMauXSz/g0o2GtfwFuowJp8LaXsSAhO6zpv+lZFHsEF919LqWUbSy+UX6hM4J5Wh2H6
pcP40dsYDQbXUJXAiFCAK/vgrnTi2sC4QbWx5KsbNJHxCpr0syUQwXDiLKTVvuvQ5flCNK41P4FW
uMlTLJxSJctCVql/ho6HBZ1UjAKxv67GYNogq/5apGH6iilkgINoGCK+M0LFxUilUcufGhdCvMqt
qPLBrdRGiw5JFj/VVeN4KwJrFQ+vIKt+I7YxoHHQ1IV8BBKpvEfCbJsnLe7rr0GVK29O1tQ/E3QL
o7Xf1+MXS6QeVoIt0MYH1WjE0ezT8WdHFe4UpBW+HHFLaRlwYU+bPtR1RA7pdAWPnaGHAGtVlOrv
ZBrlx8bTGrnPsnoUq5zOxLJA0sG5A8qPxxANeZAKJkrwKZDsfvR3tN9APzoQUL+ioQxAq/Hr4g/4
QMjLUGyqeps4ahecMjJ35TfgszL/MjRxtCKszPuNcCcjd48yywPaRNCDKezKP/xj6geCzO6na4FP
WpsSMwDgaWr7qnTwDL/lyIVi1se7cIdvpuGsw85rotUQaM07RMAyX0fVmNULCng1+EtKssaiACtF
4Mx/t1Y6LAU00fU4zy3MCn0am9hT6e4Xh2yp3zhqPlQPJrWL8FXUEfYZk51UD4PINyDs9sRqiwA/
LnspzFzsqjxDIZWKY54vGmgm5laEado8lgO1E0SkEAz9aosy9u4w2oQxiVOpFyLLS77lFt9TfUL6
Cvg1Xxt78OIVoLVm2+JYZ5zQTqpN+vYApzc4kAOcJz4dYGvoLgmqontjD0Yjd94o3rvWT2CRYAAk
su+vJY1zmNC4Ukb3An+SSa9FgzKQOk2a77PAC39g263A0vRDhVS+nUDEq7boop8+zxQWTU35PU0y
TF4UdKs2nRsgiByFvvMoqxFj2tLDfPqN8nderCjdDfbkOoTqhc3+R9ZxcIfwWwte7BeXv6wPDSzn
JwBsmC0UQUrToOFya+CXSrpiCMFrb0iFSvUL0iMWfXs7tKyj41H0f0gQl37oqtZVdySD3CLUBGJw
jvjmBuUAIicsw2foYn2/cSeg22ve9n8VlGwz6Bb81EEF1ZrSQoIco2TGpm87kJUeQtjtDqaEAlej
jcFT2nbNL6rRzBWPUVDJN1Bnzc8Ryc1ficbmBoQyiXnWrVt/h6rahw+4mEX5vh8yuC3jgFiOGUY9
chM1etR7tfeUlmgsC99Eg6PML69ypElJoEHMSG8i/Wdpyt7bxUWDXV+SEnmvOowmQiBc9AX3qOMl
WKTgDGkeAhcd1GVsVJ386dVAZO5akPbjKWoEJEPY15LqobCUeFuC7ofZIQvxtWc/CmAtvBa7eFB6
2ouYrwEJCdp4ExVhWCzVwu/RryMyR5OuB+i3UlvHM/fwHiP0hGzoiKwgImjoGaW6RwUvCbWV9Crz
yR57G4xwBKEm3BCuWhQKzaR4M10t7BaN8LocbJSNp977yN+PhxQ8001GACFepeE1zWPrUU5bppqT
Vds+taALmr5ufYUrCAvKM6vqsWFVG7EqJw/me6OAebHRW4oUC1PRonTTC2Rf0POmjRCbGZBypyKB
PbpWU3Ixu5jpWMsepHOxgsSjoEqUD+6av0Avt1Yu89/xEHa/wcdnrwbShM2udflAQEQAsO38UsXs
VQUARTHeFvWPojV08aQaIVaeOi5mGMoZhRHcDVKFXEipENXDVdnDfNgqGmiWA3o91Z8c8hYm4kmu
/Eb3zW/vm8YV5brEdDG4EaZol8EwSqiWMwWA9O7JZs8fUrsoZIFqGFQpZBTQvusyZx+UGglVPMY2
sl+iqK0/qPKEzxS7FOXONziNaPNWtJ/AYcFTjaMYu46QnbQWpZn+nuiz1IE7D8aGcJEd2UZh1T3Y
A0LAN37+ZZTlOHT6CFsRbdJ0d1YA8S27xh42qE6TSkLBe9W46z7B41yx1FYBFRy0K5z2UNq9HoBc
rhoBq+7aFOVpMl40hdxKVVg4WZwMsOw87XAl061sHDR0RiwLuHElZiOAwYburYsbCDAQqfz+xq+4
DKAJnXUxBdHEtEi4nX+7kkJsghBbfhox7PooGRcj2QCGThPkylLvR3V/fdqXy23Sbp5aYjR4yfhn
8aVpdCarORhH0AA+YhsiKlaq6cBeFkN9xIwY0Ss/b7p/nifD2hR3KLXZkz7i+TzHCiQwkqjGcaIX
g8JEEpgnxXmKkzF9sqz89O+zJBeiJOwIHOPmVTX4+0Nm6LVxVByr/g63fXJ6BWWEvxUl30lKbFeW
avKv1RR6+Jagu2PTsREQ4s4nmRcIk0ZtkJwwcUCU2XdLhCHztH3GuhXyrTKgXy3pri2EWzv5jXN0
uZ8dTdMNNjIUIecCfhKmakblrHWOTVcArbRMuirYOYUgvATiDk1sApEeKS4uC230vqHzDvL4+qp/
8hMMClEUWChmkobOcjMgA1WP4Ut2kn2MZWkXIyTVYVkFOB5TVlrkKLv6Ks6m8JgxyEli0T5d/wWX
x4mrkLYeyCwVdbR59kQlV0W1za5PpDnGpA3TTT5mmnkHcz871nqVvf7jgK5Kldrmo5s8YNyp55+8
VGvYCdhKnTS4c49lpw6rLjTFHZ2d8s6InPZGwn1Zq6VwCB5CUNSZSqbzgqWdW9D1YoF9Zo6PCh2k
v86/LsCRRaMoPr6ysJJfu9GxX0yrQccW/HD+DIvZFDfSxcsiyPRTmDeXCOdaNaer5j/FQ1sU0iij
1juZWdNtDAyTniDZF8uQnVjTVs3CDTpHyqrzVe890dFVDbXK+A5OXTsW6Dy6N7bfJz9IUMKdgGV8
C7rNs4wS33t0/rjfXpAHFngSlcF7A6cAHWgxZMESV7VwVYJkojymj8Od70NEXsXYCX8TeqF+yBZ5
quvb4+JEuILSmGZR2+dbUfA8XyLgs25ZaQESWSUMuQUKBs4PkMfddzMYxQOXxdsgEF3KG1XdxyEG
zTeWZH4eNO56nfjEmYYXXEzn47sInIukAXarlGER3MUesp1f7AKP6x2sbVTz7UIE1o1DOH9iGJRT
gQa8ISz6KvrsM2R+FqZR4jhfYoT5f0lJ1ryt+a/6Vld5A9ZWjyzNBkvHsrpx7c/L2dx/OoUh4He6
ToV+fgEBMQWyBuX4AIzF/cCFCk/TfNRgmehu567FGCnvEJQVXMgt8K376x/7AmcyATXBNqhASgEA
Au44X20Qe1DKhPAPeVb2P3pdsdY446bF0oDj8p74ttziNKIcMI+F8grTD4Hkdlw4BOC3alcX9wS/
heI6XQ0kUkGXmbOLSSk9swbrkBy0NBzuHKS1ILPr0Q45q/EeQR9QwI3r+nj38jRvPWeMv7bV6Bm7
G2syjfPfKg/DU6R1LZClLAu1+/M1gdFgNB3F4gPOo9m+Gob0yax6mzwQiNLPKna0H7bZ1ydg/cpv
CpT+Gob6jUv6cltY1LVUDiJVLfpLs7VwY0RSo6QVh6alxbm0MhiyK7IE9bVCoHxYBSbONYjOYjy4
gOXS3AIMXx4IHkPbpHAJ5odgSj9fgyYZJTqzan+QhpEeYq1PN6M9mUJ6sI8To1P2LNGtuHpa2POF
B0Fp8yJpQBkp6c1OIcqDRltgHX2o5Yh0i+VlGPV1iVD2VHaiG/fcxT3DMKwtwQ8AF47A7J4LQQ1U
GGhpB0zZ4IxZlHAXQVp7f0Ks7Da+YTr/GO1M8zKBdIAYM2g/6LMB67SvoZ0B6TLH0UWPY8werQBk
/BOwi3bPPo6/0skWa2q4SOA5YxI46+s7+7Mpc6sT6NiqIcT85TdzlEgrnCsPsMx8bLa8qh2efCS9
N14Wato+oYWX3GiPX2xkZi1QHaXCz5xJ+c43Ugi+JK3jQT0IvwGNL2BY7CitNMj2O61tPFBFgtaf
eh4ysrkX/Lo+42lNz3aUoU5vCVc6xRYC69kxsmTJmUGm6cCbhndPaQTVt8K01Q3yL6nc8XpF2yyg
StUHqY2Bk9feuGAvtvT0A2jcQcTiFIO1Pp8+zYZCHRQdjjj9H7kyMSg097ColEXlerg1XJ/u31Ro
Nl9yMi4unWnTmJ7Ntw4ynRqS6x6yyAWgVZYtdMEVovndA1AEiUlsHcOvTr0AeTbMJ4Bl5kiWKB+A
SQyDinXbGrsG7fE1qlRhvGkgqEL5aM0A8NKyROMmvYf2rhZI2eUi2NArg12VR4IsqbCRtCp0HFUQ
UBuHejFaIFqhu4QpaFyox5TEw6JoLZhjDia3vZiCfuma8jls+0jeivWMy29Pt42kkbuEXp8523l1
G+L0MXrWIRl6Sk5tfogMszcXOG+YKwysCecDxO3vG8xz1yiwdVsTc/Yf6KcPb66PSwvYUfXWj7p4
W9DCn5Ab0240dBo15/shMPVWBEY8HrSMYvcWHljlPkDew/QbvnSm4AOUFFQZW61014XUU2Xrc4uF
x0grMuXGdrm45PkxDkpSMKNV3dXn6Eqwb0E14vZw0PUswGQvD7xVOPRDu7S1QqydqToWxZ6xur5L
PxvWhb9DEYGYx5nHHEnh242p59oBnVdV7BEfsMCq5wFV67IsWuWhBha1qUspbzSqPjmMvGfcAtOL
RsY5/fl/ov++EnoArk89AEaL/1iVg0NBpSALGCG6V96Y5V+yxuwsgl5kQPJbIvv5a0bdKHPx8VAP
HpyRdx+MEBpI5GXIrpdJsAIpMEb3wPcxKkEsBzdHv6NhoWVRtdfAGD9Avx/aL2GrWm8tnEXI7coI
N7b3K3VVWTIa1l1BN+LUANAOljKoQnuVO3a5C0eBn20eF5m7MjucmnZD1U7Yd22Q6EcEhgtj7Pon
/eSWJ32ZGmMwAmhuzc6ahqVMU7W9cSgi119PuklLyyhx0gINXuwoMWPMMdLh/aNkgbm7Pvbf/ul8
oWmpT4tMDG/NcygT3Fxc155+0FyQJ1RN3dgrl7UzttV+AChtnJDu6LY40hvqI8XD7NGlgoUNFunq
vR+MzoAsm+wmhVBFpI/wErvnOM4c/caO+OT5pX41VRvo0dI0mr0Fmi9GbNQJAKrBVr9CbsfaK677
Zpki/ZutKqcKT9eX5vKzAJ2l3W+oAMVAdMxGTBE/0NKk0g+6pY7+c4PU/WugK8mw6u1WkyRXqvYO
1j7w94Zdm1+vj375+FJWoXjGv3l6oYycH7dBtgY4P96+ZqIK1eiW/LQ90SKOCzpLKXEvp7bj4rNF
fbxWsKa8PvzlcmtoQ1Bh5ugRb7nTNfSf084sTS7X0Tj4RSjXLcKXeKWkOuojcajRazDleCO+urxf
CFw1OvDuX4jHvD0MgLJByhHcjBf6UBxi26QJiImDvcTGVf9yfXqXtyiDQfshQ2GR8bw9n94woL1d
F5k4yCHAG6m3pfKHXgpUAMtQ+8dBjYOXVMp/D2ggkTga/7NJF535HFnSSEnZa/itKPGHojhU10G2
2HcYMeAq/e9znCAzQBk0hE/d2Q7SadUgFs1gBQIwqHP3inKwWk99BoHqF8uAVAg7eUxurg97mYmy
Z6cS9/QmWtZFgV8PQiBQuWceEBnBaX4wIblBX0ExR4S4hmdZWv+qacJSoVXCdTYKf01ypL//Pz/D
nlJRwyBg12afGKkrpIsU2zy0hqIBFDLijQUlAjAOkmv3eDjA846G4ucQhM5TXeceVZnw1mt9WSKg
o8Tlys3OMbWoHZ5vNEuUEvkRS+Mj1A1mlgPd8C0tJt9dc98CN22rwPoyxr2VERRiUAW1GPkULpQg
mbRyyuFwfV0+OdggqTTYOgBvAePNfhAKBVmCYLqJNn0c3qlVGGxgqOiTDHP8INHGvnFvXx5r8FIq
UTNIW95zZwo0/3ORBBHhbiwa78tY8jAv6iotvqkJ+jEZIqjVjTvk8tKcEL1MDJ6WI1C3OR/M9eIA
lnIRH7Qe+elnWSEsvCVzbFeo1QW4naJ2bq+yoCzfLWtM3ly1BQXyz+eOBJG+B5c3SMuLiq00BqHk
YsgPeVOnH/yeBqM7xFeWcZ4649bzfP0+RkDsRjx68WG5p9ntE86UXJES7fncNR6l1u9ogcQ9ut0b
FyIlhUdAtHJy65lcJv9xI5l0Woi4aC6RkgMmPR8vh/E2jKHuYUyBp9ReGk32YhZFnQAh8NH1js1+
vMETvZwiQ7KgjsmVRnNpNmQGRw7cguMeaiGLZp+7Itziy+OixCayvsMbEBX/G8t6UWTm+IqpxCi4
RCnsziPRwErw5c1T/5ig6IYy0qhm1dtknDK+9HVvRljOaG59p5du8mhTCRjWg+vDNYPQkvb7UpYY
47VovCs3DtbFXqfPD2FSRXUYj6rL5DgYREHy5R5SWzavcdWlbwAhHHrxdVibzy2+4z/KLmiSA2aL
2RrWfXgjH/vkc1DvRVpSpdpGaWQWILVaWqJ8PfjHNlK6O90P9XdMC3IIXpjpIo+W+OaNPXcRkjFn
Wk0TaB0qMhDb8z2HDwZW5SzHAeLRqNznRpLuk8JxOM09whUI2xfmCi8sFCPJLqCPXN/yF3eZSUmd
9gdkMpI/Gk/nw2M+KuMeFMoxKCWeeR2yWtsaKbFgK1rEz64PdjlXi2uTeVLKp7g+z8BbQ4ZIVpXx
MVIUuS8o+72MojS+k9G+ueCpNkBQsYimQU8H+/rQl0/49E1B2QK1pVt9kf0bOVh15LcZm4bxV/Dx
5lbDCGwvO6V6twKRg/MKw6X0lAqpsSz804PouHHYPzl4E3CelgIF1Alsap6vNt4WCtbbrX0w6h4u
z6IwpDyFva+IZwfHuHEBu4joJaTeDN8exLq3M5UM5SOt7CI04vRAf6gmMe4b2/5vP+MsZYLFCVVd
gGWHSXAR4GQy17PWiV2iOJ72tdQUUa5AqtntIqnUIYQ856B/VQS+ikaMVaOaCNW8Rias8v2dA6kZ
HAx+vBHeOw5SddiKpN/UwXGMOzgEigk8ZgA+HoGJ3TS22/8BXth+kdCvxiP65gUulZZaFuugkNHH
jS8/lVDmc6Oh6mrcr7iIWbNFj6J41GzZcsJom1Tr0DfsJaac/l5yzVBPDn14cppJi4Nu7H0y6MN2
tKv4wUZw+cZpu4jRWWZ+CBoFlklrw5qlIA3Pjm1RVURZ1hDpDr6o/xUXv8pe12rnT8pWDlqXPi7Y
p+uL8MnAPGo0lIHlkovMCbsIcDa5xxV0cEWlQWjWE/8tBMfXbuHT9EsKUO1L4AfKeOPYXV4vRGTQ
4AW9HIOJz8pbf7WC4M36RymFlkIe08olKOtSWwjk9G6Uli8j04meCsgZLDdJnjrP8JyiklkL8ebY
4Nv3O/DsOt6ijGzI5w7hOrEe6KNPjGlLkQ+pxD7vBOoIRWRDixHCq9VSuXGuPrt1SFem52zCRFNn
Oj/wCvKpZtlawTFEX/O14DV/anKVFo1mTDKHMiwXaRL3+zRF0x+Ub9svcCqS2+tf/y8EZ3YE/raP
aDkAUiL1P/8ZGCcAbMBP79ApTVbszVDBmBX+og6DHsjLuE7DvAV2hlIgSMPWFm++qEEGFpigN7s+
VzLv1cMdDrMpMxl+950BPdZxS/tZR2Piy6gFAT4trdqWS2/os9MA+VAsHVzE5RPwFYT+GjP1H0c/
SH7bDYEH/OLMeKhcQNAbPzai8OSoYRMsFavG5Q7u/sDgTgz/Ap6AZ91pKKuvReOH1QZbDNSDvDJy
tK3IpYJ5owO9SHjQ0yhsqZ67okOchz8jLSh3FaAGFH/RToyWNTo3SH+jC+Rs2LFoX7rOEGv3jdvh
vUh8m30ph6gdHiTM7Q6ReCUo7xCTUY0fhkjQZULsTx/WPRIWsEwDB3cfJyzHZ9QYje+Fm2nuAlWy
8PX6x/ub1c0/HkQRXg6wTkDbjfOPh+V5IhD49w7SzIZfQ9aV4zZwFAvfVrDFCJhDccS4aZDI3Ka1
kzYfOk/ZX4kjJLrjWlb4+7alfDJBMiOG6OTNTwCbZbjE970ublxxf2UtZj+XAoRDv3ZKGPjJ5z83
zPoW+TVXOQRjlrYrv8God5n73oD7B7Xu4L7V26R89mWtOluF5lgFh70jk6lTbL0WBRBikqqqM5Aj
V/pGNdds7WbXJHUEHh1Vx4/RU9kHRqIWP7Quik82lmQoGYWjijmdBKKzzkc9fRZFZwHdjC3BwHUa
4SLY4pTALm9jBIRdepj7pGS9FkXQDuVaIoV06/zrTHa+GOBcyBHRDJje/vPFUCnIIAXgeocwpSj3
g4cOXu4iBw/qLyo5FOZbhlg6jnndkKlPdiXdOzzwlPwOCLzaIeHeyuIup+pzK4e9DHQnFr8J8QmN
EriKs4vZkraJKpORHeMAZ5JnzHPG98is2vCpgri2o0dT33iHL0ekGkvZjcAe5SlrXrsJegN7odhN
j6Ff6yqMd52AJrXbauHXwwHnovjG2/PZgLTMue7AUVCLnv78P2k6bg+arXt1cUSm39nxAsJeHpok
/FV42L5t1dor6t31s3r5zNowkgTFTdp8l5XnxFdSd9Sa4gjppsZKObXf68QY8VjBtXlpINBXLip4
/DeGvcybiG/IWfkX0NmLsCLNMaIWoZ0dOxfnxSdc6Np8Gbl9+QsOP0h83XRGDIE7yP2LUSitFS0E
NILm3xecE0/2BqEOIJk721OtjY1DRQRzBDMDjxsx0zX3YfBumR7iDGVe3AinP/nABqVc+mb0qxx6
2OcfWPZ+pwB7qI45jPptmnvfXUwCH0Bj11tkfYLj9Y/7yWPO1OjgsG2A5V3oS2V06LthMMqjB3kP
O6cBgxLsELD7JEg2hk1FvBGsiXE0/R6oN+q4os0xY9V6RD9vpMqfzd2l6oWDB8I9SJCdzx1Lghha
ZVsdfc/rtr4+Fg9GrBkjIIn8Gcl5OnXXZ/+XD3h+ldlsa2JITjEwlHnRoI4i06U+nx2t0ERLygvw
G6ZA1ru7scBKHlXPSZxxqH2GVqHdh+BE/fxZBVOXIUxudBKPydKBVKJmigEBSsOC2gXeiW6PGZNi
l4ZZrGo/wzZKbUaMyhquESQencaAGJPH7SZAPRafXAeCxkqJMHf74va4Ol+f6CdnmP1Lhc81AX8B
UzxfWdeMFKO3ZHIsqyZ5UbFd2ySpkjKg0d0VxRjveff218f8JDGkHUL+NYWKlsMdcj5oqmPcWXmj
fTTBwB75nNUKRVnje9lV+tZS6uibHuB6FbgNK+37VnFXQq3VEUpE3ROZH23457NFl0iHy86bNQFN
Z/trcGVoYxhkH/1QizPce5DxS9Gp6NfIduoPRQzq68bCX27pqZysgv+3Ad/CqzhfgyDE9C9qY/uY
tHiRwkYC7MwiDK9hpMYaqqVVfyO0usxOGNFASGgq+E1g8vMRO/jFTiIZMfbG8R1XLnOZjGOIoXeZ
tevrn5iGPn/b2QGC+Emzf3r/uLaY5/lonohLgrzA5Za2x+ZHYMq6xUckSpLogzIMTr8bfwxQCC1z
GepI23QxBA7UnHzzlZOduG9gr5RaXXCisDwFo6tAOcTLI9mJ3Eqw1q1oKtMgjlpnlced4//AWwCR
LIHqp1hGCOBVuz7I/LteRbPnQXUk8Rbcox6+T9qZL740fPNp4izEi2Iyn2chtKjB7JE4TyMm0YuB
OB+UjpasEH5UhjuorPqj7qe1aJbAG1SoaqZodDLKwdVfFXI0HoIi6IGz4oGLYpCJWJVIDW8DhRzh
RKFWuC0reEd8s1ujfZoC+nhXWZHYQLoK5KpEUyFbdZzHhDa57yIFo6gghZcdAj/qa1MaUl3EhJze
suiq8eAopWuvE+G2H4GJEtTKETnOjbJTT1ovtAH7k8xsvX0U5YX3YAW48BHEa+KQOl6dAZ1LtG8i
i+thUeaa9yXK+85cpaNRVyscr/XfxKPC+JpxDPN75LYRNmvjsfxAwbP6UTWUz7aNqtX3nGdFWUS6
j49GHOND/lLlNFyNrknekFAqD6HplwNyqLF3RBRYwLEr4niZtpTpVniu1/fgj/NoGZa9fbRgu33F
AqR9ie3Y+9nGrpYsqL5nmObovv9WuKn7m9Kk5q0hfJT+Kctpcy7TmDwA/wm4mkvo7TJ5yrCV6Z4i
nIQ+bGmTRQ1aRPm3NBAtXygJRN1F0OhIVgzUC4tV6NaqhJWV1R+4u1TOfaAFEW6d+KyE2CuFLo50
GRr6j87oSfdgQ5iHwq+m1r2jD90r5U6sPWrTxdsU9qy7rNCrRWK1ClB4HcKhPFhjhosAADlfLqLI
KgqSs+kCwD6ztheq0rjfkV7IfzSF3sVPTCpYIY7vNOux84I7D3qZvjA7telOg4OH5Qr316FfV15c
/i48wKOEe2o34mVpN8lrQ/dQh1uIzerSbGvNfkHU0vvosEdRTg2FbRzb1RjrS7tovGAbpEi8UZAZ
2goN2XwY8YdPVVPimiDwEirotv2oJO0Q7IcQ+l5HKCpNx8tHOy8MJdYLDe12dGj6QCMXcwsoI7g6
Y2MRqSXUHEtvtbc2gyD4rhWlqT/7UDyak8Hyv1HBydsPM8B/Eottt9bzfeAn3YPaalX+HVu8vDnQ
ih1BdXQVGkNIctb2z6b2o+5PHYSm9VQDGB03qZlmw6JA5/8uV0O3XyCKWuC3pwLtFXHtPheYNoh7
DJDV/r5J2smGokKlconwMlnTyoNg+wQ2UKR3/B+TtYST2ltLoIiUJxNipYkhQayww/tPC7+mIg7Q
2FELuU/GEiOgUcoBjyTANwgb+zgM4D1llvYR0Jmf833j2llhEIQ1hKzK7rnCZFDbk/4oW6uNhIud
aoHNqET8CeJvM4TtJnMlYkJ6mQyg9X2n9vfW6A7jS2sWuB4xXy9/jaKoJ5tMKoBkWqlbX0wpfW1t
pjL9LRX41jeeyouAgVcbGMcEaqDtThP8/F43KJcUCDcOR9XXxcEDqYv5MPsPFWokm+/M0dTCrZd4
8S1Aw8XzRaPKAY1LL2eSm7GnP/9PgqOaru+0JHhHK8mUX6j/v0hKFuFKRzOjvhH+XTzOAjYQaSLd
vyl/mwsMqSaCBSIxnGOWYYeeF2OKG3xilAtvEOKoy2q4EeBeRts0JGhTTTMzwMbNWV4jlaXEKnX4
11Ai1iBp1aewz7NfTWBpT1pV93eqVRtbbRQtFmAIoGMP1Jpv11/teWZFkxvICrVLbvWpaTYty3+W
GNf6DossOz3pg5HrC6OgC6Y1efiB2ny0qdSIVGpE6KWHWdwBd6ywFLhRQ7hcedWFfE/t2qIwb881
edNci5CrVZOTVjSlt1Ejvf+t4PCCeRQWCvUdol36jXzyspA6AfEISJkxCS35zvm0EW1papNb4lgb
Yb5IBNzoCCO2x7IuiQ2Q2ymeOkQ4ndVQJ/VHkXuT9Z+JwDz2DxhlXv8GlwtABg9Hh1yHYNSd6x1G
WD+lvp71R4xOBdIDmlz2ipQmOv/SPrhS8W/APT45V/QAye/ACoEqmCujZKFqj0ljDEdRJOOiKwOx
S424+zrI3LtF+JlfHtMGo8FPOWSCXSL1fL7SVuQomCP6+akRle6vXEO6gC1L1KtcO5IPQVNVaHzn
6e/ra+rw1/43FmVYLDLpOgI+pTY9F8sOugKxyEovTg4EUe/ZyzL2Ewex/jYagb8t/Db3V2lGvvVo
wLr/dn30+QJPo0/MTQ428Dd6vvNJC2ylwCqeKAJBqUqz3D7Eid7urbqF0319sPn2QeCGEhcCL0Tk
8KmMWZBvjzHqA3Fsn/ROTo4HphsswC0iyUUfTf8wfSy+bwx50U6jlU9ajroOWE9YZfMaKNzsLg+w
hXvBIhyGxCJVB2EgGJDZEWFZmfo70JGd9jVXe2J14vnRXQGYMT5yX6f1WTk+3jV9HdsjNlyqivNl
HznRxmORHoThWTywBsZtCNk6/SMZdot//WQGspRo2/knHiR1WLQe3IlF0vS9dbq+pJeblunB1SZ1
oo/L8p5/vybywo5sRr5Iv0+PE1rxoSJDeIllPyyVvrbusecI/lwf9ALWyYD0kFA6Bv/FXXgBXmx8
pxidLH9BqLMqlmnlYWnZ2KF/74vGFvsA2csVak6pv0mHSth3DjJOu6JWKmMLQaUtFprVDMWWhLbf
YTud9Dsdm5/+eP13Ts/9+dGaoMRcVcS30Jbm5fpQAIlB21M/YRdbQCygWiK3Bm6LN67Fy0PEOC7L
ShZOsXGOHNdkjrIljf1TW9bRsMlG+5cAc4albqvS5vj3SXEdMp9JvYgX8fyLwzfEewyNoZOSKYg8
xH4W7G3kJYYbL89nk/rvOLMcuXG0KOlUuKhkAyUunC5IBGya68Gb7NCBkl2f1mfDQQVBNI484rLt
jcqBXfTOaJxC+t8EbUV4L0SY/FSxgb5VHb3cF5S+oTFONy9DzsEPYZRJOwh1cg0v7t4xFsfVpKWu
+fqvU6KuP9HFp/M5cbXOv1RZqnoV0UV+8fsSQy2tkSMPJ922yfNG/7g+2MUzQjWQZwtQh8ZWc+ec
KQsVaM1BsOjFyOMGg8g0cz9I/SDwOI05PIATC19EGBV/RtMxuxsH4OIWmgYHgmiSNSG4OUeeAhcw
xpiKxAt5ExI7rl6nxipD6wi/Zj/xtrKIs73mWeONYt1nk0ZskRgYOBwRwuz2Cx2semu7il4CWXk0
c6DIr7Gy919GFAdf8nhK7LtGtbB9EaX1z88ZEAYKKWDGTIAk/ITz72sjCoNqU5m8YCVK57qLsyWu
V8oPsy6LfRPUt6pyF0dkGo/gmk0LvFfMsxvQnV6QAix8gYngKHcB/qPFpsfxAfxMnA3ujafz4pRg
qjGBr5AwhWyIAvv59HSrsnWCLySzKl+m1E5S85c7Frc0Ky7IGLTjJ7zdxKWE7mfMg0o8rZDlLdPh
xQkpkHxHQ9OwV2OJb+wqqtrm0Uqope30xnK9tUHriiprZ5Vluc2EO9wldiiwjLK6etyhMS+tlRTF
4KyRqKu7gLx3qMa70iqT6sVxMHfJVbXSUONQGtyS2hFRskpXyOuxPianl1s9TkKKNEVmoRBbRT+C
sPZvkXsuPiS2KLwYNjH9BJOYd0sqYjlbekHzMlqKDR6jt980hJq2pdVUNzLiy6EEsSwbZorxLlEP
WP75nSAAeoGIIl+CIHZ1nK3rI1I4otlcv4IuY62/fC51Auf8j7Pz2m1badfwFRFgL6fqdpxqS3Jy
QqSsxU4Oe7n6/Yx/bCCiBBFeQHKyCkYznPKVt4Dvolh9uWNA3EYkj3r10k5IH+/9oU4PKAZ7uIr5
UVP9i3ET1qQgXCZrHxqteAbzP1E5nwbKHZpfZwXA3WkK841aO8rXUc1KrJXKegA20AUmKj1mMP2O
A2zB1ugu6f9axGsHugej2CmN1LiKlbAuP5fQGbMFRMvVVSPZoR5BK1kogfJV7kdHNsGgvX3RnLrD
QQduMfQv0X4Z9Ko4jzq24CYiknsE37WF2/UqbJZfT6OuAUxPsuBnB1HzMuyQUS96ESHVvLWG+Hu5
QpnNbNdVpJb1PguxZ1oY9OpKl6eR9iHUIQ4oUKnLb9mWLo8khlMvWqm1wx430BxUCr70xoZwrf+U
w8XeYWL27qeEcWkgIp9MNAAdZ/ZoVpWF65VRdS86qtp40qNm94iu7IMLQ+d7R4aMiqCtL9VUro6J
jA7RKqZhqzpEcLNgpwvR8W8sX3nJW6qauGkB5Fh5nZJmO793UrG9f1Kusnq6lg7wESlWCE2EE3O5
uqCNwLXlY3gcQat/iEqa0VrYx0/U+j5GVbG3zUj7jAF8/YlSnXVomfKnsurrhY98VdlBz4EJ8zOk
/iVP2Ox34BaSsd2T+FgH9bQ100jHoSespbMm6lz4z05h/TSKUvgrXG0HSvaARKAV2LW3sCRX+41f
AtgRfBoVJsLA2WPaRL2gYTDER4P3OoF356f7PprCvSam6tXrRmNL+L50PV51+8hEua6kmYcsbaE/
e/khalToumhw0iP23+JziWRlvBJqZjxUPb6gK18xlQiRvg53R7PBAaByhfPRBTgVrltRllu+Ie3V
hd1xdeBNKStAwQ0dbeot8/ch9j2tVwMhjgIX8QYfehc7gNpo8S2tTbdehWXrNEhGpk6wEflYlYcB
l4NkmyIQ9uIOZfynNBX3d6Y09HuNkFR8radhu6/7tF8o0LwB/y9yLP5v+Y6xi7iZ7Dcfq7/KciUm
5fVUhuMzmM8yx6uGWA1cTwSGDQxN3a+6KOBar/1UA3vUuxYCeJ6V/mt2SvbKt6nHD6MoihMGNPp7
O6c05TlfQDEQ0aAibMoI5+K3cdaN1hvQy3cwwkEj5pteY8IibU+zB6RSEG+8/+muvxwjyjamS9pJ
s3b2AuamV3e50g7PaeRnHvb2of+EXw9OpBn2cNFKDAaGEP9lTFgLxISmpJhfzrJNukzvnGF4jshP
vzm2izNtI/qzNqJHw6E3/70/3tVLyKpSc+B7E8AQvsi79K9VlQCQhu84PJuT9RjUeV2sIzsdj7pw
lJKyGRJ57OD6S1nZ4r2PMEODkKdUxj0j2buXQyP1ErngIsdnKp71oXUVa4Pvs/W7EGq9S1rLfFC7
wD1mudkc709aTmq+zUk0QOiDDZBFrNnImea7bs3IWjYlX81elBWdeE3bKIFuvDdmA2II4AEQEbmN
zb14OVYgSg932HF6TlqtftUGt/ngO0rTbvD+NpdqFzd2LIPBV7DBlHA2Z+88AXmXoMA1PgNioWre
uHWlgYFtW7Gq1Tb8WCWlt0QLvjkmBElJ4HP4OzslfdOhctU1TDCwfg+Vi3W2S3NS2RVJZep4ZSJY
u5DM3Ph+0quI3UNIQaVztqZaZGP+GVdMk0D0WejF57xOjFM6jr/ub5Trd4xT8ddAs9PoVlBaPHca
n7me8fA1IBJ71aivqzZzjj5IgENpxdbv+4NeLShMAcrkpOCArSWw73LHWCV2D2gfDy8WppvVygt7
vJ39BI3IXVSItF/bPrXKw/1B38paf58JOl6SsC9B5dx6IJIuRyXLnfDBdsQxHoBRYthJBRBIbkr0
EIkYQ8ySIukDMkH6oQy1Wtm5U6mpD7kOF3cfhEZdPk7a2bFFdYbq7XwxcetA40tMTyVSiWWDhqSD
yCrCu04IE3uwR3U/lgZicJNiUfsiUkSctgVDED4Hpj8cGj/ACdEOa5R3AhEH4ZqenfHFQLalP4B7
rU5dlMKE5dHpX2MvNPw/fTgE00/MccSfArHcp0HvDG8NMjSs96XQ3WRh0a4iP9kmhPlNjYRwHjHB
2acyRef4Y2mLY2UpSboLESzGVLsZB3+vke1mKyEspd3ExtT9Ghobd/PU6h28ry29OVToEL4Xm0l2
r6oEPlQSoeIgp3j5FVUhwtpx/eao5QA58NktgGT7Oe4zfjZNySarq37hMF5FXXJMUgqAoBTHAFLP
dk6AkVPZF0V37HOt7ZH5HTNojJ2Z4mOMcLe5dbSk++PFAr3yElvvjwG81WE3ic4EA69NRbXGmQD7
4IWndH5LyN+Fg6IUOuKqB1x3uRaD6Bvb8HtxdJou+xhMrX8gvcZEmwcNH/j752d+aBmMYuebpBuB
njtnIFV0T8G9KvUR1wHjl++37m8zMPpgUyMVijK0gz72wu6bX04MScOY9QY9iI7cG2D8r6e7NhoA
b07ZHuGJT+vKy8sTKa+6q+Fy/q64EYsPqd0V/ULfVG6hi4uChinVB94XQkR5AC6XNauRgi06U3kx
Yi+r93pjO5+N1q2/a06M6kvGpc91lTvFB3Q3iqWP+mbIdzk8G1u2K6mKss7zOl3lRzQLx855UVMp
XGwNbjp8n+IAf0Grsp3mWBsAY9yst9hyhX+knKJYhxFbY3Wtm03yM0Pi1tv3OLu4+xH5y2d3jBFq
SPRaq7eT2QGfbsbezDd00HWUOocKT/mpbt3qYGJ6rPTkDl7dD3u4GXiWb0E7t7gPJ1rfbgbhuO7O
aVXv6I6RGu8nP68oSgVavFXMLkz2ScFOkOZiZbvtAxwa98gnK83HYQi9/rNGC+Yf0jhX/NPH42g+
j/SqxFerHk3G7SqEhfHpphRafbR9GIF/3rmJ2b/Um+HiyyIBAcTlp43U1indKfBeEM3B89sxleAF
mFj2QeiRsLd0h1CKvz/k1SYGsQ4Fke1E2kpWMXvKS30qcJMsi+OQR6W9apCR+tyMedpus8DG4Vnz
jUH9pgW4gu3+w8icVXpfslmrz64H1KgnTfG7/Mir13NShLpSG7397OSaSkFkpMaf4q26MN83OO/f
+xfyK3G9RXMJ+INsWlyusQM2x3B5/Y4DAaG9q2rNOoNtd7zHknaMsyOxlhbr2JjvhlhRP9CbU4p1
65l1+AiOwo5wMcemZqUiu/QzU7piKbiafxHEaWWLnhNONs2vnZ1vvMlVoFyFcmwTuzKxgdTFTxoB
VbH1RxPpQmv0n8vRc5dIyvPr+m1cCqmEdBhuEdpdLkxYddTrhjw4KZYvjmDpjE1Wde7XqAuL7f1P
f1Up+d9YtBF5tJBXnlMYxl5zRakpyrEaRP2hqRvxE7WLbKtEOoolWomlaYbghrXGyE6NkSbU7IfG
cuolIb75XSp/BwUq8hApw0ed9XLOiTkqDnwC/4gbrGscJuCEr2kNBbuA0FKtzDowo3UetJP+lEU8
lQubcf5oUYekI0D5ilY65N25Ut6EzZxw/Co+Db6KzcTUq+26w1z2jJQKVquervgLK389YTmi1LVm
a7H6swkHUgdE8cLk5Jd9+2gmltjg8dd/ylJXaVeVweusBriaU8C36/39ry437sXJk/RFCAZQ4GlQ
oCd+udhRhuFdAyz5VAapCk2lV5+KtPV3rtlIDeiq77ZNbFifAQlWW9AP+UJ97nqDM2+J8SITxG52
Ho8kmCG7DTr9pwDd8A+KVjh7K0dhPWlNZemZvLXO7G2ZHBEF6u6sFIiRZRL5WpSehgmjBixAsu+1
Y/YIp1fJHi7n9J3KLSSuJk2WctDr+0NWe9FAUg2aiNb8E6OGjinH4CUnd7LTXVZ58bMatlLfPrMe
p9orz76ieQuX+Y2dTBsN9Tk4uJBJ5iXfYcjSVqmt9GQmmiZW3mBW2SrSTHrdURRLorc5aEvq+jdm
KhN7JAdRlSXKnN1YimbI173ITpkX2Y9NOzUv7CxkbByaC6Q8hv3aTMoSbOvGNpLdCxaWag2Q8Nn9
HDeeP7XGlJ9cPXt0Ihd92J7qylbvYfstHNcbR0YimajOSAm96y1LS4s81cpOhe93PzJ/8AAMIk8B
oUA8hG6pfxDUpb4DINE+pgK0zLtPLMPTc0e6l5R4Dvdh8QOlbGy+aosP6ocBIky+couKKm7WFs63
cuzaVaj5qrUJSVg3JS0pe+GOvPWRKWvAEYXkLY0vL2+NJhqoVvtJfvJrPTzxX9SbxKm8VYOVRoSh
xBisBgSE3lkb42amRwu7zoH0Qv1x9pHxS/GqXkT5CQuR4GBjvWtvQY3V+0LUdoBpalOu1dzrw3VJ
gnV/1W+dJVKnN0yKg5robFuTscbQtrP8hD+roq77Ih+CDQ7e//j4oKZwQMdy6Wq8SqSlNAz3IkeX
IgRZ5Gy+IeTZ0ImM+CwUHYOhoq/ieB/1TbhtLGyZVkWU9l8Q5VY+DR2Rwp4A2np0KteO12yfOF3I
ca4DBPl7gEKRNqrU7uedBB1f065qwug8+oGRPYii7/x9xFHhbjFhxIIQq6Nh6yUicrbq0OCUUAE0
b/GEULwlOdmrU8gtav0vUMG0gIL05RYc1ch3O90IiBPj5veYFc4TQEPf37fxMA57CL+0DfNKVNa6
tfU4fsjREl/YFDd/A9VgoMM84BiiXv4GY4Q8hBt2dK5qa9r0xI8HBZPGn0nS/ezVyTlGRoY/eO6H
0zook3DhJrg6hSwBHS2ebc4Eogez96zoRV9YaRycczVwtpyXMl7RR602XdN437VWKZ90ivLvLW0A
zqaXJGMGiEXAYWaljQJU7lTHlXIKqhCPLsha6hqx9GSf6l50zMzB2eZuiVx8qDZPZlXEh2ZMANQG
av+5Z2Mu1JJvfQQMSWSpnl/Ei3P5EQYSkgo8WnA2hk7rVmFuaJthLCZ1Z+Qw7Y1sdJ4CP6kOxegW
G87tkvDeVVjBesjehGwTkR/Ok2/NwrwhtqfwnNhR8JI3iXdSvNx8Sh0zPdoKQLZNFJXp72EC1vvO
W4mhwWvbHEtSoCuNm0kfYUdY7ABtqItDk5s1X6KkmFSiYW5BC93fH+/GjiMdpWdFTRQm6DxFMKZI
6zRbic5EWD08lrQhFdNVFE4sdTOhivAlDNgN9we9unohA+iU/aXsGhHF3MEhcUF6Dr0en73WsT+r
ONdtqlKzn0e1hsWhLOkG3Zrjm/Q60QSURFf++78qSCOpgV1TFjzHSuA+GaoyrXWqDlhwhZ23tgM1
2+Ez5i1crlcBDJPkLZdcV3BCV6+6InqI+4ObnHOMi3cwTwHZtpO619DNWCrL3Zoh+AMCUbi8Mqe9
nKHZ1jw2mVBOnQPraKBY/YzcvbXuptg51J2VkNTiCXD/K944JeCiZYtSwvdogl8OOoW2YqBxo5yU
VkFYPfDi5GygU7IJUqvbEK0b3TrPC/2DE9vOwj194yUlFqUKayMSS3F63tDLRa/qsWX7p6AAw7bS
YbJUqwZt0nAtas3/YZMCAPqw0mzlEb82awGuljLsMNLhbNJ+f38trj42FUJ68uS3fAQZoV+uRUjg
OIrGCE82TqwP9oiK0SqqgX5s0gbgwUKwdnV+5GjsKxIQua9t+WX+2tAVcutJjbPJyVUib+t3mbov
/eSxzfO2XIVi9J7vz25pvNmr6Ovl0KAAE57aIIn+mRwf7RNE5vtsPbb2L8yUmiVvzFsjSpErUjr+
UHC+nKGaxSKoajM8RaX4GSjtuOsaJ3lBw0NlgvjKvX+CsrdnWRKtRAxyORxNYQidSRCf1KaOvpmV
lz1mTlDtFNxLXCjktRs/3B/xesOQPqIFwAMnmyvWPEu3UWdudBGfbMjqq9LrNH0VIxazwrFAXVrN
q+tByhrBvYepIc2f5zVAF1ytRs01Prkxd50SK43/iIxYIzZDhbb6xnV840ELsWXZ3Z/l9WdkYC4/
GNnyqjBmL7k26olV21Z0CocGANoovFTZKGaUaNsudupjr2mTWFjZq2tJTpZ2ItwjDgi47MtvqQLd
mFysaU9N0xRHP2rh0Fqj531ylMF98ad0/OMbFa6VZhoiYHV/wtcRNVUuOrYUWk0KfIBQL0eHeg2v
OsF7geDG/5FVbvI1y0Ij2CuZb/3ChBDfOcrr+hfDCcnd67Eetnpelwu/48b2AhtlgbbnZQcvMQsk
sc9us7Z24hONqanbVrGVBFs16UeadIrzcn/SV/GanDPxqowg4RLMt1fFY1p7QklOvAe4AXj5UP+q
Ruq2LnWrXeRRMkCzphE/8jzwaRMkIjnd/wU39hm581vATmkVob7LVcd2c3KTiZoTksmt/lVMItwn
Aa2h9dj1wU6d0lR7b5Aqy5k8QTTGOVdXbTeNpsagGFZymsq2qjdwy6lf264onhEnLA5uVXu/gxEh
yj0UeAjKUe2HCzgmOauLSh8/gfdegq1I3GmGXs46HRIPgXElPZU+dWo4xU76sauU7rdKWdnb0ozo
3bOd9MXCqZa1++txSVJAYJDBzzuhCeYOCdj19JSZcVxv47zTx0OJRNfCV70xP1quZCaSOXK9r+zW
a+0swxzWwwn61Wrc7EGCyGFrdu4LyxF8HlJ7XHhbr/q81KnlPib9U7kxKUFdrmoJzz9AiTA7gVof
gp+Jb+KJ1QU6tnG9YgTPhJKVuVF51ttfamv2qC4mVV6tfa1rH+qhRAZcQW5xKSm6caKx4ZYoGzIT
m9bK5c+yC10LMs/PTpoB/3srBt1Z0RZxuw/IMFXDQoR+YzSIGZKFRhWXAefXmAnUoRV80SJEpPlr
kJaOs6Lm6SR/LF83o4U7+9ZwJP9EMlAZIe7Ozi89sapQKxB1dtPg0KoY5Fhr6l31vwrKZt/vXxY3
ti/rx94FxwMtdM571uo2UUa7LE5ZahloofltPjz6cZ4c749zc1KokZDMQ0ngmF5+MUxfi5iroTiN
IhHfNU9xVpFR0yUvtG7hBr7x5gHvpn4D+QE/8fnmwO+0hXJf5SfbndoO14ey+zChpX1Ip5Tcvba1
l17PEUidjHbBBOPG1cs7I8140Grj7+wSyvUMFxxjzE9qmdnqyrQr9n/iO/t6CqLnFleKha1541bg
tpO7hOiX5vxswGEEHGqkTnFyIMx/8wI73dRkYYdgSpOPoS/KYEs/Cijn/a95a56QFsGakN5zI8mv
/VfMrTVlE41GKU65PpZrJBSirTCSYmOMNWoWyrSUUVyNx/dElgucNU6W0MdnuweL8pqSS6qdTFrD
Hwq9qAG3mHTeVylVUlxwGm2pX3i1YRlFnnVKUBRt3DlbXTFdyuxw5k/BFMS7MB3rz0nYZPj7DDVg
6vvreR0pcdHStAEVCaTcA110uaCp0RTAvDX9FGtj/ezkZf/F7eGW7LIMCNK6T4RVHjpNi3daCkNU
s0vnAbTAe7H7RC1EL5xS8ES0GeZgAIO2Y8YrZJw6MreDN5nD2VLw7uJmzR/c2tojQxtXS5OXk7t4
QuWowEE5LzTljblhcY7j7Rgkpn4a3DY9x2EX7we3dr60Y42oZjAM5S8oRcNqUJvpnIsq3gzQNT+6
qo+o31TazQqljeGf+5/kesvx9BHTAHOS9aB53a1I4C2orWWclDyNfnV1lPobO+o9fUu0E2SHCgPk
dnN/zOs9x5iW5GzA0acrPtvmDck6Ijm2ccKR0fkZI0b5qeyTYYNF1JIH3dW9L192yRsAro8z4zyn
1Lt4kg+oeeoQ5WnWTRDk6abqlSUnuKsLinFkfYsrkeAQDfrLjR24rYpJQWCd1DQVT7T1zR9Bl1er
OtDqP5YVJumqNYylJ+DWx8PDGSwUgAZAWrOFtJVxKBJ+0alp1QRnQwtNI4LOquvorzuvQ+thPfv+
b0ePGVoYzjZSveRyolVT0sYIKvSMImE+KYFjlvu0H6p1WXRoxtwf7Prr0TFhYkQJXE6MdjlY0dA6
z+Din+Br6Qpal+DOtk1Vq/bv+wNdvaVkTYAz+IK0aswrewZg5ABmJss6RYYa+KCgZD6OBZD6LeQu
2+VuqNub3oDlMWDznG7vj369eRide1EqmfHGzbnxVA1FHra2dRKRNuxrRaSHqi/LQ5Gj6RbUAFZW
nj2Wu/ujXm+ey1H1y8VNkzJKU11hVHXsnsPJyx+K1jThZejWv3E5Tvv7491aY6JYrlvCdITyZh+z
arS41+zCPinDlG5TVw+3lBKjVWkH9UetR0Up9tF7rr1oie93a6bMleIAvgU8dnKb/fWMxx2SWkM7
2adAtdKtk5pqhIMwtqXbwmvrb+EY9EtYqNtDckLo+iF/My+xdwPCVpi326cyTcwDqqr+FtlJYPhA
Cm3wsYld/rq/vLc2EU1GlYiQ7h7n5nKSyghEMUFX5tQI2z131aBnO1T6W30dB3pjbbWsoKmLflzw
bqsP5HbobzIsqEksqebVl4EZldZoWifQ+CFiaX71JUywEtuimVo/KCHfPACj7x7uz1heNRfvqTTr
kpm4RUFaCtJezjgZRzePmzA7d2WgHix1sAdgbsU/Li21ZpWmmUXq2DsbW0MgPfPs9+5nQITUofHh
gFltXNWc2q5R7WFQxLmNAn01mnVz1iKt3fLPEJbrMuOoVaPxwcmqcGHkq08t+Q8OmFxaGyz4HG1j
FIMF7bQvzzH23rjs4vRb9l2BYkUUPZiTCB4jHLsWHu0bqy3lHeGU8qG5JGerXQrhQrqrq3OIfNi5
KoLyyfJj7Ac7msJeGmlb2wjFthrG8pvZN8rCbXUdOtI9l91BepVAuvjsl19b5IHl5YlRne2p1dtV
4yjePzao3OmzaiARtncIlpC1tC2lJnSJ8vygaE1iPySjryzc13KqlxuPji1CCbIib3CtzG4yMSQm
HyCpzzCm6nYVTMbKnMboZ6z11sILeEVVRhgY1xVUPtH5Aagyr6ZileVRejercxqHwlsHhLVIpTut
ts0Nr36qxlYJtgSz/rbJ4hBNJW2iXI5Buyw/hRHUSHNQIDMnNtJ3a+4+qCWTkgYRKpKK88UILcXf
jdVgh6sW0uy09toCg+wONfZm7WZl4qzDIpme07qKv94/v9fbmGsDzxTZ9pVl6tmNNaVFXza1X5/1
tLE2uNoUq8T2qk0UKtVD04pPxHXi4/0xr+5llhNJGBpY8Mlonc3CFyCRADGdoDmbKWatXtsOu2Gg
lzRNVb1VXfH+2rAcUCL1JWcBTPns2IAt8ioM65ozEpfmWdQ0H7n8lV3gqMojBUPALl1bxlstRvp8
Hbr4B6F+F3y7P+0bS82MaYPKZgBy/rNf0XW1XwyqaM/gmsLP/FIc4qNg30HO3qptpR/8Rl8Cc129
9y4FK0Ad3M9IW0PPvjywQxDDHRvM9pyWnh+tC840GBKrMlbtqJqPvZO5e0NP/AD9z+z1/nzfaG6z
I0q1h1yLPxg7WPPBdVEj792lZ6rT4bFP1OzgDlXrrEsc2aELl/W4K4IhTVZNFvZPg+ZVP8JGC/9V
KtF1D22ttfDmsF75g+Lr8Dn2/XTXWkVxsDWMng3xJSx2qqJ7hxhe3z5qgXqv7k/h+r6VQCnWTlKw
ycxnpwO7467K0ig9W8kYf2/gZj01qQhRr0TWeIsBULrRWhoLcILDVTkZ+sP98W+cFJgv9FQoSQAk
n7M+vMavi0AtsrNwjfBL2avhp1DRyodMbzyArMJZqCnpN/YLGuBk5JQEQbDOP1mbJmh4uFp+pole
PdW6kxyKLu9WkY0D6kqpzOIzzu3hS6k76O/73agq6xz5hq8JtNVPqe7Uz+NUDe2qR31hIyanPFGq
nzZg771NatnNBsCi8pUeZtKuijptk/UAV/9QGXr2jOB6unbGyUZ4y+B9i7LSfEoSpHUXPqsuH4fZ
zpTtP9JfqZR31cQeFA/hfKFnZw8csr0y/dHpN8KuinzVWHX/A7yi9+C1CbKh9OmMYFs1SNY8DHaU
G7sxDvG6yDoR/aonobwib2pWO4hpprUaBDUPCZTBOgN5QeMRuE4JhkwP7Y9CR+5xfX+DvDGm5zPh
M1FHkXgZOpuXB7ykx4MnRJ8Q9kQVjgx6bCCEiqDPWqdofBgdrxg3Uq3xE72MWL4vmvOQGYH/EljF
+LXuzf6nodI829g+hpqbOJvsna4q6boMs3/v/9gbFyDXAHkr+STv9lydsKM5AgSjEmc71ZTXsci6
T+BC0PjwCVNDv04OwvKz/xCzyMUhbIGxzzsuf9VficegJ7Q68Yk6c77Sh6E0lENnRO0HmQg9qUY+
nRJ6ERAtVetxCNJsHY1F/P3dM3+78rlBiJav4MPNkKlIybTVGfnLdkXfnQZw76bfKfUPnwwMWjbA
8vz3YjxR/aHK5yAeIYsuc1c8zUwpOpVIA3YISG/70R/4xsX4EIb6MRzb6cFCAWCVZ9hE35/t9a3F
gNz3SC2RBF3Jc3uFpcJFLvozi9s/NLURPPiDqmwHof7MhFsvXJLXdxbRsMwskVVjovO2gh7EdRPi
XnL2kL89OHaMw/LoDpvCCY1NYKTx1xr/7a+917oLE70Gw0jkMoMDP8G+6CqdVmNurCFqxrPAhfyx
nbJs4yimt47LVDuqvprsBB7KPBcoiCM3446bOuz1w6C8W5OEN1ai1oiF2eNU22b3QDhMZVb0zXD2
h1H/pwFzdrCMKj7XZWktzPoNDHl558BGJQEgXARHwdN+eaKSLlLsFM7Y2esGr1gb0TRxmXe0fdfJ
5LjhKhUpdyGOEhHOOpaYfrWUk+H8QkKpH8LCC4+VZnvZuvXj8rMhaCxjKD8YymOS9dkPy6JpjAa3
lps4kI5NgCqXbx3v79Hr9IFeBjPg91s02ubQNNcdS5OMfDizppA1R6EpBboTyAxS9q9+3B/s+kAg
tSadokH9urJhfLlgCIIUU8M7dHacyKeahdL1dsomSPpgQeAClToSqfv7Y16HLuiB8C6gPgAJjNEv
x7SCDqFno9XOGXTptW4o3UZrnGDEy0tFEbwKtX1eAgpoEn0K1vA0hi/3f8CNSVPSBmQoV5hu3Kzg
k0oqDvAd/dwH0tNVt4unLBvVVS9U+98I36p3h9cwrVwIOOx+OqfzrEL3q3IKKY6clcb1t7aToPDN
oFtbq7ydEohg44bgWf/DJIlxaWYQMdGiulxl2OMgwcxGPwte3z1q2ulD1mbNJ2tqxDZnOy2cvett
C1OCcgMUJ3YTlY/L8QAjK+lERHIOxjR5rae6wWkraLWv49BZ2kKYdGsLUSeUcNE343t58f71chLy
oVWf1MbZySstPIjWa7DdI5eqVtz7vtgWTdevArOPyy3YbedLFinOu0kwbyLZZJlokdDOne9j0nFB
WdSwz5VeIudkAlPdjwhhrK2gQCwVIXdyVGsxR716VBjWpSHzVpEmdJgla5kChsOySvOcT35LQt8h
kR/BAt/EsWKdHar7H5wax0EXYvnhnXsKyj9kH9mcknWludwTJ1pRELGyzsDt4h+wd+NHb/Sdr6bQ
820fwbf6D+NJQib9MFknnd0U7ji4I4+4dTZjM+fadgYRr4D5R5/crgj3FXoRCzO8CgSZIUEJyR9Q
B5jls11MvVBoPmf1jA94f5Ri8Z8NwNA7RavKTRrm3bHKcnspVr4xKmkc8DQau2Q3lryw/trOSTb1
KTx65TxGztELA39daFq7yXwbnbSyMf7JACEu+f1cHViuYJo0NL6B1XMfz/YR4KQUXraunN20y36K
xuYdNEpx7DrHOd7/jtdbVg4FDpYAm+h6LmDkJqpZYeKjnH07Uj+IPhR7YwjN18qAItebJkWOBqtS
YlR/Cbtzc2gw+7QSZVlynoUUnWi1IQqDV4Pm6vgtxfX3m2dliGWkau6XVMwUa4c0HcTLvNdQfL8/
86unhpYp4FEJWAIJzBJcftmxjOlk6FX4asai+NfNx/ZxGJzy66iNKm5eWG2/99qXA5pIgMmmnwPX
8nJAc/DwpRR6+IpvRBYiB0t5YxDNd7r1OTYNGLHdn+CNXSR79YwktVOduUFm2lRGNgWGdx4FLmzE
TQQTa6WF3opyO1fQwnreGg7+hZQYBwFG9eZyep0NL300HP9coyCytUrqWStV99WDXvVp+f61pBsk
ZYU4nbyhs7XEMxkRAn8KXgcAVtoBZ0lz16BD4K0tijvWxq5F+fDu5WRIEiNCMTSw5hhgkdiCADbC
gcVqM3RCw055xnpyGNZIBfy5P9aNvUmb3aR+BKKa9ZxFCCGiRoaD2u1rlXhiE2soxOdVir/p2MS7
TDf++Q/DsY4w+xAWg4B++ekUzKitkWv7tWwn0BN13JiPelw1u0CzJmUVTsOSFvPNCdJvh0pIZ4/+
/uWIdIZb3IbS8DXVi6RZ420QdY91nDv6ppryOIHMkkAeuj/NGzsUITmyHbi4PJPzPmaHR9CUlI5y
VuJUUT+WyAfkawiNY7MD3GMtPck3ng4uNw4f5SLo3fMaggAHGWZeFr6iDtKEazx0lHyHC6qyn+Kh
FB8pKX9MoFwslOOuZwlTkXhPnv03tubl0mpZFZE9Z9GrW+mAqcF7WeuiGniptXHpGN4ci7sbaQay
O5oCl2PphZZAqiqjVyTC9Qcrb4wd3g3tRwCBxcKJvz2UlINiMIn0vByqalxzNETFtIALFpuhUPUt
uHH7q6fiivXuncIaclX//2Dy6frr1Vd7qRSpuuGrwBOkXBVONyKSqNuxcnDj3F64qK83CqOhIijB
3wQ3b/XVv0arFK31FIOpCa8zxzXS91Q0MdfI0WRyi09T5Y4fcq6Ll/ceB3hOJD5EccQ1lIsvJ4nv
RAjcyY5eo7iLDlraeq/oPRRbNVQW7TlvfD2JCZb4TapKlBsuxxJ2o9t9qEevLdM6egJbptR3IK7G
Rbrk6XdzLCIZuIiyzTwX0iv1cciqfgpfx8wwn2DKKR/TBrmvfqyXMrlbQyGHSAv9jUc0h/15QP4o
jSrh6xTi4boq6xofKqvt62DNw+CEC9vy+taULQVY0CBq6L3NNwpeXqLV0VJ9rQBafrH74thD65Kd
De0l6tv22/0Nch2gXQ43exZGuwitIIjD17yfMKcDwZDx+PS998Ot7fKzFwi1eKl7YbmrhB+0vT/6
wmTnGY0SQRv2cLl6tbuoox6gdyuf6OmLgvMb8G1zya791niy0UfATXuLgvPlFs193+1N3r9XD7nA
D4kXK8+B63TQqUfrZzVk1rt5YcQuYM64rgBBgN3WLwcsGr3IeT6i1270/Gd10POPBepC6wbLrYfJ
7toFAsKtzwmIBxfgt/7aXMLPM1uj7BqLgJeCsrGq26hTP7ZjWPbbHL+06eC1pepgNThMMbJ21hIm
7NYC0x+SCDSgm6BNLufbKU6DyLS8wYXZYyMniJ9GpzxnuVr8YTWUhWv11uG0pQkDBD+GnSMI01SJ
jLD2o9dUVN23tG+pdRhmFD/YwYRQ6v3denMwCHB8U6rYmj2L2AbX65LBVcPXQvHr9nPVdOWDXohR
fBpSI14o0l+XkBHoAfOJKAGPBiWx2V4FxK31LRTO1wztRX8NNiDDMXGIrBUa1FOzGoIy/eFiPbjW
wx5vYifrcWXXteRpIBFbCIxvPF8WOxl0PkhrJL1nhco8z9Ou+z/SznNHbmNd11dEgDn8ZaeRRqNs
Ne0/hGxJzKGYyavfT+kcbExziCZGG1jwsi0D1cVKX3hDXnNwtMq2PhiRN7U4WYbeeQzZ2T5Mizh5
oLRW70EaX7I/+A5QKw0bPw8J6ZCr8uzlDLsiMfK+y4K0xPzyKMJu/su0QxQa2wylQZN7n79qKN/7
LTKVV+zUS2KHzvLez0Dvn+D0VYf7G0Eu9E2dW2onyaKTjCBkg+H2Jxl14Ug/uDQoC6uYD7ibomaN
/XZ0uT/OxmlC9cCRStYudeI1nDOagPpa8ZIHullPJOgqyNhlafPId+di+dmL1vl0f8SN+4NbkcSD
rhC2Lesyop7xvAOILYI8KsLHebaTCcWJBT3vUF9+JMJTPreh1vpJ5jo77OyNyZK/clsSZALmf5Eu
2HGZTQtgA2MoA9GqHRr1diLgLivlpzm2d+/mjVWk/UcZmiY68cpaH3tQ8ZDvB4+vmxb9eKqEx+YV
OK92O/fGxswAZ0nfNanqjFPD7XaZci0y1bgugjozVVze2gYR3iZxhV9YArkEu93T+t+6PIAmUGKy
MC9nlnKdnx2aHjmpJhdLETRJqJ+xarUxcl70n1QXo7edWSYPFN+6A9RL0zrIvtwhQ+PjnGrK/Nf9
HbVxc0iVZ+InsmqJlbr9JYPQI6Rk4jKIG91TKJUiZZtUnC3fBgSdqA6kcCNTT/dHXX9yqeYmQVlS
RPu3Y8XtqIApe4dq6XwVg1a/GSuzeZsmPXdnPQ4/ncyLXgsplQOiQkqPjTuKQGh1JSzNwFvETOmr
Ge7jlEbdm2oE8IBN5tC/0yYveWVkLwckk5f9E5kHWqsVLrosKiA06VcDNGH5EIOJ+6n34OuObbbs
dfbkIj2/8ORg9PWI/ihAA62Tn/vZdsqpDDYweNVruGR5eqSQWrSfFc+J4qMhynzZuYW2Vk/SzmSa
R8d4HXKHZSVVirXlGuetiy87ap75O3MC1+70nnuMMmPaEx+U67OeIW8tRR/gqjztq/UTQ6x5Uwm1
A/uYBZlM2hqNapWPI4oB8aFaSOFVbSz+pmyzXPpEGtze37HrcyI/MVgeys8ycCK+uP3EwqrreqhT
7apTlyp8vdeNz4VFM06JPPPfQenTj4Pp5V/uj7q+A//fqOSl0ISpj65PJ9q01rB0s3ZVhdBKvy7J
tXCytczj/XE2VlSaZMkslHjmRS0PIfLWTepEvS44ubQXq4MGcezBhyaXJNXVr4M+2q+F0DM32bwg
bOB4APNbxSxKVyCH41X6tdBBkuPbBtsE0x+Uk9K3fUiFz6csVyl/35/pCygsw/I9QRxAOeGbri1e
UFweqXyNxjVtl+pjrJrFUQ3rvgQ3I0b+Nj6Zo5l+1obZjAHkjstjrjf2TvS4cWBpjv8u98PjwQvt
djelBhC5DAIwdWEnb+Dn2uEbNQbC61u5vef/sQ4a5IxhXqOJS8KKUcLqQ0PQmgRKHMY1C+fFe6tq
CPjDhn3svKzRTpPlUbtpDad6h5P3XpFxYwNzQXBigHcgWbYucCR14dU0qs3rMBt9cQTTmJonr4uq
N/eXdWMD83bj6vkbDgvM+vaDlrkuyF4ME7CQ1XhAuFOcido4NINxXtK/6Y8J7+H+kJufFcIvAREF
AW8tqd1kCr3wJGRq4xjNlzaqMWPs3E4z/dAwlHfd4uXacZjMMMjHZQ/CsnEhSiE2IElSs+EFgT+a
lpKuw8T7gj3l9xrYVnNBkVfPzgCXx7fIEZfzGwCz42cL00jMGiysnF//imNcQMYhGQwwxOTiP3t2
4nCqh97KtCuY2zR7nBW9Jr3Tktr7UICL1d6VujvtpTqbE6dWhxI+cvS4QN8OmkS1cGqQCde6ifXs
vRJOxbFV0ek4GfkwOgeMhRYZAJcVws/8x8LHx1AL7q/91naj8fG/P2JVN1D0ZIwXrdavQtW6DwBW
ir8LyiMnu7RagN84y9wfb+P14ZYgfqENSn953dUWTrzgR+/pV10BicGrnA9Hup/617SjSXia82j+
UUyeHe68C1vj8pwQHUvCsrnu8XRz3rnakBnXuGra77HV6eFTXGAYfk4wH8c2aU7df3RcXT7fn+/W
9+WRJ5dHDlaqit8usjK2YVjUpnGlxNyelNTwzmGPbKmv20tyWqxpj1+1NVHIs9JZEbQ1iOvbAcGE
0qFrWvPqVlr7LvPG4alyqtRFeiRzUYApyzg6RJSt9oitmwMDbQdgCKOWDOR24AyJldJpKuOqjJV2
TqDW++OYNU+eOgqs5JMQFfxw1uP8D1YWkAIEHGoXyNmtjhESdYNmRo1xtSujfY9C4fR5KAb6PTqO
lrFPU3aKfTvt7D1bzq2nDxiMzCC5vQCU3k5YE3GVjIkKOMUA0omhte52F3UyMRFSF9gxfzJPYCbU
aejl09C/Hc7q8mgE7WNebezNr1mtLB8XuE+hX+pLzVltYuNUxdKN6/4O3pwmF7OUm0ILdg1uXPQs
Rpiw4nVwY00/avNC/ylJvHI8TjllnJ2Sx9Y2gmxPGMVLDn5T3prPruK8NOfJagrzqibme0VxEe9x
h/7MJ27PubEsHypDmf9+/RTJYik8IZhDWL4aU4uUJuwHIilPnZq/DEWgNwg+LT9TiGuLnXXc+p4k
qqBAyBgRwFuto6NiS14PDttGKM5PaHF6ji71AFLUnNVuOt+fmvzpq3RD5jdAwyg9gP9bnY4oRAVJ
s1v7WmpW+KjXfVUcq6l6Ek0TKHWaXzRuRfethrGhX4RhvTP8xmpyEyHhywtHGXxNdgc/BEPLqexr
O2MmfVGG0I6wQzGhjqHd2DzYSqNmR7NI5j39qY2Js2eRcwGIhzrFukkUpqNjD7nLyBb+sYuCEWCY
6gk+ZHX4iyDDxvgAy+zIH6cK0P1UJaa6s9Kbk7dlFRMAJNnIaluldZtWZqE618rGKGEoNGjYykRv
I/asBRk1roozbdR85wRtPDl0qgAjYzpAgrxGU2kujb6udp2rGA01OQnLyAZfE94vJY163a/t0dhZ
5a1vLdFb8uKHX2TKD/HszM7GorLMiXPtlTHq+0M+pfG/dZ8W8VEd+lBBvHNulYtnLhVSMo2jf234
N/VOYrs1byrZEigogYnrhwDpw1mdm9S5pk3R4KQ62j4OfXHjW2n4GcGXeE+CfGt9nw+4ip3gAWGa
NIf2Ve2VKj0hOqZ+Tib4Rg8haBMMxcGQ+VqKwvPp/qHeuEJI4CXXlsiZ3HFFCmp0LEbzUrDCZVzX
aAG12iPdpjI9mFHX73DlzJc3COBZWsrgPck21/gxQ5/y3jZD6xpljRn66Ockpl+6w54v3NakSLAA
jqF1BHxkdVOV5BgpcQvJnaOLpfJroxw+xVMNzSmZjLm5vv4bSuyG1HilEr3eLaaatxgGGda1muO+
f5vErtMewtqm8ZmK0t0hcG6kWLLUAhmCZw0A1frSN6NU5aq3rnZZeSjsJqCa9LFTv5Ro9v9leb36
Aef58nOqj9POLbQ5NGh7RLso+MCsuj2cdplTHxht8zrx5oJkN9T2jZmZZfpGB3DUvNXFgO3iEM/J
D4V/3hPP2VrW36oYPOUczTVwBZXvoc26zrkaMTQ7mFTpP+ogzMMsnGYH7/3yPAKmQuuQ7cNzQ0h4
O1M9nyATJZp+DdWoGQ9oltc/YgsnknOeG1Z/ctUkT31VlHRj72+ml1cPMnDMj0eWAil1kNuRXWXq
u5FE4lqWdnQUGpIpR9x3Tf1Li9XYw2J18fDr/pAvvytDIoPKqQTARUnvdkjNwGV3tAYwuqLo30Uo
KxYHQQ57UJUk3usuv7wDQGAjL+WSIBOarQMk1VuQPcwT+6oPVfKf5sxae45yT/SvfroYByFbBG1Z
RALd20lNeqfZkcs4lrs05TnLnGQ5prOjWBfbqJxjZiOru/N4bewa4C4UQ0FU8oit69tu79itlTXe
lY6rIc6tqGhKpQKZfZA6bfhYIzn3s3U0sVeqfPlqkgVTbiEdRs+KvXM7WT7iTE8XzGhYVZZ3mPCC
PCd0N5Oz20bG96J1lyM+LlglK9hLmMdi6rO9GsTGxn3+G9atKaG32N9FURKUlpp9iNouSU9ZjUbE
0e376oCrI3qh9zfuy/tIJv9g22XhHSGk1Rq7o9v1gwVSlydniR+R9BqMg0i8zPBthJceWwRgGz+d
i+5bmHb9zrW/PTosbGzFqLGtIdjJTOaMWXIU6KGlfZ0pBIQHwgn7a9OZYG6mMv1IiFp9SaLC2LmI
N04sp5UIieI/qdS6tW2I1s5z01auE9WYR1NBVb3IHOVLBx7ocv8bby0r9FKwkASybK7VTZhnbb6U
UxYFlTY2/liN0UcvDedjv+Rf9Mmzvt4fbuMI4YoJy5p8BleUtbMiOBi1GOZMueZljBTFovXTfCr4
+MnJRORpivxmBosWOZO908vduJhAodBIoaPBZaiuQrC2j/AXssM4oM4+2+cMyU/n0jmJ9QcflOIv
Ch9kwZRX5O94FuEORp1WIraSQEPS48IjM/mLBlUrd5ehvSSWQon9/jfdWkKeFHphdFcxYFkdk6YY
cIucjCToIC2O5wSAQHnx5saKH2AROM2borLFp/tjbq0jvSECePq5pC3yNz2bZZGFWhmaIIX1znDe
jYs6HQolVA9W1Xmf7N5qTq1Z7AmobB0Lar9Ux/i69OVXgyoL9BJduFGAZ6QzYV1YVW90vBY+tQ2U
xfsT3BwLzSqSfak89kICiPqcAqoI1Hw+io9qptaHcCxa71j1WJDu7JmtvUnYxerB+QA1b9x+zdLR
otzx4iTI9K74rmpZFV26PBHl8fWTAiVCjM7Xg30gr7xnq9bGiFYYWeFdsVQdzllVOeHB6LrIeGPN
S7un+Lv1CdkatApQ6yBsXu1Lw6qtBNMUj3LQqDon0Uq5EbNTy+TUpkb84/7ctr4hySwNdqYGIET+
+bO5TWHtxDmRxtWivf9e6CUQIEBRTXa6P87Ws8BD/BtwxbW5DpIlfcvN+jy80vWwigcvcpInGiXu
06IBY8VoyS0HkFB5k3zHDVRtdobfCgWojkj3EenXttYwUlVE04ZFKNds8dzCV4x2ONW6qB6rdoCY
PnnizCdOLkhZZO2pKNvyr/vz3zr5sAPAloMGpfqxikW0KM7qMOUGj/s6fArhtT1l5CzvSmvJaT7Y
dIWawtg5jRsdTB1MnbQ+omkqneNvV9csNaQlwsS7atHcZE9V1YR+i1KBccmp2uh4bIZF5PrpsOj6
I/2y4n1ooYITlOrS/rz/AX4rHN4WyiiRgSomfyAdpAx4+1siyq5D7VXhtchzrqGGz/0Aab4OD0Ou
dW/VwYsukZZ1aEjM1kUBE1wcSEs1NPjHccb6V2RHgdvZw/3ftfUM4HHAaUOzDGzW6hKJWt1CzTUN
oVRVhXmc2lyMb+pMTaB4z1H/oKB48eYPhuSISwE8mR6vVqXQlD7SK9O5Tt1iGmxG0T3x80b3ZJiT
QWgWF9a3+0O+8IyUrypgBAm9A75KLnX79WtE6Mpi7G1knWpXu8aqhzILO0PRzhSZm9aHY6GjzJkq
RXOI4yF65+SG+ne2TOGn0FOTDtvRuHzjiXAqA0PpR+t4/xduXBD8LElsI4eXxgu3PzBxKi80rCik
j1OnwsfxvPcOM3n0tRt0JR39WreKk2XkrvXRqltjL4vf2Ac8jRRwEW/g0KxDrGmZM7dFsCmYp9Z6
ovzeH228wg5mSuqAHPy8B4fcuJIAU0m6kEtc90Km1Gm1TtUnNbz24AaLf82yHgK9GsMHMQvVe0oh
DxWf4Z5Z9keNqoV3EEu097Jt3Ep0HEk3afcTxa5BIyV54hAui3IFURHGR1F6KjG6AL39Y8zA/B6y
0hahb81RU+/cyFt3EzAy7iVZPka7wrpdcEQ+U30A+xSk0zCc3D5KDzUSrOcqDhXvwbEy55eAkvS+
NcvmopZdnJ4Wu9nTGNv8As9+xWrbDW07tkMLD242qnZ8yA3gDr6XGEvzyU6S6ee4mClBWtqYe4xG
Ob/VfciDyBewOduA41c1xjwsYFdkhnLVZ6kfUc+m8amtqWZifw157PWnizuX7e3SfX/x/Fo4Dokm
GuNggMSuflb1Ulf8SYN0fBzMLHo0287NfiKjMF7Kumz1neG3DhcdPLrg/19j7XatncWq86oRURA2
UOK8ukg/LGUp/s68svkCvau0d26TrcOF2o3EG4OFeqFMQAfLi8bKiUBNju54XIiATgKTTuPYKa5i
XhZTcRDCTTFuPqCVXGe46WSK2MHwby0x6HIyUR5gj/Lk7bQXUfdahU5ggAJz+DAaXnhE0to6Crvc
Q+5sD0XHC/QXkgzrk6xYOeMvVhRo05h9a3SZL+neZPtaNzh7XOCtwaAFgFfEDpVNvMp+DY070u6g
WcPmnJ4UMqccFRRRo/GhJZa+U8/YHI0LWeqK0vpef8VO88YFve7wGotGU452ZsTzeVTaaDm17Gnn
fP+obO1VyONIWsjbGZT87aLpbTdFlcy1LUGXY3T07JghyvhxjlEvjcL59e1f4iGJOOVzUrdeVy0S
FS/ZQa2Vq9nboV97DiXUfIjKr54Z53tw4o1z4aqojWEnIh+f9StrNrRwFOhyV6ct4gPzXN5CyK/e
9Ev90M6D97U0EudsZApS+m6F4MTOudxYS4nTltauKC+8CEhrOIghfYAo6LQ5fWj7uXvs40LzhSnC
Pf7VC+g0UQSDIQsFUw/w1ZpvYDWG0xVdr/DCVk353okU5wcGR01y5L8Xp2JMm+SwZFIct18WtToI
1yvyU+kIZziKtn41aUn+IDqVNE2hQaDRK1fnWbIVRliQInzD1qq18ZI3joEMWkzLrp66/q3GN9gD
1W2tt7SOgbTP1fDiexdZojQt1r2BqQ+/EO5cimMom5qHlrvvwVmU5EPohPkpDA0Xhba94beWWxZf
pUzVb6GN2wlHemFqeRICzLdS45/cHYFUxIv5veTi/3H/2G4OBTSfsgP+gqR4t0PZTtS3htekQY+u
ZXgg44ORSbNurP1JzcVOWWwjWgWogcAF0jcyb1glM6Y+pVPXQLbLl95oPle1Vagf7dSux7+aJXG8
w+INQ/FfqGntpbHA/e4UkjYuKaTOyKNoN1GWWLOzakBPYZS7aVBHJvaxMe3uXybY3K+O0VrDubCn
eK/rvfmBIU66vy3pXuAzqYOCPca7MTBLe54O9mQ5ORHbkC8fwnTSdvSUtkZDJI36qgO24gX2J+zA
iCOrnMEfmUKk7iYRLc6HAkt1/d9kHM3XvzEkf7KIhIalLCDf7p68L+qYaksaVCakFX/kliyPXVst
D8Kp4te37HDxfjaaXN3n94DuhRXauWlgdEW2fJrF0oSPSeVZP9wunk+vPxi/mROUH/ia66lZabKY
gwLDvKyzsPs8pXnqHpYeivInJCZDa6fmsHUyKKaSxMk7B4+b27kVnaiUGYeqAIztUPhWTeKkl7ZW
IfgY2eklGl2vMny9GNoftIjH7g9OBpRQtgwyKVIA7Hb8GjWxKqodlJPaxvneOrNzQRA9O1VKa3xK
SprEOxPe2qmgb2RplaIumj63A3am3SeUV7Ng1Bp1OXqZUti+Tgo9HgpVOK+lLso35LfzAfUZysjr
N2So46GrQScEdmyMEOUabckOreoUh84dmx3wufxYqxwFCJX0ugcXjhDKKtCbw64tuzzNA68fXfGo
zsliPI5jm7y+LelJhxtDQipZvNV1iuNCNDQYRgdhMeH4riWmlU5+Mjbz2RLKsrytUFTeK0lu3KEc
dVYNGiiA83XgNRqxIwZJR+ynsKQINpmx5yv9NLbHrsoM+6zRIt0jHG7sFvi81H4ohsFqWPc5IsrZ
li7ULFCsJoafoiEADVJUiLBOjlZcomx4//hvzpK3SjLWiGbXvOVZb6ZoaasssMQ8/o1/3MMc6UZ9
qIVWdCdQXN1esreRUkNXQ50IKgHEn7V2oNZFbTonQxYsRVV+Nhdu28OULHZ/sAS37JOnZLZ2UdXe
KV7/KtNjpi8HZIen0Vud/WWy0YUL6zyghlSIs1V38wn98MJ4yrGoFYd40pEF9aM6VN1DoxSD++3+
x95aXc2kyCvR1yC15J8/u9gpHQ5qHtlFoBdZ9cMdPOXJHgw7PEyjmHZy6q2x9N8MNRmBgB24HctT
aN4mmDkHIhLWu0Qry79IjcIQq8vu+/1pbV0D0CVk+4OmMuHk7VCKiZuCB/wpKMNIm47FjMrgqXUI
re6PszklhDxoz9I74sq5HadqbH00O6cMoti1/u37xoVa2JfHKi1hRP/BWI7cKWRCDLjaK0Xe2cgz
eEXgtlb+kIKc+wi/33F8dtgeVHJzXtyedG9l/XudL+OCNPZ9aeaByOBAvMmysb1gP63bF62Jy6/3
J7Z1/AgvJA2WMjtKNrcfcVm0GBooHNVsSG3wn8hjuWqUf8jG0gQcOE0/G7TZ39wfdHOGlNFR0Cbe
p8R/O2jjZEvV52z8Jmvx8u7y/sdsNQO6xJ2C2fX9wbauNDJzlALI0xwkEm4HKyYTIq7Kzk/zMncu
DSbQs59ozVAe1EWPEIEo1X7P3GRrhiTpOObScISLtjoDHp13ZCDh4bqY6SU+qqiYzRmz+1hHjrVz
j22ORTABtFSjJmCuxqL8Z+vhEhaBZ41jifMl4MfKGiEXaEb8WiUNAgq4p1CvmJrE6q0GS0wnce3c
pqrftxZu3YPA1zmNUZpGnCh235IT7wn2bC3g8yFXu8UFKVFDzCmDolXs/l2SG8M/8BYacXCF2n8e
Rf96FjGTZKuo0nWIqsAqKk1FN7Rj3lWBrcLOaGNveh8qiZb6A6oeb2YtLb+8fo8CeCKskIoHqLPe
7lFrQTccNbwqiJ24uIwsp2+j2Xfoi6Z95Hladq6zzU/6bLzVKo5WVORmVFbBCP+0Y4YsIqVH8yex
d/k912p3p7YpD9k6NKRsT7UROBmc4tVdPbdsl6htqsBRi6Y4Nvak14e2csVOaLh1FogQJPQEvAT/
f/sha8y1elDVfMimF3/nGtrebVRUn7rZezUOF4FneUFLl3eY2KuRlg5wnlYOVQA7LNVPeVfG3wVS
lXsh4NZSSb0423AhtRAk3c4IYwSEN7k/gtRpok9FJcIv6dL2D9owfS5FY+xcJnvDrRZqtBQBNi+t
gsaVPKwBw2q/KqUW8oSEQH20nfYPUk7wsEDk5e6XThi3MyRu9jCPMUuUj5AjOzqpY5ztsGjEF6vR
M3fnOdjaib8FEmgigapZM89ipRRZFI8VECXL+ZgqfdL4maitnSduI7ElNJeeAnBUgU6uv+OE6Vs7
W2XQA4QKH/HVUvtLXtviUpO5vOsssIyHJowr9alc6r1W/tYqPh999eapTivDFZfQaDHUTxGG6i1m
jlrl+ZnjTerRq8Hh37/Ctr6r/KBga0ATolxyu4plY+d4xWsl/nZFOl50RRvFuRxU54/GIfODQwOz
YN0IFF1BQZ9UISi0Uqn/8xJtrD96lH+UnYE2vyFtBPrfyKiyZW4nlDrTjOdOz0kQSaFc4qJ5a04V
2OXSeR9XVVie7n/A7fFglElcG4o38s+fZQNNvYQKWWAVmFM4CD8fw+o4R0jtNqLr7UNsYcJzf8TN
PYrVI9BstBZo192OWAojw3JFqQJEd5u3brW0WHfoxq+FtuCF09p+gjSCQ4LOy3d/5K2o03o28urI
N105GmOe1cHSpu5Jmcb5IVfaAomUMr4s0BavXh0qO9PdHBSRYeTwZW17fc9UkV1HCEtUQUiDesK7
JHT9enQzPyWUOapc4/0BmbC9J2nzYEDVkPhasNprccM6G2s65REXjkvv5IJIq+OeltZUd56+zek9
G2e1mt6iUpFIbYKWUZxsMST/QSLTXDzQaMqfEpAqT1nUda9UpJTxIOAU3ifUm4mvV6Mm5tzX6iLz
h6VQpks69aV6FsZUG+8SNbXmnWt1633HSgLMJ28iKcvqUJI1tP3UeFlgWpmu/AuXoc+ecEqtbRTk
6Bbv+XRsLR6oOvizEvz5QpyoM/EZ8uKuDNy8oVCnaTkBoWg8e48nvHX66Q9QzGJu+FTL1X12+m0N
ASIkDPLAyark365CPeehsjkP59qtW/xmLKN/uH8IN4eUmR8qU1J/afVELfpsqLPXFQHEjCL+4Fm1
UfwaKq1r30YdcMIDirhGsxNfbAG7ZNcZLIYHuegFoZQeunDUBKHWtFki63u7xHp1JpoqtJ+aOVTL
EXHMXL8g0GSrH/Ix15z0oDWdYeW0/ca4951qcppLI9o4eTcT7P11/6ts7TDyUlSwJC2dIvjtQrSd
HaGvFbLD6mj5Us7eMvhzms9vosLzvtwfa+vISlQHkqcULakt3o5F9tuViaHkQV9Vc3NU47gev+id
mYa+SiX+4GXpP667FPbOuFu7WloiwL0HZEiX8XbcuKMoLFAzC4amz71vjmd2SnLQYNtOOyNt7TEZ
AsG2tIGdr0tc5dR0SlrPRdC6fRUe9SScf0G3Vx+7LCz/sVptvtz/pFtToyYMawUMABnO6mVx8sop
ujlhUytFN32Ku6XJL03llntu1Vv7RB4erESBKb/AjPCCWUtWkpV2WW6g+K01Sf/gqnPfntt4Ht2d
F3PzQ2LXxlEFpYIe0+2SFfWAKIidV0HZTdMl0Q310V0g5/hJlzjOIY2nKfyTT4k6hGy+U8paw8+b
DGCZqitloKUwYE5YAdINMfu8+nl/yTanBqdDBnTsyXVtDe3Aqcw7kl9b6RLaP30MBzdpzGQ86N0U
28e07Io9CpXcB+uEVH5MOjAImr8o5xeZUWXzaBCuOoBILTUtcS+zl/boLO6cHQY6cugphuFDkWb1
R7gT9b/3Z7119il8U4wlWSVTXS0o2HpudzoGgYqkSOKHnarV5yzton9EWgO3UltbpEdYvPa3+wNv
fW6k/pg4bk9cc6sTks4pzyTJf+BWinoiWNdN3x46zz7SDG7/akGwLTtBwuZcCbhgHKIKDlbmdvOq
dW3ga6MUQVc6Y3rOvM7x3ipK3TfflXSJgZA2HTwDv8D+bS/I3R6bm0Bi2bgRVt9Z5LU1alDKg8Wg
IhBZaeE8gkuV6Bw3L/+e3Lg1/MEASbfTDdu6IGgq0POXZjdgaVeTtufWnpWWijs60wNaEFk7Pbo2
F99nb8Eybq9EvQVgAdEFoRXgE8d27XdTtwgOuFlK3b0ZtW/WFL8xR52qu9pP0bvYabJ/mnSI36ZI
733TsxLMroXHntbP1qf7O+zlJ/+tdk10hooOkpmr50VLpspZAA0GyKUKVCIU59GVPqi+aNKw8bHG
AsfcelP78f64L3c24/5WheK5QWt7FdAMoC+SAbupwHCG+qLnZpieOLhWd8jxgpRLXWc78egGLlWO
iT20FMEyXgSk6jIpA2T+lEy7yxx/cJb8QacoOv4lZb8bn9aS7bydEq/Nz3OY/SBNaL0IN5Wp1nZC
q5dXGj+FBAB9B5oGL5iTjgPh3eqdJEgFmc2SlNNPTBuX5G0hwCqfwsmeuouCaAkZglK4B6vLTOdy
fwk2NiE/wqWZLkMnODDrfIDSQIk2ahI4KRGsrjRV919p9AgwZq19cpIkf4JjCWiNTTwHiT3yL9Ec
TY9kKe0S7byaL6MBhAshk0oaMNfO+uKp9aVr0MdHw3tybUEqVGvFmVoeAPH7894cCJza77YpZcHV
pVrNKrglaBuBiJUuh+KXJeM5R4JtD1ezM9D62Wj0xrZEKhjI8MRDQpEiPTmVldQ7C7l1lkDtAB6g
vklKIv/8WT7iNqqaZe6UBG2GXQqKeVTLL+aiOONZ2FZevs9yVexxf+XmuH2U2TXozKAzzH0JB+V2
UEGrVikjVLOjaqzixyU1pn89LY/eT1U55RdQFTFS5eMyXMpZ2NnOGm7uXSZCQCDN2V5oQeqJ1WuG
wPGgG/rqm2NgQTvEXWSdp4g8xs/b2DDfR1VqL6eUaq3pa9Mw4k3qhq72s6zV7rUWDJRmVHRwUPKg
88j/Vk9IZyJOE3qoL6ejVX7L1aWh1wIz6WQXnKPX72AdLgP8dQlsWkfqMWDyVlvSLOjGLpyekMLS
yzdL00zeXvFnawtDT5VVejiqL4GWyRBmXdwyq8i052MNcrb7lXdKvddVefkCI1wKmJollX6M2uou
SnO9FY6SAe7R8/fqFFd/K0P337zMzp/cM9BqaeHLg0Al5Hbj5qFC/w22f8DPGHP8Y7weQRn6Au0O
8mzrjkceTmo8SiHytXFgYYODLx2OZRLHzvzZq8Y8+d7oVpL6UPPq5H3mxkPo66Mq+sugdNEHdFdC
+3B/r2w98M9/xeqBV41B1YFMpEHXterD4ObufCkInI/d2JhvrdzSH0FW9Hs2olvDyssB10SS1xeA
jZQmrtXXcRo48VhmxyiKzDclxNmv4KzgJKFpGioYuLbLns391kYyUcaW1ZnfCve3y5v0I1ohQk+D
BHz8I2BK4hfdGWf7YE1EBuf7X3dzNMnJlyUI4LiriNWLZ9tKxykNBrhvJzFP3hcvqWdKeFOyk55v
bSdudzBbEp9Pf+l2Yjg5C9OqMZ3AaT4E4K3jWeXrBMPpIWojSz+0jgEIt86yPPGjBqduVYtN9/Pr
J2xJLJyUXpSmVre/otH6fhnMMg7c0Iroyk+JVn+qimR0fGOooD7fH27raUM5jd41ohakI6tJ6/DT
O1yrMICh0PNzsNRvY4+PSJp09l9gutOd4baW8/lw8jp89pJGwpw1BGghOdtG1pwmAeD3U70swCtI
bpO9V2zrkPwuKUnUuIx5bocr2s7VG62KArs3q/xdoWOhk1E0w9L50qSe8o8TitE6xUpj76mLbc6U
EgWADt6PF6UznsF5ghYFXN+yx88DplMw85Q6P7ql6v5BrG+hqiX5f5yTNfinm9H2NhrGioU2HtxI
sx5F3as+MP34GDuT8+oGtqRbIMlDKmehL7i64dFzmUs7U6JgMc1yOsaFHXlHZemjnQt+6xsSvFNO
pzDBe7IqCTpjB94e0eeg7UTyIW2aQhZdlAy7h05HHHpnWltngdKLlJpFAI+K5+1u8YqhCHtBuD7R
f5r9aTGt78pcGScXA9pvy4QG7M7bsTnB34BG/L6RelodByOjGIrVr/RQiIZzPsRefVCyqvtFSSbc
U/feHIzGsuyq8WCueeR1GEeVA8Q/iHWjKU72rFazrydK3vkVqt87AeTmxwRCRUeEPvYLtCa6NV3Y
JE4cjLQonhK3rZ80EJtHUDipdUjUhFjx9VcZ5UeQTdwwOlnv7fJpsHPmtCe/cSpRfsBj9peFlfCn
UuBroCFiePw/Dbd+mRrbVnqE+TBCsarxWC4TaZwdZSfy4+TXQjXh55+MJ7lwFhDtFw3KftKURTGw
YIozx/4BEO7Jmm0tOZS9PWMYZA1/cFVLXzAJtpXIrdXLIGzc/jQaC8Fgl9p8qNGE+YpaVuhdiPT3
pHe3kh2OgEXASG+J2szt2qFN3o4jFYsg14R60qn5PdTA7B/t+H84+5IlyXFsu19pqz1aJDjLXvcC
JH0MH2KOyA0tMjOSE0gQxMDh27TTj+l4vpZUld3WpadaVVqED0GCwL3nnsFBXkLsKbGHW2HCVknJ
x3/9ugL8hJAY9sqoW39ZNmJKuDNa0r4t2nvnZHYaFiKs++i7Mz3p0uGv//7z/tWZBKwTFxY7DLDW
Xz6vbTsV9GSGPCMK5SegVd1nnWj73MIkdodyNtklxUjX/N9/7L96+gF54T8wNqEI/OV2qqiDsi0y
IFKame7nCUBUOoYQMfXNQP7rPqJAf9Bm3JT6cCH8VaCrI1Gr0qk4WGpWvUEBjSckiKzJx8g3f2Yj
+i//MnBR0QmANAMK8R/XDnfqXjdIRX9rS0gllE66+5hwDIxUUP3/FBQ/KX+wowC7/1eFYzeX3WpH
t32biZHrLorb9SMcqv5aQ2PP9NJGK6O2pH+meP5XuykKwviWYYv9+1f8FBFrEWIuIM3QjRzffRHH
ZxSy63atvYnuOgDr0X+ul//2bf7v5ae4/ifSoP7+H/j3t5uVV11W+pd//v0yfPaPevz81KeP4T9u
L/0/v/rHF/79VH8bhRI/9K+/9YcX4f3/8fnZh/74wz/yXtd6uTef4/LwqQzXPz8A3/T2m/+vP/zL
5893eVqGz7/99k2YXt/eraxF/9s/frT//rffQPH43aNze/9//PD80eF1T//zf4xtvXz+00s+P5T+
22++/9cYJRak0VDUoqO+LYHp8/YTGvwVDCrM4fGEoVz5OSPqxagrvIj+FVxbYG9Q88FFDoYBv/1F
CXP7kRfg/VCjgr0DnQFmPv5v//tP/8NN+r837S+96a4Ci1r97bdf1gnm1nDl926fjrQsfOQv7RKo
5iA7YSKYtkPzbm6YDU+OnUQQ7jz92b4Z3t7sdwjVzw+7jRdhaQj3xn+CN1ujqO5lYCEDJ936CG80
dzio3kUYuNE4gxkdQJc5gazT/BghCIm3HYQ3NneViXeO6kjHUDoGPotdWGTdkxgegfsWQXzqSmUQ
97v+lie6uY0WyV4qKPOOFMlXchdGU3Tyai7Fpa00vQtUrcsz/L3qJZuScZbHCr4LcrP6lFeZRQTG
klG9BrC0JaBcwvd0XPNW0rXPYCp5e1FAZ6SnF7Cj3Wqj9RXtT+RurNf23sGgu29TeJp23Q6pFQWk
e9ReYHCCd9Jzb5s0HLrhPWlvqKpoV4+kyKSSPhtthUsBQo13bUQZw6ShnQL4fY9rMjCJN0gnCrny
JhGrgwwDp3Es04hWI6dpnp09qPfCZKOe4N6YgtDSym0fCre7g4960PsZN5DOs2YNC72nSd8UabeY
IGEIejVtGis3GbfVKmAr7E4Edlkw7nMpi50mQQAG3MlepgXChP0qrP/akAb5YbYkX8umy12X3A82
CDMM6wfWIxMxragliFcvXEbVCkKWTxTAx9s7YXadDSDyYEwYbRHOmPukd1PuKp2ZCvZqoQ7OyRA9
lGE1ZG6hXzALaNnilCJbR81IRd8qEz2FS/NAet3mI6EXrHF6UgONGbzi7k1UbmwBjlDnqCTF0t/L
JQ72SRcUDF54AVNrUqYtvgNranmoQ4NIeKdO7Uw3SPRpmevprehkl5KgTpuIXOw87axdp6ye/B1X
/ZihnrqnXnWsaVVnVUM2seZTCoLdlIEUF2c3QXtXF9+LSTN/TLrUdeVhcizahELtIA6mJzoHD35P
8bfR8qNS9ABo7TTEfMiA9kMVDVRs6/Zq48vgGluegR50izwmZ+uazRqPD4tbntt1ROmj9MGCZ1bA
2oOBv2hY24wnUsDVnAYnBRN7NvfLFqDLbl36i7viGwwivBOhvQa0+sQcKi1BQ38ajX30wAgP+uW8
eLxinSmePcA2jl/siN+suUn0hOtX7OdwLbKFaJB7bs70UZ2BE9MyJ1xv361OBUxEMYJeUBzN/R52
eTFDUtCYujEJmd9CZzriOcnA9X9F0DphJDEXGy8ixaxzZEgdypKqYj1JvrskEQzZeeeols22CtSn
miln5WJsFmNKBeApG/m6KeBvdZuUnDCneArhocMQL3Kc6HrXr/UVpKAFMRhRalfnDBVaybolmPBB
rb/pejj9FYOYN4UnOgZU/4UOCc/qWM8sWdU25oYFoX7DF71DekbMEu18g7gqhyu/uK519WPk6qHo
YqjMEgt+TXjsuXkLvXmnvVoyv0cjWgfqazUmFoHjntkYv4ZxLGgB2TJ6J5LQY7Tgj6a8S1gh1VfU
W5AcFuu+8Wt1B8oJDDTD5uoNwt8mA1ibXaHPmEmCV4/CAqbNMYPK7hOzgU0nYnFc2vJhcDWexDmc
crjhr8yXYoRl9Rinol/v/NIbU6T8rKnntT/KutVM2eRlbZGXAnfvY2SG9yKxRV70QTry4VPUiYus
XwLdDvLnA9/kyI0hzHY1LKbiJOPIOLlZXl3s6t1Mp+qjqpxhW5Nwg9TlKl0wXWQI0734yj1Ui7cv
i/boNPCVxkw7d2xxD0Kaj5IdTyiNuvumQOT2WAdTagOu09YLXsrYbfEzW6G9sIaJglabSIZf3MAe
adDG1wLst1wPPc0bET3NMoz2jZx2Mmj3Sk5zqku5g+Aijye5R9Chz7wxXFLa+jAmrdz1AUM9eKX6
3WmGjci2NU06ijbauTPCMbvo+wQhYdZPy5YAPMe8Eu1bVBkv9YqKZNgsvq0IlxnAA2V+Mg9p3xqd
l5JuMAGZ7xwlg9T3bbPvLTnM8YJvihpLpaVsnZeqK6qdicymKIfc96D7BJPpnkflOezGbzLA+haW
M1FXQZ7EsFRQQc2iGI6GkIo+odfJqALmF05INBgDILpUlWcl43xZxggzj2rOcUj0Z6x1kbvONLqn
ma/wW5oUuSDAVmWA3UvmwS6WeYPEfbXtBrFHhyghcz4WUC83iT0KyQ9y8FQ6JtEPb2qxG7hti3MR
/vN5Hbs6hgOM3Mc9Ocimd45BrAWr/aLdGTFXO9rX9yVHRUq9k+jcJ+3Bj6cTUBYBQYK1/Rq99on0
PlXTkXNPXXRwEz+BmHTqKzNABYSUNpiWwVVWfgUP+4kCyfpcOu5kAYJ3o9As9y2yh7cwm9zg8Pu6
RuJdDwJQWieXfUOcXQFr5Swohl1lesqafojzcRL7HuotBn+Gr8tc7iDsAJev8lLYqMUQrFXD1YKX
fXTDwctbzLJxRPbdU1ngxDSAhlMDU2ZcKNyk3pmf+6hxmbFVjiZ1ZjwcHmiwIBKhdk+r4D+6flWb
xMDsfF68c93igULSFySbdS9Tsnaa1X2AY3Y0F4OcX4qdbuyzsutfe9Rq6TCoGA9+i3ohMS9FUkC1
1Eac9VVAWN8VyyEahyNCUMe9g8I1Tbr6iFnKxPrScVgVNe+97s1+cIK3eBmS3BHrl3Lo7gm2pwJ2
Gmwak/FEu4BmXt36mAm0a0pnUzPrSwKGYbNbqxaM5/o+EOMpjvrHIK693F3K8Hb2TXlQUf9hheER
8zqHp+Xq8Mc4XN+D2VC2WH9biJtkBob+OwJD+cy1nbmXamiOPqDkQQ1JhinjO8I0sWm6jrkLk2bB
bh5GeTJ15Pvk8W8Q14mzO9cPQa1b3DiUPElMwNyIow3YZfXWHwRBBF34vvbdsAEjNtposCWZ2+G2
S7J4F2/UW7XOGgVLO+XWKfatBnbXgfpBzQW5uR+TP5+wwpGVjRSWLCz4xmDczghSUk234DlZYpG2
UOCxrnVRMkPSCJetrPTXowvbDWg/7Hfh8BymtkdeByPzkvYDytELVBsXSEqfButnrsNPYwUUoRz4
tzaRjMBugpXIWcjq1dmtdXAF3Hmv1267UP9tXjn+XFQXKOSqVMeYL8/c+dCI4GPCBC/4awWL5fzV
TvTZifTI6mg6dqP7lGAhAtEGE9+ENo35RDIzljWcHjosRXibp0LJ96FBorVZC3oW+DLzvhlLFGX+
sHCzjcd5qO7ruOlwrMSwdUptOPWf9YROc19V0tK0XXj3UDq0nU/Ql09uWrcBohPGNQiOQ905yM1w
i57A/Q4eTjuYizj9Rzuu7SvE2QLM/QXSagvr/8Q7KYMUC1OBpJA2Izx0Mj/qe3VxRq9I/gQK/AVj
QWeCSFrg7mjRbg4f9BdctUQkVi145aSiA/cLJo0UCaNYdHe9rYoyXeplHtMGfo1/QnP62f//sSWK
IPiAgAcLEFq5X3N3BsQhG9CfTOq7gtRogICVs6nRckh5HMNGmsgEHN4GyB1Nm7DDfe9RMyJ5dElU
BoVo+wj5k90Syb239nYcTr7bO8g11mW2tjrG/GAhwkFBuAbHysFR3Xlt1CD6oPcoc8bAeTIjXBzS
ktj5T8YM/3xV0dmGUGTcdElAzOgfgRbMWquI28ikuhv5CxhW/AWa7R3pKE5hArPjt1C28Z/pD39l
ItxuJuarwMGBDsY3huAfP7Ylq/ZKZ3LSsLG8zuD25z170kVAyTjPXcFGapeGgfaBJ6nrZnQZ8xKT
4La/cCS6Iq73T1bXL2Dlz9UFcOtGVf5JafvlC9kyCSyhIxSJWM3HLuqRddoqDM3QgF7JMJCThM+t
TclE/owu8E/9/U/QAUiCe8sn+yf9hFuR2CQeVIo8msqvtowHbBf9OpapRxvc9TFawz8TiQHQ+EOb
DzQdmBNgPKjYb3KR27L43cxuovMYRYVfZoavhy7a9YXJoQT6HcbyDyDj98BF8OvigpwA0dbweoOt
H6Y9v+KTweStConSXeY+JhuerftLF2Zbxb5+sYd+AyEQcxGAjKyYzKFpGu+w6W/+/VfAp/2KaEBr
AMICeD4QxQAm+vVLtA1avKgURaoreUxa8VQVKL+GFp0JohuLx7maxoyT4DBX7WXogv2gsfV2ca12
C4cwFWXe7VyG67AEhTUVUaIOc1T9wKhgX5SGt2mnGxRQwmvv6bhWmavA/vLG6lXDdwXbvD9s/ZBn
sGZOVxVuFECDYBGPggeHqA6vQzNloTtmIRFnPdKd5oNiyCnaC+khlaTRadFD0A3BAs5rz6vhzOH0
d3HY0hxNfMWmbroar3gbnSJPgu4RkN631euOMfKzMjQvZx4i/SiYQVvAVQ4W+1qY6Z2q+d2xw2vh
0UPj9UeC3TUDcTaPBrSUsyv3tiOSzSR5KieadSXuUeEgazTcCn/eO668JNaPjiqOvzWUQOAAJthU
ApVaYerPLG8e3ao7D364Weppq6L40HlxFs7ovRPny1TIx0qHH7Us7qa23IGp/ADHn9TAkBEPuXrv
XBSH3viKq/IkrEGkqRNvMGPYwkvj0JHgDRUauubyXHVLtlD8Mik1GwfzaiM0K9DpIXhJbkqfbIOK
fGtxvlK37nBI2k/hiyfs09AK6nU7IfMRjq5BiqczI6J47uPSY/Gg87VSaVtHD5VH34K2SifTvayJ
OBgIOFgIM282zGoTQeJbDSF8xNu9GGkGU9/3fg72ECYeu0ae6dK8TmV9q413rYWxemE/uimxzHji
waunRw4xhOy83FHuFxJGu1glqF9xY29WUkrxp6p0D50veQbRdgrzognHQyzEplx79DJN/x7WAHPK
BshDiDItjZzqEQXl86SVzIDIyZQ7WEUY/rr3hgBRmPRFe/1TaRZw3SQiLuGbwb/1ICJsRse9Kxqx
XWl/DDuTC2eCJ5vnwCeN1Hf+CqZnAr1I0eEeY8C05hI4xVrFMCheBOtbvR34erdAV5MaT90T4+lz
PxNUvro5e7E6ohG+EKmw5Jcu3pDKP8Al7IjW9JCseM7MEjUb2CI3zLVrtDUj93ICwtyu6trl0orh
zjbtFtSbFQBFA4tsZ2p2mLFuIgN1HfHWZe+P5NkHOrb3pSH3AGd+NNyuqdXkVXP9Rfg6QjzXsqZO
1+m9wdOW16J+14l+CrsCJstLOGcK18KJ1i32A50uiwhYhU2j78QdzDlTXbQXXNesF0KxCuOgNFxn
y+giLJNiDkHuR93nwFwQkOCY+7w+RarYcbHSl2VeG7yjeUow2cSPi6wLrHiNBxyGEjDb3TglRSpQ
JjIo13nG9RR7sK00RzXLHwUNDr0pJUAXUeUSZkcsGv1TUiUPkzKvRE0PE+jmJUza06jwmhRZgR2w
TTWjEfff/NGRByJh6Q+9CLCIIKVdchqaJQdp8AlOFjnHSDuLxEqQnYgkcxtcnNCeg7l8Vy1lxpXb
kc47twu2Q4FKWgUDK4A1rmI5I/jtUiTBhmKlwBPiQwz6wOFQS4nJLPAJhGNththN+6W9mKX+2vVI
JhPOrub+dQ6ddIzXo1rKgLmcb5xEbGXsvpv1w63cVxgyNoek0f649TtOqlc1Onarp0ixCJnZ6IdE
pnpDcjGNA9x8aIkvV8vcRBhtduFnSDASRMM/OBvuLhGrYQO2L4LeU3loBvIR9RTQHOwz03CE+QFH
osODgSEiIGFc9AR7Y0mHo0tsfy91PZwRejNvIZ1qAQu3Lz56Qyz+pX1JwNxiA+Ky0p7S5slNWnkF
iPxdE3e/WlIARnGzYCI/iAkDYIF2DrLQq/W0X9uiyKdRX6NBxKk7e86PeQVIcqi0AcBZcOBvc+yc
RItOIW4hWq+D8hbCHrOgWtcTMqifA2rdB8dpVAFcM3o2NTF5o3yVcj7Ra9+4PEkp/shjPAqUs/CD
/FqC/XpooGACFOnAnYuXbZH20UKzMtaXaeH9VnK1D5P6CK2znxJdgFoQr2u6Fuiulik81dbKfOLk
DlErVz1RPy3QHmWgtKi0KnC+l6Y59KXrM9QCLtAPlLZVO75o5b1JWHcxPbYtCyJFMbyU5ODF8qzm
6X6x+s5fegJFXKTFN7ro716np61bhG5qJQEI3MkC6JZbF/odMWginaOek68cDK6OLRqYp131yhYh
351pGA4WjiUuq2K05w9Ix6sBdXS8vgCr8j9dTB02ylWyyhvpu5YpRNICUWwruR6Xn165al0Mgmpi
j79A53UZ0TSQPbbWygKNSVyk6cKNmzPbF3OdloU/f6kr/5spEXu+S6LJPWOMaTZg6fdZRLpiUxIA
FlljVaU2tTMrxdp2qE7AT0KG6MkAFHfvfhmmcSOKm2J6nAahcjzLdS7sCuyUx1RckLlg3krJ5bkz
bllkMiYqa2jsACsX8VdluihvLR8e5qEr9rDZuwsKFDOeM59BpazJ3gYwOUlRdycPFvXFkybleBgp
rBzTRNfdfWsWLOTGzWbgVlk8FO0dFqNmwzhvfFVdFztH25iIFwtAe449zPZXCincLaKhmZcgtQgu
iSvSpqIm02sVjA9ugrCfasIGWINgfC9lx2HBGSVvRFceAC6EQ//oPc9/WrvRX3IE/qX+3Fw6WqRJ
E+X+AELB2IR4Rxm/SIHwZPBTlzQa+wHi1bnZJbSPCPBNwR9RinAWyTXeV1PAH5Kur56hYluWp0T4
pWWxLfew65xPUy391x7irBSNaLGBWWcJ65wEE5omabMAZKw0psV8bdwp2CI4Ydr5iWn1LvAXb4v2
QSIOr7HY0F2/rpmH53lnk0HmhQZGOpf2ro/n6Q1zsTCbV4OkLrMeoR4EBAEZFvCRNomfsO9fxmiS
B7A4hgrREzOQwlZO/gYldrONBfA+KOPaYPjApXmfq+TcGLrB7Gs/rsO2WeetW6ookzcZkjRt6QBP
H6NdjekmmIBVf1eU66aJ+gGoeuDM+9GMxbbEurydnnb1Nx61/AjzEiCjpEV2JiZiR8yIJKtUgdvV
WJH5k133sFy6L9pQ4crzMJVRMFxFtGzjolb3PZJbkFfg7iKb5KLmwx4jEYdNPhdHM60nPCFLmrhm
zImcAGmP7QdO/25nnClfKrDua9F+6BI3Rycc/tB0uqpuyKrYvU0EIlZO5rMMg4eQEoXWBZlyfXM3
0WlKgXhf2zj5JptkzUhj2AJsJrNI8maYwsAWqXR3yNrKRgi4wcrCAiTldHJ6xNA1U3JoyFBieqVP
Mo6vZUvSelXtzreJTGc7b2e/tvlcYqSHWQZOw3rclX2NQET45T7HbvHslyFNMbYzbOynJ170MvcC
gXO3572LsQNqCHjTxkwpQ79MKMJadqsovam5iaFLDAgb2D3kg/RXXOskqK9mwsxVrR5HNTBx1gbx
deSFd4oMbLsJuJ1vgCv1oVA89fsO1rk04bmWqF8Z5pNooSWH8A/wsEyjdQwiMN7hQJn4cklVH+2m
OV5Tblbn2zjeYg4YZkff60bxLQFccdG9d48Mqfnc9rH36EykRWRVfB0U7zZB5/dfwkmd7NxBQZxU
W/BP1nvZo1Itg/YZmqEXHdQLCwr4DpDVv0SFM6a9KyfWessBEcr1ppzGL3GokTHi6AQ2UnGkLsIs
9kffyiHDzvLeNDY6NIhDYcqxb31boFlY2/quK/EcFY5cdgHwgI0cF2TrKJSsSGSqM0VrKG4KEW86
z6yss+V1KZI1BSB2Fo7g36EIn+8pbaPMjYbc+4k2FGK/BnLbYs9DlY0xdKc3yO57QWD8vbAjLvew
KROThuXiAv9VcdpM7vBQqzWFLWSunFl3rAD5dgsmSfxVg8MAFLNIUM3dipJyCfcVTBhgbIhTr055
6JePnmf54+IH0wskiv2wLYHDmytoQ/DTGnRPslnzIl97lPNmAVYY+jjMnQwbPeakOCzpVJxBwcsh
J9+ivkb2n1ffY3zJKqEu4Sov84iENTI8GB+zasA6W0dgsjVGGKmMKvkxtvFgmO71qz8Rm05zlALG
c47jjBjVBYn0aSMGkhoYdWxU0xcpFUPPqpXmcKzqtiV01buwWVNsLR/WVQ1rHXoS1D+6RhyALH3D
KMPPsSHmdRn5OWJwCZsATrIwGiwjk1xZNY9X+A8djcIKELZ55L248zDp7GK6MigAWjYGfUoHzNGi
cjxLTcfr7CfHBJK/B58rhJv3qB2KiO+tnK4cVC92a70kRhGSmXY2aTc4r/WisUsipmgGu79C2Iub
jZTC04g+B6QIHjB5R0Hl6+k9chfKohoeGrpvS9zl7rXowAWCmeq7IFXMMKDw93W9PsFYX9wnZYVC
H0Z++RTEAoyhvtjg8dkHKhFpDVOhjQeXWQZatsTsFe40wBndc4TNHbLm6s0RKBcTC41sFDR33lJ0
uQlQY0/mhIOPMqxJEAz6IjzS0Hobilk4IhnofamSh4Lgssvox0hdlUZNcg/VbZnX8FpIZ2HKFL7+
R1DTzkm/UISHYRTPnSlden2t1uQYIONlX6O2YVWChqjxyvXAEeieN7ZsDnh2exAbdPLp1eTaoRI3
azCmMIX68FR4lEiBuLYC2ICNXjSOYLQU3n7EFHrPlXeAASM5uF4Z4+EdX+RCB6Yxu3nw4+baYs50
siUkej5iCVJvMneWmGCLxFdYzANGpalJ1ugopxF4dzUc4DDUMn8ZVpzKi0ohK+a70tBlV9jyEdMN
wnwNHB5FyAaRqrrcOA25r8dgb4i92cahUraNsOlCPPy9fZGNFSaZEA8y7dhHLUdwK0p15lzFT/Zm
TEDbtczAy6jzgTsuzgYExEpfvcxw59iZ2ISHpIVUS6il342BDdKqL3YUxhY+cvC+i8kXbEKcyGFu
16/OSONDIpDZUzXvUvqAgaLhvfPG6+oMfa7LkOyjDqqadqpU1rXDE1g3n0XdVmzFHpv3nfcRQEOd
DgiLSmeMxlU1RXnczBjpKZmuQ32olKSMzuWV10jljVvcJk3IBpk752iZbXpDHqhvH+PZXHCF6syG
3W62ZqcM5j1VEB49Wi1pUMh2K7EdA3i+NLaAYlkOyQVA7RdnWRFy7MfPi3F/YN5oGEFwGtRd18q1
/o624HkCB9yi/yV5bUaJaVjYpzNE8dtp4telbDB14Wu8S7oK59RP8YMjvw4KqLnWLWEo9ZFu4l+B
VMsU7swXJQfIwXxc/4AEX4OowUdEfrVfwxUeJcPw0FovTkEZ4plrnGPf2W3LYaBRoQI8VJPbf4eX
Ed1qvMSGcEKneDgRkHAHYn184sP82FbA2mWMrt2o4UxnH99krUF+p8OzlM7zkkTXspvZXMOiufHp
nBUBGVOYMzyB13oxAx5o4vB7jL2/BBq1UBI0x8Gbl3Ty5MJGUx/dWc8Immz5iAeGVtDTuBcIUr6X
Pp4c5PhlVQv3WRjdgooiHZCPag8gs01mtoy3NicOSLpM1kd9XuTLihNlGRON6PbJMl4sd2oZnmEn
8LhGoEfIhjwpy1+FX+1wFQOYbOB/Fn6dh/4NxS/yitDhovcAnDjObbaAxoE1ksyZ9EyXAkbDjEOT
PJDDo53GZ74A5iFK3jeIS2JiGI+NLE+eM+1MY8ddwRvBYPt1LQr3mND4FCfqoW/4wEYVvPiq0+lI
YNDYON1r7wRAWvkFavjnyMf4aqjtxhfLfi74hx/Pz03jbMMEpCxE8b2FI29eHGgIGBxkNxUuzB2m
BQqQXidYiFMbVvbNHax4FjjWVKCcjX6zB2P9m5yHJq0QquJp8DdNhM+1bwEKVNW0aDG6xmFlK1Iq
Q5ES6gNDA6I0B1uMzS9hCf6DUaDPlCXIUPOHHcVuIRaVRzOIzcQTi38CnBWD8wjj6RdZrZ94uJGt
KXiTYQrF87KQeatEAYQsvm+5fUSULBSemDVPkWs3sdU71zSXEAlrIC4hfiyYCfpAzBRQf2Gej8Z+
U431FY1hjY5o9VCxxNfFhzoiXLnYYGKadzps3xJkIDHpcZFN2IL8BSNGrpsw98JO5guJsZz65oOX
6g7kPbtFm7sZqFNlXT9VWT/bqwxlB8VncAaE8DDFwRvShfBrfsvwdGW6T7I17DZ8Br4narywSQDR
wdULpXOY7AQH42Lyx/FLMI/feJUEW3RYK3bFmaT+WgKS4R4taFb1gT5M2Ioz6s0tSn3nCiccoOqI
Q8UUtbgsAb9bHHuHkdeplICnvNF0YEjN8UMULM/TPI25x8171zot5mTe1gmLAzh9CFaGhzITLgr6
wkTM6eLqXK02ATkv/IgN6O1C4WO7YigQpzTdQ2FAmY7Avgq41Cn4Coc2mV4cUT4JhaY1kd1d6Hh1
Vjvtk7/4BRZEv+NdOGamKeDZDCLBSqdT6cjzMMXnofCOjiBeVvGag5Rnv2mFLaAy/LHqnS33MQdc
bYyCSdr95K8HiZRUWKdgBmwRKse4UH22CudF+zjVq5iiYqe1TqdFAiqnPLNTHTEStyQrB3QUoBl6
6IJLNgOhQV7ZDsJ8/r+4O5PlxpEtTb+KdtVl1oiLediUWRAkNSsUmiIyNjBKYgAgRmIG2tqsN/0Q
ve5VLXrXb5Bv0k/SHygxr0DpxkRYZdaVVV3LjFA6HA7342f4//9MQIF8lLukmdGqqTgXlfi6hf3E
ZemaR65EQKD4ccdSydrMMRvOVGijlbRAhKX4LK5JnKlJhEFTLl3LUydtHotXucpNNwlgkZy0jfNY
ZYAf6JAe3Te0ajs3ijS0S9GCfuGcgsRTSIDG7ZWEQOtkbZWnCdpRwJ2S1G5y0Tr1klChh5KQ2nXm
f8hXIukxRyPv6GNnWqO8yR1SCWFYCuAIU2kuZIJNfTf94LBbJ6qv69M2N+hB4Jkg+nJPSO9AyuY3
upPkl20oOpe1ICWzNIvL5szRgVBIUlAq+FllPWkKI/BOXdpGmljOw4KEKHF5NfctH9uDG5es7zVo
ZLZCve8MUqs1zxJFnVBypTOIUWXZGVz+K78RO3sdqQtaBbRHVWc6NGykzqOKn+PGeUBgTj9ea9pt
twZwChprPZHM8DGIXB/dDxJOgV7/1gUgPzpPvwwasZ1KcnkHrOGTbyHrtcKBmDwdmTT1UU6LHiM3
lWZSuf6Q6jgjorqSjyjIu4eS0BjTIkcKsGnlL6ErCZxWXl8viqPaa64ywVeO6ekgz3RFXlqBtLIr
WSLC9sJToeqw3yawK/qskVOT1p/WXoDTZyQz0TVPW0XuTlLBvVWJ4edADmfroItnVApBR0p47CVd
Pg7XG4gLebHcAYDsGApRhIDCY1jPO70iCK3AxoSWdBx5fKnAwDgqK39WktEBpYc/l+miOS2RcpvE
BqLWnnOhqrVrk5A1pmCmtItCKtJz6Os1C9NmEwD/rJl0kppr70IgDTZV3IwMt9JWoDKDOJBtQ8u4
G3ryQxy7OWiNdP1hXaP/jUgwhjcMhdWUuYXBPOvWOflWd53YyM9S35EKSY4OtcqP4lmWg1OeSFlf
SNIJyyPcHU0/yTVDsl1pDeqrz2B7Uk7EGqRHazm9iDvEgDVaJc66dQZ4L6TuUejKJUy9coLBOa5i
Y556OOAKjeXmVmyurUnl97rCKT6QREalQmN1YhAQTkuhnclRfUL58VMl6PcR4oQTvs7aThPrVl7n
bCvrWiB7Hrq35B8+WGUUXrSAbKdli1YCNj4AoqkeNbEkgslC8Ur21KR/mQA1TLnDDVxJDsknQQaD
uz4urJRsRvSbBv+HVDjpJi08j2GUTOjsqk0MoTiOOlBqFnR5T6tRmbJuMoU4Jejk34S6urPq+LxC
8GWmEyaRsGhLx25ZrwI4lPvJ8arPVd0RxpF6byJTpIOAdUtHluuafWukJf2h0z57a82amNPp4U66
+ZfIq0TKXLE6c2qDriMqYbZqtvbaSe4Aq8yKKj5uV855WYkPjSJfZY10liqOTIohd6ZWW7g2AsoX
Mfgiy+imtarMyjRLJloSXIVRns2CAnQlM/4KWPZCXHn5YehUH4O6lm0YkOK0oysRj4SZbClHbmee
OhngNA12NvnZaqFEHdaokqYKmFlnrVBwa0g8pdWl4n2JlLVnk5s5EWJrBmNlysw+UW++cfJl3RLw
EjN5QmSr2YO7Kri1LLm1Bd87Sgz1M5IQVwmdmBLRVaZcz6cuydMcij0B5RGqgF+krpsleTdLu5IU
UkHR1bwq1+jOGEVxHugiyE7vQ0NmgF1zTMhyqKX+F6PL04kMluQ4bIyjQpNAaTbHnqQeR4bnHVqe
cd014J5yOTktnDaer4FfET12wDL81TJ03K+08/kqrLtLR1M/4I9/CvzwVEppv2gIyh1sKnClhlOC
IlPx2iG0ETwHUn0GKRvwroazp8r17SpqP+J/Qb/2pDnBxinNpaYqLRBAQyeJPl/VusnCkPW1A7H7
IKt+eS6hdIaZqarf1rJOQFCW6yuNfgXX2Ciq00HtB3arSidBmlGZL4BX+6i+TdWVQJq/MbNpLECP
moVCoX/NQ9m9tdzMnQfdmgSdXBTw7MSoPnZEeohrcELlNr6V/a4DLysBk6Pcm5XgImrRSKdKtKqm
Mb0jp3LgxYeVTnu3Pnr3TYjljmM8OG69vk5iEqST0qPHgRJqNQknyShnVafN4A3wuqtUsXWvOy6y
CsA3baL82AYd09gGPW/tsE6rQ0UVv5AozTiN3pHJ3fqhMxRMRCpKh/h0DzlNnj+YCtKiKtUc0fEv
0JqIJ1yjOdA0czUXi3Lmeqp45buyNlVa/awDZgAKYtZS9SlU+t8paZZe+2sdFjxy3IWn1hMxAP6s
pMKjnPrmNNYBpls5MLVGS5MLL5V0XBHrEGj0odh01cyQOw9IrfaQESxdVK56YzjeR8fAicu6B5KY
2kxK1sKsUz2DN3ZJ/PXhj2K4jyUw9qmQG+5x60ELWLl3Rqseh1Z6nafaSZ2WdqAlvZkUo0VMW7Yu
yE/pDBoehtinCVh6f5KqGa1lQusB3wQCSO6TLBLNRzcUnPtVhy23Ynk9T9cK4qfrteADpdNRWGuV
mFyfmX9UQ9QIsfPxaR14R6EoBFMKVWeQH9YTFzy0kICwXTl6cOQVMEwSgkG7XJmfBUG47fT0g9ga
td3IVPmisqH4qGv0LG8kFsuYGb3el7qycrRXEfvSZCKMzvqIlzClslJOfE+5jkILxHRTTV0h/uTG
+cM6iHDXEkqDxlnUqRMHHS9bCjizanFZJqWMiJAhzPOwnIUdtzqJdxp3rPRsYmqUOvFDT1cpLA/F
bQ1bNiOudDU76YR65nXxXELwZFbIlHzTzurm+bo8bk0lmvHdT1bten2MiJHL+woXWbU6EVTlUxQD
FM0FS5z7uXvZKWV1LrSr3zK/uE1qoz0uctMhH7Fyba/U2gkSVFdGEM+t0EtsZGQau6SnGSUgdZ6l
gTHTyJZQ81O5Uh3wBmVF8xyp/NytkNQA3UsY6fB6U1MKM7tWo24SOyvjdFUI87SMUSVtXecajYey
59l8BkxTIngVXq5CaV4HiE9bgdo8inS2a/OSGZcaEFLKLJPWUQxiQ987ZDWy1cSkQ1ijiksvU4pr
tULK3IhzjHIgd5TkQYe0Db59zPqKaXSqrYA2K5FA392gu/Q9V7mS4QAUiPgiHCFQvrYzMPt2k/nW
pHDTO5DnZ1rXeyE5fndi3uVRVlImI1wNrIAq+pqbcU0Gg5pTW05Jdx6HiScD9lqf6EKH8D6t6adl
GdwYtfwxiPRo6lu9VCjdzidFHZAoAVvU493LOCS4zz0nI/GbisDoBPrKHoLGlKuJxzu5p3z7zpr7
qQGi2ZSy3PigeGuILHXrus6kXktte1qphtt3NqStymno9dkusQxK6NxF3tqQWjP5gxyKWnDe6gmP
gg8Na0Zw1cpO6Ung3zQorHazJoB9ckK13zJmkhYXtl8hksWhUaiRB9ChvCnuULswZKNNZkUipfpM
0omaZlpdrdgNrV7OOhMR7w9VIETLqsS3EdYp5ntdMOiZrxltPjM0nDuINgEHMrdwMwijVqul7jer
+C5uOOU0DwRbNC0kvyyXUYga/wRNDu2oldQu+5SRbqXlQXhHcpTVd8ui/1+3AHgZK23Qkn9GJ3cS
ryVBoRO3JSQ2ub9HtVRkqjgrPPMkp/zrVEkUnTWeWWUnFIb4MDQTt35zkW7J541edQwK1v1+LRWr
9qGWq8p8aACf3Hm1I/ozlZPAtFASPepcnNSrCvE+dSp3UXCuSPQmtaVVmBw2UC1adH+tUJ2auOvx
oV67ynoGIrhvkuiugWyYxEuBLWVhIF5rUlUcyo5RZvOq9MzVEbdnw7p3Yu3Mg0xvjUu0vSzrNOhE
s/wNr89P7Bx8Z2I7IaZzUltmLXxe5X4qTqANEbt6QaGLJBs8knBC3iUK3jM1YXqa6pAfwI0FIDZS
B+8sU7pDtw2B9Dt5Ld2ohmP5MwgeUndI10GhWE+qvPTPU90QvGNaZ+Vgh6ABRo/kZLzmEKUkmrFM
VjpqJROvLlOFbGwQV84JpfVgZTdhvc4+aPCmomsaZOg4V9SLGwRUqEyf5Cqo+2m4Rv/3xFUdXz6v
DXhy5EYoeDj0zjYnQaYIoi20YqPNGlQDHshixTUul5mK515l4NUjBrYiby0Gsngl6a32uXCzup0p
6xLEgpJTAP4oZwKqYCHSanPT1TMKol4uAadYS/K07LGjJ2KZexl4mLB1CPHKNCknplrJBjwPYg35
gwSivbrSw05Xadrg82UoFwN2LVMzMWgw7oIRAY2b2SylTOjfpG01FUDAmdS4wpXwAcW7TjgLZENn
rMxoTxMx7uRjTdAT46LTQy4RzDrgaEtKqvoo6HLgoyIa0gJFTdAAEz9xMB/ACL1rNehIw4iBnt7G
metplMzCLjlfi6l5ugLf8yi0KQJHXC/JEYWF+gzE/vlKpgA54RYEdVKhNfUxSqPcs5GaSKknam1x
2wmJirsQAGgj1ScA6HfzDioGueuTKo0qiHGOu5pHeRxSBu3LlmiwcSmGZJ6RiymozYKPiHGINHfl
V+xFKboHMSLd+ysuFvRyNnBMfCthqiqFpt6lWiVmcyI1Kz2XA1pJQLapwgyoPqtzGWHK+jRk+lWJ
8y4+jH1w3nYtNkDVVgB6lWMz1+VPAg1DKKh1BhwPr24A6rgI+q6OQZUSwK/kKATZhzKZdpSaPsyG
UheaK033bgK/AZzbyLXQ1hPZqeX0JNaj+qvLc4OLmLQJ6TYvJG7J1KRyCIspV8HOVG9y8h1rkFqB
VszktBU6yBF+RuZCU70Ho1mb+iRecbOUsWQuoiBML5vKyi81VSCr48kw/PscFjmmxm1vjVXDUbbQ
cpA/NCumY1PoCo+RWTKRl12pxUMiy2DOs6YM5fMKqN+RGkYQdTp46RDgtKg4wW0IqMjkIsZTbNzg
pPSyoMZlQ65livMs5DY4eeqvqi+zvgBIMJ0SuCp4DhvUu+4Dxm8jCZxCHjvUPrIe1N46TTklKbW+
gNuMiaS0clsUOawXRUYxMU/WATp/LfJ7tpU2PlhbsxBuNEhD7nSlKMqRo0TeWUHS9zIRoUDR0SYy
bAkQwnpeGJF0I7dWWTFZ0YemIoTHuVO316WXSJekNEiYp2uylXYmxtHUDP3UPU4khaNZkQVUyVSR
ZjvUyxjLtkaw5QPArOQzYFtMCJkllIWsTs3bI0XsvGLa1S72kTjKSe0oapUl7BPFmyoZPMHCD6Rq
Si8fwSJFAZy79CnnkfeJs3kq6slZ5ndmMbGsNjmOJL36rFcmMHaarHAPoUJXHSVJwoWLlDMmONHr
L5merCJbVyMzIRrRtHoCKy8/Rz5LvAfnhPefCgk5DNVzP4Cv4T9TsRKwXRoRrdkY/xhFUqcSv0bg
jm3Lh1puO7UEU9dc+aY6cTtymjPMS5PN/Rj62KSFVkm75dKq9Fka442ciGYkACHhNEwCLxcWYbeq
fstXDVBes24uoTqb5hRPP7yjZBi2s1rKQXuKAnBR6ryuehGUOjYc6W3VmaY0xPkq5mlxUVlQxnCA
UzBRORcnPbQL+oyuIvO3KmnSGyBQ5blPi+J7Wgqorg1Dgb0UySFkVd/N9es81gF8AgCExqe25sLp
fPUzCDt+N5bxIC5N4i1vSgekgMoLws5XFooVgBFyI7xxvPxMLcK8QCUqwlvPi+YmLlrvs5WvyXbR
PVIFaRJ4YbzIkXn92AiieK+FoA7CqozufV1ak7bToG0LgUQ4VXQp2R+6pl5RPQFtJwqpMgXZJCaT
IFWr47zM9K9+muJItbTLmsBAludk4cI7oKkePCQN0X2n7oDmRGIlKtNaarTrMlznwpFKqeWCLEw1
k+t0zRspXn1FvHtToEKHsVJrgMyF1q5u2syJl2UVLkpEWWY6mbhu1lVXuP3upcxt9NGkbhicrowM
cDiSJNC4PQsibqZn9prKKAiTnqlrrL3LtZeUZ0qSWNMgNFYGQCqhuOj8ENG/2pO8B9+1HHAjap7c
+qFPgNmB7bEp9QUQgCsYtiJNbz4CkzAfeW33o6o4AIwKNxHOtDQXbxFa8x8SECcCtLrSMucVZWHK
fGSl1Sn83vLYN0mb4w0I/txzye0CJxTZ2iu6OqW2rPSc3DBr9QgUS5ddrAgrslkHDro5DElvcKA2
pInOLKvyUFFaixRmJF3KOi2eoYQF7HupQfAKgGi0shUzpOTQ5pYrnwhFrH2lQC98kNxwRVJfrEh/
b/67yqcHuQ0hZD0FTdGdgu6yvpR+IT2IHZS0Kem59MrzSiuDIK9kJFHAHB0HgojN8JsICxPGCtvY
ASV6qDgKcBvk5+DjrtZcPgk3NJgjjV8T+/MU0r4KPKbcaseySHW/ziuSh+AdwV2hM0zv9QaH28td
RMF8cgWg3hNJA4qyWgX3GaCaqSattFNxrWN1KzW02olHYuwkXgsmXiuIrYemrZR8XpTIndoRnIEl
4YVzjpZ0NzX8pp2LrhFMV0g42LgNlAKNjpQj/aMDE1aO0PSBOD7zmjxpvDqMLLnKJznk3BgtaCW8
r2Oi9yl1BXhFrZMbcymBiz6zSHp/Bags6xPFlfS7moOMKZPoFnkYIxiY2gQKXnOd07eGEp4SZ+BJ
US2aWrVYyY+IpbBYRUHj7DuyKeEdB1gDjEgo4k6MsGhIvjqQsuJOKrk78Z/1zIwhKYasSCGR3OIf
TeccrLgwFWsTsSXLai4z0W9Xqwm4aFgIzA2ZgSBK4JVFKze2bnXTdQ9hmavXckLhtCkb7c7TFZzL
CK9LnKyI6D6rUhNDbFRNkEt64X308qa7AGElf6xRsqf9QRH3iHXYo/5HHZysM6Gl31qdWQLaypOs
9byPRkkLvBP6IHfzcp2ln0NqRneeZUAr8LPbLAGlnJnr4FHq1i63MShqMrz6OTUAPHYfSfUY1hhC
Q/NSh6q7hk8fzmM0FciViRXbJW5Dzk/nENtNkoSKIF3RkvJKitrsJM1U/4Iq54OE8kdpiy7dFGdu
herGXSIHrT6DtMEHDaOAeyTIClk9Ei1k9mZPt3/tl2CtoWRytHwA7tNUbZvLrqTng206GR+tIs9S
naouu3RiNRoRpbHhvVn9VXMe57QknkfslGyC4gBp5s0AZMI5EQnsXCAHqyRvLvW1i8ulWH3kppca
l1QtJ/yJ2jQc/CCw2JcQ5yXRbvTEEwobXJZ4H/R7BZQ9FEdNFNt5oXcr+VxHvy04L1qzceYdQsun
WolQPFSZigUKnDWDQPvkgqqLtgmOlCxcWzMURDRgGchxBudyUVfBUeo1/P6TFaAo4+gnJkoCLgFS
sG5sMKwBfM+NAYNmYLQamajKN22nqEHMlZ7qkCIJfZmHAZEFEJMkPJJuzkFXc+go4dC4Jy4TFS1S
iLssRJkLBSC0msxacNJpAbFEBbxOhJGoR61qw/4lu2+bG4cwx/iIt1HRBekpKQIlugSfZq3sogSR
aMOPlYO5qxkqIlWeXmSHkt7jIWsO6mHnIPsLiJJzAdI5DO6EyF/nNrlf1Ilz0D3sanCaSyvjPp00
YDlQCKkK3bDLAkdq0q6dTrRjj7jK9nWfL9mKaRifpW0jrY7KkGdPMiGIvakgJNkn9pBOYjNpNHfW
hE1JZsrJQKEo6MWqtqxa7nWRZ0j2WUXhnqQ+zUUmkp6L8Kz9ADbHWpbbkJIRuOhJ18UaXa1oxkGC
CmCgXNxqRCDmDLcIEmG51kFKGULvvq+MKrx7+oYZifh8HuZuUB5VcUC30DW/ndjEq9YDVcpKOSQT
RE1YVHIkbXwtLLEqZmHaoieKgFjKBmJQ6DmaOV/Rk2pa03kh/Ui84BiHeuOLkBPqKHpQdJKc2Py2
jWy5a0m5anUh3rhxpq6vG9A5zgmRPdtPzRrqMICigrtcsdjyPpkX1MWMwAE1tKrlD+AsnJA40UOY
g+RiSL/mPIDHb5VNbB3ljaR8wcs3Pwd0SVqZAhgqH3pNj+YVXPdKSNl7tRvfub7ccIWEF1WtQvRQ
CHtIRUysNnKv3BVVbJhmBWil4qucWb9BH8QiahqX9bwQm08b2t6zUNQzdXBHmWrnX//tJon4v13t
qYFe1T9UqBr81uEy6VWg8t2h+tk8vJDJep5dLx71PRmrF7862xW5enqPZ5WrjabTTfJrv7TVjOpn
9HqgHxTGUuFJ/+3VSBtRrm+NEC7Q7iof0c5SrHcIA3P8FQNvmR9U5sIkdp//WrCsdyJyCnC+yR/1
P08PfLFEr+f+Wg7s137nW2+w3HyYXhxM2ncJVOMdmgRIg/XyoS/eXVLfkamj9a7CldH/IHHIWv+F
Xt3c+9X1d/Q1MqlDDl9dfkfHAcXQTcj4Tz9/tVdXdxXhNlvsZza+/k6DJG2AyP/jFV9+fFF5h2wn
0pYciL/WV+/p3HudeV15h6KdYSBf/7SxkQV48eqo4lkyrUA0+ghsfv5y+/7ZCGHhXxrin/j4mvSO
F0RnAl2/zc9w+0viO7BNJvR5HNrNz19tD9Bmec9NIMvvFAQvdIm+RpsfNBNebALDeofRZxVU5WkT
PG26v5Dx05nwXsdAk9+ZKFTT2e35FYfHQDDeWX3nFYQF/qrnQOp7Quy1BqryTiO3iDK4+sdZf7EL
JPldL6yNIsuTuf0LfX5J5nPt9e4Klx/i68AwUAXZ/AxOgKT0G0DX9F4yhgf9ld6971O617vL5juZ
5iVwWJ9fHXnTF9/dVN7RgQodaeRjNj9/udNPr9Y9l0Cz3pFtoekVhn7zwzX3Ygm4A2gDZdEU6S/3
9Xut7b2+PpaPtkh0uTaePduh5ZOsd5KiqvLWLv71HF+mtucSqPo7U+x7doiUnvqfYdzD8VDo+UkH
g+fz8RMH4AcMxR9RpE2d4nETP/rL/IWW8nd/YRvzvR7gOWra6CYboin/IU68+dUblJafBn+KoPp/
/7eHl8LLG0P34i+3hu/lf/78iq8f/ua0tn945C+zRfbgtZsXbp8n+qThPFmGfrccKDgT3Px9Gq/U
of84AN8aFRIAWtFX/sNiO1a/LNoII8/Cg+tFWC0ek+zl0AYnad9JH5aLYhktwsGcLQz0vgMfJfEj
PSnz7Uib6LlvjbbvwBcscLZwy8GM0Vrff+TLRbyIhsNa3x32rd35x/39es8O0xU///fPy9evJuYE
hartfn95YohV/r7KHDjSFzF/8OqwDX8veVgu4u/8zuDwPqXBXjzpP+b0vv+a7ZwxOnLvfv3nV35h
uL91dN/HBbai2BmW3havDsJPjpv7g/0kb7od/n3FekPzcyPOkOdLB6ZLAsUh7ff6F70M/cH7aLm7
sEDazD3Hfl/mRbags9p2itu7Ys+lve718d+as0KQ+crM/Nwif+hPwnDGukIbNVPuey4ryPRDTOOS
3udDXpKJdZPdp+iqRoNshf8nHSbR+/3VU8q/dy3Atv7QxcSeWexsRN2E2iSblqxKMoGdrojEHcPX
+YUHTRYhZ+jguuBOGRj+vhMCzi0uMO9HbQWa9AiPO1/mSZoUi2j4qYAk0O3KlEkp4bgrqJm82sK/
8G7nC7Dky/vttPtdbCgKDR3YDgQvBs3RqJ1v/7r3dHa8iB/9WvYi8+/v2YAHF8vCW2bhIn4cLKap
KpbZd6JRENASZcnqdQi/8+3+vFuqt80/cke9+CT/Ge6g0MVYDmzaCH7e+9hNdjyxb3zZHzz9k6TI
azyb7UgbR+yV8X2x/D867jL2h41TCF7/4Tb80UFLAOeP/nagjZszwrC2t3h8OebrC/Pn3/9qmZb3
IeYu+XrAOT1ARd9NBg/51rH8wfWYLqPkIaOA9nDw/eeNsANtqpsZqJzBe4ywWVBSTrJkYMY01FX3
3S42A+BcHDy5hPEfa7Qdud8/37xqfvAz2It0eXC3zB4Hntc3L+cfHHm68u/xZAY7Xn/lzf787py5
bVq8XIa+J9S+yz1bEy0m2L3w4LAkpBjYFH2EbTKD9ZMNhzW+daf+4CLPCqjw6dBcGyOczhuO/eEC
lOZgIcxX3ufPf77Dxf3wEJojfL5Db+ca6Hsv77snXm8Eclz7D2v//n+L5cHjvxxXiZ8NTh24r/2H
P13G7eCjvRGY/fxXO/Pvd70CuFL7z/YMRxfO8nagzQ2ujrDLmO/OKqgjXLbni8eFu8jJ0gwnPMJn
O1+0SVEMt8M3vd8fNBDnJMBqfzBdbYT1ZdidQUc4xedcpA8Pw83QNzXc9yCfL0qsr18OLmmp7+o2
zsi7EbU0xjV3nnS9/V2Xwz3Rl2v3nfWFj4u/HWZz5Ma4MjajDu8LydC2j3kjbPzBHfxkhoWJn+eL
cjvcZtavkyE/b9iufv/3EljiwC0E0bB9zq9P+4rI5HFgiEFf7j/s9bJ98JZhOMxCyOIIM37OO73K
QQJiGWPe8dJdhNuB+u8n952D993L1xRDssXB2TKJBwdF7pEdew+eUD8YbmlZGsF6XpePi8GOI9Wx
/2xvkmGUJisjXNDXv//v5ACI6e//fsB+PrjMfv8/8YM/zNPKfbeXfdf6hmO4k8qTlREOzM0i7nYN
NPXK/Sd867464OoIG5q+dYEfLw7mi3xwE9L/dv85UyT0d3x6eZQyHnkYKjH+doab4z3GBfvlVQwi
6yNsti9+dL+4r4cWQx9htz3Z0Nfn2xjBakz87OAGZ25gRMnXbxf91++q9/ftcvDtDLnv4dT3czIs
lEQl8fvx1J+Xh30qE/0zZmLvdw3XGN86ptaeDRyTEXyHTS1seFP2gPJ9LwXgDK5fRtuBnryG7b/9
+n5Hcpby1OZCO1pm3dJNKkzudtzNU0Ywtkx+kQ2DDnmEe2dCaz4KKYPpKiNMd7qMo0UWvFwFXdr+
26+v9XHGMsSP24H6xR0jhpnlxW6JsW9qte+Gs7vlgzdc2zFiGJjhu4vQA+/2ne18kSXLg+P8dSFt
hA83zxbxw+CG7HkS+0750L8nrQ0mYTtUvyGsEb7cYbnM4nzZDsYdwQE+XGYoaA2HHWMdsuVyuLpj
BJ008cUPG5gG7u7tkvz6IT4qY2zOYBGkMaLC44dXxkEaIyo8LhbhcLY9xHvfvXuyzHY2GMjHEYal
IE76bzmICKUeLr3vhM8WRbWzG8YIUc78wit3XRNpjMrjdZhUi2B3yiOs8ZmPXS+WcV4sh6Vd6Moj
rHPZLCOKXZm7Hau3alJPhNv3E57TZoM12Q60GbfvP7r/uPFiN9U6whEhL1wMJztGuPYP4CLSGFEV
CLF6MbQVY1zN0Hd3vB6px5vv+9kuwbOVO3k0qefW7TvwFamuHciWPEa1qz/RwCkGewKs4P4Tvt5Y
zcyPh1mSMaKO63QxNBKgkUaYcLUI7xfZwBOW5RE8n+t6+Ti8PGR5hK12XftF9wTS2r58b302nIF9
d9ttkLHEA+cSvN72Mb/up9zGfrF8PDj1Y/cxGYaNY1Qr73q4CvvO9ouBxZBHqdSBl12SJM+GG3qM
qOZ6me1m/cYAHxB4LHuM0PkwmY0YlzxCouIJunu+eFg+7kZ6kA3H8OdO6fJbDVbbsiSU0az9N+Lv
/7M3/2+FZkgEIAQAFZBmoZpIivv7j/vzUmtPKOl/vtSaDVxkWJwboyJwSEz3Ks4f43I+XzYofW13
5cYH1Ec4YdfY4OLgsq+gLTfJsPO+3Ax57+WT5DGYLc92+TV8Wu6VN/a9Tf7Ayr0B899Qt/7xE/If
LEL/AV3eznbzEaC7oWvxrSv8afw/7wDDPpWkvVHKL+ffX84w317+0QwOQrEl3g2MxfZvtn/4LabK
ZOH1TsFggUdwu+w23UnCjgEpOVx0C9gAmZ8O5iuO4Ngek3cbDDpGxfk4zxbLQeFIGsOnZa7rwVzH
cDxPkmynPD6KP0HT1IVfDGY7Ru3sbEmVZmgyoelsH/PrruwH4rHtKE8WfwRL+RFqTjYY9TXZp/w7
DecHjeP1onz0D95ni10n85vUmx8dvN2pdci9YsG+V8bzhdTP+WAW+eDQdwA18gir/WmZFweTRTyo
qUDh2X/6vy2jnYhvjFLNRXLApvuX/GA3dYGfuv+cD/uMyMF1ef/ow5vzHwZHUZVpVrT/MwCR3L/l
dEsi16AxRgLm/X15cF7mg3zG8+gjrNF/u5pdz67uZtP/ftBvHioaB9e7+x8SmKhS9pdkU4Z5pqrq
dxfurcv6G1f4iEzeDdF0e/t/i8j7wur8ZyBJvcmq1b7vKv95X+It7uC+H+bl23zfL3z521vH8IVW
w2AyP/X3z7fBwCUfjPY8tyEpfED4frXnXk72+6/2JKE14LxvJ/Atl/d9Vt4PLcn+JhDCt4+EwCae
myyye6CG20H7BRrBSMHlK/1wyOaTRrjU+tkiBEHI9HS7b77nCDWJnstCcIEAwmDoMdwIe9FyY751
44xR+7F3dscYwP1pEoHTGwp5jFGi2Y77NlNNH2F7kF3ZTdqMcaEjE/JIzqMcQlrHgJYfEW74g83c
q+M87e1fjwtO2Mc7308aw1k9X2Q9gnOXbzAGl/GczHbew7QHLh+KYfuvxiWojyLppWkG6TF5DIf1
KT126tNnY2NNL5aVP7Qg4gj5iaennJUPuzWyMSwf5TH/cfG4mf5Nco8sw3bJN3fBGBiDG/DKT+tj
sy+T/C1jKI+Be3taqDsfUBJZyz673nOTn6wCtaThlxmD7YUcduHn3sGdn7n+m0YeT3y7nr9+oG+v
v/mEES7sSRIvdqiGtAXYf+Y26hsPi+GWMkYwcdeLoVckGyME49d9rnuGZAs1vB1Q5hgIv6fdiQtT
eL//e7iM2u3y9geNlmjbf/31fbJ5gfMFTxiG/r3A2mh26OkWOPgvT+C/f93Oun8JBUmO7xYdXrrN
Wx/+PybS3AgQbZ3uf6JI86sLt5mMyTAbOMIpe09x/37hr4YDj3Anv89ITg1vsxH2J3k0N8RVy72X
m3IM/N15S4fUYVq01/He11Gjif3uRxvBjE1QERlyNZQR5oo4xn3yOPxmYyAFrzP/4IwE6CAEHQOJ
wQEfAvbHgPEh7OcenPb/c/3+arsBNlHoGMzNY4gXuCnDRZaozu290xh5d9QR7MPJIh2aho1U8L6n
4rTN3LbbNWdwjfZfhifAyGmyI7NBE479x37idb0x9ghH+pRaIm3hdowFusn7T/tssZNOUUaIKoDk
LJJXR0QbYZUJFJGJ2tnLY/ATgaU++tUwRpDGSEow8KLdPdNjuGMXy3TIlpZ6sep9T9/lAo99Gb4V
o0nmKOMHr1wVaQx2xyUCvzTBexXnfVOX7kcrjKAFFylmY7u+m9h4jIzmjbfwd2tp8hi+xc1i5b9e
aUib21f49TDjZuGjXLAdZ7MUY1iiPk3Qu4W7Zk4ewyLddvfLN5ZjjBzsnb8s0M4drMcYpu4DNdCk
OjgukIVLD/52QEtv+seXzyfz5eMkTR4jz/T8wNOSdpweTOK/HWz/0X/roYY6Rlb4OiXpF7Zv2Rtk
M8fwfc79x0dQqLNFPkguPuGe/rG9JFv0QwKjz6t27fkBcpwxq/bHPz7R7l5+KUR1UeX8bjX2qVj0
rbrQ5lZZ8IEyP/x//+N/5cGiXZDpasEsMoMjFLTIAb+1qKDddGUM/aQbH1U7AXWmoSRR3+JBGSOL
fb0kKAi22z3/29Rf0E++4K0+opI4zClZBq0lxsgrTZPgMWEBbxYBYaQ/FMSmRwUKriN8vNNF6dNI
7+XGkFDH75skbv/s163z5UIIfeEBiqqQ5+V2vKcYZfOM72Zovr/7YFa4b4w8ijuaFt6OW/O0NN+9
uP7ExBKHytobQvmN2vOfJTZOLvSVfPUYzBzisK80C3/jVqFNkAxg1tLpCKX2DeG+r/335333J7Xt
f8KMYub2YcQwfTLGVTwhdNuhm47BA5lkC5pmvzRIY+ga2QQUA4d/jFvTTsJkVzNzDGdx9kCRetgh
Ywz8/5yK+oPXC57uqGeOwaucL8Kgj33edFNGuGYPS9K2g7wit+x2l/z6BXuNz4W/P9ga0jdl1n/Q
k+xDb3A57XaKmzu77we2d0y/zIaOwPeN6vd9gNus3J0svQ73n+wdDLcOjsngwyH4/r2R/7xr4K32
CP+El8ITdQa46SJKBh9njNLlBA2NXRzaCAnf697cJm9W5sfIJ9tJD2f4L6dLeirF7r++ZcjGgBls
0tY90pfaa2+I33rOGIx/O0m2PhnR75PV6Y2Q9l3f+/vmYu6v/JdjjpGrnMNq7nH5j89dNzZMU/8h
e11E+SYD6wfN8/Nd2HfdflWkGaMD0/P4mzpC/7H7m/GP3jx9jexx8FHGuBhAtg3yVmNQPY6WMNif
d+jmHc4fpqBLwu2fDV4CYbbtpvj1C/mUYPoezMZ2pM29OYbgpO1lZCMBhT6/zvABI8z8Ylkf2Ivw
DfryGJzuC39HGXgMRvfdIkYHf+hOjAG+uUCBeTjqGGe2X+AvSyowQ3kx6NXbb/nr2+7SLx4ATb15
udBVaIQHLFJQ2v0rvKEzP06qKNzVSx5hU3NJ5aRw3i4hvW4qVv4CmawHah0tQ9C+//XgfQ7aL0ef
eWNsbvoTSxb2/ws4DOpcmpeB0k4BXvZEeaSE5GcD26YoKRV4gSU1zAVOMcGMAZVgRtSYlA4pBR4p
guZYKqTMcGD0ZkKWdLqVlgDnC1AcTo1F6BiNTCNqDLw6g2YIQcuBYZkW2d2mwNVr5ubA26WAN5EC
B0pNTKlxyA/KtnYFX+BZNEUK/qXACQ9gexFrMw54WbwJ8K5YE1ML4CgY8L41wjeLDGDHB8uNbZR2
fJB9Ayqb8W8kR1btirzHnIob1LBdF0dfX0Ja16DxKPgNtjAH4Jsjck/NBy5LRsmb1JjBDyotRlvO
YESN+Z6Qw3uAx1pXpiJnSeDhIjAurnoaWwqgz3JSbPf6waIFHFfQ5ItnXJ/CPWXY/E7t7XLY7vkb
fr7Edq3gIPMlgciGlpPJOcDulx0AAAD//w==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723900</xdr:colOff>
      <xdr:row>37</xdr:row>
      <xdr:rowOff>121920</xdr:rowOff>
    </xdr:from>
    <xdr:to>
      <xdr:col>6</xdr:col>
      <xdr:colOff>175260</xdr:colOff>
      <xdr:row>47</xdr:row>
      <xdr:rowOff>91440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E5F4781-2CDB-93DE-5120-ABBDB7F2FF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28900" y="6888480"/>
              <a:ext cx="2926080" cy="1798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114300</xdr:rowOff>
    </xdr:from>
    <xdr:to>
      <xdr:col>11</xdr:col>
      <xdr:colOff>518160</xdr:colOff>
      <xdr:row>4</xdr:row>
      <xdr:rowOff>68580</xdr:rowOff>
    </xdr:to>
    <xdr:sp macro="" textlink="">
      <xdr:nvSpPr>
        <xdr:cNvPr id="2" name="Rectangle: Rounded Corners 1">
          <a:extLst>
            <a:ext uri="{FF2B5EF4-FFF2-40B4-BE49-F238E27FC236}">
              <a16:creationId xmlns:a16="http://schemas.microsoft.com/office/drawing/2014/main" id="{4D1FD817-7B17-82D5-72A4-EB177575019C}"/>
            </a:ext>
          </a:extLst>
        </xdr:cNvPr>
        <xdr:cNvSpPr/>
      </xdr:nvSpPr>
      <xdr:spPr>
        <a:xfrm>
          <a:off x="60960" y="114300"/>
          <a:ext cx="6659880" cy="6858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2000" b="1">
              <a:solidFill>
                <a:srgbClr val="002060"/>
              </a:solidFill>
            </a:rPr>
            <a:t>Sales</a:t>
          </a:r>
          <a:r>
            <a:rPr lang="en-US" sz="2000" b="1" baseline="0">
              <a:solidFill>
                <a:srgbClr val="002060"/>
              </a:solidFill>
            </a:rPr>
            <a:t> Dashborad </a:t>
          </a:r>
        </a:p>
        <a:p>
          <a:pPr algn="l"/>
          <a:r>
            <a:rPr lang="en-US" sz="1400" baseline="0">
              <a:solidFill>
                <a:srgbClr val="002060"/>
              </a:solidFill>
            </a:rPr>
            <a:t>All figurs are indian Rupees</a:t>
          </a:r>
          <a:endParaRPr lang="en-US" sz="1400">
            <a:solidFill>
              <a:srgbClr val="002060"/>
            </a:solidFill>
          </a:endParaRPr>
        </a:p>
      </xdr:txBody>
    </xdr:sp>
    <xdr:clientData/>
  </xdr:twoCellAnchor>
  <xdr:twoCellAnchor>
    <xdr:from>
      <xdr:col>0</xdr:col>
      <xdr:colOff>60960</xdr:colOff>
      <xdr:row>4</xdr:row>
      <xdr:rowOff>167640</xdr:rowOff>
    </xdr:from>
    <xdr:to>
      <xdr:col>3</xdr:col>
      <xdr:colOff>289560</xdr:colOff>
      <xdr:row>9</xdr:row>
      <xdr:rowOff>129540</xdr:rowOff>
    </xdr:to>
    <xdr:sp macro="" textlink="">
      <xdr:nvSpPr>
        <xdr:cNvPr id="3" name="Rectangle: Rounded Corners 2">
          <a:extLst>
            <a:ext uri="{FF2B5EF4-FFF2-40B4-BE49-F238E27FC236}">
              <a16:creationId xmlns:a16="http://schemas.microsoft.com/office/drawing/2014/main" id="{CE11BFA3-8CAB-C830-E044-69B6919E39FB}"/>
            </a:ext>
          </a:extLst>
        </xdr:cNvPr>
        <xdr:cNvSpPr/>
      </xdr:nvSpPr>
      <xdr:spPr>
        <a:xfrm>
          <a:off x="60960" y="899160"/>
          <a:ext cx="1554480" cy="8763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600" baseline="0">
              <a:solidFill>
                <a:schemeClr val="bg1">
                  <a:lumMod val="50000"/>
                </a:schemeClr>
              </a:solidFill>
            </a:rPr>
            <a:t>Total Sales</a:t>
          </a:r>
        </a:p>
        <a:p>
          <a:pPr algn="l"/>
          <a:endParaRPr lang="en-US" sz="1400">
            <a:solidFill>
              <a:schemeClr val="tx1">
                <a:lumMod val="85000"/>
                <a:lumOff val="15000"/>
              </a:schemeClr>
            </a:solidFill>
          </a:endParaRPr>
        </a:p>
      </xdr:txBody>
    </xdr:sp>
    <xdr:clientData/>
  </xdr:twoCellAnchor>
  <xdr:twoCellAnchor>
    <xdr:from>
      <xdr:col>3</xdr:col>
      <xdr:colOff>391160</xdr:colOff>
      <xdr:row>5</xdr:row>
      <xdr:rowOff>0</xdr:rowOff>
    </xdr:from>
    <xdr:to>
      <xdr:col>6</xdr:col>
      <xdr:colOff>137160</xdr:colOff>
      <xdr:row>9</xdr:row>
      <xdr:rowOff>144780</xdr:rowOff>
    </xdr:to>
    <xdr:sp macro="" textlink="">
      <xdr:nvSpPr>
        <xdr:cNvPr id="4" name="Rectangle: Rounded Corners 3">
          <a:extLst>
            <a:ext uri="{FF2B5EF4-FFF2-40B4-BE49-F238E27FC236}">
              <a16:creationId xmlns:a16="http://schemas.microsoft.com/office/drawing/2014/main" id="{1AA9191E-1AA8-48E9-59D2-28F1F6C51DBB}"/>
            </a:ext>
          </a:extLst>
        </xdr:cNvPr>
        <xdr:cNvSpPr/>
      </xdr:nvSpPr>
      <xdr:spPr>
        <a:xfrm>
          <a:off x="1717040" y="914400"/>
          <a:ext cx="1574800" cy="8763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800" baseline="0">
              <a:solidFill>
                <a:schemeClr val="bg1">
                  <a:lumMod val="50000"/>
                </a:schemeClr>
              </a:solidFill>
            </a:rPr>
            <a:t>Gross Profit</a:t>
          </a:r>
        </a:p>
        <a:p>
          <a:pPr algn="l"/>
          <a:endParaRPr lang="en-US" sz="1400">
            <a:solidFill>
              <a:schemeClr val="tx1">
                <a:lumMod val="85000"/>
                <a:lumOff val="15000"/>
              </a:schemeClr>
            </a:solidFill>
          </a:endParaRPr>
        </a:p>
      </xdr:txBody>
    </xdr:sp>
    <xdr:clientData/>
  </xdr:twoCellAnchor>
  <xdr:twoCellAnchor>
    <xdr:from>
      <xdr:col>6</xdr:col>
      <xdr:colOff>233680</xdr:colOff>
      <xdr:row>5</xdr:row>
      <xdr:rowOff>15240</xdr:rowOff>
    </xdr:from>
    <xdr:to>
      <xdr:col>8</xdr:col>
      <xdr:colOff>594360</xdr:colOff>
      <xdr:row>9</xdr:row>
      <xdr:rowOff>160020</xdr:rowOff>
    </xdr:to>
    <xdr:sp macro="" textlink="">
      <xdr:nvSpPr>
        <xdr:cNvPr id="5" name="Rectangle: Rounded Corners 4">
          <a:extLst>
            <a:ext uri="{FF2B5EF4-FFF2-40B4-BE49-F238E27FC236}">
              <a16:creationId xmlns:a16="http://schemas.microsoft.com/office/drawing/2014/main" id="{A4AA4562-AAFD-64C3-784B-D3FFB33C6358}"/>
            </a:ext>
          </a:extLst>
        </xdr:cNvPr>
        <xdr:cNvSpPr/>
      </xdr:nvSpPr>
      <xdr:spPr>
        <a:xfrm>
          <a:off x="3388360" y="929640"/>
          <a:ext cx="1579880" cy="8763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600" baseline="0">
              <a:solidFill>
                <a:schemeClr val="bg1">
                  <a:lumMod val="50000"/>
                </a:schemeClr>
              </a:solidFill>
            </a:rPr>
            <a:t>Avg. Price</a:t>
          </a:r>
        </a:p>
        <a:p>
          <a:pPr algn="l"/>
          <a:endParaRPr lang="en-US" sz="1400">
            <a:solidFill>
              <a:schemeClr val="tx1">
                <a:lumMod val="85000"/>
                <a:lumOff val="15000"/>
              </a:schemeClr>
            </a:solidFill>
          </a:endParaRPr>
        </a:p>
      </xdr:txBody>
    </xdr:sp>
    <xdr:clientData/>
  </xdr:twoCellAnchor>
  <xdr:twoCellAnchor>
    <xdr:from>
      <xdr:col>9</xdr:col>
      <xdr:colOff>53340</xdr:colOff>
      <xdr:row>5</xdr:row>
      <xdr:rowOff>22860</xdr:rowOff>
    </xdr:from>
    <xdr:to>
      <xdr:col>11</xdr:col>
      <xdr:colOff>457200</xdr:colOff>
      <xdr:row>9</xdr:row>
      <xdr:rowOff>167640</xdr:rowOff>
    </xdr:to>
    <xdr:sp macro="" textlink="">
      <xdr:nvSpPr>
        <xdr:cNvPr id="6" name="Rectangle: Rounded Corners 5">
          <a:extLst>
            <a:ext uri="{FF2B5EF4-FFF2-40B4-BE49-F238E27FC236}">
              <a16:creationId xmlns:a16="http://schemas.microsoft.com/office/drawing/2014/main" id="{5AC1CC37-7859-EF0C-5D38-9BE677E90711}"/>
            </a:ext>
          </a:extLst>
        </xdr:cNvPr>
        <xdr:cNvSpPr/>
      </xdr:nvSpPr>
      <xdr:spPr>
        <a:xfrm>
          <a:off x="5036820" y="937260"/>
          <a:ext cx="1623060" cy="8763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1600" baseline="0">
              <a:solidFill>
                <a:schemeClr val="bg1">
                  <a:lumMod val="50000"/>
                </a:schemeClr>
              </a:solidFill>
            </a:rPr>
            <a:t>Units Solid</a:t>
          </a:r>
        </a:p>
        <a:p>
          <a:pPr algn="l"/>
          <a:endParaRPr lang="en-US" sz="1400">
            <a:solidFill>
              <a:schemeClr val="tx1">
                <a:lumMod val="85000"/>
                <a:lumOff val="15000"/>
              </a:schemeClr>
            </a:solidFill>
          </a:endParaRPr>
        </a:p>
      </xdr:txBody>
    </xdr:sp>
    <xdr:clientData/>
  </xdr:twoCellAnchor>
  <xdr:twoCellAnchor>
    <xdr:from>
      <xdr:col>0</xdr:col>
      <xdr:colOff>45720</xdr:colOff>
      <xdr:row>10</xdr:row>
      <xdr:rowOff>68580</xdr:rowOff>
    </xdr:from>
    <xdr:to>
      <xdr:col>11</xdr:col>
      <xdr:colOff>487680</xdr:colOff>
      <xdr:row>19</xdr:row>
      <xdr:rowOff>22860</xdr:rowOff>
    </xdr:to>
    <xdr:sp macro="" textlink="">
      <xdr:nvSpPr>
        <xdr:cNvPr id="7" name="Rectangle: Rounded Corners 6">
          <a:extLst>
            <a:ext uri="{FF2B5EF4-FFF2-40B4-BE49-F238E27FC236}">
              <a16:creationId xmlns:a16="http://schemas.microsoft.com/office/drawing/2014/main" id="{22CDA2FC-144C-90E2-798E-E6DEFD990B6F}"/>
            </a:ext>
          </a:extLst>
        </xdr:cNvPr>
        <xdr:cNvSpPr/>
      </xdr:nvSpPr>
      <xdr:spPr>
        <a:xfrm>
          <a:off x="45720" y="1897380"/>
          <a:ext cx="6644640" cy="160020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0</xdr:col>
      <xdr:colOff>68580</xdr:colOff>
      <xdr:row>19</xdr:row>
      <xdr:rowOff>68580</xdr:rowOff>
    </xdr:from>
    <xdr:to>
      <xdr:col>6</xdr:col>
      <xdr:colOff>198120</xdr:colOff>
      <xdr:row>37</xdr:row>
      <xdr:rowOff>170330</xdr:rowOff>
    </xdr:to>
    <xdr:sp macro="" textlink="">
      <xdr:nvSpPr>
        <xdr:cNvPr id="8" name="Rectangle: Rounded Corners 7">
          <a:extLst>
            <a:ext uri="{FF2B5EF4-FFF2-40B4-BE49-F238E27FC236}">
              <a16:creationId xmlns:a16="http://schemas.microsoft.com/office/drawing/2014/main" id="{E651E7B2-14A7-0944-1BF1-57801D10BC82}"/>
            </a:ext>
          </a:extLst>
        </xdr:cNvPr>
        <xdr:cNvSpPr/>
      </xdr:nvSpPr>
      <xdr:spPr>
        <a:xfrm>
          <a:off x="68580" y="3475168"/>
          <a:ext cx="3285116" cy="3329044"/>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6</xdr:col>
      <xdr:colOff>297180</xdr:colOff>
      <xdr:row>19</xdr:row>
      <xdr:rowOff>76199</xdr:rowOff>
    </xdr:from>
    <xdr:to>
      <xdr:col>12</xdr:col>
      <xdr:colOff>22860</xdr:colOff>
      <xdr:row>37</xdr:row>
      <xdr:rowOff>134470</xdr:rowOff>
    </xdr:to>
    <xdr:sp macro="" textlink="">
      <xdr:nvSpPr>
        <xdr:cNvPr id="9" name="Rectangle: Rounded Corners 8">
          <a:extLst>
            <a:ext uri="{FF2B5EF4-FFF2-40B4-BE49-F238E27FC236}">
              <a16:creationId xmlns:a16="http://schemas.microsoft.com/office/drawing/2014/main" id="{2ADE2FA5-CD36-0035-3389-22E7D3E3872A}"/>
            </a:ext>
          </a:extLst>
        </xdr:cNvPr>
        <xdr:cNvSpPr/>
      </xdr:nvSpPr>
      <xdr:spPr>
        <a:xfrm>
          <a:off x="3452756" y="3482787"/>
          <a:ext cx="3383280" cy="3285565"/>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12</xdr:col>
      <xdr:colOff>71718</xdr:colOff>
      <xdr:row>17</xdr:row>
      <xdr:rowOff>7620</xdr:rowOff>
    </xdr:from>
    <xdr:to>
      <xdr:col>17</xdr:col>
      <xdr:colOff>779930</xdr:colOff>
      <xdr:row>37</xdr:row>
      <xdr:rowOff>143436</xdr:rowOff>
    </xdr:to>
    <xdr:sp macro="" textlink="">
      <xdr:nvSpPr>
        <xdr:cNvPr id="10" name="Rectangle: Rounded Corners 9">
          <a:extLst>
            <a:ext uri="{FF2B5EF4-FFF2-40B4-BE49-F238E27FC236}">
              <a16:creationId xmlns:a16="http://schemas.microsoft.com/office/drawing/2014/main" id="{1ED58D87-F5D3-8BAF-4486-5D006F198FE5}"/>
            </a:ext>
          </a:extLst>
        </xdr:cNvPr>
        <xdr:cNvSpPr/>
      </xdr:nvSpPr>
      <xdr:spPr>
        <a:xfrm>
          <a:off x="6884894" y="3055620"/>
          <a:ext cx="3756212" cy="3721698"/>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11</xdr:col>
      <xdr:colOff>582706</xdr:colOff>
      <xdr:row>0</xdr:row>
      <xdr:rowOff>76200</xdr:rowOff>
    </xdr:from>
    <xdr:to>
      <xdr:col>17</xdr:col>
      <xdr:colOff>510540</xdr:colOff>
      <xdr:row>16</xdr:row>
      <xdr:rowOff>114300</xdr:rowOff>
    </xdr:to>
    <xdr:sp macro="" textlink="">
      <xdr:nvSpPr>
        <xdr:cNvPr id="11" name="Rectangle: Rounded Corners 10">
          <a:extLst>
            <a:ext uri="{FF2B5EF4-FFF2-40B4-BE49-F238E27FC236}">
              <a16:creationId xmlns:a16="http://schemas.microsoft.com/office/drawing/2014/main" id="{4BE3D23C-8070-A904-8955-CEEF0BB31712}"/>
            </a:ext>
          </a:extLst>
        </xdr:cNvPr>
        <xdr:cNvSpPr/>
      </xdr:nvSpPr>
      <xdr:spPr>
        <a:xfrm>
          <a:off x="6786282" y="76200"/>
          <a:ext cx="3585434" cy="2906806"/>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18</xdr:col>
      <xdr:colOff>22860</xdr:colOff>
      <xdr:row>0</xdr:row>
      <xdr:rowOff>45720</xdr:rowOff>
    </xdr:from>
    <xdr:to>
      <xdr:col>21</xdr:col>
      <xdr:colOff>533400</xdr:colOff>
      <xdr:row>8</xdr:row>
      <xdr:rowOff>38100</xdr:rowOff>
    </xdr:to>
    <xdr:sp macro="" textlink="">
      <xdr:nvSpPr>
        <xdr:cNvPr id="12" name="Rectangle: Rounded Corners 11">
          <a:extLst>
            <a:ext uri="{FF2B5EF4-FFF2-40B4-BE49-F238E27FC236}">
              <a16:creationId xmlns:a16="http://schemas.microsoft.com/office/drawing/2014/main" id="{2431D6FD-7998-704E-F756-A60D51B14985}"/>
            </a:ext>
          </a:extLst>
        </xdr:cNvPr>
        <xdr:cNvSpPr/>
      </xdr:nvSpPr>
      <xdr:spPr>
        <a:xfrm>
          <a:off x="10683240" y="45720"/>
          <a:ext cx="2369820" cy="145542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18</xdr:col>
      <xdr:colOff>45720</xdr:colOff>
      <xdr:row>8</xdr:row>
      <xdr:rowOff>99060</xdr:rowOff>
    </xdr:from>
    <xdr:to>
      <xdr:col>21</xdr:col>
      <xdr:colOff>556260</xdr:colOff>
      <xdr:row>16</xdr:row>
      <xdr:rowOff>30480</xdr:rowOff>
    </xdr:to>
    <xdr:sp macro="" textlink="">
      <xdr:nvSpPr>
        <xdr:cNvPr id="13" name="Rectangle: Rounded Corners 12">
          <a:extLst>
            <a:ext uri="{FF2B5EF4-FFF2-40B4-BE49-F238E27FC236}">
              <a16:creationId xmlns:a16="http://schemas.microsoft.com/office/drawing/2014/main" id="{ABEC4F14-D691-4DA8-921D-781E528E455F}"/>
            </a:ext>
          </a:extLst>
        </xdr:cNvPr>
        <xdr:cNvSpPr/>
      </xdr:nvSpPr>
      <xdr:spPr>
        <a:xfrm>
          <a:off x="10706100" y="1562100"/>
          <a:ext cx="2369820" cy="13944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18</xdr:col>
      <xdr:colOff>60960</xdr:colOff>
      <xdr:row>16</xdr:row>
      <xdr:rowOff>68580</xdr:rowOff>
    </xdr:from>
    <xdr:to>
      <xdr:col>21</xdr:col>
      <xdr:colOff>571500</xdr:colOff>
      <xdr:row>24</xdr:row>
      <xdr:rowOff>0</xdr:rowOff>
    </xdr:to>
    <xdr:sp macro="" textlink="">
      <xdr:nvSpPr>
        <xdr:cNvPr id="14" name="Rectangle: Rounded Corners 13">
          <a:extLst>
            <a:ext uri="{FF2B5EF4-FFF2-40B4-BE49-F238E27FC236}">
              <a16:creationId xmlns:a16="http://schemas.microsoft.com/office/drawing/2014/main" id="{0D8EAD01-F523-82C3-400E-2AE9B7671882}"/>
            </a:ext>
          </a:extLst>
        </xdr:cNvPr>
        <xdr:cNvSpPr/>
      </xdr:nvSpPr>
      <xdr:spPr>
        <a:xfrm>
          <a:off x="10721340" y="2994660"/>
          <a:ext cx="2369820" cy="13944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18</xdr:col>
      <xdr:colOff>60960</xdr:colOff>
      <xdr:row>24</xdr:row>
      <xdr:rowOff>68580</xdr:rowOff>
    </xdr:from>
    <xdr:to>
      <xdr:col>21</xdr:col>
      <xdr:colOff>571500</xdr:colOff>
      <xdr:row>32</xdr:row>
      <xdr:rowOff>38100</xdr:rowOff>
    </xdr:to>
    <xdr:sp macro="" textlink="">
      <xdr:nvSpPr>
        <xdr:cNvPr id="15" name="Rectangle: Rounded Corners 14">
          <a:extLst>
            <a:ext uri="{FF2B5EF4-FFF2-40B4-BE49-F238E27FC236}">
              <a16:creationId xmlns:a16="http://schemas.microsoft.com/office/drawing/2014/main" id="{1EDC3B9B-70E7-1C32-EED4-6ECCCD452006}"/>
            </a:ext>
          </a:extLst>
        </xdr:cNvPr>
        <xdr:cNvSpPr/>
      </xdr:nvSpPr>
      <xdr:spPr>
        <a:xfrm>
          <a:off x="10721340" y="4457700"/>
          <a:ext cx="2369820" cy="1432560"/>
        </a:xfrm>
        <a:prstGeom prst="round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US" sz="2000" baseline="0">
            <a:solidFill>
              <a:schemeClr val="tx2"/>
            </a:solidFill>
          </a:endParaRPr>
        </a:p>
        <a:p>
          <a:pPr algn="l"/>
          <a:endParaRPr lang="en-US" sz="1400">
            <a:solidFill>
              <a:schemeClr val="tx1">
                <a:lumMod val="85000"/>
                <a:lumOff val="15000"/>
              </a:schemeClr>
            </a:solidFill>
          </a:endParaRPr>
        </a:p>
      </xdr:txBody>
    </xdr:sp>
    <xdr:clientData/>
  </xdr:twoCellAnchor>
  <xdr:twoCellAnchor>
    <xdr:from>
      <xdr:col>0</xdr:col>
      <xdr:colOff>0</xdr:colOff>
      <xdr:row>7</xdr:row>
      <xdr:rowOff>76200</xdr:rowOff>
    </xdr:from>
    <xdr:to>
      <xdr:col>3</xdr:col>
      <xdr:colOff>403860</xdr:colOff>
      <xdr:row>9</xdr:row>
      <xdr:rowOff>83820</xdr:rowOff>
    </xdr:to>
    <xdr:sp macro="" textlink="Pivet_Table!C4">
      <xdr:nvSpPr>
        <xdr:cNvPr id="17" name="TextBox 16">
          <a:extLst>
            <a:ext uri="{FF2B5EF4-FFF2-40B4-BE49-F238E27FC236}">
              <a16:creationId xmlns:a16="http://schemas.microsoft.com/office/drawing/2014/main" id="{34034EF7-9818-46D6-1C8C-EE6B7D4BDF80}"/>
            </a:ext>
          </a:extLst>
        </xdr:cNvPr>
        <xdr:cNvSpPr txBox="1"/>
      </xdr:nvSpPr>
      <xdr:spPr>
        <a:xfrm>
          <a:off x="0" y="1356360"/>
          <a:ext cx="172974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FB8023-3AA2-4CC8-8182-7776F6FD580B}" type="TxLink">
            <a:rPr lang="en-US" sz="2000" b="1" i="0" u="none" strike="noStrike">
              <a:solidFill>
                <a:srgbClr val="002060"/>
              </a:solidFill>
              <a:latin typeface="Aptos Narrow"/>
            </a:rPr>
            <a:pPr algn="ctr"/>
            <a:t>646,950 </a:t>
          </a:fld>
          <a:endParaRPr lang="en-US" sz="2000" b="1">
            <a:solidFill>
              <a:srgbClr val="002060"/>
            </a:solidFill>
          </a:endParaRPr>
        </a:p>
      </xdr:txBody>
    </xdr:sp>
    <xdr:clientData/>
  </xdr:twoCellAnchor>
  <xdr:twoCellAnchor>
    <xdr:from>
      <xdr:col>3</xdr:col>
      <xdr:colOff>464820</xdr:colOff>
      <xdr:row>7</xdr:row>
      <xdr:rowOff>160020</xdr:rowOff>
    </xdr:from>
    <xdr:to>
      <xdr:col>6</xdr:col>
      <xdr:colOff>7620</xdr:colOff>
      <xdr:row>9</xdr:row>
      <xdr:rowOff>106680</xdr:rowOff>
    </xdr:to>
    <xdr:sp macro="" textlink="Pivet_Table!C8">
      <xdr:nvSpPr>
        <xdr:cNvPr id="18" name="TextBox 17">
          <a:extLst>
            <a:ext uri="{FF2B5EF4-FFF2-40B4-BE49-F238E27FC236}">
              <a16:creationId xmlns:a16="http://schemas.microsoft.com/office/drawing/2014/main" id="{4CBE940C-9035-C31F-C874-D1B901794551}"/>
            </a:ext>
          </a:extLst>
        </xdr:cNvPr>
        <xdr:cNvSpPr txBox="1"/>
      </xdr:nvSpPr>
      <xdr:spPr>
        <a:xfrm>
          <a:off x="1790700" y="1440180"/>
          <a:ext cx="1371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4945C6-9A8A-4C8E-ADAD-311305FDA087}" type="TxLink">
            <a:rPr lang="en-US" sz="2000" b="1" i="0" u="none" strike="noStrike">
              <a:solidFill>
                <a:srgbClr val="002060"/>
              </a:solidFill>
              <a:latin typeface="Aptos Narrow"/>
              <a:ea typeface="+mn-ea"/>
              <a:cs typeface="+mn-cs"/>
            </a:rPr>
            <a:pPr marL="0" indent="0" algn="ctr"/>
            <a:t>297,249 </a:t>
          </a:fld>
          <a:endParaRPr lang="en-US" sz="4000" b="1" i="0" u="none" strike="noStrike">
            <a:solidFill>
              <a:srgbClr val="002060"/>
            </a:solidFill>
            <a:latin typeface="Aptos Narrow"/>
            <a:ea typeface="+mn-ea"/>
            <a:cs typeface="+mn-cs"/>
          </a:endParaRPr>
        </a:p>
      </xdr:txBody>
    </xdr:sp>
    <xdr:clientData/>
  </xdr:twoCellAnchor>
  <xdr:twoCellAnchor>
    <xdr:from>
      <xdr:col>6</xdr:col>
      <xdr:colOff>541020</xdr:colOff>
      <xdr:row>7</xdr:row>
      <xdr:rowOff>121920</xdr:rowOff>
    </xdr:from>
    <xdr:to>
      <xdr:col>9</xdr:col>
      <xdr:colOff>83820</xdr:colOff>
      <xdr:row>9</xdr:row>
      <xdr:rowOff>68580</xdr:rowOff>
    </xdr:to>
    <xdr:sp macro="" textlink="Pivet_Table!C12">
      <xdr:nvSpPr>
        <xdr:cNvPr id="19" name="TextBox 18">
          <a:extLst>
            <a:ext uri="{FF2B5EF4-FFF2-40B4-BE49-F238E27FC236}">
              <a16:creationId xmlns:a16="http://schemas.microsoft.com/office/drawing/2014/main" id="{F289E0FB-FA31-903C-84EA-B4F57A4E0041}"/>
            </a:ext>
          </a:extLst>
        </xdr:cNvPr>
        <xdr:cNvSpPr txBox="1"/>
      </xdr:nvSpPr>
      <xdr:spPr>
        <a:xfrm>
          <a:off x="3695700" y="1402080"/>
          <a:ext cx="13716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4A5503-9831-45BB-BC8A-86945AF958D0}" type="TxLink">
            <a:rPr lang="en-US" sz="2000" b="1" i="0" u="none" strike="noStrike">
              <a:solidFill>
                <a:srgbClr val="002060"/>
              </a:solidFill>
              <a:latin typeface="Aptos Narrow"/>
              <a:ea typeface="+mn-ea"/>
              <a:cs typeface="+mn-cs"/>
            </a:rPr>
            <a:pPr/>
            <a:t>6,718 </a:t>
          </a:fld>
          <a:endParaRPr lang="en-US" sz="4000" b="1" i="0" u="none" strike="noStrike">
            <a:solidFill>
              <a:srgbClr val="002060"/>
            </a:solidFill>
            <a:latin typeface="Aptos Narrow"/>
            <a:ea typeface="+mn-ea"/>
            <a:cs typeface="+mn-cs"/>
          </a:endParaRPr>
        </a:p>
      </xdr:txBody>
    </xdr:sp>
    <xdr:clientData/>
  </xdr:twoCellAnchor>
  <xdr:twoCellAnchor>
    <xdr:from>
      <xdr:col>9</xdr:col>
      <xdr:colOff>510540</xdr:colOff>
      <xdr:row>7</xdr:row>
      <xdr:rowOff>160020</xdr:rowOff>
    </xdr:from>
    <xdr:to>
      <xdr:col>11</xdr:col>
      <xdr:colOff>381000</xdr:colOff>
      <xdr:row>9</xdr:row>
      <xdr:rowOff>106680</xdr:rowOff>
    </xdr:to>
    <xdr:sp macro="" textlink="Pivet_Table!C16">
      <xdr:nvSpPr>
        <xdr:cNvPr id="20" name="TextBox 19">
          <a:extLst>
            <a:ext uri="{FF2B5EF4-FFF2-40B4-BE49-F238E27FC236}">
              <a16:creationId xmlns:a16="http://schemas.microsoft.com/office/drawing/2014/main" id="{3A02FAC9-700C-8689-60CB-E400BBA275AE}"/>
            </a:ext>
          </a:extLst>
        </xdr:cNvPr>
        <xdr:cNvSpPr txBox="1"/>
      </xdr:nvSpPr>
      <xdr:spPr>
        <a:xfrm>
          <a:off x="5494020" y="1440180"/>
          <a:ext cx="10896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58F910D-2570-40AC-8B9C-2EE5ABDE7DFE}" type="TxLink">
            <a:rPr lang="en-US" sz="2000" b="1" i="0" u="none" strike="noStrike">
              <a:solidFill>
                <a:srgbClr val="002060"/>
              </a:solidFill>
              <a:latin typeface="Aptos Narrow"/>
              <a:ea typeface="+mn-ea"/>
              <a:cs typeface="+mn-cs"/>
            </a:rPr>
            <a:pPr/>
            <a:t>239 </a:t>
          </a:fld>
          <a:endParaRPr lang="en-US" sz="4000" b="1" i="0" u="none" strike="noStrike">
            <a:solidFill>
              <a:srgbClr val="002060"/>
            </a:solidFill>
            <a:latin typeface="Aptos Narrow"/>
            <a:ea typeface="+mn-ea"/>
            <a:cs typeface="+mn-cs"/>
          </a:endParaRPr>
        </a:p>
      </xdr:txBody>
    </xdr:sp>
    <xdr:clientData/>
  </xdr:twoCellAnchor>
  <xdr:twoCellAnchor>
    <xdr:from>
      <xdr:col>1</xdr:col>
      <xdr:colOff>60960</xdr:colOff>
      <xdr:row>10</xdr:row>
      <xdr:rowOff>160020</xdr:rowOff>
    </xdr:from>
    <xdr:to>
      <xdr:col>11</xdr:col>
      <xdr:colOff>358140</xdr:colOff>
      <xdr:row>18</xdr:row>
      <xdr:rowOff>76200</xdr:rowOff>
    </xdr:to>
    <xdr:graphicFrame macro="">
      <xdr:nvGraphicFramePr>
        <xdr:cNvPr id="21" name="Chart 20">
          <a:extLst>
            <a:ext uri="{FF2B5EF4-FFF2-40B4-BE49-F238E27FC236}">
              <a16:creationId xmlns:a16="http://schemas.microsoft.com/office/drawing/2014/main" id="{C8AF1C96-F8C9-41A0-8750-76B54EC09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45720</xdr:colOff>
      <xdr:row>20</xdr:row>
      <xdr:rowOff>38100</xdr:rowOff>
    </xdr:from>
    <xdr:to>
      <xdr:col>6</xdr:col>
      <xdr:colOff>114300</xdr:colOff>
      <xdr:row>36</xdr:row>
      <xdr:rowOff>0</xdr:rowOff>
    </xdr:to>
    <xdr:graphicFrame macro="">
      <xdr:nvGraphicFramePr>
        <xdr:cNvPr id="22" name="Chart 21">
          <a:extLst>
            <a:ext uri="{FF2B5EF4-FFF2-40B4-BE49-F238E27FC236}">
              <a16:creationId xmlns:a16="http://schemas.microsoft.com/office/drawing/2014/main" id="{31E725FC-48A4-4D8D-91E1-E569AF030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495300</xdr:colOff>
      <xdr:row>19</xdr:row>
      <xdr:rowOff>129540</xdr:rowOff>
    </xdr:from>
    <xdr:to>
      <xdr:col>5</xdr:col>
      <xdr:colOff>15240</xdr:colOff>
      <xdr:row>21</xdr:row>
      <xdr:rowOff>175260</xdr:rowOff>
    </xdr:to>
    <xdr:sp macro="" textlink="">
      <xdr:nvSpPr>
        <xdr:cNvPr id="23" name="TextBox 22">
          <a:extLst>
            <a:ext uri="{FF2B5EF4-FFF2-40B4-BE49-F238E27FC236}">
              <a16:creationId xmlns:a16="http://schemas.microsoft.com/office/drawing/2014/main" id="{51A899BB-A3A3-EA75-C169-ECDE11819030}"/>
            </a:ext>
          </a:extLst>
        </xdr:cNvPr>
        <xdr:cNvSpPr txBox="1"/>
      </xdr:nvSpPr>
      <xdr:spPr>
        <a:xfrm>
          <a:off x="601980" y="3604260"/>
          <a:ext cx="19583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002060"/>
              </a:solidFill>
            </a:rPr>
            <a:t>Profit</a:t>
          </a:r>
          <a:r>
            <a:rPr lang="en-US" sz="1400" b="1" baseline="0">
              <a:solidFill>
                <a:srgbClr val="002060"/>
              </a:solidFill>
            </a:rPr>
            <a:t> by category</a:t>
          </a:r>
          <a:endParaRPr lang="en-US" sz="1400" b="1">
            <a:solidFill>
              <a:srgbClr val="002060"/>
            </a:solidFill>
          </a:endParaRPr>
        </a:p>
      </xdr:txBody>
    </xdr:sp>
    <xdr:clientData/>
  </xdr:twoCellAnchor>
  <xdr:twoCellAnchor>
    <xdr:from>
      <xdr:col>6</xdr:col>
      <xdr:colOff>268942</xdr:colOff>
      <xdr:row>20</xdr:row>
      <xdr:rowOff>22860</xdr:rowOff>
    </xdr:from>
    <xdr:to>
      <xdr:col>11</xdr:col>
      <xdr:colOff>582707</xdr:colOff>
      <xdr:row>36</xdr:row>
      <xdr:rowOff>143436</xdr:rowOff>
    </xdr:to>
    <xdr:graphicFrame macro="">
      <xdr:nvGraphicFramePr>
        <xdr:cNvPr id="25" name="Chart 24">
          <a:extLst>
            <a:ext uri="{FF2B5EF4-FFF2-40B4-BE49-F238E27FC236}">
              <a16:creationId xmlns:a16="http://schemas.microsoft.com/office/drawing/2014/main" id="{CFDABA90-61D5-4125-A39C-734660496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472439</xdr:colOff>
      <xdr:row>18</xdr:row>
      <xdr:rowOff>15239</xdr:rowOff>
    </xdr:from>
    <xdr:to>
      <xdr:col>17</xdr:col>
      <xdr:colOff>663388</xdr:colOff>
      <xdr:row>37</xdr:row>
      <xdr:rowOff>53788</xdr:rowOff>
    </xdr:to>
    <xdr:graphicFrame macro="">
      <xdr:nvGraphicFramePr>
        <xdr:cNvPr id="26" name="Chart 25">
          <a:extLst>
            <a:ext uri="{FF2B5EF4-FFF2-40B4-BE49-F238E27FC236}">
              <a16:creationId xmlns:a16="http://schemas.microsoft.com/office/drawing/2014/main" id="{BA720B12-2B83-413E-A064-FAA554C91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98612</xdr:colOff>
      <xdr:row>0</xdr:row>
      <xdr:rowOff>106680</xdr:rowOff>
    </xdr:from>
    <xdr:to>
      <xdr:col>17</xdr:col>
      <xdr:colOff>464820</xdr:colOff>
      <xdr:row>16</xdr:row>
      <xdr:rowOff>160020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F55968D5-644A-4015-8D39-593170A83F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910892" y="106680"/>
              <a:ext cx="3414208" cy="29794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586740</xdr:colOff>
      <xdr:row>1</xdr:row>
      <xdr:rowOff>175260</xdr:rowOff>
    </xdr:from>
    <xdr:to>
      <xdr:col>16</xdr:col>
      <xdr:colOff>137160</xdr:colOff>
      <xdr:row>4</xdr:row>
      <xdr:rowOff>38100</xdr:rowOff>
    </xdr:to>
    <xdr:sp macro="" textlink="">
      <xdr:nvSpPr>
        <xdr:cNvPr id="28" name="TextBox 27">
          <a:extLst>
            <a:ext uri="{FF2B5EF4-FFF2-40B4-BE49-F238E27FC236}">
              <a16:creationId xmlns:a16="http://schemas.microsoft.com/office/drawing/2014/main" id="{DC7E7CF1-AAF4-699D-FD6B-C422240E80FB}"/>
            </a:ext>
          </a:extLst>
        </xdr:cNvPr>
        <xdr:cNvSpPr txBox="1"/>
      </xdr:nvSpPr>
      <xdr:spPr>
        <a:xfrm>
          <a:off x="7399020" y="358140"/>
          <a:ext cx="19888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3F0065"/>
              </a:solidFill>
            </a:rPr>
            <a:t>Revenue by Contry</a:t>
          </a:r>
        </a:p>
      </xdr:txBody>
    </xdr:sp>
    <xdr:clientData/>
  </xdr:twoCellAnchor>
  <xdr:twoCellAnchor editAs="oneCell">
    <xdr:from>
      <xdr:col>18</xdr:col>
      <xdr:colOff>144780</xdr:colOff>
      <xdr:row>8</xdr:row>
      <xdr:rowOff>160020</xdr:rowOff>
    </xdr:from>
    <xdr:to>
      <xdr:col>21</xdr:col>
      <xdr:colOff>464820</xdr:colOff>
      <xdr:row>15</xdr:row>
      <xdr:rowOff>160019</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730D3020-7241-9F94-C2EC-B87A66F2F9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05160" y="1623060"/>
              <a:ext cx="2179320" cy="128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167640</xdr:colOff>
      <xdr:row>16</xdr:row>
      <xdr:rowOff>114300</xdr:rowOff>
    </xdr:from>
    <xdr:to>
      <xdr:col>21</xdr:col>
      <xdr:colOff>495300</xdr:colOff>
      <xdr:row>23</xdr:row>
      <xdr:rowOff>114300</xdr:rowOff>
    </xdr:to>
    <mc:AlternateContent xmlns:mc="http://schemas.openxmlformats.org/markup-compatibility/2006" xmlns:a14="http://schemas.microsoft.com/office/drawing/2010/main">
      <mc:Choice Requires="a14">
        <xdr:graphicFrame macro="">
          <xdr:nvGraphicFramePr>
            <xdr:cNvPr id="30" name="Channel">
              <a:extLst>
                <a:ext uri="{FF2B5EF4-FFF2-40B4-BE49-F238E27FC236}">
                  <a16:creationId xmlns:a16="http://schemas.microsoft.com/office/drawing/2014/main" id="{152175A8-3529-B91B-C099-7F23EBC76CB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828020" y="3040380"/>
              <a:ext cx="218694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24</xdr:row>
      <xdr:rowOff>106680</xdr:rowOff>
    </xdr:from>
    <xdr:to>
      <xdr:col>21</xdr:col>
      <xdr:colOff>487680</xdr:colOff>
      <xdr:row>31</xdr:row>
      <xdr:rowOff>152400</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BE9FFB7F-A410-65DD-A1EB-2D16A0C306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12780" y="4495800"/>
              <a:ext cx="219456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99060</xdr:colOff>
      <xdr:row>0</xdr:row>
      <xdr:rowOff>76200</xdr:rowOff>
    </xdr:from>
    <xdr:to>
      <xdr:col>21</xdr:col>
      <xdr:colOff>502920</xdr:colOff>
      <xdr:row>7</xdr:row>
      <xdr:rowOff>167640</xdr:rowOff>
    </xdr:to>
    <mc:AlternateContent xmlns:mc="http://schemas.openxmlformats.org/markup-compatibility/2006" xmlns:tsle="http://schemas.microsoft.com/office/drawing/2012/timeslicer">
      <mc:Choice Requires="tsle">
        <xdr:graphicFrame macro="">
          <xdr:nvGraphicFramePr>
            <xdr:cNvPr id="32" name="Order Date">
              <a:extLst>
                <a:ext uri="{FF2B5EF4-FFF2-40B4-BE49-F238E27FC236}">
                  <a16:creationId xmlns:a16="http://schemas.microsoft.com/office/drawing/2014/main" id="{559D8DFC-B6B1-45B1-8D5D-35319193538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759440" y="76200"/>
              <a:ext cx="22631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537883</xdr:colOff>
      <xdr:row>10</xdr:row>
      <xdr:rowOff>98612</xdr:rowOff>
    </xdr:from>
    <xdr:to>
      <xdr:col>7</xdr:col>
      <xdr:colOff>116542</xdr:colOff>
      <xdr:row>11</xdr:row>
      <xdr:rowOff>161365</xdr:rowOff>
    </xdr:to>
    <xdr:sp macro="" textlink="">
      <xdr:nvSpPr>
        <xdr:cNvPr id="16" name="TextBox 15">
          <a:extLst>
            <a:ext uri="{FF2B5EF4-FFF2-40B4-BE49-F238E27FC236}">
              <a16:creationId xmlns:a16="http://schemas.microsoft.com/office/drawing/2014/main" id="{E40EA915-282F-61F1-6D7A-34E3BCFAEF23}"/>
            </a:ext>
          </a:extLst>
        </xdr:cNvPr>
        <xdr:cNvSpPr txBox="1"/>
      </xdr:nvSpPr>
      <xdr:spPr>
        <a:xfrm>
          <a:off x="1864659" y="1891553"/>
          <a:ext cx="2017059" cy="24204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1400" b="1">
              <a:solidFill>
                <a:srgbClr val="00204F"/>
              </a:solidFill>
            </a:rPr>
            <a:t>Sales Trend</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0.18913</cdr:x>
      <cdr:y>0</cdr:y>
    </cdr:from>
    <cdr:to>
      <cdr:x>0.64775</cdr:x>
      <cdr:y>0.12132</cdr:y>
    </cdr:to>
    <cdr:sp macro="" textlink="">
      <cdr:nvSpPr>
        <cdr:cNvPr id="2" name="TextBox 1">
          <a:extLst xmlns:a="http://schemas.openxmlformats.org/drawingml/2006/main">
            <a:ext uri="{FF2B5EF4-FFF2-40B4-BE49-F238E27FC236}">
              <a16:creationId xmlns:a16="http://schemas.microsoft.com/office/drawing/2014/main" id="{14E8AE02-0F32-9245-5ACD-739BBAFAF20E}"/>
            </a:ext>
          </a:extLst>
        </cdr:cNvPr>
        <cdr:cNvSpPr txBox="1"/>
      </cdr:nvSpPr>
      <cdr:spPr>
        <a:xfrm xmlns:a="http://schemas.openxmlformats.org/drawingml/2006/main">
          <a:off x="609600" y="0"/>
          <a:ext cx="147828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rgbClr val="002060"/>
              </a:solidFill>
            </a:rPr>
            <a:t>Top</a:t>
          </a:r>
          <a:r>
            <a:rPr lang="en-US" sz="1400" b="1" kern="1200" baseline="0">
              <a:solidFill>
                <a:srgbClr val="002060"/>
              </a:solidFill>
            </a:rPr>
            <a:t> 5 Best sellers</a:t>
          </a:r>
          <a:endParaRPr lang="en-US" sz="1400" b="1" kern="1200">
            <a:solidFill>
              <a:srgbClr val="00206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0.2732</cdr:x>
      <cdr:y>0</cdr:y>
    </cdr:from>
    <cdr:to>
      <cdr:x>0.89691</cdr:x>
      <cdr:y>0.10703</cdr:y>
    </cdr:to>
    <cdr:sp macro="" textlink="">
      <cdr:nvSpPr>
        <cdr:cNvPr id="2" name="TextBox 1">
          <a:extLst xmlns:a="http://schemas.openxmlformats.org/drawingml/2006/main">
            <a:ext uri="{FF2B5EF4-FFF2-40B4-BE49-F238E27FC236}">
              <a16:creationId xmlns:a16="http://schemas.microsoft.com/office/drawing/2014/main" id="{8217D552-4E7D-36D7-19D9-3022F355192E}"/>
            </a:ext>
          </a:extLst>
        </cdr:cNvPr>
        <cdr:cNvSpPr txBox="1"/>
      </cdr:nvSpPr>
      <cdr:spPr>
        <a:xfrm xmlns:a="http://schemas.openxmlformats.org/drawingml/2006/main">
          <a:off x="807720" y="0"/>
          <a:ext cx="184404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b="1" kern="1200">
              <a:solidFill>
                <a:srgbClr val="002060"/>
              </a:solidFill>
            </a:rPr>
            <a:t>Revenue</a:t>
          </a:r>
          <a:r>
            <a:rPr lang="en-US" sz="1400" b="1" kern="1200" baseline="0">
              <a:solidFill>
                <a:srgbClr val="002060"/>
              </a:solidFill>
            </a:rPr>
            <a:t> by Channel</a:t>
          </a:r>
          <a:endParaRPr lang="en-US" sz="1400" b="1" kern="1200">
            <a:solidFill>
              <a:srgbClr val="002060"/>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oz Kalim" refreshedDate="46288.628068981481" createdVersion="8" refreshedVersion="8" minRefreshableVersion="3" recordCount="2707" xr:uid="{D4788B04-FC4F-40F7-A824-B7A8D5C4E595}">
  <cacheSource type="worksheet">
    <worksheetSource name="SalesData"/>
  </cacheSource>
  <cacheFields count="20">
    <cacheField name="Order Id" numFmtId="0">
      <sharedItems/>
    </cacheField>
    <cacheField name="Order Date" numFmtId="165">
      <sharedItems containsSemiMixedTypes="0" containsNonDate="0" containsDate="1" containsString="0" minDate="2026-01-01T00:00:00" maxDate="2026-12-31T00:00:00" count="364">
        <d v="2026-07-20T00:00:00"/>
        <d v="2026-12-13T00:00:00"/>
        <d v="2026-08-04T00:00:00"/>
        <d v="2026-07-07T00:00:00"/>
        <d v="2026-05-22T00:00:00"/>
        <d v="2026-08-23T00:00:00"/>
        <d v="2026-12-20T00:00:00"/>
        <d v="2026-08-05T00:00:00"/>
        <d v="2026-02-17T00:00:00"/>
        <d v="2026-12-10T00:00:00"/>
        <d v="2026-09-10T00:00:00"/>
        <d v="2026-05-19T00:00:00"/>
        <d v="2026-10-17T00:00:00"/>
        <d v="2026-02-11T00:00:00"/>
        <d v="2026-12-09T00:00:00"/>
        <d v="2026-11-03T00:00:00"/>
        <d v="2026-08-29T00:00:00"/>
        <d v="2026-07-13T00:00:00"/>
        <d v="2026-09-22T00:00:00"/>
        <d v="2026-09-16T00:00:00"/>
        <d v="2026-10-15T00:00:00"/>
        <d v="2026-03-06T00:00:00"/>
        <d v="2026-05-29T00:00:00"/>
        <d v="2026-11-07T00:00:00"/>
        <d v="2026-01-16T00:00:00"/>
        <d v="2026-04-15T00:00:00"/>
        <d v="2026-03-20T00:00:00"/>
        <d v="2026-06-28T00:00:00"/>
        <d v="2026-11-09T00:00:00"/>
        <d v="2026-08-19T00:00:00"/>
        <d v="2026-03-14T00:00:00"/>
        <d v="2026-06-11T00:00:00"/>
        <d v="2026-04-27T00:00:00"/>
        <d v="2026-10-27T00:00:00"/>
        <d v="2026-11-02T00:00:00"/>
        <d v="2026-09-09T00:00:00"/>
        <d v="2026-05-13T00:00:00"/>
        <d v="2026-02-19T00:00:00"/>
        <d v="2026-03-10T00:00:00"/>
        <d v="2026-10-24T00:00:00"/>
        <d v="2026-01-04T00:00:00"/>
        <d v="2026-06-10T00:00:00"/>
        <d v="2026-06-17T00:00:00"/>
        <d v="2026-02-23T00:00:00"/>
        <d v="2026-12-08T00:00:00"/>
        <d v="2026-05-14T00:00:00"/>
        <d v="2026-06-29T00:00:00"/>
        <d v="2026-10-18T00:00:00"/>
        <d v="2026-11-12T00:00:00"/>
        <d v="2026-05-21T00:00:00"/>
        <d v="2026-10-06T00:00:00"/>
        <d v="2026-07-05T00:00:00"/>
        <d v="2026-03-12T00:00:00"/>
        <d v="2026-06-24T00:00:00"/>
        <d v="2026-08-12T00:00:00"/>
        <d v="2026-04-24T00:00:00"/>
        <d v="2026-08-06T00:00:00"/>
        <d v="2026-06-21T00:00:00"/>
        <d v="2026-11-25T00:00:00"/>
        <d v="2026-08-11T00:00:00"/>
        <d v="2026-01-20T00:00:00"/>
        <d v="2026-02-27T00:00:00"/>
        <d v="2026-05-30T00:00:00"/>
        <d v="2026-01-07T00:00:00"/>
        <d v="2026-05-28T00:00:00"/>
        <d v="2026-01-31T00:00:00"/>
        <d v="2026-10-08T00:00:00"/>
        <d v="2026-11-20T00:00:00"/>
        <d v="2026-12-18T00:00:00"/>
        <d v="2026-05-15T00:00:00"/>
        <d v="2026-11-28T00:00:00"/>
        <d v="2026-11-06T00:00:00"/>
        <d v="2026-06-06T00:00:00"/>
        <d v="2026-03-18T00:00:00"/>
        <d v="2026-07-14T00:00:00"/>
        <d v="2026-07-16T00:00:00"/>
        <d v="2026-04-20T00:00:00"/>
        <d v="2026-07-04T00:00:00"/>
        <d v="2026-09-28T00:00:00"/>
        <d v="2026-05-25T00:00:00"/>
        <d v="2026-04-04T00:00:00"/>
        <d v="2026-05-17T00:00:00"/>
        <d v="2026-08-20T00:00:00"/>
        <d v="2026-10-22T00:00:00"/>
        <d v="2026-09-30T00:00:00"/>
        <d v="2026-03-16T00:00:00"/>
        <d v="2026-06-25T00:00:00"/>
        <d v="2026-12-27T00:00:00"/>
        <d v="2026-06-02T00:00:00"/>
        <d v="2026-05-11T00:00:00"/>
        <d v="2026-11-15T00:00:00"/>
        <d v="2026-11-22T00:00:00"/>
        <d v="2026-03-30T00:00:00"/>
        <d v="2026-11-01T00:00:00"/>
        <d v="2026-08-03T00:00:00"/>
        <d v="2026-05-18T00:00:00"/>
        <d v="2026-03-23T00:00:00"/>
        <d v="2026-12-25T00:00:00"/>
        <d v="2026-02-16T00:00:00"/>
        <d v="2026-12-23T00:00:00"/>
        <d v="2026-10-30T00:00:00"/>
        <d v="2026-11-24T00:00:00"/>
        <d v="2026-11-11T00:00:00"/>
        <d v="2026-11-18T00:00:00"/>
        <d v="2026-05-31T00:00:00"/>
        <d v="2026-08-30T00:00:00"/>
        <d v="2026-09-19T00:00:00"/>
        <d v="2026-07-01T00:00:00"/>
        <d v="2026-04-28T00:00:00"/>
        <d v="2026-07-26T00:00:00"/>
        <d v="2026-09-08T00:00:00"/>
        <d v="2026-10-29T00:00:00"/>
        <d v="2026-08-08T00:00:00"/>
        <d v="2026-09-15T00:00:00"/>
        <d v="2026-04-08T00:00:00"/>
        <d v="2026-12-28T00:00:00"/>
        <d v="2026-05-07T00:00:00"/>
        <d v="2026-10-28T00:00:00"/>
        <d v="2026-04-19T00:00:00"/>
        <d v="2026-11-23T00:00:00"/>
        <d v="2026-04-12T00:00:00"/>
        <d v="2026-05-02T00:00:00"/>
        <d v="2026-02-02T00:00:00"/>
        <d v="2026-08-07T00:00:00"/>
        <d v="2026-08-16T00:00:00"/>
        <d v="2026-07-23T00:00:00"/>
        <d v="2026-11-27T00:00:00"/>
        <d v="2026-03-08T00:00:00"/>
        <d v="2026-03-25T00:00:00"/>
        <d v="2026-10-01T00:00:00"/>
        <d v="2026-11-13T00:00:00"/>
        <d v="2026-11-17T00:00:00"/>
        <d v="2026-05-06T00:00:00"/>
        <d v="2026-03-27T00:00:00"/>
        <d v="2026-06-13T00:00:00"/>
        <d v="2026-07-09T00:00:00"/>
        <d v="2026-04-21T00:00:00"/>
        <d v="2026-04-29T00:00:00"/>
        <d v="2026-10-09T00:00:00"/>
        <d v="2026-02-07T00:00:00"/>
        <d v="2026-07-12T00:00:00"/>
        <d v="2026-05-23T00:00:00"/>
        <d v="2026-10-10T00:00:00"/>
        <d v="2026-04-18T00:00:00"/>
        <d v="2026-08-28T00:00:00"/>
        <d v="2026-06-05T00:00:00"/>
        <d v="2026-05-08T00:00:00"/>
        <d v="2026-03-02T00:00:00"/>
        <d v="2026-10-05T00:00:00"/>
        <d v="2026-01-09T00:00:00"/>
        <d v="2026-06-22T00:00:00"/>
        <d v="2026-02-06T00:00:00"/>
        <d v="2026-06-16T00:00:00"/>
        <d v="2026-05-20T00:00:00"/>
        <d v="2026-12-21T00:00:00"/>
        <d v="2026-09-13T00:00:00"/>
        <d v="2026-07-19T00:00:00"/>
        <d v="2026-03-21T00:00:00"/>
        <d v="2026-08-15T00:00:00"/>
        <d v="2026-06-26T00:00:00"/>
        <d v="2026-09-02T00:00:00"/>
        <d v="2026-09-26T00:00:00"/>
        <d v="2026-06-03T00:00:00"/>
        <d v="2026-02-15T00:00:00"/>
        <d v="2026-12-05T00:00:00"/>
        <d v="2026-12-14T00:00:00"/>
        <d v="2026-10-04T00:00:00"/>
        <d v="2026-01-08T00:00:00"/>
        <d v="2026-04-25T00:00:00"/>
        <d v="2026-12-02T00:00:00"/>
        <d v="2026-10-25T00:00:00"/>
        <d v="2026-11-14T00:00:00"/>
        <d v="2026-02-01T00:00:00"/>
        <d v="2026-01-06T00:00:00"/>
        <d v="2026-06-09T00:00:00"/>
        <d v="2026-01-27T00:00:00"/>
        <d v="2026-09-20T00:00:00"/>
        <d v="2026-08-21T00:00:00"/>
        <d v="2026-11-04T00:00:00"/>
        <d v="2026-06-15T00:00:00"/>
        <d v="2026-03-01T00:00:00"/>
        <d v="2026-06-04T00:00:00"/>
        <d v="2026-07-21T00:00:00"/>
        <d v="2026-08-09T00:00:00"/>
        <d v="2026-07-29T00:00:00"/>
        <d v="2026-02-21T00:00:00"/>
        <d v="2026-03-26T00:00:00"/>
        <d v="2026-07-11T00:00:00"/>
        <d v="2026-09-01T00:00:00"/>
        <d v="2026-06-01T00:00:00"/>
        <d v="2026-09-29T00:00:00"/>
        <d v="2026-02-13T00:00:00"/>
        <d v="2026-11-19T00:00:00"/>
        <d v="2026-07-22T00:00:00"/>
        <d v="2026-06-14T00:00:00"/>
        <d v="2026-05-24T00:00:00"/>
        <d v="2026-07-28T00:00:00"/>
        <d v="2026-04-01T00:00:00"/>
        <d v="2026-03-09T00:00:00"/>
        <d v="2026-12-30T00:00:00"/>
        <d v="2026-07-02T00:00:00"/>
        <d v="2026-05-12T00:00:00"/>
        <d v="2026-09-11T00:00:00"/>
        <d v="2026-01-15T00:00:00"/>
        <d v="2026-04-10T00:00:00"/>
        <d v="2026-07-03T00:00:00"/>
        <d v="2026-07-06T00:00:00"/>
        <d v="2026-08-10T00:00:00"/>
        <d v="2026-01-18T00:00:00"/>
        <d v="2026-06-23T00:00:00"/>
        <d v="2026-09-27T00:00:00"/>
        <d v="2026-12-03T00:00:00"/>
        <d v="2026-04-07T00:00:00"/>
        <d v="2026-09-06T00:00:00"/>
        <d v="2026-08-02T00:00:00"/>
        <d v="2026-11-21T00:00:00"/>
        <d v="2026-07-15T00:00:00"/>
        <d v="2026-02-24T00:00:00"/>
        <d v="2026-06-12T00:00:00"/>
        <d v="2026-05-10T00:00:00"/>
        <d v="2026-09-07T00:00:00"/>
        <d v="2026-05-09T00:00:00"/>
        <d v="2026-11-08T00:00:00"/>
        <d v="2026-11-05T00:00:00"/>
        <d v="2026-01-03T00:00:00"/>
        <d v="2026-03-17T00:00:00"/>
        <d v="2026-08-31T00:00:00"/>
        <d v="2026-01-24T00:00:00"/>
        <d v="2026-07-30T00:00:00"/>
        <d v="2026-02-04T00:00:00"/>
        <d v="2026-02-22T00:00:00"/>
        <d v="2026-01-28T00:00:00"/>
        <d v="2026-04-22T00:00:00"/>
        <d v="2026-12-26T00:00:00"/>
        <d v="2026-11-26T00:00:00"/>
        <d v="2026-03-22T00:00:00"/>
        <d v="2026-04-03T00:00:00"/>
        <d v="2026-06-08T00:00:00"/>
        <d v="2026-03-29T00:00:00"/>
        <d v="2026-12-24T00:00:00"/>
        <d v="2026-05-16T00:00:00"/>
        <d v="2026-10-20T00:00:00"/>
        <d v="2026-03-04T00:00:00"/>
        <d v="2026-02-05T00:00:00"/>
        <d v="2026-07-18T00:00:00"/>
        <d v="2026-08-22T00:00:00"/>
        <d v="2026-01-05T00:00:00"/>
        <d v="2026-02-26T00:00:00"/>
        <d v="2026-09-12T00:00:00"/>
        <d v="2026-02-20T00:00:00"/>
        <d v="2026-04-09T00:00:00"/>
        <d v="2026-05-04T00:00:00"/>
        <d v="2026-05-27T00:00:00"/>
        <d v="2026-01-26T00:00:00"/>
        <d v="2026-01-21T00:00:00"/>
        <d v="2026-06-19T00:00:00"/>
        <d v="2026-01-12T00:00:00"/>
        <d v="2026-11-30T00:00:00"/>
        <d v="2026-03-03T00:00:00"/>
        <d v="2026-10-19T00:00:00"/>
        <d v="2026-10-14T00:00:00"/>
        <d v="2026-04-30T00:00:00"/>
        <d v="2026-03-24T00:00:00"/>
        <d v="2026-10-16T00:00:00"/>
        <d v="2026-01-29T00:00:00"/>
        <d v="2026-06-27T00:00:00"/>
        <d v="2026-01-19T00:00:00"/>
        <d v="2026-10-03T00:00:00"/>
        <d v="2026-08-25T00:00:00"/>
        <d v="2026-01-25T00:00:00"/>
        <d v="2026-07-25T00:00:00"/>
        <d v="2026-05-03T00:00:00"/>
        <d v="2026-12-12T00:00:00"/>
        <d v="2026-07-17T00:00:00"/>
        <d v="2026-10-13T00:00:00"/>
        <d v="2026-04-06T00:00:00"/>
        <d v="2026-07-10T00:00:00"/>
        <d v="2026-12-22T00:00:00"/>
        <d v="2026-08-24T00:00:00"/>
        <d v="2026-08-18T00:00:00"/>
        <d v="2026-03-05T00:00:00"/>
        <d v="2026-04-13T00:00:00"/>
        <d v="2026-04-02T00:00:00"/>
        <d v="2026-09-24T00:00:00"/>
        <d v="2026-09-21T00:00:00"/>
        <d v="2026-04-05T00:00:00"/>
        <d v="2026-09-05T00:00:00"/>
        <d v="2026-12-11T00:00:00"/>
        <d v="2026-08-17T00:00:00"/>
        <d v="2026-10-23T00:00:00"/>
        <d v="2026-02-03T00:00:00"/>
        <d v="2026-07-27T00:00:00"/>
        <d v="2026-12-29T00:00:00"/>
        <d v="2026-03-15T00:00:00"/>
        <d v="2026-02-18T00:00:00"/>
        <d v="2026-12-01T00:00:00"/>
        <d v="2026-01-22T00:00:00"/>
        <d v="2026-08-01T00:00:00"/>
        <d v="2026-09-17T00:00:00"/>
        <d v="2026-09-25T00:00:00"/>
        <d v="2026-04-11T00:00:00"/>
        <d v="2026-04-26T00:00:00"/>
        <d v="2026-09-18T00:00:00"/>
        <d v="2026-09-03T00:00:00"/>
        <d v="2026-05-01T00:00:00"/>
        <d v="2026-11-10T00:00:00"/>
        <d v="2026-12-07T00:00:00"/>
        <d v="2026-03-19T00:00:00"/>
        <d v="2026-02-10T00:00:00"/>
        <d v="2026-01-23T00:00:00"/>
        <d v="2026-08-27T00:00:00"/>
        <d v="2026-02-25T00:00:00"/>
        <d v="2026-09-14T00:00:00"/>
        <d v="2026-04-23T00:00:00"/>
        <d v="2026-04-16T00:00:00"/>
        <d v="2026-10-02T00:00:00"/>
        <d v="2026-06-20T00:00:00"/>
        <d v="2026-10-07T00:00:00"/>
        <d v="2026-10-26T00:00:00"/>
        <d v="2026-08-14T00:00:00"/>
        <d v="2026-06-18T00:00:00"/>
        <d v="2026-12-04T00:00:00"/>
        <d v="2026-03-11T00:00:00"/>
        <d v="2026-12-06T00:00:00"/>
        <d v="2026-07-31T00:00:00"/>
        <d v="2026-02-08T00:00:00"/>
        <d v="2026-12-17T00:00:00"/>
        <d v="2026-12-15T00:00:00"/>
        <d v="2026-03-13T00:00:00"/>
        <d v="2026-08-26T00:00:00"/>
        <d v="2026-01-13T00:00:00"/>
        <d v="2026-07-08T00:00:00"/>
        <d v="2026-03-31T00:00:00"/>
        <d v="2026-08-13T00:00:00"/>
        <d v="2026-11-16T00:00:00"/>
        <d v="2026-09-04T00:00:00"/>
        <d v="2026-01-11T00:00:00"/>
        <d v="2026-05-26T00:00:00"/>
        <d v="2026-06-30T00:00:00"/>
        <d v="2026-12-16T00:00:00"/>
        <d v="2026-04-14T00:00:00"/>
        <d v="2026-09-23T00:00:00"/>
        <d v="2026-10-31T00:00:00"/>
        <d v="2026-01-30T00:00:00"/>
        <d v="2026-12-19T00:00:00"/>
        <d v="2026-11-29T00:00:00"/>
        <d v="2026-01-17T00:00:00"/>
        <d v="2026-04-17T00:00:00"/>
        <d v="2026-06-07T00:00:00"/>
        <d v="2026-10-11T00:00:00"/>
        <d v="2026-03-07T00:00:00"/>
        <d v="2026-01-01T00:00:00"/>
        <d v="2026-07-24T00:00:00"/>
        <d v="2026-01-10T00:00:00"/>
        <d v="2026-10-12T00:00:00"/>
        <d v="2026-01-14T00:00:00"/>
        <d v="2026-02-14T00:00:00"/>
        <d v="2026-02-28T00:00:00"/>
        <d v="2026-05-05T00:00:00"/>
        <d v="2026-02-09T00:00:00"/>
        <d v="2026-03-28T00:00:00"/>
        <d v="2026-02-12T00:00:00"/>
        <d v="2026-10-21T00:00:00"/>
        <d v="2026-01-02T00:00:00"/>
      </sharedItems>
    </cacheField>
    <cacheField name="Year" numFmtId="1">
      <sharedItems containsSemiMixedTypes="0" containsString="0" containsNumber="1" containsInteger="1" minValue="2026" maxValue="2026" count="1">
        <n v="2026"/>
      </sharedItems>
    </cacheField>
    <cacheField name="Quarter" numFmtId="166">
      <sharedItems/>
    </cacheField>
    <cacheField name="MonthNo" numFmtId="1">
      <sharedItems containsSemiMixedTypes="0" containsString="0" containsNumber="1" containsInteger="1" minValue="1" maxValue="12"/>
    </cacheField>
    <cacheField name="Month" numFmtId="166">
      <sharedItems count="12">
        <s v="Jul"/>
        <s v="Dec"/>
        <s v="Aug"/>
        <s v="May"/>
        <s v="Feb"/>
        <s v="Sep"/>
        <s v="Oct"/>
        <s v="Nov"/>
        <s v="Mar"/>
        <s v="Jan"/>
        <s v="Apr"/>
        <s v="Jun"/>
      </sharedItems>
    </cacheField>
    <cacheField name="Region" numFmtId="0">
      <sharedItems count="4">
        <s v="Western"/>
        <s v="Southern"/>
        <s v="Central"/>
        <s v="Northern"/>
      </sharedItems>
    </cacheField>
    <cacheField name="Country" numFmtId="0">
      <sharedItems count="17">
        <s v="New Ziland"/>
        <s v="India"/>
        <s v="USA"/>
        <s v="France"/>
        <s v="Japan"/>
        <s v="Austria"/>
        <s v="Germany"/>
        <s v="Ireland"/>
        <s v="Nepal"/>
        <s v="Austrelia"/>
        <s v="Switzerland"/>
        <s v="Italy"/>
        <s v="England"/>
        <s v="China"/>
        <s v="Norway"/>
        <s v="Finland"/>
        <s v="Poland"/>
      </sharedItems>
    </cacheField>
    <cacheField name="Channel" numFmtId="0">
      <sharedItems count="4">
        <s v="Retail Partners"/>
        <s v="Online Store"/>
        <s v="Corporate"/>
        <s v="Marketplace"/>
      </sharedItems>
    </cacheField>
    <cacheField name="Customer Type" numFmtId="0">
      <sharedItems/>
    </cacheField>
    <cacheField name="Category" numFmtId="0">
      <sharedItems count="5">
        <s v="Stationary"/>
        <s v="Furiture"/>
        <s v="Foods &amp; Health Care"/>
        <s v="Motor Vehicle"/>
        <s v="Fitness"/>
      </sharedItems>
    </cacheField>
    <cacheField name="Product" numFmtId="0">
      <sharedItems count="20">
        <s v="Paper A4"/>
        <s v="Computer Table"/>
        <s v="Cloths Rack"/>
        <s v="Roasted Almonds"/>
        <s v="Chair"/>
        <s v="Pencil"/>
        <s v="Rain Coat"/>
        <s v="Waterproof Car Cover"/>
        <s v="Reading Table"/>
        <s v="Spices"/>
        <s v="Paper Clip"/>
        <s v="Compact Repair Kit"/>
        <s v="Glue Sticks"/>
        <s v="Byke Helmet"/>
        <s v="Weighted Vest"/>
        <s v="Training Mat"/>
        <s v="Milk"/>
        <s v="Recovery Roller"/>
        <s v="Custard Powder"/>
        <s v="Resistance Band Set"/>
      </sharedItems>
    </cacheField>
    <cacheField name="Units Sold" numFmtId="1">
      <sharedItems containsSemiMixedTypes="0" containsString="0" containsNumber="1" containsInteger="1" minValue="1" maxValue="15"/>
    </cacheField>
    <cacheField name="Unit Price" numFmtId="164">
      <sharedItems containsSemiMixedTypes="0" containsString="0" containsNumber="1" minValue="35.33" maxValue="348.96"/>
    </cacheField>
    <cacheField name="Discount %" numFmtId="9">
      <sharedItems containsSemiMixedTypes="0" containsString="0" containsNumber="1" minValue="0" maxValue="0.2"/>
    </cacheField>
    <cacheField name="Unit Cost" numFmtId="164">
      <sharedItems containsSemiMixedTypes="0" containsString="0" containsNumber="1" minValue="13.16" maxValue="200.3"/>
    </cacheField>
    <cacheField name="Revenue" numFmtId="0">
      <sharedItems containsSemiMixedTypes="0" containsString="0" containsNumber="1" minValue="28.327999999999999" maxValue="3655.2599999999998" count="2612">
        <n v="480"/>
        <n v="106.14000000000001"/>
        <n v="240.48"/>
        <n v="190.45599999999999"/>
        <n v="70.033999999999992"/>
        <n v="1480.95"/>
        <n v="122.99499999999999"/>
        <n v="49.219499999999996"/>
        <n v="470.22"/>
        <n v="104.35"/>
        <n v="71.239999999999995"/>
        <n v="604.04"/>
        <n v="547.4849999999999"/>
        <n v="44.041999999999994"/>
        <n v="609.70000000000005"/>
        <n v="385.42500000000001"/>
        <n v="35.972999999999999"/>
        <n v="450.95"/>
        <n v="276.92500000000001"/>
        <n v="125.742"/>
        <n v="450.77200000000005"/>
        <n v="63.423000000000002"/>
        <n v="80.760000000000005"/>
        <n v="39.206499999999998"/>
        <n v="461.88"/>
        <n v="34.133499999999998"/>
        <n v="373.48299999999995"/>
        <n v="87.798999999999992"/>
        <n v="70.58"/>
        <n v="873.50399999999991"/>
        <n v="472.26"/>
        <n v="192.86"/>
        <n v="76.60799999999999"/>
        <n v="166.5"/>
        <n v="620.05799999999999"/>
        <n v="550.17000000000007"/>
        <n v="130.79700000000003"/>
        <n v="45.747"/>
        <n v="154.54599999999999"/>
        <n v="162.58000000000001"/>
        <n v="195.67"/>
        <n v="275.72400000000005"/>
        <n v="337.77299999999997"/>
        <n v="51.12"/>
        <n v="39.590000000000003"/>
        <n v="550.56299999999999"/>
        <n v="1499.298"/>
        <n v="185.934"/>
        <n v="172.72899999999998"/>
        <n v="90.09"/>
        <n v="138.88800000000001"/>
        <n v="217.38"/>
        <n v="231.43899999999999"/>
        <n v="1036.26"/>
        <n v="39.177999999999997"/>
        <n v="70.2"/>
        <n v="729.7"/>
        <n v="240.96"/>
        <n v="152.53199999999998"/>
        <n v="141.06"/>
        <n v="191.44"/>
        <n v="32.832000000000001"/>
        <n v="33.354000000000006"/>
        <n v="198.44"/>
        <n v="116.717"/>
        <n v="435.23999999999995"/>
        <n v="571.19999999999993"/>
        <n v="250.11599999999996"/>
        <n v="102.5"/>
        <n v="65.421000000000006"/>
        <n v="51.35"/>
        <n v="162.04"/>
        <n v="46.188000000000002"/>
        <n v="36.747"/>
        <n v="168.98400000000001"/>
        <n v="576.63"/>
        <n v="65.015999999999991"/>
        <n v="57.136000000000003"/>
        <n v="70.86"/>
        <n v="377.54999999999995"/>
        <n v="629.54999999999995"/>
        <n v="83.74"/>
        <n v="197.26"/>
        <n v="213.078"/>
        <n v="131.46"/>
        <n v="107.69999999999999"/>
        <n v="163.80000000000001"/>
        <n v="273.02"/>
        <n v="81.48"/>
        <n v="188.8"/>
        <n v="360.6"/>
        <n v="346.27499999999998"/>
        <n v="91.062000000000012"/>
        <n v="51.25"/>
        <n v="36.548999999999999"/>
        <n v="193.28700000000001"/>
        <n v="88.710999999999999"/>
        <n v="75.990499999999997"/>
        <n v="338.19799999999998"/>
        <n v="248.73"/>
        <n v="145.7585"/>
        <n v="468.42600000000004"/>
        <n v="1198.404"/>
        <n v="2831.2649999999994"/>
        <n v="81.47"/>
        <n v="47.53"/>
        <n v="195.453"/>
        <n v="49.46"/>
        <n v="157.58999999999997"/>
        <n v="49.73"/>
        <n v="86.355000000000004"/>
        <n v="70.073999999999998"/>
        <n v="206.44"/>
        <n v="37.043999999999997"/>
        <n v="225.09299999999999"/>
        <n v="203.54"/>
        <n v="226.52749999999997"/>
        <n v="92.222999999999999"/>
        <n v="155.261"/>
        <n v="268.52699999999999"/>
        <n v="40.29"/>
        <n v="181.29599999999999"/>
        <n v="70.546999999999997"/>
        <n v="102.24"/>
        <n v="73.106999999999999"/>
        <n v="766.2600000000001"/>
        <n v="361.83"/>
        <n v="188.37549999999999"/>
        <n v="219.20400000000001"/>
        <n v="83.38"/>
        <n v="140.44"/>
        <n v="74.878999999999991"/>
        <n v="36.58"/>
        <n v="104.69"/>
        <n v="200.85000000000002"/>
        <n v="434.88"/>
        <n v="225.99"/>
        <n v="77.320499999999996"/>
        <n v="248.5"/>
        <n v="44.640500000000003"/>
        <n v="119.12049999999999"/>
        <n v="193.67"/>
        <n v="122.11"/>
        <n v="78.013999999999996"/>
        <n v="71.05"/>
        <n v="529.32000000000005"/>
        <n v="203.22"/>
        <n v="218.10000000000002"/>
        <n v="80.86"/>
        <n v="302.02"/>
        <n v="160.12"/>
        <n v="90.94"/>
        <n v="43.158499999999997"/>
        <n v="36.630000000000003"/>
        <n v="167.12"/>
        <n v="286.36799999999999"/>
        <n v="94.04"/>
        <n v="271.93200000000002"/>
        <n v="366.48599999999999"/>
        <n v="348.76799999999997"/>
        <n v="136.01"/>
        <n v="146.6"/>
        <n v="70.56"/>
        <n v="172.75749999999999"/>
        <n v="79.81"/>
        <n v="147.67749999999998"/>
        <n v="163.07249999999999"/>
        <n v="71.72"/>
        <n v="730.11599999999999"/>
        <n v="434.34000000000003"/>
        <n v="47.271999999999998"/>
        <n v="46.87"/>
        <n v="135.11849999999998"/>
        <n v="70.66"/>
        <n v="33.677500000000002"/>
        <n v="222.15600000000001"/>
        <n v="103.58"/>
        <n v="62.951000000000001"/>
        <n v="111"/>
        <n v="200.05"/>
        <n v="107.541"/>
        <n v="71.225999999999999"/>
        <n v="830.15"/>
        <n v="34.741500000000002"/>
        <n v="112.4325"/>
        <n v="79.908500000000004"/>
        <n v="81.783000000000001"/>
        <n v="1282.0439999999999"/>
        <n v="102.48"/>
        <n v="81.06"/>
        <n v="513.798"/>
        <n v="473.69849999999997"/>
        <n v="143.54"/>
        <n v="524.28599999999994"/>
        <n v="80.7"/>
        <n v="375.97199999999998"/>
        <n v="304.14"/>
        <n v="35.71"/>
        <n v="124.848"/>
        <n v="2402.835"/>
        <n v="38.664999999999999"/>
        <n v="33.639499999999998"/>
        <n v="312.86"/>
        <n v="623.64"/>
        <n v="33.291000000000004"/>
        <n v="36.520000000000003"/>
        <n v="298.34399999999999"/>
        <n v="637.51499999999999"/>
        <n v="235.08699999999999"/>
        <n v="281.86"/>
        <n v="76.873999999999995"/>
        <n v="35.86"/>
        <n v="143.62"/>
        <n v="72.16"/>
        <n v="48.164999999999999"/>
        <n v="82.38"/>
        <n v="72.099999999999994"/>
        <n v="446.76599999999996"/>
        <n v="187.46"/>
        <n v="292.32"/>
        <n v="377.25"/>
        <n v="75.638999999999996"/>
        <n v="173.09700000000001"/>
        <n v="171.51299999999998"/>
        <n v="462.98249999999996"/>
        <n v="243.28"/>
        <n v="102.38"/>
        <n v="68.171999999999997"/>
        <n v="161.53"/>
        <n v="592.23"/>
        <n v="45.153500000000001"/>
        <n v="153.01649999999998"/>
        <n v="1465.74"/>
        <n v="1880.0640000000001"/>
        <n v="65.709000000000003"/>
        <n v="43.671499999999995"/>
        <n v="34.798500000000004"/>
        <n v="62.865999999999993"/>
        <n v="140.53"/>
        <n v="69.577999999999989"/>
        <n v="66.33"/>
        <n v="314.33999999999997"/>
        <n v="365.976"/>
        <n v="406.20000000000005"/>
        <n v="42.911999999999999"/>
        <n v="778.25"/>
        <n v="108.468"/>
        <n v="71.23"/>
        <n v="195.15"/>
        <n v="51.09"/>
        <n v="45.683999999999997"/>
        <n v="149.10400000000001"/>
        <n v="117.98049999999999"/>
        <n v="427.78799999999995"/>
        <n v="137.6405"/>
        <n v="103.82"/>
        <n v="34.646499999999996"/>
        <n v="163.62"/>
        <n v="110.45700000000001"/>
        <n v="48.060499999999998"/>
        <n v="51.75"/>
        <n v="502.56000000000006"/>
        <n v="72.314999999999998"/>
        <n v="498.2"/>
        <n v="234.346"/>
        <n v="195.75700000000001"/>
        <n v="33.914999999999999"/>
        <n v="103.51300000000001"/>
        <n v="493.5"/>
        <n v="464.15100000000001"/>
        <n v="81.680000000000007"/>
        <n v="96.614999999999995"/>
        <n v="135.08100000000002"/>
        <n v="34.219000000000001"/>
        <n v="68.59"/>
        <n v="82.16"/>
        <n v="34.637"/>
        <n v="67.668499999999995"/>
        <n v="427.38"/>
        <n v="82.42"/>
        <n v="98.36099999999999"/>
        <n v="30.404500000000002"/>
        <n v="466.75"/>
        <n v="77.634"/>
        <n v="162.51"/>
        <n v="733.45"/>
        <n v="96.481999999999999"/>
        <n v="68.551999999999992"/>
        <n v="123.03"/>
        <n v="141.58000000000001"/>
        <n v="217.44"/>
        <n v="81.8"/>
        <n v="72.27"/>
        <n v="41.21"/>
        <n v="72.3"/>
        <n v="81.569999999999993"/>
        <n v="71.64"/>
        <n v="141.68"/>
        <n v="152.16"/>
        <n v="273.45999999999998"/>
        <n v="431.61"/>
        <n v="262.96199999999999"/>
        <n v="48.6875"/>
        <n v="81.98"/>
        <n v="350.94900000000001"/>
        <n v="447.3"/>
        <n v="83.44"/>
        <n v="155.83000000000001"/>
        <n v="258.94400000000002"/>
        <n v="149.22000000000003"/>
        <n v="138.69999999999999"/>
        <n v="242.7"/>
        <n v="83.412000000000006"/>
        <n v="219.38499999999996"/>
        <n v="72.5"/>
        <n v="103.68"/>
        <n v="112.599"/>
        <n v="615.45000000000005"/>
        <n v="216.72900000000001"/>
        <n v="335.05"/>
        <n v="92.27"/>
        <n v="522.72000000000014"/>
        <n v="742.92"/>
        <n v="586.26400000000001"/>
        <n v="272.13"/>
        <n v="88.368999999999986"/>
        <n v="241"/>
        <n v="417.24"/>
        <n v="338.36399999999998"/>
        <n v="133.285"/>
        <n v="153.47"/>
        <n v="167.04"/>
        <n v="389.84"/>
        <n v="782.7650000000001"/>
        <n v="129.83649999999997"/>
        <n v="380.85499999999996"/>
        <n v="73.421999999999997"/>
        <n v="79.315499999999986"/>
        <n v="79.5"/>
        <n v="81.400000000000006"/>
        <n v="100.18"/>
        <n v="241.28"/>
        <n v="173.774"/>
        <n v="51.15"/>
        <n v="265.83999999999997"/>
        <n v="74.951999999999998"/>
        <n v="230.55"/>
        <n v="296.90999999999997"/>
        <n v="123.29"/>
        <n v="63.882000000000005"/>
        <n v="155.81"/>
        <n v="298.20000000000005"/>
        <n v="69.768000000000001"/>
        <n v="45.54"/>
        <n v="379.71499999999997"/>
        <n v="80.42"/>
        <n v="133.74099999999999"/>
        <n v="588.76249999999993"/>
        <n v="698.904"/>
        <n v="40.770000000000003"/>
        <n v="163.71"/>
        <n v="232.27499999999998"/>
        <n v="82.458000000000013"/>
        <n v="36.01"/>
        <n v="112.43700000000001"/>
        <n v="166.66"/>
        <n v="108.75"/>
        <n v="32.058"/>
        <n v="70.41"/>
        <n v="689.73249999999996"/>
        <n v="1556.7749999999999"/>
        <n v="151.15"/>
        <n v="126.88199999999999"/>
        <n v="250.35000000000002"/>
        <n v="40.985999999999997"/>
        <n v="1168.74"/>
        <n v="98.552999999999997"/>
        <n v="135.48599999999999"/>
        <n v="256.78500000000003"/>
        <n v="44.744999999999997"/>
        <n v="110.997"/>
        <n v="389.30999999999995"/>
        <n v="46.71"/>
        <n v="163.13999999999999"/>
        <n v="304.88"/>
        <n v="243.1"/>
        <n v="48.241"/>
        <n v="186.96"/>
        <n v="59.822999999999993"/>
        <n v="64.116"/>
        <n v="282.18"/>
        <n v="105.7825"/>
        <n v="158.90649999999999"/>
        <n v="46.16"/>
        <n v="90.52"/>
        <n v="47.07"/>
        <n v="631.52199999999993"/>
        <n v="70.72"/>
        <n v="41.01"/>
        <n v="272.39400000000001"/>
        <n v="525.42750000000001"/>
        <n v="242.44"/>
        <n v="179.95000000000002"/>
        <n v="40.909999999999997"/>
        <n v="184.14"/>
        <n v="156.81"/>
        <n v="202.02"/>
        <n v="153.86199999999999"/>
        <n v="548.31600000000003"/>
        <n v="272.79000000000002"/>
        <n v="164.36"/>
        <n v="181.35599999999999"/>
        <n v="34.51"/>
        <n v="244.32"/>
        <n v="1299.6000000000001"/>
        <n v="249.84"/>
        <n v="157.02549999999999"/>
        <n v="229.42499999999998"/>
        <n v="51.02"/>
        <n v="91.45"/>
        <n v="40.323999999999998"/>
        <n v="64.808000000000007"/>
        <n v="184.24"/>
        <n v="91.46"/>
        <n v="65.826000000000008"/>
        <n v="196.33"/>
        <n v="229.14000000000001"/>
        <n v="40.549999999999997"/>
        <n v="94.772000000000006"/>
        <n v="282.04000000000002"/>
        <n v="71.94"/>
        <n v="731.16750000000002"/>
        <n v="613.52"/>
        <n v="134.92849999999999"/>
        <n v="186.55199999999999"/>
        <n v="272.68200000000002"/>
        <n v="35.369999999999997"/>
        <n v="91.36"/>
        <n v="115.767"/>
        <n v="164.25"/>
        <n v="96.215999999999994"/>
        <n v="333.08"/>
        <n v="93.366"/>
        <n v="67.839499999999987"/>
        <n v="315.32400000000001"/>
        <n v="68.969999999999985"/>
        <n v="34.142999999999994"/>
        <n v="35.58"/>
        <n v="36.891000000000005"/>
        <n v="545.72400000000005"/>
        <n v="585.36"/>
        <n v="121.92"/>
        <n v="91.07"/>
        <n v="34.7605"/>
        <n v="161.03"/>
        <n v="44.945999999999998"/>
        <n v="103.91099999999999"/>
        <n v="211.56"/>
        <n v="156.845"/>
        <n v="246.54"/>
        <n v="349.43400000000003"/>
        <n v="41.37"/>
        <n v="183.18"/>
        <n v="251.86"/>
        <n v="648.33699999999999"/>
        <n v="66.78"/>
        <n v="941.05800000000011"/>
        <n v="139.38"/>
        <n v="49.85"/>
        <n v="115.84649999999999"/>
        <n v="551.44600000000003"/>
        <n v="85.851500000000001"/>
        <n v="294.38599999999997"/>
        <n v="36.130000000000003"/>
        <n v="83.556000000000012"/>
        <n v="577.74249999999995"/>
        <n v="96.120999999999995"/>
        <n v="39.659999999999997"/>
        <n v="116.50800000000001"/>
        <n v="145.02000000000001"/>
        <n v="41.25"/>
        <n v="35.729999999999997"/>
        <n v="1091.4480000000001"/>
        <n v="155.03049999999999"/>
        <n v="272.30799999999999"/>
        <n v="49.61"/>
        <n v="221.88600000000002"/>
        <n v="42.75"/>
        <n v="774.6389999999999"/>
        <n v="172.37749999999997"/>
        <n v="124.29600000000001"/>
        <n v="99.94"/>
        <n v="102.06"/>
        <n v="247.95000000000002"/>
        <n v="45.99"/>
        <n v="46.206000000000003"/>
        <n v="66.917999999999992"/>
        <n v="523.32000000000005"/>
        <n v="42.789000000000001"/>
        <n v="138.56400000000002"/>
        <n v="251"/>
        <n v="405.12"/>
        <n v="40"/>
        <n v="126.864"/>
        <n v="268.86899999999997"/>
        <n v="1213.7400000000002"/>
        <n v="107.94"/>
        <n v="332.8"/>
        <n v="39.101999999999997"/>
        <n v="79.66"/>
        <n v="262.38600000000002"/>
        <n v="223.83"/>
        <n v="122.376"/>
        <n v="143.32"/>
        <n v="90.360000000000014"/>
        <n v="32.04"/>
        <n v="147.76"/>
        <n v="142.80000000000001"/>
        <n v="34.104999999999997"/>
        <n v="33.255000000000003"/>
        <n v="48.022499999999994"/>
        <n v="307.27499999999998"/>
        <n v="99.38"/>
        <n v="95.456000000000003"/>
        <n v="140.79599999999999"/>
        <n v="83.69"/>
        <n v="244.22199999999998"/>
        <n v="627.20000000000005"/>
        <n v="28.584"/>
        <n v="149.72"/>
        <n v="37.896000000000001"/>
        <n v="73"/>
        <n v="263.721"/>
        <n v="312.62"/>
        <n v="121.59"/>
        <n v="212.976"/>
        <n v="153.12100000000001"/>
        <n v="434.96699999999998"/>
        <n v="147.72"/>
        <n v="72.040000000000006"/>
        <n v="251.82"/>
        <n v="195.32"/>
        <n v="765.72"/>
        <n v="432.91800000000001"/>
        <n v="153.87"/>
        <n v="135.44"/>
        <n v="33.156000000000006"/>
        <n v="165.84"/>
        <n v="139.935"/>
        <n v="360.87"/>
        <n v="136.363"/>
        <n v="101.54"/>
        <n v="671.46"/>
        <n v="35.520000000000003"/>
        <n v="129.523"/>
        <n v="603.82799999999997"/>
        <n v="352.70400000000001"/>
        <n v="93.151499999999999"/>
        <n v="36.14"/>
        <n v="35.340000000000003"/>
        <n v="46.43"/>
        <n v="246.62"/>
        <n v="92.82"/>
        <n v="271.863"/>
        <n v="81.728999999999999"/>
        <n v="123.95"/>
        <n v="154.6"/>
        <n v="576.93600000000004"/>
        <n v="505.11"/>
        <n v="77.643500000000003"/>
        <n v="517.59799999999996"/>
        <n v="140.10300000000001"/>
        <n v="149.85000000000002"/>
        <n v="271.26"/>
        <n v="259.13600000000002"/>
        <n v="613.6"/>
        <n v="119.289"/>
        <n v="440.97"/>
        <n v="180.66"/>
        <n v="33.896000000000001"/>
        <n v="1348.2719999999999"/>
        <n v="141.07499999999999"/>
        <n v="201.66600000000003"/>
        <n v="82.1"/>
        <n v="938.00700000000006"/>
        <n v="440.66999999999996"/>
        <n v="387.74249999999995"/>
        <n v="810.42600000000004"/>
        <n v="43.902499999999996"/>
        <n v="50.98"/>
        <n v="93.293999999999997"/>
        <n v="317.60249999999996"/>
        <n v="685.56"/>
        <n v="351.75600000000003"/>
        <n v="83.15"/>
        <n v="164.94"/>
        <n v="344.79"/>
        <n v="41.3"/>
        <n v="449.53200000000004"/>
        <n v="92.664000000000001"/>
        <n v="525.05999999999995"/>
        <n v="462.44099999999997"/>
        <n v="520.16600000000005"/>
        <n v="91.99"/>
        <n v="91.37"/>
        <n v="574.38"/>
        <n v="141.77000000000001"/>
        <n v="91.162499999999994"/>
        <n v="177.38399999999999"/>
        <n v="35.590000000000003"/>
        <n v="36.619999999999997"/>
        <n v="252.38"/>
        <n v="559.96799999999996"/>
        <n v="322.42"/>
        <n v="124.491"/>
        <n v="120.09"/>
        <n v="181.23150000000001"/>
        <n v="89.712000000000003"/>
        <n v="578.79999999999995"/>
        <n v="45.018000000000001"/>
        <n v="92.31"/>
        <n v="80.3"/>
        <n v="785.41249999999991"/>
        <n v="146.13999999999999"/>
        <n v="40.67"/>
        <n v="447.21"/>
        <n v="156.2655"/>
        <n v="199.0155"/>
        <n v="81.971999999999994"/>
        <n v="414.79999999999995"/>
        <n v="72.864000000000004"/>
        <n v="624.96"/>
        <n v="208.04"/>
        <n v="81.86"/>
        <n v="100.86"/>
        <n v="145.21"/>
        <n v="83.304000000000002"/>
        <n v="525.68999999999994"/>
        <n v="257.24099999999999"/>
        <n v="1336.0725"/>
        <n v="523.98900000000003"/>
        <n v="305.67599999999999"/>
        <n v="37.5535"/>
        <n v="33.6965"/>
        <n v="131.91999999999999"/>
        <n v="74.052000000000007"/>
        <n v="249.66"/>
        <n v="211.10599999999999"/>
        <n v="142.88999999999999"/>
        <n v="687.68999999999994"/>
        <n v="162.78"/>
        <n v="157.04"/>
        <n v="70.617999999999995"/>
        <n v="33.753500000000003"/>
        <n v="126.64449999999999"/>
        <n v="34.323"/>
        <n v="96.130499999999998"/>
        <n v="160.42500000000001"/>
        <n v="200.34000000000003"/>
        <n v="120.84"/>
        <n v="46.92"/>
        <n v="75.790999999999997"/>
        <n v="924.30000000000007"/>
        <n v="122.49600000000001"/>
        <n v="3039.21"/>
        <n v="183.2"/>
        <n v="44.003999999999998"/>
        <n v="74.907000000000011"/>
        <n v="144.68"/>
        <n v="253.9"/>
        <n v="284.14499999999998"/>
        <n v="78.819999999999993"/>
        <n v="138.96600000000001"/>
        <n v="79.0685"/>
        <n v="125.99849999999999"/>
        <n v="93.42"/>
        <n v="34.339999999999996"/>
        <n v="134.31099999999998"/>
        <n v="119.49300000000001"/>
        <n v="93.26"/>
        <n v="450.6"/>
        <n v="227.60999999999999"/>
        <n v="112.251"/>
        <n v="82.5"/>
        <n v="233.548"/>
        <n v="106.59"/>
        <n v="311.06799999999998"/>
        <n v="465.83249999999992"/>
        <n v="124.95"/>
        <n v="94.410999999999987"/>
        <n v="37.819499999999998"/>
        <n v="148.64999999999998"/>
        <n v="66.290999999999997"/>
        <n v="262.35000000000002"/>
        <n v="49.79"/>
        <n v="72.680000000000007"/>
        <n v="429.93"/>
        <n v="1230.3"/>
        <n v="153.38999999999999"/>
        <n v="50.17"/>
        <n v="66.024000000000001"/>
        <n v="97.793999999999997"/>
        <n v="47.195999999999998"/>
        <n v="152.94"/>
        <n v="450.5"/>
        <n v="149.39100000000002"/>
        <n v="72.7"/>
        <n v="83.05"/>
        <n v="127.5945"/>
        <n v="575.28199999999993"/>
        <n v="121.83"/>
        <n v="509.97450000000003"/>
        <n v="1333.12"/>
        <n v="106.2585"/>
        <n v="71.400000000000006"/>
        <n v="210"/>
        <n v="231.75"/>
        <n v="90.684000000000012"/>
        <n v="404.09999999999997"/>
        <n v="70.91"/>
        <n v="667.51199999999994"/>
        <n v="294.709"/>
        <n v="82.08"/>
        <n v="41.13"/>
        <n v="45.45"/>
        <n v="206.34"/>
        <n v="66.474000000000004"/>
        <n v="293.56799999999998"/>
        <n v="95.009500000000003"/>
        <n v="192.59200000000001"/>
        <n v="164.86"/>
        <n v="162.06"/>
        <n v="1198.5"/>
        <n v="165.44"/>
        <n v="145.19"/>
        <n v="84.015000000000001"/>
        <n v="40.28"/>
        <n v="35.619999999999997"/>
        <n v="699.93"/>
        <n v="262.2"/>
        <n v="70.62"/>
        <n v="103.5"/>
        <n v="34.807500000000005"/>
        <n v="73.150000000000006"/>
        <n v="130.94"/>
        <n v="401.44650000000001"/>
        <n v="68.608999999999995"/>
        <n v="93.807000000000002"/>
        <n v="125.32"/>
        <n v="666.58"/>
        <n v="102.58"/>
        <n v="293.62"/>
        <n v="1331.72"/>
        <n v="36.19"/>
        <n v="103.3005"/>
        <n v="145.52000000000001"/>
        <n v="87.418999999999997"/>
        <n v="262.77999999999997"/>
        <n v="250.92000000000002"/>
        <n v="305.56799999999998"/>
        <n v="277.85700000000003"/>
        <n v="95.399000000000001"/>
        <n v="372.24799999999993"/>
        <n v="128.304"/>
        <n v="174.70499999999998"/>
        <n v="300.89999999999998"/>
        <n v="119.6525"/>
        <n v="70.400000000000006"/>
        <n v="152.96899999999999"/>
        <n v="942.16249999999991"/>
        <n v="331.16"/>
        <n v="462.84"/>
        <n v="254.90399999999997"/>
        <n v="978.83249999999987"/>
        <n v="234.52199999999999"/>
        <n v="424.72800000000001"/>
        <n v="523.83000000000004"/>
        <n v="279.65999999999997"/>
        <n v="33.772499999999994"/>
        <n v="80.98"/>
        <n v="81.180000000000007"/>
        <n v="35.055"/>
        <n v="100.8"/>
        <n v="168.89400000000001"/>
        <n v="720.36000000000013"/>
        <n v="441.01799999999997"/>
        <n v="130.26249999999999"/>
        <n v="79.419999999999987"/>
        <n v="202"/>
        <n v="275.07600000000002"/>
        <n v="249.375"/>
        <n v="50.67"/>
        <n v="204.7"/>
        <n v="131.79"/>
        <n v="43.401000000000003"/>
        <n v="383.38200000000006"/>
        <n v="90.58"/>
        <n v="41.238"/>
        <n v="36.69"/>
        <n v="375.93"/>
        <n v="38.959499999999998"/>
        <n v="66.784999999999997"/>
        <n v="32.103000000000002"/>
        <n v="534.20799999999997"/>
        <n v="35.700000000000003"/>
        <n v="70.95"/>
        <n v="881.01"/>
        <n v="142.84"/>
        <n v="617.91800000000001"/>
        <n v="45.153000000000006"/>
        <n v="151.71499999999997"/>
        <n v="340.767"/>
        <n v="36.954000000000001"/>
        <n v="142.04"/>
        <n v="76.968999999999994"/>
        <n v="49.5"/>
        <n v="279.01799999999997"/>
        <n v="78.31049999999999"/>
        <n v="39.79"/>
        <n v="205.91249999999999"/>
        <n v="71.603999999999999"/>
        <n v="583.63250000000005"/>
        <n v="35.088000000000001"/>
        <n v="79.239999999999995"/>
        <n v="244.92000000000002"/>
        <n v="1158.3919999999998"/>
        <n v="80.56"/>
        <n v="129.393"/>
        <n v="93.65"/>
        <n v="104.91550000000001"/>
        <n v="135.41299999999998"/>
        <n v="176.78299999999999"/>
        <n v="69.98"/>
        <n v="92.88"/>
        <n v="50.04"/>
        <n v="682.2"/>
        <n v="131.24700000000001"/>
        <n v="100.04"/>
        <n v="36.659999999999997"/>
        <n v="1326.204"/>
        <n v="385.52"/>
        <n v="291.54599999999999"/>
        <n v="81.78"/>
        <n v="337.56899999999996"/>
        <n v="34.655999999999999"/>
        <n v="182.22"/>
        <n v="648.16"/>
        <n v="2922.0449999999996"/>
        <n v="69.882000000000005"/>
        <n v="90.06"/>
        <n v="925.31999999999994"/>
        <n v="77.281999999999996"/>
        <n v="249.26399999999998"/>
        <n v="80.400000000000006"/>
        <n v="120.22"/>
        <n v="72.036000000000001"/>
        <n v="827.73"/>
        <n v="93.22"/>
        <n v="124.5735"/>
        <n v="68.276499999999999"/>
        <n v="38.522499999999994"/>
        <n v="196.38399999999999"/>
        <n v="274.73999999999995"/>
        <n v="363.23100000000005"/>
        <n v="89.963999999999999"/>
        <n v="84.402000000000001"/>
        <n v="145.80000000000001"/>
        <n v="36.67"/>
        <n v="103.42"/>
        <n v="233.76"/>
        <n v="142.101"/>
        <n v="200.2"/>
        <n v="134.74799999999999"/>
        <n v="478.99"/>
        <n v="134.84299999999999"/>
        <n v="93.897000000000006"/>
        <n v="39.42"/>
        <n v="165.72"/>
        <n v="81.22"/>
        <n v="192.61800000000002"/>
        <n v="174.34399999999999"/>
        <n v="102.136"/>
        <n v="2450.9324999999999"/>
        <n v="122.264"/>
        <n v="90.28"/>
        <n v="606.52800000000002"/>
        <n v="65.718000000000004"/>
        <n v="221.77800000000002"/>
        <n v="1601.3999999999999"/>
        <n v="82.82"/>
        <n v="702.76499999999999"/>
        <n v="64.701000000000008"/>
        <n v="32.372999999999998"/>
        <n v="82.86"/>
        <n v="40.159999999999997"/>
        <n v="87.906999999999996"/>
        <n v="336.56"/>
        <n v="307.68299999999999"/>
        <n v="804.09999999999991"/>
        <n v="34.561"/>
        <n v="934.74"/>
        <n v="250.74"/>
        <n v="70.819999999999993"/>
        <n v="287.72000000000003"/>
        <n v="213.51149999999998"/>
        <n v="196.327"/>
        <n v="123.89599999999999"/>
        <n v="102.28"/>
        <n v="334.52"/>
        <n v="81.72"/>
        <n v="196.57"/>
        <n v="70.185999999999993"/>
        <n v="86.335999999999999"/>
        <n v="59.295999999999999"/>
        <n v="197.18"/>
        <n v="189.32"/>
        <n v="73.8"/>
        <n v="599.70000000000005"/>
        <n v="101.51699999999998"/>
        <n v="266.03800000000001"/>
        <n v="34.01"/>
        <n v="59.584999999999994"/>
        <n v="47.946499999999993"/>
        <n v="567.6345"/>
        <n v="82.28"/>
        <n v="1456.02"/>
        <n v="36.552"/>
        <n v="72.711000000000013"/>
        <n v="94.38"/>
        <n v="101.13"/>
        <n v="123.11"/>
        <n v="145.68"/>
        <n v="153.16999999999999"/>
        <n v="36.020000000000003"/>
        <n v="88.805999999999997"/>
        <n v="127.62000000000002"/>
        <n v="142.82999999999998"/>
        <n v="488.22"/>
        <n v="106.08"/>
        <n v="438.21000000000004"/>
        <n v="97.963999999999999"/>
        <n v="767.96"/>
        <n v="485.52000000000004"/>
        <n v="35.159499999999994"/>
        <n v="79.551500000000004"/>
        <n v="94.32"/>
        <n v="76.417999999999992"/>
        <n v="188.70799999999997"/>
        <n v="69.140999999999991"/>
        <n v="66.927499999999995"/>
        <n v="212.625"/>
        <n v="197.154"/>
        <n v="318.49699999999996"/>
        <n v="124.9"/>
        <n v="144.32"/>
        <n v="195.22"/>
        <n v="360.42"/>
        <n v="684.0474999999999"/>
        <n v="374.96499999999997"/>
        <n v="244.86"/>
        <n v="84.861000000000004"/>
        <n v="161.34"/>
        <n v="33.905499999999996"/>
        <n v="390.762"/>
        <n v="276.75"/>
        <n v="285.43"/>
        <n v="80.19"/>
        <n v="164.92"/>
        <n v="390.18"/>
        <n v="291.77999999999997"/>
        <n v="45.891000000000005"/>
        <n v="95.275500000000008"/>
        <n v="37.695999999999998"/>
        <n v="460.5"/>
        <n v="237.57599999999999"/>
        <n v="439.09949999999998"/>
        <n v="145.27799999999999"/>
        <n v="414.47550000000001"/>
        <n v="82.89"/>
        <n v="40.75"/>
        <n v="125.14"/>
        <n v="46.07"/>
        <n v="443.00399999999996"/>
        <n v="194.73"/>
        <n v="186.26"/>
        <n v="214.03"/>
        <n v="140.47"/>
        <n v="438.65999999999997"/>
        <n v="696.91500000000008"/>
        <n v="39.86"/>
        <n v="78.828999999999994"/>
        <n v="560.29500000000007"/>
        <n v="196.48"/>
        <n v="120.94"/>
        <n v="536.72"/>
        <n v="818.76"/>
        <n v="604.24"/>
        <n v="249.51"/>
        <n v="104.70899999999999"/>
        <n v="289.48"/>
        <n v="130.86000000000001"/>
        <n v="468.92"/>
        <n v="60.536999999999999"/>
        <n v="269.98"/>
        <n v="145.11249999999998"/>
        <n v="76.104500000000002"/>
        <n v="81.66"/>
        <n v="70.430000000000007"/>
        <n v="699.24750000000006"/>
        <n v="35.865000000000002"/>
        <n v="73.739999999999995"/>
        <n v="349.66649999999998"/>
        <n v="405.24149999999997"/>
        <n v="103.54049999999999"/>
        <n v="126.43199999999999"/>
        <n v="239.28599999999997"/>
        <n v="168.56"/>
        <n v="47.319499999999998"/>
        <n v="292.45999999999998"/>
        <n v="105.19349999999999"/>
        <n v="3655.2599999999998"/>
        <n v="200.18399999999997"/>
        <n v="618.79999999999995"/>
        <n v="51.39"/>
        <n v="684.5"/>
        <n v="362.96100000000001"/>
        <n v="155.04"/>
        <n v="414.56099999999998"/>
        <n v="244.17000000000002"/>
        <n v="133.779"/>
        <n v="553.98599999999999"/>
        <n v="161.94999999999999"/>
        <n v="44.117999999999995"/>
        <n v="37.895499999999998"/>
        <n v="424.79999999999995"/>
        <n v="69.75"/>
        <n v="47"/>
        <n v="303.39999999999998"/>
        <n v="502.27349999999996"/>
        <n v="242.345"/>
        <n v="136.18"/>
        <n v="479.73599999999999"/>
        <n v="239.30500000000001"/>
        <n v="68.057999999999993"/>
        <n v="371.48"/>
        <n v="127.62749999999998"/>
        <n v="383.29200000000003"/>
        <n v="104.64"/>
        <n v="97.334999999999994"/>
        <n v="106.52199999999999"/>
        <n v="425.37399999999997"/>
        <n v="36.350999999999999"/>
        <n v="129.14100000000002"/>
        <n v="127.15749999999998"/>
        <n v="281.952"/>
        <n v="81.239999999999995"/>
        <n v="74.007000000000005"/>
        <n v="164.6"/>
        <n v="45.84"/>
        <n v="40.26"/>
        <n v="97.712999999999994"/>
        <n v="280.08"/>
        <n v="36.799999999999997"/>
        <n v="167.2"/>
        <n v="42.506999999999998"/>
        <n v="47.813499999999998"/>
        <n v="70.192999999999998"/>
        <n v="521.72"/>
        <n v="246.602"/>
        <n v="728.178"/>
        <n v="80.92"/>
        <n v="64.836000000000013"/>
        <n v="156.44999999999999"/>
        <n v="260.8"/>
        <n v="130.81"/>
        <n v="1104.3"/>
        <n v="35.799999999999997"/>
        <n v="38.417999999999999"/>
        <n v="238.464"/>
        <n v="99.588499999999996"/>
        <n v="48.317"/>
        <n v="34.808"/>
        <n v="314.43099999999998"/>
        <n v="241.41"/>
        <n v="557.68799999999999"/>
        <n v="461.58599999999996"/>
        <n v="256.61399999999998"/>
        <n v="224.946"/>
        <n v="93.78"/>
        <n v="100.87"/>
        <n v="199.72"/>
        <n v="35.4"/>
        <n v="35.74"/>
        <n v="357.12"/>
        <n v="185.61099999999999"/>
        <n v="266.89299999999997"/>
        <n v="156.94999999999999"/>
        <n v="51.36"/>
        <n v="93.132000000000005"/>
        <n v="109.05000000000001"/>
        <n v="65.069999999999993"/>
        <n v="165.7"/>
        <n v="46.673999999999999"/>
        <n v="90.364000000000004"/>
        <n v="71.17"/>
        <n v="33.408000000000001"/>
        <n v="104.25299999999999"/>
        <n v="129.82500000000002"/>
        <n v="280.96199999999999"/>
        <n v="46.59"/>
        <n v="183.19200000000001"/>
        <n v="124.18"/>
        <n v="176.47200000000001"/>
        <n v="485.96"/>
        <n v="69.087999999999994"/>
        <n v="146.66"/>
        <n v="45.675000000000004"/>
        <n v="95.904000000000011"/>
        <n v="134.94999999999999"/>
        <n v="107.67"/>
        <n v="71.5"/>
        <n v="519.90249999999992"/>
        <n v="178.25799999999998"/>
        <n v="36.567"/>
        <n v="248.18"/>
        <n v="48.278999999999996"/>
        <n v="167.148"/>
        <n v="42.610500000000002"/>
        <n v="43.225000000000001"/>
        <n v="102.64"/>
        <n v="774.06000000000006"/>
        <n v="46.19"/>
        <n v="696.28499999999997"/>
        <n v="57.328000000000003"/>
        <n v="36.72"/>
        <n v="310.7"/>
        <n v="185.01249999999999"/>
        <n v="1117.008"/>
        <n v="173.60400000000001"/>
        <n v="103.85300000000001"/>
        <n v="73.08"/>
        <n v="43.51"/>
        <n v="273.10000000000002"/>
        <n v="77.766999999999996"/>
        <n v="146.304"/>
        <n v="44.830499999999994"/>
        <n v="97.526999999999987"/>
        <n v="124.16499999999998"/>
        <n v="445.05599999999998"/>
        <n v="103.04"/>
        <n v="490.34999999999997"/>
        <n v="284.32"/>
        <n v="196.91"/>
        <n v="89.043499999999995"/>
        <n v="46.629000000000005"/>
        <n v="802.28099999999995"/>
        <n v="707.02800000000002"/>
        <n v="232.30350000000001"/>
        <n v="36.43"/>
        <n v="37.08"/>
        <n v="270.21799999999996"/>
        <n v="118.64999999999999"/>
        <n v="351.17749999999995"/>
        <n v="144.62"/>
        <n v="148.64400000000001"/>
        <n v="489.72"/>
        <n v="561.48"/>
        <n v="194.36"/>
        <n v="36.1"/>
        <n v="495.18449999999996"/>
        <n v="207.70600000000002"/>
        <n v="237.56399999999999"/>
        <n v="90.917999999999992"/>
        <n v="44.676000000000002"/>
        <n v="144.43199999999999"/>
        <n v="648.17999999999995"/>
        <n v="318.03599999999994"/>
        <n v="85.518999999999991"/>
        <n v="134.88099999999997"/>
        <n v="654.37249999999995"/>
        <n v="185.65200000000002"/>
        <n v="105.42149999999999"/>
        <n v="382.71249999999998"/>
        <n v="69.463999999999999"/>
        <n v="107.37"/>
        <n v="90.61099999999999"/>
        <n v="195.12"/>
        <n v="93.64"/>
        <n v="240.24"/>
        <n v="36"/>
        <n v="50.33"/>
        <n v="368.28000000000003"/>
        <n v="130.89600000000002"/>
        <n v="132.46799999999999"/>
        <n v="140.12100000000001"/>
        <n v="121.38"/>
        <n v="123"/>
        <n v="145.512"/>
        <n v="400.3965"/>
        <n v="69.36"/>
        <n v="493.53"/>
        <n v="154.85"/>
        <n v="78.070999999999998"/>
        <n v="245.38"/>
        <n v="390.56"/>
        <n v="123.08000000000001"/>
        <n v="130.72999999999999"/>
        <n v="77.073499999999996"/>
        <n v="230.05199999999999"/>
        <n v="101.46"/>
        <n v="400.72"/>
        <n v="595.5"/>
        <n v="385.2"/>
        <n v="137.71199999999999"/>
        <n v="69.959999999999994"/>
        <n v="32.156999999999996"/>
        <n v="51.61"/>
        <n v="153.31099999999998"/>
        <n v="51.78"/>
        <n v="39.69"/>
        <n v="183.03649999999999"/>
        <n v="273.57"/>
        <n v="267.23500000000001"/>
        <n v="131.47200000000001"/>
        <n v="733.02299999999991"/>
        <n v="49.86"/>
        <n v="129.29400000000001"/>
        <n v="71.680000000000007"/>
        <n v="220.10400000000001"/>
        <n v="897.12299999999993"/>
        <n v="61.709999999999994"/>
        <n v="70.456500000000005"/>
        <n v="186.9"/>
        <n v="224.316"/>
        <n v="121.53"/>
        <n v="41.33"/>
        <n v="835.25249999999994"/>
        <n v="152.97"/>
        <n v="748.93499999999995"/>
        <n v="151.16399999999999"/>
        <n v="222.858"/>
        <n v="266.24"/>
        <n v="37.090000000000003"/>
        <n v="117.79049999999999"/>
        <n v="540"/>
        <n v="251.80699999999999"/>
        <n v="63.791999999999994"/>
        <n v="713.23200000000008"/>
        <n v="87.969999999999985"/>
        <n v="217.04999999999998"/>
        <n v="142.95599999999999"/>
        <n v="340.28100000000006"/>
        <n v="47.604499999999994"/>
        <n v="175.554"/>
        <n v="345.48"/>
        <n v="357.12400000000002"/>
        <n v="194.99"/>
        <n v="97.659000000000006"/>
        <n v="36.94"/>
        <n v="124.17"/>
        <n v="324.78300000000002"/>
        <n v="518.2025000000001"/>
        <n v="129.75299999999999"/>
        <n v="157.035"/>
        <n v="176.59599999999998"/>
        <n v="39.94"/>
        <n v="35.99"/>
        <n v="131.62"/>
        <n v="75.61999999999999"/>
        <n v="524"/>
        <n v="120.343"/>
        <n v="995.52"/>
        <n v="290.24399999999997"/>
        <n v="1048.4100000000001"/>
        <n v="128.29500000000002"/>
        <n v="522.20000000000005"/>
        <n v="46.575000000000003"/>
        <n v="163.98"/>
        <n v="74.239999999999995"/>
        <n v="139.23000000000002"/>
        <n v="657.05799999999999"/>
        <n v="101.85"/>
        <n v="46.602000000000004"/>
        <n v="140.04"/>
        <n v="30.242999999999999"/>
        <n v="122.55"/>
        <n v="41.606999999999999"/>
        <n v="72.81"/>
        <n v="79.440999999999988"/>
        <n v="206.958"/>
        <n v="607.86"/>
        <n v="125.04350000000001"/>
        <n v="157.1225"/>
        <n v="82.75"/>
        <n v="328.66"/>
        <n v="99.4"/>
        <n v="97.640999999999991"/>
        <n v="344.99249999999995"/>
        <n v="44.345999999999997"/>
        <n v="280.59000000000003"/>
        <n v="780.47249999999997"/>
        <n v="106.71000000000001"/>
        <n v="124.51"/>
        <n v="202.28"/>
        <n v="695.02"/>
        <n v="120.48"/>
        <n v="163.47999999999999"/>
        <n v="104.36"/>
        <n v="242.01"/>
        <n v="154.12"/>
        <n v="60.188499999999998"/>
        <n v="185.57300000000001"/>
        <n v="274.70999999999998"/>
        <n v="286.2"/>
        <n v="139.374"/>
        <n v="235.67599999999999"/>
        <n v="73.637999999999991"/>
        <n v="417.3075"/>
        <n v="495.56"/>
        <n v="365.84"/>
        <n v="284.88"/>
        <n v="78.099499999999992"/>
        <n v="3213.47"/>
        <n v="415.41599999999994"/>
        <n v="83.14"/>
        <n v="156.06"/>
        <n v="585.55999999999995"/>
        <n v="220.32000000000002"/>
        <n v="128.64899999999997"/>
        <n v="137.37"/>
        <n v="89.88"/>
        <n v="45.59"/>
        <n v="603.36"/>
        <n v="170.696"/>
        <n v="431.22"/>
        <n v="257.68799999999999"/>
        <n v="288.67200000000003"/>
        <n v="80.103999999999999"/>
        <n v="162.26"/>
        <n v="63.936000000000007"/>
        <n v="465.48"/>
        <n v="39.65"/>
        <n v="164.12"/>
        <n v="144.40949999999998"/>
        <n v="71.864999999999995"/>
        <n v="312.89999999999998"/>
        <n v="50.18"/>
        <n v="36.31"/>
        <n v="102.4"/>
        <n v="544.6635"/>
        <n v="148.36500000000001"/>
        <n v="612.1"/>
        <n v="126.30249999999998"/>
        <n v="287.565"/>
        <n v="1307.7"/>
        <n v="48.668499999999995"/>
        <n v="145.30249999999998"/>
        <n v="135.4"/>
        <n v="103.989"/>
        <n v="34.694000000000003"/>
        <n v="214.51500000000001"/>
        <n v="481.91999999999996"/>
        <n v="144.51"/>
        <n v="336.88799999999998"/>
        <n v="38.817"/>
        <n v="59.232000000000006"/>
        <n v="152.114"/>
        <n v="86.581000000000003"/>
        <n v="73.86"/>
        <n v="187.00749999999999"/>
        <n v="925.92000000000007"/>
        <n v="717.67750000000001"/>
        <n v="82.64"/>
        <n v="134.86000000000001"/>
        <n v="309.65999999999997"/>
        <n v="73.28"/>
        <n v="72.239999999999995"/>
        <n v="143.33599999999998"/>
        <n v="189.44899999999998"/>
        <n v="103.54"/>
        <n v="80.97"/>
        <n v="1240.8899999999999"/>
        <n v="338.334"/>
        <n v="187.28299999999999"/>
        <n v="130.64400000000001"/>
        <n v="642.64250000000004"/>
        <n v="103.12"/>
        <n v="42.930000000000007"/>
        <n v="627.45600000000002"/>
        <n v="231.57199999999997"/>
        <n v="45.229499999999994"/>
        <n v="87.74199999999999"/>
        <n v="993.42899999999997"/>
        <n v="34.028999999999996"/>
        <n v="128.80800000000002"/>
        <n v="388.3125"/>
        <n v="202.68"/>
        <n v="114.47499999999999"/>
        <n v="36.39"/>
        <n v="351.98499999999996"/>
        <n v="151.94999999999999"/>
        <n v="138.69"/>
        <n v="487.24"/>
        <n v="47.19"/>
        <n v="267.62"/>
        <n v="119.035"/>
        <n v="137.196"/>
        <n v="91.58"/>
        <n v="40.57"/>
        <n v="134.001"/>
        <n v="526.28399999999999"/>
        <n v="133.95999999999998"/>
        <n v="673.66"/>
        <n v="144.84"/>
        <n v="32.337000000000003"/>
        <n v="31.4755"/>
        <n v="276.58800000000002"/>
        <n v="566.08299999999997"/>
        <n v="445.71600000000001"/>
        <n v="411.26400000000001"/>
        <n v="205.88"/>
        <n v="101.32"/>
        <n v="75.410999999999987"/>
        <n v="145.22"/>
        <n v="47.17"/>
        <n v="362.64"/>
        <n v="191.501"/>
        <n v="617.67999999999995"/>
        <n v="1315.3319999999999"/>
        <n v="297.46800000000002"/>
        <n v="32.652000000000001"/>
        <n v="154.36000000000001"/>
        <n v="136.24199999999999"/>
        <n v="80.180000000000007"/>
        <n v="73.340999999999994"/>
        <n v="948.375"/>
        <n v="103.8"/>
        <n v="32.543999999999997"/>
        <n v="275.32800000000003"/>
        <n v="219.02400000000003"/>
        <n v="124.37199999999999"/>
        <n v="254.17800000000003"/>
        <n v="329.88"/>
        <n v="984.96299999999997"/>
        <n v="39.47"/>
        <n v="278.81699999999995"/>
        <n v="73.03"/>
        <n v="163.25"/>
        <n v="73.691999999999993"/>
        <n v="573.36"/>
        <n v="406.23899999999998"/>
        <n v="156.78799999999998"/>
        <n v="1311.4939999999999"/>
        <n v="167.54"/>
        <n v="288.18"/>
        <n v="147.24"/>
        <n v="36.270000000000003"/>
        <n v="91.35"/>
        <n v="34.541999999999994"/>
        <n v="171.53"/>
        <n v="220.80600000000001"/>
        <n v="502.23"/>
        <n v="153.54"/>
        <n v="620.88"/>
        <n v="630.79999999999995"/>
        <n v="134.9"/>
        <n v="205.26"/>
        <n v="93.4"/>
        <n v="689.17500000000007"/>
        <n v="385.98"/>
        <n v="1186.4639999999999"/>
        <n v="980.13599999999997"/>
        <n v="107.946"/>
        <n v="123.6"/>
        <n v="432.48"/>
        <n v="329.54"/>
        <n v="1516.95"/>
        <n v="88.11099999999999"/>
        <n v="237.17550000000003"/>
        <n v="101.86"/>
        <n v="143.69"/>
        <n v="299.13599999999997"/>
        <n v="127.42400000000001"/>
        <n v="156.07549999999998"/>
        <n v="242.5"/>
        <n v="46.295999999999999"/>
        <n v="187.1"/>
        <n v="129.24250000000001"/>
        <n v="78.564999999999998"/>
        <n v="401.32"/>
        <n v="199.66"/>
        <n v="32.570999999999998"/>
        <n v="80.09"/>
        <n v="45.43"/>
        <n v="40.619999999999997"/>
        <n v="249.75"/>
        <n v="389.94"/>
        <n v="147.36000000000001"/>
        <n v="616.5"/>
        <n v="451.83000000000004"/>
        <n v="484.74"/>
        <n v="40.94"/>
        <n v="262.59899999999999"/>
        <n v="586.226"/>
        <n v="33.686999999999998"/>
        <n v="35.496000000000002"/>
        <n v="160.11299999999997"/>
        <n v="166.56"/>
        <n v="31.806000000000004"/>
        <n v="259.05599999999998"/>
        <n v="90.9"/>
        <n v="206.84"/>
        <n v="50.94"/>
        <n v="88.311999999999983"/>
        <n v="138.10149999999999"/>
        <n v="209.91599999999997"/>
        <n v="36.909999999999997"/>
        <n v="103.819"/>
        <n v="231.93299999999996"/>
        <n v="64.00800000000001"/>
        <n v="97.037999999999997"/>
        <n v="39.832000000000001"/>
        <n v="123.063"/>
        <n v="371.90600000000001"/>
        <n v="99.06"/>
        <n v="77.79549999999999"/>
        <n v="429.39000000000004"/>
        <n v="122.43"/>
        <n v="294.44400000000002"/>
        <n v="40.72"/>
        <n v="135.19"/>
        <n v="43.639000000000003"/>
        <n v="137.40799999999999"/>
        <n v="86.632000000000005"/>
        <n v="232.48399999999998"/>
        <n v="365.25599999999997"/>
        <n v="71.28"/>
        <n v="116.78999999999998"/>
        <n v="37.448999999999998"/>
        <n v="142.596"/>
        <n v="188.88"/>
        <n v="143.38"/>
        <n v="398.06"/>
        <n v="36.738"/>
        <n v="1201.56"/>
        <n v="160.4"/>
        <n v="244.06"/>
        <n v="81.81"/>
        <n v="131.74"/>
        <n v="82.97"/>
        <n v="92.74"/>
        <n v="75.391999999999996"/>
        <n v="117.46800000000002"/>
        <n v="71.86"/>
        <n v="101.12"/>
        <n v="216.09"/>
        <n v="91.548000000000002"/>
        <n v="333.68"/>
        <n v="469.74"/>
        <n v="141.55949999999999"/>
        <n v="1055.1600000000001"/>
        <n v="376.89"/>
        <n v="274.536"/>
        <n v="90.21"/>
        <n v="96.500999999999991"/>
        <n v="309.67199999999997"/>
        <n v="94.828999999999994"/>
        <n v="353.62799999999999"/>
        <n v="170.49600000000001"/>
        <n v="670.13000000000011"/>
        <n v="379.10699999999997"/>
        <n v="36.32"/>
        <n v="180.9"/>
        <n v="38.399000000000001"/>
        <n v="78.469999999999985"/>
        <n v="141"/>
        <n v="37.401499999999999"/>
        <n v="94.2"/>
        <n v="83.591999999999999"/>
        <n v="282.42099999999999"/>
        <n v="35.945999999999998"/>
        <n v="278.28000000000003"/>
        <n v="304.24"/>
        <n v="268.56"/>
        <n v="246.78000000000003"/>
        <n v="519.54999999999995"/>
        <n v="576.84"/>
        <n v="82.287000000000006"/>
        <n v="604.56600000000003"/>
        <n v="80.64"/>
        <n v="178.37199999999999"/>
        <n v="95.171000000000006"/>
        <n v="1332.12"/>
        <n v="81.84"/>
        <n v="93.5"/>
        <n v="147.49199999999999"/>
        <n v="31.986000000000001"/>
        <n v="408.36"/>
        <n v="82.06"/>
        <n v="35.451000000000001"/>
        <n v="458.99250000000001"/>
        <n v="72.26100000000001"/>
        <n v="105.82050000000001"/>
        <n v="557.14649999999995"/>
        <n v="123.91"/>
        <n v="445.17599999999999"/>
        <n v="90.79"/>
        <n v="150.96"/>
        <n v="157.84"/>
        <n v="278.16000000000003"/>
        <n v="96.643500000000003"/>
        <n v="376.39949999999999"/>
        <n v="36.945"/>
        <n v="33.829499999999996"/>
        <n v="1348.4880000000001"/>
        <n v="208.13550000000001"/>
        <n v="190.16100000000003"/>
        <n v="106.81099999999999"/>
        <n v="227.749"/>
        <n v="280.63799999999998"/>
        <n v="73.836000000000013"/>
        <n v="35.6"/>
        <n v="313.00600000000003"/>
        <n v="121.10799999999999"/>
        <n v="620.67000000000007"/>
        <n v="145.18799999999999"/>
        <n v="88.739499999999992"/>
        <n v="268.54599999999999"/>
        <n v="93.44"/>
        <n v="148.2475"/>
        <n v="123.27000000000001"/>
        <n v="764.05"/>
        <n v="47.823"/>
        <n v="109.89000000000001"/>
        <n v="505.53"/>
        <n v="943.98"/>
        <n v="282.57"/>
        <n v="200.78"/>
        <n v="1543.644"/>
        <n v="277.875"/>
        <n v="73.260000000000005"/>
        <n v="883.101"/>
        <n v="125.69"/>
        <n v="599.79"/>
        <n v="81.7"/>
        <n v="1552.7160000000003"/>
        <n v="143.08000000000001"/>
        <n v="102.84"/>
        <n v="184.2"/>
        <n v="359.75549999999998"/>
        <n v="336.35"/>
        <n v="430.77"/>
        <n v="183.45600000000002"/>
        <n v="144.47999999999999"/>
        <n v="148.49100000000001"/>
        <n v="77.367999999999995"/>
        <n v="120.63"/>
        <n v="213.095"/>
        <n v="108.96000000000001"/>
        <n v="35.81"/>
        <n v="68.832999999999998"/>
        <n v="235.83749999999998"/>
        <n v="378.65999999999997"/>
        <n v="74.180000000000007"/>
        <n v="231.12"/>
        <n v="88.264499999999998"/>
        <n v="230.261"/>
        <n v="452.16"/>
        <n v="66.654000000000011"/>
        <n v="586.94799999999998"/>
        <n v="38.180499999999995"/>
        <n v="135.40350000000001"/>
        <n v="156.21799999999999"/>
        <n v="350.47800000000001"/>
        <n v="61.692999999999998"/>
        <n v="144.54"/>
        <n v="184"/>
        <n v="133.66999999999999"/>
        <n v="327.14"/>
        <n v="145.99600000000001"/>
        <n v="307.94"/>
        <n v="92.682000000000002"/>
        <n v="158.86849999999998"/>
        <n v="472.56600000000003"/>
        <n v="145.12199999999999"/>
        <n v="90.738"/>
        <n v="41.814"/>
        <n v="255.2"/>
        <n v="204.98"/>
        <n v="145.94"/>
        <n v="617.27"/>
        <n v="35.550000000000004"/>
        <n v="50.42"/>
        <n v="107.2105"/>
        <n v="266.80799999999999"/>
        <n v="161.36000000000001"/>
        <n v="167.42"/>
        <n v="609.84"/>
        <n v="77.007000000000005"/>
        <n v="33.264000000000003"/>
        <n v="144.78"/>
        <n v="226.00800000000001"/>
        <n v="1646.73"/>
        <n v="69.919999999999987"/>
        <n v="689.85"/>
        <n v="43.642999999999994"/>
        <n v="155.88999999999999"/>
        <n v="1059.0150000000001"/>
        <n v="248.72400000000002"/>
        <n v="1144.712"/>
        <n v="223.53300000000002"/>
        <n v="36.590000000000003"/>
        <n v="134.52950000000001"/>
        <n v="37.456000000000003"/>
        <n v="117.62899999999999"/>
        <n v="159.56"/>
        <n v="697.90500000000009"/>
        <n v="83.62"/>
        <n v="82.421999999999997"/>
        <n v="475.26599999999996"/>
        <n v="103.26"/>
        <n v="104.7375"/>
        <n v="33.705999999999996"/>
        <n v="244.34"/>
        <n v="562.55999999999995"/>
        <n v="269.298"/>
        <n v="311.15999999999997"/>
        <n v="436.0025"/>
        <n v="121.66"/>
        <n v="879.76800000000003"/>
        <n v="145.65"/>
        <n v="778.4"/>
        <n v="259.14799999999997"/>
        <n v="196.39"/>
        <n v="247.8"/>
        <n v="142.06"/>
        <n v="998.64"/>
        <n v="69.226500000000001"/>
        <n v="142.36000000000001"/>
        <n v="38.997499999999995"/>
        <n v="81.040000000000006"/>
        <n v="415.827"/>
        <n v="515.39400000000001"/>
        <n v="79.400000000000006"/>
        <n v="406.44"/>
        <n v="74.2"/>
        <n v="36.936"/>
        <n v="1420.11"/>
        <n v="371.34"/>
        <n v="80.38"/>
        <n v="123.47999999999999"/>
        <n v="550.56200000000001"/>
        <n v="287.892"/>
        <n v="551.20799999999997"/>
        <n v="248.67000000000002"/>
        <n v="619.72200000000009"/>
        <n v="240.29999999999998"/>
        <n v="384.291"/>
        <n v="152.47499999999999"/>
        <n v="90.7"/>
        <n v="574.52"/>
        <n v="125.25"/>
        <n v="87.352499999999992"/>
        <n v="130.80000000000001"/>
        <n v="102.4165"/>
        <n v="116.19449999999999"/>
        <n v="38.484499999999997"/>
        <n v="72.650000000000006"/>
        <n v="701.59999999999991"/>
        <n v="341.98"/>
        <n v="195.60499999999999"/>
        <n v="403.89"/>
        <n v="216.45000000000002"/>
        <n v="263.39400000000001"/>
        <n v="220.66000000000003"/>
        <n v="493.24"/>
        <n v="286.83999999999997"/>
        <n v="305.77999999999997"/>
        <n v="231.47699999999998"/>
        <n v="270.25600000000003"/>
        <n v="103.39399999999999"/>
        <n v="49.6"/>
        <n v="546.82000000000005"/>
        <n v="315.58999999999997"/>
        <n v="101.37"/>
        <n v="459.57199999999995"/>
        <n v="173.358"/>
        <n v="152.01"/>
        <n v="34.271999999999998"/>
        <n v="72.801000000000002"/>
        <n v="256.91399999999999"/>
        <n v="312.12"/>
        <n v="50.02"/>
        <n v="133.80000000000001"/>
        <n v="125.44"/>
        <n v="81.37"/>
        <n v="207.98"/>
        <n v="562.19399999999996"/>
        <n v="96.842999999999989"/>
        <n v="68.342999999999989"/>
        <n v="842.84999999999991"/>
        <n v="85.536000000000001"/>
        <n v="292.428"/>
        <n v="355.10999999999996"/>
        <n v="37.753"/>
        <n v="73.584000000000003"/>
        <n v="691.7299999999999"/>
        <n v="166.33799999999999"/>
        <n v="296.4205"/>
        <n v="51.74"/>
        <n v="81.099999999999994"/>
        <n v="309.24"/>
        <n v="83.3"/>
        <n v="135.261"/>
        <n v="120.75"/>
        <n v="390.22650000000004"/>
        <n v="166.48"/>
        <n v="278.19"/>
        <n v="282.36"/>
        <n v="76.911999999999992"/>
        <n v="112.473"/>
        <n v="665.4224999999999"/>
        <n v="102.6"/>
        <n v="180.21600000000001"/>
        <n v="34.348499999999994"/>
        <n v="33.003"/>
        <n v="371.88"/>
        <n v="216.24"/>
        <n v="235.714"/>
        <n v="291.08"/>
        <n v="124.678"/>
        <n v="47.61"/>
        <n v="38.930999999999997"/>
        <n v="136.64599999999999"/>
        <n v="205.173"/>
        <n v="592.19200000000001"/>
        <n v="155.16"/>
        <n v="383.18"/>
        <n v="109.449"/>
        <n v="763.88"/>
        <n v="72.36"/>
        <n v="47.082000000000001"/>
        <n v="334.02"/>
        <n v="47.994"/>
        <n v="50.64"/>
        <n v="93.39"/>
        <n v="1299.4099999999999"/>
        <n v="783.45"/>
        <n v="97.811999999999983"/>
        <n v="1240.8120000000001"/>
        <n v="244.00749999999996"/>
        <n v="151.73099999999999"/>
        <n v="1427.8679999999999"/>
        <n v="110.49299999999999"/>
        <n v="39.244500000000002"/>
        <n v="40.33"/>
        <n v="47.803999999999995"/>
        <n v="77.671999999999997"/>
        <n v="73.22"/>
        <n v="64.394999999999996"/>
        <n v="330.34"/>
        <n v="47.38"/>
        <n v="1922.268"/>
        <n v="35.630000000000003"/>
        <n v="143.52000000000001"/>
        <n v="580.72"/>
        <n v="296.24400000000003"/>
        <n v="136.01149999999998"/>
        <n v="47.62"/>
        <n v="323.62700000000001"/>
        <n v="132.49"/>
        <n v="60.52"/>
        <n v="90.022000000000006"/>
        <n v="230.60300000000001"/>
        <n v="309.97800000000001"/>
        <n v="690.66"/>
        <n v="186.17550000000003"/>
        <n v="200.36"/>
        <n v="68.297499999999999"/>
        <n v="650.52199999999993"/>
        <n v="277.23600000000005"/>
        <n v="36.65"/>
        <n v="256.76799999999997"/>
        <n v="63.612000000000009"/>
        <n v="35.69"/>
        <n v="462.04999999999995"/>
        <n v="38.949999999999996"/>
        <n v="144.3715"/>
        <n v="724.23"/>
        <n v="164.7"/>
        <n v="999.59999999999991"/>
        <n v="123.81"/>
        <n v="33.399000000000001"/>
        <n v="39.423000000000002"/>
        <n v="163.32"/>
        <n v="206.74"/>
        <n v="184.60399999999998"/>
        <n v="66.328999999999994"/>
        <n v="136.494"/>
        <n v="36.76"/>
        <n v="78.716999999999999"/>
        <n v="102.32"/>
        <n v="48.031999999999996"/>
        <n v="72.38"/>
        <n v="40.1"/>
        <n v="66.402000000000001"/>
        <n v="250.02"/>
        <n v="69.558999999999997"/>
        <n v="140.886"/>
        <n v="128.71800000000002"/>
        <n v="48.469000000000001"/>
        <n v="851.72550000000001"/>
        <n v="108.27000000000001"/>
        <n v="519.94500000000005"/>
        <n v="209.93299999999999"/>
        <n v="92.54"/>
        <n v="872.78000000000009"/>
        <n v="292.44"/>
        <n v="132.56100000000001"/>
        <n v="261.18"/>
        <n v="119.69999999999999"/>
        <n v="581.40000000000009"/>
        <n v="146.33000000000001"/>
        <n v="122.64"/>
        <n v="41.805000000000007"/>
        <n v="151.47999999999999"/>
        <n v="161.31"/>
        <n v="199.67"/>
        <n v="38.4465"/>
        <n v="412.452"/>
        <n v="72.215999999999994"/>
        <n v="122.19599999999998"/>
        <n v="42.865499999999997"/>
        <n v="100.34"/>
        <n v="121.77"/>
        <n v="86.782499999999985"/>
        <n v="72.42"/>
        <n v="76.759999999999991"/>
        <n v="161.62"/>
        <n v="131.94999999999999"/>
        <n v="519.98400000000004"/>
        <n v="288.02"/>
        <n v="196.88"/>
        <n v="580.16499999999996"/>
        <n v="331.48"/>
        <n v="306.06"/>
        <n v="46.01"/>
        <n v="144.096"/>
        <n v="110.31"/>
        <n v="130.07550000000001"/>
        <n v="135.779"/>
        <n v="124.14"/>
        <n v="460.73099999999999"/>
        <n v="36.68"/>
        <n v="178.95600000000002"/>
        <n v="393.67749999999995"/>
        <n v="391.02"/>
        <n v="73.494"/>
        <n v="124.93"/>
        <n v="94"/>
        <n v="159.90199999999999"/>
        <n v="232.02799999999999"/>
        <n v="153.88999999999999"/>
        <n v="39.96"/>
        <n v="317.69900000000001"/>
        <n v="104.346"/>
        <n v="137.52000000000001"/>
        <n v="210.06899999999999"/>
        <n v="817.74"/>
        <n v="196.24"/>
        <n v="79.153999999999996"/>
        <n v="147.47999999999999"/>
        <n v="753.72"/>
        <n v="240.78799999999998"/>
        <n v="136.68300000000002"/>
        <n v="33.137999999999998"/>
        <n v="232.3605"/>
        <n v="120.8"/>
        <n v="103.33"/>
        <n v="32.921999999999997"/>
        <n v="327.39849999999996"/>
        <n v="79.343999999999994"/>
        <n v="35.36"/>
        <n v="348.58350000000002"/>
        <n v="95.322999999999993"/>
        <n v="294.18"/>
        <n v="157.91"/>
        <n v="81.12"/>
        <n v="287.6825"/>
        <n v="153.88"/>
        <n v="355.25250000000005"/>
        <n v="764.6"/>
        <n v="36.53"/>
        <n v="103.31"/>
        <n v="616.45000000000005"/>
        <n v="97.317999999999998"/>
        <n v="143.32650000000001"/>
        <n v="82.48"/>
        <n v="183.44"/>
        <n v="80.680000000000007"/>
        <n v="204.74"/>
        <n v="202.56"/>
        <n v="192.94"/>
        <n v="602"/>
        <n v="441.46499999999997"/>
        <n v="192.51"/>
        <n v="398.73499999999996"/>
        <n v="792.4"/>
        <n v="261.46800000000002"/>
        <n v="1542.61"/>
        <n v="236.44800000000004"/>
        <n v="318.26899999999995"/>
        <n v="294.19200000000001"/>
        <n v="147.25949999999997"/>
        <n v="307.92"/>
        <n v="289.36799999999999"/>
        <n v="100.88"/>
        <n v="216.60000000000002"/>
        <n v="76.094999999999985"/>
        <n v="34.361499999999999"/>
        <n v="38.674500000000002"/>
        <n v="61.012999999999998"/>
        <n v="161.22"/>
        <n v="2510.3474999999999"/>
        <n v="72.936000000000007"/>
        <n v="136.07"/>
        <n v="77.99499999999999"/>
        <n v="156.55000000000001"/>
        <n v="127.76400000000001"/>
        <n v="123.33"/>
        <n v="42.083499999999994"/>
        <n v="199.02"/>
        <n v="77.728999999999985"/>
        <n v="117.6765"/>
        <n v="40.04"/>
        <n v="123.68"/>
        <n v="344.71800000000002"/>
        <n v="155.45799999999997"/>
        <n v="212.41499999999996"/>
        <n v="155.14449999999999"/>
        <n v="184.5"/>
        <n v="247.46"/>
        <n v="34.095500000000001"/>
        <n v="81.08"/>
        <n v="86.155999999999992"/>
        <n v="152.96"/>
        <n v="760.45600000000002"/>
        <n v="90.11699999999999"/>
        <n v="324.58499999999998"/>
        <n v="147.38399999999999"/>
        <n v="322.95999999999998"/>
        <n v="77.149499999999989"/>
        <n v="2458.8719999999998"/>
        <n v="162.52000000000001"/>
        <n v="487.43999999999994"/>
        <n v="154.07999999999998"/>
        <n v="497.44"/>
        <n v="412.233"/>
        <n v="249.82"/>
        <n v="44.469500000000004"/>
        <n v="49.96"/>
        <n v="1273.4550000000002"/>
        <n v="327.16000000000003"/>
        <n v="268.66000000000003"/>
        <n v="47.233999999999995"/>
        <n v="560.79599999999994"/>
        <n v="76.855000000000004"/>
        <n v="125.88"/>
        <n v="79.89"/>
        <n v="80.040000000000006"/>
        <n v="177.56100000000001"/>
        <n v="35.78"/>
        <n v="338.89499999999998"/>
        <n v="141.822"/>
        <n v="138.87"/>
        <n v="197.208"/>
        <n v="39.85"/>
        <n v="37.505999999999993"/>
        <n v="51.16"/>
        <n v="142.13999999999999"/>
        <n v="42.524999999999999"/>
        <n v="562.67999999999995"/>
        <n v="275.77800000000002"/>
        <n v="46.53"/>
        <n v="291.91599999999994"/>
        <n v="146.55000000000001"/>
        <n v="72.86399999999999"/>
        <n v="180.88200000000001"/>
        <n v="327.51"/>
        <n v="117.10650000000001"/>
        <n v="46.86"/>
        <n v="72.819999999999993"/>
        <n v="48.620999999999995"/>
        <n v="228.83599999999998"/>
        <n v="34.826999999999998"/>
        <n v="759.4"/>
        <n v="98.96"/>
        <n v="315.32"/>
        <n v="134.8905"/>
        <n v="103.52"/>
        <n v="609.59999999999991"/>
        <n v="201.96"/>
        <n v="35.649000000000001"/>
        <n v="101.58"/>
        <n v="98.724000000000004"/>
        <n v="152.72"/>
        <n v="80.44"/>
        <n v="74.222999999999999"/>
        <n v="207.4"/>
        <n v="101.43"/>
        <n v="126.33300000000001"/>
        <n v="128.583"/>
        <n v="75.933500000000009"/>
        <n v="90.287999999999997"/>
        <n v="127.06200000000001"/>
        <n v="144.5"/>
        <n v="66.996999999999986"/>
        <n v="153.69"/>
        <n v="115.33949999999999"/>
        <n v="413.44"/>
        <n v="71.56"/>
        <n v="121.44"/>
        <n v="410.72"/>
        <n v="373.89600000000002"/>
        <n v="155.173"/>
        <n v="139.995"/>
        <n v="62.678999999999995"/>
        <n v="260.96699999999998"/>
        <n v="34.893499999999996"/>
        <n v="792.34749999999997"/>
        <n v="183.5"/>
        <n v="154.41299999999998"/>
        <n v="340.01100000000002"/>
        <n v="138.703"/>
        <n v="320.21199999999999"/>
        <n v="504.03199999999998"/>
        <n v="74.376000000000005"/>
        <n v="195.85199999999998"/>
        <n v="72.14"/>
        <n v="1031.8320000000001"/>
        <n v="630.71699999999998"/>
        <n v="36.4"/>
        <n v="394.51599999999996"/>
        <n v="67.468999999999994"/>
        <n v="121.34599999999999"/>
        <n v="219.87"/>
        <n v="192.82"/>
        <n v="36.243000000000002"/>
        <n v="97.222999999999999"/>
        <n v="141.13800000000001"/>
        <n v="179.87400000000002"/>
        <n v="136.88999999999999"/>
        <n v="35.5"/>
        <n v="80.39"/>
        <n v="520.99199999999996"/>
        <n v="36.74"/>
        <n v="35.869999999999997"/>
        <n v="83.8"/>
        <n v="280.63600000000002"/>
        <n v="200.22"/>
        <n v="99.846000000000004"/>
        <n v="369.93"/>
        <n v="102.13"/>
        <n v="46.62"/>
        <n v="37.676999999999992"/>
        <n v="539.25799999999992"/>
        <n v="41.07"/>
        <n v="509.77"/>
        <n v="228.34200000000001"/>
        <n v="199.7"/>
        <n v="178.29"/>
        <n v="146.29"/>
        <n v="241.91000000000003"/>
        <n v="34.135999999999996"/>
        <n v="167.68799999999999"/>
        <n v="291.15000000000003"/>
        <n v="181.56399999999999"/>
        <n v="65.096999999999994"/>
        <n v="156.047"/>
        <n v="242.46"/>
        <n v="72.171000000000006"/>
        <n v="41.1"/>
        <n v="38.606999999999999"/>
        <n v="332.18"/>
        <n v="137.31299999999999"/>
        <n v="75.411000000000001"/>
        <n v="816.65000000000009"/>
        <n v="221.31"/>
        <n v="195.02100000000002"/>
        <n v="294.60000000000002"/>
        <n v="35.39"/>
        <n v="71.622"/>
        <n v="159.72"/>
        <n v="1628.1000000000001"/>
        <n v="462.726"/>
        <n v="68.305000000000007"/>
        <n v="548.35199999999998"/>
        <n v="36.323999999999998"/>
        <n v="102.68"/>
        <n v="32.345999999999997"/>
        <n v="148.30199999999999"/>
        <n v="93.330000000000013"/>
        <n v="1727.82"/>
        <n v="147.67200000000003"/>
        <n v="134.65"/>
        <n v="327.56"/>
        <n v="144.91999999999999"/>
        <n v="205.51349999999996"/>
        <n v="303.32"/>
        <n v="401.18400000000003"/>
        <n v="37.020000000000003"/>
        <n v="72.260000000000005"/>
        <n v="331.12599999999998"/>
        <n v="166.12"/>
        <n v="343.42500000000001"/>
        <n v="161.76"/>
        <n v="162.28"/>
        <n v="178.517"/>
        <n v="63.467999999999996"/>
        <n v="537.96"/>
        <n v="206.6"/>
        <n v="556.53750000000002"/>
        <n v="216.88200000000001"/>
        <n v="31.195"/>
        <n v="122.28"/>
        <n v="36.828000000000003"/>
        <n v="395.68500000000006"/>
        <n v="370.98"/>
        <n v="541.548"/>
        <n v="270.93"/>
        <n v="524.04300000000001"/>
        <n v="162.76"/>
        <n v="51.83"/>
        <n v="74"/>
        <n v="339.48"/>
        <n v="303.45999999999998"/>
        <n v="615.48599999999999"/>
        <n v="145.71"/>
        <n v="124.74000000000002"/>
        <n v="222.44399999999999"/>
        <n v="73.188000000000002"/>
        <n v="495.89"/>
        <n v="67.355000000000004"/>
        <n v="182.03899999999999"/>
        <n v="392.74"/>
        <n v="192.62"/>
        <n v="666.84"/>
        <n v="154.53"/>
        <n v="156.19"/>
        <n v="71.170500000000004"/>
        <n v="273.63800000000003"/>
        <n v="134.54849999999999"/>
        <n v="183.114"/>
        <n v="128.4435"/>
        <n v="46.377000000000002"/>
        <n v="65.150999999999996"/>
        <n v="126.12"/>
        <n v="163.16"/>
        <n v="142.21499999999997"/>
        <n v="378.91699999999997"/>
        <n v="161.04"/>
        <n v="205.24"/>
        <n v="111.02399999999999"/>
        <n v="242.12"/>
        <n v="61.106499999999997"/>
        <n v="160.02000000000001"/>
        <n v="198.38400000000001"/>
        <n v="244.94"/>
        <n v="524.20000000000005"/>
        <n v="332.3"/>
        <n v="338.01"/>
        <n v="84.69"/>
        <n v="80.819999999999993"/>
        <n v="260.68949999999995"/>
        <n v="206.55"/>
        <n v="179.62"/>
        <n v="163.5"/>
        <n v="199.32"/>
        <n v="157.47099999999998"/>
        <n v="145.47999999999999"/>
        <n v="108.88200000000001"/>
        <n v="161.6"/>
        <n v="162.97999999999999"/>
        <n v="28.327999999999999"/>
        <n v="62.910000000000004"/>
        <n v="152.94050000000001"/>
        <n v="88.388000000000005"/>
        <n v="193.19200000000001"/>
        <n v="358.19849999999997"/>
        <n v="398.56"/>
        <n v="120.003"/>
        <n v="154.56"/>
        <n v="167.22900000000001"/>
        <n v="143.6"/>
        <n v="186.16"/>
        <n v="146.36649999999997"/>
        <n v="1041.3440000000001"/>
        <n v="250.84"/>
        <n v="46.413000000000004"/>
        <n v="569.45749999999998"/>
        <n v="70.375999999999991"/>
        <n v="132.6"/>
        <n v="154.87"/>
        <n v="165.96"/>
        <n v="93.32"/>
        <n v="192.42"/>
        <n v="231.72399999999999"/>
        <n v="122.65"/>
        <n v="76.047499999999999"/>
        <n v="163.87"/>
        <n v="201.20999999999998"/>
        <n v="69.691499999999991"/>
        <n v="86.440499999999986"/>
        <n v="220.06499999999997"/>
        <n v="752.476"/>
        <n v="590.52"/>
        <n v="678.31200000000001"/>
        <n v="102.8"/>
        <n v="32.210999999999999"/>
        <n v="276.16499999999996"/>
        <n v="117.30600000000001"/>
        <n v="33.573"/>
        <n v="368.82"/>
        <n v="165.20400000000001"/>
        <n v="50.51"/>
        <n v="357.96600000000001"/>
        <n v="156.11000000000001"/>
        <n v="136.68"/>
        <n v="68.285999999999987"/>
        <n v="39.1875"/>
        <n v="571.44000000000005"/>
        <n v="356.96249999999998"/>
        <n v="395"/>
        <n v="116.39399999999999"/>
        <n v="284.11200000000002"/>
        <n v="43.624000000000002"/>
        <n v="147.21"/>
        <n v="149.72400000000002"/>
        <n v="72.97"/>
        <n v="892.80000000000007"/>
        <n v="81.917999999999992"/>
        <n v="102.3"/>
        <n v="468.2835"/>
        <n v="396.64"/>
        <n v="49.71"/>
        <n v="432.68999999999994"/>
        <n v="64.853999999999999"/>
        <n v="1264.2750000000001"/>
        <n v="71.927999999999997"/>
        <n v="873.072"/>
        <n v="415.50299999999999"/>
        <n v="247.68"/>
        <n v="594.84249999999997"/>
        <n v="267.18"/>
        <n v="526.16700000000003"/>
        <n v="531.54899999999998"/>
        <n v="287.53649999999999"/>
        <n v="266.8"/>
        <n v="171.86999999999998"/>
        <n v="146.37"/>
        <n v="154.10899999999998"/>
        <n v="330.46"/>
        <n v="127.56599999999999"/>
        <n v="138.07300000000001"/>
        <n v="154.86000000000001"/>
        <n v="975.13200000000006"/>
        <n v="237.048"/>
        <n v="143.887"/>
        <n v="517.21199999999999"/>
        <n v="83.03"/>
        <n v="85.784999999999997"/>
        <n v="414.56"/>
        <n v="391.35249999999996"/>
        <n v="212.88"/>
        <n v="248.78"/>
        <n v="101.43900000000001"/>
        <n v="241.542"/>
        <n v="37.04"/>
        <n v="123.71400000000001"/>
        <n v="97.578000000000003"/>
        <n v="80.959999999999994"/>
        <n v="457.59000000000003"/>
        <n v="258.00099999999998"/>
        <n v="95.417999999999992"/>
        <n v="71.7"/>
        <n v="374.01"/>
        <n v="1252.05"/>
        <n v="91.95"/>
        <n v="307.02100000000002"/>
        <n v="157.8235"/>
        <n v="377.39699999999999"/>
        <n v="534.6"/>
        <n v="404.73"/>
        <n v="65.087999999999994"/>
        <n v="44.981999999999999"/>
        <n v="338.93"/>
        <n v="227.31600000000003"/>
        <n v="141.69"/>
        <n v="261.88"/>
        <n v="1001.52"/>
        <n v="251.78"/>
        <n v="37.866999999999997"/>
        <n v="132.876"/>
        <n v="151.64000000000001"/>
        <n v="858.279"/>
        <n v="63.774000000000001"/>
        <n v="32.894999999999996"/>
        <n v="499.56000000000006"/>
        <n v="95.075999999999993"/>
        <n v="166.91"/>
        <n v="110.88900000000001"/>
        <n v="165.42"/>
        <n v="248.77800000000002"/>
        <n v="98.363"/>
        <n v="238.22199999999998"/>
        <n v="144.52000000000001"/>
        <n v="187.68"/>
        <n v="44.577000000000005"/>
        <n v="154.13749999999999"/>
        <n v="81.58"/>
        <n v="39.196999999999996"/>
        <n v="104.1335"/>
        <n v="357.99299999999999"/>
        <n v="291.44099999999997"/>
        <n v="41.18"/>
        <n v="80.58"/>
        <n v="85.644000000000005"/>
        <n v="34.475999999999999"/>
        <n v="104.9085"/>
        <n v="92.59"/>
        <n v="97.774000000000001"/>
        <n v="382.22"/>
        <n v="185.84849999999997"/>
        <n v="135.04249999999999"/>
        <n v="39.5"/>
        <n v="191.91"/>
        <n v="238.69800000000004"/>
        <n v="39.729999999999997"/>
        <n v="805.46699999999998"/>
        <n v="302.54400000000004"/>
        <n v="704.5"/>
        <n v="126.95400000000001"/>
        <n v="432"/>
        <n v="33.219000000000001"/>
        <n v="465.84000000000003"/>
        <n v="208.23299999999998"/>
        <n v="37.990499999999997"/>
        <n v="321.36"/>
        <n v="167.328"/>
        <n v="136.34399999999999"/>
        <n v="150.44"/>
        <n v="372.20999999999992"/>
        <n v="336.96000000000004"/>
        <n v="313.62"/>
        <n v="137.93999999999997"/>
        <n v="2831.6899999999996"/>
        <n v="39.092499999999994"/>
        <n v="427.59000000000003"/>
        <n v="77.975999999999999"/>
        <n v="90.23"/>
        <n v="104.91"/>
        <n v="161.82"/>
        <n v="185.89500000000001"/>
        <n v="161.30000000000001"/>
        <n v="127.89100000000001"/>
        <n v="152.78"/>
        <n v="523.25"/>
        <n v="36.83"/>
        <n v="331.99200000000002"/>
        <n v="39.549999999999997"/>
        <n v="248"/>
        <n v="81.56"/>
        <n v="45.172499999999992"/>
        <n v="282.95999999999998"/>
        <n v="312.322"/>
        <n v="50.78"/>
        <n v="44.811"/>
        <n v="154.09"/>
        <n v="134.19000000000003"/>
        <n v="46.44"/>
        <n v="40.53"/>
        <n v="241.12800000000001"/>
        <n v="129.303"/>
        <n v="91.78"/>
        <n v="181.85400000000001"/>
        <n v="360.71999999999997"/>
        <n v="487.48"/>
        <n v="193.70499999999998"/>
        <n v="343.97800000000001"/>
        <n v="326.76"/>
        <n v="155.68"/>
        <n v="33.6205"/>
        <n v="118.47"/>
        <n v="189.13550000000001"/>
        <n v="139.239"/>
        <n v="401.76000000000005"/>
        <n v="132.19999999999999"/>
        <n v="568.0335"/>
        <n v="568.32000000000005"/>
        <n v="334.32"/>
        <n v="141.25"/>
        <n v="586.08000000000004"/>
        <n v="269.48400000000004"/>
        <n v="51.82"/>
        <n v="109.97999999999999"/>
        <n v="350.75"/>
        <n v="34.513499999999993"/>
        <n v="39.61"/>
        <n v="103.78"/>
        <n v="40.24"/>
        <n v="154.57249999999999"/>
        <n v="101.26"/>
        <n v="597.67200000000003"/>
        <n v="172.20999999999998"/>
        <n v="248.71"/>
        <n v="212.79000000000002"/>
        <n v="218.21499999999997"/>
        <n v="76.142499999999998"/>
        <n v="38.475000000000001"/>
        <n v="68.114999999999995"/>
        <n v="38.009499999999996"/>
        <n v="388.7"/>
        <n v="36.299999999999997"/>
        <n v="521.58600000000001"/>
        <n v="116.89200000000001"/>
        <n v="120.9"/>
        <n v="32.67"/>
        <n v="80.319999999999993"/>
        <n v="180.46"/>
        <n v="795.72"/>
        <n v="90.27"/>
        <n v="93.55"/>
        <n v="101.44"/>
        <n v="497.87600000000003"/>
        <n v="103.39"/>
        <n v="155.35"/>
        <n v="47.37"/>
        <n v="40.15"/>
        <n v="283.83999999999997"/>
        <n v="123.63"/>
        <n v="177.83999999999997"/>
        <n v="103.61"/>
        <n v="239.72299999999998"/>
        <n v="431.37600000000003"/>
        <n v="77.10199999999999"/>
        <n v="38.778999999999996"/>
        <n v="221.346"/>
        <n v="169.65"/>
        <n v="509.21999999999997"/>
        <n v="152.38399999999999"/>
        <n v="123.09"/>
        <n v="126.53100000000001"/>
        <n v="47.860999999999997"/>
        <n v="186.92"/>
        <n v="146.1"/>
        <n v="166.58"/>
        <n v="92.5"/>
        <n v="679.9"/>
        <n v="32.355000000000004"/>
        <n v="176.47199999999998"/>
        <n v="145.92950000000002"/>
        <n v="197.334"/>
        <n v="47.784999999999997"/>
        <n v="93.177000000000007"/>
        <n v="1496.934"/>
        <n v="138.339"/>
        <n v="75.125999999999991"/>
        <n v="234.59400000000002"/>
        <n v="113.06699999999999"/>
        <n v="38.284999999999997"/>
        <n v="1602.2400000000002"/>
        <n v="146.86200000000002"/>
        <n v="124.4485"/>
        <n v="44.783999999999999"/>
        <n v="253.79999999999998"/>
        <n v="51.73"/>
        <n v="213.74100000000001"/>
        <n v="43.966000000000001"/>
        <n v="167.44"/>
        <n v="147.155"/>
        <n v="120.479"/>
        <n v="413.32"/>
        <n v="69.406999999999996"/>
        <n v="75.905000000000001"/>
        <n v="363.44700000000006"/>
        <n v="188.423"/>
        <n v="149.7105"/>
        <n v="293.7"/>
        <n v="586.87199999999996"/>
        <n v="161.84"/>
        <n v="932.75749999999994"/>
        <n v="79.459999999999994"/>
        <n v="67.241"/>
        <n v="326.20000000000005"/>
        <n v="87.660499999999999"/>
        <n v="365.262"/>
        <n v="160.47999999999999"/>
        <n v="145.87"/>
        <n v="40.799999999999997"/>
        <n v="780.65"/>
        <n v="543.59199999999998"/>
        <n v="46.84"/>
        <n v="82.46"/>
        <n v="31.45"/>
        <n v="121.26"/>
        <n v="179.05500000000001"/>
        <n v="494.02000000000004"/>
        <n v="94.07"/>
        <n v="163.91399999999999"/>
        <n v="124.31"/>
        <n v="243.64"/>
        <n v="250.43899999999999"/>
      </sharedItems>
    </cacheField>
    <cacheField name="COGS" numFmtId="0">
      <sharedItems containsSemiMixedTypes="0" containsString="0" containsNumber="1" minValue="13.18" maxValue="2361.36"/>
    </cacheField>
    <cacheField name="Gross Profit" numFmtId="0">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62642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ORID-01"/>
    <x v="0"/>
    <x v="0"/>
    <s v="Q3"/>
    <n v="7"/>
    <x v="0"/>
    <x v="0"/>
    <x v="0"/>
    <x v="0"/>
    <s v="New"/>
    <x v="0"/>
    <x v="0"/>
    <n v="3"/>
    <n v="160"/>
    <n v="0"/>
    <n v="79.900000000000006"/>
    <x v="0"/>
    <n v="239.70000000000002"/>
    <n v="240.29999999999998"/>
    <n v="0.50062499999999999"/>
  </r>
  <r>
    <s v="ORID-010"/>
    <x v="1"/>
    <x v="0"/>
    <s v="Q4"/>
    <n v="12"/>
    <x v="1"/>
    <x v="1"/>
    <x v="1"/>
    <x v="1"/>
    <s v="Returning"/>
    <x v="1"/>
    <x v="1"/>
    <n v="3"/>
    <n v="35.380000000000003"/>
    <n v="0"/>
    <n v="13.51"/>
    <x v="1"/>
    <n v="40.53"/>
    <n v="65.610000000000014"/>
    <n v="0.61814584511023185"/>
  </r>
  <r>
    <s v="ORID-0100"/>
    <x v="2"/>
    <x v="0"/>
    <s v="Q3"/>
    <n v="8"/>
    <x v="2"/>
    <x v="1"/>
    <x v="2"/>
    <x v="0"/>
    <s v="Business"/>
    <x v="1"/>
    <x v="2"/>
    <n v="2"/>
    <n v="133.6"/>
    <n v="0.1"/>
    <n v="67.3"/>
    <x v="2"/>
    <n v="134.6"/>
    <n v="105.88"/>
    <n v="0.44028609447771122"/>
  </r>
  <r>
    <s v="ORID-01001"/>
    <x v="3"/>
    <x v="0"/>
    <s v="Q3"/>
    <n v="7"/>
    <x v="0"/>
    <x v="1"/>
    <x v="2"/>
    <x v="1"/>
    <s v="Returning"/>
    <x v="2"/>
    <x v="3"/>
    <n v="1"/>
    <n v="200.48"/>
    <n v="0.05"/>
    <n v="104.11"/>
    <x v="3"/>
    <n v="104.11"/>
    <n v="86.345999999999989"/>
    <n v="0.45336455664300412"/>
  </r>
  <r>
    <s v="ORID-01004"/>
    <x v="4"/>
    <x v="0"/>
    <s v="Q2"/>
    <n v="5"/>
    <x v="3"/>
    <x v="0"/>
    <x v="3"/>
    <x v="1"/>
    <s v="Business"/>
    <x v="1"/>
    <x v="1"/>
    <n v="2"/>
    <n v="36.86"/>
    <n v="0.05"/>
    <n v="13.85"/>
    <x v="4"/>
    <n v="27.7"/>
    <n v="42.333999999999989"/>
    <n v="0.60447782505640113"/>
  </r>
  <r>
    <s v="ORID-01008"/>
    <x v="5"/>
    <x v="0"/>
    <s v="Q3"/>
    <n v="8"/>
    <x v="2"/>
    <x v="0"/>
    <x v="4"/>
    <x v="2"/>
    <s v="Business"/>
    <x v="1"/>
    <x v="4"/>
    <n v="10"/>
    <n v="164.55"/>
    <n v="0.1"/>
    <n v="88.23"/>
    <x v="5"/>
    <n v="882.30000000000007"/>
    <n v="598.65"/>
    <n v="0.40423376886458012"/>
  </r>
  <r>
    <s v="ORID-01009"/>
    <x v="6"/>
    <x v="0"/>
    <s v="Q4"/>
    <n v="12"/>
    <x v="1"/>
    <x v="0"/>
    <x v="3"/>
    <x v="3"/>
    <s v="Returning"/>
    <x v="0"/>
    <x v="5"/>
    <n v="2"/>
    <n v="72.349999999999994"/>
    <n v="0.15"/>
    <n v="32.44"/>
    <x v="6"/>
    <n v="64.88"/>
    <n v="58.114999999999995"/>
    <n v="0.47249888206837676"/>
  </r>
  <r>
    <s v="ORID-01011"/>
    <x v="7"/>
    <x v="0"/>
    <s v="Q3"/>
    <n v="8"/>
    <x v="2"/>
    <x v="1"/>
    <x v="1"/>
    <x v="1"/>
    <s v="New"/>
    <x v="3"/>
    <x v="6"/>
    <n v="1"/>
    <n v="51.81"/>
    <n v="0.05"/>
    <n v="22.28"/>
    <x v="7"/>
    <n v="22.28"/>
    <n v="26.939499999999995"/>
    <n v="0.54733388189640275"/>
  </r>
  <r>
    <s v="ORID-01012"/>
    <x v="4"/>
    <x v="0"/>
    <s v="Q2"/>
    <n v="5"/>
    <x v="3"/>
    <x v="2"/>
    <x v="5"/>
    <x v="1"/>
    <s v="New"/>
    <x v="0"/>
    <x v="0"/>
    <n v="3"/>
    <n v="156.74"/>
    <n v="0"/>
    <n v="79.819999999999993"/>
    <x v="8"/>
    <n v="239.45999999999998"/>
    <n v="230.76000000000005"/>
    <n v="0.49074901110118674"/>
  </r>
  <r>
    <s v="ORID-01013"/>
    <x v="8"/>
    <x v="0"/>
    <s v="Q1"/>
    <n v="2"/>
    <x v="4"/>
    <x v="2"/>
    <x v="6"/>
    <x v="0"/>
    <s v="New"/>
    <x v="3"/>
    <x v="7"/>
    <n v="1"/>
    <n v="104.35"/>
    <n v="0"/>
    <n v="51.49"/>
    <x v="9"/>
    <n v="51.49"/>
    <n v="52.859999999999992"/>
    <n v="0.50656444657402966"/>
  </r>
  <r>
    <s v="ORID-01014"/>
    <x v="9"/>
    <x v="0"/>
    <s v="Q4"/>
    <n v="12"/>
    <x v="1"/>
    <x v="0"/>
    <x v="0"/>
    <x v="3"/>
    <s v="New"/>
    <x v="1"/>
    <x v="1"/>
    <n v="2"/>
    <n v="35.619999999999997"/>
    <n v="0"/>
    <n v="13.62"/>
    <x v="10"/>
    <n v="27.24"/>
    <n v="44"/>
    <n v="0.61763054463784395"/>
  </r>
  <r>
    <s v="ORID-01015"/>
    <x v="10"/>
    <x v="0"/>
    <s v="Q3"/>
    <n v="9"/>
    <x v="5"/>
    <x v="3"/>
    <x v="7"/>
    <x v="1"/>
    <s v="New"/>
    <x v="0"/>
    <x v="0"/>
    <n v="4"/>
    <n v="151.01"/>
    <n v="0"/>
    <n v="80.569999999999993"/>
    <x v="11"/>
    <n v="322.27999999999997"/>
    <n v="281.76"/>
    <n v="0.46645917488908023"/>
  </r>
  <r>
    <s v="ORID-01016"/>
    <x v="11"/>
    <x v="0"/>
    <s v="Q2"/>
    <n v="5"/>
    <x v="3"/>
    <x v="0"/>
    <x v="3"/>
    <x v="0"/>
    <s v="Returning"/>
    <x v="2"/>
    <x v="3"/>
    <n v="3"/>
    <n v="192.1"/>
    <n v="0.05"/>
    <n v="106.07"/>
    <x v="12"/>
    <n v="318.20999999999998"/>
    <n v="229.27499999999992"/>
    <n v="0.4187785966738814"/>
  </r>
  <r>
    <s v="ORID-01018"/>
    <x v="12"/>
    <x v="0"/>
    <s v="Q4"/>
    <n v="10"/>
    <x v="6"/>
    <x v="0"/>
    <x v="3"/>
    <x v="3"/>
    <s v="Returning"/>
    <x v="1"/>
    <x v="8"/>
    <n v="1"/>
    <n v="46.36"/>
    <n v="0.05"/>
    <n v="18.399999999999999"/>
    <x v="13"/>
    <n v="18.399999999999999"/>
    <n v="25.641999999999996"/>
    <n v="0.58221697470596245"/>
  </r>
  <r>
    <s v="ORID-01019"/>
    <x v="13"/>
    <x v="0"/>
    <s v="Q1"/>
    <n v="2"/>
    <x v="4"/>
    <x v="2"/>
    <x v="6"/>
    <x v="0"/>
    <s v="New"/>
    <x v="2"/>
    <x v="9"/>
    <n v="5"/>
    <n v="121.94"/>
    <n v="0"/>
    <n v="62.3"/>
    <x v="14"/>
    <n v="311.5"/>
    <n v="298.20000000000005"/>
    <n v="0.48909299655568317"/>
  </r>
  <r>
    <s v="ORID-0102"/>
    <x v="14"/>
    <x v="0"/>
    <s v="Q4"/>
    <n v="12"/>
    <x v="1"/>
    <x v="3"/>
    <x v="8"/>
    <x v="0"/>
    <s v="New"/>
    <x v="0"/>
    <x v="10"/>
    <n v="3"/>
    <n v="142.75"/>
    <n v="0.1"/>
    <n v="81.739999999999995"/>
    <x v="15"/>
    <n v="245.21999999999997"/>
    <n v="140.20500000000004"/>
    <n v="0.3637672698968672"/>
  </r>
  <r>
    <s v="ORID-01022"/>
    <x v="15"/>
    <x v="0"/>
    <s v="Q4"/>
    <n v="11"/>
    <x v="7"/>
    <x v="0"/>
    <x v="0"/>
    <x v="1"/>
    <s v="Returning"/>
    <x v="3"/>
    <x v="11"/>
    <n v="1"/>
    <n v="39.97"/>
    <n v="0.1"/>
    <n v="16.93"/>
    <x v="16"/>
    <n v="16.93"/>
    <n v="19.042999999999999"/>
    <n v="0.52936924915909156"/>
  </r>
  <r>
    <s v="ORID-01023"/>
    <x v="16"/>
    <x v="0"/>
    <s v="Q3"/>
    <n v="8"/>
    <x v="2"/>
    <x v="3"/>
    <x v="7"/>
    <x v="1"/>
    <s v="New"/>
    <x v="0"/>
    <x v="12"/>
    <n v="5"/>
    <n v="90.19"/>
    <n v="0"/>
    <n v="45.61"/>
    <x v="17"/>
    <n v="228.05"/>
    <n v="222.89999999999998"/>
    <n v="0.49428983257567355"/>
  </r>
  <r>
    <s v="ORID-01025"/>
    <x v="17"/>
    <x v="0"/>
    <s v="Q3"/>
    <n v="7"/>
    <x v="0"/>
    <x v="3"/>
    <x v="9"/>
    <x v="0"/>
    <s v="Returning"/>
    <x v="0"/>
    <x v="10"/>
    <n v="2"/>
    <n v="145.75"/>
    <n v="0.05"/>
    <n v="79.319999999999993"/>
    <x v="18"/>
    <n v="158.63999999999999"/>
    <n v="118.28500000000003"/>
    <n v="0.42713731154644768"/>
  </r>
  <r>
    <s v="ORID-01029"/>
    <x v="18"/>
    <x v="0"/>
    <s v="Q3"/>
    <n v="9"/>
    <x v="5"/>
    <x v="2"/>
    <x v="5"/>
    <x v="1"/>
    <s v="Returning"/>
    <x v="1"/>
    <x v="2"/>
    <n v="1"/>
    <n v="132.36000000000001"/>
    <n v="0.05"/>
    <n v="66.63"/>
    <x v="19"/>
    <n v="66.63"/>
    <n v="59.112000000000009"/>
    <n v="0.47010545402490822"/>
  </r>
  <r>
    <s v="ORID-0103"/>
    <x v="19"/>
    <x v="0"/>
    <s v="Q3"/>
    <n v="9"/>
    <x v="5"/>
    <x v="3"/>
    <x v="7"/>
    <x v="1"/>
    <s v="New"/>
    <x v="1"/>
    <x v="2"/>
    <n v="4"/>
    <n v="132.58000000000001"/>
    <n v="0.15"/>
    <n v="67.62"/>
    <x v="20"/>
    <n v="270.48"/>
    <n v="180.29200000000003"/>
    <n v="0.39996273060438536"/>
  </r>
  <r>
    <s v="ORID-01033"/>
    <x v="20"/>
    <x v="0"/>
    <s v="Q4"/>
    <n v="10"/>
    <x v="6"/>
    <x v="2"/>
    <x v="6"/>
    <x v="1"/>
    <s v="New"/>
    <x v="0"/>
    <x v="5"/>
    <n v="1"/>
    <n v="70.47"/>
    <n v="0.1"/>
    <n v="31.52"/>
    <x v="21"/>
    <n v="31.52"/>
    <n v="31.903000000000002"/>
    <n v="0.50301940936253409"/>
  </r>
  <r>
    <s v="ORID-01036"/>
    <x v="21"/>
    <x v="0"/>
    <s v="Q1"/>
    <n v="3"/>
    <x v="8"/>
    <x v="1"/>
    <x v="1"/>
    <x v="1"/>
    <s v="Business"/>
    <x v="3"/>
    <x v="11"/>
    <n v="2"/>
    <n v="40.380000000000003"/>
    <n v="0"/>
    <n v="16.41"/>
    <x v="22"/>
    <n v="32.82"/>
    <n v="47.940000000000005"/>
    <n v="0.59361069836552749"/>
  </r>
  <r>
    <s v="ORID-01039"/>
    <x v="22"/>
    <x v="0"/>
    <s v="Q2"/>
    <n v="5"/>
    <x v="3"/>
    <x v="2"/>
    <x v="10"/>
    <x v="3"/>
    <s v="New"/>
    <x v="3"/>
    <x v="11"/>
    <n v="1"/>
    <n v="41.27"/>
    <n v="0.05"/>
    <n v="17.149999999999999"/>
    <x v="23"/>
    <n v="17.149999999999999"/>
    <n v="22.0565"/>
    <n v="0.56257253261576523"/>
  </r>
  <r>
    <s v="ORID-0104"/>
    <x v="23"/>
    <x v="0"/>
    <s v="Q4"/>
    <n v="11"/>
    <x v="7"/>
    <x v="2"/>
    <x v="10"/>
    <x v="1"/>
    <s v="New"/>
    <x v="0"/>
    <x v="0"/>
    <n v="3"/>
    <n v="153.96"/>
    <n v="0"/>
    <n v="80.62"/>
    <x v="24"/>
    <n v="241.86"/>
    <n v="220.01999999999998"/>
    <n v="0.47635749545336448"/>
  </r>
  <r>
    <s v="ORID-01040"/>
    <x v="24"/>
    <x v="0"/>
    <s v="Q1"/>
    <n v="1"/>
    <x v="9"/>
    <x v="1"/>
    <x v="1"/>
    <x v="0"/>
    <s v="New"/>
    <x v="1"/>
    <x v="1"/>
    <n v="1"/>
    <n v="35.93"/>
    <n v="0.05"/>
    <n v="13.33"/>
    <x v="25"/>
    <n v="13.33"/>
    <n v="20.8035"/>
    <n v="0.60947456311248482"/>
  </r>
  <r>
    <s v="ORID-01045"/>
    <x v="25"/>
    <x v="0"/>
    <s v="Q2"/>
    <n v="4"/>
    <x v="10"/>
    <x v="1"/>
    <x v="11"/>
    <x v="1"/>
    <s v="Returning"/>
    <x v="2"/>
    <x v="3"/>
    <n v="2"/>
    <n v="196.57"/>
    <n v="0.05"/>
    <n v="106.2"/>
    <x v="26"/>
    <n v="212.4"/>
    <n v="161.08299999999994"/>
    <n v="0.43129941657317727"/>
  </r>
  <r>
    <s v="ORID-01047"/>
    <x v="26"/>
    <x v="0"/>
    <s v="Q1"/>
    <n v="3"/>
    <x v="8"/>
    <x v="1"/>
    <x v="1"/>
    <x v="1"/>
    <s v="Returning"/>
    <x v="1"/>
    <x v="8"/>
    <n v="2"/>
    <n v="46.21"/>
    <n v="0.05"/>
    <n v="18.37"/>
    <x v="27"/>
    <n v="36.74"/>
    <n v="51.05899999999999"/>
    <n v="0.58154420893176451"/>
  </r>
  <r>
    <s v="ORID-01050"/>
    <x v="27"/>
    <x v="0"/>
    <s v="Q2"/>
    <n v="6"/>
    <x v="11"/>
    <x v="0"/>
    <x v="12"/>
    <x v="3"/>
    <s v="New"/>
    <x v="0"/>
    <x v="5"/>
    <n v="1"/>
    <n v="70.58"/>
    <n v="0"/>
    <n v="32.78"/>
    <x v="28"/>
    <n v="32.78"/>
    <n v="37.799999999999997"/>
    <n v="0.53556248228960046"/>
  </r>
  <r>
    <s v="ORID-01051"/>
    <x v="28"/>
    <x v="0"/>
    <s v="Q4"/>
    <n v="11"/>
    <x v="7"/>
    <x v="0"/>
    <x v="3"/>
    <x v="2"/>
    <s v="Business"/>
    <x v="0"/>
    <x v="12"/>
    <n v="12"/>
    <n v="90.99"/>
    <n v="0.2"/>
    <n v="45.51"/>
    <x v="29"/>
    <n v="546.12"/>
    <n v="327.3839999999999"/>
    <n v="0.37479393339927458"/>
  </r>
  <r>
    <s v="ORID-01054"/>
    <x v="29"/>
    <x v="0"/>
    <s v="Q3"/>
    <n v="8"/>
    <x v="2"/>
    <x v="2"/>
    <x v="13"/>
    <x v="1"/>
    <s v="Returning"/>
    <x v="0"/>
    <x v="0"/>
    <n v="3"/>
    <n v="157.41999999999999"/>
    <n v="0"/>
    <n v="77.989999999999995"/>
    <x v="30"/>
    <n v="233.96999999999997"/>
    <n v="238.29000000000002"/>
    <n v="0.5045737517469191"/>
  </r>
  <r>
    <s v="ORID-01056"/>
    <x v="30"/>
    <x v="0"/>
    <s v="Q1"/>
    <n v="3"/>
    <x v="8"/>
    <x v="1"/>
    <x v="11"/>
    <x v="1"/>
    <s v="Returning"/>
    <x v="2"/>
    <x v="3"/>
    <n v="1"/>
    <n v="192.86"/>
    <n v="0"/>
    <n v="101.13"/>
    <x v="31"/>
    <n v="101.13"/>
    <n v="91.730000000000018"/>
    <n v="0.475629990666805"/>
  </r>
  <r>
    <s v="ORID-01059"/>
    <x v="31"/>
    <x v="0"/>
    <s v="Q2"/>
    <n v="6"/>
    <x v="11"/>
    <x v="1"/>
    <x v="1"/>
    <x v="1"/>
    <s v="New"/>
    <x v="3"/>
    <x v="13"/>
    <n v="1"/>
    <n v="80.64"/>
    <n v="0.05"/>
    <n v="43.85"/>
    <x v="32"/>
    <n v="43.85"/>
    <n v="32.757999999999988"/>
    <n v="0.42760547201336668"/>
  </r>
  <r>
    <s v="ORID-01061"/>
    <x v="32"/>
    <x v="0"/>
    <s v="Q2"/>
    <n v="4"/>
    <x v="10"/>
    <x v="0"/>
    <x v="3"/>
    <x v="1"/>
    <s v="Returning"/>
    <x v="1"/>
    <x v="4"/>
    <n v="1"/>
    <n v="166.5"/>
    <n v="0"/>
    <n v="85.55"/>
    <x v="33"/>
    <n v="85.55"/>
    <n v="80.95"/>
    <n v="0.4861861861861862"/>
  </r>
  <r>
    <s v="ORID-01065"/>
    <x v="33"/>
    <x v="0"/>
    <s v="Q4"/>
    <n v="10"/>
    <x v="6"/>
    <x v="3"/>
    <x v="8"/>
    <x v="1"/>
    <s v="New"/>
    <x v="4"/>
    <x v="14"/>
    <n v="6"/>
    <n v="121.58"/>
    <n v="0.15"/>
    <n v="68.86"/>
    <x v="34"/>
    <n v="413.15999999999997"/>
    <n v="206.89800000000002"/>
    <n v="0.33367523683268346"/>
  </r>
  <r>
    <s v="ORID-01068"/>
    <x v="34"/>
    <x v="0"/>
    <s v="Q4"/>
    <n v="11"/>
    <x v="7"/>
    <x v="2"/>
    <x v="5"/>
    <x v="1"/>
    <s v="Returning"/>
    <x v="4"/>
    <x v="14"/>
    <n v="5"/>
    <n v="122.26"/>
    <n v="0.1"/>
    <n v="68.3"/>
    <x v="35"/>
    <n v="341.5"/>
    <n v="208.67000000000007"/>
    <n v="0.37928276714470083"/>
  </r>
  <r>
    <s v="ORID-01069"/>
    <x v="35"/>
    <x v="0"/>
    <s v="Q3"/>
    <n v="9"/>
    <x v="5"/>
    <x v="0"/>
    <x v="3"/>
    <x v="1"/>
    <s v="Returning"/>
    <x v="0"/>
    <x v="10"/>
    <n v="1"/>
    <n v="145.33000000000001"/>
    <n v="0.1"/>
    <n v="80.97"/>
    <x v="36"/>
    <n v="80.97"/>
    <n v="49.827000000000027"/>
    <n v="0.3809491043372556"/>
  </r>
  <r>
    <s v="ORID-01071"/>
    <x v="36"/>
    <x v="0"/>
    <s v="Q2"/>
    <n v="5"/>
    <x v="3"/>
    <x v="2"/>
    <x v="6"/>
    <x v="0"/>
    <s v="Business"/>
    <x v="4"/>
    <x v="15"/>
    <n v="1"/>
    <n v="50.83"/>
    <n v="0.1"/>
    <n v="21.82"/>
    <x v="37"/>
    <n v="21.82"/>
    <n v="23.927"/>
    <n v="0.52302883249174803"/>
  </r>
  <r>
    <s v="ORID-01072"/>
    <x v="37"/>
    <x v="0"/>
    <s v="Q1"/>
    <n v="2"/>
    <x v="4"/>
    <x v="3"/>
    <x v="14"/>
    <x v="1"/>
    <s v="Returning"/>
    <x v="2"/>
    <x v="16"/>
    <n v="2"/>
    <n v="81.34"/>
    <n v="0.05"/>
    <n v="40.64"/>
    <x v="38"/>
    <n v="81.28"/>
    <n v="73.265999999999991"/>
    <n v="0.47407244445019603"/>
  </r>
  <r>
    <s v="ORID-01073"/>
    <x v="38"/>
    <x v="0"/>
    <s v="Q1"/>
    <n v="3"/>
    <x v="8"/>
    <x v="3"/>
    <x v="15"/>
    <x v="3"/>
    <s v="Returning"/>
    <x v="3"/>
    <x v="13"/>
    <n v="2"/>
    <n v="81.290000000000006"/>
    <n v="0"/>
    <n v="43.9"/>
    <x v="39"/>
    <n v="87.8"/>
    <n v="74.780000000000015"/>
    <n v="0.45995817443720022"/>
  </r>
  <r>
    <s v="ORID-01076"/>
    <x v="39"/>
    <x v="0"/>
    <s v="Q4"/>
    <n v="10"/>
    <x v="6"/>
    <x v="1"/>
    <x v="2"/>
    <x v="3"/>
    <s v="Returning"/>
    <x v="2"/>
    <x v="3"/>
    <n v="1"/>
    <n v="195.67"/>
    <n v="0"/>
    <n v="105.88"/>
    <x v="40"/>
    <n v="105.88"/>
    <n v="89.789999999999992"/>
    <n v="0.45888485715745897"/>
  </r>
  <r>
    <s v="ORID-01077"/>
    <x v="40"/>
    <x v="0"/>
    <s v="Q1"/>
    <n v="1"/>
    <x v="9"/>
    <x v="2"/>
    <x v="5"/>
    <x v="1"/>
    <s v="New"/>
    <x v="3"/>
    <x v="7"/>
    <n v="3"/>
    <n v="102.12"/>
    <n v="0.1"/>
    <n v="51.28"/>
    <x v="41"/>
    <n v="153.84"/>
    <n v="121.88400000000004"/>
    <n v="0.44205074639857256"/>
  </r>
  <r>
    <s v="ORID-01079"/>
    <x v="41"/>
    <x v="0"/>
    <s v="Q2"/>
    <n v="6"/>
    <x v="11"/>
    <x v="2"/>
    <x v="16"/>
    <x v="0"/>
    <s v="Returning"/>
    <x v="2"/>
    <x v="3"/>
    <n v="2"/>
    <n v="198.69"/>
    <n v="0.15"/>
    <n v="104.25"/>
    <x v="42"/>
    <n v="208.5"/>
    <n v="129.27299999999997"/>
    <n v="0.38272153191640534"/>
  </r>
  <r>
    <s v="ORID-01081"/>
    <x v="42"/>
    <x v="0"/>
    <s v="Q2"/>
    <n v="6"/>
    <x v="11"/>
    <x v="0"/>
    <x v="3"/>
    <x v="1"/>
    <s v="Returning"/>
    <x v="3"/>
    <x v="6"/>
    <n v="1"/>
    <n v="51.12"/>
    <n v="0"/>
    <n v="22.43"/>
    <x v="43"/>
    <n v="22.43"/>
    <n v="28.689999999999998"/>
    <n v="0.56122848200312991"/>
  </r>
  <r>
    <s v="ORID-01083"/>
    <x v="5"/>
    <x v="0"/>
    <s v="Q3"/>
    <n v="8"/>
    <x v="2"/>
    <x v="1"/>
    <x v="11"/>
    <x v="0"/>
    <s v="New"/>
    <x v="3"/>
    <x v="11"/>
    <n v="1"/>
    <n v="39.590000000000003"/>
    <n v="0"/>
    <n v="16.899999999999999"/>
    <x v="44"/>
    <n v="16.899999999999999"/>
    <n v="22.690000000000005"/>
    <n v="0.57312452639555456"/>
  </r>
  <r>
    <s v="ORID-01085"/>
    <x v="43"/>
    <x v="0"/>
    <s v="Q1"/>
    <n v="2"/>
    <x v="4"/>
    <x v="1"/>
    <x v="11"/>
    <x v="1"/>
    <s v="New"/>
    <x v="2"/>
    <x v="3"/>
    <n v="3"/>
    <n v="193.18"/>
    <n v="0.05"/>
    <n v="106.19"/>
    <x v="45"/>
    <n v="318.57"/>
    <n v="231.99299999999999"/>
    <n v="0.42137412067283853"/>
  </r>
  <r>
    <s v="ORID-01086"/>
    <x v="44"/>
    <x v="0"/>
    <s v="Q4"/>
    <n v="12"/>
    <x v="1"/>
    <x v="0"/>
    <x v="3"/>
    <x v="2"/>
    <s v="Business"/>
    <x v="0"/>
    <x v="10"/>
    <n v="12"/>
    <n v="146.99"/>
    <n v="0.15"/>
    <n v="79.239999999999995"/>
    <x v="46"/>
    <n v="950.87999999999988"/>
    <n v="548.41800000000012"/>
    <n v="0.36578318653129671"/>
  </r>
  <r>
    <s v="ORID-01087"/>
    <x v="45"/>
    <x v="0"/>
    <s v="Q2"/>
    <n v="5"/>
    <x v="3"/>
    <x v="3"/>
    <x v="15"/>
    <x v="1"/>
    <s v="Returning"/>
    <x v="2"/>
    <x v="3"/>
    <n v="1"/>
    <n v="195.72"/>
    <n v="0.05"/>
    <n v="105.73"/>
    <x v="47"/>
    <n v="105.73"/>
    <n v="80.203999999999994"/>
    <n v="0.43135736336549524"/>
  </r>
  <r>
    <s v="ORID-01089"/>
    <x v="46"/>
    <x v="0"/>
    <s v="Q2"/>
    <n v="6"/>
    <x v="11"/>
    <x v="2"/>
    <x v="10"/>
    <x v="0"/>
    <s v="Returning"/>
    <x v="0"/>
    <x v="12"/>
    <n v="2"/>
    <n v="90.91"/>
    <n v="0.05"/>
    <n v="45.9"/>
    <x v="48"/>
    <n v="91.8"/>
    <n v="80.928999999999988"/>
    <n v="0.46853163047316893"/>
  </r>
  <r>
    <s v="ORID-0109"/>
    <x v="47"/>
    <x v="0"/>
    <s v="Q4"/>
    <n v="10"/>
    <x v="6"/>
    <x v="2"/>
    <x v="13"/>
    <x v="1"/>
    <s v="Returning"/>
    <x v="0"/>
    <x v="12"/>
    <n v="1"/>
    <n v="90.09"/>
    <n v="0"/>
    <n v="45.17"/>
    <x v="49"/>
    <n v="45.17"/>
    <n v="44.92"/>
    <n v="0.49861249861249862"/>
  </r>
  <r>
    <s v="ORID-01090"/>
    <x v="48"/>
    <x v="0"/>
    <s v="Q4"/>
    <n v="11"/>
    <x v="7"/>
    <x v="2"/>
    <x v="16"/>
    <x v="3"/>
    <s v="New"/>
    <x v="3"/>
    <x v="6"/>
    <n v="3"/>
    <n v="51.44"/>
    <n v="0.1"/>
    <n v="23.11"/>
    <x v="50"/>
    <n v="69.33"/>
    <n v="69.558000000000007"/>
    <n v="0.50082080525315364"/>
  </r>
  <r>
    <s v="ORID-01092"/>
    <x v="49"/>
    <x v="0"/>
    <s v="Q2"/>
    <n v="5"/>
    <x v="3"/>
    <x v="0"/>
    <x v="12"/>
    <x v="1"/>
    <s v="New"/>
    <x v="4"/>
    <x v="17"/>
    <n v="6"/>
    <n v="36.229999999999997"/>
    <n v="0"/>
    <n v="13.55"/>
    <x v="51"/>
    <n v="81.300000000000011"/>
    <n v="136.07999999999998"/>
    <n v="0.62600055202870541"/>
  </r>
  <r>
    <s v="ORID-01094"/>
    <x v="50"/>
    <x v="0"/>
    <s v="Q4"/>
    <n v="10"/>
    <x v="6"/>
    <x v="0"/>
    <x v="4"/>
    <x v="1"/>
    <s v="New"/>
    <x v="4"/>
    <x v="14"/>
    <n v="2"/>
    <n v="121.81"/>
    <n v="0.05"/>
    <n v="67.72"/>
    <x v="52"/>
    <n v="135.44"/>
    <n v="95.998999999999995"/>
    <n v="0.41479180259161158"/>
  </r>
  <r>
    <s v="ORID-01096"/>
    <x v="51"/>
    <x v="0"/>
    <s v="Q3"/>
    <n v="7"/>
    <x v="0"/>
    <x v="2"/>
    <x v="16"/>
    <x v="0"/>
    <s v="New"/>
    <x v="2"/>
    <x v="18"/>
    <n v="3"/>
    <n v="345.42"/>
    <n v="0"/>
    <n v="198.69"/>
    <x v="53"/>
    <n v="596.06999999999994"/>
    <n v="440.19000000000005"/>
    <n v="0.42478721556366167"/>
  </r>
  <r>
    <s v="ORID-01097"/>
    <x v="52"/>
    <x v="0"/>
    <s v="Q1"/>
    <n v="3"/>
    <x v="8"/>
    <x v="3"/>
    <x v="9"/>
    <x v="3"/>
    <s v="New"/>
    <x v="3"/>
    <x v="11"/>
    <n v="1"/>
    <n v="41.24"/>
    <n v="0.05"/>
    <n v="16.64"/>
    <x v="54"/>
    <n v="16.64"/>
    <n v="22.537999999999997"/>
    <n v="0.57527183623462141"/>
  </r>
  <r>
    <s v="ORID-01099"/>
    <x v="32"/>
    <x v="0"/>
    <s v="Q2"/>
    <n v="4"/>
    <x v="10"/>
    <x v="0"/>
    <x v="4"/>
    <x v="3"/>
    <s v="New"/>
    <x v="0"/>
    <x v="5"/>
    <n v="1"/>
    <n v="70.2"/>
    <n v="0"/>
    <n v="32.06"/>
    <x v="55"/>
    <n v="32.06"/>
    <n v="38.14"/>
    <n v="0.5433048433048433"/>
  </r>
  <r>
    <s v="ORID-0110"/>
    <x v="53"/>
    <x v="0"/>
    <s v="Q2"/>
    <n v="6"/>
    <x v="11"/>
    <x v="2"/>
    <x v="6"/>
    <x v="0"/>
    <s v="Business"/>
    <x v="0"/>
    <x v="5"/>
    <n v="10"/>
    <n v="72.97"/>
    <n v="0"/>
    <n v="31.57"/>
    <x v="56"/>
    <n v="315.7"/>
    <n v="414.00000000000006"/>
    <n v="0.56735644785528305"/>
  </r>
  <r>
    <s v="ORID-01100"/>
    <x v="8"/>
    <x v="0"/>
    <s v="Q1"/>
    <n v="2"/>
    <x v="4"/>
    <x v="0"/>
    <x v="12"/>
    <x v="1"/>
    <s v="Returning"/>
    <x v="4"/>
    <x v="14"/>
    <n v="2"/>
    <n v="120.48"/>
    <n v="0"/>
    <n v="70.680000000000007"/>
    <x v="57"/>
    <n v="141.36000000000001"/>
    <n v="99.6"/>
    <n v="0.4133466135458167"/>
  </r>
  <r>
    <s v="ORID-01101"/>
    <x v="54"/>
    <x v="0"/>
    <s v="Q3"/>
    <n v="8"/>
    <x v="2"/>
    <x v="0"/>
    <x v="4"/>
    <x v="1"/>
    <s v="New"/>
    <x v="4"/>
    <x v="19"/>
    <n v="4"/>
    <n v="40.14"/>
    <n v="0.05"/>
    <n v="14.53"/>
    <x v="58"/>
    <n v="58.12"/>
    <n v="94.411999999999978"/>
    <n v="0.61896520074476169"/>
  </r>
  <r>
    <s v="ORID-01102"/>
    <x v="55"/>
    <x v="0"/>
    <s v="Q2"/>
    <n v="4"/>
    <x v="10"/>
    <x v="2"/>
    <x v="5"/>
    <x v="1"/>
    <s v="Business"/>
    <x v="0"/>
    <x v="5"/>
    <n v="2"/>
    <n v="70.53"/>
    <n v="0"/>
    <n v="32.229999999999997"/>
    <x v="59"/>
    <n v="64.459999999999994"/>
    <n v="76.600000000000009"/>
    <n v="0.54303133418403526"/>
  </r>
  <r>
    <s v="ORID-01104"/>
    <x v="56"/>
    <x v="0"/>
    <s v="Q3"/>
    <n v="8"/>
    <x v="2"/>
    <x v="1"/>
    <x v="11"/>
    <x v="1"/>
    <s v="Returning"/>
    <x v="2"/>
    <x v="3"/>
    <n v="1"/>
    <n v="191.44"/>
    <n v="0"/>
    <n v="102.13"/>
    <x v="60"/>
    <n v="102.13"/>
    <n v="89.31"/>
    <n v="0.46651692436272463"/>
  </r>
  <r>
    <s v="ORID-01105"/>
    <x v="57"/>
    <x v="0"/>
    <s v="Q2"/>
    <n v="6"/>
    <x v="11"/>
    <x v="3"/>
    <x v="8"/>
    <x v="3"/>
    <s v="Returning"/>
    <x v="1"/>
    <x v="1"/>
    <n v="1"/>
    <n v="36.479999999999997"/>
    <n v="0.1"/>
    <n v="13.9"/>
    <x v="61"/>
    <n v="13.9"/>
    <n v="18.932000000000002"/>
    <n v="0.57663255360623789"/>
  </r>
  <r>
    <s v="ORID-01108"/>
    <x v="58"/>
    <x v="0"/>
    <s v="Q4"/>
    <n v="11"/>
    <x v="7"/>
    <x v="2"/>
    <x v="13"/>
    <x v="3"/>
    <s v="New"/>
    <x v="1"/>
    <x v="1"/>
    <n v="1"/>
    <n v="37.06"/>
    <n v="0.1"/>
    <n v="13.18"/>
    <x v="62"/>
    <n v="13.18"/>
    <n v="20.174000000000007"/>
    <n v="0.6048449961024166"/>
  </r>
  <r>
    <s v="ORID-01111"/>
    <x v="59"/>
    <x v="0"/>
    <s v="Q3"/>
    <n v="8"/>
    <x v="2"/>
    <x v="0"/>
    <x v="3"/>
    <x v="1"/>
    <s v="New"/>
    <x v="2"/>
    <x v="3"/>
    <n v="1"/>
    <n v="198.44"/>
    <n v="0"/>
    <n v="106.79"/>
    <x v="63"/>
    <n v="106.79"/>
    <n v="91.649999999999991"/>
    <n v="0.46185244910300338"/>
  </r>
  <r>
    <s v="ORID-01113"/>
    <x v="60"/>
    <x v="0"/>
    <s v="Q1"/>
    <n v="1"/>
    <x v="9"/>
    <x v="3"/>
    <x v="8"/>
    <x v="1"/>
    <s v="Returning"/>
    <x v="2"/>
    <x v="9"/>
    <n v="1"/>
    <n v="122.86"/>
    <n v="0.05"/>
    <n v="60.36"/>
    <x v="64"/>
    <n v="60.36"/>
    <n v="56.356999999999999"/>
    <n v="0.48285168398776529"/>
  </r>
  <r>
    <s v="ORID-01115"/>
    <x v="61"/>
    <x v="0"/>
    <s v="Q1"/>
    <n v="2"/>
    <x v="4"/>
    <x v="1"/>
    <x v="1"/>
    <x v="0"/>
    <s v="Business"/>
    <x v="1"/>
    <x v="4"/>
    <n v="3"/>
    <n v="161.19999999999999"/>
    <n v="0.1"/>
    <n v="87.37"/>
    <x v="65"/>
    <n v="262.11"/>
    <n v="173.12999999999994"/>
    <n v="0.39778053487730897"/>
  </r>
  <r>
    <s v="ORID-01116"/>
    <x v="62"/>
    <x v="0"/>
    <s v="Q2"/>
    <n v="5"/>
    <x v="3"/>
    <x v="2"/>
    <x v="6"/>
    <x v="2"/>
    <s v="Business"/>
    <x v="1"/>
    <x v="2"/>
    <n v="5"/>
    <n v="134.4"/>
    <n v="0.15"/>
    <n v="67.709999999999994"/>
    <x v="66"/>
    <n v="338.54999999999995"/>
    <n v="232.64999999999998"/>
    <n v="0.40730042016806722"/>
  </r>
  <r>
    <s v="ORID-01118"/>
    <x v="63"/>
    <x v="0"/>
    <s v="Q1"/>
    <n v="1"/>
    <x v="9"/>
    <x v="2"/>
    <x v="6"/>
    <x v="1"/>
    <s v="Returning"/>
    <x v="1"/>
    <x v="2"/>
    <n v="2"/>
    <n v="131.63999999999999"/>
    <n v="0.05"/>
    <n v="69.02"/>
    <x v="67"/>
    <n v="138.04"/>
    <n v="112.07599999999996"/>
    <n v="0.44809608341729429"/>
  </r>
  <r>
    <s v="ORID-01122"/>
    <x v="64"/>
    <x v="0"/>
    <s v="Q2"/>
    <n v="5"/>
    <x v="3"/>
    <x v="3"/>
    <x v="14"/>
    <x v="1"/>
    <s v="Returning"/>
    <x v="3"/>
    <x v="6"/>
    <n v="2"/>
    <n v="51.25"/>
    <n v="0"/>
    <n v="22.57"/>
    <x v="68"/>
    <n v="45.14"/>
    <n v="57.36"/>
    <n v="0.55960975609756092"/>
  </r>
  <r>
    <s v="ORID-01125"/>
    <x v="65"/>
    <x v="0"/>
    <s v="Q1"/>
    <n v="1"/>
    <x v="9"/>
    <x v="2"/>
    <x v="13"/>
    <x v="1"/>
    <s v="Returning"/>
    <x v="0"/>
    <x v="5"/>
    <n v="1"/>
    <n v="72.69"/>
    <n v="0.1"/>
    <n v="32.67"/>
    <x v="69"/>
    <n v="32.67"/>
    <n v="32.751000000000005"/>
    <n v="0.50061906727197691"/>
  </r>
  <r>
    <s v="ORID-01126"/>
    <x v="66"/>
    <x v="0"/>
    <s v="Q4"/>
    <n v="10"/>
    <x v="6"/>
    <x v="1"/>
    <x v="2"/>
    <x v="1"/>
    <s v="Business"/>
    <x v="3"/>
    <x v="6"/>
    <n v="1"/>
    <n v="51.35"/>
    <n v="0"/>
    <n v="22.98"/>
    <x v="70"/>
    <n v="22.98"/>
    <n v="28.37"/>
    <n v="0.55248296007789677"/>
  </r>
  <r>
    <s v="ORID-01127"/>
    <x v="67"/>
    <x v="0"/>
    <s v="Q4"/>
    <n v="11"/>
    <x v="7"/>
    <x v="1"/>
    <x v="1"/>
    <x v="3"/>
    <s v="New"/>
    <x v="3"/>
    <x v="13"/>
    <n v="2"/>
    <n v="81.02"/>
    <n v="0"/>
    <n v="43.22"/>
    <x v="71"/>
    <n v="86.44"/>
    <n v="75.599999999999994"/>
    <n v="0.46655146877314241"/>
  </r>
  <r>
    <s v="ORID-01128"/>
    <x v="10"/>
    <x v="0"/>
    <s v="Q3"/>
    <n v="9"/>
    <x v="5"/>
    <x v="1"/>
    <x v="11"/>
    <x v="3"/>
    <s v="Returning"/>
    <x v="3"/>
    <x v="6"/>
    <n v="1"/>
    <n v="51.32"/>
    <n v="0.1"/>
    <n v="22.67"/>
    <x v="72"/>
    <n v="22.67"/>
    <n v="23.518000000000001"/>
    <n v="0.50917987356023209"/>
  </r>
  <r>
    <s v="ORID-01130"/>
    <x v="39"/>
    <x v="0"/>
    <s v="Q4"/>
    <n v="10"/>
    <x v="6"/>
    <x v="1"/>
    <x v="11"/>
    <x v="0"/>
    <s v="Returning"/>
    <x v="3"/>
    <x v="11"/>
    <n v="1"/>
    <n v="40.83"/>
    <n v="0.1"/>
    <n v="16.54"/>
    <x v="73"/>
    <n v="16.54"/>
    <n v="20.207000000000001"/>
    <n v="0.54989522954254766"/>
  </r>
  <r>
    <s v="ORID-01131"/>
    <x v="68"/>
    <x v="0"/>
    <s v="Q4"/>
    <n v="12"/>
    <x v="1"/>
    <x v="0"/>
    <x v="12"/>
    <x v="1"/>
    <s v="Returning"/>
    <x v="0"/>
    <x v="12"/>
    <n v="2"/>
    <n v="93.88"/>
    <n v="0.1"/>
    <n v="45.89"/>
    <x v="74"/>
    <n v="91.78"/>
    <n v="77.204000000000008"/>
    <n v="0.45687165648818823"/>
  </r>
  <r>
    <s v="ORID-01133"/>
    <x v="69"/>
    <x v="0"/>
    <s v="Q2"/>
    <n v="5"/>
    <x v="3"/>
    <x v="1"/>
    <x v="11"/>
    <x v="0"/>
    <s v="New"/>
    <x v="2"/>
    <x v="3"/>
    <n v="3"/>
    <n v="192.21"/>
    <n v="0"/>
    <n v="103.51"/>
    <x v="75"/>
    <n v="310.53000000000003"/>
    <n v="266.09999999999997"/>
    <n v="0.46147442900993701"/>
  </r>
  <r>
    <s v="ORID-01134"/>
    <x v="70"/>
    <x v="0"/>
    <s v="Q4"/>
    <n v="11"/>
    <x v="7"/>
    <x v="0"/>
    <x v="4"/>
    <x v="1"/>
    <s v="Returning"/>
    <x v="1"/>
    <x v="1"/>
    <n v="2"/>
    <n v="36.119999999999997"/>
    <n v="0.1"/>
    <n v="13.61"/>
    <x v="76"/>
    <n v="27.22"/>
    <n v="37.795999999999992"/>
    <n v="0.58133382551987201"/>
  </r>
  <r>
    <s v="ORID-01135"/>
    <x v="71"/>
    <x v="0"/>
    <s v="Q4"/>
    <n v="11"/>
    <x v="7"/>
    <x v="0"/>
    <x v="0"/>
    <x v="1"/>
    <s v="New"/>
    <x v="1"/>
    <x v="1"/>
    <n v="2"/>
    <n v="35.71"/>
    <n v="0.2"/>
    <n v="13.48"/>
    <x v="77"/>
    <n v="26.96"/>
    <n v="30.176000000000002"/>
    <n v="0.52814337720526461"/>
  </r>
  <r>
    <s v="ORID-01140"/>
    <x v="72"/>
    <x v="0"/>
    <s v="Q2"/>
    <n v="6"/>
    <x v="11"/>
    <x v="2"/>
    <x v="13"/>
    <x v="0"/>
    <s v="Returning"/>
    <x v="0"/>
    <x v="5"/>
    <n v="1"/>
    <n v="70.86"/>
    <n v="0"/>
    <n v="31.47"/>
    <x v="78"/>
    <n v="31.47"/>
    <n v="39.39"/>
    <n v="0.55588484335309063"/>
  </r>
  <r>
    <s v="ORID-01142"/>
    <x v="26"/>
    <x v="0"/>
    <s v="Q1"/>
    <n v="3"/>
    <x v="8"/>
    <x v="2"/>
    <x v="10"/>
    <x v="1"/>
    <s v="New"/>
    <x v="2"/>
    <x v="9"/>
    <n v="3"/>
    <n v="125.85"/>
    <n v="0"/>
    <n v="59.19"/>
    <x v="79"/>
    <n v="177.57"/>
    <n v="199.97999999999996"/>
    <n v="0.52967818831942781"/>
  </r>
  <r>
    <s v="ORID-01143"/>
    <x v="73"/>
    <x v="0"/>
    <s v="Q1"/>
    <n v="3"/>
    <x v="8"/>
    <x v="2"/>
    <x v="6"/>
    <x v="1"/>
    <s v="Business"/>
    <x v="2"/>
    <x v="9"/>
    <n v="5"/>
    <n v="125.91"/>
    <n v="0"/>
    <n v="59.36"/>
    <x v="80"/>
    <n v="296.8"/>
    <n v="332.74999999999994"/>
    <n v="0.52855214041775866"/>
  </r>
  <r>
    <s v="ORID-01144"/>
    <x v="74"/>
    <x v="0"/>
    <s v="Q3"/>
    <n v="7"/>
    <x v="0"/>
    <x v="3"/>
    <x v="9"/>
    <x v="0"/>
    <s v="New"/>
    <x v="2"/>
    <x v="16"/>
    <n v="1"/>
    <n v="83.74"/>
    <n v="0"/>
    <n v="38.96"/>
    <x v="81"/>
    <n v="38.96"/>
    <n v="44.779999999999994"/>
    <n v="0.53475041796035339"/>
  </r>
  <r>
    <s v="ORID-01145"/>
    <x v="2"/>
    <x v="0"/>
    <s v="Q3"/>
    <n v="8"/>
    <x v="2"/>
    <x v="3"/>
    <x v="14"/>
    <x v="3"/>
    <s v="New"/>
    <x v="2"/>
    <x v="3"/>
    <n v="1"/>
    <n v="197.26"/>
    <n v="0"/>
    <n v="104.09"/>
    <x v="82"/>
    <n v="104.09"/>
    <n v="93.169999999999987"/>
    <n v="0.47232079488999285"/>
  </r>
  <r>
    <s v="ORID-01146"/>
    <x v="75"/>
    <x v="0"/>
    <s v="Q3"/>
    <n v="7"/>
    <x v="0"/>
    <x v="2"/>
    <x v="5"/>
    <x v="3"/>
    <s v="Returning"/>
    <x v="2"/>
    <x v="9"/>
    <n v="2"/>
    <n v="125.34"/>
    <n v="0.15"/>
    <n v="59.04"/>
    <x v="83"/>
    <n v="118.08"/>
    <n v="94.998000000000005"/>
    <n v="0.44583673584321237"/>
  </r>
  <r>
    <s v="ORID-01147"/>
    <x v="76"/>
    <x v="0"/>
    <s v="Q2"/>
    <n v="4"/>
    <x v="10"/>
    <x v="0"/>
    <x v="0"/>
    <x v="1"/>
    <s v="New"/>
    <x v="1"/>
    <x v="2"/>
    <n v="1"/>
    <n v="131.46"/>
    <n v="0"/>
    <n v="67.77"/>
    <x v="84"/>
    <n v="67.77"/>
    <n v="63.690000000000012"/>
    <n v="0.48448197170241902"/>
  </r>
  <r>
    <s v="ORID-01148"/>
    <x v="7"/>
    <x v="0"/>
    <s v="Q3"/>
    <n v="8"/>
    <x v="2"/>
    <x v="3"/>
    <x v="9"/>
    <x v="0"/>
    <s v="New"/>
    <x v="4"/>
    <x v="17"/>
    <n v="3"/>
    <n v="35.9"/>
    <n v="0"/>
    <n v="14.11"/>
    <x v="85"/>
    <n v="42.33"/>
    <n v="65.36999999999999"/>
    <n v="0.60696378830083564"/>
  </r>
  <r>
    <s v="ORID-01149"/>
    <x v="77"/>
    <x v="0"/>
    <s v="Q3"/>
    <n v="7"/>
    <x v="0"/>
    <x v="1"/>
    <x v="11"/>
    <x v="1"/>
    <s v="New"/>
    <x v="3"/>
    <x v="13"/>
    <n v="2"/>
    <n v="81.900000000000006"/>
    <n v="0"/>
    <n v="42.61"/>
    <x v="86"/>
    <n v="85.22"/>
    <n v="78.580000000000013"/>
    <n v="0.47973137973137975"/>
  </r>
  <r>
    <s v="ORID-01150"/>
    <x v="45"/>
    <x v="0"/>
    <s v="Q2"/>
    <n v="5"/>
    <x v="3"/>
    <x v="1"/>
    <x v="1"/>
    <x v="2"/>
    <s v="Returning"/>
    <x v="3"/>
    <x v="11"/>
    <n v="8"/>
    <n v="40.15"/>
    <n v="0.15"/>
    <n v="16.91"/>
    <x v="87"/>
    <n v="135.28"/>
    <n v="137.73999999999998"/>
    <n v="0.50450516445681637"/>
  </r>
  <r>
    <s v="ORID-01151"/>
    <x v="78"/>
    <x v="0"/>
    <s v="Q3"/>
    <n v="9"/>
    <x v="5"/>
    <x v="1"/>
    <x v="1"/>
    <x v="3"/>
    <s v="Returning"/>
    <x v="3"/>
    <x v="13"/>
    <n v="1"/>
    <n v="81.48"/>
    <n v="0"/>
    <n v="41.47"/>
    <x v="88"/>
    <n v="41.47"/>
    <n v="40.010000000000005"/>
    <n v="0.4910407461953854"/>
  </r>
  <r>
    <s v="ORID-01152"/>
    <x v="79"/>
    <x v="0"/>
    <s v="Q2"/>
    <n v="5"/>
    <x v="3"/>
    <x v="0"/>
    <x v="0"/>
    <x v="1"/>
    <s v="New"/>
    <x v="0"/>
    <x v="12"/>
    <n v="2"/>
    <n v="94.4"/>
    <n v="0"/>
    <n v="46.39"/>
    <x v="89"/>
    <n v="92.78"/>
    <n v="96.02000000000001"/>
    <n v="0.50858050847457625"/>
  </r>
  <r>
    <s v="ORID-01153"/>
    <x v="80"/>
    <x v="0"/>
    <s v="Q2"/>
    <n v="4"/>
    <x v="10"/>
    <x v="3"/>
    <x v="14"/>
    <x v="0"/>
    <s v="New"/>
    <x v="0"/>
    <x v="12"/>
    <n v="4"/>
    <n v="90.15"/>
    <n v="0"/>
    <n v="44.9"/>
    <x v="90"/>
    <n v="179.6"/>
    <n v="181.00000000000003"/>
    <n v="0.50194120909595119"/>
  </r>
  <r>
    <s v="ORID-01155"/>
    <x v="81"/>
    <x v="0"/>
    <s v="Q2"/>
    <n v="5"/>
    <x v="3"/>
    <x v="3"/>
    <x v="9"/>
    <x v="3"/>
    <s v="New"/>
    <x v="0"/>
    <x v="5"/>
    <n v="5"/>
    <n v="72.900000000000006"/>
    <n v="0.05"/>
    <n v="31.57"/>
    <x v="91"/>
    <n v="157.85"/>
    <n v="188.42499999999998"/>
    <n v="0.54414843693596127"/>
  </r>
  <r>
    <s v="ORID-01156"/>
    <x v="82"/>
    <x v="0"/>
    <s v="Q3"/>
    <n v="8"/>
    <x v="2"/>
    <x v="3"/>
    <x v="8"/>
    <x v="0"/>
    <s v="New"/>
    <x v="3"/>
    <x v="6"/>
    <n v="2"/>
    <n v="50.59"/>
    <n v="0.1"/>
    <n v="22.68"/>
    <x v="92"/>
    <n v="45.36"/>
    <n v="45.702000000000012"/>
    <n v="0.5018778414706464"/>
  </r>
  <r>
    <s v="ORID-01157"/>
    <x v="83"/>
    <x v="0"/>
    <s v="Q4"/>
    <n v="10"/>
    <x v="6"/>
    <x v="0"/>
    <x v="4"/>
    <x v="1"/>
    <s v="New"/>
    <x v="3"/>
    <x v="6"/>
    <n v="1"/>
    <n v="51.25"/>
    <n v="0"/>
    <n v="22.58"/>
    <x v="93"/>
    <n v="22.58"/>
    <n v="28.67"/>
    <n v="0.55941463414634152"/>
  </r>
  <r>
    <s v="ORID-01158"/>
    <x v="84"/>
    <x v="0"/>
    <s v="Q3"/>
    <n v="9"/>
    <x v="5"/>
    <x v="1"/>
    <x v="2"/>
    <x v="0"/>
    <s v="Returning"/>
    <x v="4"/>
    <x v="19"/>
    <n v="1"/>
    <n v="40.61"/>
    <n v="0.1"/>
    <n v="14.28"/>
    <x v="94"/>
    <n v="14.28"/>
    <n v="22.268999999999998"/>
    <n v="0.60929163588607071"/>
  </r>
  <r>
    <s v="ORID-01161"/>
    <x v="85"/>
    <x v="0"/>
    <s v="Q1"/>
    <n v="3"/>
    <x v="8"/>
    <x v="2"/>
    <x v="6"/>
    <x v="1"/>
    <s v="New"/>
    <x v="3"/>
    <x v="7"/>
    <n v="2"/>
    <n v="101.73"/>
    <n v="0.05"/>
    <n v="51.56"/>
    <x v="95"/>
    <n v="103.12"/>
    <n v="90.167000000000002"/>
    <n v="0.46649283190281809"/>
  </r>
  <r>
    <s v="ORID-01163"/>
    <x v="86"/>
    <x v="0"/>
    <s v="Q2"/>
    <n v="6"/>
    <x v="11"/>
    <x v="2"/>
    <x v="6"/>
    <x v="1"/>
    <s v="New"/>
    <x v="1"/>
    <x v="8"/>
    <n v="2"/>
    <n v="46.69"/>
    <n v="0.05"/>
    <n v="18.23"/>
    <x v="96"/>
    <n v="36.46"/>
    <n v="52.250999999999998"/>
    <n v="0.58900249123558523"/>
  </r>
  <r>
    <s v="ORID-01164"/>
    <x v="65"/>
    <x v="0"/>
    <s v="Q1"/>
    <n v="1"/>
    <x v="9"/>
    <x v="1"/>
    <x v="1"/>
    <x v="1"/>
    <s v="New"/>
    <x v="3"/>
    <x v="13"/>
    <n v="1"/>
    <n v="79.989999999999995"/>
    <n v="0.05"/>
    <n v="43.02"/>
    <x v="97"/>
    <n v="43.02"/>
    <n v="32.970499999999994"/>
    <n v="0.43387660299642711"/>
  </r>
  <r>
    <s v="ORID-01166"/>
    <x v="87"/>
    <x v="0"/>
    <s v="Q4"/>
    <n v="12"/>
    <x v="1"/>
    <x v="3"/>
    <x v="14"/>
    <x v="3"/>
    <s v="Returning"/>
    <x v="2"/>
    <x v="3"/>
    <n v="2"/>
    <n v="198.94"/>
    <n v="0.15"/>
    <n v="102.32"/>
    <x v="98"/>
    <n v="204.64"/>
    <n v="133.55799999999999"/>
    <n v="0.39491067362905752"/>
  </r>
  <r>
    <s v="ORID-01169"/>
    <x v="53"/>
    <x v="0"/>
    <s v="Q2"/>
    <n v="6"/>
    <x v="11"/>
    <x v="2"/>
    <x v="10"/>
    <x v="0"/>
    <s v="New"/>
    <x v="3"/>
    <x v="13"/>
    <n v="3"/>
    <n v="82.91"/>
    <n v="0"/>
    <n v="42.29"/>
    <x v="99"/>
    <n v="126.87"/>
    <n v="121.85999999999999"/>
    <n v="0.4899288384995778"/>
  </r>
  <r>
    <s v="ORID-01172"/>
    <x v="88"/>
    <x v="0"/>
    <s v="Q2"/>
    <n v="6"/>
    <x v="11"/>
    <x v="1"/>
    <x v="11"/>
    <x v="1"/>
    <s v="Returning"/>
    <x v="0"/>
    <x v="0"/>
    <n v="1"/>
    <n v="153.43"/>
    <n v="0.05"/>
    <n v="78.16"/>
    <x v="100"/>
    <n v="78.16"/>
    <n v="67.598500000000001"/>
    <n v="0.46377055197467043"/>
  </r>
  <r>
    <s v="ORID-01174"/>
    <x v="67"/>
    <x v="0"/>
    <s v="Q4"/>
    <n v="11"/>
    <x v="7"/>
    <x v="1"/>
    <x v="1"/>
    <x v="3"/>
    <s v="New"/>
    <x v="1"/>
    <x v="4"/>
    <n v="3"/>
    <n v="164.36"/>
    <n v="0.05"/>
    <n v="88.7"/>
    <x v="101"/>
    <n v="266.10000000000002"/>
    <n v="202.32600000000002"/>
    <n v="0.43192734818306416"/>
  </r>
  <r>
    <s v="ORID-01175"/>
    <x v="89"/>
    <x v="0"/>
    <s v="Q2"/>
    <n v="5"/>
    <x v="3"/>
    <x v="3"/>
    <x v="14"/>
    <x v="2"/>
    <s v="Returning"/>
    <x v="2"/>
    <x v="18"/>
    <n v="4"/>
    <n v="332.89"/>
    <n v="0.1"/>
    <n v="198.06"/>
    <x v="102"/>
    <n v="792.24"/>
    <n v="406.16399999999999"/>
    <n v="0.33892076461694054"/>
  </r>
  <r>
    <s v="ORID-01176"/>
    <x v="90"/>
    <x v="0"/>
    <s v="Q4"/>
    <n v="11"/>
    <x v="7"/>
    <x v="2"/>
    <x v="5"/>
    <x v="2"/>
    <s v="Business"/>
    <x v="2"/>
    <x v="18"/>
    <n v="10"/>
    <n v="333.09"/>
    <n v="0.15"/>
    <n v="197.95"/>
    <x v="103"/>
    <n v="1979.5"/>
    <n v="851.76499999999942"/>
    <n v="0.30084255624252748"/>
  </r>
  <r>
    <s v="ORID-01179"/>
    <x v="12"/>
    <x v="0"/>
    <s v="Q4"/>
    <n v="10"/>
    <x v="6"/>
    <x v="3"/>
    <x v="14"/>
    <x v="1"/>
    <s v="Business"/>
    <x v="3"/>
    <x v="13"/>
    <n v="1"/>
    <n v="81.47"/>
    <n v="0"/>
    <n v="43.67"/>
    <x v="104"/>
    <n v="43.67"/>
    <n v="37.799999999999997"/>
    <n v="0.463974469129741"/>
  </r>
  <r>
    <s v="ORID-0118"/>
    <x v="2"/>
    <x v="0"/>
    <s v="Q3"/>
    <n v="8"/>
    <x v="2"/>
    <x v="0"/>
    <x v="4"/>
    <x v="1"/>
    <s v="Returning"/>
    <x v="1"/>
    <x v="8"/>
    <n v="1"/>
    <n v="47.53"/>
    <n v="0"/>
    <n v="18.04"/>
    <x v="105"/>
    <n v="18.04"/>
    <n v="29.490000000000002"/>
    <n v="0.62045024195245113"/>
  </r>
  <r>
    <s v="ORID-01181"/>
    <x v="91"/>
    <x v="0"/>
    <s v="Q4"/>
    <n v="11"/>
    <x v="7"/>
    <x v="2"/>
    <x v="6"/>
    <x v="3"/>
    <s v="New"/>
    <x v="3"/>
    <x v="7"/>
    <n v="2"/>
    <n v="102.87"/>
    <n v="0.05"/>
    <n v="51.69"/>
    <x v="106"/>
    <n v="103.38"/>
    <n v="92.073000000000008"/>
    <n v="0.4710748875688785"/>
  </r>
  <r>
    <s v="ORID-01184"/>
    <x v="92"/>
    <x v="0"/>
    <s v="Q1"/>
    <n v="3"/>
    <x v="8"/>
    <x v="0"/>
    <x v="12"/>
    <x v="1"/>
    <s v="Returning"/>
    <x v="3"/>
    <x v="6"/>
    <n v="1"/>
    <n v="49.46"/>
    <n v="0"/>
    <n v="23.04"/>
    <x v="107"/>
    <n v="23.04"/>
    <n v="26.42"/>
    <n v="0.53416902547513145"/>
  </r>
  <r>
    <s v="ORID-01185"/>
    <x v="93"/>
    <x v="0"/>
    <s v="Q4"/>
    <n v="11"/>
    <x v="7"/>
    <x v="0"/>
    <x v="12"/>
    <x v="2"/>
    <s v="Business"/>
    <x v="1"/>
    <x v="1"/>
    <n v="5"/>
    <n v="37.08"/>
    <n v="0.15"/>
    <n v="13.27"/>
    <x v="108"/>
    <n v="66.349999999999994"/>
    <n v="91.239999999999981"/>
    <n v="0.57897074687480166"/>
  </r>
  <r>
    <s v="ORID-01186"/>
    <x v="61"/>
    <x v="0"/>
    <s v="Q1"/>
    <n v="2"/>
    <x v="4"/>
    <x v="1"/>
    <x v="2"/>
    <x v="0"/>
    <s v="Business"/>
    <x v="3"/>
    <x v="6"/>
    <n v="1"/>
    <n v="49.73"/>
    <n v="0"/>
    <n v="22"/>
    <x v="109"/>
    <n v="22"/>
    <n v="27.729999999999997"/>
    <n v="0.55761109993967417"/>
  </r>
  <r>
    <s v="ORID-01187"/>
    <x v="94"/>
    <x v="0"/>
    <s v="Q3"/>
    <n v="8"/>
    <x v="2"/>
    <x v="1"/>
    <x v="1"/>
    <x v="1"/>
    <s v="Returning"/>
    <x v="1"/>
    <x v="8"/>
    <n v="2"/>
    <n v="45.45"/>
    <n v="0.05"/>
    <n v="18.829999999999998"/>
    <x v="110"/>
    <n v="37.659999999999997"/>
    <n v="48.695000000000007"/>
    <n v="0.56389323142840608"/>
  </r>
  <r>
    <s v="ORID-01188"/>
    <x v="95"/>
    <x v="0"/>
    <s v="Q2"/>
    <n v="5"/>
    <x v="3"/>
    <x v="2"/>
    <x v="5"/>
    <x v="1"/>
    <s v="Returning"/>
    <x v="2"/>
    <x v="16"/>
    <n v="1"/>
    <n v="82.44"/>
    <n v="0.15"/>
    <n v="39.380000000000003"/>
    <x v="111"/>
    <n v="39.380000000000003"/>
    <n v="30.693999999999996"/>
    <n v="0.43802266175757054"/>
  </r>
  <r>
    <s v="ORID-01189"/>
    <x v="96"/>
    <x v="0"/>
    <s v="Q1"/>
    <n v="3"/>
    <x v="8"/>
    <x v="0"/>
    <x v="3"/>
    <x v="1"/>
    <s v="New"/>
    <x v="3"/>
    <x v="7"/>
    <n v="2"/>
    <n v="103.22"/>
    <n v="0"/>
    <n v="51.33"/>
    <x v="112"/>
    <n v="102.66"/>
    <n v="103.78"/>
    <n v="0.50271265258670805"/>
  </r>
  <r>
    <s v="ORID-0119"/>
    <x v="91"/>
    <x v="0"/>
    <s v="Q4"/>
    <n v="11"/>
    <x v="7"/>
    <x v="1"/>
    <x v="2"/>
    <x v="1"/>
    <s v="New"/>
    <x v="4"/>
    <x v="19"/>
    <n v="1"/>
    <n v="41.16"/>
    <n v="0.1"/>
    <n v="14.82"/>
    <x v="113"/>
    <n v="14.82"/>
    <n v="22.223999999999997"/>
    <n v="0.59993521218011014"/>
  </r>
  <r>
    <s v="ORID-01192"/>
    <x v="97"/>
    <x v="0"/>
    <s v="Q4"/>
    <n v="12"/>
    <x v="1"/>
    <x v="0"/>
    <x v="3"/>
    <x v="2"/>
    <s v="Business"/>
    <x v="4"/>
    <x v="19"/>
    <n v="6"/>
    <n v="39.49"/>
    <n v="0.05"/>
    <n v="14.49"/>
    <x v="114"/>
    <n v="86.94"/>
    <n v="138.15299999999999"/>
    <n v="0.61375964601298127"/>
  </r>
  <r>
    <s v="ORID-01197"/>
    <x v="98"/>
    <x v="0"/>
    <s v="Q1"/>
    <n v="2"/>
    <x v="4"/>
    <x v="3"/>
    <x v="7"/>
    <x v="1"/>
    <s v="New"/>
    <x v="3"/>
    <x v="7"/>
    <n v="2"/>
    <n v="101.77"/>
    <n v="0"/>
    <n v="51.34"/>
    <x v="115"/>
    <n v="102.68"/>
    <n v="100.85999999999999"/>
    <n v="0.49552913432249185"/>
  </r>
  <r>
    <s v="ORID-01198"/>
    <x v="99"/>
    <x v="0"/>
    <s v="Q4"/>
    <n v="12"/>
    <x v="1"/>
    <x v="0"/>
    <x v="0"/>
    <x v="0"/>
    <s v="New"/>
    <x v="1"/>
    <x v="8"/>
    <n v="5"/>
    <n v="47.69"/>
    <n v="0.05"/>
    <n v="18.23"/>
    <x v="116"/>
    <n v="91.15"/>
    <n v="135.37749999999997"/>
    <n v="0.59762059794064726"/>
  </r>
  <r>
    <s v="ORID-01199"/>
    <x v="100"/>
    <x v="0"/>
    <s v="Q4"/>
    <n v="10"/>
    <x v="6"/>
    <x v="2"/>
    <x v="6"/>
    <x v="1"/>
    <s v="New"/>
    <x v="3"/>
    <x v="7"/>
    <n v="1"/>
    <n v="102.47"/>
    <n v="0.1"/>
    <n v="49.75"/>
    <x v="117"/>
    <n v="49.75"/>
    <n v="42.472999999999999"/>
    <n v="0.46054671828068922"/>
  </r>
  <r>
    <s v="ORID-01202"/>
    <x v="101"/>
    <x v="0"/>
    <s v="Q4"/>
    <n v="11"/>
    <x v="7"/>
    <x v="1"/>
    <x v="11"/>
    <x v="3"/>
    <s v="Returning"/>
    <x v="0"/>
    <x v="12"/>
    <n v="2"/>
    <n v="91.33"/>
    <n v="0.15"/>
    <n v="45.45"/>
    <x v="118"/>
    <n v="90.9"/>
    <n v="64.36099999999999"/>
    <n v="0.41453423589954974"/>
  </r>
  <r>
    <s v="ORID-01203"/>
    <x v="102"/>
    <x v="0"/>
    <s v="Q4"/>
    <n v="11"/>
    <x v="7"/>
    <x v="0"/>
    <x v="12"/>
    <x v="0"/>
    <s v="Returning"/>
    <x v="0"/>
    <x v="10"/>
    <n v="2"/>
    <n v="141.33000000000001"/>
    <n v="0.05"/>
    <n v="79.739999999999995"/>
    <x v="119"/>
    <n v="159.47999999999999"/>
    <n v="109.047"/>
    <n v="0.40609324202035552"/>
  </r>
  <r>
    <s v="ORID-01204"/>
    <x v="44"/>
    <x v="0"/>
    <s v="Q4"/>
    <n v="12"/>
    <x v="1"/>
    <x v="3"/>
    <x v="15"/>
    <x v="1"/>
    <s v="New"/>
    <x v="4"/>
    <x v="19"/>
    <n v="1"/>
    <n v="40.29"/>
    <n v="0"/>
    <n v="15.07"/>
    <x v="120"/>
    <n v="15.07"/>
    <n v="25.22"/>
    <n v="0.62596177711590961"/>
  </r>
  <r>
    <s v="ORID-01205"/>
    <x v="103"/>
    <x v="0"/>
    <s v="Q4"/>
    <n v="11"/>
    <x v="7"/>
    <x v="0"/>
    <x v="3"/>
    <x v="1"/>
    <s v="Returning"/>
    <x v="3"/>
    <x v="7"/>
    <n v="2"/>
    <n v="100.72"/>
    <n v="0.1"/>
    <n v="51.68"/>
    <x v="121"/>
    <n v="103.36"/>
    <n v="77.935999999999993"/>
    <n v="0.42988262289294854"/>
  </r>
  <r>
    <s v="ORID-01206"/>
    <x v="62"/>
    <x v="0"/>
    <s v="Q2"/>
    <n v="5"/>
    <x v="3"/>
    <x v="0"/>
    <x v="3"/>
    <x v="1"/>
    <s v="Returning"/>
    <x v="1"/>
    <x v="1"/>
    <n v="2"/>
    <n v="37.130000000000003"/>
    <n v="0.05"/>
    <n v="13.44"/>
    <x v="122"/>
    <n v="26.88"/>
    <n v="43.667000000000002"/>
    <n v="0.6189774193091131"/>
  </r>
  <r>
    <s v="ORID-01208"/>
    <x v="104"/>
    <x v="0"/>
    <s v="Q2"/>
    <n v="5"/>
    <x v="3"/>
    <x v="0"/>
    <x v="12"/>
    <x v="3"/>
    <s v="New"/>
    <x v="3"/>
    <x v="7"/>
    <n v="1"/>
    <n v="102.24"/>
    <n v="0"/>
    <n v="50.75"/>
    <x v="123"/>
    <n v="50.75"/>
    <n v="51.489999999999995"/>
    <n v="0.50361893583724571"/>
  </r>
  <r>
    <s v="ORID-0121"/>
    <x v="105"/>
    <x v="0"/>
    <s v="Q3"/>
    <n v="8"/>
    <x v="2"/>
    <x v="2"/>
    <x v="13"/>
    <x v="3"/>
    <s v="New"/>
    <x v="3"/>
    <x v="13"/>
    <n v="1"/>
    <n v="81.23"/>
    <n v="0.1"/>
    <n v="42.65"/>
    <x v="124"/>
    <n v="42.65"/>
    <n v="30.457000000000001"/>
    <n v="0.41660853269864723"/>
  </r>
  <r>
    <s v="ORID-01210"/>
    <x v="36"/>
    <x v="0"/>
    <s v="Q2"/>
    <n v="5"/>
    <x v="3"/>
    <x v="3"/>
    <x v="9"/>
    <x v="2"/>
    <s v="Business"/>
    <x v="0"/>
    <x v="10"/>
    <n v="6"/>
    <n v="141.9"/>
    <n v="0.1"/>
    <n v="79.64"/>
    <x v="125"/>
    <n v="477.84000000000003"/>
    <n v="288.42000000000007"/>
    <n v="0.37639965546942294"/>
  </r>
  <r>
    <s v="ORID-01213"/>
    <x v="49"/>
    <x v="0"/>
    <s v="Q2"/>
    <n v="5"/>
    <x v="3"/>
    <x v="3"/>
    <x v="9"/>
    <x v="3"/>
    <s v="Returning"/>
    <x v="2"/>
    <x v="9"/>
    <n v="3"/>
    <n v="120.61"/>
    <n v="0"/>
    <n v="60.17"/>
    <x v="126"/>
    <n v="180.51"/>
    <n v="181.32"/>
    <n v="0.50111931017328581"/>
  </r>
  <r>
    <s v="ORID-01214"/>
    <x v="106"/>
    <x v="0"/>
    <s v="Q3"/>
    <n v="9"/>
    <x v="5"/>
    <x v="1"/>
    <x v="11"/>
    <x v="0"/>
    <s v="Returning"/>
    <x v="2"/>
    <x v="3"/>
    <n v="1"/>
    <n v="198.29"/>
    <n v="0.05"/>
    <n v="106.24"/>
    <x v="127"/>
    <n v="106.24"/>
    <n v="82.135499999999993"/>
    <n v="0.436020076920831"/>
  </r>
  <r>
    <s v="ORID-01217"/>
    <x v="107"/>
    <x v="0"/>
    <s v="Q3"/>
    <n v="7"/>
    <x v="0"/>
    <x v="3"/>
    <x v="7"/>
    <x v="1"/>
    <s v="Returning"/>
    <x v="2"/>
    <x v="9"/>
    <n v="2"/>
    <n v="121.78"/>
    <n v="0.1"/>
    <n v="59.62"/>
    <x v="128"/>
    <n v="119.24"/>
    <n v="99.964000000000013"/>
    <n v="0.45603182423678407"/>
  </r>
  <r>
    <s v="ORID-0122"/>
    <x v="108"/>
    <x v="0"/>
    <s v="Q2"/>
    <n v="4"/>
    <x v="10"/>
    <x v="2"/>
    <x v="10"/>
    <x v="1"/>
    <s v="New"/>
    <x v="2"/>
    <x v="16"/>
    <n v="1"/>
    <n v="83.38"/>
    <n v="0"/>
    <n v="38.979999999999997"/>
    <x v="129"/>
    <n v="38.979999999999997"/>
    <n v="44.4"/>
    <n v="0.53250179899256422"/>
  </r>
  <r>
    <s v="ORID-01223"/>
    <x v="109"/>
    <x v="0"/>
    <s v="Q3"/>
    <n v="7"/>
    <x v="0"/>
    <x v="2"/>
    <x v="6"/>
    <x v="0"/>
    <s v="New"/>
    <x v="0"/>
    <x v="10"/>
    <n v="1"/>
    <n v="140.44"/>
    <n v="0"/>
    <n v="77.08"/>
    <x v="130"/>
    <n v="77.08"/>
    <n v="63.36"/>
    <n v="0.45115351751637711"/>
  </r>
  <r>
    <s v="ORID-01224"/>
    <x v="110"/>
    <x v="0"/>
    <s v="Q3"/>
    <n v="9"/>
    <x v="5"/>
    <x v="3"/>
    <x v="9"/>
    <x v="1"/>
    <s v="Returning"/>
    <x v="3"/>
    <x v="11"/>
    <n v="2"/>
    <n v="39.409999999999997"/>
    <n v="0.05"/>
    <n v="17.12"/>
    <x v="131"/>
    <n v="34.24"/>
    <n v="40.638999999999989"/>
    <n v="0.54272893601677363"/>
  </r>
  <r>
    <s v="ORID-01226"/>
    <x v="111"/>
    <x v="0"/>
    <s v="Q4"/>
    <n v="10"/>
    <x v="6"/>
    <x v="1"/>
    <x v="1"/>
    <x v="3"/>
    <s v="Returning"/>
    <x v="1"/>
    <x v="1"/>
    <n v="1"/>
    <n v="36.58"/>
    <n v="0"/>
    <n v="13.5"/>
    <x v="132"/>
    <n v="13.5"/>
    <n v="23.08"/>
    <n v="0.63094587206123565"/>
  </r>
  <r>
    <s v="ORID-01227"/>
    <x v="112"/>
    <x v="0"/>
    <s v="Q3"/>
    <n v="8"/>
    <x v="2"/>
    <x v="0"/>
    <x v="12"/>
    <x v="1"/>
    <s v="Returning"/>
    <x v="3"/>
    <x v="7"/>
    <n v="1"/>
    <n v="104.69"/>
    <n v="0"/>
    <n v="49.06"/>
    <x v="133"/>
    <n v="49.06"/>
    <n v="55.629999999999995"/>
    <n v="0.53137835514375775"/>
  </r>
  <r>
    <s v="ORID-01229"/>
    <x v="113"/>
    <x v="0"/>
    <s v="Q3"/>
    <n v="9"/>
    <x v="5"/>
    <x v="2"/>
    <x v="13"/>
    <x v="3"/>
    <s v="New"/>
    <x v="3"/>
    <x v="11"/>
    <n v="5"/>
    <n v="40.17"/>
    <n v="0"/>
    <n v="16.27"/>
    <x v="134"/>
    <n v="81.349999999999994"/>
    <n v="119.50000000000003"/>
    <n v="0.59497137167040082"/>
  </r>
  <r>
    <s v="ORID-01231"/>
    <x v="6"/>
    <x v="0"/>
    <s v="Q4"/>
    <n v="12"/>
    <x v="1"/>
    <x v="0"/>
    <x v="12"/>
    <x v="1"/>
    <s v="New"/>
    <x v="2"/>
    <x v="9"/>
    <n v="4"/>
    <n v="120.8"/>
    <n v="0.1"/>
    <n v="59.93"/>
    <x v="135"/>
    <n v="239.72"/>
    <n v="195.16"/>
    <n v="0.44876747608535689"/>
  </r>
  <r>
    <s v="ORID-01233"/>
    <x v="114"/>
    <x v="0"/>
    <s v="Q2"/>
    <n v="4"/>
    <x v="10"/>
    <x v="1"/>
    <x v="11"/>
    <x v="1"/>
    <s v="New"/>
    <x v="3"/>
    <x v="6"/>
    <n v="5"/>
    <n v="50.22"/>
    <n v="0.1"/>
    <n v="22.31"/>
    <x v="136"/>
    <n v="111.55"/>
    <n v="114.44000000000001"/>
    <n v="0.50639408823399268"/>
  </r>
  <r>
    <s v="ORID-01234"/>
    <x v="115"/>
    <x v="0"/>
    <s v="Q4"/>
    <n v="12"/>
    <x v="1"/>
    <x v="0"/>
    <x v="3"/>
    <x v="1"/>
    <s v="Returning"/>
    <x v="3"/>
    <x v="13"/>
    <n v="1"/>
    <n v="81.39"/>
    <n v="0.05"/>
    <n v="43.54"/>
    <x v="137"/>
    <n v="43.54"/>
    <n v="33.780499999999996"/>
    <n v="0.43688931137279247"/>
  </r>
  <r>
    <s v="ORID-01236"/>
    <x v="116"/>
    <x v="0"/>
    <s v="Q2"/>
    <n v="5"/>
    <x v="3"/>
    <x v="1"/>
    <x v="2"/>
    <x v="0"/>
    <s v="Returning"/>
    <x v="4"/>
    <x v="14"/>
    <n v="2"/>
    <n v="124.25"/>
    <n v="0"/>
    <n v="69.510000000000005"/>
    <x v="138"/>
    <n v="139.02000000000001"/>
    <n v="109.47999999999999"/>
    <n v="0.44056338028169012"/>
  </r>
  <r>
    <s v="ORID-01237"/>
    <x v="40"/>
    <x v="0"/>
    <s v="Q1"/>
    <n v="1"/>
    <x v="9"/>
    <x v="0"/>
    <x v="0"/>
    <x v="0"/>
    <s v="Business"/>
    <x v="1"/>
    <x v="8"/>
    <n v="1"/>
    <n v="46.99"/>
    <n v="0.05"/>
    <n v="18.11"/>
    <x v="139"/>
    <n v="18.11"/>
    <n v="26.530500000000004"/>
    <n v="0.59431457980981395"/>
  </r>
  <r>
    <s v="ORID-01238"/>
    <x v="117"/>
    <x v="0"/>
    <s v="Q4"/>
    <n v="10"/>
    <x v="6"/>
    <x v="2"/>
    <x v="6"/>
    <x v="1"/>
    <s v="Returning"/>
    <x v="2"/>
    <x v="9"/>
    <n v="1"/>
    <n v="125.39"/>
    <n v="0.05"/>
    <n v="61.19"/>
    <x v="140"/>
    <n v="61.19"/>
    <n v="57.930499999999995"/>
    <n v="0.48631847582909743"/>
  </r>
  <r>
    <s v="ORID-01243"/>
    <x v="59"/>
    <x v="0"/>
    <s v="Q3"/>
    <n v="8"/>
    <x v="2"/>
    <x v="3"/>
    <x v="14"/>
    <x v="1"/>
    <s v="Returning"/>
    <x v="2"/>
    <x v="3"/>
    <n v="1"/>
    <n v="193.67"/>
    <n v="0"/>
    <n v="103.79"/>
    <x v="141"/>
    <n v="103.79"/>
    <n v="89.879999999999981"/>
    <n v="0.46408839779005517"/>
  </r>
  <r>
    <s v="ORID-01244"/>
    <x v="36"/>
    <x v="0"/>
    <s v="Q2"/>
    <n v="5"/>
    <x v="3"/>
    <x v="0"/>
    <x v="12"/>
    <x v="1"/>
    <s v="Returning"/>
    <x v="2"/>
    <x v="9"/>
    <n v="1"/>
    <n v="122.11"/>
    <n v="0"/>
    <n v="59.86"/>
    <x v="142"/>
    <n v="59.86"/>
    <n v="62.25"/>
    <n v="0.50978625829170421"/>
  </r>
  <r>
    <s v="ORID-01245"/>
    <x v="111"/>
    <x v="0"/>
    <s v="Q4"/>
    <n v="10"/>
    <x v="6"/>
    <x v="2"/>
    <x v="5"/>
    <x v="3"/>
    <s v="Returning"/>
    <x v="4"/>
    <x v="19"/>
    <n v="2"/>
    <n v="41.06"/>
    <n v="0.05"/>
    <n v="15.07"/>
    <x v="143"/>
    <n v="30.14"/>
    <n v="47.873999999999995"/>
    <n v="0.6136590868305688"/>
  </r>
  <r>
    <s v="ORID-01247"/>
    <x v="20"/>
    <x v="0"/>
    <s v="Q4"/>
    <n v="10"/>
    <x v="6"/>
    <x v="1"/>
    <x v="1"/>
    <x v="1"/>
    <s v="New"/>
    <x v="0"/>
    <x v="5"/>
    <n v="1"/>
    <n v="71.05"/>
    <n v="0"/>
    <n v="33.32"/>
    <x v="144"/>
    <n v="33.32"/>
    <n v="37.729999999999997"/>
    <n v="0.53103448275862064"/>
  </r>
  <r>
    <s v="ORID-01248"/>
    <x v="93"/>
    <x v="0"/>
    <s v="Q4"/>
    <n v="11"/>
    <x v="7"/>
    <x v="1"/>
    <x v="1"/>
    <x v="2"/>
    <s v="Business"/>
    <x v="1"/>
    <x v="2"/>
    <n v="5"/>
    <n v="132.33000000000001"/>
    <n v="0.2"/>
    <n v="65.2"/>
    <x v="145"/>
    <n v="326"/>
    <n v="203.32000000000005"/>
    <n v="0.3841154689034989"/>
  </r>
  <r>
    <s v="ORID-0125"/>
    <x v="118"/>
    <x v="0"/>
    <s v="Q2"/>
    <n v="4"/>
    <x v="10"/>
    <x v="0"/>
    <x v="0"/>
    <x v="1"/>
    <s v="Returning"/>
    <x v="3"/>
    <x v="7"/>
    <n v="2"/>
    <n v="101.61"/>
    <n v="0"/>
    <n v="49.9"/>
    <x v="146"/>
    <n v="99.8"/>
    <n v="103.42"/>
    <n v="0.50890660368074014"/>
  </r>
  <r>
    <s v="ORID-01250"/>
    <x v="119"/>
    <x v="0"/>
    <s v="Q4"/>
    <n v="11"/>
    <x v="7"/>
    <x v="2"/>
    <x v="6"/>
    <x v="1"/>
    <s v="New"/>
    <x v="1"/>
    <x v="1"/>
    <n v="6"/>
    <n v="36.35"/>
    <n v="0"/>
    <n v="13.24"/>
    <x v="147"/>
    <n v="79.44"/>
    <n v="138.66000000000003"/>
    <n v="0.63576341127922975"/>
  </r>
  <r>
    <s v="ORID-01253"/>
    <x v="100"/>
    <x v="0"/>
    <s v="Q4"/>
    <n v="10"/>
    <x v="6"/>
    <x v="0"/>
    <x v="3"/>
    <x v="0"/>
    <s v="Business"/>
    <x v="4"/>
    <x v="19"/>
    <n v="2"/>
    <n v="40.43"/>
    <n v="0"/>
    <n v="14.88"/>
    <x v="148"/>
    <n v="29.76"/>
    <n v="51.099999999999994"/>
    <n v="0.63195646796932969"/>
  </r>
  <r>
    <s v="ORID-01259"/>
    <x v="120"/>
    <x v="0"/>
    <s v="Q2"/>
    <n v="4"/>
    <x v="10"/>
    <x v="2"/>
    <x v="6"/>
    <x v="3"/>
    <s v="New"/>
    <x v="0"/>
    <x v="0"/>
    <n v="2"/>
    <n v="151.01"/>
    <n v="0"/>
    <n v="80.209999999999994"/>
    <x v="149"/>
    <n v="160.41999999999999"/>
    <n v="141.6"/>
    <n v="0.4688431229719886"/>
  </r>
  <r>
    <s v="ORID-01261"/>
    <x v="88"/>
    <x v="0"/>
    <s v="Q2"/>
    <n v="6"/>
    <x v="11"/>
    <x v="2"/>
    <x v="16"/>
    <x v="1"/>
    <s v="New"/>
    <x v="3"/>
    <x v="13"/>
    <n v="2"/>
    <n v="80.06"/>
    <n v="0"/>
    <n v="42.87"/>
    <x v="150"/>
    <n v="85.74"/>
    <n v="74.38000000000001"/>
    <n v="0.4645266050462154"/>
  </r>
  <r>
    <s v="ORID-01262"/>
    <x v="121"/>
    <x v="0"/>
    <s v="Q2"/>
    <n v="5"/>
    <x v="3"/>
    <x v="0"/>
    <x v="0"/>
    <x v="0"/>
    <s v="Returning"/>
    <x v="1"/>
    <x v="8"/>
    <n v="2"/>
    <n v="45.47"/>
    <n v="0"/>
    <n v="18.37"/>
    <x v="151"/>
    <n v="36.74"/>
    <n v="54.199999999999996"/>
    <n v="0.59599736089729494"/>
  </r>
  <r>
    <s v="ORID-01263"/>
    <x v="122"/>
    <x v="0"/>
    <s v="Q1"/>
    <n v="2"/>
    <x v="4"/>
    <x v="2"/>
    <x v="16"/>
    <x v="1"/>
    <s v="Returning"/>
    <x v="1"/>
    <x v="8"/>
    <n v="1"/>
    <n v="45.43"/>
    <n v="0.05"/>
    <n v="18.670000000000002"/>
    <x v="152"/>
    <n v="18.670000000000002"/>
    <n v="24.488499999999995"/>
    <n v="0.56740850585632019"/>
  </r>
  <r>
    <s v="ORID-01266"/>
    <x v="123"/>
    <x v="0"/>
    <s v="Q3"/>
    <n v="8"/>
    <x v="2"/>
    <x v="1"/>
    <x v="11"/>
    <x v="0"/>
    <s v="Returning"/>
    <x v="4"/>
    <x v="17"/>
    <n v="1"/>
    <n v="36.630000000000003"/>
    <n v="0"/>
    <n v="13.7"/>
    <x v="153"/>
    <n v="13.7"/>
    <n v="22.930000000000003"/>
    <n v="0.62598962598962604"/>
  </r>
  <r>
    <s v="ORID-01267"/>
    <x v="124"/>
    <x v="0"/>
    <s v="Q3"/>
    <n v="8"/>
    <x v="2"/>
    <x v="2"/>
    <x v="6"/>
    <x v="0"/>
    <s v="New"/>
    <x v="2"/>
    <x v="16"/>
    <n v="2"/>
    <n v="83.56"/>
    <n v="0"/>
    <n v="39.119999999999997"/>
    <x v="154"/>
    <n v="78.239999999999995"/>
    <n v="88.88000000000001"/>
    <n v="0.53183341311632359"/>
  </r>
  <r>
    <s v="ORID-0127"/>
    <x v="49"/>
    <x v="0"/>
    <s v="Q2"/>
    <n v="5"/>
    <x v="3"/>
    <x v="0"/>
    <x v="0"/>
    <x v="1"/>
    <s v="Business"/>
    <x v="3"/>
    <x v="7"/>
    <n v="3"/>
    <n v="100.48"/>
    <n v="0.05"/>
    <n v="50.68"/>
    <x v="155"/>
    <n v="152.04"/>
    <n v="134.328"/>
    <n v="0.46907475695608447"/>
  </r>
  <r>
    <s v="ORID-01270"/>
    <x v="125"/>
    <x v="0"/>
    <s v="Q3"/>
    <n v="7"/>
    <x v="0"/>
    <x v="2"/>
    <x v="6"/>
    <x v="3"/>
    <s v="Returning"/>
    <x v="0"/>
    <x v="12"/>
    <n v="1"/>
    <n v="94.04"/>
    <n v="0"/>
    <n v="44.88"/>
    <x v="156"/>
    <n v="44.88"/>
    <n v="49.160000000000004"/>
    <n v="0.52275627392598889"/>
  </r>
  <r>
    <s v="ORID-01271"/>
    <x v="118"/>
    <x v="0"/>
    <s v="Q2"/>
    <n v="4"/>
    <x v="10"/>
    <x v="3"/>
    <x v="9"/>
    <x v="2"/>
    <s v="Business"/>
    <x v="4"/>
    <x v="19"/>
    <n v="8"/>
    <n v="39.99"/>
    <n v="0.15"/>
    <n v="14.92"/>
    <x v="157"/>
    <n v="119.36"/>
    <n v="152.572"/>
    <n v="0.56106673727255341"/>
  </r>
  <r>
    <s v="ORID-01278"/>
    <x v="126"/>
    <x v="0"/>
    <s v="Q4"/>
    <n v="11"/>
    <x v="7"/>
    <x v="0"/>
    <x v="3"/>
    <x v="0"/>
    <s v="Returning"/>
    <x v="0"/>
    <x v="10"/>
    <n v="3"/>
    <n v="143.72"/>
    <n v="0.15"/>
    <n v="78.56"/>
    <x v="158"/>
    <n v="235.68"/>
    <n v="130.80599999999998"/>
    <n v="0.35691950033561987"/>
  </r>
  <r>
    <s v="ORID-01279"/>
    <x v="17"/>
    <x v="0"/>
    <s v="Q3"/>
    <n v="7"/>
    <x v="0"/>
    <x v="0"/>
    <x v="12"/>
    <x v="3"/>
    <s v="New"/>
    <x v="2"/>
    <x v="3"/>
    <n v="2"/>
    <n v="193.76"/>
    <n v="0.1"/>
    <n v="104.66"/>
    <x v="159"/>
    <n v="209.32"/>
    <n v="139.44799999999998"/>
    <n v="0.39983025965684921"/>
  </r>
  <r>
    <s v="ORID-01284"/>
    <x v="118"/>
    <x v="0"/>
    <s v="Q2"/>
    <n v="4"/>
    <x v="10"/>
    <x v="2"/>
    <x v="6"/>
    <x v="0"/>
    <s v="New"/>
    <x v="1"/>
    <x v="2"/>
    <n v="1"/>
    <n v="136.01"/>
    <n v="0"/>
    <n v="66.59"/>
    <x v="160"/>
    <n v="66.59"/>
    <n v="69.419999999999987"/>
    <n v="0.51040364679067707"/>
  </r>
  <r>
    <s v="ORID-01286"/>
    <x v="127"/>
    <x v="0"/>
    <s v="Q1"/>
    <n v="3"/>
    <x v="8"/>
    <x v="2"/>
    <x v="13"/>
    <x v="1"/>
    <s v="New"/>
    <x v="0"/>
    <x v="10"/>
    <n v="1"/>
    <n v="146.6"/>
    <n v="0"/>
    <n v="78.92"/>
    <x v="161"/>
    <n v="78.92"/>
    <n v="67.679999999999993"/>
    <n v="0.46166439290586625"/>
  </r>
  <r>
    <s v="ORID-01289"/>
    <x v="2"/>
    <x v="0"/>
    <s v="Q3"/>
    <n v="8"/>
    <x v="2"/>
    <x v="3"/>
    <x v="14"/>
    <x v="3"/>
    <s v="New"/>
    <x v="0"/>
    <x v="5"/>
    <n v="1"/>
    <n v="70.56"/>
    <n v="0"/>
    <n v="32.11"/>
    <x v="162"/>
    <n v="32.11"/>
    <n v="38.450000000000003"/>
    <n v="0.54492630385487528"/>
  </r>
  <r>
    <s v="ORID-01290"/>
    <x v="128"/>
    <x v="0"/>
    <s v="Q1"/>
    <n v="3"/>
    <x v="8"/>
    <x v="2"/>
    <x v="13"/>
    <x v="1"/>
    <s v="Business"/>
    <x v="4"/>
    <x v="17"/>
    <n v="5"/>
    <n v="36.369999999999997"/>
    <n v="0.05"/>
    <n v="13.81"/>
    <x v="163"/>
    <n v="69.05"/>
    <n v="103.7075"/>
    <n v="0.60030678841729013"/>
  </r>
  <r>
    <s v="ORID-01292"/>
    <x v="129"/>
    <x v="0"/>
    <s v="Q4"/>
    <n v="10"/>
    <x v="6"/>
    <x v="1"/>
    <x v="2"/>
    <x v="0"/>
    <s v="New"/>
    <x v="2"/>
    <x v="16"/>
    <n v="1"/>
    <n v="79.81"/>
    <n v="0"/>
    <n v="39.08"/>
    <x v="164"/>
    <n v="39.08"/>
    <n v="40.730000000000004"/>
    <n v="0.5103370504949255"/>
  </r>
  <r>
    <s v="ORID-01295"/>
    <x v="130"/>
    <x v="0"/>
    <s v="Q4"/>
    <n v="11"/>
    <x v="7"/>
    <x v="2"/>
    <x v="10"/>
    <x v="3"/>
    <s v="New"/>
    <x v="0"/>
    <x v="0"/>
    <n v="1"/>
    <n v="155.44999999999999"/>
    <n v="0.05"/>
    <n v="77.25"/>
    <x v="165"/>
    <n v="77.25"/>
    <n v="70.427499999999981"/>
    <n v="0.47690067884410281"/>
  </r>
  <r>
    <s v="ORID-01296"/>
    <x v="131"/>
    <x v="0"/>
    <s v="Q4"/>
    <n v="11"/>
    <x v="7"/>
    <x v="0"/>
    <x v="3"/>
    <x v="1"/>
    <s v="New"/>
    <x v="2"/>
    <x v="3"/>
    <n v="1"/>
    <n v="191.85"/>
    <n v="0.15"/>
    <n v="104.41"/>
    <x v="166"/>
    <n v="104.41"/>
    <n v="58.662499999999994"/>
    <n v="0.35973263425776875"/>
  </r>
  <r>
    <s v="ORID-01297"/>
    <x v="132"/>
    <x v="0"/>
    <s v="Q2"/>
    <n v="5"/>
    <x v="3"/>
    <x v="3"/>
    <x v="9"/>
    <x v="0"/>
    <s v="New"/>
    <x v="4"/>
    <x v="17"/>
    <n v="2"/>
    <n v="35.86"/>
    <n v="0"/>
    <n v="13.9"/>
    <x v="167"/>
    <n v="27.8"/>
    <n v="43.92"/>
    <n v="0.61238148354712774"/>
  </r>
  <r>
    <s v="ORID-013"/>
    <x v="14"/>
    <x v="0"/>
    <s v="Q4"/>
    <n v="12"/>
    <x v="1"/>
    <x v="2"/>
    <x v="5"/>
    <x v="1"/>
    <s v="Returning"/>
    <x v="0"/>
    <x v="10"/>
    <n v="6"/>
    <n v="143.16"/>
    <n v="0.15"/>
    <n v="80.349999999999994"/>
    <x v="168"/>
    <n v="482.09999999999997"/>
    <n v="248.01600000000002"/>
    <n v="0.33969396643820987"/>
  </r>
  <r>
    <s v="ORID-0130"/>
    <x v="133"/>
    <x v="0"/>
    <s v="Q1"/>
    <n v="3"/>
    <x v="8"/>
    <x v="0"/>
    <x v="0"/>
    <x v="3"/>
    <s v="New"/>
    <x v="0"/>
    <x v="0"/>
    <n v="3"/>
    <n v="152.4"/>
    <n v="0.05"/>
    <n v="79.97"/>
    <x v="169"/>
    <n v="239.91"/>
    <n v="194.43000000000004"/>
    <n v="0.44764470230694853"/>
  </r>
  <r>
    <s v="ORID-01300"/>
    <x v="134"/>
    <x v="0"/>
    <s v="Q2"/>
    <n v="6"/>
    <x v="11"/>
    <x v="2"/>
    <x v="5"/>
    <x v="1"/>
    <s v="New"/>
    <x v="3"/>
    <x v="6"/>
    <n v="1"/>
    <n v="49.76"/>
    <n v="0.05"/>
    <n v="22.58"/>
    <x v="170"/>
    <n v="22.58"/>
    <n v="24.692"/>
    <n v="0.52233880521238796"/>
  </r>
  <r>
    <s v="ORID-01302"/>
    <x v="135"/>
    <x v="0"/>
    <s v="Q3"/>
    <n v="7"/>
    <x v="0"/>
    <x v="2"/>
    <x v="16"/>
    <x v="0"/>
    <s v="Returning"/>
    <x v="1"/>
    <x v="8"/>
    <n v="1"/>
    <n v="46.87"/>
    <n v="0"/>
    <n v="18.649999999999999"/>
    <x v="171"/>
    <n v="18.649999999999999"/>
    <n v="28.22"/>
    <n v="0.60209088969490077"/>
  </r>
  <r>
    <s v="ORID-01303"/>
    <x v="136"/>
    <x v="0"/>
    <s v="Q2"/>
    <n v="4"/>
    <x v="10"/>
    <x v="2"/>
    <x v="6"/>
    <x v="1"/>
    <s v="New"/>
    <x v="0"/>
    <x v="10"/>
    <n v="1"/>
    <n v="142.22999999999999"/>
    <n v="0.05"/>
    <n v="77.66"/>
    <x v="172"/>
    <n v="77.66"/>
    <n v="57.458499999999987"/>
    <n v="0.42524524768999061"/>
  </r>
  <r>
    <s v="ORID-01304"/>
    <x v="137"/>
    <x v="0"/>
    <s v="Q2"/>
    <n v="4"/>
    <x v="10"/>
    <x v="1"/>
    <x v="1"/>
    <x v="3"/>
    <s v="Returning"/>
    <x v="1"/>
    <x v="1"/>
    <n v="2"/>
    <n v="35.33"/>
    <n v="0"/>
    <n v="13.69"/>
    <x v="173"/>
    <n v="27.38"/>
    <n v="43.28"/>
    <n v="0.61251061420888764"/>
  </r>
  <r>
    <s v="ORID-01306"/>
    <x v="138"/>
    <x v="0"/>
    <s v="Q4"/>
    <n v="10"/>
    <x v="6"/>
    <x v="0"/>
    <x v="12"/>
    <x v="0"/>
    <s v="Business"/>
    <x v="4"/>
    <x v="17"/>
    <n v="1"/>
    <n v="35.450000000000003"/>
    <n v="0.05"/>
    <n v="14.23"/>
    <x v="174"/>
    <n v="14.23"/>
    <n v="19.447500000000002"/>
    <n v="0.57746269764679681"/>
  </r>
  <r>
    <s v="ORID-0131"/>
    <x v="68"/>
    <x v="0"/>
    <s v="Q4"/>
    <n v="12"/>
    <x v="1"/>
    <x v="2"/>
    <x v="10"/>
    <x v="3"/>
    <s v="Returning"/>
    <x v="2"/>
    <x v="9"/>
    <n v="2"/>
    <n v="123.42"/>
    <n v="0.1"/>
    <n v="60.03"/>
    <x v="175"/>
    <n v="120.06"/>
    <n v="102.096"/>
    <n v="0.45956895154756117"/>
  </r>
  <r>
    <s v="ORID-01310"/>
    <x v="77"/>
    <x v="0"/>
    <s v="Q3"/>
    <n v="7"/>
    <x v="0"/>
    <x v="3"/>
    <x v="15"/>
    <x v="0"/>
    <s v="New"/>
    <x v="3"/>
    <x v="7"/>
    <n v="1"/>
    <n v="103.58"/>
    <n v="0"/>
    <n v="51.94"/>
    <x v="176"/>
    <n v="51.94"/>
    <n v="51.64"/>
    <n v="0.49855184398532537"/>
  </r>
  <r>
    <s v="ORID-01314"/>
    <x v="139"/>
    <x v="0"/>
    <s v="Q1"/>
    <n v="2"/>
    <x v="4"/>
    <x v="0"/>
    <x v="4"/>
    <x v="1"/>
    <s v="Returning"/>
    <x v="1"/>
    <x v="1"/>
    <n v="2"/>
    <n v="37.03"/>
    <n v="0.15"/>
    <n v="13.87"/>
    <x v="177"/>
    <n v="27.74"/>
    <n v="35.210999999999999"/>
    <n v="0.55933980397451988"/>
  </r>
  <r>
    <s v="ORID-01317"/>
    <x v="140"/>
    <x v="0"/>
    <s v="Q3"/>
    <n v="7"/>
    <x v="0"/>
    <x v="2"/>
    <x v="16"/>
    <x v="1"/>
    <s v="Business"/>
    <x v="4"/>
    <x v="17"/>
    <n v="3"/>
    <n v="37"/>
    <n v="0"/>
    <n v="13.69"/>
    <x v="178"/>
    <n v="41.07"/>
    <n v="69.930000000000007"/>
    <n v="0.63000000000000012"/>
  </r>
  <r>
    <s v="ORID-01320"/>
    <x v="85"/>
    <x v="0"/>
    <s v="Q1"/>
    <n v="3"/>
    <x v="8"/>
    <x v="3"/>
    <x v="7"/>
    <x v="0"/>
    <s v="Business"/>
    <x v="2"/>
    <x v="3"/>
    <n v="1"/>
    <n v="200.05"/>
    <n v="0"/>
    <n v="102.69"/>
    <x v="179"/>
    <n v="102.69"/>
    <n v="97.360000000000014"/>
    <n v="0.48667833041739567"/>
  </r>
  <r>
    <s v="ORID-01321"/>
    <x v="20"/>
    <x v="0"/>
    <s v="Q4"/>
    <n v="10"/>
    <x v="6"/>
    <x v="0"/>
    <x v="3"/>
    <x v="0"/>
    <s v="Returning"/>
    <x v="3"/>
    <x v="11"/>
    <n v="3"/>
    <n v="39.83"/>
    <n v="0.1"/>
    <n v="16.93"/>
    <x v="180"/>
    <n v="50.79"/>
    <n v="56.750999999999998"/>
    <n v="0.52771501101905316"/>
  </r>
  <r>
    <s v="ORID-01323"/>
    <x v="86"/>
    <x v="0"/>
    <s v="Q2"/>
    <n v="6"/>
    <x v="11"/>
    <x v="2"/>
    <x v="6"/>
    <x v="1"/>
    <s v="Returning"/>
    <x v="4"/>
    <x v="19"/>
    <n v="2"/>
    <n v="39.57"/>
    <n v="0.1"/>
    <n v="14.64"/>
    <x v="181"/>
    <n v="29.28"/>
    <n v="41.945999999999998"/>
    <n v="0.58891416055934631"/>
  </r>
  <r>
    <s v="ORID-01326"/>
    <x v="59"/>
    <x v="0"/>
    <s v="Q3"/>
    <n v="8"/>
    <x v="2"/>
    <x v="0"/>
    <x v="12"/>
    <x v="1"/>
    <s v="Returning"/>
    <x v="1"/>
    <x v="4"/>
    <n v="5"/>
    <n v="166.03"/>
    <n v="0"/>
    <n v="87.46"/>
    <x v="182"/>
    <n v="437.29999999999995"/>
    <n v="392.85"/>
    <n v="0.47322772992832624"/>
  </r>
  <r>
    <s v="ORID-0133"/>
    <x v="141"/>
    <x v="0"/>
    <s v="Q2"/>
    <n v="5"/>
    <x v="3"/>
    <x v="2"/>
    <x v="13"/>
    <x v="1"/>
    <s v="New"/>
    <x v="1"/>
    <x v="1"/>
    <n v="1"/>
    <n v="36.57"/>
    <n v="0.05"/>
    <n v="13.33"/>
    <x v="183"/>
    <n v="13.33"/>
    <n v="21.411500000000004"/>
    <n v="0.61630902522919284"/>
  </r>
  <r>
    <s v="ORID-01331"/>
    <x v="78"/>
    <x v="0"/>
    <s v="Q3"/>
    <n v="9"/>
    <x v="5"/>
    <x v="1"/>
    <x v="1"/>
    <x v="1"/>
    <s v="New"/>
    <x v="4"/>
    <x v="19"/>
    <n v="3"/>
    <n v="39.450000000000003"/>
    <n v="0.05"/>
    <n v="15.1"/>
    <x v="184"/>
    <n v="45.3"/>
    <n v="67.132500000000007"/>
    <n v="0.59709158828630515"/>
  </r>
  <r>
    <s v="ORID-01332"/>
    <x v="31"/>
    <x v="0"/>
    <s v="Q2"/>
    <n v="6"/>
    <x v="11"/>
    <x v="2"/>
    <x v="6"/>
    <x v="3"/>
    <s v="Returning"/>
    <x v="0"/>
    <x v="12"/>
    <n v="1"/>
    <n v="94.01"/>
    <n v="0.15"/>
    <n v="46.12"/>
    <x v="185"/>
    <n v="46.12"/>
    <n v="33.788500000000006"/>
    <n v="0.42283987310486376"/>
  </r>
  <r>
    <s v="ORID-01333"/>
    <x v="55"/>
    <x v="0"/>
    <s v="Q2"/>
    <n v="4"/>
    <x v="10"/>
    <x v="2"/>
    <x v="16"/>
    <x v="1"/>
    <s v="New"/>
    <x v="0"/>
    <x v="12"/>
    <n v="1"/>
    <n v="90.87"/>
    <n v="0.1"/>
    <n v="44.4"/>
    <x v="186"/>
    <n v="44.4"/>
    <n v="37.383000000000003"/>
    <n v="0.45709988628443565"/>
  </r>
  <r>
    <s v="ORID-01339"/>
    <x v="142"/>
    <x v="0"/>
    <s v="Q4"/>
    <n v="10"/>
    <x v="6"/>
    <x v="2"/>
    <x v="10"/>
    <x v="1"/>
    <s v="Returning"/>
    <x v="2"/>
    <x v="18"/>
    <n v="4"/>
    <n v="337.38"/>
    <n v="0.05"/>
    <n v="194.94"/>
    <x v="187"/>
    <n v="779.76"/>
    <n v="502.28399999999988"/>
    <n v="0.39178374533167343"/>
  </r>
  <r>
    <s v="ORID-01340"/>
    <x v="143"/>
    <x v="0"/>
    <s v="Q2"/>
    <n v="4"/>
    <x v="10"/>
    <x v="0"/>
    <x v="12"/>
    <x v="1"/>
    <s v="New"/>
    <x v="4"/>
    <x v="15"/>
    <n v="2"/>
    <n v="51.24"/>
    <n v="0"/>
    <n v="22.52"/>
    <x v="188"/>
    <n v="45.04"/>
    <n v="57.440000000000005"/>
    <n v="0.56049960967993762"/>
  </r>
  <r>
    <s v="ORID-01343"/>
    <x v="144"/>
    <x v="0"/>
    <s v="Q3"/>
    <n v="8"/>
    <x v="2"/>
    <x v="0"/>
    <x v="12"/>
    <x v="1"/>
    <s v="New"/>
    <x v="2"/>
    <x v="16"/>
    <n v="1"/>
    <n v="81.06"/>
    <n v="0"/>
    <n v="38.43"/>
    <x v="189"/>
    <n v="38.43"/>
    <n v="42.63"/>
    <n v="0.52590673575129532"/>
  </r>
  <r>
    <s v="ORID-01344"/>
    <x v="58"/>
    <x v="0"/>
    <s v="Q4"/>
    <n v="11"/>
    <x v="7"/>
    <x v="3"/>
    <x v="15"/>
    <x v="1"/>
    <s v="New"/>
    <x v="1"/>
    <x v="2"/>
    <n v="4"/>
    <n v="135.21"/>
    <n v="0.05"/>
    <n v="68.64"/>
    <x v="190"/>
    <n v="274.56"/>
    <n v="239.238"/>
    <n v="0.46562656919645462"/>
  </r>
  <r>
    <s v="ORID-01346"/>
    <x v="106"/>
    <x v="0"/>
    <s v="Q3"/>
    <n v="9"/>
    <x v="5"/>
    <x v="2"/>
    <x v="16"/>
    <x v="3"/>
    <s v="Returning"/>
    <x v="1"/>
    <x v="4"/>
    <n v="3"/>
    <n v="166.21"/>
    <n v="0.05"/>
    <n v="85.03"/>
    <x v="191"/>
    <n v="255.09"/>
    <n v="218.60849999999996"/>
    <n v="0.4614929116304991"/>
  </r>
  <r>
    <s v="ORID-01348"/>
    <x v="136"/>
    <x v="0"/>
    <s v="Q2"/>
    <n v="4"/>
    <x v="10"/>
    <x v="2"/>
    <x v="16"/>
    <x v="1"/>
    <s v="Returning"/>
    <x v="0"/>
    <x v="5"/>
    <n v="2"/>
    <n v="71.77"/>
    <n v="0"/>
    <n v="32.450000000000003"/>
    <x v="192"/>
    <n v="64.900000000000006"/>
    <n v="78.639999999999986"/>
    <n v="0.54786122335237553"/>
  </r>
  <r>
    <s v="ORID-01349"/>
    <x v="145"/>
    <x v="0"/>
    <s v="Q2"/>
    <n v="6"/>
    <x v="11"/>
    <x v="1"/>
    <x v="11"/>
    <x v="0"/>
    <s v="Returning"/>
    <x v="0"/>
    <x v="12"/>
    <n v="6"/>
    <n v="91.98"/>
    <n v="0.05"/>
    <n v="46.46"/>
    <x v="193"/>
    <n v="278.76"/>
    <n v="245.52599999999995"/>
    <n v="0.46830546686350577"/>
  </r>
  <r>
    <s v="ORID-01352"/>
    <x v="146"/>
    <x v="0"/>
    <s v="Q2"/>
    <n v="5"/>
    <x v="3"/>
    <x v="0"/>
    <x v="0"/>
    <x v="1"/>
    <s v="Returning"/>
    <x v="3"/>
    <x v="13"/>
    <n v="1"/>
    <n v="80.7"/>
    <n v="0"/>
    <n v="41.88"/>
    <x v="194"/>
    <n v="41.88"/>
    <n v="38.82"/>
    <n v="0.48104089219330853"/>
  </r>
  <r>
    <s v="ORID-01354"/>
    <x v="147"/>
    <x v="0"/>
    <s v="Q1"/>
    <n v="3"/>
    <x v="8"/>
    <x v="0"/>
    <x v="12"/>
    <x v="3"/>
    <s v="Returning"/>
    <x v="1"/>
    <x v="2"/>
    <n v="3"/>
    <n v="131.91999999999999"/>
    <n v="0.05"/>
    <n v="67.47"/>
    <x v="195"/>
    <n v="202.41"/>
    <n v="173.56199999999998"/>
    <n v="0.46163544093709102"/>
  </r>
  <r>
    <s v="ORID-01355"/>
    <x v="104"/>
    <x v="0"/>
    <s v="Q2"/>
    <n v="5"/>
    <x v="3"/>
    <x v="0"/>
    <x v="3"/>
    <x v="3"/>
    <s v="New"/>
    <x v="0"/>
    <x v="0"/>
    <n v="2"/>
    <n v="152.07"/>
    <n v="0"/>
    <n v="76.849999999999994"/>
    <x v="196"/>
    <n v="153.69999999999999"/>
    <n v="150.44"/>
    <n v="0.49464062602748737"/>
  </r>
  <r>
    <s v="ORID-01358"/>
    <x v="148"/>
    <x v="0"/>
    <s v="Q4"/>
    <n v="10"/>
    <x v="6"/>
    <x v="1"/>
    <x v="1"/>
    <x v="1"/>
    <s v="New"/>
    <x v="1"/>
    <x v="1"/>
    <n v="1"/>
    <n v="35.71"/>
    <n v="0"/>
    <n v="13.3"/>
    <x v="197"/>
    <n v="13.3"/>
    <n v="22.41"/>
    <n v="0.62755530663679637"/>
  </r>
  <r>
    <s v="ORID-01359"/>
    <x v="133"/>
    <x v="0"/>
    <s v="Q1"/>
    <n v="3"/>
    <x v="8"/>
    <x v="3"/>
    <x v="8"/>
    <x v="1"/>
    <s v="Returning"/>
    <x v="1"/>
    <x v="8"/>
    <n v="3"/>
    <n v="46.24"/>
    <n v="0.1"/>
    <n v="18.2"/>
    <x v="198"/>
    <n v="54.599999999999994"/>
    <n v="70.248000000000005"/>
    <n v="0.56266820453671673"/>
  </r>
  <r>
    <s v="ORID-0136"/>
    <x v="149"/>
    <x v="0"/>
    <s v="Q1"/>
    <n v="1"/>
    <x v="9"/>
    <x v="0"/>
    <x v="3"/>
    <x v="2"/>
    <s v="Business"/>
    <x v="1"/>
    <x v="4"/>
    <n v="15"/>
    <n v="168.62"/>
    <n v="0.05"/>
    <n v="86.09"/>
    <x v="199"/>
    <n v="1291.3500000000001"/>
    <n v="1111.4849999999999"/>
    <n v="0.46257233642759488"/>
  </r>
  <r>
    <s v="ORID-01361"/>
    <x v="106"/>
    <x v="0"/>
    <s v="Q3"/>
    <n v="9"/>
    <x v="5"/>
    <x v="2"/>
    <x v="5"/>
    <x v="3"/>
    <s v="New"/>
    <x v="3"/>
    <x v="11"/>
    <n v="1"/>
    <n v="40.700000000000003"/>
    <n v="0.05"/>
    <n v="16.43"/>
    <x v="200"/>
    <n v="16.43"/>
    <n v="22.234999999999999"/>
    <n v="0.57506789085736454"/>
  </r>
  <r>
    <s v="ORID-01362"/>
    <x v="150"/>
    <x v="0"/>
    <s v="Q2"/>
    <n v="6"/>
    <x v="11"/>
    <x v="2"/>
    <x v="13"/>
    <x v="0"/>
    <s v="New"/>
    <x v="4"/>
    <x v="17"/>
    <n v="1"/>
    <n v="35.409999999999997"/>
    <n v="0.05"/>
    <n v="13.9"/>
    <x v="201"/>
    <n v="13.9"/>
    <n v="19.7395"/>
    <n v="0.58679528530447833"/>
  </r>
  <r>
    <s v="ORID-01364"/>
    <x v="116"/>
    <x v="0"/>
    <s v="Q2"/>
    <n v="5"/>
    <x v="3"/>
    <x v="2"/>
    <x v="16"/>
    <x v="1"/>
    <s v="New"/>
    <x v="0"/>
    <x v="0"/>
    <n v="2"/>
    <n v="156.43"/>
    <n v="0"/>
    <n v="78.569999999999993"/>
    <x v="202"/>
    <n v="157.13999999999999"/>
    <n v="155.72000000000003"/>
    <n v="0.49773061433228927"/>
  </r>
  <r>
    <s v="ORID-01365"/>
    <x v="101"/>
    <x v="0"/>
    <s v="Q4"/>
    <n v="11"/>
    <x v="7"/>
    <x v="1"/>
    <x v="1"/>
    <x v="3"/>
    <s v="New"/>
    <x v="0"/>
    <x v="0"/>
    <n v="4"/>
    <n v="155.91"/>
    <n v="0"/>
    <n v="79.91"/>
    <x v="203"/>
    <n v="319.64"/>
    <n v="304"/>
    <n v="0.48746071451478418"/>
  </r>
  <r>
    <s v="ORID-01366"/>
    <x v="135"/>
    <x v="0"/>
    <s v="Q3"/>
    <n v="7"/>
    <x v="0"/>
    <x v="3"/>
    <x v="14"/>
    <x v="1"/>
    <s v="Returning"/>
    <x v="1"/>
    <x v="1"/>
    <n v="1"/>
    <n v="36.99"/>
    <n v="0.1"/>
    <n v="13.2"/>
    <x v="204"/>
    <n v="13.2"/>
    <n v="20.091000000000005"/>
    <n v="0.60349644047940887"/>
  </r>
  <r>
    <s v="ORID-01368"/>
    <x v="151"/>
    <x v="0"/>
    <s v="Q1"/>
    <n v="2"/>
    <x v="4"/>
    <x v="2"/>
    <x v="6"/>
    <x v="0"/>
    <s v="New"/>
    <x v="1"/>
    <x v="1"/>
    <n v="1"/>
    <n v="36.520000000000003"/>
    <n v="0"/>
    <n v="13.94"/>
    <x v="205"/>
    <n v="13.94"/>
    <n v="22.580000000000005"/>
    <n v="0.61829134720700996"/>
  </r>
  <r>
    <s v="ORID-01369"/>
    <x v="55"/>
    <x v="0"/>
    <s v="Q2"/>
    <n v="4"/>
    <x v="10"/>
    <x v="2"/>
    <x v="16"/>
    <x v="2"/>
    <s v="Returning"/>
    <x v="4"/>
    <x v="14"/>
    <n v="3"/>
    <n v="124.31"/>
    <n v="0.2"/>
    <n v="67.97"/>
    <x v="206"/>
    <n v="203.91"/>
    <n v="94.433999999999997"/>
    <n v="0.31652723031131846"/>
  </r>
  <r>
    <s v="ORID-0137"/>
    <x v="152"/>
    <x v="0"/>
    <s v="Q2"/>
    <n v="6"/>
    <x v="11"/>
    <x v="2"/>
    <x v="5"/>
    <x v="1"/>
    <s v="Returning"/>
    <x v="0"/>
    <x v="10"/>
    <n v="5"/>
    <n v="141.66999999999999"/>
    <n v="0.1"/>
    <n v="80.59"/>
    <x v="207"/>
    <n v="402.95000000000005"/>
    <n v="234.56499999999994"/>
    <n v="0.36793644071119885"/>
  </r>
  <r>
    <s v="ORID-01370"/>
    <x v="109"/>
    <x v="0"/>
    <s v="Q3"/>
    <n v="7"/>
    <x v="0"/>
    <x v="3"/>
    <x v="15"/>
    <x v="3"/>
    <s v="New"/>
    <x v="4"/>
    <x v="14"/>
    <n v="2"/>
    <n v="123.73"/>
    <n v="0.05"/>
    <n v="68.22"/>
    <x v="208"/>
    <n v="136.44"/>
    <n v="98.646999999999991"/>
    <n v="0.41961911973014243"/>
  </r>
  <r>
    <s v="ORID-01372"/>
    <x v="153"/>
    <x v="0"/>
    <s v="Q2"/>
    <n v="5"/>
    <x v="3"/>
    <x v="1"/>
    <x v="2"/>
    <x v="1"/>
    <s v="New"/>
    <x v="0"/>
    <x v="10"/>
    <n v="2"/>
    <n v="140.93"/>
    <n v="0"/>
    <n v="81.040000000000006"/>
    <x v="209"/>
    <n v="162.08000000000001"/>
    <n v="119.78"/>
    <n v="0.42496274746327961"/>
  </r>
  <r>
    <s v="ORID-01373"/>
    <x v="154"/>
    <x v="0"/>
    <s v="Q4"/>
    <n v="12"/>
    <x v="1"/>
    <x v="2"/>
    <x v="13"/>
    <x v="3"/>
    <s v="Returning"/>
    <x v="2"/>
    <x v="16"/>
    <n v="1"/>
    <n v="80.92"/>
    <n v="0.05"/>
    <n v="40.14"/>
    <x v="210"/>
    <n v="40.14"/>
    <n v="36.733999999999995"/>
    <n v="0.47784686630069978"/>
  </r>
  <r>
    <s v="ORID-01375"/>
    <x v="155"/>
    <x v="0"/>
    <s v="Q3"/>
    <n v="9"/>
    <x v="5"/>
    <x v="2"/>
    <x v="6"/>
    <x v="0"/>
    <s v="Returning"/>
    <x v="1"/>
    <x v="1"/>
    <n v="1"/>
    <n v="35.86"/>
    <n v="0"/>
    <n v="13.33"/>
    <x v="211"/>
    <n v="13.33"/>
    <n v="22.53"/>
    <n v="0.62827663134411604"/>
  </r>
  <r>
    <s v="ORID-0138"/>
    <x v="156"/>
    <x v="0"/>
    <s v="Q3"/>
    <n v="7"/>
    <x v="0"/>
    <x v="2"/>
    <x v="6"/>
    <x v="1"/>
    <s v="New"/>
    <x v="0"/>
    <x v="5"/>
    <n v="2"/>
    <n v="71.81"/>
    <n v="0"/>
    <n v="32.35"/>
    <x v="212"/>
    <n v="64.7"/>
    <n v="78.92"/>
    <n v="0.54950563988302459"/>
  </r>
  <r>
    <s v="ORID-01382"/>
    <x v="157"/>
    <x v="0"/>
    <s v="Q1"/>
    <n v="3"/>
    <x v="8"/>
    <x v="3"/>
    <x v="9"/>
    <x v="1"/>
    <s v="Business"/>
    <x v="0"/>
    <x v="5"/>
    <n v="1"/>
    <n v="72.16"/>
    <n v="0"/>
    <n v="33.11"/>
    <x v="213"/>
    <n v="33.11"/>
    <n v="39.049999999999997"/>
    <n v="0.54115853658536583"/>
  </r>
  <r>
    <s v="ORID-01383"/>
    <x v="80"/>
    <x v="0"/>
    <s v="Q2"/>
    <n v="4"/>
    <x v="10"/>
    <x v="0"/>
    <x v="4"/>
    <x v="0"/>
    <s v="Returning"/>
    <x v="3"/>
    <x v="6"/>
    <n v="1"/>
    <n v="50.7"/>
    <n v="0.05"/>
    <n v="21.85"/>
    <x v="214"/>
    <n v="21.85"/>
    <n v="26.314999999999998"/>
    <n v="0.54635108481262329"/>
  </r>
  <r>
    <s v="ORID-01385"/>
    <x v="141"/>
    <x v="0"/>
    <s v="Q2"/>
    <n v="5"/>
    <x v="3"/>
    <x v="3"/>
    <x v="14"/>
    <x v="1"/>
    <s v="New"/>
    <x v="3"/>
    <x v="11"/>
    <n v="2"/>
    <n v="41.19"/>
    <n v="0"/>
    <n v="17.190000000000001"/>
    <x v="215"/>
    <n v="34.380000000000003"/>
    <n v="47.999999999999993"/>
    <n v="0.58266569555717407"/>
  </r>
  <r>
    <s v="ORID-01386"/>
    <x v="158"/>
    <x v="0"/>
    <s v="Q3"/>
    <n v="8"/>
    <x v="2"/>
    <x v="2"/>
    <x v="6"/>
    <x v="1"/>
    <s v="Business"/>
    <x v="1"/>
    <x v="1"/>
    <n v="2"/>
    <n v="36.049999999999997"/>
    <n v="0"/>
    <n v="13.8"/>
    <x v="216"/>
    <n v="27.6"/>
    <n v="44.499999999999993"/>
    <n v="0.61719833564493753"/>
  </r>
  <r>
    <s v="ORID-01388"/>
    <x v="159"/>
    <x v="0"/>
    <s v="Q2"/>
    <n v="6"/>
    <x v="11"/>
    <x v="2"/>
    <x v="16"/>
    <x v="1"/>
    <s v="Returning"/>
    <x v="0"/>
    <x v="0"/>
    <n v="3"/>
    <n v="156.76"/>
    <n v="0.05"/>
    <n v="78.63"/>
    <x v="217"/>
    <n v="235.89"/>
    <n v="210.87599999999998"/>
    <n v="0.47200547937846654"/>
  </r>
  <r>
    <s v="ORID-01389"/>
    <x v="47"/>
    <x v="0"/>
    <s v="Q4"/>
    <n v="10"/>
    <x v="6"/>
    <x v="1"/>
    <x v="11"/>
    <x v="1"/>
    <s v="New"/>
    <x v="0"/>
    <x v="12"/>
    <n v="2"/>
    <n v="93.73"/>
    <n v="0"/>
    <n v="44.79"/>
    <x v="218"/>
    <n v="89.58"/>
    <n v="97.88000000000001"/>
    <n v="0.52213805611863873"/>
  </r>
  <r>
    <s v="ORID-01393"/>
    <x v="160"/>
    <x v="0"/>
    <s v="Q3"/>
    <n v="9"/>
    <x v="5"/>
    <x v="3"/>
    <x v="14"/>
    <x v="1"/>
    <s v="Returning"/>
    <x v="1"/>
    <x v="4"/>
    <n v="2"/>
    <n v="162.4"/>
    <n v="0.1"/>
    <n v="88.04"/>
    <x v="219"/>
    <n v="176.08"/>
    <n v="116.23999999999998"/>
    <n v="0.39764641488779412"/>
  </r>
  <r>
    <s v="ORID-01394"/>
    <x v="124"/>
    <x v="0"/>
    <s v="Q3"/>
    <n v="8"/>
    <x v="2"/>
    <x v="3"/>
    <x v="15"/>
    <x v="1"/>
    <s v="Returning"/>
    <x v="2"/>
    <x v="9"/>
    <n v="3"/>
    <n v="125.75"/>
    <n v="0"/>
    <n v="62.05"/>
    <x v="220"/>
    <n v="186.14999999999998"/>
    <n v="191.10000000000002"/>
    <n v="0.50656063618290259"/>
  </r>
  <r>
    <s v="ORID-01395"/>
    <x v="161"/>
    <x v="0"/>
    <s v="Q3"/>
    <n v="9"/>
    <x v="5"/>
    <x v="3"/>
    <x v="7"/>
    <x v="1"/>
    <s v="New"/>
    <x v="3"/>
    <x v="11"/>
    <n v="2"/>
    <n v="39.81"/>
    <n v="0.05"/>
    <n v="16.87"/>
    <x v="221"/>
    <n v="33.74"/>
    <n v="41.898999999999994"/>
    <n v="0.55393381721069812"/>
  </r>
  <r>
    <s v="ORID-01396"/>
    <x v="162"/>
    <x v="0"/>
    <s v="Q2"/>
    <n v="6"/>
    <x v="11"/>
    <x v="3"/>
    <x v="7"/>
    <x v="1"/>
    <s v="Business"/>
    <x v="2"/>
    <x v="3"/>
    <n v="1"/>
    <n v="192.33"/>
    <n v="0.1"/>
    <n v="105.15"/>
    <x v="222"/>
    <n v="105.15"/>
    <n v="67.947000000000003"/>
    <n v="0.39253713235931298"/>
  </r>
  <r>
    <s v="ORID-01397"/>
    <x v="7"/>
    <x v="0"/>
    <s v="Q3"/>
    <n v="8"/>
    <x v="2"/>
    <x v="2"/>
    <x v="16"/>
    <x v="0"/>
    <s v="Business"/>
    <x v="0"/>
    <x v="12"/>
    <n v="2"/>
    <n v="90.27"/>
    <n v="0.05"/>
    <n v="46.38"/>
    <x v="223"/>
    <n v="92.76"/>
    <n v="78.752999999999972"/>
    <n v="0.45916636056742044"/>
  </r>
  <r>
    <s v="ORID-014"/>
    <x v="163"/>
    <x v="0"/>
    <s v="Q1"/>
    <n v="2"/>
    <x v="4"/>
    <x v="1"/>
    <x v="1"/>
    <x v="2"/>
    <s v="Business"/>
    <x v="1"/>
    <x v="4"/>
    <n v="3"/>
    <n v="162.44999999999999"/>
    <n v="0.05"/>
    <n v="86.43"/>
    <x v="224"/>
    <n v="259.29000000000002"/>
    <n v="203.69249999999994"/>
    <n v="0.43995723380473334"/>
  </r>
  <r>
    <s v="ORID-01402"/>
    <x v="164"/>
    <x v="0"/>
    <s v="Q4"/>
    <n v="12"/>
    <x v="1"/>
    <x v="2"/>
    <x v="5"/>
    <x v="0"/>
    <s v="New"/>
    <x v="2"/>
    <x v="9"/>
    <n v="2"/>
    <n v="121.64"/>
    <n v="0"/>
    <n v="61.94"/>
    <x v="225"/>
    <n v="123.88"/>
    <n v="119.4"/>
    <n v="0.49079250246629402"/>
  </r>
  <r>
    <s v="ORID-01403"/>
    <x v="36"/>
    <x v="0"/>
    <s v="Q2"/>
    <n v="5"/>
    <x v="3"/>
    <x v="2"/>
    <x v="10"/>
    <x v="1"/>
    <s v="Returning"/>
    <x v="3"/>
    <x v="7"/>
    <n v="1"/>
    <n v="102.38"/>
    <n v="0"/>
    <n v="50.82"/>
    <x v="226"/>
    <n v="50.82"/>
    <n v="51.559999999999995"/>
    <n v="0.50361398710685679"/>
  </r>
  <r>
    <s v="ORID-01407"/>
    <x v="100"/>
    <x v="0"/>
    <s v="Q4"/>
    <n v="10"/>
    <x v="6"/>
    <x v="0"/>
    <x v="12"/>
    <x v="0"/>
    <s v="Business"/>
    <x v="1"/>
    <x v="1"/>
    <n v="2"/>
    <n v="35.880000000000003"/>
    <n v="0.05"/>
    <n v="13.52"/>
    <x v="227"/>
    <n v="27.04"/>
    <n v="41.131999999999998"/>
    <n v="0.60335621662852779"/>
  </r>
  <r>
    <s v="ORID-01408"/>
    <x v="165"/>
    <x v="0"/>
    <s v="Q4"/>
    <n v="12"/>
    <x v="1"/>
    <x v="2"/>
    <x v="13"/>
    <x v="1"/>
    <s v="New"/>
    <x v="1"/>
    <x v="4"/>
    <n v="1"/>
    <n v="161.53"/>
    <n v="0"/>
    <n v="87.43"/>
    <x v="228"/>
    <n v="87.43"/>
    <n v="74.099999999999994"/>
    <n v="0.45873831486411187"/>
  </r>
  <r>
    <s v="ORID-01409"/>
    <x v="156"/>
    <x v="0"/>
    <s v="Q3"/>
    <n v="7"/>
    <x v="0"/>
    <x v="2"/>
    <x v="16"/>
    <x v="1"/>
    <s v="New"/>
    <x v="2"/>
    <x v="9"/>
    <n v="5"/>
    <n v="124.68"/>
    <n v="0.05"/>
    <n v="60.61"/>
    <x v="229"/>
    <n v="303.05"/>
    <n v="289.18"/>
    <n v="0.48829002245749115"/>
  </r>
  <r>
    <s v="ORID-0141"/>
    <x v="152"/>
    <x v="0"/>
    <s v="Q2"/>
    <n v="6"/>
    <x v="11"/>
    <x v="0"/>
    <x v="0"/>
    <x v="1"/>
    <s v="Returning"/>
    <x v="1"/>
    <x v="8"/>
    <n v="1"/>
    <n v="47.53"/>
    <n v="0.05"/>
    <n v="18.5"/>
    <x v="230"/>
    <n v="18.5"/>
    <n v="26.653500000000001"/>
    <n v="0.59028646727274736"/>
  </r>
  <r>
    <s v="ORID-01411"/>
    <x v="2"/>
    <x v="0"/>
    <s v="Q3"/>
    <n v="8"/>
    <x v="2"/>
    <x v="2"/>
    <x v="6"/>
    <x v="1"/>
    <s v="Business"/>
    <x v="4"/>
    <x v="17"/>
    <n v="1"/>
    <n v="36.58"/>
    <n v="0"/>
    <n v="13.98"/>
    <x v="132"/>
    <n v="13.98"/>
    <n v="22.599999999999998"/>
    <n v="0.61782394751230174"/>
  </r>
  <r>
    <s v="ORID-01415"/>
    <x v="166"/>
    <x v="0"/>
    <s v="Q4"/>
    <n v="10"/>
    <x v="6"/>
    <x v="2"/>
    <x v="10"/>
    <x v="3"/>
    <s v="Returning"/>
    <x v="1"/>
    <x v="4"/>
    <n v="1"/>
    <n v="161.07"/>
    <n v="0.05"/>
    <n v="89.81"/>
    <x v="231"/>
    <n v="89.81"/>
    <n v="63.206499999999977"/>
    <n v="0.41306983233834249"/>
  </r>
  <r>
    <s v="ORID-0142"/>
    <x v="167"/>
    <x v="0"/>
    <s v="Q1"/>
    <n v="1"/>
    <x v="9"/>
    <x v="1"/>
    <x v="2"/>
    <x v="2"/>
    <s v="Business"/>
    <x v="2"/>
    <x v="18"/>
    <n v="5"/>
    <n v="344.88"/>
    <n v="0.15"/>
    <n v="190.66"/>
    <x v="232"/>
    <n v="953.3"/>
    <n v="512.44000000000005"/>
    <n v="0.34961180018284282"/>
  </r>
  <r>
    <s v="ORID-01422"/>
    <x v="168"/>
    <x v="0"/>
    <s v="Q2"/>
    <n v="4"/>
    <x v="10"/>
    <x v="0"/>
    <x v="12"/>
    <x v="2"/>
    <s v="Business"/>
    <x v="2"/>
    <x v="18"/>
    <n v="6"/>
    <n v="348.16"/>
    <n v="0.1"/>
    <n v="198.24"/>
    <x v="233"/>
    <n v="1189.44"/>
    <n v="690.62400000000002"/>
    <n v="0.36734068627450978"/>
  </r>
  <r>
    <s v="ORID-01423"/>
    <x v="169"/>
    <x v="0"/>
    <s v="Q4"/>
    <n v="12"/>
    <x v="1"/>
    <x v="3"/>
    <x v="7"/>
    <x v="1"/>
    <s v="Business"/>
    <x v="0"/>
    <x v="5"/>
    <n v="1"/>
    <n v="73.010000000000005"/>
    <n v="0.1"/>
    <n v="31.51"/>
    <x v="234"/>
    <n v="31.51"/>
    <n v="34.198999999999998"/>
    <n v="0.52046142841924237"/>
  </r>
  <r>
    <s v="ORID-01427"/>
    <x v="83"/>
    <x v="0"/>
    <s v="Q4"/>
    <n v="10"/>
    <x v="6"/>
    <x v="0"/>
    <x v="4"/>
    <x v="0"/>
    <s v="New"/>
    <x v="1"/>
    <x v="8"/>
    <n v="1"/>
    <n v="45.97"/>
    <n v="0.05"/>
    <n v="18.760000000000002"/>
    <x v="235"/>
    <n v="18.760000000000002"/>
    <n v="24.911499999999993"/>
    <n v="0.57042922729926826"/>
  </r>
  <r>
    <s v="ORID-01430"/>
    <x v="170"/>
    <x v="0"/>
    <s v="Q4"/>
    <n v="10"/>
    <x v="6"/>
    <x v="0"/>
    <x v="3"/>
    <x v="0"/>
    <s v="New"/>
    <x v="4"/>
    <x v="17"/>
    <n v="1"/>
    <n v="36.630000000000003"/>
    <n v="0.05"/>
    <n v="13.97"/>
    <x v="236"/>
    <n v="13.97"/>
    <n v="20.828500000000005"/>
    <n v="0.59854591433538806"/>
  </r>
  <r>
    <s v="ORID-01431"/>
    <x v="171"/>
    <x v="0"/>
    <s v="Q4"/>
    <n v="11"/>
    <x v="7"/>
    <x v="3"/>
    <x v="9"/>
    <x v="1"/>
    <s v="New"/>
    <x v="4"/>
    <x v="17"/>
    <n v="2"/>
    <n v="36.979999999999997"/>
    <n v="0.15"/>
    <n v="14.13"/>
    <x v="237"/>
    <n v="28.26"/>
    <n v="34.605999999999995"/>
    <n v="0.55047243342983487"/>
  </r>
  <r>
    <s v="ORID-01432"/>
    <x v="172"/>
    <x v="0"/>
    <s v="Q1"/>
    <n v="2"/>
    <x v="4"/>
    <x v="1"/>
    <x v="1"/>
    <x v="1"/>
    <s v="Returning"/>
    <x v="0"/>
    <x v="10"/>
    <n v="1"/>
    <n v="140.53"/>
    <n v="0"/>
    <n v="77.36"/>
    <x v="238"/>
    <n v="77.36"/>
    <n v="63.17"/>
    <n v="0.44951255959581587"/>
  </r>
  <r>
    <s v="ORID-01433"/>
    <x v="173"/>
    <x v="0"/>
    <s v="Q1"/>
    <n v="1"/>
    <x v="9"/>
    <x v="3"/>
    <x v="15"/>
    <x v="1"/>
    <s v="New"/>
    <x v="1"/>
    <x v="1"/>
    <n v="2"/>
    <n v="36.619999999999997"/>
    <n v="0.05"/>
    <n v="13.87"/>
    <x v="239"/>
    <n v="27.74"/>
    <n v="41.837999999999994"/>
    <n v="0.60131075914800658"/>
  </r>
  <r>
    <s v="ORID-01437"/>
    <x v="174"/>
    <x v="0"/>
    <s v="Q2"/>
    <n v="6"/>
    <x v="11"/>
    <x v="0"/>
    <x v="12"/>
    <x v="3"/>
    <s v="New"/>
    <x v="1"/>
    <x v="1"/>
    <n v="2"/>
    <n v="36.85"/>
    <n v="0.1"/>
    <n v="13.92"/>
    <x v="240"/>
    <n v="27.84"/>
    <n v="38.489999999999995"/>
    <n v="0.58028041610131154"/>
  </r>
  <r>
    <s v="ORID-01439"/>
    <x v="175"/>
    <x v="0"/>
    <s v="Q1"/>
    <n v="1"/>
    <x v="9"/>
    <x v="2"/>
    <x v="5"/>
    <x v="3"/>
    <s v="New"/>
    <x v="0"/>
    <x v="0"/>
    <n v="2"/>
    <n v="157.16999999999999"/>
    <n v="0"/>
    <n v="81.260000000000005"/>
    <x v="241"/>
    <n v="162.52000000000001"/>
    <n v="151.81999999999996"/>
    <n v="0.4829802125087484"/>
  </r>
  <r>
    <s v="ORID-01440"/>
    <x v="51"/>
    <x v="0"/>
    <s v="Q3"/>
    <n v="7"/>
    <x v="0"/>
    <x v="0"/>
    <x v="12"/>
    <x v="1"/>
    <s v="Returning"/>
    <x v="3"/>
    <x v="7"/>
    <n v="4"/>
    <n v="101.66"/>
    <n v="0.1"/>
    <n v="51.55"/>
    <x v="242"/>
    <n v="206.2"/>
    <n v="159.77600000000001"/>
    <n v="0.43657507596126527"/>
  </r>
  <r>
    <s v="ORID-01441"/>
    <x v="162"/>
    <x v="0"/>
    <s v="Q2"/>
    <n v="6"/>
    <x v="11"/>
    <x v="3"/>
    <x v="15"/>
    <x v="3"/>
    <s v="New"/>
    <x v="1"/>
    <x v="2"/>
    <n v="3"/>
    <n v="135.4"/>
    <n v="0"/>
    <n v="65.16"/>
    <x v="243"/>
    <n v="195.48"/>
    <n v="210.72000000000006"/>
    <n v="0.51875923190546536"/>
  </r>
  <r>
    <s v="ORID-01442"/>
    <x v="176"/>
    <x v="0"/>
    <s v="Q3"/>
    <n v="9"/>
    <x v="5"/>
    <x v="3"/>
    <x v="14"/>
    <x v="1"/>
    <s v="New"/>
    <x v="1"/>
    <x v="8"/>
    <n v="1"/>
    <n v="47.68"/>
    <n v="0.1"/>
    <n v="18.03"/>
    <x v="244"/>
    <n v="18.03"/>
    <n v="24.881999999999998"/>
    <n v="0.57983780760626391"/>
  </r>
  <r>
    <s v="ORID-01443"/>
    <x v="177"/>
    <x v="0"/>
    <s v="Q3"/>
    <n v="8"/>
    <x v="2"/>
    <x v="0"/>
    <x v="4"/>
    <x v="1"/>
    <s v="New"/>
    <x v="0"/>
    <x v="0"/>
    <n v="5"/>
    <n v="155.65"/>
    <n v="0"/>
    <n v="79.13"/>
    <x v="245"/>
    <n v="395.65"/>
    <n v="382.6"/>
    <n v="0.49161580469000965"/>
  </r>
  <r>
    <s v="ORID-01444"/>
    <x v="143"/>
    <x v="0"/>
    <s v="Q2"/>
    <n v="4"/>
    <x v="10"/>
    <x v="3"/>
    <x v="15"/>
    <x v="0"/>
    <s v="Returning"/>
    <x v="2"/>
    <x v="9"/>
    <n v="1"/>
    <n v="120.52"/>
    <n v="0.1"/>
    <n v="59.01"/>
    <x v="246"/>
    <n v="59.01"/>
    <n v="49.458000000000006"/>
    <n v="0.45596858059519862"/>
  </r>
  <r>
    <s v="ORID-01445"/>
    <x v="6"/>
    <x v="0"/>
    <s v="Q4"/>
    <n v="12"/>
    <x v="1"/>
    <x v="0"/>
    <x v="0"/>
    <x v="1"/>
    <s v="New"/>
    <x v="0"/>
    <x v="5"/>
    <n v="1"/>
    <n v="71.23"/>
    <n v="0"/>
    <n v="31.63"/>
    <x v="247"/>
    <n v="31.63"/>
    <n v="39.600000000000009"/>
    <n v="0.55594552856942303"/>
  </r>
  <r>
    <s v="ORID-01446"/>
    <x v="177"/>
    <x v="0"/>
    <s v="Q3"/>
    <n v="8"/>
    <x v="2"/>
    <x v="0"/>
    <x v="3"/>
    <x v="0"/>
    <s v="Returning"/>
    <x v="2"/>
    <x v="3"/>
    <n v="1"/>
    <n v="195.15"/>
    <n v="0"/>
    <n v="101.99"/>
    <x v="248"/>
    <n v="101.99"/>
    <n v="93.160000000000011"/>
    <n v="0.47737637714578535"/>
  </r>
  <r>
    <s v="ORID-01447"/>
    <x v="31"/>
    <x v="0"/>
    <s v="Q2"/>
    <n v="6"/>
    <x v="11"/>
    <x v="2"/>
    <x v="5"/>
    <x v="1"/>
    <s v="Returning"/>
    <x v="3"/>
    <x v="6"/>
    <n v="1"/>
    <n v="51.09"/>
    <n v="0"/>
    <n v="22.78"/>
    <x v="249"/>
    <n v="22.78"/>
    <n v="28.310000000000002"/>
    <n v="0.55412018007437858"/>
  </r>
  <r>
    <s v="ORID-01449"/>
    <x v="178"/>
    <x v="0"/>
    <s v="Q4"/>
    <n v="11"/>
    <x v="7"/>
    <x v="0"/>
    <x v="12"/>
    <x v="1"/>
    <s v="Returning"/>
    <x v="3"/>
    <x v="6"/>
    <n v="1"/>
    <n v="50.76"/>
    <n v="0.1"/>
    <n v="22.72"/>
    <x v="250"/>
    <n v="22.72"/>
    <n v="22.963999999999999"/>
    <n v="0.50267051921898254"/>
  </r>
  <r>
    <s v="ORID-0145"/>
    <x v="178"/>
    <x v="0"/>
    <s v="Q4"/>
    <n v="11"/>
    <x v="7"/>
    <x v="1"/>
    <x v="11"/>
    <x v="1"/>
    <s v="Business"/>
    <x v="0"/>
    <x v="12"/>
    <n v="2"/>
    <n v="93.19"/>
    <n v="0.2"/>
    <n v="45.7"/>
    <x v="251"/>
    <n v="91.4"/>
    <n v="57.704000000000008"/>
    <n v="0.38700504345959869"/>
  </r>
  <r>
    <s v="ORID-01450"/>
    <x v="179"/>
    <x v="0"/>
    <s v="Q2"/>
    <n v="6"/>
    <x v="11"/>
    <x v="2"/>
    <x v="16"/>
    <x v="1"/>
    <s v="Returning"/>
    <x v="4"/>
    <x v="14"/>
    <n v="1"/>
    <n v="124.19"/>
    <n v="0.05"/>
    <n v="67.209999999999994"/>
    <x v="252"/>
    <n v="67.209999999999994"/>
    <n v="50.770499999999998"/>
    <n v="0.43032958836417884"/>
  </r>
  <r>
    <s v="ORID-01451"/>
    <x v="44"/>
    <x v="0"/>
    <s v="Q4"/>
    <n v="12"/>
    <x v="1"/>
    <x v="1"/>
    <x v="1"/>
    <x v="2"/>
    <s v="Business"/>
    <x v="2"/>
    <x v="9"/>
    <n v="4"/>
    <n v="125.82"/>
    <n v="0.15"/>
    <n v="61.39"/>
    <x v="253"/>
    <n v="245.56"/>
    <n v="182.22799999999995"/>
    <n v="0.42597735326844133"/>
  </r>
  <r>
    <s v="ORID-01452"/>
    <x v="157"/>
    <x v="0"/>
    <s v="Q1"/>
    <n v="3"/>
    <x v="8"/>
    <x v="3"/>
    <x v="8"/>
    <x v="3"/>
    <s v="Business"/>
    <x v="1"/>
    <x v="4"/>
    <n v="1"/>
    <n v="161.93"/>
    <n v="0.15"/>
    <n v="87.5"/>
    <x v="254"/>
    <n v="87.5"/>
    <n v="50.140500000000003"/>
    <n v="0.36428594781332529"/>
  </r>
  <r>
    <s v="ORID-01455"/>
    <x v="144"/>
    <x v="0"/>
    <s v="Q3"/>
    <n v="8"/>
    <x v="2"/>
    <x v="3"/>
    <x v="9"/>
    <x v="1"/>
    <s v="New"/>
    <x v="3"/>
    <x v="6"/>
    <n v="2"/>
    <n v="51.91"/>
    <n v="0"/>
    <n v="21.94"/>
    <x v="255"/>
    <n v="43.88"/>
    <n v="59.939999999999991"/>
    <n v="0.57734540550953573"/>
  </r>
  <r>
    <s v="ORID-01457"/>
    <x v="180"/>
    <x v="0"/>
    <s v="Q1"/>
    <n v="3"/>
    <x v="8"/>
    <x v="2"/>
    <x v="13"/>
    <x v="1"/>
    <s v="New"/>
    <x v="1"/>
    <x v="1"/>
    <n v="1"/>
    <n v="36.47"/>
    <n v="0.05"/>
    <n v="13.21"/>
    <x v="256"/>
    <n v="13.21"/>
    <n v="21.436499999999995"/>
    <n v="0.61872050567878423"/>
  </r>
  <r>
    <s v="ORID-0146"/>
    <x v="181"/>
    <x v="0"/>
    <s v="Q2"/>
    <n v="6"/>
    <x v="11"/>
    <x v="2"/>
    <x v="16"/>
    <x v="3"/>
    <s v="Returning"/>
    <x v="3"/>
    <x v="13"/>
    <n v="2"/>
    <n v="81.81"/>
    <n v="0"/>
    <n v="42.54"/>
    <x v="257"/>
    <n v="85.08"/>
    <n v="78.540000000000006"/>
    <n v="0.48001466813348004"/>
  </r>
  <r>
    <s v="ORID-01464"/>
    <x v="75"/>
    <x v="0"/>
    <s v="Q3"/>
    <n v="7"/>
    <x v="0"/>
    <x v="1"/>
    <x v="2"/>
    <x v="1"/>
    <s v="Returning"/>
    <x v="4"/>
    <x v="14"/>
    <n v="1"/>
    <n v="122.73"/>
    <n v="0.1"/>
    <n v="70.540000000000006"/>
    <x v="258"/>
    <n v="70.540000000000006"/>
    <n v="39.917000000000002"/>
    <n v="0.36138044668966202"/>
  </r>
  <r>
    <s v="ORID-01467"/>
    <x v="182"/>
    <x v="0"/>
    <s v="Q3"/>
    <n v="7"/>
    <x v="0"/>
    <x v="2"/>
    <x v="16"/>
    <x v="3"/>
    <s v="New"/>
    <x v="4"/>
    <x v="15"/>
    <n v="1"/>
    <n v="50.59"/>
    <n v="0.05"/>
    <n v="22.04"/>
    <x v="259"/>
    <n v="22.04"/>
    <n v="26.020499999999998"/>
    <n v="0.54141134611583319"/>
  </r>
  <r>
    <s v="ORID-01468"/>
    <x v="183"/>
    <x v="0"/>
    <s v="Q3"/>
    <n v="8"/>
    <x v="2"/>
    <x v="2"/>
    <x v="10"/>
    <x v="0"/>
    <s v="Returning"/>
    <x v="3"/>
    <x v="6"/>
    <n v="1"/>
    <n v="51.75"/>
    <n v="0"/>
    <n v="22.36"/>
    <x v="260"/>
    <n v="22.36"/>
    <n v="29.39"/>
    <n v="0.56792270531400968"/>
  </r>
  <r>
    <s v="ORID-01469"/>
    <x v="184"/>
    <x v="0"/>
    <s v="Q3"/>
    <n v="7"/>
    <x v="0"/>
    <x v="3"/>
    <x v="15"/>
    <x v="0"/>
    <s v="Returning"/>
    <x v="1"/>
    <x v="4"/>
    <n v="3"/>
    <n v="167.52"/>
    <n v="0"/>
    <n v="87.26"/>
    <x v="261"/>
    <n v="261.78000000000003"/>
    <n v="240.78000000000003"/>
    <n v="0.4791069723018147"/>
  </r>
  <r>
    <s v="ORID-01470"/>
    <x v="21"/>
    <x v="0"/>
    <s v="Q1"/>
    <n v="3"/>
    <x v="8"/>
    <x v="3"/>
    <x v="9"/>
    <x v="1"/>
    <s v="Returning"/>
    <x v="3"/>
    <x v="13"/>
    <n v="1"/>
    <n v="80.349999999999994"/>
    <n v="0.1"/>
    <n v="42.43"/>
    <x v="262"/>
    <n v="42.43"/>
    <n v="29.884999999999998"/>
    <n v="0.41326142570697638"/>
  </r>
  <r>
    <s v="ORID-01471"/>
    <x v="13"/>
    <x v="0"/>
    <s v="Q1"/>
    <n v="2"/>
    <x v="4"/>
    <x v="1"/>
    <x v="1"/>
    <x v="1"/>
    <s v="Returning"/>
    <x v="2"/>
    <x v="9"/>
    <n v="4"/>
    <n v="124.55"/>
    <n v="0"/>
    <n v="60.41"/>
    <x v="263"/>
    <n v="241.64"/>
    <n v="256.56"/>
    <n v="0.51497390606182258"/>
  </r>
  <r>
    <s v="ORID-01474"/>
    <x v="104"/>
    <x v="0"/>
    <s v="Q2"/>
    <n v="5"/>
    <x v="3"/>
    <x v="3"/>
    <x v="7"/>
    <x v="1"/>
    <s v="New"/>
    <x v="2"/>
    <x v="9"/>
    <n v="2"/>
    <n v="123.34"/>
    <n v="0.05"/>
    <n v="58.96"/>
    <x v="264"/>
    <n v="117.92"/>
    <n v="116.426"/>
    <n v="0.49681240558831813"/>
  </r>
  <r>
    <s v="ORID-01475"/>
    <x v="185"/>
    <x v="0"/>
    <s v="Q1"/>
    <n v="2"/>
    <x v="4"/>
    <x v="1"/>
    <x v="1"/>
    <x v="0"/>
    <s v="New"/>
    <x v="3"/>
    <x v="7"/>
    <n v="2"/>
    <n v="103.03"/>
    <n v="0.05"/>
    <n v="50.73"/>
    <x v="265"/>
    <n v="101.46"/>
    <n v="94.297000000000011"/>
    <n v="0.48170435795399402"/>
  </r>
  <r>
    <s v="ORID-01476"/>
    <x v="186"/>
    <x v="0"/>
    <s v="Q1"/>
    <n v="3"/>
    <x v="8"/>
    <x v="2"/>
    <x v="6"/>
    <x v="3"/>
    <s v="New"/>
    <x v="1"/>
    <x v="1"/>
    <n v="1"/>
    <n v="35.700000000000003"/>
    <n v="0.05"/>
    <n v="13.91"/>
    <x v="266"/>
    <n v="13.91"/>
    <n v="20.004999999999999"/>
    <n v="0.58985699542975079"/>
  </r>
  <r>
    <s v="ORID-01477"/>
    <x v="111"/>
    <x v="0"/>
    <s v="Q4"/>
    <n v="10"/>
    <x v="6"/>
    <x v="2"/>
    <x v="16"/>
    <x v="3"/>
    <s v="Returning"/>
    <x v="2"/>
    <x v="9"/>
    <n v="1"/>
    <n v="121.78"/>
    <n v="0.15"/>
    <n v="61.55"/>
    <x v="267"/>
    <n v="61.55"/>
    <n v="41.963000000000008"/>
    <n v="0.40538869513974096"/>
  </r>
  <r>
    <s v="ORID-01480"/>
    <x v="187"/>
    <x v="0"/>
    <s v="Q3"/>
    <n v="7"/>
    <x v="0"/>
    <x v="1"/>
    <x v="11"/>
    <x v="1"/>
    <s v="New"/>
    <x v="1"/>
    <x v="4"/>
    <n v="3"/>
    <n v="164.5"/>
    <n v="0"/>
    <n v="87.06"/>
    <x v="268"/>
    <n v="261.18"/>
    <n v="232.32"/>
    <n v="0.47075987841945288"/>
  </r>
  <r>
    <s v="ORID-01481"/>
    <x v="188"/>
    <x v="0"/>
    <s v="Q3"/>
    <n v="9"/>
    <x v="5"/>
    <x v="2"/>
    <x v="6"/>
    <x v="2"/>
    <s v="Business"/>
    <x v="3"/>
    <x v="13"/>
    <n v="6"/>
    <n v="81.430000000000007"/>
    <n v="0.05"/>
    <n v="42.24"/>
    <x v="269"/>
    <n v="253.44"/>
    <n v="210.71100000000001"/>
    <n v="0.45397079829624415"/>
  </r>
  <r>
    <s v="ORID-01485"/>
    <x v="189"/>
    <x v="0"/>
    <s v="Q2"/>
    <n v="6"/>
    <x v="11"/>
    <x v="2"/>
    <x v="10"/>
    <x v="0"/>
    <s v="New"/>
    <x v="4"/>
    <x v="19"/>
    <n v="2"/>
    <n v="40.840000000000003"/>
    <n v="0"/>
    <n v="14.48"/>
    <x v="270"/>
    <n v="28.96"/>
    <n v="52.720000000000006"/>
    <n v="0.64544564152791384"/>
  </r>
  <r>
    <s v="ORID-01486"/>
    <x v="156"/>
    <x v="0"/>
    <s v="Q3"/>
    <n v="7"/>
    <x v="0"/>
    <x v="0"/>
    <x v="12"/>
    <x v="1"/>
    <s v="Returning"/>
    <x v="3"/>
    <x v="7"/>
    <n v="1"/>
    <n v="101.7"/>
    <n v="0.05"/>
    <n v="49.92"/>
    <x v="271"/>
    <n v="49.92"/>
    <n v="46.694999999999993"/>
    <n v="0.48331004502406455"/>
  </r>
  <r>
    <s v="ORID-01489"/>
    <x v="35"/>
    <x v="0"/>
    <s v="Q3"/>
    <n v="9"/>
    <x v="5"/>
    <x v="1"/>
    <x v="1"/>
    <x v="1"/>
    <s v="Returning"/>
    <x v="3"/>
    <x v="6"/>
    <n v="3"/>
    <n v="50.03"/>
    <n v="0.1"/>
    <n v="22.89"/>
    <x v="272"/>
    <n v="68.67"/>
    <n v="66.411000000000016"/>
    <n v="0.49163835032313952"/>
  </r>
  <r>
    <s v="ORID-0149"/>
    <x v="168"/>
    <x v="0"/>
    <s v="Q2"/>
    <n v="4"/>
    <x v="10"/>
    <x v="2"/>
    <x v="6"/>
    <x v="1"/>
    <s v="Returning"/>
    <x v="1"/>
    <x v="1"/>
    <n v="1"/>
    <n v="36.020000000000003"/>
    <n v="0.05"/>
    <n v="13.72"/>
    <x v="273"/>
    <n v="13.72"/>
    <n v="20.499000000000002"/>
    <n v="0.59905315760250155"/>
  </r>
  <r>
    <s v="ORID-01491"/>
    <x v="190"/>
    <x v="0"/>
    <s v="Q3"/>
    <n v="9"/>
    <x v="5"/>
    <x v="0"/>
    <x v="12"/>
    <x v="0"/>
    <s v="New"/>
    <x v="4"/>
    <x v="17"/>
    <n v="2"/>
    <n v="36.1"/>
    <n v="0.05"/>
    <n v="13.71"/>
    <x v="274"/>
    <n v="27.42"/>
    <n v="41.17"/>
    <n v="0.60023327015599937"/>
  </r>
  <r>
    <s v="ORID-01492"/>
    <x v="114"/>
    <x v="0"/>
    <s v="Q2"/>
    <n v="4"/>
    <x v="10"/>
    <x v="2"/>
    <x v="16"/>
    <x v="1"/>
    <s v="Returning"/>
    <x v="3"/>
    <x v="11"/>
    <n v="2"/>
    <n v="41.08"/>
    <n v="0"/>
    <n v="16.79"/>
    <x v="275"/>
    <n v="33.58"/>
    <n v="48.58"/>
    <n v="0.59128529698149956"/>
  </r>
  <r>
    <s v="ORID-01493"/>
    <x v="47"/>
    <x v="0"/>
    <s v="Q4"/>
    <n v="10"/>
    <x v="6"/>
    <x v="3"/>
    <x v="15"/>
    <x v="1"/>
    <s v="Business"/>
    <x v="1"/>
    <x v="1"/>
    <n v="1"/>
    <n v="36.46"/>
    <n v="0.05"/>
    <n v="13.35"/>
    <x v="276"/>
    <n v="13.35"/>
    <n v="21.286999999999999"/>
    <n v="0.61457401045125148"/>
  </r>
  <r>
    <s v="ORID-01496"/>
    <x v="136"/>
    <x v="0"/>
    <s v="Q2"/>
    <n v="4"/>
    <x v="10"/>
    <x v="1"/>
    <x v="1"/>
    <x v="3"/>
    <s v="Returning"/>
    <x v="0"/>
    <x v="5"/>
    <n v="1"/>
    <n v="71.23"/>
    <n v="0.05"/>
    <n v="33.28"/>
    <x v="277"/>
    <n v="33.28"/>
    <n v="34.388499999999993"/>
    <n v="0.50819066478494423"/>
  </r>
  <r>
    <s v="ORID-01498"/>
    <x v="92"/>
    <x v="0"/>
    <s v="Q1"/>
    <n v="3"/>
    <x v="8"/>
    <x v="2"/>
    <x v="16"/>
    <x v="3"/>
    <s v="Business"/>
    <x v="0"/>
    <x v="10"/>
    <n v="3"/>
    <n v="142.46"/>
    <n v="0"/>
    <n v="79.650000000000006"/>
    <x v="278"/>
    <n v="238.95000000000002"/>
    <n v="188.42999999999998"/>
    <n v="0.44089569001825069"/>
  </r>
  <r>
    <s v="ORID-01499"/>
    <x v="191"/>
    <x v="0"/>
    <s v="Q1"/>
    <n v="2"/>
    <x v="4"/>
    <x v="0"/>
    <x v="12"/>
    <x v="1"/>
    <s v="New"/>
    <x v="3"/>
    <x v="11"/>
    <n v="2"/>
    <n v="41.21"/>
    <n v="0"/>
    <n v="16.64"/>
    <x v="279"/>
    <n v="33.28"/>
    <n v="49.14"/>
    <n v="0.59621451104100942"/>
  </r>
  <r>
    <s v="ORID-01501"/>
    <x v="128"/>
    <x v="0"/>
    <s v="Q1"/>
    <n v="3"/>
    <x v="8"/>
    <x v="0"/>
    <x v="0"/>
    <x v="2"/>
    <s v="New"/>
    <x v="1"/>
    <x v="1"/>
    <n v="3"/>
    <n v="36.43"/>
    <n v="0.1"/>
    <n v="13.23"/>
    <x v="280"/>
    <n v="39.69"/>
    <n v="58.670999999999992"/>
    <n v="0.59648641229755694"/>
  </r>
  <r>
    <s v="ORID-01502"/>
    <x v="192"/>
    <x v="0"/>
    <s v="Q4"/>
    <n v="11"/>
    <x v="7"/>
    <x v="0"/>
    <x v="0"/>
    <x v="3"/>
    <s v="New"/>
    <x v="4"/>
    <x v="17"/>
    <n v="1"/>
    <n v="35.770000000000003"/>
    <n v="0.15"/>
    <n v="13.69"/>
    <x v="281"/>
    <n v="13.69"/>
    <n v="16.714500000000001"/>
    <n v="0.54973770330049831"/>
  </r>
  <r>
    <s v="ORID-01504"/>
    <x v="193"/>
    <x v="0"/>
    <s v="Q3"/>
    <n v="7"/>
    <x v="0"/>
    <x v="0"/>
    <x v="4"/>
    <x v="1"/>
    <s v="Returning"/>
    <x v="0"/>
    <x v="12"/>
    <n v="5"/>
    <n v="93.35"/>
    <n v="0"/>
    <n v="46.31"/>
    <x v="282"/>
    <n v="231.55"/>
    <n v="235.2"/>
    <n v="0.50391001606855912"/>
  </r>
  <r>
    <s v="ORID-01505"/>
    <x v="169"/>
    <x v="0"/>
    <s v="Q4"/>
    <n v="12"/>
    <x v="1"/>
    <x v="1"/>
    <x v="11"/>
    <x v="1"/>
    <s v="Business"/>
    <x v="4"/>
    <x v="19"/>
    <n v="2"/>
    <n v="40.86"/>
    <n v="0.05"/>
    <n v="15.06"/>
    <x v="283"/>
    <n v="30.12"/>
    <n v="47.513999999999996"/>
    <n v="0.6120256588608084"/>
  </r>
  <r>
    <s v="ORID-01507"/>
    <x v="194"/>
    <x v="0"/>
    <s v="Q2"/>
    <n v="6"/>
    <x v="11"/>
    <x v="1"/>
    <x v="11"/>
    <x v="0"/>
    <s v="Returning"/>
    <x v="1"/>
    <x v="4"/>
    <n v="1"/>
    <n v="162.51"/>
    <n v="0"/>
    <n v="88.29"/>
    <x v="284"/>
    <n v="88.29"/>
    <n v="74.219999999999985"/>
    <n v="0.45671035628576695"/>
  </r>
  <r>
    <s v="ORID-0151"/>
    <x v="129"/>
    <x v="0"/>
    <s v="Q4"/>
    <n v="10"/>
    <x v="6"/>
    <x v="3"/>
    <x v="15"/>
    <x v="1"/>
    <s v="New"/>
    <x v="0"/>
    <x v="10"/>
    <n v="5"/>
    <n v="146.69"/>
    <n v="0"/>
    <n v="79"/>
    <x v="285"/>
    <n v="395"/>
    <n v="338.45000000000005"/>
    <n v="0.46144931488172342"/>
  </r>
  <r>
    <s v="ORID-01510"/>
    <x v="195"/>
    <x v="0"/>
    <s v="Q2"/>
    <n v="5"/>
    <x v="3"/>
    <x v="0"/>
    <x v="0"/>
    <x v="1"/>
    <s v="New"/>
    <x v="3"/>
    <x v="6"/>
    <n v="2"/>
    <n v="50.78"/>
    <n v="0.05"/>
    <n v="23.03"/>
    <x v="286"/>
    <n v="46.06"/>
    <n v="50.421999999999997"/>
    <n v="0.52260525279326708"/>
  </r>
  <r>
    <s v="ORID-01511"/>
    <x v="162"/>
    <x v="0"/>
    <s v="Q2"/>
    <n v="6"/>
    <x v="11"/>
    <x v="3"/>
    <x v="8"/>
    <x v="1"/>
    <s v="New"/>
    <x v="4"/>
    <x v="17"/>
    <n v="2"/>
    <n v="36.08"/>
    <n v="0.05"/>
    <n v="13.73"/>
    <x v="287"/>
    <n v="27.46"/>
    <n v="41.091999999999992"/>
    <n v="0.59942817131520587"/>
  </r>
  <r>
    <s v="ORID-01512"/>
    <x v="150"/>
    <x v="0"/>
    <s v="Q2"/>
    <n v="6"/>
    <x v="11"/>
    <x v="1"/>
    <x v="1"/>
    <x v="3"/>
    <s v="Returning"/>
    <x v="4"/>
    <x v="19"/>
    <n v="3"/>
    <n v="41.01"/>
    <n v="0"/>
    <n v="14.33"/>
    <x v="288"/>
    <n v="42.99"/>
    <n v="80.039999999999992"/>
    <n v="0.65057303096805652"/>
  </r>
  <r>
    <s v="ORID-01513"/>
    <x v="125"/>
    <x v="0"/>
    <s v="Q3"/>
    <n v="7"/>
    <x v="0"/>
    <x v="0"/>
    <x v="12"/>
    <x v="1"/>
    <s v="New"/>
    <x v="0"/>
    <x v="5"/>
    <n v="2"/>
    <n v="70.790000000000006"/>
    <n v="0"/>
    <n v="32.44"/>
    <x v="289"/>
    <n v="64.88"/>
    <n v="76.700000000000017"/>
    <n v="0.541743184065546"/>
  </r>
  <r>
    <s v="ORID-01514"/>
    <x v="76"/>
    <x v="0"/>
    <s v="Q2"/>
    <n v="4"/>
    <x v="10"/>
    <x v="3"/>
    <x v="7"/>
    <x v="0"/>
    <s v="Returning"/>
    <x v="0"/>
    <x v="5"/>
    <n v="3"/>
    <n v="72.48"/>
    <n v="0"/>
    <n v="32.36"/>
    <x v="290"/>
    <n v="97.08"/>
    <n v="120.36"/>
    <n v="0.55353200883002207"/>
  </r>
  <r>
    <s v="ORID-01515"/>
    <x v="140"/>
    <x v="0"/>
    <s v="Q3"/>
    <n v="7"/>
    <x v="0"/>
    <x v="0"/>
    <x v="12"/>
    <x v="0"/>
    <s v="New"/>
    <x v="4"/>
    <x v="19"/>
    <n v="2"/>
    <n v="40.9"/>
    <n v="0"/>
    <n v="14.81"/>
    <x v="291"/>
    <n v="29.62"/>
    <n v="52.179999999999993"/>
    <n v="0.63789731051344734"/>
  </r>
  <r>
    <s v="ORID-01516"/>
    <x v="196"/>
    <x v="0"/>
    <s v="Q3"/>
    <n v="7"/>
    <x v="0"/>
    <x v="1"/>
    <x v="2"/>
    <x v="1"/>
    <s v="Business"/>
    <x v="4"/>
    <x v="19"/>
    <n v="2"/>
    <n v="40.15"/>
    <n v="0.1"/>
    <n v="14.86"/>
    <x v="292"/>
    <n v="29.72"/>
    <n v="42.55"/>
    <n v="0.58876435588764353"/>
  </r>
  <r>
    <s v="ORID-01517"/>
    <x v="197"/>
    <x v="0"/>
    <s v="Q2"/>
    <n v="4"/>
    <x v="10"/>
    <x v="3"/>
    <x v="14"/>
    <x v="1"/>
    <s v="Business"/>
    <x v="3"/>
    <x v="11"/>
    <n v="1"/>
    <n v="41.21"/>
    <n v="0"/>
    <n v="16.34"/>
    <x v="293"/>
    <n v="16.34"/>
    <n v="24.87"/>
    <n v="0.60349429750060668"/>
  </r>
  <r>
    <s v="ORID-01520"/>
    <x v="171"/>
    <x v="0"/>
    <s v="Q4"/>
    <n v="11"/>
    <x v="7"/>
    <x v="0"/>
    <x v="3"/>
    <x v="3"/>
    <s v="New"/>
    <x v="4"/>
    <x v="17"/>
    <n v="2"/>
    <n v="36.15"/>
    <n v="0"/>
    <n v="13.51"/>
    <x v="294"/>
    <n v="27.02"/>
    <n v="45.28"/>
    <n v="0.62627939142461964"/>
  </r>
  <r>
    <s v="ORID-01524"/>
    <x v="177"/>
    <x v="0"/>
    <s v="Q3"/>
    <n v="8"/>
    <x v="2"/>
    <x v="2"/>
    <x v="5"/>
    <x v="3"/>
    <s v="New"/>
    <x v="3"/>
    <x v="13"/>
    <n v="1"/>
    <n v="81.569999999999993"/>
    <n v="0"/>
    <n v="43.79"/>
    <x v="295"/>
    <n v="43.79"/>
    <n v="37.779999999999994"/>
    <n v="0.4631604756650729"/>
  </r>
  <r>
    <s v="ORID-01525"/>
    <x v="60"/>
    <x v="0"/>
    <s v="Q1"/>
    <n v="1"/>
    <x v="9"/>
    <x v="1"/>
    <x v="1"/>
    <x v="0"/>
    <s v="Returning"/>
    <x v="4"/>
    <x v="17"/>
    <n v="2"/>
    <n v="35.82"/>
    <n v="0"/>
    <n v="14.09"/>
    <x v="296"/>
    <n v="28.18"/>
    <n v="43.46"/>
    <n v="0.60664433277498608"/>
  </r>
  <r>
    <s v="ORID-01527"/>
    <x v="198"/>
    <x v="0"/>
    <s v="Q1"/>
    <n v="3"/>
    <x v="8"/>
    <x v="0"/>
    <x v="4"/>
    <x v="3"/>
    <s v="New"/>
    <x v="1"/>
    <x v="1"/>
    <n v="4"/>
    <n v="35.42"/>
    <n v="0"/>
    <n v="13.31"/>
    <x v="297"/>
    <n v="53.24"/>
    <n v="88.44"/>
    <n v="0.62422360248447195"/>
  </r>
  <r>
    <s v="ORID-01530"/>
    <x v="199"/>
    <x v="0"/>
    <s v="Q4"/>
    <n v="12"/>
    <x v="1"/>
    <x v="0"/>
    <x v="0"/>
    <x v="1"/>
    <s v="New"/>
    <x v="4"/>
    <x v="15"/>
    <n v="3"/>
    <n v="50.72"/>
    <n v="0"/>
    <n v="22.3"/>
    <x v="298"/>
    <n v="66.900000000000006"/>
    <n v="85.259999999999991"/>
    <n v="0.56033123028391163"/>
  </r>
  <r>
    <s v="ORID-01531"/>
    <x v="200"/>
    <x v="0"/>
    <s v="Q3"/>
    <n v="7"/>
    <x v="0"/>
    <x v="3"/>
    <x v="14"/>
    <x v="1"/>
    <s v="New"/>
    <x v="1"/>
    <x v="2"/>
    <n v="2"/>
    <n v="136.72999999999999"/>
    <n v="0"/>
    <n v="66.03"/>
    <x v="299"/>
    <n v="132.06"/>
    <n v="141.39999999999998"/>
    <n v="0.5170774519125283"/>
  </r>
  <r>
    <s v="ORID-01533"/>
    <x v="201"/>
    <x v="0"/>
    <s v="Q2"/>
    <n v="5"/>
    <x v="3"/>
    <x v="3"/>
    <x v="14"/>
    <x v="0"/>
    <s v="New"/>
    <x v="0"/>
    <x v="10"/>
    <n v="3"/>
    <n v="143.87"/>
    <n v="0"/>
    <n v="79.2"/>
    <x v="300"/>
    <n v="237.60000000000002"/>
    <n v="194.01"/>
    <n v="0.44950302356293875"/>
  </r>
  <r>
    <s v="ORID-01534"/>
    <x v="17"/>
    <x v="0"/>
    <s v="Q3"/>
    <n v="7"/>
    <x v="0"/>
    <x v="3"/>
    <x v="14"/>
    <x v="1"/>
    <s v="Returning"/>
    <x v="0"/>
    <x v="10"/>
    <n v="2"/>
    <n v="146.09"/>
    <n v="0.1"/>
    <n v="79.36"/>
    <x v="301"/>
    <n v="158.72"/>
    <n v="104.24199999999999"/>
    <n v="0.39641469109605187"/>
  </r>
  <r>
    <s v="ORID-01535"/>
    <x v="202"/>
    <x v="0"/>
    <s v="Q3"/>
    <n v="9"/>
    <x v="5"/>
    <x v="1"/>
    <x v="11"/>
    <x v="0"/>
    <s v="New"/>
    <x v="3"/>
    <x v="6"/>
    <n v="1"/>
    <n v="51.25"/>
    <n v="0.05"/>
    <n v="21.99"/>
    <x v="302"/>
    <n v="21.99"/>
    <n v="26.697500000000002"/>
    <n v="0.54834403080872918"/>
  </r>
  <r>
    <s v="ORID-01538"/>
    <x v="76"/>
    <x v="0"/>
    <s v="Q2"/>
    <n v="4"/>
    <x v="10"/>
    <x v="3"/>
    <x v="9"/>
    <x v="3"/>
    <s v="New"/>
    <x v="3"/>
    <x v="13"/>
    <n v="1"/>
    <n v="81.98"/>
    <n v="0"/>
    <n v="43.15"/>
    <x v="303"/>
    <n v="43.15"/>
    <n v="38.830000000000005"/>
    <n v="0.47365211027079779"/>
  </r>
  <r>
    <s v="ORID-01539"/>
    <x v="203"/>
    <x v="0"/>
    <s v="Q1"/>
    <n v="1"/>
    <x v="9"/>
    <x v="0"/>
    <x v="12"/>
    <x v="0"/>
    <s v="Business"/>
    <x v="4"/>
    <x v="14"/>
    <n v="3"/>
    <n v="123.14"/>
    <n v="0.05"/>
    <n v="70.67"/>
    <x v="304"/>
    <n v="212.01"/>
    <n v="138.93900000000002"/>
    <n v="0.39589513006163296"/>
  </r>
  <r>
    <s v="ORID-01540"/>
    <x v="128"/>
    <x v="0"/>
    <s v="Q1"/>
    <n v="3"/>
    <x v="8"/>
    <x v="2"/>
    <x v="6"/>
    <x v="2"/>
    <s v="Business"/>
    <x v="3"/>
    <x v="6"/>
    <n v="10"/>
    <n v="49.7"/>
    <n v="0.1"/>
    <n v="21.96"/>
    <x v="305"/>
    <n v="219.60000000000002"/>
    <n v="227.7"/>
    <n v="0.50905432595573441"/>
  </r>
  <r>
    <s v="ORID-01541"/>
    <x v="204"/>
    <x v="0"/>
    <s v="Q2"/>
    <n v="4"/>
    <x v="10"/>
    <x v="1"/>
    <x v="11"/>
    <x v="3"/>
    <s v="Returning"/>
    <x v="2"/>
    <x v="16"/>
    <n v="1"/>
    <n v="83.44"/>
    <n v="0"/>
    <n v="40.299999999999997"/>
    <x v="306"/>
    <n v="40.299999999999997"/>
    <n v="43.14"/>
    <n v="0.51701821668264625"/>
  </r>
  <r>
    <s v="ORID-01543"/>
    <x v="82"/>
    <x v="0"/>
    <s v="Q3"/>
    <n v="8"/>
    <x v="2"/>
    <x v="0"/>
    <x v="0"/>
    <x v="0"/>
    <s v="Returning"/>
    <x v="0"/>
    <x v="0"/>
    <n v="1"/>
    <n v="155.83000000000001"/>
    <n v="0"/>
    <n v="77.260000000000005"/>
    <x v="307"/>
    <n v="77.260000000000005"/>
    <n v="78.570000000000007"/>
    <n v="0.50420329846627732"/>
  </r>
  <r>
    <s v="ORID-01544"/>
    <x v="72"/>
    <x v="0"/>
    <s v="Q2"/>
    <n v="6"/>
    <x v="11"/>
    <x v="0"/>
    <x v="0"/>
    <x v="2"/>
    <s v="Returning"/>
    <x v="4"/>
    <x v="19"/>
    <n v="8"/>
    <n v="40.46"/>
    <n v="0.2"/>
    <n v="14.7"/>
    <x v="308"/>
    <n v="117.6"/>
    <n v="141.34400000000002"/>
    <n v="0.54584775086505199"/>
  </r>
  <r>
    <s v="ORID-01546"/>
    <x v="205"/>
    <x v="0"/>
    <s v="Q3"/>
    <n v="7"/>
    <x v="0"/>
    <x v="0"/>
    <x v="3"/>
    <x v="1"/>
    <s v="Business"/>
    <x v="1"/>
    <x v="4"/>
    <n v="1"/>
    <n v="165.8"/>
    <n v="0.1"/>
    <n v="88.32"/>
    <x v="309"/>
    <n v="88.32"/>
    <n v="60.900000000000034"/>
    <n v="0.40812223562525146"/>
  </r>
  <r>
    <s v="ORID-01548"/>
    <x v="190"/>
    <x v="0"/>
    <s v="Q3"/>
    <n v="9"/>
    <x v="5"/>
    <x v="1"/>
    <x v="2"/>
    <x v="0"/>
    <s v="Returning"/>
    <x v="0"/>
    <x v="5"/>
    <n v="2"/>
    <n v="73"/>
    <n v="0.05"/>
    <n v="31.41"/>
    <x v="310"/>
    <n v="62.82"/>
    <n v="75.88"/>
    <n v="0.54708002883922136"/>
  </r>
  <r>
    <s v="ORID-01549"/>
    <x v="206"/>
    <x v="0"/>
    <s v="Q3"/>
    <n v="7"/>
    <x v="0"/>
    <x v="3"/>
    <x v="9"/>
    <x v="1"/>
    <s v="New"/>
    <x v="4"/>
    <x v="14"/>
    <n v="2"/>
    <n v="121.35"/>
    <n v="0"/>
    <n v="71.06"/>
    <x v="311"/>
    <n v="142.12"/>
    <n v="100.57999999999998"/>
    <n v="0.41442109600329619"/>
  </r>
  <r>
    <s v="ORID-01552"/>
    <x v="182"/>
    <x v="0"/>
    <s v="Q3"/>
    <n v="7"/>
    <x v="0"/>
    <x v="0"/>
    <x v="4"/>
    <x v="0"/>
    <s v="New"/>
    <x v="1"/>
    <x v="8"/>
    <n v="2"/>
    <n v="46.34"/>
    <n v="0.1"/>
    <n v="18.41"/>
    <x v="312"/>
    <n v="36.82"/>
    <n v="46.592000000000006"/>
    <n v="0.55857670359180933"/>
  </r>
  <r>
    <s v="ORID-01553"/>
    <x v="5"/>
    <x v="0"/>
    <s v="Q3"/>
    <n v="8"/>
    <x v="2"/>
    <x v="3"/>
    <x v="9"/>
    <x v="2"/>
    <s v="Business"/>
    <x v="4"/>
    <x v="15"/>
    <n v="5"/>
    <n v="51.62"/>
    <n v="0.15"/>
    <n v="22.6"/>
    <x v="313"/>
    <n v="113"/>
    <n v="106.38499999999996"/>
    <n v="0.48492376415889865"/>
  </r>
  <r>
    <s v="ORID-01563"/>
    <x v="207"/>
    <x v="0"/>
    <s v="Q3"/>
    <n v="8"/>
    <x v="2"/>
    <x v="3"/>
    <x v="15"/>
    <x v="3"/>
    <s v="Business"/>
    <x v="1"/>
    <x v="1"/>
    <n v="2"/>
    <n v="36.25"/>
    <n v="0"/>
    <n v="13.77"/>
    <x v="314"/>
    <n v="27.54"/>
    <n v="44.96"/>
    <n v="0.62013793103448278"/>
  </r>
  <r>
    <s v="ORID-01564"/>
    <x v="54"/>
    <x v="0"/>
    <s v="Q3"/>
    <n v="8"/>
    <x v="2"/>
    <x v="0"/>
    <x v="3"/>
    <x v="1"/>
    <s v="New"/>
    <x v="4"/>
    <x v="15"/>
    <n v="2"/>
    <n v="51.84"/>
    <n v="0"/>
    <n v="21.62"/>
    <x v="315"/>
    <n v="43.24"/>
    <n v="60.440000000000005"/>
    <n v="0.58294753086419759"/>
  </r>
  <r>
    <s v="ORID-01567"/>
    <x v="102"/>
    <x v="0"/>
    <s v="Q4"/>
    <n v="11"/>
    <x v="7"/>
    <x v="3"/>
    <x v="14"/>
    <x v="1"/>
    <s v="Returning"/>
    <x v="2"/>
    <x v="9"/>
    <n v="1"/>
    <n v="125.11"/>
    <n v="0.1"/>
    <n v="61.65"/>
    <x v="316"/>
    <n v="61.65"/>
    <n v="50.949000000000005"/>
    <n v="0.45248181600191834"/>
  </r>
  <r>
    <s v="ORID-01568"/>
    <x v="160"/>
    <x v="0"/>
    <s v="Q3"/>
    <n v="9"/>
    <x v="5"/>
    <x v="1"/>
    <x v="11"/>
    <x v="0"/>
    <s v="Returning"/>
    <x v="4"/>
    <x v="14"/>
    <n v="5"/>
    <n v="123.09"/>
    <n v="0"/>
    <n v="70.3"/>
    <x v="317"/>
    <n v="351.5"/>
    <n v="263.95000000000005"/>
    <n v="0.42887318222438869"/>
  </r>
  <r>
    <s v="ORID-0157"/>
    <x v="208"/>
    <x v="0"/>
    <s v="Q1"/>
    <n v="1"/>
    <x v="9"/>
    <x v="0"/>
    <x v="12"/>
    <x v="0"/>
    <s v="Returning"/>
    <x v="2"/>
    <x v="16"/>
    <n v="3"/>
    <n v="80.27"/>
    <n v="0.1"/>
    <n v="39.26"/>
    <x v="318"/>
    <n v="117.78"/>
    <n v="98.949000000000012"/>
    <n v="0.45655634455933447"/>
  </r>
  <r>
    <s v="ORID-01570"/>
    <x v="209"/>
    <x v="0"/>
    <s v="Q2"/>
    <n v="6"/>
    <x v="11"/>
    <x v="0"/>
    <x v="3"/>
    <x v="3"/>
    <s v="Returning"/>
    <x v="2"/>
    <x v="18"/>
    <n v="1"/>
    <n v="335.05"/>
    <n v="0"/>
    <n v="191.67"/>
    <x v="319"/>
    <n v="191.67"/>
    <n v="143.38000000000002"/>
    <n v="0.42793612893597976"/>
  </r>
  <r>
    <s v="ORID-01574"/>
    <x v="132"/>
    <x v="0"/>
    <s v="Q2"/>
    <n v="5"/>
    <x v="3"/>
    <x v="2"/>
    <x v="5"/>
    <x v="1"/>
    <s v="Returning"/>
    <x v="0"/>
    <x v="12"/>
    <n v="1"/>
    <n v="92.27"/>
    <n v="0"/>
    <n v="46.5"/>
    <x v="320"/>
    <n v="46.5"/>
    <n v="45.769999999999996"/>
    <n v="0.49604421805570603"/>
  </r>
  <r>
    <s v="ORID-01575"/>
    <x v="111"/>
    <x v="0"/>
    <s v="Q4"/>
    <n v="10"/>
    <x v="6"/>
    <x v="0"/>
    <x v="0"/>
    <x v="2"/>
    <s v="Returning"/>
    <x v="1"/>
    <x v="2"/>
    <n v="5"/>
    <n v="130.68"/>
    <n v="0.2"/>
    <n v="67.209999999999994"/>
    <x v="321"/>
    <n v="336.04999999999995"/>
    <n v="186.67000000000019"/>
    <n v="0.35711279461279488"/>
  </r>
  <r>
    <s v="ORID-01576"/>
    <x v="62"/>
    <x v="0"/>
    <s v="Q2"/>
    <n v="5"/>
    <x v="3"/>
    <x v="2"/>
    <x v="13"/>
    <x v="1"/>
    <s v="Business"/>
    <x v="2"/>
    <x v="9"/>
    <n v="6"/>
    <n v="123.82"/>
    <n v="0"/>
    <n v="61.91"/>
    <x v="322"/>
    <n v="371.46"/>
    <n v="371.46"/>
    <n v="0.5"/>
  </r>
  <r>
    <s v="ORID-01577"/>
    <x v="210"/>
    <x v="0"/>
    <s v="Q3"/>
    <n v="9"/>
    <x v="5"/>
    <x v="0"/>
    <x v="4"/>
    <x v="1"/>
    <s v="New"/>
    <x v="0"/>
    <x v="0"/>
    <n v="4"/>
    <n v="154.28"/>
    <n v="0.05"/>
    <n v="78.180000000000007"/>
    <x v="323"/>
    <n v="312.72000000000003"/>
    <n v="273.54399999999998"/>
    <n v="0.46658843115047144"/>
  </r>
  <r>
    <s v="ORID-01579"/>
    <x v="5"/>
    <x v="0"/>
    <s v="Q3"/>
    <n v="8"/>
    <x v="2"/>
    <x v="0"/>
    <x v="0"/>
    <x v="0"/>
    <s v="Returning"/>
    <x v="0"/>
    <x v="12"/>
    <n v="3"/>
    <n v="90.71"/>
    <n v="0"/>
    <n v="45.57"/>
    <x v="324"/>
    <n v="136.71"/>
    <n v="135.41999999999999"/>
    <n v="0.49762980928232825"/>
  </r>
  <r>
    <s v="ORID-0158"/>
    <x v="211"/>
    <x v="0"/>
    <s v="Q4"/>
    <n v="12"/>
    <x v="1"/>
    <x v="0"/>
    <x v="3"/>
    <x v="1"/>
    <s v="New"/>
    <x v="1"/>
    <x v="8"/>
    <n v="2"/>
    <n v="46.51"/>
    <n v="0.05"/>
    <n v="18.73"/>
    <x v="325"/>
    <n v="37.46"/>
    <n v="50.908999999999985"/>
    <n v="0.57609568966492763"/>
  </r>
  <r>
    <s v="ORID-01580"/>
    <x v="212"/>
    <x v="0"/>
    <s v="Q2"/>
    <n v="4"/>
    <x v="10"/>
    <x v="3"/>
    <x v="7"/>
    <x v="1"/>
    <s v="New"/>
    <x v="2"/>
    <x v="9"/>
    <n v="2"/>
    <n v="120.5"/>
    <n v="0"/>
    <n v="61.42"/>
    <x v="326"/>
    <n v="122.84"/>
    <n v="118.16"/>
    <n v="0.49029045643153524"/>
  </r>
  <r>
    <s v="ORID-01581"/>
    <x v="75"/>
    <x v="0"/>
    <s v="Q3"/>
    <n v="7"/>
    <x v="0"/>
    <x v="3"/>
    <x v="8"/>
    <x v="0"/>
    <s v="New"/>
    <x v="0"/>
    <x v="12"/>
    <n v="5"/>
    <n v="92.72"/>
    <n v="0.1"/>
    <n v="46.2"/>
    <x v="327"/>
    <n v="231"/>
    <n v="186.24"/>
    <n v="0.44636180615473109"/>
  </r>
  <r>
    <s v="ORID-01585"/>
    <x v="131"/>
    <x v="0"/>
    <s v="Q4"/>
    <n v="11"/>
    <x v="7"/>
    <x v="2"/>
    <x v="16"/>
    <x v="0"/>
    <s v="Returning"/>
    <x v="0"/>
    <x v="12"/>
    <n v="4"/>
    <n v="93.99"/>
    <n v="0.1"/>
    <n v="44.07"/>
    <x v="328"/>
    <n v="176.28"/>
    <n v="162.08399999999997"/>
    <n v="0.47902259105578604"/>
  </r>
  <r>
    <s v="ORID-0159"/>
    <x v="182"/>
    <x v="0"/>
    <s v="Q3"/>
    <n v="7"/>
    <x v="0"/>
    <x v="2"/>
    <x v="13"/>
    <x v="1"/>
    <s v="Returning"/>
    <x v="0"/>
    <x v="5"/>
    <n v="2"/>
    <n v="70.150000000000006"/>
    <n v="0.05"/>
    <n v="32.950000000000003"/>
    <x v="329"/>
    <n v="65.900000000000006"/>
    <n v="67.384999999999991"/>
    <n v="0.50557076940390888"/>
  </r>
  <r>
    <s v="ORID-01590"/>
    <x v="96"/>
    <x v="0"/>
    <s v="Q1"/>
    <n v="3"/>
    <x v="8"/>
    <x v="1"/>
    <x v="11"/>
    <x v="3"/>
    <s v="New"/>
    <x v="0"/>
    <x v="0"/>
    <n v="1"/>
    <n v="153.47"/>
    <n v="0"/>
    <n v="78.19"/>
    <x v="330"/>
    <n v="78.19"/>
    <n v="75.28"/>
    <n v="0.49051931973675639"/>
  </r>
  <r>
    <s v="ORID-01592"/>
    <x v="36"/>
    <x v="0"/>
    <s v="Q2"/>
    <n v="5"/>
    <x v="3"/>
    <x v="3"/>
    <x v="14"/>
    <x v="0"/>
    <s v="Returning"/>
    <x v="4"/>
    <x v="17"/>
    <n v="5"/>
    <n v="37.119999999999997"/>
    <n v="0.1"/>
    <n v="13.96"/>
    <x v="331"/>
    <n v="69.800000000000011"/>
    <n v="97.239999999999981"/>
    <n v="0.58213601532567039"/>
  </r>
  <r>
    <s v="ORID-01593"/>
    <x v="213"/>
    <x v="0"/>
    <s v="Q3"/>
    <n v="9"/>
    <x v="5"/>
    <x v="2"/>
    <x v="16"/>
    <x v="0"/>
    <s v="New"/>
    <x v="2"/>
    <x v="3"/>
    <n v="2"/>
    <n v="194.92"/>
    <n v="0"/>
    <n v="102.66"/>
    <x v="332"/>
    <n v="205.32"/>
    <n v="184.51999999999998"/>
    <n v="0.47332238867227577"/>
  </r>
  <r>
    <s v="ORID-01594"/>
    <x v="95"/>
    <x v="0"/>
    <s v="Q2"/>
    <n v="5"/>
    <x v="3"/>
    <x v="1"/>
    <x v="1"/>
    <x v="2"/>
    <s v="Business"/>
    <x v="0"/>
    <x v="12"/>
    <n v="10"/>
    <n v="92.09"/>
    <n v="0.15"/>
    <n v="45.13"/>
    <x v="333"/>
    <n v="451.3"/>
    <n v="331.46500000000009"/>
    <n v="0.42345403792964686"/>
  </r>
  <r>
    <s v="ORID-01597"/>
    <x v="141"/>
    <x v="0"/>
    <s v="Q2"/>
    <n v="5"/>
    <x v="3"/>
    <x v="0"/>
    <x v="12"/>
    <x v="1"/>
    <s v="Returning"/>
    <x v="1"/>
    <x v="2"/>
    <n v="1"/>
    <n v="136.66999999999999"/>
    <n v="0.05"/>
    <n v="67.099999999999994"/>
    <x v="334"/>
    <n v="67.099999999999994"/>
    <n v="62.736499999999978"/>
    <n v="0.48319617364916639"/>
  </r>
  <r>
    <s v="ORID-01599"/>
    <x v="214"/>
    <x v="0"/>
    <s v="Q3"/>
    <n v="8"/>
    <x v="2"/>
    <x v="0"/>
    <x v="4"/>
    <x v="1"/>
    <s v="Returning"/>
    <x v="2"/>
    <x v="3"/>
    <n v="2"/>
    <n v="200.45"/>
    <n v="0.05"/>
    <n v="105.42"/>
    <x v="335"/>
    <n v="210.84"/>
    <n v="170.01499999999996"/>
    <n v="0.44640348689133652"/>
  </r>
  <r>
    <s v="ORID-0160"/>
    <x v="161"/>
    <x v="0"/>
    <s v="Q3"/>
    <n v="9"/>
    <x v="5"/>
    <x v="0"/>
    <x v="12"/>
    <x v="1"/>
    <s v="Returning"/>
    <x v="2"/>
    <x v="16"/>
    <n v="1"/>
    <n v="81.58"/>
    <n v="0.1"/>
    <n v="38.89"/>
    <x v="336"/>
    <n v="38.89"/>
    <n v="34.531999999999996"/>
    <n v="0.47032224673803491"/>
  </r>
  <r>
    <s v="ORID-01603"/>
    <x v="215"/>
    <x v="0"/>
    <s v="Q4"/>
    <n v="11"/>
    <x v="7"/>
    <x v="0"/>
    <x v="12"/>
    <x v="1"/>
    <s v="Returning"/>
    <x v="2"/>
    <x v="16"/>
    <n v="1"/>
    <n v="83.49"/>
    <n v="0.05"/>
    <n v="39.659999999999997"/>
    <x v="337"/>
    <n v="39.659999999999997"/>
    <n v="39.655499999999989"/>
    <n v="0.49997163227868446"/>
  </r>
  <r>
    <s v="ORID-01607"/>
    <x v="216"/>
    <x v="0"/>
    <s v="Q3"/>
    <n v="7"/>
    <x v="0"/>
    <x v="1"/>
    <x v="1"/>
    <x v="0"/>
    <s v="New"/>
    <x v="4"/>
    <x v="19"/>
    <n v="2"/>
    <n v="39.75"/>
    <n v="0"/>
    <n v="14.78"/>
    <x v="338"/>
    <n v="29.56"/>
    <n v="49.94"/>
    <n v="0.62817610062893081"/>
  </r>
  <r>
    <s v="ORID-01609"/>
    <x v="217"/>
    <x v="0"/>
    <s v="Q1"/>
    <n v="2"/>
    <x v="4"/>
    <x v="0"/>
    <x v="4"/>
    <x v="1"/>
    <s v="Returning"/>
    <x v="3"/>
    <x v="11"/>
    <n v="2"/>
    <n v="40.700000000000003"/>
    <n v="0"/>
    <n v="16.63"/>
    <x v="339"/>
    <n v="33.26"/>
    <n v="48.140000000000008"/>
    <n v="0.59140049140049145"/>
  </r>
  <r>
    <s v="ORID-0161"/>
    <x v="181"/>
    <x v="0"/>
    <s v="Q2"/>
    <n v="6"/>
    <x v="11"/>
    <x v="1"/>
    <x v="1"/>
    <x v="3"/>
    <s v="Returning"/>
    <x v="3"/>
    <x v="6"/>
    <n v="2"/>
    <n v="50.09"/>
    <n v="0"/>
    <n v="22.91"/>
    <x v="340"/>
    <n v="45.82"/>
    <n v="54.360000000000007"/>
    <n v="0.54262327809942112"/>
  </r>
  <r>
    <s v="ORID-01612"/>
    <x v="218"/>
    <x v="0"/>
    <s v="Q2"/>
    <n v="6"/>
    <x v="11"/>
    <x v="3"/>
    <x v="14"/>
    <x v="1"/>
    <s v="New"/>
    <x v="2"/>
    <x v="9"/>
    <n v="2"/>
    <n v="120.64"/>
    <n v="0"/>
    <n v="61.66"/>
    <x v="341"/>
    <n v="123.32"/>
    <n v="117.96000000000001"/>
    <n v="0.48889257294429711"/>
  </r>
  <r>
    <s v="ORID-01613"/>
    <x v="65"/>
    <x v="0"/>
    <s v="Q1"/>
    <n v="1"/>
    <x v="9"/>
    <x v="2"/>
    <x v="5"/>
    <x v="2"/>
    <s v="Business"/>
    <x v="4"/>
    <x v="15"/>
    <n v="4"/>
    <n v="51.11"/>
    <n v="0.15"/>
    <n v="22.25"/>
    <x v="342"/>
    <n v="89"/>
    <n v="84.774000000000001"/>
    <n v="0.48784052850253778"/>
  </r>
  <r>
    <s v="ORID-01615"/>
    <x v="219"/>
    <x v="0"/>
    <s v="Q2"/>
    <n v="5"/>
    <x v="3"/>
    <x v="0"/>
    <x v="4"/>
    <x v="1"/>
    <s v="New"/>
    <x v="4"/>
    <x v="15"/>
    <n v="1"/>
    <n v="51.15"/>
    <n v="0"/>
    <n v="21.39"/>
    <x v="343"/>
    <n v="21.39"/>
    <n v="29.759999999999998"/>
    <n v="0.58181818181818179"/>
  </r>
  <r>
    <s v="ORID-01616"/>
    <x v="175"/>
    <x v="0"/>
    <s v="Q1"/>
    <n v="1"/>
    <x v="9"/>
    <x v="2"/>
    <x v="6"/>
    <x v="1"/>
    <s v="Business"/>
    <x v="1"/>
    <x v="2"/>
    <n v="2"/>
    <n v="132.91999999999999"/>
    <n v="0"/>
    <n v="69.02"/>
    <x v="344"/>
    <n v="138.04"/>
    <n v="127.79999999999998"/>
    <n v="0.48074029491423409"/>
  </r>
  <r>
    <s v="ORID-01617"/>
    <x v="220"/>
    <x v="0"/>
    <s v="Q3"/>
    <n v="9"/>
    <x v="5"/>
    <x v="0"/>
    <x v="12"/>
    <x v="1"/>
    <s v="New"/>
    <x v="2"/>
    <x v="16"/>
    <n v="1"/>
    <n v="83.28"/>
    <n v="0.1"/>
    <n v="39.75"/>
    <x v="345"/>
    <n v="39.75"/>
    <n v="35.201999999999998"/>
    <n v="0.46966058277297468"/>
  </r>
  <r>
    <s v="ORID-01619"/>
    <x v="114"/>
    <x v="0"/>
    <s v="Q2"/>
    <n v="4"/>
    <x v="10"/>
    <x v="0"/>
    <x v="12"/>
    <x v="0"/>
    <s v="New"/>
    <x v="1"/>
    <x v="8"/>
    <n v="5"/>
    <n v="46.11"/>
    <n v="0"/>
    <n v="18.88"/>
    <x v="346"/>
    <n v="94.399999999999991"/>
    <n v="136.15000000000003"/>
    <n v="0.5905443504662764"/>
  </r>
  <r>
    <s v="ORID-0162"/>
    <x v="221"/>
    <x v="0"/>
    <s v="Q2"/>
    <n v="5"/>
    <x v="3"/>
    <x v="1"/>
    <x v="1"/>
    <x v="1"/>
    <s v="New"/>
    <x v="1"/>
    <x v="4"/>
    <n v="2"/>
    <n v="164.95"/>
    <n v="0.1"/>
    <n v="86.27"/>
    <x v="347"/>
    <n v="172.54"/>
    <n v="124.36999999999998"/>
    <n v="0.41888114243373409"/>
  </r>
  <r>
    <s v="ORID-01622"/>
    <x v="83"/>
    <x v="0"/>
    <s v="Q4"/>
    <n v="10"/>
    <x v="6"/>
    <x v="3"/>
    <x v="9"/>
    <x v="3"/>
    <s v="Returning"/>
    <x v="2"/>
    <x v="9"/>
    <n v="1"/>
    <n v="123.29"/>
    <n v="0"/>
    <n v="59.48"/>
    <x v="348"/>
    <n v="59.48"/>
    <n v="63.810000000000009"/>
    <n v="0.51756022386243816"/>
  </r>
  <r>
    <s v="ORID-01623"/>
    <x v="222"/>
    <x v="0"/>
    <s v="Q4"/>
    <n v="11"/>
    <x v="7"/>
    <x v="3"/>
    <x v="8"/>
    <x v="1"/>
    <s v="Returning"/>
    <x v="1"/>
    <x v="1"/>
    <n v="2"/>
    <n v="35.49"/>
    <n v="0.1"/>
    <n v="13.78"/>
    <x v="349"/>
    <n v="27.56"/>
    <n v="36.322000000000003"/>
    <n v="0.56857956857956859"/>
  </r>
  <r>
    <s v="ORID-01625"/>
    <x v="104"/>
    <x v="0"/>
    <s v="Q2"/>
    <n v="5"/>
    <x v="3"/>
    <x v="3"/>
    <x v="9"/>
    <x v="0"/>
    <s v="Returning"/>
    <x v="0"/>
    <x v="0"/>
    <n v="1"/>
    <n v="155.81"/>
    <n v="0"/>
    <n v="80.31"/>
    <x v="350"/>
    <n v="80.31"/>
    <n v="75.5"/>
    <n v="0.48456453372697517"/>
  </r>
  <r>
    <s v="ORID-01627"/>
    <x v="223"/>
    <x v="0"/>
    <s v="Q4"/>
    <n v="11"/>
    <x v="7"/>
    <x v="0"/>
    <x v="4"/>
    <x v="1"/>
    <s v="Returning"/>
    <x v="4"/>
    <x v="15"/>
    <n v="6"/>
    <n v="49.7"/>
    <n v="0"/>
    <n v="22.34"/>
    <x v="351"/>
    <n v="134.04"/>
    <n v="164.16000000000005"/>
    <n v="0.55050301810865199"/>
  </r>
  <r>
    <s v="ORID-0163"/>
    <x v="224"/>
    <x v="0"/>
    <s v="Q1"/>
    <n v="1"/>
    <x v="9"/>
    <x v="3"/>
    <x v="9"/>
    <x v="1"/>
    <s v="New"/>
    <x v="1"/>
    <x v="1"/>
    <n v="2"/>
    <n v="36.72"/>
    <n v="0.05"/>
    <n v="13.76"/>
    <x v="352"/>
    <n v="27.52"/>
    <n v="42.248000000000005"/>
    <n v="0.60554982226808862"/>
  </r>
  <r>
    <s v="ORID-01631"/>
    <x v="114"/>
    <x v="0"/>
    <s v="Q2"/>
    <n v="4"/>
    <x v="10"/>
    <x v="0"/>
    <x v="12"/>
    <x v="1"/>
    <s v="Returning"/>
    <x v="1"/>
    <x v="8"/>
    <n v="1"/>
    <n v="45.54"/>
    <n v="0"/>
    <n v="18.36"/>
    <x v="353"/>
    <n v="18.36"/>
    <n v="27.18"/>
    <n v="0.59683794466403162"/>
  </r>
  <r>
    <s v="ORID-01632"/>
    <x v="144"/>
    <x v="0"/>
    <s v="Q3"/>
    <n v="8"/>
    <x v="2"/>
    <x v="0"/>
    <x v="0"/>
    <x v="3"/>
    <s v="New"/>
    <x v="1"/>
    <x v="1"/>
    <n v="1"/>
    <n v="35.700000000000003"/>
    <n v="0.05"/>
    <n v="13.45"/>
    <x v="266"/>
    <n v="13.45"/>
    <n v="20.465"/>
    <n v="0.60342031549461894"/>
  </r>
  <r>
    <s v="ORID-01634"/>
    <x v="207"/>
    <x v="0"/>
    <s v="Q3"/>
    <n v="8"/>
    <x v="2"/>
    <x v="2"/>
    <x v="13"/>
    <x v="0"/>
    <s v="Returning"/>
    <x v="2"/>
    <x v="3"/>
    <n v="2"/>
    <n v="199.85"/>
    <n v="0.05"/>
    <n v="104.34"/>
    <x v="354"/>
    <n v="208.68"/>
    <n v="171.03499999999997"/>
    <n v="0.45042992770893953"/>
  </r>
  <r>
    <s v="ORID-01635"/>
    <x v="43"/>
    <x v="0"/>
    <s v="Q1"/>
    <n v="2"/>
    <x v="4"/>
    <x v="3"/>
    <x v="15"/>
    <x v="1"/>
    <s v="Returning"/>
    <x v="3"/>
    <x v="13"/>
    <n v="1"/>
    <n v="80.42"/>
    <n v="0"/>
    <n v="41.72"/>
    <x v="355"/>
    <n v="41.72"/>
    <n v="38.700000000000003"/>
    <n v="0.4812235762248197"/>
  </r>
  <r>
    <s v="ORID-01639"/>
    <x v="84"/>
    <x v="0"/>
    <s v="Q3"/>
    <n v="9"/>
    <x v="5"/>
    <x v="3"/>
    <x v="9"/>
    <x v="0"/>
    <s v="Business"/>
    <x v="0"/>
    <x v="10"/>
    <n v="1"/>
    <n v="140.78"/>
    <n v="0.05"/>
    <n v="80.8"/>
    <x v="356"/>
    <n v="80.8"/>
    <n v="52.940999999999988"/>
    <n v="0.39584719719457756"/>
  </r>
  <r>
    <s v="ORID-0164"/>
    <x v="225"/>
    <x v="0"/>
    <s v="Q1"/>
    <n v="3"/>
    <x v="8"/>
    <x v="1"/>
    <x v="11"/>
    <x v="3"/>
    <s v="Business"/>
    <x v="2"/>
    <x v="9"/>
    <n v="5"/>
    <n v="123.95"/>
    <n v="0.05"/>
    <n v="59.23"/>
    <x v="357"/>
    <n v="296.14999999999998"/>
    <n v="292.61249999999995"/>
    <n v="0.49699581749856692"/>
  </r>
  <r>
    <s v="ORID-01641"/>
    <x v="122"/>
    <x v="0"/>
    <s v="Q1"/>
    <n v="2"/>
    <x v="4"/>
    <x v="0"/>
    <x v="3"/>
    <x v="2"/>
    <s v="Business"/>
    <x v="3"/>
    <x v="7"/>
    <n v="8"/>
    <n v="102.78"/>
    <n v="0.15"/>
    <n v="50.39"/>
    <x v="358"/>
    <n v="403.12"/>
    <n v="295.78399999999999"/>
    <n v="0.42321119924911005"/>
  </r>
  <r>
    <s v="ORID-01642"/>
    <x v="226"/>
    <x v="0"/>
    <s v="Q3"/>
    <n v="8"/>
    <x v="2"/>
    <x v="0"/>
    <x v="12"/>
    <x v="3"/>
    <s v="New"/>
    <x v="4"/>
    <x v="19"/>
    <n v="1"/>
    <n v="40.770000000000003"/>
    <n v="0"/>
    <n v="15.13"/>
    <x v="359"/>
    <n v="15.13"/>
    <n v="25.64"/>
    <n v="0.62889379445670834"/>
  </r>
  <r>
    <s v="ORID-01643"/>
    <x v="227"/>
    <x v="0"/>
    <s v="Q1"/>
    <n v="1"/>
    <x v="9"/>
    <x v="1"/>
    <x v="11"/>
    <x v="1"/>
    <s v="Returning"/>
    <x v="1"/>
    <x v="4"/>
    <n v="1"/>
    <n v="163.71"/>
    <n v="0"/>
    <n v="90.06"/>
    <x v="360"/>
    <n v="90.06"/>
    <n v="73.650000000000006"/>
    <n v="0.44988088693421296"/>
  </r>
  <r>
    <s v="ORID-01644"/>
    <x v="228"/>
    <x v="0"/>
    <s v="Q3"/>
    <n v="7"/>
    <x v="0"/>
    <x v="0"/>
    <x v="3"/>
    <x v="1"/>
    <s v="Returning"/>
    <x v="3"/>
    <x v="13"/>
    <n v="3"/>
    <n v="81.5"/>
    <n v="0.05"/>
    <n v="43.85"/>
    <x v="361"/>
    <n v="131.55000000000001"/>
    <n v="100.72499999999997"/>
    <n v="0.43364546335163051"/>
  </r>
  <r>
    <s v="ORID-01646"/>
    <x v="229"/>
    <x v="0"/>
    <s v="Q1"/>
    <n v="2"/>
    <x v="4"/>
    <x v="3"/>
    <x v="8"/>
    <x v="1"/>
    <s v="New"/>
    <x v="1"/>
    <x v="8"/>
    <n v="2"/>
    <n v="45.81"/>
    <n v="0.1"/>
    <n v="18.420000000000002"/>
    <x v="362"/>
    <n v="36.840000000000003"/>
    <n v="45.618000000000009"/>
    <n v="0.55322709743141962"/>
  </r>
  <r>
    <s v="ORID-01647"/>
    <x v="150"/>
    <x v="0"/>
    <s v="Q2"/>
    <n v="6"/>
    <x v="11"/>
    <x v="0"/>
    <x v="12"/>
    <x v="1"/>
    <s v="Business"/>
    <x v="1"/>
    <x v="1"/>
    <n v="1"/>
    <n v="36.01"/>
    <n v="0"/>
    <n v="13.23"/>
    <x v="363"/>
    <n v="13.23"/>
    <n v="22.779999999999998"/>
    <n v="0.63260205498472644"/>
  </r>
  <r>
    <s v="ORID-01649"/>
    <x v="230"/>
    <x v="0"/>
    <s v="Q1"/>
    <n v="2"/>
    <x v="4"/>
    <x v="3"/>
    <x v="8"/>
    <x v="1"/>
    <s v="Returning"/>
    <x v="2"/>
    <x v="9"/>
    <n v="1"/>
    <n v="124.93"/>
    <n v="0.1"/>
    <n v="59.74"/>
    <x v="364"/>
    <n v="59.74"/>
    <n v="52.69700000000001"/>
    <n v="0.46868023871145625"/>
  </r>
  <r>
    <s v="ORID-0165"/>
    <x v="187"/>
    <x v="0"/>
    <s v="Q3"/>
    <n v="7"/>
    <x v="0"/>
    <x v="2"/>
    <x v="6"/>
    <x v="0"/>
    <s v="New"/>
    <x v="3"/>
    <x v="13"/>
    <n v="2"/>
    <n v="83.33"/>
    <n v="0"/>
    <n v="42.11"/>
    <x v="365"/>
    <n v="84.22"/>
    <n v="82.44"/>
    <n v="0.49465978639145564"/>
  </r>
  <r>
    <s v="ORID-01650"/>
    <x v="44"/>
    <x v="0"/>
    <s v="Q4"/>
    <n v="12"/>
    <x v="1"/>
    <x v="2"/>
    <x v="13"/>
    <x v="1"/>
    <s v="New"/>
    <x v="1"/>
    <x v="1"/>
    <n v="3"/>
    <n v="36.25"/>
    <n v="0"/>
    <n v="13.67"/>
    <x v="366"/>
    <n v="41.01"/>
    <n v="67.740000000000009"/>
    <n v="0.62289655172413805"/>
  </r>
  <r>
    <s v="ORID-01652"/>
    <x v="124"/>
    <x v="0"/>
    <s v="Q3"/>
    <n v="8"/>
    <x v="2"/>
    <x v="1"/>
    <x v="1"/>
    <x v="1"/>
    <s v="Returning"/>
    <x v="1"/>
    <x v="1"/>
    <n v="1"/>
    <n v="35.619999999999997"/>
    <n v="0.1"/>
    <n v="13.55"/>
    <x v="367"/>
    <n v="13.55"/>
    <n v="18.507999999999999"/>
    <n v="0.57732859192713204"/>
  </r>
  <r>
    <s v="ORID-01654"/>
    <x v="231"/>
    <x v="0"/>
    <s v="Q1"/>
    <n v="1"/>
    <x v="9"/>
    <x v="2"/>
    <x v="5"/>
    <x v="3"/>
    <s v="Business"/>
    <x v="0"/>
    <x v="5"/>
    <n v="1"/>
    <n v="70.41"/>
    <n v="0"/>
    <n v="32.74"/>
    <x v="368"/>
    <n v="32.74"/>
    <n v="37.669999999999995"/>
    <n v="0.53500923164323244"/>
  </r>
  <r>
    <s v="ORID-01655"/>
    <x v="46"/>
    <x v="0"/>
    <s v="Q2"/>
    <n v="6"/>
    <x v="11"/>
    <x v="1"/>
    <x v="1"/>
    <x v="2"/>
    <s v="Business"/>
    <x v="1"/>
    <x v="4"/>
    <n v="5"/>
    <n v="162.29"/>
    <n v="0.15"/>
    <n v="86.66"/>
    <x v="369"/>
    <n v="433.29999999999995"/>
    <n v="256.4325"/>
    <n v="0.37178543855770174"/>
  </r>
  <r>
    <s v="ORID-01657"/>
    <x v="118"/>
    <x v="0"/>
    <s v="Q2"/>
    <n v="4"/>
    <x v="10"/>
    <x v="1"/>
    <x v="1"/>
    <x v="2"/>
    <s v="Business"/>
    <x v="2"/>
    <x v="9"/>
    <n v="15"/>
    <n v="122.1"/>
    <n v="0.15"/>
    <n v="62.33"/>
    <x v="370"/>
    <n v="934.94999999999993"/>
    <n v="621.82499999999993"/>
    <n v="0.39943151707857588"/>
  </r>
  <r>
    <s v="ORID-01658"/>
    <x v="232"/>
    <x v="0"/>
    <s v="Q2"/>
    <n v="4"/>
    <x v="10"/>
    <x v="3"/>
    <x v="8"/>
    <x v="1"/>
    <s v="Returning"/>
    <x v="0"/>
    <x v="0"/>
    <n v="1"/>
    <n v="151.15"/>
    <n v="0"/>
    <n v="77.680000000000007"/>
    <x v="371"/>
    <n v="77.680000000000007"/>
    <n v="73.47"/>
    <n v="0.48607343698312933"/>
  </r>
  <r>
    <s v="ORID-01659"/>
    <x v="233"/>
    <x v="0"/>
    <s v="Q4"/>
    <n v="12"/>
    <x v="1"/>
    <x v="1"/>
    <x v="11"/>
    <x v="0"/>
    <s v="New"/>
    <x v="1"/>
    <x v="2"/>
    <n v="1"/>
    <n v="133.56"/>
    <n v="0.05"/>
    <n v="68.739999999999995"/>
    <x v="372"/>
    <n v="68.739999999999995"/>
    <n v="58.141999999999996"/>
    <n v="0.4582367869358932"/>
  </r>
  <r>
    <s v="ORID-01662"/>
    <x v="41"/>
    <x v="0"/>
    <s v="Q2"/>
    <n v="6"/>
    <x v="11"/>
    <x v="2"/>
    <x v="5"/>
    <x v="0"/>
    <s v="New"/>
    <x v="3"/>
    <x v="13"/>
    <n v="3"/>
    <n v="83.45"/>
    <n v="0"/>
    <n v="43.73"/>
    <x v="373"/>
    <n v="131.19"/>
    <n v="119.16000000000003"/>
    <n v="0.47597363690832839"/>
  </r>
  <r>
    <s v="ORID-01663"/>
    <x v="188"/>
    <x v="0"/>
    <s v="Q3"/>
    <n v="9"/>
    <x v="5"/>
    <x v="3"/>
    <x v="8"/>
    <x v="1"/>
    <s v="Returning"/>
    <x v="1"/>
    <x v="8"/>
    <n v="1"/>
    <n v="45.54"/>
    <n v="0.1"/>
    <n v="18.440000000000001"/>
    <x v="374"/>
    <n v="18.440000000000001"/>
    <n v="22.545999999999996"/>
    <n v="0.5500902747279558"/>
  </r>
  <r>
    <s v="ORID-01664"/>
    <x v="169"/>
    <x v="0"/>
    <s v="Q4"/>
    <n v="12"/>
    <x v="1"/>
    <x v="3"/>
    <x v="8"/>
    <x v="3"/>
    <s v="Returning"/>
    <x v="2"/>
    <x v="3"/>
    <n v="6"/>
    <n v="194.79"/>
    <n v="0"/>
    <n v="105.73"/>
    <x v="375"/>
    <n v="634.38"/>
    <n v="534.36"/>
    <n v="0.45721032907233433"/>
  </r>
  <r>
    <s v="ORID-01665"/>
    <x v="214"/>
    <x v="0"/>
    <s v="Q3"/>
    <n v="8"/>
    <x v="2"/>
    <x v="1"/>
    <x v="1"/>
    <x v="3"/>
    <s v="Returning"/>
    <x v="3"/>
    <x v="6"/>
    <n v="2"/>
    <n v="51.87"/>
    <n v="0.05"/>
    <n v="21.98"/>
    <x v="376"/>
    <n v="43.96"/>
    <n v="54.592999999999996"/>
    <n v="0.55394559272675614"/>
  </r>
  <r>
    <s v="ORID-01666"/>
    <x v="234"/>
    <x v="0"/>
    <s v="Q4"/>
    <n v="11"/>
    <x v="7"/>
    <x v="1"/>
    <x v="11"/>
    <x v="2"/>
    <s v="Returning"/>
    <x v="3"/>
    <x v="6"/>
    <n v="3"/>
    <n v="50.18"/>
    <n v="0.1"/>
    <n v="23.12"/>
    <x v="377"/>
    <n v="69.36"/>
    <n v="66.125999999999991"/>
    <n v="0.4880651875470528"/>
  </r>
  <r>
    <s v="ORID-01668"/>
    <x v="154"/>
    <x v="0"/>
    <s v="Q4"/>
    <n v="12"/>
    <x v="1"/>
    <x v="3"/>
    <x v="8"/>
    <x v="1"/>
    <s v="Business"/>
    <x v="3"/>
    <x v="6"/>
    <n v="6"/>
    <n v="50.35"/>
    <n v="0.15"/>
    <n v="22.91"/>
    <x v="378"/>
    <n v="137.46"/>
    <n v="119.32500000000002"/>
    <n v="0.46468835796483443"/>
  </r>
  <r>
    <s v="ORID-01672"/>
    <x v="235"/>
    <x v="0"/>
    <s v="Q1"/>
    <n v="3"/>
    <x v="8"/>
    <x v="3"/>
    <x v="8"/>
    <x v="3"/>
    <s v="Returning"/>
    <x v="1"/>
    <x v="8"/>
    <n v="1"/>
    <n v="47.1"/>
    <n v="0.05"/>
    <n v="18.48"/>
    <x v="379"/>
    <n v="18.48"/>
    <n v="26.264999999999997"/>
    <n v="0.58699296010727453"/>
  </r>
  <r>
    <s v="ORID-01674"/>
    <x v="140"/>
    <x v="0"/>
    <s v="Q3"/>
    <n v="7"/>
    <x v="0"/>
    <x v="1"/>
    <x v="1"/>
    <x v="1"/>
    <s v="New"/>
    <x v="4"/>
    <x v="14"/>
    <n v="1"/>
    <n v="123.33"/>
    <n v="0.1"/>
    <n v="70.900000000000006"/>
    <x v="380"/>
    <n v="70.900000000000006"/>
    <n v="40.096999999999994"/>
    <n v="0.36124399758552028"/>
  </r>
  <r>
    <s v="ORID-01677"/>
    <x v="27"/>
    <x v="0"/>
    <s v="Q2"/>
    <n v="6"/>
    <x v="11"/>
    <x v="0"/>
    <x v="3"/>
    <x v="2"/>
    <s v="Business"/>
    <x v="2"/>
    <x v="16"/>
    <n v="5"/>
    <n v="81.96"/>
    <n v="0.05"/>
    <n v="39.130000000000003"/>
    <x v="381"/>
    <n v="195.65"/>
    <n v="193.65999999999994"/>
    <n v="0.497444196141892"/>
  </r>
  <r>
    <s v="ORID-01679"/>
    <x v="76"/>
    <x v="0"/>
    <s v="Q2"/>
    <n v="4"/>
    <x v="10"/>
    <x v="0"/>
    <x v="3"/>
    <x v="3"/>
    <s v="Returning"/>
    <x v="1"/>
    <x v="8"/>
    <n v="1"/>
    <n v="46.71"/>
    <n v="0"/>
    <n v="18.18"/>
    <x v="382"/>
    <n v="18.18"/>
    <n v="28.53"/>
    <n v="0.61078998073217727"/>
  </r>
  <r>
    <s v="ORID-01682"/>
    <x v="59"/>
    <x v="0"/>
    <s v="Q3"/>
    <n v="8"/>
    <x v="2"/>
    <x v="1"/>
    <x v="1"/>
    <x v="1"/>
    <s v="Business"/>
    <x v="2"/>
    <x v="16"/>
    <n v="2"/>
    <n v="81.569999999999993"/>
    <n v="0"/>
    <n v="40.36"/>
    <x v="383"/>
    <n v="80.72"/>
    <n v="82.419999999999987"/>
    <n v="0.50521024886600463"/>
  </r>
  <r>
    <s v="ORID-01683"/>
    <x v="200"/>
    <x v="0"/>
    <s v="Q3"/>
    <n v="7"/>
    <x v="0"/>
    <x v="3"/>
    <x v="9"/>
    <x v="3"/>
    <s v="Returning"/>
    <x v="0"/>
    <x v="0"/>
    <n v="2"/>
    <n v="152.44"/>
    <n v="0"/>
    <n v="81.23"/>
    <x v="384"/>
    <n v="162.46"/>
    <n v="142.41999999999999"/>
    <n v="0.46713461033849379"/>
  </r>
  <r>
    <s v="ORID-01686"/>
    <x v="74"/>
    <x v="0"/>
    <s v="Q3"/>
    <n v="7"/>
    <x v="0"/>
    <x v="3"/>
    <x v="8"/>
    <x v="2"/>
    <s v="Returning"/>
    <x v="1"/>
    <x v="1"/>
    <n v="8"/>
    <n v="35.75"/>
    <n v="0.15"/>
    <n v="13.56"/>
    <x v="385"/>
    <n v="108.48"/>
    <n v="134.62"/>
    <n v="0.55376388317564795"/>
  </r>
  <r>
    <s v="ORID-01687"/>
    <x v="202"/>
    <x v="0"/>
    <s v="Q3"/>
    <n v="9"/>
    <x v="5"/>
    <x v="3"/>
    <x v="14"/>
    <x v="1"/>
    <s v="Returning"/>
    <x v="4"/>
    <x v="15"/>
    <n v="1"/>
    <n v="50.78"/>
    <n v="0.05"/>
    <n v="22.52"/>
    <x v="386"/>
    <n v="22.52"/>
    <n v="25.721"/>
    <n v="0.5331771729441761"/>
  </r>
  <r>
    <s v="ORID-0169"/>
    <x v="236"/>
    <x v="0"/>
    <s v="Q2"/>
    <n v="4"/>
    <x v="10"/>
    <x v="3"/>
    <x v="14"/>
    <x v="1"/>
    <s v="New"/>
    <x v="0"/>
    <x v="12"/>
    <n v="2"/>
    <n v="93.48"/>
    <n v="0"/>
    <n v="45.15"/>
    <x v="387"/>
    <n v="90.3"/>
    <n v="96.660000000000011"/>
    <n v="0.51700898587933253"/>
  </r>
  <r>
    <s v="ORID-01694"/>
    <x v="16"/>
    <x v="0"/>
    <s v="Q3"/>
    <n v="8"/>
    <x v="2"/>
    <x v="2"/>
    <x v="6"/>
    <x v="1"/>
    <s v="New"/>
    <x v="0"/>
    <x v="5"/>
    <n v="1"/>
    <n v="70.38"/>
    <n v="0.15"/>
    <n v="32.64"/>
    <x v="388"/>
    <n v="32.64"/>
    <n v="27.182999999999993"/>
    <n v="0.45439045183290699"/>
  </r>
  <r>
    <s v="ORID-01695"/>
    <x v="136"/>
    <x v="0"/>
    <s v="Q2"/>
    <n v="4"/>
    <x v="10"/>
    <x v="1"/>
    <x v="1"/>
    <x v="0"/>
    <s v="Returning"/>
    <x v="0"/>
    <x v="5"/>
    <n v="1"/>
    <n v="71.239999999999995"/>
    <n v="0.1"/>
    <n v="33.07"/>
    <x v="389"/>
    <n v="33.07"/>
    <n v="31.045999999999999"/>
    <n v="0.48421610830369954"/>
  </r>
  <r>
    <s v="ORID-01697"/>
    <x v="237"/>
    <x v="0"/>
    <s v="Q2"/>
    <n v="6"/>
    <x v="11"/>
    <x v="2"/>
    <x v="6"/>
    <x v="1"/>
    <s v="Business"/>
    <x v="0"/>
    <x v="10"/>
    <n v="2"/>
    <n v="141.09"/>
    <n v="0"/>
    <n v="81.69"/>
    <x v="390"/>
    <n v="163.38"/>
    <n v="118.80000000000001"/>
    <n v="0.42100786731873274"/>
  </r>
  <r>
    <s v="ORID-0170"/>
    <x v="24"/>
    <x v="0"/>
    <s v="Q1"/>
    <n v="1"/>
    <x v="9"/>
    <x v="3"/>
    <x v="15"/>
    <x v="1"/>
    <s v="New"/>
    <x v="2"/>
    <x v="9"/>
    <n v="1"/>
    <n v="124.45"/>
    <n v="0.15"/>
    <n v="59.77"/>
    <x v="391"/>
    <n v="59.77"/>
    <n v="46.012499999999996"/>
    <n v="0.43497270342447941"/>
  </r>
  <r>
    <s v="ORID-01700"/>
    <x v="238"/>
    <x v="0"/>
    <s v="Q1"/>
    <n v="3"/>
    <x v="8"/>
    <x v="2"/>
    <x v="6"/>
    <x v="3"/>
    <s v="New"/>
    <x v="1"/>
    <x v="4"/>
    <n v="1"/>
    <n v="167.27"/>
    <n v="0.05"/>
    <n v="88.19"/>
    <x v="392"/>
    <n v="88.19"/>
    <n v="70.716499999999996"/>
    <n v="0.44501955552478972"/>
  </r>
  <r>
    <s v="ORID-01701"/>
    <x v="162"/>
    <x v="0"/>
    <s v="Q2"/>
    <n v="6"/>
    <x v="11"/>
    <x v="1"/>
    <x v="2"/>
    <x v="1"/>
    <s v="New"/>
    <x v="1"/>
    <x v="8"/>
    <n v="1"/>
    <n v="46.16"/>
    <n v="0"/>
    <n v="18.36"/>
    <x v="393"/>
    <n v="18.36"/>
    <n v="27.799999999999997"/>
    <n v="0.60225303292894283"/>
  </r>
  <r>
    <s v="ORID-01703"/>
    <x v="25"/>
    <x v="0"/>
    <s v="Q2"/>
    <n v="4"/>
    <x v="10"/>
    <x v="2"/>
    <x v="13"/>
    <x v="1"/>
    <s v="Returning"/>
    <x v="0"/>
    <x v="12"/>
    <n v="1"/>
    <n v="90.52"/>
    <n v="0"/>
    <n v="46.5"/>
    <x v="394"/>
    <n v="46.5"/>
    <n v="44.019999999999996"/>
    <n v="0.4863013698630137"/>
  </r>
  <r>
    <s v="ORID-01704"/>
    <x v="218"/>
    <x v="0"/>
    <s v="Q2"/>
    <n v="6"/>
    <x v="11"/>
    <x v="3"/>
    <x v="14"/>
    <x v="1"/>
    <s v="Returning"/>
    <x v="1"/>
    <x v="8"/>
    <n v="1"/>
    <n v="47.07"/>
    <n v="0"/>
    <n v="18.7"/>
    <x v="395"/>
    <n v="18.7"/>
    <n v="28.37"/>
    <n v="0.60271935415338862"/>
  </r>
  <r>
    <s v="ORID-01706"/>
    <x v="239"/>
    <x v="0"/>
    <s v="Q4"/>
    <n v="12"/>
    <x v="1"/>
    <x v="1"/>
    <x v="1"/>
    <x v="1"/>
    <s v="Returning"/>
    <x v="2"/>
    <x v="18"/>
    <n v="2"/>
    <n v="332.38"/>
    <n v="0.05"/>
    <n v="192.16"/>
    <x v="396"/>
    <n v="384.32"/>
    <n v="247.20199999999994"/>
    <n v="0.39143846136793331"/>
  </r>
  <r>
    <s v="ORID-01707"/>
    <x v="33"/>
    <x v="0"/>
    <s v="Q4"/>
    <n v="10"/>
    <x v="6"/>
    <x v="3"/>
    <x v="14"/>
    <x v="1"/>
    <s v="New"/>
    <x v="1"/>
    <x v="1"/>
    <n v="2"/>
    <n v="35.36"/>
    <n v="0"/>
    <n v="13.33"/>
    <x v="397"/>
    <n v="26.66"/>
    <n v="44.06"/>
    <n v="0.62302036199095023"/>
  </r>
  <r>
    <s v="ORID-01708"/>
    <x v="76"/>
    <x v="0"/>
    <s v="Q2"/>
    <n v="4"/>
    <x v="10"/>
    <x v="3"/>
    <x v="8"/>
    <x v="3"/>
    <s v="New"/>
    <x v="4"/>
    <x v="19"/>
    <n v="1"/>
    <n v="41.01"/>
    <n v="0"/>
    <n v="14.5"/>
    <x v="398"/>
    <n v="14.5"/>
    <n v="26.509999999999998"/>
    <n v="0.64642770056083876"/>
  </r>
  <r>
    <s v="ORID-01709"/>
    <x v="203"/>
    <x v="0"/>
    <s v="Q1"/>
    <n v="1"/>
    <x v="9"/>
    <x v="0"/>
    <x v="3"/>
    <x v="1"/>
    <s v="Returning"/>
    <x v="0"/>
    <x v="0"/>
    <n v="2"/>
    <n v="151.33000000000001"/>
    <n v="0.1"/>
    <n v="78.44"/>
    <x v="399"/>
    <n v="156.88"/>
    <n v="115.51400000000001"/>
    <n v="0.42406954631893512"/>
  </r>
  <r>
    <s v="ORID-01712"/>
    <x v="55"/>
    <x v="0"/>
    <s v="Q2"/>
    <n v="4"/>
    <x v="10"/>
    <x v="2"/>
    <x v="13"/>
    <x v="2"/>
    <s v="Returning"/>
    <x v="3"/>
    <x v="11"/>
    <n v="15"/>
    <n v="41.21"/>
    <n v="0.15"/>
    <n v="16.760000000000002"/>
    <x v="400"/>
    <n v="251.40000000000003"/>
    <n v="274.02749999999997"/>
    <n v="0.52153246642020068"/>
  </r>
  <r>
    <s v="ORID-01713"/>
    <x v="240"/>
    <x v="0"/>
    <s v="Q2"/>
    <n v="5"/>
    <x v="3"/>
    <x v="1"/>
    <x v="11"/>
    <x v="0"/>
    <s v="New"/>
    <x v="2"/>
    <x v="9"/>
    <n v="2"/>
    <n v="121.22"/>
    <n v="0"/>
    <n v="60.38"/>
    <x v="401"/>
    <n v="120.76"/>
    <n v="121.67999999999999"/>
    <n v="0.50189737667051637"/>
  </r>
  <r>
    <s v="ORID-01716"/>
    <x v="241"/>
    <x v="0"/>
    <s v="Q4"/>
    <n v="10"/>
    <x v="6"/>
    <x v="1"/>
    <x v="1"/>
    <x v="0"/>
    <s v="Returning"/>
    <x v="4"/>
    <x v="17"/>
    <n v="5"/>
    <n v="35.99"/>
    <n v="0"/>
    <n v="14.19"/>
    <x v="402"/>
    <n v="70.95"/>
    <n v="109.00000000000001"/>
    <n v="0.60572381217004723"/>
  </r>
  <r>
    <s v="ORID-01717"/>
    <x v="242"/>
    <x v="0"/>
    <s v="Q1"/>
    <n v="3"/>
    <x v="8"/>
    <x v="0"/>
    <x v="3"/>
    <x v="1"/>
    <s v="Returning"/>
    <x v="4"/>
    <x v="19"/>
    <n v="1"/>
    <n v="40.909999999999997"/>
    <n v="0"/>
    <n v="14.89"/>
    <x v="403"/>
    <n v="14.89"/>
    <n v="26.019999999999996"/>
    <n v="0.63603031043754577"/>
  </r>
  <r>
    <s v="ORID-01720"/>
    <x v="120"/>
    <x v="0"/>
    <s v="Q2"/>
    <n v="4"/>
    <x v="10"/>
    <x v="1"/>
    <x v="11"/>
    <x v="1"/>
    <s v="New"/>
    <x v="0"/>
    <x v="12"/>
    <n v="2"/>
    <n v="92.07"/>
    <n v="0"/>
    <n v="44.1"/>
    <x v="404"/>
    <n v="88.2"/>
    <n v="95.939999999999984"/>
    <n v="0.52101661779081132"/>
  </r>
  <r>
    <s v="ORID-01721"/>
    <x v="18"/>
    <x v="0"/>
    <s v="Q3"/>
    <n v="9"/>
    <x v="5"/>
    <x v="0"/>
    <x v="0"/>
    <x v="1"/>
    <s v="Business"/>
    <x v="0"/>
    <x v="0"/>
    <n v="1"/>
    <n v="156.81"/>
    <n v="0"/>
    <n v="78.2"/>
    <x v="405"/>
    <n v="78.2"/>
    <n v="78.61"/>
    <n v="0.50130731458452904"/>
  </r>
  <r>
    <s v="ORID-01723"/>
    <x v="243"/>
    <x v="0"/>
    <s v="Q1"/>
    <n v="2"/>
    <x v="4"/>
    <x v="0"/>
    <x v="12"/>
    <x v="1"/>
    <s v="Returning"/>
    <x v="3"/>
    <x v="7"/>
    <n v="2"/>
    <n v="101.01"/>
    <n v="0"/>
    <n v="50.26"/>
    <x v="406"/>
    <n v="100.52"/>
    <n v="101.50000000000001"/>
    <n v="0.50242550242550243"/>
  </r>
  <r>
    <s v="ORID-01726"/>
    <x v="244"/>
    <x v="0"/>
    <s v="Q3"/>
    <n v="7"/>
    <x v="0"/>
    <x v="2"/>
    <x v="16"/>
    <x v="0"/>
    <s v="Business"/>
    <x v="2"/>
    <x v="16"/>
    <n v="2"/>
    <n v="80.98"/>
    <n v="0.05"/>
    <n v="39.85"/>
    <x v="407"/>
    <n v="79.7"/>
    <n v="74.161999999999992"/>
    <n v="0.48200335365457353"/>
  </r>
  <r>
    <s v="ORID-01728"/>
    <x v="245"/>
    <x v="0"/>
    <s v="Q3"/>
    <n v="8"/>
    <x v="2"/>
    <x v="1"/>
    <x v="2"/>
    <x v="2"/>
    <s v="Business"/>
    <x v="3"/>
    <x v="7"/>
    <n v="6"/>
    <n v="101.54"/>
    <n v="0.1"/>
    <n v="50"/>
    <x v="408"/>
    <n v="300"/>
    <n v="248.31600000000003"/>
    <n v="0.45287024270676035"/>
  </r>
  <r>
    <s v="ORID-01730"/>
    <x v="23"/>
    <x v="0"/>
    <s v="Q4"/>
    <n v="11"/>
    <x v="7"/>
    <x v="0"/>
    <x v="4"/>
    <x v="3"/>
    <s v="Returning"/>
    <x v="0"/>
    <x v="0"/>
    <n v="2"/>
    <n v="151.55000000000001"/>
    <n v="0.1"/>
    <n v="80.48"/>
    <x v="409"/>
    <n v="160.96"/>
    <n v="111.83000000000001"/>
    <n v="0.40994904505297114"/>
  </r>
  <r>
    <s v="ORID-01732"/>
    <x v="5"/>
    <x v="0"/>
    <s v="Q3"/>
    <n v="8"/>
    <x v="2"/>
    <x v="2"/>
    <x v="13"/>
    <x v="0"/>
    <s v="New"/>
    <x v="3"/>
    <x v="11"/>
    <n v="4"/>
    <n v="41.09"/>
    <n v="0"/>
    <n v="17"/>
    <x v="410"/>
    <n v="68"/>
    <n v="96.360000000000014"/>
    <n v="0.58627403261134103"/>
  </r>
  <r>
    <s v="ORID-01733"/>
    <x v="34"/>
    <x v="0"/>
    <s v="Q4"/>
    <n v="11"/>
    <x v="7"/>
    <x v="1"/>
    <x v="2"/>
    <x v="2"/>
    <s v="Returning"/>
    <x v="0"/>
    <x v="5"/>
    <n v="3"/>
    <n v="71.12"/>
    <n v="0.15"/>
    <n v="33.090000000000003"/>
    <x v="411"/>
    <n v="99.27000000000001"/>
    <n v="82.085999999999984"/>
    <n v="0.45262356911268437"/>
  </r>
  <r>
    <s v="ORID-01734"/>
    <x v="246"/>
    <x v="0"/>
    <s v="Q1"/>
    <n v="1"/>
    <x v="9"/>
    <x v="0"/>
    <x v="12"/>
    <x v="3"/>
    <s v="Returning"/>
    <x v="4"/>
    <x v="19"/>
    <n v="1"/>
    <n v="40.6"/>
    <n v="0.15"/>
    <n v="14.61"/>
    <x v="412"/>
    <n v="14.61"/>
    <n v="19.899999999999999"/>
    <n v="0.57664445088380178"/>
  </r>
  <r>
    <s v="ORID-01737"/>
    <x v="247"/>
    <x v="0"/>
    <s v="Q1"/>
    <n v="2"/>
    <x v="4"/>
    <x v="1"/>
    <x v="11"/>
    <x v="1"/>
    <s v="New"/>
    <x v="2"/>
    <x v="9"/>
    <n v="2"/>
    <n v="122.16"/>
    <n v="0"/>
    <n v="61.31"/>
    <x v="413"/>
    <n v="122.62"/>
    <n v="121.69999999999999"/>
    <n v="0.49811722331368691"/>
  </r>
  <r>
    <s v="ORID-01738"/>
    <x v="248"/>
    <x v="0"/>
    <s v="Q3"/>
    <n v="9"/>
    <x v="5"/>
    <x v="1"/>
    <x v="11"/>
    <x v="2"/>
    <s v="Business"/>
    <x v="0"/>
    <x v="10"/>
    <n v="10"/>
    <n v="144.4"/>
    <n v="0.1"/>
    <n v="81.069999999999993"/>
    <x v="414"/>
    <n v="810.69999999999993"/>
    <n v="488.9000000000002"/>
    <n v="0.37619267466912909"/>
  </r>
  <r>
    <s v="ORID-0174"/>
    <x v="249"/>
    <x v="0"/>
    <s v="Q1"/>
    <n v="2"/>
    <x v="4"/>
    <x v="2"/>
    <x v="10"/>
    <x v="1"/>
    <s v="New"/>
    <x v="4"/>
    <x v="14"/>
    <n v="2"/>
    <n v="124.92"/>
    <n v="0"/>
    <n v="69.98"/>
    <x v="415"/>
    <n v="139.96"/>
    <n v="109.88"/>
    <n v="0.43980147294268329"/>
  </r>
  <r>
    <s v="ORID-01740"/>
    <x v="44"/>
    <x v="0"/>
    <s v="Q4"/>
    <n v="12"/>
    <x v="1"/>
    <x v="3"/>
    <x v="15"/>
    <x v="3"/>
    <s v="Returning"/>
    <x v="1"/>
    <x v="4"/>
    <n v="1"/>
    <n v="165.29"/>
    <n v="0.05"/>
    <n v="89.92"/>
    <x v="416"/>
    <n v="89.92"/>
    <n v="67.105499999999992"/>
    <n v="0.42735415585366704"/>
  </r>
  <r>
    <s v="ORID-01742"/>
    <x v="250"/>
    <x v="0"/>
    <s v="Q2"/>
    <n v="4"/>
    <x v="10"/>
    <x v="0"/>
    <x v="4"/>
    <x v="3"/>
    <s v="Returning"/>
    <x v="2"/>
    <x v="9"/>
    <n v="2"/>
    <n v="120.75"/>
    <n v="0.05"/>
    <n v="60.31"/>
    <x v="417"/>
    <n v="120.62"/>
    <n v="108.80499999999998"/>
    <n v="0.47425084450256066"/>
  </r>
  <r>
    <s v="ORID-01743"/>
    <x v="251"/>
    <x v="0"/>
    <s v="Q2"/>
    <n v="5"/>
    <x v="3"/>
    <x v="2"/>
    <x v="6"/>
    <x v="1"/>
    <s v="New"/>
    <x v="4"/>
    <x v="15"/>
    <n v="1"/>
    <n v="51.02"/>
    <n v="0"/>
    <n v="21.83"/>
    <x v="418"/>
    <n v="21.83"/>
    <n v="29.190000000000005"/>
    <n v="0.5721285770286163"/>
  </r>
  <r>
    <s v="ORID-01745"/>
    <x v="182"/>
    <x v="0"/>
    <s v="Q3"/>
    <n v="7"/>
    <x v="0"/>
    <x v="2"/>
    <x v="5"/>
    <x v="3"/>
    <s v="New"/>
    <x v="0"/>
    <x v="12"/>
    <n v="1"/>
    <n v="91.45"/>
    <n v="0"/>
    <n v="44.16"/>
    <x v="419"/>
    <n v="44.16"/>
    <n v="47.290000000000006"/>
    <n v="0.51711317659923461"/>
  </r>
  <r>
    <s v="ORID-01746"/>
    <x v="14"/>
    <x v="0"/>
    <s v="Q4"/>
    <n v="12"/>
    <x v="1"/>
    <x v="2"/>
    <x v="10"/>
    <x v="1"/>
    <s v="Business"/>
    <x v="1"/>
    <x v="8"/>
    <n v="1"/>
    <n v="47.44"/>
    <n v="0.15"/>
    <n v="17.899999999999999"/>
    <x v="420"/>
    <n v="17.899999999999999"/>
    <n v="22.423999999999999"/>
    <n v="0.55609562543398472"/>
  </r>
  <r>
    <s v="ORID-0175"/>
    <x v="9"/>
    <x v="0"/>
    <s v="Q4"/>
    <n v="12"/>
    <x v="1"/>
    <x v="1"/>
    <x v="1"/>
    <x v="3"/>
    <s v="New"/>
    <x v="3"/>
    <x v="13"/>
    <n v="1"/>
    <n v="81.010000000000005"/>
    <n v="0.2"/>
    <n v="41.51"/>
    <x v="421"/>
    <n v="41.51"/>
    <n v="23.298000000000009"/>
    <n v="0.35949265522774976"/>
  </r>
  <r>
    <s v="ORID-01755"/>
    <x v="252"/>
    <x v="0"/>
    <s v="Q2"/>
    <n v="5"/>
    <x v="3"/>
    <x v="0"/>
    <x v="3"/>
    <x v="3"/>
    <s v="Returning"/>
    <x v="0"/>
    <x v="12"/>
    <n v="2"/>
    <n v="92.12"/>
    <n v="0"/>
    <n v="46.64"/>
    <x v="422"/>
    <n v="93.28"/>
    <n v="90.960000000000008"/>
    <n v="0.49370386452453324"/>
  </r>
  <r>
    <s v="ORID-01757"/>
    <x v="253"/>
    <x v="0"/>
    <s v="Q1"/>
    <n v="1"/>
    <x v="9"/>
    <x v="0"/>
    <x v="0"/>
    <x v="1"/>
    <s v="Business"/>
    <x v="1"/>
    <x v="8"/>
    <n v="2"/>
    <n v="45.73"/>
    <n v="0"/>
    <n v="18.11"/>
    <x v="423"/>
    <n v="36.22"/>
    <n v="55.239999999999995"/>
    <n v="0.60397988191559149"/>
  </r>
  <r>
    <s v="ORID-01759"/>
    <x v="241"/>
    <x v="0"/>
    <s v="Q4"/>
    <n v="10"/>
    <x v="6"/>
    <x v="0"/>
    <x v="12"/>
    <x v="1"/>
    <s v="Returning"/>
    <x v="4"/>
    <x v="17"/>
    <n v="2"/>
    <n v="36.57"/>
    <n v="0.1"/>
    <n v="13.79"/>
    <x v="424"/>
    <n v="27.58"/>
    <n v="38.246000000000009"/>
    <n v="0.58101661957281325"/>
  </r>
  <r>
    <s v="ORID-0176"/>
    <x v="237"/>
    <x v="0"/>
    <s v="Q2"/>
    <n v="6"/>
    <x v="11"/>
    <x v="2"/>
    <x v="16"/>
    <x v="1"/>
    <s v="Returning"/>
    <x v="2"/>
    <x v="3"/>
    <n v="1"/>
    <n v="196.33"/>
    <n v="0"/>
    <n v="103.27"/>
    <x v="425"/>
    <n v="103.27"/>
    <n v="93.060000000000016"/>
    <n v="0.47399786074466466"/>
  </r>
  <r>
    <s v="ORID-01760"/>
    <x v="223"/>
    <x v="0"/>
    <s v="Q4"/>
    <n v="11"/>
    <x v="7"/>
    <x v="2"/>
    <x v="10"/>
    <x v="0"/>
    <s v="Returning"/>
    <x v="3"/>
    <x v="13"/>
    <n v="3"/>
    <n v="80.400000000000006"/>
    <n v="0.05"/>
    <n v="42.82"/>
    <x v="426"/>
    <n v="128.46"/>
    <n v="100.68"/>
    <n v="0.43938203718250851"/>
  </r>
  <r>
    <s v="ORID-01762"/>
    <x v="88"/>
    <x v="0"/>
    <s v="Q2"/>
    <n v="6"/>
    <x v="11"/>
    <x v="0"/>
    <x v="3"/>
    <x v="0"/>
    <s v="Business"/>
    <x v="4"/>
    <x v="19"/>
    <n v="1"/>
    <n v="40.549999999999997"/>
    <n v="0"/>
    <n v="15.16"/>
    <x v="427"/>
    <n v="15.16"/>
    <n v="25.389999999999997"/>
    <n v="0.62614056720098643"/>
  </r>
  <r>
    <s v="ORID-01763"/>
    <x v="9"/>
    <x v="0"/>
    <s v="Q4"/>
    <n v="12"/>
    <x v="1"/>
    <x v="1"/>
    <x v="1"/>
    <x v="1"/>
    <s v="New"/>
    <x v="3"/>
    <x v="6"/>
    <n v="2"/>
    <n v="49.88"/>
    <n v="0.05"/>
    <n v="22.31"/>
    <x v="428"/>
    <n v="44.62"/>
    <n v="50.152000000000008"/>
    <n v="0.52918583547883347"/>
  </r>
  <r>
    <s v="ORID-01768"/>
    <x v="238"/>
    <x v="0"/>
    <s v="Q1"/>
    <n v="3"/>
    <x v="8"/>
    <x v="2"/>
    <x v="6"/>
    <x v="3"/>
    <s v="Returning"/>
    <x v="0"/>
    <x v="5"/>
    <n v="4"/>
    <n v="70.510000000000005"/>
    <n v="0"/>
    <n v="31.93"/>
    <x v="429"/>
    <n v="127.72"/>
    <n v="154.32000000000002"/>
    <n v="0.54715643171181394"/>
  </r>
  <r>
    <s v="ORID-01769"/>
    <x v="254"/>
    <x v="0"/>
    <s v="Q1"/>
    <n v="1"/>
    <x v="9"/>
    <x v="1"/>
    <x v="11"/>
    <x v="0"/>
    <s v="New"/>
    <x v="4"/>
    <x v="17"/>
    <n v="2"/>
    <n v="35.97"/>
    <n v="0"/>
    <n v="13.55"/>
    <x v="430"/>
    <n v="27.1"/>
    <n v="44.839999999999996"/>
    <n v="0.62329719210453149"/>
  </r>
  <r>
    <s v="ORID-01770"/>
    <x v="70"/>
    <x v="0"/>
    <s v="Q4"/>
    <n v="11"/>
    <x v="7"/>
    <x v="0"/>
    <x v="0"/>
    <x v="0"/>
    <s v="Returning"/>
    <x v="0"/>
    <x v="0"/>
    <n v="5"/>
    <n v="153.93"/>
    <n v="0.05"/>
    <n v="77.27"/>
    <x v="431"/>
    <n v="386.34999999999997"/>
    <n v="344.81750000000005"/>
    <n v="0.4715985051304934"/>
  </r>
  <r>
    <s v="ORID-01772"/>
    <x v="255"/>
    <x v="0"/>
    <s v="Q2"/>
    <n v="6"/>
    <x v="11"/>
    <x v="0"/>
    <x v="4"/>
    <x v="1"/>
    <s v="New"/>
    <x v="0"/>
    <x v="0"/>
    <n v="4"/>
    <n v="153.38"/>
    <n v="0"/>
    <n v="76.92"/>
    <x v="432"/>
    <n v="307.68"/>
    <n v="305.83999999999997"/>
    <n v="0.49850045638283996"/>
  </r>
  <r>
    <s v="ORID-01778"/>
    <x v="172"/>
    <x v="0"/>
    <s v="Q1"/>
    <n v="2"/>
    <x v="4"/>
    <x v="0"/>
    <x v="0"/>
    <x v="0"/>
    <s v="Returning"/>
    <x v="0"/>
    <x v="10"/>
    <n v="1"/>
    <n v="142.03"/>
    <n v="0.05"/>
    <n v="77.069999999999993"/>
    <x v="433"/>
    <n v="77.069999999999993"/>
    <n v="57.858499999999992"/>
    <n v="0.42880859121682963"/>
  </r>
  <r>
    <s v="ORID-01780"/>
    <x v="256"/>
    <x v="0"/>
    <s v="Q1"/>
    <n v="1"/>
    <x v="9"/>
    <x v="0"/>
    <x v="12"/>
    <x v="1"/>
    <s v="Returning"/>
    <x v="3"/>
    <x v="7"/>
    <n v="2"/>
    <n v="103.64"/>
    <n v="0.1"/>
    <n v="50.96"/>
    <x v="434"/>
    <n v="101.92"/>
    <n v="84.631999999999991"/>
    <n v="0.45366439384193147"/>
  </r>
  <r>
    <s v="ORID-01789"/>
    <x v="257"/>
    <x v="0"/>
    <s v="Q4"/>
    <n v="11"/>
    <x v="7"/>
    <x v="2"/>
    <x v="6"/>
    <x v="1"/>
    <s v="New"/>
    <x v="0"/>
    <x v="0"/>
    <n v="2"/>
    <n v="151.49"/>
    <n v="0.1"/>
    <n v="81.39"/>
    <x v="435"/>
    <n v="162.78"/>
    <n v="109.90200000000002"/>
    <n v="0.40304090479019522"/>
  </r>
  <r>
    <s v="ORID-0179"/>
    <x v="258"/>
    <x v="0"/>
    <s v="Q1"/>
    <n v="3"/>
    <x v="8"/>
    <x v="3"/>
    <x v="14"/>
    <x v="0"/>
    <s v="Returning"/>
    <x v="4"/>
    <x v="17"/>
    <n v="1"/>
    <n v="35.369999999999997"/>
    <n v="0"/>
    <n v="13.88"/>
    <x v="436"/>
    <n v="13.88"/>
    <n v="21.489999999999995"/>
    <n v="0.60757704269154644"/>
  </r>
  <r>
    <s v="ORID-01790"/>
    <x v="244"/>
    <x v="0"/>
    <s v="Q3"/>
    <n v="7"/>
    <x v="0"/>
    <x v="2"/>
    <x v="6"/>
    <x v="1"/>
    <s v="New"/>
    <x v="0"/>
    <x v="12"/>
    <n v="1"/>
    <n v="91.36"/>
    <n v="0"/>
    <n v="44.86"/>
    <x v="437"/>
    <n v="44.86"/>
    <n v="46.5"/>
    <n v="0.50897548161120842"/>
  </r>
  <r>
    <s v="ORID-01791"/>
    <x v="171"/>
    <x v="0"/>
    <s v="Q4"/>
    <n v="11"/>
    <x v="7"/>
    <x v="3"/>
    <x v="9"/>
    <x v="1"/>
    <s v="Business"/>
    <x v="4"/>
    <x v="14"/>
    <n v="1"/>
    <n v="121.86"/>
    <n v="0.05"/>
    <n v="69.900000000000006"/>
    <x v="438"/>
    <n v="69.900000000000006"/>
    <n v="45.86699999999999"/>
    <n v="0.396200989919407"/>
  </r>
  <r>
    <s v="ORID-01793"/>
    <x v="259"/>
    <x v="0"/>
    <s v="Q4"/>
    <n v="10"/>
    <x v="6"/>
    <x v="1"/>
    <x v="2"/>
    <x v="3"/>
    <s v="New"/>
    <x v="1"/>
    <x v="4"/>
    <n v="1"/>
    <n v="164.25"/>
    <n v="0"/>
    <n v="86.6"/>
    <x v="439"/>
    <n v="86.6"/>
    <n v="77.650000000000006"/>
    <n v="0.47275494672754947"/>
  </r>
  <r>
    <s v="ORID-01794"/>
    <x v="260"/>
    <x v="0"/>
    <s v="Q4"/>
    <n v="10"/>
    <x v="6"/>
    <x v="0"/>
    <x v="12"/>
    <x v="3"/>
    <s v="Business"/>
    <x v="3"/>
    <x v="6"/>
    <n v="2"/>
    <n v="50.64"/>
    <n v="0.05"/>
    <n v="22.28"/>
    <x v="440"/>
    <n v="44.56"/>
    <n v="51.655999999999992"/>
    <n v="0.53687536376486233"/>
  </r>
  <r>
    <s v="ORID-01796"/>
    <x v="261"/>
    <x v="0"/>
    <s v="Q2"/>
    <n v="4"/>
    <x v="10"/>
    <x v="1"/>
    <x v="11"/>
    <x v="1"/>
    <s v="Returning"/>
    <x v="2"/>
    <x v="16"/>
    <n v="4"/>
    <n v="83.27"/>
    <n v="0"/>
    <n v="39.979999999999997"/>
    <x v="441"/>
    <n v="159.91999999999999"/>
    <n v="173.16"/>
    <n v="0.51987510507986068"/>
  </r>
  <r>
    <s v="ORID-01797"/>
    <x v="198"/>
    <x v="0"/>
    <s v="Q1"/>
    <n v="3"/>
    <x v="8"/>
    <x v="2"/>
    <x v="6"/>
    <x v="1"/>
    <s v="Business"/>
    <x v="3"/>
    <x v="7"/>
    <n v="1"/>
    <n v="103.74"/>
    <n v="0.1"/>
    <n v="51.32"/>
    <x v="442"/>
    <n v="51.32"/>
    <n v="42.045999999999999"/>
    <n v="0.45033523980892404"/>
  </r>
  <r>
    <s v="ORID-01798"/>
    <x v="175"/>
    <x v="0"/>
    <s v="Q1"/>
    <n v="1"/>
    <x v="9"/>
    <x v="0"/>
    <x v="12"/>
    <x v="0"/>
    <s v="Returning"/>
    <x v="0"/>
    <x v="5"/>
    <n v="1"/>
    <n v="71.41"/>
    <n v="0.05"/>
    <n v="32.28"/>
    <x v="443"/>
    <n v="32.28"/>
    <n v="35.559499999999986"/>
    <n v="0.52417102130764515"/>
  </r>
  <r>
    <s v="ORID-01799"/>
    <x v="2"/>
    <x v="0"/>
    <s v="Q3"/>
    <n v="8"/>
    <x v="2"/>
    <x v="0"/>
    <x v="3"/>
    <x v="2"/>
    <s v="Business"/>
    <x v="3"/>
    <x v="13"/>
    <n v="4"/>
    <n v="82.98"/>
    <n v="0.05"/>
    <n v="43.79"/>
    <x v="444"/>
    <n v="175.16"/>
    <n v="140.16400000000002"/>
    <n v="0.44450787126891711"/>
  </r>
  <r>
    <s v="ORID-01801"/>
    <x v="251"/>
    <x v="0"/>
    <s v="Q2"/>
    <n v="5"/>
    <x v="3"/>
    <x v="3"/>
    <x v="9"/>
    <x v="1"/>
    <s v="Business"/>
    <x v="1"/>
    <x v="1"/>
    <n v="2"/>
    <n v="36.299999999999997"/>
    <n v="0.05"/>
    <n v="13.9"/>
    <x v="445"/>
    <n v="27.8"/>
    <n v="41.169999999999987"/>
    <n v="0.59692619979701311"/>
  </r>
  <r>
    <s v="ORID-01802"/>
    <x v="178"/>
    <x v="0"/>
    <s v="Q4"/>
    <n v="11"/>
    <x v="7"/>
    <x v="3"/>
    <x v="14"/>
    <x v="0"/>
    <s v="Business"/>
    <x v="1"/>
    <x v="1"/>
    <n v="1"/>
    <n v="35.94"/>
    <n v="0.05"/>
    <n v="13.39"/>
    <x v="446"/>
    <n v="13.39"/>
    <n v="20.752999999999993"/>
    <n v="0.60782590867820629"/>
  </r>
  <r>
    <s v="ORID-0181"/>
    <x v="23"/>
    <x v="0"/>
    <s v="Q4"/>
    <n v="11"/>
    <x v="7"/>
    <x v="2"/>
    <x v="13"/>
    <x v="0"/>
    <s v="Returning"/>
    <x v="1"/>
    <x v="1"/>
    <n v="1"/>
    <n v="35.58"/>
    <n v="0"/>
    <n v="13.4"/>
    <x v="447"/>
    <n v="13.4"/>
    <n v="22.18"/>
    <n v="0.62338392355255767"/>
  </r>
  <r>
    <s v="ORID-01811"/>
    <x v="241"/>
    <x v="0"/>
    <s v="Q4"/>
    <n v="10"/>
    <x v="6"/>
    <x v="2"/>
    <x v="5"/>
    <x v="1"/>
    <s v="New"/>
    <x v="3"/>
    <x v="11"/>
    <n v="1"/>
    <n v="40.99"/>
    <n v="0.1"/>
    <n v="17.16"/>
    <x v="448"/>
    <n v="17.16"/>
    <n v="19.731000000000005"/>
    <n v="0.5348458973733432"/>
  </r>
  <r>
    <s v="ORID-01812"/>
    <x v="219"/>
    <x v="0"/>
    <s v="Q2"/>
    <n v="5"/>
    <x v="3"/>
    <x v="3"/>
    <x v="9"/>
    <x v="2"/>
    <s v="Business"/>
    <x v="4"/>
    <x v="15"/>
    <n v="12"/>
    <n v="50.53"/>
    <n v="0.1"/>
    <n v="22.09"/>
    <x v="449"/>
    <n v="265.08"/>
    <n v="280.64400000000006"/>
    <n v="0.5142599555819426"/>
  </r>
  <r>
    <s v="ORID-01813"/>
    <x v="262"/>
    <x v="0"/>
    <s v="Q1"/>
    <n v="3"/>
    <x v="8"/>
    <x v="1"/>
    <x v="1"/>
    <x v="0"/>
    <s v="Returning"/>
    <x v="0"/>
    <x v="10"/>
    <n v="4"/>
    <n v="146.34"/>
    <n v="0"/>
    <n v="79.37"/>
    <x v="450"/>
    <n v="317.48"/>
    <n v="267.88"/>
    <n v="0.45763290966242992"/>
  </r>
  <r>
    <s v="ORID-01815"/>
    <x v="263"/>
    <x v="0"/>
    <s v="Q4"/>
    <n v="10"/>
    <x v="6"/>
    <x v="0"/>
    <x v="4"/>
    <x v="1"/>
    <s v="Business"/>
    <x v="4"/>
    <x v="14"/>
    <n v="1"/>
    <n v="121.92"/>
    <n v="0"/>
    <n v="71.02"/>
    <x v="451"/>
    <n v="71.02"/>
    <n v="50.900000000000006"/>
    <n v="0.41748687664042"/>
  </r>
  <r>
    <s v="ORID-01816"/>
    <x v="81"/>
    <x v="0"/>
    <s v="Q2"/>
    <n v="5"/>
    <x v="3"/>
    <x v="0"/>
    <x v="0"/>
    <x v="1"/>
    <s v="New"/>
    <x v="0"/>
    <x v="12"/>
    <n v="1"/>
    <n v="91.07"/>
    <n v="0"/>
    <n v="45.3"/>
    <x v="452"/>
    <n v="45.3"/>
    <n v="45.769999999999996"/>
    <n v="0.50258043263423735"/>
  </r>
  <r>
    <s v="ORID-01817"/>
    <x v="144"/>
    <x v="0"/>
    <s v="Q3"/>
    <n v="8"/>
    <x v="2"/>
    <x v="1"/>
    <x v="2"/>
    <x v="0"/>
    <s v="New"/>
    <x v="4"/>
    <x v="17"/>
    <n v="1"/>
    <n v="36.590000000000003"/>
    <n v="0.05"/>
    <n v="14.15"/>
    <x v="453"/>
    <n v="14.15"/>
    <n v="20.610500000000002"/>
    <n v="0.59292875534011313"/>
  </r>
  <r>
    <s v="ORID-01818"/>
    <x v="213"/>
    <x v="0"/>
    <s v="Q3"/>
    <n v="9"/>
    <x v="5"/>
    <x v="2"/>
    <x v="6"/>
    <x v="0"/>
    <s v="New"/>
    <x v="1"/>
    <x v="4"/>
    <n v="1"/>
    <n v="161.03"/>
    <n v="0"/>
    <n v="89.86"/>
    <x v="454"/>
    <n v="89.86"/>
    <n v="71.17"/>
    <n v="0.44196733527914056"/>
  </r>
  <r>
    <s v="ORID-01819"/>
    <x v="242"/>
    <x v="0"/>
    <s v="Q1"/>
    <n v="3"/>
    <x v="8"/>
    <x v="0"/>
    <x v="12"/>
    <x v="3"/>
    <s v="New"/>
    <x v="3"/>
    <x v="6"/>
    <n v="1"/>
    <n v="49.94"/>
    <n v="0.1"/>
    <n v="21.84"/>
    <x v="455"/>
    <n v="21.84"/>
    <n v="23.105999999999998"/>
    <n v="0.51408356694700308"/>
  </r>
  <r>
    <s v="ORID-01820"/>
    <x v="263"/>
    <x v="0"/>
    <s v="Q4"/>
    <n v="10"/>
    <x v="6"/>
    <x v="2"/>
    <x v="13"/>
    <x v="1"/>
    <s v="Returning"/>
    <x v="1"/>
    <x v="1"/>
    <n v="3"/>
    <n v="36.46"/>
    <n v="0.05"/>
    <n v="13.9"/>
    <x v="456"/>
    <n v="41.7"/>
    <n v="62.210999999999984"/>
    <n v="0.5986950370990558"/>
  </r>
  <r>
    <s v="ORID-01821"/>
    <x v="194"/>
    <x v="0"/>
    <s v="Q2"/>
    <n v="6"/>
    <x v="11"/>
    <x v="1"/>
    <x v="11"/>
    <x v="0"/>
    <s v="Business"/>
    <x v="0"/>
    <x v="5"/>
    <n v="3"/>
    <n v="70.52"/>
    <n v="0"/>
    <n v="33.119999999999997"/>
    <x v="457"/>
    <n v="99.359999999999985"/>
    <n v="112.20000000000002"/>
    <n v="0.53034600113442998"/>
  </r>
  <r>
    <s v="ORID-01824"/>
    <x v="164"/>
    <x v="0"/>
    <s v="Q4"/>
    <n v="12"/>
    <x v="1"/>
    <x v="2"/>
    <x v="13"/>
    <x v="1"/>
    <s v="Returning"/>
    <x v="1"/>
    <x v="4"/>
    <n v="1"/>
    <n v="165.1"/>
    <n v="0.05"/>
    <n v="85.23"/>
    <x v="458"/>
    <n v="85.23"/>
    <n v="71.614999999999995"/>
    <n v="0.45659727756702473"/>
  </r>
  <r>
    <s v="ORID-0183"/>
    <x v="264"/>
    <x v="0"/>
    <s v="Q1"/>
    <n v="1"/>
    <x v="9"/>
    <x v="2"/>
    <x v="6"/>
    <x v="1"/>
    <s v="New"/>
    <x v="2"/>
    <x v="9"/>
    <n v="2"/>
    <n v="123.27"/>
    <n v="0"/>
    <n v="60.26"/>
    <x v="459"/>
    <n v="120.52"/>
    <n v="126.02"/>
    <n v="0.51115437657175311"/>
  </r>
  <r>
    <s v="ORID-01837"/>
    <x v="265"/>
    <x v="0"/>
    <s v="Q2"/>
    <n v="6"/>
    <x v="11"/>
    <x v="1"/>
    <x v="1"/>
    <x v="3"/>
    <s v="Business"/>
    <x v="2"/>
    <x v="3"/>
    <n v="2"/>
    <n v="194.13"/>
    <n v="0.1"/>
    <n v="106.51"/>
    <x v="460"/>
    <n v="213.02"/>
    <n v="136.41400000000002"/>
    <n v="0.39038559499075648"/>
  </r>
  <r>
    <s v="ORID-01839"/>
    <x v="206"/>
    <x v="0"/>
    <s v="Q3"/>
    <n v="7"/>
    <x v="0"/>
    <x v="0"/>
    <x v="12"/>
    <x v="0"/>
    <s v="Returning"/>
    <x v="4"/>
    <x v="19"/>
    <n v="1"/>
    <n v="41.37"/>
    <n v="0"/>
    <n v="15.12"/>
    <x v="461"/>
    <n v="15.12"/>
    <n v="26.25"/>
    <n v="0.63451776649746194"/>
  </r>
  <r>
    <s v="ORID-0184"/>
    <x v="221"/>
    <x v="0"/>
    <s v="Q2"/>
    <n v="5"/>
    <x v="3"/>
    <x v="1"/>
    <x v="11"/>
    <x v="0"/>
    <s v="Business"/>
    <x v="0"/>
    <x v="12"/>
    <n v="2"/>
    <n v="91.59"/>
    <n v="0"/>
    <n v="44.97"/>
    <x v="462"/>
    <n v="89.94"/>
    <n v="93.240000000000009"/>
    <n v="0.50900753357353423"/>
  </r>
  <r>
    <s v="ORID-01840"/>
    <x v="266"/>
    <x v="0"/>
    <s v="Q1"/>
    <n v="1"/>
    <x v="9"/>
    <x v="3"/>
    <x v="15"/>
    <x v="1"/>
    <s v="New"/>
    <x v="4"/>
    <x v="14"/>
    <n v="2"/>
    <n v="125.93"/>
    <n v="0"/>
    <n v="69.150000000000006"/>
    <x v="463"/>
    <n v="138.30000000000001"/>
    <n v="113.56"/>
    <n v="0.45088541253077102"/>
  </r>
  <r>
    <s v="ORID-01843"/>
    <x v="112"/>
    <x v="0"/>
    <s v="Q3"/>
    <n v="8"/>
    <x v="2"/>
    <x v="0"/>
    <x v="12"/>
    <x v="1"/>
    <s v="New"/>
    <x v="2"/>
    <x v="18"/>
    <n v="2"/>
    <n v="341.23"/>
    <n v="0.05"/>
    <n v="192.5"/>
    <x v="464"/>
    <n v="385"/>
    <n v="263.33699999999999"/>
    <n v="0.40617302421425894"/>
  </r>
  <r>
    <s v="ORID-01844"/>
    <x v="114"/>
    <x v="0"/>
    <s v="Q2"/>
    <n v="4"/>
    <x v="10"/>
    <x v="2"/>
    <x v="16"/>
    <x v="0"/>
    <s v="New"/>
    <x v="4"/>
    <x v="17"/>
    <n v="2"/>
    <n v="37.1"/>
    <n v="0.1"/>
    <n v="14.17"/>
    <x v="465"/>
    <n v="28.34"/>
    <n v="38.44"/>
    <n v="0.57562144354597178"/>
  </r>
  <r>
    <s v="ORID-01845"/>
    <x v="157"/>
    <x v="0"/>
    <s v="Q1"/>
    <n v="3"/>
    <x v="8"/>
    <x v="1"/>
    <x v="2"/>
    <x v="1"/>
    <s v="Returning"/>
    <x v="2"/>
    <x v="18"/>
    <n v="3"/>
    <n v="348.54"/>
    <n v="0.1"/>
    <n v="200.3"/>
    <x v="466"/>
    <n v="600.90000000000009"/>
    <n v="340.15800000000002"/>
    <n v="0.36146337420222768"/>
  </r>
  <r>
    <s v="ORID-01849"/>
    <x v="49"/>
    <x v="0"/>
    <s v="Q2"/>
    <n v="5"/>
    <x v="3"/>
    <x v="3"/>
    <x v="8"/>
    <x v="3"/>
    <s v="Returning"/>
    <x v="1"/>
    <x v="8"/>
    <n v="3"/>
    <n v="46.46"/>
    <n v="0"/>
    <n v="18.71"/>
    <x v="467"/>
    <n v="56.13"/>
    <n v="83.25"/>
    <n v="0.59728798966853214"/>
  </r>
  <r>
    <s v="ORID-01850"/>
    <x v="266"/>
    <x v="0"/>
    <s v="Q1"/>
    <n v="1"/>
    <x v="9"/>
    <x v="2"/>
    <x v="5"/>
    <x v="1"/>
    <s v="Business"/>
    <x v="3"/>
    <x v="6"/>
    <n v="1"/>
    <n v="49.85"/>
    <n v="0"/>
    <n v="23.07"/>
    <x v="468"/>
    <n v="23.07"/>
    <n v="26.78"/>
    <n v="0.53721163490471413"/>
  </r>
  <r>
    <s v="ORID-01851"/>
    <x v="88"/>
    <x v="0"/>
    <s v="Q2"/>
    <n v="6"/>
    <x v="11"/>
    <x v="2"/>
    <x v="5"/>
    <x v="1"/>
    <s v="New"/>
    <x v="1"/>
    <x v="8"/>
    <n v="3"/>
    <n v="45.43"/>
    <n v="0.15"/>
    <n v="17.850000000000001"/>
    <x v="469"/>
    <n v="53.550000000000004"/>
    <n v="62.296499999999988"/>
    <n v="0.53775038520801222"/>
  </r>
  <r>
    <s v="ORID-01852"/>
    <x v="267"/>
    <x v="0"/>
    <s v="Q4"/>
    <n v="10"/>
    <x v="6"/>
    <x v="2"/>
    <x v="6"/>
    <x v="2"/>
    <s v="Business"/>
    <x v="1"/>
    <x v="4"/>
    <n v="4"/>
    <n v="162.19"/>
    <n v="0.15"/>
    <n v="89.81"/>
    <x v="470"/>
    <n v="359.24"/>
    <n v="192.20600000000002"/>
    <n v="0.34854908730863948"/>
  </r>
  <r>
    <s v="ORID-01854"/>
    <x v="29"/>
    <x v="0"/>
    <s v="Q3"/>
    <n v="8"/>
    <x v="2"/>
    <x v="2"/>
    <x v="16"/>
    <x v="3"/>
    <s v="Business"/>
    <x v="0"/>
    <x v="12"/>
    <n v="1"/>
    <n v="90.37"/>
    <n v="0.05"/>
    <n v="45.89"/>
    <x v="471"/>
    <n v="45.89"/>
    <n v="39.961500000000001"/>
    <n v="0.46547235633623174"/>
  </r>
  <r>
    <s v="ORID-01857"/>
    <x v="218"/>
    <x v="0"/>
    <s v="Q2"/>
    <n v="6"/>
    <x v="11"/>
    <x v="3"/>
    <x v="7"/>
    <x v="3"/>
    <s v="Business"/>
    <x v="0"/>
    <x v="0"/>
    <n v="2"/>
    <n v="154.94"/>
    <n v="0.05"/>
    <n v="77.260000000000005"/>
    <x v="472"/>
    <n v="154.52000000000001"/>
    <n v="139.86599999999996"/>
    <n v="0.47511090880680457"/>
  </r>
  <r>
    <s v="ORID-01858"/>
    <x v="266"/>
    <x v="0"/>
    <s v="Q1"/>
    <n v="1"/>
    <x v="9"/>
    <x v="2"/>
    <x v="13"/>
    <x v="1"/>
    <s v="Returning"/>
    <x v="1"/>
    <x v="1"/>
    <n v="1"/>
    <n v="36.130000000000003"/>
    <n v="0"/>
    <n v="13.39"/>
    <x v="473"/>
    <n v="13.39"/>
    <n v="22.740000000000002"/>
    <n v="0.62939385552172711"/>
  </r>
  <r>
    <s v="ORID-0186"/>
    <x v="250"/>
    <x v="0"/>
    <s v="Q2"/>
    <n v="4"/>
    <x v="10"/>
    <x v="1"/>
    <x v="1"/>
    <x v="1"/>
    <s v="New"/>
    <x v="1"/>
    <x v="8"/>
    <n v="2"/>
    <n v="46.42"/>
    <n v="0.1"/>
    <n v="18.73"/>
    <x v="474"/>
    <n v="37.46"/>
    <n v="46.096000000000011"/>
    <n v="0.55167791660682663"/>
  </r>
  <r>
    <s v="ORID-01862"/>
    <x v="129"/>
    <x v="0"/>
    <s v="Q4"/>
    <n v="10"/>
    <x v="6"/>
    <x v="0"/>
    <x v="12"/>
    <x v="1"/>
    <s v="New"/>
    <x v="2"/>
    <x v="9"/>
    <n v="5"/>
    <n v="121.63"/>
    <n v="0.05"/>
    <n v="61.7"/>
    <x v="475"/>
    <n v="308.5"/>
    <n v="269.24249999999995"/>
    <n v="0.46602508903187834"/>
  </r>
  <r>
    <s v="ORID-01863"/>
    <x v="9"/>
    <x v="0"/>
    <s v="Q4"/>
    <n v="12"/>
    <x v="1"/>
    <x v="0"/>
    <x v="0"/>
    <x v="3"/>
    <s v="Returning"/>
    <x v="3"/>
    <x v="7"/>
    <n v="1"/>
    <n v="101.18"/>
    <n v="0.05"/>
    <n v="49.12"/>
    <x v="476"/>
    <n v="49.12"/>
    <n v="47.000999999999998"/>
    <n v="0.48897743469169069"/>
  </r>
  <r>
    <s v="ORID-01865"/>
    <x v="66"/>
    <x v="0"/>
    <s v="Q4"/>
    <n v="10"/>
    <x v="6"/>
    <x v="0"/>
    <x v="12"/>
    <x v="1"/>
    <s v="Returning"/>
    <x v="4"/>
    <x v="19"/>
    <n v="1"/>
    <n v="39.659999999999997"/>
    <n v="0"/>
    <n v="14.39"/>
    <x v="477"/>
    <n v="14.39"/>
    <n v="25.269999999999996"/>
    <n v="0.63716591023701463"/>
  </r>
  <r>
    <s v="ORID-01867"/>
    <x v="260"/>
    <x v="0"/>
    <s v="Q4"/>
    <n v="10"/>
    <x v="6"/>
    <x v="1"/>
    <x v="1"/>
    <x v="1"/>
    <s v="New"/>
    <x v="4"/>
    <x v="19"/>
    <n v="3"/>
    <n v="40.880000000000003"/>
    <n v="0.05"/>
    <n v="14.59"/>
    <x v="478"/>
    <n v="43.769999999999996"/>
    <n v="72.738000000000014"/>
    <n v="0.62431764342362761"/>
  </r>
  <r>
    <s v="ORID-01868"/>
    <x v="268"/>
    <x v="0"/>
    <s v="Q3"/>
    <n v="8"/>
    <x v="2"/>
    <x v="0"/>
    <x v="12"/>
    <x v="3"/>
    <s v="Returning"/>
    <x v="0"/>
    <x v="10"/>
    <n v="1"/>
    <n v="145.02000000000001"/>
    <n v="0"/>
    <n v="78.959999999999994"/>
    <x v="479"/>
    <n v="78.959999999999994"/>
    <n v="66.060000000000016"/>
    <n v="0.4555233760860572"/>
  </r>
  <r>
    <s v="ORID-01871"/>
    <x v="2"/>
    <x v="0"/>
    <s v="Q3"/>
    <n v="8"/>
    <x v="2"/>
    <x v="1"/>
    <x v="1"/>
    <x v="1"/>
    <s v="New"/>
    <x v="3"/>
    <x v="11"/>
    <n v="1"/>
    <n v="41.25"/>
    <n v="0"/>
    <n v="17.02"/>
    <x v="480"/>
    <n v="17.02"/>
    <n v="24.23"/>
    <n v="0.58739393939393936"/>
  </r>
  <r>
    <s v="ORID-01874"/>
    <x v="269"/>
    <x v="0"/>
    <s v="Q1"/>
    <n v="1"/>
    <x v="9"/>
    <x v="1"/>
    <x v="1"/>
    <x v="1"/>
    <s v="Business"/>
    <x v="1"/>
    <x v="1"/>
    <n v="1"/>
    <n v="35.729999999999997"/>
    <n v="0"/>
    <n v="13.57"/>
    <x v="481"/>
    <n v="13.57"/>
    <n v="22.159999999999997"/>
    <n v="0.62020710887209629"/>
  </r>
  <r>
    <s v="ORID-01876"/>
    <x v="238"/>
    <x v="0"/>
    <s v="Q1"/>
    <n v="3"/>
    <x v="8"/>
    <x v="2"/>
    <x v="5"/>
    <x v="2"/>
    <s v="New"/>
    <x v="3"/>
    <x v="7"/>
    <n v="12"/>
    <n v="101.06"/>
    <n v="0.1"/>
    <n v="50.59"/>
    <x v="482"/>
    <n v="607.08000000000004"/>
    <n v="484.36800000000005"/>
    <n v="0.4437847703234602"/>
  </r>
  <r>
    <s v="ORID-01877"/>
    <x v="104"/>
    <x v="0"/>
    <s v="Q2"/>
    <n v="5"/>
    <x v="3"/>
    <x v="3"/>
    <x v="14"/>
    <x v="1"/>
    <s v="Returning"/>
    <x v="1"/>
    <x v="4"/>
    <n v="1"/>
    <n v="163.19"/>
    <n v="0.05"/>
    <n v="87.95"/>
    <x v="483"/>
    <n v="87.95"/>
    <n v="67.080499999999986"/>
    <n v="0.4326922766810401"/>
  </r>
  <r>
    <s v="ORID-01879"/>
    <x v="83"/>
    <x v="0"/>
    <s v="Q4"/>
    <n v="10"/>
    <x v="6"/>
    <x v="0"/>
    <x v="12"/>
    <x v="2"/>
    <s v="Business"/>
    <x v="1"/>
    <x v="1"/>
    <n v="8"/>
    <n v="35.83"/>
    <n v="0.05"/>
    <n v="13.89"/>
    <x v="484"/>
    <n v="111.12"/>
    <n v="161.18799999999999"/>
    <n v="0.59193266448286497"/>
  </r>
  <r>
    <s v="ORID-01881"/>
    <x v="204"/>
    <x v="0"/>
    <s v="Q2"/>
    <n v="4"/>
    <x v="10"/>
    <x v="0"/>
    <x v="0"/>
    <x v="3"/>
    <s v="New"/>
    <x v="4"/>
    <x v="15"/>
    <n v="1"/>
    <n v="49.61"/>
    <n v="0"/>
    <n v="21.92"/>
    <x v="485"/>
    <n v="21.92"/>
    <n v="27.689999999999998"/>
    <n v="0.55815359806490628"/>
  </r>
  <r>
    <s v="ORID-01884"/>
    <x v="142"/>
    <x v="0"/>
    <s v="Q4"/>
    <n v="10"/>
    <x v="6"/>
    <x v="3"/>
    <x v="9"/>
    <x v="1"/>
    <s v="Business"/>
    <x v="2"/>
    <x v="16"/>
    <n v="3"/>
    <n v="82.18"/>
    <n v="0.1"/>
    <n v="39.82"/>
    <x v="486"/>
    <n v="119.46000000000001"/>
    <n v="102.42600000000002"/>
    <n v="0.46161542413671885"/>
  </r>
  <r>
    <s v="ORID-01888"/>
    <x v="218"/>
    <x v="0"/>
    <s v="Q2"/>
    <n v="6"/>
    <x v="11"/>
    <x v="2"/>
    <x v="6"/>
    <x v="1"/>
    <s v="Returning"/>
    <x v="1"/>
    <x v="8"/>
    <n v="1"/>
    <n v="45.97"/>
    <n v="0.05"/>
    <n v="18.41"/>
    <x v="235"/>
    <n v="18.41"/>
    <n v="25.261499999999995"/>
    <n v="0.57844360738696854"/>
  </r>
  <r>
    <s v="ORID-0189"/>
    <x v="159"/>
    <x v="0"/>
    <s v="Q2"/>
    <n v="6"/>
    <x v="11"/>
    <x v="3"/>
    <x v="15"/>
    <x v="1"/>
    <s v="Business"/>
    <x v="1"/>
    <x v="8"/>
    <n v="1"/>
    <n v="47.5"/>
    <n v="0.1"/>
    <n v="18.8"/>
    <x v="487"/>
    <n v="18.8"/>
    <n v="23.95"/>
    <n v="0.56023391812865497"/>
  </r>
  <r>
    <s v="ORID-01891"/>
    <x v="270"/>
    <x v="0"/>
    <s v="Q3"/>
    <n v="7"/>
    <x v="0"/>
    <x v="2"/>
    <x v="6"/>
    <x v="1"/>
    <s v="New"/>
    <x v="0"/>
    <x v="0"/>
    <n v="6"/>
    <n v="151.88999999999999"/>
    <n v="0.15"/>
    <n v="76.83"/>
    <x v="488"/>
    <n v="460.98"/>
    <n v="313.65899999999988"/>
    <n v="0.40490989996630677"/>
  </r>
  <r>
    <s v="ORID-01894"/>
    <x v="75"/>
    <x v="0"/>
    <s v="Q3"/>
    <n v="7"/>
    <x v="0"/>
    <x v="0"/>
    <x v="0"/>
    <x v="2"/>
    <s v="Business"/>
    <x v="4"/>
    <x v="17"/>
    <n v="5"/>
    <n v="36.29"/>
    <n v="0.05"/>
    <n v="13.52"/>
    <x v="489"/>
    <n v="67.599999999999994"/>
    <n v="104.77749999999997"/>
    <n v="0.60783744978317933"/>
  </r>
  <r>
    <s v="ORID-01895"/>
    <x v="90"/>
    <x v="0"/>
    <s v="Q4"/>
    <n v="11"/>
    <x v="7"/>
    <x v="0"/>
    <x v="4"/>
    <x v="1"/>
    <s v="Business"/>
    <x v="3"/>
    <x v="6"/>
    <n v="3"/>
    <n v="51.79"/>
    <n v="0.2"/>
    <n v="22.23"/>
    <x v="490"/>
    <n v="66.69"/>
    <n v="57.606000000000009"/>
    <n v="0.4634581965630431"/>
  </r>
  <r>
    <s v="ORID-01896"/>
    <x v="271"/>
    <x v="0"/>
    <s v="Q2"/>
    <n v="5"/>
    <x v="3"/>
    <x v="2"/>
    <x v="6"/>
    <x v="3"/>
    <s v="New"/>
    <x v="4"/>
    <x v="15"/>
    <n v="2"/>
    <n v="49.97"/>
    <n v="0"/>
    <n v="22.63"/>
    <x v="491"/>
    <n v="45.26"/>
    <n v="54.68"/>
    <n v="0.54712827696617972"/>
  </r>
  <r>
    <s v="ORID-01897"/>
    <x v="46"/>
    <x v="0"/>
    <s v="Q2"/>
    <n v="6"/>
    <x v="11"/>
    <x v="2"/>
    <x v="10"/>
    <x v="1"/>
    <s v="Business"/>
    <x v="3"/>
    <x v="6"/>
    <n v="2"/>
    <n v="51.03"/>
    <n v="0"/>
    <n v="22.59"/>
    <x v="492"/>
    <n v="45.18"/>
    <n v="56.88"/>
    <n v="0.55731922398589062"/>
  </r>
  <r>
    <s v="ORID-019"/>
    <x v="272"/>
    <x v="0"/>
    <s v="Q4"/>
    <n v="12"/>
    <x v="1"/>
    <x v="2"/>
    <x v="13"/>
    <x v="1"/>
    <s v="New"/>
    <x v="3"/>
    <x v="6"/>
    <n v="5"/>
    <n v="49.59"/>
    <n v="0"/>
    <n v="22.63"/>
    <x v="493"/>
    <n v="113.14999999999999"/>
    <n v="134.80000000000001"/>
    <n v="0.54365799556362171"/>
  </r>
  <r>
    <s v="ORID-0190"/>
    <x v="218"/>
    <x v="0"/>
    <s v="Q2"/>
    <n v="6"/>
    <x v="11"/>
    <x v="1"/>
    <x v="1"/>
    <x v="0"/>
    <s v="Business"/>
    <x v="1"/>
    <x v="8"/>
    <n v="1"/>
    <n v="45.99"/>
    <n v="0"/>
    <n v="18.579999999999998"/>
    <x v="494"/>
    <n v="18.579999999999998"/>
    <n v="27.410000000000004"/>
    <n v="0.59599913024570561"/>
  </r>
  <r>
    <s v="ORID-01900"/>
    <x v="248"/>
    <x v="0"/>
    <s v="Q3"/>
    <n v="9"/>
    <x v="5"/>
    <x v="2"/>
    <x v="5"/>
    <x v="0"/>
    <s v="New"/>
    <x v="4"/>
    <x v="15"/>
    <n v="1"/>
    <n v="51.34"/>
    <n v="0.1"/>
    <n v="22.63"/>
    <x v="495"/>
    <n v="22.63"/>
    <n v="23.576000000000004"/>
    <n v="0.51023676578799293"/>
  </r>
  <r>
    <s v="ORID-01901"/>
    <x v="273"/>
    <x v="0"/>
    <s v="Q3"/>
    <n v="7"/>
    <x v="0"/>
    <x v="2"/>
    <x v="16"/>
    <x v="1"/>
    <s v="New"/>
    <x v="0"/>
    <x v="5"/>
    <n v="1"/>
    <n v="70.44"/>
    <n v="0.05"/>
    <n v="32.229999999999997"/>
    <x v="496"/>
    <n v="32.229999999999997"/>
    <n v="34.687999999999995"/>
    <n v="0.51836576108072563"/>
  </r>
  <r>
    <s v="ORID-01902"/>
    <x v="45"/>
    <x v="0"/>
    <s v="Q2"/>
    <n v="5"/>
    <x v="3"/>
    <x v="2"/>
    <x v="16"/>
    <x v="0"/>
    <s v="Business"/>
    <x v="1"/>
    <x v="2"/>
    <n v="4"/>
    <n v="130.83000000000001"/>
    <n v="0"/>
    <n v="66.959999999999994"/>
    <x v="497"/>
    <n v="267.83999999999997"/>
    <n v="255.48000000000008"/>
    <n v="0.48819078193074994"/>
  </r>
  <r>
    <s v="ORID-01904"/>
    <x v="274"/>
    <x v="0"/>
    <s v="Q4"/>
    <n v="10"/>
    <x v="6"/>
    <x v="0"/>
    <x v="12"/>
    <x v="0"/>
    <s v="Returning"/>
    <x v="3"/>
    <x v="6"/>
    <n v="1"/>
    <n v="50.34"/>
    <n v="0.15"/>
    <n v="22.56"/>
    <x v="498"/>
    <n v="22.56"/>
    <n v="20.229000000000003"/>
    <n v="0.47276169108883132"/>
  </r>
  <r>
    <s v="ORID-01905"/>
    <x v="247"/>
    <x v="0"/>
    <s v="Q1"/>
    <n v="2"/>
    <x v="4"/>
    <x v="0"/>
    <x v="0"/>
    <x v="0"/>
    <s v="Returning"/>
    <x v="3"/>
    <x v="6"/>
    <n v="3"/>
    <n v="51.32"/>
    <n v="0.1"/>
    <n v="22.62"/>
    <x v="499"/>
    <n v="67.86"/>
    <n v="70.704000000000022"/>
    <n v="0.51026240581969351"/>
  </r>
  <r>
    <s v="ORID-01906"/>
    <x v="255"/>
    <x v="0"/>
    <s v="Q2"/>
    <n v="6"/>
    <x v="11"/>
    <x v="0"/>
    <x v="12"/>
    <x v="3"/>
    <s v="Returning"/>
    <x v="2"/>
    <x v="9"/>
    <n v="2"/>
    <n v="125.5"/>
    <n v="0"/>
    <n v="61.67"/>
    <x v="500"/>
    <n v="123.34"/>
    <n v="127.66"/>
    <n v="0.50860557768924297"/>
  </r>
  <r>
    <s v="ORID-01907"/>
    <x v="275"/>
    <x v="0"/>
    <s v="Q2"/>
    <n v="4"/>
    <x v="10"/>
    <x v="2"/>
    <x v="6"/>
    <x v="2"/>
    <s v="Business"/>
    <x v="3"/>
    <x v="6"/>
    <n v="10"/>
    <n v="50.64"/>
    <n v="0.2"/>
    <n v="22.99"/>
    <x v="501"/>
    <n v="229.89999999999998"/>
    <n v="175.22000000000003"/>
    <n v="0.43251382306477099"/>
  </r>
  <r>
    <s v="ORID-01908"/>
    <x v="40"/>
    <x v="0"/>
    <s v="Q1"/>
    <n v="1"/>
    <x v="9"/>
    <x v="0"/>
    <x v="12"/>
    <x v="1"/>
    <s v="New"/>
    <x v="4"/>
    <x v="19"/>
    <n v="1"/>
    <n v="40"/>
    <n v="0"/>
    <n v="15.04"/>
    <x v="502"/>
    <n v="15.04"/>
    <n v="24.96"/>
    <n v="0.624"/>
  </r>
  <r>
    <s v="ORID-0191"/>
    <x v="22"/>
    <x v="0"/>
    <s v="Q2"/>
    <n v="5"/>
    <x v="3"/>
    <x v="3"/>
    <x v="8"/>
    <x v="1"/>
    <s v="Returning"/>
    <x v="0"/>
    <x v="5"/>
    <n v="2"/>
    <n v="70.48"/>
    <n v="0.1"/>
    <n v="33.229999999999997"/>
    <x v="503"/>
    <n v="66.459999999999994"/>
    <n v="60.404000000000011"/>
    <n v="0.47613192079707412"/>
  </r>
  <r>
    <s v="ORID-01910"/>
    <x v="276"/>
    <x v="0"/>
    <s v="Q3"/>
    <n v="7"/>
    <x v="0"/>
    <x v="1"/>
    <x v="11"/>
    <x v="1"/>
    <s v="Returning"/>
    <x v="0"/>
    <x v="10"/>
    <n v="2"/>
    <n v="141.51"/>
    <n v="0.05"/>
    <n v="77.040000000000006"/>
    <x v="504"/>
    <n v="154.08000000000001"/>
    <n v="114.78899999999996"/>
    <n v="0.42693281858451504"/>
  </r>
  <r>
    <s v="ORID-01912"/>
    <x v="277"/>
    <x v="0"/>
    <s v="Q4"/>
    <n v="12"/>
    <x v="1"/>
    <x v="3"/>
    <x v="8"/>
    <x v="2"/>
    <s v="Returning"/>
    <x v="1"/>
    <x v="2"/>
    <n v="10"/>
    <n v="134.86000000000001"/>
    <n v="0.1"/>
    <n v="65.3"/>
    <x v="505"/>
    <n v="653"/>
    <n v="560.74000000000024"/>
    <n v="0.46199350767050612"/>
  </r>
  <r>
    <s v="ORID-01913"/>
    <x v="87"/>
    <x v="0"/>
    <s v="Q4"/>
    <n v="12"/>
    <x v="1"/>
    <x v="3"/>
    <x v="8"/>
    <x v="3"/>
    <s v="New"/>
    <x v="4"/>
    <x v="17"/>
    <n v="3"/>
    <n v="35.979999999999997"/>
    <n v="0"/>
    <n v="13.6"/>
    <x v="506"/>
    <n v="40.799999999999997"/>
    <n v="67.14"/>
    <n v="0.62201222901612008"/>
  </r>
  <r>
    <s v="ORID-01914"/>
    <x v="278"/>
    <x v="0"/>
    <s v="Q3"/>
    <n v="8"/>
    <x v="2"/>
    <x v="0"/>
    <x v="12"/>
    <x v="0"/>
    <s v="Returning"/>
    <x v="2"/>
    <x v="16"/>
    <n v="4"/>
    <n v="83.2"/>
    <n v="0"/>
    <n v="39.99"/>
    <x v="507"/>
    <n v="159.96"/>
    <n v="172.84"/>
    <n v="0.5193509615384615"/>
  </r>
  <r>
    <s v="ORID-01915"/>
    <x v="94"/>
    <x v="0"/>
    <s v="Q3"/>
    <n v="8"/>
    <x v="2"/>
    <x v="2"/>
    <x v="5"/>
    <x v="1"/>
    <s v="Returning"/>
    <x v="3"/>
    <x v="11"/>
    <n v="1"/>
    <n v="41.16"/>
    <n v="0.05"/>
    <n v="16.66"/>
    <x v="508"/>
    <n v="16.66"/>
    <n v="22.441999999999997"/>
    <n v="0.57393483709273174"/>
  </r>
  <r>
    <s v="ORID-01921"/>
    <x v="279"/>
    <x v="0"/>
    <s v="Q3"/>
    <n v="8"/>
    <x v="2"/>
    <x v="0"/>
    <x v="3"/>
    <x v="1"/>
    <s v="New"/>
    <x v="3"/>
    <x v="11"/>
    <n v="2"/>
    <n v="39.83"/>
    <n v="0"/>
    <n v="17.18"/>
    <x v="509"/>
    <n v="34.36"/>
    <n v="45.3"/>
    <n v="0.56866683404468987"/>
  </r>
  <r>
    <s v="ORID-01922"/>
    <x v="58"/>
    <x v="0"/>
    <s v="Q4"/>
    <n v="11"/>
    <x v="7"/>
    <x v="1"/>
    <x v="2"/>
    <x v="3"/>
    <s v="Returning"/>
    <x v="0"/>
    <x v="10"/>
    <n v="2"/>
    <n v="145.77000000000001"/>
    <n v="0.1"/>
    <n v="78.14"/>
    <x v="510"/>
    <n v="156.28"/>
    <n v="106.10600000000002"/>
    <n v="0.40438895367893107"/>
  </r>
  <r>
    <s v="ORID-01923"/>
    <x v="280"/>
    <x v="0"/>
    <s v="Q1"/>
    <n v="3"/>
    <x v="8"/>
    <x v="2"/>
    <x v="16"/>
    <x v="0"/>
    <s v="Business"/>
    <x v="2"/>
    <x v="16"/>
    <n v="3"/>
    <n v="82.9"/>
    <n v="0.1"/>
    <n v="38.31"/>
    <x v="511"/>
    <n v="114.93"/>
    <n v="108.9"/>
    <n v="0.48652995577000402"/>
  </r>
  <r>
    <s v="ORID-01924"/>
    <x v="91"/>
    <x v="0"/>
    <s v="Q4"/>
    <n v="11"/>
    <x v="7"/>
    <x v="1"/>
    <x v="11"/>
    <x v="1"/>
    <s v="New"/>
    <x v="3"/>
    <x v="6"/>
    <n v="3"/>
    <n v="50.99"/>
    <n v="0.2"/>
    <n v="22.53"/>
    <x v="512"/>
    <n v="67.59"/>
    <n v="54.786000000000001"/>
    <n v="0.44768582074916652"/>
  </r>
  <r>
    <s v="ORID-01925"/>
    <x v="189"/>
    <x v="0"/>
    <s v="Q2"/>
    <n v="6"/>
    <x v="11"/>
    <x v="0"/>
    <x v="4"/>
    <x v="1"/>
    <s v="Returning"/>
    <x v="0"/>
    <x v="10"/>
    <n v="1"/>
    <n v="143.32"/>
    <n v="0"/>
    <n v="80.36"/>
    <x v="513"/>
    <n v="80.36"/>
    <n v="62.959999999999994"/>
    <n v="0.43929667876081496"/>
  </r>
  <r>
    <s v="ORID-01928"/>
    <x v="281"/>
    <x v="0"/>
    <s v="Q2"/>
    <n v="4"/>
    <x v="10"/>
    <x v="0"/>
    <x v="3"/>
    <x v="3"/>
    <s v="Returning"/>
    <x v="4"/>
    <x v="15"/>
    <n v="2"/>
    <n v="50.2"/>
    <n v="0.1"/>
    <n v="21.48"/>
    <x v="514"/>
    <n v="42.96"/>
    <n v="47.400000000000013"/>
    <n v="0.5245683930942896"/>
  </r>
  <r>
    <s v="ORID-0193"/>
    <x v="282"/>
    <x v="0"/>
    <s v="Q2"/>
    <n v="4"/>
    <x v="10"/>
    <x v="0"/>
    <x v="4"/>
    <x v="0"/>
    <s v="Returning"/>
    <x v="1"/>
    <x v="1"/>
    <n v="1"/>
    <n v="35.6"/>
    <n v="0.1"/>
    <n v="13.39"/>
    <x v="515"/>
    <n v="13.39"/>
    <n v="18.649999999999999"/>
    <n v="0.58208489388264661"/>
  </r>
  <r>
    <s v="ORID-01930"/>
    <x v="11"/>
    <x v="0"/>
    <s v="Q2"/>
    <n v="5"/>
    <x v="3"/>
    <x v="3"/>
    <x v="14"/>
    <x v="0"/>
    <s v="New"/>
    <x v="1"/>
    <x v="1"/>
    <n v="4"/>
    <n v="36.94"/>
    <n v="0"/>
    <n v="13.63"/>
    <x v="516"/>
    <n v="54.52"/>
    <n v="93.239999999999981"/>
    <n v="0.63102328099620997"/>
  </r>
  <r>
    <s v="ORID-01931"/>
    <x v="283"/>
    <x v="0"/>
    <s v="Q3"/>
    <n v="9"/>
    <x v="5"/>
    <x v="3"/>
    <x v="14"/>
    <x v="1"/>
    <s v="Returning"/>
    <x v="1"/>
    <x v="1"/>
    <n v="4"/>
    <n v="35.700000000000003"/>
    <n v="0"/>
    <n v="13.91"/>
    <x v="517"/>
    <n v="55.64"/>
    <n v="87.160000000000011"/>
    <n v="0.61036414565826336"/>
  </r>
  <r>
    <s v="ORID-01932"/>
    <x v="209"/>
    <x v="0"/>
    <s v="Q2"/>
    <n v="6"/>
    <x v="11"/>
    <x v="0"/>
    <x v="12"/>
    <x v="1"/>
    <s v="New"/>
    <x v="1"/>
    <x v="1"/>
    <n v="1"/>
    <n v="35.9"/>
    <n v="0.05"/>
    <n v="13.81"/>
    <x v="518"/>
    <n v="13.81"/>
    <n v="20.294999999999995"/>
    <n v="0.59507403606509301"/>
  </r>
  <r>
    <s v="ORID-01933"/>
    <x v="201"/>
    <x v="0"/>
    <s v="Q2"/>
    <n v="5"/>
    <x v="3"/>
    <x v="0"/>
    <x v="3"/>
    <x v="1"/>
    <s v="Returning"/>
    <x v="1"/>
    <x v="1"/>
    <n v="1"/>
    <n v="36.950000000000003"/>
    <n v="0.1"/>
    <n v="13.26"/>
    <x v="519"/>
    <n v="13.26"/>
    <n v="19.995000000000005"/>
    <n v="0.60126296797474077"/>
  </r>
  <r>
    <s v="ORID-01934"/>
    <x v="28"/>
    <x v="0"/>
    <s v="Q4"/>
    <n v="11"/>
    <x v="7"/>
    <x v="0"/>
    <x v="3"/>
    <x v="3"/>
    <s v="Business"/>
    <x v="3"/>
    <x v="6"/>
    <n v="1"/>
    <n v="50.55"/>
    <n v="0.05"/>
    <n v="22.09"/>
    <x v="520"/>
    <n v="22.09"/>
    <n v="25.932499999999994"/>
    <n v="0.54000728825029931"/>
  </r>
  <r>
    <s v="ORID-01937"/>
    <x v="1"/>
    <x v="0"/>
    <s v="Q4"/>
    <n v="12"/>
    <x v="1"/>
    <x v="2"/>
    <x v="6"/>
    <x v="2"/>
    <s v="Business"/>
    <x v="2"/>
    <x v="9"/>
    <n v="3"/>
    <n v="120.5"/>
    <n v="0.15"/>
    <n v="61.44"/>
    <x v="521"/>
    <n v="184.32"/>
    <n v="122.95499999999998"/>
    <n v="0.40014644862094212"/>
  </r>
  <r>
    <s v="ORID-0194"/>
    <x v="75"/>
    <x v="0"/>
    <s v="Q3"/>
    <n v="7"/>
    <x v="0"/>
    <x v="2"/>
    <x v="6"/>
    <x v="1"/>
    <s v="Returning"/>
    <x v="3"/>
    <x v="6"/>
    <n v="2"/>
    <n v="49.69"/>
    <n v="0"/>
    <n v="21.97"/>
    <x v="522"/>
    <n v="43.94"/>
    <n v="55.44"/>
    <n v="0.557858724089354"/>
  </r>
  <r>
    <s v="ORID-01940"/>
    <x v="156"/>
    <x v="0"/>
    <s v="Q3"/>
    <n v="7"/>
    <x v="0"/>
    <x v="3"/>
    <x v="14"/>
    <x v="1"/>
    <s v="New"/>
    <x v="4"/>
    <x v="15"/>
    <n v="2"/>
    <n v="50.24"/>
    <n v="0.05"/>
    <n v="21.88"/>
    <x v="523"/>
    <n v="43.76"/>
    <n v="51.696000000000005"/>
    <n v="0.54156889037881328"/>
  </r>
  <r>
    <s v="ORID-01941"/>
    <x v="276"/>
    <x v="0"/>
    <s v="Q3"/>
    <n v="7"/>
    <x v="0"/>
    <x v="2"/>
    <x v="6"/>
    <x v="3"/>
    <s v="Returning"/>
    <x v="0"/>
    <x v="0"/>
    <n v="1"/>
    <n v="156.44"/>
    <n v="0.1"/>
    <n v="80.72"/>
    <x v="524"/>
    <n v="80.72"/>
    <n v="60.075999999999993"/>
    <n v="0.42668825818915307"/>
  </r>
  <r>
    <s v="ORID-01942"/>
    <x v="284"/>
    <x v="0"/>
    <s v="Q3"/>
    <n v="9"/>
    <x v="5"/>
    <x v="3"/>
    <x v="9"/>
    <x v="1"/>
    <s v="New"/>
    <x v="3"/>
    <x v="13"/>
    <n v="1"/>
    <n v="83.69"/>
    <n v="0"/>
    <n v="42.76"/>
    <x v="525"/>
    <n v="42.76"/>
    <n v="40.93"/>
    <n v="0.48906679412116144"/>
  </r>
  <r>
    <s v="ORID-01944"/>
    <x v="253"/>
    <x v="0"/>
    <s v="Q1"/>
    <n v="1"/>
    <x v="9"/>
    <x v="3"/>
    <x v="14"/>
    <x v="1"/>
    <s v="Returning"/>
    <x v="0"/>
    <x v="10"/>
    <n v="2"/>
    <n v="143.66"/>
    <n v="0.15"/>
    <n v="78.14"/>
    <x v="526"/>
    <n v="156.28"/>
    <n v="87.941999999999979"/>
    <n v="0.36009040954541355"/>
  </r>
  <r>
    <s v="ORID-01946"/>
    <x v="177"/>
    <x v="0"/>
    <s v="Q3"/>
    <n v="8"/>
    <x v="2"/>
    <x v="1"/>
    <x v="11"/>
    <x v="0"/>
    <s v="New"/>
    <x v="2"/>
    <x v="9"/>
    <n v="5"/>
    <n v="125.44"/>
    <n v="0"/>
    <n v="59.58"/>
    <x v="527"/>
    <n v="297.89999999999998"/>
    <n v="329.30000000000007"/>
    <n v="0.52503188775510212"/>
  </r>
  <r>
    <s v="ORID-01947"/>
    <x v="257"/>
    <x v="0"/>
    <s v="Q4"/>
    <n v="11"/>
    <x v="7"/>
    <x v="1"/>
    <x v="1"/>
    <x v="0"/>
    <s v="Business"/>
    <x v="4"/>
    <x v="17"/>
    <n v="1"/>
    <n v="35.729999999999997"/>
    <n v="0.2"/>
    <n v="14.33"/>
    <x v="528"/>
    <n v="14.33"/>
    <n v="14.254"/>
    <n v="0.49867058494262523"/>
  </r>
  <r>
    <s v="ORID-01948"/>
    <x v="134"/>
    <x v="0"/>
    <s v="Q2"/>
    <n v="6"/>
    <x v="11"/>
    <x v="0"/>
    <x v="12"/>
    <x v="0"/>
    <s v="New"/>
    <x v="0"/>
    <x v="0"/>
    <n v="1"/>
    <n v="157.6"/>
    <n v="0.05"/>
    <n v="79.34"/>
    <x v="529"/>
    <n v="79.34"/>
    <n v="70.38"/>
    <n v="0.47007747795885652"/>
  </r>
  <r>
    <s v="ORID-0195"/>
    <x v="130"/>
    <x v="0"/>
    <s v="Q4"/>
    <n v="11"/>
    <x v="7"/>
    <x v="2"/>
    <x v="6"/>
    <x v="0"/>
    <s v="Returning"/>
    <x v="1"/>
    <x v="8"/>
    <n v="1"/>
    <n v="47.37"/>
    <n v="0.2"/>
    <n v="18.739999999999998"/>
    <x v="530"/>
    <n v="18.739999999999998"/>
    <n v="19.156000000000002"/>
    <n v="0.50548870593202455"/>
  </r>
  <r>
    <s v="ORID-01950"/>
    <x v="275"/>
    <x v="0"/>
    <s v="Q2"/>
    <n v="4"/>
    <x v="10"/>
    <x v="1"/>
    <x v="2"/>
    <x v="1"/>
    <s v="New"/>
    <x v="0"/>
    <x v="5"/>
    <n v="1"/>
    <n v="73"/>
    <n v="0"/>
    <n v="32.4"/>
    <x v="531"/>
    <n v="32.4"/>
    <n v="40.6"/>
    <n v="0.55616438356164388"/>
  </r>
  <r>
    <s v="ORID-01951"/>
    <x v="285"/>
    <x v="0"/>
    <s v="Q2"/>
    <n v="4"/>
    <x v="10"/>
    <x v="0"/>
    <x v="12"/>
    <x v="3"/>
    <s v="Returning"/>
    <x v="0"/>
    <x v="0"/>
    <n v="2"/>
    <n v="155.13"/>
    <n v="0.15"/>
    <n v="80.959999999999994"/>
    <x v="532"/>
    <n v="161.91999999999999"/>
    <n v="101.80100000000002"/>
    <n v="0.38601779911345707"/>
  </r>
  <r>
    <s v="ORID-01952"/>
    <x v="189"/>
    <x v="0"/>
    <s v="Q2"/>
    <n v="6"/>
    <x v="11"/>
    <x v="1"/>
    <x v="11"/>
    <x v="1"/>
    <s v="New"/>
    <x v="0"/>
    <x v="0"/>
    <n v="2"/>
    <n v="156.31"/>
    <n v="0"/>
    <n v="79.87"/>
    <x v="533"/>
    <n v="159.74"/>
    <n v="152.88"/>
    <n v="0.4890282131661442"/>
  </r>
  <r>
    <s v="ORID-01955"/>
    <x v="286"/>
    <x v="0"/>
    <s v="Q3"/>
    <n v="9"/>
    <x v="5"/>
    <x v="2"/>
    <x v="6"/>
    <x v="1"/>
    <s v="Returning"/>
    <x v="2"/>
    <x v="9"/>
    <n v="1"/>
    <n v="121.59"/>
    <n v="0"/>
    <n v="62.44"/>
    <x v="534"/>
    <n v="62.44"/>
    <n v="59.150000000000006"/>
    <n v="0.4864709268854347"/>
  </r>
  <r>
    <s v="ORID-01957"/>
    <x v="287"/>
    <x v="0"/>
    <s v="Q4"/>
    <n v="12"/>
    <x v="1"/>
    <x v="0"/>
    <x v="0"/>
    <x v="1"/>
    <s v="Returning"/>
    <x v="3"/>
    <x v="11"/>
    <n v="6"/>
    <n v="39.44"/>
    <n v="0.1"/>
    <n v="16.89"/>
    <x v="535"/>
    <n v="101.34"/>
    <n v="111.636"/>
    <n v="0.52417173766058145"/>
  </r>
  <r>
    <s v="ORID-01959"/>
    <x v="195"/>
    <x v="0"/>
    <s v="Q2"/>
    <n v="5"/>
    <x v="3"/>
    <x v="1"/>
    <x v="11"/>
    <x v="3"/>
    <s v="Business"/>
    <x v="3"/>
    <x v="13"/>
    <n v="2"/>
    <n v="80.59"/>
    <n v="0.05"/>
    <n v="41.44"/>
    <x v="536"/>
    <n v="82.88"/>
    <n v="70.241000000000014"/>
    <n v="0.45872871781140412"/>
  </r>
  <r>
    <s v="ORID-01962"/>
    <x v="212"/>
    <x v="0"/>
    <s v="Q2"/>
    <n v="4"/>
    <x v="10"/>
    <x v="1"/>
    <x v="1"/>
    <x v="1"/>
    <s v="Returning"/>
    <x v="0"/>
    <x v="0"/>
    <n v="3"/>
    <n v="152.62"/>
    <n v="0.05"/>
    <n v="77.75"/>
    <x v="537"/>
    <n v="233.25"/>
    <n v="201.71699999999998"/>
    <n v="0.46375242259757637"/>
  </r>
  <r>
    <s v="ORID-01965"/>
    <x v="288"/>
    <x v="0"/>
    <s v="Q3"/>
    <n v="8"/>
    <x v="2"/>
    <x v="2"/>
    <x v="10"/>
    <x v="1"/>
    <s v="Returning"/>
    <x v="1"/>
    <x v="1"/>
    <n v="4"/>
    <n v="36.93"/>
    <n v="0"/>
    <n v="13.36"/>
    <x v="538"/>
    <n v="53.44"/>
    <n v="94.28"/>
    <n v="0.63823449769834828"/>
  </r>
  <r>
    <s v="ORID-01966"/>
    <x v="279"/>
    <x v="0"/>
    <s v="Q3"/>
    <n v="8"/>
    <x v="2"/>
    <x v="1"/>
    <x v="2"/>
    <x v="1"/>
    <s v="New"/>
    <x v="1"/>
    <x v="1"/>
    <n v="2"/>
    <n v="36.020000000000003"/>
    <n v="0"/>
    <n v="13.87"/>
    <x v="539"/>
    <n v="27.74"/>
    <n v="44.300000000000011"/>
    <n v="0.61493614658523055"/>
  </r>
  <r>
    <s v="ORID-01967"/>
    <x v="47"/>
    <x v="0"/>
    <s v="Q4"/>
    <n v="10"/>
    <x v="6"/>
    <x v="2"/>
    <x v="16"/>
    <x v="1"/>
    <s v="Returning"/>
    <x v="2"/>
    <x v="9"/>
    <n v="2"/>
    <n v="125.91"/>
    <n v="0"/>
    <n v="61.95"/>
    <x v="540"/>
    <n v="123.9"/>
    <n v="127.91999999999999"/>
    <n v="0.50798189182749576"/>
  </r>
  <r>
    <s v="ORID-0197"/>
    <x v="126"/>
    <x v="0"/>
    <s v="Q4"/>
    <n v="11"/>
    <x v="7"/>
    <x v="0"/>
    <x v="4"/>
    <x v="0"/>
    <s v="New"/>
    <x v="2"/>
    <x v="3"/>
    <n v="1"/>
    <n v="195.32"/>
    <n v="0"/>
    <n v="103.21"/>
    <x v="541"/>
    <n v="103.21"/>
    <n v="92.11"/>
    <n v="0.47158509113250052"/>
  </r>
  <r>
    <s v="ORID-01971"/>
    <x v="227"/>
    <x v="0"/>
    <s v="Q1"/>
    <n v="1"/>
    <x v="9"/>
    <x v="0"/>
    <x v="12"/>
    <x v="0"/>
    <s v="Returning"/>
    <x v="2"/>
    <x v="3"/>
    <n v="4"/>
    <n v="191.43"/>
    <n v="0"/>
    <n v="106.82"/>
    <x v="542"/>
    <n v="427.28"/>
    <n v="338.44000000000005"/>
    <n v="0.441989238886277"/>
  </r>
  <r>
    <s v="ORID-01972"/>
    <x v="211"/>
    <x v="0"/>
    <s v="Q4"/>
    <n v="12"/>
    <x v="1"/>
    <x v="1"/>
    <x v="2"/>
    <x v="2"/>
    <s v="Business"/>
    <x v="3"/>
    <x v="13"/>
    <n v="6"/>
    <n v="80.17"/>
    <n v="0.1"/>
    <n v="42.67"/>
    <x v="543"/>
    <n v="256.02"/>
    <n v="176.89800000000002"/>
    <n v="0.40861779828974543"/>
  </r>
  <r>
    <s v="ORID-01973"/>
    <x v="278"/>
    <x v="0"/>
    <s v="Q3"/>
    <n v="8"/>
    <x v="2"/>
    <x v="1"/>
    <x v="1"/>
    <x v="1"/>
    <s v="New"/>
    <x v="4"/>
    <x v="15"/>
    <n v="3"/>
    <n v="51.29"/>
    <n v="0"/>
    <n v="22.08"/>
    <x v="544"/>
    <n v="66.239999999999995"/>
    <n v="87.63000000000001"/>
    <n v="0.56950672645739919"/>
  </r>
  <r>
    <s v="ORID-01974"/>
    <x v="135"/>
    <x v="0"/>
    <s v="Q3"/>
    <n v="7"/>
    <x v="0"/>
    <x v="1"/>
    <x v="11"/>
    <x v="1"/>
    <s v="Returning"/>
    <x v="1"/>
    <x v="2"/>
    <n v="1"/>
    <n v="135.44"/>
    <n v="0"/>
    <n v="65.48"/>
    <x v="545"/>
    <n v="65.48"/>
    <n v="69.959999999999994"/>
    <n v="0.51653868871825159"/>
  </r>
  <r>
    <s v="ORID-01975"/>
    <x v="120"/>
    <x v="0"/>
    <s v="Q2"/>
    <n v="4"/>
    <x v="10"/>
    <x v="1"/>
    <x v="11"/>
    <x v="1"/>
    <s v="Returning"/>
    <x v="4"/>
    <x v="17"/>
    <n v="1"/>
    <n v="36.840000000000003"/>
    <n v="0.1"/>
    <n v="13.86"/>
    <x v="546"/>
    <n v="13.86"/>
    <n v="19.296000000000006"/>
    <n v="0.58197611292073836"/>
  </r>
  <r>
    <s v="ORID-01976"/>
    <x v="56"/>
    <x v="0"/>
    <s v="Q3"/>
    <n v="8"/>
    <x v="2"/>
    <x v="0"/>
    <x v="12"/>
    <x v="1"/>
    <s v="Returning"/>
    <x v="3"/>
    <x v="13"/>
    <n v="2"/>
    <n v="82.92"/>
    <n v="0"/>
    <n v="41.64"/>
    <x v="547"/>
    <n v="83.28"/>
    <n v="82.56"/>
    <n v="0.49782923299565845"/>
  </r>
  <r>
    <s v="ORID-01978"/>
    <x v="104"/>
    <x v="0"/>
    <s v="Q2"/>
    <n v="5"/>
    <x v="3"/>
    <x v="2"/>
    <x v="6"/>
    <x v="1"/>
    <s v="Returning"/>
    <x v="0"/>
    <x v="10"/>
    <n v="1"/>
    <n v="147.30000000000001"/>
    <n v="0.05"/>
    <n v="81.510000000000005"/>
    <x v="548"/>
    <n v="81.510000000000005"/>
    <n v="58.424999999999997"/>
    <n v="0.41751527494908347"/>
  </r>
  <r>
    <s v="ORID-01979"/>
    <x v="103"/>
    <x v="0"/>
    <s v="Q4"/>
    <n v="11"/>
    <x v="7"/>
    <x v="2"/>
    <x v="10"/>
    <x v="0"/>
    <s v="Returning"/>
    <x v="2"/>
    <x v="9"/>
    <n v="3"/>
    <n v="120.29"/>
    <n v="0"/>
    <n v="62.04"/>
    <x v="549"/>
    <n v="186.12"/>
    <n v="174.75"/>
    <n v="0.48424640452240419"/>
  </r>
  <r>
    <s v="ORID-0198"/>
    <x v="187"/>
    <x v="0"/>
    <s v="Q3"/>
    <n v="7"/>
    <x v="0"/>
    <x v="1"/>
    <x v="11"/>
    <x v="1"/>
    <s v="New"/>
    <x v="0"/>
    <x v="5"/>
    <n v="2"/>
    <n v="71.77"/>
    <n v="0.05"/>
    <n v="32.9"/>
    <x v="550"/>
    <n v="65.8"/>
    <n v="70.563000000000002"/>
    <n v="0.5174644148339359"/>
  </r>
  <r>
    <s v="ORID-01984"/>
    <x v="162"/>
    <x v="0"/>
    <s v="Q2"/>
    <n v="6"/>
    <x v="11"/>
    <x v="2"/>
    <x v="13"/>
    <x v="1"/>
    <s v="Returning"/>
    <x v="3"/>
    <x v="6"/>
    <n v="2"/>
    <n v="50.77"/>
    <n v="0"/>
    <n v="22.93"/>
    <x v="551"/>
    <n v="45.86"/>
    <n v="55.680000000000007"/>
    <n v="0.54835532794957653"/>
  </r>
  <r>
    <s v="ORID-01989"/>
    <x v="33"/>
    <x v="0"/>
    <s v="Q4"/>
    <n v="10"/>
    <x v="6"/>
    <x v="0"/>
    <x v="4"/>
    <x v="1"/>
    <s v="New"/>
    <x v="2"/>
    <x v="18"/>
    <n v="2"/>
    <n v="335.73"/>
    <n v="0"/>
    <n v="199.44"/>
    <x v="552"/>
    <n v="398.88"/>
    <n v="272.58000000000004"/>
    <n v="0.4059512107943884"/>
  </r>
  <r>
    <s v="ORID-01990"/>
    <x v="187"/>
    <x v="0"/>
    <s v="Q3"/>
    <n v="7"/>
    <x v="0"/>
    <x v="1"/>
    <x v="11"/>
    <x v="1"/>
    <s v="Returning"/>
    <x v="2"/>
    <x v="16"/>
    <n v="3"/>
    <n v="82.28"/>
    <n v="0.1"/>
    <n v="39.51"/>
    <x v="175"/>
    <n v="118.53"/>
    <n v="103.626"/>
    <n v="0.46645600388915898"/>
  </r>
  <r>
    <s v="ORID-01992"/>
    <x v="242"/>
    <x v="0"/>
    <s v="Q1"/>
    <n v="3"/>
    <x v="8"/>
    <x v="3"/>
    <x v="8"/>
    <x v="1"/>
    <s v="Business"/>
    <x v="1"/>
    <x v="1"/>
    <n v="1"/>
    <n v="35.520000000000003"/>
    <n v="0"/>
    <n v="13.21"/>
    <x v="553"/>
    <n v="13.21"/>
    <n v="22.310000000000002"/>
    <n v="0.62809684684684686"/>
  </r>
  <r>
    <s v="ORID-01993"/>
    <x v="289"/>
    <x v="0"/>
    <s v="Q4"/>
    <n v="10"/>
    <x v="6"/>
    <x v="3"/>
    <x v="7"/>
    <x v="0"/>
    <s v="New"/>
    <x v="0"/>
    <x v="0"/>
    <n v="1"/>
    <n v="152.38"/>
    <n v="0.15"/>
    <n v="78.92"/>
    <x v="554"/>
    <n v="78.92"/>
    <n v="50.602999999999994"/>
    <n v="0.39068736826663986"/>
  </r>
  <r>
    <s v="ORID-01997"/>
    <x v="15"/>
    <x v="0"/>
    <s v="Q4"/>
    <n v="11"/>
    <x v="7"/>
    <x v="2"/>
    <x v="6"/>
    <x v="3"/>
    <s v="Returning"/>
    <x v="2"/>
    <x v="18"/>
    <n v="2"/>
    <n v="335.46"/>
    <n v="0.1"/>
    <n v="199.87"/>
    <x v="555"/>
    <n v="399.74"/>
    <n v="204.08799999999997"/>
    <n v="0.33799028862523761"/>
  </r>
  <r>
    <s v="ORID-02"/>
    <x v="290"/>
    <x v="0"/>
    <s v="Q1"/>
    <n v="2"/>
    <x v="4"/>
    <x v="1"/>
    <x v="1"/>
    <x v="2"/>
    <s v="Business"/>
    <x v="4"/>
    <x v="17"/>
    <n v="12"/>
    <n v="36.74"/>
    <n v="0.2"/>
    <n v="13.53"/>
    <x v="556"/>
    <n v="162.35999999999999"/>
    <n v="190.34400000000002"/>
    <n v="0.53967065868263475"/>
  </r>
  <r>
    <s v="ORID-02002"/>
    <x v="224"/>
    <x v="0"/>
    <s v="Q1"/>
    <n v="1"/>
    <x v="9"/>
    <x v="1"/>
    <x v="1"/>
    <x v="2"/>
    <s v="Business"/>
    <x v="1"/>
    <x v="1"/>
    <n v="3"/>
    <n v="36.53"/>
    <n v="0.15"/>
    <n v="13.67"/>
    <x v="557"/>
    <n v="41.01"/>
    <n v="52.141500000000001"/>
    <n v="0.55974944042769037"/>
  </r>
  <r>
    <s v="ORID-02003"/>
    <x v="291"/>
    <x v="0"/>
    <s v="Q3"/>
    <n v="7"/>
    <x v="0"/>
    <x v="3"/>
    <x v="8"/>
    <x v="0"/>
    <s v="Returning"/>
    <x v="1"/>
    <x v="1"/>
    <n v="1"/>
    <n v="36.14"/>
    <n v="0"/>
    <n v="13.52"/>
    <x v="558"/>
    <n v="13.52"/>
    <n v="22.62"/>
    <n v="0.62589928057553956"/>
  </r>
  <r>
    <s v="ORID-02005"/>
    <x v="224"/>
    <x v="0"/>
    <s v="Q1"/>
    <n v="1"/>
    <x v="9"/>
    <x v="3"/>
    <x v="7"/>
    <x v="0"/>
    <s v="New"/>
    <x v="1"/>
    <x v="1"/>
    <n v="1"/>
    <n v="35.340000000000003"/>
    <n v="0"/>
    <n v="13.37"/>
    <x v="559"/>
    <n v="13.37"/>
    <n v="21.970000000000006"/>
    <n v="0.62167515563101317"/>
  </r>
  <r>
    <s v="ORID-02006"/>
    <x v="16"/>
    <x v="0"/>
    <s v="Q3"/>
    <n v="8"/>
    <x v="2"/>
    <x v="0"/>
    <x v="3"/>
    <x v="1"/>
    <s v="New"/>
    <x v="1"/>
    <x v="8"/>
    <n v="1"/>
    <n v="46.43"/>
    <n v="0"/>
    <n v="18.2"/>
    <x v="560"/>
    <n v="18.2"/>
    <n v="28.23"/>
    <n v="0.60801206116734874"/>
  </r>
  <r>
    <s v="ORID-02007"/>
    <x v="204"/>
    <x v="0"/>
    <s v="Q2"/>
    <n v="4"/>
    <x v="10"/>
    <x v="0"/>
    <x v="12"/>
    <x v="1"/>
    <s v="Returning"/>
    <x v="4"/>
    <x v="14"/>
    <n v="2"/>
    <n v="123.31"/>
    <n v="0"/>
    <n v="69.239999999999995"/>
    <x v="561"/>
    <n v="138.47999999999999"/>
    <n v="108.14000000000001"/>
    <n v="0.43848836266320662"/>
  </r>
  <r>
    <s v="ORID-02009"/>
    <x v="125"/>
    <x v="0"/>
    <s v="Q3"/>
    <n v="7"/>
    <x v="0"/>
    <x v="3"/>
    <x v="15"/>
    <x v="1"/>
    <s v="New"/>
    <x v="1"/>
    <x v="8"/>
    <n v="2"/>
    <n v="46.41"/>
    <n v="0"/>
    <n v="18.600000000000001"/>
    <x v="562"/>
    <n v="37.200000000000003"/>
    <n v="55.61999999999999"/>
    <n v="0.59922430510665803"/>
  </r>
  <r>
    <s v="ORID-02010"/>
    <x v="189"/>
    <x v="0"/>
    <s v="Q2"/>
    <n v="6"/>
    <x v="11"/>
    <x v="0"/>
    <x v="12"/>
    <x v="1"/>
    <s v="New"/>
    <x v="3"/>
    <x v="7"/>
    <n v="3"/>
    <n v="100.69"/>
    <n v="0.1"/>
    <n v="51.31"/>
    <x v="563"/>
    <n v="153.93"/>
    <n v="117.93299999999999"/>
    <n v="0.43379569856876438"/>
  </r>
  <r>
    <s v="ORID-02011"/>
    <x v="292"/>
    <x v="0"/>
    <s v="Q4"/>
    <n v="12"/>
    <x v="1"/>
    <x v="2"/>
    <x v="10"/>
    <x v="1"/>
    <s v="Returning"/>
    <x v="0"/>
    <x v="12"/>
    <n v="1"/>
    <n v="90.81"/>
    <n v="0.1"/>
    <n v="46.53"/>
    <x v="564"/>
    <n v="46.53"/>
    <n v="35.198999999999998"/>
    <n v="0.43067944059024332"/>
  </r>
  <r>
    <s v="ORID-02014"/>
    <x v="122"/>
    <x v="0"/>
    <s v="Q1"/>
    <n v="2"/>
    <x v="4"/>
    <x v="2"/>
    <x v="10"/>
    <x v="3"/>
    <s v="New"/>
    <x v="2"/>
    <x v="9"/>
    <n v="1"/>
    <n v="123.95"/>
    <n v="0"/>
    <n v="61.32"/>
    <x v="565"/>
    <n v="61.32"/>
    <n v="62.63"/>
    <n v="0.50528438886647842"/>
  </r>
  <r>
    <s v="ORID-02015"/>
    <x v="89"/>
    <x v="0"/>
    <s v="Q2"/>
    <n v="5"/>
    <x v="3"/>
    <x v="2"/>
    <x v="6"/>
    <x v="1"/>
    <s v="New"/>
    <x v="0"/>
    <x v="0"/>
    <n v="1"/>
    <n v="154.6"/>
    <n v="0"/>
    <n v="80.05"/>
    <x v="566"/>
    <n v="80.05"/>
    <n v="74.55"/>
    <n v="0.48221216041397152"/>
  </r>
  <r>
    <s v="ORID-02019"/>
    <x v="64"/>
    <x v="0"/>
    <s v="Q2"/>
    <n v="5"/>
    <x v="3"/>
    <x v="0"/>
    <x v="3"/>
    <x v="2"/>
    <s v="Business"/>
    <x v="3"/>
    <x v="13"/>
    <n v="8"/>
    <n v="80.13"/>
    <n v="0.1"/>
    <n v="43.8"/>
    <x v="567"/>
    <n v="350.4"/>
    <n v="226.53600000000006"/>
    <n v="0.39265360455925796"/>
  </r>
  <r>
    <s v="ORID-02023"/>
    <x v="236"/>
    <x v="0"/>
    <s v="Q2"/>
    <n v="4"/>
    <x v="10"/>
    <x v="2"/>
    <x v="6"/>
    <x v="1"/>
    <s v="New"/>
    <x v="1"/>
    <x v="4"/>
    <n v="3"/>
    <n v="168.37"/>
    <n v="0"/>
    <n v="87.15"/>
    <x v="568"/>
    <n v="261.45000000000005"/>
    <n v="243.65999999999997"/>
    <n v="0.4823899744610084"/>
  </r>
  <r>
    <s v="ORID-02024"/>
    <x v="232"/>
    <x v="0"/>
    <s v="Q2"/>
    <n v="4"/>
    <x v="10"/>
    <x v="2"/>
    <x v="5"/>
    <x v="0"/>
    <s v="New"/>
    <x v="2"/>
    <x v="16"/>
    <n v="1"/>
    <n v="81.73"/>
    <n v="0.05"/>
    <n v="39.979999999999997"/>
    <x v="569"/>
    <n v="39.979999999999997"/>
    <n v="37.663500000000006"/>
    <n v="0.48508246021882068"/>
  </r>
  <r>
    <s v="ORID-02027"/>
    <x v="293"/>
    <x v="0"/>
    <s v="Q1"/>
    <n v="3"/>
    <x v="8"/>
    <x v="3"/>
    <x v="9"/>
    <x v="1"/>
    <s v="Returning"/>
    <x v="1"/>
    <x v="2"/>
    <n v="4"/>
    <n v="136.21"/>
    <n v="0.05"/>
    <n v="68.55"/>
    <x v="570"/>
    <n v="274.2"/>
    <n v="243.39799999999997"/>
    <n v="0.4702452482428448"/>
  </r>
  <r>
    <s v="ORID-02028"/>
    <x v="263"/>
    <x v="0"/>
    <s v="Q4"/>
    <n v="10"/>
    <x v="6"/>
    <x v="0"/>
    <x v="4"/>
    <x v="0"/>
    <s v="Business"/>
    <x v="4"/>
    <x v="15"/>
    <n v="3"/>
    <n v="51.89"/>
    <n v="0.1"/>
    <n v="21.56"/>
    <x v="571"/>
    <n v="64.679999999999993"/>
    <n v="75.423000000000016"/>
    <n v="0.53833965011455864"/>
  </r>
  <r>
    <s v="ORID-0203"/>
    <x v="231"/>
    <x v="0"/>
    <s v="Q1"/>
    <n v="1"/>
    <x v="9"/>
    <x v="0"/>
    <x v="0"/>
    <x v="1"/>
    <s v="Returning"/>
    <x v="3"/>
    <x v="6"/>
    <n v="3"/>
    <n v="49.95"/>
    <n v="0"/>
    <n v="22.55"/>
    <x v="572"/>
    <n v="67.650000000000006"/>
    <n v="82.200000000000017"/>
    <n v="0.54854854854854862"/>
  </r>
  <r>
    <s v="ORID-02030"/>
    <x v="228"/>
    <x v="0"/>
    <s v="Q3"/>
    <n v="7"/>
    <x v="0"/>
    <x v="1"/>
    <x v="1"/>
    <x v="3"/>
    <s v="Business"/>
    <x v="1"/>
    <x v="2"/>
    <n v="2"/>
    <n v="135.63"/>
    <n v="0"/>
    <n v="66.63"/>
    <x v="573"/>
    <n v="133.26"/>
    <n v="138"/>
    <n v="0.50873700508737008"/>
  </r>
  <r>
    <s v="ORID-02035"/>
    <x v="169"/>
    <x v="0"/>
    <s v="Q4"/>
    <n v="12"/>
    <x v="1"/>
    <x v="0"/>
    <x v="3"/>
    <x v="1"/>
    <s v="New"/>
    <x v="2"/>
    <x v="16"/>
    <n v="4"/>
    <n v="80.98"/>
    <n v="0.2"/>
    <n v="38.6"/>
    <x v="574"/>
    <n v="154.4"/>
    <n v="104.73600000000002"/>
    <n v="0.40417387009138062"/>
  </r>
  <r>
    <s v="ORID-02038"/>
    <x v="294"/>
    <x v="0"/>
    <s v="Q1"/>
    <n v="2"/>
    <x v="4"/>
    <x v="1"/>
    <x v="2"/>
    <x v="1"/>
    <s v="New"/>
    <x v="2"/>
    <x v="9"/>
    <n v="5"/>
    <n v="122.72"/>
    <n v="0"/>
    <n v="62.41"/>
    <x v="575"/>
    <n v="312.04999999999995"/>
    <n v="301.55000000000007"/>
    <n v="0.49144393741851378"/>
  </r>
  <r>
    <s v="ORID-02040"/>
    <x v="295"/>
    <x v="0"/>
    <s v="Q4"/>
    <n v="12"/>
    <x v="1"/>
    <x v="2"/>
    <x v="6"/>
    <x v="1"/>
    <s v="New"/>
    <x v="0"/>
    <x v="10"/>
    <n v="1"/>
    <n v="140.34"/>
    <n v="0.15"/>
    <n v="79.92"/>
    <x v="576"/>
    <n v="79.92"/>
    <n v="39.369"/>
    <n v="0.33003043029952467"/>
  </r>
  <r>
    <s v="ORID-02042"/>
    <x v="147"/>
    <x v="0"/>
    <s v="Q1"/>
    <n v="3"/>
    <x v="8"/>
    <x v="3"/>
    <x v="14"/>
    <x v="1"/>
    <s v="Business"/>
    <x v="0"/>
    <x v="10"/>
    <n v="3"/>
    <n v="146.99"/>
    <n v="0"/>
    <n v="80.069999999999993"/>
    <x v="577"/>
    <n v="240.20999999999998"/>
    <n v="200.76000000000005"/>
    <n v="0.45526906592285199"/>
  </r>
  <r>
    <s v="ORID-02043"/>
    <x v="42"/>
    <x v="0"/>
    <s v="Q2"/>
    <n v="6"/>
    <x v="11"/>
    <x v="2"/>
    <x v="5"/>
    <x v="1"/>
    <s v="New"/>
    <x v="0"/>
    <x v="12"/>
    <n v="2"/>
    <n v="90.33"/>
    <n v="0"/>
    <n v="46.3"/>
    <x v="578"/>
    <n v="92.6"/>
    <n v="88.06"/>
    <n v="0.48743496069965686"/>
  </r>
  <r>
    <s v="ORID-02045"/>
    <x v="35"/>
    <x v="0"/>
    <s v="Q3"/>
    <n v="9"/>
    <x v="5"/>
    <x v="2"/>
    <x v="13"/>
    <x v="3"/>
    <s v="Returning"/>
    <x v="1"/>
    <x v="1"/>
    <n v="1"/>
    <n v="35.68"/>
    <n v="0.05"/>
    <n v="13.37"/>
    <x v="579"/>
    <n v="13.37"/>
    <n v="20.526000000000003"/>
    <n v="0.60555817795610112"/>
  </r>
  <r>
    <s v="ORID-02047"/>
    <x v="172"/>
    <x v="0"/>
    <s v="Q1"/>
    <n v="2"/>
    <x v="4"/>
    <x v="3"/>
    <x v="8"/>
    <x v="2"/>
    <s v="Business"/>
    <x v="2"/>
    <x v="9"/>
    <n v="12"/>
    <n v="124.84"/>
    <n v="0.1"/>
    <n v="59.47"/>
    <x v="580"/>
    <n v="713.64"/>
    <n v="634.63199999999995"/>
    <n v="0.47070027412866244"/>
  </r>
  <r>
    <s v="ORID-02048"/>
    <x v="20"/>
    <x v="0"/>
    <s v="Q4"/>
    <n v="10"/>
    <x v="6"/>
    <x v="0"/>
    <x v="0"/>
    <x v="1"/>
    <s v="New"/>
    <x v="4"/>
    <x v="15"/>
    <n v="3"/>
    <n v="49.5"/>
    <n v="0.05"/>
    <n v="22"/>
    <x v="581"/>
    <n v="66"/>
    <n v="75.074999999999989"/>
    <n v="0.53216374269005839"/>
  </r>
  <r>
    <s v="ORID-02049"/>
    <x v="170"/>
    <x v="0"/>
    <s v="Q4"/>
    <n v="10"/>
    <x v="6"/>
    <x v="0"/>
    <x v="4"/>
    <x v="2"/>
    <s v="Business"/>
    <x v="1"/>
    <x v="1"/>
    <n v="6"/>
    <n v="35.380000000000003"/>
    <n v="0.05"/>
    <n v="13.9"/>
    <x v="582"/>
    <n v="83.4"/>
    <n v="118.26600000000002"/>
    <n v="0.58644491386748387"/>
  </r>
  <r>
    <s v="ORID-0205"/>
    <x v="237"/>
    <x v="0"/>
    <s v="Q2"/>
    <n v="6"/>
    <x v="11"/>
    <x v="0"/>
    <x v="0"/>
    <x v="1"/>
    <s v="New"/>
    <x v="3"/>
    <x v="11"/>
    <n v="2"/>
    <n v="41.05"/>
    <n v="0"/>
    <n v="16.690000000000001"/>
    <x v="583"/>
    <n v="33.380000000000003"/>
    <n v="48.719999999999992"/>
    <n v="0.59342265529841653"/>
  </r>
  <r>
    <s v="ORID-02051"/>
    <x v="296"/>
    <x v="0"/>
    <s v="Q1"/>
    <n v="1"/>
    <x v="9"/>
    <x v="3"/>
    <x v="8"/>
    <x v="1"/>
    <s v="New"/>
    <x v="2"/>
    <x v="18"/>
    <n v="3"/>
    <n v="347.41"/>
    <n v="0.1"/>
    <n v="192.13"/>
    <x v="584"/>
    <n v="576.39"/>
    <n v="361.61700000000008"/>
    <n v="0.38551631277804971"/>
  </r>
  <r>
    <s v="ORID-02052"/>
    <x v="51"/>
    <x v="0"/>
    <s v="Q3"/>
    <n v="7"/>
    <x v="0"/>
    <x v="0"/>
    <x v="3"/>
    <x v="1"/>
    <s v="Business"/>
    <x v="0"/>
    <x v="10"/>
    <n v="3"/>
    <n v="146.88999999999999"/>
    <n v="0"/>
    <n v="77.650000000000006"/>
    <x v="585"/>
    <n v="232.95000000000002"/>
    <n v="207.71999999999994"/>
    <n v="0.47137313636054179"/>
  </r>
  <r>
    <s v="ORID-02053"/>
    <x v="206"/>
    <x v="0"/>
    <s v="Q3"/>
    <n v="7"/>
    <x v="0"/>
    <x v="2"/>
    <x v="6"/>
    <x v="1"/>
    <s v="New"/>
    <x v="3"/>
    <x v="13"/>
    <n v="5"/>
    <n v="81.63"/>
    <n v="0.05"/>
    <n v="42.36"/>
    <x v="586"/>
    <n v="211.8"/>
    <n v="175.94249999999994"/>
    <n v="0.45376119460724568"/>
  </r>
  <r>
    <s v="ORID-02054"/>
    <x v="92"/>
    <x v="0"/>
    <s v="Q1"/>
    <n v="3"/>
    <x v="8"/>
    <x v="0"/>
    <x v="3"/>
    <x v="2"/>
    <s v="Business"/>
    <x v="0"/>
    <x v="10"/>
    <n v="6"/>
    <n v="142.18"/>
    <n v="0.05"/>
    <n v="80.94"/>
    <x v="587"/>
    <n v="485.64"/>
    <n v="324.78600000000006"/>
    <n v="0.40075960050640036"/>
  </r>
  <r>
    <s v="ORID-02056"/>
    <x v="28"/>
    <x v="0"/>
    <s v="Q4"/>
    <n v="11"/>
    <x v="7"/>
    <x v="1"/>
    <x v="1"/>
    <x v="0"/>
    <s v="New"/>
    <x v="4"/>
    <x v="15"/>
    <n v="1"/>
    <n v="51.65"/>
    <n v="0.15"/>
    <n v="21.86"/>
    <x v="588"/>
    <n v="21.86"/>
    <n v="22.042499999999997"/>
    <n v="0.50207846933545919"/>
  </r>
  <r>
    <s v="ORID-02059"/>
    <x v="297"/>
    <x v="0"/>
    <s v="Q3"/>
    <n v="8"/>
    <x v="2"/>
    <x v="3"/>
    <x v="9"/>
    <x v="0"/>
    <s v="New"/>
    <x v="3"/>
    <x v="6"/>
    <n v="1"/>
    <n v="50.98"/>
    <n v="0"/>
    <n v="22.92"/>
    <x v="589"/>
    <n v="22.92"/>
    <n v="28.059999999999995"/>
    <n v="0.55041192624558644"/>
  </r>
  <r>
    <s v="ORID-0206"/>
    <x v="31"/>
    <x v="0"/>
    <s v="Q2"/>
    <n v="6"/>
    <x v="11"/>
    <x v="1"/>
    <x v="1"/>
    <x v="0"/>
    <s v="New"/>
    <x v="3"/>
    <x v="6"/>
    <n v="2"/>
    <n v="51.83"/>
    <n v="0.1"/>
    <n v="23.1"/>
    <x v="590"/>
    <n v="46.2"/>
    <n v="47.093999999999994"/>
    <n v="0.50479130490706792"/>
  </r>
  <r>
    <s v="ORID-02060"/>
    <x v="102"/>
    <x v="0"/>
    <s v="Q4"/>
    <n v="11"/>
    <x v="7"/>
    <x v="3"/>
    <x v="8"/>
    <x v="1"/>
    <s v="Business"/>
    <x v="2"/>
    <x v="9"/>
    <n v="3"/>
    <n v="124.55"/>
    <n v="0.15"/>
    <n v="60.68"/>
    <x v="591"/>
    <n v="182.04"/>
    <n v="135.56249999999997"/>
    <n v="0.42683070819656643"/>
  </r>
  <r>
    <s v="ORID-02061"/>
    <x v="115"/>
    <x v="0"/>
    <s v="Q4"/>
    <n v="12"/>
    <x v="1"/>
    <x v="1"/>
    <x v="11"/>
    <x v="3"/>
    <s v="Returning"/>
    <x v="2"/>
    <x v="18"/>
    <n v="2"/>
    <n v="342.78"/>
    <n v="0"/>
    <n v="197.89"/>
    <x v="592"/>
    <n v="395.78"/>
    <n v="289.77999999999997"/>
    <n v="0.4226909387945621"/>
  </r>
  <r>
    <s v="ORID-02063"/>
    <x v="155"/>
    <x v="0"/>
    <s v="Q3"/>
    <n v="9"/>
    <x v="5"/>
    <x v="2"/>
    <x v="16"/>
    <x v="0"/>
    <s v="Returning"/>
    <x v="1"/>
    <x v="2"/>
    <n v="3"/>
    <n v="130.28"/>
    <n v="0.1"/>
    <n v="65.33"/>
    <x v="593"/>
    <n v="195.99"/>
    <n v="155.76600000000002"/>
    <n v="0.44282400300208102"/>
  </r>
  <r>
    <s v="ORID-02065"/>
    <x v="277"/>
    <x v="0"/>
    <s v="Q4"/>
    <n v="12"/>
    <x v="1"/>
    <x v="0"/>
    <x v="4"/>
    <x v="1"/>
    <s v="New"/>
    <x v="3"/>
    <x v="13"/>
    <n v="1"/>
    <n v="83.15"/>
    <n v="0"/>
    <n v="42.3"/>
    <x v="594"/>
    <n v="42.3"/>
    <n v="40.850000000000009"/>
    <n v="0.49128081779915822"/>
  </r>
  <r>
    <s v="ORID-02067"/>
    <x v="298"/>
    <x v="0"/>
    <s v="Q3"/>
    <n v="9"/>
    <x v="5"/>
    <x v="0"/>
    <x v="0"/>
    <x v="0"/>
    <s v="New"/>
    <x v="3"/>
    <x v="13"/>
    <n v="2"/>
    <n v="82.47"/>
    <n v="0"/>
    <n v="42.49"/>
    <x v="595"/>
    <n v="84.98"/>
    <n v="79.959999999999994"/>
    <n v="0.48478234509518608"/>
  </r>
  <r>
    <s v="ORID-02069"/>
    <x v="299"/>
    <x v="0"/>
    <s v="Q3"/>
    <n v="9"/>
    <x v="5"/>
    <x v="0"/>
    <x v="0"/>
    <x v="1"/>
    <s v="New"/>
    <x v="2"/>
    <x v="18"/>
    <n v="1"/>
    <n v="344.79"/>
    <n v="0"/>
    <n v="189.63"/>
    <x v="596"/>
    <n v="189.63"/>
    <n v="155.16000000000003"/>
    <n v="0.45001305142260511"/>
  </r>
  <r>
    <s v="ORID-0207"/>
    <x v="94"/>
    <x v="0"/>
    <s v="Q3"/>
    <n v="8"/>
    <x v="2"/>
    <x v="3"/>
    <x v="14"/>
    <x v="1"/>
    <s v="Returning"/>
    <x v="4"/>
    <x v="19"/>
    <n v="1"/>
    <n v="41.3"/>
    <n v="0"/>
    <n v="14.52"/>
    <x v="597"/>
    <n v="14.52"/>
    <n v="26.779999999999998"/>
    <n v="0.64842615012106541"/>
  </r>
  <r>
    <s v="ORID-02072"/>
    <x v="300"/>
    <x v="0"/>
    <s v="Q2"/>
    <n v="4"/>
    <x v="10"/>
    <x v="1"/>
    <x v="2"/>
    <x v="1"/>
    <s v="New"/>
    <x v="2"/>
    <x v="9"/>
    <n v="4"/>
    <n v="124.87"/>
    <n v="0.1"/>
    <n v="62.03"/>
    <x v="598"/>
    <n v="248.12"/>
    <n v="201.41200000000003"/>
    <n v="0.44804819234225823"/>
  </r>
  <r>
    <s v="ORID-02073"/>
    <x v="215"/>
    <x v="0"/>
    <s v="Q4"/>
    <n v="11"/>
    <x v="7"/>
    <x v="2"/>
    <x v="6"/>
    <x v="1"/>
    <s v="New"/>
    <x v="3"/>
    <x v="6"/>
    <n v="2"/>
    <n v="51.48"/>
    <n v="0.1"/>
    <n v="22.51"/>
    <x v="599"/>
    <n v="45.02"/>
    <n v="47.643999999999998"/>
    <n v="0.51415868082534744"/>
  </r>
  <r>
    <s v="ORID-02074"/>
    <x v="165"/>
    <x v="0"/>
    <s v="Q4"/>
    <n v="12"/>
    <x v="1"/>
    <x v="2"/>
    <x v="6"/>
    <x v="2"/>
    <s v="Business"/>
    <x v="0"/>
    <x v="10"/>
    <n v="4"/>
    <n v="145.85"/>
    <n v="0.1"/>
    <n v="79.47"/>
    <x v="600"/>
    <n v="317.88"/>
    <n v="207.17999999999995"/>
    <n v="0.39458347617415146"/>
  </r>
  <r>
    <s v="ORID-02075"/>
    <x v="69"/>
    <x v="0"/>
    <s v="Q2"/>
    <n v="5"/>
    <x v="3"/>
    <x v="1"/>
    <x v="2"/>
    <x v="2"/>
    <s v="Business"/>
    <x v="2"/>
    <x v="16"/>
    <n v="6"/>
    <n v="81.13"/>
    <n v="0.05"/>
    <n v="39.409999999999997"/>
    <x v="601"/>
    <n v="236.45999999999998"/>
    <n v="225.98099999999999"/>
    <n v="0.48866990599881932"/>
  </r>
  <r>
    <s v="ORID-02077"/>
    <x v="286"/>
    <x v="0"/>
    <s v="Q3"/>
    <n v="9"/>
    <x v="5"/>
    <x v="0"/>
    <x v="12"/>
    <x v="2"/>
    <s v="Business"/>
    <x v="0"/>
    <x v="0"/>
    <n v="4"/>
    <n v="152.99"/>
    <n v="0.15"/>
    <n v="77.12"/>
    <x v="602"/>
    <n v="308.48"/>
    <n v="211.68600000000004"/>
    <n v="0.40695854784818697"/>
  </r>
  <r>
    <s v="ORID-02082"/>
    <x v="20"/>
    <x v="0"/>
    <s v="Q4"/>
    <n v="10"/>
    <x v="6"/>
    <x v="2"/>
    <x v="5"/>
    <x v="3"/>
    <s v="New"/>
    <x v="0"/>
    <x v="12"/>
    <n v="1"/>
    <n v="91.99"/>
    <n v="0"/>
    <n v="44.86"/>
    <x v="603"/>
    <n v="44.86"/>
    <n v="47.129999999999995"/>
    <n v="0.51233829764104788"/>
  </r>
  <r>
    <s v="ORID-02083"/>
    <x v="5"/>
    <x v="0"/>
    <s v="Q3"/>
    <n v="8"/>
    <x v="2"/>
    <x v="2"/>
    <x v="16"/>
    <x v="1"/>
    <s v="New"/>
    <x v="0"/>
    <x v="12"/>
    <n v="1"/>
    <n v="91.37"/>
    <n v="0"/>
    <n v="46.73"/>
    <x v="604"/>
    <n v="46.73"/>
    <n v="44.640000000000008"/>
    <n v="0.48856298566269024"/>
  </r>
  <r>
    <s v="ORID-02085"/>
    <x v="161"/>
    <x v="0"/>
    <s v="Q3"/>
    <n v="9"/>
    <x v="5"/>
    <x v="3"/>
    <x v="9"/>
    <x v="1"/>
    <s v="Returning"/>
    <x v="2"/>
    <x v="3"/>
    <n v="3"/>
    <n v="191.46"/>
    <n v="0"/>
    <n v="104.06"/>
    <x v="605"/>
    <n v="312.18"/>
    <n v="262.2"/>
    <n v="0.45649221769560222"/>
  </r>
  <r>
    <s v="ORID-02088"/>
    <x v="260"/>
    <x v="0"/>
    <s v="Q4"/>
    <n v="10"/>
    <x v="6"/>
    <x v="0"/>
    <x v="4"/>
    <x v="0"/>
    <s v="Returning"/>
    <x v="0"/>
    <x v="10"/>
    <n v="1"/>
    <n v="141.77000000000001"/>
    <n v="0"/>
    <n v="78.48"/>
    <x v="606"/>
    <n v="78.48"/>
    <n v="63.290000000000006"/>
    <n v="0.44642731184312623"/>
  </r>
  <r>
    <s v="ORID-02089"/>
    <x v="195"/>
    <x v="0"/>
    <s v="Q2"/>
    <n v="5"/>
    <x v="3"/>
    <x v="1"/>
    <x v="11"/>
    <x v="3"/>
    <s v="New"/>
    <x v="4"/>
    <x v="17"/>
    <n v="3"/>
    <n v="35.75"/>
    <n v="0.15"/>
    <n v="13.54"/>
    <x v="607"/>
    <n v="40.619999999999997"/>
    <n v="50.542499999999997"/>
    <n v="0.55442204853969557"/>
  </r>
  <r>
    <s v="ORID-02090"/>
    <x v="48"/>
    <x v="0"/>
    <s v="Q4"/>
    <n v="11"/>
    <x v="7"/>
    <x v="0"/>
    <x v="4"/>
    <x v="3"/>
    <s v="New"/>
    <x v="1"/>
    <x v="8"/>
    <n v="4"/>
    <n v="46.68"/>
    <n v="0.05"/>
    <n v="17.96"/>
    <x v="608"/>
    <n v="71.84"/>
    <n v="105.54399999999998"/>
    <n v="0.59500293149325756"/>
  </r>
  <r>
    <s v="ORID-02091"/>
    <x v="126"/>
    <x v="0"/>
    <s v="Q4"/>
    <n v="11"/>
    <x v="7"/>
    <x v="2"/>
    <x v="6"/>
    <x v="3"/>
    <s v="New"/>
    <x v="4"/>
    <x v="17"/>
    <n v="1"/>
    <n v="35.590000000000003"/>
    <n v="0"/>
    <n v="13.57"/>
    <x v="609"/>
    <n v="13.57"/>
    <n v="22.020000000000003"/>
    <n v="0.61871312166338865"/>
  </r>
  <r>
    <s v="ORID-02092"/>
    <x v="139"/>
    <x v="0"/>
    <s v="Q1"/>
    <n v="2"/>
    <x v="4"/>
    <x v="3"/>
    <x v="9"/>
    <x v="1"/>
    <s v="New"/>
    <x v="4"/>
    <x v="17"/>
    <n v="1"/>
    <n v="36.619999999999997"/>
    <n v="0"/>
    <n v="13.55"/>
    <x v="610"/>
    <n v="13.55"/>
    <n v="23.069999999999997"/>
    <n v="0.62998361551064985"/>
  </r>
  <r>
    <s v="ORID-02093"/>
    <x v="61"/>
    <x v="0"/>
    <s v="Q1"/>
    <n v="2"/>
    <x v="4"/>
    <x v="3"/>
    <x v="14"/>
    <x v="1"/>
    <s v="Returning"/>
    <x v="2"/>
    <x v="9"/>
    <n v="2"/>
    <n v="126.19"/>
    <n v="0"/>
    <n v="58.99"/>
    <x v="611"/>
    <n v="117.98"/>
    <n v="134.39999999999998"/>
    <n v="0.5325303114351374"/>
  </r>
  <r>
    <s v="ORID-02094"/>
    <x v="169"/>
    <x v="0"/>
    <s v="Q4"/>
    <n v="12"/>
    <x v="1"/>
    <x v="1"/>
    <x v="11"/>
    <x v="1"/>
    <s v="New"/>
    <x v="2"/>
    <x v="3"/>
    <n v="3"/>
    <n v="196.48"/>
    <n v="0.05"/>
    <n v="107.2"/>
    <x v="612"/>
    <n v="321.60000000000002"/>
    <n v="238.36799999999994"/>
    <n v="0.42568146751242919"/>
  </r>
  <r>
    <s v="ORID-02096"/>
    <x v="51"/>
    <x v="0"/>
    <s v="Q3"/>
    <n v="7"/>
    <x v="0"/>
    <x v="0"/>
    <x v="3"/>
    <x v="3"/>
    <s v="Returning"/>
    <x v="1"/>
    <x v="4"/>
    <n v="2"/>
    <n v="161.21"/>
    <n v="0"/>
    <n v="85.2"/>
    <x v="613"/>
    <n v="170.4"/>
    <n v="152.02000000000001"/>
    <n v="0.47149680540909372"/>
  </r>
  <r>
    <s v="ORID-02098"/>
    <x v="86"/>
    <x v="0"/>
    <s v="Q2"/>
    <n v="6"/>
    <x v="11"/>
    <x v="3"/>
    <x v="9"/>
    <x v="1"/>
    <s v="Returning"/>
    <x v="0"/>
    <x v="10"/>
    <n v="1"/>
    <n v="146.46"/>
    <n v="0.15"/>
    <n v="80.760000000000005"/>
    <x v="614"/>
    <n v="80.760000000000005"/>
    <n v="43.730999999999995"/>
    <n v="0.35127840566787955"/>
  </r>
  <r>
    <s v="ORID-021"/>
    <x v="196"/>
    <x v="0"/>
    <s v="Q3"/>
    <n v="7"/>
    <x v="0"/>
    <x v="2"/>
    <x v="10"/>
    <x v="1"/>
    <s v="Business"/>
    <x v="2"/>
    <x v="9"/>
    <n v="1"/>
    <n v="120.09"/>
    <n v="0"/>
    <n v="62.18"/>
    <x v="615"/>
    <n v="62.18"/>
    <n v="57.910000000000004"/>
    <n v="0.48222166708302111"/>
  </r>
  <r>
    <s v="ORID-0210"/>
    <x v="176"/>
    <x v="0"/>
    <s v="Q3"/>
    <n v="9"/>
    <x v="5"/>
    <x v="3"/>
    <x v="7"/>
    <x v="0"/>
    <s v="Returning"/>
    <x v="2"/>
    <x v="3"/>
    <n v="1"/>
    <n v="190.77"/>
    <n v="0.05"/>
    <n v="104.69"/>
    <x v="616"/>
    <n v="104.69"/>
    <n v="76.541500000000013"/>
    <n v="0.42234103894742364"/>
  </r>
  <r>
    <s v="ORID-02100"/>
    <x v="75"/>
    <x v="0"/>
    <s v="Q3"/>
    <n v="7"/>
    <x v="0"/>
    <x v="3"/>
    <x v="9"/>
    <x v="1"/>
    <s v="Business"/>
    <x v="3"/>
    <x v="6"/>
    <n v="2"/>
    <n v="49.84"/>
    <n v="0.1"/>
    <n v="23.06"/>
    <x v="617"/>
    <n v="46.12"/>
    <n v="43.592000000000006"/>
    <n v="0.48591046905653651"/>
  </r>
  <r>
    <s v="ORID-02101"/>
    <x v="301"/>
    <x v="0"/>
    <s v="Q2"/>
    <n v="4"/>
    <x v="10"/>
    <x v="0"/>
    <x v="4"/>
    <x v="1"/>
    <s v="New"/>
    <x v="0"/>
    <x v="10"/>
    <n v="4"/>
    <n v="144.69999999999999"/>
    <n v="0"/>
    <n v="79.41"/>
    <x v="618"/>
    <n v="317.64"/>
    <n v="261.15999999999997"/>
    <n v="0.45120939875604699"/>
  </r>
  <r>
    <s v="ORID-02102"/>
    <x v="302"/>
    <x v="0"/>
    <s v="Q3"/>
    <n v="9"/>
    <x v="5"/>
    <x v="1"/>
    <x v="11"/>
    <x v="0"/>
    <s v="Returning"/>
    <x v="3"/>
    <x v="6"/>
    <n v="1"/>
    <n v="50.02"/>
    <n v="0.1"/>
    <n v="22.47"/>
    <x v="619"/>
    <n v="22.47"/>
    <n v="22.548000000000002"/>
    <n v="0.50086632013861121"/>
  </r>
  <r>
    <s v="ORID-02104"/>
    <x v="181"/>
    <x v="0"/>
    <s v="Q2"/>
    <n v="6"/>
    <x v="11"/>
    <x v="2"/>
    <x v="13"/>
    <x v="1"/>
    <s v="New"/>
    <x v="0"/>
    <x v="12"/>
    <n v="1"/>
    <n v="92.31"/>
    <n v="0"/>
    <n v="45.58"/>
    <x v="620"/>
    <n v="45.58"/>
    <n v="46.730000000000004"/>
    <n v="0.50622901094139316"/>
  </r>
  <r>
    <s v="ORID-02105"/>
    <x v="116"/>
    <x v="0"/>
    <s v="Q2"/>
    <n v="5"/>
    <x v="3"/>
    <x v="2"/>
    <x v="16"/>
    <x v="0"/>
    <s v="New"/>
    <x v="2"/>
    <x v="16"/>
    <n v="1"/>
    <n v="80.3"/>
    <n v="0"/>
    <n v="40.020000000000003"/>
    <x v="621"/>
    <n v="40.020000000000003"/>
    <n v="40.279999999999994"/>
    <n v="0.50161892901618921"/>
  </r>
  <r>
    <s v="ORID-02107"/>
    <x v="25"/>
    <x v="0"/>
    <s v="Q2"/>
    <n v="4"/>
    <x v="10"/>
    <x v="1"/>
    <x v="11"/>
    <x v="1"/>
    <s v="Returning"/>
    <x v="1"/>
    <x v="4"/>
    <n v="5"/>
    <n v="165.35"/>
    <n v="0.05"/>
    <n v="89.38"/>
    <x v="622"/>
    <n v="446.9"/>
    <n v="338.51249999999993"/>
    <n v="0.43099963395031271"/>
  </r>
  <r>
    <s v="ORID-02108"/>
    <x v="303"/>
    <x v="0"/>
    <s v="Q3"/>
    <n v="9"/>
    <x v="5"/>
    <x v="2"/>
    <x v="10"/>
    <x v="1"/>
    <s v="Returning"/>
    <x v="0"/>
    <x v="10"/>
    <n v="1"/>
    <n v="146.13999999999999"/>
    <n v="0"/>
    <n v="81.040000000000006"/>
    <x v="623"/>
    <n v="81.040000000000006"/>
    <n v="65.09999999999998"/>
    <n v="0.44546325441357593"/>
  </r>
  <r>
    <s v="ORID-02109"/>
    <x v="27"/>
    <x v="0"/>
    <s v="Q2"/>
    <n v="6"/>
    <x v="11"/>
    <x v="2"/>
    <x v="16"/>
    <x v="1"/>
    <s v="New"/>
    <x v="3"/>
    <x v="11"/>
    <n v="1"/>
    <n v="40.67"/>
    <n v="0"/>
    <n v="16.5"/>
    <x v="624"/>
    <n v="16.5"/>
    <n v="24.17"/>
    <n v="0.59429554954511932"/>
  </r>
  <r>
    <s v="ORID-0211"/>
    <x v="135"/>
    <x v="0"/>
    <s v="Q3"/>
    <n v="7"/>
    <x v="0"/>
    <x v="3"/>
    <x v="14"/>
    <x v="2"/>
    <s v="Business"/>
    <x v="3"/>
    <x v="6"/>
    <n v="10"/>
    <n v="49.69"/>
    <n v="0.1"/>
    <n v="21.82"/>
    <x v="625"/>
    <n v="218.2"/>
    <n v="229.01"/>
    <n v="0.51208604458755391"/>
  </r>
  <r>
    <s v="ORID-02110"/>
    <x v="304"/>
    <x v="0"/>
    <s v="Q2"/>
    <n v="5"/>
    <x v="3"/>
    <x v="1"/>
    <x v="11"/>
    <x v="1"/>
    <s v="Returning"/>
    <x v="1"/>
    <x v="4"/>
    <n v="1"/>
    <n v="164.49"/>
    <n v="0.05"/>
    <n v="87.81"/>
    <x v="626"/>
    <n v="87.81"/>
    <n v="68.455500000000001"/>
    <n v="0.43807174328306631"/>
  </r>
  <r>
    <s v="ORID-02111"/>
    <x v="285"/>
    <x v="0"/>
    <s v="Q2"/>
    <n v="4"/>
    <x v="10"/>
    <x v="0"/>
    <x v="3"/>
    <x v="1"/>
    <s v="New"/>
    <x v="0"/>
    <x v="5"/>
    <n v="3"/>
    <n v="69.83"/>
    <n v="0.05"/>
    <n v="31.53"/>
    <x v="627"/>
    <n v="94.59"/>
    <n v="104.4255"/>
    <n v="0.52471038687941396"/>
  </r>
  <r>
    <s v="ORID-02114"/>
    <x v="189"/>
    <x v="0"/>
    <s v="Q2"/>
    <n v="6"/>
    <x v="11"/>
    <x v="0"/>
    <x v="3"/>
    <x v="0"/>
    <s v="Business"/>
    <x v="1"/>
    <x v="8"/>
    <n v="2"/>
    <n v="45.54"/>
    <n v="0.1"/>
    <n v="18.309999999999999"/>
    <x v="628"/>
    <n v="36.619999999999997"/>
    <n v="45.351999999999997"/>
    <n v="0.5532620894939736"/>
  </r>
  <r>
    <s v="ORID-02115"/>
    <x v="28"/>
    <x v="0"/>
    <s v="Q4"/>
    <n v="11"/>
    <x v="7"/>
    <x v="2"/>
    <x v="6"/>
    <x v="1"/>
    <s v="New"/>
    <x v="3"/>
    <x v="13"/>
    <n v="5"/>
    <n v="82.96"/>
    <n v="0"/>
    <n v="43.55"/>
    <x v="629"/>
    <n v="217.75"/>
    <n v="197.04999999999995"/>
    <n v="0.47504821600771452"/>
  </r>
  <r>
    <s v="ORID-02123"/>
    <x v="99"/>
    <x v="0"/>
    <s v="Q4"/>
    <n v="12"/>
    <x v="1"/>
    <x v="0"/>
    <x v="12"/>
    <x v="1"/>
    <s v="Returning"/>
    <x v="0"/>
    <x v="12"/>
    <n v="1"/>
    <n v="91.08"/>
    <n v="0.2"/>
    <n v="46.14"/>
    <x v="630"/>
    <n v="46.14"/>
    <n v="26.724000000000004"/>
    <n v="0.36676548089591571"/>
  </r>
  <r>
    <s v="ORID-02124"/>
    <x v="283"/>
    <x v="0"/>
    <s v="Q3"/>
    <n v="9"/>
    <x v="5"/>
    <x v="0"/>
    <x v="12"/>
    <x v="0"/>
    <s v="New"/>
    <x v="3"/>
    <x v="7"/>
    <n v="6"/>
    <n v="104.16"/>
    <n v="0"/>
    <n v="51.76"/>
    <x v="631"/>
    <n v="310.56"/>
    <n v="314.40000000000003"/>
    <n v="0.50307219662058378"/>
  </r>
  <r>
    <s v="ORID-02126"/>
    <x v="124"/>
    <x v="0"/>
    <s v="Q3"/>
    <n v="8"/>
    <x v="2"/>
    <x v="2"/>
    <x v="16"/>
    <x v="1"/>
    <s v="Business"/>
    <x v="3"/>
    <x v="7"/>
    <n v="2"/>
    <n v="104.02"/>
    <n v="0"/>
    <n v="50.26"/>
    <x v="632"/>
    <n v="100.52"/>
    <n v="107.52"/>
    <n v="0.51682368775235532"/>
  </r>
  <r>
    <s v="ORID-02128"/>
    <x v="81"/>
    <x v="0"/>
    <s v="Q2"/>
    <n v="5"/>
    <x v="3"/>
    <x v="3"/>
    <x v="15"/>
    <x v="0"/>
    <s v="New"/>
    <x v="3"/>
    <x v="13"/>
    <n v="1"/>
    <n v="81.86"/>
    <n v="0"/>
    <n v="43.14"/>
    <x v="633"/>
    <n v="43.14"/>
    <n v="38.72"/>
    <n v="0.47300268751526997"/>
  </r>
  <r>
    <s v="ORID-02129"/>
    <x v="93"/>
    <x v="0"/>
    <s v="Q4"/>
    <n v="11"/>
    <x v="7"/>
    <x v="0"/>
    <x v="3"/>
    <x v="0"/>
    <s v="New"/>
    <x v="3"/>
    <x v="6"/>
    <n v="2"/>
    <n v="50.43"/>
    <n v="0"/>
    <n v="22.54"/>
    <x v="634"/>
    <n v="45.08"/>
    <n v="55.78"/>
    <n v="0.55304382312115807"/>
  </r>
  <r>
    <s v="ORID-02130"/>
    <x v="0"/>
    <x v="0"/>
    <s v="Q3"/>
    <n v="7"/>
    <x v="0"/>
    <x v="2"/>
    <x v="16"/>
    <x v="0"/>
    <s v="Returning"/>
    <x v="0"/>
    <x v="10"/>
    <n v="1"/>
    <n v="145.21"/>
    <n v="0"/>
    <n v="80.52"/>
    <x v="635"/>
    <n v="80.52"/>
    <n v="64.690000000000012"/>
    <n v="0.44549273466014744"/>
  </r>
  <r>
    <s v="ORID-02132"/>
    <x v="47"/>
    <x v="0"/>
    <s v="Q4"/>
    <n v="10"/>
    <x v="6"/>
    <x v="0"/>
    <x v="12"/>
    <x v="0"/>
    <s v="New"/>
    <x v="0"/>
    <x v="12"/>
    <n v="1"/>
    <n v="92.56"/>
    <n v="0.1"/>
    <n v="44.23"/>
    <x v="636"/>
    <n v="44.23"/>
    <n v="39.074000000000005"/>
    <n v="0.46905310669355621"/>
  </r>
  <r>
    <s v="ORID-02135"/>
    <x v="199"/>
    <x v="0"/>
    <s v="Q4"/>
    <n v="12"/>
    <x v="1"/>
    <x v="2"/>
    <x v="6"/>
    <x v="3"/>
    <s v="Business"/>
    <x v="2"/>
    <x v="3"/>
    <n v="3"/>
    <n v="194.7"/>
    <n v="0.1"/>
    <n v="102.62"/>
    <x v="637"/>
    <n v="307.86"/>
    <n v="217.82999999999993"/>
    <n v="0.41436968555612613"/>
  </r>
  <r>
    <s v="ORID-02136"/>
    <x v="61"/>
    <x v="0"/>
    <s v="Q1"/>
    <n v="2"/>
    <x v="4"/>
    <x v="2"/>
    <x v="6"/>
    <x v="1"/>
    <s v="Returning"/>
    <x v="1"/>
    <x v="2"/>
    <n v="2"/>
    <n v="135.38999999999999"/>
    <n v="0.05"/>
    <n v="65.69"/>
    <x v="638"/>
    <n v="131.38"/>
    <n v="125.86099999999999"/>
    <n v="0.48927270536189799"/>
  </r>
  <r>
    <s v="ORID-02140"/>
    <x v="29"/>
    <x v="0"/>
    <s v="Q3"/>
    <n v="8"/>
    <x v="2"/>
    <x v="2"/>
    <x v="5"/>
    <x v="2"/>
    <s v="Business"/>
    <x v="3"/>
    <x v="7"/>
    <n v="15"/>
    <n v="104.79"/>
    <n v="0.15"/>
    <n v="49.67"/>
    <x v="639"/>
    <n v="745.05000000000007"/>
    <n v="591.02249999999992"/>
    <n v="0.44235810556687599"/>
  </r>
  <r>
    <s v="ORID-02141"/>
    <x v="164"/>
    <x v="0"/>
    <s v="Q4"/>
    <n v="12"/>
    <x v="1"/>
    <x v="0"/>
    <x v="3"/>
    <x v="1"/>
    <s v="New"/>
    <x v="2"/>
    <x v="3"/>
    <n v="3"/>
    <n v="194.07"/>
    <n v="0.1"/>
    <n v="102.37"/>
    <x v="640"/>
    <n v="307.11"/>
    <n v="216.87900000000002"/>
    <n v="0.4138999101126169"/>
  </r>
  <r>
    <s v="ORID-02142"/>
    <x v="300"/>
    <x v="0"/>
    <s v="Q2"/>
    <n v="4"/>
    <x v="10"/>
    <x v="0"/>
    <x v="4"/>
    <x v="3"/>
    <s v="New"/>
    <x v="2"/>
    <x v="18"/>
    <n v="1"/>
    <n v="339.64"/>
    <n v="0.1"/>
    <n v="195.81"/>
    <x v="641"/>
    <n v="195.81"/>
    <n v="109.86599999999999"/>
    <n v="0.35941977780394924"/>
  </r>
  <r>
    <s v="ORID-02145"/>
    <x v="186"/>
    <x v="0"/>
    <s v="Q1"/>
    <n v="3"/>
    <x v="8"/>
    <x v="0"/>
    <x v="12"/>
    <x v="0"/>
    <s v="Returning"/>
    <x v="3"/>
    <x v="11"/>
    <n v="1"/>
    <n v="39.53"/>
    <n v="0.05"/>
    <n v="17.170000000000002"/>
    <x v="642"/>
    <n v="17.170000000000002"/>
    <n v="20.383499999999998"/>
    <n v="0.54278562584046752"/>
  </r>
  <r>
    <s v="ORID-02146"/>
    <x v="226"/>
    <x v="0"/>
    <s v="Q3"/>
    <n v="8"/>
    <x v="2"/>
    <x v="1"/>
    <x v="1"/>
    <x v="3"/>
    <s v="New"/>
    <x v="4"/>
    <x v="17"/>
    <n v="1"/>
    <n v="35.47"/>
    <n v="0.05"/>
    <n v="14.1"/>
    <x v="643"/>
    <n v="14.1"/>
    <n v="19.596499999999999"/>
    <n v="0.58155891561438122"/>
  </r>
  <r>
    <s v="ORID-02147"/>
    <x v="17"/>
    <x v="0"/>
    <s v="Q3"/>
    <n v="7"/>
    <x v="0"/>
    <x v="2"/>
    <x v="16"/>
    <x v="0"/>
    <s v="New"/>
    <x v="1"/>
    <x v="2"/>
    <n v="1"/>
    <n v="131.91999999999999"/>
    <n v="0"/>
    <n v="66.19"/>
    <x v="644"/>
    <n v="66.19"/>
    <n v="65.72999999999999"/>
    <n v="0.49825651910248631"/>
  </r>
  <r>
    <s v="ORID-02148"/>
    <x v="270"/>
    <x v="0"/>
    <s v="Q3"/>
    <n v="7"/>
    <x v="0"/>
    <x v="3"/>
    <x v="15"/>
    <x v="1"/>
    <s v="New"/>
    <x v="4"/>
    <x v="19"/>
    <n v="2"/>
    <n v="41.14"/>
    <n v="0.1"/>
    <n v="14.84"/>
    <x v="645"/>
    <n v="29.68"/>
    <n v="44.372000000000007"/>
    <n v="0.59920056176740677"/>
  </r>
  <r>
    <s v="ORID-02149"/>
    <x v="65"/>
    <x v="0"/>
    <s v="Q1"/>
    <n v="1"/>
    <x v="9"/>
    <x v="1"/>
    <x v="11"/>
    <x v="1"/>
    <s v="Returning"/>
    <x v="4"/>
    <x v="14"/>
    <n v="2"/>
    <n v="124.83"/>
    <n v="0"/>
    <n v="70.91"/>
    <x v="646"/>
    <n v="141.82"/>
    <n v="107.84"/>
    <n v="0.43194744853000083"/>
  </r>
  <r>
    <s v="ORID-02151"/>
    <x v="103"/>
    <x v="0"/>
    <s v="Q4"/>
    <n v="11"/>
    <x v="7"/>
    <x v="2"/>
    <x v="13"/>
    <x v="1"/>
    <s v="New"/>
    <x v="2"/>
    <x v="9"/>
    <n v="2"/>
    <n v="124.18"/>
    <n v="0.15"/>
    <n v="60.72"/>
    <x v="647"/>
    <n v="121.44"/>
    <n v="89.665999999999997"/>
    <n v="0.42474396748552862"/>
  </r>
  <r>
    <s v="ORID-02152"/>
    <x v="52"/>
    <x v="0"/>
    <s v="Q1"/>
    <n v="3"/>
    <x v="8"/>
    <x v="1"/>
    <x v="2"/>
    <x v="1"/>
    <s v="New"/>
    <x v="0"/>
    <x v="10"/>
    <n v="1"/>
    <n v="142.88999999999999"/>
    <n v="0"/>
    <n v="81.099999999999994"/>
    <x v="648"/>
    <n v="81.099999999999994"/>
    <n v="61.789999999999992"/>
    <n v="0.43243054097557559"/>
  </r>
  <r>
    <s v="ORID-02154"/>
    <x v="305"/>
    <x v="0"/>
    <s v="Q4"/>
    <n v="11"/>
    <x v="7"/>
    <x v="0"/>
    <x v="0"/>
    <x v="1"/>
    <s v="New"/>
    <x v="0"/>
    <x v="0"/>
    <n v="5"/>
    <n v="152.82"/>
    <n v="0.1"/>
    <n v="80.09"/>
    <x v="649"/>
    <n v="400.45000000000005"/>
    <n v="287.2399999999999"/>
    <n v="0.417688202533118"/>
  </r>
  <r>
    <s v="ORID-02156"/>
    <x v="94"/>
    <x v="0"/>
    <s v="Q3"/>
    <n v="8"/>
    <x v="2"/>
    <x v="1"/>
    <x v="1"/>
    <x v="0"/>
    <s v="Returning"/>
    <x v="1"/>
    <x v="4"/>
    <n v="1"/>
    <n v="162.78"/>
    <n v="0"/>
    <n v="85.08"/>
    <x v="650"/>
    <n v="85.08"/>
    <n v="77.7"/>
    <n v="0.47733136748986366"/>
  </r>
  <r>
    <s v="ORID-02159"/>
    <x v="237"/>
    <x v="0"/>
    <s v="Q2"/>
    <n v="6"/>
    <x v="11"/>
    <x v="3"/>
    <x v="15"/>
    <x v="0"/>
    <s v="New"/>
    <x v="0"/>
    <x v="0"/>
    <n v="1"/>
    <n v="157.04"/>
    <n v="0"/>
    <n v="77.540000000000006"/>
    <x v="651"/>
    <n v="77.540000000000006"/>
    <n v="79.499999999999986"/>
    <n v="0.5062404482934284"/>
  </r>
  <r>
    <s v="ORID-0216"/>
    <x v="1"/>
    <x v="0"/>
    <s v="Q4"/>
    <n v="12"/>
    <x v="1"/>
    <x v="3"/>
    <x v="9"/>
    <x v="1"/>
    <s v="Business"/>
    <x v="3"/>
    <x v="13"/>
    <n v="1"/>
    <n v="83.08"/>
    <n v="0.15"/>
    <n v="42.91"/>
    <x v="652"/>
    <n v="42.91"/>
    <n v="27.707999999999998"/>
    <n v="0.39236455294684075"/>
  </r>
  <r>
    <s v="ORID-02160"/>
    <x v="306"/>
    <x v="0"/>
    <s v="Q4"/>
    <n v="12"/>
    <x v="1"/>
    <x v="1"/>
    <x v="11"/>
    <x v="3"/>
    <s v="Returning"/>
    <x v="1"/>
    <x v="1"/>
    <n v="1"/>
    <n v="35.53"/>
    <n v="0.05"/>
    <n v="13.28"/>
    <x v="653"/>
    <n v="13.28"/>
    <n v="20.473500000000001"/>
    <n v="0.6065593197742456"/>
  </r>
  <r>
    <s v="ORID-02162"/>
    <x v="202"/>
    <x v="0"/>
    <s v="Q3"/>
    <n v="9"/>
    <x v="5"/>
    <x v="2"/>
    <x v="13"/>
    <x v="1"/>
    <s v="New"/>
    <x v="1"/>
    <x v="2"/>
    <n v="1"/>
    <n v="133.31"/>
    <n v="0.05"/>
    <n v="67.790000000000006"/>
    <x v="654"/>
    <n v="67.790000000000006"/>
    <n v="58.854499999999987"/>
    <n v="0.46472211584395684"/>
  </r>
  <r>
    <s v="ORID-02166"/>
    <x v="71"/>
    <x v="0"/>
    <s v="Q4"/>
    <n v="11"/>
    <x v="7"/>
    <x v="0"/>
    <x v="3"/>
    <x v="0"/>
    <s v="New"/>
    <x v="4"/>
    <x v="19"/>
    <n v="1"/>
    <n v="40.380000000000003"/>
    <n v="0.15"/>
    <n v="14.53"/>
    <x v="655"/>
    <n v="14.53"/>
    <n v="19.792999999999999"/>
    <n v="0.57666870611543275"/>
  </r>
  <r>
    <s v="ORID-02170"/>
    <x v="230"/>
    <x v="0"/>
    <s v="Q1"/>
    <n v="2"/>
    <x v="4"/>
    <x v="2"/>
    <x v="10"/>
    <x v="3"/>
    <s v="Returning"/>
    <x v="3"/>
    <x v="7"/>
    <n v="1"/>
    <n v="101.19"/>
    <n v="0.05"/>
    <n v="49.14"/>
    <x v="656"/>
    <n v="49.14"/>
    <n v="46.990499999999997"/>
    <n v="0.48881988546819166"/>
  </r>
  <r>
    <s v="ORID-02171"/>
    <x v="307"/>
    <x v="0"/>
    <s v="Q1"/>
    <n v="3"/>
    <x v="8"/>
    <x v="0"/>
    <x v="3"/>
    <x v="2"/>
    <s v="Business"/>
    <x v="4"/>
    <x v="17"/>
    <n v="5"/>
    <n v="35.65"/>
    <n v="0.1"/>
    <n v="13.64"/>
    <x v="657"/>
    <n v="68.2"/>
    <n v="92.225000000000009"/>
    <n v="0.5748792270531401"/>
  </r>
  <r>
    <s v="ORID-02172"/>
    <x v="69"/>
    <x v="0"/>
    <s v="Q2"/>
    <n v="5"/>
    <x v="3"/>
    <x v="3"/>
    <x v="15"/>
    <x v="2"/>
    <s v="Business"/>
    <x v="1"/>
    <x v="1"/>
    <n v="6"/>
    <n v="37.1"/>
    <n v="0.1"/>
    <n v="13.63"/>
    <x v="658"/>
    <n v="81.78"/>
    <n v="118.56000000000003"/>
    <n v="0.59179395028451642"/>
  </r>
  <r>
    <s v="ORID-02174"/>
    <x v="182"/>
    <x v="0"/>
    <s v="Q3"/>
    <n v="7"/>
    <x v="0"/>
    <x v="0"/>
    <x v="12"/>
    <x v="3"/>
    <s v="Returning"/>
    <x v="3"/>
    <x v="11"/>
    <n v="3"/>
    <n v="40.28"/>
    <n v="0"/>
    <n v="17.12"/>
    <x v="659"/>
    <n v="51.36"/>
    <n v="69.48"/>
    <n v="0.57497517378351537"/>
  </r>
  <r>
    <s v="ORID-02176"/>
    <x v="5"/>
    <x v="0"/>
    <s v="Q3"/>
    <n v="8"/>
    <x v="2"/>
    <x v="2"/>
    <x v="10"/>
    <x v="1"/>
    <s v="New"/>
    <x v="1"/>
    <x v="8"/>
    <n v="1"/>
    <n v="46.92"/>
    <n v="0"/>
    <n v="18.3"/>
    <x v="660"/>
    <n v="18.3"/>
    <n v="28.62"/>
    <n v="0.60997442455242967"/>
  </r>
  <r>
    <s v="ORID-02177"/>
    <x v="20"/>
    <x v="0"/>
    <s v="Q4"/>
    <n v="10"/>
    <x v="6"/>
    <x v="1"/>
    <x v="11"/>
    <x v="3"/>
    <s v="Returning"/>
    <x v="3"/>
    <x v="13"/>
    <n v="1"/>
    <n v="79.78"/>
    <n v="0.05"/>
    <n v="41.59"/>
    <x v="661"/>
    <n v="41.59"/>
    <n v="34.200999999999993"/>
    <n v="0.45125410668812915"/>
  </r>
  <r>
    <s v="ORID-02178"/>
    <x v="308"/>
    <x v="0"/>
    <s v="Q1"/>
    <n v="2"/>
    <x v="4"/>
    <x v="3"/>
    <x v="9"/>
    <x v="3"/>
    <s v="New"/>
    <x v="0"/>
    <x v="0"/>
    <n v="6"/>
    <n v="154.05000000000001"/>
    <n v="0"/>
    <n v="79.25"/>
    <x v="662"/>
    <n v="475.5"/>
    <n v="448.80000000000007"/>
    <n v="0.4855566374553717"/>
  </r>
  <r>
    <s v="ORID-02180"/>
    <x v="4"/>
    <x v="0"/>
    <s v="Q2"/>
    <n v="5"/>
    <x v="3"/>
    <x v="1"/>
    <x v="2"/>
    <x v="2"/>
    <s v="Returning"/>
    <x v="3"/>
    <x v="6"/>
    <n v="3"/>
    <n v="51.04"/>
    <n v="0.2"/>
    <n v="22.32"/>
    <x v="663"/>
    <n v="66.960000000000008"/>
    <n v="55.536000000000001"/>
    <n v="0.45336990595611282"/>
  </r>
  <r>
    <s v="ORID-02185"/>
    <x v="309"/>
    <x v="0"/>
    <s v="Q1"/>
    <n v="1"/>
    <x v="9"/>
    <x v="3"/>
    <x v="9"/>
    <x v="2"/>
    <s v="Business"/>
    <x v="2"/>
    <x v="18"/>
    <n v="10"/>
    <n v="337.69"/>
    <n v="0.1"/>
    <n v="200.27"/>
    <x v="664"/>
    <n v="2002.7"/>
    <n v="1036.51"/>
    <n v="0.34104586389226149"/>
  </r>
  <r>
    <s v="ORID-02186"/>
    <x v="113"/>
    <x v="0"/>
    <s v="Q3"/>
    <n v="9"/>
    <x v="5"/>
    <x v="3"/>
    <x v="9"/>
    <x v="1"/>
    <s v="Returning"/>
    <x v="0"/>
    <x v="12"/>
    <n v="2"/>
    <n v="91.6"/>
    <n v="0"/>
    <n v="46.54"/>
    <x v="665"/>
    <n v="93.08"/>
    <n v="90.11999999999999"/>
    <n v="0.49192139737991264"/>
  </r>
  <r>
    <s v="ORID-02187"/>
    <x v="207"/>
    <x v="0"/>
    <s v="Q3"/>
    <n v="8"/>
    <x v="2"/>
    <x v="3"/>
    <x v="9"/>
    <x v="0"/>
    <s v="New"/>
    <x v="1"/>
    <x v="8"/>
    <n v="1"/>
    <n v="46.32"/>
    <n v="0.05"/>
    <n v="18.34"/>
    <x v="666"/>
    <n v="18.34"/>
    <n v="25.663999999999998"/>
    <n v="0.58321970729933637"/>
  </r>
  <r>
    <s v="ORID-02188"/>
    <x v="310"/>
    <x v="0"/>
    <s v="Q3"/>
    <n v="8"/>
    <x v="2"/>
    <x v="2"/>
    <x v="5"/>
    <x v="1"/>
    <s v="New"/>
    <x v="2"/>
    <x v="16"/>
    <n v="1"/>
    <n v="83.23"/>
    <n v="0.1"/>
    <n v="40.229999999999997"/>
    <x v="667"/>
    <n v="40.229999999999997"/>
    <n v="34.677000000000014"/>
    <n v="0.46293403820737727"/>
  </r>
  <r>
    <s v="ORID-02189"/>
    <x v="30"/>
    <x v="0"/>
    <s v="Q1"/>
    <n v="3"/>
    <x v="8"/>
    <x v="0"/>
    <x v="4"/>
    <x v="3"/>
    <s v="New"/>
    <x v="0"/>
    <x v="5"/>
    <n v="2"/>
    <n v="72.34"/>
    <n v="0"/>
    <n v="33.29"/>
    <x v="668"/>
    <n v="66.58"/>
    <n v="78.100000000000009"/>
    <n v="0.53981199889411113"/>
  </r>
  <r>
    <s v="ORID-02190"/>
    <x v="86"/>
    <x v="0"/>
    <s v="Q2"/>
    <n v="6"/>
    <x v="11"/>
    <x v="2"/>
    <x v="5"/>
    <x v="0"/>
    <s v="Business"/>
    <x v="3"/>
    <x v="6"/>
    <n v="5"/>
    <n v="50.78"/>
    <n v="0"/>
    <n v="22.68"/>
    <x v="669"/>
    <n v="113.4"/>
    <n v="140.5"/>
    <n v="0.55336746750689247"/>
  </r>
  <r>
    <s v="ORID-02191"/>
    <x v="171"/>
    <x v="0"/>
    <s v="Q4"/>
    <n v="11"/>
    <x v="7"/>
    <x v="3"/>
    <x v="8"/>
    <x v="0"/>
    <s v="Returning"/>
    <x v="3"/>
    <x v="6"/>
    <n v="6"/>
    <n v="49.85"/>
    <n v="0.05"/>
    <n v="22.68"/>
    <x v="670"/>
    <n v="136.07999999999998"/>
    <n v="148.065"/>
    <n v="0.52108958454310306"/>
  </r>
  <r>
    <s v="ORID-02193"/>
    <x v="244"/>
    <x v="0"/>
    <s v="Q3"/>
    <n v="7"/>
    <x v="0"/>
    <x v="3"/>
    <x v="9"/>
    <x v="1"/>
    <s v="Returning"/>
    <x v="3"/>
    <x v="11"/>
    <n v="2"/>
    <n v="39.409999999999997"/>
    <n v="0"/>
    <n v="16.8"/>
    <x v="671"/>
    <n v="33.6"/>
    <n v="45.219999999999992"/>
    <n v="0.57371225577264651"/>
  </r>
  <r>
    <s v="ORID-02194"/>
    <x v="131"/>
    <x v="0"/>
    <s v="Q4"/>
    <n v="11"/>
    <x v="7"/>
    <x v="0"/>
    <x v="3"/>
    <x v="1"/>
    <s v="Returning"/>
    <x v="1"/>
    <x v="1"/>
    <n v="4"/>
    <n v="36.57"/>
    <n v="0.05"/>
    <n v="13.35"/>
    <x v="672"/>
    <n v="53.4"/>
    <n v="85.566000000000003"/>
    <n v="0.61573334484694098"/>
  </r>
  <r>
    <s v="ORID-02196"/>
    <x v="89"/>
    <x v="0"/>
    <s v="Q2"/>
    <n v="5"/>
    <x v="3"/>
    <x v="0"/>
    <x v="4"/>
    <x v="3"/>
    <s v="Returning"/>
    <x v="3"/>
    <x v="13"/>
    <n v="1"/>
    <n v="83.23"/>
    <n v="0.05"/>
    <n v="43.82"/>
    <x v="673"/>
    <n v="43.82"/>
    <n v="35.2485"/>
    <n v="0.44579699880483376"/>
  </r>
  <r>
    <s v="ORID-02199"/>
    <x v="170"/>
    <x v="0"/>
    <s v="Q4"/>
    <n v="10"/>
    <x v="6"/>
    <x v="2"/>
    <x v="6"/>
    <x v="3"/>
    <s v="Returning"/>
    <x v="1"/>
    <x v="2"/>
    <n v="1"/>
    <n v="132.63"/>
    <n v="0.05"/>
    <n v="67.489999999999995"/>
    <x v="674"/>
    <n v="67.489999999999995"/>
    <n v="58.508499999999998"/>
    <n v="0.46435870268296847"/>
  </r>
  <r>
    <s v="ORID-0220"/>
    <x v="2"/>
    <x v="0"/>
    <s v="Q3"/>
    <n v="8"/>
    <x v="2"/>
    <x v="1"/>
    <x v="11"/>
    <x v="1"/>
    <s v="Returning"/>
    <x v="1"/>
    <x v="8"/>
    <n v="2"/>
    <n v="46.71"/>
    <n v="0"/>
    <n v="18.41"/>
    <x v="675"/>
    <n v="36.82"/>
    <n v="56.6"/>
    <n v="0.60586598158852489"/>
  </r>
  <r>
    <s v="ORID-02200"/>
    <x v="284"/>
    <x v="0"/>
    <s v="Q3"/>
    <n v="9"/>
    <x v="5"/>
    <x v="1"/>
    <x v="1"/>
    <x v="1"/>
    <s v="New"/>
    <x v="3"/>
    <x v="11"/>
    <n v="1"/>
    <n v="40.4"/>
    <n v="0.15"/>
    <n v="16.47"/>
    <x v="676"/>
    <n v="16.47"/>
    <n v="17.869999999999997"/>
    <n v="0.52038439138031445"/>
  </r>
  <r>
    <s v="ORID-02201"/>
    <x v="123"/>
    <x v="0"/>
    <s v="Q3"/>
    <n v="8"/>
    <x v="2"/>
    <x v="2"/>
    <x v="13"/>
    <x v="1"/>
    <s v="Returning"/>
    <x v="0"/>
    <x v="10"/>
    <n v="1"/>
    <n v="141.38"/>
    <n v="0.05"/>
    <n v="77.14"/>
    <x v="677"/>
    <n v="77.14"/>
    <n v="57.170999999999978"/>
    <n v="0.42566133823737434"/>
  </r>
  <r>
    <s v="ORID-02203"/>
    <x v="231"/>
    <x v="0"/>
    <s v="Q1"/>
    <n v="1"/>
    <x v="9"/>
    <x v="3"/>
    <x v="14"/>
    <x v="3"/>
    <s v="Returning"/>
    <x v="0"/>
    <x v="5"/>
    <n v="2"/>
    <n v="70.290000000000006"/>
    <n v="0.15"/>
    <n v="31.84"/>
    <x v="678"/>
    <n v="63.68"/>
    <n v="55.813000000000009"/>
    <n v="0.46708175374289712"/>
  </r>
  <r>
    <s v="ORID-02204"/>
    <x v="169"/>
    <x v="0"/>
    <s v="Q4"/>
    <n v="12"/>
    <x v="1"/>
    <x v="1"/>
    <x v="2"/>
    <x v="0"/>
    <s v="New"/>
    <x v="1"/>
    <x v="8"/>
    <n v="2"/>
    <n v="46.63"/>
    <n v="0"/>
    <n v="18.68"/>
    <x v="679"/>
    <n v="37.36"/>
    <n v="55.900000000000006"/>
    <n v="0.59939952820072917"/>
  </r>
  <r>
    <s v="ORID-02205"/>
    <x v="166"/>
    <x v="0"/>
    <s v="Q4"/>
    <n v="10"/>
    <x v="6"/>
    <x v="0"/>
    <x v="3"/>
    <x v="1"/>
    <s v="New"/>
    <x v="0"/>
    <x v="12"/>
    <n v="5"/>
    <n v="90.12"/>
    <n v="0"/>
    <n v="46.67"/>
    <x v="680"/>
    <n v="233.35000000000002"/>
    <n v="217.25"/>
    <n v="0.48213493120284062"/>
  </r>
  <r>
    <s v="ORID-02209"/>
    <x v="311"/>
    <x v="0"/>
    <s v="Q1"/>
    <n v="2"/>
    <x v="4"/>
    <x v="1"/>
    <x v="1"/>
    <x v="1"/>
    <s v="Business"/>
    <x v="3"/>
    <x v="6"/>
    <n v="5"/>
    <n v="50.58"/>
    <n v="0.1"/>
    <n v="22.42"/>
    <x v="681"/>
    <n v="112.10000000000001"/>
    <n v="115.50999999999998"/>
    <n v="0.50749088352884308"/>
  </r>
  <r>
    <s v="ORID-0221"/>
    <x v="257"/>
    <x v="0"/>
    <s v="Q4"/>
    <n v="11"/>
    <x v="7"/>
    <x v="0"/>
    <x v="12"/>
    <x v="0"/>
    <s v="Business"/>
    <x v="1"/>
    <x v="2"/>
    <n v="1"/>
    <n v="132.06"/>
    <n v="0.15"/>
    <n v="67.53"/>
    <x v="682"/>
    <n v="67.53"/>
    <n v="44.721000000000004"/>
    <n v="0.39840179597509157"/>
  </r>
  <r>
    <s v="ORID-02211"/>
    <x v="53"/>
    <x v="0"/>
    <s v="Q2"/>
    <n v="6"/>
    <x v="11"/>
    <x v="3"/>
    <x v="15"/>
    <x v="3"/>
    <s v="New"/>
    <x v="4"/>
    <x v="19"/>
    <n v="2"/>
    <n v="41.25"/>
    <n v="0"/>
    <n v="14.72"/>
    <x v="683"/>
    <n v="29.44"/>
    <n v="53.06"/>
    <n v="0.64315151515151514"/>
  </r>
  <r>
    <s v="ORID-02212"/>
    <x v="262"/>
    <x v="0"/>
    <s v="Q1"/>
    <n v="3"/>
    <x v="8"/>
    <x v="2"/>
    <x v="5"/>
    <x v="1"/>
    <s v="Returning"/>
    <x v="4"/>
    <x v="14"/>
    <n v="2"/>
    <n v="122.92"/>
    <n v="0.05"/>
    <n v="70.31"/>
    <x v="684"/>
    <n v="140.62"/>
    <n v="92.927999999999997"/>
    <n v="0.39789679209413054"/>
  </r>
  <r>
    <s v="ORID-02215"/>
    <x v="156"/>
    <x v="0"/>
    <s v="Q3"/>
    <n v="7"/>
    <x v="0"/>
    <x v="0"/>
    <x v="3"/>
    <x v="0"/>
    <s v="Returning"/>
    <x v="4"/>
    <x v="17"/>
    <n v="3"/>
    <n v="35.53"/>
    <n v="0"/>
    <n v="14"/>
    <x v="685"/>
    <n v="42"/>
    <n v="64.59"/>
    <n v="0.60596678862932729"/>
  </r>
  <r>
    <s v="ORID-02216"/>
    <x v="265"/>
    <x v="0"/>
    <s v="Q2"/>
    <n v="6"/>
    <x v="11"/>
    <x v="1"/>
    <x v="2"/>
    <x v="1"/>
    <s v="Business"/>
    <x v="3"/>
    <x v="13"/>
    <n v="4"/>
    <n v="81.86"/>
    <n v="0.05"/>
    <n v="42.22"/>
    <x v="686"/>
    <n v="168.88"/>
    <n v="142.18799999999999"/>
    <n v="0.45709619761595532"/>
  </r>
  <r>
    <s v="ORID-02217"/>
    <x v="304"/>
    <x v="0"/>
    <s v="Q2"/>
    <n v="5"/>
    <x v="3"/>
    <x v="0"/>
    <x v="12"/>
    <x v="2"/>
    <s v="Returning"/>
    <x v="1"/>
    <x v="4"/>
    <n v="3"/>
    <n v="163.44999999999999"/>
    <n v="0.05"/>
    <n v="87.54"/>
    <x v="687"/>
    <n v="262.62"/>
    <n v="203.21249999999992"/>
    <n v="0.4362351274331438"/>
  </r>
  <r>
    <s v="ORID-02219"/>
    <x v="115"/>
    <x v="0"/>
    <s v="Q4"/>
    <n v="12"/>
    <x v="1"/>
    <x v="2"/>
    <x v="16"/>
    <x v="1"/>
    <s v="Returning"/>
    <x v="0"/>
    <x v="10"/>
    <n v="1"/>
    <n v="147"/>
    <n v="0.15"/>
    <n v="79.58"/>
    <x v="688"/>
    <n v="79.58"/>
    <n v="45.370000000000005"/>
    <n v="0.36310524209683875"/>
  </r>
  <r>
    <s v="ORID-0222"/>
    <x v="312"/>
    <x v="0"/>
    <s v="Q3"/>
    <n v="9"/>
    <x v="5"/>
    <x v="2"/>
    <x v="6"/>
    <x v="1"/>
    <s v="Returning"/>
    <x v="3"/>
    <x v="6"/>
    <n v="2"/>
    <n v="49.69"/>
    <n v="0.05"/>
    <n v="22.55"/>
    <x v="689"/>
    <n v="45.1"/>
    <n v="49.310999999999986"/>
    <n v="0.52230142674052804"/>
  </r>
  <r>
    <s v="ORID-02221"/>
    <x v="131"/>
    <x v="0"/>
    <s v="Q4"/>
    <n v="11"/>
    <x v="7"/>
    <x v="2"/>
    <x v="6"/>
    <x v="3"/>
    <s v="Returning"/>
    <x v="3"/>
    <x v="11"/>
    <n v="1"/>
    <n v="39.81"/>
    <n v="0.05"/>
    <n v="16.25"/>
    <x v="690"/>
    <n v="16.25"/>
    <n v="21.569499999999998"/>
    <n v="0.57032747656632155"/>
  </r>
  <r>
    <s v="ORID-02224"/>
    <x v="313"/>
    <x v="0"/>
    <s v="Q2"/>
    <n v="4"/>
    <x v="10"/>
    <x v="2"/>
    <x v="13"/>
    <x v="1"/>
    <s v="New"/>
    <x v="4"/>
    <x v="15"/>
    <n v="3"/>
    <n v="49.55"/>
    <n v="0"/>
    <n v="22.55"/>
    <x v="691"/>
    <n v="67.650000000000006"/>
    <n v="80.999999999999972"/>
    <n v="0.54490413723511588"/>
  </r>
  <r>
    <s v="ORID-02226"/>
    <x v="273"/>
    <x v="0"/>
    <s v="Q3"/>
    <n v="7"/>
    <x v="0"/>
    <x v="1"/>
    <x v="11"/>
    <x v="0"/>
    <s v="New"/>
    <x v="0"/>
    <x v="5"/>
    <n v="1"/>
    <n v="69.78"/>
    <n v="0.05"/>
    <n v="32.83"/>
    <x v="692"/>
    <n v="32.83"/>
    <n v="33.460999999999999"/>
    <n v="0.50475931876121949"/>
  </r>
  <r>
    <s v="ORID-02229"/>
    <x v="55"/>
    <x v="0"/>
    <s v="Q2"/>
    <n v="4"/>
    <x v="10"/>
    <x v="1"/>
    <x v="1"/>
    <x v="1"/>
    <s v="New"/>
    <x v="0"/>
    <x v="10"/>
    <n v="2"/>
    <n v="145.75"/>
    <n v="0.1"/>
    <n v="78.900000000000006"/>
    <x v="693"/>
    <n v="157.80000000000001"/>
    <n v="104.55000000000001"/>
    <n v="0.39851343624928531"/>
  </r>
  <r>
    <s v="ORID-0223"/>
    <x v="16"/>
    <x v="0"/>
    <s v="Q3"/>
    <n v="8"/>
    <x v="2"/>
    <x v="3"/>
    <x v="9"/>
    <x v="0"/>
    <s v="Returning"/>
    <x v="4"/>
    <x v="15"/>
    <n v="1"/>
    <n v="49.79"/>
    <n v="0"/>
    <n v="21.43"/>
    <x v="694"/>
    <n v="21.43"/>
    <n v="28.36"/>
    <n v="0.56959228760795344"/>
  </r>
  <r>
    <s v="ORID-02232"/>
    <x v="26"/>
    <x v="0"/>
    <s v="Q1"/>
    <n v="3"/>
    <x v="8"/>
    <x v="0"/>
    <x v="3"/>
    <x v="0"/>
    <s v="New"/>
    <x v="1"/>
    <x v="1"/>
    <n v="2"/>
    <n v="36.340000000000003"/>
    <n v="0"/>
    <n v="13.8"/>
    <x v="695"/>
    <n v="27.6"/>
    <n v="45.080000000000005"/>
    <n v="0.620253164556962"/>
  </r>
  <r>
    <s v="ORID-02236"/>
    <x v="284"/>
    <x v="0"/>
    <s v="Q3"/>
    <n v="9"/>
    <x v="5"/>
    <x v="2"/>
    <x v="10"/>
    <x v="1"/>
    <s v="Returning"/>
    <x v="0"/>
    <x v="10"/>
    <n v="3"/>
    <n v="143.31"/>
    <n v="0"/>
    <n v="81.36"/>
    <x v="696"/>
    <n v="244.07999999999998"/>
    <n v="185.85000000000002"/>
    <n v="0.43227967343521045"/>
  </r>
  <r>
    <s v="ORID-02240"/>
    <x v="118"/>
    <x v="0"/>
    <s v="Q2"/>
    <n v="4"/>
    <x v="10"/>
    <x v="1"/>
    <x v="11"/>
    <x v="3"/>
    <s v="Returning"/>
    <x v="2"/>
    <x v="18"/>
    <n v="4"/>
    <n v="341.75"/>
    <n v="0.1"/>
    <n v="191.91"/>
    <x v="697"/>
    <n v="767.64"/>
    <n v="462.65999999999997"/>
    <n v="0.37605462082418922"/>
  </r>
  <r>
    <s v="ORID-02245"/>
    <x v="40"/>
    <x v="0"/>
    <s v="Q1"/>
    <n v="1"/>
    <x v="9"/>
    <x v="1"/>
    <x v="2"/>
    <x v="1"/>
    <s v="New"/>
    <x v="0"/>
    <x v="0"/>
    <n v="1"/>
    <n v="153.38999999999999"/>
    <n v="0"/>
    <n v="78.59"/>
    <x v="698"/>
    <n v="78.59"/>
    <n v="74.799999999999983"/>
    <n v="0.48764587000456344"/>
  </r>
  <r>
    <s v="ORID-02246"/>
    <x v="282"/>
    <x v="0"/>
    <s v="Q2"/>
    <n v="4"/>
    <x v="10"/>
    <x v="2"/>
    <x v="6"/>
    <x v="3"/>
    <s v="Returning"/>
    <x v="3"/>
    <x v="6"/>
    <n v="1"/>
    <n v="50.17"/>
    <n v="0"/>
    <n v="21.95"/>
    <x v="699"/>
    <n v="21.95"/>
    <n v="28.220000000000002"/>
    <n v="0.56248754235598963"/>
  </r>
  <r>
    <s v="ORID-02247"/>
    <x v="84"/>
    <x v="0"/>
    <s v="Q3"/>
    <n v="9"/>
    <x v="5"/>
    <x v="2"/>
    <x v="5"/>
    <x v="0"/>
    <s v="Business"/>
    <x v="1"/>
    <x v="4"/>
    <n v="1"/>
    <n v="163.13999999999999"/>
    <n v="0"/>
    <n v="87.53"/>
    <x v="383"/>
    <n v="87.53"/>
    <n v="75.609999999999985"/>
    <n v="0.4634669608924849"/>
  </r>
  <r>
    <s v="ORID-02248"/>
    <x v="314"/>
    <x v="0"/>
    <s v="Q2"/>
    <n v="4"/>
    <x v="10"/>
    <x v="1"/>
    <x v="11"/>
    <x v="0"/>
    <s v="New"/>
    <x v="1"/>
    <x v="1"/>
    <n v="2"/>
    <n v="36.68"/>
    <n v="0.1"/>
    <n v="13.92"/>
    <x v="700"/>
    <n v="27.84"/>
    <n v="38.183999999999997"/>
    <n v="0.57833515085423481"/>
  </r>
  <r>
    <s v="ORID-02249"/>
    <x v="107"/>
    <x v="0"/>
    <s v="Q3"/>
    <n v="7"/>
    <x v="0"/>
    <x v="1"/>
    <x v="11"/>
    <x v="3"/>
    <s v="New"/>
    <x v="4"/>
    <x v="17"/>
    <n v="3"/>
    <n v="36.22"/>
    <n v="0.1"/>
    <n v="13.83"/>
    <x v="701"/>
    <n v="41.49"/>
    <n v="56.303999999999995"/>
    <n v="0.57574084299650286"/>
  </r>
  <r>
    <s v="ORID-02250"/>
    <x v="315"/>
    <x v="0"/>
    <s v="Q4"/>
    <n v="10"/>
    <x v="6"/>
    <x v="0"/>
    <x v="3"/>
    <x v="0"/>
    <s v="Returning"/>
    <x v="3"/>
    <x v="6"/>
    <n v="2"/>
    <n v="50.43"/>
    <n v="0"/>
    <n v="23.04"/>
    <x v="634"/>
    <n v="46.08"/>
    <n v="54.78"/>
    <n v="0.54312908982748365"/>
  </r>
  <r>
    <s v="ORID-02252"/>
    <x v="7"/>
    <x v="0"/>
    <s v="Q3"/>
    <n v="8"/>
    <x v="2"/>
    <x v="2"/>
    <x v="10"/>
    <x v="1"/>
    <s v="New"/>
    <x v="3"/>
    <x v="6"/>
    <n v="1"/>
    <n v="49.68"/>
    <n v="0.05"/>
    <n v="22.02"/>
    <x v="702"/>
    <n v="22.02"/>
    <n v="25.175999999999998"/>
    <n v="0.53343503686753113"/>
  </r>
  <r>
    <s v="ORID-02253"/>
    <x v="184"/>
    <x v="0"/>
    <s v="Q3"/>
    <n v="7"/>
    <x v="0"/>
    <x v="2"/>
    <x v="16"/>
    <x v="3"/>
    <s v="New"/>
    <x v="3"/>
    <x v="6"/>
    <n v="3"/>
    <n v="50.98"/>
    <n v="0"/>
    <n v="22.63"/>
    <x v="703"/>
    <n v="67.89"/>
    <n v="85.05"/>
    <n v="0.55610043154178113"/>
  </r>
  <r>
    <s v="ORID-02255"/>
    <x v="316"/>
    <x v="0"/>
    <s v="Q2"/>
    <n v="6"/>
    <x v="11"/>
    <x v="1"/>
    <x v="2"/>
    <x v="1"/>
    <s v="Business"/>
    <x v="0"/>
    <x v="12"/>
    <n v="5"/>
    <n v="90.1"/>
    <n v="0"/>
    <n v="44.32"/>
    <x v="704"/>
    <n v="221.6"/>
    <n v="228.9"/>
    <n v="0.50810210876803552"/>
  </r>
  <r>
    <s v="ORID-0226"/>
    <x v="240"/>
    <x v="0"/>
    <s v="Q2"/>
    <n v="5"/>
    <x v="3"/>
    <x v="3"/>
    <x v="15"/>
    <x v="1"/>
    <s v="New"/>
    <x v="1"/>
    <x v="4"/>
    <n v="1"/>
    <n v="165.99"/>
    <n v="0.1"/>
    <n v="89.9"/>
    <x v="705"/>
    <n v="89.9"/>
    <n v="59.491000000000014"/>
    <n v="0.3982234538894579"/>
  </r>
  <r>
    <s v="ORID-02265"/>
    <x v="25"/>
    <x v="0"/>
    <s v="Q2"/>
    <n v="4"/>
    <x v="10"/>
    <x v="2"/>
    <x v="10"/>
    <x v="0"/>
    <s v="Returning"/>
    <x v="1"/>
    <x v="1"/>
    <n v="2"/>
    <n v="36.35"/>
    <n v="0"/>
    <n v="13.55"/>
    <x v="706"/>
    <n v="27.1"/>
    <n v="45.6"/>
    <n v="0.6272352132049519"/>
  </r>
  <r>
    <s v="ORID-02266"/>
    <x v="196"/>
    <x v="0"/>
    <s v="Q3"/>
    <n v="7"/>
    <x v="0"/>
    <x v="2"/>
    <x v="10"/>
    <x v="3"/>
    <s v="Business"/>
    <x v="2"/>
    <x v="16"/>
    <n v="1"/>
    <n v="83.05"/>
    <n v="0"/>
    <n v="38.86"/>
    <x v="707"/>
    <n v="38.86"/>
    <n v="44.19"/>
    <n v="0.53208910295003009"/>
  </r>
  <r>
    <s v="ORID-02267"/>
    <x v="12"/>
    <x v="0"/>
    <s v="Q4"/>
    <n v="10"/>
    <x v="6"/>
    <x v="1"/>
    <x v="11"/>
    <x v="1"/>
    <s v="Returning"/>
    <x v="1"/>
    <x v="2"/>
    <n v="1"/>
    <n v="134.31"/>
    <n v="0.05"/>
    <n v="67.239999999999995"/>
    <x v="708"/>
    <n v="67.239999999999995"/>
    <n v="60.354500000000002"/>
    <n v="0.47301803761133909"/>
  </r>
  <r>
    <s v="ORID-02268"/>
    <x v="223"/>
    <x v="0"/>
    <s v="Q4"/>
    <n v="11"/>
    <x v="7"/>
    <x v="2"/>
    <x v="13"/>
    <x v="0"/>
    <s v="New"/>
    <x v="0"/>
    <x v="0"/>
    <n v="4"/>
    <n v="151.38999999999999"/>
    <n v="0.05"/>
    <n v="80.66"/>
    <x v="709"/>
    <n v="322.64"/>
    <n v="252.64199999999994"/>
    <n v="0.43916201097896329"/>
  </r>
  <r>
    <s v="ORID-0227"/>
    <x v="183"/>
    <x v="0"/>
    <s v="Q3"/>
    <n v="8"/>
    <x v="2"/>
    <x v="0"/>
    <x v="0"/>
    <x v="3"/>
    <s v="Returning"/>
    <x v="4"/>
    <x v="19"/>
    <n v="3"/>
    <n v="40.61"/>
    <n v="0"/>
    <n v="14.72"/>
    <x v="710"/>
    <n v="44.160000000000004"/>
    <n v="77.669999999999987"/>
    <n v="0.63752770253632096"/>
  </r>
  <r>
    <s v="ORID-02270"/>
    <x v="260"/>
    <x v="0"/>
    <s v="Q4"/>
    <n v="10"/>
    <x v="6"/>
    <x v="0"/>
    <x v="0"/>
    <x v="1"/>
    <s v="New"/>
    <x v="2"/>
    <x v="3"/>
    <n v="3"/>
    <n v="199.99"/>
    <n v="0.15"/>
    <n v="101.86"/>
    <x v="711"/>
    <n v="305.58"/>
    <n v="204.39450000000005"/>
    <n v="0.40079356909021929"/>
  </r>
  <r>
    <s v="ORID-02271"/>
    <x v="208"/>
    <x v="0"/>
    <s v="Q1"/>
    <n v="1"/>
    <x v="9"/>
    <x v="2"/>
    <x v="13"/>
    <x v="0"/>
    <s v="New"/>
    <x v="2"/>
    <x v="18"/>
    <n v="4"/>
    <n v="333.28"/>
    <n v="0"/>
    <n v="195.76"/>
    <x v="712"/>
    <n v="783.04"/>
    <n v="550.07999999999993"/>
    <n v="0.41262602016322608"/>
  </r>
  <r>
    <s v="ORID-02272"/>
    <x v="134"/>
    <x v="0"/>
    <s v="Q2"/>
    <n v="6"/>
    <x v="11"/>
    <x v="0"/>
    <x v="12"/>
    <x v="1"/>
    <s v="Returning"/>
    <x v="4"/>
    <x v="14"/>
    <n v="1"/>
    <n v="125.01"/>
    <n v="0.15"/>
    <n v="70.39"/>
    <x v="713"/>
    <n v="70.39"/>
    <n v="35.868499999999997"/>
    <n v="0.33755887764272974"/>
  </r>
  <r>
    <s v="ORID-02273"/>
    <x v="141"/>
    <x v="0"/>
    <s v="Q2"/>
    <n v="5"/>
    <x v="3"/>
    <x v="3"/>
    <x v="9"/>
    <x v="0"/>
    <s v="New"/>
    <x v="4"/>
    <x v="17"/>
    <n v="2"/>
    <n v="35.700000000000003"/>
    <n v="0"/>
    <n v="13.52"/>
    <x v="714"/>
    <n v="27.04"/>
    <n v="44.360000000000007"/>
    <n v="0.62128851540616248"/>
  </r>
  <r>
    <s v="ORID-02277"/>
    <x v="317"/>
    <x v="0"/>
    <s v="Q4"/>
    <n v="10"/>
    <x v="6"/>
    <x v="1"/>
    <x v="1"/>
    <x v="1"/>
    <s v="New"/>
    <x v="3"/>
    <x v="7"/>
    <n v="2"/>
    <n v="105"/>
    <n v="0"/>
    <n v="50.3"/>
    <x v="715"/>
    <n v="100.6"/>
    <n v="109.4"/>
    <n v="0.52095238095238094"/>
  </r>
  <r>
    <s v="ORID-02278"/>
    <x v="318"/>
    <x v="0"/>
    <s v="Q4"/>
    <n v="10"/>
    <x v="6"/>
    <x v="1"/>
    <x v="11"/>
    <x v="1"/>
    <s v="Returning"/>
    <x v="4"/>
    <x v="15"/>
    <n v="5"/>
    <n v="51.5"/>
    <n v="0.1"/>
    <n v="21.38"/>
    <x v="716"/>
    <n v="106.89999999999999"/>
    <n v="124.85000000000001"/>
    <n v="0.53872707659115426"/>
  </r>
  <r>
    <s v="ORID-02279"/>
    <x v="257"/>
    <x v="0"/>
    <s v="Q4"/>
    <n v="11"/>
    <x v="7"/>
    <x v="1"/>
    <x v="1"/>
    <x v="0"/>
    <s v="Returning"/>
    <x v="3"/>
    <x v="6"/>
    <n v="2"/>
    <n v="50.38"/>
    <n v="0.1"/>
    <n v="22.41"/>
    <x v="717"/>
    <n v="44.82"/>
    <n v="45.864000000000011"/>
    <n v="0.50575625248114342"/>
  </r>
  <r>
    <s v="ORID-0228"/>
    <x v="301"/>
    <x v="0"/>
    <s v="Q2"/>
    <n v="4"/>
    <x v="10"/>
    <x v="0"/>
    <x v="12"/>
    <x v="1"/>
    <s v="Returning"/>
    <x v="2"/>
    <x v="16"/>
    <n v="5"/>
    <n v="80.819999999999993"/>
    <n v="0"/>
    <n v="40.47"/>
    <x v="718"/>
    <n v="202.35"/>
    <n v="201.74999999999997"/>
    <n v="0.49925760950259834"/>
  </r>
  <r>
    <s v="ORID-02281"/>
    <x v="319"/>
    <x v="0"/>
    <s v="Q3"/>
    <n v="8"/>
    <x v="2"/>
    <x v="2"/>
    <x v="10"/>
    <x v="0"/>
    <s v="Returning"/>
    <x v="0"/>
    <x v="5"/>
    <n v="1"/>
    <n v="70.91"/>
    <n v="0"/>
    <n v="33.11"/>
    <x v="719"/>
    <n v="33.11"/>
    <n v="37.799999999999997"/>
    <n v="0.53307008884501483"/>
  </r>
  <r>
    <s v="ORID-02282"/>
    <x v="124"/>
    <x v="0"/>
    <s v="Q3"/>
    <n v="8"/>
    <x v="2"/>
    <x v="2"/>
    <x v="5"/>
    <x v="2"/>
    <s v="Business"/>
    <x v="0"/>
    <x v="12"/>
    <n v="8"/>
    <n v="92.71"/>
    <n v="0.1"/>
    <n v="44.83"/>
    <x v="720"/>
    <n v="358.64"/>
    <n v="308.87199999999996"/>
    <n v="0.46272126943036229"/>
  </r>
  <r>
    <s v="ORID-02285"/>
    <x v="177"/>
    <x v="0"/>
    <s v="Q3"/>
    <n v="8"/>
    <x v="2"/>
    <x v="2"/>
    <x v="10"/>
    <x v="1"/>
    <s v="Business"/>
    <x v="0"/>
    <x v="0"/>
    <n v="2"/>
    <n v="155.11000000000001"/>
    <n v="0.05"/>
    <n v="80.13"/>
    <x v="721"/>
    <n v="160.26"/>
    <n v="134.44900000000001"/>
    <n v="0.45620934548995795"/>
  </r>
  <r>
    <s v="ORID-02294"/>
    <x v="92"/>
    <x v="0"/>
    <s v="Q1"/>
    <n v="3"/>
    <x v="8"/>
    <x v="2"/>
    <x v="16"/>
    <x v="1"/>
    <s v="New"/>
    <x v="4"/>
    <x v="19"/>
    <n v="2"/>
    <n v="41.04"/>
    <n v="0"/>
    <n v="15.03"/>
    <x v="722"/>
    <n v="30.06"/>
    <n v="52.019999999999996"/>
    <n v="0.63377192982456132"/>
  </r>
  <r>
    <s v="ORID-02295"/>
    <x v="320"/>
    <x v="0"/>
    <s v="Q2"/>
    <n v="6"/>
    <x v="11"/>
    <x v="2"/>
    <x v="10"/>
    <x v="3"/>
    <s v="New"/>
    <x v="1"/>
    <x v="8"/>
    <n v="1"/>
    <n v="45.7"/>
    <n v="0.1"/>
    <n v="18.600000000000001"/>
    <x v="723"/>
    <n v="18.600000000000001"/>
    <n v="22.53"/>
    <n v="0.5477753464624362"/>
  </r>
  <r>
    <s v="ORID-02296"/>
    <x v="81"/>
    <x v="0"/>
    <s v="Q2"/>
    <n v="5"/>
    <x v="3"/>
    <x v="0"/>
    <x v="12"/>
    <x v="1"/>
    <s v="Returning"/>
    <x v="1"/>
    <x v="8"/>
    <n v="1"/>
    <n v="45.45"/>
    <n v="0"/>
    <n v="17.93"/>
    <x v="724"/>
    <n v="17.93"/>
    <n v="27.520000000000003"/>
    <n v="0.60550055005500558"/>
  </r>
  <r>
    <s v="ORID-02298"/>
    <x v="187"/>
    <x v="0"/>
    <s v="Q3"/>
    <n v="7"/>
    <x v="0"/>
    <x v="3"/>
    <x v="9"/>
    <x v="0"/>
    <s v="New"/>
    <x v="3"/>
    <x v="7"/>
    <n v="2"/>
    <n v="103.17"/>
    <n v="0"/>
    <n v="50.49"/>
    <x v="725"/>
    <n v="100.98"/>
    <n v="105.36"/>
    <n v="0.51061355045071244"/>
  </r>
  <r>
    <s v="ORID-02299"/>
    <x v="190"/>
    <x v="0"/>
    <s v="Q3"/>
    <n v="9"/>
    <x v="5"/>
    <x v="2"/>
    <x v="10"/>
    <x v="1"/>
    <s v="New"/>
    <x v="1"/>
    <x v="1"/>
    <n v="2"/>
    <n v="36.93"/>
    <n v="0.1"/>
    <n v="13.4"/>
    <x v="726"/>
    <n v="26.8"/>
    <n v="39.674000000000007"/>
    <n v="0.59683485272437353"/>
  </r>
  <r>
    <s v="ORID-023"/>
    <x v="255"/>
    <x v="0"/>
    <s v="Q2"/>
    <n v="6"/>
    <x v="11"/>
    <x v="0"/>
    <x v="3"/>
    <x v="2"/>
    <s v="Business"/>
    <x v="0"/>
    <x v="12"/>
    <n v="4"/>
    <n v="91.74"/>
    <n v="0.2"/>
    <n v="44.74"/>
    <x v="727"/>
    <n v="178.96"/>
    <n v="114.60799999999998"/>
    <n v="0.39039677349029861"/>
  </r>
  <r>
    <s v="ORID-0230"/>
    <x v="253"/>
    <x v="0"/>
    <s v="Q1"/>
    <n v="1"/>
    <x v="9"/>
    <x v="3"/>
    <x v="15"/>
    <x v="0"/>
    <s v="Returning"/>
    <x v="3"/>
    <x v="7"/>
    <n v="1"/>
    <n v="100.01"/>
    <n v="0.05"/>
    <n v="49.41"/>
    <x v="728"/>
    <n v="49.41"/>
    <n v="45.599500000000006"/>
    <n v="0.47994674216788852"/>
  </r>
  <r>
    <s v="ORID-02301"/>
    <x v="321"/>
    <x v="0"/>
    <s v="Q4"/>
    <n v="12"/>
    <x v="1"/>
    <x v="0"/>
    <x v="0"/>
    <x v="1"/>
    <s v="Returning"/>
    <x v="2"/>
    <x v="9"/>
    <n v="2"/>
    <n v="120.37"/>
    <n v="0.2"/>
    <n v="59.39"/>
    <x v="729"/>
    <n v="118.78"/>
    <n v="73.812000000000012"/>
    <n v="0.3832557946332143"/>
  </r>
  <r>
    <s v="ORID-02305"/>
    <x v="220"/>
    <x v="0"/>
    <s v="Q3"/>
    <n v="9"/>
    <x v="5"/>
    <x v="0"/>
    <x v="0"/>
    <x v="3"/>
    <s v="Returning"/>
    <x v="2"/>
    <x v="16"/>
    <n v="2"/>
    <n v="82.43"/>
    <n v="0"/>
    <n v="40.51"/>
    <x v="730"/>
    <n v="81.02"/>
    <n v="83.840000000000018"/>
    <n v="0.50855271139148372"/>
  </r>
  <r>
    <s v="ORID-02307"/>
    <x v="202"/>
    <x v="0"/>
    <s v="Q3"/>
    <n v="9"/>
    <x v="5"/>
    <x v="3"/>
    <x v="9"/>
    <x v="1"/>
    <s v="Returning"/>
    <x v="1"/>
    <x v="4"/>
    <n v="1"/>
    <n v="162.06"/>
    <n v="0"/>
    <n v="86.95"/>
    <x v="731"/>
    <n v="86.95"/>
    <n v="75.11"/>
    <n v="0.4634703196347032"/>
  </r>
  <r>
    <s v="ORID-02309"/>
    <x v="96"/>
    <x v="0"/>
    <s v="Q1"/>
    <n v="3"/>
    <x v="8"/>
    <x v="0"/>
    <x v="0"/>
    <x v="1"/>
    <s v="Returning"/>
    <x v="2"/>
    <x v="3"/>
    <n v="6"/>
    <n v="199.75"/>
    <n v="0"/>
    <n v="105.84"/>
    <x v="732"/>
    <n v="635.04"/>
    <n v="563.46"/>
    <n v="0.47013767209011265"/>
  </r>
  <r>
    <s v="ORID-02310"/>
    <x v="210"/>
    <x v="0"/>
    <s v="Q3"/>
    <n v="9"/>
    <x v="5"/>
    <x v="1"/>
    <x v="11"/>
    <x v="1"/>
    <s v="Returning"/>
    <x v="1"/>
    <x v="4"/>
    <n v="1"/>
    <n v="165.44"/>
    <n v="0"/>
    <n v="88.25"/>
    <x v="733"/>
    <n v="88.25"/>
    <n v="77.19"/>
    <n v="0.46657398452611215"/>
  </r>
  <r>
    <s v="ORID-02311"/>
    <x v="307"/>
    <x v="0"/>
    <s v="Q1"/>
    <n v="3"/>
    <x v="8"/>
    <x v="0"/>
    <x v="12"/>
    <x v="1"/>
    <s v="New"/>
    <x v="0"/>
    <x v="10"/>
    <n v="1"/>
    <n v="145.19"/>
    <n v="0"/>
    <n v="80.67"/>
    <x v="734"/>
    <n v="80.67"/>
    <n v="64.52"/>
    <n v="0.44438322198498514"/>
  </r>
  <r>
    <s v="ORID-02312"/>
    <x v="204"/>
    <x v="0"/>
    <s v="Q2"/>
    <n v="4"/>
    <x v="10"/>
    <x v="1"/>
    <x v="11"/>
    <x v="0"/>
    <s v="New"/>
    <x v="0"/>
    <x v="12"/>
    <n v="1"/>
    <n v="93.35"/>
    <n v="0.1"/>
    <n v="45.54"/>
    <x v="735"/>
    <n v="45.54"/>
    <n v="38.475000000000001"/>
    <n v="0.45795393679700053"/>
  </r>
  <r>
    <s v="ORID-02314"/>
    <x v="296"/>
    <x v="0"/>
    <s v="Q1"/>
    <n v="1"/>
    <x v="9"/>
    <x v="1"/>
    <x v="2"/>
    <x v="1"/>
    <s v="New"/>
    <x v="3"/>
    <x v="11"/>
    <n v="1"/>
    <n v="40.28"/>
    <n v="0"/>
    <n v="16.79"/>
    <x v="736"/>
    <n v="16.79"/>
    <n v="23.490000000000002"/>
    <n v="0.58316782522343602"/>
  </r>
  <r>
    <s v="ORID-02316"/>
    <x v="174"/>
    <x v="0"/>
    <s v="Q2"/>
    <n v="6"/>
    <x v="11"/>
    <x v="2"/>
    <x v="10"/>
    <x v="3"/>
    <s v="New"/>
    <x v="4"/>
    <x v="17"/>
    <n v="1"/>
    <n v="35.619999999999997"/>
    <n v="0"/>
    <n v="14.05"/>
    <x v="737"/>
    <n v="14.05"/>
    <n v="21.569999999999997"/>
    <n v="0.60555867490174053"/>
  </r>
  <r>
    <s v="ORID-02317"/>
    <x v="271"/>
    <x v="0"/>
    <s v="Q2"/>
    <n v="5"/>
    <x v="3"/>
    <x v="1"/>
    <x v="11"/>
    <x v="2"/>
    <s v="Business"/>
    <x v="0"/>
    <x v="0"/>
    <n v="5"/>
    <n v="155.54"/>
    <n v="0.1"/>
    <n v="78.02"/>
    <x v="738"/>
    <n v="390.09999999999997"/>
    <n v="309.83"/>
    <n v="0.44265855156944267"/>
  </r>
  <r>
    <s v="ORID-02320"/>
    <x v="240"/>
    <x v="0"/>
    <s v="Q2"/>
    <n v="5"/>
    <x v="3"/>
    <x v="2"/>
    <x v="6"/>
    <x v="0"/>
    <s v="Business"/>
    <x v="1"/>
    <x v="2"/>
    <n v="2"/>
    <n v="131.1"/>
    <n v="0"/>
    <n v="65.55"/>
    <x v="739"/>
    <n v="131.1"/>
    <n v="131.1"/>
    <n v="0.5"/>
  </r>
  <r>
    <s v="ORID-02322"/>
    <x v="81"/>
    <x v="0"/>
    <s v="Q2"/>
    <n v="5"/>
    <x v="3"/>
    <x v="3"/>
    <x v="15"/>
    <x v="0"/>
    <s v="Business"/>
    <x v="0"/>
    <x v="5"/>
    <n v="1"/>
    <n v="70.62"/>
    <n v="0"/>
    <n v="32.53"/>
    <x v="740"/>
    <n v="32.53"/>
    <n v="38.090000000000003"/>
    <n v="0.53936561880487111"/>
  </r>
  <r>
    <s v="ORID-02323"/>
    <x v="322"/>
    <x v="0"/>
    <s v="Q1"/>
    <n v="3"/>
    <x v="8"/>
    <x v="2"/>
    <x v="6"/>
    <x v="0"/>
    <s v="New"/>
    <x v="1"/>
    <x v="1"/>
    <n v="2"/>
    <n v="36.08"/>
    <n v="0.05"/>
    <n v="13.19"/>
    <x v="287"/>
    <n v="26.38"/>
    <n v="42.171999999999997"/>
    <n v="0.61518263507993931"/>
  </r>
  <r>
    <s v="ORID-02324"/>
    <x v="276"/>
    <x v="0"/>
    <s v="Q3"/>
    <n v="7"/>
    <x v="0"/>
    <x v="2"/>
    <x v="6"/>
    <x v="1"/>
    <s v="New"/>
    <x v="4"/>
    <x v="15"/>
    <n v="2"/>
    <n v="51.75"/>
    <n v="0"/>
    <n v="21.4"/>
    <x v="741"/>
    <n v="42.8"/>
    <n v="60.7"/>
    <n v="0.58647342995169083"/>
  </r>
  <r>
    <s v="ORID-02325"/>
    <x v="108"/>
    <x v="0"/>
    <s v="Q2"/>
    <n v="4"/>
    <x v="10"/>
    <x v="1"/>
    <x v="1"/>
    <x v="1"/>
    <s v="Returning"/>
    <x v="4"/>
    <x v="19"/>
    <n v="1"/>
    <n v="40.950000000000003"/>
    <n v="0.15"/>
    <n v="14.89"/>
    <x v="742"/>
    <n v="14.89"/>
    <n v="19.917500000000004"/>
    <n v="0.57221863104216053"/>
  </r>
  <r>
    <s v="ORID-02327"/>
    <x v="153"/>
    <x v="0"/>
    <s v="Q2"/>
    <n v="5"/>
    <x v="3"/>
    <x v="3"/>
    <x v="8"/>
    <x v="0"/>
    <s v="Returning"/>
    <x v="0"/>
    <x v="5"/>
    <n v="1"/>
    <n v="73.150000000000006"/>
    <n v="0"/>
    <n v="32.950000000000003"/>
    <x v="743"/>
    <n v="32.950000000000003"/>
    <n v="40.200000000000003"/>
    <n v="0.54955570745044424"/>
  </r>
  <r>
    <s v="ORID-02328"/>
    <x v="29"/>
    <x v="0"/>
    <s v="Q3"/>
    <n v="8"/>
    <x v="2"/>
    <x v="3"/>
    <x v="9"/>
    <x v="1"/>
    <s v="Returning"/>
    <x v="1"/>
    <x v="2"/>
    <n v="1"/>
    <n v="130.94"/>
    <n v="0"/>
    <n v="66.06"/>
    <x v="744"/>
    <n v="66.06"/>
    <n v="64.88"/>
    <n v="0.49549411944402011"/>
  </r>
  <r>
    <s v="ORID-02329"/>
    <x v="174"/>
    <x v="0"/>
    <s v="Q2"/>
    <n v="6"/>
    <x v="11"/>
    <x v="0"/>
    <x v="12"/>
    <x v="1"/>
    <s v="New"/>
    <x v="0"/>
    <x v="0"/>
    <n v="3"/>
    <n v="157.43"/>
    <n v="0.15"/>
    <n v="77.56"/>
    <x v="745"/>
    <n v="232.68"/>
    <n v="168.76650000000001"/>
    <n v="0.42039599299034863"/>
  </r>
  <r>
    <s v="ORID-02330"/>
    <x v="179"/>
    <x v="0"/>
    <s v="Q2"/>
    <n v="6"/>
    <x v="11"/>
    <x v="2"/>
    <x v="13"/>
    <x v="1"/>
    <s v="New"/>
    <x v="1"/>
    <x v="1"/>
    <n v="2"/>
    <n v="36.11"/>
    <n v="0.05"/>
    <n v="13.29"/>
    <x v="746"/>
    <n v="26.58"/>
    <n v="42.028999999999996"/>
    <n v="0.6125872698917052"/>
  </r>
  <r>
    <s v="ORID-02331"/>
    <x v="246"/>
    <x v="0"/>
    <s v="Q1"/>
    <n v="1"/>
    <x v="9"/>
    <x v="0"/>
    <x v="12"/>
    <x v="1"/>
    <s v="New"/>
    <x v="3"/>
    <x v="7"/>
    <n v="1"/>
    <n v="104.23"/>
    <n v="0.1"/>
    <n v="51.6"/>
    <x v="747"/>
    <n v="51.6"/>
    <n v="42.207000000000001"/>
    <n v="0.44993443986056475"/>
  </r>
  <r>
    <s v="ORID-02333"/>
    <x v="145"/>
    <x v="0"/>
    <s v="Q2"/>
    <n v="6"/>
    <x v="11"/>
    <x v="3"/>
    <x v="8"/>
    <x v="1"/>
    <s v="Business"/>
    <x v="2"/>
    <x v="9"/>
    <n v="1"/>
    <n v="125.32"/>
    <n v="0"/>
    <n v="59.03"/>
    <x v="748"/>
    <n v="59.03"/>
    <n v="66.289999999999992"/>
    <n v="0.52896584743057773"/>
  </r>
  <r>
    <s v="ORID-02335"/>
    <x v="309"/>
    <x v="0"/>
    <s v="Q1"/>
    <n v="1"/>
    <x v="9"/>
    <x v="0"/>
    <x v="12"/>
    <x v="1"/>
    <s v="New"/>
    <x v="2"/>
    <x v="18"/>
    <n v="2"/>
    <n v="333.29"/>
    <n v="0"/>
    <n v="197.18"/>
    <x v="749"/>
    <n v="394.36"/>
    <n v="272.22000000000003"/>
    <n v="0.40838308980167426"/>
  </r>
  <r>
    <s v="ORID-02339"/>
    <x v="26"/>
    <x v="0"/>
    <s v="Q1"/>
    <n v="3"/>
    <x v="8"/>
    <x v="2"/>
    <x v="6"/>
    <x v="3"/>
    <s v="New"/>
    <x v="3"/>
    <x v="6"/>
    <n v="2"/>
    <n v="51.29"/>
    <n v="0"/>
    <n v="23.15"/>
    <x v="750"/>
    <n v="46.3"/>
    <n v="56.28"/>
    <n v="0.54864496003119523"/>
  </r>
  <r>
    <s v="ORID-0234"/>
    <x v="284"/>
    <x v="0"/>
    <s v="Q3"/>
    <n v="9"/>
    <x v="5"/>
    <x v="3"/>
    <x v="8"/>
    <x v="1"/>
    <s v="Business"/>
    <x v="0"/>
    <x v="10"/>
    <n v="2"/>
    <n v="146.81"/>
    <n v="0"/>
    <n v="79.72"/>
    <x v="751"/>
    <n v="159.44"/>
    <n v="134.18"/>
    <n v="0.45698521899053202"/>
  </r>
  <r>
    <s v="ORID-02340"/>
    <x v="303"/>
    <x v="0"/>
    <s v="Q3"/>
    <n v="9"/>
    <x v="5"/>
    <x v="2"/>
    <x v="16"/>
    <x v="0"/>
    <s v="New"/>
    <x v="2"/>
    <x v="18"/>
    <n v="4"/>
    <n v="332.93"/>
    <n v="0"/>
    <n v="193.56"/>
    <x v="752"/>
    <n v="774.24"/>
    <n v="557.48"/>
    <n v="0.41861652599645571"/>
  </r>
  <r>
    <s v="ORID-02342"/>
    <x v="206"/>
    <x v="0"/>
    <s v="Q3"/>
    <n v="7"/>
    <x v="0"/>
    <x v="2"/>
    <x v="13"/>
    <x v="1"/>
    <s v="Returning"/>
    <x v="4"/>
    <x v="17"/>
    <n v="1"/>
    <n v="36.19"/>
    <n v="0"/>
    <n v="13.91"/>
    <x v="753"/>
    <n v="13.91"/>
    <n v="22.279999999999998"/>
    <n v="0.61563967946946663"/>
  </r>
  <r>
    <s v="ORID-02343"/>
    <x v="58"/>
    <x v="0"/>
    <s v="Q4"/>
    <n v="11"/>
    <x v="7"/>
    <x v="1"/>
    <x v="11"/>
    <x v="0"/>
    <s v="New"/>
    <x v="2"/>
    <x v="9"/>
    <n v="1"/>
    <n v="121.53"/>
    <n v="0.15"/>
    <n v="62.14"/>
    <x v="754"/>
    <n v="62.14"/>
    <n v="41.160499999999999"/>
    <n v="0.39845402490791426"/>
  </r>
  <r>
    <s v="ORID-02344"/>
    <x v="220"/>
    <x v="0"/>
    <s v="Q3"/>
    <n v="9"/>
    <x v="5"/>
    <x v="1"/>
    <x v="11"/>
    <x v="3"/>
    <s v="New"/>
    <x v="4"/>
    <x v="17"/>
    <n v="4"/>
    <n v="36.380000000000003"/>
    <n v="0"/>
    <n v="14.16"/>
    <x v="755"/>
    <n v="56.64"/>
    <n v="88.88000000000001"/>
    <n v="0.61077515118196812"/>
  </r>
  <r>
    <s v="ORID-02346"/>
    <x v="323"/>
    <x v="0"/>
    <s v="Q4"/>
    <n v="12"/>
    <x v="1"/>
    <x v="1"/>
    <x v="1"/>
    <x v="3"/>
    <s v="Business"/>
    <x v="1"/>
    <x v="8"/>
    <n v="2"/>
    <n v="46.01"/>
    <n v="0.05"/>
    <n v="18.399999999999999"/>
    <x v="756"/>
    <n v="36.799999999999997"/>
    <n v="50.619"/>
    <n v="0.57903888170763795"/>
  </r>
  <r>
    <s v="ORID-02347"/>
    <x v="235"/>
    <x v="0"/>
    <s v="Q1"/>
    <n v="3"/>
    <x v="8"/>
    <x v="0"/>
    <x v="3"/>
    <x v="1"/>
    <s v="Returning"/>
    <x v="1"/>
    <x v="2"/>
    <n v="2"/>
    <n v="131.38999999999999"/>
    <n v="0"/>
    <n v="66.91"/>
    <x v="757"/>
    <n v="133.82"/>
    <n v="128.95999999999998"/>
    <n v="0.49075272090722277"/>
  </r>
  <r>
    <s v="ORID-02352"/>
    <x v="77"/>
    <x v="0"/>
    <s v="Q3"/>
    <n v="7"/>
    <x v="0"/>
    <x v="3"/>
    <x v="7"/>
    <x v="2"/>
    <s v="Returning"/>
    <x v="0"/>
    <x v="5"/>
    <n v="4"/>
    <n v="69.7"/>
    <n v="0.1"/>
    <n v="32.799999999999997"/>
    <x v="758"/>
    <n v="131.19999999999999"/>
    <n v="119.72000000000003"/>
    <n v="0.47712418300653603"/>
  </r>
  <r>
    <s v="ORID-02353"/>
    <x v="8"/>
    <x v="0"/>
    <s v="Q1"/>
    <n v="2"/>
    <x v="4"/>
    <x v="2"/>
    <x v="6"/>
    <x v="1"/>
    <s v="Returning"/>
    <x v="2"/>
    <x v="18"/>
    <n v="1"/>
    <n v="339.52"/>
    <n v="0.1"/>
    <n v="191.19"/>
    <x v="759"/>
    <n v="191.19"/>
    <n v="114.37799999999999"/>
    <n v="0.3743127552623311"/>
  </r>
  <r>
    <s v="ORID-02356"/>
    <x v="183"/>
    <x v="0"/>
    <s v="Q3"/>
    <n v="8"/>
    <x v="2"/>
    <x v="0"/>
    <x v="3"/>
    <x v="0"/>
    <s v="New"/>
    <x v="3"/>
    <x v="7"/>
    <n v="3"/>
    <n v="102.91"/>
    <n v="0.1"/>
    <n v="50.23"/>
    <x v="760"/>
    <n v="150.69"/>
    <n v="127.16700000000003"/>
    <n v="0.45767067232425318"/>
  </r>
  <r>
    <s v="ORID-02358"/>
    <x v="150"/>
    <x v="0"/>
    <s v="Q2"/>
    <n v="6"/>
    <x v="11"/>
    <x v="1"/>
    <x v="1"/>
    <x v="3"/>
    <s v="Returning"/>
    <x v="4"/>
    <x v="15"/>
    <n v="2"/>
    <n v="50.21"/>
    <n v="0.05"/>
    <n v="21.74"/>
    <x v="761"/>
    <n v="43.48"/>
    <n v="51.919000000000004"/>
    <n v="0.54423002337550708"/>
  </r>
  <r>
    <s v="ORID-02359"/>
    <x v="247"/>
    <x v="0"/>
    <s v="Q1"/>
    <n v="2"/>
    <x v="4"/>
    <x v="3"/>
    <x v="15"/>
    <x v="1"/>
    <s v="Returning"/>
    <x v="2"/>
    <x v="3"/>
    <n v="2"/>
    <n v="195.92"/>
    <n v="0.05"/>
    <n v="104.13"/>
    <x v="762"/>
    <n v="208.26"/>
    <n v="163.98799999999994"/>
    <n v="0.4405342674775955"/>
  </r>
  <r>
    <s v="ORID-02363"/>
    <x v="200"/>
    <x v="0"/>
    <s v="Q3"/>
    <n v="7"/>
    <x v="0"/>
    <x v="0"/>
    <x v="0"/>
    <x v="1"/>
    <s v="New"/>
    <x v="0"/>
    <x v="5"/>
    <n v="2"/>
    <n v="71.28"/>
    <n v="0.1"/>
    <n v="32.67"/>
    <x v="763"/>
    <n v="65.34"/>
    <n v="62.963999999999999"/>
    <n v="0.4907407407407407"/>
  </r>
  <r>
    <s v="ORID-02365"/>
    <x v="171"/>
    <x v="0"/>
    <s v="Q4"/>
    <n v="11"/>
    <x v="7"/>
    <x v="3"/>
    <x v="8"/>
    <x v="0"/>
    <s v="Business"/>
    <x v="0"/>
    <x v="12"/>
    <n v="2"/>
    <n v="91.95"/>
    <n v="0.05"/>
    <n v="46.45"/>
    <x v="764"/>
    <n v="92.9"/>
    <n v="81.804999999999978"/>
    <n v="0.46824647262528252"/>
  </r>
  <r>
    <s v="ORID-02366"/>
    <x v="150"/>
    <x v="0"/>
    <s v="Q2"/>
    <n v="6"/>
    <x v="11"/>
    <x v="3"/>
    <x v="15"/>
    <x v="3"/>
    <s v="Returning"/>
    <x v="3"/>
    <x v="7"/>
    <n v="3"/>
    <n v="100.3"/>
    <n v="0"/>
    <n v="49.26"/>
    <x v="765"/>
    <n v="147.78"/>
    <n v="153.11999999999998"/>
    <n v="0.5088733798604187"/>
  </r>
  <r>
    <s v="ORID-02369"/>
    <x v="112"/>
    <x v="0"/>
    <s v="Q3"/>
    <n v="8"/>
    <x v="2"/>
    <x v="0"/>
    <x v="12"/>
    <x v="0"/>
    <s v="New"/>
    <x v="2"/>
    <x v="9"/>
    <n v="1"/>
    <n v="125.95"/>
    <n v="0.05"/>
    <n v="61.9"/>
    <x v="766"/>
    <n v="61.9"/>
    <n v="57.752500000000005"/>
    <n v="0.48266856104134892"/>
  </r>
  <r>
    <s v="ORID-02370"/>
    <x v="213"/>
    <x v="0"/>
    <s v="Q3"/>
    <n v="9"/>
    <x v="5"/>
    <x v="0"/>
    <x v="4"/>
    <x v="3"/>
    <s v="New"/>
    <x v="4"/>
    <x v="17"/>
    <n v="1"/>
    <n v="35.68"/>
    <n v="0.05"/>
    <n v="13.76"/>
    <x v="579"/>
    <n v="13.76"/>
    <n v="20.136000000000003"/>
    <n v="0.59405239556289835"/>
  </r>
  <r>
    <s v="ORID-02374"/>
    <x v="166"/>
    <x v="0"/>
    <s v="Q4"/>
    <n v="10"/>
    <x v="6"/>
    <x v="0"/>
    <x v="3"/>
    <x v="3"/>
    <s v="Returning"/>
    <x v="0"/>
    <x v="5"/>
    <n v="1"/>
    <n v="70.400000000000006"/>
    <n v="0"/>
    <n v="32.43"/>
    <x v="767"/>
    <n v="32.43"/>
    <n v="37.970000000000006"/>
    <n v="0.53934659090909098"/>
  </r>
  <r>
    <s v="ORID-02375"/>
    <x v="249"/>
    <x v="0"/>
    <s v="Q1"/>
    <n v="2"/>
    <x v="4"/>
    <x v="2"/>
    <x v="6"/>
    <x v="3"/>
    <s v="Returning"/>
    <x v="2"/>
    <x v="16"/>
    <n v="2"/>
    <n v="80.510000000000005"/>
    <n v="0.05"/>
    <n v="38.630000000000003"/>
    <x v="768"/>
    <n v="77.260000000000005"/>
    <n v="75.708999999999989"/>
    <n v="0.4949303453640933"/>
  </r>
  <r>
    <s v="ORID-02376"/>
    <x v="324"/>
    <x v="0"/>
    <s v="Q3"/>
    <n v="7"/>
    <x v="0"/>
    <x v="3"/>
    <x v="8"/>
    <x v="2"/>
    <s v="Returning"/>
    <x v="2"/>
    <x v="3"/>
    <n v="5"/>
    <n v="198.35"/>
    <n v="0.05"/>
    <n v="104.96"/>
    <x v="769"/>
    <n v="524.79999999999995"/>
    <n v="417.36249999999995"/>
    <n v="0.44298356175288234"/>
  </r>
  <r>
    <s v="ORID-02379"/>
    <x v="133"/>
    <x v="0"/>
    <s v="Q1"/>
    <n v="3"/>
    <x v="8"/>
    <x v="1"/>
    <x v="1"/>
    <x v="0"/>
    <s v="Returning"/>
    <x v="1"/>
    <x v="4"/>
    <n v="2"/>
    <n v="165.58"/>
    <n v="0"/>
    <n v="86.16"/>
    <x v="770"/>
    <n v="172.32"/>
    <n v="158.84000000000003"/>
    <n v="0.47964730039859893"/>
  </r>
  <r>
    <s v="ORID-02380"/>
    <x v="24"/>
    <x v="0"/>
    <s v="Q1"/>
    <n v="1"/>
    <x v="9"/>
    <x v="0"/>
    <x v="3"/>
    <x v="1"/>
    <s v="Returning"/>
    <x v="2"/>
    <x v="9"/>
    <n v="4"/>
    <n v="121.8"/>
    <n v="0.05"/>
    <n v="59.57"/>
    <x v="771"/>
    <n v="238.28"/>
    <n v="224.55999999999997"/>
    <n v="0.48517846339987897"/>
  </r>
  <r>
    <s v="ORID-02381"/>
    <x v="212"/>
    <x v="0"/>
    <s v="Q2"/>
    <n v="4"/>
    <x v="10"/>
    <x v="2"/>
    <x v="10"/>
    <x v="1"/>
    <s v="Returning"/>
    <x v="1"/>
    <x v="2"/>
    <n v="2"/>
    <n v="134.16"/>
    <n v="0.05"/>
    <n v="67.08"/>
    <x v="772"/>
    <n v="134.16"/>
    <n v="120.74399999999997"/>
    <n v="0.47368421052631576"/>
  </r>
  <r>
    <s v="ORID-02382"/>
    <x v="123"/>
    <x v="0"/>
    <s v="Q3"/>
    <n v="8"/>
    <x v="2"/>
    <x v="2"/>
    <x v="16"/>
    <x v="0"/>
    <s v="Returning"/>
    <x v="2"/>
    <x v="18"/>
    <n v="3"/>
    <n v="343.45"/>
    <n v="0.05"/>
    <n v="195.73"/>
    <x v="773"/>
    <n v="587.18999999999994"/>
    <n v="391.64249999999993"/>
    <n v="0.40011186796515236"/>
  </r>
  <r>
    <s v="ORID-02383"/>
    <x v="210"/>
    <x v="0"/>
    <s v="Q3"/>
    <n v="9"/>
    <x v="5"/>
    <x v="0"/>
    <x v="0"/>
    <x v="1"/>
    <s v="Returning"/>
    <x v="1"/>
    <x v="2"/>
    <n v="2"/>
    <n v="130.29"/>
    <n v="0.1"/>
    <n v="67.97"/>
    <x v="774"/>
    <n v="135.94"/>
    <n v="98.581999999999994"/>
    <n v="0.42035288800197845"/>
  </r>
  <r>
    <s v="ORID-02385"/>
    <x v="17"/>
    <x v="0"/>
    <s v="Q3"/>
    <n v="7"/>
    <x v="0"/>
    <x v="2"/>
    <x v="10"/>
    <x v="2"/>
    <s v="Business"/>
    <x v="2"/>
    <x v="16"/>
    <n v="6"/>
    <n v="83.28"/>
    <n v="0.15"/>
    <n v="38.76"/>
    <x v="775"/>
    <n v="232.56"/>
    <n v="192.16800000000001"/>
    <n v="0.45244956772334294"/>
  </r>
  <r>
    <s v="ORID-02386"/>
    <x v="112"/>
    <x v="0"/>
    <s v="Q3"/>
    <n v="8"/>
    <x v="2"/>
    <x v="2"/>
    <x v="13"/>
    <x v="1"/>
    <s v="Returning"/>
    <x v="0"/>
    <x v="12"/>
    <n v="6"/>
    <n v="91.9"/>
    <n v="0.05"/>
    <n v="44.69"/>
    <x v="776"/>
    <n v="268.14"/>
    <n v="255.69000000000005"/>
    <n v="0.48811637363266713"/>
  </r>
  <r>
    <s v="ORID-02388"/>
    <x v="78"/>
    <x v="0"/>
    <s v="Q3"/>
    <n v="9"/>
    <x v="5"/>
    <x v="0"/>
    <x v="12"/>
    <x v="1"/>
    <s v="Returning"/>
    <x v="0"/>
    <x v="12"/>
    <n v="3"/>
    <n v="93.22"/>
    <n v="0"/>
    <n v="46.75"/>
    <x v="777"/>
    <n v="140.25"/>
    <n v="139.40999999999997"/>
    <n v="0.49849817635700489"/>
  </r>
  <r>
    <s v="ORID-0239"/>
    <x v="108"/>
    <x v="0"/>
    <s v="Q2"/>
    <n v="4"/>
    <x v="10"/>
    <x v="0"/>
    <x v="0"/>
    <x v="1"/>
    <s v="Returning"/>
    <x v="1"/>
    <x v="1"/>
    <n v="1"/>
    <n v="35.549999999999997"/>
    <n v="0.05"/>
    <n v="13.25"/>
    <x v="778"/>
    <n v="13.25"/>
    <n v="20.522499999999994"/>
    <n v="0.60766896143311855"/>
  </r>
  <r>
    <s v="ORID-02390"/>
    <x v="143"/>
    <x v="0"/>
    <s v="Q2"/>
    <n v="4"/>
    <x v="10"/>
    <x v="0"/>
    <x v="12"/>
    <x v="0"/>
    <s v="Returning"/>
    <x v="2"/>
    <x v="16"/>
    <n v="1"/>
    <n v="80.98"/>
    <n v="0"/>
    <n v="40.19"/>
    <x v="779"/>
    <n v="40.19"/>
    <n v="40.790000000000006"/>
    <n v="0.50370461842430236"/>
  </r>
  <r>
    <s v="ORID-02391"/>
    <x v="197"/>
    <x v="0"/>
    <s v="Q2"/>
    <n v="4"/>
    <x v="10"/>
    <x v="2"/>
    <x v="6"/>
    <x v="1"/>
    <s v="Returning"/>
    <x v="4"/>
    <x v="19"/>
    <n v="2"/>
    <n v="40.590000000000003"/>
    <n v="0"/>
    <n v="15.01"/>
    <x v="780"/>
    <n v="30.02"/>
    <n v="51.160000000000011"/>
    <n v="0.63020448386302053"/>
  </r>
  <r>
    <s v="ORID-02395"/>
    <x v="49"/>
    <x v="0"/>
    <s v="Q2"/>
    <n v="5"/>
    <x v="3"/>
    <x v="2"/>
    <x v="6"/>
    <x v="1"/>
    <s v="Business"/>
    <x v="4"/>
    <x v="17"/>
    <n v="1"/>
    <n v="36.9"/>
    <n v="0.05"/>
    <n v="13.89"/>
    <x v="781"/>
    <n v="13.89"/>
    <n v="21.164999999999999"/>
    <n v="0.60376551133932388"/>
  </r>
  <r>
    <s v="ORID-02396"/>
    <x v="325"/>
    <x v="0"/>
    <s v="Q1"/>
    <n v="2"/>
    <x v="4"/>
    <x v="0"/>
    <x v="0"/>
    <x v="1"/>
    <s v="Business"/>
    <x v="4"/>
    <x v="15"/>
    <n v="2"/>
    <n v="50.4"/>
    <n v="0"/>
    <n v="21.43"/>
    <x v="782"/>
    <n v="42.86"/>
    <n v="57.94"/>
    <n v="0.57480158730158726"/>
  </r>
  <r>
    <s v="ORID-02400"/>
    <x v="138"/>
    <x v="0"/>
    <s v="Q4"/>
    <n v="10"/>
    <x v="6"/>
    <x v="3"/>
    <x v="9"/>
    <x v="1"/>
    <s v="New"/>
    <x v="0"/>
    <x v="12"/>
    <n v="2"/>
    <n v="93.83"/>
    <n v="0.1"/>
    <n v="44.27"/>
    <x v="783"/>
    <n v="88.54"/>
    <n v="80.353999999999999"/>
    <n v="0.47576586498040191"/>
  </r>
  <r>
    <s v="ORID-02402"/>
    <x v="87"/>
    <x v="0"/>
    <s v="Q4"/>
    <n v="12"/>
    <x v="1"/>
    <x v="2"/>
    <x v="16"/>
    <x v="3"/>
    <s v="New"/>
    <x v="1"/>
    <x v="2"/>
    <n v="6"/>
    <n v="133.4"/>
    <n v="0.1"/>
    <n v="66.3"/>
    <x v="784"/>
    <n v="397.79999999999995"/>
    <n v="322.56000000000017"/>
    <n v="0.44777611194402817"/>
  </r>
  <r>
    <s v="ORID-02404"/>
    <x v="326"/>
    <x v="0"/>
    <s v="Q4"/>
    <n v="12"/>
    <x v="1"/>
    <x v="3"/>
    <x v="15"/>
    <x v="3"/>
    <s v="Business"/>
    <x v="1"/>
    <x v="4"/>
    <n v="3"/>
    <n v="163.34"/>
    <n v="0.1"/>
    <n v="88.53"/>
    <x v="785"/>
    <n v="265.59000000000003"/>
    <n v="175.42799999999994"/>
    <n v="0.39777968246194023"/>
  </r>
  <r>
    <s v="ORID-02407"/>
    <x v="140"/>
    <x v="0"/>
    <s v="Q3"/>
    <n v="7"/>
    <x v="0"/>
    <x v="2"/>
    <x v="6"/>
    <x v="3"/>
    <s v="Business"/>
    <x v="0"/>
    <x v="0"/>
    <n v="1"/>
    <n v="153.25"/>
    <n v="0.15"/>
    <n v="78.28"/>
    <x v="786"/>
    <n v="78.28"/>
    <n v="51.982499999999987"/>
    <n v="0.39905959121005657"/>
  </r>
  <r>
    <s v="ORID-02409"/>
    <x v="214"/>
    <x v="0"/>
    <s v="Q3"/>
    <n v="8"/>
    <x v="2"/>
    <x v="0"/>
    <x v="3"/>
    <x v="1"/>
    <s v="Returning"/>
    <x v="2"/>
    <x v="16"/>
    <n v="1"/>
    <n v="83.6"/>
    <n v="0.05"/>
    <n v="38.51"/>
    <x v="787"/>
    <n v="38.51"/>
    <n v="40.909999999999989"/>
    <n v="0.51510954419541677"/>
  </r>
  <r>
    <s v="ORID-0241"/>
    <x v="312"/>
    <x v="0"/>
    <s v="Q3"/>
    <n v="9"/>
    <x v="5"/>
    <x v="3"/>
    <x v="8"/>
    <x v="1"/>
    <s v="Returning"/>
    <x v="3"/>
    <x v="6"/>
    <n v="4"/>
    <n v="50.5"/>
    <n v="0"/>
    <n v="23.02"/>
    <x v="788"/>
    <n v="92.08"/>
    <n v="109.92"/>
    <n v="0.5441584158415842"/>
  </r>
  <r>
    <s v="ORID-02414"/>
    <x v="319"/>
    <x v="0"/>
    <s v="Q3"/>
    <n v="8"/>
    <x v="2"/>
    <x v="2"/>
    <x v="5"/>
    <x v="2"/>
    <s v="Business"/>
    <x v="3"/>
    <x v="6"/>
    <n v="6"/>
    <n v="50.94"/>
    <n v="0.1"/>
    <n v="22.76"/>
    <x v="789"/>
    <n v="136.56"/>
    <n v="138.51600000000002"/>
    <n v="0.50355538105832576"/>
  </r>
  <r>
    <s v="ORID-02415"/>
    <x v="7"/>
    <x v="0"/>
    <s v="Q3"/>
    <n v="8"/>
    <x v="2"/>
    <x v="2"/>
    <x v="6"/>
    <x v="1"/>
    <s v="New"/>
    <x v="1"/>
    <x v="2"/>
    <n v="2"/>
    <n v="131.25"/>
    <n v="0.05"/>
    <n v="65.42"/>
    <x v="790"/>
    <n v="130.84"/>
    <n v="118.535"/>
    <n v="0.47532832080200499"/>
  </r>
  <r>
    <s v="ORID-02417"/>
    <x v="46"/>
    <x v="0"/>
    <s v="Q2"/>
    <n v="6"/>
    <x v="11"/>
    <x v="2"/>
    <x v="6"/>
    <x v="1"/>
    <s v="Business"/>
    <x v="4"/>
    <x v="15"/>
    <n v="1"/>
    <n v="50.67"/>
    <n v="0"/>
    <n v="22.18"/>
    <x v="791"/>
    <n v="22.18"/>
    <n v="28.490000000000002"/>
    <n v="0.56226564041839355"/>
  </r>
  <r>
    <s v="ORID-0242"/>
    <x v="202"/>
    <x v="0"/>
    <s v="Q3"/>
    <n v="9"/>
    <x v="5"/>
    <x v="0"/>
    <x v="3"/>
    <x v="3"/>
    <s v="Business"/>
    <x v="4"/>
    <x v="19"/>
    <n v="5"/>
    <n v="40.94"/>
    <n v="0"/>
    <n v="14.78"/>
    <x v="792"/>
    <n v="73.899999999999991"/>
    <n v="130.80000000000001"/>
    <n v="0.6389838788470934"/>
  </r>
  <r>
    <s v="ORID-02420"/>
    <x v="72"/>
    <x v="0"/>
    <s v="Q2"/>
    <n v="6"/>
    <x v="11"/>
    <x v="3"/>
    <x v="8"/>
    <x v="1"/>
    <s v="New"/>
    <x v="1"/>
    <x v="2"/>
    <n v="1"/>
    <n v="131.79"/>
    <n v="0"/>
    <n v="68.22"/>
    <x v="793"/>
    <n v="68.22"/>
    <n v="63.569999999999993"/>
    <n v="0.48235829729114499"/>
  </r>
  <r>
    <s v="ORID-02424"/>
    <x v="3"/>
    <x v="0"/>
    <s v="Q3"/>
    <n v="7"/>
    <x v="0"/>
    <x v="0"/>
    <x v="12"/>
    <x v="1"/>
    <s v="New"/>
    <x v="3"/>
    <x v="6"/>
    <n v="1"/>
    <n v="51.06"/>
    <n v="0.15"/>
    <n v="22.56"/>
    <x v="794"/>
    <n v="22.56"/>
    <n v="20.841000000000005"/>
    <n v="0.48019630884081022"/>
  </r>
  <r>
    <s v="ORID-02425"/>
    <x v="18"/>
    <x v="0"/>
    <s v="Q3"/>
    <n v="9"/>
    <x v="5"/>
    <x v="0"/>
    <x v="12"/>
    <x v="3"/>
    <s v="New"/>
    <x v="1"/>
    <x v="2"/>
    <n v="3"/>
    <n v="134.52000000000001"/>
    <n v="0.05"/>
    <n v="65.19"/>
    <x v="795"/>
    <n v="195.57"/>
    <n v="187.81200000000007"/>
    <n v="0.48988215409174152"/>
  </r>
  <r>
    <s v="ORID-02426"/>
    <x v="124"/>
    <x v="0"/>
    <s v="Q3"/>
    <n v="8"/>
    <x v="2"/>
    <x v="2"/>
    <x v="6"/>
    <x v="1"/>
    <s v="New"/>
    <x v="0"/>
    <x v="12"/>
    <n v="1"/>
    <n v="90.58"/>
    <n v="0"/>
    <n v="44.53"/>
    <x v="796"/>
    <n v="44.53"/>
    <n v="46.05"/>
    <n v="0.50839037315080593"/>
  </r>
  <r>
    <s v="ORID-02427"/>
    <x v="314"/>
    <x v="0"/>
    <s v="Q2"/>
    <n v="4"/>
    <x v="10"/>
    <x v="0"/>
    <x v="3"/>
    <x v="1"/>
    <s v="New"/>
    <x v="1"/>
    <x v="8"/>
    <n v="1"/>
    <n v="45.82"/>
    <n v="0.1"/>
    <n v="18.48"/>
    <x v="797"/>
    <n v="18.48"/>
    <n v="22.757999999999999"/>
    <n v="0.55186963480285167"/>
  </r>
  <r>
    <s v="ORID-02428"/>
    <x v="160"/>
    <x v="0"/>
    <s v="Q3"/>
    <n v="9"/>
    <x v="5"/>
    <x v="2"/>
    <x v="5"/>
    <x v="3"/>
    <s v="New"/>
    <x v="1"/>
    <x v="1"/>
    <n v="1"/>
    <n v="36.69"/>
    <n v="0"/>
    <n v="13.92"/>
    <x v="798"/>
    <n v="13.92"/>
    <n v="22.769999999999996"/>
    <n v="0.6206050695012264"/>
  </r>
  <r>
    <s v="ORID-02431"/>
    <x v="279"/>
    <x v="0"/>
    <s v="Q3"/>
    <n v="8"/>
    <x v="2"/>
    <x v="1"/>
    <x v="11"/>
    <x v="3"/>
    <s v="Business"/>
    <x v="4"/>
    <x v="14"/>
    <n v="3"/>
    <n v="125.31"/>
    <n v="0"/>
    <n v="67.64"/>
    <x v="799"/>
    <n v="202.92000000000002"/>
    <n v="173.01"/>
    <n v="0.46021865772883247"/>
  </r>
  <r>
    <s v="ORID-02432"/>
    <x v="64"/>
    <x v="0"/>
    <s v="Q2"/>
    <n v="5"/>
    <x v="3"/>
    <x v="2"/>
    <x v="6"/>
    <x v="1"/>
    <s v="Returning"/>
    <x v="4"/>
    <x v="19"/>
    <n v="1"/>
    <n v="41.13"/>
    <n v="0"/>
    <n v="14.8"/>
    <x v="723"/>
    <n v="14.8"/>
    <n v="26.330000000000002"/>
    <n v="0.64016532944322879"/>
  </r>
  <r>
    <s v="ORID-02435"/>
    <x v="37"/>
    <x v="0"/>
    <s v="Q1"/>
    <n v="2"/>
    <x v="4"/>
    <x v="3"/>
    <x v="7"/>
    <x v="1"/>
    <s v="New"/>
    <x v="3"/>
    <x v="11"/>
    <n v="1"/>
    <n v="41.01"/>
    <n v="0.05"/>
    <n v="16.489999999999998"/>
    <x v="800"/>
    <n v="16.489999999999998"/>
    <n v="22.4695"/>
    <n v="0.57673994789460847"/>
  </r>
  <r>
    <s v="ORID-02437"/>
    <x v="28"/>
    <x v="0"/>
    <s v="Q4"/>
    <n v="11"/>
    <x v="7"/>
    <x v="0"/>
    <x v="4"/>
    <x v="3"/>
    <s v="Business"/>
    <x v="0"/>
    <x v="5"/>
    <n v="1"/>
    <n v="70.3"/>
    <n v="0.05"/>
    <n v="33.31"/>
    <x v="801"/>
    <n v="33.31"/>
    <n v="33.474999999999994"/>
    <n v="0.50123530732949007"/>
  </r>
  <r>
    <s v="ORID-02439"/>
    <x v="257"/>
    <x v="0"/>
    <s v="Q4"/>
    <n v="11"/>
    <x v="7"/>
    <x v="1"/>
    <x v="2"/>
    <x v="1"/>
    <s v="Business"/>
    <x v="4"/>
    <x v="17"/>
    <n v="1"/>
    <n v="35.67"/>
    <n v="0.1"/>
    <n v="13.81"/>
    <x v="802"/>
    <n v="13.81"/>
    <n v="18.292999999999999"/>
    <n v="0.5698221350029592"/>
  </r>
  <r>
    <s v="ORID-02442"/>
    <x v="317"/>
    <x v="0"/>
    <s v="Q4"/>
    <n v="10"/>
    <x v="6"/>
    <x v="3"/>
    <x v="9"/>
    <x v="2"/>
    <s v="Business"/>
    <x v="0"/>
    <x v="0"/>
    <n v="4"/>
    <n v="157.12"/>
    <n v="0.15"/>
    <n v="77.98"/>
    <x v="803"/>
    <n v="311.92"/>
    <n v="222.28799999999995"/>
    <n v="0.41610758356295668"/>
  </r>
  <r>
    <s v="ORID-02443"/>
    <x v="275"/>
    <x v="0"/>
    <s v="Q2"/>
    <n v="4"/>
    <x v="10"/>
    <x v="1"/>
    <x v="11"/>
    <x v="1"/>
    <s v="Returning"/>
    <x v="1"/>
    <x v="1"/>
    <n v="1"/>
    <n v="35.700000000000003"/>
    <n v="0"/>
    <n v="13.8"/>
    <x v="804"/>
    <n v="13.8"/>
    <n v="21.900000000000002"/>
    <n v="0.61344537815126055"/>
  </r>
  <r>
    <s v="ORID-02445"/>
    <x v="314"/>
    <x v="0"/>
    <s v="Q2"/>
    <n v="4"/>
    <x v="10"/>
    <x v="1"/>
    <x v="11"/>
    <x v="1"/>
    <s v="Returning"/>
    <x v="0"/>
    <x v="5"/>
    <n v="1"/>
    <n v="70.95"/>
    <n v="0"/>
    <n v="31.43"/>
    <x v="805"/>
    <n v="31.43"/>
    <n v="39.520000000000003"/>
    <n v="0.55701198026779419"/>
  </r>
  <r>
    <s v="ORID-02446"/>
    <x v="195"/>
    <x v="0"/>
    <s v="Q2"/>
    <n v="5"/>
    <x v="3"/>
    <x v="2"/>
    <x v="6"/>
    <x v="1"/>
    <s v="New"/>
    <x v="2"/>
    <x v="3"/>
    <n v="5"/>
    <n v="195.78"/>
    <n v="0.1"/>
    <n v="101.98"/>
    <x v="806"/>
    <n v="509.90000000000003"/>
    <n v="371.10999999999996"/>
    <n v="0.4212324491208953"/>
  </r>
  <r>
    <s v="ORID-0245"/>
    <x v="54"/>
    <x v="0"/>
    <s v="Q3"/>
    <n v="8"/>
    <x v="2"/>
    <x v="0"/>
    <x v="3"/>
    <x v="3"/>
    <s v="Returning"/>
    <x v="0"/>
    <x v="10"/>
    <n v="1"/>
    <n v="142.84"/>
    <n v="0"/>
    <n v="77.7"/>
    <x v="807"/>
    <n v="77.7"/>
    <n v="65.14"/>
    <n v="0.4560347241669"/>
  </r>
  <r>
    <s v="ORID-02451"/>
    <x v="265"/>
    <x v="0"/>
    <s v="Q2"/>
    <n v="6"/>
    <x v="11"/>
    <x v="1"/>
    <x v="2"/>
    <x v="2"/>
    <s v="Business"/>
    <x v="1"/>
    <x v="4"/>
    <n v="4"/>
    <n v="162.61000000000001"/>
    <n v="0.05"/>
    <n v="88.64"/>
    <x v="808"/>
    <n v="354.56"/>
    <n v="263.358"/>
    <n v="0.4262021821665658"/>
  </r>
  <r>
    <s v="ORID-02452"/>
    <x v="302"/>
    <x v="0"/>
    <s v="Q3"/>
    <n v="9"/>
    <x v="5"/>
    <x v="3"/>
    <x v="8"/>
    <x v="1"/>
    <s v="New"/>
    <x v="4"/>
    <x v="15"/>
    <n v="1"/>
    <n v="50.17"/>
    <n v="0.1"/>
    <n v="21.99"/>
    <x v="809"/>
    <n v="21.99"/>
    <n v="23.163000000000007"/>
    <n v="0.51298917015480705"/>
  </r>
  <r>
    <s v="ORID-02453"/>
    <x v="238"/>
    <x v="0"/>
    <s v="Q1"/>
    <n v="3"/>
    <x v="8"/>
    <x v="0"/>
    <x v="12"/>
    <x v="1"/>
    <s v="Business"/>
    <x v="3"/>
    <x v="13"/>
    <n v="2"/>
    <n v="79.849999999999994"/>
    <n v="0.05"/>
    <n v="43.78"/>
    <x v="810"/>
    <n v="87.56"/>
    <n v="64.154999999999973"/>
    <n v="0.42286524074745402"/>
  </r>
  <r>
    <s v="ORID-02455"/>
    <x v="327"/>
    <x v="0"/>
    <s v="Q4"/>
    <n v="12"/>
    <x v="1"/>
    <x v="2"/>
    <x v="6"/>
    <x v="1"/>
    <s v="Returning"/>
    <x v="2"/>
    <x v="9"/>
    <n v="3"/>
    <n v="126.21"/>
    <n v="0.1"/>
    <n v="60.65"/>
    <x v="811"/>
    <n v="181.95"/>
    <n v="158.81700000000001"/>
    <n v="0.46605745274630467"/>
  </r>
  <r>
    <s v="ORID-0246"/>
    <x v="115"/>
    <x v="0"/>
    <s v="Q4"/>
    <n v="12"/>
    <x v="1"/>
    <x v="0"/>
    <x v="0"/>
    <x v="3"/>
    <s v="Business"/>
    <x v="3"/>
    <x v="11"/>
    <n v="1"/>
    <n v="41.06"/>
    <n v="0.1"/>
    <n v="16.23"/>
    <x v="812"/>
    <n v="16.23"/>
    <n v="20.724"/>
    <n v="0.5608053255398604"/>
  </r>
  <r>
    <s v="ORID-02465"/>
    <x v="206"/>
    <x v="0"/>
    <s v="Q3"/>
    <n v="7"/>
    <x v="0"/>
    <x v="2"/>
    <x v="13"/>
    <x v="3"/>
    <s v="New"/>
    <x v="0"/>
    <x v="10"/>
    <n v="1"/>
    <n v="142.04"/>
    <n v="0"/>
    <n v="81.67"/>
    <x v="813"/>
    <n v="81.67"/>
    <n v="60.36999999999999"/>
    <n v="0.4250211208110391"/>
  </r>
  <r>
    <s v="ORID-02466"/>
    <x v="58"/>
    <x v="0"/>
    <s v="Q4"/>
    <n v="11"/>
    <x v="7"/>
    <x v="3"/>
    <x v="9"/>
    <x v="1"/>
    <s v="Business"/>
    <x v="3"/>
    <x v="11"/>
    <n v="2"/>
    <n v="40.51"/>
    <n v="0.05"/>
    <n v="16.45"/>
    <x v="814"/>
    <n v="32.9"/>
    <n v="44.068999999999996"/>
    <n v="0.5725551845548208"/>
  </r>
  <r>
    <s v="ORID-02467"/>
    <x v="270"/>
    <x v="0"/>
    <s v="Q3"/>
    <n v="7"/>
    <x v="0"/>
    <x v="0"/>
    <x v="4"/>
    <x v="0"/>
    <s v="Returning"/>
    <x v="3"/>
    <x v="6"/>
    <n v="1"/>
    <n v="49.5"/>
    <n v="0"/>
    <n v="21.83"/>
    <x v="815"/>
    <n v="21.83"/>
    <n v="27.67"/>
    <n v="0.55898989898989904"/>
  </r>
  <r>
    <s v="ORID-0247"/>
    <x v="82"/>
    <x v="0"/>
    <s v="Q3"/>
    <n v="8"/>
    <x v="2"/>
    <x v="1"/>
    <x v="2"/>
    <x v="1"/>
    <s v="New"/>
    <x v="3"/>
    <x v="6"/>
    <n v="6"/>
    <n v="51.67"/>
    <n v="0.1"/>
    <n v="23.1"/>
    <x v="816"/>
    <n v="138.60000000000002"/>
    <n v="140.41799999999995"/>
    <n v="0.50325785433197845"/>
  </r>
  <r>
    <s v="ORID-02470"/>
    <x v="192"/>
    <x v="0"/>
    <s v="Q4"/>
    <n v="11"/>
    <x v="7"/>
    <x v="2"/>
    <x v="5"/>
    <x v="0"/>
    <s v="Business"/>
    <x v="0"/>
    <x v="12"/>
    <n v="1"/>
    <n v="92.13"/>
    <n v="0.15"/>
    <n v="45.85"/>
    <x v="817"/>
    <n v="45.85"/>
    <n v="32.460499999999989"/>
    <n v="0.41451018701195874"/>
  </r>
  <r>
    <s v="ORID-02471"/>
    <x v="66"/>
    <x v="0"/>
    <s v="Q4"/>
    <n v="10"/>
    <x v="6"/>
    <x v="0"/>
    <x v="3"/>
    <x v="0"/>
    <s v="New"/>
    <x v="4"/>
    <x v="19"/>
    <n v="1"/>
    <n v="39.79"/>
    <n v="0"/>
    <n v="14.76"/>
    <x v="818"/>
    <n v="14.76"/>
    <n v="25.03"/>
    <n v="0.62905252576024129"/>
  </r>
  <r>
    <s v="ORID-02473"/>
    <x v="255"/>
    <x v="0"/>
    <s v="Q2"/>
    <n v="6"/>
    <x v="11"/>
    <x v="1"/>
    <x v="1"/>
    <x v="2"/>
    <s v="Returning"/>
    <x v="3"/>
    <x v="13"/>
    <n v="3"/>
    <n v="80.75"/>
    <n v="0.15"/>
    <n v="42.81"/>
    <x v="819"/>
    <n v="128.43"/>
    <n v="77.482499999999987"/>
    <n v="0.37628847204516475"/>
  </r>
  <r>
    <s v="ORID-02474"/>
    <x v="0"/>
    <x v="0"/>
    <s v="Q3"/>
    <n v="7"/>
    <x v="0"/>
    <x v="3"/>
    <x v="9"/>
    <x v="0"/>
    <s v="Returning"/>
    <x v="3"/>
    <x v="11"/>
    <n v="2"/>
    <n v="39.78"/>
    <n v="0.1"/>
    <n v="16.260000000000002"/>
    <x v="820"/>
    <n v="32.520000000000003"/>
    <n v="39.083999999999996"/>
    <n v="0.54583542818836928"/>
  </r>
  <r>
    <s v="ORID-02475"/>
    <x v="246"/>
    <x v="0"/>
    <s v="Q1"/>
    <n v="1"/>
    <x v="9"/>
    <x v="2"/>
    <x v="13"/>
    <x v="0"/>
    <s v="Returning"/>
    <x v="4"/>
    <x v="14"/>
    <n v="5"/>
    <n v="122.87"/>
    <n v="0.05"/>
    <n v="69.67"/>
    <x v="821"/>
    <n v="348.35"/>
    <n v="235.28250000000003"/>
    <n v="0.40313467807224584"/>
  </r>
  <r>
    <s v="ORID-02477"/>
    <x v="292"/>
    <x v="0"/>
    <s v="Q4"/>
    <n v="12"/>
    <x v="1"/>
    <x v="1"/>
    <x v="11"/>
    <x v="0"/>
    <s v="New"/>
    <x v="3"/>
    <x v="11"/>
    <n v="1"/>
    <n v="41.28"/>
    <n v="0.15"/>
    <n v="16.41"/>
    <x v="822"/>
    <n v="16.41"/>
    <n v="18.678000000000001"/>
    <n v="0.53231874145006841"/>
  </r>
  <r>
    <s v="ORID-02478"/>
    <x v="73"/>
    <x v="0"/>
    <s v="Q1"/>
    <n v="3"/>
    <x v="8"/>
    <x v="0"/>
    <x v="0"/>
    <x v="0"/>
    <s v="Returning"/>
    <x v="4"/>
    <x v="19"/>
    <n v="2"/>
    <n v="39.619999999999997"/>
    <n v="0"/>
    <n v="14.78"/>
    <x v="823"/>
    <n v="29.56"/>
    <n v="49.679999999999993"/>
    <n v="0.62695608278647141"/>
  </r>
  <r>
    <s v="ORID-0248"/>
    <x v="63"/>
    <x v="0"/>
    <s v="Q1"/>
    <n v="1"/>
    <x v="9"/>
    <x v="2"/>
    <x v="6"/>
    <x v="3"/>
    <s v="New"/>
    <x v="3"/>
    <x v="13"/>
    <n v="3"/>
    <n v="81.64"/>
    <n v="0"/>
    <n v="43.84"/>
    <x v="824"/>
    <n v="131.52000000000001"/>
    <n v="113.4"/>
    <n v="0.46300832925036745"/>
  </r>
  <r>
    <s v="ORID-02480"/>
    <x v="275"/>
    <x v="0"/>
    <s v="Q2"/>
    <n v="4"/>
    <x v="10"/>
    <x v="3"/>
    <x v="14"/>
    <x v="2"/>
    <s v="New"/>
    <x v="0"/>
    <x v="0"/>
    <n v="8"/>
    <n v="152.41999999999999"/>
    <n v="0.05"/>
    <n v="80.11"/>
    <x v="825"/>
    <n v="640.88"/>
    <n v="517.51199999999983"/>
    <n v="0.44675032286134564"/>
  </r>
  <r>
    <s v="ORID-02483"/>
    <x v="83"/>
    <x v="0"/>
    <s v="Q4"/>
    <n v="10"/>
    <x v="6"/>
    <x v="1"/>
    <x v="1"/>
    <x v="1"/>
    <s v="New"/>
    <x v="2"/>
    <x v="16"/>
    <n v="1"/>
    <n v="80.56"/>
    <n v="0"/>
    <n v="39.53"/>
    <x v="826"/>
    <n v="39.53"/>
    <n v="41.03"/>
    <n v="0.5093098311817279"/>
  </r>
  <r>
    <s v="ORID-02485"/>
    <x v="102"/>
    <x v="0"/>
    <s v="Q4"/>
    <n v="11"/>
    <x v="7"/>
    <x v="3"/>
    <x v="15"/>
    <x v="0"/>
    <s v="Returning"/>
    <x v="0"/>
    <x v="10"/>
    <n v="1"/>
    <n v="143.77000000000001"/>
    <n v="0.1"/>
    <n v="81.02"/>
    <x v="827"/>
    <n v="81.02"/>
    <n v="48.373000000000005"/>
    <n v="0.3738455712441941"/>
  </r>
  <r>
    <s v="ORID-02486"/>
    <x v="281"/>
    <x v="0"/>
    <s v="Q2"/>
    <n v="4"/>
    <x v="10"/>
    <x v="2"/>
    <x v="10"/>
    <x v="1"/>
    <s v="Business"/>
    <x v="0"/>
    <x v="12"/>
    <n v="1"/>
    <n v="93.65"/>
    <n v="0"/>
    <n v="44.15"/>
    <x v="828"/>
    <n v="44.15"/>
    <n v="49.500000000000007"/>
    <n v="0.5285638013881474"/>
  </r>
  <r>
    <s v="ORID-02487"/>
    <x v="215"/>
    <x v="0"/>
    <s v="Q4"/>
    <n v="11"/>
    <x v="7"/>
    <x v="3"/>
    <x v="9"/>
    <x v="3"/>
    <s v="New"/>
    <x v="2"/>
    <x v="9"/>
    <n v="1"/>
    <n v="123.43"/>
    <n v="0.15"/>
    <n v="60.8"/>
    <x v="829"/>
    <n v="60.8"/>
    <n v="44.115500000000011"/>
    <n v="0.42048601017008935"/>
  </r>
  <r>
    <s v="ORID-02488"/>
    <x v="51"/>
    <x v="0"/>
    <s v="Q3"/>
    <n v="7"/>
    <x v="0"/>
    <x v="0"/>
    <x v="12"/>
    <x v="0"/>
    <s v="New"/>
    <x v="0"/>
    <x v="5"/>
    <n v="2"/>
    <n v="71.27"/>
    <n v="0.05"/>
    <n v="32.85"/>
    <x v="830"/>
    <n v="65.7"/>
    <n v="69.71299999999998"/>
    <n v="0.5148176319851121"/>
  </r>
  <r>
    <s v="ORID-02490"/>
    <x v="269"/>
    <x v="0"/>
    <s v="Q1"/>
    <n v="1"/>
    <x v="9"/>
    <x v="2"/>
    <x v="16"/>
    <x v="1"/>
    <s v="New"/>
    <x v="3"/>
    <x v="7"/>
    <n v="2"/>
    <n v="103.99"/>
    <n v="0.15"/>
    <n v="51.94"/>
    <x v="831"/>
    <n v="103.88"/>
    <n v="72.902999999999992"/>
    <n v="0.41238693765803269"/>
  </r>
  <r>
    <s v="ORID-02494"/>
    <x v="325"/>
    <x v="0"/>
    <s v="Q1"/>
    <n v="2"/>
    <x v="4"/>
    <x v="3"/>
    <x v="8"/>
    <x v="1"/>
    <s v="New"/>
    <x v="0"/>
    <x v="5"/>
    <n v="1"/>
    <n v="69.98"/>
    <n v="0"/>
    <n v="33.21"/>
    <x v="832"/>
    <n v="33.21"/>
    <n v="36.770000000000003"/>
    <n v="0.52543583881108891"/>
  </r>
  <r>
    <s v="ORID-02496"/>
    <x v="240"/>
    <x v="0"/>
    <s v="Q2"/>
    <n v="5"/>
    <x v="3"/>
    <x v="2"/>
    <x v="5"/>
    <x v="1"/>
    <s v="Returning"/>
    <x v="1"/>
    <x v="8"/>
    <n v="2"/>
    <n v="46.44"/>
    <n v="0"/>
    <n v="18.63"/>
    <x v="833"/>
    <n v="37.26"/>
    <n v="55.62"/>
    <n v="0.59883720930232553"/>
  </r>
  <r>
    <s v="ORID-02498"/>
    <x v="328"/>
    <x v="0"/>
    <s v="Q1"/>
    <n v="3"/>
    <x v="8"/>
    <x v="3"/>
    <x v="7"/>
    <x v="0"/>
    <s v="New"/>
    <x v="3"/>
    <x v="6"/>
    <n v="1"/>
    <n v="50.04"/>
    <n v="0"/>
    <n v="22.64"/>
    <x v="834"/>
    <n v="22.64"/>
    <n v="27.4"/>
    <n v="0.54756195043964828"/>
  </r>
  <r>
    <s v="ORID-02499"/>
    <x v="242"/>
    <x v="0"/>
    <s v="Q1"/>
    <n v="3"/>
    <x v="8"/>
    <x v="0"/>
    <x v="0"/>
    <x v="0"/>
    <s v="New"/>
    <x v="2"/>
    <x v="18"/>
    <n v="2"/>
    <n v="341.1"/>
    <n v="0"/>
    <n v="200.19"/>
    <x v="835"/>
    <n v="400.38"/>
    <n v="281.82000000000005"/>
    <n v="0.41310466138962187"/>
  </r>
  <r>
    <s v="ORID-025"/>
    <x v="102"/>
    <x v="0"/>
    <s v="Q4"/>
    <n v="11"/>
    <x v="7"/>
    <x v="1"/>
    <x v="1"/>
    <x v="1"/>
    <s v="Returning"/>
    <x v="0"/>
    <x v="10"/>
    <n v="1"/>
    <n v="145.83000000000001"/>
    <n v="0.1"/>
    <n v="79.14"/>
    <x v="836"/>
    <n v="79.14"/>
    <n v="52.107000000000014"/>
    <n v="0.39701478890946085"/>
  </r>
  <r>
    <s v="ORID-02503"/>
    <x v="329"/>
    <x v="0"/>
    <s v="Q3"/>
    <n v="8"/>
    <x v="2"/>
    <x v="2"/>
    <x v="5"/>
    <x v="1"/>
    <s v="Returning"/>
    <x v="3"/>
    <x v="6"/>
    <n v="2"/>
    <n v="50.02"/>
    <n v="0"/>
    <n v="21.99"/>
    <x v="837"/>
    <n v="43.98"/>
    <n v="56.060000000000009"/>
    <n v="0.56037584966013598"/>
  </r>
  <r>
    <s v="ORID-02504"/>
    <x v="240"/>
    <x v="0"/>
    <s v="Q2"/>
    <n v="5"/>
    <x v="3"/>
    <x v="0"/>
    <x v="0"/>
    <x v="1"/>
    <s v="New"/>
    <x v="1"/>
    <x v="1"/>
    <n v="1"/>
    <n v="36.659999999999997"/>
    <n v="0"/>
    <n v="13.61"/>
    <x v="838"/>
    <n v="13.61"/>
    <n v="23.049999999999997"/>
    <n v="0.62875068194217132"/>
  </r>
  <r>
    <s v="ORID-02511"/>
    <x v="251"/>
    <x v="0"/>
    <s v="Q2"/>
    <n v="5"/>
    <x v="3"/>
    <x v="3"/>
    <x v="15"/>
    <x v="2"/>
    <s v="Business"/>
    <x v="2"/>
    <x v="3"/>
    <n v="8"/>
    <n v="195.03"/>
    <n v="0.15"/>
    <n v="101.13"/>
    <x v="839"/>
    <n v="809.04"/>
    <n v="517.16399999999999"/>
    <n v="0.38995810599274322"/>
  </r>
  <r>
    <s v="ORID-02512"/>
    <x v="52"/>
    <x v="0"/>
    <s v="Q1"/>
    <n v="3"/>
    <x v="8"/>
    <x v="2"/>
    <x v="13"/>
    <x v="1"/>
    <s v="New"/>
    <x v="2"/>
    <x v="3"/>
    <n v="2"/>
    <n v="192.76"/>
    <n v="0"/>
    <n v="103.08"/>
    <x v="840"/>
    <n v="206.16"/>
    <n v="179.35999999999999"/>
    <n v="0.46524175140070551"/>
  </r>
  <r>
    <s v="ORID-02514"/>
    <x v="0"/>
    <x v="0"/>
    <s v="Q3"/>
    <n v="7"/>
    <x v="0"/>
    <x v="2"/>
    <x v="5"/>
    <x v="1"/>
    <s v="New"/>
    <x v="1"/>
    <x v="4"/>
    <n v="2"/>
    <n v="161.97"/>
    <n v="0.1"/>
    <n v="88.57"/>
    <x v="841"/>
    <n v="177.14"/>
    <n v="114.40600000000001"/>
    <n v="0.39241148909606033"/>
  </r>
  <r>
    <s v="ORID-02515"/>
    <x v="275"/>
    <x v="0"/>
    <s v="Q2"/>
    <n v="4"/>
    <x v="10"/>
    <x v="0"/>
    <x v="12"/>
    <x v="1"/>
    <s v="Returning"/>
    <x v="3"/>
    <x v="13"/>
    <n v="1"/>
    <n v="81.78"/>
    <n v="0"/>
    <n v="42.82"/>
    <x v="842"/>
    <n v="42.82"/>
    <n v="38.96"/>
    <n v="0.47640009782342874"/>
  </r>
  <r>
    <s v="ORID-02516"/>
    <x v="315"/>
    <x v="0"/>
    <s v="Q4"/>
    <n v="10"/>
    <x v="6"/>
    <x v="3"/>
    <x v="15"/>
    <x v="1"/>
    <s v="New"/>
    <x v="2"/>
    <x v="3"/>
    <n v="2"/>
    <n v="198.57"/>
    <n v="0.15"/>
    <n v="101.08"/>
    <x v="843"/>
    <n v="202.16"/>
    <n v="135.40899999999996"/>
    <n v="0.4011298430839324"/>
  </r>
  <r>
    <s v="ORID-02517"/>
    <x v="17"/>
    <x v="0"/>
    <s v="Q3"/>
    <n v="7"/>
    <x v="0"/>
    <x v="2"/>
    <x v="5"/>
    <x v="1"/>
    <s v="New"/>
    <x v="1"/>
    <x v="1"/>
    <n v="1"/>
    <n v="36.479999999999997"/>
    <n v="0.05"/>
    <n v="13.22"/>
    <x v="844"/>
    <n v="13.22"/>
    <n v="21.436"/>
    <n v="0.61853647276084955"/>
  </r>
  <r>
    <s v="ORID-02519"/>
    <x v="297"/>
    <x v="0"/>
    <s v="Q3"/>
    <n v="8"/>
    <x v="2"/>
    <x v="3"/>
    <x v="9"/>
    <x v="1"/>
    <s v="Returning"/>
    <x v="0"/>
    <x v="12"/>
    <n v="2"/>
    <n v="91.11"/>
    <n v="0"/>
    <n v="44.19"/>
    <x v="845"/>
    <n v="88.38"/>
    <n v="93.84"/>
    <n v="0.51498189002304906"/>
  </r>
  <r>
    <s v="ORID-0252"/>
    <x v="102"/>
    <x v="0"/>
    <s v="Q4"/>
    <n v="11"/>
    <x v="7"/>
    <x v="1"/>
    <x v="1"/>
    <x v="1"/>
    <s v="Returning"/>
    <x v="1"/>
    <x v="4"/>
    <n v="4"/>
    <n v="162.04"/>
    <n v="0"/>
    <n v="85.77"/>
    <x v="846"/>
    <n v="343.08"/>
    <n v="305.08"/>
    <n v="0.47068625030856581"/>
  </r>
  <r>
    <s v="ORID-02520"/>
    <x v="13"/>
    <x v="0"/>
    <s v="Q1"/>
    <n v="2"/>
    <x v="4"/>
    <x v="2"/>
    <x v="16"/>
    <x v="2"/>
    <s v="Business"/>
    <x v="2"/>
    <x v="18"/>
    <n v="10"/>
    <n v="343.77"/>
    <n v="0.15"/>
    <n v="195.29"/>
    <x v="847"/>
    <n v="1952.8999999999999"/>
    <n v="969.14499999999975"/>
    <n v="0.33166669233362245"/>
  </r>
  <r>
    <s v="ORID-02525"/>
    <x v="7"/>
    <x v="0"/>
    <s v="Q3"/>
    <n v="8"/>
    <x v="2"/>
    <x v="0"/>
    <x v="4"/>
    <x v="0"/>
    <s v="New"/>
    <x v="4"/>
    <x v="17"/>
    <n v="2"/>
    <n v="36.78"/>
    <n v="0.05"/>
    <n v="13.85"/>
    <x v="848"/>
    <n v="27.7"/>
    <n v="42.182000000000002"/>
    <n v="0.60361752668784519"/>
  </r>
  <r>
    <s v="ORID-02526"/>
    <x v="146"/>
    <x v="0"/>
    <s v="Q2"/>
    <n v="5"/>
    <x v="3"/>
    <x v="2"/>
    <x v="16"/>
    <x v="1"/>
    <s v="New"/>
    <x v="2"/>
    <x v="16"/>
    <n v="1"/>
    <n v="80.86"/>
    <n v="0"/>
    <n v="38.44"/>
    <x v="148"/>
    <n v="38.44"/>
    <n v="42.42"/>
    <n v="0.52461043779371752"/>
  </r>
  <r>
    <s v="ORID-02528"/>
    <x v="85"/>
    <x v="0"/>
    <s v="Q1"/>
    <n v="3"/>
    <x v="8"/>
    <x v="0"/>
    <x v="0"/>
    <x v="1"/>
    <s v="New"/>
    <x v="0"/>
    <x v="12"/>
    <n v="1"/>
    <n v="90.06"/>
    <n v="0"/>
    <n v="44.49"/>
    <x v="849"/>
    <n v="44.49"/>
    <n v="45.57"/>
    <n v="0.50599600266489009"/>
  </r>
  <r>
    <s v="ORID-02529"/>
    <x v="243"/>
    <x v="0"/>
    <s v="Q1"/>
    <n v="2"/>
    <x v="4"/>
    <x v="0"/>
    <x v="3"/>
    <x v="1"/>
    <s v="Returning"/>
    <x v="0"/>
    <x v="0"/>
    <n v="6"/>
    <n v="154.22"/>
    <n v="0"/>
    <n v="79.599999999999994"/>
    <x v="850"/>
    <n v="477.59999999999997"/>
    <n v="447.71999999999997"/>
    <n v="0.4838542342108676"/>
  </r>
  <r>
    <s v="ORID-0253"/>
    <x v="251"/>
    <x v="0"/>
    <s v="Q2"/>
    <n v="5"/>
    <x v="3"/>
    <x v="3"/>
    <x v="15"/>
    <x v="0"/>
    <s v="Business"/>
    <x v="0"/>
    <x v="12"/>
    <n v="1"/>
    <n v="90.92"/>
    <n v="0.15"/>
    <n v="44.93"/>
    <x v="851"/>
    <n v="44.93"/>
    <n v="32.351999999999997"/>
    <n v="0.41862270645169636"/>
  </r>
  <r>
    <s v="ORID-02530"/>
    <x v="312"/>
    <x v="0"/>
    <s v="Q3"/>
    <n v="9"/>
    <x v="5"/>
    <x v="0"/>
    <x v="0"/>
    <x v="1"/>
    <s v="New"/>
    <x v="1"/>
    <x v="8"/>
    <n v="6"/>
    <n v="46.16"/>
    <n v="0.1"/>
    <n v="18.39"/>
    <x v="852"/>
    <n v="110.34"/>
    <n v="138.92399999999998"/>
    <n v="0.55733679953783932"/>
  </r>
  <r>
    <s v="ORID-02532"/>
    <x v="100"/>
    <x v="0"/>
    <s v="Q4"/>
    <n v="10"/>
    <x v="6"/>
    <x v="1"/>
    <x v="11"/>
    <x v="3"/>
    <s v="New"/>
    <x v="3"/>
    <x v="13"/>
    <n v="1"/>
    <n v="80.400000000000006"/>
    <n v="0"/>
    <n v="43.34"/>
    <x v="853"/>
    <n v="43.34"/>
    <n v="37.06"/>
    <n v="0.46094527363184079"/>
  </r>
  <r>
    <s v="ORID-02534"/>
    <x v="124"/>
    <x v="0"/>
    <s v="Q3"/>
    <n v="8"/>
    <x v="2"/>
    <x v="2"/>
    <x v="16"/>
    <x v="1"/>
    <s v="New"/>
    <x v="2"/>
    <x v="9"/>
    <n v="1"/>
    <n v="120.22"/>
    <n v="0"/>
    <n v="62.31"/>
    <x v="854"/>
    <n v="62.31"/>
    <n v="57.91"/>
    <n v="0.48170021627017134"/>
  </r>
  <r>
    <s v="ORID-02539"/>
    <x v="94"/>
    <x v="0"/>
    <s v="Q3"/>
    <n v="8"/>
    <x v="2"/>
    <x v="3"/>
    <x v="14"/>
    <x v="0"/>
    <s v="New"/>
    <x v="3"/>
    <x v="13"/>
    <n v="1"/>
    <n v="80.040000000000006"/>
    <n v="0.1"/>
    <n v="41.88"/>
    <x v="855"/>
    <n v="41.88"/>
    <n v="30.155999999999999"/>
    <n v="0.41862402132267196"/>
  </r>
  <r>
    <s v="ORID-02540"/>
    <x v="257"/>
    <x v="0"/>
    <s v="Q4"/>
    <n v="11"/>
    <x v="7"/>
    <x v="2"/>
    <x v="16"/>
    <x v="2"/>
    <s v="Business"/>
    <x v="2"/>
    <x v="16"/>
    <n v="12"/>
    <n v="81.150000000000006"/>
    <n v="0.15"/>
    <n v="39.590000000000003"/>
    <x v="856"/>
    <n v="475.08000000000004"/>
    <n v="352.65"/>
    <n v="0.42604472472907828"/>
  </r>
  <r>
    <s v="ORID-02541"/>
    <x v="128"/>
    <x v="0"/>
    <s v="Q1"/>
    <n v="3"/>
    <x v="8"/>
    <x v="2"/>
    <x v="6"/>
    <x v="1"/>
    <s v="Returning"/>
    <x v="1"/>
    <x v="8"/>
    <n v="2"/>
    <n v="46.61"/>
    <n v="0"/>
    <n v="17.97"/>
    <x v="857"/>
    <n v="35.94"/>
    <n v="57.28"/>
    <n v="0.61446041621969538"/>
  </r>
  <r>
    <s v="ORID-02542"/>
    <x v="271"/>
    <x v="0"/>
    <s v="Q2"/>
    <n v="5"/>
    <x v="3"/>
    <x v="0"/>
    <x v="12"/>
    <x v="0"/>
    <s v="New"/>
    <x v="1"/>
    <x v="2"/>
    <n v="1"/>
    <n v="131.13"/>
    <n v="0.05"/>
    <n v="67.010000000000005"/>
    <x v="858"/>
    <n v="67.010000000000005"/>
    <n v="57.563499999999991"/>
    <n v="0.46208463276700096"/>
  </r>
  <r>
    <s v="ORID-02544"/>
    <x v="304"/>
    <x v="0"/>
    <s v="Q2"/>
    <n v="5"/>
    <x v="3"/>
    <x v="0"/>
    <x v="4"/>
    <x v="1"/>
    <s v="Returning"/>
    <x v="0"/>
    <x v="5"/>
    <n v="1"/>
    <n v="71.87"/>
    <n v="0.05"/>
    <n v="31.97"/>
    <x v="859"/>
    <n v="31.97"/>
    <n v="36.3065"/>
    <n v="0.53175690025118449"/>
  </r>
  <r>
    <s v="ORID-02547"/>
    <x v="77"/>
    <x v="0"/>
    <s v="Q3"/>
    <n v="7"/>
    <x v="0"/>
    <x v="2"/>
    <x v="6"/>
    <x v="1"/>
    <s v="Business"/>
    <x v="4"/>
    <x v="19"/>
    <n v="1"/>
    <n v="40.549999999999997"/>
    <n v="0.05"/>
    <n v="14.44"/>
    <x v="860"/>
    <n v="14.44"/>
    <n v="24.082499999999996"/>
    <n v="0.62515413070283599"/>
  </r>
  <r>
    <s v="ORID-02548"/>
    <x v="236"/>
    <x v="0"/>
    <s v="Q2"/>
    <n v="4"/>
    <x v="10"/>
    <x v="1"/>
    <x v="2"/>
    <x v="3"/>
    <s v="New"/>
    <x v="3"/>
    <x v="6"/>
    <n v="4"/>
    <n v="51.68"/>
    <n v="0.05"/>
    <n v="23.09"/>
    <x v="861"/>
    <n v="92.36"/>
    <n v="104.02399999999999"/>
    <n v="0.52969692031937421"/>
  </r>
  <r>
    <s v="ORID-02549"/>
    <x v="255"/>
    <x v="0"/>
    <s v="Q2"/>
    <n v="6"/>
    <x v="11"/>
    <x v="0"/>
    <x v="3"/>
    <x v="2"/>
    <s v="Returning"/>
    <x v="4"/>
    <x v="17"/>
    <n v="8"/>
    <n v="36.15"/>
    <n v="0.05"/>
    <n v="13.55"/>
    <x v="862"/>
    <n v="108.4"/>
    <n v="166.33999999999995"/>
    <n v="0.60544514814005956"/>
  </r>
  <r>
    <s v="ORID-0255"/>
    <x v="308"/>
    <x v="0"/>
    <s v="Q1"/>
    <n v="2"/>
    <x v="4"/>
    <x v="0"/>
    <x v="0"/>
    <x v="1"/>
    <s v="New"/>
    <x v="1"/>
    <x v="2"/>
    <n v="3"/>
    <n v="134.53"/>
    <n v="0.1"/>
    <n v="69.12"/>
    <x v="863"/>
    <n v="207.36"/>
    <n v="155.87100000000004"/>
    <n v="0.42912361555043488"/>
  </r>
  <r>
    <s v="ORID-02554"/>
    <x v="184"/>
    <x v="0"/>
    <s v="Q3"/>
    <n v="7"/>
    <x v="0"/>
    <x v="2"/>
    <x v="10"/>
    <x v="3"/>
    <s v="New"/>
    <x v="4"/>
    <x v="15"/>
    <n v="2"/>
    <n v="49.98"/>
    <n v="0.1"/>
    <n v="21.91"/>
    <x v="864"/>
    <n v="43.82"/>
    <n v="46.143999999999998"/>
    <n v="0.51291627762215997"/>
  </r>
  <r>
    <s v="ORID-02555"/>
    <x v="156"/>
    <x v="0"/>
    <s v="Q3"/>
    <n v="7"/>
    <x v="0"/>
    <x v="3"/>
    <x v="9"/>
    <x v="3"/>
    <s v="New"/>
    <x v="1"/>
    <x v="8"/>
    <n v="2"/>
    <n v="46.89"/>
    <n v="0.1"/>
    <n v="18.53"/>
    <x v="865"/>
    <n v="37.06"/>
    <n v="47.341999999999999"/>
    <n v="0.56091087888912583"/>
  </r>
  <r>
    <s v="ORID-02556"/>
    <x v="282"/>
    <x v="0"/>
    <s v="Q2"/>
    <n v="4"/>
    <x v="10"/>
    <x v="0"/>
    <x v="12"/>
    <x v="1"/>
    <s v="Returning"/>
    <x v="0"/>
    <x v="5"/>
    <n v="2"/>
    <n v="72.900000000000006"/>
    <n v="0"/>
    <n v="31.52"/>
    <x v="866"/>
    <n v="63.04"/>
    <n v="82.760000000000019"/>
    <n v="0.5676268861454048"/>
  </r>
  <r>
    <s v="ORID-02558"/>
    <x v="180"/>
    <x v="0"/>
    <s v="Q1"/>
    <n v="3"/>
    <x v="8"/>
    <x v="1"/>
    <x v="11"/>
    <x v="3"/>
    <s v="New"/>
    <x v="4"/>
    <x v="17"/>
    <n v="1"/>
    <n v="36.67"/>
    <n v="0"/>
    <n v="13.97"/>
    <x v="867"/>
    <n v="13.97"/>
    <n v="22.700000000000003"/>
    <n v="0.61903463321516228"/>
  </r>
  <r>
    <s v="ORID-02560"/>
    <x v="193"/>
    <x v="0"/>
    <s v="Q3"/>
    <n v="7"/>
    <x v="0"/>
    <x v="2"/>
    <x v="6"/>
    <x v="1"/>
    <s v="Returning"/>
    <x v="3"/>
    <x v="6"/>
    <n v="2"/>
    <n v="51.71"/>
    <n v="0"/>
    <n v="22.75"/>
    <x v="868"/>
    <n v="45.5"/>
    <n v="57.92"/>
    <n v="0.5600464126861342"/>
  </r>
  <r>
    <s v="ORID-02561"/>
    <x v="48"/>
    <x v="0"/>
    <s v="Q4"/>
    <n v="11"/>
    <x v="7"/>
    <x v="2"/>
    <x v="6"/>
    <x v="0"/>
    <s v="New"/>
    <x v="0"/>
    <x v="5"/>
    <n v="4"/>
    <n v="73.05"/>
    <n v="0.2"/>
    <n v="32.82"/>
    <x v="869"/>
    <n v="131.28"/>
    <n v="102.47999999999999"/>
    <n v="0.4383983572895277"/>
  </r>
  <r>
    <s v="ORID-02563"/>
    <x v="155"/>
    <x v="0"/>
    <s v="Q3"/>
    <n v="9"/>
    <x v="5"/>
    <x v="2"/>
    <x v="5"/>
    <x v="3"/>
    <s v="Returning"/>
    <x v="0"/>
    <x v="0"/>
    <n v="1"/>
    <n v="157.88999999999999"/>
    <n v="0.1"/>
    <n v="78.209999999999994"/>
    <x v="870"/>
    <n v="78.209999999999994"/>
    <n v="63.891000000000005"/>
    <n v="0.44961682183798851"/>
  </r>
  <r>
    <s v="ORID-02564"/>
    <x v="278"/>
    <x v="0"/>
    <s v="Q3"/>
    <n v="8"/>
    <x v="2"/>
    <x v="3"/>
    <x v="7"/>
    <x v="1"/>
    <s v="Returning"/>
    <x v="2"/>
    <x v="3"/>
    <n v="1"/>
    <n v="200.2"/>
    <n v="0"/>
    <n v="103.38"/>
    <x v="871"/>
    <n v="103.38"/>
    <n v="96.82"/>
    <n v="0.48361638361638359"/>
  </r>
  <r>
    <s v="ORID-02566"/>
    <x v="108"/>
    <x v="0"/>
    <s v="Q2"/>
    <n v="4"/>
    <x v="10"/>
    <x v="0"/>
    <x v="3"/>
    <x v="3"/>
    <s v="Returning"/>
    <x v="1"/>
    <x v="8"/>
    <n v="3"/>
    <n v="47.28"/>
    <n v="0.05"/>
    <n v="18.52"/>
    <x v="872"/>
    <n v="55.56"/>
    <n v="79.187999999999988"/>
    <n v="0.58767477068305274"/>
  </r>
  <r>
    <s v="ORID-02569"/>
    <x v="129"/>
    <x v="0"/>
    <s v="Q4"/>
    <n v="10"/>
    <x v="6"/>
    <x v="0"/>
    <x v="3"/>
    <x v="2"/>
    <s v="Business"/>
    <x v="3"/>
    <x v="6"/>
    <n v="10"/>
    <n v="50.42"/>
    <n v="0.05"/>
    <n v="22.5"/>
    <x v="873"/>
    <n v="225"/>
    <n v="253.99"/>
    <n v="0.53026159210004387"/>
  </r>
  <r>
    <s v="ORID-02572"/>
    <x v="162"/>
    <x v="0"/>
    <s v="Q2"/>
    <n v="6"/>
    <x v="11"/>
    <x v="0"/>
    <x v="12"/>
    <x v="3"/>
    <s v="Business"/>
    <x v="0"/>
    <x v="5"/>
    <n v="2"/>
    <n v="70.97"/>
    <n v="0.05"/>
    <n v="32.54"/>
    <x v="874"/>
    <n v="65.08"/>
    <n v="69.762999999999991"/>
    <n v="0.51736463887632278"/>
  </r>
  <r>
    <s v="ORID-02574"/>
    <x v="310"/>
    <x v="0"/>
    <s v="Q3"/>
    <n v="8"/>
    <x v="2"/>
    <x v="1"/>
    <x v="2"/>
    <x v="0"/>
    <s v="New"/>
    <x v="3"/>
    <x v="7"/>
    <n v="1"/>
    <n v="104.33"/>
    <n v="0.1"/>
    <n v="49.86"/>
    <x v="875"/>
    <n v="49.86"/>
    <n v="44.037000000000006"/>
    <n v="0.46899261957251032"/>
  </r>
  <r>
    <s v="ORID-02575"/>
    <x v="101"/>
    <x v="0"/>
    <s v="Q4"/>
    <n v="11"/>
    <x v="7"/>
    <x v="3"/>
    <x v="15"/>
    <x v="0"/>
    <s v="Returning"/>
    <x v="4"/>
    <x v="19"/>
    <n v="1"/>
    <n v="39.42"/>
    <n v="0"/>
    <n v="14.63"/>
    <x v="876"/>
    <n v="14.63"/>
    <n v="24.79"/>
    <n v="0.62886859462201927"/>
  </r>
  <r>
    <s v="ORID-02578"/>
    <x v="52"/>
    <x v="0"/>
    <s v="Q1"/>
    <n v="3"/>
    <x v="8"/>
    <x v="3"/>
    <x v="8"/>
    <x v="1"/>
    <s v="New"/>
    <x v="1"/>
    <x v="4"/>
    <n v="1"/>
    <n v="165.72"/>
    <n v="0"/>
    <n v="89.31"/>
    <x v="877"/>
    <n v="89.31"/>
    <n v="76.41"/>
    <n v="0.46107892831281677"/>
  </r>
  <r>
    <s v="ORID-02579"/>
    <x v="112"/>
    <x v="0"/>
    <s v="Q3"/>
    <n v="8"/>
    <x v="2"/>
    <x v="0"/>
    <x v="12"/>
    <x v="0"/>
    <s v="Returning"/>
    <x v="2"/>
    <x v="16"/>
    <n v="1"/>
    <n v="81.22"/>
    <n v="0"/>
    <n v="39.18"/>
    <x v="878"/>
    <n v="39.18"/>
    <n v="42.04"/>
    <n v="0.51760650086185667"/>
  </r>
  <r>
    <s v="ORID-0258"/>
    <x v="75"/>
    <x v="0"/>
    <s v="Q3"/>
    <n v="7"/>
    <x v="0"/>
    <x v="0"/>
    <x v="12"/>
    <x v="3"/>
    <s v="New"/>
    <x v="0"/>
    <x v="5"/>
    <n v="3"/>
    <n v="71.34"/>
    <n v="0.1"/>
    <n v="31.71"/>
    <x v="879"/>
    <n v="95.13"/>
    <n v="97.488000000000028"/>
    <n v="0.50612092327819835"/>
  </r>
  <r>
    <s v="ORID-02581"/>
    <x v="36"/>
    <x v="0"/>
    <s v="Q2"/>
    <n v="5"/>
    <x v="3"/>
    <x v="2"/>
    <x v="6"/>
    <x v="1"/>
    <s v="New"/>
    <x v="0"/>
    <x v="12"/>
    <n v="2"/>
    <n v="91.76"/>
    <n v="0.05"/>
    <n v="46.31"/>
    <x v="880"/>
    <n v="92.62"/>
    <n v="81.72399999999999"/>
    <n v="0.46875143394668006"/>
  </r>
  <r>
    <s v="ORID-02582"/>
    <x v="235"/>
    <x v="0"/>
    <s v="Q1"/>
    <n v="3"/>
    <x v="8"/>
    <x v="2"/>
    <x v="13"/>
    <x v="3"/>
    <s v="New"/>
    <x v="4"/>
    <x v="14"/>
    <n v="1"/>
    <n v="120.16"/>
    <n v="0.15"/>
    <n v="68.33"/>
    <x v="881"/>
    <n v="68.33"/>
    <n v="33.805999999999997"/>
    <n v="0.33099005247904756"/>
  </r>
  <r>
    <s v="ORID-02583"/>
    <x v="80"/>
    <x v="0"/>
    <s v="Q2"/>
    <n v="4"/>
    <x v="10"/>
    <x v="1"/>
    <x v="1"/>
    <x v="1"/>
    <s v="Returning"/>
    <x v="4"/>
    <x v="19"/>
    <n v="1"/>
    <n v="41.13"/>
    <n v="0"/>
    <n v="15.04"/>
    <x v="723"/>
    <n v="15.04"/>
    <n v="26.090000000000003"/>
    <n v="0.63433017262338931"/>
  </r>
  <r>
    <s v="ORID-02584"/>
    <x v="119"/>
    <x v="0"/>
    <s v="Q4"/>
    <n v="11"/>
    <x v="7"/>
    <x v="2"/>
    <x v="5"/>
    <x v="2"/>
    <s v="Returning"/>
    <x v="2"/>
    <x v="3"/>
    <n v="15"/>
    <n v="192.23"/>
    <n v="0.15"/>
    <n v="106.34"/>
    <x v="882"/>
    <n v="1595.1000000000001"/>
    <n v="855.83249999999975"/>
    <n v="0.34918648310387979"/>
  </r>
  <r>
    <s v="ORID-02586"/>
    <x v="99"/>
    <x v="0"/>
    <s v="Q4"/>
    <n v="12"/>
    <x v="1"/>
    <x v="2"/>
    <x v="16"/>
    <x v="0"/>
    <s v="New"/>
    <x v="0"/>
    <x v="10"/>
    <n v="1"/>
    <n v="143.84"/>
    <n v="0.15"/>
    <n v="78.17"/>
    <x v="883"/>
    <n v="78.17"/>
    <n v="44.093999999999994"/>
    <n v="0.360645815612118"/>
  </r>
  <r>
    <s v="ORID-02588"/>
    <x v="194"/>
    <x v="0"/>
    <s v="Q2"/>
    <n v="6"/>
    <x v="11"/>
    <x v="0"/>
    <x v="12"/>
    <x v="3"/>
    <s v="Returning"/>
    <x v="0"/>
    <x v="12"/>
    <n v="1"/>
    <n v="90.28"/>
    <n v="0"/>
    <n v="46.04"/>
    <x v="884"/>
    <n v="46.04"/>
    <n v="44.24"/>
    <n v="0.4900310146211786"/>
  </r>
  <r>
    <s v="ORID-0259"/>
    <x v="302"/>
    <x v="0"/>
    <s v="Q3"/>
    <n v="9"/>
    <x v="5"/>
    <x v="0"/>
    <x v="12"/>
    <x v="0"/>
    <s v="Business"/>
    <x v="1"/>
    <x v="4"/>
    <n v="4"/>
    <n v="168.48"/>
    <n v="0.1"/>
    <n v="89.85"/>
    <x v="885"/>
    <n v="359.4"/>
    <n v="247.12800000000004"/>
    <n v="0.4074469768914214"/>
  </r>
  <r>
    <s v="ORID-02590"/>
    <x v="301"/>
    <x v="0"/>
    <s v="Q2"/>
    <n v="4"/>
    <x v="10"/>
    <x v="2"/>
    <x v="5"/>
    <x v="0"/>
    <s v="New"/>
    <x v="4"/>
    <x v="17"/>
    <n v="2"/>
    <n v="36.51"/>
    <n v="0.1"/>
    <n v="14.18"/>
    <x v="886"/>
    <n v="28.36"/>
    <n v="37.358000000000004"/>
    <n v="0.56845917404668433"/>
  </r>
  <r>
    <s v="ORID-02593"/>
    <x v="65"/>
    <x v="0"/>
    <s v="Q1"/>
    <n v="1"/>
    <x v="9"/>
    <x v="2"/>
    <x v="10"/>
    <x v="0"/>
    <s v="New"/>
    <x v="3"/>
    <x v="11"/>
    <n v="6"/>
    <n v="41.07"/>
    <n v="0.1"/>
    <n v="16.29"/>
    <x v="887"/>
    <n v="97.74"/>
    <n v="124.03800000000003"/>
    <n v="0.55928901874847825"/>
  </r>
  <r>
    <s v="ORID-02595"/>
    <x v="228"/>
    <x v="0"/>
    <s v="Q3"/>
    <n v="7"/>
    <x v="0"/>
    <x v="1"/>
    <x v="2"/>
    <x v="2"/>
    <s v="Business"/>
    <x v="1"/>
    <x v="2"/>
    <n v="15"/>
    <n v="133.44999999999999"/>
    <n v="0.2"/>
    <n v="65.819999999999993"/>
    <x v="888"/>
    <n v="987.3"/>
    <n v="614.09999999999991"/>
    <n v="0.3834769576620457"/>
  </r>
  <r>
    <s v="ORID-02596"/>
    <x v="56"/>
    <x v="0"/>
    <s v="Q3"/>
    <n v="8"/>
    <x v="2"/>
    <x v="3"/>
    <x v="7"/>
    <x v="0"/>
    <s v="Returning"/>
    <x v="2"/>
    <x v="16"/>
    <n v="1"/>
    <n v="82.82"/>
    <n v="0"/>
    <n v="38.83"/>
    <x v="889"/>
    <n v="38.83"/>
    <n v="43.989999999999995"/>
    <n v="0.53115189567737264"/>
  </r>
  <r>
    <s v="ORID-02598"/>
    <x v="240"/>
    <x v="0"/>
    <s v="Q2"/>
    <n v="5"/>
    <x v="3"/>
    <x v="0"/>
    <x v="12"/>
    <x v="1"/>
    <s v="New"/>
    <x v="0"/>
    <x v="0"/>
    <n v="5"/>
    <n v="156.16999999999999"/>
    <n v="0.1"/>
    <n v="80.59"/>
    <x v="890"/>
    <n v="402.95000000000005"/>
    <n v="299.81499999999994"/>
    <n v="0.42662198601239382"/>
  </r>
  <r>
    <s v="ORID-0260"/>
    <x v="233"/>
    <x v="0"/>
    <s v="Q4"/>
    <n v="12"/>
    <x v="1"/>
    <x v="3"/>
    <x v="9"/>
    <x v="1"/>
    <s v="Business"/>
    <x v="0"/>
    <x v="5"/>
    <n v="1"/>
    <n v="71.89"/>
    <n v="0.1"/>
    <n v="31.88"/>
    <x v="891"/>
    <n v="31.88"/>
    <n v="32.821000000000012"/>
    <n v="0.50727191233520363"/>
  </r>
  <r>
    <s v="ORID-02600"/>
    <x v="240"/>
    <x v="0"/>
    <s v="Q2"/>
    <n v="5"/>
    <x v="3"/>
    <x v="2"/>
    <x v="6"/>
    <x v="0"/>
    <s v="New"/>
    <x v="1"/>
    <x v="1"/>
    <n v="1"/>
    <n v="35.97"/>
    <n v="0.1"/>
    <n v="13.54"/>
    <x v="892"/>
    <n v="13.54"/>
    <n v="18.832999999999998"/>
    <n v="0.58175022395205878"/>
  </r>
  <r>
    <s v="ORID-02601"/>
    <x v="220"/>
    <x v="0"/>
    <s v="Q3"/>
    <n v="9"/>
    <x v="5"/>
    <x v="2"/>
    <x v="10"/>
    <x v="1"/>
    <s v="New"/>
    <x v="3"/>
    <x v="13"/>
    <n v="1"/>
    <n v="82.86"/>
    <n v="0"/>
    <n v="43.33"/>
    <x v="893"/>
    <n v="43.33"/>
    <n v="39.53"/>
    <n v="0.47706975621530295"/>
  </r>
  <r>
    <s v="ORID-02602"/>
    <x v="236"/>
    <x v="0"/>
    <s v="Q2"/>
    <n v="4"/>
    <x v="10"/>
    <x v="2"/>
    <x v="6"/>
    <x v="3"/>
    <s v="New"/>
    <x v="3"/>
    <x v="11"/>
    <n v="1"/>
    <n v="40.159999999999997"/>
    <n v="0"/>
    <n v="16.77"/>
    <x v="894"/>
    <n v="16.77"/>
    <n v="23.389999999999997"/>
    <n v="0.58242031872509958"/>
  </r>
  <r>
    <s v="ORID-02603"/>
    <x v="171"/>
    <x v="0"/>
    <s v="Q4"/>
    <n v="11"/>
    <x v="7"/>
    <x v="0"/>
    <x v="12"/>
    <x v="3"/>
    <s v="Returning"/>
    <x v="3"/>
    <x v="6"/>
    <n v="2"/>
    <n v="51.71"/>
    <n v="0.15"/>
    <n v="22.93"/>
    <x v="895"/>
    <n v="45.86"/>
    <n v="42.046999999999997"/>
    <n v="0.47831230732478641"/>
  </r>
  <r>
    <s v="ORID-0261"/>
    <x v="138"/>
    <x v="0"/>
    <s v="Q4"/>
    <n v="10"/>
    <x v="6"/>
    <x v="3"/>
    <x v="7"/>
    <x v="1"/>
    <s v="Business"/>
    <x v="2"/>
    <x v="18"/>
    <n v="1"/>
    <n v="336.56"/>
    <n v="0"/>
    <n v="189.74"/>
    <x v="896"/>
    <n v="189.74"/>
    <n v="146.82"/>
    <n v="0.43623722367482765"/>
  </r>
  <r>
    <s v="ORID-02610"/>
    <x v="35"/>
    <x v="0"/>
    <s v="Q3"/>
    <n v="9"/>
    <x v="5"/>
    <x v="0"/>
    <x v="12"/>
    <x v="1"/>
    <s v="Returning"/>
    <x v="2"/>
    <x v="18"/>
    <n v="1"/>
    <n v="341.87"/>
    <n v="0.1"/>
    <n v="190.66"/>
    <x v="897"/>
    <n v="190.66"/>
    <n v="117.023"/>
    <n v="0.38033625517171893"/>
  </r>
  <r>
    <s v="ORID-02611"/>
    <x v="152"/>
    <x v="0"/>
    <s v="Q2"/>
    <n v="6"/>
    <x v="11"/>
    <x v="0"/>
    <x v="3"/>
    <x v="1"/>
    <s v="Returning"/>
    <x v="1"/>
    <x v="4"/>
    <n v="5"/>
    <n v="160.82"/>
    <n v="0"/>
    <n v="90.14"/>
    <x v="898"/>
    <n v="450.7"/>
    <n v="353.39999999999992"/>
    <n v="0.43949757492849145"/>
  </r>
  <r>
    <s v="ORID-02613"/>
    <x v="82"/>
    <x v="0"/>
    <s v="Q3"/>
    <n v="8"/>
    <x v="2"/>
    <x v="0"/>
    <x v="4"/>
    <x v="1"/>
    <s v="New"/>
    <x v="4"/>
    <x v="17"/>
    <n v="1"/>
    <n v="36.380000000000003"/>
    <n v="0.05"/>
    <n v="14.2"/>
    <x v="899"/>
    <n v="14.2"/>
    <n v="20.361000000000001"/>
    <n v="0.58913225890454557"/>
  </r>
  <r>
    <s v="ORID-02615"/>
    <x v="191"/>
    <x v="0"/>
    <s v="Q1"/>
    <n v="2"/>
    <x v="4"/>
    <x v="1"/>
    <x v="11"/>
    <x v="1"/>
    <s v="Returning"/>
    <x v="0"/>
    <x v="0"/>
    <n v="6"/>
    <n v="155.79"/>
    <n v="0"/>
    <n v="77.48"/>
    <x v="900"/>
    <n v="464.88"/>
    <n v="469.86"/>
    <n v="0.50266384235188399"/>
  </r>
  <r>
    <s v="ORID-02616"/>
    <x v="0"/>
    <x v="0"/>
    <s v="Q3"/>
    <n v="7"/>
    <x v="0"/>
    <x v="3"/>
    <x v="7"/>
    <x v="0"/>
    <s v="New"/>
    <x v="4"/>
    <x v="14"/>
    <n v="2"/>
    <n v="125.37"/>
    <n v="0"/>
    <n v="68.040000000000006"/>
    <x v="901"/>
    <n v="136.08000000000001"/>
    <n v="114.66"/>
    <n v="0.457286432160804"/>
  </r>
  <r>
    <s v="ORID-02617"/>
    <x v="30"/>
    <x v="0"/>
    <s v="Q1"/>
    <n v="3"/>
    <x v="8"/>
    <x v="0"/>
    <x v="3"/>
    <x v="1"/>
    <s v="New"/>
    <x v="1"/>
    <x v="1"/>
    <n v="2"/>
    <n v="35.409999999999997"/>
    <n v="0"/>
    <n v="13.89"/>
    <x v="902"/>
    <n v="27.78"/>
    <n v="43.039999999999992"/>
    <n v="0.60773792713922614"/>
  </r>
  <r>
    <s v="ORID-02618"/>
    <x v="59"/>
    <x v="0"/>
    <s v="Q3"/>
    <n v="8"/>
    <x v="2"/>
    <x v="1"/>
    <x v="11"/>
    <x v="0"/>
    <s v="Business"/>
    <x v="0"/>
    <x v="10"/>
    <n v="2"/>
    <n v="143.86000000000001"/>
    <n v="0"/>
    <n v="81.23"/>
    <x v="903"/>
    <n v="162.46"/>
    <n v="125.26000000000002"/>
    <n v="0.43535381621020441"/>
  </r>
  <r>
    <s v="ORID-02622"/>
    <x v="117"/>
    <x v="0"/>
    <s v="Q4"/>
    <n v="10"/>
    <x v="6"/>
    <x v="1"/>
    <x v="11"/>
    <x v="3"/>
    <s v="New"/>
    <x v="2"/>
    <x v="16"/>
    <n v="3"/>
    <n v="83.73"/>
    <n v="0.15"/>
    <n v="39.43"/>
    <x v="904"/>
    <n v="118.28999999999999"/>
    <n v="95.221499999999992"/>
    <n v="0.44597831966896395"/>
  </r>
  <r>
    <s v="ORID-02623"/>
    <x v="38"/>
    <x v="0"/>
    <s v="Q1"/>
    <n v="3"/>
    <x v="8"/>
    <x v="2"/>
    <x v="6"/>
    <x v="3"/>
    <s v="New"/>
    <x v="3"/>
    <x v="7"/>
    <n v="2"/>
    <n v="103.33"/>
    <n v="0.05"/>
    <n v="51.58"/>
    <x v="905"/>
    <n v="103.16"/>
    <n v="93.167000000000002"/>
    <n v="0.47455011282197557"/>
  </r>
  <r>
    <s v="ORID-02624"/>
    <x v="184"/>
    <x v="0"/>
    <s v="Q3"/>
    <n v="7"/>
    <x v="0"/>
    <x v="0"/>
    <x v="4"/>
    <x v="2"/>
    <s v="Business"/>
    <x v="1"/>
    <x v="1"/>
    <n v="4"/>
    <n v="36.44"/>
    <n v="0.15"/>
    <n v="13.32"/>
    <x v="906"/>
    <n v="53.28"/>
    <n v="70.615999999999985"/>
    <n v="0.5699619035319945"/>
  </r>
  <r>
    <s v="ORID-02625"/>
    <x v="38"/>
    <x v="0"/>
    <s v="Q1"/>
    <n v="3"/>
    <x v="8"/>
    <x v="0"/>
    <x v="0"/>
    <x v="0"/>
    <s v="Business"/>
    <x v="4"/>
    <x v="15"/>
    <n v="2"/>
    <n v="51.14"/>
    <n v="0"/>
    <n v="21.58"/>
    <x v="907"/>
    <n v="43.16"/>
    <n v="59.120000000000005"/>
    <n v="0.57802111849824012"/>
  </r>
  <r>
    <s v="ORID-02628"/>
    <x v="145"/>
    <x v="0"/>
    <s v="Q2"/>
    <n v="6"/>
    <x v="11"/>
    <x v="0"/>
    <x v="12"/>
    <x v="3"/>
    <s v="Returning"/>
    <x v="1"/>
    <x v="4"/>
    <n v="2"/>
    <n v="167.26"/>
    <n v="0"/>
    <n v="89.65"/>
    <x v="908"/>
    <n v="179.3"/>
    <n v="155.21999999999997"/>
    <n v="0.46400813105344968"/>
  </r>
  <r>
    <s v="ORID-02629"/>
    <x v="226"/>
    <x v="0"/>
    <s v="Q3"/>
    <n v="8"/>
    <x v="2"/>
    <x v="0"/>
    <x v="12"/>
    <x v="1"/>
    <s v="Returning"/>
    <x v="3"/>
    <x v="13"/>
    <n v="1"/>
    <n v="81.72"/>
    <n v="0"/>
    <n v="42.38"/>
    <x v="909"/>
    <n v="42.38"/>
    <n v="39.339999999999996"/>
    <n v="0.48139990210474787"/>
  </r>
  <r>
    <s v="ORID-02632"/>
    <x v="0"/>
    <x v="0"/>
    <s v="Q3"/>
    <n v="7"/>
    <x v="0"/>
    <x v="1"/>
    <x v="11"/>
    <x v="1"/>
    <s v="New"/>
    <x v="2"/>
    <x v="3"/>
    <n v="1"/>
    <n v="196.57"/>
    <n v="0"/>
    <n v="104.78"/>
    <x v="910"/>
    <n v="104.78"/>
    <n v="91.789999999999992"/>
    <n v="0.46695833545301924"/>
  </r>
  <r>
    <s v="ORID-02634"/>
    <x v="62"/>
    <x v="0"/>
    <s v="Q2"/>
    <n v="5"/>
    <x v="3"/>
    <x v="3"/>
    <x v="14"/>
    <x v="3"/>
    <s v="Returning"/>
    <x v="1"/>
    <x v="1"/>
    <n v="2"/>
    <n v="36.94"/>
    <n v="0.05"/>
    <n v="13.82"/>
    <x v="911"/>
    <n v="27.64"/>
    <n v="42.545999999999992"/>
    <n v="0.60618926851508848"/>
  </r>
  <r>
    <s v="ORID-02636"/>
    <x v="223"/>
    <x v="0"/>
    <s v="Q4"/>
    <n v="11"/>
    <x v="7"/>
    <x v="2"/>
    <x v="16"/>
    <x v="0"/>
    <s v="Business"/>
    <x v="1"/>
    <x v="8"/>
    <n v="2"/>
    <n v="45.44"/>
    <n v="0.05"/>
    <n v="18.2"/>
    <x v="912"/>
    <n v="36.4"/>
    <n v="49.936"/>
    <n v="0.57839140103780584"/>
  </r>
  <r>
    <s v="ORID-02638"/>
    <x v="222"/>
    <x v="0"/>
    <s v="Q4"/>
    <n v="11"/>
    <x v="7"/>
    <x v="1"/>
    <x v="2"/>
    <x v="1"/>
    <s v="New"/>
    <x v="0"/>
    <x v="5"/>
    <n v="1"/>
    <n v="69.760000000000005"/>
    <n v="0.15"/>
    <n v="32.39"/>
    <x v="913"/>
    <n v="32.39"/>
    <n v="26.905999999999999"/>
    <n v="0.45375742039935241"/>
  </r>
  <r>
    <s v="ORID-02639"/>
    <x v="165"/>
    <x v="0"/>
    <s v="Q4"/>
    <n v="12"/>
    <x v="1"/>
    <x v="0"/>
    <x v="3"/>
    <x v="1"/>
    <s v="Returning"/>
    <x v="2"/>
    <x v="3"/>
    <n v="1"/>
    <n v="197.18"/>
    <n v="0"/>
    <n v="105.28"/>
    <x v="914"/>
    <n v="105.28"/>
    <n v="91.9"/>
    <n v="0.46607160969672384"/>
  </r>
  <r>
    <s v="ORID-0264"/>
    <x v="328"/>
    <x v="0"/>
    <s v="Q1"/>
    <n v="3"/>
    <x v="8"/>
    <x v="1"/>
    <x v="1"/>
    <x v="1"/>
    <s v="Business"/>
    <x v="1"/>
    <x v="8"/>
    <n v="4"/>
    <n v="47.33"/>
    <n v="0"/>
    <n v="18.739999999999998"/>
    <x v="915"/>
    <n v="74.959999999999994"/>
    <n v="114.36"/>
    <n v="0.60405662370589475"/>
  </r>
  <r>
    <s v="ORID-02641"/>
    <x v="22"/>
    <x v="0"/>
    <s v="Q2"/>
    <n v="5"/>
    <x v="3"/>
    <x v="1"/>
    <x v="11"/>
    <x v="3"/>
    <s v="Returning"/>
    <x v="4"/>
    <x v="17"/>
    <n v="2"/>
    <n v="36.9"/>
    <n v="0"/>
    <n v="14.07"/>
    <x v="916"/>
    <n v="28.14"/>
    <n v="45.66"/>
    <n v="0.61869918699186988"/>
  </r>
  <r>
    <s v="ORID-02642"/>
    <x v="122"/>
    <x v="0"/>
    <s v="Q1"/>
    <n v="2"/>
    <x v="4"/>
    <x v="2"/>
    <x v="10"/>
    <x v="3"/>
    <s v="Returning"/>
    <x v="2"/>
    <x v="3"/>
    <n v="3"/>
    <n v="199.9"/>
    <n v="0"/>
    <n v="104.18"/>
    <x v="917"/>
    <n v="312.54000000000002"/>
    <n v="287.16000000000003"/>
    <n v="0.47883941970985494"/>
  </r>
  <r>
    <s v="ORID-02644"/>
    <x v="297"/>
    <x v="0"/>
    <s v="Q3"/>
    <n v="8"/>
    <x v="2"/>
    <x v="1"/>
    <x v="1"/>
    <x v="3"/>
    <s v="Returning"/>
    <x v="1"/>
    <x v="1"/>
    <n v="3"/>
    <n v="35.619999999999997"/>
    <n v="0.05"/>
    <n v="13.47"/>
    <x v="918"/>
    <n v="40.410000000000004"/>
    <n v="61.106999999999978"/>
    <n v="0.60193859156594454"/>
  </r>
  <r>
    <s v="ORID-02645"/>
    <x v="178"/>
    <x v="0"/>
    <s v="Q4"/>
    <n v="11"/>
    <x v="7"/>
    <x v="1"/>
    <x v="11"/>
    <x v="0"/>
    <s v="New"/>
    <x v="0"/>
    <x v="5"/>
    <n v="4"/>
    <n v="70.010000000000005"/>
    <n v="0.05"/>
    <n v="31.43"/>
    <x v="919"/>
    <n v="125.72"/>
    <n v="140.31800000000001"/>
    <n v="0.52743593020545942"/>
  </r>
  <r>
    <s v="ORID-02646"/>
    <x v="154"/>
    <x v="0"/>
    <s v="Q4"/>
    <n v="12"/>
    <x v="1"/>
    <x v="2"/>
    <x v="13"/>
    <x v="1"/>
    <s v="Returning"/>
    <x v="4"/>
    <x v="17"/>
    <n v="1"/>
    <n v="35.799999999999997"/>
    <n v="0.05"/>
    <n v="14.12"/>
    <x v="920"/>
    <n v="14.12"/>
    <n v="19.89"/>
    <n v="0.58482799176712741"/>
  </r>
  <r>
    <s v="ORID-02647"/>
    <x v="58"/>
    <x v="0"/>
    <s v="Q4"/>
    <n v="11"/>
    <x v="7"/>
    <x v="3"/>
    <x v="8"/>
    <x v="1"/>
    <s v="New"/>
    <x v="0"/>
    <x v="5"/>
    <n v="1"/>
    <n v="70.099999999999994"/>
    <n v="0.15"/>
    <n v="32.28"/>
    <x v="921"/>
    <n v="32.28"/>
    <n v="27.304999999999993"/>
    <n v="0.45825291600234952"/>
  </r>
  <r>
    <s v="ORID-02648"/>
    <x v="298"/>
    <x v="0"/>
    <s v="Q3"/>
    <n v="9"/>
    <x v="5"/>
    <x v="3"/>
    <x v="14"/>
    <x v="3"/>
    <s v="New"/>
    <x v="4"/>
    <x v="15"/>
    <n v="1"/>
    <n v="50.47"/>
    <n v="0.05"/>
    <n v="22.27"/>
    <x v="922"/>
    <n v="22.27"/>
    <n v="25.676499999999994"/>
    <n v="0.53552396942425406"/>
  </r>
  <r>
    <s v="ORID-02649"/>
    <x v="62"/>
    <x v="0"/>
    <s v="Q2"/>
    <n v="5"/>
    <x v="3"/>
    <x v="1"/>
    <x v="1"/>
    <x v="1"/>
    <s v="New"/>
    <x v="2"/>
    <x v="3"/>
    <n v="3"/>
    <n v="199.17"/>
    <n v="0.05"/>
    <n v="105.24"/>
    <x v="923"/>
    <n v="315.71999999999997"/>
    <n v="251.91450000000003"/>
    <n v="0.4437970207941907"/>
  </r>
  <r>
    <s v="ORID-0265"/>
    <x v="289"/>
    <x v="0"/>
    <s v="Q4"/>
    <n v="10"/>
    <x v="6"/>
    <x v="2"/>
    <x v="5"/>
    <x v="1"/>
    <s v="Returning"/>
    <x v="3"/>
    <x v="13"/>
    <n v="1"/>
    <n v="82.28"/>
    <n v="0"/>
    <n v="42.08"/>
    <x v="924"/>
    <n v="42.08"/>
    <n v="40.200000000000003"/>
    <n v="0.48857559552746721"/>
  </r>
  <r>
    <s v="ORID-02650"/>
    <x v="107"/>
    <x v="0"/>
    <s v="Q3"/>
    <n v="7"/>
    <x v="0"/>
    <x v="0"/>
    <x v="0"/>
    <x v="2"/>
    <s v="Business"/>
    <x v="1"/>
    <x v="4"/>
    <n v="10"/>
    <n v="161.78"/>
    <n v="0.1"/>
    <n v="85.11"/>
    <x v="925"/>
    <n v="851.1"/>
    <n v="604.91999999999996"/>
    <n v="0.4154613260806857"/>
  </r>
  <r>
    <s v="ORID-02651"/>
    <x v="115"/>
    <x v="0"/>
    <s v="Q4"/>
    <n v="12"/>
    <x v="1"/>
    <x v="1"/>
    <x v="11"/>
    <x v="1"/>
    <s v="New"/>
    <x v="1"/>
    <x v="8"/>
    <n v="1"/>
    <n v="45.69"/>
    <n v="0.2"/>
    <n v="18.829999999999998"/>
    <x v="926"/>
    <n v="18.829999999999998"/>
    <n v="17.722000000000001"/>
    <n v="0.48484351061501429"/>
  </r>
  <r>
    <s v="ORID-02652"/>
    <x v="7"/>
    <x v="0"/>
    <s v="Q3"/>
    <n v="8"/>
    <x v="2"/>
    <x v="3"/>
    <x v="9"/>
    <x v="0"/>
    <s v="Returning"/>
    <x v="3"/>
    <x v="13"/>
    <n v="1"/>
    <n v="80.790000000000006"/>
    <n v="0.1"/>
    <n v="43.65"/>
    <x v="927"/>
    <n v="43.65"/>
    <n v="29.061000000000014"/>
    <n v="0.39967817799232591"/>
  </r>
  <r>
    <s v="ORID-02653"/>
    <x v="127"/>
    <x v="0"/>
    <s v="Q1"/>
    <n v="3"/>
    <x v="8"/>
    <x v="2"/>
    <x v="16"/>
    <x v="0"/>
    <s v="Returning"/>
    <x v="0"/>
    <x v="12"/>
    <n v="1"/>
    <n v="94.38"/>
    <n v="0"/>
    <n v="44.78"/>
    <x v="928"/>
    <n v="44.78"/>
    <n v="49.599999999999994"/>
    <n v="0.52553507098961638"/>
  </r>
  <r>
    <s v="ORID-02655"/>
    <x v="212"/>
    <x v="0"/>
    <s v="Q2"/>
    <n v="4"/>
    <x v="10"/>
    <x v="0"/>
    <x v="3"/>
    <x v="0"/>
    <s v="Business"/>
    <x v="3"/>
    <x v="7"/>
    <n v="1"/>
    <n v="101.13"/>
    <n v="0"/>
    <n v="50.8"/>
    <x v="929"/>
    <n v="50.8"/>
    <n v="50.33"/>
    <n v="0.49767625828141998"/>
  </r>
  <r>
    <s v="ORID-02656"/>
    <x v="12"/>
    <x v="0"/>
    <s v="Q4"/>
    <n v="10"/>
    <x v="6"/>
    <x v="3"/>
    <x v="14"/>
    <x v="1"/>
    <s v="New"/>
    <x v="2"/>
    <x v="9"/>
    <n v="1"/>
    <n v="123.11"/>
    <n v="0"/>
    <n v="58.99"/>
    <x v="930"/>
    <n v="58.99"/>
    <n v="64.12"/>
    <n v="0.52083502558687356"/>
  </r>
  <r>
    <s v="ORID-02657"/>
    <x v="121"/>
    <x v="0"/>
    <s v="Q2"/>
    <n v="5"/>
    <x v="3"/>
    <x v="1"/>
    <x v="1"/>
    <x v="0"/>
    <s v="New"/>
    <x v="0"/>
    <x v="10"/>
    <n v="1"/>
    <n v="145.68"/>
    <n v="0"/>
    <n v="77.8"/>
    <x v="931"/>
    <n v="77.8"/>
    <n v="67.88000000000001"/>
    <n v="0.46595277320153766"/>
  </r>
  <r>
    <s v="ORID-02658"/>
    <x v="11"/>
    <x v="0"/>
    <s v="Q2"/>
    <n v="5"/>
    <x v="3"/>
    <x v="1"/>
    <x v="11"/>
    <x v="1"/>
    <s v="Business"/>
    <x v="0"/>
    <x v="0"/>
    <n v="1"/>
    <n v="153.16999999999999"/>
    <n v="0"/>
    <n v="78.489999999999995"/>
    <x v="932"/>
    <n v="78.489999999999995"/>
    <n v="74.679999999999993"/>
    <n v="0.48756283867598094"/>
  </r>
  <r>
    <s v="ORID-02659"/>
    <x v="65"/>
    <x v="0"/>
    <s v="Q1"/>
    <n v="1"/>
    <x v="9"/>
    <x v="1"/>
    <x v="11"/>
    <x v="1"/>
    <s v="New"/>
    <x v="1"/>
    <x v="1"/>
    <n v="1"/>
    <n v="36.020000000000003"/>
    <n v="0"/>
    <n v="13.34"/>
    <x v="933"/>
    <n v="13.34"/>
    <n v="22.680000000000003"/>
    <n v="0.62965019433647973"/>
  </r>
  <r>
    <s v="ORID-0266"/>
    <x v="71"/>
    <x v="0"/>
    <s v="Q4"/>
    <n v="11"/>
    <x v="7"/>
    <x v="2"/>
    <x v="13"/>
    <x v="3"/>
    <s v="Business"/>
    <x v="0"/>
    <x v="12"/>
    <n v="1"/>
    <n v="93.48"/>
    <n v="0.05"/>
    <n v="46.34"/>
    <x v="934"/>
    <n v="46.34"/>
    <n v="42.465999999999994"/>
    <n v="0.47818841069297113"/>
  </r>
  <r>
    <s v="ORID-02660"/>
    <x v="273"/>
    <x v="0"/>
    <s v="Q3"/>
    <n v="7"/>
    <x v="0"/>
    <x v="3"/>
    <x v="8"/>
    <x v="0"/>
    <s v="New"/>
    <x v="1"/>
    <x v="1"/>
    <n v="4"/>
    <n v="35.450000000000003"/>
    <n v="0.1"/>
    <n v="13.83"/>
    <x v="935"/>
    <n v="55.32"/>
    <n v="72.300000000000011"/>
    <n v="0.56652562294311237"/>
  </r>
  <r>
    <s v="ORID-02664"/>
    <x v="86"/>
    <x v="0"/>
    <s v="Q2"/>
    <n v="6"/>
    <x v="11"/>
    <x v="3"/>
    <x v="15"/>
    <x v="3"/>
    <s v="Returning"/>
    <x v="1"/>
    <x v="8"/>
    <n v="3"/>
    <n v="47.61"/>
    <n v="0"/>
    <n v="18.21"/>
    <x v="936"/>
    <n v="54.63"/>
    <n v="88.199999999999989"/>
    <n v="0.61751732829237549"/>
  </r>
  <r>
    <s v="ORID-02666"/>
    <x v="222"/>
    <x v="0"/>
    <s v="Q4"/>
    <n v="11"/>
    <x v="7"/>
    <x v="2"/>
    <x v="6"/>
    <x v="0"/>
    <s v="Business"/>
    <x v="2"/>
    <x v="16"/>
    <n v="6"/>
    <n v="81.37"/>
    <n v="0"/>
    <n v="39.5"/>
    <x v="937"/>
    <n v="237"/>
    <n v="251.22000000000003"/>
    <n v="0.5145631067961165"/>
  </r>
  <r>
    <s v="ORID-02668"/>
    <x v="172"/>
    <x v="0"/>
    <s v="Q1"/>
    <n v="2"/>
    <x v="4"/>
    <x v="2"/>
    <x v="6"/>
    <x v="1"/>
    <s v="Returning"/>
    <x v="4"/>
    <x v="17"/>
    <n v="3"/>
    <n v="35.36"/>
    <n v="0"/>
    <n v="13.7"/>
    <x v="938"/>
    <n v="41.099999999999994"/>
    <n v="64.98"/>
    <n v="0.61255656108597289"/>
  </r>
  <r>
    <s v="ORID-02670"/>
    <x v="320"/>
    <x v="0"/>
    <s v="Q2"/>
    <n v="6"/>
    <x v="11"/>
    <x v="3"/>
    <x v="8"/>
    <x v="3"/>
    <s v="Returning"/>
    <x v="1"/>
    <x v="4"/>
    <n v="3"/>
    <n v="162.30000000000001"/>
    <n v="0.1"/>
    <n v="86.43"/>
    <x v="939"/>
    <n v="259.29000000000002"/>
    <n v="178.92000000000002"/>
    <n v="0.40829739166153217"/>
  </r>
  <r>
    <s v="ORID-02673"/>
    <x v="101"/>
    <x v="0"/>
    <s v="Q4"/>
    <n v="11"/>
    <x v="7"/>
    <x v="3"/>
    <x v="9"/>
    <x v="1"/>
    <s v="Returning"/>
    <x v="3"/>
    <x v="6"/>
    <n v="2"/>
    <n v="51.56"/>
    <n v="0.05"/>
    <n v="22.7"/>
    <x v="940"/>
    <n v="45.4"/>
    <n v="52.564"/>
    <n v="0.5365644522477645"/>
  </r>
  <r>
    <s v="ORID-02676"/>
    <x v="238"/>
    <x v="0"/>
    <s v="Q1"/>
    <n v="3"/>
    <x v="8"/>
    <x v="3"/>
    <x v="8"/>
    <x v="0"/>
    <s v="New"/>
    <x v="2"/>
    <x v="3"/>
    <n v="4"/>
    <n v="191.99"/>
    <n v="0"/>
    <n v="104.44"/>
    <x v="941"/>
    <n v="417.76"/>
    <n v="350.20000000000005"/>
    <n v="0.45601333402781397"/>
  </r>
  <r>
    <s v="ORID-02678"/>
    <x v="181"/>
    <x v="0"/>
    <s v="Q2"/>
    <n v="6"/>
    <x v="11"/>
    <x v="0"/>
    <x v="12"/>
    <x v="2"/>
    <s v="Returning"/>
    <x v="1"/>
    <x v="8"/>
    <n v="12"/>
    <n v="47.6"/>
    <n v="0.15"/>
    <n v="18.670000000000002"/>
    <x v="942"/>
    <n v="224.04000000000002"/>
    <n v="261.48"/>
    <n v="0.53855659911023235"/>
  </r>
  <r>
    <s v="ORID-0268"/>
    <x v="218"/>
    <x v="0"/>
    <s v="Q2"/>
    <n v="6"/>
    <x v="11"/>
    <x v="0"/>
    <x v="3"/>
    <x v="0"/>
    <s v="Business"/>
    <x v="4"/>
    <x v="17"/>
    <n v="1"/>
    <n v="37.01"/>
    <n v="0.05"/>
    <n v="14.18"/>
    <x v="943"/>
    <n v="14.18"/>
    <n v="20.979499999999994"/>
    <n v="0.59669506107879799"/>
  </r>
  <r>
    <s v="ORID-02680"/>
    <x v="134"/>
    <x v="0"/>
    <s v="Q2"/>
    <n v="6"/>
    <x v="11"/>
    <x v="2"/>
    <x v="16"/>
    <x v="1"/>
    <s v="Returning"/>
    <x v="0"/>
    <x v="12"/>
    <n v="1"/>
    <n v="93.59"/>
    <n v="0.15"/>
    <n v="46.48"/>
    <x v="944"/>
    <n v="46.48"/>
    <n v="33.071500000000007"/>
    <n v="0.41572440494522422"/>
  </r>
  <r>
    <s v="ORID-02681"/>
    <x v="330"/>
    <x v="0"/>
    <s v="Q1"/>
    <n v="1"/>
    <x v="9"/>
    <x v="0"/>
    <x v="4"/>
    <x v="1"/>
    <s v="New"/>
    <x v="0"/>
    <x v="12"/>
    <n v="1"/>
    <n v="94.32"/>
    <n v="0"/>
    <n v="45.93"/>
    <x v="945"/>
    <n v="45.93"/>
    <n v="48.389999999999993"/>
    <n v="0.51304071246819338"/>
  </r>
  <r>
    <s v="ORID-02682"/>
    <x v="291"/>
    <x v="0"/>
    <s v="Q3"/>
    <n v="7"/>
    <x v="0"/>
    <x v="2"/>
    <x v="10"/>
    <x v="1"/>
    <s v="New"/>
    <x v="4"/>
    <x v="19"/>
    <n v="2"/>
    <n v="40.22"/>
    <n v="0.05"/>
    <n v="14.72"/>
    <x v="946"/>
    <n v="29.44"/>
    <n v="46.977999999999994"/>
    <n v="0.61475045146431473"/>
  </r>
  <r>
    <s v="ORID-02683"/>
    <x v="218"/>
    <x v="0"/>
    <s v="Q2"/>
    <n v="6"/>
    <x v="11"/>
    <x v="0"/>
    <x v="12"/>
    <x v="1"/>
    <s v="Returning"/>
    <x v="2"/>
    <x v="3"/>
    <n v="1"/>
    <n v="198.64"/>
    <n v="0.05"/>
    <n v="101.89"/>
    <x v="947"/>
    <n v="101.89"/>
    <n v="86.817999999999969"/>
    <n v="0.46006528605040581"/>
  </r>
  <r>
    <s v="ORID-02685"/>
    <x v="243"/>
    <x v="0"/>
    <s v="Q1"/>
    <n v="2"/>
    <x v="4"/>
    <x v="2"/>
    <x v="16"/>
    <x v="1"/>
    <s v="New"/>
    <x v="0"/>
    <x v="5"/>
    <n v="1"/>
    <n v="72.78"/>
    <n v="0.05"/>
    <n v="33.26"/>
    <x v="948"/>
    <n v="33.26"/>
    <n v="35.880999999999993"/>
    <n v="0.51895402149231273"/>
  </r>
  <r>
    <s v="ORID-02686"/>
    <x v="76"/>
    <x v="0"/>
    <s v="Q2"/>
    <n v="4"/>
    <x v="10"/>
    <x v="2"/>
    <x v="6"/>
    <x v="1"/>
    <s v="Returning"/>
    <x v="0"/>
    <x v="5"/>
    <n v="1"/>
    <n v="70.45"/>
    <n v="0.05"/>
    <n v="31.98"/>
    <x v="949"/>
    <n v="31.98"/>
    <n v="34.947499999999991"/>
    <n v="0.52216951178514059"/>
  </r>
  <r>
    <s v="ORID-02688"/>
    <x v="281"/>
    <x v="0"/>
    <s v="Q2"/>
    <n v="4"/>
    <x v="10"/>
    <x v="3"/>
    <x v="14"/>
    <x v="3"/>
    <s v="New"/>
    <x v="1"/>
    <x v="8"/>
    <n v="5"/>
    <n v="47.25"/>
    <n v="0.1"/>
    <n v="17.93"/>
    <x v="950"/>
    <n v="89.65"/>
    <n v="122.97499999999999"/>
    <n v="0.57836566725455607"/>
  </r>
  <r>
    <s v="ORID-0269"/>
    <x v="255"/>
    <x v="0"/>
    <s v="Q2"/>
    <n v="6"/>
    <x v="11"/>
    <x v="0"/>
    <x v="3"/>
    <x v="2"/>
    <s v="Returning"/>
    <x v="0"/>
    <x v="5"/>
    <n v="3"/>
    <n v="73.02"/>
    <n v="0.1"/>
    <n v="32.69"/>
    <x v="951"/>
    <n v="98.07"/>
    <n v="99.084000000000003"/>
    <n v="0.50257159377948202"/>
  </r>
  <r>
    <s v="ORID-02693"/>
    <x v="56"/>
    <x v="0"/>
    <s v="Q3"/>
    <n v="8"/>
    <x v="2"/>
    <x v="0"/>
    <x v="12"/>
    <x v="1"/>
    <s v="New"/>
    <x v="2"/>
    <x v="18"/>
    <n v="1"/>
    <n v="335.26"/>
    <n v="0.05"/>
    <n v="193.73"/>
    <x v="952"/>
    <n v="193.73"/>
    <n v="124.76699999999997"/>
    <n v="0.39173681384754011"/>
  </r>
  <r>
    <s v="ORID-02694"/>
    <x v="165"/>
    <x v="0"/>
    <s v="Q4"/>
    <n v="12"/>
    <x v="1"/>
    <x v="0"/>
    <x v="0"/>
    <x v="1"/>
    <s v="New"/>
    <x v="2"/>
    <x v="9"/>
    <n v="1"/>
    <n v="124.9"/>
    <n v="0"/>
    <n v="62.16"/>
    <x v="953"/>
    <n v="62.16"/>
    <n v="62.740000000000009"/>
    <n v="0.50232185748598879"/>
  </r>
  <r>
    <s v="ORID-02698"/>
    <x v="242"/>
    <x v="0"/>
    <s v="Q1"/>
    <n v="3"/>
    <x v="8"/>
    <x v="3"/>
    <x v="14"/>
    <x v="3"/>
    <s v="New"/>
    <x v="4"/>
    <x v="17"/>
    <n v="4"/>
    <n v="36.08"/>
    <n v="0"/>
    <n v="13.89"/>
    <x v="954"/>
    <n v="55.56"/>
    <n v="88.759999999999991"/>
    <n v="0.61502217294900219"/>
  </r>
  <r>
    <s v="ORID-027"/>
    <x v="189"/>
    <x v="0"/>
    <s v="Q2"/>
    <n v="6"/>
    <x v="11"/>
    <x v="0"/>
    <x v="3"/>
    <x v="1"/>
    <s v="Returning"/>
    <x v="2"/>
    <x v="3"/>
    <n v="1"/>
    <n v="195.22"/>
    <n v="0"/>
    <n v="105.91"/>
    <x v="955"/>
    <n v="105.91"/>
    <n v="89.31"/>
    <n v="0.45748386435816002"/>
  </r>
  <r>
    <s v="ORID-0270"/>
    <x v="0"/>
    <x v="0"/>
    <s v="Q3"/>
    <n v="7"/>
    <x v="0"/>
    <x v="3"/>
    <x v="9"/>
    <x v="3"/>
    <s v="Returning"/>
    <x v="2"/>
    <x v="9"/>
    <n v="3"/>
    <n v="120.14"/>
    <n v="0"/>
    <n v="58.9"/>
    <x v="956"/>
    <n v="176.7"/>
    <n v="183.72000000000003"/>
    <n v="0.5097386382553688"/>
  </r>
  <r>
    <s v="ORID-02702"/>
    <x v="203"/>
    <x v="0"/>
    <s v="Q1"/>
    <n v="1"/>
    <x v="9"/>
    <x v="2"/>
    <x v="16"/>
    <x v="1"/>
    <s v="Returning"/>
    <x v="0"/>
    <x v="10"/>
    <n v="5"/>
    <n v="144.01"/>
    <n v="0.05"/>
    <n v="79.64"/>
    <x v="957"/>
    <n v="398.2"/>
    <n v="285.84749999999991"/>
    <n v="0.41787668254032062"/>
  </r>
  <r>
    <s v="ORID-02703"/>
    <x v="153"/>
    <x v="0"/>
    <s v="Q2"/>
    <n v="5"/>
    <x v="3"/>
    <x v="0"/>
    <x v="12"/>
    <x v="0"/>
    <s v="Business"/>
    <x v="2"/>
    <x v="3"/>
    <n v="2"/>
    <n v="197.35"/>
    <n v="0.05"/>
    <n v="102.63"/>
    <x v="958"/>
    <n v="205.26"/>
    <n v="169.70499999999998"/>
    <n v="0.45258890829810783"/>
  </r>
  <r>
    <s v="ORID-02706"/>
    <x v="172"/>
    <x v="0"/>
    <s v="Q1"/>
    <n v="2"/>
    <x v="4"/>
    <x v="0"/>
    <x v="3"/>
    <x v="3"/>
    <s v="Returning"/>
    <x v="4"/>
    <x v="14"/>
    <n v="2"/>
    <n v="122.43"/>
    <n v="0"/>
    <n v="69.08"/>
    <x v="959"/>
    <n v="138.16"/>
    <n v="106.70000000000002"/>
    <n v="0.43575920934411505"/>
  </r>
  <r>
    <s v="ORID-0271"/>
    <x v="188"/>
    <x v="0"/>
    <s v="Q3"/>
    <n v="9"/>
    <x v="5"/>
    <x v="2"/>
    <x v="6"/>
    <x v="3"/>
    <s v="Returning"/>
    <x v="0"/>
    <x v="12"/>
    <n v="1"/>
    <n v="94.29"/>
    <n v="0.1"/>
    <n v="45.12"/>
    <x v="960"/>
    <n v="45.12"/>
    <n v="39.741000000000007"/>
    <n v="0.46830699614663984"/>
  </r>
  <r>
    <s v="ORID-02710"/>
    <x v="23"/>
    <x v="0"/>
    <s v="Q4"/>
    <n v="11"/>
    <x v="7"/>
    <x v="1"/>
    <x v="2"/>
    <x v="0"/>
    <s v="New"/>
    <x v="2"/>
    <x v="16"/>
    <n v="2"/>
    <n v="80.67"/>
    <n v="0"/>
    <n v="40.5"/>
    <x v="961"/>
    <n v="81"/>
    <n v="80.34"/>
    <n v="0.49795462997396805"/>
  </r>
  <r>
    <s v="ORID-02712"/>
    <x v="281"/>
    <x v="0"/>
    <s v="Q2"/>
    <n v="4"/>
    <x v="10"/>
    <x v="3"/>
    <x v="8"/>
    <x v="1"/>
    <s v="Returning"/>
    <x v="4"/>
    <x v="17"/>
    <n v="1"/>
    <n v="35.69"/>
    <n v="0.05"/>
    <n v="13.53"/>
    <x v="962"/>
    <n v="13.53"/>
    <n v="20.375499999999995"/>
    <n v="0.60094969842650892"/>
  </r>
  <r>
    <s v="ORID-02714"/>
    <x v="98"/>
    <x v="0"/>
    <s v="Q1"/>
    <n v="2"/>
    <x v="4"/>
    <x v="1"/>
    <x v="11"/>
    <x v="1"/>
    <s v="Business"/>
    <x v="0"/>
    <x v="0"/>
    <n v="3"/>
    <n v="153.24"/>
    <n v="0.15"/>
    <n v="77.61"/>
    <x v="963"/>
    <n v="232.82999999999998"/>
    <n v="157.93200000000002"/>
    <n v="0.40416417154175693"/>
  </r>
  <r>
    <s v="ORID-02716"/>
    <x v="135"/>
    <x v="0"/>
    <s v="Q3"/>
    <n v="7"/>
    <x v="0"/>
    <x v="2"/>
    <x v="13"/>
    <x v="1"/>
    <s v="New"/>
    <x v="0"/>
    <x v="12"/>
    <n v="3"/>
    <n v="92.25"/>
    <n v="0"/>
    <n v="46.27"/>
    <x v="964"/>
    <n v="138.81"/>
    <n v="137.94"/>
    <n v="0.49842818428184282"/>
  </r>
  <r>
    <s v="ORID-02717"/>
    <x v="119"/>
    <x v="0"/>
    <s v="Q4"/>
    <n v="11"/>
    <x v="7"/>
    <x v="2"/>
    <x v="6"/>
    <x v="1"/>
    <s v="New"/>
    <x v="1"/>
    <x v="4"/>
    <n v="2"/>
    <n v="167.9"/>
    <n v="0.15"/>
    <n v="89.55"/>
    <x v="965"/>
    <n v="179.1"/>
    <n v="106.33000000000001"/>
    <n v="0.37252566303471957"/>
  </r>
  <r>
    <s v="ORID-02718"/>
    <x v="145"/>
    <x v="0"/>
    <s v="Q2"/>
    <n v="6"/>
    <x v="11"/>
    <x v="1"/>
    <x v="1"/>
    <x v="3"/>
    <s v="Returning"/>
    <x v="3"/>
    <x v="13"/>
    <n v="1"/>
    <n v="80.19"/>
    <n v="0"/>
    <n v="42.18"/>
    <x v="966"/>
    <n v="42.18"/>
    <n v="38.01"/>
    <n v="0.47399925177702956"/>
  </r>
  <r>
    <s v="ORID-02719"/>
    <x v="331"/>
    <x v="0"/>
    <s v="Q3"/>
    <n v="7"/>
    <x v="0"/>
    <x v="1"/>
    <x v="11"/>
    <x v="1"/>
    <s v="Business"/>
    <x v="1"/>
    <x v="4"/>
    <n v="1"/>
    <n v="164.92"/>
    <n v="0"/>
    <n v="89.47"/>
    <x v="967"/>
    <n v="89.47"/>
    <n v="75.449999999999989"/>
    <n v="0.45749454280863444"/>
  </r>
  <r>
    <s v="ORID-0272"/>
    <x v="184"/>
    <x v="0"/>
    <s v="Q3"/>
    <n v="7"/>
    <x v="0"/>
    <x v="0"/>
    <x v="4"/>
    <x v="1"/>
    <s v="Business"/>
    <x v="2"/>
    <x v="3"/>
    <n v="2"/>
    <n v="195.09"/>
    <n v="0"/>
    <n v="106.82"/>
    <x v="968"/>
    <n v="213.64"/>
    <n v="176.54000000000002"/>
    <n v="0.45245783997129535"/>
  </r>
  <r>
    <s v="ORID-02720"/>
    <x v="77"/>
    <x v="0"/>
    <s v="Q3"/>
    <n v="7"/>
    <x v="0"/>
    <x v="0"/>
    <x v="12"/>
    <x v="1"/>
    <s v="New"/>
    <x v="0"/>
    <x v="10"/>
    <n v="2"/>
    <n v="145.88999999999999"/>
    <n v="0"/>
    <n v="80.709999999999994"/>
    <x v="969"/>
    <n v="161.41999999999999"/>
    <n v="130.35999999999999"/>
    <n v="0.4467749674412228"/>
  </r>
  <r>
    <s v="ORID-02722"/>
    <x v="332"/>
    <x v="0"/>
    <s v="Q1"/>
    <n v="3"/>
    <x v="8"/>
    <x v="0"/>
    <x v="3"/>
    <x v="3"/>
    <s v="New"/>
    <x v="3"/>
    <x v="6"/>
    <n v="1"/>
    <n v="50.99"/>
    <n v="0.1"/>
    <n v="21.86"/>
    <x v="970"/>
    <n v="21.86"/>
    <n v="24.031000000000006"/>
    <n v="0.52365387548756848"/>
  </r>
  <r>
    <s v="ORID-02723"/>
    <x v="5"/>
    <x v="0"/>
    <s v="Q3"/>
    <n v="8"/>
    <x v="2"/>
    <x v="1"/>
    <x v="1"/>
    <x v="1"/>
    <s v="New"/>
    <x v="3"/>
    <x v="7"/>
    <n v="1"/>
    <n v="100.29"/>
    <n v="0.05"/>
    <n v="49.82"/>
    <x v="971"/>
    <n v="49.82"/>
    <n v="45.455500000000008"/>
    <n v="0.47709537079312103"/>
  </r>
  <r>
    <s v="ORID-02726"/>
    <x v="213"/>
    <x v="0"/>
    <s v="Q3"/>
    <n v="9"/>
    <x v="5"/>
    <x v="2"/>
    <x v="5"/>
    <x v="1"/>
    <s v="New"/>
    <x v="3"/>
    <x v="11"/>
    <n v="1"/>
    <n v="39.68"/>
    <n v="0.05"/>
    <n v="16.63"/>
    <x v="972"/>
    <n v="16.63"/>
    <n v="21.065999999999999"/>
    <n v="0.55883913412563668"/>
  </r>
  <r>
    <s v="ORID-02728"/>
    <x v="106"/>
    <x v="0"/>
    <s v="Q3"/>
    <n v="9"/>
    <x v="5"/>
    <x v="1"/>
    <x v="11"/>
    <x v="1"/>
    <s v="New"/>
    <x v="0"/>
    <x v="0"/>
    <n v="3"/>
    <n v="153.5"/>
    <n v="0"/>
    <n v="80.819999999999993"/>
    <x v="973"/>
    <n v="242.45999999999998"/>
    <n v="218.04000000000002"/>
    <n v="0.47348534201954401"/>
  </r>
  <r>
    <s v="ORID-0273"/>
    <x v="128"/>
    <x v="0"/>
    <s v="Q1"/>
    <n v="3"/>
    <x v="8"/>
    <x v="0"/>
    <x v="12"/>
    <x v="1"/>
    <s v="New"/>
    <x v="4"/>
    <x v="14"/>
    <n v="2"/>
    <n v="125.04"/>
    <n v="0.05"/>
    <n v="67.680000000000007"/>
    <x v="974"/>
    <n v="135.36000000000001"/>
    <n v="102.21599999999998"/>
    <n v="0.43024547934134755"/>
  </r>
  <r>
    <s v="ORID-02730"/>
    <x v="103"/>
    <x v="0"/>
    <s v="Q4"/>
    <n v="11"/>
    <x v="7"/>
    <x v="1"/>
    <x v="1"/>
    <x v="1"/>
    <s v="Returning"/>
    <x v="0"/>
    <x v="0"/>
    <n v="3"/>
    <n v="154.07"/>
    <n v="0.05"/>
    <n v="77.73"/>
    <x v="975"/>
    <n v="233.19"/>
    <n v="205.90949999999998"/>
    <n v="0.46893585622393102"/>
  </r>
  <r>
    <s v="ORID-02737"/>
    <x v="119"/>
    <x v="0"/>
    <s v="Q4"/>
    <n v="11"/>
    <x v="7"/>
    <x v="2"/>
    <x v="5"/>
    <x v="1"/>
    <s v="Business"/>
    <x v="2"/>
    <x v="16"/>
    <n v="2"/>
    <n v="80.709999999999994"/>
    <n v="0.1"/>
    <n v="39.33"/>
    <x v="976"/>
    <n v="78.66"/>
    <n v="66.617999999999995"/>
    <n v="0.45855532152149669"/>
  </r>
  <r>
    <s v="ORID-02738"/>
    <x v="68"/>
    <x v="0"/>
    <s v="Q4"/>
    <n v="12"/>
    <x v="1"/>
    <x v="2"/>
    <x v="10"/>
    <x v="1"/>
    <s v="New"/>
    <x v="0"/>
    <x v="10"/>
    <n v="3"/>
    <n v="145.43"/>
    <n v="0.05"/>
    <n v="81.72"/>
    <x v="977"/>
    <n v="245.16"/>
    <n v="169.31550000000001"/>
    <n v="0.40850544845232106"/>
  </r>
  <r>
    <s v="ORID-0274"/>
    <x v="71"/>
    <x v="0"/>
    <s v="Q4"/>
    <n v="11"/>
    <x v="7"/>
    <x v="2"/>
    <x v="13"/>
    <x v="1"/>
    <s v="Business"/>
    <x v="3"/>
    <x v="13"/>
    <n v="1"/>
    <n v="82.89"/>
    <n v="0"/>
    <n v="41.44"/>
    <x v="978"/>
    <n v="41.44"/>
    <n v="41.45"/>
    <n v="0.50006032090722652"/>
  </r>
  <r>
    <s v="ORID-02741"/>
    <x v="263"/>
    <x v="0"/>
    <s v="Q4"/>
    <n v="10"/>
    <x v="6"/>
    <x v="0"/>
    <x v="4"/>
    <x v="1"/>
    <s v="Returning"/>
    <x v="4"/>
    <x v="19"/>
    <n v="1"/>
    <n v="40.75"/>
    <n v="0"/>
    <n v="14.7"/>
    <x v="979"/>
    <n v="14.7"/>
    <n v="26.05"/>
    <n v="0.63926380368098157"/>
  </r>
  <r>
    <s v="ORID-02743"/>
    <x v="245"/>
    <x v="0"/>
    <s v="Q3"/>
    <n v="8"/>
    <x v="2"/>
    <x v="0"/>
    <x v="0"/>
    <x v="1"/>
    <s v="Business"/>
    <x v="4"/>
    <x v="14"/>
    <n v="1"/>
    <n v="125.14"/>
    <n v="0"/>
    <n v="69.44"/>
    <x v="980"/>
    <n v="69.44"/>
    <n v="55.7"/>
    <n v="0.4451014863353045"/>
  </r>
  <r>
    <s v="ORID-02745"/>
    <x v="292"/>
    <x v="0"/>
    <s v="Q4"/>
    <n v="12"/>
    <x v="1"/>
    <x v="0"/>
    <x v="3"/>
    <x v="3"/>
    <s v="Business"/>
    <x v="1"/>
    <x v="8"/>
    <n v="1"/>
    <n v="46.07"/>
    <n v="0"/>
    <n v="18.420000000000002"/>
    <x v="981"/>
    <n v="18.420000000000002"/>
    <n v="27.65"/>
    <n v="0.60017364879531143"/>
  </r>
  <r>
    <s v="ORID-02746"/>
    <x v="17"/>
    <x v="0"/>
    <s v="Q3"/>
    <n v="7"/>
    <x v="0"/>
    <x v="1"/>
    <x v="1"/>
    <x v="0"/>
    <s v="New"/>
    <x v="0"/>
    <x v="0"/>
    <n v="3"/>
    <n v="155.44"/>
    <n v="0.05"/>
    <n v="79.95"/>
    <x v="982"/>
    <n v="239.85000000000002"/>
    <n v="203.15399999999994"/>
    <n v="0.45858276674702703"/>
  </r>
  <r>
    <s v="ORID-02747"/>
    <x v="257"/>
    <x v="0"/>
    <s v="Q4"/>
    <n v="11"/>
    <x v="7"/>
    <x v="1"/>
    <x v="11"/>
    <x v="0"/>
    <s v="Returning"/>
    <x v="2"/>
    <x v="3"/>
    <n v="1"/>
    <n v="194.73"/>
    <n v="0"/>
    <n v="104.48"/>
    <x v="983"/>
    <n v="104.48"/>
    <n v="90.249999999999986"/>
    <n v="0.46346222975401835"/>
  </r>
  <r>
    <s v="ORID-02748"/>
    <x v="41"/>
    <x v="0"/>
    <s v="Q2"/>
    <n v="6"/>
    <x v="11"/>
    <x v="3"/>
    <x v="9"/>
    <x v="1"/>
    <s v="New"/>
    <x v="4"/>
    <x v="19"/>
    <n v="2"/>
    <n v="40.86"/>
    <n v="0"/>
    <n v="14.59"/>
    <x v="909"/>
    <n v="29.18"/>
    <n v="52.54"/>
    <n v="0.64292706803720023"/>
  </r>
  <r>
    <s v="ORID-02749"/>
    <x v="333"/>
    <x v="0"/>
    <s v="Q3"/>
    <n v="8"/>
    <x v="2"/>
    <x v="2"/>
    <x v="16"/>
    <x v="1"/>
    <s v="Business"/>
    <x v="0"/>
    <x v="12"/>
    <n v="2"/>
    <n v="93.13"/>
    <n v="0"/>
    <n v="45.68"/>
    <x v="984"/>
    <n v="91.36"/>
    <n v="94.899999999999991"/>
    <n v="0.50950284548480618"/>
  </r>
  <r>
    <s v="ORID-02751"/>
    <x v="3"/>
    <x v="0"/>
    <s v="Q3"/>
    <n v="7"/>
    <x v="0"/>
    <x v="1"/>
    <x v="11"/>
    <x v="0"/>
    <s v="New"/>
    <x v="4"/>
    <x v="14"/>
    <n v="2"/>
    <n v="125.9"/>
    <n v="0.15"/>
    <n v="70.27"/>
    <x v="985"/>
    <n v="140.54"/>
    <n v="73.490000000000009"/>
    <n v="0.34336307994206422"/>
  </r>
  <r>
    <s v="ORID-02753"/>
    <x v="98"/>
    <x v="0"/>
    <s v="Q1"/>
    <n v="2"/>
    <x v="4"/>
    <x v="0"/>
    <x v="4"/>
    <x v="3"/>
    <s v="Returning"/>
    <x v="0"/>
    <x v="10"/>
    <n v="1"/>
    <n v="140.47"/>
    <n v="0"/>
    <n v="79.66"/>
    <x v="986"/>
    <n v="79.66"/>
    <n v="60.81"/>
    <n v="0.43290382288033036"/>
  </r>
  <r>
    <s v="ORID-02755"/>
    <x v="213"/>
    <x v="0"/>
    <s v="Q3"/>
    <n v="9"/>
    <x v="5"/>
    <x v="3"/>
    <x v="15"/>
    <x v="1"/>
    <s v="New"/>
    <x v="0"/>
    <x v="10"/>
    <n v="3"/>
    <n v="146.22"/>
    <n v="0"/>
    <n v="80.13"/>
    <x v="987"/>
    <n v="240.39"/>
    <n v="198.26999999999998"/>
    <n v="0.4519901518260156"/>
  </r>
  <r>
    <s v="ORID-02757"/>
    <x v="57"/>
    <x v="0"/>
    <s v="Q2"/>
    <n v="6"/>
    <x v="11"/>
    <x v="2"/>
    <x v="5"/>
    <x v="2"/>
    <s v="Business"/>
    <x v="1"/>
    <x v="2"/>
    <n v="6"/>
    <n v="136.65"/>
    <n v="0.15"/>
    <n v="68.56"/>
    <x v="988"/>
    <n v="411.36"/>
    <n v="285.55500000000006"/>
    <n v="0.4097415036266977"/>
  </r>
  <r>
    <s v="ORID-02758"/>
    <x v="193"/>
    <x v="0"/>
    <s v="Q3"/>
    <n v="7"/>
    <x v="0"/>
    <x v="1"/>
    <x v="1"/>
    <x v="1"/>
    <s v="New"/>
    <x v="3"/>
    <x v="11"/>
    <n v="1"/>
    <n v="39.86"/>
    <n v="0"/>
    <n v="16.53"/>
    <x v="989"/>
    <n v="16.53"/>
    <n v="23.33"/>
    <n v="0.58529854490717503"/>
  </r>
  <r>
    <s v="ORID-0276"/>
    <x v="20"/>
    <x v="0"/>
    <s v="Q4"/>
    <n v="10"/>
    <x v="6"/>
    <x v="3"/>
    <x v="9"/>
    <x v="1"/>
    <s v="Business"/>
    <x v="0"/>
    <x v="12"/>
    <n v="1"/>
    <n v="92.74"/>
    <n v="0.15"/>
    <n v="44.52"/>
    <x v="990"/>
    <n v="44.52"/>
    <n v="34.30899999999999"/>
    <n v="0.43523322635070844"/>
  </r>
  <r>
    <s v="ORID-02761"/>
    <x v="302"/>
    <x v="0"/>
    <s v="Q3"/>
    <n v="9"/>
    <x v="5"/>
    <x v="1"/>
    <x v="11"/>
    <x v="2"/>
    <s v="Business"/>
    <x v="2"/>
    <x v="9"/>
    <n v="5"/>
    <n v="124.51"/>
    <n v="0.1"/>
    <n v="60.29"/>
    <x v="991"/>
    <n v="301.45"/>
    <n v="258.84500000000008"/>
    <n v="0.46197984990049895"/>
  </r>
  <r>
    <s v="ORID-02762"/>
    <x v="235"/>
    <x v="0"/>
    <s v="Q1"/>
    <n v="3"/>
    <x v="8"/>
    <x v="0"/>
    <x v="12"/>
    <x v="0"/>
    <s v="Returning"/>
    <x v="2"/>
    <x v="3"/>
    <n v="1"/>
    <n v="196.48"/>
    <n v="0"/>
    <n v="101.29"/>
    <x v="992"/>
    <n v="101.29"/>
    <n v="95.189999999999984"/>
    <n v="0.48447679153094458"/>
  </r>
  <r>
    <s v="ORID-02763"/>
    <x v="228"/>
    <x v="0"/>
    <s v="Q3"/>
    <n v="7"/>
    <x v="0"/>
    <x v="1"/>
    <x v="11"/>
    <x v="1"/>
    <s v="Business"/>
    <x v="2"/>
    <x v="9"/>
    <n v="1"/>
    <n v="120.94"/>
    <n v="0"/>
    <n v="62.24"/>
    <x v="993"/>
    <n v="62.24"/>
    <n v="58.699999999999996"/>
    <n v="0.48536464362493797"/>
  </r>
  <r>
    <s v="ORID-02767"/>
    <x v="332"/>
    <x v="0"/>
    <s v="Q1"/>
    <n v="3"/>
    <x v="8"/>
    <x v="2"/>
    <x v="5"/>
    <x v="1"/>
    <s v="Returning"/>
    <x v="1"/>
    <x v="2"/>
    <n v="4"/>
    <n v="134.18"/>
    <n v="0"/>
    <n v="66.430000000000007"/>
    <x v="994"/>
    <n v="265.72000000000003"/>
    <n v="271"/>
    <n v="0.5049187658369354"/>
  </r>
  <r>
    <s v="ORID-02772"/>
    <x v="237"/>
    <x v="0"/>
    <s v="Q2"/>
    <n v="6"/>
    <x v="11"/>
    <x v="0"/>
    <x v="0"/>
    <x v="0"/>
    <s v="New"/>
    <x v="1"/>
    <x v="2"/>
    <n v="6"/>
    <n v="136.46"/>
    <n v="0"/>
    <n v="68.61"/>
    <x v="995"/>
    <n v="411.65999999999997"/>
    <n v="407.1"/>
    <n v="0.49721530118716112"/>
  </r>
  <r>
    <s v="ORID-02773"/>
    <x v="207"/>
    <x v="0"/>
    <s v="Q3"/>
    <n v="8"/>
    <x v="2"/>
    <x v="2"/>
    <x v="16"/>
    <x v="1"/>
    <s v="New"/>
    <x v="0"/>
    <x v="0"/>
    <n v="4"/>
    <n v="151.06"/>
    <n v="0"/>
    <n v="77.67"/>
    <x v="996"/>
    <n v="310.68"/>
    <n v="293.56"/>
    <n v="0.48583344366476894"/>
  </r>
  <r>
    <s v="ORID-02774"/>
    <x v="62"/>
    <x v="0"/>
    <s v="Q2"/>
    <n v="5"/>
    <x v="3"/>
    <x v="1"/>
    <x v="2"/>
    <x v="1"/>
    <s v="Returning"/>
    <x v="2"/>
    <x v="16"/>
    <n v="3"/>
    <n v="83.17"/>
    <n v="0"/>
    <n v="40.520000000000003"/>
    <x v="997"/>
    <n v="121.56"/>
    <n v="127.94999999999999"/>
    <n v="0.51280509799206442"/>
  </r>
  <r>
    <s v="ORID-02776"/>
    <x v="153"/>
    <x v="0"/>
    <s v="Q2"/>
    <n v="5"/>
    <x v="3"/>
    <x v="0"/>
    <x v="4"/>
    <x v="1"/>
    <s v="Business"/>
    <x v="1"/>
    <x v="1"/>
    <n v="3"/>
    <n v="36.74"/>
    <n v="0.05"/>
    <n v="13.97"/>
    <x v="998"/>
    <n v="41.910000000000004"/>
    <n v="62.798999999999985"/>
    <n v="0.59974787267570118"/>
  </r>
  <r>
    <s v="ORID-02777"/>
    <x v="320"/>
    <x v="0"/>
    <s v="Q2"/>
    <n v="6"/>
    <x v="11"/>
    <x v="2"/>
    <x v="16"/>
    <x v="2"/>
    <s v="Business"/>
    <x v="0"/>
    <x v="5"/>
    <n v="5"/>
    <n v="72.37"/>
    <n v="0.2"/>
    <n v="32.840000000000003"/>
    <x v="999"/>
    <n v="164.20000000000002"/>
    <n v="125.28"/>
    <n v="0.43277601215973466"/>
  </r>
  <r>
    <s v="ORID-02778"/>
    <x v="334"/>
    <x v="0"/>
    <s v="Q4"/>
    <n v="11"/>
    <x v="7"/>
    <x v="0"/>
    <x v="4"/>
    <x v="3"/>
    <s v="Returning"/>
    <x v="0"/>
    <x v="10"/>
    <n v="1"/>
    <n v="145.4"/>
    <n v="0.1"/>
    <n v="77.66"/>
    <x v="1000"/>
    <n v="77.66"/>
    <n v="53.200000000000017"/>
    <n v="0.40654134189209851"/>
  </r>
  <r>
    <s v="ORID-02779"/>
    <x v="103"/>
    <x v="0"/>
    <s v="Q4"/>
    <n v="11"/>
    <x v="7"/>
    <x v="1"/>
    <x v="11"/>
    <x v="2"/>
    <s v="Business"/>
    <x v="4"/>
    <x v="14"/>
    <n v="4"/>
    <n v="123.4"/>
    <n v="0.05"/>
    <n v="70.930000000000007"/>
    <x v="1001"/>
    <n v="283.72000000000003"/>
    <n v="185.2"/>
    <n v="0.3949500980977565"/>
  </r>
  <r>
    <s v="ORID-02780"/>
    <x v="320"/>
    <x v="0"/>
    <s v="Q2"/>
    <n v="6"/>
    <x v="11"/>
    <x v="3"/>
    <x v="7"/>
    <x v="1"/>
    <s v="New"/>
    <x v="4"/>
    <x v="17"/>
    <n v="2"/>
    <n v="35.61"/>
    <n v="0.15"/>
    <n v="13.96"/>
    <x v="1002"/>
    <n v="27.92"/>
    <n v="32.616999999999997"/>
    <n v="0.53879445628293432"/>
  </r>
  <r>
    <s v="ORID-02781"/>
    <x v="244"/>
    <x v="0"/>
    <s v="Q3"/>
    <n v="7"/>
    <x v="0"/>
    <x v="1"/>
    <x v="1"/>
    <x v="1"/>
    <s v="Returning"/>
    <x v="1"/>
    <x v="2"/>
    <n v="2"/>
    <n v="134.99"/>
    <n v="0"/>
    <n v="68.77"/>
    <x v="1003"/>
    <n v="137.54"/>
    <n v="132.44000000000003"/>
    <n v="0.49055485591525305"/>
  </r>
  <r>
    <s v="ORID-02782"/>
    <x v="149"/>
    <x v="0"/>
    <s v="Q1"/>
    <n v="1"/>
    <x v="9"/>
    <x v="0"/>
    <x v="4"/>
    <x v="1"/>
    <s v="New"/>
    <x v="0"/>
    <x v="0"/>
    <n v="1"/>
    <n v="152.75"/>
    <n v="0.05"/>
    <n v="79.88"/>
    <x v="1004"/>
    <n v="79.88"/>
    <n v="65.232499999999987"/>
    <n v="0.44953053665259707"/>
  </r>
  <r>
    <s v="ORID-02784"/>
    <x v="309"/>
    <x v="0"/>
    <s v="Q1"/>
    <n v="1"/>
    <x v="9"/>
    <x v="1"/>
    <x v="11"/>
    <x v="0"/>
    <s v="New"/>
    <x v="3"/>
    <x v="13"/>
    <n v="1"/>
    <n v="80.11"/>
    <n v="0.05"/>
    <n v="43.54"/>
    <x v="1005"/>
    <n v="43.54"/>
    <n v="32.564500000000002"/>
    <n v="0.42789191177919839"/>
  </r>
  <r>
    <s v="ORID-02786"/>
    <x v="155"/>
    <x v="0"/>
    <s v="Q3"/>
    <n v="9"/>
    <x v="5"/>
    <x v="0"/>
    <x v="12"/>
    <x v="1"/>
    <s v="New"/>
    <x v="4"/>
    <x v="19"/>
    <n v="2"/>
    <n v="40.83"/>
    <n v="0"/>
    <n v="14.56"/>
    <x v="1006"/>
    <n v="29.12"/>
    <n v="52.539999999999992"/>
    <n v="0.64339946118050451"/>
  </r>
  <r>
    <s v="ORID-02788"/>
    <x v="106"/>
    <x v="0"/>
    <s v="Q3"/>
    <n v="9"/>
    <x v="5"/>
    <x v="2"/>
    <x v="6"/>
    <x v="3"/>
    <s v="New"/>
    <x v="0"/>
    <x v="5"/>
    <n v="1"/>
    <n v="70.430000000000007"/>
    <n v="0"/>
    <n v="31.51"/>
    <x v="1007"/>
    <n v="31.51"/>
    <n v="38.92"/>
    <n v="0.55260542382507449"/>
  </r>
  <r>
    <s v="ORID-02789"/>
    <x v="283"/>
    <x v="0"/>
    <s v="Q3"/>
    <n v="9"/>
    <x v="5"/>
    <x v="3"/>
    <x v="14"/>
    <x v="1"/>
    <s v="New"/>
    <x v="0"/>
    <x v="10"/>
    <n v="5"/>
    <n v="147.21"/>
    <n v="0.05"/>
    <n v="79.14"/>
    <x v="1008"/>
    <n v="395.7"/>
    <n v="303.54750000000007"/>
    <n v="0.43410594961011667"/>
  </r>
  <r>
    <s v="ORID-02790"/>
    <x v="335"/>
    <x v="0"/>
    <s v="Q3"/>
    <n v="9"/>
    <x v="5"/>
    <x v="0"/>
    <x v="12"/>
    <x v="1"/>
    <s v="Returning"/>
    <x v="4"/>
    <x v="19"/>
    <n v="1"/>
    <n v="39.85"/>
    <n v="0.1"/>
    <n v="14.96"/>
    <x v="1009"/>
    <n v="14.96"/>
    <n v="20.905000000000001"/>
    <n v="0.58288024536456151"/>
  </r>
  <r>
    <s v="ORID-02791"/>
    <x v="278"/>
    <x v="0"/>
    <s v="Q3"/>
    <n v="8"/>
    <x v="2"/>
    <x v="1"/>
    <x v="11"/>
    <x v="0"/>
    <s v="Business"/>
    <x v="4"/>
    <x v="17"/>
    <n v="2"/>
    <n v="36.869999999999997"/>
    <n v="0"/>
    <n v="13.71"/>
    <x v="1010"/>
    <n v="27.42"/>
    <n v="46.319999999999993"/>
    <n v="0.62815296989422287"/>
  </r>
  <r>
    <s v="ORID-02793"/>
    <x v="243"/>
    <x v="0"/>
    <s v="Q1"/>
    <n v="2"/>
    <x v="4"/>
    <x v="2"/>
    <x v="16"/>
    <x v="2"/>
    <s v="Business"/>
    <x v="2"/>
    <x v="9"/>
    <n v="3"/>
    <n v="122.69"/>
    <n v="0.05"/>
    <n v="62.08"/>
    <x v="1011"/>
    <n v="186.24"/>
    <n v="163.42649999999998"/>
    <n v="0.46737820180085876"/>
  </r>
  <r>
    <s v="ORID-02795"/>
    <x v="78"/>
    <x v="0"/>
    <s v="Q3"/>
    <n v="9"/>
    <x v="5"/>
    <x v="2"/>
    <x v="6"/>
    <x v="1"/>
    <s v="New"/>
    <x v="0"/>
    <x v="10"/>
    <n v="3"/>
    <n v="142.19"/>
    <n v="0.05"/>
    <n v="78.37"/>
    <x v="1012"/>
    <n v="235.11"/>
    <n v="170.13149999999996"/>
    <n v="0.41982743623246871"/>
  </r>
  <r>
    <s v="ORID-02796"/>
    <x v="336"/>
    <x v="0"/>
    <s v="Q1"/>
    <n v="1"/>
    <x v="9"/>
    <x v="0"/>
    <x v="0"/>
    <x v="0"/>
    <s v="Returning"/>
    <x v="1"/>
    <x v="1"/>
    <n v="3"/>
    <n v="36.33"/>
    <n v="0.05"/>
    <n v="13.27"/>
    <x v="1013"/>
    <n v="39.81"/>
    <n v="63.730499999999992"/>
    <n v="0.61551277036521934"/>
  </r>
  <r>
    <s v="ORID-02797"/>
    <x v="165"/>
    <x v="0"/>
    <s v="Q4"/>
    <n v="12"/>
    <x v="1"/>
    <x v="3"/>
    <x v="14"/>
    <x v="0"/>
    <s v="New"/>
    <x v="0"/>
    <x v="5"/>
    <n v="2"/>
    <n v="70.239999999999995"/>
    <n v="0.1"/>
    <n v="32.130000000000003"/>
    <x v="1014"/>
    <n v="64.260000000000005"/>
    <n v="62.171999999999983"/>
    <n v="0.49174259681093385"/>
  </r>
  <r>
    <s v="ORID-028"/>
    <x v="275"/>
    <x v="0"/>
    <s v="Q2"/>
    <n v="4"/>
    <x v="10"/>
    <x v="2"/>
    <x v="5"/>
    <x v="0"/>
    <s v="New"/>
    <x v="4"/>
    <x v="14"/>
    <n v="2"/>
    <n v="125.94"/>
    <n v="0.05"/>
    <n v="70.94"/>
    <x v="1015"/>
    <n v="141.88"/>
    <n v="97.405999999999977"/>
    <n v="0.40706936469329585"/>
  </r>
  <r>
    <s v="ORID-0280"/>
    <x v="153"/>
    <x v="0"/>
    <s v="Q2"/>
    <n v="5"/>
    <x v="3"/>
    <x v="0"/>
    <x v="12"/>
    <x v="0"/>
    <s v="Business"/>
    <x v="1"/>
    <x v="4"/>
    <n v="1"/>
    <n v="168.56"/>
    <n v="0"/>
    <n v="85.46"/>
    <x v="1016"/>
    <n v="85.46"/>
    <n v="83.100000000000009"/>
    <n v="0.49299952539155201"/>
  </r>
  <r>
    <s v="ORID-02800"/>
    <x v="238"/>
    <x v="0"/>
    <s v="Q1"/>
    <n v="3"/>
    <x v="8"/>
    <x v="2"/>
    <x v="10"/>
    <x v="1"/>
    <s v="New"/>
    <x v="3"/>
    <x v="6"/>
    <n v="1"/>
    <n v="49.81"/>
    <n v="0.05"/>
    <n v="23.12"/>
    <x v="1017"/>
    <n v="23.12"/>
    <n v="24.199499999999997"/>
    <n v="0.51140650260463438"/>
  </r>
  <r>
    <s v="ORID-02802"/>
    <x v="196"/>
    <x v="0"/>
    <s v="Q3"/>
    <n v="7"/>
    <x v="0"/>
    <x v="1"/>
    <x v="2"/>
    <x v="1"/>
    <s v="Returning"/>
    <x v="0"/>
    <x v="10"/>
    <n v="2"/>
    <n v="146.22999999999999"/>
    <n v="0"/>
    <n v="79.040000000000006"/>
    <x v="1018"/>
    <n v="158.08000000000001"/>
    <n v="134.37999999999997"/>
    <n v="0.45948163851466861"/>
  </r>
  <r>
    <s v="ORID-02803"/>
    <x v="210"/>
    <x v="0"/>
    <s v="Q3"/>
    <n v="9"/>
    <x v="5"/>
    <x v="2"/>
    <x v="6"/>
    <x v="1"/>
    <s v="Returning"/>
    <x v="4"/>
    <x v="17"/>
    <n v="3"/>
    <n v="36.909999999999997"/>
    <n v="0.05"/>
    <n v="13.7"/>
    <x v="1019"/>
    <n v="41.099999999999994"/>
    <n v="64.093499999999992"/>
    <n v="0.60929144861612172"/>
  </r>
  <r>
    <s v="ORID-02805"/>
    <x v="72"/>
    <x v="0"/>
    <s v="Q2"/>
    <n v="6"/>
    <x v="11"/>
    <x v="3"/>
    <x v="15"/>
    <x v="2"/>
    <s v="Returning"/>
    <x v="2"/>
    <x v="18"/>
    <n v="12"/>
    <n v="338.45"/>
    <n v="0.1"/>
    <n v="196.78"/>
    <x v="1020"/>
    <n v="2361.36"/>
    <n v="1293.8999999999996"/>
    <n v="0.35398302719915947"/>
  </r>
  <r>
    <s v="ORID-02809"/>
    <x v="317"/>
    <x v="0"/>
    <s v="Q4"/>
    <n v="10"/>
    <x v="6"/>
    <x v="0"/>
    <x v="12"/>
    <x v="1"/>
    <s v="Returning"/>
    <x v="0"/>
    <x v="5"/>
    <n v="3"/>
    <n v="70.239999999999995"/>
    <n v="0.05"/>
    <n v="31.96"/>
    <x v="1021"/>
    <n v="95.88"/>
    <n v="104.30399999999997"/>
    <n v="0.5210406426087999"/>
  </r>
  <r>
    <s v="ORID-02811"/>
    <x v="165"/>
    <x v="0"/>
    <s v="Q4"/>
    <n v="12"/>
    <x v="1"/>
    <x v="2"/>
    <x v="10"/>
    <x v="0"/>
    <s v="Business"/>
    <x v="0"/>
    <x v="10"/>
    <n v="5"/>
    <n v="145.6"/>
    <n v="0.15"/>
    <n v="81.180000000000007"/>
    <x v="1022"/>
    <n v="405.90000000000003"/>
    <n v="212.89999999999992"/>
    <n v="0.34405300581771159"/>
  </r>
  <r>
    <s v="ORID-02812"/>
    <x v="136"/>
    <x v="0"/>
    <s v="Q2"/>
    <n v="4"/>
    <x v="10"/>
    <x v="2"/>
    <x v="5"/>
    <x v="1"/>
    <s v="New"/>
    <x v="3"/>
    <x v="6"/>
    <n v="1"/>
    <n v="51.39"/>
    <n v="0"/>
    <n v="22.08"/>
    <x v="1023"/>
    <n v="22.08"/>
    <n v="29.310000000000002"/>
    <n v="0.57034442498540572"/>
  </r>
  <r>
    <s v="ORID-02815"/>
    <x v="194"/>
    <x v="0"/>
    <s v="Q2"/>
    <n v="6"/>
    <x v="11"/>
    <x v="0"/>
    <x v="3"/>
    <x v="3"/>
    <s v="New"/>
    <x v="2"/>
    <x v="18"/>
    <n v="2"/>
    <n v="342.25"/>
    <n v="0"/>
    <n v="196.86"/>
    <x v="1024"/>
    <n v="393.72"/>
    <n v="290.77999999999997"/>
    <n v="0.42480642804967128"/>
  </r>
  <r>
    <s v="ORID-02817"/>
    <x v="140"/>
    <x v="0"/>
    <s v="Q3"/>
    <n v="7"/>
    <x v="0"/>
    <x v="0"/>
    <x v="0"/>
    <x v="3"/>
    <s v="New"/>
    <x v="1"/>
    <x v="2"/>
    <n v="3"/>
    <n v="134.43"/>
    <n v="0.1"/>
    <n v="65.78"/>
    <x v="1025"/>
    <n v="197.34"/>
    <n v="165.62100000000001"/>
    <n v="0.45630522287518493"/>
  </r>
  <r>
    <s v="ORID-0282"/>
    <x v="81"/>
    <x v="0"/>
    <s v="Q2"/>
    <n v="5"/>
    <x v="3"/>
    <x v="2"/>
    <x v="6"/>
    <x v="3"/>
    <s v="New"/>
    <x v="3"/>
    <x v="6"/>
    <n v="3"/>
    <n v="51.68"/>
    <n v="0"/>
    <n v="22.4"/>
    <x v="1026"/>
    <n v="67.199999999999989"/>
    <n v="87.84"/>
    <n v="0.56656346749226016"/>
  </r>
  <r>
    <s v="ORID-02820"/>
    <x v="39"/>
    <x v="0"/>
    <s v="Q4"/>
    <n v="10"/>
    <x v="6"/>
    <x v="0"/>
    <x v="0"/>
    <x v="2"/>
    <s v="Business"/>
    <x v="0"/>
    <x v="5"/>
    <n v="6"/>
    <n v="72.73"/>
    <n v="0.05"/>
    <n v="32.700000000000003"/>
    <x v="1027"/>
    <n v="196.20000000000002"/>
    <n v="218.36099999999996"/>
    <n v="0.52672827400551425"/>
  </r>
  <r>
    <s v="ORID-02823"/>
    <x v="74"/>
    <x v="0"/>
    <s v="Q3"/>
    <n v="7"/>
    <x v="0"/>
    <x v="1"/>
    <x v="11"/>
    <x v="1"/>
    <s v="New"/>
    <x v="3"/>
    <x v="13"/>
    <n v="3"/>
    <n v="81.39"/>
    <n v="0"/>
    <n v="43.54"/>
    <x v="1028"/>
    <n v="130.62"/>
    <n v="113.55000000000001"/>
    <n v="0.46504484580415284"/>
  </r>
  <r>
    <s v="ORID-02828"/>
    <x v="227"/>
    <x v="0"/>
    <s v="Q1"/>
    <n v="1"/>
    <x v="9"/>
    <x v="2"/>
    <x v="10"/>
    <x v="2"/>
    <s v="Business"/>
    <x v="1"/>
    <x v="8"/>
    <n v="3"/>
    <n v="46.94"/>
    <n v="0.05"/>
    <n v="18.18"/>
    <x v="1029"/>
    <n v="54.54"/>
    <n v="79.239000000000004"/>
    <n v="0.59231269481757232"/>
  </r>
  <r>
    <s v="ORID-02829"/>
    <x v="275"/>
    <x v="0"/>
    <s v="Q2"/>
    <n v="4"/>
    <x v="10"/>
    <x v="2"/>
    <x v="5"/>
    <x v="1"/>
    <s v="Business"/>
    <x v="3"/>
    <x v="7"/>
    <n v="6"/>
    <n v="102.59"/>
    <n v="0.1"/>
    <n v="49.6"/>
    <x v="1030"/>
    <n v="297.60000000000002"/>
    <n v="256.38599999999997"/>
    <n v="0.46280230908362302"/>
  </r>
  <r>
    <s v="ORID-02830"/>
    <x v="111"/>
    <x v="0"/>
    <s v="Q4"/>
    <n v="10"/>
    <x v="6"/>
    <x v="3"/>
    <x v="9"/>
    <x v="1"/>
    <s v="New"/>
    <x v="1"/>
    <x v="4"/>
    <n v="1"/>
    <n v="161.94999999999999"/>
    <n v="0"/>
    <n v="86.61"/>
    <x v="1031"/>
    <n v="86.61"/>
    <n v="75.339999999999989"/>
    <n v="0.46520531028095086"/>
  </r>
  <r>
    <s v="ORID-02831"/>
    <x v="220"/>
    <x v="0"/>
    <s v="Q3"/>
    <n v="9"/>
    <x v="5"/>
    <x v="1"/>
    <x v="2"/>
    <x v="1"/>
    <s v="New"/>
    <x v="1"/>
    <x v="8"/>
    <n v="1"/>
    <n v="46.44"/>
    <n v="0.05"/>
    <n v="17.88"/>
    <x v="1032"/>
    <n v="17.88"/>
    <n v="26.237999999999996"/>
    <n v="0.59472324221406225"/>
  </r>
  <r>
    <s v="ORID-02832"/>
    <x v="313"/>
    <x v="0"/>
    <s v="Q2"/>
    <n v="4"/>
    <x v="10"/>
    <x v="0"/>
    <x v="12"/>
    <x v="3"/>
    <s v="Returning"/>
    <x v="4"/>
    <x v="19"/>
    <n v="1"/>
    <n v="39.89"/>
    <n v="0.05"/>
    <n v="15.06"/>
    <x v="1033"/>
    <n v="15.06"/>
    <n v="22.835499999999996"/>
    <n v="0.60259133670224685"/>
  </r>
  <r>
    <s v="ORID-02833"/>
    <x v="162"/>
    <x v="0"/>
    <s v="Q2"/>
    <n v="6"/>
    <x v="11"/>
    <x v="0"/>
    <x v="3"/>
    <x v="1"/>
    <s v="Returning"/>
    <x v="0"/>
    <x v="10"/>
    <n v="3"/>
    <n v="141.6"/>
    <n v="0"/>
    <n v="78.02"/>
    <x v="1034"/>
    <n v="234.06"/>
    <n v="190.73999999999995"/>
    <n v="0.44901129943502821"/>
  </r>
  <r>
    <s v="ORID-02838"/>
    <x v="125"/>
    <x v="0"/>
    <s v="Q3"/>
    <n v="7"/>
    <x v="0"/>
    <x v="0"/>
    <x v="3"/>
    <x v="3"/>
    <s v="New"/>
    <x v="0"/>
    <x v="5"/>
    <n v="1"/>
    <n v="69.75"/>
    <n v="0"/>
    <n v="33.299999999999997"/>
    <x v="1035"/>
    <n v="33.299999999999997"/>
    <n v="36.450000000000003"/>
    <n v="0.52258064516129032"/>
  </r>
  <r>
    <s v="ORID-02839"/>
    <x v="25"/>
    <x v="0"/>
    <s v="Q2"/>
    <n v="4"/>
    <x v="10"/>
    <x v="2"/>
    <x v="16"/>
    <x v="0"/>
    <s v="New"/>
    <x v="1"/>
    <x v="8"/>
    <n v="1"/>
    <n v="47"/>
    <n v="0"/>
    <n v="18.64"/>
    <x v="1036"/>
    <n v="18.64"/>
    <n v="28.36"/>
    <n v="0.60340425531914887"/>
  </r>
  <r>
    <s v="ORID-02840"/>
    <x v="78"/>
    <x v="0"/>
    <s v="Q3"/>
    <n v="9"/>
    <x v="5"/>
    <x v="1"/>
    <x v="1"/>
    <x v="1"/>
    <s v="Returning"/>
    <x v="0"/>
    <x v="0"/>
    <n v="2"/>
    <n v="151.69999999999999"/>
    <n v="0"/>
    <n v="77.19"/>
    <x v="1037"/>
    <n v="154.38"/>
    <n v="149.01999999999998"/>
    <n v="0.49116677653263019"/>
  </r>
  <r>
    <s v="ORID-02841"/>
    <x v="306"/>
    <x v="0"/>
    <s v="Q4"/>
    <n v="12"/>
    <x v="1"/>
    <x v="2"/>
    <x v="16"/>
    <x v="1"/>
    <s v="New"/>
    <x v="2"/>
    <x v="3"/>
    <n v="3"/>
    <n v="196.97"/>
    <n v="0.15"/>
    <n v="101.88"/>
    <x v="1038"/>
    <n v="305.64"/>
    <n v="196.63349999999997"/>
    <n v="0.39148690902466482"/>
  </r>
  <r>
    <s v="ORID-02842"/>
    <x v="6"/>
    <x v="0"/>
    <s v="Q4"/>
    <n v="12"/>
    <x v="1"/>
    <x v="3"/>
    <x v="15"/>
    <x v="2"/>
    <s v="Business"/>
    <x v="3"/>
    <x v="6"/>
    <n v="5"/>
    <n v="51.02"/>
    <n v="0.05"/>
    <n v="22.56"/>
    <x v="1039"/>
    <n v="112.8"/>
    <n v="129.54500000000002"/>
    <n v="0.5345478553302111"/>
  </r>
  <r>
    <s v="ORID-02844"/>
    <x v="256"/>
    <x v="0"/>
    <s v="Q1"/>
    <n v="1"/>
    <x v="9"/>
    <x v="1"/>
    <x v="1"/>
    <x v="1"/>
    <s v="New"/>
    <x v="1"/>
    <x v="2"/>
    <n v="1"/>
    <n v="136.18"/>
    <n v="0"/>
    <n v="68.34"/>
    <x v="1040"/>
    <n v="68.34"/>
    <n v="67.84"/>
    <n v="0.498164194448524"/>
  </r>
  <r>
    <s v="ORID-02845"/>
    <x v="220"/>
    <x v="0"/>
    <s v="Q3"/>
    <n v="9"/>
    <x v="5"/>
    <x v="1"/>
    <x v="1"/>
    <x v="2"/>
    <s v="Business"/>
    <x v="1"/>
    <x v="2"/>
    <n v="4"/>
    <n v="133.26"/>
    <n v="0.1"/>
    <n v="68.77"/>
    <x v="1041"/>
    <n v="275.08"/>
    <n v="204.65600000000001"/>
    <n v="0.42660129738022579"/>
  </r>
  <r>
    <s v="ORID-02847"/>
    <x v="195"/>
    <x v="0"/>
    <s v="Q2"/>
    <n v="5"/>
    <x v="3"/>
    <x v="0"/>
    <x v="3"/>
    <x v="1"/>
    <s v="Returning"/>
    <x v="2"/>
    <x v="9"/>
    <n v="2"/>
    <n v="125.95"/>
    <n v="0.05"/>
    <n v="61.74"/>
    <x v="1042"/>
    <n v="123.48"/>
    <n v="115.825"/>
    <n v="0.48400576669940032"/>
  </r>
  <r>
    <s v="ORID-02848"/>
    <x v="120"/>
    <x v="0"/>
    <s v="Q2"/>
    <n v="4"/>
    <x v="10"/>
    <x v="2"/>
    <x v="5"/>
    <x v="1"/>
    <s v="New"/>
    <x v="0"/>
    <x v="5"/>
    <n v="1"/>
    <n v="71.64"/>
    <n v="0.05"/>
    <n v="32.729999999999997"/>
    <x v="1043"/>
    <n v="32.729999999999997"/>
    <n v="35.327999999999996"/>
    <n v="0.51908666137706072"/>
  </r>
  <r>
    <s v="ORID-0285"/>
    <x v="191"/>
    <x v="0"/>
    <s v="Q1"/>
    <n v="2"/>
    <x v="4"/>
    <x v="0"/>
    <x v="12"/>
    <x v="0"/>
    <s v="New"/>
    <x v="0"/>
    <x v="12"/>
    <n v="4"/>
    <n v="92.87"/>
    <n v="0"/>
    <n v="44.95"/>
    <x v="1044"/>
    <n v="179.8"/>
    <n v="191.68"/>
    <n v="0.51599009367933668"/>
  </r>
  <r>
    <s v="ORID-02850"/>
    <x v="93"/>
    <x v="0"/>
    <s v="Q4"/>
    <n v="11"/>
    <x v="7"/>
    <x v="3"/>
    <x v="9"/>
    <x v="2"/>
    <s v="Returning"/>
    <x v="4"/>
    <x v="15"/>
    <n v="3"/>
    <n v="50.05"/>
    <n v="0.15"/>
    <n v="22.36"/>
    <x v="1045"/>
    <n v="67.08"/>
    <n v="60.547499999999985"/>
    <n v="0.47440794499618022"/>
  </r>
  <r>
    <s v="ORID-02852"/>
    <x v="33"/>
    <x v="0"/>
    <s v="Q4"/>
    <n v="10"/>
    <x v="6"/>
    <x v="2"/>
    <x v="6"/>
    <x v="2"/>
    <s v="Business"/>
    <x v="0"/>
    <x v="10"/>
    <n v="3"/>
    <n v="141.96"/>
    <n v="0.1"/>
    <n v="77.42"/>
    <x v="1046"/>
    <n v="232.26"/>
    <n v="151.03200000000004"/>
    <n v="0.39403900942362485"/>
  </r>
  <r>
    <s v="ORID-02853"/>
    <x v="103"/>
    <x v="0"/>
    <s v="Q4"/>
    <n v="11"/>
    <x v="7"/>
    <x v="3"/>
    <x v="7"/>
    <x v="1"/>
    <s v="New"/>
    <x v="3"/>
    <x v="7"/>
    <n v="1"/>
    <n v="104.64"/>
    <n v="0"/>
    <n v="50.79"/>
    <x v="1047"/>
    <n v="50.79"/>
    <n v="53.85"/>
    <n v="0.51462155963302758"/>
  </r>
  <r>
    <s v="ORID-02854"/>
    <x v="274"/>
    <x v="0"/>
    <s v="Q4"/>
    <n v="10"/>
    <x v="6"/>
    <x v="1"/>
    <x v="11"/>
    <x v="0"/>
    <s v="New"/>
    <x v="1"/>
    <x v="1"/>
    <n v="3"/>
    <n v="36.049999999999997"/>
    <n v="0.1"/>
    <n v="13.87"/>
    <x v="1048"/>
    <n v="41.61"/>
    <n v="55.724999999999994"/>
    <n v="0.57250732008013561"/>
  </r>
  <r>
    <s v="ORID-02855"/>
    <x v="48"/>
    <x v="0"/>
    <s v="Q4"/>
    <n v="11"/>
    <x v="7"/>
    <x v="3"/>
    <x v="15"/>
    <x v="3"/>
    <s v="New"/>
    <x v="2"/>
    <x v="9"/>
    <n v="1"/>
    <n v="125.32"/>
    <n v="0.15"/>
    <n v="59.49"/>
    <x v="1049"/>
    <n v="59.49"/>
    <n v="47.031999999999989"/>
    <n v="0.44152381667636725"/>
  </r>
  <r>
    <s v="ORID-02856"/>
    <x v="240"/>
    <x v="0"/>
    <s v="Q2"/>
    <n v="5"/>
    <x v="3"/>
    <x v="2"/>
    <x v="10"/>
    <x v="2"/>
    <s v="Business"/>
    <x v="4"/>
    <x v="14"/>
    <n v="4"/>
    <n v="125.11"/>
    <n v="0.15"/>
    <n v="70.010000000000005"/>
    <x v="1050"/>
    <n v="280.04000000000002"/>
    <n v="145.33399999999995"/>
    <n v="0.34166169065340135"/>
  </r>
  <r>
    <s v="ORID-02857"/>
    <x v="238"/>
    <x v="0"/>
    <s v="Q1"/>
    <n v="3"/>
    <x v="8"/>
    <x v="1"/>
    <x v="11"/>
    <x v="0"/>
    <s v="New"/>
    <x v="4"/>
    <x v="19"/>
    <n v="1"/>
    <n v="40.39"/>
    <n v="0.1"/>
    <n v="14.97"/>
    <x v="1051"/>
    <n v="14.97"/>
    <n v="21.381"/>
    <n v="0.58818189320788972"/>
  </r>
  <r>
    <s v="ORID-02860"/>
    <x v="105"/>
    <x v="0"/>
    <s v="Q3"/>
    <n v="8"/>
    <x v="2"/>
    <x v="0"/>
    <x v="0"/>
    <x v="3"/>
    <s v="Returning"/>
    <x v="0"/>
    <x v="10"/>
    <n v="1"/>
    <n v="143.49"/>
    <n v="0.1"/>
    <n v="80.72"/>
    <x v="1052"/>
    <n v="80.72"/>
    <n v="48.421000000000021"/>
    <n v="0.3749467636149636"/>
  </r>
  <r>
    <s v="ORID-02863"/>
    <x v="78"/>
    <x v="0"/>
    <s v="Q3"/>
    <n v="9"/>
    <x v="5"/>
    <x v="3"/>
    <x v="9"/>
    <x v="0"/>
    <s v="New"/>
    <x v="1"/>
    <x v="2"/>
    <n v="1"/>
    <n v="133.85"/>
    <n v="0.05"/>
    <n v="66.41"/>
    <x v="1053"/>
    <n v="66.41"/>
    <n v="60.747499999999988"/>
    <n v="0.47773430588050247"/>
  </r>
  <r>
    <s v="ORID-02866"/>
    <x v="188"/>
    <x v="0"/>
    <s v="Q3"/>
    <n v="9"/>
    <x v="5"/>
    <x v="1"/>
    <x v="11"/>
    <x v="3"/>
    <s v="Returning"/>
    <x v="0"/>
    <x v="0"/>
    <n v="2"/>
    <n v="156.63999999999999"/>
    <n v="0.1"/>
    <n v="80.09"/>
    <x v="1054"/>
    <n v="160.18"/>
    <n v="121.77199999999999"/>
    <n v="0.43188911587787987"/>
  </r>
  <r>
    <s v="ORID-02867"/>
    <x v="12"/>
    <x v="0"/>
    <s v="Q4"/>
    <n v="10"/>
    <x v="6"/>
    <x v="2"/>
    <x v="5"/>
    <x v="1"/>
    <s v="New"/>
    <x v="2"/>
    <x v="16"/>
    <n v="1"/>
    <n v="81.239999999999995"/>
    <n v="0"/>
    <n v="38.65"/>
    <x v="1055"/>
    <n v="38.65"/>
    <n v="42.589999999999996"/>
    <n v="0.52424913835548992"/>
  </r>
  <r>
    <s v="ORID-02869"/>
    <x v="276"/>
    <x v="0"/>
    <s v="Q3"/>
    <n v="7"/>
    <x v="0"/>
    <x v="3"/>
    <x v="8"/>
    <x v="3"/>
    <s v="New"/>
    <x v="2"/>
    <x v="16"/>
    <n v="1"/>
    <n v="82.23"/>
    <n v="0.1"/>
    <n v="38.340000000000003"/>
    <x v="1056"/>
    <n v="38.340000000000003"/>
    <n v="35.667000000000002"/>
    <n v="0.48194089748267055"/>
  </r>
  <r>
    <s v="ORID-0287"/>
    <x v="217"/>
    <x v="0"/>
    <s v="Q1"/>
    <n v="2"/>
    <x v="4"/>
    <x v="2"/>
    <x v="5"/>
    <x v="3"/>
    <s v="New"/>
    <x v="1"/>
    <x v="4"/>
    <n v="1"/>
    <n v="164.6"/>
    <n v="0"/>
    <n v="85.07"/>
    <x v="1057"/>
    <n v="85.07"/>
    <n v="79.53"/>
    <n v="0.48317132442284327"/>
  </r>
  <r>
    <s v="ORID-02870"/>
    <x v="226"/>
    <x v="0"/>
    <s v="Q3"/>
    <n v="8"/>
    <x v="2"/>
    <x v="0"/>
    <x v="0"/>
    <x v="1"/>
    <s v="New"/>
    <x v="1"/>
    <x v="8"/>
    <n v="1"/>
    <n v="45.84"/>
    <n v="0"/>
    <n v="17.84"/>
    <x v="1058"/>
    <n v="17.84"/>
    <n v="28.000000000000004"/>
    <n v="0.61082024432809778"/>
  </r>
  <r>
    <s v="ORID-02874"/>
    <x v="265"/>
    <x v="0"/>
    <s v="Q2"/>
    <n v="6"/>
    <x v="11"/>
    <x v="2"/>
    <x v="6"/>
    <x v="0"/>
    <s v="New"/>
    <x v="3"/>
    <x v="11"/>
    <n v="1"/>
    <n v="40.26"/>
    <n v="0"/>
    <n v="16.62"/>
    <x v="1059"/>
    <n v="16.62"/>
    <n v="23.639999999999997"/>
    <n v="0.58718330849478384"/>
  </r>
  <r>
    <s v="ORID-02879"/>
    <x v="286"/>
    <x v="0"/>
    <s v="Q3"/>
    <n v="9"/>
    <x v="5"/>
    <x v="3"/>
    <x v="15"/>
    <x v="1"/>
    <s v="Business"/>
    <x v="1"/>
    <x v="1"/>
    <n v="3"/>
    <n v="36.19"/>
    <n v="0.1"/>
    <n v="13.97"/>
    <x v="1060"/>
    <n v="41.910000000000004"/>
    <n v="55.80299999999999"/>
    <n v="0.57109084768659235"/>
  </r>
  <r>
    <s v="ORID-02882"/>
    <x v="47"/>
    <x v="0"/>
    <s v="Q4"/>
    <n v="10"/>
    <x v="6"/>
    <x v="0"/>
    <x v="12"/>
    <x v="3"/>
    <s v="New"/>
    <x v="0"/>
    <x v="5"/>
    <n v="4"/>
    <n v="70.02"/>
    <n v="0"/>
    <n v="32.86"/>
    <x v="1061"/>
    <n v="131.44"/>
    <n v="148.63999999999999"/>
    <n v="0.53070551271065403"/>
  </r>
  <r>
    <s v="ORID-02883"/>
    <x v="74"/>
    <x v="0"/>
    <s v="Q3"/>
    <n v="7"/>
    <x v="0"/>
    <x v="3"/>
    <x v="15"/>
    <x v="3"/>
    <s v="New"/>
    <x v="1"/>
    <x v="1"/>
    <n v="1"/>
    <n v="36.799999999999997"/>
    <n v="0"/>
    <n v="13.91"/>
    <x v="1062"/>
    <n v="13.91"/>
    <n v="22.889999999999997"/>
    <n v="0.62201086956521734"/>
  </r>
  <r>
    <s v="ORID-02884"/>
    <x v="111"/>
    <x v="0"/>
    <s v="Q4"/>
    <n v="10"/>
    <x v="6"/>
    <x v="1"/>
    <x v="11"/>
    <x v="0"/>
    <s v="Returning"/>
    <x v="3"/>
    <x v="13"/>
    <n v="2"/>
    <n v="83.6"/>
    <n v="0"/>
    <n v="43.01"/>
    <x v="1063"/>
    <n v="86.02"/>
    <n v="81.179999999999993"/>
    <n v="0.48552631578947369"/>
  </r>
  <r>
    <s v="ORID-02885"/>
    <x v="265"/>
    <x v="0"/>
    <s v="Q2"/>
    <n v="6"/>
    <x v="11"/>
    <x v="1"/>
    <x v="1"/>
    <x v="1"/>
    <s v="Business"/>
    <x v="1"/>
    <x v="8"/>
    <n v="1"/>
    <n v="47.23"/>
    <n v="0.1"/>
    <n v="17.829999999999998"/>
    <x v="1064"/>
    <n v="17.829999999999998"/>
    <n v="24.677"/>
    <n v="0.58053967581810062"/>
  </r>
  <r>
    <s v="ORID-02886"/>
    <x v="187"/>
    <x v="0"/>
    <s v="Q3"/>
    <n v="7"/>
    <x v="0"/>
    <x v="1"/>
    <x v="11"/>
    <x v="1"/>
    <s v="New"/>
    <x v="3"/>
    <x v="6"/>
    <n v="1"/>
    <n v="50.33"/>
    <n v="0.05"/>
    <n v="22.06"/>
    <x v="1065"/>
    <n v="22.06"/>
    <n v="25.753499999999999"/>
    <n v="0.53862402877848303"/>
  </r>
  <r>
    <s v="ORID-0289"/>
    <x v="337"/>
    <x v="0"/>
    <s v="Q2"/>
    <n v="5"/>
    <x v="3"/>
    <x v="1"/>
    <x v="11"/>
    <x v="1"/>
    <s v="Business"/>
    <x v="3"/>
    <x v="11"/>
    <n v="2"/>
    <n v="41.29"/>
    <n v="0.15"/>
    <n v="16.43"/>
    <x v="1066"/>
    <n v="32.86"/>
    <n v="37.332999999999998"/>
    <n v="0.531862151496588"/>
  </r>
  <r>
    <s v="ORID-02890"/>
    <x v="160"/>
    <x v="0"/>
    <s v="Q3"/>
    <n v="9"/>
    <x v="5"/>
    <x v="3"/>
    <x v="7"/>
    <x v="1"/>
    <s v="Business"/>
    <x v="1"/>
    <x v="2"/>
    <n v="4"/>
    <n v="130.43"/>
    <n v="0"/>
    <n v="66.849999999999994"/>
    <x v="1067"/>
    <n v="267.39999999999998"/>
    <n v="254.32000000000005"/>
    <n v="0.48746454036648018"/>
  </r>
  <r>
    <s v="ORID-02892"/>
    <x v="92"/>
    <x v="0"/>
    <s v="Q1"/>
    <n v="3"/>
    <x v="8"/>
    <x v="2"/>
    <x v="6"/>
    <x v="1"/>
    <s v="Returning"/>
    <x v="0"/>
    <x v="10"/>
    <n v="2"/>
    <n v="145.06"/>
    <n v="0.15"/>
    <n v="77.08"/>
    <x v="1068"/>
    <n v="154.16"/>
    <n v="92.442000000000007"/>
    <n v="0.37486313979610875"/>
  </r>
  <r>
    <s v="ORID-02893"/>
    <x v="187"/>
    <x v="0"/>
    <s v="Q3"/>
    <n v="7"/>
    <x v="0"/>
    <x v="2"/>
    <x v="10"/>
    <x v="2"/>
    <s v="Business"/>
    <x v="0"/>
    <x v="10"/>
    <n v="6"/>
    <n v="142.78"/>
    <n v="0.15"/>
    <n v="80.38"/>
    <x v="1069"/>
    <n v="482.28"/>
    <n v="245.89800000000002"/>
    <n v="0.33768941110552642"/>
  </r>
  <r>
    <s v="ORID-02895"/>
    <x v="338"/>
    <x v="0"/>
    <s v="Q2"/>
    <n v="6"/>
    <x v="11"/>
    <x v="0"/>
    <x v="12"/>
    <x v="1"/>
    <s v="Returning"/>
    <x v="4"/>
    <x v="19"/>
    <n v="2"/>
    <n v="40.46"/>
    <n v="0"/>
    <n v="15.15"/>
    <x v="1070"/>
    <n v="30.3"/>
    <n v="50.620000000000005"/>
    <n v="0.62555610479485912"/>
  </r>
  <r>
    <s v="ORID-02896"/>
    <x v="339"/>
    <x v="0"/>
    <s v="Q4"/>
    <n v="12"/>
    <x v="1"/>
    <x v="2"/>
    <x v="6"/>
    <x v="0"/>
    <s v="Business"/>
    <x v="4"/>
    <x v="17"/>
    <n v="2"/>
    <n v="36.020000000000003"/>
    <n v="0.1"/>
    <n v="13.59"/>
    <x v="1071"/>
    <n v="27.18"/>
    <n v="37.656000000000013"/>
    <n v="0.58078845086063302"/>
  </r>
  <r>
    <s v="ORID-02899"/>
    <x v="295"/>
    <x v="0"/>
    <s v="Q4"/>
    <n v="12"/>
    <x v="1"/>
    <x v="1"/>
    <x v="1"/>
    <x v="1"/>
    <s v="New"/>
    <x v="0"/>
    <x v="0"/>
    <n v="1"/>
    <n v="156.44999999999999"/>
    <n v="0"/>
    <n v="80.56"/>
    <x v="1072"/>
    <n v="80.56"/>
    <n v="75.889999999999986"/>
    <n v="0.48507510386705011"/>
  </r>
  <r>
    <s v="ORID-029"/>
    <x v="73"/>
    <x v="0"/>
    <s v="Q1"/>
    <n v="3"/>
    <x v="8"/>
    <x v="0"/>
    <x v="4"/>
    <x v="1"/>
    <s v="Business"/>
    <x v="1"/>
    <x v="2"/>
    <n v="2"/>
    <n v="130.4"/>
    <n v="0"/>
    <n v="67.599999999999994"/>
    <x v="1073"/>
    <n v="135.19999999999999"/>
    <n v="125.60000000000002"/>
    <n v="0.48159509202453993"/>
  </r>
  <r>
    <s v="ORID-0290"/>
    <x v="340"/>
    <x v="0"/>
    <s v="Q2"/>
    <n v="4"/>
    <x v="10"/>
    <x v="1"/>
    <x v="11"/>
    <x v="1"/>
    <s v="Business"/>
    <x v="1"/>
    <x v="2"/>
    <n v="1"/>
    <n v="130.81"/>
    <n v="0"/>
    <n v="67.86"/>
    <x v="1074"/>
    <n v="67.86"/>
    <n v="62.95"/>
    <n v="0.48123232168794439"/>
  </r>
  <r>
    <s v="ORID-02901"/>
    <x v="30"/>
    <x v="0"/>
    <s v="Q1"/>
    <n v="3"/>
    <x v="8"/>
    <x v="0"/>
    <x v="12"/>
    <x v="2"/>
    <s v="Business"/>
    <x v="3"/>
    <x v="7"/>
    <n v="12"/>
    <n v="102.25"/>
    <n v="0.1"/>
    <n v="51.07"/>
    <x v="1075"/>
    <n v="612.84"/>
    <n v="491.45999999999992"/>
    <n v="0.44504210812279266"/>
  </r>
  <r>
    <s v="ORID-02902"/>
    <x v="75"/>
    <x v="0"/>
    <s v="Q3"/>
    <n v="7"/>
    <x v="0"/>
    <x v="2"/>
    <x v="6"/>
    <x v="3"/>
    <s v="Business"/>
    <x v="4"/>
    <x v="17"/>
    <n v="1"/>
    <n v="35.799999999999997"/>
    <n v="0"/>
    <n v="14.05"/>
    <x v="1076"/>
    <n v="14.05"/>
    <n v="21.749999999999996"/>
    <n v="0.60754189944134074"/>
  </r>
  <r>
    <s v="ORID-02907"/>
    <x v="21"/>
    <x v="0"/>
    <s v="Q1"/>
    <n v="3"/>
    <x v="8"/>
    <x v="0"/>
    <x v="3"/>
    <x v="1"/>
    <s v="Returning"/>
    <x v="3"/>
    <x v="11"/>
    <n v="1"/>
    <n v="40.44"/>
    <n v="0.05"/>
    <n v="16.829999999999998"/>
    <x v="1077"/>
    <n v="16.829999999999998"/>
    <n v="21.588000000000001"/>
    <n v="0.56192409807902555"/>
  </r>
  <r>
    <s v="ORID-0291"/>
    <x v="138"/>
    <x v="0"/>
    <s v="Q4"/>
    <n v="10"/>
    <x v="6"/>
    <x v="3"/>
    <x v="9"/>
    <x v="1"/>
    <s v="New"/>
    <x v="1"/>
    <x v="2"/>
    <n v="2"/>
    <n v="132.47999999999999"/>
    <n v="0.1"/>
    <n v="67.48"/>
    <x v="1078"/>
    <n v="134.96"/>
    <n v="103.50399999999999"/>
    <n v="0.43404455179817497"/>
  </r>
  <r>
    <s v="ORID-02910"/>
    <x v="266"/>
    <x v="0"/>
    <s v="Q1"/>
    <n v="1"/>
    <x v="9"/>
    <x v="0"/>
    <x v="3"/>
    <x v="0"/>
    <s v="Returning"/>
    <x v="3"/>
    <x v="7"/>
    <n v="1"/>
    <n v="104.83"/>
    <n v="0.05"/>
    <n v="51.06"/>
    <x v="1079"/>
    <n v="51.06"/>
    <n v="48.528499999999994"/>
    <n v="0.48729019916958277"/>
  </r>
  <r>
    <s v="ORID-02911"/>
    <x v="300"/>
    <x v="0"/>
    <s v="Q2"/>
    <n v="4"/>
    <x v="10"/>
    <x v="3"/>
    <x v="9"/>
    <x v="0"/>
    <s v="New"/>
    <x v="3"/>
    <x v="6"/>
    <n v="1"/>
    <n v="50.86"/>
    <n v="0.05"/>
    <n v="22.1"/>
    <x v="1080"/>
    <n v="22.1"/>
    <n v="26.216999999999999"/>
    <n v="0.54260405240391574"/>
  </r>
  <r>
    <s v="ORID-02916"/>
    <x v="199"/>
    <x v="0"/>
    <s v="Q4"/>
    <n v="12"/>
    <x v="1"/>
    <x v="2"/>
    <x v="5"/>
    <x v="0"/>
    <s v="New"/>
    <x v="1"/>
    <x v="1"/>
    <n v="1"/>
    <n v="36.64"/>
    <n v="0.05"/>
    <n v="13.59"/>
    <x v="1081"/>
    <n v="13.59"/>
    <n v="21.218"/>
    <n v="0.60957251206619167"/>
  </r>
  <r>
    <s v="ORID-02917"/>
    <x v="198"/>
    <x v="0"/>
    <s v="Q1"/>
    <n v="3"/>
    <x v="8"/>
    <x v="3"/>
    <x v="14"/>
    <x v="3"/>
    <s v="Business"/>
    <x v="1"/>
    <x v="4"/>
    <n v="2"/>
    <n v="165.49"/>
    <n v="0.05"/>
    <n v="89.82"/>
    <x v="1082"/>
    <n v="179.64"/>
    <n v="134.791"/>
    <n v="0.4286822864157796"/>
  </r>
  <r>
    <s v="ORID-02918"/>
    <x v="241"/>
    <x v="0"/>
    <s v="Q4"/>
    <n v="10"/>
    <x v="6"/>
    <x v="0"/>
    <x v="12"/>
    <x v="0"/>
    <s v="Returning"/>
    <x v="2"/>
    <x v="16"/>
    <n v="3"/>
    <n v="80.47"/>
    <n v="0"/>
    <n v="40.090000000000003"/>
    <x v="1083"/>
    <n v="120.27000000000001"/>
    <n v="121.13999999999999"/>
    <n v="0.50180191375667949"/>
  </r>
  <r>
    <s v="ORID-02921"/>
    <x v="283"/>
    <x v="0"/>
    <s v="Q3"/>
    <n v="9"/>
    <x v="5"/>
    <x v="1"/>
    <x v="1"/>
    <x v="1"/>
    <s v="New"/>
    <x v="2"/>
    <x v="3"/>
    <n v="3"/>
    <n v="195.68"/>
    <n v="0.05"/>
    <n v="102.16"/>
    <x v="1084"/>
    <n v="306.48"/>
    <n v="251.20799999999997"/>
    <n v="0.45044541033696256"/>
  </r>
  <r>
    <s v="ORID-02922"/>
    <x v="113"/>
    <x v="0"/>
    <s v="Q3"/>
    <n v="9"/>
    <x v="5"/>
    <x v="3"/>
    <x v="9"/>
    <x v="1"/>
    <s v="New"/>
    <x v="4"/>
    <x v="14"/>
    <n v="4"/>
    <n v="121.47"/>
    <n v="0.05"/>
    <n v="67.650000000000006"/>
    <x v="1085"/>
    <n v="270.60000000000002"/>
    <n v="190.98599999999993"/>
    <n v="0.41376038268058379"/>
  </r>
  <r>
    <s v="ORID-02925"/>
    <x v="325"/>
    <x v="0"/>
    <s v="Q1"/>
    <n v="2"/>
    <x v="4"/>
    <x v="1"/>
    <x v="1"/>
    <x v="0"/>
    <s v="New"/>
    <x v="0"/>
    <x v="12"/>
    <n v="3"/>
    <n v="90.04"/>
    <n v="0.05"/>
    <n v="45.25"/>
    <x v="1086"/>
    <n v="135.75"/>
    <n v="120.86399999999998"/>
    <n v="0.47099534709719654"/>
  </r>
  <r>
    <s v="ORID-02928"/>
    <x v="40"/>
    <x v="0"/>
    <s v="Q1"/>
    <n v="1"/>
    <x v="9"/>
    <x v="2"/>
    <x v="5"/>
    <x v="1"/>
    <s v="Returning"/>
    <x v="4"/>
    <x v="14"/>
    <n v="2"/>
    <n v="124.97"/>
    <n v="0.1"/>
    <n v="67.36"/>
    <x v="1087"/>
    <n v="134.72"/>
    <n v="90.225999999999999"/>
    <n v="0.40110070861451191"/>
  </r>
  <r>
    <s v="ORID-02929"/>
    <x v="122"/>
    <x v="0"/>
    <s v="Q1"/>
    <n v="2"/>
    <x v="4"/>
    <x v="2"/>
    <x v="6"/>
    <x v="3"/>
    <s v="Returning"/>
    <x v="0"/>
    <x v="12"/>
    <n v="1"/>
    <n v="93.78"/>
    <n v="0"/>
    <n v="44.21"/>
    <x v="1088"/>
    <n v="44.21"/>
    <n v="49.57"/>
    <n v="0.52857752185967155"/>
  </r>
  <r>
    <s v="ORID-02931"/>
    <x v="141"/>
    <x v="0"/>
    <s v="Q2"/>
    <n v="5"/>
    <x v="3"/>
    <x v="1"/>
    <x v="1"/>
    <x v="1"/>
    <s v="Returning"/>
    <x v="3"/>
    <x v="7"/>
    <n v="1"/>
    <n v="100.87"/>
    <n v="0"/>
    <n v="50.4"/>
    <x v="1089"/>
    <n v="50.4"/>
    <n v="50.470000000000006"/>
    <n v="0.5003469812630118"/>
  </r>
  <r>
    <s v="ORID-02932"/>
    <x v="106"/>
    <x v="0"/>
    <s v="Q3"/>
    <n v="9"/>
    <x v="5"/>
    <x v="1"/>
    <x v="11"/>
    <x v="0"/>
    <s v="Business"/>
    <x v="3"/>
    <x v="6"/>
    <n v="4"/>
    <n v="49.93"/>
    <n v="0"/>
    <n v="22.99"/>
    <x v="1090"/>
    <n v="91.96"/>
    <n v="107.76"/>
    <n v="0.53955537752853999"/>
  </r>
  <r>
    <s v="ORID-02933"/>
    <x v="285"/>
    <x v="0"/>
    <s v="Q2"/>
    <n v="4"/>
    <x v="10"/>
    <x v="2"/>
    <x v="5"/>
    <x v="0"/>
    <s v="Returning"/>
    <x v="1"/>
    <x v="1"/>
    <n v="1"/>
    <n v="35.4"/>
    <n v="0"/>
    <n v="13.37"/>
    <x v="1091"/>
    <n v="13.37"/>
    <n v="22.03"/>
    <n v="0.62231638418079105"/>
  </r>
  <r>
    <s v="ORID-02936"/>
    <x v="214"/>
    <x v="0"/>
    <s v="Q3"/>
    <n v="8"/>
    <x v="2"/>
    <x v="3"/>
    <x v="14"/>
    <x v="1"/>
    <s v="New"/>
    <x v="1"/>
    <x v="1"/>
    <n v="1"/>
    <n v="35.74"/>
    <n v="0"/>
    <n v="13.49"/>
    <x v="1092"/>
    <n v="13.49"/>
    <n v="22.25"/>
    <n v="0.62255176273083379"/>
  </r>
  <r>
    <s v="ORID-02937"/>
    <x v="224"/>
    <x v="0"/>
    <s v="Q1"/>
    <n v="1"/>
    <x v="9"/>
    <x v="0"/>
    <x v="4"/>
    <x v="2"/>
    <s v="Returning"/>
    <x v="3"/>
    <x v="6"/>
    <n v="8"/>
    <n v="49.6"/>
    <n v="0.1"/>
    <n v="23.05"/>
    <x v="1093"/>
    <n v="184.4"/>
    <n v="172.72"/>
    <n v="0.4836469534050179"/>
  </r>
  <r>
    <s v="ORID-02939"/>
    <x v="187"/>
    <x v="0"/>
    <s v="Q3"/>
    <n v="7"/>
    <x v="0"/>
    <x v="2"/>
    <x v="5"/>
    <x v="1"/>
    <s v="New"/>
    <x v="2"/>
    <x v="3"/>
    <n v="1"/>
    <n v="195.38"/>
    <n v="0.05"/>
    <n v="101.67"/>
    <x v="1094"/>
    <n v="101.67"/>
    <n v="83.940999999999988"/>
    <n v="0.45224151585843508"/>
  </r>
  <r>
    <s v="ORID-02940"/>
    <x v="172"/>
    <x v="0"/>
    <s v="Q1"/>
    <n v="2"/>
    <x v="4"/>
    <x v="1"/>
    <x v="11"/>
    <x v="3"/>
    <s v="New"/>
    <x v="0"/>
    <x v="10"/>
    <n v="2"/>
    <n v="140.47"/>
    <n v="0.05"/>
    <n v="78.39"/>
    <x v="1095"/>
    <n v="156.78"/>
    <n v="110.11299999999997"/>
    <n v="0.41257357817552348"/>
  </r>
  <r>
    <s v="ORID-02942"/>
    <x v="310"/>
    <x v="0"/>
    <s v="Q3"/>
    <n v="8"/>
    <x v="2"/>
    <x v="2"/>
    <x v="5"/>
    <x v="1"/>
    <s v="New"/>
    <x v="0"/>
    <x v="0"/>
    <n v="1"/>
    <n v="156.94999999999999"/>
    <n v="0"/>
    <n v="80.41"/>
    <x v="1096"/>
    <n v="80.41"/>
    <n v="76.539999999999992"/>
    <n v="0.48767123287671232"/>
  </r>
  <r>
    <s v="ORID-02944"/>
    <x v="212"/>
    <x v="0"/>
    <s v="Q2"/>
    <n v="4"/>
    <x v="10"/>
    <x v="2"/>
    <x v="16"/>
    <x v="0"/>
    <s v="New"/>
    <x v="4"/>
    <x v="15"/>
    <n v="1"/>
    <n v="51.36"/>
    <n v="0"/>
    <n v="22.21"/>
    <x v="1097"/>
    <n v="22.21"/>
    <n v="29.15"/>
    <n v="0.56756230529595009"/>
  </r>
  <r>
    <s v="ORID-02946"/>
    <x v="317"/>
    <x v="0"/>
    <s v="Q4"/>
    <n v="10"/>
    <x v="6"/>
    <x v="3"/>
    <x v="14"/>
    <x v="1"/>
    <s v="Returning"/>
    <x v="3"/>
    <x v="7"/>
    <n v="1"/>
    <n v="103.48"/>
    <n v="0.1"/>
    <n v="51.33"/>
    <x v="1098"/>
    <n v="51.33"/>
    <n v="41.802000000000007"/>
    <n v="0.4488467980930293"/>
  </r>
  <r>
    <s v="ORID-02948"/>
    <x v="124"/>
    <x v="0"/>
    <s v="Q3"/>
    <n v="8"/>
    <x v="2"/>
    <x v="3"/>
    <x v="9"/>
    <x v="0"/>
    <s v="New"/>
    <x v="1"/>
    <x v="1"/>
    <n v="3"/>
    <n v="36.35"/>
    <n v="0"/>
    <n v="13.42"/>
    <x v="1099"/>
    <n v="40.26"/>
    <n v="68.79000000000002"/>
    <n v="0.63081155433287495"/>
  </r>
  <r>
    <s v="ORID-0295"/>
    <x v="94"/>
    <x v="0"/>
    <s v="Q3"/>
    <n v="8"/>
    <x v="2"/>
    <x v="0"/>
    <x v="12"/>
    <x v="3"/>
    <s v="Returning"/>
    <x v="1"/>
    <x v="1"/>
    <n v="2"/>
    <n v="36.15"/>
    <n v="0.1"/>
    <n v="13.19"/>
    <x v="1100"/>
    <n v="26.38"/>
    <n v="38.69"/>
    <n v="0.59459044106347014"/>
  </r>
  <r>
    <s v="ORID-02951"/>
    <x v="11"/>
    <x v="0"/>
    <s v="Q2"/>
    <n v="5"/>
    <x v="3"/>
    <x v="1"/>
    <x v="1"/>
    <x v="1"/>
    <s v="Business"/>
    <x v="3"/>
    <x v="13"/>
    <n v="2"/>
    <n v="82.85"/>
    <n v="0"/>
    <n v="42.53"/>
    <x v="1101"/>
    <n v="85.06"/>
    <n v="80.639999999999986"/>
    <n v="0.48666264333132164"/>
  </r>
  <r>
    <s v="ORID-02952"/>
    <x v="30"/>
    <x v="0"/>
    <s v="Q1"/>
    <n v="3"/>
    <x v="8"/>
    <x v="2"/>
    <x v="13"/>
    <x v="1"/>
    <s v="New"/>
    <x v="3"/>
    <x v="6"/>
    <n v="1"/>
    <n v="51.86"/>
    <n v="0.1"/>
    <n v="22.34"/>
    <x v="1102"/>
    <n v="22.34"/>
    <n v="24.334"/>
    <n v="0.52136092899687192"/>
  </r>
  <r>
    <s v="ORID-02953"/>
    <x v="340"/>
    <x v="0"/>
    <s v="Q2"/>
    <n v="4"/>
    <x v="10"/>
    <x v="1"/>
    <x v="1"/>
    <x v="1"/>
    <s v="Returning"/>
    <x v="1"/>
    <x v="8"/>
    <n v="2"/>
    <n v="47.56"/>
    <n v="0.05"/>
    <n v="18.649999999999999"/>
    <x v="1103"/>
    <n v="37.299999999999997"/>
    <n v="53.064000000000007"/>
    <n v="0.58722500110663545"/>
  </r>
  <r>
    <s v="ORID-02954"/>
    <x v="170"/>
    <x v="0"/>
    <s v="Q4"/>
    <n v="10"/>
    <x v="6"/>
    <x v="0"/>
    <x v="4"/>
    <x v="1"/>
    <s v="New"/>
    <x v="0"/>
    <x v="5"/>
    <n v="1"/>
    <n v="71.17"/>
    <n v="0"/>
    <n v="32.57"/>
    <x v="1104"/>
    <n v="32.57"/>
    <n v="38.6"/>
    <n v="0.54236335534635383"/>
  </r>
  <r>
    <s v="ORID-02956"/>
    <x v="85"/>
    <x v="0"/>
    <s v="Q1"/>
    <n v="3"/>
    <x v="8"/>
    <x v="2"/>
    <x v="10"/>
    <x v="1"/>
    <s v="New"/>
    <x v="1"/>
    <x v="1"/>
    <n v="1"/>
    <n v="37.119999999999997"/>
    <n v="0.1"/>
    <n v="13.39"/>
    <x v="1105"/>
    <n v="13.39"/>
    <n v="20.018000000000001"/>
    <n v="0.59919779693486586"/>
  </r>
  <r>
    <s v="ORID-02957"/>
    <x v="301"/>
    <x v="0"/>
    <s v="Q2"/>
    <n v="4"/>
    <x v="10"/>
    <x v="0"/>
    <x v="0"/>
    <x v="3"/>
    <s v="New"/>
    <x v="1"/>
    <x v="1"/>
    <n v="3"/>
    <n v="36.58"/>
    <n v="0.05"/>
    <n v="13.71"/>
    <x v="1106"/>
    <n v="41.13"/>
    <n v="63.122999999999983"/>
    <n v="0.60547897902218628"/>
  </r>
  <r>
    <s v="ORID-02958"/>
    <x v="58"/>
    <x v="0"/>
    <s v="Q4"/>
    <n v="11"/>
    <x v="7"/>
    <x v="2"/>
    <x v="6"/>
    <x v="3"/>
    <s v="New"/>
    <x v="0"/>
    <x v="10"/>
    <n v="1"/>
    <n v="144.25"/>
    <n v="0.1"/>
    <n v="79.55"/>
    <x v="1107"/>
    <n v="79.55"/>
    <n v="50.27500000000002"/>
    <n v="0.38725207009435791"/>
  </r>
  <r>
    <s v="ORID-02973"/>
    <x v="85"/>
    <x v="0"/>
    <s v="Q1"/>
    <n v="3"/>
    <x v="8"/>
    <x v="1"/>
    <x v="1"/>
    <x v="0"/>
    <s v="Returning"/>
    <x v="0"/>
    <x v="0"/>
    <n v="2"/>
    <n v="156.09"/>
    <n v="0.1"/>
    <n v="79.72"/>
    <x v="1108"/>
    <n v="159.44"/>
    <n v="121.52199999999999"/>
    <n v="0.43252112385304775"/>
  </r>
  <r>
    <s v="ORID-02975"/>
    <x v="226"/>
    <x v="0"/>
    <s v="Q3"/>
    <n v="8"/>
    <x v="2"/>
    <x v="2"/>
    <x v="6"/>
    <x v="1"/>
    <s v="New"/>
    <x v="1"/>
    <x v="8"/>
    <n v="1"/>
    <n v="46.59"/>
    <n v="0"/>
    <n v="18.47"/>
    <x v="1109"/>
    <n v="18.47"/>
    <n v="28.120000000000005"/>
    <n v="0.60356299635114841"/>
  </r>
  <r>
    <s v="ORID-02977"/>
    <x v="69"/>
    <x v="0"/>
    <s v="Q2"/>
    <n v="5"/>
    <x v="3"/>
    <x v="2"/>
    <x v="16"/>
    <x v="2"/>
    <s v="Business"/>
    <x v="1"/>
    <x v="1"/>
    <n v="6"/>
    <n v="35.92"/>
    <n v="0.15"/>
    <n v="13.3"/>
    <x v="1110"/>
    <n v="79.800000000000011"/>
    <n v="103.392"/>
    <n v="0.56439145814227687"/>
  </r>
  <r>
    <s v="ORID-02978"/>
    <x v="177"/>
    <x v="0"/>
    <s v="Q3"/>
    <n v="8"/>
    <x v="2"/>
    <x v="3"/>
    <x v="15"/>
    <x v="0"/>
    <s v="New"/>
    <x v="3"/>
    <x v="13"/>
    <n v="1"/>
    <n v="80.7"/>
    <n v="0"/>
    <n v="41.98"/>
    <x v="194"/>
    <n v="41.98"/>
    <n v="38.720000000000006"/>
    <n v="0.47980173482032223"/>
  </r>
  <r>
    <s v="ORID-02979"/>
    <x v="120"/>
    <x v="0"/>
    <s v="Q2"/>
    <n v="4"/>
    <x v="10"/>
    <x v="2"/>
    <x v="16"/>
    <x v="1"/>
    <s v="New"/>
    <x v="4"/>
    <x v="14"/>
    <n v="1"/>
    <n v="124.18"/>
    <n v="0"/>
    <n v="67.42"/>
    <x v="1111"/>
    <n v="67.42"/>
    <n v="56.760000000000005"/>
    <n v="0.45707843453052022"/>
  </r>
  <r>
    <s v="ORID-0298"/>
    <x v="91"/>
    <x v="0"/>
    <s v="Q4"/>
    <n v="11"/>
    <x v="7"/>
    <x v="2"/>
    <x v="6"/>
    <x v="3"/>
    <s v="New"/>
    <x v="2"/>
    <x v="3"/>
    <n v="1"/>
    <n v="196.08"/>
    <n v="0.1"/>
    <n v="104.19"/>
    <x v="1112"/>
    <n v="104.19"/>
    <n v="72.282000000000011"/>
    <n v="0.40959472324221408"/>
  </r>
  <r>
    <s v="ORID-02987"/>
    <x v="133"/>
    <x v="0"/>
    <s v="Q1"/>
    <n v="3"/>
    <x v="8"/>
    <x v="1"/>
    <x v="2"/>
    <x v="1"/>
    <s v="Returning"/>
    <x v="2"/>
    <x v="9"/>
    <n v="4"/>
    <n v="121.49"/>
    <n v="0"/>
    <n v="62.01"/>
    <x v="1113"/>
    <n v="248.04"/>
    <n v="237.92"/>
    <n v="0.4895876203802782"/>
  </r>
  <r>
    <s v="ORID-02989"/>
    <x v="64"/>
    <x v="0"/>
    <s v="Q2"/>
    <n v="5"/>
    <x v="3"/>
    <x v="0"/>
    <x v="3"/>
    <x v="1"/>
    <s v="Returning"/>
    <x v="2"/>
    <x v="16"/>
    <n v="1"/>
    <n v="81.28"/>
    <n v="0.15"/>
    <n v="39.020000000000003"/>
    <x v="1114"/>
    <n v="39.020000000000003"/>
    <n v="30.067999999999991"/>
    <n v="0.43521306160259371"/>
  </r>
  <r>
    <s v="ORID-02990"/>
    <x v="31"/>
    <x v="0"/>
    <s v="Q2"/>
    <n v="6"/>
    <x v="11"/>
    <x v="2"/>
    <x v="5"/>
    <x v="3"/>
    <s v="Returning"/>
    <x v="0"/>
    <x v="10"/>
    <n v="1"/>
    <n v="146.66"/>
    <n v="0"/>
    <n v="78.709999999999994"/>
    <x v="1115"/>
    <n v="78.709999999999994"/>
    <n v="67.95"/>
    <n v="0.4633165143870176"/>
  </r>
  <r>
    <s v="ORID-02992"/>
    <x v="86"/>
    <x v="0"/>
    <s v="Q2"/>
    <n v="6"/>
    <x v="11"/>
    <x v="3"/>
    <x v="14"/>
    <x v="1"/>
    <s v="New"/>
    <x v="3"/>
    <x v="6"/>
    <n v="1"/>
    <n v="50.75"/>
    <n v="0.1"/>
    <n v="22.94"/>
    <x v="1116"/>
    <n v="22.94"/>
    <n v="22.735000000000003"/>
    <n v="0.49775588396278053"/>
  </r>
  <r>
    <s v="ORID-02993"/>
    <x v="144"/>
    <x v="0"/>
    <s v="Q3"/>
    <n v="8"/>
    <x v="2"/>
    <x v="2"/>
    <x v="6"/>
    <x v="2"/>
    <s v="Business"/>
    <x v="1"/>
    <x v="1"/>
    <n v="3"/>
    <n v="35.520000000000003"/>
    <n v="0.1"/>
    <n v="13.78"/>
    <x v="1117"/>
    <n v="41.339999999999996"/>
    <n v="54.564000000000014"/>
    <n v="0.56894394394394399"/>
  </r>
  <r>
    <s v="ORID-02996"/>
    <x v="120"/>
    <x v="0"/>
    <s v="Q2"/>
    <n v="4"/>
    <x v="10"/>
    <x v="2"/>
    <x v="6"/>
    <x v="0"/>
    <s v="New"/>
    <x v="1"/>
    <x v="2"/>
    <n v="1"/>
    <n v="134.94999999999999"/>
    <n v="0"/>
    <n v="67.849999999999994"/>
    <x v="1118"/>
    <n v="67.849999999999994"/>
    <n v="67.099999999999994"/>
    <n v="0.49722119303445722"/>
  </r>
  <r>
    <s v="ORID-02997"/>
    <x v="21"/>
    <x v="0"/>
    <s v="Q1"/>
    <n v="3"/>
    <x v="8"/>
    <x v="3"/>
    <x v="14"/>
    <x v="1"/>
    <s v="Returning"/>
    <x v="1"/>
    <x v="1"/>
    <n v="3"/>
    <n v="35.89"/>
    <n v="0"/>
    <n v="13.25"/>
    <x v="1119"/>
    <n v="39.75"/>
    <n v="67.92"/>
    <n v="0.63081638339370294"/>
  </r>
  <r>
    <s v="ORID-02999"/>
    <x v="186"/>
    <x v="0"/>
    <s v="Q1"/>
    <n v="3"/>
    <x v="8"/>
    <x v="3"/>
    <x v="7"/>
    <x v="0"/>
    <s v="Returning"/>
    <x v="1"/>
    <x v="1"/>
    <n v="2"/>
    <n v="35.75"/>
    <n v="0"/>
    <n v="13.28"/>
    <x v="1120"/>
    <n v="26.56"/>
    <n v="44.94"/>
    <n v="0.62853146853146846"/>
  </r>
  <r>
    <s v="ORID-03"/>
    <x v="215"/>
    <x v="0"/>
    <s v="Q4"/>
    <n v="11"/>
    <x v="7"/>
    <x v="0"/>
    <x v="0"/>
    <x v="0"/>
    <s v="Returning"/>
    <x v="2"/>
    <x v="9"/>
    <n v="5"/>
    <n v="122.33"/>
    <n v="0.15"/>
    <n v="58.98"/>
    <x v="1121"/>
    <n v="294.89999999999998"/>
    <n v="225.00249999999994"/>
    <n v="0.43277826130861069"/>
  </r>
  <r>
    <s v="ORID-030"/>
    <x v="341"/>
    <x v="0"/>
    <s v="Q3"/>
    <n v="9"/>
    <x v="5"/>
    <x v="3"/>
    <x v="8"/>
    <x v="3"/>
    <s v="Returning"/>
    <x v="0"/>
    <x v="12"/>
    <n v="2"/>
    <n v="93.82"/>
    <n v="0.05"/>
    <n v="45.57"/>
    <x v="1122"/>
    <n v="91.14"/>
    <n v="87.117999999999981"/>
    <n v="0.48871859888476249"/>
  </r>
  <r>
    <s v="ORID-03000"/>
    <x v="313"/>
    <x v="0"/>
    <s v="Q2"/>
    <n v="4"/>
    <x v="10"/>
    <x v="0"/>
    <x v="0"/>
    <x v="3"/>
    <s v="New"/>
    <x v="4"/>
    <x v="19"/>
    <n v="1"/>
    <n v="40.630000000000003"/>
    <n v="0.1"/>
    <n v="14.67"/>
    <x v="1123"/>
    <n v="14.67"/>
    <n v="21.896999999999998"/>
    <n v="0.59881860694068423"/>
  </r>
  <r>
    <s v="ORID-03002"/>
    <x v="82"/>
    <x v="0"/>
    <s v="Q3"/>
    <n v="8"/>
    <x v="2"/>
    <x v="2"/>
    <x v="6"/>
    <x v="0"/>
    <s v="New"/>
    <x v="2"/>
    <x v="9"/>
    <n v="2"/>
    <n v="124.09"/>
    <n v="0"/>
    <n v="60.39"/>
    <x v="1124"/>
    <n v="120.78"/>
    <n v="127.4"/>
    <n v="0.513337094044645"/>
  </r>
  <r>
    <s v="ORID-03004"/>
    <x v="273"/>
    <x v="0"/>
    <s v="Q3"/>
    <n v="7"/>
    <x v="0"/>
    <x v="0"/>
    <x v="12"/>
    <x v="1"/>
    <s v="Returning"/>
    <x v="3"/>
    <x v="6"/>
    <n v="1"/>
    <n v="50.82"/>
    <n v="0.05"/>
    <n v="22.36"/>
    <x v="1125"/>
    <n v="22.36"/>
    <n v="25.918999999999997"/>
    <n v="0.5368586756146565"/>
  </r>
  <r>
    <s v="ORID-03008"/>
    <x v="137"/>
    <x v="0"/>
    <s v="Q2"/>
    <n v="4"/>
    <x v="10"/>
    <x v="3"/>
    <x v="9"/>
    <x v="2"/>
    <s v="Business"/>
    <x v="1"/>
    <x v="8"/>
    <n v="4"/>
    <n v="46.43"/>
    <n v="0.1"/>
    <n v="18.04"/>
    <x v="1126"/>
    <n v="72.16"/>
    <n v="94.988"/>
    <n v="0.56828678775695796"/>
  </r>
  <r>
    <s v="ORID-03014"/>
    <x v="265"/>
    <x v="0"/>
    <s v="Q2"/>
    <n v="6"/>
    <x v="11"/>
    <x v="3"/>
    <x v="15"/>
    <x v="1"/>
    <s v="New"/>
    <x v="4"/>
    <x v="15"/>
    <n v="1"/>
    <n v="50.13"/>
    <n v="0.15"/>
    <n v="22.22"/>
    <x v="1127"/>
    <n v="22.22"/>
    <n v="20.390500000000003"/>
    <n v="0.47853228664296366"/>
  </r>
  <r>
    <s v="ORID-03015"/>
    <x v="181"/>
    <x v="0"/>
    <s v="Q2"/>
    <n v="6"/>
    <x v="11"/>
    <x v="2"/>
    <x v="16"/>
    <x v="1"/>
    <s v="Returning"/>
    <x v="1"/>
    <x v="8"/>
    <n v="1"/>
    <n v="45.5"/>
    <n v="0.05"/>
    <n v="18.89"/>
    <x v="1128"/>
    <n v="18.89"/>
    <n v="24.335000000000001"/>
    <n v="0.56298438403701567"/>
  </r>
  <r>
    <s v="ORID-03017"/>
    <x v="136"/>
    <x v="0"/>
    <s v="Q2"/>
    <n v="4"/>
    <x v="10"/>
    <x v="2"/>
    <x v="6"/>
    <x v="1"/>
    <s v="Returning"/>
    <x v="3"/>
    <x v="7"/>
    <n v="1"/>
    <n v="102.64"/>
    <n v="0"/>
    <n v="51.86"/>
    <x v="1129"/>
    <n v="51.86"/>
    <n v="50.78"/>
    <n v="0.49473889321901793"/>
  </r>
  <r>
    <s v="ORID-03018"/>
    <x v="23"/>
    <x v="0"/>
    <s v="Q4"/>
    <n v="11"/>
    <x v="7"/>
    <x v="0"/>
    <x v="0"/>
    <x v="2"/>
    <s v="Business"/>
    <x v="3"/>
    <x v="13"/>
    <n v="10"/>
    <n v="81.48"/>
    <n v="0.05"/>
    <n v="43.7"/>
    <x v="1130"/>
    <n v="437"/>
    <n v="337.06000000000006"/>
    <n v="0.43544428080510561"/>
  </r>
  <r>
    <s v="ORID-03019"/>
    <x v="64"/>
    <x v="0"/>
    <s v="Q2"/>
    <n v="5"/>
    <x v="3"/>
    <x v="3"/>
    <x v="7"/>
    <x v="1"/>
    <s v="Business"/>
    <x v="1"/>
    <x v="8"/>
    <n v="1"/>
    <n v="46.19"/>
    <n v="0"/>
    <n v="18.329999999999998"/>
    <x v="1131"/>
    <n v="18.329999999999998"/>
    <n v="27.86"/>
    <n v="0.60316085732842606"/>
  </r>
  <r>
    <s v="ORID-03020"/>
    <x v="8"/>
    <x v="0"/>
    <s v="Q1"/>
    <n v="2"/>
    <x v="4"/>
    <x v="2"/>
    <x v="16"/>
    <x v="2"/>
    <s v="Business"/>
    <x v="0"/>
    <x v="0"/>
    <n v="5"/>
    <n v="154.72999999999999"/>
    <n v="0.1"/>
    <n v="77.42"/>
    <x v="1132"/>
    <n v="387.1"/>
    <n v="309.18499999999995"/>
    <n v="0.44404949122844806"/>
  </r>
  <r>
    <s v="ORID-03021"/>
    <x v="119"/>
    <x v="0"/>
    <s v="Q4"/>
    <n v="11"/>
    <x v="7"/>
    <x v="1"/>
    <x v="11"/>
    <x v="1"/>
    <s v="Business"/>
    <x v="0"/>
    <x v="5"/>
    <n v="1"/>
    <n v="71.66"/>
    <n v="0.2"/>
    <n v="31.83"/>
    <x v="1133"/>
    <n v="31.83"/>
    <n v="25.498000000000005"/>
    <n v="0.44477393245883345"/>
  </r>
  <r>
    <s v="ORID-03022"/>
    <x v="95"/>
    <x v="0"/>
    <s v="Q2"/>
    <n v="5"/>
    <x v="3"/>
    <x v="0"/>
    <x v="12"/>
    <x v="3"/>
    <s v="New"/>
    <x v="1"/>
    <x v="1"/>
    <n v="1"/>
    <n v="36.72"/>
    <n v="0"/>
    <n v="13.67"/>
    <x v="1134"/>
    <n v="13.67"/>
    <n v="23.049999999999997"/>
    <n v="0.62772331154684091"/>
  </r>
  <r>
    <s v="ORID-03023"/>
    <x v="63"/>
    <x v="0"/>
    <s v="Q1"/>
    <n v="1"/>
    <x v="9"/>
    <x v="3"/>
    <x v="7"/>
    <x v="3"/>
    <s v="New"/>
    <x v="0"/>
    <x v="0"/>
    <n v="2"/>
    <n v="155.35"/>
    <n v="0"/>
    <n v="80.790000000000006"/>
    <x v="1135"/>
    <n v="161.58000000000001"/>
    <n v="149.11999999999998"/>
    <n v="0.47994850337946565"/>
  </r>
  <r>
    <s v="ORID-03024"/>
    <x v="180"/>
    <x v="0"/>
    <s v="Q1"/>
    <n v="3"/>
    <x v="8"/>
    <x v="2"/>
    <x v="10"/>
    <x v="1"/>
    <s v="Business"/>
    <x v="3"/>
    <x v="6"/>
    <n v="2"/>
    <n v="51.87"/>
    <n v="0.1"/>
    <n v="22.95"/>
    <x v="442"/>
    <n v="45.9"/>
    <n v="47.466000000000001"/>
    <n v="0.50838635049161363"/>
  </r>
  <r>
    <s v="ORID-03026"/>
    <x v="16"/>
    <x v="0"/>
    <s v="Q3"/>
    <n v="8"/>
    <x v="2"/>
    <x v="1"/>
    <x v="1"/>
    <x v="1"/>
    <s v="New"/>
    <x v="2"/>
    <x v="3"/>
    <n v="1"/>
    <n v="194.75"/>
    <n v="0.05"/>
    <n v="105.94"/>
    <x v="1136"/>
    <n v="105.94"/>
    <n v="79.072499999999991"/>
    <n v="0.42739004121343149"/>
  </r>
  <r>
    <s v="ORID-03027"/>
    <x v="341"/>
    <x v="0"/>
    <s v="Q3"/>
    <n v="9"/>
    <x v="5"/>
    <x v="0"/>
    <x v="12"/>
    <x v="2"/>
    <s v="Business"/>
    <x v="0"/>
    <x v="0"/>
    <n v="8"/>
    <n v="155.13999999999999"/>
    <n v="0.1"/>
    <n v="76.87"/>
    <x v="1137"/>
    <n v="614.96"/>
    <n v="502.048"/>
    <n v="0.44945783736553363"/>
  </r>
  <r>
    <s v="ORID-0303"/>
    <x v="163"/>
    <x v="0"/>
    <s v="Q1"/>
    <n v="2"/>
    <x v="4"/>
    <x v="2"/>
    <x v="5"/>
    <x v="3"/>
    <s v="Returning"/>
    <x v="3"/>
    <x v="7"/>
    <n v="2"/>
    <n v="102.12"/>
    <n v="0.15"/>
    <n v="51.03"/>
    <x v="1138"/>
    <n v="102.06"/>
    <n v="71.544000000000011"/>
    <n v="0.41211032003870884"/>
  </r>
  <r>
    <s v="ORID-03034"/>
    <x v="239"/>
    <x v="0"/>
    <s v="Q4"/>
    <n v="12"/>
    <x v="1"/>
    <x v="2"/>
    <x v="13"/>
    <x v="0"/>
    <s v="New"/>
    <x v="2"/>
    <x v="9"/>
    <n v="1"/>
    <n v="122.18"/>
    <n v="0.15"/>
    <n v="61.28"/>
    <x v="1139"/>
    <n v="61.28"/>
    <n v="42.573000000000008"/>
    <n v="0.40993519686479934"/>
  </r>
  <r>
    <s v="ORID-03036"/>
    <x v="174"/>
    <x v="0"/>
    <s v="Q2"/>
    <n v="6"/>
    <x v="11"/>
    <x v="2"/>
    <x v="6"/>
    <x v="0"/>
    <s v="New"/>
    <x v="3"/>
    <x v="13"/>
    <n v="1"/>
    <n v="81.2"/>
    <n v="0.1"/>
    <n v="41.64"/>
    <x v="1140"/>
    <n v="41.64"/>
    <n v="31.439999999999998"/>
    <n v="0.43021346469622329"/>
  </r>
  <r>
    <s v="ORID-03037"/>
    <x v="62"/>
    <x v="0"/>
    <s v="Q2"/>
    <n v="5"/>
    <x v="3"/>
    <x v="2"/>
    <x v="5"/>
    <x v="1"/>
    <s v="Business"/>
    <x v="1"/>
    <x v="8"/>
    <n v="1"/>
    <n v="45.8"/>
    <n v="0.05"/>
    <n v="17.88"/>
    <x v="1141"/>
    <n v="17.88"/>
    <n v="25.63"/>
    <n v="0.58905998621006661"/>
  </r>
  <r>
    <s v="ORID-0304"/>
    <x v="249"/>
    <x v="0"/>
    <s v="Q1"/>
    <n v="2"/>
    <x v="4"/>
    <x v="2"/>
    <x v="6"/>
    <x v="1"/>
    <s v="Business"/>
    <x v="1"/>
    <x v="2"/>
    <n v="2"/>
    <n v="136.55000000000001"/>
    <n v="0"/>
    <n v="68.84"/>
    <x v="1142"/>
    <n v="137.68"/>
    <n v="135.42000000000002"/>
    <n v="0.49586232149395826"/>
  </r>
  <r>
    <s v="ORID-03043"/>
    <x v="244"/>
    <x v="0"/>
    <s v="Q3"/>
    <n v="7"/>
    <x v="0"/>
    <x v="2"/>
    <x v="6"/>
    <x v="3"/>
    <s v="New"/>
    <x v="3"/>
    <x v="11"/>
    <n v="2"/>
    <n v="40.93"/>
    <n v="0.05"/>
    <n v="16.89"/>
    <x v="1143"/>
    <n v="33.78"/>
    <n v="43.986999999999995"/>
    <n v="0.56562552239381736"/>
  </r>
  <r>
    <s v="ORID-03044"/>
    <x v="154"/>
    <x v="0"/>
    <s v="Q4"/>
    <n v="12"/>
    <x v="1"/>
    <x v="2"/>
    <x v="5"/>
    <x v="2"/>
    <s v="Business"/>
    <x v="3"/>
    <x v="11"/>
    <n v="4"/>
    <n v="40.64"/>
    <n v="0.1"/>
    <n v="16.260000000000002"/>
    <x v="1144"/>
    <n v="65.040000000000006"/>
    <n v="81.263999999999996"/>
    <n v="0.55544619422572172"/>
  </r>
  <r>
    <s v="ORID-03045"/>
    <x v="56"/>
    <x v="0"/>
    <s v="Q3"/>
    <n v="8"/>
    <x v="2"/>
    <x v="3"/>
    <x v="14"/>
    <x v="3"/>
    <s v="Business"/>
    <x v="1"/>
    <x v="8"/>
    <n v="1"/>
    <n v="47.19"/>
    <n v="0.05"/>
    <n v="18.11"/>
    <x v="1145"/>
    <n v="18.11"/>
    <n v="26.720499999999994"/>
    <n v="0.59603395010093574"/>
  </r>
  <r>
    <s v="ORID-03048"/>
    <x v="99"/>
    <x v="0"/>
    <s v="Q4"/>
    <n v="12"/>
    <x v="1"/>
    <x v="2"/>
    <x v="5"/>
    <x v="1"/>
    <s v="New"/>
    <x v="3"/>
    <x v="7"/>
    <n v="1"/>
    <n v="102.66"/>
    <n v="0.05"/>
    <n v="49.2"/>
    <x v="1146"/>
    <n v="49.2"/>
    <n v="48.326999999999984"/>
    <n v="0.4955243163431664"/>
  </r>
  <r>
    <s v="ORID-0305"/>
    <x v="18"/>
    <x v="0"/>
    <s v="Q3"/>
    <n v="9"/>
    <x v="5"/>
    <x v="0"/>
    <x v="12"/>
    <x v="1"/>
    <s v="Returning"/>
    <x v="1"/>
    <x v="2"/>
    <n v="1"/>
    <n v="130.69999999999999"/>
    <n v="0.05"/>
    <n v="68.23"/>
    <x v="1147"/>
    <n v="68.23"/>
    <n v="55.934999999999974"/>
    <n v="0.45048926831232622"/>
  </r>
  <r>
    <s v="ORID-03050"/>
    <x v="118"/>
    <x v="0"/>
    <s v="Q2"/>
    <n v="4"/>
    <x v="10"/>
    <x v="0"/>
    <x v="3"/>
    <x v="0"/>
    <s v="Returning"/>
    <x v="0"/>
    <x v="0"/>
    <n v="3"/>
    <n v="156.16"/>
    <n v="0.05"/>
    <n v="77.81"/>
    <x v="1148"/>
    <n v="233.43"/>
    <n v="211.62599999999998"/>
    <n v="0.47550420621225192"/>
  </r>
  <r>
    <s v="ORID-03051"/>
    <x v="190"/>
    <x v="0"/>
    <s v="Q3"/>
    <n v="9"/>
    <x v="5"/>
    <x v="2"/>
    <x v="16"/>
    <x v="1"/>
    <s v="New"/>
    <x v="4"/>
    <x v="15"/>
    <n v="2"/>
    <n v="51.52"/>
    <n v="0"/>
    <n v="21.47"/>
    <x v="1149"/>
    <n v="42.94"/>
    <n v="60.100000000000009"/>
    <n v="0.58326863354037273"/>
  </r>
  <r>
    <s v="ORID-03056"/>
    <x v="21"/>
    <x v="0"/>
    <s v="Q1"/>
    <n v="3"/>
    <x v="8"/>
    <x v="2"/>
    <x v="6"/>
    <x v="3"/>
    <s v="Returning"/>
    <x v="1"/>
    <x v="4"/>
    <n v="3"/>
    <n v="163.44999999999999"/>
    <n v="0"/>
    <n v="86.88"/>
    <x v="1150"/>
    <n v="260.64"/>
    <n v="229.70999999999998"/>
    <n v="0.46846130315081064"/>
  </r>
  <r>
    <s v="ORID-03057"/>
    <x v="16"/>
    <x v="0"/>
    <s v="Q3"/>
    <n v="8"/>
    <x v="2"/>
    <x v="2"/>
    <x v="16"/>
    <x v="0"/>
    <s v="Returning"/>
    <x v="0"/>
    <x v="10"/>
    <n v="2"/>
    <n v="142.16"/>
    <n v="0"/>
    <n v="79.36"/>
    <x v="1151"/>
    <n v="158.72"/>
    <n v="125.6"/>
    <n v="0.44175576814856499"/>
  </r>
  <r>
    <s v="ORID-03058"/>
    <x v="22"/>
    <x v="0"/>
    <s v="Q2"/>
    <n v="5"/>
    <x v="3"/>
    <x v="2"/>
    <x v="10"/>
    <x v="1"/>
    <s v="Returning"/>
    <x v="2"/>
    <x v="3"/>
    <n v="1"/>
    <n v="196.91"/>
    <n v="0"/>
    <n v="106.31"/>
    <x v="1152"/>
    <n v="106.31"/>
    <n v="90.6"/>
    <n v="0.46010867909197095"/>
  </r>
  <r>
    <s v="ORID-03059"/>
    <x v="140"/>
    <x v="0"/>
    <s v="Q3"/>
    <n v="7"/>
    <x v="0"/>
    <x v="1"/>
    <x v="1"/>
    <x v="1"/>
    <s v="Returning"/>
    <x v="0"/>
    <x v="12"/>
    <n v="1"/>
    <n v="93.73"/>
    <n v="0.05"/>
    <n v="44.51"/>
    <x v="1153"/>
    <n v="44.51"/>
    <n v="44.533499999999997"/>
    <n v="0.50013195797559618"/>
  </r>
  <r>
    <s v="ORID-0306"/>
    <x v="84"/>
    <x v="0"/>
    <s v="Q3"/>
    <n v="9"/>
    <x v="5"/>
    <x v="3"/>
    <x v="15"/>
    <x v="0"/>
    <s v="Business"/>
    <x v="3"/>
    <x v="6"/>
    <n v="1"/>
    <n v="51.81"/>
    <n v="0.1"/>
    <n v="22.65"/>
    <x v="1154"/>
    <n v="22.65"/>
    <n v="23.979000000000006"/>
    <n v="0.51425078813613856"/>
  </r>
  <r>
    <s v="ORID-03060"/>
    <x v="132"/>
    <x v="0"/>
    <s v="Q2"/>
    <n v="5"/>
    <x v="3"/>
    <x v="2"/>
    <x v="5"/>
    <x v="2"/>
    <s v="Business"/>
    <x v="0"/>
    <x v="0"/>
    <n v="6"/>
    <n v="157.31"/>
    <n v="0.15"/>
    <n v="80.34"/>
    <x v="1155"/>
    <n v="482.04"/>
    <n v="320.24099999999993"/>
    <n v="0.3991631361081715"/>
  </r>
  <r>
    <s v="ORID-03064"/>
    <x v="322"/>
    <x v="0"/>
    <s v="Q1"/>
    <n v="3"/>
    <x v="8"/>
    <x v="0"/>
    <x v="12"/>
    <x v="1"/>
    <s v="Returning"/>
    <x v="2"/>
    <x v="9"/>
    <n v="6"/>
    <n v="124.04"/>
    <n v="0.05"/>
    <n v="61.17"/>
    <x v="1156"/>
    <n v="367.02"/>
    <n v="340.00800000000004"/>
    <n v="0.48089750335205966"/>
  </r>
  <r>
    <s v="ORID-03065"/>
    <x v="154"/>
    <x v="0"/>
    <s v="Q4"/>
    <n v="12"/>
    <x v="1"/>
    <x v="3"/>
    <x v="15"/>
    <x v="1"/>
    <s v="New"/>
    <x v="2"/>
    <x v="16"/>
    <n v="3"/>
    <n v="81.510000000000005"/>
    <n v="0.05"/>
    <n v="39.9"/>
    <x v="1157"/>
    <n v="119.69999999999999"/>
    <n v="112.60350000000003"/>
    <n v="0.48472580051527425"/>
  </r>
  <r>
    <s v="ORID-03068"/>
    <x v="256"/>
    <x v="0"/>
    <s v="Q1"/>
    <n v="1"/>
    <x v="9"/>
    <x v="3"/>
    <x v="9"/>
    <x v="3"/>
    <s v="New"/>
    <x v="4"/>
    <x v="17"/>
    <n v="1"/>
    <n v="36.43"/>
    <n v="0"/>
    <n v="14.33"/>
    <x v="1158"/>
    <n v="14.33"/>
    <n v="22.1"/>
    <n v="0.60664287674993145"/>
  </r>
  <r>
    <s v="ORID-0307"/>
    <x v="342"/>
    <x v="0"/>
    <s v="Q4"/>
    <n v="10"/>
    <x v="6"/>
    <x v="0"/>
    <x v="12"/>
    <x v="1"/>
    <s v="Returning"/>
    <x v="4"/>
    <x v="17"/>
    <n v="1"/>
    <n v="37.08"/>
    <n v="0"/>
    <n v="13.62"/>
    <x v="1159"/>
    <n v="13.62"/>
    <n v="23.46"/>
    <n v="0.63268608414239491"/>
  </r>
  <r>
    <s v="ORID-03070"/>
    <x v="126"/>
    <x v="0"/>
    <s v="Q4"/>
    <n v="11"/>
    <x v="7"/>
    <x v="0"/>
    <x v="3"/>
    <x v="3"/>
    <s v="Returning"/>
    <x v="0"/>
    <x v="5"/>
    <n v="4"/>
    <n v="71.11"/>
    <n v="0.05"/>
    <n v="32.25"/>
    <x v="1160"/>
    <n v="129"/>
    <n v="141.21799999999996"/>
    <n v="0.52260767232382732"/>
  </r>
  <r>
    <s v="ORID-03073"/>
    <x v="252"/>
    <x v="0"/>
    <s v="Q2"/>
    <n v="5"/>
    <x v="3"/>
    <x v="0"/>
    <x v="3"/>
    <x v="1"/>
    <s v="Returning"/>
    <x v="4"/>
    <x v="19"/>
    <n v="3"/>
    <n v="39.549999999999997"/>
    <n v="0"/>
    <n v="14.87"/>
    <x v="1161"/>
    <n v="44.61"/>
    <n v="74.039999999999992"/>
    <n v="0.6240202275600506"/>
  </r>
  <r>
    <s v="ORID-03074"/>
    <x v="298"/>
    <x v="0"/>
    <s v="Q3"/>
    <n v="9"/>
    <x v="5"/>
    <x v="0"/>
    <x v="12"/>
    <x v="2"/>
    <s v="Business"/>
    <x v="2"/>
    <x v="16"/>
    <n v="5"/>
    <n v="82.63"/>
    <n v="0.15"/>
    <n v="38.630000000000003"/>
    <x v="1162"/>
    <n v="193.15"/>
    <n v="158.02749999999995"/>
    <n v="0.44999323703824978"/>
  </r>
  <r>
    <s v="ORID-03075"/>
    <x v="112"/>
    <x v="0"/>
    <s v="Q3"/>
    <n v="8"/>
    <x v="2"/>
    <x v="1"/>
    <x v="1"/>
    <x v="1"/>
    <s v="Business"/>
    <x v="0"/>
    <x v="5"/>
    <n v="2"/>
    <n v="72.31"/>
    <n v="0"/>
    <n v="31.75"/>
    <x v="1163"/>
    <n v="63.5"/>
    <n v="81.12"/>
    <n v="0.56091826856589688"/>
  </r>
  <r>
    <s v="ORID-03076"/>
    <x v="143"/>
    <x v="0"/>
    <s v="Q2"/>
    <n v="4"/>
    <x v="10"/>
    <x v="3"/>
    <x v="9"/>
    <x v="1"/>
    <s v="Business"/>
    <x v="2"/>
    <x v="16"/>
    <n v="2"/>
    <n v="82.58"/>
    <n v="0.1"/>
    <n v="39.93"/>
    <x v="1164"/>
    <n v="79.86"/>
    <n v="68.784000000000006"/>
    <n v="0.46274319851457174"/>
  </r>
  <r>
    <s v="ORID-03078"/>
    <x v="303"/>
    <x v="0"/>
    <s v="Q3"/>
    <n v="9"/>
    <x v="5"/>
    <x v="2"/>
    <x v="16"/>
    <x v="0"/>
    <s v="Business"/>
    <x v="2"/>
    <x v="9"/>
    <n v="4"/>
    <n v="122.43"/>
    <n v="0"/>
    <n v="61.5"/>
    <x v="1165"/>
    <n v="246"/>
    <n v="243.72000000000003"/>
    <n v="0.49767213918157316"/>
  </r>
  <r>
    <s v="ORID-0308"/>
    <x v="136"/>
    <x v="0"/>
    <s v="Q2"/>
    <n v="4"/>
    <x v="10"/>
    <x v="0"/>
    <x v="0"/>
    <x v="1"/>
    <s v="Returning"/>
    <x v="0"/>
    <x v="12"/>
    <n v="6"/>
    <n v="93.58"/>
    <n v="0"/>
    <n v="46.68"/>
    <x v="1166"/>
    <n v="280.08"/>
    <n v="281.40000000000003"/>
    <n v="0.5011754648429152"/>
  </r>
  <r>
    <s v="ORID-03083"/>
    <x v="158"/>
    <x v="0"/>
    <s v="Q3"/>
    <n v="8"/>
    <x v="2"/>
    <x v="0"/>
    <x v="0"/>
    <x v="1"/>
    <s v="New"/>
    <x v="2"/>
    <x v="3"/>
    <n v="1"/>
    <n v="194.36"/>
    <n v="0"/>
    <n v="106.01"/>
    <x v="1167"/>
    <n v="106.01"/>
    <n v="88.350000000000009"/>
    <n v="0.45456884132537562"/>
  </r>
  <r>
    <s v="ORID-03091"/>
    <x v="237"/>
    <x v="0"/>
    <s v="Q2"/>
    <n v="6"/>
    <x v="11"/>
    <x v="1"/>
    <x v="1"/>
    <x v="1"/>
    <s v="New"/>
    <x v="4"/>
    <x v="17"/>
    <n v="1"/>
    <n v="36.1"/>
    <n v="0"/>
    <n v="13.65"/>
    <x v="1168"/>
    <n v="13.65"/>
    <n v="22.450000000000003"/>
    <n v="0.62188365650969535"/>
  </r>
  <r>
    <s v="ORID-03093"/>
    <x v="111"/>
    <x v="0"/>
    <s v="Q4"/>
    <n v="10"/>
    <x v="6"/>
    <x v="0"/>
    <x v="4"/>
    <x v="2"/>
    <s v="Business"/>
    <x v="2"/>
    <x v="3"/>
    <n v="3"/>
    <n v="194.19"/>
    <n v="0.15"/>
    <n v="104.22"/>
    <x v="1169"/>
    <n v="312.65999999999997"/>
    <n v="182.52449999999999"/>
    <n v="0.36859897674503139"/>
  </r>
  <r>
    <s v="ORID-03094"/>
    <x v="257"/>
    <x v="0"/>
    <s v="Q4"/>
    <n v="11"/>
    <x v="7"/>
    <x v="2"/>
    <x v="13"/>
    <x v="3"/>
    <s v="Business"/>
    <x v="2"/>
    <x v="9"/>
    <n v="2"/>
    <n v="122.18"/>
    <n v="0.15"/>
    <n v="61.3"/>
    <x v="1170"/>
    <n v="122.6"/>
    <n v="85.106000000000023"/>
    <n v="0.40974261696821479"/>
  </r>
  <r>
    <s v="ORID-03095"/>
    <x v="323"/>
    <x v="0"/>
    <s v="Q4"/>
    <n v="12"/>
    <x v="1"/>
    <x v="2"/>
    <x v="6"/>
    <x v="1"/>
    <s v="New"/>
    <x v="1"/>
    <x v="2"/>
    <n v="2"/>
    <n v="131.97999999999999"/>
    <n v="0.1"/>
    <n v="68.02"/>
    <x v="1171"/>
    <n v="136.04"/>
    <n v="101.524"/>
    <n v="0.42735431294303855"/>
  </r>
  <r>
    <s v="ORID-03096"/>
    <x v="256"/>
    <x v="0"/>
    <s v="Q1"/>
    <n v="1"/>
    <x v="9"/>
    <x v="0"/>
    <x v="0"/>
    <x v="1"/>
    <s v="New"/>
    <x v="4"/>
    <x v="15"/>
    <n v="2"/>
    <n v="50.51"/>
    <n v="0.1"/>
    <n v="21.84"/>
    <x v="1172"/>
    <n v="43.68"/>
    <n v="47.237999999999992"/>
    <n v="0.5195670824259222"/>
  </r>
  <r>
    <s v="ORID-03097"/>
    <x v="287"/>
    <x v="0"/>
    <s v="Q4"/>
    <n v="12"/>
    <x v="1"/>
    <x v="3"/>
    <x v="7"/>
    <x v="0"/>
    <s v="Returning"/>
    <x v="3"/>
    <x v="6"/>
    <n v="1"/>
    <n v="49.64"/>
    <n v="0.1"/>
    <n v="22"/>
    <x v="1173"/>
    <n v="22"/>
    <n v="22.676000000000002"/>
    <n v="0.50756558331094992"/>
  </r>
  <r>
    <s v="ORID-03098"/>
    <x v="245"/>
    <x v="0"/>
    <s v="Q3"/>
    <n v="8"/>
    <x v="2"/>
    <x v="2"/>
    <x v="5"/>
    <x v="1"/>
    <s v="New"/>
    <x v="3"/>
    <x v="13"/>
    <n v="2"/>
    <n v="80.239999999999995"/>
    <n v="0.1"/>
    <n v="42.09"/>
    <x v="1174"/>
    <n v="84.18"/>
    <n v="60.251999999999981"/>
    <n v="0.41716517115320695"/>
  </r>
  <r>
    <s v="ORID-0310"/>
    <x v="170"/>
    <x v="0"/>
    <s v="Q4"/>
    <n v="10"/>
    <x v="6"/>
    <x v="2"/>
    <x v="6"/>
    <x v="1"/>
    <s v="Business"/>
    <x v="0"/>
    <x v="10"/>
    <n v="5"/>
    <n v="144.04"/>
    <n v="0.1"/>
    <n v="78.069999999999993"/>
    <x v="1175"/>
    <n v="390.34999999999997"/>
    <n v="257.83"/>
    <n v="0.39777530932765592"/>
  </r>
  <r>
    <s v="ORID-03101"/>
    <x v="102"/>
    <x v="0"/>
    <s v="Q4"/>
    <n v="11"/>
    <x v="7"/>
    <x v="0"/>
    <x v="12"/>
    <x v="1"/>
    <s v="New"/>
    <x v="2"/>
    <x v="9"/>
    <n v="3"/>
    <n v="124.72"/>
    <n v="0.15"/>
    <n v="60.35"/>
    <x v="1176"/>
    <n v="181.05"/>
    <n v="136.98599999999993"/>
    <n v="0.4307248236048748"/>
  </r>
  <r>
    <s v="ORID-03102"/>
    <x v="244"/>
    <x v="0"/>
    <s v="Q3"/>
    <n v="7"/>
    <x v="0"/>
    <x v="0"/>
    <x v="3"/>
    <x v="3"/>
    <s v="Returning"/>
    <x v="0"/>
    <x v="12"/>
    <n v="1"/>
    <n v="90.02"/>
    <n v="0.05"/>
    <n v="45.83"/>
    <x v="1177"/>
    <n v="45.83"/>
    <n v="39.688999999999993"/>
    <n v="0.46409569803201622"/>
  </r>
  <r>
    <s v="ORID-03103"/>
    <x v="82"/>
    <x v="0"/>
    <s v="Q3"/>
    <n v="8"/>
    <x v="2"/>
    <x v="0"/>
    <x v="12"/>
    <x v="1"/>
    <s v="New"/>
    <x v="0"/>
    <x v="10"/>
    <n v="1"/>
    <n v="141.97999999999999"/>
    <n v="0.05"/>
    <n v="79.510000000000005"/>
    <x v="1178"/>
    <n v="79.510000000000005"/>
    <n v="55.370999999999967"/>
    <n v="0.41051741905828082"/>
  </r>
  <r>
    <s v="ORID-03104"/>
    <x v="189"/>
    <x v="0"/>
    <s v="Q2"/>
    <n v="6"/>
    <x v="11"/>
    <x v="3"/>
    <x v="7"/>
    <x v="2"/>
    <s v="Business"/>
    <x v="0"/>
    <x v="0"/>
    <n v="5"/>
    <n v="153.97"/>
    <n v="0.15"/>
    <n v="79.81"/>
    <x v="1179"/>
    <n v="399.05"/>
    <n v="255.32249999999993"/>
    <n v="0.39017914108554369"/>
  </r>
  <r>
    <s v="ORID-03105"/>
    <x v="108"/>
    <x v="0"/>
    <s v="Q2"/>
    <n v="4"/>
    <x v="10"/>
    <x v="0"/>
    <x v="0"/>
    <x v="1"/>
    <s v="Returning"/>
    <x v="4"/>
    <x v="15"/>
    <n v="4"/>
    <n v="51.57"/>
    <n v="0.1"/>
    <n v="22.58"/>
    <x v="1180"/>
    <n v="90.32"/>
    <n v="95.332000000000022"/>
    <n v="0.51349837330058401"/>
  </r>
  <r>
    <s v="ORID-03106"/>
    <x v="117"/>
    <x v="0"/>
    <s v="Q4"/>
    <n v="10"/>
    <x v="6"/>
    <x v="0"/>
    <x v="12"/>
    <x v="3"/>
    <s v="Business"/>
    <x v="4"/>
    <x v="17"/>
    <n v="3"/>
    <n v="36.99"/>
    <n v="0.05"/>
    <n v="14.14"/>
    <x v="1181"/>
    <n v="42.42"/>
    <n v="63.001499999999993"/>
    <n v="0.59761528720422297"/>
  </r>
  <r>
    <s v="ORID-03108"/>
    <x v="283"/>
    <x v="0"/>
    <s v="Q3"/>
    <n v="9"/>
    <x v="5"/>
    <x v="2"/>
    <x v="10"/>
    <x v="2"/>
    <s v="Business"/>
    <x v="0"/>
    <x v="12"/>
    <n v="5"/>
    <n v="90.05"/>
    <n v="0.15"/>
    <n v="44.12"/>
    <x v="1182"/>
    <n v="220.6"/>
    <n v="162.11249999999998"/>
    <n v="0.42358820263252439"/>
  </r>
  <r>
    <s v="ORID-03109"/>
    <x v="324"/>
    <x v="0"/>
    <s v="Q3"/>
    <n v="7"/>
    <x v="0"/>
    <x v="1"/>
    <x v="1"/>
    <x v="3"/>
    <s v="Returning"/>
    <x v="4"/>
    <x v="17"/>
    <n v="2"/>
    <n v="36.56"/>
    <n v="0.05"/>
    <n v="13.76"/>
    <x v="1183"/>
    <n v="27.52"/>
    <n v="41.944000000000003"/>
    <n v="0.60382356328457909"/>
  </r>
  <r>
    <s v="ORID-03110"/>
    <x v="22"/>
    <x v="0"/>
    <s v="Q2"/>
    <n v="5"/>
    <x v="3"/>
    <x v="2"/>
    <x v="5"/>
    <x v="0"/>
    <s v="Business"/>
    <x v="4"/>
    <x v="17"/>
    <n v="3"/>
    <n v="35.79"/>
    <n v="0"/>
    <n v="13.67"/>
    <x v="1184"/>
    <n v="41.01"/>
    <n v="66.360000000000014"/>
    <n v="0.61804973456272716"/>
  </r>
  <r>
    <s v="ORID-03112"/>
    <x v="16"/>
    <x v="0"/>
    <s v="Q3"/>
    <n v="8"/>
    <x v="2"/>
    <x v="0"/>
    <x v="12"/>
    <x v="1"/>
    <s v="Business"/>
    <x v="1"/>
    <x v="8"/>
    <n v="2"/>
    <n v="47.69"/>
    <n v="0.05"/>
    <n v="18.8"/>
    <x v="1185"/>
    <n v="37.6"/>
    <n v="53.010999999999989"/>
    <n v="0.58503934400900548"/>
  </r>
  <r>
    <s v="ORID-03115"/>
    <x v="75"/>
    <x v="0"/>
    <s v="Q3"/>
    <n v="7"/>
    <x v="0"/>
    <x v="0"/>
    <x v="3"/>
    <x v="1"/>
    <s v="New"/>
    <x v="2"/>
    <x v="3"/>
    <n v="1"/>
    <n v="195.12"/>
    <n v="0"/>
    <n v="101.14"/>
    <x v="1186"/>
    <n v="101.14"/>
    <n v="93.98"/>
    <n v="0.48165231652316526"/>
  </r>
  <r>
    <s v="ORID-03116"/>
    <x v="289"/>
    <x v="0"/>
    <s v="Q4"/>
    <n v="10"/>
    <x v="6"/>
    <x v="2"/>
    <x v="13"/>
    <x v="3"/>
    <s v="New"/>
    <x v="0"/>
    <x v="12"/>
    <n v="1"/>
    <n v="93.64"/>
    <n v="0"/>
    <n v="44.34"/>
    <x v="1187"/>
    <n v="44.34"/>
    <n v="49.3"/>
    <n v="0.52648440837249033"/>
  </r>
  <r>
    <s v="ORID-03117"/>
    <x v="343"/>
    <x v="0"/>
    <s v="Q1"/>
    <n v="1"/>
    <x v="9"/>
    <x v="2"/>
    <x v="6"/>
    <x v="1"/>
    <s v="New"/>
    <x v="2"/>
    <x v="16"/>
    <n v="3"/>
    <n v="80.08"/>
    <n v="0"/>
    <n v="39.450000000000003"/>
    <x v="1188"/>
    <n v="118.35000000000001"/>
    <n v="121.89"/>
    <n v="0.50736763236763238"/>
  </r>
  <r>
    <s v="ORID-03119"/>
    <x v="84"/>
    <x v="0"/>
    <s v="Q3"/>
    <n v="9"/>
    <x v="5"/>
    <x v="0"/>
    <x v="4"/>
    <x v="0"/>
    <s v="Returning"/>
    <x v="0"/>
    <x v="5"/>
    <n v="1"/>
    <n v="70.91"/>
    <n v="0"/>
    <n v="31.73"/>
    <x v="719"/>
    <n v="31.73"/>
    <n v="39.179999999999993"/>
    <n v="0.55253137780284856"/>
  </r>
  <r>
    <s v="ORID-0312"/>
    <x v="27"/>
    <x v="0"/>
    <s v="Q2"/>
    <n v="6"/>
    <x v="11"/>
    <x v="0"/>
    <x v="0"/>
    <x v="3"/>
    <s v="Returning"/>
    <x v="4"/>
    <x v="17"/>
    <n v="1"/>
    <n v="36"/>
    <n v="0"/>
    <n v="13.95"/>
    <x v="1189"/>
    <n v="13.95"/>
    <n v="22.05"/>
    <n v="0.61250000000000004"/>
  </r>
  <r>
    <s v="ORID-03120"/>
    <x v="86"/>
    <x v="0"/>
    <s v="Q2"/>
    <n v="6"/>
    <x v="11"/>
    <x v="3"/>
    <x v="8"/>
    <x v="3"/>
    <s v="Returning"/>
    <x v="4"/>
    <x v="15"/>
    <n v="1"/>
    <n v="50.33"/>
    <n v="0"/>
    <n v="21.66"/>
    <x v="1190"/>
    <n v="21.66"/>
    <n v="28.669999999999998"/>
    <n v="0.56964037353467112"/>
  </r>
  <r>
    <s v="ORID-03121"/>
    <x v="133"/>
    <x v="0"/>
    <s v="Q1"/>
    <n v="3"/>
    <x v="8"/>
    <x v="2"/>
    <x v="6"/>
    <x v="0"/>
    <s v="New"/>
    <x v="3"/>
    <x v="13"/>
    <n v="5"/>
    <n v="81.84"/>
    <n v="0.1"/>
    <n v="42.7"/>
    <x v="1191"/>
    <n v="213.5"/>
    <n v="154.78000000000003"/>
    <n v="0.42027804931030743"/>
  </r>
  <r>
    <s v="ORID-03122"/>
    <x v="344"/>
    <x v="0"/>
    <s v="Q4"/>
    <n v="12"/>
    <x v="1"/>
    <x v="1"/>
    <x v="1"/>
    <x v="3"/>
    <s v="Returning"/>
    <x v="0"/>
    <x v="10"/>
    <n v="1"/>
    <n v="145.44"/>
    <n v="0.1"/>
    <n v="80.42"/>
    <x v="1192"/>
    <n v="80.42"/>
    <n v="50.476000000000013"/>
    <n v="0.38561911746730232"/>
  </r>
  <r>
    <s v="ORID-03124"/>
    <x v="161"/>
    <x v="0"/>
    <s v="Q3"/>
    <n v="9"/>
    <x v="5"/>
    <x v="3"/>
    <x v="8"/>
    <x v="1"/>
    <s v="Returning"/>
    <x v="1"/>
    <x v="8"/>
    <n v="3"/>
    <n v="46.48"/>
    <n v="0.05"/>
    <n v="18.82"/>
    <x v="1193"/>
    <n v="56.46"/>
    <n v="76.007999999999981"/>
    <n v="0.57378385723344494"/>
  </r>
  <r>
    <s v="ORID-03126"/>
    <x v="316"/>
    <x v="0"/>
    <s v="Q2"/>
    <n v="6"/>
    <x v="11"/>
    <x v="1"/>
    <x v="1"/>
    <x v="3"/>
    <s v="Business"/>
    <x v="0"/>
    <x v="0"/>
    <n v="1"/>
    <n v="155.69"/>
    <n v="0.1"/>
    <n v="79.42"/>
    <x v="1194"/>
    <n v="79.42"/>
    <n v="60.701000000000008"/>
    <n v="0.43320415926235184"/>
  </r>
  <r>
    <s v="ORID-03128"/>
    <x v="201"/>
    <x v="0"/>
    <s v="Q2"/>
    <n v="5"/>
    <x v="3"/>
    <x v="3"/>
    <x v="8"/>
    <x v="1"/>
    <s v="New"/>
    <x v="2"/>
    <x v="9"/>
    <n v="1"/>
    <n v="121.38"/>
    <n v="0"/>
    <n v="59.68"/>
    <x v="1195"/>
    <n v="59.68"/>
    <n v="61.699999999999996"/>
    <n v="0.50832097544900312"/>
  </r>
  <r>
    <s v="ORID-03129"/>
    <x v="256"/>
    <x v="0"/>
    <s v="Q1"/>
    <n v="1"/>
    <x v="9"/>
    <x v="0"/>
    <x v="3"/>
    <x v="0"/>
    <s v="Returning"/>
    <x v="4"/>
    <x v="14"/>
    <n v="1"/>
    <n v="123"/>
    <n v="0"/>
    <n v="67.3"/>
    <x v="1196"/>
    <n v="67.3"/>
    <n v="55.7"/>
    <n v="0.45284552845528458"/>
  </r>
  <r>
    <s v="ORID-0313"/>
    <x v="30"/>
    <x v="0"/>
    <s v="Q1"/>
    <n v="3"/>
    <x v="8"/>
    <x v="0"/>
    <x v="12"/>
    <x v="1"/>
    <s v="New"/>
    <x v="3"/>
    <x v="11"/>
    <n v="4"/>
    <n v="40.42"/>
    <n v="0.1"/>
    <n v="16.25"/>
    <x v="1197"/>
    <n v="65"/>
    <n v="80.512"/>
    <n v="0.5533014459288581"/>
  </r>
  <r>
    <s v="ORID-03132"/>
    <x v="318"/>
    <x v="0"/>
    <s v="Q4"/>
    <n v="10"/>
    <x v="6"/>
    <x v="3"/>
    <x v="8"/>
    <x v="1"/>
    <s v="New"/>
    <x v="0"/>
    <x v="10"/>
    <n v="3"/>
    <n v="140.49"/>
    <n v="0.05"/>
    <n v="77.45"/>
    <x v="1198"/>
    <n v="232.35000000000002"/>
    <n v="168.04649999999998"/>
    <n v="0.41970022215478903"/>
  </r>
  <r>
    <s v="ORID-03136"/>
    <x v="277"/>
    <x v="0"/>
    <s v="Q4"/>
    <n v="12"/>
    <x v="1"/>
    <x v="2"/>
    <x v="5"/>
    <x v="3"/>
    <s v="Business"/>
    <x v="3"/>
    <x v="13"/>
    <n v="1"/>
    <n v="81.599999999999994"/>
    <n v="0.15"/>
    <n v="42"/>
    <x v="1199"/>
    <n v="42"/>
    <n v="27.36"/>
    <n v="0.3944636678200692"/>
  </r>
  <r>
    <s v="ORID-03137"/>
    <x v="16"/>
    <x v="0"/>
    <s v="Q3"/>
    <n v="8"/>
    <x v="2"/>
    <x v="3"/>
    <x v="8"/>
    <x v="0"/>
    <s v="New"/>
    <x v="1"/>
    <x v="4"/>
    <n v="3"/>
    <n v="164.51"/>
    <n v="0"/>
    <n v="86.76"/>
    <x v="1200"/>
    <n v="260.28000000000003"/>
    <n v="233.24999999999994"/>
    <n v="0.47261564646526039"/>
  </r>
  <r>
    <s v="ORID-03138"/>
    <x v="62"/>
    <x v="0"/>
    <s v="Q2"/>
    <n v="5"/>
    <x v="3"/>
    <x v="3"/>
    <x v="9"/>
    <x v="3"/>
    <s v="Returning"/>
    <x v="0"/>
    <x v="0"/>
    <n v="1"/>
    <n v="154.85"/>
    <n v="0"/>
    <n v="80.17"/>
    <x v="1201"/>
    <n v="80.17"/>
    <n v="74.679999999999993"/>
    <n v="0.48227316758153049"/>
  </r>
  <r>
    <s v="ORID-0314"/>
    <x v="140"/>
    <x v="0"/>
    <s v="Q3"/>
    <n v="7"/>
    <x v="0"/>
    <x v="3"/>
    <x v="9"/>
    <x v="1"/>
    <s v="Returning"/>
    <x v="4"/>
    <x v="19"/>
    <n v="2"/>
    <n v="41.09"/>
    <n v="0.05"/>
    <n v="14.54"/>
    <x v="1202"/>
    <n v="29.08"/>
    <n v="48.991"/>
    <n v="0.62751854081541159"/>
  </r>
  <r>
    <s v="ORID-03140"/>
    <x v="113"/>
    <x v="0"/>
    <s v="Q3"/>
    <n v="9"/>
    <x v="5"/>
    <x v="2"/>
    <x v="6"/>
    <x v="3"/>
    <s v="New"/>
    <x v="2"/>
    <x v="9"/>
    <n v="2"/>
    <n v="122.69"/>
    <n v="0"/>
    <n v="61.4"/>
    <x v="1203"/>
    <n v="122.8"/>
    <n v="122.58"/>
    <n v="0.49955171570625151"/>
  </r>
  <r>
    <s v="ORID-03141"/>
    <x v="124"/>
    <x v="0"/>
    <s v="Q3"/>
    <n v="8"/>
    <x v="2"/>
    <x v="2"/>
    <x v="6"/>
    <x v="3"/>
    <s v="Returning"/>
    <x v="2"/>
    <x v="3"/>
    <n v="2"/>
    <n v="195.28"/>
    <n v="0"/>
    <n v="102.24"/>
    <x v="1204"/>
    <n v="204.48"/>
    <n v="186.08"/>
    <n v="0.4764440802949611"/>
  </r>
  <r>
    <s v="ORID-03144"/>
    <x v="318"/>
    <x v="0"/>
    <s v="Q4"/>
    <n v="10"/>
    <x v="6"/>
    <x v="3"/>
    <x v="9"/>
    <x v="3"/>
    <s v="New"/>
    <x v="4"/>
    <x v="17"/>
    <n v="4"/>
    <n v="36.200000000000003"/>
    <n v="0.15"/>
    <n v="13.53"/>
    <x v="1205"/>
    <n v="54.12"/>
    <n v="68.960000000000008"/>
    <n v="0.56028599285017877"/>
  </r>
  <r>
    <s v="ORID-03145"/>
    <x v="92"/>
    <x v="0"/>
    <s v="Q1"/>
    <n v="3"/>
    <x v="8"/>
    <x v="2"/>
    <x v="10"/>
    <x v="1"/>
    <s v="Returning"/>
    <x v="1"/>
    <x v="2"/>
    <n v="1"/>
    <n v="130.72999999999999"/>
    <n v="0"/>
    <n v="66.17"/>
    <x v="1206"/>
    <n v="66.17"/>
    <n v="64.559999999999988"/>
    <n v="0.4938422703281572"/>
  </r>
  <r>
    <s v="ORID-0315"/>
    <x v="270"/>
    <x v="0"/>
    <s v="Q3"/>
    <n v="7"/>
    <x v="0"/>
    <x v="3"/>
    <x v="7"/>
    <x v="3"/>
    <s v="New"/>
    <x v="3"/>
    <x v="13"/>
    <n v="1"/>
    <n v="81.13"/>
    <n v="0.05"/>
    <n v="42.41"/>
    <x v="1207"/>
    <n v="42.41"/>
    <n v="34.663499999999999"/>
    <n v="0.44974602165465433"/>
  </r>
  <r>
    <s v="ORID-03150"/>
    <x v="345"/>
    <x v="0"/>
    <s v="Q4"/>
    <n v="11"/>
    <x v="7"/>
    <x v="2"/>
    <x v="5"/>
    <x v="1"/>
    <s v="New"/>
    <x v="2"/>
    <x v="16"/>
    <n v="3"/>
    <n v="80.72"/>
    <n v="0.05"/>
    <n v="39.130000000000003"/>
    <x v="1208"/>
    <n v="117.39000000000001"/>
    <n v="112.66199999999998"/>
    <n v="0.48972406238589528"/>
  </r>
  <r>
    <s v="ORID-03156"/>
    <x v="244"/>
    <x v="0"/>
    <s v="Q3"/>
    <n v="7"/>
    <x v="0"/>
    <x v="1"/>
    <x v="1"/>
    <x v="0"/>
    <s v="Returning"/>
    <x v="4"/>
    <x v="15"/>
    <n v="2"/>
    <n v="50.73"/>
    <n v="0"/>
    <n v="21.87"/>
    <x v="1209"/>
    <n v="43.74"/>
    <n v="57.719999999999992"/>
    <n v="0.56889414547604966"/>
  </r>
  <r>
    <s v="ORID-03157"/>
    <x v="143"/>
    <x v="0"/>
    <s v="Q2"/>
    <n v="4"/>
    <x v="10"/>
    <x v="0"/>
    <x v="12"/>
    <x v="1"/>
    <s v="New"/>
    <x v="2"/>
    <x v="3"/>
    <n v="2"/>
    <n v="200.36"/>
    <n v="0"/>
    <n v="105.12"/>
    <x v="1210"/>
    <n v="210.24"/>
    <n v="190.48000000000002"/>
    <n v="0.47534438011579161"/>
  </r>
  <r>
    <s v="ORID-03159"/>
    <x v="221"/>
    <x v="0"/>
    <s v="Q2"/>
    <n v="5"/>
    <x v="3"/>
    <x v="1"/>
    <x v="1"/>
    <x v="1"/>
    <s v="Returning"/>
    <x v="2"/>
    <x v="3"/>
    <n v="3"/>
    <n v="198.5"/>
    <n v="0"/>
    <n v="102.23"/>
    <x v="1211"/>
    <n v="306.69"/>
    <n v="288.81"/>
    <n v="0.48498740554156172"/>
  </r>
  <r>
    <s v="ORID-03160"/>
    <x v="72"/>
    <x v="0"/>
    <s v="Q2"/>
    <n v="6"/>
    <x v="11"/>
    <x v="3"/>
    <x v="7"/>
    <x v="0"/>
    <s v="Returning"/>
    <x v="4"/>
    <x v="19"/>
    <n v="2"/>
    <n v="40.99"/>
    <n v="0"/>
    <n v="14.53"/>
    <x v="303"/>
    <n v="29.06"/>
    <n v="52.92"/>
    <n v="0.64552329836545497"/>
  </r>
  <r>
    <s v="ORID-03161"/>
    <x v="135"/>
    <x v="0"/>
    <s v="Q3"/>
    <n v="7"/>
    <x v="0"/>
    <x v="3"/>
    <x v="8"/>
    <x v="1"/>
    <s v="New"/>
    <x v="2"/>
    <x v="3"/>
    <n v="2"/>
    <n v="192.6"/>
    <n v="0"/>
    <n v="104.89"/>
    <x v="1212"/>
    <n v="209.78"/>
    <n v="175.42"/>
    <n v="0.45539979231568017"/>
  </r>
  <r>
    <s v="ORID-03162"/>
    <x v="319"/>
    <x v="0"/>
    <s v="Q3"/>
    <n v="8"/>
    <x v="2"/>
    <x v="2"/>
    <x v="13"/>
    <x v="1"/>
    <s v="New"/>
    <x v="0"/>
    <x v="10"/>
    <n v="1"/>
    <n v="144.96"/>
    <n v="0.05"/>
    <n v="77.959999999999994"/>
    <x v="1213"/>
    <n v="77.959999999999994"/>
    <n v="59.751999999999995"/>
    <n v="0.43389101893807364"/>
  </r>
  <r>
    <s v="ORID-03163"/>
    <x v="226"/>
    <x v="0"/>
    <s v="Q3"/>
    <n v="8"/>
    <x v="2"/>
    <x v="1"/>
    <x v="11"/>
    <x v="0"/>
    <s v="Business"/>
    <x v="0"/>
    <x v="5"/>
    <n v="1"/>
    <n v="69.959999999999994"/>
    <n v="0"/>
    <n v="32.340000000000003"/>
    <x v="1214"/>
    <n v="32.340000000000003"/>
    <n v="37.61999999999999"/>
    <n v="0.53773584905660365"/>
  </r>
  <r>
    <s v="ORID-03165"/>
    <x v="102"/>
    <x v="0"/>
    <s v="Q4"/>
    <n v="11"/>
    <x v="7"/>
    <x v="3"/>
    <x v="9"/>
    <x v="0"/>
    <s v="Returning"/>
    <x v="4"/>
    <x v="17"/>
    <n v="1"/>
    <n v="35.729999999999997"/>
    <n v="0.1"/>
    <n v="14.15"/>
    <x v="1215"/>
    <n v="14.15"/>
    <n v="18.006999999999998"/>
    <n v="0.55997139036601673"/>
  </r>
  <r>
    <s v="ORID-03167"/>
    <x v="108"/>
    <x v="0"/>
    <s v="Q2"/>
    <n v="4"/>
    <x v="10"/>
    <x v="0"/>
    <x v="12"/>
    <x v="1"/>
    <s v="Business"/>
    <x v="3"/>
    <x v="6"/>
    <n v="1"/>
    <n v="51.61"/>
    <n v="0"/>
    <n v="23"/>
    <x v="1216"/>
    <n v="23"/>
    <n v="28.61"/>
    <n v="0.55434993218368533"/>
  </r>
  <r>
    <s v="ORID-0317"/>
    <x v="170"/>
    <x v="0"/>
    <s v="Q4"/>
    <n v="10"/>
    <x v="6"/>
    <x v="3"/>
    <x v="15"/>
    <x v="3"/>
    <s v="New"/>
    <x v="3"/>
    <x v="13"/>
    <n v="2"/>
    <n v="80.69"/>
    <n v="0.05"/>
    <n v="43.81"/>
    <x v="1217"/>
    <n v="87.62"/>
    <n v="65.690999999999974"/>
    <n v="0.42848197454846676"/>
  </r>
  <r>
    <s v="ORID-03171"/>
    <x v="346"/>
    <x v="0"/>
    <s v="Q1"/>
    <n v="1"/>
    <x v="9"/>
    <x v="1"/>
    <x v="11"/>
    <x v="0"/>
    <s v="Returning"/>
    <x v="3"/>
    <x v="6"/>
    <n v="1"/>
    <n v="51.78"/>
    <n v="0"/>
    <n v="22.64"/>
    <x v="1218"/>
    <n v="22.64"/>
    <n v="29.14"/>
    <n v="0.56276554654306687"/>
  </r>
  <r>
    <s v="ORID-03173"/>
    <x v="115"/>
    <x v="0"/>
    <s v="Q4"/>
    <n v="12"/>
    <x v="1"/>
    <x v="2"/>
    <x v="6"/>
    <x v="3"/>
    <s v="Returning"/>
    <x v="3"/>
    <x v="11"/>
    <n v="1"/>
    <n v="39.69"/>
    <n v="0"/>
    <n v="17.09"/>
    <x v="1219"/>
    <n v="17.09"/>
    <n v="22.599999999999998"/>
    <n v="0.56941295036533135"/>
  </r>
  <r>
    <s v="ORID-03174"/>
    <x v="158"/>
    <x v="0"/>
    <s v="Q3"/>
    <n v="8"/>
    <x v="2"/>
    <x v="0"/>
    <x v="4"/>
    <x v="0"/>
    <s v="Returning"/>
    <x v="2"/>
    <x v="3"/>
    <n v="1"/>
    <n v="192.67"/>
    <n v="0.05"/>
    <n v="103.37"/>
    <x v="1220"/>
    <n v="103.37"/>
    <n v="79.666499999999985"/>
    <n v="0.43524925356417976"/>
  </r>
  <r>
    <s v="ORID-03176"/>
    <x v="203"/>
    <x v="0"/>
    <s v="Q1"/>
    <n v="1"/>
    <x v="9"/>
    <x v="0"/>
    <x v="12"/>
    <x v="1"/>
    <s v="Returning"/>
    <x v="0"/>
    <x v="12"/>
    <n v="3"/>
    <n v="91.19"/>
    <n v="0"/>
    <n v="44.47"/>
    <x v="1221"/>
    <n v="133.41"/>
    <n v="140.16"/>
    <n v="0.5123368790437548"/>
  </r>
  <r>
    <s v="ORID-03179"/>
    <x v="340"/>
    <x v="0"/>
    <s v="Q2"/>
    <n v="4"/>
    <x v="10"/>
    <x v="2"/>
    <x v="16"/>
    <x v="1"/>
    <s v="New"/>
    <x v="0"/>
    <x v="10"/>
    <n v="2"/>
    <n v="140.65"/>
    <n v="0.05"/>
    <n v="78.900000000000006"/>
    <x v="1222"/>
    <n v="157.80000000000001"/>
    <n v="109.435"/>
    <n v="0.40950848504125581"/>
  </r>
  <r>
    <s v="ORID-0318"/>
    <x v="164"/>
    <x v="0"/>
    <s v="Q4"/>
    <n v="12"/>
    <x v="1"/>
    <x v="0"/>
    <x v="3"/>
    <x v="1"/>
    <s v="Business"/>
    <x v="0"/>
    <x v="10"/>
    <n v="1"/>
    <n v="146.08000000000001"/>
    <n v="0.1"/>
    <n v="81.540000000000006"/>
    <x v="1223"/>
    <n v="81.540000000000006"/>
    <n v="49.932000000000002"/>
    <n v="0.37979189485213583"/>
  </r>
  <r>
    <s v="ORID-03184"/>
    <x v="327"/>
    <x v="0"/>
    <s v="Q4"/>
    <n v="12"/>
    <x v="1"/>
    <x v="0"/>
    <x v="3"/>
    <x v="2"/>
    <s v="Returning"/>
    <x v="0"/>
    <x v="10"/>
    <n v="6"/>
    <n v="143.72999999999999"/>
    <n v="0.15"/>
    <n v="77.27"/>
    <x v="1224"/>
    <n v="463.62"/>
    <n v="269.40299999999991"/>
    <n v="0.36752325643260847"/>
  </r>
  <r>
    <s v="ORID-03185"/>
    <x v="145"/>
    <x v="0"/>
    <s v="Q2"/>
    <n v="6"/>
    <x v="11"/>
    <x v="1"/>
    <x v="11"/>
    <x v="1"/>
    <s v="New"/>
    <x v="3"/>
    <x v="6"/>
    <n v="1"/>
    <n v="49.86"/>
    <n v="0"/>
    <n v="22.72"/>
    <x v="1225"/>
    <n v="22.72"/>
    <n v="27.14"/>
    <n v="0.5443241075010028"/>
  </r>
  <r>
    <s v="ORID-03186"/>
    <x v="251"/>
    <x v="0"/>
    <s v="Q2"/>
    <n v="5"/>
    <x v="3"/>
    <x v="2"/>
    <x v="5"/>
    <x v="1"/>
    <s v="New"/>
    <x v="0"/>
    <x v="10"/>
    <n v="1"/>
    <n v="143.66"/>
    <n v="0.1"/>
    <n v="79.25"/>
    <x v="1226"/>
    <n v="79.25"/>
    <n v="50.044000000000011"/>
    <n v="0.38705585719368268"/>
  </r>
  <r>
    <s v="ORID-03187"/>
    <x v="213"/>
    <x v="0"/>
    <s v="Q3"/>
    <n v="9"/>
    <x v="5"/>
    <x v="0"/>
    <x v="0"/>
    <x v="0"/>
    <s v="Returning"/>
    <x v="0"/>
    <x v="5"/>
    <n v="1"/>
    <n v="71.680000000000007"/>
    <n v="0"/>
    <n v="31.87"/>
    <x v="1227"/>
    <n v="31.87"/>
    <n v="39.81"/>
    <n v="0.5553850446428571"/>
  </r>
  <r>
    <s v="ORID-03188"/>
    <x v="233"/>
    <x v="0"/>
    <s v="Q4"/>
    <n v="12"/>
    <x v="1"/>
    <x v="0"/>
    <x v="0"/>
    <x v="3"/>
    <s v="New"/>
    <x v="2"/>
    <x v="9"/>
    <n v="2"/>
    <n v="122.28"/>
    <n v="0.1"/>
    <n v="61.64"/>
    <x v="1228"/>
    <n v="123.28"/>
    <n v="96.824000000000012"/>
    <n v="0.43990113764402283"/>
  </r>
  <r>
    <s v="ORID-03189"/>
    <x v="250"/>
    <x v="0"/>
    <s v="Q2"/>
    <n v="4"/>
    <x v="10"/>
    <x v="2"/>
    <x v="10"/>
    <x v="2"/>
    <s v="Business"/>
    <x v="0"/>
    <x v="0"/>
    <n v="6"/>
    <n v="157.38999999999999"/>
    <n v="0.05"/>
    <n v="79.239999999999995"/>
    <x v="1229"/>
    <n v="475.43999999999994"/>
    <n v="421.68299999999999"/>
    <n v="0.47003922539049831"/>
  </r>
  <r>
    <s v="ORID-0319"/>
    <x v="222"/>
    <x v="0"/>
    <s v="Q4"/>
    <n v="11"/>
    <x v="7"/>
    <x v="0"/>
    <x v="12"/>
    <x v="1"/>
    <s v="Returning"/>
    <x v="1"/>
    <x v="1"/>
    <n v="2"/>
    <n v="36.299999999999997"/>
    <n v="0.15"/>
    <n v="13.38"/>
    <x v="1230"/>
    <n v="26.76"/>
    <n v="34.949999999999989"/>
    <n v="0.56635877491492448"/>
  </r>
  <r>
    <s v="ORID-03191"/>
    <x v="44"/>
    <x v="0"/>
    <s v="Q4"/>
    <n v="12"/>
    <x v="1"/>
    <x v="0"/>
    <x v="12"/>
    <x v="1"/>
    <s v="New"/>
    <x v="2"/>
    <x v="16"/>
    <n v="1"/>
    <n v="82.89"/>
    <n v="0.15"/>
    <n v="38.51"/>
    <x v="1231"/>
    <n v="38.51"/>
    <n v="31.946500000000007"/>
    <n v="0.45342161475520365"/>
  </r>
  <r>
    <s v="ORID-03192"/>
    <x v="87"/>
    <x v="0"/>
    <s v="Q4"/>
    <n v="12"/>
    <x v="1"/>
    <x v="0"/>
    <x v="0"/>
    <x v="1"/>
    <s v="Returning"/>
    <x v="0"/>
    <x v="12"/>
    <n v="2"/>
    <n v="93.45"/>
    <n v="0"/>
    <n v="45.75"/>
    <x v="1232"/>
    <n v="91.5"/>
    <n v="95.4"/>
    <n v="0.5104333868378812"/>
  </r>
  <r>
    <s v="ORID-03196"/>
    <x v="211"/>
    <x v="0"/>
    <s v="Q4"/>
    <n v="12"/>
    <x v="1"/>
    <x v="0"/>
    <x v="3"/>
    <x v="1"/>
    <s v="New"/>
    <x v="2"/>
    <x v="9"/>
    <n v="2"/>
    <n v="124.62"/>
    <n v="0.1"/>
    <n v="58.91"/>
    <x v="1233"/>
    <n v="117.82"/>
    <n v="106.49600000000001"/>
    <n v="0.47475882237557737"/>
  </r>
  <r>
    <s v="ORID-03197"/>
    <x v="152"/>
    <x v="0"/>
    <s v="Q2"/>
    <n v="6"/>
    <x v="11"/>
    <x v="2"/>
    <x v="6"/>
    <x v="0"/>
    <s v="New"/>
    <x v="3"/>
    <x v="11"/>
    <n v="3"/>
    <n v="40.51"/>
    <n v="0"/>
    <n v="16.940000000000001"/>
    <x v="1234"/>
    <n v="50.820000000000007"/>
    <n v="70.709999999999994"/>
    <n v="0.58183164650703523"/>
  </r>
  <r>
    <s v="ORID-03199"/>
    <x v="295"/>
    <x v="0"/>
    <s v="Q4"/>
    <n v="12"/>
    <x v="1"/>
    <x v="3"/>
    <x v="14"/>
    <x v="3"/>
    <s v="Returning"/>
    <x v="4"/>
    <x v="19"/>
    <n v="1"/>
    <n v="41.33"/>
    <n v="0"/>
    <n v="15.03"/>
    <x v="1235"/>
    <n v="15.03"/>
    <n v="26.299999999999997"/>
    <n v="0.6363416404548754"/>
  </r>
  <r>
    <s v="ORID-0320"/>
    <x v="119"/>
    <x v="0"/>
    <s v="Q4"/>
    <n v="11"/>
    <x v="7"/>
    <x v="3"/>
    <x v="9"/>
    <x v="1"/>
    <s v="New"/>
    <x v="2"/>
    <x v="3"/>
    <n v="5"/>
    <n v="196.53"/>
    <n v="0.15"/>
    <n v="105.01"/>
    <x v="1236"/>
    <n v="525.05000000000007"/>
    <n v="310.20249999999987"/>
    <n v="0.37138769414039452"/>
  </r>
  <r>
    <s v="ORID-03200"/>
    <x v="319"/>
    <x v="0"/>
    <s v="Q3"/>
    <n v="8"/>
    <x v="2"/>
    <x v="0"/>
    <x v="12"/>
    <x v="0"/>
    <s v="New"/>
    <x v="0"/>
    <x v="0"/>
    <n v="1"/>
    <n v="152.97"/>
    <n v="0"/>
    <n v="79.66"/>
    <x v="1237"/>
    <n v="79.66"/>
    <n v="73.31"/>
    <n v="0.47924429626724196"/>
  </r>
  <r>
    <s v="ORID-03205"/>
    <x v="88"/>
    <x v="0"/>
    <s v="Q2"/>
    <n v="6"/>
    <x v="11"/>
    <x v="0"/>
    <x v="4"/>
    <x v="2"/>
    <s v="Business"/>
    <x v="0"/>
    <x v="10"/>
    <n v="6"/>
    <n v="146.85"/>
    <n v="0.15"/>
    <n v="80.45"/>
    <x v="1238"/>
    <n v="482.70000000000005"/>
    <n v="266.2349999999999"/>
    <n v="0.35548478839952724"/>
  </r>
  <r>
    <s v="ORID-03206"/>
    <x v="313"/>
    <x v="0"/>
    <s v="Q2"/>
    <n v="4"/>
    <x v="10"/>
    <x v="0"/>
    <x v="12"/>
    <x v="3"/>
    <s v="Returning"/>
    <x v="3"/>
    <x v="11"/>
    <n v="4"/>
    <n v="39.78"/>
    <n v="0.05"/>
    <n v="16.7"/>
    <x v="1239"/>
    <n v="66.8"/>
    <n v="84.36399999999999"/>
    <n v="0.55809584292556425"/>
  </r>
  <r>
    <s v="ORID-03208"/>
    <x v="66"/>
    <x v="0"/>
    <s v="Q4"/>
    <n v="10"/>
    <x v="6"/>
    <x v="3"/>
    <x v="15"/>
    <x v="2"/>
    <s v="New"/>
    <x v="3"/>
    <x v="11"/>
    <n v="6"/>
    <n v="41.27"/>
    <n v="0.1"/>
    <n v="16.61"/>
    <x v="1240"/>
    <n v="99.66"/>
    <n v="123.19800000000001"/>
    <n v="0.55280941227149127"/>
  </r>
  <r>
    <s v="ORID-03209"/>
    <x v="320"/>
    <x v="0"/>
    <s v="Q2"/>
    <n v="6"/>
    <x v="11"/>
    <x v="0"/>
    <x v="3"/>
    <x v="1"/>
    <s v="Returning"/>
    <x v="1"/>
    <x v="2"/>
    <n v="2"/>
    <n v="133.12"/>
    <n v="0"/>
    <n v="67.02"/>
    <x v="1241"/>
    <n v="134.04"/>
    <n v="132.20000000000002"/>
    <n v="0.4965444711538462"/>
  </r>
  <r>
    <s v="ORID-03210"/>
    <x v="140"/>
    <x v="0"/>
    <s v="Q3"/>
    <n v="7"/>
    <x v="0"/>
    <x v="1"/>
    <x v="1"/>
    <x v="1"/>
    <s v="Returning"/>
    <x v="1"/>
    <x v="1"/>
    <n v="1"/>
    <n v="37.090000000000003"/>
    <n v="0"/>
    <n v="13.43"/>
    <x v="1242"/>
    <n v="13.43"/>
    <n v="23.660000000000004"/>
    <n v="0.63790779185764357"/>
  </r>
  <r>
    <s v="ORID-03211"/>
    <x v="310"/>
    <x v="0"/>
    <s v="Q3"/>
    <n v="8"/>
    <x v="2"/>
    <x v="2"/>
    <x v="16"/>
    <x v="0"/>
    <s v="Business"/>
    <x v="3"/>
    <x v="11"/>
    <n v="3"/>
    <n v="41.33"/>
    <n v="0.05"/>
    <n v="17"/>
    <x v="1243"/>
    <n v="51"/>
    <n v="66.790499999999994"/>
    <n v="0.56702790123142355"/>
  </r>
  <r>
    <s v="ORID-03212"/>
    <x v="274"/>
    <x v="0"/>
    <s v="Q4"/>
    <n v="10"/>
    <x v="6"/>
    <x v="3"/>
    <x v="9"/>
    <x v="2"/>
    <s v="Returning"/>
    <x v="3"/>
    <x v="11"/>
    <n v="15"/>
    <n v="40"/>
    <n v="0.1"/>
    <n v="16.420000000000002"/>
    <x v="1244"/>
    <n v="246.3"/>
    <n v="293.7"/>
    <n v="0.54388888888888887"/>
  </r>
  <r>
    <s v="ORID-03213"/>
    <x v="118"/>
    <x v="0"/>
    <s v="Q2"/>
    <n v="4"/>
    <x v="10"/>
    <x v="1"/>
    <x v="11"/>
    <x v="1"/>
    <s v="Returning"/>
    <x v="1"/>
    <x v="2"/>
    <n v="2"/>
    <n v="132.53"/>
    <n v="0.05"/>
    <n v="66.39"/>
    <x v="1245"/>
    <n v="132.78"/>
    <n v="119.02699999999999"/>
    <n v="0.47269138665724142"/>
  </r>
  <r>
    <s v="ORID-03216"/>
    <x v="161"/>
    <x v="0"/>
    <s v="Q3"/>
    <n v="9"/>
    <x v="5"/>
    <x v="2"/>
    <x v="6"/>
    <x v="0"/>
    <s v="Returning"/>
    <x v="1"/>
    <x v="1"/>
    <n v="2"/>
    <n v="35.44"/>
    <n v="0.1"/>
    <n v="13.2"/>
    <x v="1246"/>
    <n v="26.4"/>
    <n v="37.391999999999996"/>
    <n v="0.58615500376222718"/>
  </r>
  <r>
    <s v="ORID-03218"/>
    <x v="170"/>
    <x v="0"/>
    <s v="Q4"/>
    <n v="10"/>
    <x v="6"/>
    <x v="1"/>
    <x v="11"/>
    <x v="2"/>
    <s v="Business"/>
    <x v="1"/>
    <x v="2"/>
    <n v="6"/>
    <n v="132.08000000000001"/>
    <n v="0.1"/>
    <n v="67.61"/>
    <x v="1247"/>
    <n v="405.65999999999997"/>
    <n v="307.57200000000012"/>
    <n v="0.43123696076451995"/>
  </r>
  <r>
    <s v="ORID-03219"/>
    <x v="24"/>
    <x v="0"/>
    <s v="Q1"/>
    <n v="1"/>
    <x v="9"/>
    <x v="2"/>
    <x v="10"/>
    <x v="0"/>
    <s v="Returning"/>
    <x v="0"/>
    <x v="12"/>
    <n v="1"/>
    <n v="92.6"/>
    <n v="0.05"/>
    <n v="44.15"/>
    <x v="1248"/>
    <n v="44.15"/>
    <n v="43.819999999999986"/>
    <n v="0.4981243605774695"/>
  </r>
  <r>
    <s v="ORID-0322"/>
    <x v="54"/>
    <x v="0"/>
    <s v="Q3"/>
    <n v="8"/>
    <x v="2"/>
    <x v="2"/>
    <x v="16"/>
    <x v="0"/>
    <s v="Returning"/>
    <x v="0"/>
    <x v="5"/>
    <n v="3"/>
    <n v="72.349999999999994"/>
    <n v="0"/>
    <n v="32.119999999999997"/>
    <x v="1249"/>
    <n v="96.359999999999985"/>
    <n v="120.69"/>
    <n v="0.55604699378023503"/>
  </r>
  <r>
    <s v="ORID-03220"/>
    <x v="51"/>
    <x v="0"/>
    <s v="Q3"/>
    <n v="7"/>
    <x v="0"/>
    <x v="1"/>
    <x v="2"/>
    <x v="0"/>
    <s v="Returning"/>
    <x v="4"/>
    <x v="15"/>
    <n v="3"/>
    <n v="50.16"/>
    <n v="0.05"/>
    <n v="22.24"/>
    <x v="1250"/>
    <n v="66.72"/>
    <n v="76.23599999999999"/>
    <n v="0.53328296818601528"/>
  </r>
  <r>
    <s v="ORID-03222"/>
    <x v="261"/>
    <x v="0"/>
    <s v="Q2"/>
    <n v="4"/>
    <x v="10"/>
    <x v="3"/>
    <x v="14"/>
    <x v="2"/>
    <s v="Business"/>
    <x v="2"/>
    <x v="9"/>
    <n v="3"/>
    <n v="126.03"/>
    <n v="0.1"/>
    <n v="61.75"/>
    <x v="1251"/>
    <n v="185.25"/>
    <n v="155.03100000000006"/>
    <n v="0.45559699189787273"/>
  </r>
  <r>
    <s v="ORID-03223"/>
    <x v="316"/>
    <x v="0"/>
    <s v="Q2"/>
    <n v="6"/>
    <x v="11"/>
    <x v="2"/>
    <x v="16"/>
    <x v="0"/>
    <s v="Returning"/>
    <x v="4"/>
    <x v="15"/>
    <n v="1"/>
    <n v="50.11"/>
    <n v="0.05"/>
    <n v="21.38"/>
    <x v="1252"/>
    <n v="21.38"/>
    <n v="26.224499999999995"/>
    <n v="0.55088279469377888"/>
  </r>
  <r>
    <s v="ORID-03225"/>
    <x v="180"/>
    <x v="0"/>
    <s v="Q1"/>
    <n v="3"/>
    <x v="8"/>
    <x v="3"/>
    <x v="9"/>
    <x v="0"/>
    <s v="Business"/>
    <x v="2"/>
    <x v="3"/>
    <n v="1"/>
    <n v="195.06"/>
    <n v="0.1"/>
    <n v="106.68"/>
    <x v="1253"/>
    <n v="106.68"/>
    <n v="68.873999999999995"/>
    <n v="0.39232372945076727"/>
  </r>
  <r>
    <s v="ORID-03226"/>
    <x v="283"/>
    <x v="0"/>
    <s v="Q3"/>
    <n v="9"/>
    <x v="5"/>
    <x v="0"/>
    <x v="3"/>
    <x v="3"/>
    <s v="Returning"/>
    <x v="2"/>
    <x v="18"/>
    <n v="1"/>
    <n v="345.48"/>
    <n v="0"/>
    <n v="196.31"/>
    <x v="1254"/>
    <n v="196.31"/>
    <n v="149.17000000000002"/>
    <n v="0.43177607965728843"/>
  </r>
  <r>
    <s v="ORID-03227"/>
    <x v="8"/>
    <x v="0"/>
    <s v="Q1"/>
    <n v="2"/>
    <x v="4"/>
    <x v="3"/>
    <x v="8"/>
    <x v="0"/>
    <s v="Business"/>
    <x v="0"/>
    <x v="12"/>
    <n v="4"/>
    <n v="93.98"/>
    <n v="0.05"/>
    <n v="44.6"/>
    <x v="1255"/>
    <n v="178.4"/>
    <n v="178.72400000000002"/>
    <n v="0.50045362395134463"/>
  </r>
  <r>
    <s v="ORID-03228"/>
    <x v="62"/>
    <x v="0"/>
    <s v="Q2"/>
    <n v="5"/>
    <x v="3"/>
    <x v="0"/>
    <x v="3"/>
    <x v="1"/>
    <s v="Business"/>
    <x v="2"/>
    <x v="3"/>
    <n v="1"/>
    <n v="194.99"/>
    <n v="0"/>
    <n v="101.21"/>
    <x v="1256"/>
    <n v="101.21"/>
    <n v="93.780000000000015"/>
    <n v="0.48094774090979031"/>
  </r>
  <r>
    <s v="ORID-03229"/>
    <x v="236"/>
    <x v="0"/>
    <s v="Q2"/>
    <n v="4"/>
    <x v="10"/>
    <x v="0"/>
    <x v="3"/>
    <x v="0"/>
    <s v="Returning"/>
    <x v="1"/>
    <x v="1"/>
    <n v="3"/>
    <n v="36.17"/>
    <n v="0.1"/>
    <n v="13.65"/>
    <x v="1257"/>
    <n v="40.950000000000003"/>
    <n v="56.709000000000003"/>
    <n v="0.58068380794396834"/>
  </r>
  <r>
    <s v="ORID-0323"/>
    <x v="209"/>
    <x v="0"/>
    <s v="Q2"/>
    <n v="6"/>
    <x v="11"/>
    <x v="0"/>
    <x v="3"/>
    <x v="1"/>
    <s v="Returning"/>
    <x v="1"/>
    <x v="1"/>
    <n v="1"/>
    <n v="36.94"/>
    <n v="0"/>
    <n v="13.25"/>
    <x v="1258"/>
    <n v="13.25"/>
    <n v="23.689999999999998"/>
    <n v="0.64131023280996213"/>
  </r>
  <r>
    <s v="ORID-03230"/>
    <x v="189"/>
    <x v="0"/>
    <s v="Q2"/>
    <n v="6"/>
    <x v="11"/>
    <x v="3"/>
    <x v="14"/>
    <x v="0"/>
    <s v="Returning"/>
    <x v="4"/>
    <x v="14"/>
    <n v="1"/>
    <n v="124.17"/>
    <n v="0"/>
    <n v="71.040000000000006"/>
    <x v="1259"/>
    <n v="71.040000000000006"/>
    <n v="53.129999999999995"/>
    <n v="0.4278811307079004"/>
  </r>
  <r>
    <s v="ORID-03233"/>
    <x v="60"/>
    <x v="0"/>
    <s v="Q1"/>
    <n v="1"/>
    <x v="9"/>
    <x v="1"/>
    <x v="1"/>
    <x v="1"/>
    <s v="New"/>
    <x v="2"/>
    <x v="9"/>
    <n v="3"/>
    <n v="120.29"/>
    <n v="0.1"/>
    <n v="62.41"/>
    <x v="1260"/>
    <n v="187.23"/>
    <n v="137.55300000000003"/>
    <n v="0.42352278290427769"/>
  </r>
  <r>
    <s v="ORID-03234"/>
    <x v="82"/>
    <x v="0"/>
    <s v="Q3"/>
    <n v="8"/>
    <x v="2"/>
    <x v="0"/>
    <x v="3"/>
    <x v="0"/>
    <s v="New"/>
    <x v="2"/>
    <x v="9"/>
    <n v="5"/>
    <n v="121.93"/>
    <n v="0.15"/>
    <n v="62.28"/>
    <x v="1261"/>
    <n v="311.39999999999998"/>
    <n v="206.80250000000012"/>
    <n v="0.39907661580173792"/>
  </r>
  <r>
    <s v="ORID-03236"/>
    <x v="276"/>
    <x v="0"/>
    <s v="Q3"/>
    <n v="7"/>
    <x v="0"/>
    <x v="2"/>
    <x v="5"/>
    <x v="1"/>
    <s v="New"/>
    <x v="0"/>
    <x v="10"/>
    <n v="1"/>
    <n v="144.16999999999999"/>
    <n v="0.1"/>
    <n v="78.13"/>
    <x v="1262"/>
    <n v="78.13"/>
    <n v="51.62299999999999"/>
    <n v="0.39785592625989374"/>
  </r>
  <r>
    <s v="ORID-03237"/>
    <x v="261"/>
    <x v="0"/>
    <s v="Q2"/>
    <n v="4"/>
    <x v="10"/>
    <x v="2"/>
    <x v="16"/>
    <x v="1"/>
    <s v="New"/>
    <x v="2"/>
    <x v="9"/>
    <n v="1"/>
    <n v="122.86"/>
    <n v="0.05"/>
    <n v="59.22"/>
    <x v="64"/>
    <n v="59.22"/>
    <n v="57.497"/>
    <n v="0.49261889870370212"/>
  </r>
  <r>
    <s v="ORID-03238"/>
    <x v="121"/>
    <x v="0"/>
    <s v="Q2"/>
    <n v="5"/>
    <x v="3"/>
    <x v="0"/>
    <x v="12"/>
    <x v="3"/>
    <s v="Returning"/>
    <x v="2"/>
    <x v="16"/>
    <n v="2"/>
    <n v="82.65"/>
    <n v="0.05"/>
    <n v="40.46"/>
    <x v="1263"/>
    <n v="80.92"/>
    <n v="76.114999999999995"/>
    <n v="0.48470086286496639"/>
  </r>
  <r>
    <s v="ORID-0324"/>
    <x v="58"/>
    <x v="0"/>
    <s v="Q4"/>
    <n v="11"/>
    <x v="7"/>
    <x v="0"/>
    <x v="3"/>
    <x v="3"/>
    <s v="Returning"/>
    <x v="3"/>
    <x v="7"/>
    <n v="2"/>
    <n v="103.88"/>
    <n v="0.15"/>
    <n v="49.26"/>
    <x v="1264"/>
    <n v="98.52"/>
    <n v="78.075999999999979"/>
    <n v="0.44211646922920106"/>
  </r>
  <r>
    <s v="ORID-03240"/>
    <x v="135"/>
    <x v="0"/>
    <s v="Q3"/>
    <n v="7"/>
    <x v="0"/>
    <x v="0"/>
    <x v="12"/>
    <x v="1"/>
    <s v="Returning"/>
    <x v="3"/>
    <x v="11"/>
    <n v="1"/>
    <n v="39.94"/>
    <n v="0"/>
    <n v="16.89"/>
    <x v="1265"/>
    <n v="16.89"/>
    <n v="23.049999999999997"/>
    <n v="0.57711567351026538"/>
  </r>
  <r>
    <s v="ORID-03243"/>
    <x v="181"/>
    <x v="0"/>
    <s v="Q2"/>
    <n v="6"/>
    <x v="11"/>
    <x v="3"/>
    <x v="8"/>
    <x v="1"/>
    <s v="Returning"/>
    <x v="4"/>
    <x v="17"/>
    <n v="1"/>
    <n v="35.99"/>
    <n v="0"/>
    <n v="14.05"/>
    <x v="1266"/>
    <n v="14.05"/>
    <n v="21.94"/>
    <n v="0.60961378160600166"/>
  </r>
  <r>
    <s v="ORID-03244"/>
    <x v="347"/>
    <x v="0"/>
    <s v="Q2"/>
    <n v="4"/>
    <x v="10"/>
    <x v="2"/>
    <x v="10"/>
    <x v="3"/>
    <s v="Returning"/>
    <x v="1"/>
    <x v="2"/>
    <n v="1"/>
    <n v="131.62"/>
    <n v="0"/>
    <n v="66.95"/>
    <x v="1267"/>
    <n v="66.95"/>
    <n v="64.67"/>
    <n v="0.49133870232487464"/>
  </r>
  <r>
    <s v="ORID-03248"/>
    <x v="168"/>
    <x v="0"/>
    <s v="Q2"/>
    <n v="4"/>
    <x v="10"/>
    <x v="3"/>
    <x v="14"/>
    <x v="1"/>
    <s v="Returning"/>
    <x v="3"/>
    <x v="11"/>
    <n v="2"/>
    <n v="39.799999999999997"/>
    <n v="0.05"/>
    <n v="16.23"/>
    <x v="1268"/>
    <n v="32.46"/>
    <n v="43.159999999999989"/>
    <n v="0.57074847923829664"/>
  </r>
  <r>
    <s v="ORID-03249"/>
    <x v="187"/>
    <x v="0"/>
    <s v="Q3"/>
    <n v="7"/>
    <x v="0"/>
    <x v="0"/>
    <x v="4"/>
    <x v="0"/>
    <s v="Returning"/>
    <x v="3"/>
    <x v="7"/>
    <n v="5"/>
    <n v="104.8"/>
    <n v="0"/>
    <n v="50.94"/>
    <x v="1269"/>
    <n v="254.7"/>
    <n v="269.3"/>
    <n v="0.51393129770992374"/>
  </r>
  <r>
    <s v="ORID-03255"/>
    <x v="223"/>
    <x v="0"/>
    <s v="Q4"/>
    <n v="11"/>
    <x v="7"/>
    <x v="0"/>
    <x v="3"/>
    <x v="1"/>
    <s v="New"/>
    <x v="0"/>
    <x v="5"/>
    <n v="2"/>
    <n v="70.790000000000006"/>
    <n v="0.15"/>
    <n v="33.32"/>
    <x v="1270"/>
    <n v="66.64"/>
    <n v="53.703000000000003"/>
    <n v="0.44624947026416162"/>
  </r>
  <r>
    <s v="ORID-03257"/>
    <x v="342"/>
    <x v="0"/>
    <s v="Q4"/>
    <n v="10"/>
    <x v="6"/>
    <x v="0"/>
    <x v="4"/>
    <x v="0"/>
    <s v="New"/>
    <x v="1"/>
    <x v="4"/>
    <n v="6"/>
    <n v="165.92"/>
    <n v="0"/>
    <n v="87.55"/>
    <x v="1271"/>
    <n v="525.29999999999995"/>
    <n v="470.22"/>
    <n v="0.4723360655737705"/>
  </r>
  <r>
    <s v="ORID-03258"/>
    <x v="194"/>
    <x v="0"/>
    <s v="Q2"/>
    <n v="6"/>
    <x v="11"/>
    <x v="2"/>
    <x v="13"/>
    <x v="1"/>
    <s v="Business"/>
    <x v="3"/>
    <x v="6"/>
    <n v="6"/>
    <n v="50.92"/>
    <n v="0.05"/>
    <n v="22.87"/>
    <x v="1272"/>
    <n v="137.22"/>
    <n v="153.02399999999997"/>
    <n v="0.52722536899987593"/>
  </r>
  <r>
    <s v="ORID-03259"/>
    <x v="74"/>
    <x v="0"/>
    <s v="Q3"/>
    <n v="7"/>
    <x v="0"/>
    <x v="3"/>
    <x v="14"/>
    <x v="2"/>
    <s v="Returning"/>
    <x v="2"/>
    <x v="3"/>
    <n v="6"/>
    <n v="194.15"/>
    <n v="0.1"/>
    <n v="105.12"/>
    <x v="1273"/>
    <n v="630.72"/>
    <n v="417.69000000000005"/>
    <n v="0.3984032964202936"/>
  </r>
  <r>
    <s v="ORID-03260"/>
    <x v="316"/>
    <x v="0"/>
    <s v="Q2"/>
    <n v="6"/>
    <x v="11"/>
    <x v="3"/>
    <x v="9"/>
    <x v="0"/>
    <s v="Returning"/>
    <x v="0"/>
    <x v="10"/>
    <n v="1"/>
    <n v="142.55000000000001"/>
    <n v="0.1"/>
    <n v="79.709999999999994"/>
    <x v="1274"/>
    <n v="79.709999999999994"/>
    <n v="48.585000000000022"/>
    <n v="0.37869753302934656"/>
  </r>
  <r>
    <s v="ORID-03261"/>
    <x v="236"/>
    <x v="0"/>
    <s v="Q2"/>
    <n v="4"/>
    <x v="10"/>
    <x v="3"/>
    <x v="15"/>
    <x v="1"/>
    <s v="New"/>
    <x v="1"/>
    <x v="2"/>
    <n v="4"/>
    <n v="130.55000000000001"/>
    <n v="0"/>
    <n v="67.66"/>
    <x v="1275"/>
    <n v="270.64"/>
    <n v="251.56000000000006"/>
    <n v="0.48173113749521262"/>
  </r>
  <r>
    <s v="ORID-03263"/>
    <x v="285"/>
    <x v="0"/>
    <s v="Q2"/>
    <n v="4"/>
    <x v="10"/>
    <x v="0"/>
    <x v="0"/>
    <x v="1"/>
    <s v="New"/>
    <x v="4"/>
    <x v="15"/>
    <n v="1"/>
    <n v="51.75"/>
    <n v="0.1"/>
    <n v="22.1"/>
    <x v="1276"/>
    <n v="22.1"/>
    <n v="24.475000000000001"/>
    <n v="0.52549651100375738"/>
  </r>
  <r>
    <s v="ORID-03267"/>
    <x v="84"/>
    <x v="0"/>
    <s v="Q3"/>
    <n v="9"/>
    <x v="5"/>
    <x v="0"/>
    <x v="3"/>
    <x v="3"/>
    <s v="Returning"/>
    <x v="3"/>
    <x v="13"/>
    <n v="2"/>
    <n v="81.99"/>
    <n v="0"/>
    <n v="43.95"/>
    <x v="1277"/>
    <n v="87.9"/>
    <n v="76.079999999999984"/>
    <n v="0.46395901939260881"/>
  </r>
  <r>
    <s v="ORID-03269"/>
    <x v="155"/>
    <x v="0"/>
    <s v="Q3"/>
    <n v="9"/>
    <x v="5"/>
    <x v="3"/>
    <x v="14"/>
    <x v="0"/>
    <s v="New"/>
    <x v="4"/>
    <x v="17"/>
    <n v="2"/>
    <n v="37.119999999999997"/>
    <n v="0"/>
    <n v="14.26"/>
    <x v="1278"/>
    <n v="28.52"/>
    <n v="45.72"/>
    <n v="0.61584051724137934"/>
  </r>
  <r>
    <s v="ORID-03270"/>
    <x v="34"/>
    <x v="0"/>
    <s v="Q4"/>
    <n v="11"/>
    <x v="7"/>
    <x v="2"/>
    <x v="6"/>
    <x v="0"/>
    <s v="Returning"/>
    <x v="3"/>
    <x v="13"/>
    <n v="2"/>
    <n v="81.900000000000006"/>
    <n v="0.15"/>
    <n v="41.91"/>
    <x v="1279"/>
    <n v="83.82"/>
    <n v="55.410000000000025"/>
    <n v="0.39797457444516282"/>
  </r>
  <r>
    <s v="ORID-03273"/>
    <x v="265"/>
    <x v="0"/>
    <s v="Q2"/>
    <n v="6"/>
    <x v="11"/>
    <x v="3"/>
    <x v="7"/>
    <x v="1"/>
    <s v="Business"/>
    <x v="2"/>
    <x v="18"/>
    <n v="2"/>
    <n v="345.82"/>
    <n v="0.05"/>
    <n v="196.24"/>
    <x v="1280"/>
    <n v="392.48"/>
    <n v="264.57799999999997"/>
    <n v="0.40267069269379563"/>
  </r>
  <r>
    <s v="ORID-03274"/>
    <x v="117"/>
    <x v="0"/>
    <s v="Q4"/>
    <n v="10"/>
    <x v="6"/>
    <x v="0"/>
    <x v="0"/>
    <x v="3"/>
    <s v="New"/>
    <x v="4"/>
    <x v="19"/>
    <n v="1"/>
    <n v="39.42"/>
    <n v="0"/>
    <n v="14.58"/>
    <x v="876"/>
    <n v="14.58"/>
    <n v="24.840000000000003"/>
    <n v="0.63013698630136994"/>
  </r>
  <r>
    <s v="ORID-03278"/>
    <x v="72"/>
    <x v="0"/>
    <s v="Q2"/>
    <n v="6"/>
    <x v="11"/>
    <x v="2"/>
    <x v="6"/>
    <x v="0"/>
    <s v="Returning"/>
    <x v="3"/>
    <x v="7"/>
    <n v="1"/>
    <n v="101.85"/>
    <n v="0"/>
    <n v="51.59"/>
    <x v="1281"/>
    <n v="51.59"/>
    <n v="50.259999999999991"/>
    <n v="0.49347079037800679"/>
  </r>
  <r>
    <s v="ORID-0328"/>
    <x v="221"/>
    <x v="0"/>
    <s v="Q2"/>
    <n v="5"/>
    <x v="3"/>
    <x v="0"/>
    <x v="3"/>
    <x v="1"/>
    <s v="Returning"/>
    <x v="4"/>
    <x v="15"/>
    <n v="1"/>
    <n v="51.78"/>
    <n v="0.1"/>
    <n v="21.63"/>
    <x v="1282"/>
    <n v="21.63"/>
    <n v="24.972000000000005"/>
    <n v="0.53585683017896235"/>
  </r>
  <r>
    <s v="ORID-03280"/>
    <x v="293"/>
    <x v="0"/>
    <s v="Q1"/>
    <n v="3"/>
    <x v="8"/>
    <x v="0"/>
    <x v="4"/>
    <x v="1"/>
    <s v="Returning"/>
    <x v="1"/>
    <x v="8"/>
    <n v="3"/>
    <n v="46.68"/>
    <n v="0"/>
    <n v="18.760000000000002"/>
    <x v="1283"/>
    <n v="56.28"/>
    <n v="83.759999999999991"/>
    <n v="0.59811482433590402"/>
  </r>
  <r>
    <s v="ORID-03281"/>
    <x v="82"/>
    <x v="0"/>
    <s v="Q3"/>
    <n v="8"/>
    <x v="2"/>
    <x v="0"/>
    <x v="4"/>
    <x v="1"/>
    <s v="New"/>
    <x v="1"/>
    <x v="1"/>
    <n v="1"/>
    <n v="35.58"/>
    <n v="0.15"/>
    <n v="13.94"/>
    <x v="1284"/>
    <n v="13.94"/>
    <n v="16.302999999999997"/>
    <n v="0.53906689151208542"/>
  </r>
  <r>
    <s v="ORID-03283"/>
    <x v="181"/>
    <x v="0"/>
    <s v="Q2"/>
    <n v="6"/>
    <x v="11"/>
    <x v="2"/>
    <x v="6"/>
    <x v="3"/>
    <s v="Returning"/>
    <x v="4"/>
    <x v="14"/>
    <n v="1"/>
    <n v="122.55"/>
    <n v="0"/>
    <n v="68.97"/>
    <x v="1285"/>
    <n v="68.97"/>
    <n v="53.58"/>
    <n v="0.43720930232558142"/>
  </r>
  <r>
    <s v="ORID-03286"/>
    <x v="283"/>
    <x v="0"/>
    <s v="Q3"/>
    <n v="9"/>
    <x v="5"/>
    <x v="0"/>
    <x v="4"/>
    <x v="1"/>
    <s v="New"/>
    <x v="1"/>
    <x v="8"/>
    <n v="1"/>
    <n v="46.23"/>
    <n v="0.1"/>
    <n v="18.34"/>
    <x v="1286"/>
    <n v="18.34"/>
    <n v="23.266999999999999"/>
    <n v="0.55920878698295962"/>
  </r>
  <r>
    <s v="ORID-03288"/>
    <x v="188"/>
    <x v="0"/>
    <s v="Q3"/>
    <n v="9"/>
    <x v="5"/>
    <x v="0"/>
    <x v="0"/>
    <x v="3"/>
    <s v="Business"/>
    <x v="0"/>
    <x v="5"/>
    <n v="1"/>
    <n v="72.81"/>
    <n v="0"/>
    <n v="32.299999999999997"/>
    <x v="1287"/>
    <n v="32.299999999999997"/>
    <n v="40.510000000000005"/>
    <n v="0.55637961818431536"/>
  </r>
  <r>
    <s v="ORID-03295"/>
    <x v="216"/>
    <x v="0"/>
    <s v="Q3"/>
    <n v="7"/>
    <x v="0"/>
    <x v="2"/>
    <x v="6"/>
    <x v="3"/>
    <s v="Returning"/>
    <x v="0"/>
    <x v="12"/>
    <n v="1"/>
    <n v="93.46"/>
    <n v="0.15"/>
    <n v="46.65"/>
    <x v="1288"/>
    <n v="46.65"/>
    <n v="32.79099999999999"/>
    <n v="0.41277174255107557"/>
  </r>
  <r>
    <s v="ORID-03297"/>
    <x v="17"/>
    <x v="0"/>
    <s v="Q3"/>
    <n v="7"/>
    <x v="0"/>
    <x v="1"/>
    <x v="11"/>
    <x v="2"/>
    <s v="Returning"/>
    <x v="4"/>
    <x v="19"/>
    <n v="6"/>
    <n v="40.58"/>
    <n v="0.15"/>
    <n v="15.06"/>
    <x v="1289"/>
    <n v="90.36"/>
    <n v="116.598"/>
    <n v="0.5633896732670397"/>
  </r>
  <r>
    <s v="ORID-03298"/>
    <x v="146"/>
    <x v="0"/>
    <s v="Q2"/>
    <n v="5"/>
    <x v="3"/>
    <x v="2"/>
    <x v="16"/>
    <x v="3"/>
    <s v="New"/>
    <x v="2"/>
    <x v="18"/>
    <n v="2"/>
    <n v="337.7"/>
    <n v="0.1"/>
    <n v="192.16"/>
    <x v="1290"/>
    <n v="384.32"/>
    <n v="223.54000000000002"/>
    <n v="0.36774915276543946"/>
  </r>
  <r>
    <s v="ORID-03299"/>
    <x v="5"/>
    <x v="0"/>
    <s v="Q3"/>
    <n v="8"/>
    <x v="2"/>
    <x v="1"/>
    <x v="2"/>
    <x v="1"/>
    <s v="New"/>
    <x v="0"/>
    <x v="10"/>
    <n v="1"/>
    <n v="147.11000000000001"/>
    <n v="0.15"/>
    <n v="79.599999999999994"/>
    <x v="1291"/>
    <n v="79.599999999999994"/>
    <n v="45.443500000000014"/>
    <n v="0.36342152930780097"/>
  </r>
  <r>
    <s v="ORID-0330"/>
    <x v="274"/>
    <x v="0"/>
    <s v="Q4"/>
    <n v="10"/>
    <x v="6"/>
    <x v="2"/>
    <x v="6"/>
    <x v="2"/>
    <s v="Business"/>
    <x v="1"/>
    <x v="1"/>
    <n v="5"/>
    <n v="36.97"/>
    <n v="0.15"/>
    <n v="13.93"/>
    <x v="1292"/>
    <n v="69.650000000000006"/>
    <n v="87.472499999999997"/>
    <n v="0.55671530175500006"/>
  </r>
  <r>
    <s v="ORID-03301"/>
    <x v="340"/>
    <x v="0"/>
    <s v="Q2"/>
    <n v="4"/>
    <x v="10"/>
    <x v="0"/>
    <x v="4"/>
    <x v="0"/>
    <s v="New"/>
    <x v="3"/>
    <x v="13"/>
    <n v="1"/>
    <n v="82.75"/>
    <n v="0"/>
    <n v="43.18"/>
    <x v="1293"/>
    <n v="43.18"/>
    <n v="39.57"/>
    <n v="0.47818731117824775"/>
  </r>
  <r>
    <s v="ORID-03302"/>
    <x v="52"/>
    <x v="0"/>
    <s v="Q1"/>
    <n v="3"/>
    <x v="8"/>
    <x v="0"/>
    <x v="0"/>
    <x v="0"/>
    <s v="Business"/>
    <x v="1"/>
    <x v="4"/>
    <n v="2"/>
    <n v="164.33"/>
    <n v="0"/>
    <n v="86.07"/>
    <x v="1294"/>
    <n v="172.14"/>
    <n v="156.52000000000004"/>
    <n v="0.47623684050386428"/>
  </r>
  <r>
    <s v="ORID-03304"/>
    <x v="38"/>
    <x v="0"/>
    <s v="Q1"/>
    <n v="3"/>
    <x v="8"/>
    <x v="2"/>
    <x v="6"/>
    <x v="3"/>
    <s v="Returning"/>
    <x v="3"/>
    <x v="6"/>
    <n v="2"/>
    <n v="49.7"/>
    <n v="0"/>
    <n v="23.14"/>
    <x v="1295"/>
    <n v="46.28"/>
    <n v="53.120000000000005"/>
    <n v="0.53440643863179071"/>
  </r>
  <r>
    <s v="ORID-03306"/>
    <x v="310"/>
    <x v="0"/>
    <s v="Q3"/>
    <n v="8"/>
    <x v="2"/>
    <x v="1"/>
    <x v="11"/>
    <x v="1"/>
    <s v="Business"/>
    <x v="1"/>
    <x v="1"/>
    <n v="1"/>
    <n v="35.590000000000003"/>
    <n v="0"/>
    <n v="13.66"/>
    <x v="609"/>
    <n v="13.66"/>
    <n v="21.930000000000003"/>
    <n v="0.61618432143860635"/>
  </r>
  <r>
    <s v="ORID-03307"/>
    <x v="76"/>
    <x v="0"/>
    <s v="Q2"/>
    <n v="4"/>
    <x v="10"/>
    <x v="0"/>
    <x v="3"/>
    <x v="0"/>
    <s v="Business"/>
    <x v="3"/>
    <x v="6"/>
    <n v="2"/>
    <n v="51.39"/>
    <n v="0.05"/>
    <n v="22.28"/>
    <x v="1296"/>
    <n v="44.56"/>
    <n v="53.080999999999989"/>
    <n v="0.54363433393758764"/>
  </r>
  <r>
    <s v="ORID-03308"/>
    <x v="244"/>
    <x v="0"/>
    <s v="Q3"/>
    <n v="7"/>
    <x v="0"/>
    <x v="0"/>
    <x v="3"/>
    <x v="0"/>
    <s v="New"/>
    <x v="4"/>
    <x v="14"/>
    <n v="3"/>
    <n v="121.05"/>
    <n v="0.05"/>
    <n v="68.56"/>
    <x v="1297"/>
    <n v="205.68"/>
    <n v="139.31249999999994"/>
    <n v="0.40381312637231231"/>
  </r>
  <r>
    <s v="ORID-03311"/>
    <x v="314"/>
    <x v="0"/>
    <s v="Q2"/>
    <n v="4"/>
    <x v="10"/>
    <x v="2"/>
    <x v="10"/>
    <x v="1"/>
    <s v="New"/>
    <x v="1"/>
    <x v="8"/>
    <n v="1"/>
    <n v="46.68"/>
    <n v="0.05"/>
    <n v="18.350000000000001"/>
    <x v="1298"/>
    <n v="18.350000000000001"/>
    <n v="25.995999999999995"/>
    <n v="0.58620845172056102"/>
  </r>
  <r>
    <s v="ORID-03319"/>
    <x v="59"/>
    <x v="0"/>
    <s v="Q3"/>
    <n v="8"/>
    <x v="2"/>
    <x v="2"/>
    <x v="16"/>
    <x v="1"/>
    <s v="Returning"/>
    <x v="0"/>
    <x v="12"/>
    <n v="3"/>
    <n v="93.53"/>
    <n v="0"/>
    <n v="46.19"/>
    <x v="1299"/>
    <n v="138.57"/>
    <n v="142.02000000000004"/>
    <n v="0.5061477600769807"/>
  </r>
  <r>
    <s v="ORID-03320"/>
    <x v="314"/>
    <x v="0"/>
    <s v="Q2"/>
    <n v="4"/>
    <x v="10"/>
    <x v="3"/>
    <x v="14"/>
    <x v="1"/>
    <s v="Business"/>
    <x v="1"/>
    <x v="4"/>
    <n v="5"/>
    <n v="164.31"/>
    <n v="0.05"/>
    <n v="85.41"/>
    <x v="1300"/>
    <n v="427.04999999999995"/>
    <n v="353.42250000000001"/>
    <n v="0.45283145786686912"/>
  </r>
  <r>
    <s v="ORID-03321"/>
    <x v="314"/>
    <x v="0"/>
    <s v="Q2"/>
    <n v="4"/>
    <x v="10"/>
    <x v="2"/>
    <x v="5"/>
    <x v="1"/>
    <s v="Business"/>
    <x v="1"/>
    <x v="1"/>
    <n v="3"/>
    <n v="35.57"/>
    <n v="0"/>
    <n v="13.67"/>
    <x v="1301"/>
    <n v="41.01"/>
    <n v="65.700000000000017"/>
    <n v="0.61568737700309262"/>
  </r>
  <r>
    <s v="ORID-03322"/>
    <x v="18"/>
    <x v="0"/>
    <s v="Q3"/>
    <n v="9"/>
    <x v="5"/>
    <x v="0"/>
    <x v="12"/>
    <x v="1"/>
    <s v="Returning"/>
    <x v="2"/>
    <x v="9"/>
    <n v="1"/>
    <n v="124.51"/>
    <n v="0"/>
    <n v="59.97"/>
    <x v="1302"/>
    <n v="59.97"/>
    <n v="64.540000000000006"/>
    <n v="0.51835193960324477"/>
  </r>
  <r>
    <s v="ORID-03325"/>
    <x v="57"/>
    <x v="0"/>
    <s v="Q2"/>
    <n v="6"/>
    <x v="11"/>
    <x v="3"/>
    <x v="9"/>
    <x v="1"/>
    <s v="New"/>
    <x v="3"/>
    <x v="6"/>
    <n v="4"/>
    <n v="50.57"/>
    <n v="0"/>
    <n v="21.85"/>
    <x v="1303"/>
    <n v="87.4"/>
    <n v="114.88"/>
    <n v="0.56792564761716435"/>
  </r>
  <r>
    <s v="ORID-03326"/>
    <x v="224"/>
    <x v="0"/>
    <s v="Q1"/>
    <n v="1"/>
    <x v="9"/>
    <x v="1"/>
    <x v="1"/>
    <x v="0"/>
    <s v="New"/>
    <x v="2"/>
    <x v="18"/>
    <n v="2"/>
    <n v="347.51"/>
    <n v="0"/>
    <n v="190.16"/>
    <x v="1304"/>
    <n v="380.32"/>
    <n v="314.7"/>
    <n v="0.4527927253891974"/>
  </r>
  <r>
    <s v="ORID-03328"/>
    <x v="343"/>
    <x v="0"/>
    <s v="Q1"/>
    <n v="1"/>
    <x v="9"/>
    <x v="3"/>
    <x v="8"/>
    <x v="0"/>
    <s v="Returning"/>
    <x v="4"/>
    <x v="14"/>
    <n v="1"/>
    <n v="120.48"/>
    <n v="0"/>
    <n v="69.55"/>
    <x v="1305"/>
    <n v="69.55"/>
    <n v="50.930000000000007"/>
    <n v="0.42272576361221786"/>
  </r>
  <r>
    <s v="ORID-03329"/>
    <x v="244"/>
    <x v="0"/>
    <s v="Q3"/>
    <n v="7"/>
    <x v="0"/>
    <x v="2"/>
    <x v="10"/>
    <x v="1"/>
    <s v="New"/>
    <x v="3"/>
    <x v="13"/>
    <n v="2"/>
    <n v="81.739999999999995"/>
    <n v="0"/>
    <n v="42.75"/>
    <x v="1306"/>
    <n v="85.5"/>
    <n v="77.97999999999999"/>
    <n v="0.47700024467824809"/>
  </r>
  <r>
    <s v="ORID-03330"/>
    <x v="208"/>
    <x v="0"/>
    <s v="Q1"/>
    <n v="1"/>
    <x v="9"/>
    <x v="0"/>
    <x v="3"/>
    <x v="3"/>
    <s v="New"/>
    <x v="3"/>
    <x v="7"/>
    <n v="1"/>
    <n v="104.36"/>
    <n v="0"/>
    <n v="51.63"/>
    <x v="1307"/>
    <n v="51.63"/>
    <n v="52.73"/>
    <n v="0.50527021847451126"/>
  </r>
  <r>
    <s v="ORID-03333"/>
    <x v="129"/>
    <x v="0"/>
    <s v="Q4"/>
    <n v="10"/>
    <x v="6"/>
    <x v="3"/>
    <x v="8"/>
    <x v="1"/>
    <s v="New"/>
    <x v="2"/>
    <x v="16"/>
    <n v="3"/>
    <n v="80.67"/>
    <n v="0"/>
    <n v="39.94"/>
    <x v="1308"/>
    <n v="119.82"/>
    <n v="122.19"/>
    <n v="0.50489649188050079"/>
  </r>
  <r>
    <s v="ORID-03334"/>
    <x v="339"/>
    <x v="0"/>
    <s v="Q4"/>
    <n v="12"/>
    <x v="1"/>
    <x v="2"/>
    <x v="16"/>
    <x v="1"/>
    <s v="Returning"/>
    <x v="0"/>
    <x v="0"/>
    <n v="1"/>
    <n v="154.12"/>
    <n v="0"/>
    <n v="77.45"/>
    <x v="1309"/>
    <n v="77.45"/>
    <n v="76.67"/>
    <n v="0.49746950428237735"/>
  </r>
  <r>
    <s v="ORID-03335"/>
    <x v="12"/>
    <x v="0"/>
    <s v="Q4"/>
    <n v="10"/>
    <x v="6"/>
    <x v="1"/>
    <x v="2"/>
    <x v="3"/>
    <s v="Returning"/>
    <x v="0"/>
    <x v="5"/>
    <n v="1"/>
    <n v="70.81"/>
    <n v="0.15"/>
    <n v="32.93"/>
    <x v="1310"/>
    <n v="32.93"/>
    <n v="27.258499999999998"/>
    <n v="0.45288551799762411"/>
  </r>
  <r>
    <s v="ORID-03338"/>
    <x v="184"/>
    <x v="0"/>
    <s v="Q3"/>
    <n v="7"/>
    <x v="0"/>
    <x v="1"/>
    <x v="1"/>
    <x v="1"/>
    <s v="Returning"/>
    <x v="2"/>
    <x v="3"/>
    <n v="1"/>
    <n v="195.34"/>
    <n v="0.05"/>
    <n v="106.6"/>
    <x v="1311"/>
    <n v="106.6"/>
    <n v="78.973000000000013"/>
    <n v="0.42556298599472991"/>
  </r>
  <r>
    <s v="ORID-03340"/>
    <x v="56"/>
    <x v="0"/>
    <s v="Q3"/>
    <n v="8"/>
    <x v="2"/>
    <x v="3"/>
    <x v="14"/>
    <x v="3"/>
    <s v="Returning"/>
    <x v="0"/>
    <x v="12"/>
    <n v="3"/>
    <n v="91.57"/>
    <n v="0"/>
    <n v="44.52"/>
    <x v="1312"/>
    <n v="133.56"/>
    <n v="141.14999999999998"/>
    <n v="0.51381456808998571"/>
  </r>
  <r>
    <s v="ORID-03341"/>
    <x v="255"/>
    <x v="0"/>
    <s v="Q2"/>
    <n v="6"/>
    <x v="11"/>
    <x v="1"/>
    <x v="11"/>
    <x v="1"/>
    <s v="New"/>
    <x v="0"/>
    <x v="10"/>
    <n v="2"/>
    <n v="143.1"/>
    <n v="0"/>
    <n v="78.11"/>
    <x v="1313"/>
    <n v="156.22"/>
    <n v="129.97999999999999"/>
    <n v="0.45415793151642209"/>
  </r>
  <r>
    <s v="ORID-03345"/>
    <x v="47"/>
    <x v="0"/>
    <s v="Q4"/>
    <n v="10"/>
    <x v="6"/>
    <x v="1"/>
    <x v="11"/>
    <x v="1"/>
    <s v="Returning"/>
    <x v="3"/>
    <x v="6"/>
    <n v="3"/>
    <n v="51.62"/>
    <n v="0.1"/>
    <n v="22.94"/>
    <x v="1314"/>
    <n v="68.820000000000007"/>
    <n v="70.553999999999988"/>
    <n v="0.50622067243531788"/>
  </r>
  <r>
    <s v="ORID-03346"/>
    <x v="155"/>
    <x v="0"/>
    <s v="Q3"/>
    <n v="9"/>
    <x v="5"/>
    <x v="0"/>
    <x v="12"/>
    <x v="1"/>
    <s v="Returning"/>
    <x v="2"/>
    <x v="9"/>
    <n v="2"/>
    <n v="124.04"/>
    <n v="0.05"/>
    <n v="59.29"/>
    <x v="1315"/>
    <n v="118.58"/>
    <n v="117.09599999999999"/>
    <n v="0.49685160983723414"/>
  </r>
  <r>
    <s v="ORID-03349"/>
    <x v="340"/>
    <x v="0"/>
    <s v="Q2"/>
    <n v="4"/>
    <x v="10"/>
    <x v="0"/>
    <x v="12"/>
    <x v="1"/>
    <s v="Returning"/>
    <x v="4"/>
    <x v="19"/>
    <n v="2"/>
    <n v="40.909999999999997"/>
    <n v="0.1"/>
    <n v="14.95"/>
    <x v="1316"/>
    <n v="29.9"/>
    <n v="43.737999999999992"/>
    <n v="0.59395964040305271"/>
  </r>
  <r>
    <s v="ORID-0335"/>
    <x v="152"/>
    <x v="0"/>
    <s v="Q2"/>
    <n v="6"/>
    <x v="11"/>
    <x v="0"/>
    <x v="12"/>
    <x v="1"/>
    <s v="Returning"/>
    <x v="1"/>
    <x v="4"/>
    <n v="3"/>
    <n v="163.65"/>
    <n v="0.15"/>
    <n v="85.8"/>
    <x v="1317"/>
    <n v="257.39999999999998"/>
    <n v="159.90750000000003"/>
    <n v="0.38318865584730688"/>
  </r>
  <r>
    <s v="ORID-03351"/>
    <x v="255"/>
    <x v="0"/>
    <s v="Q2"/>
    <n v="6"/>
    <x v="11"/>
    <x v="2"/>
    <x v="13"/>
    <x v="3"/>
    <s v="New"/>
    <x v="2"/>
    <x v="9"/>
    <n v="4"/>
    <n v="123.89"/>
    <n v="0"/>
    <n v="59.42"/>
    <x v="1318"/>
    <n v="237.68"/>
    <n v="257.88"/>
    <n v="0.5203809831301961"/>
  </r>
  <r>
    <s v="ORID-03352"/>
    <x v="231"/>
    <x v="0"/>
    <s v="Q1"/>
    <n v="1"/>
    <x v="9"/>
    <x v="3"/>
    <x v="14"/>
    <x v="1"/>
    <s v="Business"/>
    <x v="0"/>
    <x v="12"/>
    <n v="4"/>
    <n v="91.46"/>
    <n v="0"/>
    <n v="44.04"/>
    <x v="1319"/>
    <n v="176.16"/>
    <n v="189.67999999999998"/>
    <n v="0.51847802317953207"/>
  </r>
  <r>
    <s v="ORID-03353"/>
    <x v="286"/>
    <x v="0"/>
    <s v="Q3"/>
    <n v="9"/>
    <x v="5"/>
    <x v="3"/>
    <x v="14"/>
    <x v="0"/>
    <s v="New"/>
    <x v="0"/>
    <x v="10"/>
    <n v="2"/>
    <n v="142.44"/>
    <n v="0"/>
    <n v="77.33"/>
    <x v="1320"/>
    <n v="154.66"/>
    <n v="130.22"/>
    <n v="0.45710474585790506"/>
  </r>
  <r>
    <s v="ORID-03354"/>
    <x v="41"/>
    <x v="0"/>
    <s v="Q2"/>
    <n v="6"/>
    <x v="11"/>
    <x v="2"/>
    <x v="5"/>
    <x v="0"/>
    <s v="New"/>
    <x v="2"/>
    <x v="16"/>
    <n v="1"/>
    <n v="82.21"/>
    <n v="0.05"/>
    <n v="39.04"/>
    <x v="1321"/>
    <n v="39.04"/>
    <n v="39.059499999999993"/>
    <n v="0.50012484074802011"/>
  </r>
  <r>
    <s v="ORID-03355"/>
    <x v="348"/>
    <x v="0"/>
    <s v="Q2"/>
    <n v="6"/>
    <x v="11"/>
    <x v="1"/>
    <x v="11"/>
    <x v="2"/>
    <s v="New"/>
    <x v="2"/>
    <x v="18"/>
    <n v="10"/>
    <n v="338.26"/>
    <n v="0.05"/>
    <n v="197.42"/>
    <x v="1322"/>
    <n v="1974.1999999999998"/>
    <n v="1239.27"/>
    <n v="0.38564853569505864"/>
  </r>
  <r>
    <s v="ORID-03358"/>
    <x v="85"/>
    <x v="0"/>
    <s v="Q1"/>
    <n v="3"/>
    <x v="8"/>
    <x v="1"/>
    <x v="1"/>
    <x v="2"/>
    <s v="Business"/>
    <x v="4"/>
    <x v="17"/>
    <n v="12"/>
    <n v="36.44"/>
    <n v="0.05"/>
    <n v="13.65"/>
    <x v="1323"/>
    <n v="163.80000000000001"/>
    <n v="251.61599999999993"/>
    <n v="0.60569645848980291"/>
  </r>
  <r>
    <s v="ORID-03359"/>
    <x v="257"/>
    <x v="0"/>
    <s v="Q4"/>
    <n v="11"/>
    <x v="7"/>
    <x v="0"/>
    <x v="3"/>
    <x v="1"/>
    <s v="Returning"/>
    <x v="2"/>
    <x v="16"/>
    <n v="1"/>
    <n v="83.14"/>
    <n v="0"/>
    <n v="39.369999999999997"/>
    <x v="1324"/>
    <n v="39.369999999999997"/>
    <n v="43.77"/>
    <n v="0.52646139042578788"/>
  </r>
  <r>
    <s v="ORID-03361"/>
    <x v="194"/>
    <x v="0"/>
    <s v="Q2"/>
    <n v="6"/>
    <x v="11"/>
    <x v="1"/>
    <x v="1"/>
    <x v="0"/>
    <s v="Returning"/>
    <x v="1"/>
    <x v="1"/>
    <n v="5"/>
    <n v="36.72"/>
    <n v="0.15"/>
    <n v="13.2"/>
    <x v="1325"/>
    <n v="66"/>
    <n v="90.06"/>
    <n v="0.57708573625528647"/>
  </r>
  <r>
    <s v="ORID-03363"/>
    <x v="327"/>
    <x v="0"/>
    <s v="Q4"/>
    <n v="12"/>
    <x v="1"/>
    <x v="2"/>
    <x v="6"/>
    <x v="3"/>
    <s v="New"/>
    <x v="0"/>
    <x v="10"/>
    <n v="4"/>
    <n v="146.38999999999999"/>
    <n v="0"/>
    <n v="78.95"/>
    <x v="1326"/>
    <n v="315.8"/>
    <n v="269.75999999999993"/>
    <n v="0.46068720541020552"/>
  </r>
  <r>
    <s v="ORID-03365"/>
    <x v="154"/>
    <x v="0"/>
    <s v="Q4"/>
    <n v="12"/>
    <x v="1"/>
    <x v="0"/>
    <x v="0"/>
    <x v="0"/>
    <s v="New"/>
    <x v="4"/>
    <x v="14"/>
    <n v="2"/>
    <n v="122.4"/>
    <n v="0.1"/>
    <n v="71.09"/>
    <x v="1327"/>
    <n v="142.18"/>
    <n v="78.140000000000015"/>
    <n v="0.35466594045025424"/>
  </r>
  <r>
    <s v="ORID-03366"/>
    <x v="255"/>
    <x v="0"/>
    <s v="Q2"/>
    <n v="6"/>
    <x v="11"/>
    <x v="2"/>
    <x v="10"/>
    <x v="1"/>
    <s v="Business"/>
    <x v="1"/>
    <x v="2"/>
    <n v="1"/>
    <n v="135.41999999999999"/>
    <n v="0.05"/>
    <n v="68.180000000000007"/>
    <x v="1328"/>
    <n v="68.180000000000007"/>
    <n v="60.468999999999966"/>
    <n v="0.47003085915941811"/>
  </r>
  <r>
    <s v="ORID-03367"/>
    <x v="118"/>
    <x v="0"/>
    <s v="Q2"/>
    <n v="4"/>
    <x v="10"/>
    <x v="3"/>
    <x v="7"/>
    <x v="1"/>
    <s v="Returning"/>
    <x v="1"/>
    <x v="8"/>
    <n v="3"/>
    <n v="45.79"/>
    <n v="0"/>
    <n v="17.98"/>
    <x v="1329"/>
    <n v="53.94"/>
    <n v="83.43"/>
    <n v="0.60733784669141733"/>
  </r>
  <r>
    <s v="ORID-03368"/>
    <x v="349"/>
    <x v="0"/>
    <s v="Q4"/>
    <n v="10"/>
    <x v="6"/>
    <x v="1"/>
    <x v="2"/>
    <x v="1"/>
    <s v="Returning"/>
    <x v="0"/>
    <x v="12"/>
    <n v="1"/>
    <n v="89.88"/>
    <n v="0"/>
    <n v="46.15"/>
    <x v="1330"/>
    <n v="46.15"/>
    <n v="43.73"/>
    <n v="0.48653760569648419"/>
  </r>
  <r>
    <s v="ORID-03369"/>
    <x v="113"/>
    <x v="0"/>
    <s v="Q3"/>
    <n v="9"/>
    <x v="5"/>
    <x v="2"/>
    <x v="6"/>
    <x v="3"/>
    <s v="New"/>
    <x v="1"/>
    <x v="8"/>
    <n v="1"/>
    <n v="45.59"/>
    <n v="0"/>
    <n v="18.28"/>
    <x v="1331"/>
    <n v="18.28"/>
    <n v="27.310000000000002"/>
    <n v="0.59903487606931349"/>
  </r>
  <r>
    <s v="ORID-0337"/>
    <x v="3"/>
    <x v="0"/>
    <s v="Q3"/>
    <n v="7"/>
    <x v="0"/>
    <x v="1"/>
    <x v="11"/>
    <x v="0"/>
    <s v="Returning"/>
    <x v="3"/>
    <x v="7"/>
    <n v="6"/>
    <n v="100.56"/>
    <n v="0"/>
    <n v="49.47"/>
    <x v="1332"/>
    <n v="296.82"/>
    <n v="306.54000000000002"/>
    <n v="0.508054892601432"/>
  </r>
  <r>
    <s v="ORID-03373"/>
    <x v="327"/>
    <x v="0"/>
    <s v="Q4"/>
    <n v="12"/>
    <x v="1"/>
    <x v="2"/>
    <x v="6"/>
    <x v="3"/>
    <s v="Returning"/>
    <x v="0"/>
    <x v="12"/>
    <n v="2"/>
    <n v="89.84"/>
    <n v="0.05"/>
    <n v="45.17"/>
    <x v="1333"/>
    <n v="90.34"/>
    <n v="80.355999999999995"/>
    <n v="0.47075502647982376"/>
  </r>
  <r>
    <s v="ORID-03374"/>
    <x v="258"/>
    <x v="0"/>
    <s v="Q1"/>
    <n v="3"/>
    <x v="8"/>
    <x v="3"/>
    <x v="9"/>
    <x v="1"/>
    <s v="Returning"/>
    <x v="0"/>
    <x v="10"/>
    <n v="3"/>
    <n v="143.74"/>
    <n v="0"/>
    <n v="81.58"/>
    <x v="1334"/>
    <n v="244.74"/>
    <n v="186.48000000000002"/>
    <n v="0.43244747460692917"/>
  </r>
  <r>
    <s v="ORID-03375"/>
    <x v="248"/>
    <x v="0"/>
    <s v="Q3"/>
    <n v="9"/>
    <x v="5"/>
    <x v="2"/>
    <x v="13"/>
    <x v="2"/>
    <s v="Returning"/>
    <x v="1"/>
    <x v="8"/>
    <n v="6"/>
    <n v="47.72"/>
    <n v="0.1"/>
    <n v="18.41"/>
    <x v="1335"/>
    <n v="110.46000000000001"/>
    <n v="147.22799999999998"/>
    <n v="0.57134208810654741"/>
  </r>
  <r>
    <s v="ORID-03378"/>
    <x v="251"/>
    <x v="0"/>
    <s v="Q2"/>
    <n v="5"/>
    <x v="3"/>
    <x v="1"/>
    <x v="1"/>
    <x v="2"/>
    <s v="Business"/>
    <x v="4"/>
    <x v="14"/>
    <n v="3"/>
    <n v="120.28"/>
    <n v="0.2"/>
    <n v="69.23"/>
    <x v="1336"/>
    <n v="207.69"/>
    <n v="80.982000000000028"/>
    <n v="0.28053292317924849"/>
  </r>
  <r>
    <s v="ORID-03380"/>
    <x v="28"/>
    <x v="0"/>
    <s v="Q4"/>
    <n v="11"/>
    <x v="7"/>
    <x v="3"/>
    <x v="9"/>
    <x v="0"/>
    <s v="Returning"/>
    <x v="1"/>
    <x v="8"/>
    <n v="2"/>
    <n v="47.12"/>
    <n v="0.15"/>
    <n v="18.64"/>
    <x v="1337"/>
    <n v="37.28"/>
    <n v="42.823999999999998"/>
    <n v="0.5346050134824728"/>
  </r>
  <r>
    <s v="ORID-03382"/>
    <x v="84"/>
    <x v="0"/>
    <s v="Q3"/>
    <n v="9"/>
    <x v="5"/>
    <x v="0"/>
    <x v="4"/>
    <x v="3"/>
    <s v="New"/>
    <x v="3"/>
    <x v="13"/>
    <n v="2"/>
    <n v="81.13"/>
    <n v="0"/>
    <n v="43.7"/>
    <x v="1338"/>
    <n v="87.4"/>
    <n v="74.859999999999985"/>
    <n v="0.46135831381733017"/>
  </r>
  <r>
    <s v="ORID-03385"/>
    <x v="90"/>
    <x v="0"/>
    <s v="Q4"/>
    <n v="11"/>
    <x v="7"/>
    <x v="2"/>
    <x v="10"/>
    <x v="3"/>
    <s v="New"/>
    <x v="0"/>
    <x v="5"/>
    <n v="1"/>
    <n v="71.040000000000006"/>
    <n v="0.1"/>
    <n v="31.59"/>
    <x v="1339"/>
    <n v="31.59"/>
    <n v="32.346000000000004"/>
    <n v="0.50591216216216217"/>
  </r>
  <r>
    <s v="ORID-03386"/>
    <x v="350"/>
    <x v="0"/>
    <s v="Q1"/>
    <n v="3"/>
    <x v="8"/>
    <x v="2"/>
    <x v="6"/>
    <x v="1"/>
    <s v="Returning"/>
    <x v="0"/>
    <x v="0"/>
    <n v="3"/>
    <n v="155.16"/>
    <n v="0"/>
    <n v="76.849999999999994"/>
    <x v="1340"/>
    <n v="230.54999999999998"/>
    <n v="234.93000000000004"/>
    <n v="0.50470482083011092"/>
  </r>
  <r>
    <s v="ORID-0339"/>
    <x v="100"/>
    <x v="0"/>
    <s v="Q4"/>
    <n v="10"/>
    <x v="6"/>
    <x v="0"/>
    <x v="3"/>
    <x v="1"/>
    <s v="Returning"/>
    <x v="3"/>
    <x v="11"/>
    <n v="1"/>
    <n v="39.65"/>
    <n v="0"/>
    <n v="16.38"/>
    <x v="1341"/>
    <n v="16.38"/>
    <n v="23.27"/>
    <n v="0.58688524590163937"/>
  </r>
  <r>
    <s v="ORID-03392"/>
    <x v="351"/>
    <x v="0"/>
    <s v="Q1"/>
    <n v="1"/>
    <x v="9"/>
    <x v="1"/>
    <x v="1"/>
    <x v="1"/>
    <s v="Returning"/>
    <x v="3"/>
    <x v="13"/>
    <n v="2"/>
    <n v="82.06"/>
    <n v="0"/>
    <n v="42.94"/>
    <x v="1342"/>
    <n v="85.88"/>
    <n v="78.240000000000009"/>
    <n v="0.476724348038021"/>
  </r>
  <r>
    <s v="ORID-03396"/>
    <x v="70"/>
    <x v="0"/>
    <s v="Q4"/>
    <n v="11"/>
    <x v="7"/>
    <x v="3"/>
    <x v="7"/>
    <x v="0"/>
    <s v="New"/>
    <x v="4"/>
    <x v="15"/>
    <n v="3"/>
    <n v="50.67"/>
    <n v="0.05"/>
    <n v="22.25"/>
    <x v="1343"/>
    <n v="66.75"/>
    <n v="77.65949999999998"/>
    <n v="0.53777279195620775"/>
  </r>
  <r>
    <s v="ORID-03397"/>
    <x v="214"/>
    <x v="0"/>
    <s v="Q3"/>
    <n v="8"/>
    <x v="2"/>
    <x v="0"/>
    <x v="4"/>
    <x v="1"/>
    <s v="Returning"/>
    <x v="3"/>
    <x v="13"/>
    <n v="1"/>
    <n v="79.849999999999994"/>
    <n v="0.1"/>
    <n v="43.11"/>
    <x v="1344"/>
    <n v="43.11"/>
    <n v="28.754999999999995"/>
    <n v="0.40012523481527862"/>
  </r>
  <r>
    <s v="ORID-03398"/>
    <x v="5"/>
    <x v="0"/>
    <s v="Q3"/>
    <n v="8"/>
    <x v="2"/>
    <x v="2"/>
    <x v="6"/>
    <x v="1"/>
    <s v="New"/>
    <x v="0"/>
    <x v="0"/>
    <n v="2"/>
    <n v="156.44999999999999"/>
    <n v="0"/>
    <n v="80.13"/>
    <x v="1345"/>
    <n v="160.26"/>
    <n v="152.63999999999999"/>
    <n v="0.487823585810163"/>
  </r>
  <r>
    <s v="ORID-03399"/>
    <x v="106"/>
    <x v="0"/>
    <s v="Q3"/>
    <n v="9"/>
    <x v="5"/>
    <x v="2"/>
    <x v="6"/>
    <x v="0"/>
    <s v="Returning"/>
    <x v="3"/>
    <x v="6"/>
    <n v="1"/>
    <n v="50.18"/>
    <n v="0"/>
    <n v="22.92"/>
    <x v="1346"/>
    <n v="22.92"/>
    <n v="27.259999999999998"/>
    <n v="0.54324432044639293"/>
  </r>
  <r>
    <s v="ORID-03401"/>
    <x v="62"/>
    <x v="0"/>
    <s v="Q2"/>
    <n v="5"/>
    <x v="3"/>
    <x v="3"/>
    <x v="15"/>
    <x v="1"/>
    <s v="Returning"/>
    <x v="4"/>
    <x v="17"/>
    <n v="1"/>
    <n v="36.31"/>
    <n v="0"/>
    <n v="13.93"/>
    <x v="1347"/>
    <n v="13.93"/>
    <n v="22.380000000000003"/>
    <n v="0.61635912971633167"/>
  </r>
  <r>
    <s v="ORID-03402"/>
    <x v="230"/>
    <x v="0"/>
    <s v="Q1"/>
    <n v="2"/>
    <x v="4"/>
    <x v="0"/>
    <x v="12"/>
    <x v="1"/>
    <s v="Returning"/>
    <x v="4"/>
    <x v="15"/>
    <n v="2"/>
    <n v="51.2"/>
    <n v="0"/>
    <n v="21.38"/>
    <x v="1348"/>
    <n v="42.76"/>
    <n v="59.640000000000008"/>
    <n v="0.58242187500000009"/>
  </r>
  <r>
    <s v="ORID-03404"/>
    <x v="316"/>
    <x v="0"/>
    <s v="Q2"/>
    <n v="6"/>
    <x v="11"/>
    <x v="0"/>
    <x v="12"/>
    <x v="1"/>
    <s v="New"/>
    <x v="2"/>
    <x v="3"/>
    <n v="3"/>
    <n v="191.11"/>
    <n v="0.05"/>
    <n v="102.82"/>
    <x v="1349"/>
    <n v="308.45999999999998"/>
    <n v="236.20350000000002"/>
    <n v="0.43366867800026992"/>
  </r>
  <r>
    <s v="ORID-03407"/>
    <x v="215"/>
    <x v="0"/>
    <s v="Q4"/>
    <n v="11"/>
    <x v="7"/>
    <x v="0"/>
    <x v="0"/>
    <x v="1"/>
    <s v="New"/>
    <x v="1"/>
    <x v="4"/>
    <n v="1"/>
    <n v="164.85"/>
    <n v="0.1"/>
    <n v="89.4"/>
    <x v="1350"/>
    <n v="89.4"/>
    <n v="58.965000000000003"/>
    <n v="0.39743200889697705"/>
  </r>
  <r>
    <s v="ORID-03409"/>
    <x v="115"/>
    <x v="0"/>
    <s v="Q4"/>
    <n v="12"/>
    <x v="1"/>
    <x v="0"/>
    <x v="4"/>
    <x v="1"/>
    <s v="New"/>
    <x v="2"/>
    <x v="9"/>
    <n v="5"/>
    <n v="122.42"/>
    <n v="0"/>
    <n v="60.8"/>
    <x v="1351"/>
    <n v="304"/>
    <n v="308.10000000000002"/>
    <n v="0.50334912595981052"/>
  </r>
  <r>
    <s v="ORID-0341"/>
    <x v="131"/>
    <x v="0"/>
    <s v="Q4"/>
    <n v="11"/>
    <x v="7"/>
    <x v="0"/>
    <x v="12"/>
    <x v="1"/>
    <s v="Returning"/>
    <x v="1"/>
    <x v="2"/>
    <n v="1"/>
    <n v="132.94999999999999"/>
    <n v="0.05"/>
    <n v="65.36"/>
    <x v="1352"/>
    <n v="65.36"/>
    <n v="60.942499999999981"/>
    <n v="0.48251222264009019"/>
  </r>
  <r>
    <s v="ORID-03411"/>
    <x v="153"/>
    <x v="0"/>
    <s v="Q2"/>
    <n v="5"/>
    <x v="3"/>
    <x v="2"/>
    <x v="10"/>
    <x v="1"/>
    <s v="Returning"/>
    <x v="0"/>
    <x v="0"/>
    <n v="2"/>
    <n v="151.35"/>
    <n v="0.05"/>
    <n v="77.150000000000006"/>
    <x v="1353"/>
    <n v="154.30000000000001"/>
    <n v="133.26499999999999"/>
    <n v="0.46342566028550064"/>
  </r>
  <r>
    <s v="ORID-03412"/>
    <x v="14"/>
    <x v="0"/>
    <s v="Q4"/>
    <n v="12"/>
    <x v="1"/>
    <x v="1"/>
    <x v="1"/>
    <x v="2"/>
    <s v="Business"/>
    <x v="0"/>
    <x v="10"/>
    <n v="10"/>
    <n v="145.30000000000001"/>
    <n v="0.1"/>
    <n v="79.7"/>
    <x v="1354"/>
    <n v="797"/>
    <n v="510.70000000000005"/>
    <n v="0.39053299686472437"/>
  </r>
  <r>
    <s v="ORID-03414"/>
    <x v="320"/>
    <x v="0"/>
    <s v="Q2"/>
    <n v="6"/>
    <x v="11"/>
    <x v="1"/>
    <x v="11"/>
    <x v="3"/>
    <s v="Returning"/>
    <x v="3"/>
    <x v="6"/>
    <n v="1"/>
    <n v="51.23"/>
    <n v="0.05"/>
    <n v="23.12"/>
    <x v="1355"/>
    <n v="23.12"/>
    <n v="25.548499999999994"/>
    <n v="0.5249494025909982"/>
  </r>
  <r>
    <s v="ORID-03415"/>
    <x v="189"/>
    <x v="0"/>
    <s v="Q2"/>
    <n v="6"/>
    <x v="11"/>
    <x v="3"/>
    <x v="8"/>
    <x v="0"/>
    <s v="Returning"/>
    <x v="0"/>
    <x v="0"/>
    <n v="1"/>
    <n v="152.94999999999999"/>
    <n v="0.05"/>
    <n v="76.97"/>
    <x v="1356"/>
    <n v="76.97"/>
    <n v="68.332499999999982"/>
    <n v="0.47027752447480248"/>
  </r>
  <r>
    <s v="ORID-03416"/>
    <x v="308"/>
    <x v="0"/>
    <s v="Q1"/>
    <n v="2"/>
    <x v="4"/>
    <x v="3"/>
    <x v="9"/>
    <x v="1"/>
    <s v="New"/>
    <x v="1"/>
    <x v="2"/>
    <n v="1"/>
    <n v="135.4"/>
    <n v="0"/>
    <n v="67.56"/>
    <x v="1357"/>
    <n v="67.56"/>
    <n v="67.84"/>
    <n v="0.50103397341211231"/>
  </r>
  <r>
    <s v="ORID-0342"/>
    <x v="277"/>
    <x v="0"/>
    <s v="Q4"/>
    <n v="12"/>
    <x v="1"/>
    <x v="2"/>
    <x v="5"/>
    <x v="0"/>
    <s v="New"/>
    <x v="3"/>
    <x v="11"/>
    <n v="3"/>
    <n v="40.78"/>
    <n v="0.15"/>
    <n v="16.73"/>
    <x v="1358"/>
    <n v="50.19"/>
    <n v="53.799000000000007"/>
    <n v="0.51735279693044456"/>
  </r>
  <r>
    <s v="ORID-03421"/>
    <x v="30"/>
    <x v="0"/>
    <s v="Q1"/>
    <n v="3"/>
    <x v="8"/>
    <x v="0"/>
    <x v="12"/>
    <x v="1"/>
    <s v="Returning"/>
    <x v="1"/>
    <x v="1"/>
    <n v="1"/>
    <n v="36.520000000000003"/>
    <n v="0.05"/>
    <n v="13.23"/>
    <x v="1359"/>
    <n v="13.23"/>
    <n v="21.464000000000002"/>
    <n v="0.61866605176687617"/>
  </r>
  <r>
    <s v="ORID-03423"/>
    <x v="277"/>
    <x v="0"/>
    <s v="Q4"/>
    <n v="12"/>
    <x v="1"/>
    <x v="0"/>
    <x v="0"/>
    <x v="0"/>
    <s v="Business"/>
    <x v="1"/>
    <x v="8"/>
    <n v="5"/>
    <n v="47.67"/>
    <n v="0.1"/>
    <n v="17.84"/>
    <x v="1360"/>
    <n v="89.2"/>
    <n v="125.31500000000001"/>
    <n v="0.5841782625923595"/>
  </r>
  <r>
    <s v="ORID-03426"/>
    <x v="188"/>
    <x v="0"/>
    <s v="Q3"/>
    <n v="9"/>
    <x v="5"/>
    <x v="2"/>
    <x v="10"/>
    <x v="0"/>
    <s v="New"/>
    <x v="2"/>
    <x v="16"/>
    <n v="6"/>
    <n v="80.319999999999993"/>
    <n v="0"/>
    <n v="38.42"/>
    <x v="1361"/>
    <n v="230.52"/>
    <n v="251.39999999999995"/>
    <n v="0.52166334661354574"/>
  </r>
  <r>
    <s v="ORID-03428"/>
    <x v="36"/>
    <x v="0"/>
    <s v="Q2"/>
    <n v="5"/>
    <x v="3"/>
    <x v="0"/>
    <x v="4"/>
    <x v="1"/>
    <s v="Returning"/>
    <x v="0"/>
    <x v="10"/>
    <n v="1"/>
    <n v="144.51"/>
    <n v="0"/>
    <n v="79.22"/>
    <x v="1362"/>
    <n v="79.22"/>
    <n v="65.289999999999992"/>
    <n v="0.45180264341568055"/>
  </r>
  <r>
    <s v="ORID-03429"/>
    <x v="174"/>
    <x v="0"/>
    <s v="Q2"/>
    <n v="6"/>
    <x v="11"/>
    <x v="0"/>
    <x v="3"/>
    <x v="1"/>
    <s v="Returning"/>
    <x v="0"/>
    <x v="12"/>
    <n v="4"/>
    <n v="93.58"/>
    <n v="0.1"/>
    <n v="44.56"/>
    <x v="1363"/>
    <n v="178.24"/>
    <n v="158.64799999999997"/>
    <n v="0.4709220868656645"/>
  </r>
  <r>
    <s v="ORID-0343"/>
    <x v="234"/>
    <x v="0"/>
    <s v="Q4"/>
    <n v="11"/>
    <x v="7"/>
    <x v="3"/>
    <x v="14"/>
    <x v="1"/>
    <s v="Returning"/>
    <x v="3"/>
    <x v="11"/>
    <n v="1"/>
    <n v="40.86"/>
    <n v="0.05"/>
    <n v="17.14"/>
    <x v="1364"/>
    <n v="17.14"/>
    <n v="21.677"/>
    <n v="0.55844088930107938"/>
  </r>
  <r>
    <s v="ORID-03433"/>
    <x v="306"/>
    <x v="0"/>
    <s v="Q4"/>
    <n v="12"/>
    <x v="1"/>
    <x v="1"/>
    <x v="1"/>
    <x v="1"/>
    <s v="New"/>
    <x v="1"/>
    <x v="1"/>
    <n v="2"/>
    <n v="37.020000000000003"/>
    <n v="0.2"/>
    <n v="13.39"/>
    <x v="1365"/>
    <n v="26.78"/>
    <n v="32.452000000000005"/>
    <n v="0.5478795245813074"/>
  </r>
  <r>
    <s v="ORID-03438"/>
    <x v="130"/>
    <x v="0"/>
    <s v="Q4"/>
    <n v="11"/>
    <x v="7"/>
    <x v="1"/>
    <x v="1"/>
    <x v="1"/>
    <s v="Returning"/>
    <x v="3"/>
    <x v="11"/>
    <n v="4"/>
    <n v="40.03"/>
    <n v="0.05"/>
    <n v="16.78"/>
    <x v="1366"/>
    <n v="67.12"/>
    <n v="84.994"/>
    <n v="0.5587519886400989"/>
  </r>
  <r>
    <s v="ORID-03442"/>
    <x v="234"/>
    <x v="0"/>
    <s v="Q4"/>
    <n v="11"/>
    <x v="7"/>
    <x v="1"/>
    <x v="2"/>
    <x v="0"/>
    <s v="New"/>
    <x v="4"/>
    <x v="15"/>
    <n v="2"/>
    <n v="50.93"/>
    <n v="0.15"/>
    <n v="22.35"/>
    <x v="1367"/>
    <n v="44.7"/>
    <n v="41.881"/>
    <n v="0.48372044674928677"/>
  </r>
  <r>
    <s v="ORID-03444"/>
    <x v="182"/>
    <x v="0"/>
    <s v="Q3"/>
    <n v="7"/>
    <x v="0"/>
    <x v="2"/>
    <x v="16"/>
    <x v="1"/>
    <s v="Returning"/>
    <x v="4"/>
    <x v="17"/>
    <n v="2"/>
    <n v="36.93"/>
    <n v="0"/>
    <n v="13.63"/>
    <x v="1368"/>
    <n v="27.26"/>
    <n v="46.599999999999994"/>
    <n v="0.63092336853506625"/>
  </r>
  <r>
    <s v="ORID-03445"/>
    <x v="168"/>
    <x v="0"/>
    <s v="Q2"/>
    <n v="4"/>
    <x v="10"/>
    <x v="1"/>
    <x v="11"/>
    <x v="1"/>
    <s v="Returning"/>
    <x v="3"/>
    <x v="11"/>
    <n v="5"/>
    <n v="39.369999999999997"/>
    <n v="0.05"/>
    <n v="16.760000000000002"/>
    <x v="1369"/>
    <n v="83.800000000000011"/>
    <n v="103.20749999999998"/>
    <n v="0.55188963009504954"/>
  </r>
  <r>
    <s v="ORID-03449"/>
    <x v="199"/>
    <x v="0"/>
    <s v="Q4"/>
    <n v="12"/>
    <x v="1"/>
    <x v="3"/>
    <x v="15"/>
    <x v="3"/>
    <s v="Returning"/>
    <x v="2"/>
    <x v="3"/>
    <n v="6"/>
    <n v="192.9"/>
    <n v="0.2"/>
    <n v="106.89"/>
    <x v="1370"/>
    <n v="641.34"/>
    <n v="284.58000000000004"/>
    <n v="0.30734836702954899"/>
  </r>
  <r>
    <s v="ORID-03452"/>
    <x v="192"/>
    <x v="0"/>
    <s v="Q4"/>
    <n v="11"/>
    <x v="7"/>
    <x v="2"/>
    <x v="6"/>
    <x v="1"/>
    <s v="Returning"/>
    <x v="0"/>
    <x v="0"/>
    <n v="5"/>
    <n v="151.09"/>
    <n v="0.05"/>
    <n v="79.33"/>
    <x v="1371"/>
    <n v="396.65"/>
    <n v="321.02750000000003"/>
    <n v="0.44731442744129507"/>
  </r>
  <r>
    <s v="ORID-03454"/>
    <x v="195"/>
    <x v="0"/>
    <s v="Q2"/>
    <n v="5"/>
    <x v="3"/>
    <x v="0"/>
    <x v="0"/>
    <x v="1"/>
    <s v="New"/>
    <x v="4"/>
    <x v="19"/>
    <n v="2"/>
    <n v="41.32"/>
    <n v="0"/>
    <n v="14.91"/>
    <x v="1372"/>
    <n v="29.82"/>
    <n v="52.82"/>
    <n v="0.63915779283639884"/>
  </r>
  <r>
    <s v="ORID-03458"/>
    <x v="55"/>
    <x v="0"/>
    <s v="Q2"/>
    <n v="4"/>
    <x v="10"/>
    <x v="3"/>
    <x v="7"/>
    <x v="1"/>
    <s v="New"/>
    <x v="1"/>
    <x v="2"/>
    <n v="1"/>
    <n v="134.86000000000001"/>
    <n v="0"/>
    <n v="66.040000000000006"/>
    <x v="1373"/>
    <n v="66.040000000000006"/>
    <n v="68.820000000000007"/>
    <n v="0.51030698502150373"/>
  </r>
  <r>
    <s v="ORID-0346"/>
    <x v="151"/>
    <x v="0"/>
    <s v="Q1"/>
    <n v="2"/>
    <x v="4"/>
    <x v="2"/>
    <x v="13"/>
    <x v="1"/>
    <s v="Business"/>
    <x v="3"/>
    <x v="7"/>
    <n v="3"/>
    <n v="103.22"/>
    <n v="0"/>
    <n v="50.74"/>
    <x v="1374"/>
    <n v="152.22"/>
    <n v="157.43999999999997"/>
    <n v="0.50842859910869986"/>
  </r>
  <r>
    <s v="ORID-03466"/>
    <x v="9"/>
    <x v="0"/>
    <s v="Q4"/>
    <n v="12"/>
    <x v="1"/>
    <x v="2"/>
    <x v="6"/>
    <x v="0"/>
    <s v="Business"/>
    <x v="4"/>
    <x v="17"/>
    <n v="2"/>
    <n v="36.64"/>
    <n v="0"/>
    <n v="13.7"/>
    <x v="1375"/>
    <n v="27.4"/>
    <n v="45.88"/>
    <n v="0.62609170305676853"/>
  </r>
  <r>
    <s v="ORID-03467"/>
    <x v="254"/>
    <x v="0"/>
    <s v="Q1"/>
    <n v="1"/>
    <x v="9"/>
    <x v="2"/>
    <x v="10"/>
    <x v="1"/>
    <s v="New"/>
    <x v="0"/>
    <x v="5"/>
    <n v="1"/>
    <n v="72.239999999999995"/>
    <n v="0"/>
    <n v="33.26"/>
    <x v="1376"/>
    <n v="33.26"/>
    <n v="38.979999999999997"/>
    <n v="0.53959025470653377"/>
  </r>
  <r>
    <s v="ORID-03469"/>
    <x v="339"/>
    <x v="0"/>
    <s v="Q4"/>
    <n v="12"/>
    <x v="1"/>
    <x v="1"/>
    <x v="2"/>
    <x v="1"/>
    <s v="Returning"/>
    <x v="0"/>
    <x v="0"/>
    <n v="1"/>
    <n v="150.88"/>
    <n v="0.05"/>
    <n v="81.02"/>
    <x v="1377"/>
    <n v="81.02"/>
    <n v="62.315999999999988"/>
    <n v="0.43475470223809787"/>
  </r>
  <r>
    <s v="ORID-0347"/>
    <x v="296"/>
    <x v="0"/>
    <s v="Q1"/>
    <n v="1"/>
    <x v="9"/>
    <x v="0"/>
    <x v="4"/>
    <x v="3"/>
    <s v="New"/>
    <x v="2"/>
    <x v="3"/>
    <n v="1"/>
    <n v="199.42"/>
    <n v="0.05"/>
    <n v="101.82"/>
    <x v="1378"/>
    <n v="101.82"/>
    <n v="87.628999999999991"/>
    <n v="0.46254664843836601"/>
  </r>
  <r>
    <s v="ORID-03471"/>
    <x v="213"/>
    <x v="0"/>
    <s v="Q3"/>
    <n v="9"/>
    <x v="5"/>
    <x v="3"/>
    <x v="15"/>
    <x v="3"/>
    <s v="New"/>
    <x v="4"/>
    <x v="15"/>
    <n v="2"/>
    <n v="51.77"/>
    <n v="0"/>
    <n v="21.46"/>
    <x v="1379"/>
    <n v="42.92"/>
    <n v="60.620000000000005"/>
    <n v="0.58547421286459345"/>
  </r>
  <r>
    <s v="ORID-03473"/>
    <x v="257"/>
    <x v="0"/>
    <s v="Q4"/>
    <n v="11"/>
    <x v="7"/>
    <x v="3"/>
    <x v="8"/>
    <x v="1"/>
    <s v="Returning"/>
    <x v="3"/>
    <x v="13"/>
    <n v="1"/>
    <n v="80.97"/>
    <n v="0"/>
    <n v="43.64"/>
    <x v="1380"/>
    <n v="43.64"/>
    <n v="37.33"/>
    <n v="0.4610349512164999"/>
  </r>
  <r>
    <s v="ORID-03474"/>
    <x v="46"/>
    <x v="0"/>
    <s v="Q2"/>
    <n v="6"/>
    <x v="11"/>
    <x v="0"/>
    <x v="12"/>
    <x v="2"/>
    <s v="Returning"/>
    <x v="1"/>
    <x v="2"/>
    <n v="10"/>
    <n v="130.62"/>
    <n v="0.05"/>
    <n v="67.05"/>
    <x v="1381"/>
    <n v="670.5"/>
    <n v="570.38999999999987"/>
    <n v="0.45966201677828006"/>
  </r>
  <r>
    <s v="ORID-03476"/>
    <x v="109"/>
    <x v="0"/>
    <s v="Q3"/>
    <n v="7"/>
    <x v="0"/>
    <x v="0"/>
    <x v="3"/>
    <x v="2"/>
    <s v="New"/>
    <x v="1"/>
    <x v="2"/>
    <n v="3"/>
    <n v="132.68"/>
    <n v="0.15"/>
    <n v="67.38"/>
    <x v="1382"/>
    <n v="202.14"/>
    <n v="136.19400000000002"/>
    <n v="0.40254304917625783"/>
  </r>
  <r>
    <s v="ORID-03477"/>
    <x v="93"/>
    <x v="0"/>
    <s v="Q4"/>
    <n v="11"/>
    <x v="7"/>
    <x v="0"/>
    <x v="3"/>
    <x v="1"/>
    <s v="Returning"/>
    <x v="2"/>
    <x v="3"/>
    <n v="1"/>
    <n v="197.14"/>
    <n v="0.05"/>
    <n v="102.87"/>
    <x v="1383"/>
    <n v="102.87"/>
    <n v="84.412999999999982"/>
    <n v="0.45072430492890431"/>
  </r>
  <r>
    <s v="ORID-03478"/>
    <x v="240"/>
    <x v="0"/>
    <s v="Q2"/>
    <n v="5"/>
    <x v="3"/>
    <x v="0"/>
    <x v="12"/>
    <x v="1"/>
    <s v="New"/>
    <x v="4"/>
    <x v="17"/>
    <n v="4"/>
    <n v="36.29"/>
    <n v="0.1"/>
    <n v="13.77"/>
    <x v="1384"/>
    <n v="55.08"/>
    <n v="75.564000000000007"/>
    <n v="0.57839625241113257"/>
  </r>
  <r>
    <s v="ORID-0348"/>
    <x v="226"/>
    <x v="0"/>
    <s v="Q3"/>
    <n v="8"/>
    <x v="2"/>
    <x v="2"/>
    <x v="6"/>
    <x v="2"/>
    <s v="Business"/>
    <x v="0"/>
    <x v="0"/>
    <n v="5"/>
    <n v="151.21"/>
    <n v="0.15"/>
    <n v="77.12"/>
    <x v="1385"/>
    <n v="385.6"/>
    <n v="257.04250000000002"/>
    <n v="0.39997743691087967"/>
  </r>
  <r>
    <s v="ORID-03480"/>
    <x v="81"/>
    <x v="0"/>
    <s v="Q2"/>
    <n v="5"/>
    <x v="3"/>
    <x v="0"/>
    <x v="12"/>
    <x v="1"/>
    <s v="New"/>
    <x v="4"/>
    <x v="15"/>
    <n v="2"/>
    <n v="51.56"/>
    <n v="0"/>
    <n v="22.46"/>
    <x v="1386"/>
    <n v="44.92"/>
    <n v="58.2"/>
    <n v="0.56439100077579518"/>
  </r>
  <r>
    <s v="ORID-03481"/>
    <x v="150"/>
    <x v="0"/>
    <s v="Q2"/>
    <n v="6"/>
    <x v="11"/>
    <x v="0"/>
    <x v="12"/>
    <x v="0"/>
    <s v="New"/>
    <x v="1"/>
    <x v="8"/>
    <n v="1"/>
    <n v="47.7"/>
    <n v="0.1"/>
    <n v="18.760000000000002"/>
    <x v="1387"/>
    <n v="18.760000000000002"/>
    <n v="24.170000000000005"/>
    <n v="0.56300955043093415"/>
  </r>
  <r>
    <s v="ORID-03484"/>
    <x v="34"/>
    <x v="0"/>
    <s v="Q4"/>
    <n v="11"/>
    <x v="7"/>
    <x v="3"/>
    <x v="9"/>
    <x v="3"/>
    <s v="Returning"/>
    <x v="1"/>
    <x v="4"/>
    <n v="4"/>
    <n v="165.12"/>
    <n v="0.05"/>
    <n v="89.65"/>
    <x v="1388"/>
    <n v="358.6"/>
    <n v="268.85599999999999"/>
    <n v="0.42848582211342306"/>
  </r>
  <r>
    <s v="ORID-03485"/>
    <x v="253"/>
    <x v="0"/>
    <s v="Q1"/>
    <n v="1"/>
    <x v="9"/>
    <x v="3"/>
    <x v="15"/>
    <x v="1"/>
    <s v="Business"/>
    <x v="2"/>
    <x v="9"/>
    <n v="2"/>
    <n v="121.88"/>
    <n v="0.05"/>
    <n v="62.17"/>
    <x v="1389"/>
    <n v="124.34"/>
    <n v="107.23199999999997"/>
    <n v="0.46306116456220953"/>
  </r>
  <r>
    <s v="ORID-0349"/>
    <x v="68"/>
    <x v="0"/>
    <s v="Q4"/>
    <n v="12"/>
    <x v="1"/>
    <x v="3"/>
    <x v="9"/>
    <x v="1"/>
    <s v="Returning"/>
    <x v="1"/>
    <x v="8"/>
    <n v="1"/>
    <n v="47.61"/>
    <n v="0.05"/>
    <n v="18.18"/>
    <x v="1390"/>
    <n v="18.18"/>
    <n v="27.049499999999995"/>
    <n v="0.59804994527907662"/>
  </r>
  <r>
    <s v="ORID-03490"/>
    <x v="132"/>
    <x v="0"/>
    <s v="Q2"/>
    <n v="5"/>
    <x v="3"/>
    <x v="2"/>
    <x v="10"/>
    <x v="1"/>
    <s v="New"/>
    <x v="1"/>
    <x v="8"/>
    <n v="2"/>
    <n v="46.18"/>
    <n v="0.05"/>
    <n v="17.899999999999999"/>
    <x v="1391"/>
    <n v="35.799999999999997"/>
    <n v="51.941999999999993"/>
    <n v="0.59198559412823959"/>
  </r>
  <r>
    <s v="ORID-03494"/>
    <x v="53"/>
    <x v="0"/>
    <s v="Q2"/>
    <n v="6"/>
    <x v="11"/>
    <x v="0"/>
    <x v="12"/>
    <x v="2"/>
    <s v="Business"/>
    <x v="2"/>
    <x v="3"/>
    <n v="6"/>
    <n v="194.79"/>
    <n v="0.15"/>
    <n v="106.78"/>
    <x v="1392"/>
    <n v="640.68000000000006"/>
    <n v="352.74899999999991"/>
    <n v="0.3550822454347517"/>
  </r>
  <r>
    <s v="ORID-03496"/>
    <x v="65"/>
    <x v="0"/>
    <s v="Q1"/>
    <n v="1"/>
    <x v="9"/>
    <x v="1"/>
    <x v="1"/>
    <x v="0"/>
    <s v="Returning"/>
    <x v="4"/>
    <x v="17"/>
    <n v="1"/>
    <n v="35.82"/>
    <n v="0.05"/>
    <n v="14.32"/>
    <x v="1393"/>
    <n v="14.32"/>
    <n v="19.708999999999996"/>
    <n v="0.57918246201769075"/>
  </r>
  <r>
    <s v="ORID-03498"/>
    <x v="199"/>
    <x v="0"/>
    <s v="Q4"/>
    <n v="12"/>
    <x v="1"/>
    <x v="0"/>
    <x v="0"/>
    <x v="3"/>
    <s v="Returning"/>
    <x v="0"/>
    <x v="5"/>
    <n v="2"/>
    <n v="71.56"/>
    <n v="0.1"/>
    <n v="32.99"/>
    <x v="1394"/>
    <n v="65.98"/>
    <n v="62.828000000000017"/>
    <n v="0.4877647351096206"/>
  </r>
  <r>
    <s v="ORID-035"/>
    <x v="240"/>
    <x v="0"/>
    <s v="Q2"/>
    <n v="5"/>
    <x v="3"/>
    <x v="0"/>
    <x v="3"/>
    <x v="2"/>
    <s v="Business"/>
    <x v="2"/>
    <x v="16"/>
    <n v="5"/>
    <n v="81.75"/>
    <n v="0.05"/>
    <n v="39.159999999999997"/>
    <x v="1395"/>
    <n v="195.79999999999998"/>
    <n v="192.51250000000002"/>
    <n v="0.49576694028649609"/>
  </r>
  <r>
    <s v="ORID-03500"/>
    <x v="32"/>
    <x v="0"/>
    <s v="Q2"/>
    <n v="4"/>
    <x v="10"/>
    <x v="2"/>
    <x v="6"/>
    <x v="1"/>
    <s v="New"/>
    <x v="4"/>
    <x v="15"/>
    <n v="4"/>
    <n v="50.67"/>
    <n v="0"/>
    <n v="22.62"/>
    <x v="1396"/>
    <n v="90.48"/>
    <n v="112.2"/>
    <n v="0.55358200118413259"/>
  </r>
  <r>
    <s v="ORID-03501"/>
    <x v="318"/>
    <x v="0"/>
    <s v="Q4"/>
    <n v="10"/>
    <x v="6"/>
    <x v="0"/>
    <x v="0"/>
    <x v="0"/>
    <s v="New"/>
    <x v="2"/>
    <x v="9"/>
    <n v="1"/>
    <n v="120.5"/>
    <n v="0.05"/>
    <n v="61.71"/>
    <x v="1397"/>
    <n v="61.71"/>
    <n v="52.764999999999993"/>
    <n v="0.4609303341340904"/>
  </r>
  <r>
    <s v="ORID-03504"/>
    <x v="185"/>
    <x v="0"/>
    <s v="Q1"/>
    <n v="2"/>
    <x v="4"/>
    <x v="2"/>
    <x v="16"/>
    <x v="1"/>
    <s v="Business"/>
    <x v="1"/>
    <x v="1"/>
    <n v="1"/>
    <n v="36.39"/>
    <n v="0"/>
    <n v="13.49"/>
    <x v="1398"/>
    <n v="13.49"/>
    <n v="22.9"/>
    <n v="0.62929376202253362"/>
  </r>
  <r>
    <s v="ORID-03505"/>
    <x v="222"/>
    <x v="0"/>
    <s v="Q4"/>
    <n v="11"/>
    <x v="7"/>
    <x v="2"/>
    <x v="6"/>
    <x v="2"/>
    <s v="Returning"/>
    <x v="3"/>
    <x v="13"/>
    <n v="5"/>
    <n v="82.82"/>
    <n v="0.15"/>
    <n v="43.8"/>
    <x v="1399"/>
    <n v="219"/>
    <n v="132.98499999999996"/>
    <n v="0.37781439549980816"/>
  </r>
  <r>
    <s v="ORID-03506"/>
    <x v="151"/>
    <x v="0"/>
    <s v="Q1"/>
    <n v="2"/>
    <x v="4"/>
    <x v="1"/>
    <x v="1"/>
    <x v="0"/>
    <s v="Returning"/>
    <x v="4"/>
    <x v="15"/>
    <n v="3"/>
    <n v="50.65"/>
    <n v="0"/>
    <n v="21.49"/>
    <x v="1400"/>
    <n v="64.47"/>
    <n v="87.47999999999999"/>
    <n v="0.57571569595261596"/>
  </r>
  <r>
    <s v="ORID-03508"/>
    <x v="89"/>
    <x v="0"/>
    <s v="Q2"/>
    <n v="5"/>
    <x v="3"/>
    <x v="2"/>
    <x v="6"/>
    <x v="3"/>
    <s v="Returning"/>
    <x v="1"/>
    <x v="8"/>
    <n v="3"/>
    <n v="46.23"/>
    <n v="0"/>
    <n v="18.47"/>
    <x v="1401"/>
    <n v="55.41"/>
    <n v="83.28"/>
    <n v="0.60047588146225395"/>
  </r>
  <r>
    <s v="ORID-03510"/>
    <x v="146"/>
    <x v="0"/>
    <s v="Q2"/>
    <n v="5"/>
    <x v="3"/>
    <x v="3"/>
    <x v="9"/>
    <x v="1"/>
    <s v="Returning"/>
    <x v="2"/>
    <x v="9"/>
    <n v="4"/>
    <n v="121.81"/>
    <n v="0"/>
    <n v="58.95"/>
    <x v="1402"/>
    <n v="235.8"/>
    <n v="251.44"/>
    <n v="0.5160495854199163"/>
  </r>
  <r>
    <s v="ORID-03511"/>
    <x v="62"/>
    <x v="0"/>
    <s v="Q2"/>
    <n v="5"/>
    <x v="3"/>
    <x v="1"/>
    <x v="1"/>
    <x v="1"/>
    <s v="Returning"/>
    <x v="1"/>
    <x v="8"/>
    <n v="1"/>
    <n v="47.19"/>
    <n v="0"/>
    <n v="18.54"/>
    <x v="1403"/>
    <n v="18.54"/>
    <n v="28.65"/>
    <n v="0.60712015257469798"/>
  </r>
  <r>
    <s v="ORID-03514"/>
    <x v="286"/>
    <x v="0"/>
    <s v="Q3"/>
    <n v="9"/>
    <x v="5"/>
    <x v="2"/>
    <x v="5"/>
    <x v="1"/>
    <s v="New"/>
    <x v="1"/>
    <x v="2"/>
    <n v="2"/>
    <n v="133.81"/>
    <n v="0"/>
    <n v="66.78"/>
    <x v="1404"/>
    <n v="133.56"/>
    <n v="134.06"/>
    <n v="0.5009341603766535"/>
  </r>
  <r>
    <s v="ORID-03516"/>
    <x v="89"/>
    <x v="0"/>
    <s v="Q2"/>
    <n v="5"/>
    <x v="3"/>
    <x v="0"/>
    <x v="0"/>
    <x v="3"/>
    <s v="Returning"/>
    <x v="2"/>
    <x v="9"/>
    <n v="1"/>
    <n v="125.3"/>
    <n v="0.05"/>
    <n v="59.62"/>
    <x v="1405"/>
    <n v="59.62"/>
    <n v="59.414999999999999"/>
    <n v="0.49913890872432476"/>
  </r>
  <r>
    <s v="ORID-03517"/>
    <x v="164"/>
    <x v="0"/>
    <s v="Q4"/>
    <n v="12"/>
    <x v="1"/>
    <x v="0"/>
    <x v="3"/>
    <x v="3"/>
    <s v="New"/>
    <x v="0"/>
    <x v="0"/>
    <n v="1"/>
    <n v="152.44"/>
    <n v="0.1"/>
    <n v="76.91"/>
    <x v="1406"/>
    <n v="76.91"/>
    <n v="60.286000000000001"/>
    <n v="0.43941514329863846"/>
  </r>
  <r>
    <s v="ORID-03521"/>
    <x v="319"/>
    <x v="0"/>
    <s v="Q3"/>
    <n v="8"/>
    <x v="2"/>
    <x v="3"/>
    <x v="14"/>
    <x v="1"/>
    <s v="Business"/>
    <x v="1"/>
    <x v="8"/>
    <n v="2"/>
    <n v="45.79"/>
    <n v="0"/>
    <n v="18.23"/>
    <x v="1407"/>
    <n v="36.46"/>
    <n v="55.12"/>
    <n v="0.60187813933173184"/>
  </r>
  <r>
    <s v="ORID-03522"/>
    <x v="162"/>
    <x v="0"/>
    <s v="Q2"/>
    <n v="6"/>
    <x v="11"/>
    <x v="0"/>
    <x v="3"/>
    <x v="1"/>
    <s v="New"/>
    <x v="3"/>
    <x v="11"/>
    <n v="1"/>
    <n v="40.57"/>
    <n v="0"/>
    <n v="16.329999999999998"/>
    <x v="1408"/>
    <n v="16.329999999999998"/>
    <n v="24.240000000000002"/>
    <n v="0.59748582696573826"/>
  </r>
  <r>
    <s v="ORID-03525"/>
    <x v="264"/>
    <x v="0"/>
    <s v="Q1"/>
    <n v="1"/>
    <x v="9"/>
    <x v="3"/>
    <x v="8"/>
    <x v="2"/>
    <s v="Business"/>
    <x v="4"/>
    <x v="15"/>
    <n v="3"/>
    <n v="49.63"/>
    <n v="0.1"/>
    <n v="22.06"/>
    <x v="1409"/>
    <n v="66.179999999999993"/>
    <n v="67.821000000000012"/>
    <n v="0.50612308863366695"/>
  </r>
  <r>
    <s v="ORID-03527"/>
    <x v="58"/>
    <x v="0"/>
    <s v="Q4"/>
    <n v="11"/>
    <x v="7"/>
    <x v="2"/>
    <x v="5"/>
    <x v="3"/>
    <s v="Returning"/>
    <x v="0"/>
    <x v="10"/>
    <n v="4"/>
    <n v="146.19"/>
    <n v="0.1"/>
    <n v="79.569999999999993"/>
    <x v="1410"/>
    <n v="318.27999999999997"/>
    <n v="208.00400000000002"/>
    <n v="0.39523147198090769"/>
  </r>
  <r>
    <s v="ORID-03529"/>
    <x v="213"/>
    <x v="0"/>
    <s v="Q3"/>
    <n v="9"/>
    <x v="5"/>
    <x v="3"/>
    <x v="8"/>
    <x v="2"/>
    <s v="Returning"/>
    <x v="4"/>
    <x v="19"/>
    <n v="4"/>
    <n v="39.4"/>
    <n v="0.15"/>
    <n v="14.95"/>
    <x v="1411"/>
    <n v="59.8"/>
    <n v="74.159999999999982"/>
    <n v="0.55359808898178553"/>
  </r>
  <r>
    <s v="ORID-03530"/>
    <x v="8"/>
    <x v="0"/>
    <s v="Q1"/>
    <n v="2"/>
    <x v="4"/>
    <x v="1"/>
    <x v="1"/>
    <x v="1"/>
    <s v="New"/>
    <x v="2"/>
    <x v="18"/>
    <n v="2"/>
    <n v="336.83"/>
    <n v="0"/>
    <n v="194.42"/>
    <x v="1412"/>
    <n v="388.84"/>
    <n v="284.82"/>
    <n v="0.42279488169106078"/>
  </r>
  <r>
    <s v="ORID-03531"/>
    <x v="69"/>
    <x v="0"/>
    <s v="Q2"/>
    <n v="5"/>
    <x v="3"/>
    <x v="0"/>
    <x v="3"/>
    <x v="0"/>
    <s v="Business"/>
    <x v="4"/>
    <x v="17"/>
    <n v="4"/>
    <n v="36.21"/>
    <n v="0"/>
    <n v="14.3"/>
    <x v="1413"/>
    <n v="57.2"/>
    <n v="87.64"/>
    <n v="0.60508146920740125"/>
  </r>
  <r>
    <s v="ORID-03532"/>
    <x v="41"/>
    <x v="0"/>
    <s v="Q2"/>
    <n v="6"/>
    <x v="11"/>
    <x v="3"/>
    <x v="15"/>
    <x v="3"/>
    <s v="Business"/>
    <x v="4"/>
    <x v="17"/>
    <n v="1"/>
    <n v="35.93"/>
    <n v="0.1"/>
    <n v="13.52"/>
    <x v="1414"/>
    <n v="13.52"/>
    <n v="18.817000000000004"/>
    <n v="0.58190308315551853"/>
  </r>
  <r>
    <s v="ORID-03535"/>
    <x v="115"/>
    <x v="0"/>
    <s v="Q4"/>
    <n v="12"/>
    <x v="1"/>
    <x v="2"/>
    <x v="5"/>
    <x v="0"/>
    <s v="New"/>
    <x v="1"/>
    <x v="1"/>
    <n v="1"/>
    <n v="37.03"/>
    <n v="0.15"/>
    <n v="13.53"/>
    <x v="1415"/>
    <n v="13.53"/>
    <n v="17.945500000000003"/>
    <n v="0.57014185636447401"/>
  </r>
  <r>
    <s v="ORID-03536"/>
    <x v="30"/>
    <x v="0"/>
    <s v="Q1"/>
    <n v="3"/>
    <x v="8"/>
    <x v="3"/>
    <x v="15"/>
    <x v="1"/>
    <s v="New"/>
    <x v="0"/>
    <x v="0"/>
    <n v="2"/>
    <n v="153.66"/>
    <n v="0.1"/>
    <n v="78.430000000000007"/>
    <x v="1416"/>
    <n v="156.86000000000001"/>
    <n v="119.72800000000001"/>
    <n v="0.43287488972768162"/>
  </r>
  <r>
    <s v="ORID-03537"/>
    <x v="228"/>
    <x v="0"/>
    <s v="Q3"/>
    <n v="7"/>
    <x v="0"/>
    <x v="2"/>
    <x v="10"/>
    <x v="1"/>
    <s v="Returning"/>
    <x v="2"/>
    <x v="18"/>
    <n v="2"/>
    <n v="332.99"/>
    <n v="0.15"/>
    <n v="199.09"/>
    <x v="1417"/>
    <n v="398.18"/>
    <n v="167.90299999999996"/>
    <n v="0.29660491482697759"/>
  </r>
  <r>
    <s v="ORID-03538"/>
    <x v="61"/>
    <x v="0"/>
    <s v="Q1"/>
    <n v="2"/>
    <x v="4"/>
    <x v="2"/>
    <x v="16"/>
    <x v="2"/>
    <s v="Business"/>
    <x v="4"/>
    <x v="19"/>
    <n v="12"/>
    <n v="41.27"/>
    <n v="0.1"/>
    <n v="14.71"/>
    <x v="1418"/>
    <n v="176.52"/>
    <n v="269.19600000000003"/>
    <n v="0.60396306168053204"/>
  </r>
  <r>
    <s v="ORID-03539"/>
    <x v="178"/>
    <x v="0"/>
    <s v="Q4"/>
    <n v="11"/>
    <x v="7"/>
    <x v="1"/>
    <x v="11"/>
    <x v="3"/>
    <s v="Returning"/>
    <x v="0"/>
    <x v="0"/>
    <n v="3"/>
    <n v="152.32"/>
    <n v="0.1"/>
    <n v="79.36"/>
    <x v="1419"/>
    <n v="238.07999999999998"/>
    <n v="173.18400000000003"/>
    <n v="0.42110177404295057"/>
  </r>
  <r>
    <s v="ORID-0354"/>
    <x v="248"/>
    <x v="0"/>
    <s v="Q3"/>
    <n v="9"/>
    <x v="5"/>
    <x v="3"/>
    <x v="14"/>
    <x v="1"/>
    <s v="Returning"/>
    <x v="3"/>
    <x v="6"/>
    <n v="4"/>
    <n v="51.47"/>
    <n v="0"/>
    <n v="21.9"/>
    <x v="1420"/>
    <n v="87.6"/>
    <n v="118.28"/>
    <n v="0.57450942296483387"/>
  </r>
  <r>
    <s v="ORID-03542"/>
    <x v="117"/>
    <x v="0"/>
    <s v="Q4"/>
    <n v="10"/>
    <x v="6"/>
    <x v="0"/>
    <x v="4"/>
    <x v="1"/>
    <s v="New"/>
    <x v="3"/>
    <x v="6"/>
    <n v="2"/>
    <n v="50.66"/>
    <n v="0"/>
    <n v="22.02"/>
    <x v="1421"/>
    <n v="44.04"/>
    <n v="57.279999999999994"/>
    <n v="0.56533754441373862"/>
  </r>
  <r>
    <s v="ORID-03546"/>
    <x v="75"/>
    <x v="0"/>
    <s v="Q3"/>
    <n v="7"/>
    <x v="0"/>
    <x v="1"/>
    <x v="11"/>
    <x v="1"/>
    <s v="New"/>
    <x v="3"/>
    <x v="11"/>
    <n v="2"/>
    <n v="39.69"/>
    <n v="0.05"/>
    <n v="16.88"/>
    <x v="1422"/>
    <n v="33.76"/>
    <n v="41.650999999999989"/>
    <n v="0.55231995332245953"/>
  </r>
  <r>
    <s v="ORID-03548"/>
    <x v="10"/>
    <x v="0"/>
    <s v="Q3"/>
    <n v="9"/>
    <x v="5"/>
    <x v="0"/>
    <x v="0"/>
    <x v="0"/>
    <s v="Returning"/>
    <x v="0"/>
    <x v="5"/>
    <n v="2"/>
    <n v="72.61"/>
    <n v="0"/>
    <n v="32.68"/>
    <x v="1423"/>
    <n v="65.36"/>
    <n v="79.86"/>
    <n v="0.54992425285773305"/>
  </r>
  <r>
    <s v="ORID-03549"/>
    <x v="213"/>
    <x v="0"/>
    <s v="Q3"/>
    <n v="9"/>
    <x v="5"/>
    <x v="0"/>
    <x v="12"/>
    <x v="1"/>
    <s v="New"/>
    <x v="1"/>
    <x v="8"/>
    <n v="1"/>
    <n v="47.17"/>
    <n v="0"/>
    <n v="18.64"/>
    <x v="1424"/>
    <n v="18.64"/>
    <n v="28.53"/>
    <n v="0.60483358066567738"/>
  </r>
  <r>
    <s v="ORID-03550"/>
    <x v="228"/>
    <x v="0"/>
    <s v="Q3"/>
    <n v="7"/>
    <x v="0"/>
    <x v="1"/>
    <x v="11"/>
    <x v="1"/>
    <s v="Returning"/>
    <x v="2"/>
    <x v="9"/>
    <n v="3"/>
    <n v="120.88"/>
    <n v="0"/>
    <n v="60.97"/>
    <x v="1425"/>
    <n v="182.91"/>
    <n v="179.73"/>
    <n v="0.49561548643282594"/>
  </r>
  <r>
    <s v="ORID-03551"/>
    <x v="180"/>
    <x v="0"/>
    <s v="Q1"/>
    <n v="3"/>
    <x v="8"/>
    <x v="2"/>
    <x v="10"/>
    <x v="3"/>
    <s v="Returning"/>
    <x v="3"/>
    <x v="7"/>
    <n v="2"/>
    <n v="100.79"/>
    <n v="0.05"/>
    <n v="49"/>
    <x v="1426"/>
    <n v="98"/>
    <n v="93.501000000000005"/>
    <n v="0.48825332504791097"/>
  </r>
  <r>
    <s v="ORID-03553"/>
    <x v="56"/>
    <x v="0"/>
    <s v="Q3"/>
    <n v="8"/>
    <x v="2"/>
    <x v="0"/>
    <x v="3"/>
    <x v="1"/>
    <s v="New"/>
    <x v="0"/>
    <x v="0"/>
    <n v="4"/>
    <n v="154.41999999999999"/>
    <n v="0"/>
    <n v="77.86"/>
    <x v="1427"/>
    <n v="311.44"/>
    <n v="306.23999999999995"/>
    <n v="0.49579070068643954"/>
  </r>
  <r>
    <s v="ORID-03555"/>
    <x v="72"/>
    <x v="0"/>
    <s v="Q2"/>
    <n v="6"/>
    <x v="11"/>
    <x v="3"/>
    <x v="9"/>
    <x v="2"/>
    <s v="Business"/>
    <x v="2"/>
    <x v="18"/>
    <n v="4"/>
    <n v="346.14"/>
    <n v="0.05"/>
    <n v="198.97"/>
    <x v="1428"/>
    <n v="795.88"/>
    <n v="519.45199999999988"/>
    <n v="0.39492082607280893"/>
  </r>
  <r>
    <s v="ORID-03556"/>
    <x v="183"/>
    <x v="0"/>
    <s v="Q3"/>
    <n v="8"/>
    <x v="2"/>
    <x v="3"/>
    <x v="14"/>
    <x v="1"/>
    <s v="New"/>
    <x v="3"/>
    <x v="13"/>
    <n v="4"/>
    <n v="82.63"/>
    <n v="0.1"/>
    <n v="43.78"/>
    <x v="1429"/>
    <n v="175.12"/>
    <n v="122.34800000000001"/>
    <n v="0.41129802197211129"/>
  </r>
  <r>
    <s v="ORID-03559"/>
    <x v="278"/>
    <x v="0"/>
    <s v="Q3"/>
    <n v="8"/>
    <x v="2"/>
    <x v="0"/>
    <x v="12"/>
    <x v="1"/>
    <s v="Returning"/>
    <x v="4"/>
    <x v="17"/>
    <n v="1"/>
    <n v="36.28"/>
    <n v="0.1"/>
    <n v="14.16"/>
    <x v="1430"/>
    <n v="14.16"/>
    <n v="18.492000000000001"/>
    <n v="0.56633590591694227"/>
  </r>
  <r>
    <s v="ORID-0356"/>
    <x v="108"/>
    <x v="0"/>
    <s v="Q2"/>
    <n v="4"/>
    <x v="10"/>
    <x v="0"/>
    <x v="12"/>
    <x v="0"/>
    <s v="New"/>
    <x v="0"/>
    <x v="0"/>
    <n v="1"/>
    <n v="154.36000000000001"/>
    <n v="0"/>
    <n v="77.760000000000005"/>
    <x v="1431"/>
    <n v="77.760000000000005"/>
    <n v="76.600000000000009"/>
    <n v="0.49624254988338951"/>
  </r>
  <r>
    <s v="ORID-03560"/>
    <x v="157"/>
    <x v="0"/>
    <s v="Q1"/>
    <n v="3"/>
    <x v="8"/>
    <x v="3"/>
    <x v="14"/>
    <x v="1"/>
    <s v="Returning"/>
    <x v="4"/>
    <x v="15"/>
    <n v="3"/>
    <n v="50.46"/>
    <n v="0.1"/>
    <n v="21.9"/>
    <x v="1432"/>
    <n v="65.699999999999989"/>
    <n v="70.542000000000002"/>
    <n v="0.51776985070683057"/>
  </r>
  <r>
    <s v="ORID-03563"/>
    <x v="307"/>
    <x v="0"/>
    <s v="Q1"/>
    <n v="3"/>
    <x v="8"/>
    <x v="0"/>
    <x v="12"/>
    <x v="1"/>
    <s v="Returning"/>
    <x v="3"/>
    <x v="11"/>
    <n v="2"/>
    <n v="40.090000000000003"/>
    <n v="0"/>
    <n v="17.2"/>
    <x v="1433"/>
    <n v="34.4"/>
    <n v="45.780000000000008"/>
    <n v="0.57096532801197308"/>
  </r>
  <r>
    <s v="ORID-03566"/>
    <x v="349"/>
    <x v="0"/>
    <s v="Q4"/>
    <n v="10"/>
    <x v="6"/>
    <x v="2"/>
    <x v="6"/>
    <x v="1"/>
    <s v="New"/>
    <x v="4"/>
    <x v="19"/>
    <n v="1"/>
    <n v="41.33"/>
    <n v="0"/>
    <n v="14.47"/>
    <x v="1235"/>
    <n v="14.47"/>
    <n v="26.86"/>
    <n v="0.6498911202516332"/>
  </r>
  <r>
    <s v="ORID-03567"/>
    <x v="248"/>
    <x v="0"/>
    <s v="Q3"/>
    <n v="9"/>
    <x v="5"/>
    <x v="2"/>
    <x v="10"/>
    <x v="1"/>
    <s v="Business"/>
    <x v="2"/>
    <x v="16"/>
    <n v="1"/>
    <n v="81.489999999999995"/>
    <n v="0.1"/>
    <n v="38.83"/>
    <x v="1434"/>
    <n v="38.83"/>
    <n v="34.510999999999996"/>
    <n v="0.47055535103148305"/>
  </r>
  <r>
    <s v="ORID-03568"/>
    <x v="142"/>
    <x v="0"/>
    <s v="Q4"/>
    <n v="10"/>
    <x v="6"/>
    <x v="1"/>
    <x v="11"/>
    <x v="2"/>
    <s v="New"/>
    <x v="0"/>
    <x v="5"/>
    <n v="15"/>
    <n v="70.25"/>
    <n v="0.1"/>
    <n v="32.19"/>
    <x v="1435"/>
    <n v="482.84999999999997"/>
    <n v="465.52500000000003"/>
    <n v="0.49086595492289448"/>
  </r>
  <r>
    <s v="ORID-0357"/>
    <x v="216"/>
    <x v="0"/>
    <s v="Q3"/>
    <n v="7"/>
    <x v="0"/>
    <x v="1"/>
    <x v="2"/>
    <x v="1"/>
    <s v="New"/>
    <x v="4"/>
    <x v="15"/>
    <n v="2"/>
    <n v="51.9"/>
    <n v="0"/>
    <n v="21.82"/>
    <x v="1436"/>
    <n v="43.64"/>
    <n v="60.16"/>
    <n v="0.57957610789980729"/>
  </r>
  <r>
    <s v="ORID-03570"/>
    <x v="89"/>
    <x v="0"/>
    <s v="Q2"/>
    <n v="5"/>
    <x v="3"/>
    <x v="2"/>
    <x v="6"/>
    <x v="1"/>
    <s v="Business"/>
    <x v="1"/>
    <x v="1"/>
    <n v="1"/>
    <n v="36.159999999999997"/>
    <n v="0.1"/>
    <n v="13.38"/>
    <x v="1437"/>
    <n v="13.38"/>
    <n v="19.163999999999994"/>
    <n v="0.58886430678466062"/>
  </r>
  <r>
    <s v="ORID-03573"/>
    <x v="130"/>
    <x v="0"/>
    <s v="Q4"/>
    <n v="11"/>
    <x v="7"/>
    <x v="1"/>
    <x v="2"/>
    <x v="1"/>
    <s v="Returning"/>
    <x v="0"/>
    <x v="0"/>
    <n v="2"/>
    <n v="152.96"/>
    <n v="0.1"/>
    <n v="79.12"/>
    <x v="1438"/>
    <n v="158.24"/>
    <n v="117.08800000000002"/>
    <n v="0.4252673175267318"/>
  </r>
  <r>
    <s v="ORID-03575"/>
    <x v="303"/>
    <x v="0"/>
    <s v="Q3"/>
    <n v="9"/>
    <x v="5"/>
    <x v="3"/>
    <x v="9"/>
    <x v="3"/>
    <s v="Returning"/>
    <x v="3"/>
    <x v="13"/>
    <n v="3"/>
    <n v="81.12"/>
    <n v="0.1"/>
    <n v="41.78"/>
    <x v="1439"/>
    <n v="125.34"/>
    <n v="93.684000000000026"/>
    <n v="0.42773394696471628"/>
  </r>
  <r>
    <s v="ORID-03580"/>
    <x v="323"/>
    <x v="0"/>
    <s v="Q4"/>
    <n v="12"/>
    <x v="1"/>
    <x v="0"/>
    <x v="0"/>
    <x v="0"/>
    <s v="New"/>
    <x v="0"/>
    <x v="5"/>
    <n v="2"/>
    <n v="73.16"/>
    <n v="0.15"/>
    <n v="32.64"/>
    <x v="1440"/>
    <n v="65.28"/>
    <n v="59.091999999999985"/>
    <n v="0.47512301804264617"/>
  </r>
  <r>
    <s v="ORID-03581"/>
    <x v="90"/>
    <x v="0"/>
    <s v="Q4"/>
    <n v="11"/>
    <x v="7"/>
    <x v="0"/>
    <x v="4"/>
    <x v="3"/>
    <s v="Business"/>
    <x v="0"/>
    <x v="10"/>
    <n v="2"/>
    <n v="141.21"/>
    <n v="0.1"/>
    <n v="78.31"/>
    <x v="1441"/>
    <n v="156.62"/>
    <n v="97.558000000000021"/>
    <n v="0.38381763960688969"/>
  </r>
  <r>
    <s v="ORID-03582"/>
    <x v="276"/>
    <x v="0"/>
    <s v="Q3"/>
    <n v="7"/>
    <x v="0"/>
    <x v="2"/>
    <x v="6"/>
    <x v="1"/>
    <s v="Returning"/>
    <x v="2"/>
    <x v="16"/>
    <n v="4"/>
    <n v="82.47"/>
    <n v="0"/>
    <n v="40.22"/>
    <x v="1442"/>
    <n v="160.88"/>
    <n v="169"/>
    <n v="0.51230750575967021"/>
  </r>
  <r>
    <s v="ORID-03584"/>
    <x v="238"/>
    <x v="0"/>
    <s v="Q1"/>
    <n v="3"/>
    <x v="8"/>
    <x v="1"/>
    <x v="1"/>
    <x v="1"/>
    <s v="Returning"/>
    <x v="1"/>
    <x v="1"/>
    <n v="1"/>
    <n v="35.700000000000003"/>
    <n v="0.05"/>
    <n v="13.85"/>
    <x v="266"/>
    <n v="13.85"/>
    <n v="20.064999999999998"/>
    <n v="0.59162612413386406"/>
  </r>
  <r>
    <s v="ORID-03586"/>
    <x v="53"/>
    <x v="0"/>
    <s v="Q2"/>
    <n v="6"/>
    <x v="11"/>
    <x v="1"/>
    <x v="11"/>
    <x v="2"/>
    <s v="Business"/>
    <x v="2"/>
    <x v="3"/>
    <n v="6"/>
    <n v="193.13"/>
    <n v="0.15"/>
    <n v="106.49"/>
    <x v="1443"/>
    <n v="638.93999999999994"/>
    <n v="346.02300000000002"/>
    <n v="0.35130558203709178"/>
  </r>
  <r>
    <s v="ORID-03587"/>
    <x v="307"/>
    <x v="0"/>
    <s v="Q1"/>
    <n v="3"/>
    <x v="8"/>
    <x v="0"/>
    <x v="0"/>
    <x v="1"/>
    <s v="Returning"/>
    <x v="4"/>
    <x v="19"/>
    <n v="1"/>
    <n v="39.47"/>
    <n v="0"/>
    <n v="15.02"/>
    <x v="1444"/>
    <n v="15.02"/>
    <n v="24.45"/>
    <n v="0.61945781606283257"/>
  </r>
  <r>
    <s v="ORID-03588"/>
    <x v="106"/>
    <x v="0"/>
    <s v="Q3"/>
    <n v="9"/>
    <x v="5"/>
    <x v="0"/>
    <x v="3"/>
    <x v="0"/>
    <s v="New"/>
    <x v="1"/>
    <x v="4"/>
    <n v="2"/>
    <n v="164.01"/>
    <n v="0.15"/>
    <n v="87.14"/>
    <x v="1445"/>
    <n v="174.28"/>
    <n v="104.53699999999995"/>
    <n v="0.37493050997607741"/>
  </r>
  <r>
    <s v="ORID-03589"/>
    <x v="257"/>
    <x v="0"/>
    <s v="Q4"/>
    <n v="11"/>
    <x v="7"/>
    <x v="1"/>
    <x v="2"/>
    <x v="1"/>
    <s v="New"/>
    <x v="0"/>
    <x v="5"/>
    <n v="1"/>
    <n v="73.03"/>
    <n v="0"/>
    <n v="32.71"/>
    <x v="1446"/>
    <n v="32.71"/>
    <n v="40.32"/>
    <n v="0.55210187594139393"/>
  </r>
  <r>
    <s v="ORID-03591"/>
    <x v="77"/>
    <x v="0"/>
    <s v="Q3"/>
    <n v="7"/>
    <x v="0"/>
    <x v="0"/>
    <x v="3"/>
    <x v="1"/>
    <s v="Returning"/>
    <x v="1"/>
    <x v="4"/>
    <n v="1"/>
    <n v="163.25"/>
    <n v="0"/>
    <n v="89.71"/>
    <x v="1447"/>
    <n v="89.71"/>
    <n v="73.540000000000006"/>
    <n v="0.45047473200612559"/>
  </r>
  <r>
    <s v="ORID-03595"/>
    <x v="150"/>
    <x v="0"/>
    <s v="Q2"/>
    <n v="6"/>
    <x v="11"/>
    <x v="2"/>
    <x v="16"/>
    <x v="1"/>
    <s v="New"/>
    <x v="3"/>
    <x v="11"/>
    <n v="2"/>
    <n v="40.94"/>
    <n v="0.1"/>
    <n v="16.88"/>
    <x v="1448"/>
    <n v="33.76"/>
    <n v="39.931999999999995"/>
    <n v="0.54187700157411933"/>
  </r>
  <r>
    <s v="ORID-03599"/>
    <x v="240"/>
    <x v="0"/>
    <s v="Q2"/>
    <n v="5"/>
    <x v="3"/>
    <x v="2"/>
    <x v="5"/>
    <x v="1"/>
    <s v="New"/>
    <x v="0"/>
    <x v="10"/>
    <n v="4"/>
    <n v="143.34"/>
    <n v="0"/>
    <n v="80.55"/>
    <x v="1449"/>
    <n v="322.2"/>
    <n v="251.16000000000003"/>
    <n v="0.43804939305148599"/>
  </r>
  <r>
    <s v="ORID-036"/>
    <x v="263"/>
    <x v="0"/>
    <s v="Q4"/>
    <n v="10"/>
    <x v="6"/>
    <x v="1"/>
    <x v="2"/>
    <x v="1"/>
    <s v="New"/>
    <x v="0"/>
    <x v="10"/>
    <n v="3"/>
    <n v="142.54"/>
    <n v="0.05"/>
    <n v="81.599999999999994"/>
    <x v="1450"/>
    <n v="244.79999999999998"/>
    <n v="161.43899999999999"/>
    <n v="0.39739906803630376"/>
  </r>
  <r>
    <s v="ORID-0360"/>
    <x v="12"/>
    <x v="0"/>
    <s v="Q4"/>
    <n v="10"/>
    <x v="6"/>
    <x v="0"/>
    <x v="12"/>
    <x v="1"/>
    <s v="Returning"/>
    <x v="2"/>
    <x v="16"/>
    <n v="2"/>
    <n v="82.52"/>
    <n v="0.05"/>
    <n v="38.61"/>
    <x v="1451"/>
    <n v="77.22"/>
    <n v="79.567999999999984"/>
    <n v="0.50748781794525089"/>
  </r>
  <r>
    <s v="ORID-03602"/>
    <x v="263"/>
    <x v="0"/>
    <s v="Q4"/>
    <n v="10"/>
    <x v="6"/>
    <x v="3"/>
    <x v="8"/>
    <x v="2"/>
    <s v="Business"/>
    <x v="2"/>
    <x v="18"/>
    <n v="4"/>
    <n v="345.13"/>
    <n v="0.05"/>
    <n v="200.02"/>
    <x v="1452"/>
    <n v="800.08"/>
    <n v="511.41399999999987"/>
    <n v="0.38994764749209671"/>
  </r>
  <r>
    <s v="ORID-03603"/>
    <x v="106"/>
    <x v="0"/>
    <s v="Q3"/>
    <n v="9"/>
    <x v="5"/>
    <x v="2"/>
    <x v="16"/>
    <x v="3"/>
    <s v="Returning"/>
    <x v="3"/>
    <x v="13"/>
    <n v="2"/>
    <n v="83.77"/>
    <n v="0"/>
    <n v="43.32"/>
    <x v="1453"/>
    <n v="86.64"/>
    <n v="80.899999999999991"/>
    <n v="0.4828697624447893"/>
  </r>
  <r>
    <s v="ORID-03604"/>
    <x v="196"/>
    <x v="0"/>
    <s v="Q3"/>
    <n v="7"/>
    <x v="0"/>
    <x v="2"/>
    <x v="16"/>
    <x v="1"/>
    <s v="Returning"/>
    <x v="0"/>
    <x v="10"/>
    <n v="2"/>
    <n v="144.09"/>
    <n v="0"/>
    <n v="77.67"/>
    <x v="1454"/>
    <n v="155.34"/>
    <n v="132.84"/>
    <n v="0.46096189881324173"/>
  </r>
  <r>
    <s v="ORID-03606"/>
    <x v="245"/>
    <x v="0"/>
    <s v="Q3"/>
    <n v="8"/>
    <x v="2"/>
    <x v="0"/>
    <x v="4"/>
    <x v="1"/>
    <s v="Business"/>
    <x v="0"/>
    <x v="10"/>
    <n v="1"/>
    <n v="147.24"/>
    <n v="0"/>
    <n v="79.11"/>
    <x v="1455"/>
    <n v="79.11"/>
    <n v="68.13000000000001"/>
    <n v="0.46271393643031788"/>
  </r>
  <r>
    <s v="ORID-03607"/>
    <x v="121"/>
    <x v="0"/>
    <s v="Q2"/>
    <n v="5"/>
    <x v="3"/>
    <x v="2"/>
    <x v="5"/>
    <x v="1"/>
    <s v="Business"/>
    <x v="1"/>
    <x v="1"/>
    <n v="1"/>
    <n v="36.270000000000003"/>
    <n v="0"/>
    <n v="13.8"/>
    <x v="1456"/>
    <n v="13.8"/>
    <n v="22.470000000000002"/>
    <n v="0.61952026468155497"/>
  </r>
  <r>
    <s v="ORID-03608"/>
    <x v="34"/>
    <x v="0"/>
    <s v="Q4"/>
    <n v="11"/>
    <x v="7"/>
    <x v="0"/>
    <x v="12"/>
    <x v="0"/>
    <s v="New"/>
    <x v="0"/>
    <x v="12"/>
    <n v="1"/>
    <n v="91.35"/>
    <n v="0"/>
    <n v="45.5"/>
    <x v="1457"/>
    <n v="45.5"/>
    <n v="45.849999999999994"/>
    <n v="0.50191570881226055"/>
  </r>
  <r>
    <s v="ORID-0361"/>
    <x v="126"/>
    <x v="0"/>
    <s v="Q4"/>
    <n v="11"/>
    <x v="7"/>
    <x v="2"/>
    <x v="5"/>
    <x v="1"/>
    <s v="Returning"/>
    <x v="1"/>
    <x v="1"/>
    <n v="1"/>
    <n v="36.36"/>
    <n v="0.05"/>
    <n v="13.33"/>
    <x v="1458"/>
    <n v="13.33"/>
    <n v="21.211999999999996"/>
    <n v="0.61409298824619307"/>
  </r>
  <r>
    <s v="ORID-03610"/>
    <x v="205"/>
    <x v="0"/>
    <s v="Q3"/>
    <n v="7"/>
    <x v="0"/>
    <x v="3"/>
    <x v="9"/>
    <x v="2"/>
    <s v="Business"/>
    <x v="4"/>
    <x v="19"/>
    <n v="5"/>
    <n v="40.36"/>
    <n v="0.15"/>
    <n v="14.57"/>
    <x v="1459"/>
    <n v="72.849999999999994"/>
    <n v="98.68"/>
    <n v="0.57529295167026184"/>
  </r>
  <r>
    <s v="ORID-03611"/>
    <x v="26"/>
    <x v="0"/>
    <s v="Q1"/>
    <n v="3"/>
    <x v="8"/>
    <x v="2"/>
    <x v="13"/>
    <x v="2"/>
    <s v="Business"/>
    <x v="3"/>
    <x v="11"/>
    <n v="6"/>
    <n v="40.89"/>
    <n v="0.1"/>
    <n v="16.84"/>
    <x v="1460"/>
    <n v="101.03999999999999"/>
    <n v="119.76600000000002"/>
    <n v="0.54240373902883077"/>
  </r>
  <r>
    <s v="ORID-03613"/>
    <x v="111"/>
    <x v="0"/>
    <s v="Q4"/>
    <n v="10"/>
    <x v="6"/>
    <x v="2"/>
    <x v="6"/>
    <x v="1"/>
    <s v="Returning"/>
    <x v="1"/>
    <x v="4"/>
    <n v="3"/>
    <n v="167.41"/>
    <n v="0"/>
    <n v="85.33"/>
    <x v="1461"/>
    <n v="255.99"/>
    <n v="246.24"/>
    <n v="0.49029329191804549"/>
  </r>
  <r>
    <s v="ORID-03614"/>
    <x v="325"/>
    <x v="0"/>
    <s v="Q1"/>
    <n v="2"/>
    <x v="4"/>
    <x v="2"/>
    <x v="16"/>
    <x v="1"/>
    <s v="New"/>
    <x v="4"/>
    <x v="15"/>
    <n v="3"/>
    <n v="51.18"/>
    <n v="0"/>
    <n v="21.95"/>
    <x v="1462"/>
    <n v="65.849999999999994"/>
    <n v="87.69"/>
    <n v="0.57112153184837833"/>
  </r>
  <r>
    <s v="ORID-03615"/>
    <x v="174"/>
    <x v="0"/>
    <s v="Q2"/>
    <n v="6"/>
    <x v="11"/>
    <x v="2"/>
    <x v="16"/>
    <x v="1"/>
    <s v="New"/>
    <x v="0"/>
    <x v="0"/>
    <n v="4"/>
    <n v="155.22"/>
    <n v="0"/>
    <n v="77.209999999999994"/>
    <x v="1463"/>
    <n v="308.83999999999997"/>
    <n v="312.04000000000002"/>
    <n v="0.50257698750161062"/>
  </r>
  <r>
    <s v="ORID-03616"/>
    <x v="104"/>
    <x v="0"/>
    <s v="Q2"/>
    <n v="5"/>
    <x v="3"/>
    <x v="3"/>
    <x v="9"/>
    <x v="1"/>
    <s v="Returning"/>
    <x v="4"/>
    <x v="14"/>
    <n v="5"/>
    <n v="126.16"/>
    <n v="0"/>
    <n v="68.59"/>
    <x v="1464"/>
    <n v="342.95000000000005"/>
    <n v="287.84999999999991"/>
    <n v="0.45632530120481918"/>
  </r>
  <r>
    <s v="ORID-03620"/>
    <x v="71"/>
    <x v="0"/>
    <s v="Q4"/>
    <n v="11"/>
    <x v="7"/>
    <x v="2"/>
    <x v="6"/>
    <x v="3"/>
    <s v="New"/>
    <x v="0"/>
    <x v="10"/>
    <n v="1"/>
    <n v="142"/>
    <n v="0.05"/>
    <n v="81.099999999999994"/>
    <x v="1465"/>
    <n v="81.099999999999994"/>
    <n v="53.800000000000011"/>
    <n v="0.39881393624907346"/>
  </r>
  <r>
    <s v="ORID-03621"/>
    <x v="236"/>
    <x v="0"/>
    <s v="Q2"/>
    <n v="4"/>
    <x v="10"/>
    <x v="0"/>
    <x v="12"/>
    <x v="1"/>
    <s v="New"/>
    <x v="3"/>
    <x v="7"/>
    <n v="2"/>
    <n v="102.63"/>
    <n v="0"/>
    <n v="50.19"/>
    <x v="1466"/>
    <n v="100.38"/>
    <n v="104.88"/>
    <n v="0.51096170710318622"/>
  </r>
  <r>
    <s v="ORID-03624"/>
    <x v="173"/>
    <x v="0"/>
    <s v="Q1"/>
    <n v="1"/>
    <x v="9"/>
    <x v="0"/>
    <x v="0"/>
    <x v="1"/>
    <s v="New"/>
    <x v="0"/>
    <x v="12"/>
    <n v="1"/>
    <n v="93.4"/>
    <n v="0"/>
    <n v="46.11"/>
    <x v="1467"/>
    <n v="46.11"/>
    <n v="47.290000000000006"/>
    <n v="0.50631691648822275"/>
  </r>
  <r>
    <s v="ORID-03626"/>
    <x v="222"/>
    <x v="0"/>
    <s v="Q4"/>
    <n v="11"/>
    <x v="7"/>
    <x v="0"/>
    <x v="3"/>
    <x v="2"/>
    <s v="Business"/>
    <x v="3"/>
    <x v="6"/>
    <n v="15"/>
    <n v="51.05"/>
    <n v="0.1"/>
    <n v="21.95"/>
    <x v="1468"/>
    <n v="329.25"/>
    <n v="359.92500000000007"/>
    <n v="0.52225486995320491"/>
  </r>
  <r>
    <s v="ORID-03627"/>
    <x v="267"/>
    <x v="0"/>
    <s v="Q4"/>
    <n v="10"/>
    <x v="6"/>
    <x v="0"/>
    <x v="4"/>
    <x v="0"/>
    <s v="New"/>
    <x v="2"/>
    <x v="3"/>
    <n v="2"/>
    <n v="192.99"/>
    <n v="0"/>
    <n v="101.73"/>
    <x v="1469"/>
    <n v="203.46"/>
    <n v="182.52"/>
    <n v="0.47287424218871443"/>
  </r>
  <r>
    <s v="ORID-03628"/>
    <x v="96"/>
    <x v="0"/>
    <s v="Q1"/>
    <n v="3"/>
    <x v="8"/>
    <x v="2"/>
    <x v="6"/>
    <x v="3"/>
    <s v="New"/>
    <x v="1"/>
    <x v="8"/>
    <n v="1"/>
    <n v="45.84"/>
    <n v="0"/>
    <n v="18.079999999999998"/>
    <x v="1058"/>
    <n v="18.079999999999998"/>
    <n v="27.760000000000005"/>
    <n v="0.605584642233857"/>
  </r>
  <r>
    <s v="ORID-03629"/>
    <x v="194"/>
    <x v="0"/>
    <s v="Q2"/>
    <n v="6"/>
    <x v="11"/>
    <x v="1"/>
    <x v="11"/>
    <x v="1"/>
    <s v="New"/>
    <x v="2"/>
    <x v="18"/>
    <n v="4"/>
    <n v="348.96"/>
    <n v="0.15"/>
    <n v="197.02"/>
    <x v="1470"/>
    <n v="788.08"/>
    <n v="398.3839999999999"/>
    <n v="0.3357741996385899"/>
  </r>
  <r>
    <s v="ORID-0363"/>
    <x v="352"/>
    <x v="0"/>
    <s v="Q3"/>
    <n v="7"/>
    <x v="0"/>
    <x v="1"/>
    <x v="1"/>
    <x v="2"/>
    <s v="Business"/>
    <x v="1"/>
    <x v="2"/>
    <n v="8"/>
    <n v="136.13"/>
    <n v="0.1"/>
    <n v="66.55"/>
    <x v="1471"/>
    <n v="532.4"/>
    <n v="447.73599999999999"/>
    <n v="0.45681007533648393"/>
  </r>
  <r>
    <s v="ORID-03630"/>
    <x v="9"/>
    <x v="0"/>
    <s v="Q4"/>
    <n v="12"/>
    <x v="1"/>
    <x v="2"/>
    <x v="6"/>
    <x v="0"/>
    <s v="Returning"/>
    <x v="3"/>
    <x v="11"/>
    <n v="3"/>
    <n v="39.979999999999997"/>
    <n v="0.1"/>
    <n v="16.989999999999998"/>
    <x v="1472"/>
    <n v="50.97"/>
    <n v="56.975999999999999"/>
    <n v="0.52781946528819967"/>
  </r>
  <r>
    <s v="ORID-03631"/>
    <x v="289"/>
    <x v="0"/>
    <s v="Q4"/>
    <n v="10"/>
    <x v="6"/>
    <x v="0"/>
    <x v="0"/>
    <x v="0"/>
    <s v="Returning"/>
    <x v="4"/>
    <x v="14"/>
    <n v="1"/>
    <n v="123.6"/>
    <n v="0"/>
    <n v="67.3"/>
    <x v="1473"/>
    <n v="67.3"/>
    <n v="56.3"/>
    <n v="0.45550161812297735"/>
  </r>
  <r>
    <s v="ORID-03633"/>
    <x v="9"/>
    <x v="0"/>
    <s v="Q4"/>
    <n v="12"/>
    <x v="1"/>
    <x v="0"/>
    <x v="4"/>
    <x v="3"/>
    <s v="Business"/>
    <x v="0"/>
    <x v="10"/>
    <n v="3"/>
    <n v="144.16"/>
    <n v="0"/>
    <n v="77.36"/>
    <x v="1474"/>
    <n v="232.07999999999998"/>
    <n v="200.40000000000003"/>
    <n v="0.46337402885682583"/>
  </r>
  <r>
    <s v="ORID-03636"/>
    <x v="41"/>
    <x v="0"/>
    <s v="Q2"/>
    <n v="6"/>
    <x v="11"/>
    <x v="1"/>
    <x v="1"/>
    <x v="3"/>
    <s v="New"/>
    <x v="1"/>
    <x v="4"/>
    <n v="2"/>
    <n v="164.77"/>
    <n v="0"/>
    <n v="89.07"/>
    <x v="1475"/>
    <n v="178.14"/>
    <n v="151.40000000000003"/>
    <n v="0.45942829398555568"/>
  </r>
  <r>
    <s v="ORID-03638"/>
    <x v="146"/>
    <x v="0"/>
    <s v="Q2"/>
    <n v="5"/>
    <x v="3"/>
    <x v="0"/>
    <x v="0"/>
    <x v="2"/>
    <s v="Business"/>
    <x v="1"/>
    <x v="4"/>
    <n v="10"/>
    <n v="168.55"/>
    <n v="0.1"/>
    <n v="88.85"/>
    <x v="1476"/>
    <n v="888.5"/>
    <n v="628.45000000000005"/>
    <n v="0.41428524341606515"/>
  </r>
  <r>
    <s v="ORID-0364"/>
    <x v="295"/>
    <x v="0"/>
    <s v="Q4"/>
    <n v="12"/>
    <x v="1"/>
    <x v="0"/>
    <x v="3"/>
    <x v="1"/>
    <s v="Business"/>
    <x v="3"/>
    <x v="6"/>
    <n v="2"/>
    <n v="51.83"/>
    <n v="0.15"/>
    <n v="22.02"/>
    <x v="1477"/>
    <n v="44.04"/>
    <n v="44.070999999999991"/>
    <n v="0.50017591447151888"/>
  </r>
  <r>
    <s v="ORID-03644"/>
    <x v="196"/>
    <x v="0"/>
    <s v="Q3"/>
    <n v="7"/>
    <x v="0"/>
    <x v="3"/>
    <x v="15"/>
    <x v="0"/>
    <s v="Business"/>
    <x v="0"/>
    <x v="12"/>
    <n v="3"/>
    <n v="93.01"/>
    <n v="0.15"/>
    <n v="46.68"/>
    <x v="1478"/>
    <n v="140.04"/>
    <n v="97.135500000000036"/>
    <n v="0.4095511551572571"/>
  </r>
  <r>
    <s v="ORID-03645"/>
    <x v="219"/>
    <x v="0"/>
    <s v="Q2"/>
    <n v="5"/>
    <x v="3"/>
    <x v="2"/>
    <x v="13"/>
    <x v="3"/>
    <s v="Returning"/>
    <x v="3"/>
    <x v="6"/>
    <n v="2"/>
    <n v="50.93"/>
    <n v="0"/>
    <n v="22.91"/>
    <x v="1479"/>
    <n v="45.82"/>
    <n v="56.04"/>
    <n v="0.55016689573924993"/>
  </r>
  <r>
    <s v="ORID-03646"/>
    <x v="182"/>
    <x v="0"/>
    <s v="Q3"/>
    <n v="7"/>
    <x v="0"/>
    <x v="3"/>
    <x v="9"/>
    <x v="3"/>
    <s v="Returning"/>
    <x v="0"/>
    <x v="10"/>
    <n v="1"/>
    <n v="143.69"/>
    <n v="0"/>
    <n v="80.87"/>
    <x v="1480"/>
    <n v="80.87"/>
    <n v="62.819999999999993"/>
    <n v="0.43719117544714309"/>
  </r>
  <r>
    <s v="ORID-03647"/>
    <x v="288"/>
    <x v="0"/>
    <s v="Q3"/>
    <n v="8"/>
    <x v="2"/>
    <x v="2"/>
    <x v="6"/>
    <x v="0"/>
    <s v="Returning"/>
    <x v="3"/>
    <x v="7"/>
    <n v="3"/>
    <n v="104.96"/>
    <n v="0.05"/>
    <n v="51.66"/>
    <x v="1481"/>
    <n v="154.97999999999999"/>
    <n v="144.15599999999998"/>
    <n v="0.48190789473684209"/>
  </r>
  <r>
    <s v="ORID-03648"/>
    <x v="28"/>
    <x v="0"/>
    <s v="Q4"/>
    <n v="11"/>
    <x v="7"/>
    <x v="1"/>
    <x v="11"/>
    <x v="3"/>
    <s v="New"/>
    <x v="4"/>
    <x v="19"/>
    <n v="4"/>
    <n v="39.82"/>
    <n v="0.2"/>
    <n v="14.98"/>
    <x v="1482"/>
    <n v="59.92"/>
    <n v="67.504000000000005"/>
    <n v="0.52975891511803119"/>
  </r>
  <r>
    <s v="ORID-03649"/>
    <x v="287"/>
    <x v="0"/>
    <s v="Q4"/>
    <n v="12"/>
    <x v="1"/>
    <x v="3"/>
    <x v="9"/>
    <x v="1"/>
    <s v="New"/>
    <x v="1"/>
    <x v="4"/>
    <n v="1"/>
    <n v="164.29"/>
    <n v="0.05"/>
    <n v="88.66"/>
    <x v="1483"/>
    <n v="88.66"/>
    <n v="67.41549999999998"/>
    <n v="0.43194159237035917"/>
  </r>
  <r>
    <s v="ORID-0365"/>
    <x v="298"/>
    <x v="0"/>
    <s v="Q3"/>
    <n v="9"/>
    <x v="5"/>
    <x v="0"/>
    <x v="12"/>
    <x v="3"/>
    <s v="Returning"/>
    <x v="2"/>
    <x v="9"/>
    <n v="2"/>
    <n v="121.25"/>
    <n v="0"/>
    <n v="61.5"/>
    <x v="1484"/>
    <n v="123"/>
    <n v="119.5"/>
    <n v="0.4927835051546392"/>
  </r>
  <r>
    <s v="ORID-03654"/>
    <x v="132"/>
    <x v="0"/>
    <s v="Q2"/>
    <n v="5"/>
    <x v="3"/>
    <x v="3"/>
    <x v="15"/>
    <x v="1"/>
    <s v="Business"/>
    <x v="3"/>
    <x v="6"/>
    <n v="1"/>
    <n v="51.44"/>
    <n v="0.1"/>
    <n v="22.88"/>
    <x v="1485"/>
    <n v="22.88"/>
    <n v="23.416"/>
    <n v="0.50578883704855715"/>
  </r>
  <r>
    <s v="ORID-03659"/>
    <x v="4"/>
    <x v="0"/>
    <s v="Q2"/>
    <n v="5"/>
    <x v="3"/>
    <x v="0"/>
    <x v="3"/>
    <x v="0"/>
    <s v="New"/>
    <x v="0"/>
    <x v="12"/>
    <n v="2"/>
    <n v="93.55"/>
    <n v="0"/>
    <n v="44.31"/>
    <x v="1486"/>
    <n v="88.62"/>
    <n v="98.47999999999999"/>
    <n v="0.52634954569748793"/>
  </r>
  <r>
    <s v="ORID-0366"/>
    <x v="28"/>
    <x v="0"/>
    <s v="Q4"/>
    <n v="11"/>
    <x v="7"/>
    <x v="0"/>
    <x v="3"/>
    <x v="0"/>
    <s v="Returning"/>
    <x v="0"/>
    <x v="0"/>
    <n v="1"/>
    <n v="152.05000000000001"/>
    <n v="0.15"/>
    <n v="80.56"/>
    <x v="1487"/>
    <n v="80.56"/>
    <n v="48.682500000000005"/>
    <n v="0.37667562914675901"/>
  </r>
  <r>
    <s v="ORID-03660"/>
    <x v="53"/>
    <x v="0"/>
    <s v="Q2"/>
    <n v="6"/>
    <x v="11"/>
    <x v="3"/>
    <x v="7"/>
    <x v="1"/>
    <s v="New"/>
    <x v="3"/>
    <x v="13"/>
    <n v="1"/>
    <n v="82.7"/>
    <n v="0.05"/>
    <n v="42.16"/>
    <x v="1488"/>
    <n v="42.16"/>
    <n v="36.405000000000001"/>
    <n v="0.46337427607713361"/>
  </r>
  <r>
    <s v="ORID-03661"/>
    <x v="174"/>
    <x v="0"/>
    <s v="Q2"/>
    <n v="6"/>
    <x v="11"/>
    <x v="0"/>
    <x v="12"/>
    <x v="1"/>
    <s v="New"/>
    <x v="3"/>
    <x v="7"/>
    <n v="4"/>
    <n v="100.33"/>
    <n v="0"/>
    <n v="49.99"/>
    <x v="1489"/>
    <n v="199.96"/>
    <n v="201.35999999999999"/>
    <n v="0.5017442439948171"/>
  </r>
  <r>
    <s v="ORID-03662"/>
    <x v="44"/>
    <x v="0"/>
    <s v="Q4"/>
    <n v="12"/>
    <x v="1"/>
    <x v="2"/>
    <x v="5"/>
    <x v="1"/>
    <s v="Business"/>
    <x v="2"/>
    <x v="3"/>
    <n v="1"/>
    <n v="199.66"/>
    <n v="0"/>
    <n v="103.15"/>
    <x v="1490"/>
    <n v="103.15"/>
    <n v="96.509999999999991"/>
    <n v="0.48337173194430527"/>
  </r>
  <r>
    <s v="ORID-03666"/>
    <x v="247"/>
    <x v="0"/>
    <s v="Q1"/>
    <n v="2"/>
    <x v="4"/>
    <x v="1"/>
    <x v="11"/>
    <x v="1"/>
    <s v="Returning"/>
    <x v="1"/>
    <x v="1"/>
    <n v="1"/>
    <n v="36.19"/>
    <n v="0.1"/>
    <n v="13.62"/>
    <x v="1491"/>
    <n v="13.62"/>
    <n v="18.951000000000001"/>
    <n v="0.58183660311319896"/>
  </r>
  <r>
    <s v="ORID-03669"/>
    <x v="238"/>
    <x v="0"/>
    <s v="Q1"/>
    <n v="3"/>
    <x v="8"/>
    <x v="3"/>
    <x v="15"/>
    <x v="3"/>
    <s v="Returning"/>
    <x v="2"/>
    <x v="16"/>
    <n v="1"/>
    <n v="80.09"/>
    <n v="0"/>
    <n v="40.61"/>
    <x v="1492"/>
    <n v="40.61"/>
    <n v="39.480000000000004"/>
    <n v="0.49294543638406796"/>
  </r>
  <r>
    <s v="ORID-03670"/>
    <x v="140"/>
    <x v="0"/>
    <s v="Q3"/>
    <n v="7"/>
    <x v="0"/>
    <x v="1"/>
    <x v="1"/>
    <x v="0"/>
    <s v="New"/>
    <x v="1"/>
    <x v="8"/>
    <n v="1"/>
    <n v="45.43"/>
    <n v="0"/>
    <n v="18.66"/>
    <x v="1493"/>
    <n v="18.66"/>
    <n v="26.77"/>
    <n v="0.58925819942769098"/>
  </r>
  <r>
    <s v="ORID-03673"/>
    <x v="233"/>
    <x v="0"/>
    <s v="Q4"/>
    <n v="12"/>
    <x v="1"/>
    <x v="1"/>
    <x v="11"/>
    <x v="1"/>
    <s v="Business"/>
    <x v="4"/>
    <x v="19"/>
    <n v="1"/>
    <n v="40.619999999999997"/>
    <n v="0"/>
    <n v="14.62"/>
    <x v="1494"/>
    <n v="14.62"/>
    <n v="26"/>
    <n v="0.64007877892663712"/>
  </r>
  <r>
    <s v="ORID-03676"/>
    <x v="279"/>
    <x v="0"/>
    <s v="Q3"/>
    <n v="8"/>
    <x v="2"/>
    <x v="2"/>
    <x v="6"/>
    <x v="1"/>
    <s v="Returning"/>
    <x v="0"/>
    <x v="12"/>
    <n v="3"/>
    <n v="92.5"/>
    <n v="0.1"/>
    <n v="46.38"/>
    <x v="1495"/>
    <n v="139.14000000000001"/>
    <n v="110.60999999999999"/>
    <n v="0.4428828828828828"/>
  </r>
  <r>
    <s v="ORID-03678"/>
    <x v="304"/>
    <x v="0"/>
    <s v="Q2"/>
    <n v="5"/>
    <x v="3"/>
    <x v="2"/>
    <x v="16"/>
    <x v="3"/>
    <s v="Returning"/>
    <x v="2"/>
    <x v="3"/>
    <n v="2"/>
    <n v="194.97"/>
    <n v="0"/>
    <n v="101.14"/>
    <x v="1496"/>
    <n v="202.28"/>
    <n v="187.66"/>
    <n v="0.48125352618351541"/>
  </r>
  <r>
    <s v="ORID-03679"/>
    <x v="220"/>
    <x v="0"/>
    <s v="Q3"/>
    <n v="9"/>
    <x v="5"/>
    <x v="2"/>
    <x v="6"/>
    <x v="3"/>
    <s v="New"/>
    <x v="0"/>
    <x v="10"/>
    <n v="1"/>
    <n v="147.36000000000001"/>
    <n v="0"/>
    <n v="81.599999999999994"/>
    <x v="1497"/>
    <n v="81.599999999999994"/>
    <n v="65.760000000000019"/>
    <n v="0.44625407166123787"/>
  </r>
  <r>
    <s v="ORID-0368"/>
    <x v="196"/>
    <x v="0"/>
    <s v="Q3"/>
    <n v="7"/>
    <x v="0"/>
    <x v="0"/>
    <x v="4"/>
    <x v="3"/>
    <s v="Returning"/>
    <x v="3"/>
    <x v="7"/>
    <n v="6"/>
    <n v="102.75"/>
    <n v="0"/>
    <n v="51.55"/>
    <x v="1498"/>
    <n v="309.29999999999995"/>
    <n v="307.20000000000005"/>
    <n v="0.49829683698296845"/>
  </r>
  <r>
    <s v="ORID-03682"/>
    <x v="135"/>
    <x v="0"/>
    <s v="Q3"/>
    <n v="7"/>
    <x v="0"/>
    <x v="3"/>
    <x v="9"/>
    <x v="1"/>
    <s v="Returning"/>
    <x v="0"/>
    <x v="0"/>
    <n v="3"/>
    <n v="150.61000000000001"/>
    <n v="0"/>
    <n v="79.900000000000006"/>
    <x v="1499"/>
    <n v="239.70000000000002"/>
    <n v="212.13000000000002"/>
    <n v="0.46949073766682159"/>
  </r>
  <r>
    <s v="ORID-03685"/>
    <x v="353"/>
    <x v="0"/>
    <s v="Q1"/>
    <n v="1"/>
    <x v="9"/>
    <x v="0"/>
    <x v="12"/>
    <x v="1"/>
    <s v="New"/>
    <x v="1"/>
    <x v="4"/>
    <n v="3"/>
    <n v="161.58000000000001"/>
    <n v="0"/>
    <n v="85.58"/>
    <x v="1500"/>
    <n v="256.74"/>
    <n v="228"/>
    <n v="0.47035524198539425"/>
  </r>
  <r>
    <s v="ORID-03688"/>
    <x v="27"/>
    <x v="0"/>
    <s v="Q2"/>
    <n v="6"/>
    <x v="11"/>
    <x v="3"/>
    <x v="14"/>
    <x v="0"/>
    <s v="New"/>
    <x v="4"/>
    <x v="19"/>
    <n v="1"/>
    <n v="40.94"/>
    <n v="0"/>
    <n v="14.47"/>
    <x v="1501"/>
    <n v="14.47"/>
    <n v="26.47"/>
    <n v="0.64655593551538837"/>
  </r>
  <r>
    <s v="ORID-03690"/>
    <x v="341"/>
    <x v="0"/>
    <s v="Q3"/>
    <n v="9"/>
    <x v="5"/>
    <x v="0"/>
    <x v="12"/>
    <x v="1"/>
    <s v="Returning"/>
    <x v="0"/>
    <x v="12"/>
    <n v="3"/>
    <n v="92.14"/>
    <n v="0.05"/>
    <n v="45.25"/>
    <x v="1502"/>
    <n v="135.75"/>
    <n v="126.84899999999999"/>
    <n v="0.48305210606285626"/>
  </r>
  <r>
    <s v="ORID-03691"/>
    <x v="255"/>
    <x v="0"/>
    <s v="Q2"/>
    <n v="6"/>
    <x v="11"/>
    <x v="2"/>
    <x v="5"/>
    <x v="0"/>
    <s v="Returning"/>
    <x v="0"/>
    <x v="12"/>
    <n v="1"/>
    <n v="93.48"/>
    <n v="0.05"/>
    <n v="44.31"/>
    <x v="934"/>
    <n v="44.31"/>
    <n v="44.495999999999995"/>
    <n v="0.50104722653874734"/>
  </r>
  <r>
    <s v="ORID-03692"/>
    <x v="28"/>
    <x v="0"/>
    <s v="Q4"/>
    <n v="11"/>
    <x v="7"/>
    <x v="2"/>
    <x v="16"/>
    <x v="1"/>
    <s v="Returning"/>
    <x v="0"/>
    <x v="0"/>
    <n v="4"/>
    <n v="154.27000000000001"/>
    <n v="0.05"/>
    <n v="78.36"/>
    <x v="1503"/>
    <n v="313.44"/>
    <n v="272.786"/>
    <n v="0.46532565938733528"/>
  </r>
  <r>
    <s v="ORID-03694"/>
    <x v="266"/>
    <x v="0"/>
    <s v="Q1"/>
    <n v="1"/>
    <x v="9"/>
    <x v="1"/>
    <x v="1"/>
    <x v="0"/>
    <s v="Returning"/>
    <x v="1"/>
    <x v="1"/>
    <n v="1"/>
    <n v="35.46"/>
    <n v="0.05"/>
    <n v="13.81"/>
    <x v="1504"/>
    <n v="13.81"/>
    <n v="19.876999999999995"/>
    <n v="0.59004957401965141"/>
  </r>
  <r>
    <s v="ORID-03695"/>
    <x v="261"/>
    <x v="0"/>
    <s v="Q2"/>
    <n v="4"/>
    <x v="10"/>
    <x v="3"/>
    <x v="9"/>
    <x v="1"/>
    <s v="New"/>
    <x v="3"/>
    <x v="11"/>
    <n v="1"/>
    <n v="39.44"/>
    <n v="0.1"/>
    <n v="16.63"/>
    <x v="1505"/>
    <n v="16.63"/>
    <n v="18.866000000000003"/>
    <n v="0.53149650664863657"/>
  </r>
  <r>
    <s v="ORID-0370"/>
    <x v="78"/>
    <x v="0"/>
    <s v="Q3"/>
    <n v="9"/>
    <x v="5"/>
    <x v="0"/>
    <x v="0"/>
    <x v="0"/>
    <s v="Returning"/>
    <x v="3"/>
    <x v="11"/>
    <n v="2"/>
    <n v="40.83"/>
    <n v="0"/>
    <n v="16.850000000000001"/>
    <x v="1006"/>
    <n v="33.700000000000003"/>
    <n v="47.959999999999994"/>
    <n v="0.58731325006122947"/>
  </r>
  <r>
    <s v="ORID-03700"/>
    <x v="303"/>
    <x v="0"/>
    <s v="Q3"/>
    <n v="9"/>
    <x v="5"/>
    <x v="2"/>
    <x v="16"/>
    <x v="1"/>
    <s v="Returning"/>
    <x v="1"/>
    <x v="4"/>
    <n v="1"/>
    <n v="168.54"/>
    <n v="0.05"/>
    <n v="87.82"/>
    <x v="1506"/>
    <n v="87.82"/>
    <n v="72.292999999999978"/>
    <n v="0.45151236938911887"/>
  </r>
  <r>
    <s v="ORID-03702"/>
    <x v="72"/>
    <x v="0"/>
    <s v="Q2"/>
    <n v="6"/>
    <x v="11"/>
    <x v="1"/>
    <x v="2"/>
    <x v="0"/>
    <s v="Business"/>
    <x v="3"/>
    <x v="13"/>
    <n v="2"/>
    <n v="83.28"/>
    <n v="0"/>
    <n v="43.56"/>
    <x v="1507"/>
    <n v="87.12"/>
    <n v="79.44"/>
    <n v="0.47694524495677232"/>
  </r>
  <r>
    <s v="ORID-03703"/>
    <x v="336"/>
    <x v="0"/>
    <s v="Q1"/>
    <n v="1"/>
    <x v="9"/>
    <x v="0"/>
    <x v="12"/>
    <x v="1"/>
    <s v="Returning"/>
    <x v="1"/>
    <x v="1"/>
    <n v="1"/>
    <n v="35.340000000000003"/>
    <n v="0.1"/>
    <n v="13.36"/>
    <x v="1508"/>
    <n v="13.36"/>
    <n v="18.446000000000005"/>
    <n v="0.5799534678991386"/>
  </r>
  <r>
    <s v="ORID-03704"/>
    <x v="117"/>
    <x v="0"/>
    <s v="Q4"/>
    <n v="10"/>
    <x v="6"/>
    <x v="2"/>
    <x v="6"/>
    <x v="1"/>
    <s v="Returning"/>
    <x v="0"/>
    <x v="5"/>
    <n v="4"/>
    <n v="71.959999999999994"/>
    <n v="0.1"/>
    <n v="31.51"/>
    <x v="1509"/>
    <n v="126.04"/>
    <n v="133.01599999999996"/>
    <n v="0.51346427027360864"/>
  </r>
  <r>
    <s v="ORID-03705"/>
    <x v="203"/>
    <x v="0"/>
    <s v="Q1"/>
    <n v="1"/>
    <x v="9"/>
    <x v="0"/>
    <x v="0"/>
    <x v="0"/>
    <s v="New"/>
    <x v="1"/>
    <x v="8"/>
    <n v="2"/>
    <n v="45.45"/>
    <n v="0"/>
    <n v="18.190000000000001"/>
    <x v="1510"/>
    <n v="36.380000000000003"/>
    <n v="54.52"/>
    <n v="0.59977997799779981"/>
  </r>
  <r>
    <s v="ORID-03706"/>
    <x v="307"/>
    <x v="0"/>
    <s v="Q1"/>
    <n v="3"/>
    <x v="8"/>
    <x v="1"/>
    <x v="1"/>
    <x v="1"/>
    <s v="Returning"/>
    <x v="3"/>
    <x v="7"/>
    <n v="2"/>
    <n v="103.42"/>
    <n v="0"/>
    <n v="49.51"/>
    <x v="1511"/>
    <n v="99.02"/>
    <n v="107.82000000000001"/>
    <n v="0.52127248114484626"/>
  </r>
  <r>
    <s v="ORID-03709"/>
    <x v="74"/>
    <x v="0"/>
    <s v="Q3"/>
    <n v="7"/>
    <x v="0"/>
    <x v="1"/>
    <x v="2"/>
    <x v="1"/>
    <s v="New"/>
    <x v="4"/>
    <x v="15"/>
    <n v="1"/>
    <n v="50.94"/>
    <n v="0"/>
    <n v="22.28"/>
    <x v="1512"/>
    <n v="22.28"/>
    <n v="28.659999999999997"/>
    <n v="0.5626226933647428"/>
  </r>
  <r>
    <s v="ORID-03710"/>
    <x v="270"/>
    <x v="0"/>
    <s v="Q3"/>
    <n v="7"/>
    <x v="0"/>
    <x v="0"/>
    <x v="0"/>
    <x v="1"/>
    <s v="New"/>
    <x v="1"/>
    <x v="8"/>
    <n v="2"/>
    <n v="46.48"/>
    <n v="0.05"/>
    <n v="18.760000000000002"/>
    <x v="1513"/>
    <n v="37.520000000000003"/>
    <n v="50.79199999999998"/>
    <n v="0.57514267596702584"/>
  </r>
  <r>
    <s v="ORID-03711"/>
    <x v="51"/>
    <x v="0"/>
    <s v="Q3"/>
    <n v="7"/>
    <x v="0"/>
    <x v="0"/>
    <x v="4"/>
    <x v="3"/>
    <s v="New"/>
    <x v="0"/>
    <x v="10"/>
    <n v="1"/>
    <n v="145.37"/>
    <n v="0.05"/>
    <n v="81.02"/>
    <x v="1514"/>
    <n v="81.02"/>
    <n v="57.081499999999991"/>
    <n v="0.41333005072356199"/>
  </r>
  <r>
    <s v="ORID-03712"/>
    <x v="54"/>
    <x v="0"/>
    <s v="Q3"/>
    <n v="8"/>
    <x v="2"/>
    <x v="0"/>
    <x v="12"/>
    <x v="1"/>
    <s v="New"/>
    <x v="3"/>
    <x v="13"/>
    <n v="3"/>
    <n v="82.32"/>
    <n v="0.15"/>
    <n v="41.95"/>
    <x v="1515"/>
    <n v="125.85000000000001"/>
    <n v="84.06599999999996"/>
    <n v="0.40047447550448739"/>
  </r>
  <r>
    <s v="ORID-03714"/>
    <x v="270"/>
    <x v="0"/>
    <s v="Q3"/>
    <n v="7"/>
    <x v="0"/>
    <x v="3"/>
    <x v="9"/>
    <x v="3"/>
    <s v="Returning"/>
    <x v="1"/>
    <x v="1"/>
    <n v="1"/>
    <n v="36.909999999999997"/>
    <n v="0"/>
    <n v="13.56"/>
    <x v="1516"/>
    <n v="13.56"/>
    <n v="23.349999999999994"/>
    <n v="0.63261988620969922"/>
  </r>
  <r>
    <s v="ORID-03715"/>
    <x v="276"/>
    <x v="0"/>
    <s v="Q3"/>
    <n v="7"/>
    <x v="0"/>
    <x v="0"/>
    <x v="12"/>
    <x v="1"/>
    <s v="New"/>
    <x v="2"/>
    <x v="9"/>
    <n v="1"/>
    <n v="122.14"/>
    <n v="0.15"/>
    <n v="59.87"/>
    <x v="1517"/>
    <n v="59.87"/>
    <n v="43.949000000000005"/>
    <n v="0.42332328379198414"/>
  </r>
  <r>
    <s v="ORID-03718"/>
    <x v="96"/>
    <x v="0"/>
    <s v="Q1"/>
    <n v="3"/>
    <x v="8"/>
    <x v="2"/>
    <x v="6"/>
    <x v="3"/>
    <s v="New"/>
    <x v="2"/>
    <x v="9"/>
    <n v="2"/>
    <n v="122.07"/>
    <n v="0.05"/>
    <n v="59.16"/>
    <x v="1518"/>
    <n v="118.32"/>
    <n v="113.61299999999997"/>
    <n v="0.48985267297021118"/>
  </r>
  <r>
    <s v="ORID-03719"/>
    <x v="136"/>
    <x v="0"/>
    <s v="Q2"/>
    <n v="4"/>
    <x v="10"/>
    <x v="3"/>
    <x v="9"/>
    <x v="1"/>
    <s v="New"/>
    <x v="4"/>
    <x v="17"/>
    <n v="2"/>
    <n v="35.56"/>
    <n v="0.1"/>
    <n v="13.85"/>
    <x v="1519"/>
    <n v="27.7"/>
    <n v="36.308000000000007"/>
    <n v="0.56724159480064995"/>
  </r>
  <r>
    <s v="ORID-0372"/>
    <x v="41"/>
    <x v="0"/>
    <s v="Q2"/>
    <n v="6"/>
    <x v="11"/>
    <x v="2"/>
    <x v="6"/>
    <x v="1"/>
    <s v="Returning"/>
    <x v="4"/>
    <x v="17"/>
    <n v="3"/>
    <n v="35.94"/>
    <n v="0.1"/>
    <n v="14.04"/>
    <x v="1520"/>
    <n v="42.12"/>
    <n v="54.917999999999999"/>
    <n v="0.56594323873121866"/>
  </r>
  <r>
    <s v="ORID-03721"/>
    <x v="87"/>
    <x v="0"/>
    <s v="Q4"/>
    <n v="12"/>
    <x v="1"/>
    <x v="3"/>
    <x v="8"/>
    <x v="3"/>
    <s v="New"/>
    <x v="4"/>
    <x v="15"/>
    <n v="1"/>
    <n v="49.79"/>
    <n v="0.2"/>
    <n v="21.87"/>
    <x v="1521"/>
    <n v="21.87"/>
    <n v="17.962"/>
    <n v="0.45094396465153641"/>
  </r>
  <r>
    <s v="ORID-03722"/>
    <x v="211"/>
    <x v="0"/>
    <s v="Q4"/>
    <n v="12"/>
    <x v="1"/>
    <x v="3"/>
    <x v="7"/>
    <x v="1"/>
    <s v="Returning"/>
    <x v="0"/>
    <x v="10"/>
    <n v="1"/>
    <n v="144.78"/>
    <n v="0.15"/>
    <n v="81.53"/>
    <x v="1522"/>
    <n v="81.53"/>
    <n v="41.533000000000001"/>
    <n v="0.33749380398657597"/>
  </r>
  <r>
    <s v="ORID-03725"/>
    <x v="0"/>
    <x v="0"/>
    <s v="Q3"/>
    <n v="7"/>
    <x v="0"/>
    <x v="3"/>
    <x v="14"/>
    <x v="1"/>
    <s v="Returning"/>
    <x v="2"/>
    <x v="3"/>
    <n v="2"/>
    <n v="195.74"/>
    <n v="0.05"/>
    <n v="107.17"/>
    <x v="1523"/>
    <n v="214.34"/>
    <n v="157.566"/>
    <n v="0.4236715729243411"/>
  </r>
  <r>
    <s v="ORID-03726"/>
    <x v="304"/>
    <x v="0"/>
    <s v="Q2"/>
    <n v="5"/>
    <x v="3"/>
    <x v="0"/>
    <x v="12"/>
    <x v="3"/>
    <s v="Returning"/>
    <x v="3"/>
    <x v="6"/>
    <n v="2"/>
    <n v="49.53"/>
    <n v="0"/>
    <n v="22.91"/>
    <x v="1524"/>
    <n v="45.82"/>
    <n v="53.24"/>
    <n v="0.53745204926307288"/>
  </r>
  <r>
    <s v="ORID-03729"/>
    <x v="58"/>
    <x v="0"/>
    <s v="Q4"/>
    <n v="11"/>
    <x v="7"/>
    <x v="1"/>
    <x v="2"/>
    <x v="1"/>
    <s v="New"/>
    <x v="2"/>
    <x v="16"/>
    <n v="1"/>
    <n v="81.89"/>
    <n v="0.05"/>
    <n v="38.33"/>
    <x v="1525"/>
    <n v="38.33"/>
    <n v="39.465499999999992"/>
    <n v="0.50729797996028048"/>
  </r>
  <r>
    <s v="ORID-0373"/>
    <x v="65"/>
    <x v="0"/>
    <s v="Q1"/>
    <n v="1"/>
    <x v="9"/>
    <x v="3"/>
    <x v="15"/>
    <x v="2"/>
    <s v="Business"/>
    <x v="1"/>
    <x v="8"/>
    <n v="10"/>
    <n v="47.71"/>
    <n v="0.1"/>
    <n v="18.649999999999999"/>
    <x v="1526"/>
    <n v="186.5"/>
    <n v="242.89000000000004"/>
    <n v="0.56566291716155481"/>
  </r>
  <r>
    <s v="ORID-03730"/>
    <x v="125"/>
    <x v="0"/>
    <s v="Q3"/>
    <n v="7"/>
    <x v="0"/>
    <x v="1"/>
    <x v="11"/>
    <x v="0"/>
    <s v="Business"/>
    <x v="3"/>
    <x v="11"/>
    <n v="3"/>
    <n v="40.81"/>
    <n v="0"/>
    <n v="16.86"/>
    <x v="1527"/>
    <n v="50.58"/>
    <n v="71.850000000000009"/>
    <n v="0.58686596422445481"/>
  </r>
  <r>
    <s v="ORID-03735"/>
    <x v="23"/>
    <x v="0"/>
    <s v="Q4"/>
    <n v="11"/>
    <x v="7"/>
    <x v="0"/>
    <x v="12"/>
    <x v="0"/>
    <s v="Returning"/>
    <x v="1"/>
    <x v="4"/>
    <n v="2"/>
    <n v="163.58000000000001"/>
    <n v="0.1"/>
    <n v="88.14"/>
    <x v="1528"/>
    <n v="176.28"/>
    <n v="118.16400000000002"/>
    <n v="0.40131230386762851"/>
  </r>
  <r>
    <s v="ORID-03736"/>
    <x v="203"/>
    <x v="0"/>
    <s v="Q1"/>
    <n v="1"/>
    <x v="9"/>
    <x v="2"/>
    <x v="13"/>
    <x v="3"/>
    <s v="New"/>
    <x v="4"/>
    <x v="19"/>
    <n v="1"/>
    <n v="40.72"/>
    <n v="0"/>
    <n v="14.94"/>
    <x v="1529"/>
    <n v="14.94"/>
    <n v="25.78"/>
    <n v="0.6331041257367388"/>
  </r>
  <r>
    <s v="ORID-03739"/>
    <x v="342"/>
    <x v="0"/>
    <s v="Q4"/>
    <n v="10"/>
    <x v="6"/>
    <x v="2"/>
    <x v="6"/>
    <x v="3"/>
    <s v="New"/>
    <x v="1"/>
    <x v="2"/>
    <n v="1"/>
    <n v="135.19"/>
    <n v="0"/>
    <n v="68.319999999999993"/>
    <x v="1530"/>
    <n v="68.319999999999993"/>
    <n v="66.87"/>
    <n v="0.49463717730601381"/>
  </r>
  <r>
    <s v="ORID-0374"/>
    <x v="131"/>
    <x v="0"/>
    <s v="Q4"/>
    <n v="11"/>
    <x v="7"/>
    <x v="0"/>
    <x v="0"/>
    <x v="0"/>
    <s v="Returning"/>
    <x v="4"/>
    <x v="15"/>
    <n v="1"/>
    <n v="51.34"/>
    <n v="0.15"/>
    <n v="21.37"/>
    <x v="1531"/>
    <n v="21.37"/>
    <n v="22.269000000000002"/>
    <n v="0.5103004193496643"/>
  </r>
  <r>
    <s v="ORID-03743"/>
    <x v="161"/>
    <x v="0"/>
    <s v="Q3"/>
    <n v="9"/>
    <x v="5"/>
    <x v="3"/>
    <x v="9"/>
    <x v="1"/>
    <s v="New"/>
    <x v="4"/>
    <x v="17"/>
    <n v="4"/>
    <n v="36.159999999999997"/>
    <n v="0.05"/>
    <n v="13.68"/>
    <x v="1532"/>
    <n v="54.72"/>
    <n v="82.687999999999988"/>
    <n v="0.60176991150442471"/>
  </r>
  <r>
    <s v="ORID-03746"/>
    <x v="277"/>
    <x v="0"/>
    <s v="Q4"/>
    <n v="12"/>
    <x v="1"/>
    <x v="0"/>
    <x v="0"/>
    <x v="0"/>
    <s v="Business"/>
    <x v="3"/>
    <x v="6"/>
    <n v="2"/>
    <n v="50.96"/>
    <n v="0.15"/>
    <n v="22.59"/>
    <x v="1533"/>
    <n v="45.18"/>
    <n v="41.452000000000005"/>
    <n v="0.47848370117277683"/>
  </r>
  <r>
    <s v="ORID-03747"/>
    <x v="250"/>
    <x v="0"/>
    <s v="Q2"/>
    <n v="4"/>
    <x v="10"/>
    <x v="0"/>
    <x v="0"/>
    <x v="0"/>
    <s v="Returning"/>
    <x v="2"/>
    <x v="9"/>
    <n v="2"/>
    <n v="122.36"/>
    <n v="0.05"/>
    <n v="59.06"/>
    <x v="1534"/>
    <n v="118.12"/>
    <n v="114.36399999999998"/>
    <n v="0.49192202474148755"/>
  </r>
  <r>
    <s v="ORID-0375"/>
    <x v="331"/>
    <x v="0"/>
    <s v="Q3"/>
    <n v="7"/>
    <x v="0"/>
    <x v="2"/>
    <x v="6"/>
    <x v="0"/>
    <s v="Returning"/>
    <x v="2"/>
    <x v="3"/>
    <n v="2"/>
    <n v="192.24"/>
    <n v="0.05"/>
    <n v="103.65"/>
    <x v="1535"/>
    <n v="207.3"/>
    <n v="157.95599999999996"/>
    <n v="0.43245285498390162"/>
  </r>
  <r>
    <s v="ORID-03750"/>
    <x v="194"/>
    <x v="0"/>
    <s v="Q2"/>
    <n v="6"/>
    <x v="11"/>
    <x v="1"/>
    <x v="1"/>
    <x v="1"/>
    <s v="Returning"/>
    <x v="0"/>
    <x v="5"/>
    <n v="1"/>
    <n v="71.28"/>
    <n v="0"/>
    <n v="31.92"/>
    <x v="1536"/>
    <n v="31.92"/>
    <n v="39.36"/>
    <n v="0.55218855218855212"/>
  </r>
  <r>
    <s v="ORID-03752"/>
    <x v="52"/>
    <x v="0"/>
    <s v="Q1"/>
    <n v="3"/>
    <x v="8"/>
    <x v="0"/>
    <x v="12"/>
    <x v="2"/>
    <s v="Business"/>
    <x v="1"/>
    <x v="8"/>
    <n v="3"/>
    <n v="45.8"/>
    <n v="0.15"/>
    <n v="18.47"/>
    <x v="1537"/>
    <n v="55.41"/>
    <n v="61.379999999999981"/>
    <n v="0.52555869509375797"/>
  </r>
  <r>
    <s v="ORID-03754"/>
    <x v="146"/>
    <x v="0"/>
    <s v="Q2"/>
    <n v="5"/>
    <x v="3"/>
    <x v="2"/>
    <x v="6"/>
    <x v="1"/>
    <s v="Returning"/>
    <x v="3"/>
    <x v="11"/>
    <n v="1"/>
    <n v="39.42"/>
    <n v="0.05"/>
    <n v="16.77"/>
    <x v="1538"/>
    <n v="16.77"/>
    <n v="20.678999999999998"/>
    <n v="0.55219097973243614"/>
  </r>
  <r>
    <s v="ORID-03762"/>
    <x v="303"/>
    <x v="0"/>
    <s v="Q3"/>
    <n v="9"/>
    <x v="5"/>
    <x v="1"/>
    <x v="1"/>
    <x v="0"/>
    <s v="New"/>
    <x v="3"/>
    <x v="11"/>
    <n v="4"/>
    <n v="39.61"/>
    <n v="0.1"/>
    <n v="16.829999999999998"/>
    <x v="1539"/>
    <n v="67.319999999999993"/>
    <n v="75.27600000000001"/>
    <n v="0.52789699570815452"/>
  </r>
  <r>
    <s v="ORID-03763"/>
    <x v="306"/>
    <x v="0"/>
    <s v="Q4"/>
    <n v="12"/>
    <x v="1"/>
    <x v="2"/>
    <x v="16"/>
    <x v="1"/>
    <s v="New"/>
    <x v="1"/>
    <x v="8"/>
    <n v="4"/>
    <n v="47.22"/>
    <n v="0"/>
    <n v="18.420000000000002"/>
    <x v="1540"/>
    <n v="73.680000000000007"/>
    <n v="115.19999999999999"/>
    <n v="0.60991105463786521"/>
  </r>
  <r>
    <s v="ORID-03766"/>
    <x v="150"/>
    <x v="0"/>
    <s v="Q2"/>
    <n v="6"/>
    <x v="11"/>
    <x v="0"/>
    <x v="12"/>
    <x v="0"/>
    <s v="Returning"/>
    <x v="0"/>
    <x v="12"/>
    <n v="1"/>
    <n v="93.78"/>
    <n v="0"/>
    <n v="46.62"/>
    <x v="1088"/>
    <n v="46.62"/>
    <n v="47.160000000000004"/>
    <n v="0.50287907869481774"/>
  </r>
  <r>
    <s v="ORID-03768"/>
    <x v="105"/>
    <x v="0"/>
    <s v="Q3"/>
    <n v="8"/>
    <x v="2"/>
    <x v="3"/>
    <x v="7"/>
    <x v="0"/>
    <s v="New"/>
    <x v="0"/>
    <x v="10"/>
    <n v="1"/>
    <n v="143.38"/>
    <n v="0"/>
    <n v="78.37"/>
    <x v="1541"/>
    <n v="78.37"/>
    <n v="65.009999999999991"/>
    <n v="0.45341051750592826"/>
  </r>
  <r>
    <s v="ORID-03769"/>
    <x v="31"/>
    <x v="0"/>
    <s v="Q2"/>
    <n v="6"/>
    <x v="11"/>
    <x v="2"/>
    <x v="6"/>
    <x v="0"/>
    <s v="New"/>
    <x v="2"/>
    <x v="3"/>
    <n v="2"/>
    <n v="199.03"/>
    <n v="0"/>
    <n v="104.7"/>
    <x v="1542"/>
    <n v="209.4"/>
    <n v="188.66"/>
    <n v="0.47394865095714211"/>
  </r>
  <r>
    <s v="ORID-0377"/>
    <x v="199"/>
    <x v="0"/>
    <s v="Q4"/>
    <n v="12"/>
    <x v="1"/>
    <x v="0"/>
    <x v="3"/>
    <x v="1"/>
    <s v="New"/>
    <x v="3"/>
    <x v="11"/>
    <n v="1"/>
    <n v="40.82"/>
    <n v="0.1"/>
    <n v="17.2"/>
    <x v="1543"/>
    <n v="17.2"/>
    <n v="19.538"/>
    <n v="0.53181991398551909"/>
  </r>
  <r>
    <s v="ORID-03770"/>
    <x v="12"/>
    <x v="0"/>
    <s v="Q4"/>
    <n v="10"/>
    <x v="6"/>
    <x v="0"/>
    <x v="3"/>
    <x v="1"/>
    <s v="Business"/>
    <x v="2"/>
    <x v="3"/>
    <n v="6"/>
    <n v="200.26"/>
    <n v="0"/>
    <n v="106.71"/>
    <x v="1544"/>
    <n v="640.26"/>
    <n v="561.29999999999995"/>
    <n v="0.46714271447118744"/>
  </r>
  <r>
    <s v="ORID-03771"/>
    <x v="354"/>
    <x v="0"/>
    <s v="Q4"/>
    <n v="10"/>
    <x v="6"/>
    <x v="3"/>
    <x v="7"/>
    <x v="1"/>
    <s v="Business"/>
    <x v="2"/>
    <x v="16"/>
    <n v="2"/>
    <n v="80.2"/>
    <n v="0"/>
    <n v="39.590000000000003"/>
    <x v="1545"/>
    <n v="79.180000000000007"/>
    <n v="81.22"/>
    <n v="0.50635910224438896"/>
  </r>
  <r>
    <s v="ORID-03772"/>
    <x v="76"/>
    <x v="0"/>
    <s v="Q2"/>
    <n v="4"/>
    <x v="10"/>
    <x v="1"/>
    <x v="11"/>
    <x v="0"/>
    <s v="Returning"/>
    <x v="2"/>
    <x v="9"/>
    <n v="2"/>
    <n v="122.03"/>
    <n v="0"/>
    <n v="59.43"/>
    <x v="1546"/>
    <n v="118.86"/>
    <n v="125.2"/>
    <n v="0.51298860935835455"/>
  </r>
  <r>
    <s v="ORID-03773"/>
    <x v="230"/>
    <x v="0"/>
    <s v="Q1"/>
    <n v="2"/>
    <x v="4"/>
    <x v="0"/>
    <x v="4"/>
    <x v="1"/>
    <s v="Returning"/>
    <x v="2"/>
    <x v="16"/>
    <n v="1"/>
    <n v="81.81"/>
    <n v="0"/>
    <n v="40.32"/>
    <x v="1547"/>
    <n v="40.32"/>
    <n v="41.49"/>
    <n v="0.50715071507150711"/>
  </r>
  <r>
    <s v="ORID-03775"/>
    <x v="4"/>
    <x v="0"/>
    <s v="Q2"/>
    <n v="5"/>
    <x v="3"/>
    <x v="3"/>
    <x v="9"/>
    <x v="1"/>
    <s v="Business"/>
    <x v="1"/>
    <x v="2"/>
    <n v="1"/>
    <n v="131.74"/>
    <n v="0"/>
    <n v="66.650000000000006"/>
    <x v="1548"/>
    <n v="66.650000000000006"/>
    <n v="65.09"/>
    <n v="0.49407924700166994"/>
  </r>
  <r>
    <s v="ORID-03776"/>
    <x v="20"/>
    <x v="0"/>
    <s v="Q4"/>
    <n v="10"/>
    <x v="6"/>
    <x v="0"/>
    <x v="12"/>
    <x v="1"/>
    <s v="Returning"/>
    <x v="3"/>
    <x v="13"/>
    <n v="1"/>
    <n v="82.97"/>
    <n v="0"/>
    <n v="43.09"/>
    <x v="1549"/>
    <n v="43.09"/>
    <n v="39.879999999999995"/>
    <n v="0.48065565867180904"/>
  </r>
  <r>
    <s v="ORID-03777"/>
    <x v="313"/>
    <x v="0"/>
    <s v="Q2"/>
    <n v="4"/>
    <x v="10"/>
    <x v="0"/>
    <x v="4"/>
    <x v="3"/>
    <s v="Business"/>
    <x v="0"/>
    <x v="12"/>
    <n v="1"/>
    <n v="92.74"/>
    <n v="0"/>
    <n v="46.1"/>
    <x v="1550"/>
    <n v="46.1"/>
    <n v="46.639999999999993"/>
    <n v="0.50291136510675005"/>
  </r>
  <r>
    <s v="ORID-03782"/>
    <x v="250"/>
    <x v="0"/>
    <s v="Q2"/>
    <n v="4"/>
    <x v="10"/>
    <x v="1"/>
    <x v="1"/>
    <x v="0"/>
    <s v="Returning"/>
    <x v="4"/>
    <x v="19"/>
    <n v="2"/>
    <n v="39.68"/>
    <n v="0.05"/>
    <n v="14.98"/>
    <x v="1551"/>
    <n v="29.96"/>
    <n v="45.431999999999995"/>
    <n v="0.60261035653650252"/>
  </r>
  <r>
    <s v="ORID-03783"/>
    <x v="6"/>
    <x v="0"/>
    <s v="Q4"/>
    <n v="12"/>
    <x v="1"/>
    <x v="3"/>
    <x v="9"/>
    <x v="3"/>
    <s v="New"/>
    <x v="1"/>
    <x v="2"/>
    <n v="1"/>
    <n v="130.52000000000001"/>
    <n v="0.1"/>
    <n v="66.09"/>
    <x v="1552"/>
    <n v="66.09"/>
    <n v="51.378000000000014"/>
    <n v="0.43737869036673821"/>
  </r>
  <r>
    <s v="ORID-03788"/>
    <x v="161"/>
    <x v="0"/>
    <s v="Q3"/>
    <n v="9"/>
    <x v="5"/>
    <x v="0"/>
    <x v="12"/>
    <x v="1"/>
    <s v="Returning"/>
    <x v="4"/>
    <x v="17"/>
    <n v="2"/>
    <n v="35.93"/>
    <n v="0"/>
    <n v="13.91"/>
    <x v="1553"/>
    <n v="27.82"/>
    <n v="44.04"/>
    <n v="0.6128583356526579"/>
  </r>
  <r>
    <s v="ORID-03789"/>
    <x v="260"/>
    <x v="0"/>
    <s v="Q4"/>
    <n v="10"/>
    <x v="6"/>
    <x v="0"/>
    <x v="4"/>
    <x v="3"/>
    <s v="New"/>
    <x v="3"/>
    <x v="6"/>
    <n v="2"/>
    <n v="50.56"/>
    <n v="0"/>
    <n v="23.04"/>
    <x v="1554"/>
    <n v="46.08"/>
    <n v="55.040000000000006"/>
    <n v="0.54430379746835444"/>
  </r>
  <r>
    <s v="ORID-0379"/>
    <x v="291"/>
    <x v="0"/>
    <s v="Q3"/>
    <n v="7"/>
    <x v="0"/>
    <x v="1"/>
    <x v="2"/>
    <x v="3"/>
    <s v="New"/>
    <x v="0"/>
    <x v="5"/>
    <n v="3"/>
    <n v="72.03"/>
    <n v="0"/>
    <n v="32.46"/>
    <x v="1555"/>
    <n v="97.38"/>
    <n v="118.71000000000001"/>
    <n v="0.54935443565181175"/>
  </r>
  <r>
    <s v="ORID-03794"/>
    <x v="332"/>
    <x v="0"/>
    <s v="Q1"/>
    <n v="3"/>
    <x v="8"/>
    <x v="2"/>
    <x v="6"/>
    <x v="0"/>
    <s v="Business"/>
    <x v="4"/>
    <x v="15"/>
    <n v="2"/>
    <n v="50.86"/>
    <n v="0.1"/>
    <n v="21.76"/>
    <x v="1556"/>
    <n v="43.52"/>
    <n v="48.027999999999999"/>
    <n v="0.52462096386595003"/>
  </r>
  <r>
    <s v="ORID-03796"/>
    <x v="353"/>
    <x v="0"/>
    <s v="Q1"/>
    <n v="1"/>
    <x v="9"/>
    <x v="0"/>
    <x v="12"/>
    <x v="0"/>
    <s v="Returning"/>
    <x v="1"/>
    <x v="4"/>
    <n v="2"/>
    <n v="166.84"/>
    <n v="0"/>
    <n v="88.67"/>
    <x v="1557"/>
    <n v="177.34"/>
    <n v="156.34"/>
    <n v="0.4685327259649964"/>
  </r>
  <r>
    <s v="ORID-03798"/>
    <x v="64"/>
    <x v="0"/>
    <s v="Q2"/>
    <n v="5"/>
    <x v="3"/>
    <x v="0"/>
    <x v="12"/>
    <x v="1"/>
    <s v="Returning"/>
    <x v="0"/>
    <x v="0"/>
    <n v="3"/>
    <n v="156.58000000000001"/>
    <n v="0"/>
    <n v="79.099999999999994"/>
    <x v="1558"/>
    <n v="237.29999999999998"/>
    <n v="232.44000000000003"/>
    <n v="0.49482692553327379"/>
  </r>
  <r>
    <s v="ORID-03799"/>
    <x v="327"/>
    <x v="0"/>
    <s v="Q4"/>
    <n v="12"/>
    <x v="1"/>
    <x v="3"/>
    <x v="15"/>
    <x v="0"/>
    <s v="New"/>
    <x v="4"/>
    <x v="15"/>
    <n v="3"/>
    <n v="49.67"/>
    <n v="0.05"/>
    <n v="21.5"/>
    <x v="1559"/>
    <n v="64.5"/>
    <n v="77.059499999999986"/>
    <n v="0.54436120500566898"/>
  </r>
  <r>
    <s v="ORID-038"/>
    <x v="295"/>
    <x v="0"/>
    <s v="Q4"/>
    <n v="12"/>
    <x v="1"/>
    <x v="0"/>
    <x v="12"/>
    <x v="2"/>
    <s v="Business"/>
    <x v="0"/>
    <x v="10"/>
    <n v="8"/>
    <n v="146.55000000000001"/>
    <n v="0.1"/>
    <n v="78.03"/>
    <x v="1560"/>
    <n v="624.24"/>
    <n v="430.92000000000007"/>
    <n v="0.40839303991811671"/>
  </r>
  <r>
    <s v="ORID-0380"/>
    <x v="243"/>
    <x v="0"/>
    <s v="Q1"/>
    <n v="2"/>
    <x v="4"/>
    <x v="2"/>
    <x v="6"/>
    <x v="1"/>
    <s v="Returning"/>
    <x v="4"/>
    <x v="14"/>
    <n v="3"/>
    <n v="125.63"/>
    <n v="0"/>
    <n v="71.05"/>
    <x v="1561"/>
    <n v="213.14999999999998"/>
    <n v="163.74"/>
    <n v="0.43445037013452203"/>
  </r>
  <r>
    <s v="ORID-03801"/>
    <x v="222"/>
    <x v="0"/>
    <s v="Q4"/>
    <n v="11"/>
    <x v="7"/>
    <x v="1"/>
    <x v="11"/>
    <x v="1"/>
    <s v="Returning"/>
    <x v="3"/>
    <x v="7"/>
    <n v="3"/>
    <n v="101.68"/>
    <n v="0.1"/>
    <n v="51.9"/>
    <x v="1562"/>
    <n v="155.69999999999999"/>
    <n v="118.83600000000001"/>
    <n v="0.43286126409651199"/>
  </r>
  <r>
    <s v="ORID-03803"/>
    <x v="94"/>
    <x v="0"/>
    <s v="Q3"/>
    <n v="8"/>
    <x v="2"/>
    <x v="3"/>
    <x v="8"/>
    <x v="1"/>
    <s v="New"/>
    <x v="0"/>
    <x v="12"/>
    <n v="1"/>
    <n v="90.21"/>
    <n v="0"/>
    <n v="46.31"/>
    <x v="1563"/>
    <n v="46.31"/>
    <n v="43.899999999999991"/>
    <n v="0.48664227912648261"/>
  </r>
  <r>
    <s v="ORID-03804"/>
    <x v="219"/>
    <x v="0"/>
    <s v="Q2"/>
    <n v="5"/>
    <x v="3"/>
    <x v="3"/>
    <x v="8"/>
    <x v="1"/>
    <s v="Returning"/>
    <x v="4"/>
    <x v="15"/>
    <n v="2"/>
    <n v="50.79"/>
    <n v="0.05"/>
    <n v="21.83"/>
    <x v="1564"/>
    <n v="43.66"/>
    <n v="52.840999999999994"/>
    <n v="0.54756945523880585"/>
  </r>
  <r>
    <s v="ORID-03805"/>
    <x v="233"/>
    <x v="0"/>
    <s v="Q4"/>
    <n v="12"/>
    <x v="1"/>
    <x v="0"/>
    <x v="4"/>
    <x v="2"/>
    <s v="Business"/>
    <x v="1"/>
    <x v="8"/>
    <n v="8"/>
    <n v="45.54"/>
    <n v="0.15"/>
    <n v="18.54"/>
    <x v="1565"/>
    <n v="148.32"/>
    <n v="161.35199999999998"/>
    <n v="0.52104161822831896"/>
  </r>
  <r>
    <s v="ORID-03807"/>
    <x v="56"/>
    <x v="0"/>
    <s v="Q3"/>
    <n v="8"/>
    <x v="2"/>
    <x v="1"/>
    <x v="1"/>
    <x v="3"/>
    <s v="Returning"/>
    <x v="3"/>
    <x v="6"/>
    <n v="2"/>
    <n v="49.91"/>
    <n v="0.05"/>
    <n v="21.86"/>
    <x v="1566"/>
    <n v="43.72"/>
    <n v="51.108999999999995"/>
    <n v="0.53895960096594919"/>
  </r>
  <r>
    <s v="ORID-03809"/>
    <x v="197"/>
    <x v="0"/>
    <s v="Q2"/>
    <n v="4"/>
    <x v="10"/>
    <x v="1"/>
    <x v="11"/>
    <x v="1"/>
    <s v="New"/>
    <x v="2"/>
    <x v="9"/>
    <n v="3"/>
    <n v="124.08"/>
    <n v="0.05"/>
    <n v="62.41"/>
    <x v="1567"/>
    <n v="187.23"/>
    <n v="166.398"/>
    <n v="0.47054531880959655"/>
  </r>
  <r>
    <s v="ORID-03810"/>
    <x v="41"/>
    <x v="0"/>
    <s v="Q2"/>
    <n v="6"/>
    <x v="11"/>
    <x v="3"/>
    <x v="9"/>
    <x v="2"/>
    <s v="Business"/>
    <x v="1"/>
    <x v="8"/>
    <n v="4"/>
    <n v="47.36"/>
    <n v="0.1"/>
    <n v="18.87"/>
    <x v="1568"/>
    <n v="75.48"/>
    <n v="95.016000000000005"/>
    <n v="0.55729166666666663"/>
  </r>
  <r>
    <s v="ORID-03814"/>
    <x v="84"/>
    <x v="0"/>
    <s v="Q3"/>
    <n v="9"/>
    <x v="5"/>
    <x v="2"/>
    <x v="6"/>
    <x v="2"/>
    <s v="Returning"/>
    <x v="0"/>
    <x v="10"/>
    <n v="5"/>
    <n v="141.08000000000001"/>
    <n v="0.05"/>
    <n v="78.23"/>
    <x v="1569"/>
    <n v="391.15000000000003"/>
    <n v="278.98000000000008"/>
    <n v="0.4163072836613792"/>
  </r>
  <r>
    <s v="ORID-03815"/>
    <x v="245"/>
    <x v="0"/>
    <s v="Q3"/>
    <n v="8"/>
    <x v="2"/>
    <x v="3"/>
    <x v="9"/>
    <x v="1"/>
    <s v="Returning"/>
    <x v="2"/>
    <x v="3"/>
    <n v="2"/>
    <n v="199.53"/>
    <n v="0.05"/>
    <n v="105.87"/>
    <x v="1570"/>
    <n v="211.74"/>
    <n v="167.36699999999996"/>
    <n v="0.44147694450379438"/>
  </r>
  <r>
    <s v="ORID-03816"/>
    <x v="138"/>
    <x v="0"/>
    <s v="Q4"/>
    <n v="10"/>
    <x v="6"/>
    <x v="2"/>
    <x v="6"/>
    <x v="1"/>
    <s v="New"/>
    <x v="4"/>
    <x v="17"/>
    <n v="1"/>
    <n v="36.32"/>
    <n v="0"/>
    <n v="13.6"/>
    <x v="1571"/>
    <n v="13.6"/>
    <n v="22.72"/>
    <n v="0.62555066079295152"/>
  </r>
  <r>
    <s v="ORID-03818"/>
    <x v="84"/>
    <x v="0"/>
    <s v="Q3"/>
    <n v="9"/>
    <x v="5"/>
    <x v="1"/>
    <x v="11"/>
    <x v="1"/>
    <s v="Returning"/>
    <x v="1"/>
    <x v="1"/>
    <n v="5"/>
    <n v="36.18"/>
    <n v="0"/>
    <n v="13.66"/>
    <x v="1572"/>
    <n v="68.3"/>
    <n v="112.60000000000001"/>
    <n v="0.62244333886124936"/>
  </r>
  <r>
    <s v="ORID-03819"/>
    <x v="77"/>
    <x v="0"/>
    <s v="Q3"/>
    <n v="7"/>
    <x v="0"/>
    <x v="2"/>
    <x v="13"/>
    <x v="1"/>
    <s v="Returning"/>
    <x v="4"/>
    <x v="19"/>
    <n v="1"/>
    <n v="40.39"/>
    <n v="0.1"/>
    <n v="14.38"/>
    <x v="1051"/>
    <n v="14.38"/>
    <n v="21.970999999999997"/>
    <n v="0.60441253335534095"/>
  </r>
  <r>
    <s v="ORID-0382"/>
    <x v="7"/>
    <x v="0"/>
    <s v="Q3"/>
    <n v="8"/>
    <x v="2"/>
    <x v="0"/>
    <x v="12"/>
    <x v="1"/>
    <s v="New"/>
    <x v="4"/>
    <x v="19"/>
    <n v="1"/>
    <n v="40.42"/>
    <n v="0.05"/>
    <n v="14.33"/>
    <x v="1573"/>
    <n v="14.33"/>
    <n v="24.069000000000003"/>
    <n v="0.62681319826037141"/>
  </r>
  <r>
    <s v="ORID-03820"/>
    <x v="309"/>
    <x v="0"/>
    <s v="Q1"/>
    <n v="1"/>
    <x v="9"/>
    <x v="0"/>
    <x v="3"/>
    <x v="0"/>
    <s v="New"/>
    <x v="2"/>
    <x v="16"/>
    <n v="1"/>
    <n v="82.6"/>
    <n v="0.05"/>
    <n v="38.299999999999997"/>
    <x v="1574"/>
    <n v="38.299999999999997"/>
    <n v="40.169999999999987"/>
    <n v="0.51191538167452522"/>
  </r>
  <r>
    <s v="ORID-03821"/>
    <x v="18"/>
    <x v="0"/>
    <s v="Q3"/>
    <n v="9"/>
    <x v="5"/>
    <x v="3"/>
    <x v="7"/>
    <x v="1"/>
    <s v="Returning"/>
    <x v="0"/>
    <x v="10"/>
    <n v="1"/>
    <n v="141"/>
    <n v="0"/>
    <n v="79.010000000000005"/>
    <x v="1575"/>
    <n v="79.010000000000005"/>
    <n v="61.989999999999995"/>
    <n v="0.43964539007092196"/>
  </r>
  <r>
    <s v="ORID-03822"/>
    <x v="343"/>
    <x v="0"/>
    <s v="Q1"/>
    <n v="1"/>
    <x v="9"/>
    <x v="0"/>
    <x v="0"/>
    <x v="1"/>
    <s v="Returning"/>
    <x v="4"/>
    <x v="19"/>
    <n v="1"/>
    <n v="39.369999999999997"/>
    <n v="0.05"/>
    <n v="14.66"/>
    <x v="1576"/>
    <n v="14.66"/>
    <n v="22.741499999999998"/>
    <n v="0.60803711081106371"/>
  </r>
  <r>
    <s v="ORID-03823"/>
    <x v="51"/>
    <x v="0"/>
    <s v="Q3"/>
    <n v="7"/>
    <x v="0"/>
    <x v="0"/>
    <x v="0"/>
    <x v="0"/>
    <s v="New"/>
    <x v="1"/>
    <x v="8"/>
    <n v="2"/>
    <n v="47.1"/>
    <n v="0"/>
    <n v="17.920000000000002"/>
    <x v="1577"/>
    <n v="35.840000000000003"/>
    <n v="58.36"/>
    <n v="0.6195329087048832"/>
  </r>
  <r>
    <s v="ORID-03825"/>
    <x v="103"/>
    <x v="0"/>
    <s v="Q4"/>
    <n v="11"/>
    <x v="7"/>
    <x v="0"/>
    <x v="12"/>
    <x v="1"/>
    <s v="New"/>
    <x v="1"/>
    <x v="8"/>
    <n v="2"/>
    <n v="46.44"/>
    <n v="0.1"/>
    <n v="18.190000000000001"/>
    <x v="1578"/>
    <n v="36.380000000000003"/>
    <n v="47.211999999999996"/>
    <n v="0.56479088908029473"/>
  </r>
  <r>
    <s v="ORID-03828"/>
    <x v="220"/>
    <x v="0"/>
    <s v="Q3"/>
    <n v="9"/>
    <x v="5"/>
    <x v="1"/>
    <x v="1"/>
    <x v="1"/>
    <s v="New"/>
    <x v="1"/>
    <x v="4"/>
    <n v="2"/>
    <n v="166.13"/>
    <n v="0.15"/>
    <n v="86.71"/>
    <x v="1579"/>
    <n v="173.42"/>
    <n v="109.001"/>
    <n v="0.38595217777714835"/>
  </r>
  <r>
    <s v="ORID-03829"/>
    <x v="91"/>
    <x v="0"/>
    <s v="Q4"/>
    <n v="11"/>
    <x v="7"/>
    <x v="2"/>
    <x v="6"/>
    <x v="0"/>
    <s v="New"/>
    <x v="3"/>
    <x v="11"/>
    <n v="1"/>
    <n v="39.94"/>
    <n v="0.1"/>
    <n v="16.89"/>
    <x v="1580"/>
    <n v="16.89"/>
    <n v="19.055999999999997"/>
    <n v="0.53012852612251704"/>
  </r>
  <r>
    <s v="ORID-0383"/>
    <x v="180"/>
    <x v="0"/>
    <s v="Q1"/>
    <n v="3"/>
    <x v="8"/>
    <x v="3"/>
    <x v="9"/>
    <x v="0"/>
    <s v="Returning"/>
    <x v="0"/>
    <x v="12"/>
    <n v="3"/>
    <n v="92.76"/>
    <n v="0"/>
    <n v="45.84"/>
    <x v="1581"/>
    <n v="137.52000000000001"/>
    <n v="140.76000000000002"/>
    <n v="0.50582147477360928"/>
  </r>
  <r>
    <s v="ORID-03830"/>
    <x v="129"/>
    <x v="0"/>
    <s v="Q4"/>
    <n v="10"/>
    <x v="6"/>
    <x v="0"/>
    <x v="3"/>
    <x v="1"/>
    <s v="Business"/>
    <x v="0"/>
    <x v="0"/>
    <n v="2"/>
    <n v="152.12"/>
    <n v="0"/>
    <n v="79.53"/>
    <x v="1582"/>
    <n v="159.06"/>
    <n v="145.18"/>
    <n v="0.47718906126742044"/>
  </r>
  <r>
    <s v="ORID-03831"/>
    <x v="174"/>
    <x v="0"/>
    <s v="Q2"/>
    <n v="6"/>
    <x v="11"/>
    <x v="3"/>
    <x v="7"/>
    <x v="1"/>
    <s v="Business"/>
    <x v="1"/>
    <x v="2"/>
    <n v="2"/>
    <n v="134.28"/>
    <n v="0"/>
    <n v="69.12"/>
    <x v="1583"/>
    <n v="138.24"/>
    <n v="130.32"/>
    <n v="0.48525469168900803"/>
  </r>
  <r>
    <s v="ORID-03832"/>
    <x v="187"/>
    <x v="0"/>
    <s v="Q3"/>
    <n v="7"/>
    <x v="0"/>
    <x v="0"/>
    <x v="0"/>
    <x v="1"/>
    <s v="Returning"/>
    <x v="2"/>
    <x v="16"/>
    <n v="3"/>
    <n v="82.26"/>
    <n v="0"/>
    <n v="40.020000000000003"/>
    <x v="1584"/>
    <n v="120.06"/>
    <n v="126.72000000000003"/>
    <n v="0.51349380014587898"/>
  </r>
  <r>
    <s v="ORID-03833"/>
    <x v="331"/>
    <x v="0"/>
    <s v="Q3"/>
    <n v="7"/>
    <x v="0"/>
    <x v="2"/>
    <x v="5"/>
    <x v="0"/>
    <s v="New"/>
    <x v="3"/>
    <x v="7"/>
    <n v="5"/>
    <n v="103.91"/>
    <n v="0"/>
    <n v="51.19"/>
    <x v="1585"/>
    <n v="255.95"/>
    <n v="263.59999999999997"/>
    <n v="0.50736214031373306"/>
  </r>
  <r>
    <s v="ORID-03834"/>
    <x v="0"/>
    <x v="0"/>
    <s v="Q3"/>
    <n v="7"/>
    <x v="0"/>
    <x v="2"/>
    <x v="16"/>
    <x v="0"/>
    <s v="New"/>
    <x v="2"/>
    <x v="3"/>
    <n v="3"/>
    <n v="192.28"/>
    <n v="0"/>
    <n v="104.3"/>
    <x v="1586"/>
    <n v="312.89999999999998"/>
    <n v="263.94000000000005"/>
    <n v="0.45756188891200339"/>
  </r>
  <r>
    <s v="ORID-03836"/>
    <x v="131"/>
    <x v="0"/>
    <s v="Q4"/>
    <n v="11"/>
    <x v="7"/>
    <x v="0"/>
    <x v="4"/>
    <x v="0"/>
    <s v="Returning"/>
    <x v="0"/>
    <x v="12"/>
    <n v="1"/>
    <n v="91.43"/>
    <n v="0.1"/>
    <n v="45.06"/>
    <x v="1587"/>
    <n v="45.06"/>
    <n v="37.227000000000004"/>
    <n v="0.45240438951474715"/>
  </r>
  <r>
    <s v="ORID-03837"/>
    <x v="310"/>
    <x v="0"/>
    <s v="Q3"/>
    <n v="8"/>
    <x v="2"/>
    <x v="0"/>
    <x v="12"/>
    <x v="1"/>
    <s v="Returning"/>
    <x v="2"/>
    <x v="18"/>
    <n v="2"/>
    <n v="335.87"/>
    <n v="0.1"/>
    <n v="196.54"/>
    <x v="1588"/>
    <n v="393.08"/>
    <n v="211.48600000000005"/>
    <n v="0.34981457773014035"/>
  </r>
  <r>
    <s v="ORID-03838"/>
    <x v="99"/>
    <x v="0"/>
    <s v="Q4"/>
    <n v="12"/>
    <x v="1"/>
    <x v="2"/>
    <x v="10"/>
    <x v="0"/>
    <s v="New"/>
    <x v="4"/>
    <x v="19"/>
    <n v="2"/>
    <n v="40.32"/>
    <n v="0"/>
    <n v="14.39"/>
    <x v="1589"/>
    <n v="28.78"/>
    <n v="51.86"/>
    <n v="0.64310515873015872"/>
  </r>
  <r>
    <s v="ORID-03839"/>
    <x v="278"/>
    <x v="0"/>
    <s v="Q3"/>
    <n v="8"/>
    <x v="2"/>
    <x v="1"/>
    <x v="11"/>
    <x v="3"/>
    <s v="Returning"/>
    <x v="0"/>
    <x v="12"/>
    <n v="2"/>
    <n v="93.88"/>
    <n v="0.05"/>
    <n v="46.57"/>
    <x v="1590"/>
    <n v="93.14"/>
    <n v="85.231999999999985"/>
    <n v="0.47783284371986628"/>
  </r>
  <r>
    <s v="ORID-03841"/>
    <x v="153"/>
    <x v="0"/>
    <s v="Q2"/>
    <n v="5"/>
    <x v="3"/>
    <x v="1"/>
    <x v="11"/>
    <x v="0"/>
    <s v="New"/>
    <x v="3"/>
    <x v="6"/>
    <n v="2"/>
    <n v="50.09"/>
    <n v="0.05"/>
    <n v="23.16"/>
    <x v="1591"/>
    <n v="46.32"/>
    <n v="48.851000000000006"/>
    <n v="0.51329711781950382"/>
  </r>
  <r>
    <s v="ORID-03842"/>
    <x v="177"/>
    <x v="0"/>
    <s v="Q3"/>
    <n v="8"/>
    <x v="2"/>
    <x v="0"/>
    <x v="12"/>
    <x v="2"/>
    <s v="Returning"/>
    <x v="0"/>
    <x v="0"/>
    <n v="10"/>
    <n v="156.72"/>
    <n v="0.15"/>
    <n v="78.12"/>
    <x v="1592"/>
    <n v="781.2"/>
    <n v="550.91999999999985"/>
    <n v="0.41356634537429054"/>
  </r>
  <r>
    <s v="ORID-03845"/>
    <x v="106"/>
    <x v="0"/>
    <s v="Q3"/>
    <n v="9"/>
    <x v="5"/>
    <x v="0"/>
    <x v="12"/>
    <x v="1"/>
    <s v="New"/>
    <x v="2"/>
    <x v="16"/>
    <n v="1"/>
    <n v="81.84"/>
    <n v="0"/>
    <n v="38.5"/>
    <x v="1593"/>
    <n v="38.5"/>
    <n v="43.34"/>
    <n v="0.52956989247311825"/>
  </r>
  <r>
    <s v="ORID-03846"/>
    <x v="320"/>
    <x v="0"/>
    <s v="Q2"/>
    <n v="6"/>
    <x v="11"/>
    <x v="2"/>
    <x v="6"/>
    <x v="1"/>
    <s v="Business"/>
    <x v="0"/>
    <x v="12"/>
    <n v="1"/>
    <n v="93.5"/>
    <n v="0"/>
    <n v="46.63"/>
    <x v="1594"/>
    <n v="46.63"/>
    <n v="46.87"/>
    <n v="0.50128342245989299"/>
  </r>
  <r>
    <s v="ORID-03850"/>
    <x v="258"/>
    <x v="0"/>
    <s v="Q1"/>
    <n v="3"/>
    <x v="8"/>
    <x v="0"/>
    <x v="0"/>
    <x v="3"/>
    <s v="New"/>
    <x v="2"/>
    <x v="16"/>
    <n v="2"/>
    <n v="81.94"/>
    <n v="0.1"/>
    <n v="39.9"/>
    <x v="1595"/>
    <n v="79.8"/>
    <n v="67.691999999999993"/>
    <n v="0.45895370596371327"/>
  </r>
  <r>
    <s v="ORID-03852"/>
    <x v="97"/>
    <x v="0"/>
    <s v="Q4"/>
    <n v="12"/>
    <x v="1"/>
    <x v="3"/>
    <x v="9"/>
    <x v="0"/>
    <s v="Business"/>
    <x v="4"/>
    <x v="17"/>
    <n v="1"/>
    <n v="35.54"/>
    <n v="0.1"/>
    <n v="13.63"/>
    <x v="1596"/>
    <n v="13.63"/>
    <n v="18.356000000000002"/>
    <n v="0.5738760707809667"/>
  </r>
  <r>
    <s v="ORID-03853"/>
    <x v="281"/>
    <x v="0"/>
    <s v="Q2"/>
    <n v="4"/>
    <x v="10"/>
    <x v="0"/>
    <x v="3"/>
    <x v="1"/>
    <s v="Returning"/>
    <x v="1"/>
    <x v="2"/>
    <n v="3"/>
    <n v="136.12"/>
    <n v="0"/>
    <n v="66.58"/>
    <x v="1597"/>
    <n v="199.74"/>
    <n v="208.62"/>
    <n v="0.51087275933000298"/>
  </r>
  <r>
    <s v="ORID-03854"/>
    <x v="308"/>
    <x v="0"/>
    <s v="Q1"/>
    <n v="2"/>
    <x v="4"/>
    <x v="1"/>
    <x v="1"/>
    <x v="1"/>
    <s v="New"/>
    <x v="3"/>
    <x v="11"/>
    <n v="2"/>
    <n v="41.03"/>
    <n v="0"/>
    <n v="16.260000000000002"/>
    <x v="1598"/>
    <n v="32.520000000000003"/>
    <n v="49.54"/>
    <n v="0.60370460638557155"/>
  </r>
  <r>
    <s v="ORID-03855"/>
    <x v="122"/>
    <x v="0"/>
    <s v="Q1"/>
    <n v="2"/>
    <x v="4"/>
    <x v="1"/>
    <x v="1"/>
    <x v="1"/>
    <s v="Business"/>
    <x v="4"/>
    <x v="19"/>
    <n v="1"/>
    <n v="39.39"/>
    <n v="0.1"/>
    <n v="15.09"/>
    <x v="1599"/>
    <n v="15.09"/>
    <n v="20.361000000000001"/>
    <n v="0.57434204958957435"/>
  </r>
  <r>
    <s v="ORID-03856"/>
    <x v="32"/>
    <x v="0"/>
    <s v="Q2"/>
    <n v="4"/>
    <x v="10"/>
    <x v="2"/>
    <x v="10"/>
    <x v="0"/>
    <s v="New"/>
    <x v="1"/>
    <x v="4"/>
    <n v="3"/>
    <n v="161.05000000000001"/>
    <n v="0.05"/>
    <n v="87.43"/>
    <x v="1600"/>
    <n v="262.29000000000002"/>
    <n v="196.70249999999999"/>
    <n v="0.4285527541299694"/>
  </r>
  <r>
    <s v="ORID-03858"/>
    <x v="200"/>
    <x v="0"/>
    <s v="Q3"/>
    <n v="7"/>
    <x v="0"/>
    <x v="3"/>
    <x v="7"/>
    <x v="3"/>
    <s v="Returning"/>
    <x v="3"/>
    <x v="13"/>
    <n v="1"/>
    <n v="80.290000000000006"/>
    <n v="0.1"/>
    <n v="43.47"/>
    <x v="1601"/>
    <n v="43.47"/>
    <n v="28.791000000000011"/>
    <n v="0.39843068875326948"/>
  </r>
  <r>
    <s v="ORID-03860"/>
    <x v="291"/>
    <x v="0"/>
    <s v="Q3"/>
    <n v="7"/>
    <x v="0"/>
    <x v="0"/>
    <x v="0"/>
    <x v="1"/>
    <s v="Returning"/>
    <x v="4"/>
    <x v="17"/>
    <n v="3"/>
    <n v="37.130000000000003"/>
    <n v="0.05"/>
    <n v="14.29"/>
    <x v="1602"/>
    <n v="42.87"/>
    <n v="62.950500000000012"/>
    <n v="0.59488000907196625"/>
  </r>
  <r>
    <s v="ORID-03861"/>
    <x v="296"/>
    <x v="0"/>
    <s v="Q1"/>
    <n v="1"/>
    <x v="9"/>
    <x v="0"/>
    <x v="3"/>
    <x v="1"/>
    <s v="Returning"/>
    <x v="2"/>
    <x v="3"/>
    <n v="3"/>
    <n v="195.49"/>
    <n v="0.05"/>
    <n v="106.38"/>
    <x v="1603"/>
    <n v="319.14"/>
    <n v="238.00649999999996"/>
    <n v="0.42718836069148775"/>
  </r>
  <r>
    <s v="ORID-03862"/>
    <x v="64"/>
    <x v="0"/>
    <s v="Q2"/>
    <n v="5"/>
    <x v="3"/>
    <x v="0"/>
    <x v="3"/>
    <x v="3"/>
    <s v="New"/>
    <x v="4"/>
    <x v="14"/>
    <n v="1"/>
    <n v="123.91"/>
    <n v="0"/>
    <n v="68.89"/>
    <x v="1604"/>
    <n v="68.89"/>
    <n v="55.019999999999996"/>
    <n v="0.44403195867968687"/>
  </r>
  <r>
    <s v="ORID-03863"/>
    <x v="224"/>
    <x v="0"/>
    <s v="Q1"/>
    <n v="1"/>
    <x v="9"/>
    <x v="3"/>
    <x v="8"/>
    <x v="2"/>
    <s v="Returning"/>
    <x v="3"/>
    <x v="11"/>
    <n v="12"/>
    <n v="41.22"/>
    <n v="0.1"/>
    <n v="16.64"/>
    <x v="1605"/>
    <n v="199.68"/>
    <n v="245.49599999999998"/>
    <n v="0.55145829963879456"/>
  </r>
  <r>
    <s v="ORID-03868"/>
    <x v="187"/>
    <x v="0"/>
    <s v="Q3"/>
    <n v="7"/>
    <x v="0"/>
    <x v="3"/>
    <x v="15"/>
    <x v="1"/>
    <s v="Business"/>
    <x v="0"/>
    <x v="12"/>
    <n v="1"/>
    <n v="90.79"/>
    <n v="0"/>
    <n v="46.39"/>
    <x v="1606"/>
    <n v="46.39"/>
    <n v="44.400000000000006"/>
    <n v="0.4890406432426479"/>
  </r>
  <r>
    <s v="ORID-0387"/>
    <x v="336"/>
    <x v="0"/>
    <s v="Q1"/>
    <n v="1"/>
    <x v="9"/>
    <x v="3"/>
    <x v="8"/>
    <x v="1"/>
    <s v="Returning"/>
    <x v="0"/>
    <x v="0"/>
    <n v="1"/>
    <n v="150.96"/>
    <n v="0"/>
    <n v="77.5"/>
    <x v="1607"/>
    <n v="77.5"/>
    <n v="73.460000000000008"/>
    <n v="0.48661897191308956"/>
  </r>
  <r>
    <s v="ORID-03870"/>
    <x v="82"/>
    <x v="0"/>
    <s v="Q3"/>
    <n v="8"/>
    <x v="2"/>
    <x v="3"/>
    <x v="8"/>
    <x v="3"/>
    <s v="Returning"/>
    <x v="0"/>
    <x v="0"/>
    <n v="1"/>
    <n v="157.84"/>
    <n v="0"/>
    <n v="77.87"/>
    <x v="1608"/>
    <n v="77.87"/>
    <n v="79.97"/>
    <n v="0.50665230613279266"/>
  </r>
  <r>
    <s v="ORID-03871"/>
    <x v="355"/>
    <x v="0"/>
    <s v="Q1"/>
    <n v="1"/>
    <x v="9"/>
    <x v="1"/>
    <x v="11"/>
    <x v="1"/>
    <s v="New"/>
    <x v="0"/>
    <x v="10"/>
    <n v="2"/>
    <n v="146.4"/>
    <n v="0.05"/>
    <n v="81.72"/>
    <x v="1609"/>
    <n v="163.44"/>
    <n v="114.72000000000003"/>
    <n v="0.4124245038826575"/>
  </r>
  <r>
    <s v="ORID-03875"/>
    <x v="228"/>
    <x v="0"/>
    <s v="Q3"/>
    <n v="7"/>
    <x v="0"/>
    <x v="0"/>
    <x v="12"/>
    <x v="1"/>
    <s v="Returning"/>
    <x v="3"/>
    <x v="7"/>
    <n v="1"/>
    <n v="101.73"/>
    <n v="0.05"/>
    <n v="51.63"/>
    <x v="1610"/>
    <n v="51.63"/>
    <n v="45.013500000000001"/>
    <n v="0.46576852038678235"/>
  </r>
  <r>
    <s v="ORID-03877"/>
    <x v="76"/>
    <x v="0"/>
    <s v="Q2"/>
    <n v="4"/>
    <x v="10"/>
    <x v="0"/>
    <x v="4"/>
    <x v="1"/>
    <s v="New"/>
    <x v="1"/>
    <x v="2"/>
    <n v="3"/>
    <n v="132.07"/>
    <n v="0.05"/>
    <n v="66.41"/>
    <x v="1611"/>
    <n v="199.23"/>
    <n v="177.1695"/>
    <n v="0.47069536489819991"/>
  </r>
  <r>
    <s v="ORID-03878"/>
    <x v="30"/>
    <x v="0"/>
    <s v="Q1"/>
    <n v="3"/>
    <x v="8"/>
    <x v="2"/>
    <x v="16"/>
    <x v="3"/>
    <s v="Returning"/>
    <x v="4"/>
    <x v="19"/>
    <n v="1"/>
    <n v="41.05"/>
    <n v="0.1"/>
    <n v="14.94"/>
    <x v="1612"/>
    <n v="14.94"/>
    <n v="22.005000000000003"/>
    <n v="0.59561510353227776"/>
  </r>
  <r>
    <s v="ORID-03879"/>
    <x v="348"/>
    <x v="0"/>
    <s v="Q2"/>
    <n v="6"/>
    <x v="11"/>
    <x v="1"/>
    <x v="2"/>
    <x v="3"/>
    <s v="Returning"/>
    <x v="3"/>
    <x v="11"/>
    <n v="2"/>
    <n v="41.25"/>
    <n v="0"/>
    <n v="17.13"/>
    <x v="683"/>
    <n v="34.26"/>
    <n v="48.24"/>
    <n v="0.58472727272727276"/>
  </r>
  <r>
    <s v="ORID-0388"/>
    <x v="280"/>
    <x v="0"/>
    <s v="Q1"/>
    <n v="3"/>
    <x v="8"/>
    <x v="0"/>
    <x v="12"/>
    <x v="1"/>
    <s v="Returning"/>
    <x v="4"/>
    <x v="17"/>
    <n v="1"/>
    <n v="35.61"/>
    <n v="0.05"/>
    <n v="13.8"/>
    <x v="1613"/>
    <n v="13.8"/>
    <n v="20.029499999999995"/>
    <n v="0.59207200815855976"/>
  </r>
  <r>
    <s v="ORID-03880"/>
    <x v="332"/>
    <x v="0"/>
    <s v="Q1"/>
    <n v="3"/>
    <x v="8"/>
    <x v="2"/>
    <x v="6"/>
    <x v="2"/>
    <s v="Business"/>
    <x v="2"/>
    <x v="9"/>
    <n v="12"/>
    <n v="124.86"/>
    <n v="0.1"/>
    <n v="60.82"/>
    <x v="1614"/>
    <n v="729.84"/>
    <n v="618.64800000000002"/>
    <n v="0.45877160197198641"/>
  </r>
  <r>
    <s v="ORID-03881"/>
    <x v="69"/>
    <x v="0"/>
    <s v="Q2"/>
    <n v="5"/>
    <x v="3"/>
    <x v="3"/>
    <x v="15"/>
    <x v="1"/>
    <s v="Business"/>
    <x v="0"/>
    <x v="5"/>
    <n v="3"/>
    <n v="73.03"/>
    <n v="0.05"/>
    <n v="33.200000000000003"/>
    <x v="1615"/>
    <n v="99.600000000000009"/>
    <n v="108.5355"/>
    <n v="0.52146558371829888"/>
  </r>
  <r>
    <s v="ORID-03882"/>
    <x v="87"/>
    <x v="0"/>
    <s v="Q4"/>
    <n v="12"/>
    <x v="1"/>
    <x v="0"/>
    <x v="12"/>
    <x v="3"/>
    <s v="Returning"/>
    <x v="0"/>
    <x v="5"/>
    <n v="3"/>
    <n v="70.430000000000007"/>
    <n v="0.1"/>
    <n v="32.869999999999997"/>
    <x v="1616"/>
    <n v="98.609999999999985"/>
    <n v="91.551000000000045"/>
    <n v="0.48143941186678674"/>
  </r>
  <r>
    <s v="ORID-03883"/>
    <x v="239"/>
    <x v="0"/>
    <s v="Q4"/>
    <n v="12"/>
    <x v="1"/>
    <x v="1"/>
    <x v="1"/>
    <x v="1"/>
    <s v="New"/>
    <x v="2"/>
    <x v="9"/>
    <n v="1"/>
    <n v="125.66"/>
    <n v="0.15"/>
    <n v="60.6"/>
    <x v="1617"/>
    <n v="60.6"/>
    <n v="46.210999999999991"/>
    <n v="0.43264270533933763"/>
  </r>
  <r>
    <s v="ORID-03885"/>
    <x v="118"/>
    <x v="0"/>
    <s v="Q2"/>
    <n v="4"/>
    <x v="10"/>
    <x v="1"/>
    <x v="11"/>
    <x v="1"/>
    <s v="New"/>
    <x v="1"/>
    <x v="2"/>
    <n v="2"/>
    <n v="133.97"/>
    <n v="0.15"/>
    <n v="67.36"/>
    <x v="1618"/>
    <n v="134.72"/>
    <n v="93.028999999999996"/>
    <n v="0.40847160690057915"/>
  </r>
  <r>
    <s v="ORID-03889"/>
    <x v="65"/>
    <x v="0"/>
    <s v="Q1"/>
    <n v="1"/>
    <x v="9"/>
    <x v="3"/>
    <x v="7"/>
    <x v="0"/>
    <s v="Returning"/>
    <x v="3"/>
    <x v="7"/>
    <n v="3"/>
    <n v="103.94"/>
    <n v="0.1"/>
    <n v="50.67"/>
    <x v="1619"/>
    <n v="152.01"/>
    <n v="128.62799999999999"/>
    <n v="0.45834135077929572"/>
  </r>
  <r>
    <s v="ORID-03891"/>
    <x v="61"/>
    <x v="0"/>
    <s v="Q1"/>
    <n v="2"/>
    <x v="4"/>
    <x v="1"/>
    <x v="1"/>
    <x v="0"/>
    <s v="Returning"/>
    <x v="3"/>
    <x v="13"/>
    <n v="1"/>
    <n v="82.04"/>
    <n v="0.1"/>
    <n v="41.46"/>
    <x v="1620"/>
    <n v="41.46"/>
    <n v="32.376000000000012"/>
    <n v="0.43848529172761264"/>
  </r>
  <r>
    <s v="ORID-03893"/>
    <x v="270"/>
    <x v="0"/>
    <s v="Q3"/>
    <n v="7"/>
    <x v="0"/>
    <x v="1"/>
    <x v="1"/>
    <x v="1"/>
    <s v="Returning"/>
    <x v="1"/>
    <x v="1"/>
    <n v="1"/>
    <n v="35.6"/>
    <n v="0"/>
    <n v="13.91"/>
    <x v="1621"/>
    <n v="13.91"/>
    <n v="21.69"/>
    <n v="0.60926966292134832"/>
  </r>
  <r>
    <s v="ORID-03895"/>
    <x v="147"/>
    <x v="0"/>
    <s v="Q1"/>
    <n v="3"/>
    <x v="8"/>
    <x v="0"/>
    <x v="0"/>
    <x v="1"/>
    <s v="Business"/>
    <x v="1"/>
    <x v="4"/>
    <n v="2"/>
    <n v="164.74"/>
    <n v="0.05"/>
    <n v="89.9"/>
    <x v="1622"/>
    <n v="179.8"/>
    <n v="133.20600000000002"/>
    <n v="0.42557011686676932"/>
  </r>
  <r>
    <s v="ORID-03897"/>
    <x v="304"/>
    <x v="0"/>
    <s v="Q2"/>
    <n v="5"/>
    <x v="3"/>
    <x v="0"/>
    <x v="12"/>
    <x v="2"/>
    <s v="Business"/>
    <x v="4"/>
    <x v="17"/>
    <n v="4"/>
    <n v="35.619999999999997"/>
    <n v="0.15"/>
    <n v="13.76"/>
    <x v="1623"/>
    <n v="55.04"/>
    <n v="66.067999999999984"/>
    <n v="0.54552960993493405"/>
  </r>
  <r>
    <s v="ORID-03899"/>
    <x v="18"/>
    <x v="0"/>
    <s v="Q3"/>
    <n v="9"/>
    <x v="5"/>
    <x v="0"/>
    <x v="4"/>
    <x v="2"/>
    <s v="Returning"/>
    <x v="2"/>
    <x v="9"/>
    <n v="6"/>
    <n v="121.7"/>
    <n v="0.15"/>
    <n v="61.26"/>
    <x v="1624"/>
    <n v="367.56"/>
    <n v="253.11000000000007"/>
    <n v="0.40780124703948967"/>
  </r>
  <r>
    <s v="ORID-039"/>
    <x v="31"/>
    <x v="0"/>
    <s v="Q2"/>
    <n v="6"/>
    <x v="11"/>
    <x v="0"/>
    <x v="12"/>
    <x v="3"/>
    <s v="Business"/>
    <x v="3"/>
    <x v="11"/>
    <n v="4"/>
    <n v="40.33"/>
    <n v="0.1"/>
    <n v="17.170000000000002"/>
    <x v="1625"/>
    <n v="68.680000000000007"/>
    <n v="76.507999999999981"/>
    <n v="0.52695815081136177"/>
  </r>
  <r>
    <s v="ORID-0390"/>
    <x v="183"/>
    <x v="0"/>
    <s v="Q3"/>
    <n v="8"/>
    <x v="2"/>
    <x v="3"/>
    <x v="8"/>
    <x v="0"/>
    <s v="New"/>
    <x v="0"/>
    <x v="12"/>
    <n v="1"/>
    <n v="93.41"/>
    <n v="0.05"/>
    <n v="44.7"/>
    <x v="1626"/>
    <n v="44.7"/>
    <n v="44.03949999999999"/>
    <n v="0.49627843294136198"/>
  </r>
  <r>
    <s v="ORID-03901"/>
    <x v="98"/>
    <x v="0"/>
    <s v="Q1"/>
    <n v="2"/>
    <x v="4"/>
    <x v="0"/>
    <x v="0"/>
    <x v="0"/>
    <s v="New"/>
    <x v="0"/>
    <x v="5"/>
    <n v="4"/>
    <n v="70.67"/>
    <n v="0.05"/>
    <n v="32.96"/>
    <x v="1627"/>
    <n v="131.84"/>
    <n v="136.70599999999999"/>
    <n v="0.50905990035226734"/>
  </r>
  <r>
    <s v="ORID-03903"/>
    <x v="63"/>
    <x v="0"/>
    <s v="Q1"/>
    <n v="1"/>
    <x v="9"/>
    <x v="0"/>
    <x v="12"/>
    <x v="1"/>
    <s v="Returning"/>
    <x v="4"/>
    <x v="15"/>
    <n v="2"/>
    <n v="51.56"/>
    <n v="0.05"/>
    <n v="22.26"/>
    <x v="940"/>
    <n v="44.52"/>
    <n v="53.443999999999996"/>
    <n v="0.54554734392225712"/>
  </r>
  <r>
    <s v="ORID-03904"/>
    <x v="148"/>
    <x v="0"/>
    <s v="Q4"/>
    <n v="10"/>
    <x v="6"/>
    <x v="2"/>
    <x v="5"/>
    <x v="1"/>
    <s v="Returning"/>
    <x v="1"/>
    <x v="8"/>
    <n v="2"/>
    <n v="46.72"/>
    <n v="0"/>
    <n v="18.39"/>
    <x v="1628"/>
    <n v="36.78"/>
    <n v="56.66"/>
    <n v="0.60637842465753422"/>
  </r>
  <r>
    <s v="ORID-03909"/>
    <x v="255"/>
    <x v="0"/>
    <s v="Q2"/>
    <n v="6"/>
    <x v="11"/>
    <x v="2"/>
    <x v="13"/>
    <x v="3"/>
    <s v="Returning"/>
    <x v="0"/>
    <x v="0"/>
    <n v="1"/>
    <n v="156.05000000000001"/>
    <n v="0.05"/>
    <n v="81.28"/>
    <x v="1629"/>
    <n v="81.28"/>
    <n v="66.967500000000001"/>
    <n v="0.45172768512116562"/>
  </r>
  <r>
    <s v="ORID-03910"/>
    <x v="354"/>
    <x v="0"/>
    <s v="Q4"/>
    <n v="10"/>
    <x v="6"/>
    <x v="3"/>
    <x v="9"/>
    <x v="1"/>
    <s v="Business"/>
    <x v="3"/>
    <x v="11"/>
    <n v="3"/>
    <n v="41.09"/>
    <n v="0"/>
    <n v="17.18"/>
    <x v="1630"/>
    <n v="51.54"/>
    <n v="71.730000000000018"/>
    <n v="0.58189340472134354"/>
  </r>
  <r>
    <s v="ORID-03911"/>
    <x v="254"/>
    <x v="0"/>
    <s v="Q1"/>
    <n v="1"/>
    <x v="9"/>
    <x v="1"/>
    <x v="11"/>
    <x v="1"/>
    <s v="Returning"/>
    <x v="0"/>
    <x v="0"/>
    <n v="5"/>
    <n v="152.81"/>
    <n v="0"/>
    <n v="78.989999999999995"/>
    <x v="1631"/>
    <n v="394.95"/>
    <n v="369.09999999999997"/>
    <n v="0.48308356782933054"/>
  </r>
  <r>
    <s v="ORID-03913"/>
    <x v="45"/>
    <x v="0"/>
    <s v="Q2"/>
    <n v="5"/>
    <x v="3"/>
    <x v="2"/>
    <x v="6"/>
    <x v="1"/>
    <s v="New"/>
    <x v="3"/>
    <x v="6"/>
    <n v="1"/>
    <n v="50.34"/>
    <n v="0.05"/>
    <n v="22.23"/>
    <x v="1632"/>
    <n v="22.23"/>
    <n v="25.593"/>
    <n v="0.53516090584028608"/>
  </r>
  <r>
    <s v="ORID-03917"/>
    <x v="61"/>
    <x v="0"/>
    <s v="Q1"/>
    <n v="2"/>
    <x v="4"/>
    <x v="0"/>
    <x v="4"/>
    <x v="1"/>
    <s v="Returning"/>
    <x v="1"/>
    <x v="1"/>
    <n v="3"/>
    <n v="36.630000000000003"/>
    <n v="0"/>
    <n v="13.26"/>
    <x v="1633"/>
    <n v="39.78"/>
    <n v="70.110000000000014"/>
    <n v="0.63800163800163801"/>
  </r>
  <r>
    <s v="ORID-03918"/>
    <x v="288"/>
    <x v="0"/>
    <s v="Q3"/>
    <n v="8"/>
    <x v="2"/>
    <x v="2"/>
    <x v="13"/>
    <x v="3"/>
    <s v="New"/>
    <x v="1"/>
    <x v="4"/>
    <n v="3"/>
    <n v="168.51"/>
    <n v="0"/>
    <n v="85.34"/>
    <x v="1634"/>
    <n v="256.02"/>
    <n v="249.51"/>
    <n v="0.49356121298439265"/>
  </r>
  <r>
    <s v="ORID-03919"/>
    <x v="79"/>
    <x v="0"/>
    <s v="Q2"/>
    <n v="5"/>
    <x v="3"/>
    <x v="3"/>
    <x v="9"/>
    <x v="0"/>
    <s v="Business"/>
    <x v="0"/>
    <x v="0"/>
    <n v="6"/>
    <n v="157.33000000000001"/>
    <n v="0"/>
    <n v="78.849999999999994"/>
    <x v="1635"/>
    <n v="473.09999999999997"/>
    <n v="470.88000000000005"/>
    <n v="0.4988241276298227"/>
  </r>
  <r>
    <s v="ORID-0392"/>
    <x v="135"/>
    <x v="0"/>
    <s v="Q3"/>
    <n v="7"/>
    <x v="0"/>
    <x v="0"/>
    <x v="0"/>
    <x v="0"/>
    <s v="Returning"/>
    <x v="0"/>
    <x v="12"/>
    <n v="3"/>
    <n v="94.19"/>
    <n v="0"/>
    <n v="44.1"/>
    <x v="1636"/>
    <n v="132.30000000000001"/>
    <n v="150.26999999999998"/>
    <n v="0.53179743072512997"/>
  </r>
  <r>
    <s v="ORID-03920"/>
    <x v="136"/>
    <x v="0"/>
    <s v="Q2"/>
    <n v="4"/>
    <x v="10"/>
    <x v="2"/>
    <x v="10"/>
    <x v="1"/>
    <s v="Returning"/>
    <x v="3"/>
    <x v="7"/>
    <n v="2"/>
    <n v="100.39"/>
    <n v="0"/>
    <n v="49.05"/>
    <x v="1637"/>
    <n v="98.1"/>
    <n v="102.68"/>
    <n v="0.51140551847793603"/>
  </r>
  <r>
    <s v="ORID-03921"/>
    <x v="169"/>
    <x v="0"/>
    <s v="Q4"/>
    <n v="12"/>
    <x v="1"/>
    <x v="3"/>
    <x v="8"/>
    <x v="2"/>
    <s v="Business"/>
    <x v="0"/>
    <x v="10"/>
    <n v="12"/>
    <n v="142.93"/>
    <n v="0.1"/>
    <n v="79.81"/>
    <x v="1638"/>
    <n v="957.72"/>
    <n v="585.92399999999998"/>
    <n v="0.37957197384889263"/>
  </r>
  <r>
    <s v="ORID-03922"/>
    <x v="44"/>
    <x v="0"/>
    <s v="Q4"/>
    <n v="12"/>
    <x v="1"/>
    <x v="0"/>
    <x v="12"/>
    <x v="0"/>
    <s v="New"/>
    <x v="0"/>
    <x v="10"/>
    <n v="2"/>
    <n v="146.25"/>
    <n v="0.05"/>
    <n v="77.3"/>
    <x v="1639"/>
    <n v="154.6"/>
    <n v="123.27500000000001"/>
    <n v="0.44363472784525421"/>
  </r>
  <r>
    <s v="ORID-03925"/>
    <x v="92"/>
    <x v="0"/>
    <s v="Q1"/>
    <n v="3"/>
    <x v="8"/>
    <x v="0"/>
    <x v="3"/>
    <x v="1"/>
    <s v="Business"/>
    <x v="4"/>
    <x v="17"/>
    <n v="2"/>
    <n v="36.630000000000003"/>
    <n v="0"/>
    <n v="14.31"/>
    <x v="1640"/>
    <n v="28.62"/>
    <n v="44.64"/>
    <n v="0.60933660933660927"/>
  </r>
  <r>
    <s v="ORID-03926"/>
    <x v="50"/>
    <x v="0"/>
    <s v="Q4"/>
    <n v="10"/>
    <x v="6"/>
    <x v="3"/>
    <x v="8"/>
    <x v="1"/>
    <s v="Business"/>
    <x v="0"/>
    <x v="0"/>
    <n v="6"/>
    <n v="154.93"/>
    <n v="0.05"/>
    <n v="79.430000000000007"/>
    <x v="1641"/>
    <n v="476.58000000000004"/>
    <n v="406.52099999999996"/>
    <n v="0.46033352923391546"/>
  </r>
  <r>
    <s v="ORID-03929"/>
    <x v="328"/>
    <x v="0"/>
    <s v="Q1"/>
    <n v="3"/>
    <x v="8"/>
    <x v="0"/>
    <x v="3"/>
    <x v="1"/>
    <s v="New"/>
    <x v="4"/>
    <x v="14"/>
    <n v="1"/>
    <n v="125.69"/>
    <n v="0"/>
    <n v="67.150000000000006"/>
    <x v="1642"/>
    <n v="67.150000000000006"/>
    <n v="58.539999999999992"/>
    <n v="0.465749065160315"/>
  </r>
  <r>
    <s v="ORID-0393"/>
    <x v="132"/>
    <x v="0"/>
    <s v="Q2"/>
    <n v="5"/>
    <x v="3"/>
    <x v="2"/>
    <x v="6"/>
    <x v="3"/>
    <s v="New"/>
    <x v="2"/>
    <x v="3"/>
    <n v="3"/>
    <n v="199.93"/>
    <n v="0"/>
    <n v="104.86"/>
    <x v="1643"/>
    <n v="314.58"/>
    <n v="285.20999999999998"/>
    <n v="0.47551643075076278"/>
  </r>
  <r>
    <s v="ORID-03930"/>
    <x v="168"/>
    <x v="0"/>
    <s v="Q2"/>
    <n v="4"/>
    <x v="10"/>
    <x v="2"/>
    <x v="6"/>
    <x v="3"/>
    <s v="Returning"/>
    <x v="4"/>
    <x v="19"/>
    <n v="2"/>
    <n v="40.85"/>
    <n v="0"/>
    <n v="14.99"/>
    <x v="1644"/>
    <n v="29.98"/>
    <n v="51.72"/>
    <n v="0.633047735618115"/>
  </r>
  <r>
    <s v="ORID-03931"/>
    <x v="205"/>
    <x v="0"/>
    <s v="Q3"/>
    <n v="7"/>
    <x v="0"/>
    <x v="3"/>
    <x v="14"/>
    <x v="2"/>
    <s v="Business"/>
    <x v="0"/>
    <x v="10"/>
    <n v="12"/>
    <n v="143.77000000000001"/>
    <n v="0.1"/>
    <n v="81.680000000000007"/>
    <x v="1645"/>
    <n v="980.16000000000008"/>
    <n v="572.55600000000027"/>
    <n v="0.3687448316369511"/>
  </r>
  <r>
    <s v="ORID-03932"/>
    <x v="159"/>
    <x v="0"/>
    <s v="Q2"/>
    <n v="6"/>
    <x v="11"/>
    <x v="3"/>
    <x v="15"/>
    <x v="1"/>
    <s v="New"/>
    <x v="4"/>
    <x v="17"/>
    <n v="4"/>
    <n v="35.770000000000003"/>
    <n v="0"/>
    <n v="13.75"/>
    <x v="1646"/>
    <n v="55"/>
    <n v="88.080000000000013"/>
    <n v="0.61559966452334358"/>
  </r>
  <r>
    <s v="ORID-03933"/>
    <x v="150"/>
    <x v="0"/>
    <s v="Q2"/>
    <n v="6"/>
    <x v="11"/>
    <x v="0"/>
    <x v="4"/>
    <x v="0"/>
    <s v="New"/>
    <x v="4"/>
    <x v="15"/>
    <n v="2"/>
    <n v="51.42"/>
    <n v="0"/>
    <n v="22.19"/>
    <x v="1647"/>
    <n v="44.38"/>
    <n v="58.46"/>
    <n v="0.56845585375340335"/>
  </r>
  <r>
    <s v="ORID-03935"/>
    <x v="124"/>
    <x v="0"/>
    <s v="Q3"/>
    <n v="8"/>
    <x v="2"/>
    <x v="3"/>
    <x v="14"/>
    <x v="3"/>
    <s v="Returning"/>
    <x v="1"/>
    <x v="8"/>
    <n v="4"/>
    <n v="46.05"/>
    <n v="0"/>
    <n v="18.75"/>
    <x v="1648"/>
    <n v="75"/>
    <n v="109.19999999999999"/>
    <n v="0.5928338762214983"/>
  </r>
  <r>
    <s v="ORID-03937"/>
    <x v="107"/>
    <x v="0"/>
    <s v="Q3"/>
    <n v="7"/>
    <x v="0"/>
    <x v="0"/>
    <x v="0"/>
    <x v="1"/>
    <s v="Business"/>
    <x v="2"/>
    <x v="9"/>
    <n v="3"/>
    <n v="126.23"/>
    <n v="0.05"/>
    <n v="61.81"/>
    <x v="1649"/>
    <n v="185.43"/>
    <n v="174.32549999999998"/>
    <n v="0.4845666014835075"/>
  </r>
  <r>
    <s v="ORID-03938"/>
    <x v="82"/>
    <x v="0"/>
    <s v="Q3"/>
    <n v="8"/>
    <x v="2"/>
    <x v="2"/>
    <x v="6"/>
    <x v="1"/>
    <s v="New"/>
    <x v="2"/>
    <x v="18"/>
    <n v="1"/>
    <n v="336.35"/>
    <n v="0"/>
    <n v="195.07"/>
    <x v="1650"/>
    <n v="195.07"/>
    <n v="141.28000000000003"/>
    <n v="0.42003865021554931"/>
  </r>
  <r>
    <s v="ORID-03940"/>
    <x v="276"/>
    <x v="0"/>
    <s v="Q3"/>
    <n v="7"/>
    <x v="0"/>
    <x v="3"/>
    <x v="14"/>
    <x v="0"/>
    <s v="Returning"/>
    <x v="0"/>
    <x v="10"/>
    <n v="3"/>
    <n v="143.59"/>
    <n v="0"/>
    <n v="78.91"/>
    <x v="1651"/>
    <n v="236.73"/>
    <n v="194.04"/>
    <n v="0.45044919562643637"/>
  </r>
  <r>
    <s v="ORID-03942"/>
    <x v="205"/>
    <x v="0"/>
    <s v="Q3"/>
    <n v="7"/>
    <x v="0"/>
    <x v="2"/>
    <x v="6"/>
    <x v="1"/>
    <s v="New"/>
    <x v="0"/>
    <x v="5"/>
    <n v="2"/>
    <n v="70.5"/>
    <n v="0"/>
    <n v="32.51"/>
    <x v="1575"/>
    <n v="65.02"/>
    <n v="75.98"/>
    <n v="0.53886524822695037"/>
  </r>
  <r>
    <s v="ORID-03945"/>
    <x v="233"/>
    <x v="0"/>
    <s v="Q4"/>
    <n v="12"/>
    <x v="1"/>
    <x v="0"/>
    <x v="3"/>
    <x v="2"/>
    <s v="Business"/>
    <x v="3"/>
    <x v="6"/>
    <n v="4"/>
    <n v="50.96"/>
    <n v="0.1"/>
    <n v="22.14"/>
    <x v="1652"/>
    <n v="88.56"/>
    <n v="94.896000000000015"/>
    <n v="0.51726844583987441"/>
  </r>
  <r>
    <s v="ORID-03948"/>
    <x v="256"/>
    <x v="0"/>
    <s v="Q1"/>
    <n v="1"/>
    <x v="9"/>
    <x v="2"/>
    <x v="16"/>
    <x v="1"/>
    <s v="New"/>
    <x v="0"/>
    <x v="5"/>
    <n v="2"/>
    <n v="72.239999999999995"/>
    <n v="0"/>
    <n v="32.94"/>
    <x v="1653"/>
    <n v="65.88"/>
    <n v="78.599999999999994"/>
    <n v="0.54401993355481726"/>
  </r>
  <r>
    <s v="ORID-03951"/>
    <x v="150"/>
    <x v="0"/>
    <s v="Q2"/>
    <n v="6"/>
    <x v="11"/>
    <x v="3"/>
    <x v="9"/>
    <x v="0"/>
    <s v="New"/>
    <x v="1"/>
    <x v="4"/>
    <n v="1"/>
    <n v="164.99"/>
    <n v="0.1"/>
    <n v="86.6"/>
    <x v="1654"/>
    <n v="86.6"/>
    <n v="61.89100000000002"/>
    <n v="0.41679967136055396"/>
  </r>
  <r>
    <s v="ORID-03952"/>
    <x v="308"/>
    <x v="0"/>
    <s v="Q1"/>
    <n v="2"/>
    <x v="4"/>
    <x v="0"/>
    <x v="12"/>
    <x v="3"/>
    <s v="New"/>
    <x v="3"/>
    <x v="13"/>
    <n v="1"/>
    <n v="81.44"/>
    <n v="0.05"/>
    <n v="43.9"/>
    <x v="1655"/>
    <n v="43.9"/>
    <n v="33.467999999999996"/>
    <n v="0.43258194602419603"/>
  </r>
  <r>
    <s v="ORID-03953"/>
    <x v="26"/>
    <x v="0"/>
    <s v="Q1"/>
    <n v="3"/>
    <x v="8"/>
    <x v="2"/>
    <x v="16"/>
    <x v="1"/>
    <s v="New"/>
    <x v="4"/>
    <x v="14"/>
    <n v="1"/>
    <n v="120.63"/>
    <n v="0"/>
    <n v="70.28"/>
    <x v="1656"/>
    <n v="70.28"/>
    <n v="50.349999999999994"/>
    <n v="0.41739202520102792"/>
  </r>
  <r>
    <s v="ORID-03958"/>
    <x v="197"/>
    <x v="0"/>
    <s v="Q2"/>
    <n v="4"/>
    <x v="10"/>
    <x v="2"/>
    <x v="13"/>
    <x v="1"/>
    <s v="Returning"/>
    <x v="2"/>
    <x v="9"/>
    <n v="2"/>
    <n v="125.35"/>
    <n v="0.15"/>
    <n v="60.73"/>
    <x v="1657"/>
    <n v="121.46"/>
    <n v="91.635000000000005"/>
    <n v="0.43001947488209485"/>
  </r>
  <r>
    <s v="ORID-03961"/>
    <x v="73"/>
    <x v="0"/>
    <s v="Q1"/>
    <n v="3"/>
    <x v="8"/>
    <x v="1"/>
    <x v="2"/>
    <x v="1"/>
    <s v="Business"/>
    <x v="4"/>
    <x v="17"/>
    <n v="3"/>
    <n v="36.32"/>
    <n v="0"/>
    <n v="14.18"/>
    <x v="1658"/>
    <n v="42.54"/>
    <n v="66.420000000000016"/>
    <n v="0.60958149779735693"/>
  </r>
  <r>
    <s v="ORID-03963"/>
    <x v="287"/>
    <x v="0"/>
    <s v="Q4"/>
    <n v="12"/>
    <x v="1"/>
    <x v="0"/>
    <x v="12"/>
    <x v="1"/>
    <s v="Returning"/>
    <x v="1"/>
    <x v="1"/>
    <n v="1"/>
    <n v="35.81"/>
    <n v="0"/>
    <n v="13.28"/>
    <x v="1659"/>
    <n v="13.28"/>
    <n v="22.53"/>
    <n v="0.62915386763473891"/>
  </r>
  <r>
    <s v="ORID-03964"/>
    <x v="286"/>
    <x v="0"/>
    <s v="Q3"/>
    <n v="9"/>
    <x v="5"/>
    <x v="2"/>
    <x v="6"/>
    <x v="0"/>
    <s v="New"/>
    <x v="4"/>
    <x v="19"/>
    <n v="2"/>
    <n v="40.49"/>
    <n v="0.15"/>
    <n v="14.32"/>
    <x v="1660"/>
    <n v="28.64"/>
    <n v="40.192999999999998"/>
    <n v="0.58392050324698908"/>
  </r>
  <r>
    <s v="ORID-03965"/>
    <x v="170"/>
    <x v="0"/>
    <s v="Q4"/>
    <n v="10"/>
    <x v="6"/>
    <x v="2"/>
    <x v="10"/>
    <x v="0"/>
    <s v="Returning"/>
    <x v="2"/>
    <x v="16"/>
    <n v="3"/>
    <n v="82.75"/>
    <n v="0.05"/>
    <n v="38.53"/>
    <x v="1661"/>
    <n v="115.59"/>
    <n v="120.24749999999997"/>
    <n v="0.50987438384480832"/>
  </r>
  <r>
    <s v="ORID-03966"/>
    <x v="181"/>
    <x v="0"/>
    <s v="Q2"/>
    <n v="6"/>
    <x v="11"/>
    <x v="0"/>
    <x v="12"/>
    <x v="1"/>
    <s v="New"/>
    <x v="4"/>
    <x v="14"/>
    <n v="3"/>
    <n v="126.22"/>
    <n v="0"/>
    <n v="69.599999999999994"/>
    <x v="1662"/>
    <n v="208.79999999999998"/>
    <n v="169.85999999999999"/>
    <n v="0.4485818412295991"/>
  </r>
  <r>
    <s v="ORID-03967"/>
    <x v="203"/>
    <x v="0"/>
    <s v="Q1"/>
    <n v="1"/>
    <x v="9"/>
    <x v="2"/>
    <x v="6"/>
    <x v="1"/>
    <s v="Business"/>
    <x v="1"/>
    <x v="1"/>
    <n v="2"/>
    <n v="37.090000000000003"/>
    <n v="0"/>
    <n v="13.29"/>
    <x v="1663"/>
    <n v="26.58"/>
    <n v="47.600000000000009"/>
    <n v="0.64168239417632789"/>
  </r>
  <r>
    <s v="ORID-03968"/>
    <x v="67"/>
    <x v="0"/>
    <s v="Q4"/>
    <n v="11"/>
    <x v="7"/>
    <x v="2"/>
    <x v="10"/>
    <x v="2"/>
    <s v="Business"/>
    <x v="4"/>
    <x v="15"/>
    <n v="5"/>
    <n v="51.36"/>
    <n v="0.1"/>
    <n v="22.45"/>
    <x v="1664"/>
    <n v="112.25"/>
    <n v="118.87"/>
    <n v="0.51432156455520939"/>
  </r>
  <r>
    <s v="ORID-03969"/>
    <x v="168"/>
    <x v="0"/>
    <s v="Q2"/>
    <n v="4"/>
    <x v="10"/>
    <x v="0"/>
    <x v="12"/>
    <x v="3"/>
    <s v="Returning"/>
    <x v="0"/>
    <x v="12"/>
    <n v="1"/>
    <n v="92.91"/>
    <n v="0.05"/>
    <n v="46"/>
    <x v="1665"/>
    <n v="46"/>
    <n v="42.264499999999998"/>
    <n v="0.4788391709010984"/>
  </r>
  <r>
    <s v="ORID-0397"/>
    <x v="31"/>
    <x v="0"/>
    <s v="Q2"/>
    <n v="6"/>
    <x v="11"/>
    <x v="0"/>
    <x v="12"/>
    <x v="1"/>
    <s v="Business"/>
    <x v="2"/>
    <x v="9"/>
    <n v="2"/>
    <n v="121.19"/>
    <n v="0.05"/>
    <n v="58.91"/>
    <x v="1666"/>
    <n v="117.82"/>
    <n v="112.441"/>
    <n v="0.48831977625390321"/>
  </r>
  <r>
    <s v="ORID-03972"/>
    <x v="279"/>
    <x v="0"/>
    <s v="Q3"/>
    <n v="8"/>
    <x v="2"/>
    <x v="2"/>
    <x v="13"/>
    <x v="2"/>
    <s v="Business"/>
    <x v="3"/>
    <x v="7"/>
    <n v="5"/>
    <n v="100.48"/>
    <n v="0.1"/>
    <n v="49.67"/>
    <x v="1667"/>
    <n v="248.35000000000002"/>
    <n v="203.81"/>
    <n v="0.45074752300070769"/>
  </r>
  <r>
    <s v="ORID-03976"/>
    <x v="202"/>
    <x v="0"/>
    <s v="Q3"/>
    <n v="9"/>
    <x v="5"/>
    <x v="3"/>
    <x v="8"/>
    <x v="0"/>
    <s v="Returning"/>
    <x v="1"/>
    <x v="1"/>
    <n v="2"/>
    <n v="37.03"/>
    <n v="0.1"/>
    <n v="13.46"/>
    <x v="1668"/>
    <n v="26.92"/>
    <n v="39.734000000000009"/>
    <n v="0.59612326342004984"/>
  </r>
  <r>
    <s v="ORID-03978"/>
    <x v="15"/>
    <x v="0"/>
    <s v="Q4"/>
    <n v="11"/>
    <x v="7"/>
    <x v="2"/>
    <x v="6"/>
    <x v="1"/>
    <s v="New"/>
    <x v="0"/>
    <x v="0"/>
    <n v="4"/>
    <n v="154.46"/>
    <n v="0.05"/>
    <n v="80.48"/>
    <x v="1669"/>
    <n v="321.92"/>
    <n v="265.02799999999996"/>
    <n v="0.45153574081519993"/>
  </r>
  <r>
    <s v="ORID-03979"/>
    <x v="245"/>
    <x v="0"/>
    <s v="Q3"/>
    <n v="8"/>
    <x v="2"/>
    <x v="3"/>
    <x v="8"/>
    <x v="1"/>
    <s v="Business"/>
    <x v="4"/>
    <x v="19"/>
    <n v="1"/>
    <n v="40.19"/>
    <n v="0.05"/>
    <n v="14.73"/>
    <x v="1670"/>
    <n v="14.73"/>
    <n v="23.450499999999995"/>
    <n v="0.61420096646193734"/>
  </r>
  <r>
    <s v="ORID-03980"/>
    <x v="232"/>
    <x v="0"/>
    <s v="Q2"/>
    <n v="4"/>
    <x v="10"/>
    <x v="0"/>
    <x v="4"/>
    <x v="0"/>
    <s v="New"/>
    <x v="0"/>
    <x v="10"/>
    <n v="1"/>
    <n v="142.53"/>
    <n v="0.05"/>
    <n v="77.77"/>
    <x v="1671"/>
    <n v="77.77"/>
    <n v="57.633500000000012"/>
    <n v="0.4256426163282338"/>
  </r>
  <r>
    <s v="ORID-03981"/>
    <x v="22"/>
    <x v="0"/>
    <s v="Q2"/>
    <n v="5"/>
    <x v="3"/>
    <x v="0"/>
    <x v="3"/>
    <x v="1"/>
    <s v="New"/>
    <x v="3"/>
    <x v="13"/>
    <n v="2"/>
    <n v="82.22"/>
    <n v="0.05"/>
    <n v="42.35"/>
    <x v="1672"/>
    <n v="84.7"/>
    <n v="71.517999999999986"/>
    <n v="0.45780895927485943"/>
  </r>
  <r>
    <s v="ORID-03982"/>
    <x v="112"/>
    <x v="0"/>
    <s v="Q3"/>
    <n v="8"/>
    <x v="2"/>
    <x v="3"/>
    <x v="9"/>
    <x v="0"/>
    <s v="Returning"/>
    <x v="2"/>
    <x v="16"/>
    <n v="1"/>
    <n v="79.989999999999995"/>
    <n v="0.05"/>
    <n v="40.25"/>
    <x v="97"/>
    <n v="40.25"/>
    <n v="35.740499999999997"/>
    <n v="0.47032852790809376"/>
  </r>
  <r>
    <s v="ORID-03983"/>
    <x v="16"/>
    <x v="0"/>
    <s v="Q3"/>
    <n v="8"/>
    <x v="2"/>
    <x v="3"/>
    <x v="9"/>
    <x v="3"/>
    <s v="Business"/>
    <x v="2"/>
    <x v="3"/>
    <n v="2"/>
    <n v="194.71"/>
    <n v="0.1"/>
    <n v="105.57"/>
    <x v="1673"/>
    <n v="211.14"/>
    <n v="139.33800000000002"/>
    <n v="0.39756561039494637"/>
  </r>
  <r>
    <s v="ORID-03986"/>
    <x v="71"/>
    <x v="0"/>
    <s v="Q4"/>
    <n v="11"/>
    <x v="7"/>
    <x v="1"/>
    <x v="11"/>
    <x v="3"/>
    <s v="New"/>
    <x v="1"/>
    <x v="1"/>
    <n v="2"/>
    <n v="36.29"/>
    <n v="0.15"/>
    <n v="13.93"/>
    <x v="1674"/>
    <n v="27.86"/>
    <n v="33.832999999999998"/>
    <n v="0.54840905775371596"/>
  </r>
  <r>
    <s v="ORID-03987"/>
    <x v="105"/>
    <x v="0"/>
    <s v="Q3"/>
    <n v="8"/>
    <x v="2"/>
    <x v="2"/>
    <x v="6"/>
    <x v="3"/>
    <s v="Business"/>
    <x v="0"/>
    <x v="10"/>
    <n v="1"/>
    <n v="144.54"/>
    <n v="0"/>
    <n v="78.77"/>
    <x v="1675"/>
    <n v="78.77"/>
    <n v="65.77"/>
    <n v="0.45502974955029751"/>
  </r>
  <r>
    <s v="ORID-03989"/>
    <x v="348"/>
    <x v="0"/>
    <s v="Q2"/>
    <n v="6"/>
    <x v="11"/>
    <x v="2"/>
    <x v="6"/>
    <x v="1"/>
    <s v="Returning"/>
    <x v="0"/>
    <x v="12"/>
    <n v="2"/>
    <n v="92"/>
    <n v="0"/>
    <n v="44.27"/>
    <x v="1676"/>
    <n v="88.54"/>
    <n v="95.46"/>
    <n v="0.51880434782608698"/>
  </r>
  <r>
    <s v="ORID-03990"/>
    <x v="206"/>
    <x v="0"/>
    <s v="Q3"/>
    <n v="7"/>
    <x v="0"/>
    <x v="3"/>
    <x v="8"/>
    <x v="1"/>
    <s v="Business"/>
    <x v="1"/>
    <x v="2"/>
    <n v="1"/>
    <n v="133.66999999999999"/>
    <n v="0"/>
    <n v="68.25"/>
    <x v="1677"/>
    <n v="68.25"/>
    <n v="65.419999999999987"/>
    <n v="0.48941422907159415"/>
  </r>
  <r>
    <s v="ORID-03992"/>
    <x v="104"/>
    <x v="0"/>
    <s v="Q2"/>
    <n v="5"/>
    <x v="3"/>
    <x v="0"/>
    <x v="12"/>
    <x v="1"/>
    <s v="New"/>
    <x v="1"/>
    <x v="4"/>
    <n v="2"/>
    <n v="163.57"/>
    <n v="0"/>
    <n v="85.72"/>
    <x v="1678"/>
    <n v="171.44"/>
    <n v="155.69999999999999"/>
    <n v="0.47594302133643085"/>
  </r>
  <r>
    <s v="ORID-03993"/>
    <x v="302"/>
    <x v="0"/>
    <s v="Q3"/>
    <n v="9"/>
    <x v="5"/>
    <x v="2"/>
    <x v="6"/>
    <x v="3"/>
    <s v="Returning"/>
    <x v="0"/>
    <x v="0"/>
    <n v="1"/>
    <n v="153.68"/>
    <n v="0.05"/>
    <n v="77.42"/>
    <x v="1679"/>
    <n v="77.42"/>
    <n v="68.576000000000008"/>
    <n v="0.46971149894517661"/>
  </r>
  <r>
    <s v="ORID-03999"/>
    <x v="169"/>
    <x v="0"/>
    <s v="Q4"/>
    <n v="12"/>
    <x v="1"/>
    <x v="2"/>
    <x v="6"/>
    <x v="0"/>
    <s v="Returning"/>
    <x v="0"/>
    <x v="0"/>
    <n v="2"/>
    <n v="153.97"/>
    <n v="0"/>
    <n v="79.45"/>
    <x v="1680"/>
    <n v="158.9"/>
    <n v="149.04"/>
    <n v="0.48399038773787101"/>
  </r>
  <r>
    <s v="ORID-04"/>
    <x v="287"/>
    <x v="0"/>
    <s v="Q4"/>
    <n v="12"/>
    <x v="1"/>
    <x v="0"/>
    <x v="4"/>
    <x v="1"/>
    <s v="New"/>
    <x v="3"/>
    <x v="7"/>
    <n v="1"/>
    <n v="102.98"/>
    <n v="0.1"/>
    <n v="51.45"/>
    <x v="1681"/>
    <n v="51.45"/>
    <n v="41.231999999999999"/>
    <n v="0.4448760277076455"/>
  </r>
  <r>
    <s v="ORID-040"/>
    <x v="53"/>
    <x v="0"/>
    <s v="Q2"/>
    <n v="6"/>
    <x v="11"/>
    <x v="0"/>
    <x v="0"/>
    <x v="0"/>
    <s v="New"/>
    <x v="1"/>
    <x v="4"/>
    <n v="1"/>
    <n v="167.23"/>
    <n v="0.05"/>
    <n v="85.14"/>
    <x v="1682"/>
    <n v="85.14"/>
    <n v="73.728499999999983"/>
    <n v="0.46408507665144438"/>
  </r>
  <r>
    <s v="ORID-0400"/>
    <x v="116"/>
    <x v="0"/>
    <s v="Q2"/>
    <n v="5"/>
    <x v="3"/>
    <x v="2"/>
    <x v="6"/>
    <x v="2"/>
    <s v="Business"/>
    <x v="0"/>
    <x v="12"/>
    <n v="6"/>
    <n v="92.66"/>
    <n v="0.15"/>
    <n v="44.71"/>
    <x v="1683"/>
    <n v="268.26"/>
    <n v="204.30600000000004"/>
    <n v="0.43233326138571126"/>
  </r>
  <r>
    <s v="ORID-04002"/>
    <x v="253"/>
    <x v="0"/>
    <s v="Q1"/>
    <n v="1"/>
    <x v="9"/>
    <x v="1"/>
    <x v="11"/>
    <x v="1"/>
    <s v="Returning"/>
    <x v="4"/>
    <x v="15"/>
    <n v="3"/>
    <n v="50.92"/>
    <n v="0.05"/>
    <n v="21.87"/>
    <x v="1684"/>
    <n v="65.61"/>
    <n v="79.511999999999986"/>
    <n v="0.54789763095877941"/>
  </r>
  <r>
    <s v="ORID-04003"/>
    <x v="213"/>
    <x v="0"/>
    <s v="Q3"/>
    <n v="9"/>
    <x v="5"/>
    <x v="0"/>
    <x v="4"/>
    <x v="3"/>
    <s v="Returning"/>
    <x v="4"/>
    <x v="15"/>
    <n v="2"/>
    <n v="50.41"/>
    <n v="0.1"/>
    <n v="22.05"/>
    <x v="1685"/>
    <n v="44.1"/>
    <n v="46.637999999999998"/>
    <n v="0.51398532037294187"/>
  </r>
  <r>
    <s v="ORID-04004"/>
    <x v="258"/>
    <x v="0"/>
    <s v="Q1"/>
    <n v="3"/>
    <x v="8"/>
    <x v="3"/>
    <x v="8"/>
    <x v="1"/>
    <s v="New"/>
    <x v="1"/>
    <x v="8"/>
    <n v="1"/>
    <n v="46.46"/>
    <n v="0.1"/>
    <n v="17.989999999999998"/>
    <x v="1686"/>
    <n v="17.989999999999998"/>
    <n v="23.824000000000002"/>
    <n v="0.56976132395848289"/>
  </r>
  <r>
    <s v="ORID-04007"/>
    <x v="126"/>
    <x v="0"/>
    <s v="Q4"/>
    <n v="11"/>
    <x v="7"/>
    <x v="1"/>
    <x v="2"/>
    <x v="3"/>
    <s v="Business"/>
    <x v="3"/>
    <x v="6"/>
    <n v="5"/>
    <n v="51.04"/>
    <n v="0"/>
    <n v="22.69"/>
    <x v="1687"/>
    <n v="113.45"/>
    <n v="141.75"/>
    <n v="0.55544670846394983"/>
  </r>
  <r>
    <s v="ORID-04008"/>
    <x v="159"/>
    <x v="0"/>
    <s v="Q2"/>
    <n v="6"/>
    <x v="11"/>
    <x v="2"/>
    <x v="16"/>
    <x v="1"/>
    <s v="Returning"/>
    <x v="3"/>
    <x v="7"/>
    <n v="2"/>
    <n v="102.49"/>
    <n v="0"/>
    <n v="50.07"/>
    <x v="1688"/>
    <n v="100.14"/>
    <n v="104.83999999999999"/>
    <n v="0.51146453312518292"/>
  </r>
  <r>
    <s v="ORID-04012"/>
    <x v="5"/>
    <x v="0"/>
    <s v="Q3"/>
    <n v="8"/>
    <x v="2"/>
    <x v="2"/>
    <x v="16"/>
    <x v="1"/>
    <s v="New"/>
    <x v="0"/>
    <x v="5"/>
    <n v="2"/>
    <n v="72.97"/>
    <n v="0"/>
    <n v="33.25"/>
    <x v="1689"/>
    <n v="66.5"/>
    <n v="79.44"/>
    <n v="0.54433328765245992"/>
  </r>
  <r>
    <s v="ORID-04016"/>
    <x v="16"/>
    <x v="0"/>
    <s v="Q3"/>
    <n v="8"/>
    <x v="2"/>
    <x v="0"/>
    <x v="3"/>
    <x v="2"/>
    <s v="Business"/>
    <x v="0"/>
    <x v="10"/>
    <n v="5"/>
    <n v="145.24"/>
    <n v="0.15"/>
    <n v="77.69"/>
    <x v="1690"/>
    <n v="388.45"/>
    <n v="228.82"/>
    <n v="0.37069677774717708"/>
  </r>
  <r>
    <s v="ORID-04017"/>
    <x v="140"/>
    <x v="0"/>
    <s v="Q3"/>
    <n v="7"/>
    <x v="0"/>
    <x v="0"/>
    <x v="12"/>
    <x v="3"/>
    <s v="New"/>
    <x v="4"/>
    <x v="19"/>
    <n v="1"/>
    <n v="39.5"/>
    <n v="0.1"/>
    <n v="14.86"/>
    <x v="1691"/>
    <n v="14.86"/>
    <n v="20.690000000000005"/>
    <n v="0.58199718706047832"/>
  </r>
  <r>
    <s v="ORID-04018"/>
    <x v="190"/>
    <x v="0"/>
    <s v="Q3"/>
    <n v="9"/>
    <x v="5"/>
    <x v="2"/>
    <x v="5"/>
    <x v="1"/>
    <s v="New"/>
    <x v="4"/>
    <x v="15"/>
    <n v="1"/>
    <n v="50.42"/>
    <n v="0"/>
    <n v="21.68"/>
    <x v="1692"/>
    <n v="21.68"/>
    <n v="28.740000000000002"/>
    <n v="0.57001190003966684"/>
  </r>
  <r>
    <s v="ORID-04020"/>
    <x v="273"/>
    <x v="0"/>
    <s v="Q3"/>
    <n v="7"/>
    <x v="0"/>
    <x v="3"/>
    <x v="9"/>
    <x v="1"/>
    <s v="Returning"/>
    <x v="2"/>
    <x v="9"/>
    <n v="1"/>
    <n v="126.13"/>
    <n v="0.15"/>
    <n v="60.43"/>
    <x v="1693"/>
    <n v="60.43"/>
    <n v="46.780499999999996"/>
    <n v="0.43634252242084498"/>
  </r>
  <r>
    <s v="ORID-04022"/>
    <x v="44"/>
    <x v="0"/>
    <s v="Q4"/>
    <n v="12"/>
    <x v="1"/>
    <x v="1"/>
    <x v="2"/>
    <x v="3"/>
    <s v="Returning"/>
    <x v="2"/>
    <x v="18"/>
    <n v="1"/>
    <n v="333.51"/>
    <n v="0.2"/>
    <n v="199.91"/>
    <x v="1694"/>
    <n v="199.91"/>
    <n v="66.897999999999996"/>
    <n v="0.25073461065635211"/>
  </r>
  <r>
    <s v="ORID-04029"/>
    <x v="146"/>
    <x v="0"/>
    <s v="Q2"/>
    <n v="5"/>
    <x v="3"/>
    <x v="0"/>
    <x v="3"/>
    <x v="0"/>
    <s v="New"/>
    <x v="1"/>
    <x v="4"/>
    <n v="1"/>
    <n v="161.36000000000001"/>
    <n v="0"/>
    <n v="87"/>
    <x v="1695"/>
    <n v="87"/>
    <n v="74.360000000000014"/>
    <n v="0.46083292017848293"/>
  </r>
  <r>
    <s v="ORID-04030"/>
    <x v="193"/>
    <x v="0"/>
    <s v="Q3"/>
    <n v="7"/>
    <x v="0"/>
    <x v="0"/>
    <x v="12"/>
    <x v="1"/>
    <s v="New"/>
    <x v="2"/>
    <x v="16"/>
    <n v="2"/>
    <n v="83.71"/>
    <n v="0"/>
    <n v="39.29"/>
    <x v="1696"/>
    <n v="78.58"/>
    <n v="88.839999999999989"/>
    <n v="0.53064150041811009"/>
  </r>
  <r>
    <s v="ORID-04031"/>
    <x v="122"/>
    <x v="0"/>
    <s v="Q1"/>
    <n v="2"/>
    <x v="4"/>
    <x v="1"/>
    <x v="1"/>
    <x v="1"/>
    <s v="New"/>
    <x v="3"/>
    <x v="7"/>
    <n v="6"/>
    <n v="101.64"/>
    <n v="0"/>
    <n v="51.06"/>
    <x v="1697"/>
    <n v="306.36"/>
    <n v="303.48"/>
    <n v="0.49763872491145217"/>
  </r>
  <r>
    <s v="ORID-04035"/>
    <x v="7"/>
    <x v="0"/>
    <s v="Q3"/>
    <n v="8"/>
    <x v="2"/>
    <x v="1"/>
    <x v="2"/>
    <x v="1"/>
    <s v="Returning"/>
    <x v="3"/>
    <x v="11"/>
    <n v="2"/>
    <n v="40.53"/>
    <n v="0.05"/>
    <n v="17.100000000000001"/>
    <x v="1698"/>
    <n v="34.200000000000003"/>
    <n v="42.807000000000002"/>
    <n v="0.55588452997779425"/>
  </r>
  <r>
    <s v="ORID-04036"/>
    <x v="34"/>
    <x v="0"/>
    <s v="Q4"/>
    <n v="11"/>
    <x v="7"/>
    <x v="3"/>
    <x v="7"/>
    <x v="1"/>
    <s v="Business"/>
    <x v="4"/>
    <x v="17"/>
    <n v="1"/>
    <n v="36.96"/>
    <n v="0.1"/>
    <n v="14.18"/>
    <x v="1699"/>
    <n v="14.18"/>
    <n v="19.084000000000003"/>
    <n v="0.57371332371332373"/>
  </r>
  <r>
    <s v="ORID-04037"/>
    <x v="165"/>
    <x v="0"/>
    <s v="Q4"/>
    <n v="12"/>
    <x v="1"/>
    <x v="0"/>
    <x v="12"/>
    <x v="0"/>
    <s v="Returning"/>
    <x v="0"/>
    <x v="0"/>
    <n v="1"/>
    <n v="152.4"/>
    <n v="0.05"/>
    <n v="77.98"/>
    <x v="1700"/>
    <n v="77.98"/>
    <n v="66.8"/>
    <n v="0.46138969470921398"/>
  </r>
  <r>
    <s v="ORID-04038"/>
    <x v="138"/>
    <x v="0"/>
    <s v="Q4"/>
    <n v="10"/>
    <x v="6"/>
    <x v="1"/>
    <x v="11"/>
    <x v="1"/>
    <s v="Returning"/>
    <x v="4"/>
    <x v="14"/>
    <n v="2"/>
    <n v="125.56"/>
    <n v="0.1"/>
    <n v="67.260000000000005"/>
    <x v="1701"/>
    <n v="134.52000000000001"/>
    <n v="91.488"/>
    <n v="0.40479983009450993"/>
  </r>
  <r>
    <s v="ORID-0404"/>
    <x v="249"/>
    <x v="0"/>
    <s v="Q1"/>
    <n v="2"/>
    <x v="4"/>
    <x v="3"/>
    <x v="8"/>
    <x v="2"/>
    <s v="Business"/>
    <x v="2"/>
    <x v="9"/>
    <n v="15"/>
    <n v="121.98"/>
    <n v="0.1"/>
    <n v="59.86"/>
    <x v="1702"/>
    <n v="897.9"/>
    <n v="748.83"/>
    <n v="0.45473757082217486"/>
  </r>
  <r>
    <s v="ORID-04040"/>
    <x v="42"/>
    <x v="0"/>
    <s v="Q2"/>
    <n v="6"/>
    <x v="11"/>
    <x v="0"/>
    <x v="0"/>
    <x v="1"/>
    <s v="Business"/>
    <x v="1"/>
    <x v="1"/>
    <n v="2"/>
    <n v="36.799999999999997"/>
    <n v="0.05"/>
    <n v="13.94"/>
    <x v="1703"/>
    <n v="27.88"/>
    <n v="42.039999999999992"/>
    <n v="0.60125858123569798"/>
  </r>
  <r>
    <s v="ORID-04041"/>
    <x v="284"/>
    <x v="0"/>
    <s v="Q3"/>
    <n v="9"/>
    <x v="5"/>
    <x v="2"/>
    <x v="10"/>
    <x v="2"/>
    <s v="Returning"/>
    <x v="4"/>
    <x v="15"/>
    <n v="15"/>
    <n v="51.1"/>
    <n v="0.1"/>
    <n v="21.9"/>
    <x v="1704"/>
    <n v="328.5"/>
    <n v="361.35"/>
    <n v="0.52380952380952384"/>
  </r>
  <r>
    <s v="ORID-04042"/>
    <x v="154"/>
    <x v="0"/>
    <s v="Q4"/>
    <n v="12"/>
    <x v="1"/>
    <x v="1"/>
    <x v="2"/>
    <x v="3"/>
    <s v="Returning"/>
    <x v="1"/>
    <x v="8"/>
    <n v="1"/>
    <n v="45.94"/>
    <n v="0.05"/>
    <n v="18.100000000000001"/>
    <x v="1705"/>
    <n v="18.100000000000001"/>
    <n v="25.542999999999992"/>
    <n v="0.58527140664024002"/>
  </r>
  <r>
    <s v="ORID-04043"/>
    <x v="281"/>
    <x v="0"/>
    <s v="Q2"/>
    <n v="4"/>
    <x v="10"/>
    <x v="0"/>
    <x v="0"/>
    <x v="3"/>
    <s v="New"/>
    <x v="0"/>
    <x v="0"/>
    <n v="1"/>
    <n v="155.88999999999999"/>
    <n v="0"/>
    <n v="77.260000000000005"/>
    <x v="1706"/>
    <n v="77.260000000000005"/>
    <n v="78.629999999999981"/>
    <n v="0.50439412406183837"/>
  </r>
  <r>
    <s v="ORID-04044"/>
    <x v="32"/>
    <x v="0"/>
    <s v="Q2"/>
    <n v="4"/>
    <x v="10"/>
    <x v="2"/>
    <x v="5"/>
    <x v="2"/>
    <s v="New"/>
    <x v="4"/>
    <x v="14"/>
    <n v="10"/>
    <n v="124.59"/>
    <n v="0.15"/>
    <n v="67.14"/>
    <x v="1707"/>
    <n v="671.4"/>
    <n v="387.61500000000012"/>
    <n v="0.36601464568490538"/>
  </r>
  <r>
    <s v="ORID-04045"/>
    <x v="158"/>
    <x v="0"/>
    <s v="Q3"/>
    <n v="8"/>
    <x v="2"/>
    <x v="3"/>
    <x v="14"/>
    <x v="1"/>
    <s v="New"/>
    <x v="0"/>
    <x v="12"/>
    <n v="3"/>
    <n v="92.12"/>
    <n v="0.1"/>
    <n v="44.1"/>
    <x v="1708"/>
    <n v="132.30000000000001"/>
    <n v="116.42400000000001"/>
    <n v="0.46808510638297873"/>
  </r>
  <r>
    <s v="ORID-04047"/>
    <x v="347"/>
    <x v="0"/>
    <s v="Q2"/>
    <n v="4"/>
    <x v="10"/>
    <x v="1"/>
    <x v="1"/>
    <x v="2"/>
    <s v="Business"/>
    <x v="1"/>
    <x v="4"/>
    <n v="8"/>
    <n v="168.34"/>
    <n v="0.15"/>
    <n v="88.7"/>
    <x v="1709"/>
    <n v="709.6"/>
    <n v="435.11199999999997"/>
    <n v="0.38010608781946897"/>
  </r>
  <r>
    <s v="ORID-04048"/>
    <x v="216"/>
    <x v="0"/>
    <s v="Q3"/>
    <n v="7"/>
    <x v="0"/>
    <x v="0"/>
    <x v="3"/>
    <x v="2"/>
    <s v="Business"/>
    <x v="3"/>
    <x v="13"/>
    <n v="3"/>
    <n v="82.79"/>
    <n v="0.1"/>
    <n v="43.07"/>
    <x v="1710"/>
    <n v="129.21"/>
    <n v="94.323000000000008"/>
    <n v="0.42196454214813922"/>
  </r>
  <r>
    <s v="ORID-04049"/>
    <x v="67"/>
    <x v="0"/>
    <s v="Q4"/>
    <n v="11"/>
    <x v="7"/>
    <x v="3"/>
    <x v="14"/>
    <x v="3"/>
    <s v="Returning"/>
    <x v="1"/>
    <x v="1"/>
    <n v="1"/>
    <n v="36.590000000000003"/>
    <n v="0"/>
    <n v="13.73"/>
    <x v="1711"/>
    <n v="13.73"/>
    <n v="22.860000000000003"/>
    <n v="0.62476086362394101"/>
  </r>
  <r>
    <s v="ORID-0405"/>
    <x v="234"/>
    <x v="0"/>
    <s v="Q4"/>
    <n v="11"/>
    <x v="7"/>
    <x v="0"/>
    <x v="12"/>
    <x v="1"/>
    <s v="New"/>
    <x v="0"/>
    <x v="10"/>
    <n v="1"/>
    <n v="141.61000000000001"/>
    <n v="0.05"/>
    <n v="77.7"/>
    <x v="1712"/>
    <n v="77.7"/>
    <n v="56.82950000000001"/>
    <n v="0.42243151130421214"/>
  </r>
  <r>
    <s v="ORID-04052"/>
    <x v="215"/>
    <x v="0"/>
    <s v="Q4"/>
    <n v="11"/>
    <x v="7"/>
    <x v="1"/>
    <x v="1"/>
    <x v="1"/>
    <s v="New"/>
    <x v="1"/>
    <x v="8"/>
    <n v="1"/>
    <n v="46.82"/>
    <n v="0.2"/>
    <n v="18.27"/>
    <x v="1713"/>
    <n v="18.27"/>
    <n v="19.186000000000003"/>
    <n v="0.51222768047842804"/>
  </r>
  <r>
    <s v="ORID-04055"/>
    <x v="164"/>
    <x v="0"/>
    <s v="Q4"/>
    <n v="12"/>
    <x v="1"/>
    <x v="2"/>
    <x v="6"/>
    <x v="1"/>
    <s v="Returning"/>
    <x v="2"/>
    <x v="9"/>
    <n v="1"/>
    <n v="123.82"/>
    <n v="0.05"/>
    <n v="59.19"/>
    <x v="1714"/>
    <n v="59.19"/>
    <n v="58.438999999999993"/>
    <n v="0.49680775999115862"/>
  </r>
  <r>
    <s v="ORID-04056"/>
    <x v="279"/>
    <x v="0"/>
    <s v="Q3"/>
    <n v="8"/>
    <x v="2"/>
    <x v="1"/>
    <x v="11"/>
    <x v="3"/>
    <s v="New"/>
    <x v="2"/>
    <x v="16"/>
    <n v="2"/>
    <n v="79.78"/>
    <n v="0"/>
    <n v="38.770000000000003"/>
    <x v="1715"/>
    <n v="77.540000000000006"/>
    <n v="82.02"/>
    <n v="0.51403860616695907"/>
  </r>
  <r>
    <s v="ORID-04058"/>
    <x v="51"/>
    <x v="0"/>
    <s v="Q3"/>
    <n v="7"/>
    <x v="0"/>
    <x v="0"/>
    <x v="3"/>
    <x v="2"/>
    <s v="Business"/>
    <x v="0"/>
    <x v="0"/>
    <n v="5"/>
    <n v="155.09"/>
    <n v="0.1"/>
    <n v="78.52"/>
    <x v="1716"/>
    <n v="392.59999999999997"/>
    <n v="305.30500000000012"/>
    <n v="0.43745925305020034"/>
  </r>
  <r>
    <s v="ORID-04059"/>
    <x v="157"/>
    <x v="0"/>
    <s v="Q1"/>
    <n v="3"/>
    <x v="8"/>
    <x v="0"/>
    <x v="3"/>
    <x v="3"/>
    <s v="New"/>
    <x v="2"/>
    <x v="16"/>
    <n v="1"/>
    <n v="83.62"/>
    <n v="0"/>
    <n v="39.15"/>
    <x v="1717"/>
    <n v="39.15"/>
    <n v="44.470000000000006"/>
    <n v="0.53181057163358048"/>
  </r>
  <r>
    <s v="ORID-04061"/>
    <x v="56"/>
    <x v="0"/>
    <s v="Q3"/>
    <n v="8"/>
    <x v="2"/>
    <x v="0"/>
    <x v="12"/>
    <x v="3"/>
    <s v="Returning"/>
    <x v="0"/>
    <x v="12"/>
    <n v="1"/>
    <n v="91.58"/>
    <n v="0.1"/>
    <n v="44.87"/>
    <x v="1718"/>
    <n v="44.87"/>
    <n v="37.552"/>
    <n v="0.45560651282424597"/>
  </r>
  <r>
    <s v="ORID-04063"/>
    <x v="291"/>
    <x v="0"/>
    <s v="Q3"/>
    <n v="7"/>
    <x v="0"/>
    <x v="1"/>
    <x v="2"/>
    <x v="1"/>
    <s v="New"/>
    <x v="2"/>
    <x v="9"/>
    <n v="4"/>
    <n v="125.07"/>
    <n v="0.05"/>
    <n v="60"/>
    <x v="1719"/>
    <n v="240"/>
    <n v="235.26599999999996"/>
    <n v="0.4950196311118405"/>
  </r>
  <r>
    <s v="ORID-04064"/>
    <x v="5"/>
    <x v="0"/>
    <s v="Q3"/>
    <n v="8"/>
    <x v="2"/>
    <x v="0"/>
    <x v="0"/>
    <x v="3"/>
    <s v="Returning"/>
    <x v="4"/>
    <x v="15"/>
    <n v="2"/>
    <n v="51.63"/>
    <n v="0"/>
    <n v="21.39"/>
    <x v="1720"/>
    <n v="42.78"/>
    <n v="60.480000000000004"/>
    <n v="0.58570598489250436"/>
  </r>
  <r>
    <s v="ORID-04065"/>
    <x v="12"/>
    <x v="0"/>
    <s v="Q4"/>
    <n v="10"/>
    <x v="6"/>
    <x v="0"/>
    <x v="4"/>
    <x v="1"/>
    <s v="New"/>
    <x v="4"/>
    <x v="17"/>
    <n v="3"/>
    <n v="36.75"/>
    <n v="0.05"/>
    <n v="13.71"/>
    <x v="1721"/>
    <n v="41.13"/>
    <n v="63.607499999999995"/>
    <n v="0.60730397422126747"/>
  </r>
  <r>
    <s v="ORID-04066"/>
    <x v="109"/>
    <x v="0"/>
    <s v="Q3"/>
    <n v="7"/>
    <x v="0"/>
    <x v="0"/>
    <x v="0"/>
    <x v="0"/>
    <s v="New"/>
    <x v="4"/>
    <x v="17"/>
    <n v="1"/>
    <n v="35.479999999999997"/>
    <n v="0.05"/>
    <n v="14.15"/>
    <x v="1722"/>
    <n v="14.15"/>
    <n v="19.555999999999997"/>
    <n v="0.58019343737020113"/>
  </r>
  <r>
    <s v="ORID-04067"/>
    <x v="43"/>
    <x v="0"/>
    <s v="Q1"/>
    <n v="2"/>
    <x v="4"/>
    <x v="0"/>
    <x v="3"/>
    <x v="1"/>
    <s v="Returning"/>
    <x v="2"/>
    <x v="9"/>
    <n v="2"/>
    <n v="122.17"/>
    <n v="0"/>
    <n v="60.62"/>
    <x v="1723"/>
    <n v="121.24"/>
    <n v="123.10000000000001"/>
    <n v="0.50380617172792019"/>
  </r>
  <r>
    <s v="ORID-04069"/>
    <x v="356"/>
    <x v="0"/>
    <s v="Q1"/>
    <n v="2"/>
    <x v="4"/>
    <x v="0"/>
    <x v="12"/>
    <x v="1"/>
    <s v="New"/>
    <x v="0"/>
    <x v="10"/>
    <n v="4"/>
    <n v="140.63999999999999"/>
    <n v="0"/>
    <n v="77.510000000000005"/>
    <x v="1724"/>
    <n v="310.04000000000002"/>
    <n v="252.51999999999992"/>
    <n v="0.4488765642775881"/>
  </r>
  <r>
    <s v="ORID-0407"/>
    <x v="161"/>
    <x v="0"/>
    <s v="Q3"/>
    <n v="9"/>
    <x v="5"/>
    <x v="2"/>
    <x v="6"/>
    <x v="2"/>
    <s v="Returning"/>
    <x v="4"/>
    <x v="15"/>
    <n v="6"/>
    <n v="49.87"/>
    <n v="0.1"/>
    <n v="21.75"/>
    <x v="1725"/>
    <n v="130.5"/>
    <n v="138.798"/>
    <n v="0.51540672414945521"/>
  </r>
  <r>
    <s v="ORID-04070"/>
    <x v="57"/>
    <x v="0"/>
    <s v="Q2"/>
    <n v="6"/>
    <x v="11"/>
    <x v="0"/>
    <x v="12"/>
    <x v="1"/>
    <s v="New"/>
    <x v="3"/>
    <x v="7"/>
    <n v="3"/>
    <n v="103.72"/>
    <n v="0"/>
    <n v="50.34"/>
    <x v="1726"/>
    <n v="151.02000000000001"/>
    <n v="160.13999999999996"/>
    <n v="0.51465483995372152"/>
  </r>
  <r>
    <s v="ORID-04071"/>
    <x v="4"/>
    <x v="0"/>
    <s v="Q2"/>
    <n v="5"/>
    <x v="3"/>
    <x v="0"/>
    <x v="12"/>
    <x v="1"/>
    <s v="New"/>
    <x v="0"/>
    <x v="12"/>
    <n v="5"/>
    <n v="91.79"/>
    <n v="0.05"/>
    <n v="44.48"/>
    <x v="1727"/>
    <n v="222.39999999999998"/>
    <n v="213.60250000000002"/>
    <n v="0.48991118170193981"/>
  </r>
  <r>
    <s v="ORID-04074"/>
    <x v="80"/>
    <x v="0"/>
    <s v="Q2"/>
    <n v="4"/>
    <x v="10"/>
    <x v="2"/>
    <x v="13"/>
    <x v="0"/>
    <s v="Returning"/>
    <x v="2"/>
    <x v="9"/>
    <n v="1"/>
    <n v="121.66"/>
    <n v="0"/>
    <n v="61.37"/>
    <x v="1728"/>
    <n v="61.37"/>
    <n v="60.29"/>
    <n v="0.49556140062469178"/>
  </r>
  <r>
    <s v="ORID-04076"/>
    <x v="308"/>
    <x v="0"/>
    <s v="Q1"/>
    <n v="2"/>
    <x v="4"/>
    <x v="1"/>
    <x v="1"/>
    <x v="2"/>
    <s v="Business"/>
    <x v="2"/>
    <x v="9"/>
    <n v="8"/>
    <n v="122.19"/>
    <n v="0.1"/>
    <n v="60"/>
    <x v="1729"/>
    <n v="480"/>
    <n v="399.76800000000003"/>
    <n v="0.45440161497121973"/>
  </r>
  <r>
    <s v="ORID-04078"/>
    <x v="150"/>
    <x v="0"/>
    <s v="Q2"/>
    <n v="6"/>
    <x v="11"/>
    <x v="3"/>
    <x v="8"/>
    <x v="3"/>
    <s v="Returning"/>
    <x v="0"/>
    <x v="10"/>
    <n v="1"/>
    <n v="145.65"/>
    <n v="0"/>
    <n v="79.87"/>
    <x v="1730"/>
    <n v="79.87"/>
    <n v="65.78"/>
    <n v="0.45163062135255749"/>
  </r>
  <r>
    <s v="ORID-04079"/>
    <x v="46"/>
    <x v="0"/>
    <s v="Q2"/>
    <n v="6"/>
    <x v="11"/>
    <x v="3"/>
    <x v="8"/>
    <x v="1"/>
    <s v="New"/>
    <x v="2"/>
    <x v="3"/>
    <n v="4"/>
    <n v="194.6"/>
    <n v="0"/>
    <n v="104.64"/>
    <x v="1731"/>
    <n v="418.56"/>
    <n v="359.84"/>
    <n v="0.46228160328879753"/>
  </r>
  <r>
    <s v="ORID-0408"/>
    <x v="15"/>
    <x v="0"/>
    <s v="Q4"/>
    <n v="11"/>
    <x v="7"/>
    <x v="0"/>
    <x v="3"/>
    <x v="1"/>
    <s v="Returning"/>
    <x v="3"/>
    <x v="6"/>
    <n v="1"/>
    <n v="49.61"/>
    <n v="0"/>
    <n v="22.8"/>
    <x v="485"/>
    <n v="22.8"/>
    <n v="26.81"/>
    <n v="0.54041523886313236"/>
  </r>
  <r>
    <s v="ORID-04086"/>
    <x v="275"/>
    <x v="0"/>
    <s v="Q2"/>
    <n v="4"/>
    <x v="10"/>
    <x v="0"/>
    <x v="12"/>
    <x v="0"/>
    <s v="Returning"/>
    <x v="0"/>
    <x v="0"/>
    <n v="2"/>
    <n v="152.44"/>
    <n v="0.15"/>
    <n v="76.680000000000007"/>
    <x v="1732"/>
    <n v="153.36000000000001"/>
    <n v="105.78799999999995"/>
    <n v="0.4082146109559015"/>
  </r>
  <r>
    <s v="ORID-04089"/>
    <x v="47"/>
    <x v="0"/>
    <s v="Q4"/>
    <n v="10"/>
    <x v="6"/>
    <x v="3"/>
    <x v="9"/>
    <x v="1"/>
    <s v="New"/>
    <x v="2"/>
    <x v="3"/>
    <n v="1"/>
    <n v="196.39"/>
    <n v="0"/>
    <n v="104.66"/>
    <x v="1733"/>
    <n v="104.66"/>
    <n v="91.72999999999999"/>
    <n v="0.46708080859514228"/>
  </r>
  <r>
    <s v="ORID-0409"/>
    <x v="153"/>
    <x v="0"/>
    <s v="Q2"/>
    <n v="5"/>
    <x v="3"/>
    <x v="1"/>
    <x v="1"/>
    <x v="1"/>
    <s v="New"/>
    <x v="2"/>
    <x v="9"/>
    <n v="2"/>
    <n v="123.9"/>
    <n v="0"/>
    <n v="58.95"/>
    <x v="1734"/>
    <n v="117.9"/>
    <n v="129.9"/>
    <n v="0.52421307506053272"/>
  </r>
  <r>
    <s v="ORID-04090"/>
    <x v="235"/>
    <x v="0"/>
    <s v="Q1"/>
    <n v="3"/>
    <x v="8"/>
    <x v="2"/>
    <x v="10"/>
    <x v="3"/>
    <s v="Business"/>
    <x v="1"/>
    <x v="1"/>
    <n v="1"/>
    <n v="36.520000000000003"/>
    <n v="0"/>
    <n v="13.96"/>
    <x v="205"/>
    <n v="13.96"/>
    <n v="22.560000000000002"/>
    <n v="0.61774370208105145"/>
  </r>
  <r>
    <s v="ORID-04091"/>
    <x v="104"/>
    <x v="0"/>
    <s v="Q2"/>
    <n v="5"/>
    <x v="3"/>
    <x v="3"/>
    <x v="14"/>
    <x v="1"/>
    <s v="New"/>
    <x v="0"/>
    <x v="10"/>
    <n v="1"/>
    <n v="142.06"/>
    <n v="0"/>
    <n v="77.36"/>
    <x v="1735"/>
    <n v="77.36"/>
    <n v="64.7"/>
    <n v="0.45544136280444886"/>
  </r>
  <r>
    <s v="ORID-04092"/>
    <x v="337"/>
    <x v="0"/>
    <s v="Q2"/>
    <n v="5"/>
    <x v="3"/>
    <x v="0"/>
    <x v="12"/>
    <x v="2"/>
    <s v="Business"/>
    <x v="1"/>
    <x v="2"/>
    <n v="8"/>
    <n v="131.4"/>
    <n v="0.05"/>
    <n v="66.489999999999995"/>
    <x v="1736"/>
    <n v="531.91999999999996"/>
    <n v="466.72"/>
    <n v="0.46735560362092449"/>
  </r>
  <r>
    <s v="ORID-04095"/>
    <x v="198"/>
    <x v="0"/>
    <s v="Q1"/>
    <n v="3"/>
    <x v="8"/>
    <x v="2"/>
    <x v="5"/>
    <x v="3"/>
    <s v="New"/>
    <x v="0"/>
    <x v="5"/>
    <n v="1"/>
    <n v="72.87"/>
    <n v="0.05"/>
    <n v="32"/>
    <x v="1737"/>
    <n v="32"/>
    <n v="37.226500000000001"/>
    <n v="0.53774927231623726"/>
  </r>
  <r>
    <s v="ORID-04097"/>
    <x v="155"/>
    <x v="0"/>
    <s v="Q3"/>
    <n v="9"/>
    <x v="5"/>
    <x v="2"/>
    <x v="6"/>
    <x v="1"/>
    <s v="Returning"/>
    <x v="0"/>
    <x v="10"/>
    <n v="1"/>
    <n v="142.36000000000001"/>
    <n v="0"/>
    <n v="78.3"/>
    <x v="1738"/>
    <n v="78.3"/>
    <n v="64.060000000000016"/>
    <n v="0.44998595110986239"/>
  </r>
  <r>
    <s v="ORID-04098"/>
    <x v="171"/>
    <x v="0"/>
    <s v="Q4"/>
    <n v="11"/>
    <x v="7"/>
    <x v="2"/>
    <x v="13"/>
    <x v="0"/>
    <s v="Returning"/>
    <x v="4"/>
    <x v="19"/>
    <n v="1"/>
    <n v="41.05"/>
    <n v="0.05"/>
    <n v="14.6"/>
    <x v="1739"/>
    <n v="14.6"/>
    <n v="24.397499999999994"/>
    <n v="0.62561702673248276"/>
  </r>
  <r>
    <s v="ORID-04101"/>
    <x v="347"/>
    <x v="0"/>
    <s v="Q2"/>
    <n v="4"/>
    <x v="10"/>
    <x v="2"/>
    <x v="5"/>
    <x v="1"/>
    <s v="Returning"/>
    <x v="2"/>
    <x v="16"/>
    <n v="1"/>
    <n v="81.040000000000006"/>
    <n v="0"/>
    <n v="39.97"/>
    <x v="1740"/>
    <n v="39.97"/>
    <n v="41.070000000000007"/>
    <n v="0.50678677196446209"/>
  </r>
  <r>
    <s v="ORID-04102"/>
    <x v="244"/>
    <x v="0"/>
    <s v="Q3"/>
    <n v="7"/>
    <x v="0"/>
    <x v="2"/>
    <x v="6"/>
    <x v="1"/>
    <s v="Returning"/>
    <x v="0"/>
    <x v="0"/>
    <n v="3"/>
    <n v="154.01"/>
    <n v="0.1"/>
    <n v="78.78"/>
    <x v="1741"/>
    <n v="236.34"/>
    <n v="179.48699999999999"/>
    <n v="0.43163863818366771"/>
  </r>
  <r>
    <s v="ORID-04104"/>
    <x v="294"/>
    <x v="0"/>
    <s v="Q1"/>
    <n v="2"/>
    <x v="4"/>
    <x v="0"/>
    <x v="4"/>
    <x v="1"/>
    <s v="New"/>
    <x v="1"/>
    <x v="2"/>
    <n v="4"/>
    <n v="135.63"/>
    <n v="0.05"/>
    <n v="65.900000000000006"/>
    <x v="1742"/>
    <n v="263.60000000000002"/>
    <n v="251.79399999999998"/>
    <n v="0.4885466264644136"/>
  </r>
  <r>
    <s v="ORID-04106"/>
    <x v="248"/>
    <x v="0"/>
    <s v="Q3"/>
    <n v="9"/>
    <x v="5"/>
    <x v="2"/>
    <x v="5"/>
    <x v="0"/>
    <s v="Returning"/>
    <x v="3"/>
    <x v="11"/>
    <n v="2"/>
    <n v="39.700000000000003"/>
    <n v="0"/>
    <n v="16.32"/>
    <x v="1743"/>
    <n v="32.64"/>
    <n v="46.760000000000005"/>
    <n v="0.58891687657430736"/>
  </r>
  <r>
    <s v="ORID-04109"/>
    <x v="244"/>
    <x v="0"/>
    <s v="Q3"/>
    <n v="7"/>
    <x v="0"/>
    <x v="2"/>
    <x v="6"/>
    <x v="3"/>
    <s v="New"/>
    <x v="3"/>
    <x v="7"/>
    <n v="4"/>
    <n v="101.61"/>
    <n v="0"/>
    <n v="51.68"/>
    <x v="1744"/>
    <n v="206.72"/>
    <n v="199.72"/>
    <n v="0.49138864285011319"/>
  </r>
  <r>
    <s v="ORID-04116"/>
    <x v="263"/>
    <x v="0"/>
    <s v="Q4"/>
    <n v="10"/>
    <x v="6"/>
    <x v="2"/>
    <x v="5"/>
    <x v="0"/>
    <s v="New"/>
    <x v="1"/>
    <x v="1"/>
    <n v="2"/>
    <n v="37.1"/>
    <n v="0"/>
    <n v="13.31"/>
    <x v="1745"/>
    <n v="26.62"/>
    <n v="47.58"/>
    <n v="0.64123989218328836"/>
  </r>
  <r>
    <s v="ORID-04117"/>
    <x v="76"/>
    <x v="0"/>
    <s v="Q2"/>
    <n v="4"/>
    <x v="10"/>
    <x v="0"/>
    <x v="0"/>
    <x v="3"/>
    <s v="Returning"/>
    <x v="3"/>
    <x v="11"/>
    <n v="1"/>
    <n v="41.04"/>
    <n v="0.1"/>
    <n v="17.02"/>
    <x v="1746"/>
    <n v="17.02"/>
    <n v="19.916"/>
    <n v="0.53920294563569415"/>
  </r>
  <r>
    <s v="ORID-04118"/>
    <x v="190"/>
    <x v="0"/>
    <s v="Q3"/>
    <n v="9"/>
    <x v="5"/>
    <x v="2"/>
    <x v="16"/>
    <x v="2"/>
    <s v="Returning"/>
    <x v="0"/>
    <x v="0"/>
    <n v="10"/>
    <n v="157.79"/>
    <n v="0.1"/>
    <n v="77.900000000000006"/>
    <x v="1747"/>
    <n v="779"/>
    <n v="641.1099999999999"/>
    <n v="0.4514509439409623"/>
  </r>
  <r>
    <s v="ORID-04119"/>
    <x v="47"/>
    <x v="0"/>
    <s v="Q4"/>
    <n v="10"/>
    <x v="6"/>
    <x v="0"/>
    <x v="12"/>
    <x v="2"/>
    <s v="Business"/>
    <x v="4"/>
    <x v="19"/>
    <n v="10"/>
    <n v="41.26"/>
    <n v="0.1"/>
    <n v="15.06"/>
    <x v="1748"/>
    <n v="150.6"/>
    <n v="220.73999999999998"/>
    <n v="0.59444175149458711"/>
  </r>
  <r>
    <s v="ORID-0412"/>
    <x v="85"/>
    <x v="0"/>
    <s v="Q1"/>
    <n v="3"/>
    <x v="8"/>
    <x v="0"/>
    <x v="0"/>
    <x v="0"/>
    <s v="Returning"/>
    <x v="4"/>
    <x v="19"/>
    <n v="2"/>
    <n v="40.19"/>
    <n v="0"/>
    <n v="14.92"/>
    <x v="1749"/>
    <n v="29.84"/>
    <n v="50.539999999999992"/>
    <n v="0.62876337397362525"/>
  </r>
  <r>
    <s v="ORID-04120"/>
    <x v="320"/>
    <x v="0"/>
    <s v="Q2"/>
    <n v="6"/>
    <x v="11"/>
    <x v="0"/>
    <x v="4"/>
    <x v="0"/>
    <s v="Returning"/>
    <x v="4"/>
    <x v="19"/>
    <n v="3"/>
    <n v="41.16"/>
    <n v="0"/>
    <n v="14.79"/>
    <x v="1750"/>
    <n v="44.37"/>
    <n v="79.109999999999985"/>
    <n v="0.64067055393586003"/>
  </r>
  <r>
    <s v="ORID-04121"/>
    <x v="307"/>
    <x v="0"/>
    <s v="Q1"/>
    <n v="3"/>
    <x v="8"/>
    <x v="1"/>
    <x v="1"/>
    <x v="1"/>
    <s v="Returning"/>
    <x v="1"/>
    <x v="4"/>
    <n v="4"/>
    <n v="161.93"/>
    <n v="0.15"/>
    <n v="88"/>
    <x v="1751"/>
    <n v="352"/>
    <n v="198.56200000000001"/>
    <n v="0.36065329608654428"/>
  </r>
  <r>
    <s v="ORID-04122"/>
    <x v="107"/>
    <x v="0"/>
    <s v="Q3"/>
    <n v="7"/>
    <x v="0"/>
    <x v="0"/>
    <x v="12"/>
    <x v="1"/>
    <s v="Returning"/>
    <x v="3"/>
    <x v="13"/>
    <n v="4"/>
    <n v="79.97"/>
    <n v="0.1"/>
    <n v="43.36"/>
    <x v="1752"/>
    <n v="173.44"/>
    <n v="114.452"/>
    <n v="0.39755185972517471"/>
  </r>
  <r>
    <s v="ORID-04125"/>
    <x v="343"/>
    <x v="0"/>
    <s v="Q1"/>
    <n v="1"/>
    <x v="9"/>
    <x v="2"/>
    <x v="6"/>
    <x v="2"/>
    <s v="Business"/>
    <x v="2"/>
    <x v="16"/>
    <n v="8"/>
    <n v="81.06"/>
    <n v="0.15"/>
    <n v="39.549999999999997"/>
    <x v="1753"/>
    <n v="316.39999999999998"/>
    <n v="234.80799999999999"/>
    <n v="0.42598801178502488"/>
  </r>
  <r>
    <s v="ORID-04126"/>
    <x v="51"/>
    <x v="0"/>
    <s v="Q3"/>
    <n v="7"/>
    <x v="0"/>
    <x v="0"/>
    <x v="3"/>
    <x v="1"/>
    <s v="New"/>
    <x v="3"/>
    <x v="13"/>
    <n v="3"/>
    <n v="82.89"/>
    <n v="0"/>
    <n v="42.31"/>
    <x v="1754"/>
    <n v="126.93"/>
    <n v="121.74000000000001"/>
    <n v="0.48956448304982508"/>
  </r>
  <r>
    <s v="ORID-0413"/>
    <x v="232"/>
    <x v="0"/>
    <s v="Q2"/>
    <n v="4"/>
    <x v="10"/>
    <x v="2"/>
    <x v="13"/>
    <x v="1"/>
    <s v="Returning"/>
    <x v="2"/>
    <x v="18"/>
    <n v="2"/>
    <n v="344.29"/>
    <n v="0.1"/>
    <n v="192.66"/>
    <x v="1755"/>
    <n v="385.32"/>
    <n v="234.4020000000001"/>
    <n v="0.37823733867766524"/>
  </r>
  <r>
    <s v="ORID-04130"/>
    <x v="189"/>
    <x v="0"/>
    <s v="Q2"/>
    <n v="6"/>
    <x v="11"/>
    <x v="0"/>
    <x v="3"/>
    <x v="1"/>
    <s v="New"/>
    <x v="3"/>
    <x v="13"/>
    <n v="3"/>
    <n v="80.099999999999994"/>
    <n v="0"/>
    <n v="43.51"/>
    <x v="1756"/>
    <n v="130.53"/>
    <n v="109.76999999999998"/>
    <n v="0.45680399500624214"/>
  </r>
  <r>
    <s v="ORID-04133"/>
    <x v="278"/>
    <x v="0"/>
    <s v="Q3"/>
    <n v="8"/>
    <x v="2"/>
    <x v="0"/>
    <x v="4"/>
    <x v="1"/>
    <s v="New"/>
    <x v="2"/>
    <x v="3"/>
    <n v="1"/>
    <n v="192.67"/>
    <n v="0.05"/>
    <n v="101.04"/>
    <x v="1220"/>
    <n v="101.04"/>
    <n v="81.996499999999983"/>
    <n v="0.44797895501716867"/>
  </r>
  <r>
    <s v="ORID-04135"/>
    <x v="267"/>
    <x v="0"/>
    <s v="Q4"/>
    <n v="10"/>
    <x v="6"/>
    <x v="1"/>
    <x v="11"/>
    <x v="1"/>
    <s v="New"/>
    <x v="0"/>
    <x v="10"/>
    <n v="3"/>
    <n v="142.33000000000001"/>
    <n v="0.1"/>
    <n v="79.19"/>
    <x v="1757"/>
    <n v="237.57"/>
    <n v="146.721"/>
    <n v="0.3817966072585619"/>
  </r>
  <r>
    <s v="ORID-04136"/>
    <x v="270"/>
    <x v="0"/>
    <s v="Q3"/>
    <n v="7"/>
    <x v="0"/>
    <x v="2"/>
    <x v="10"/>
    <x v="0"/>
    <s v="New"/>
    <x v="3"/>
    <x v="13"/>
    <n v="2"/>
    <n v="80.25"/>
    <n v="0.05"/>
    <n v="42.39"/>
    <x v="1758"/>
    <n v="84.78"/>
    <n v="67.694999999999993"/>
    <n v="0.44397442203639936"/>
  </r>
  <r>
    <s v="ORID-04137"/>
    <x v="41"/>
    <x v="0"/>
    <s v="Q2"/>
    <n v="6"/>
    <x v="11"/>
    <x v="0"/>
    <x v="12"/>
    <x v="1"/>
    <s v="Returning"/>
    <x v="0"/>
    <x v="12"/>
    <n v="1"/>
    <n v="90.7"/>
    <n v="0"/>
    <n v="44.18"/>
    <x v="1759"/>
    <n v="44.18"/>
    <n v="46.52"/>
    <n v="0.51289966923925034"/>
  </r>
  <r>
    <s v="ORID-04138"/>
    <x v="267"/>
    <x v="0"/>
    <s v="Q4"/>
    <n v="10"/>
    <x v="6"/>
    <x v="2"/>
    <x v="10"/>
    <x v="0"/>
    <s v="Business"/>
    <x v="0"/>
    <x v="10"/>
    <n v="4"/>
    <n v="143.63"/>
    <n v="0"/>
    <n v="80.510000000000005"/>
    <x v="1760"/>
    <n v="322.04000000000002"/>
    <n v="252.47999999999996"/>
    <n v="0.43946250783262542"/>
  </r>
  <r>
    <s v="ORID-04140"/>
    <x v="137"/>
    <x v="0"/>
    <s v="Q2"/>
    <n v="4"/>
    <x v="10"/>
    <x v="0"/>
    <x v="0"/>
    <x v="3"/>
    <s v="New"/>
    <x v="4"/>
    <x v="14"/>
    <n v="1"/>
    <n v="125.25"/>
    <n v="0"/>
    <n v="70.88"/>
    <x v="1761"/>
    <n v="70.88"/>
    <n v="54.370000000000005"/>
    <n v="0.43409181636726552"/>
  </r>
  <r>
    <s v="ORID-04141"/>
    <x v="297"/>
    <x v="0"/>
    <s v="Q3"/>
    <n v="8"/>
    <x v="2"/>
    <x v="0"/>
    <x v="3"/>
    <x v="1"/>
    <s v="New"/>
    <x v="0"/>
    <x v="12"/>
    <n v="1"/>
    <n v="91.95"/>
    <n v="0.05"/>
    <n v="46.47"/>
    <x v="1762"/>
    <n v="46.47"/>
    <n v="40.882499999999993"/>
    <n v="0.46801751523997592"/>
  </r>
  <r>
    <s v="ORID-04143"/>
    <x v="141"/>
    <x v="0"/>
    <s v="Q2"/>
    <n v="5"/>
    <x v="3"/>
    <x v="3"/>
    <x v="14"/>
    <x v="0"/>
    <s v="Returning"/>
    <x v="1"/>
    <x v="2"/>
    <n v="1"/>
    <n v="130.80000000000001"/>
    <n v="0"/>
    <n v="68.7"/>
    <x v="1763"/>
    <n v="68.7"/>
    <n v="62.100000000000009"/>
    <n v="0.4747706422018349"/>
  </r>
  <r>
    <s v="ORID-04145"/>
    <x v="101"/>
    <x v="0"/>
    <s v="Q4"/>
    <n v="11"/>
    <x v="7"/>
    <x v="1"/>
    <x v="1"/>
    <x v="1"/>
    <s v="Returning"/>
    <x v="2"/>
    <x v="9"/>
    <n v="1"/>
    <n v="120.49"/>
    <n v="0.15"/>
    <n v="61.22"/>
    <x v="1764"/>
    <n v="61.22"/>
    <n v="41.1965"/>
    <n v="0.40224475548373556"/>
  </r>
  <r>
    <s v="ORID-04147"/>
    <x v="317"/>
    <x v="0"/>
    <s v="Q4"/>
    <n v="10"/>
    <x v="6"/>
    <x v="2"/>
    <x v="6"/>
    <x v="0"/>
    <s v="Returning"/>
    <x v="3"/>
    <x v="11"/>
    <n v="3"/>
    <n v="40.770000000000003"/>
    <n v="0.05"/>
    <n v="16.68"/>
    <x v="1765"/>
    <n v="50.04"/>
    <n v="66.154499999999985"/>
    <n v="0.56934278300608021"/>
  </r>
  <r>
    <s v="ORID-04149"/>
    <x v="335"/>
    <x v="0"/>
    <s v="Q3"/>
    <n v="9"/>
    <x v="5"/>
    <x v="0"/>
    <x v="12"/>
    <x v="1"/>
    <s v="New"/>
    <x v="4"/>
    <x v="19"/>
    <n v="1"/>
    <n v="40.51"/>
    <n v="0.05"/>
    <n v="14.7"/>
    <x v="1766"/>
    <n v="14.7"/>
    <n v="23.784499999999998"/>
    <n v="0.6180280372617547"/>
  </r>
  <r>
    <s v="ORID-0415"/>
    <x v="59"/>
    <x v="0"/>
    <s v="Q3"/>
    <n v="8"/>
    <x v="2"/>
    <x v="1"/>
    <x v="2"/>
    <x v="0"/>
    <s v="Returning"/>
    <x v="0"/>
    <x v="5"/>
    <n v="1"/>
    <n v="72.650000000000006"/>
    <n v="0"/>
    <n v="31.72"/>
    <x v="1767"/>
    <n v="31.72"/>
    <n v="40.930000000000007"/>
    <n v="0.56338609772883697"/>
  </r>
  <r>
    <s v="ORID-04150"/>
    <x v="241"/>
    <x v="0"/>
    <s v="Q4"/>
    <n v="10"/>
    <x v="6"/>
    <x v="0"/>
    <x v="3"/>
    <x v="0"/>
    <s v="Business"/>
    <x v="0"/>
    <x v="10"/>
    <n v="5"/>
    <n v="140.32"/>
    <n v="0"/>
    <n v="80.08"/>
    <x v="1768"/>
    <n v="400.4"/>
    <n v="301.19999999999993"/>
    <n v="0.4293044469783352"/>
  </r>
  <r>
    <s v="ORID-04151"/>
    <x v="137"/>
    <x v="0"/>
    <s v="Q2"/>
    <n v="4"/>
    <x v="10"/>
    <x v="2"/>
    <x v="16"/>
    <x v="1"/>
    <s v="Returning"/>
    <x v="2"/>
    <x v="18"/>
    <n v="1"/>
    <n v="341.98"/>
    <n v="0"/>
    <n v="192.43"/>
    <x v="1769"/>
    <n v="192.43"/>
    <n v="149.55000000000001"/>
    <n v="0.43730627522077314"/>
  </r>
  <r>
    <s v="ORID-04152"/>
    <x v="31"/>
    <x v="0"/>
    <s v="Q2"/>
    <n v="6"/>
    <x v="11"/>
    <x v="3"/>
    <x v="9"/>
    <x v="1"/>
    <s v="Returning"/>
    <x v="3"/>
    <x v="11"/>
    <n v="5"/>
    <n v="41.18"/>
    <n v="0.05"/>
    <n v="16.87"/>
    <x v="1770"/>
    <n v="84.350000000000009"/>
    <n v="111.25499999999998"/>
    <n v="0.56877380435060443"/>
  </r>
  <r>
    <s v="ORID-04153"/>
    <x v="109"/>
    <x v="0"/>
    <s v="Q3"/>
    <n v="7"/>
    <x v="0"/>
    <x v="0"/>
    <x v="0"/>
    <x v="1"/>
    <s v="Business"/>
    <x v="1"/>
    <x v="2"/>
    <n v="3"/>
    <n v="134.63"/>
    <n v="0"/>
    <n v="67.2"/>
    <x v="1771"/>
    <n v="201.60000000000002"/>
    <n v="202.28999999999996"/>
    <n v="0.50085419297333422"/>
  </r>
  <r>
    <s v="ORID-04154"/>
    <x v="273"/>
    <x v="0"/>
    <s v="Q3"/>
    <n v="7"/>
    <x v="0"/>
    <x v="3"/>
    <x v="15"/>
    <x v="1"/>
    <s v="Returning"/>
    <x v="0"/>
    <x v="5"/>
    <n v="3"/>
    <n v="72.150000000000006"/>
    <n v="0"/>
    <n v="33.01"/>
    <x v="1772"/>
    <n v="99.03"/>
    <n v="117.42000000000002"/>
    <n v="0.54248094248094247"/>
  </r>
  <r>
    <s v="ORID-04156"/>
    <x v="308"/>
    <x v="0"/>
    <s v="Q1"/>
    <n v="2"/>
    <x v="4"/>
    <x v="3"/>
    <x v="14"/>
    <x v="0"/>
    <s v="Returning"/>
    <x v="0"/>
    <x v="10"/>
    <n v="2"/>
    <n v="146.33000000000001"/>
    <n v="0.1"/>
    <n v="81.34"/>
    <x v="1773"/>
    <n v="162.68"/>
    <n v="100.714"/>
    <n v="0.38237013751262366"/>
  </r>
  <r>
    <s v="ORID-04157"/>
    <x v="180"/>
    <x v="0"/>
    <s v="Q1"/>
    <n v="3"/>
    <x v="8"/>
    <x v="0"/>
    <x v="12"/>
    <x v="1"/>
    <s v="New"/>
    <x v="3"/>
    <x v="6"/>
    <n v="5"/>
    <n v="51.92"/>
    <n v="0.15"/>
    <n v="22.24"/>
    <x v="1774"/>
    <n v="111.19999999999999"/>
    <n v="109.46000000000004"/>
    <n v="0.49605728269736254"/>
  </r>
  <r>
    <s v="ORID-04160"/>
    <x v="245"/>
    <x v="0"/>
    <s v="Q3"/>
    <n v="8"/>
    <x v="2"/>
    <x v="0"/>
    <x v="0"/>
    <x v="3"/>
    <s v="Business"/>
    <x v="4"/>
    <x v="14"/>
    <n v="4"/>
    <n v="123.31"/>
    <n v="0"/>
    <n v="69.02"/>
    <x v="1775"/>
    <n v="276.08"/>
    <n v="217.16000000000003"/>
    <n v="0.44027248398345636"/>
  </r>
  <r>
    <s v="ORID-04164"/>
    <x v="317"/>
    <x v="0"/>
    <s v="Q4"/>
    <n v="10"/>
    <x v="6"/>
    <x v="1"/>
    <x v="2"/>
    <x v="0"/>
    <s v="New"/>
    <x v="0"/>
    <x v="10"/>
    <n v="2"/>
    <n v="143.41999999999999"/>
    <n v="0"/>
    <n v="81.44"/>
    <x v="1776"/>
    <n v="162.88"/>
    <n v="123.95999999999998"/>
    <n v="0.43215730023706594"/>
  </r>
  <r>
    <s v="ORID-04165"/>
    <x v="205"/>
    <x v="0"/>
    <s v="Q3"/>
    <n v="7"/>
    <x v="0"/>
    <x v="2"/>
    <x v="16"/>
    <x v="1"/>
    <s v="New"/>
    <x v="0"/>
    <x v="0"/>
    <n v="2"/>
    <n v="152.88999999999999"/>
    <n v="0"/>
    <n v="81.34"/>
    <x v="1777"/>
    <n v="162.68"/>
    <n v="143.09999999999997"/>
    <n v="0.46798351756164558"/>
  </r>
  <r>
    <s v="ORID-04166"/>
    <x v="49"/>
    <x v="0"/>
    <s v="Q2"/>
    <n v="5"/>
    <x v="3"/>
    <x v="3"/>
    <x v="7"/>
    <x v="1"/>
    <s v="New"/>
    <x v="4"/>
    <x v="19"/>
    <n v="6"/>
    <n v="40.61"/>
    <n v="0.05"/>
    <n v="15.14"/>
    <x v="1778"/>
    <n v="90.84"/>
    <n v="140.63699999999997"/>
    <n v="0.607563602431343"/>
  </r>
  <r>
    <s v="ORID-04168"/>
    <x v="164"/>
    <x v="0"/>
    <s v="Q4"/>
    <n v="12"/>
    <x v="1"/>
    <x v="1"/>
    <x v="1"/>
    <x v="1"/>
    <s v="New"/>
    <x v="0"/>
    <x v="5"/>
    <n v="4"/>
    <n v="71.12"/>
    <n v="0.05"/>
    <n v="31.93"/>
    <x v="1779"/>
    <n v="127.72"/>
    <n v="142.53600000000003"/>
    <n v="0.52741104730329769"/>
  </r>
  <r>
    <s v="ORID-04169"/>
    <x v="310"/>
    <x v="0"/>
    <s v="Q3"/>
    <n v="8"/>
    <x v="2"/>
    <x v="0"/>
    <x v="3"/>
    <x v="1"/>
    <s v="New"/>
    <x v="4"/>
    <x v="15"/>
    <n v="1"/>
    <n v="50.7"/>
    <n v="0.05"/>
    <n v="21.65"/>
    <x v="214"/>
    <n v="21.65"/>
    <n v="26.515000000000001"/>
    <n v="0.55050347762898377"/>
  </r>
  <r>
    <s v="ORID-0417"/>
    <x v="78"/>
    <x v="0"/>
    <s v="Q3"/>
    <n v="9"/>
    <x v="5"/>
    <x v="2"/>
    <x v="16"/>
    <x v="3"/>
    <s v="Returning"/>
    <x v="2"/>
    <x v="9"/>
    <n v="1"/>
    <n v="121.64"/>
    <n v="0.15"/>
    <n v="61.56"/>
    <x v="1780"/>
    <n v="61.56"/>
    <n v="41.833999999999989"/>
    <n v="0.40460761746329565"/>
  </r>
  <r>
    <s v="ORID-04171"/>
    <x v="142"/>
    <x v="0"/>
    <s v="Q4"/>
    <n v="10"/>
    <x v="6"/>
    <x v="0"/>
    <x v="0"/>
    <x v="0"/>
    <s v="New"/>
    <x v="1"/>
    <x v="1"/>
    <n v="2"/>
    <n v="35.36"/>
    <n v="0"/>
    <n v="13.49"/>
    <x v="397"/>
    <n v="26.98"/>
    <n v="43.739999999999995"/>
    <n v="0.61849547511312208"/>
  </r>
  <r>
    <s v="ORID-04172"/>
    <x v="245"/>
    <x v="0"/>
    <s v="Q3"/>
    <n v="8"/>
    <x v="2"/>
    <x v="0"/>
    <x v="12"/>
    <x v="3"/>
    <s v="New"/>
    <x v="3"/>
    <x v="11"/>
    <n v="1"/>
    <n v="40.19"/>
    <n v="0.05"/>
    <n v="16.78"/>
    <x v="1670"/>
    <n v="16.78"/>
    <n v="21.400499999999994"/>
    <n v="0.56050863660769235"/>
  </r>
  <r>
    <s v="ORID-04177"/>
    <x v="234"/>
    <x v="0"/>
    <s v="Q4"/>
    <n v="11"/>
    <x v="7"/>
    <x v="3"/>
    <x v="15"/>
    <x v="1"/>
    <s v="Business"/>
    <x v="3"/>
    <x v="6"/>
    <n v="1"/>
    <n v="49.6"/>
    <n v="0"/>
    <n v="22.62"/>
    <x v="1781"/>
    <n v="22.62"/>
    <n v="26.98"/>
    <n v="0.5439516129032258"/>
  </r>
  <r>
    <s v="ORID-04178"/>
    <x v="134"/>
    <x v="0"/>
    <s v="Q2"/>
    <n v="6"/>
    <x v="11"/>
    <x v="3"/>
    <x v="9"/>
    <x v="0"/>
    <s v="Returning"/>
    <x v="0"/>
    <x v="10"/>
    <n v="4"/>
    <n v="143.9"/>
    <n v="0.05"/>
    <n v="79.709999999999994"/>
    <x v="1782"/>
    <n v="318.83999999999997"/>
    <n v="227.98000000000008"/>
    <n v="0.41691964448996022"/>
  </r>
  <r>
    <s v="ORID-04179"/>
    <x v="102"/>
    <x v="0"/>
    <s v="Q4"/>
    <n v="11"/>
    <x v="7"/>
    <x v="3"/>
    <x v="7"/>
    <x v="0"/>
    <s v="Business"/>
    <x v="1"/>
    <x v="4"/>
    <n v="2"/>
    <n v="166.1"/>
    <n v="0.05"/>
    <n v="88.2"/>
    <x v="1783"/>
    <n v="176.4"/>
    <n v="139.18999999999997"/>
    <n v="0.44104692797617157"/>
  </r>
  <r>
    <s v="ORID-04180"/>
    <x v="2"/>
    <x v="0"/>
    <s v="Q3"/>
    <n v="8"/>
    <x v="2"/>
    <x v="3"/>
    <x v="7"/>
    <x v="1"/>
    <s v="Returning"/>
    <x v="3"/>
    <x v="7"/>
    <n v="1"/>
    <n v="101.37"/>
    <n v="0"/>
    <n v="51.56"/>
    <x v="1784"/>
    <n v="51.56"/>
    <n v="49.81"/>
    <n v="0.49136825490776365"/>
  </r>
  <r>
    <s v="ORID-04182"/>
    <x v="150"/>
    <x v="0"/>
    <s v="Q2"/>
    <n v="6"/>
    <x v="11"/>
    <x v="2"/>
    <x v="10"/>
    <x v="1"/>
    <s v="New"/>
    <x v="4"/>
    <x v="14"/>
    <n v="4"/>
    <n v="120.94"/>
    <n v="0.05"/>
    <n v="70.84"/>
    <x v="1785"/>
    <n v="283.36"/>
    <n v="176.21199999999993"/>
    <n v="0.38342631840059871"/>
  </r>
  <r>
    <s v="ORID-04184"/>
    <x v="249"/>
    <x v="0"/>
    <s v="Q1"/>
    <n v="2"/>
    <x v="4"/>
    <x v="0"/>
    <x v="0"/>
    <x v="1"/>
    <s v="New"/>
    <x v="4"/>
    <x v="17"/>
    <n v="1"/>
    <n v="36.31"/>
    <n v="0"/>
    <n v="14"/>
    <x v="1347"/>
    <n v="14"/>
    <n v="22.310000000000002"/>
    <n v="0.61443128614706699"/>
  </r>
  <r>
    <s v="ORID-0419"/>
    <x v="91"/>
    <x v="0"/>
    <s v="Q4"/>
    <n v="11"/>
    <x v="7"/>
    <x v="0"/>
    <x v="12"/>
    <x v="0"/>
    <s v="New"/>
    <x v="2"/>
    <x v="3"/>
    <n v="1"/>
    <n v="192.62"/>
    <n v="0.1"/>
    <n v="105.97"/>
    <x v="1786"/>
    <n v="105.97"/>
    <n v="67.388000000000005"/>
    <n v="0.38872160500236508"/>
  </r>
  <r>
    <s v="ORID-04190"/>
    <x v="168"/>
    <x v="0"/>
    <s v="Q2"/>
    <n v="4"/>
    <x v="10"/>
    <x v="0"/>
    <x v="3"/>
    <x v="1"/>
    <s v="New"/>
    <x v="0"/>
    <x v="0"/>
    <n v="1"/>
    <n v="152.01"/>
    <n v="0"/>
    <n v="80.33"/>
    <x v="1787"/>
    <n v="80.33"/>
    <n v="71.679999999999993"/>
    <n v="0.47154792447865268"/>
  </r>
  <r>
    <s v="ORID-04191"/>
    <x v="106"/>
    <x v="0"/>
    <s v="Q3"/>
    <n v="9"/>
    <x v="5"/>
    <x v="3"/>
    <x v="8"/>
    <x v="3"/>
    <s v="Returning"/>
    <x v="4"/>
    <x v="19"/>
    <n v="1"/>
    <n v="40.32"/>
    <n v="0.15"/>
    <n v="14.39"/>
    <x v="1788"/>
    <n v="14.39"/>
    <n v="19.881999999999998"/>
    <n v="0.58012371615312786"/>
  </r>
  <r>
    <s v="ORID-04193"/>
    <x v="348"/>
    <x v="0"/>
    <s v="Q2"/>
    <n v="6"/>
    <x v="11"/>
    <x v="2"/>
    <x v="5"/>
    <x v="1"/>
    <s v="New"/>
    <x v="2"/>
    <x v="16"/>
    <n v="1"/>
    <n v="80.89"/>
    <n v="0.1"/>
    <n v="40.32"/>
    <x v="1789"/>
    <n v="40.32"/>
    <n v="32.481000000000002"/>
    <n v="0.44616145382618372"/>
  </r>
  <r>
    <s v="ORID-04195"/>
    <x v="328"/>
    <x v="0"/>
    <s v="Q1"/>
    <n v="3"/>
    <x v="8"/>
    <x v="0"/>
    <x v="3"/>
    <x v="3"/>
    <s v="New"/>
    <x v="0"/>
    <x v="10"/>
    <n v="2"/>
    <n v="142.72999999999999"/>
    <n v="0.1"/>
    <n v="77.28"/>
    <x v="1790"/>
    <n v="154.56"/>
    <n v="102.35399999999998"/>
    <n v="0.39839790747098247"/>
  </r>
  <r>
    <s v="ORID-04197"/>
    <x v="263"/>
    <x v="0"/>
    <s v="Q4"/>
    <n v="10"/>
    <x v="6"/>
    <x v="0"/>
    <x v="0"/>
    <x v="3"/>
    <s v="New"/>
    <x v="0"/>
    <x v="12"/>
    <n v="3"/>
    <n v="94.19"/>
    <n v="0"/>
    <n v="44.89"/>
    <x v="1636"/>
    <n v="134.67000000000002"/>
    <n v="147.89999999999998"/>
    <n v="0.52341012846374346"/>
  </r>
  <r>
    <s v="ORID-04198"/>
    <x v="96"/>
    <x v="0"/>
    <s v="Q1"/>
    <n v="3"/>
    <x v="8"/>
    <x v="2"/>
    <x v="16"/>
    <x v="3"/>
    <s v="New"/>
    <x v="4"/>
    <x v="14"/>
    <n v="3"/>
    <n v="122.4"/>
    <n v="0.15"/>
    <n v="71.150000000000006"/>
    <x v="1791"/>
    <n v="213.45000000000002"/>
    <n v="98.669999999999987"/>
    <n v="0.31612841214917337"/>
  </r>
  <r>
    <s v="ORID-04199"/>
    <x v="210"/>
    <x v="0"/>
    <s v="Q3"/>
    <n v="9"/>
    <x v="5"/>
    <x v="3"/>
    <x v="8"/>
    <x v="3"/>
    <s v="Business"/>
    <x v="3"/>
    <x v="6"/>
    <n v="1"/>
    <n v="50.02"/>
    <n v="0"/>
    <n v="22.65"/>
    <x v="1792"/>
    <n v="22.65"/>
    <n v="27.370000000000005"/>
    <n v="0.54718112754898052"/>
  </r>
  <r>
    <s v="ORID-04201"/>
    <x v="211"/>
    <x v="0"/>
    <s v="Q4"/>
    <n v="12"/>
    <x v="1"/>
    <x v="0"/>
    <x v="0"/>
    <x v="1"/>
    <s v="Business"/>
    <x v="1"/>
    <x v="2"/>
    <n v="1"/>
    <n v="133.80000000000001"/>
    <n v="0"/>
    <n v="66.349999999999994"/>
    <x v="1793"/>
    <n v="66.349999999999994"/>
    <n v="67.450000000000017"/>
    <n v="0.50411061285500758"/>
  </r>
  <r>
    <s v="ORID-04202"/>
    <x v="79"/>
    <x v="0"/>
    <s v="Q2"/>
    <n v="5"/>
    <x v="3"/>
    <x v="3"/>
    <x v="7"/>
    <x v="1"/>
    <s v="New"/>
    <x v="2"/>
    <x v="9"/>
    <n v="1"/>
    <n v="125.44"/>
    <n v="0"/>
    <n v="59.92"/>
    <x v="1794"/>
    <n v="59.92"/>
    <n v="65.52"/>
    <n v="0.5223214285714286"/>
  </r>
  <r>
    <s v="ORID-04204"/>
    <x v="104"/>
    <x v="0"/>
    <s v="Q2"/>
    <n v="5"/>
    <x v="3"/>
    <x v="2"/>
    <x v="10"/>
    <x v="1"/>
    <s v="New"/>
    <x v="3"/>
    <x v="13"/>
    <n v="1"/>
    <n v="81.37"/>
    <n v="0"/>
    <n v="42.01"/>
    <x v="1795"/>
    <n v="42.01"/>
    <n v="39.360000000000007"/>
    <n v="0.48371635737986979"/>
  </r>
  <r>
    <s v="ORID-04207"/>
    <x v="192"/>
    <x v="0"/>
    <s v="Q4"/>
    <n v="11"/>
    <x v="7"/>
    <x v="2"/>
    <x v="6"/>
    <x v="1"/>
    <s v="New"/>
    <x v="3"/>
    <x v="7"/>
    <n v="2"/>
    <n v="103.99"/>
    <n v="0"/>
    <n v="50.36"/>
    <x v="1796"/>
    <n v="100.72"/>
    <n v="107.25999999999999"/>
    <n v="0.51572266564092695"/>
  </r>
  <r>
    <s v="ORID-04208"/>
    <x v="155"/>
    <x v="0"/>
    <s v="Q3"/>
    <n v="9"/>
    <x v="5"/>
    <x v="2"/>
    <x v="6"/>
    <x v="2"/>
    <s v="Business"/>
    <x v="3"/>
    <x v="7"/>
    <n v="6"/>
    <n v="104.11"/>
    <n v="0.1"/>
    <n v="49"/>
    <x v="1797"/>
    <n v="294"/>
    <n v="268.19399999999996"/>
    <n v="0.47704884790659446"/>
  </r>
  <r>
    <s v="ORID-04209"/>
    <x v="132"/>
    <x v="0"/>
    <s v="Q2"/>
    <n v="5"/>
    <x v="3"/>
    <x v="2"/>
    <x v="13"/>
    <x v="1"/>
    <s v="New"/>
    <x v="4"/>
    <x v="15"/>
    <n v="2"/>
    <n v="50.97"/>
    <n v="0.05"/>
    <n v="21.67"/>
    <x v="1798"/>
    <n v="43.34"/>
    <n v="53.502999999999986"/>
    <n v="0.55247152607829153"/>
  </r>
  <r>
    <s v="ORID-0421"/>
    <x v="158"/>
    <x v="0"/>
    <s v="Q3"/>
    <n v="8"/>
    <x v="2"/>
    <x v="0"/>
    <x v="0"/>
    <x v="1"/>
    <s v="New"/>
    <x v="4"/>
    <x v="17"/>
    <n v="2"/>
    <n v="35.97"/>
    <n v="0.05"/>
    <n v="14.28"/>
    <x v="1799"/>
    <n v="28.56"/>
    <n v="39.782999999999987"/>
    <n v="0.58210789693165343"/>
  </r>
  <r>
    <s v="ORID-04210"/>
    <x v="35"/>
    <x v="0"/>
    <s v="Q3"/>
    <n v="9"/>
    <x v="5"/>
    <x v="2"/>
    <x v="5"/>
    <x v="1"/>
    <s v="Returning"/>
    <x v="1"/>
    <x v="4"/>
    <n v="1"/>
    <n v="164.6"/>
    <n v="0"/>
    <n v="87.21"/>
    <x v="1057"/>
    <n v="87.21"/>
    <n v="77.39"/>
    <n v="0.47017010935601461"/>
  </r>
  <r>
    <s v="ORID-04211"/>
    <x v="218"/>
    <x v="0"/>
    <s v="Q2"/>
    <n v="6"/>
    <x v="11"/>
    <x v="3"/>
    <x v="7"/>
    <x v="1"/>
    <s v="New"/>
    <x v="1"/>
    <x v="4"/>
    <n v="5"/>
    <n v="168.57"/>
    <n v="0"/>
    <n v="88.65"/>
    <x v="1800"/>
    <n v="443.25"/>
    <n v="399.59999999999991"/>
    <n v="0.47410571276027758"/>
  </r>
  <r>
    <s v="ORID-04212"/>
    <x v="270"/>
    <x v="0"/>
    <s v="Q3"/>
    <n v="7"/>
    <x v="0"/>
    <x v="1"/>
    <x v="1"/>
    <x v="3"/>
    <s v="Returning"/>
    <x v="1"/>
    <x v="8"/>
    <n v="2"/>
    <n v="47.52"/>
    <n v="0.1"/>
    <n v="17.86"/>
    <x v="1801"/>
    <n v="35.72"/>
    <n v="49.816000000000003"/>
    <n v="0.58239805462027683"/>
  </r>
  <r>
    <s v="ORID-04213"/>
    <x v="39"/>
    <x v="0"/>
    <s v="Q4"/>
    <n v="10"/>
    <x v="6"/>
    <x v="2"/>
    <x v="16"/>
    <x v="2"/>
    <s v="Business"/>
    <x v="2"/>
    <x v="16"/>
    <n v="4"/>
    <n v="81.23"/>
    <n v="0.1"/>
    <n v="38.96"/>
    <x v="1802"/>
    <n v="155.84"/>
    <n v="136.58799999999999"/>
    <n v="0.46708249552026482"/>
  </r>
  <r>
    <s v="ORID-04215"/>
    <x v="29"/>
    <x v="0"/>
    <s v="Q3"/>
    <n v="8"/>
    <x v="2"/>
    <x v="2"/>
    <x v="5"/>
    <x v="1"/>
    <s v="Returning"/>
    <x v="3"/>
    <x v="11"/>
    <n v="1"/>
    <n v="40.42"/>
    <n v="0.05"/>
    <n v="16.62"/>
    <x v="1573"/>
    <n v="16.62"/>
    <n v="21.779"/>
    <n v="0.5671762285476184"/>
  </r>
  <r>
    <s v="ORID-04216"/>
    <x v="289"/>
    <x v="0"/>
    <s v="Q4"/>
    <n v="10"/>
    <x v="6"/>
    <x v="2"/>
    <x v="13"/>
    <x v="1"/>
    <s v="New"/>
    <x v="4"/>
    <x v="14"/>
    <n v="3"/>
    <n v="124.6"/>
    <n v="0.05"/>
    <n v="69.12"/>
    <x v="1803"/>
    <n v="207.36"/>
    <n v="147.74999999999994"/>
    <n v="0.41606826053898782"/>
  </r>
  <r>
    <s v="ORID-04217"/>
    <x v="320"/>
    <x v="0"/>
    <s v="Q2"/>
    <n v="6"/>
    <x v="11"/>
    <x v="2"/>
    <x v="6"/>
    <x v="3"/>
    <s v="New"/>
    <x v="4"/>
    <x v="19"/>
    <n v="1"/>
    <n v="39.74"/>
    <n v="0.05"/>
    <n v="14.39"/>
    <x v="1804"/>
    <n v="14.39"/>
    <n v="23.363"/>
    <n v="0.6188382380208195"/>
  </r>
  <r>
    <s v="ORID-0422"/>
    <x v="197"/>
    <x v="0"/>
    <s v="Q2"/>
    <n v="4"/>
    <x v="10"/>
    <x v="0"/>
    <x v="4"/>
    <x v="1"/>
    <s v="Business"/>
    <x v="3"/>
    <x v="13"/>
    <n v="1"/>
    <n v="81.760000000000005"/>
    <n v="0.1"/>
    <n v="42.78"/>
    <x v="1805"/>
    <n v="42.78"/>
    <n v="30.804000000000002"/>
    <n v="0.4186236138290933"/>
  </r>
  <r>
    <s v="ORID-04220"/>
    <x v="177"/>
    <x v="0"/>
    <s v="Q3"/>
    <n v="8"/>
    <x v="2"/>
    <x v="2"/>
    <x v="16"/>
    <x v="2"/>
    <s v="Business"/>
    <x v="1"/>
    <x v="4"/>
    <n v="5"/>
    <n v="162.76"/>
    <n v="0.15"/>
    <n v="85.32"/>
    <x v="1806"/>
    <n v="426.59999999999997"/>
    <n v="265.12999999999994"/>
    <n v="0.38328538591647027"/>
  </r>
  <r>
    <s v="ORID-04222"/>
    <x v="12"/>
    <x v="0"/>
    <s v="Q4"/>
    <n v="10"/>
    <x v="6"/>
    <x v="3"/>
    <x v="14"/>
    <x v="1"/>
    <s v="Returning"/>
    <x v="0"/>
    <x v="12"/>
    <n v="2"/>
    <n v="92.41"/>
    <n v="0.1"/>
    <n v="45.42"/>
    <x v="1807"/>
    <n v="90.84"/>
    <n v="75.49799999999999"/>
    <n v="0.4538830573891714"/>
  </r>
  <r>
    <s v="ORID-04224"/>
    <x v="75"/>
    <x v="0"/>
    <s v="Q3"/>
    <n v="7"/>
    <x v="0"/>
    <x v="3"/>
    <x v="7"/>
    <x v="0"/>
    <s v="Returning"/>
    <x v="2"/>
    <x v="18"/>
    <n v="1"/>
    <n v="348.73"/>
    <n v="0.15"/>
    <n v="190.33"/>
    <x v="1808"/>
    <n v="190.33"/>
    <n v="106.09049999999999"/>
    <n v="0.35790540802677273"/>
  </r>
  <r>
    <s v="ORID-04226"/>
    <x v="220"/>
    <x v="0"/>
    <s v="Q3"/>
    <n v="9"/>
    <x v="5"/>
    <x v="3"/>
    <x v="7"/>
    <x v="1"/>
    <s v="New"/>
    <x v="4"/>
    <x v="15"/>
    <n v="1"/>
    <n v="51.74"/>
    <n v="0"/>
    <n v="22.45"/>
    <x v="1809"/>
    <n v="22.45"/>
    <n v="29.290000000000003"/>
    <n v="0.56609972941631237"/>
  </r>
  <r>
    <s v="ORID-04227"/>
    <x v="132"/>
    <x v="0"/>
    <s v="Q2"/>
    <n v="5"/>
    <x v="3"/>
    <x v="2"/>
    <x v="13"/>
    <x v="1"/>
    <s v="New"/>
    <x v="3"/>
    <x v="11"/>
    <n v="2"/>
    <n v="40.549999999999997"/>
    <n v="0"/>
    <n v="16.52"/>
    <x v="1810"/>
    <n v="33.04"/>
    <n v="48.059999999999995"/>
    <n v="0.59260172626387175"/>
  </r>
  <r>
    <s v="ORID-04228"/>
    <x v="290"/>
    <x v="0"/>
    <s v="Q1"/>
    <n v="2"/>
    <x v="4"/>
    <x v="0"/>
    <x v="12"/>
    <x v="0"/>
    <s v="New"/>
    <x v="0"/>
    <x v="0"/>
    <n v="2"/>
    <n v="154.62"/>
    <n v="0"/>
    <n v="78.209999999999994"/>
    <x v="1811"/>
    <n v="156.41999999999999"/>
    <n v="152.82000000000002"/>
    <n v="0.49417927823050062"/>
  </r>
  <r>
    <s v="ORID-04230"/>
    <x v="252"/>
    <x v="0"/>
    <s v="Q2"/>
    <n v="5"/>
    <x v="3"/>
    <x v="1"/>
    <x v="1"/>
    <x v="0"/>
    <s v="New"/>
    <x v="3"/>
    <x v="13"/>
    <n v="1"/>
    <n v="83.3"/>
    <n v="0"/>
    <n v="41.93"/>
    <x v="1812"/>
    <n v="41.93"/>
    <n v="41.37"/>
    <n v="0.49663865546218489"/>
  </r>
  <r>
    <s v="ORID-04233"/>
    <x v="200"/>
    <x v="0"/>
    <s v="Q3"/>
    <n v="7"/>
    <x v="0"/>
    <x v="2"/>
    <x v="5"/>
    <x v="3"/>
    <s v="New"/>
    <x v="0"/>
    <x v="10"/>
    <n v="1"/>
    <n v="142.38"/>
    <n v="0.05"/>
    <n v="77.17"/>
    <x v="1813"/>
    <n v="77.17"/>
    <n v="58.090999999999994"/>
    <n v="0.42947338848596417"/>
  </r>
  <r>
    <s v="ORID-04234"/>
    <x v="104"/>
    <x v="0"/>
    <s v="Q2"/>
    <n v="5"/>
    <x v="3"/>
    <x v="0"/>
    <x v="12"/>
    <x v="0"/>
    <s v="New"/>
    <x v="2"/>
    <x v="9"/>
    <n v="1"/>
    <n v="120.75"/>
    <n v="0"/>
    <n v="61.21"/>
    <x v="1814"/>
    <n v="61.21"/>
    <n v="59.54"/>
    <n v="0.49308488612836437"/>
  </r>
  <r>
    <s v="ORID-04235"/>
    <x v="32"/>
    <x v="0"/>
    <s v="Q2"/>
    <n v="4"/>
    <x v="10"/>
    <x v="3"/>
    <x v="14"/>
    <x v="1"/>
    <s v="Business"/>
    <x v="4"/>
    <x v="15"/>
    <n v="1"/>
    <n v="50.18"/>
    <n v="0"/>
    <n v="22.05"/>
    <x v="1346"/>
    <n v="22.05"/>
    <n v="28.13"/>
    <n v="0.56058190514149064"/>
  </r>
  <r>
    <s v="ORID-04237"/>
    <x v="82"/>
    <x v="0"/>
    <s v="Q3"/>
    <n v="8"/>
    <x v="2"/>
    <x v="0"/>
    <x v="3"/>
    <x v="2"/>
    <s v="Returning"/>
    <x v="0"/>
    <x v="0"/>
    <n v="3"/>
    <n v="153.03"/>
    <n v="0.15"/>
    <n v="78.239999999999995"/>
    <x v="1815"/>
    <n v="234.71999999999997"/>
    <n v="155.50650000000007"/>
    <n v="0.39850317700104954"/>
  </r>
  <r>
    <s v="ORID-04239"/>
    <x v="232"/>
    <x v="0"/>
    <s v="Q2"/>
    <n v="4"/>
    <x v="10"/>
    <x v="2"/>
    <x v="13"/>
    <x v="1"/>
    <s v="New"/>
    <x v="2"/>
    <x v="16"/>
    <n v="2"/>
    <n v="83.24"/>
    <n v="0"/>
    <n v="40.03"/>
    <x v="1816"/>
    <n v="80.06"/>
    <n v="86.419999999999987"/>
    <n v="0.51910139356078799"/>
  </r>
  <r>
    <s v="ORID-04241"/>
    <x v="237"/>
    <x v="0"/>
    <s v="Q2"/>
    <n v="6"/>
    <x v="11"/>
    <x v="0"/>
    <x v="3"/>
    <x v="1"/>
    <s v="New"/>
    <x v="0"/>
    <x v="12"/>
    <n v="3"/>
    <n v="92.73"/>
    <n v="0"/>
    <n v="44.68"/>
    <x v="1817"/>
    <n v="134.04"/>
    <n v="144.15"/>
    <n v="0.51817103418526911"/>
  </r>
  <r>
    <s v="ORID-04242"/>
    <x v="31"/>
    <x v="0"/>
    <s v="Q2"/>
    <n v="6"/>
    <x v="11"/>
    <x v="2"/>
    <x v="6"/>
    <x v="0"/>
    <s v="Business"/>
    <x v="0"/>
    <x v="10"/>
    <n v="2"/>
    <n v="141.18"/>
    <n v="0"/>
    <n v="78.66"/>
    <x v="1818"/>
    <n v="157.32"/>
    <n v="125.04000000000002"/>
    <n v="0.44283892902677441"/>
  </r>
  <r>
    <s v="ORID-04243"/>
    <x v="352"/>
    <x v="0"/>
    <s v="Q3"/>
    <n v="7"/>
    <x v="0"/>
    <x v="2"/>
    <x v="16"/>
    <x v="3"/>
    <s v="Returning"/>
    <x v="3"/>
    <x v="11"/>
    <n v="2"/>
    <n v="40.479999999999997"/>
    <n v="0.05"/>
    <n v="16.93"/>
    <x v="1819"/>
    <n v="33.86"/>
    <n v="43.051999999999992"/>
    <n v="0.5597566049511129"/>
  </r>
  <r>
    <s v="ORID-04245"/>
    <x v="357"/>
    <x v="0"/>
    <s v="Q1"/>
    <n v="2"/>
    <x v="4"/>
    <x v="2"/>
    <x v="13"/>
    <x v="0"/>
    <s v="Returning"/>
    <x v="4"/>
    <x v="14"/>
    <n v="1"/>
    <n v="124.97"/>
    <n v="0.1"/>
    <n v="69.790000000000006"/>
    <x v="1820"/>
    <n v="69.790000000000006"/>
    <n v="42.682999999999993"/>
    <n v="0.37949552337005321"/>
  </r>
  <r>
    <s v="ORID-04246"/>
    <x v="114"/>
    <x v="0"/>
    <s v="Q2"/>
    <n v="4"/>
    <x v="10"/>
    <x v="0"/>
    <x v="12"/>
    <x v="2"/>
    <s v="Business"/>
    <x v="0"/>
    <x v="0"/>
    <n v="5"/>
    <n v="156.57"/>
    <n v="0.15"/>
    <n v="80.849999999999994"/>
    <x v="1821"/>
    <n v="404.25"/>
    <n v="261.1724999999999"/>
    <n v="0.39249123677062309"/>
  </r>
  <r>
    <s v="ORID-04247"/>
    <x v="132"/>
    <x v="0"/>
    <s v="Q2"/>
    <n v="5"/>
    <x v="3"/>
    <x v="3"/>
    <x v="14"/>
    <x v="1"/>
    <s v="New"/>
    <x v="3"/>
    <x v="6"/>
    <n v="2"/>
    <n v="51.3"/>
    <n v="0"/>
    <n v="23.12"/>
    <x v="1822"/>
    <n v="46.24"/>
    <n v="56.359999999999992"/>
    <n v="0.54931773879142298"/>
  </r>
  <r>
    <s v="ORID-04249"/>
    <x v="40"/>
    <x v="0"/>
    <s v="Q1"/>
    <n v="1"/>
    <x v="9"/>
    <x v="0"/>
    <x v="4"/>
    <x v="3"/>
    <s v="New"/>
    <x v="3"/>
    <x v="7"/>
    <n v="2"/>
    <n v="100.12"/>
    <n v="0.1"/>
    <n v="49.67"/>
    <x v="1823"/>
    <n v="99.34"/>
    <n v="80.876000000000005"/>
    <n v="0.44877258401029874"/>
  </r>
  <r>
    <s v="ORID-04251"/>
    <x v="190"/>
    <x v="0"/>
    <s v="Q3"/>
    <n v="9"/>
    <x v="5"/>
    <x v="2"/>
    <x v="10"/>
    <x v="1"/>
    <s v="Returning"/>
    <x v="3"/>
    <x v="11"/>
    <n v="1"/>
    <n v="40.409999999999997"/>
    <n v="0.15"/>
    <n v="16.3"/>
    <x v="1824"/>
    <n v="16.3"/>
    <n v="18.048499999999994"/>
    <n v="0.52545234871974023"/>
  </r>
  <r>
    <s v="ORID-04252"/>
    <x v="333"/>
    <x v="0"/>
    <s v="Q3"/>
    <n v="8"/>
    <x v="2"/>
    <x v="2"/>
    <x v="6"/>
    <x v="1"/>
    <s v="Returning"/>
    <x v="1"/>
    <x v="1"/>
    <n v="1"/>
    <n v="36.67"/>
    <n v="0.1"/>
    <n v="13.18"/>
    <x v="1825"/>
    <n v="13.18"/>
    <n v="19.823"/>
    <n v="0.60064236584552921"/>
  </r>
  <r>
    <s v="ORID-04253"/>
    <x v="26"/>
    <x v="0"/>
    <s v="Q1"/>
    <n v="3"/>
    <x v="8"/>
    <x v="0"/>
    <x v="3"/>
    <x v="2"/>
    <s v="New"/>
    <x v="3"/>
    <x v="13"/>
    <n v="5"/>
    <n v="82.64"/>
    <n v="0.1"/>
    <n v="43.52"/>
    <x v="1826"/>
    <n v="217.60000000000002"/>
    <n v="154.27999999999997"/>
    <n v="0.41486501021834993"/>
  </r>
  <r>
    <s v="ORID-04255"/>
    <x v="251"/>
    <x v="0"/>
    <s v="Q2"/>
    <n v="5"/>
    <x v="3"/>
    <x v="0"/>
    <x v="0"/>
    <x v="3"/>
    <s v="Returning"/>
    <x v="1"/>
    <x v="1"/>
    <n v="6"/>
    <n v="36.04"/>
    <n v="0"/>
    <n v="13.38"/>
    <x v="1827"/>
    <n v="80.28"/>
    <n v="135.96"/>
    <n v="0.62874583795782468"/>
  </r>
  <r>
    <s v="ORID-04256"/>
    <x v="288"/>
    <x v="0"/>
    <s v="Q3"/>
    <n v="8"/>
    <x v="2"/>
    <x v="2"/>
    <x v="6"/>
    <x v="0"/>
    <s v="New"/>
    <x v="1"/>
    <x v="8"/>
    <n v="1"/>
    <n v="46.44"/>
    <n v="0.05"/>
    <n v="18.59"/>
    <x v="1032"/>
    <n v="18.59"/>
    <n v="25.527999999999995"/>
    <n v="0.57863003762636556"/>
  </r>
  <r>
    <s v="ORID-04257"/>
    <x v="130"/>
    <x v="0"/>
    <s v="Q4"/>
    <n v="11"/>
    <x v="7"/>
    <x v="0"/>
    <x v="3"/>
    <x v="0"/>
    <s v="New"/>
    <x v="4"/>
    <x v="14"/>
    <n v="2"/>
    <n v="124.06"/>
    <n v="0.05"/>
    <n v="69.98"/>
    <x v="1828"/>
    <n v="139.96"/>
    <n v="95.753999999999991"/>
    <n v="0.40622958330858577"/>
  </r>
  <r>
    <s v="ORID-04259"/>
    <x v="70"/>
    <x v="0"/>
    <s v="Q4"/>
    <n v="11"/>
    <x v="7"/>
    <x v="3"/>
    <x v="7"/>
    <x v="1"/>
    <s v="Returning"/>
    <x v="0"/>
    <x v="5"/>
    <n v="4"/>
    <n v="72.77"/>
    <n v="0"/>
    <n v="32.090000000000003"/>
    <x v="1829"/>
    <n v="128.36000000000001"/>
    <n v="162.71999999999997"/>
    <n v="0.55902157482479031"/>
  </r>
  <r>
    <s v="ORID-04260"/>
    <x v="308"/>
    <x v="0"/>
    <s v="Q1"/>
    <n v="2"/>
    <x v="4"/>
    <x v="3"/>
    <x v="14"/>
    <x v="3"/>
    <s v="Returning"/>
    <x v="1"/>
    <x v="2"/>
    <n v="1"/>
    <n v="131.24"/>
    <n v="0.05"/>
    <n v="66.14"/>
    <x v="1830"/>
    <n v="66.14"/>
    <n v="58.537999999999997"/>
    <n v="0.46951346669019395"/>
  </r>
  <r>
    <s v="ORID-04264"/>
    <x v="128"/>
    <x v="0"/>
    <s v="Q1"/>
    <n v="3"/>
    <x v="8"/>
    <x v="3"/>
    <x v="8"/>
    <x v="1"/>
    <s v="New"/>
    <x v="1"/>
    <x v="8"/>
    <n v="1"/>
    <n v="47.61"/>
    <n v="0"/>
    <n v="18.89"/>
    <x v="1831"/>
    <n v="18.89"/>
    <n v="28.72"/>
    <n v="0.60323461457676952"/>
  </r>
  <r>
    <s v="ORID-04265"/>
    <x v="245"/>
    <x v="0"/>
    <s v="Q3"/>
    <n v="8"/>
    <x v="2"/>
    <x v="3"/>
    <x v="14"/>
    <x v="1"/>
    <s v="Returning"/>
    <x v="3"/>
    <x v="11"/>
    <n v="1"/>
    <n v="40.98"/>
    <n v="0.05"/>
    <n v="16.600000000000001"/>
    <x v="1832"/>
    <n v="16.600000000000001"/>
    <n v="22.330999999999996"/>
    <n v="0.57360458246641488"/>
  </r>
  <r>
    <s v="ORID-04266"/>
    <x v="233"/>
    <x v="0"/>
    <s v="Q4"/>
    <n v="12"/>
    <x v="1"/>
    <x v="2"/>
    <x v="13"/>
    <x v="1"/>
    <s v="New"/>
    <x v="3"/>
    <x v="11"/>
    <n v="4"/>
    <n v="40.19"/>
    <n v="0.15"/>
    <n v="16.55"/>
    <x v="1833"/>
    <n v="66.2"/>
    <n v="70.445999999999984"/>
    <n v="0.51553649576277383"/>
  </r>
  <r>
    <s v="ORID-04267"/>
    <x v="316"/>
    <x v="0"/>
    <s v="Q2"/>
    <n v="6"/>
    <x v="11"/>
    <x v="0"/>
    <x v="3"/>
    <x v="2"/>
    <s v="Business"/>
    <x v="3"/>
    <x v="11"/>
    <n v="6"/>
    <n v="40.229999999999997"/>
    <n v="0.15"/>
    <n v="17.079999999999998"/>
    <x v="1834"/>
    <n v="102.47999999999999"/>
    <n v="102.69300000000001"/>
    <n v="0.50051907414718322"/>
  </r>
  <r>
    <s v="ORID-04269"/>
    <x v="106"/>
    <x v="0"/>
    <s v="Q3"/>
    <n v="9"/>
    <x v="5"/>
    <x v="3"/>
    <x v="14"/>
    <x v="2"/>
    <s v="Business"/>
    <x v="0"/>
    <x v="0"/>
    <n v="4"/>
    <n v="155.84"/>
    <n v="0.05"/>
    <n v="80.790000000000006"/>
    <x v="1835"/>
    <n v="323.16000000000003"/>
    <n v="269.03199999999998"/>
    <n v="0.45429860585755966"/>
  </r>
  <r>
    <s v="ORID-0427"/>
    <x v="12"/>
    <x v="0"/>
    <s v="Q4"/>
    <n v="10"/>
    <x v="6"/>
    <x v="0"/>
    <x v="3"/>
    <x v="1"/>
    <s v="Business"/>
    <x v="0"/>
    <x v="0"/>
    <n v="1"/>
    <n v="155.16"/>
    <n v="0"/>
    <n v="78.84"/>
    <x v="1836"/>
    <n v="78.84"/>
    <n v="76.319999999999993"/>
    <n v="0.49187935034802782"/>
  </r>
  <r>
    <s v="ORID-04270"/>
    <x v="301"/>
    <x v="0"/>
    <s v="Q2"/>
    <n v="4"/>
    <x v="10"/>
    <x v="0"/>
    <x v="0"/>
    <x v="0"/>
    <s v="Business"/>
    <x v="2"/>
    <x v="3"/>
    <n v="2"/>
    <n v="191.59"/>
    <n v="0"/>
    <n v="102.52"/>
    <x v="1837"/>
    <n v="205.04"/>
    <n v="178.14000000000001"/>
    <n v="0.46489900307949272"/>
  </r>
  <r>
    <s v="ORID-04271"/>
    <x v="196"/>
    <x v="0"/>
    <s v="Q3"/>
    <n v="7"/>
    <x v="0"/>
    <x v="1"/>
    <x v="1"/>
    <x v="0"/>
    <s v="New"/>
    <x v="2"/>
    <x v="9"/>
    <n v="1"/>
    <n v="121.61"/>
    <n v="0.1"/>
    <n v="60.58"/>
    <x v="1838"/>
    <n v="60.58"/>
    <n v="48.869"/>
    <n v="0.4465001964385239"/>
  </r>
  <r>
    <s v="ORID-04272"/>
    <x v="134"/>
    <x v="0"/>
    <s v="Q2"/>
    <n v="6"/>
    <x v="11"/>
    <x v="0"/>
    <x v="0"/>
    <x v="3"/>
    <s v="Returning"/>
    <x v="2"/>
    <x v="3"/>
    <n v="4"/>
    <n v="190.97"/>
    <n v="0"/>
    <n v="103.36"/>
    <x v="1839"/>
    <n v="413.44"/>
    <n v="350.44"/>
    <n v="0.45876315651673039"/>
  </r>
  <r>
    <s v="ORID-04274"/>
    <x v="79"/>
    <x v="0"/>
    <s v="Q2"/>
    <n v="5"/>
    <x v="3"/>
    <x v="2"/>
    <x v="6"/>
    <x v="3"/>
    <s v="Returning"/>
    <x v="4"/>
    <x v="17"/>
    <n v="2"/>
    <n v="36.18"/>
    <n v="0"/>
    <n v="13.71"/>
    <x v="1840"/>
    <n v="27.42"/>
    <n v="44.94"/>
    <n v="0.62106135986733002"/>
  </r>
  <r>
    <s v="ORID-04275"/>
    <x v="317"/>
    <x v="0"/>
    <s v="Q4"/>
    <n v="10"/>
    <x v="6"/>
    <x v="0"/>
    <x v="0"/>
    <x v="3"/>
    <s v="Returning"/>
    <x v="3"/>
    <x v="6"/>
    <n v="1"/>
    <n v="49.56"/>
    <n v="0.05"/>
    <n v="22.88"/>
    <x v="1841"/>
    <n v="22.88"/>
    <n v="24.202000000000002"/>
    <n v="0.51403933562720361"/>
  </r>
  <r>
    <s v="ORID-04276"/>
    <x v="300"/>
    <x v="0"/>
    <s v="Q2"/>
    <n v="4"/>
    <x v="10"/>
    <x v="0"/>
    <x v="12"/>
    <x v="1"/>
    <s v="New"/>
    <x v="1"/>
    <x v="4"/>
    <n v="2"/>
    <n v="167.01"/>
    <n v="0"/>
    <n v="89.8"/>
    <x v="1842"/>
    <n v="179.6"/>
    <n v="154.41999999999999"/>
    <n v="0.46230764624872761"/>
  </r>
  <r>
    <s v="ORID-04277"/>
    <x v="346"/>
    <x v="0"/>
    <s v="Q1"/>
    <n v="1"/>
    <x v="9"/>
    <x v="2"/>
    <x v="10"/>
    <x v="0"/>
    <s v="Returning"/>
    <x v="4"/>
    <x v="15"/>
    <n v="1"/>
    <n v="50.52"/>
    <n v="0.05"/>
    <n v="22.37"/>
    <x v="1843"/>
    <n v="22.37"/>
    <n v="25.623999999999999"/>
    <n v="0.5339000708421886"/>
  </r>
  <r>
    <s v="ORID-04281"/>
    <x v="64"/>
    <x v="0"/>
    <s v="Q2"/>
    <n v="5"/>
    <x v="3"/>
    <x v="3"/>
    <x v="9"/>
    <x v="3"/>
    <s v="New"/>
    <x v="3"/>
    <x v="6"/>
    <n v="1"/>
    <n v="50.64"/>
    <n v="0"/>
    <n v="22.97"/>
    <x v="1844"/>
    <n v="22.97"/>
    <n v="27.67"/>
    <n v="0.54640600315955767"/>
  </r>
  <r>
    <s v="ORID-04285"/>
    <x v="66"/>
    <x v="0"/>
    <s v="Q4"/>
    <n v="10"/>
    <x v="6"/>
    <x v="0"/>
    <x v="4"/>
    <x v="1"/>
    <s v="Returning"/>
    <x v="0"/>
    <x v="12"/>
    <n v="1"/>
    <n v="93.39"/>
    <n v="0"/>
    <n v="45.98"/>
    <x v="1845"/>
    <n v="45.98"/>
    <n v="47.410000000000004"/>
    <n v="0.50765606595995294"/>
  </r>
  <r>
    <s v="ORID-04286"/>
    <x v="267"/>
    <x v="0"/>
    <s v="Q4"/>
    <n v="10"/>
    <x v="6"/>
    <x v="2"/>
    <x v="5"/>
    <x v="0"/>
    <s v="Returning"/>
    <x v="2"/>
    <x v="18"/>
    <n v="4"/>
    <n v="341.95"/>
    <n v="0.05"/>
    <n v="199.9"/>
    <x v="1846"/>
    <n v="799.6"/>
    <n v="499.80999999999983"/>
    <n v="0.38464379987840625"/>
  </r>
  <r>
    <s v="ORID-04287"/>
    <x v="125"/>
    <x v="0"/>
    <s v="Q3"/>
    <n v="7"/>
    <x v="0"/>
    <x v="0"/>
    <x v="12"/>
    <x v="3"/>
    <s v="Returning"/>
    <x v="0"/>
    <x v="0"/>
    <n v="5"/>
    <n v="156.69"/>
    <n v="0"/>
    <n v="80.489999999999995"/>
    <x v="1847"/>
    <n v="402.45"/>
    <n v="381.00000000000006"/>
    <n v="0.48631054949262881"/>
  </r>
  <r>
    <s v="ORID-04290"/>
    <x v="176"/>
    <x v="0"/>
    <s v="Q3"/>
    <n v="9"/>
    <x v="5"/>
    <x v="3"/>
    <x v="9"/>
    <x v="0"/>
    <s v="Returning"/>
    <x v="3"/>
    <x v="6"/>
    <n v="2"/>
    <n v="51.48"/>
    <n v="0.05"/>
    <n v="22.38"/>
    <x v="1848"/>
    <n v="44.76"/>
    <n v="53.051999999999985"/>
    <n v="0.54238743712427917"/>
  </r>
  <r>
    <s v="ORID-04293"/>
    <x v="248"/>
    <x v="0"/>
    <s v="Q3"/>
    <n v="9"/>
    <x v="5"/>
    <x v="2"/>
    <x v="6"/>
    <x v="2"/>
    <s v="New"/>
    <x v="2"/>
    <x v="18"/>
    <n v="4"/>
    <n v="344.67"/>
    <n v="0.1"/>
    <n v="195.35"/>
    <x v="1849"/>
    <n v="781.4"/>
    <n v="459.41200000000015"/>
    <n v="0.37025109363868186"/>
  </r>
  <r>
    <s v="ORID-04294"/>
    <x v="308"/>
    <x v="0"/>
    <s v="Q1"/>
    <n v="2"/>
    <x v="4"/>
    <x v="2"/>
    <x v="13"/>
    <x v="2"/>
    <s v="New"/>
    <x v="4"/>
    <x v="15"/>
    <n v="5"/>
    <n v="51.37"/>
    <n v="0.05"/>
    <n v="21.81"/>
    <x v="1850"/>
    <n v="109.05"/>
    <n v="134.95749999999998"/>
    <n v="0.55308750755612024"/>
  </r>
  <r>
    <s v="ORID-04297"/>
    <x v="125"/>
    <x v="0"/>
    <s v="Q3"/>
    <n v="7"/>
    <x v="0"/>
    <x v="2"/>
    <x v="5"/>
    <x v="3"/>
    <s v="Returning"/>
    <x v="1"/>
    <x v="4"/>
    <n v="1"/>
    <n v="168.59"/>
    <n v="0.1"/>
    <n v="88.8"/>
    <x v="1851"/>
    <n v="88.8"/>
    <n v="62.930999999999997"/>
    <n v="0.41475374181940405"/>
  </r>
  <r>
    <s v="ORID-04299"/>
    <x v="264"/>
    <x v="0"/>
    <s v="Q1"/>
    <n v="1"/>
    <x v="9"/>
    <x v="1"/>
    <x v="2"/>
    <x v="2"/>
    <s v="Business"/>
    <x v="1"/>
    <x v="2"/>
    <n v="12"/>
    <n v="132.21"/>
    <n v="0.1"/>
    <n v="68.95"/>
    <x v="1852"/>
    <n v="827.40000000000009"/>
    <n v="600.46799999999985"/>
    <n v="0.42053467127213429"/>
  </r>
  <r>
    <s v="ORID-04301"/>
    <x v="80"/>
    <x v="0"/>
    <s v="Q2"/>
    <n v="4"/>
    <x v="10"/>
    <x v="3"/>
    <x v="14"/>
    <x v="0"/>
    <s v="New"/>
    <x v="4"/>
    <x v="14"/>
    <n v="1"/>
    <n v="122.77"/>
    <n v="0.1"/>
    <n v="70.59"/>
    <x v="1853"/>
    <n v="70.59"/>
    <n v="39.902999999999992"/>
    <n v="0.36113599956558329"/>
  </r>
  <r>
    <s v="ORID-04303"/>
    <x v="41"/>
    <x v="0"/>
    <s v="Q2"/>
    <n v="6"/>
    <x v="11"/>
    <x v="3"/>
    <x v="15"/>
    <x v="3"/>
    <s v="Returning"/>
    <x v="1"/>
    <x v="8"/>
    <n v="1"/>
    <n v="45.59"/>
    <n v="0"/>
    <n v="18.57"/>
    <x v="1331"/>
    <n v="18.57"/>
    <n v="27.020000000000003"/>
    <n v="0.59267383198069756"/>
  </r>
  <r>
    <s v="ORID-04304"/>
    <x v="12"/>
    <x v="0"/>
    <s v="Q4"/>
    <n v="10"/>
    <x v="6"/>
    <x v="2"/>
    <x v="16"/>
    <x v="0"/>
    <s v="New"/>
    <x v="4"/>
    <x v="19"/>
    <n v="1"/>
    <n v="40.67"/>
    <n v="0"/>
    <n v="15.09"/>
    <x v="624"/>
    <n v="15.09"/>
    <n v="25.580000000000002"/>
    <n v="0.62896483894762722"/>
  </r>
  <r>
    <s v="ORID-04305"/>
    <x v="287"/>
    <x v="0"/>
    <s v="Q4"/>
    <n v="12"/>
    <x v="1"/>
    <x v="1"/>
    <x v="2"/>
    <x v="0"/>
    <s v="New"/>
    <x v="4"/>
    <x v="19"/>
    <n v="1"/>
    <n v="41.31"/>
    <n v="0.05"/>
    <n v="14.56"/>
    <x v="1854"/>
    <n v="14.56"/>
    <n v="24.6845"/>
    <n v="0.62899259768884808"/>
  </r>
  <r>
    <s v="ORID-04307"/>
    <x v="53"/>
    <x v="0"/>
    <s v="Q2"/>
    <n v="6"/>
    <x v="11"/>
    <x v="0"/>
    <x v="12"/>
    <x v="1"/>
    <s v="Business"/>
    <x v="3"/>
    <x v="11"/>
    <n v="1"/>
    <n v="40.33"/>
    <n v="0"/>
    <n v="16.48"/>
    <x v="1855"/>
    <n v="16.48"/>
    <n v="23.849999999999998"/>
    <n v="0.59137118770146291"/>
  </r>
  <r>
    <s v="ORID-04309"/>
    <x v="178"/>
    <x v="0"/>
    <s v="Q4"/>
    <n v="11"/>
    <x v="7"/>
    <x v="0"/>
    <x v="12"/>
    <x v="1"/>
    <s v="Business"/>
    <x v="3"/>
    <x v="6"/>
    <n v="1"/>
    <n v="50.32"/>
    <n v="0.05"/>
    <n v="22.46"/>
    <x v="1856"/>
    <n v="22.46"/>
    <n v="25.343999999999994"/>
    <n v="0.53016483976236295"/>
  </r>
  <r>
    <s v="ORID-04311"/>
    <x v="128"/>
    <x v="0"/>
    <s v="Q1"/>
    <n v="3"/>
    <x v="8"/>
    <x v="3"/>
    <x v="9"/>
    <x v="1"/>
    <s v="New"/>
    <x v="3"/>
    <x v="11"/>
    <n v="2"/>
    <n v="40.880000000000003"/>
    <n v="0.05"/>
    <n v="16.39"/>
    <x v="1857"/>
    <n v="32.78"/>
    <n v="44.891999999999996"/>
    <n v="0.57796889483983926"/>
  </r>
  <r>
    <s v="ORID-04314"/>
    <x v="189"/>
    <x v="0"/>
    <s v="Q2"/>
    <n v="6"/>
    <x v="11"/>
    <x v="0"/>
    <x v="4"/>
    <x v="0"/>
    <s v="New"/>
    <x v="4"/>
    <x v="17"/>
    <n v="2"/>
    <n v="36.61"/>
    <n v="0"/>
    <n v="14.15"/>
    <x v="1858"/>
    <n v="28.3"/>
    <n v="44.92"/>
    <n v="0.61349358098880091"/>
  </r>
  <r>
    <s v="ORID-04317"/>
    <x v="164"/>
    <x v="0"/>
    <s v="Q4"/>
    <n v="12"/>
    <x v="1"/>
    <x v="3"/>
    <x v="14"/>
    <x v="3"/>
    <s v="Returning"/>
    <x v="0"/>
    <x v="5"/>
    <n v="1"/>
    <n v="71.55"/>
    <n v="0.1"/>
    <n v="32.07"/>
    <x v="1859"/>
    <n v="32.07"/>
    <n v="32.324999999999996"/>
    <n v="0.50197996738877237"/>
  </r>
  <r>
    <s v="ORID-04320"/>
    <x v="358"/>
    <x v="0"/>
    <s v="Q2"/>
    <n v="5"/>
    <x v="3"/>
    <x v="2"/>
    <x v="5"/>
    <x v="1"/>
    <s v="Returning"/>
    <x v="1"/>
    <x v="4"/>
    <n v="2"/>
    <n v="165.17"/>
    <n v="0"/>
    <n v="87.78"/>
    <x v="1860"/>
    <n v="175.56"/>
    <n v="154.77999999999997"/>
    <n v="0.46854755706242052"/>
  </r>
  <r>
    <s v="ORID-04321"/>
    <x v="245"/>
    <x v="0"/>
    <s v="Q3"/>
    <n v="8"/>
    <x v="2"/>
    <x v="0"/>
    <x v="3"/>
    <x v="1"/>
    <s v="New"/>
    <x v="1"/>
    <x v="1"/>
    <n v="3"/>
    <n v="35.380000000000003"/>
    <n v="0"/>
    <n v="13.91"/>
    <x v="1"/>
    <n v="41.730000000000004"/>
    <n v="64.410000000000011"/>
    <n v="0.60684002261164505"/>
  </r>
  <r>
    <s v="ORID-04323"/>
    <x v="260"/>
    <x v="0"/>
    <s v="Q4"/>
    <n v="10"/>
    <x v="6"/>
    <x v="0"/>
    <x v="0"/>
    <x v="1"/>
    <s v="New"/>
    <x v="1"/>
    <x v="8"/>
    <n v="1"/>
    <n v="47.38"/>
    <n v="0"/>
    <n v="17.86"/>
    <x v="1861"/>
    <n v="17.86"/>
    <n v="29.520000000000003"/>
    <n v="0.62304769945124527"/>
  </r>
  <r>
    <s v="ORID-04324"/>
    <x v="301"/>
    <x v="0"/>
    <s v="Q2"/>
    <n v="4"/>
    <x v="10"/>
    <x v="0"/>
    <x v="12"/>
    <x v="2"/>
    <s v="Business"/>
    <x v="2"/>
    <x v="18"/>
    <n v="6"/>
    <n v="337.24"/>
    <n v="0.05"/>
    <n v="198.63"/>
    <x v="1862"/>
    <n v="1191.78"/>
    <n v="730.48800000000006"/>
    <n v="0.38001360892445801"/>
  </r>
  <r>
    <s v="ORID-04326"/>
    <x v="223"/>
    <x v="0"/>
    <s v="Q4"/>
    <n v="11"/>
    <x v="7"/>
    <x v="3"/>
    <x v="8"/>
    <x v="0"/>
    <s v="Returning"/>
    <x v="1"/>
    <x v="1"/>
    <n v="1"/>
    <n v="35.630000000000003"/>
    <n v="0"/>
    <n v="13.47"/>
    <x v="1863"/>
    <n v="13.47"/>
    <n v="22.160000000000004"/>
    <n v="0.62194779680044909"/>
  </r>
  <r>
    <s v="ORID-04328"/>
    <x v="11"/>
    <x v="0"/>
    <s v="Q2"/>
    <n v="5"/>
    <x v="3"/>
    <x v="3"/>
    <x v="8"/>
    <x v="3"/>
    <s v="New"/>
    <x v="0"/>
    <x v="10"/>
    <n v="1"/>
    <n v="143.52000000000001"/>
    <n v="0"/>
    <n v="81.040000000000006"/>
    <x v="1864"/>
    <n v="81.040000000000006"/>
    <n v="62.480000000000004"/>
    <n v="0.435340022296544"/>
  </r>
  <r>
    <s v="ORID-0433"/>
    <x v="156"/>
    <x v="0"/>
    <s v="Q3"/>
    <n v="7"/>
    <x v="0"/>
    <x v="2"/>
    <x v="6"/>
    <x v="1"/>
    <s v="New"/>
    <x v="0"/>
    <x v="10"/>
    <n v="4"/>
    <n v="145.18"/>
    <n v="0"/>
    <n v="79.540000000000006"/>
    <x v="1865"/>
    <n v="318.16000000000003"/>
    <n v="262.56"/>
    <n v="0.45212839234054275"/>
  </r>
  <r>
    <s v="ORID-04332"/>
    <x v="270"/>
    <x v="0"/>
    <s v="Q3"/>
    <n v="7"/>
    <x v="0"/>
    <x v="0"/>
    <x v="3"/>
    <x v="1"/>
    <s v="New"/>
    <x v="1"/>
    <x v="4"/>
    <n v="2"/>
    <n v="164.58"/>
    <n v="0.1"/>
    <n v="86.55"/>
    <x v="1866"/>
    <n v="173.1"/>
    <n v="123.14400000000003"/>
    <n v="0.41568436829100341"/>
  </r>
  <r>
    <s v="ORID-04336"/>
    <x v="148"/>
    <x v="0"/>
    <s v="Q4"/>
    <n v="10"/>
    <x v="6"/>
    <x v="1"/>
    <x v="11"/>
    <x v="3"/>
    <s v="Returning"/>
    <x v="0"/>
    <x v="10"/>
    <n v="1"/>
    <n v="143.16999999999999"/>
    <n v="0.05"/>
    <n v="81.290000000000006"/>
    <x v="1867"/>
    <n v="81.290000000000006"/>
    <n v="54.721499999999978"/>
    <n v="0.40232995004098904"/>
  </r>
  <r>
    <s v="ORID-04337"/>
    <x v="193"/>
    <x v="0"/>
    <s v="Q3"/>
    <n v="7"/>
    <x v="0"/>
    <x v="2"/>
    <x v="16"/>
    <x v="0"/>
    <s v="New"/>
    <x v="1"/>
    <x v="8"/>
    <n v="1"/>
    <n v="47.62"/>
    <n v="0"/>
    <n v="17.82"/>
    <x v="1868"/>
    <n v="17.82"/>
    <n v="29.799999999999997"/>
    <n v="0.62578748425031494"/>
  </r>
  <r>
    <s v="ORID-04338"/>
    <x v="2"/>
    <x v="0"/>
    <s v="Q3"/>
    <n v="8"/>
    <x v="2"/>
    <x v="3"/>
    <x v="14"/>
    <x v="1"/>
    <s v="Returning"/>
    <x v="2"/>
    <x v="18"/>
    <n v="1"/>
    <n v="340.66"/>
    <n v="0.05"/>
    <n v="194.13"/>
    <x v="1869"/>
    <n v="194.13"/>
    <n v="129.49700000000001"/>
    <n v="0.40014275693931595"/>
  </r>
  <r>
    <s v="ORID-04339"/>
    <x v="57"/>
    <x v="0"/>
    <s v="Q2"/>
    <n v="6"/>
    <x v="11"/>
    <x v="3"/>
    <x v="14"/>
    <x v="3"/>
    <s v="Returning"/>
    <x v="1"/>
    <x v="2"/>
    <n v="1"/>
    <n v="132.49"/>
    <n v="0"/>
    <n v="67.09"/>
    <x v="1870"/>
    <n v="67.09"/>
    <n v="65.400000000000006"/>
    <n v="0.49362216016303118"/>
  </r>
  <r>
    <s v="ORID-04340"/>
    <x v="16"/>
    <x v="0"/>
    <s v="Q3"/>
    <n v="8"/>
    <x v="2"/>
    <x v="0"/>
    <x v="12"/>
    <x v="1"/>
    <s v="New"/>
    <x v="1"/>
    <x v="1"/>
    <n v="2"/>
    <n v="35.6"/>
    <n v="0.15"/>
    <n v="13.67"/>
    <x v="1871"/>
    <n v="27.34"/>
    <n v="33.180000000000007"/>
    <n v="0.54824851288830145"/>
  </r>
  <r>
    <s v="ORID-04342"/>
    <x v="239"/>
    <x v="0"/>
    <s v="Q4"/>
    <n v="12"/>
    <x v="1"/>
    <x v="0"/>
    <x v="4"/>
    <x v="1"/>
    <s v="Returning"/>
    <x v="1"/>
    <x v="8"/>
    <n v="2"/>
    <n v="47.38"/>
    <n v="0.05"/>
    <n v="18.850000000000001"/>
    <x v="1872"/>
    <n v="37.700000000000003"/>
    <n v="52.322000000000003"/>
    <n v="0.58121348114905247"/>
  </r>
  <r>
    <s v="ORID-04343"/>
    <x v="302"/>
    <x v="0"/>
    <s v="Q3"/>
    <n v="9"/>
    <x v="5"/>
    <x v="2"/>
    <x v="6"/>
    <x v="3"/>
    <s v="New"/>
    <x v="2"/>
    <x v="9"/>
    <n v="2"/>
    <n v="121.37"/>
    <n v="0.05"/>
    <n v="60.13"/>
    <x v="1873"/>
    <n v="120.26"/>
    <n v="110.343"/>
    <n v="0.47849767782726155"/>
  </r>
  <r>
    <s v="ORID-04344"/>
    <x v="250"/>
    <x v="0"/>
    <s v="Q2"/>
    <n v="4"/>
    <x v="10"/>
    <x v="3"/>
    <x v="8"/>
    <x v="0"/>
    <s v="Business"/>
    <x v="2"/>
    <x v="9"/>
    <n v="3"/>
    <n v="121.56"/>
    <n v="0.15"/>
    <n v="61.31"/>
    <x v="1874"/>
    <n v="183.93"/>
    <n v="126.048"/>
    <n v="0.40663530960261696"/>
  </r>
  <r>
    <s v="ORID-04345"/>
    <x v="110"/>
    <x v="0"/>
    <s v="Q3"/>
    <n v="9"/>
    <x v="5"/>
    <x v="1"/>
    <x v="2"/>
    <x v="1"/>
    <s v="New"/>
    <x v="2"/>
    <x v="18"/>
    <n v="2"/>
    <n v="345.33"/>
    <n v="0"/>
    <n v="198.22"/>
    <x v="1875"/>
    <n v="396.44"/>
    <n v="294.21999999999997"/>
    <n v="0.42599832044710856"/>
  </r>
  <r>
    <s v="ORID-04346"/>
    <x v="223"/>
    <x v="0"/>
    <s v="Q4"/>
    <n v="11"/>
    <x v="7"/>
    <x v="1"/>
    <x v="11"/>
    <x v="1"/>
    <s v="Business"/>
    <x v="0"/>
    <x v="5"/>
    <n v="3"/>
    <n v="73.010000000000005"/>
    <n v="0.15"/>
    <n v="32.49"/>
    <x v="1876"/>
    <n v="97.47"/>
    <n v="88.705500000000029"/>
    <n v="0.47646172562984934"/>
  </r>
  <r>
    <s v="ORID-04347"/>
    <x v="84"/>
    <x v="0"/>
    <s v="Q3"/>
    <n v="9"/>
    <x v="5"/>
    <x v="0"/>
    <x v="3"/>
    <x v="3"/>
    <s v="New"/>
    <x v="3"/>
    <x v="13"/>
    <n v="1"/>
    <n v="81.06"/>
    <n v="0.05"/>
    <n v="43.54"/>
    <x v="1698"/>
    <n v="43.54"/>
    <n v="33.467000000000006"/>
    <n v="0.434596854831379"/>
  </r>
  <r>
    <s v="ORID-04348"/>
    <x v="352"/>
    <x v="0"/>
    <s v="Q3"/>
    <n v="7"/>
    <x v="0"/>
    <x v="1"/>
    <x v="1"/>
    <x v="1"/>
    <s v="New"/>
    <x v="3"/>
    <x v="6"/>
    <n v="4"/>
    <n v="50.09"/>
    <n v="0"/>
    <n v="22.11"/>
    <x v="1877"/>
    <n v="88.44"/>
    <n v="111.92000000000002"/>
    <n v="0.55859452984627678"/>
  </r>
  <r>
    <s v="ORID-04349"/>
    <x v="72"/>
    <x v="0"/>
    <s v="Q2"/>
    <n v="6"/>
    <x v="11"/>
    <x v="0"/>
    <x v="0"/>
    <x v="0"/>
    <s v="Business"/>
    <x v="3"/>
    <x v="13"/>
    <n v="1"/>
    <n v="80.349999999999994"/>
    <n v="0.15"/>
    <n v="43.51"/>
    <x v="1878"/>
    <n v="43.51"/>
    <n v="24.787500000000001"/>
    <n v="0.3629342216040119"/>
  </r>
  <r>
    <s v="ORID-0435"/>
    <x v="182"/>
    <x v="0"/>
    <s v="Q3"/>
    <n v="7"/>
    <x v="0"/>
    <x v="3"/>
    <x v="9"/>
    <x v="1"/>
    <s v="Returning"/>
    <x v="2"/>
    <x v="18"/>
    <n v="2"/>
    <n v="342.38"/>
    <n v="0.05"/>
    <n v="192.01"/>
    <x v="1879"/>
    <n v="384.02"/>
    <n v="266.50199999999995"/>
    <n v="0.40967407712575438"/>
  </r>
  <r>
    <s v="ORID-04352"/>
    <x v="209"/>
    <x v="0"/>
    <s v="Q2"/>
    <n v="6"/>
    <x v="11"/>
    <x v="0"/>
    <x v="3"/>
    <x v="1"/>
    <s v="Returning"/>
    <x v="3"/>
    <x v="6"/>
    <n v="6"/>
    <n v="51.34"/>
    <n v="0.1"/>
    <n v="22.47"/>
    <x v="1880"/>
    <n v="134.82"/>
    <n v="142.41600000000005"/>
    <n v="0.51369951954291659"/>
  </r>
  <r>
    <s v="ORID-04353"/>
    <x v="218"/>
    <x v="0"/>
    <s v="Q2"/>
    <n v="6"/>
    <x v="11"/>
    <x v="2"/>
    <x v="5"/>
    <x v="0"/>
    <s v="New"/>
    <x v="1"/>
    <x v="1"/>
    <n v="1"/>
    <n v="36.65"/>
    <n v="0"/>
    <n v="13.97"/>
    <x v="1881"/>
    <n v="13.97"/>
    <n v="22.68"/>
    <n v="0.61882673942701227"/>
  </r>
  <r>
    <s v="ORID-04355"/>
    <x v="178"/>
    <x v="0"/>
    <s v="Q4"/>
    <n v="11"/>
    <x v="7"/>
    <x v="3"/>
    <x v="9"/>
    <x v="0"/>
    <s v="Returning"/>
    <x v="0"/>
    <x v="0"/>
    <n v="2"/>
    <n v="151.04"/>
    <n v="0.15"/>
    <n v="76.97"/>
    <x v="1882"/>
    <n v="153.94"/>
    <n v="102.82799999999997"/>
    <n v="0.40047046360917243"/>
  </r>
  <r>
    <s v="ORID-0436"/>
    <x v="34"/>
    <x v="0"/>
    <s v="Q4"/>
    <n v="11"/>
    <x v="7"/>
    <x v="3"/>
    <x v="15"/>
    <x v="1"/>
    <s v="New"/>
    <x v="1"/>
    <x v="1"/>
    <n v="2"/>
    <n v="35.340000000000003"/>
    <n v="0.1"/>
    <n v="13.82"/>
    <x v="1883"/>
    <n v="27.64"/>
    <n v="35.972000000000008"/>
    <n v="0.56549078790165386"/>
  </r>
  <r>
    <s v="ORID-04360"/>
    <x v="325"/>
    <x v="0"/>
    <s v="Q1"/>
    <n v="2"/>
    <x v="4"/>
    <x v="1"/>
    <x v="11"/>
    <x v="1"/>
    <s v="New"/>
    <x v="1"/>
    <x v="1"/>
    <n v="1"/>
    <n v="35.69"/>
    <n v="0"/>
    <n v="13.38"/>
    <x v="1884"/>
    <n v="13.38"/>
    <n v="22.309999999999995"/>
    <n v="0.62510507144858496"/>
  </r>
  <r>
    <s v="ORID-04362"/>
    <x v="324"/>
    <x v="0"/>
    <s v="Q3"/>
    <n v="7"/>
    <x v="0"/>
    <x v="2"/>
    <x v="16"/>
    <x v="1"/>
    <s v="Returning"/>
    <x v="0"/>
    <x v="12"/>
    <n v="5"/>
    <n v="92.41"/>
    <n v="0"/>
    <n v="44.29"/>
    <x v="1885"/>
    <n v="221.45"/>
    <n v="240.59999999999997"/>
    <n v="0.52072286549074775"/>
  </r>
  <r>
    <s v="ORID-04364"/>
    <x v="79"/>
    <x v="0"/>
    <s v="Q2"/>
    <n v="5"/>
    <x v="3"/>
    <x v="1"/>
    <x v="11"/>
    <x v="0"/>
    <s v="Returning"/>
    <x v="4"/>
    <x v="19"/>
    <n v="1"/>
    <n v="41"/>
    <n v="0.05"/>
    <n v="14.51"/>
    <x v="1886"/>
    <n v="14.51"/>
    <n v="24.439999999999998"/>
    <n v="0.62747111681643131"/>
  </r>
  <r>
    <s v="ORID-04365"/>
    <x v="187"/>
    <x v="0"/>
    <s v="Q3"/>
    <n v="7"/>
    <x v="0"/>
    <x v="2"/>
    <x v="10"/>
    <x v="1"/>
    <s v="Returning"/>
    <x v="3"/>
    <x v="11"/>
    <n v="1"/>
    <n v="41.33"/>
    <n v="0"/>
    <n v="17.2"/>
    <x v="1235"/>
    <n v="17.2"/>
    <n v="24.13"/>
    <n v="0.58383740624243896"/>
  </r>
  <r>
    <s v="ORID-04366"/>
    <x v="44"/>
    <x v="0"/>
    <s v="Q4"/>
    <n v="12"/>
    <x v="1"/>
    <x v="2"/>
    <x v="6"/>
    <x v="0"/>
    <s v="New"/>
    <x v="0"/>
    <x v="0"/>
    <n v="1"/>
    <n v="151.97"/>
    <n v="0.05"/>
    <n v="80.239999999999995"/>
    <x v="1887"/>
    <n v="80.239999999999995"/>
    <n v="64.131500000000003"/>
    <n v="0.44421163456776441"/>
  </r>
  <r>
    <s v="ORID-04367"/>
    <x v="219"/>
    <x v="0"/>
    <s v="Q2"/>
    <n v="5"/>
    <x v="3"/>
    <x v="0"/>
    <x v="12"/>
    <x v="1"/>
    <s v="Business"/>
    <x v="1"/>
    <x v="4"/>
    <n v="5"/>
    <n v="160.94"/>
    <n v="0.1"/>
    <n v="88.89"/>
    <x v="1888"/>
    <n v="444.45"/>
    <n v="279.78000000000003"/>
    <n v="0.38631374011018604"/>
  </r>
  <r>
    <s v="ORID-0437"/>
    <x v="78"/>
    <x v="0"/>
    <s v="Q3"/>
    <n v="9"/>
    <x v="5"/>
    <x v="2"/>
    <x v="13"/>
    <x v="0"/>
    <s v="New"/>
    <x v="1"/>
    <x v="4"/>
    <n v="1"/>
    <n v="164.7"/>
    <n v="0"/>
    <n v="86.02"/>
    <x v="1889"/>
    <n v="86.02"/>
    <n v="78.679999999999993"/>
    <n v="0.47771706132361869"/>
  </r>
  <r>
    <s v="ORID-04370"/>
    <x v="206"/>
    <x v="0"/>
    <s v="Q3"/>
    <n v="7"/>
    <x v="0"/>
    <x v="3"/>
    <x v="15"/>
    <x v="1"/>
    <s v="New"/>
    <x v="1"/>
    <x v="4"/>
    <n v="6"/>
    <n v="166.6"/>
    <n v="0"/>
    <n v="88.14"/>
    <x v="1890"/>
    <n v="528.84"/>
    <n v="470.75999999999988"/>
    <n v="0.47094837935174061"/>
  </r>
  <r>
    <s v="ORID-04371"/>
    <x v="267"/>
    <x v="0"/>
    <s v="Q4"/>
    <n v="10"/>
    <x v="6"/>
    <x v="2"/>
    <x v="5"/>
    <x v="1"/>
    <s v="Returning"/>
    <x v="4"/>
    <x v="14"/>
    <n v="1"/>
    <n v="123.81"/>
    <n v="0"/>
    <n v="68.72"/>
    <x v="1891"/>
    <n v="68.72"/>
    <n v="55.09"/>
    <n v="0.44495598093853489"/>
  </r>
  <r>
    <s v="ORID-04372"/>
    <x v="118"/>
    <x v="0"/>
    <s v="Q2"/>
    <n v="4"/>
    <x v="10"/>
    <x v="1"/>
    <x v="11"/>
    <x v="1"/>
    <s v="New"/>
    <x v="4"/>
    <x v="17"/>
    <n v="1"/>
    <n v="37.11"/>
    <n v="0.1"/>
    <n v="14.27"/>
    <x v="1892"/>
    <n v="14.27"/>
    <n v="19.129000000000001"/>
    <n v="0.5727416988532591"/>
  </r>
  <r>
    <s v="ORID-04375"/>
    <x v="39"/>
    <x v="0"/>
    <s v="Q4"/>
    <n v="10"/>
    <x v="6"/>
    <x v="2"/>
    <x v="13"/>
    <x v="1"/>
    <s v="Business"/>
    <x v="1"/>
    <x v="8"/>
    <n v="1"/>
    <n v="46.38"/>
    <n v="0.15"/>
    <n v="17.87"/>
    <x v="1893"/>
    <n v="17.87"/>
    <n v="21.553000000000001"/>
    <n v="0.54671131065621592"/>
  </r>
  <r>
    <s v="ORID-04377"/>
    <x v="7"/>
    <x v="0"/>
    <s v="Q3"/>
    <n v="8"/>
    <x v="2"/>
    <x v="3"/>
    <x v="9"/>
    <x v="3"/>
    <s v="New"/>
    <x v="3"/>
    <x v="13"/>
    <n v="2"/>
    <n v="81.66"/>
    <n v="0"/>
    <n v="42.11"/>
    <x v="1894"/>
    <n v="84.22"/>
    <n v="79.099999999999994"/>
    <n v="0.48432525104090129"/>
  </r>
  <r>
    <s v="ORID-04378"/>
    <x v="45"/>
    <x v="0"/>
    <s v="Q2"/>
    <n v="5"/>
    <x v="3"/>
    <x v="3"/>
    <x v="15"/>
    <x v="1"/>
    <s v="Returning"/>
    <x v="3"/>
    <x v="7"/>
    <n v="2"/>
    <n v="103.37"/>
    <n v="0"/>
    <n v="50.49"/>
    <x v="1895"/>
    <n v="100.98"/>
    <n v="105.76"/>
    <n v="0.51156041404662866"/>
  </r>
  <r>
    <s v="ORID-04381"/>
    <x v="359"/>
    <x v="0"/>
    <s v="Q1"/>
    <n v="2"/>
    <x v="4"/>
    <x v="2"/>
    <x v="6"/>
    <x v="3"/>
    <s v="Returning"/>
    <x v="2"/>
    <x v="3"/>
    <n v="1"/>
    <n v="194.32"/>
    <n v="0.05"/>
    <n v="102.52"/>
    <x v="1896"/>
    <n v="102.52"/>
    <n v="82.083999999999989"/>
    <n v="0.44464908669367942"/>
  </r>
  <r>
    <s v="ORID-04384"/>
    <x v="71"/>
    <x v="0"/>
    <s v="Q4"/>
    <n v="11"/>
    <x v="7"/>
    <x v="0"/>
    <x v="12"/>
    <x v="1"/>
    <s v="New"/>
    <x v="2"/>
    <x v="9"/>
    <n v="1"/>
    <n v="121.66"/>
    <n v="0"/>
    <n v="61.66"/>
    <x v="1728"/>
    <n v="61.66"/>
    <n v="60"/>
    <n v="0.49317770836758179"/>
  </r>
  <r>
    <s v="ORID-04386"/>
    <x v="358"/>
    <x v="0"/>
    <s v="Q2"/>
    <n v="5"/>
    <x v="3"/>
    <x v="1"/>
    <x v="11"/>
    <x v="1"/>
    <s v="Returning"/>
    <x v="0"/>
    <x v="5"/>
    <n v="1"/>
    <n v="69.819999999999993"/>
    <n v="0.05"/>
    <n v="33.29"/>
    <x v="1897"/>
    <n v="33.29"/>
    <n v="33.038999999999994"/>
    <n v="0.49810791659756665"/>
  </r>
  <r>
    <s v="ORID-04389"/>
    <x v="130"/>
    <x v="0"/>
    <s v="Q4"/>
    <n v="11"/>
    <x v="7"/>
    <x v="3"/>
    <x v="15"/>
    <x v="3"/>
    <s v="New"/>
    <x v="0"/>
    <x v="0"/>
    <n v="1"/>
    <n v="151.66"/>
    <n v="0.1"/>
    <n v="80.209999999999994"/>
    <x v="1898"/>
    <n v="80.209999999999994"/>
    <n v="56.284000000000006"/>
    <n v="0.41235512183685735"/>
  </r>
  <r>
    <s v="ORID-0439"/>
    <x v="39"/>
    <x v="0"/>
    <s v="Q4"/>
    <n v="10"/>
    <x v="6"/>
    <x v="3"/>
    <x v="8"/>
    <x v="0"/>
    <s v="New"/>
    <x v="1"/>
    <x v="1"/>
    <n v="1"/>
    <n v="36.76"/>
    <n v="0"/>
    <n v="13.18"/>
    <x v="1899"/>
    <n v="13.18"/>
    <n v="23.58"/>
    <n v="0.64145810663764957"/>
  </r>
  <r>
    <s v="ORID-04390"/>
    <x v="249"/>
    <x v="0"/>
    <s v="Q1"/>
    <n v="2"/>
    <x v="4"/>
    <x v="3"/>
    <x v="14"/>
    <x v="1"/>
    <s v="Returning"/>
    <x v="3"/>
    <x v="13"/>
    <n v="1"/>
    <n v="82.86"/>
    <n v="0.05"/>
    <n v="42.3"/>
    <x v="1900"/>
    <n v="42.3"/>
    <n v="36.417000000000002"/>
    <n v="0.46263196005945351"/>
  </r>
  <r>
    <s v="ORID-04394"/>
    <x v="174"/>
    <x v="0"/>
    <s v="Q2"/>
    <n v="6"/>
    <x v="11"/>
    <x v="3"/>
    <x v="9"/>
    <x v="1"/>
    <s v="New"/>
    <x v="4"/>
    <x v="15"/>
    <n v="2"/>
    <n v="51.16"/>
    <n v="0"/>
    <n v="21.57"/>
    <x v="1901"/>
    <n v="43.14"/>
    <n v="59.179999999999993"/>
    <n v="0.57838154808444098"/>
  </r>
  <r>
    <s v="ORID-04396"/>
    <x v="108"/>
    <x v="0"/>
    <s v="Q2"/>
    <n v="4"/>
    <x v="10"/>
    <x v="1"/>
    <x v="11"/>
    <x v="0"/>
    <s v="Returning"/>
    <x v="4"/>
    <x v="15"/>
    <n v="1"/>
    <n v="50.56"/>
    <n v="0.05"/>
    <n v="22.06"/>
    <x v="1902"/>
    <n v="22.06"/>
    <n v="25.971999999999998"/>
    <n v="0.54072285143237842"/>
  </r>
  <r>
    <s v="ORID-04397"/>
    <x v="167"/>
    <x v="0"/>
    <s v="Q1"/>
    <n v="1"/>
    <x v="9"/>
    <x v="1"/>
    <x v="1"/>
    <x v="1"/>
    <s v="Business"/>
    <x v="0"/>
    <x v="5"/>
    <n v="1"/>
    <n v="72.38"/>
    <n v="0"/>
    <n v="31.65"/>
    <x v="1903"/>
    <n v="31.65"/>
    <n v="40.729999999999997"/>
    <n v="0.56272450953302011"/>
  </r>
  <r>
    <s v="ORID-04398"/>
    <x v="180"/>
    <x v="0"/>
    <s v="Q1"/>
    <n v="3"/>
    <x v="8"/>
    <x v="0"/>
    <x v="0"/>
    <x v="1"/>
    <s v="New"/>
    <x v="2"/>
    <x v="9"/>
    <n v="1"/>
    <n v="123.99"/>
    <n v="0.05"/>
    <n v="61.67"/>
    <x v="1243"/>
    <n v="61.67"/>
    <n v="56.120499999999993"/>
    <n v="0.47644334644984099"/>
  </r>
  <r>
    <s v="ORID-044"/>
    <x v="10"/>
    <x v="0"/>
    <s v="Q3"/>
    <n v="9"/>
    <x v="5"/>
    <x v="3"/>
    <x v="15"/>
    <x v="0"/>
    <s v="New"/>
    <x v="3"/>
    <x v="11"/>
    <n v="1"/>
    <n v="40.1"/>
    <n v="0"/>
    <n v="16.920000000000002"/>
    <x v="1904"/>
    <n v="16.920000000000002"/>
    <n v="23.18"/>
    <n v="0.57805486284289276"/>
  </r>
  <r>
    <s v="ORID-04400"/>
    <x v="68"/>
    <x v="0"/>
    <s v="Q4"/>
    <n v="12"/>
    <x v="1"/>
    <x v="0"/>
    <x v="4"/>
    <x v="1"/>
    <s v="Returning"/>
    <x v="1"/>
    <x v="1"/>
    <n v="2"/>
    <n v="36.89"/>
    <n v="0.1"/>
    <n v="13.74"/>
    <x v="1905"/>
    <n v="27.48"/>
    <n v="38.921999999999997"/>
    <n v="0.58615704346254627"/>
  </r>
  <r>
    <s v="ORID-04401"/>
    <x v="254"/>
    <x v="0"/>
    <s v="Q1"/>
    <n v="1"/>
    <x v="9"/>
    <x v="1"/>
    <x v="11"/>
    <x v="1"/>
    <s v="New"/>
    <x v="3"/>
    <x v="13"/>
    <n v="3"/>
    <n v="83.34"/>
    <n v="0"/>
    <n v="41.44"/>
    <x v="1906"/>
    <n v="124.32"/>
    <n v="125.70000000000002"/>
    <n v="0.50275977921766268"/>
  </r>
  <r>
    <s v="ORID-04403"/>
    <x v="305"/>
    <x v="0"/>
    <s v="Q4"/>
    <n v="11"/>
    <x v="7"/>
    <x v="1"/>
    <x v="1"/>
    <x v="1"/>
    <s v="Business"/>
    <x v="1"/>
    <x v="1"/>
    <n v="2"/>
    <n v="36.61"/>
    <n v="0.05"/>
    <n v="13.31"/>
    <x v="1907"/>
    <n v="26.62"/>
    <n v="42.938999999999993"/>
    <n v="0.61730329648212301"/>
  </r>
  <r>
    <s v="ORID-04405"/>
    <x v="352"/>
    <x v="0"/>
    <s v="Q3"/>
    <n v="7"/>
    <x v="0"/>
    <x v="0"/>
    <x v="12"/>
    <x v="1"/>
    <s v="Returning"/>
    <x v="0"/>
    <x v="0"/>
    <n v="1"/>
    <n v="156.54"/>
    <n v="0.1"/>
    <n v="77.38"/>
    <x v="1908"/>
    <n v="77.38"/>
    <n v="63.506"/>
    <n v="0.4507616086765186"/>
  </r>
  <r>
    <s v="ORID-04406"/>
    <x v="28"/>
    <x v="0"/>
    <s v="Q4"/>
    <n v="11"/>
    <x v="7"/>
    <x v="1"/>
    <x v="1"/>
    <x v="1"/>
    <s v="New"/>
    <x v="0"/>
    <x v="10"/>
    <n v="1"/>
    <n v="143.02000000000001"/>
    <n v="0.1"/>
    <n v="79.25"/>
    <x v="1909"/>
    <n v="79.25"/>
    <n v="49.468000000000018"/>
    <n v="0.3843129942976119"/>
  </r>
  <r>
    <s v="ORID-0441"/>
    <x v="360"/>
    <x v="0"/>
    <s v="Q1"/>
    <n v="3"/>
    <x v="8"/>
    <x v="1"/>
    <x v="11"/>
    <x v="0"/>
    <s v="New"/>
    <x v="4"/>
    <x v="15"/>
    <n v="1"/>
    <n v="51.02"/>
    <n v="0.05"/>
    <n v="21.94"/>
    <x v="1910"/>
    <n v="21.94"/>
    <n v="26.529"/>
    <n v="0.54733953661102974"/>
  </r>
  <r>
    <s v="ORID-04413"/>
    <x v="348"/>
    <x v="0"/>
    <s v="Q2"/>
    <n v="6"/>
    <x v="11"/>
    <x v="1"/>
    <x v="1"/>
    <x v="0"/>
    <s v="New"/>
    <x v="2"/>
    <x v="3"/>
    <n v="1"/>
    <n v="194.73"/>
    <n v="0"/>
    <n v="101.91"/>
    <x v="983"/>
    <n v="101.91"/>
    <n v="92.82"/>
    <n v="0.47665999075643195"/>
  </r>
  <r>
    <s v="ORID-04416"/>
    <x v="242"/>
    <x v="0"/>
    <s v="Q1"/>
    <n v="3"/>
    <x v="8"/>
    <x v="0"/>
    <x v="4"/>
    <x v="1"/>
    <s v="Business"/>
    <x v="0"/>
    <x v="0"/>
    <n v="2"/>
    <n v="151.69999999999999"/>
    <n v="0"/>
    <n v="80.44"/>
    <x v="1037"/>
    <n v="160.88"/>
    <n v="142.51999999999998"/>
    <n v="0.46974291364535264"/>
  </r>
  <r>
    <s v="ORID-04417"/>
    <x v="118"/>
    <x v="0"/>
    <s v="Q2"/>
    <n v="4"/>
    <x v="10"/>
    <x v="0"/>
    <x v="12"/>
    <x v="0"/>
    <s v="New"/>
    <x v="2"/>
    <x v="18"/>
    <n v="3"/>
    <n v="334.01"/>
    <n v="0.15"/>
    <n v="192.17"/>
    <x v="1911"/>
    <n v="576.51"/>
    <n v="275.21550000000002"/>
    <n v="0.32312699337990941"/>
  </r>
  <r>
    <s v="ORID-04418"/>
    <x v="197"/>
    <x v="0"/>
    <s v="Q2"/>
    <n v="4"/>
    <x v="10"/>
    <x v="2"/>
    <x v="16"/>
    <x v="3"/>
    <s v="New"/>
    <x v="4"/>
    <x v="17"/>
    <n v="3"/>
    <n v="36.090000000000003"/>
    <n v="0"/>
    <n v="14.03"/>
    <x v="1912"/>
    <n v="42.089999999999996"/>
    <n v="66.180000000000007"/>
    <n v="0.61124965364366857"/>
  </r>
  <r>
    <s v="ORID-04420"/>
    <x v="349"/>
    <x v="0"/>
    <s v="Q4"/>
    <n v="10"/>
    <x v="6"/>
    <x v="3"/>
    <x v="8"/>
    <x v="2"/>
    <s v="Business"/>
    <x v="3"/>
    <x v="11"/>
    <n v="15"/>
    <n v="40.78"/>
    <n v="0.15"/>
    <n v="17.07"/>
    <x v="1913"/>
    <n v="256.05"/>
    <n v="263.89500000000004"/>
    <n v="0.5075440671609498"/>
  </r>
  <r>
    <s v="ORID-04421"/>
    <x v="48"/>
    <x v="0"/>
    <s v="Q4"/>
    <n v="11"/>
    <x v="7"/>
    <x v="2"/>
    <x v="10"/>
    <x v="3"/>
    <s v="Business"/>
    <x v="4"/>
    <x v="14"/>
    <n v="2"/>
    <n v="123.49"/>
    <n v="0.15"/>
    <n v="68.08"/>
    <x v="1914"/>
    <n v="136.16"/>
    <n v="73.772999999999996"/>
    <n v="0.35141211719929694"/>
  </r>
  <r>
    <s v="ORID-04424"/>
    <x v="216"/>
    <x v="0"/>
    <s v="Q3"/>
    <n v="7"/>
    <x v="0"/>
    <x v="3"/>
    <x v="9"/>
    <x v="0"/>
    <s v="Business"/>
    <x v="0"/>
    <x v="12"/>
    <n v="1"/>
    <n v="92.54"/>
    <n v="0"/>
    <n v="44.48"/>
    <x v="1915"/>
    <n v="44.48"/>
    <n v="48.060000000000009"/>
    <n v="0.51934298681651181"/>
  </r>
  <r>
    <s v="ORID-04425"/>
    <x v="24"/>
    <x v="0"/>
    <s v="Q1"/>
    <n v="1"/>
    <x v="9"/>
    <x v="2"/>
    <x v="6"/>
    <x v="2"/>
    <s v="Business"/>
    <x v="3"/>
    <x v="7"/>
    <n v="10"/>
    <n v="102.68"/>
    <n v="0.15"/>
    <n v="51.07"/>
    <x v="1916"/>
    <n v="510.7"/>
    <n v="362.0800000000001"/>
    <n v="0.41485826897958256"/>
  </r>
  <r>
    <s v="ORID-04426"/>
    <x v="81"/>
    <x v="0"/>
    <s v="Q2"/>
    <n v="5"/>
    <x v="3"/>
    <x v="0"/>
    <x v="12"/>
    <x v="1"/>
    <s v="New"/>
    <x v="0"/>
    <x v="10"/>
    <n v="2"/>
    <n v="146.22"/>
    <n v="0"/>
    <n v="81.069999999999993"/>
    <x v="1917"/>
    <n v="162.13999999999999"/>
    <n v="130.30000000000001"/>
    <n v="0.4455614826973055"/>
  </r>
  <r>
    <s v="ORID-04427"/>
    <x v="292"/>
    <x v="0"/>
    <s v="Q4"/>
    <n v="12"/>
    <x v="1"/>
    <x v="2"/>
    <x v="6"/>
    <x v="0"/>
    <s v="Business"/>
    <x v="0"/>
    <x v="10"/>
    <n v="1"/>
    <n v="147.29"/>
    <n v="0.1"/>
    <n v="78.2"/>
    <x v="1918"/>
    <n v="78.2"/>
    <n v="54.361000000000004"/>
    <n v="0.4100829052285363"/>
  </r>
  <r>
    <s v="ORID-04429"/>
    <x v="302"/>
    <x v="0"/>
    <s v="Q3"/>
    <n v="9"/>
    <x v="5"/>
    <x v="1"/>
    <x v="11"/>
    <x v="1"/>
    <s v="Business"/>
    <x v="0"/>
    <x v="10"/>
    <n v="2"/>
    <n v="145.1"/>
    <n v="0.1"/>
    <n v="77.62"/>
    <x v="1919"/>
    <n v="155.24"/>
    <n v="105.94"/>
    <n v="0.40562064476606169"/>
  </r>
  <r>
    <s v="ORID-0443"/>
    <x v="52"/>
    <x v="0"/>
    <s v="Q1"/>
    <n v="3"/>
    <x v="8"/>
    <x v="2"/>
    <x v="16"/>
    <x v="1"/>
    <s v="Returning"/>
    <x v="4"/>
    <x v="19"/>
    <n v="3"/>
    <n v="39.9"/>
    <n v="0"/>
    <n v="14.49"/>
    <x v="1920"/>
    <n v="43.47"/>
    <n v="76.22999999999999"/>
    <n v="0.63684210526315788"/>
  </r>
  <r>
    <s v="ORID-04430"/>
    <x v="321"/>
    <x v="0"/>
    <s v="Q4"/>
    <n v="12"/>
    <x v="1"/>
    <x v="2"/>
    <x v="13"/>
    <x v="1"/>
    <s v="Returning"/>
    <x v="2"/>
    <x v="3"/>
    <n v="3"/>
    <n v="193.8"/>
    <n v="0"/>
    <n v="104.55"/>
    <x v="1921"/>
    <n v="313.64999999999998"/>
    <n v="267.75000000000011"/>
    <n v="0.46052631578947378"/>
  </r>
  <r>
    <s v="ORID-04434"/>
    <x v="242"/>
    <x v="0"/>
    <s v="Q1"/>
    <n v="3"/>
    <x v="8"/>
    <x v="2"/>
    <x v="5"/>
    <x v="3"/>
    <s v="New"/>
    <x v="0"/>
    <x v="0"/>
    <n v="2"/>
    <n v="151.55000000000001"/>
    <n v="0.1"/>
    <n v="80.680000000000007"/>
    <x v="409"/>
    <n v="161.36000000000001"/>
    <n v="111.43"/>
    <n v="0.40848271564206901"/>
  </r>
  <r>
    <s v="ORID-04435"/>
    <x v="284"/>
    <x v="0"/>
    <s v="Q3"/>
    <n v="9"/>
    <x v="5"/>
    <x v="0"/>
    <x v="3"/>
    <x v="3"/>
    <s v="New"/>
    <x v="0"/>
    <x v="10"/>
    <n v="1"/>
    <n v="146.33000000000001"/>
    <n v="0"/>
    <n v="80.05"/>
    <x v="1922"/>
    <n v="80.05"/>
    <n v="66.280000000000015"/>
    <n v="0.45294881432378875"/>
  </r>
  <r>
    <s v="ORID-04437"/>
    <x v="131"/>
    <x v="0"/>
    <s v="Q4"/>
    <n v="11"/>
    <x v="7"/>
    <x v="3"/>
    <x v="9"/>
    <x v="1"/>
    <s v="Returning"/>
    <x v="4"/>
    <x v="14"/>
    <n v="1"/>
    <n v="122.64"/>
    <n v="0"/>
    <n v="68.58"/>
    <x v="1923"/>
    <n v="68.58"/>
    <n v="54.06"/>
    <n v="0.44080234833659493"/>
  </r>
  <r>
    <s v="ORID-04440"/>
    <x v="70"/>
    <x v="0"/>
    <s v="Q4"/>
    <n v="11"/>
    <x v="7"/>
    <x v="3"/>
    <x v="15"/>
    <x v="3"/>
    <s v="New"/>
    <x v="1"/>
    <x v="8"/>
    <n v="1"/>
    <n v="46.45"/>
    <n v="0.1"/>
    <n v="17.96"/>
    <x v="1924"/>
    <n v="17.96"/>
    <n v="23.845000000000006"/>
    <n v="0.57038631742614521"/>
  </r>
  <r>
    <s v="ORID-04442"/>
    <x v="168"/>
    <x v="0"/>
    <s v="Q2"/>
    <n v="4"/>
    <x v="10"/>
    <x v="2"/>
    <x v="5"/>
    <x v="3"/>
    <s v="New"/>
    <x v="1"/>
    <x v="1"/>
    <n v="1"/>
    <n v="36.65"/>
    <n v="0"/>
    <n v="13.28"/>
    <x v="1881"/>
    <n v="13.28"/>
    <n v="23.369999999999997"/>
    <n v="0.63765347885402446"/>
  </r>
  <r>
    <s v="ORID-04445"/>
    <x v="133"/>
    <x v="0"/>
    <s v="Q1"/>
    <n v="3"/>
    <x v="8"/>
    <x v="2"/>
    <x v="10"/>
    <x v="1"/>
    <s v="New"/>
    <x v="0"/>
    <x v="0"/>
    <n v="1"/>
    <n v="151.47999999999999"/>
    <n v="0"/>
    <n v="79.41"/>
    <x v="1925"/>
    <n v="79.41"/>
    <n v="72.069999999999993"/>
    <n v="0.47577237919197252"/>
  </r>
  <r>
    <s v="ORID-04447"/>
    <x v="319"/>
    <x v="0"/>
    <s v="Q3"/>
    <n v="8"/>
    <x v="2"/>
    <x v="2"/>
    <x v="5"/>
    <x v="1"/>
    <s v="New"/>
    <x v="1"/>
    <x v="4"/>
    <n v="1"/>
    <n v="161.31"/>
    <n v="0"/>
    <n v="87.81"/>
    <x v="1926"/>
    <n v="87.81"/>
    <n v="73.5"/>
    <n v="0.45564441138181139"/>
  </r>
  <r>
    <s v="ORID-04449"/>
    <x v="175"/>
    <x v="0"/>
    <s v="Q1"/>
    <n v="1"/>
    <x v="9"/>
    <x v="0"/>
    <x v="12"/>
    <x v="1"/>
    <s v="New"/>
    <x v="2"/>
    <x v="3"/>
    <n v="1"/>
    <n v="199.67"/>
    <n v="0"/>
    <n v="103.81"/>
    <x v="1927"/>
    <n v="103.81"/>
    <n v="95.859999999999985"/>
    <n v="0.4800921520508839"/>
  </r>
  <r>
    <s v="ORID-04451"/>
    <x v="83"/>
    <x v="0"/>
    <s v="Q4"/>
    <n v="10"/>
    <x v="6"/>
    <x v="0"/>
    <x v="0"/>
    <x v="1"/>
    <s v="New"/>
    <x v="3"/>
    <x v="11"/>
    <n v="1"/>
    <n v="40.47"/>
    <n v="0.05"/>
    <n v="16.73"/>
    <x v="1928"/>
    <n v="16.73"/>
    <n v="21.7165"/>
    <n v="0.5648498562938109"/>
  </r>
  <r>
    <s v="ORID-04452"/>
    <x v="310"/>
    <x v="0"/>
    <s v="Q3"/>
    <n v="8"/>
    <x v="2"/>
    <x v="3"/>
    <x v="9"/>
    <x v="3"/>
    <s v="New"/>
    <x v="0"/>
    <x v="0"/>
    <n v="3"/>
    <n v="152.76"/>
    <n v="0.1"/>
    <n v="77.36"/>
    <x v="1929"/>
    <n v="232.07999999999998"/>
    <n v="180.37200000000001"/>
    <n v="0.43731634226528182"/>
  </r>
  <r>
    <s v="ORID-04455"/>
    <x v="60"/>
    <x v="0"/>
    <s v="Q1"/>
    <n v="1"/>
    <x v="9"/>
    <x v="2"/>
    <x v="10"/>
    <x v="3"/>
    <s v="Returning"/>
    <x v="2"/>
    <x v="16"/>
    <n v="1"/>
    <n v="80.239999999999995"/>
    <n v="0.1"/>
    <n v="39.950000000000003"/>
    <x v="1930"/>
    <n v="39.950000000000003"/>
    <n v="32.265999999999991"/>
    <n v="0.44679849340866279"/>
  </r>
  <r>
    <s v="ORID-04460"/>
    <x v="23"/>
    <x v="0"/>
    <s v="Q4"/>
    <n v="11"/>
    <x v="7"/>
    <x v="1"/>
    <x v="2"/>
    <x v="0"/>
    <s v="Returning"/>
    <x v="0"/>
    <x v="5"/>
    <n v="2"/>
    <n v="71.88"/>
    <n v="0.15"/>
    <n v="31.65"/>
    <x v="1931"/>
    <n v="63.3"/>
    <n v="58.895999999999987"/>
    <n v="0.48197977020524396"/>
  </r>
  <r>
    <s v="ORID-04463"/>
    <x v="2"/>
    <x v="0"/>
    <s v="Q3"/>
    <n v="8"/>
    <x v="2"/>
    <x v="3"/>
    <x v="9"/>
    <x v="3"/>
    <s v="Business"/>
    <x v="3"/>
    <x v="6"/>
    <n v="1"/>
    <n v="50.43"/>
    <n v="0.15"/>
    <n v="22.94"/>
    <x v="1932"/>
    <n v="22.94"/>
    <n v="19.925499999999996"/>
    <n v="0.46483768998378644"/>
  </r>
  <r>
    <s v="ORID-04464"/>
    <x v="186"/>
    <x v="0"/>
    <s v="Q1"/>
    <n v="3"/>
    <x v="8"/>
    <x v="3"/>
    <x v="9"/>
    <x v="1"/>
    <s v="Business"/>
    <x v="4"/>
    <x v="15"/>
    <n v="2"/>
    <n v="50.17"/>
    <n v="0"/>
    <n v="22.37"/>
    <x v="1933"/>
    <n v="44.74"/>
    <n v="55.6"/>
    <n v="0.55411600558102447"/>
  </r>
  <r>
    <s v="ORID-04465"/>
    <x v="127"/>
    <x v="0"/>
    <s v="Q1"/>
    <n v="3"/>
    <x v="8"/>
    <x v="2"/>
    <x v="6"/>
    <x v="0"/>
    <s v="Returning"/>
    <x v="4"/>
    <x v="14"/>
    <n v="1"/>
    <n v="121.77"/>
    <n v="0"/>
    <n v="67.52"/>
    <x v="1934"/>
    <n v="67.52"/>
    <n v="54.25"/>
    <n v="0.44551203087788455"/>
  </r>
  <r>
    <s v="ORID-04466"/>
    <x v="262"/>
    <x v="0"/>
    <s v="Q1"/>
    <n v="3"/>
    <x v="8"/>
    <x v="3"/>
    <x v="9"/>
    <x v="1"/>
    <s v="New"/>
    <x v="0"/>
    <x v="12"/>
    <n v="1"/>
    <n v="91.35"/>
    <n v="0.05"/>
    <n v="45.24"/>
    <x v="1935"/>
    <n v="45.24"/>
    <n v="41.542499999999983"/>
    <n v="0.47869674185463645"/>
  </r>
  <r>
    <s v="ORID-04467"/>
    <x v="228"/>
    <x v="0"/>
    <s v="Q3"/>
    <n v="7"/>
    <x v="0"/>
    <x v="0"/>
    <x v="0"/>
    <x v="1"/>
    <s v="Returning"/>
    <x v="1"/>
    <x v="1"/>
    <n v="2"/>
    <n v="36.21"/>
    <n v="0"/>
    <n v="13.5"/>
    <x v="1936"/>
    <n v="27"/>
    <n v="45.42"/>
    <n v="0.62717481358740679"/>
  </r>
  <r>
    <s v="ORID-04468"/>
    <x v="239"/>
    <x v="0"/>
    <s v="Q4"/>
    <n v="12"/>
    <x v="1"/>
    <x v="1"/>
    <x v="1"/>
    <x v="1"/>
    <s v="Business"/>
    <x v="2"/>
    <x v="16"/>
    <n v="1"/>
    <n v="80.8"/>
    <n v="0.05"/>
    <n v="38.33"/>
    <x v="1937"/>
    <n v="38.33"/>
    <n v="38.429999999999993"/>
    <n v="0.50065138092756645"/>
  </r>
  <r>
    <s v="ORID-04469"/>
    <x v="69"/>
    <x v="0"/>
    <s v="Q2"/>
    <n v="5"/>
    <x v="3"/>
    <x v="3"/>
    <x v="8"/>
    <x v="0"/>
    <s v="Returning"/>
    <x v="3"/>
    <x v="13"/>
    <n v="2"/>
    <n v="80.81"/>
    <n v="0"/>
    <n v="42.53"/>
    <x v="1938"/>
    <n v="85.06"/>
    <n v="76.56"/>
    <n v="0.47370374953594852"/>
  </r>
  <r>
    <s v="ORID-0447"/>
    <x v="104"/>
    <x v="0"/>
    <s v="Q2"/>
    <n v="5"/>
    <x v="3"/>
    <x v="0"/>
    <x v="12"/>
    <x v="1"/>
    <s v="Returning"/>
    <x v="1"/>
    <x v="2"/>
    <n v="1"/>
    <n v="131.94999999999999"/>
    <n v="0"/>
    <n v="65.17"/>
    <x v="1939"/>
    <n v="65.17"/>
    <n v="66.779999999999987"/>
    <n v="0.50610079575596811"/>
  </r>
  <r>
    <s v="ORID-04471"/>
    <x v="279"/>
    <x v="0"/>
    <s v="Q3"/>
    <n v="8"/>
    <x v="2"/>
    <x v="3"/>
    <x v="15"/>
    <x v="2"/>
    <s v="Business"/>
    <x v="0"/>
    <x v="10"/>
    <n v="4"/>
    <n v="144.44"/>
    <n v="0.1"/>
    <n v="77.66"/>
    <x v="1940"/>
    <n v="310.64"/>
    <n v="209.34400000000005"/>
    <n v="0.4025970029847073"/>
  </r>
  <r>
    <s v="ORID-04472"/>
    <x v="195"/>
    <x v="0"/>
    <s v="Q2"/>
    <n v="5"/>
    <x v="3"/>
    <x v="0"/>
    <x v="12"/>
    <x v="3"/>
    <s v="New"/>
    <x v="0"/>
    <x v="10"/>
    <n v="2"/>
    <n v="144.01"/>
    <n v="0"/>
    <n v="79.37"/>
    <x v="1941"/>
    <n v="158.74"/>
    <n v="129.27999999999997"/>
    <n v="0.44885771821401282"/>
  </r>
  <r>
    <s v="ORID-04473"/>
    <x v="175"/>
    <x v="0"/>
    <s v="Q1"/>
    <n v="1"/>
    <x v="9"/>
    <x v="1"/>
    <x v="1"/>
    <x v="0"/>
    <s v="Returning"/>
    <x v="2"/>
    <x v="3"/>
    <n v="1"/>
    <n v="196.88"/>
    <n v="0"/>
    <n v="102.76"/>
    <x v="1942"/>
    <n v="102.76"/>
    <n v="94.11999999999999"/>
    <n v="0.47805770012190163"/>
  </r>
  <r>
    <s v="ORID-04474"/>
    <x v="291"/>
    <x v="0"/>
    <s v="Q3"/>
    <n v="7"/>
    <x v="0"/>
    <x v="0"/>
    <x v="3"/>
    <x v="2"/>
    <s v="Returning"/>
    <x v="4"/>
    <x v="14"/>
    <n v="5"/>
    <n v="122.14"/>
    <n v="0.05"/>
    <n v="70.64"/>
    <x v="1943"/>
    <n v="353.2"/>
    <n v="226.96499999999997"/>
    <n v="0.39120767367903958"/>
  </r>
  <r>
    <s v="ORID-04475"/>
    <x v="108"/>
    <x v="0"/>
    <s v="Q2"/>
    <n v="4"/>
    <x v="10"/>
    <x v="3"/>
    <x v="8"/>
    <x v="3"/>
    <s v="Business"/>
    <x v="1"/>
    <x v="4"/>
    <n v="2"/>
    <n v="165.74"/>
    <n v="0"/>
    <n v="87.73"/>
    <x v="1944"/>
    <n v="175.46"/>
    <n v="156.02000000000001"/>
    <n v="0.47067696391939184"/>
  </r>
  <r>
    <s v="ORID-04476"/>
    <x v="37"/>
    <x v="0"/>
    <s v="Q1"/>
    <n v="2"/>
    <x v="4"/>
    <x v="2"/>
    <x v="10"/>
    <x v="3"/>
    <s v="Business"/>
    <x v="0"/>
    <x v="0"/>
    <n v="2"/>
    <n v="153.03"/>
    <n v="0"/>
    <n v="81.02"/>
    <x v="1945"/>
    <n v="162.04"/>
    <n v="144.02000000000001"/>
    <n v="0.47056132784421356"/>
  </r>
  <r>
    <s v="ORID-04477"/>
    <x v="142"/>
    <x v="0"/>
    <s v="Q4"/>
    <n v="10"/>
    <x v="6"/>
    <x v="3"/>
    <x v="8"/>
    <x v="0"/>
    <s v="New"/>
    <x v="1"/>
    <x v="8"/>
    <n v="1"/>
    <n v="46.01"/>
    <n v="0"/>
    <n v="18.239999999999998"/>
    <x v="1946"/>
    <n v="18.239999999999998"/>
    <n v="27.77"/>
    <n v="0.6035644425124973"/>
  </r>
  <r>
    <s v="ORID-04479"/>
    <x v="274"/>
    <x v="0"/>
    <s v="Q4"/>
    <n v="10"/>
    <x v="6"/>
    <x v="0"/>
    <x v="0"/>
    <x v="0"/>
    <s v="Returning"/>
    <x v="0"/>
    <x v="0"/>
    <n v="1"/>
    <n v="151.68"/>
    <n v="0.05"/>
    <n v="78.98"/>
    <x v="1947"/>
    <n v="78.98"/>
    <n v="65.116"/>
    <n v="0.45189318232289583"/>
  </r>
  <r>
    <s v="ORID-04482"/>
    <x v="108"/>
    <x v="0"/>
    <s v="Q2"/>
    <n v="4"/>
    <x v="10"/>
    <x v="3"/>
    <x v="9"/>
    <x v="1"/>
    <s v="Business"/>
    <x v="4"/>
    <x v="17"/>
    <n v="3"/>
    <n v="36.770000000000003"/>
    <n v="0"/>
    <n v="13.63"/>
    <x v="1948"/>
    <n v="40.89"/>
    <n v="69.42"/>
    <n v="0.62931737829752521"/>
  </r>
  <r>
    <s v="ORID-04483"/>
    <x v="262"/>
    <x v="0"/>
    <s v="Q1"/>
    <n v="3"/>
    <x v="8"/>
    <x v="2"/>
    <x v="6"/>
    <x v="1"/>
    <s v="New"/>
    <x v="3"/>
    <x v="6"/>
    <n v="3"/>
    <n v="51.01"/>
    <n v="0.15"/>
    <n v="22.84"/>
    <x v="1949"/>
    <n v="68.52"/>
    <n v="61.555500000000009"/>
    <n v="0.47322900930613382"/>
  </r>
  <r>
    <s v="ORID-04484"/>
    <x v="6"/>
    <x v="0"/>
    <s v="Q4"/>
    <n v="12"/>
    <x v="1"/>
    <x v="2"/>
    <x v="16"/>
    <x v="1"/>
    <s v="Returning"/>
    <x v="3"/>
    <x v="13"/>
    <n v="2"/>
    <n v="79.87"/>
    <n v="0.15"/>
    <n v="41.9"/>
    <x v="1950"/>
    <n v="83.8"/>
    <n v="51.978999999999999"/>
    <n v="0.38282061290773978"/>
  </r>
  <r>
    <s v="ORID-04485"/>
    <x v="62"/>
    <x v="0"/>
    <s v="Q2"/>
    <n v="5"/>
    <x v="3"/>
    <x v="0"/>
    <x v="12"/>
    <x v="1"/>
    <s v="New"/>
    <x v="4"/>
    <x v="14"/>
    <n v="1"/>
    <n v="124.14"/>
    <n v="0"/>
    <n v="70.900000000000006"/>
    <x v="1951"/>
    <n v="70.900000000000006"/>
    <n v="53.239999999999995"/>
    <n v="0.42887062993394548"/>
  </r>
  <r>
    <s v="ORID-04488"/>
    <x v="126"/>
    <x v="0"/>
    <s v="Q4"/>
    <n v="11"/>
    <x v="7"/>
    <x v="2"/>
    <x v="16"/>
    <x v="0"/>
    <s v="Returning"/>
    <x v="1"/>
    <x v="4"/>
    <n v="3"/>
    <n v="161.66"/>
    <n v="0.05"/>
    <n v="88.3"/>
    <x v="1952"/>
    <n v="264.89999999999998"/>
    <n v="195.83100000000002"/>
    <n v="0.42504411467863029"/>
  </r>
  <r>
    <s v="ORID-0449"/>
    <x v="168"/>
    <x v="0"/>
    <s v="Q2"/>
    <n v="4"/>
    <x v="10"/>
    <x v="3"/>
    <x v="8"/>
    <x v="1"/>
    <s v="Business"/>
    <x v="1"/>
    <x v="1"/>
    <n v="1"/>
    <n v="36.68"/>
    <n v="0"/>
    <n v="13.27"/>
    <x v="1953"/>
    <n v="13.27"/>
    <n v="23.41"/>
    <n v="0.63822246455834242"/>
  </r>
  <r>
    <s v="ORID-04491"/>
    <x v="235"/>
    <x v="0"/>
    <s v="Q1"/>
    <n v="3"/>
    <x v="8"/>
    <x v="2"/>
    <x v="6"/>
    <x v="0"/>
    <s v="Business"/>
    <x v="4"/>
    <x v="15"/>
    <n v="4"/>
    <n v="49.71"/>
    <n v="0.1"/>
    <n v="22.46"/>
    <x v="1954"/>
    <n v="89.84"/>
    <n v="89.116000000000014"/>
    <n v="0.49797715639598561"/>
  </r>
  <r>
    <s v="ORID-04493"/>
    <x v="204"/>
    <x v="0"/>
    <s v="Q2"/>
    <n v="4"/>
    <x v="10"/>
    <x v="1"/>
    <x v="1"/>
    <x v="2"/>
    <s v="Business"/>
    <x v="0"/>
    <x v="12"/>
    <n v="5"/>
    <n v="92.63"/>
    <n v="0.15"/>
    <n v="46.33"/>
    <x v="1955"/>
    <n v="231.64999999999998"/>
    <n v="162.02749999999997"/>
    <n v="0.41157419461361139"/>
  </r>
  <r>
    <s v="ORID-04495"/>
    <x v="145"/>
    <x v="0"/>
    <s v="Q2"/>
    <n v="6"/>
    <x v="11"/>
    <x v="3"/>
    <x v="15"/>
    <x v="0"/>
    <s v="New"/>
    <x v="2"/>
    <x v="3"/>
    <n v="2"/>
    <n v="195.51"/>
    <n v="0"/>
    <n v="102.97"/>
    <x v="1956"/>
    <n v="205.94"/>
    <n v="185.07999999999998"/>
    <n v="0.47332617257429288"/>
  </r>
  <r>
    <s v="ORID-04496"/>
    <x v="111"/>
    <x v="0"/>
    <s v="Q4"/>
    <n v="10"/>
    <x v="6"/>
    <x v="0"/>
    <x v="12"/>
    <x v="1"/>
    <s v="Returning"/>
    <x v="4"/>
    <x v="19"/>
    <n v="2"/>
    <n v="40.83"/>
    <n v="0.1"/>
    <n v="14.91"/>
    <x v="1957"/>
    <n v="29.82"/>
    <n v="43.673999999999999"/>
    <n v="0.59425259204833047"/>
  </r>
  <r>
    <s v="ORID-04498"/>
    <x v="211"/>
    <x v="0"/>
    <s v="Q4"/>
    <n v="12"/>
    <x v="1"/>
    <x v="0"/>
    <x v="0"/>
    <x v="0"/>
    <s v="New"/>
    <x v="2"/>
    <x v="9"/>
    <n v="1"/>
    <n v="124.93"/>
    <n v="0"/>
    <n v="59.41"/>
    <x v="1958"/>
    <n v="59.41"/>
    <n v="65.52000000000001"/>
    <n v="0.52445369406867848"/>
  </r>
  <r>
    <s v="ORID-045"/>
    <x v="338"/>
    <x v="0"/>
    <s v="Q2"/>
    <n v="6"/>
    <x v="11"/>
    <x v="3"/>
    <x v="9"/>
    <x v="0"/>
    <s v="New"/>
    <x v="0"/>
    <x v="12"/>
    <n v="1"/>
    <n v="94"/>
    <n v="0"/>
    <n v="45.62"/>
    <x v="1959"/>
    <n v="45.62"/>
    <n v="48.38"/>
    <n v="0.51468085106382977"/>
  </r>
  <r>
    <s v="ORID-0450"/>
    <x v="167"/>
    <x v="0"/>
    <s v="Q1"/>
    <n v="1"/>
    <x v="9"/>
    <x v="3"/>
    <x v="7"/>
    <x v="0"/>
    <s v="New"/>
    <x v="0"/>
    <x v="12"/>
    <n v="2"/>
    <n v="94.06"/>
    <n v="0.15"/>
    <n v="46.33"/>
    <x v="1960"/>
    <n v="92.66"/>
    <n v="67.24199999999999"/>
    <n v="0.42052006854198193"/>
  </r>
  <r>
    <s v="ORID-04500"/>
    <x v="19"/>
    <x v="0"/>
    <s v="Q3"/>
    <n v="9"/>
    <x v="5"/>
    <x v="0"/>
    <x v="12"/>
    <x v="1"/>
    <s v="New"/>
    <x v="2"/>
    <x v="9"/>
    <n v="2"/>
    <n v="122.12"/>
    <n v="0.05"/>
    <n v="61.76"/>
    <x v="1961"/>
    <n v="123.52"/>
    <n v="108.508"/>
    <n v="0.46765045597945076"/>
  </r>
  <r>
    <s v="ORID-04504"/>
    <x v="141"/>
    <x v="0"/>
    <s v="Q2"/>
    <n v="5"/>
    <x v="3"/>
    <x v="1"/>
    <x v="2"/>
    <x v="3"/>
    <s v="Returning"/>
    <x v="0"/>
    <x v="0"/>
    <n v="1"/>
    <n v="153.88999999999999"/>
    <n v="0"/>
    <n v="79.64"/>
    <x v="1962"/>
    <n v="79.64"/>
    <n v="74.249999999999986"/>
    <n v="0.4824874910650464"/>
  </r>
  <r>
    <s v="ORID-04505"/>
    <x v="350"/>
    <x v="0"/>
    <s v="Q1"/>
    <n v="3"/>
    <x v="8"/>
    <x v="2"/>
    <x v="16"/>
    <x v="3"/>
    <s v="New"/>
    <x v="4"/>
    <x v="19"/>
    <n v="1"/>
    <n v="39.96"/>
    <n v="0"/>
    <n v="14.5"/>
    <x v="1963"/>
    <n v="14.5"/>
    <n v="25.46"/>
    <n v="0.63713713713713716"/>
  </r>
  <r>
    <s v="ORID-04507"/>
    <x v="97"/>
    <x v="0"/>
    <s v="Q4"/>
    <n v="12"/>
    <x v="1"/>
    <x v="2"/>
    <x v="6"/>
    <x v="3"/>
    <s v="Returning"/>
    <x v="1"/>
    <x v="4"/>
    <n v="2"/>
    <n v="167.21"/>
    <n v="0.05"/>
    <n v="88.23"/>
    <x v="1964"/>
    <n v="176.46"/>
    <n v="141.239"/>
    <n v="0.44456860109726504"/>
  </r>
  <r>
    <s v="ORID-04508"/>
    <x v="24"/>
    <x v="0"/>
    <s v="Q1"/>
    <n v="1"/>
    <x v="9"/>
    <x v="0"/>
    <x v="3"/>
    <x v="3"/>
    <s v="New"/>
    <x v="3"/>
    <x v="11"/>
    <n v="3"/>
    <n v="40.92"/>
    <n v="0.15"/>
    <n v="16.71"/>
    <x v="1965"/>
    <n v="50.13"/>
    <n v="54.216000000000001"/>
    <n v="0.51957909263412105"/>
  </r>
  <r>
    <s v="ORID-04509"/>
    <x v="221"/>
    <x v="0"/>
    <s v="Q2"/>
    <n v="5"/>
    <x v="3"/>
    <x v="0"/>
    <x v="12"/>
    <x v="1"/>
    <s v="New"/>
    <x v="0"/>
    <x v="0"/>
    <n v="1"/>
    <n v="152.80000000000001"/>
    <n v="0.1"/>
    <n v="77.67"/>
    <x v="1966"/>
    <n v="77.67"/>
    <n v="59.850000000000009"/>
    <n v="0.43520942408376967"/>
  </r>
  <r>
    <s v="ORID-04510"/>
    <x v="283"/>
    <x v="0"/>
    <s v="Q3"/>
    <n v="9"/>
    <x v="5"/>
    <x v="1"/>
    <x v="1"/>
    <x v="3"/>
    <s v="Returning"/>
    <x v="2"/>
    <x v="16"/>
    <n v="3"/>
    <n v="82.38"/>
    <n v="0.15"/>
    <n v="39.020000000000003"/>
    <x v="1967"/>
    <n v="117.06"/>
    <n v="93.008999999999986"/>
    <n v="0.44275452351370259"/>
  </r>
  <r>
    <s v="ORID-04512"/>
    <x v="275"/>
    <x v="0"/>
    <s v="Q2"/>
    <n v="4"/>
    <x v="10"/>
    <x v="2"/>
    <x v="13"/>
    <x v="1"/>
    <s v="New"/>
    <x v="1"/>
    <x v="2"/>
    <n v="6"/>
    <n v="136.29"/>
    <n v="0"/>
    <n v="68.209999999999994"/>
    <x v="1968"/>
    <n v="409.26"/>
    <n v="408.48"/>
    <n v="0.49952307579426225"/>
  </r>
  <r>
    <s v="ORID-04516"/>
    <x v="143"/>
    <x v="0"/>
    <s v="Q2"/>
    <n v="4"/>
    <x v="10"/>
    <x v="3"/>
    <x v="8"/>
    <x v="1"/>
    <s v="Returning"/>
    <x v="2"/>
    <x v="3"/>
    <n v="1"/>
    <n v="196.24"/>
    <n v="0"/>
    <n v="106.34"/>
    <x v="1969"/>
    <n v="106.34"/>
    <n v="89.9"/>
    <n v="0.45811251528740321"/>
  </r>
  <r>
    <s v="ORID-04517"/>
    <x v="210"/>
    <x v="0"/>
    <s v="Q3"/>
    <n v="9"/>
    <x v="5"/>
    <x v="2"/>
    <x v="6"/>
    <x v="1"/>
    <s v="Returning"/>
    <x v="2"/>
    <x v="16"/>
    <n v="1"/>
    <n v="83.32"/>
    <n v="0.05"/>
    <n v="38.93"/>
    <x v="1970"/>
    <n v="38.93"/>
    <n v="40.223999999999997"/>
    <n v="0.50817393940925282"/>
  </r>
  <r>
    <s v="ORID-0452"/>
    <x v="190"/>
    <x v="0"/>
    <s v="Q3"/>
    <n v="9"/>
    <x v="5"/>
    <x v="2"/>
    <x v="13"/>
    <x v="1"/>
    <s v="Returning"/>
    <x v="1"/>
    <x v="1"/>
    <n v="4"/>
    <n v="36.869999999999997"/>
    <n v="0"/>
    <n v="13.43"/>
    <x v="1971"/>
    <n v="53.72"/>
    <n v="93.759999999999991"/>
    <n v="0.63574721996202876"/>
  </r>
  <r>
    <s v="ORID-04522"/>
    <x v="78"/>
    <x v="0"/>
    <s v="Q3"/>
    <n v="9"/>
    <x v="5"/>
    <x v="0"/>
    <x v="3"/>
    <x v="3"/>
    <s v="Business"/>
    <x v="2"/>
    <x v="9"/>
    <n v="6"/>
    <n v="125.62"/>
    <n v="0"/>
    <n v="61.34"/>
    <x v="1972"/>
    <n v="368.04"/>
    <n v="385.68"/>
    <n v="0.51170195828689702"/>
  </r>
  <r>
    <s v="ORID-04528"/>
    <x v="90"/>
    <x v="0"/>
    <s v="Q4"/>
    <n v="11"/>
    <x v="7"/>
    <x v="1"/>
    <x v="11"/>
    <x v="3"/>
    <s v="New"/>
    <x v="0"/>
    <x v="10"/>
    <n v="2"/>
    <n v="141.63999999999999"/>
    <n v="0.15"/>
    <n v="80.349999999999994"/>
    <x v="1973"/>
    <n v="160.69999999999999"/>
    <n v="80.087999999999994"/>
    <n v="0.33260793727262156"/>
  </r>
  <r>
    <s v="ORID-04530"/>
    <x v="112"/>
    <x v="0"/>
    <s v="Q3"/>
    <n v="8"/>
    <x v="2"/>
    <x v="0"/>
    <x v="3"/>
    <x v="1"/>
    <s v="New"/>
    <x v="0"/>
    <x v="0"/>
    <n v="1"/>
    <n v="151.87"/>
    <n v="0.1"/>
    <n v="76.97"/>
    <x v="1974"/>
    <n v="76.97"/>
    <n v="59.713000000000022"/>
    <n v="0.4368721786908395"/>
  </r>
  <r>
    <s v="ORID-04535"/>
    <x v="271"/>
    <x v="0"/>
    <s v="Q2"/>
    <n v="5"/>
    <x v="3"/>
    <x v="3"/>
    <x v="8"/>
    <x v="1"/>
    <s v="New"/>
    <x v="1"/>
    <x v="1"/>
    <n v="1"/>
    <n v="36.82"/>
    <n v="0.1"/>
    <n v="13.4"/>
    <x v="1975"/>
    <n v="13.4"/>
    <n v="19.738"/>
    <n v="0.5956303941094816"/>
  </r>
  <r>
    <s v="ORID-04537"/>
    <x v="347"/>
    <x v="0"/>
    <s v="Q2"/>
    <n v="4"/>
    <x v="10"/>
    <x v="0"/>
    <x v="12"/>
    <x v="1"/>
    <s v="Business"/>
    <x v="2"/>
    <x v="16"/>
    <n v="3"/>
    <n v="81.53"/>
    <n v="0.05"/>
    <n v="38.630000000000003"/>
    <x v="1976"/>
    <n v="115.89000000000001"/>
    <n v="116.47049999999999"/>
    <n v="0.50124913657872139"/>
  </r>
  <r>
    <s v="ORID-0454"/>
    <x v="62"/>
    <x v="0"/>
    <s v="Q2"/>
    <n v="5"/>
    <x v="3"/>
    <x v="3"/>
    <x v="15"/>
    <x v="3"/>
    <s v="Returning"/>
    <x v="2"/>
    <x v="9"/>
    <n v="1"/>
    <n v="120.8"/>
    <n v="0"/>
    <n v="61.4"/>
    <x v="1977"/>
    <n v="61.4"/>
    <n v="59.4"/>
    <n v="0.49172185430463577"/>
  </r>
  <r>
    <s v="ORID-04542"/>
    <x v="20"/>
    <x v="0"/>
    <s v="Q4"/>
    <n v="10"/>
    <x v="6"/>
    <x v="1"/>
    <x v="2"/>
    <x v="1"/>
    <s v="Business"/>
    <x v="3"/>
    <x v="7"/>
    <n v="1"/>
    <n v="103.33"/>
    <n v="0"/>
    <n v="50.85"/>
    <x v="1978"/>
    <n v="50.85"/>
    <n v="52.48"/>
    <n v="0.5078873512048776"/>
  </r>
  <r>
    <s v="ORID-04545"/>
    <x v="361"/>
    <x v="0"/>
    <s v="Q1"/>
    <n v="2"/>
    <x v="4"/>
    <x v="1"/>
    <x v="2"/>
    <x v="0"/>
    <s v="New"/>
    <x v="1"/>
    <x v="1"/>
    <n v="1"/>
    <n v="36.58"/>
    <n v="0.1"/>
    <n v="13.76"/>
    <x v="1979"/>
    <n v="13.76"/>
    <n v="19.161999999999999"/>
    <n v="0.58204240325618128"/>
  </r>
  <r>
    <s v="ORID-04546"/>
    <x v="169"/>
    <x v="0"/>
    <s v="Q4"/>
    <n v="12"/>
    <x v="1"/>
    <x v="0"/>
    <x v="3"/>
    <x v="1"/>
    <s v="Returning"/>
    <x v="2"/>
    <x v="18"/>
    <n v="1"/>
    <n v="344.63"/>
    <n v="0.05"/>
    <n v="189.22"/>
    <x v="1980"/>
    <n v="189.22"/>
    <n v="138.17849999999996"/>
    <n v="0.42204988721695419"/>
  </r>
  <r>
    <s v="ORID-04547"/>
    <x v="208"/>
    <x v="0"/>
    <s v="Q1"/>
    <n v="1"/>
    <x v="9"/>
    <x v="3"/>
    <x v="8"/>
    <x v="3"/>
    <s v="New"/>
    <x v="3"/>
    <x v="13"/>
    <n v="1"/>
    <n v="83.52"/>
    <n v="0.05"/>
    <n v="42.97"/>
    <x v="1981"/>
    <n v="42.97"/>
    <n v="36.373999999999995"/>
    <n v="0.45843416011292598"/>
  </r>
  <r>
    <s v="ORID-04550"/>
    <x v="28"/>
    <x v="0"/>
    <s v="Q4"/>
    <n v="11"/>
    <x v="7"/>
    <x v="3"/>
    <x v="15"/>
    <x v="0"/>
    <s v="Returning"/>
    <x v="4"/>
    <x v="17"/>
    <n v="1"/>
    <n v="35.36"/>
    <n v="0"/>
    <n v="13.74"/>
    <x v="1982"/>
    <n v="13.74"/>
    <n v="21.619999999999997"/>
    <n v="0.61142533936651577"/>
  </r>
  <r>
    <s v="ORID-04551"/>
    <x v="45"/>
    <x v="0"/>
    <s v="Q2"/>
    <n v="5"/>
    <x v="3"/>
    <x v="2"/>
    <x v="16"/>
    <x v="0"/>
    <s v="Business"/>
    <x v="4"/>
    <x v="14"/>
    <n v="3"/>
    <n v="122.31"/>
    <n v="0.05"/>
    <n v="71.11"/>
    <x v="1983"/>
    <n v="213.32999999999998"/>
    <n v="135.25350000000003"/>
    <n v="0.38800889887214979"/>
  </r>
  <r>
    <s v="ORID-04556"/>
    <x v="214"/>
    <x v="0"/>
    <s v="Q3"/>
    <n v="8"/>
    <x v="2"/>
    <x v="1"/>
    <x v="11"/>
    <x v="1"/>
    <s v="Returning"/>
    <x v="1"/>
    <x v="8"/>
    <n v="2"/>
    <n v="46.44"/>
    <n v="0"/>
    <n v="18.489999999999998"/>
    <x v="833"/>
    <n v="36.979999999999997"/>
    <n v="55.9"/>
    <n v="0.60185185185185186"/>
  </r>
  <r>
    <s v="ORID-04557"/>
    <x v="190"/>
    <x v="0"/>
    <s v="Q3"/>
    <n v="9"/>
    <x v="5"/>
    <x v="0"/>
    <x v="12"/>
    <x v="1"/>
    <s v="New"/>
    <x v="3"/>
    <x v="6"/>
    <n v="2"/>
    <n v="50.17"/>
    <n v="0.05"/>
    <n v="22.83"/>
    <x v="1984"/>
    <n v="45.66"/>
    <n v="49.662999999999997"/>
    <n v="0.52099703114673268"/>
  </r>
  <r>
    <s v="ORID-04558"/>
    <x v="182"/>
    <x v="0"/>
    <s v="Q3"/>
    <n v="7"/>
    <x v="0"/>
    <x v="2"/>
    <x v="16"/>
    <x v="3"/>
    <s v="New"/>
    <x v="0"/>
    <x v="10"/>
    <n v="2"/>
    <n v="147.09"/>
    <n v="0"/>
    <n v="81.58"/>
    <x v="1985"/>
    <n v="163.16"/>
    <n v="131.02000000000001"/>
    <n v="0.44537358080087025"/>
  </r>
  <r>
    <s v="ORID-04561"/>
    <x v="209"/>
    <x v="0"/>
    <s v="Q2"/>
    <n v="6"/>
    <x v="11"/>
    <x v="1"/>
    <x v="1"/>
    <x v="0"/>
    <s v="Returning"/>
    <x v="0"/>
    <x v="0"/>
    <n v="1"/>
    <n v="157.91"/>
    <n v="0"/>
    <n v="77.12"/>
    <x v="1986"/>
    <n v="77.12"/>
    <n v="80.789999999999992"/>
    <n v="0.51162054334747642"/>
  </r>
  <r>
    <s v="ORID-04562"/>
    <x v="76"/>
    <x v="0"/>
    <s v="Q2"/>
    <n v="4"/>
    <x v="10"/>
    <x v="2"/>
    <x v="13"/>
    <x v="0"/>
    <s v="New"/>
    <x v="4"/>
    <x v="19"/>
    <n v="2"/>
    <n v="40.56"/>
    <n v="0"/>
    <n v="15.09"/>
    <x v="1987"/>
    <n v="30.18"/>
    <n v="50.940000000000005"/>
    <n v="0.62795857988165682"/>
  </r>
  <r>
    <s v="ORID-04563"/>
    <x v="29"/>
    <x v="0"/>
    <s v="Q3"/>
    <n v="8"/>
    <x v="2"/>
    <x v="2"/>
    <x v="10"/>
    <x v="3"/>
    <s v="Returning"/>
    <x v="2"/>
    <x v="18"/>
    <n v="1"/>
    <n v="338.45"/>
    <n v="0.15"/>
    <n v="197.2"/>
    <x v="1988"/>
    <n v="197.2"/>
    <n v="90.482500000000016"/>
    <n v="0.31452208598020392"/>
  </r>
  <r>
    <s v="ORID-04564"/>
    <x v="182"/>
    <x v="0"/>
    <s v="Q3"/>
    <n v="7"/>
    <x v="0"/>
    <x v="3"/>
    <x v="8"/>
    <x v="1"/>
    <s v="New"/>
    <x v="0"/>
    <x v="0"/>
    <n v="1"/>
    <n v="153.88"/>
    <n v="0"/>
    <n v="80.98"/>
    <x v="1989"/>
    <n v="80.98"/>
    <n v="72.899999999999991"/>
    <n v="0.47374577592929551"/>
  </r>
  <r>
    <s v="ORID-04565"/>
    <x v="71"/>
    <x v="0"/>
    <s v="Q4"/>
    <n v="11"/>
    <x v="7"/>
    <x v="2"/>
    <x v="16"/>
    <x v="1"/>
    <s v="Returning"/>
    <x v="2"/>
    <x v="9"/>
    <n v="3"/>
    <n v="124.65"/>
    <n v="0.05"/>
    <n v="62.27"/>
    <x v="1990"/>
    <n v="186.81"/>
    <n v="168.44250000000005"/>
    <n v="0.47414866890451163"/>
  </r>
  <r>
    <s v="ORID-0457"/>
    <x v="196"/>
    <x v="0"/>
    <s v="Q3"/>
    <n v="7"/>
    <x v="0"/>
    <x v="3"/>
    <x v="9"/>
    <x v="1"/>
    <s v="Returning"/>
    <x v="2"/>
    <x v="3"/>
    <n v="4"/>
    <n v="191.15"/>
    <n v="0"/>
    <n v="105.01"/>
    <x v="1991"/>
    <n v="420.04"/>
    <n v="344.56"/>
    <n v="0.45064085796494896"/>
  </r>
  <r>
    <s v="ORID-04572"/>
    <x v="344"/>
    <x v="0"/>
    <s v="Q4"/>
    <n v="12"/>
    <x v="1"/>
    <x v="1"/>
    <x v="11"/>
    <x v="1"/>
    <s v="New"/>
    <x v="4"/>
    <x v="15"/>
    <n v="2"/>
    <n v="51.56"/>
    <n v="0"/>
    <n v="21.9"/>
    <x v="1386"/>
    <n v="43.8"/>
    <n v="59.320000000000007"/>
    <n v="0.57525213343677273"/>
  </r>
  <r>
    <s v="ORID-04574"/>
    <x v="274"/>
    <x v="0"/>
    <s v="Q4"/>
    <n v="10"/>
    <x v="6"/>
    <x v="2"/>
    <x v="16"/>
    <x v="1"/>
    <s v="Business"/>
    <x v="4"/>
    <x v="17"/>
    <n v="1"/>
    <n v="36.53"/>
    <n v="0"/>
    <n v="14.01"/>
    <x v="1992"/>
    <n v="14.01"/>
    <n v="22.520000000000003"/>
    <n v="0.61647960580344929"/>
  </r>
  <r>
    <s v="ORID-04575"/>
    <x v="184"/>
    <x v="0"/>
    <s v="Q3"/>
    <n v="7"/>
    <x v="0"/>
    <x v="3"/>
    <x v="8"/>
    <x v="1"/>
    <s v="Business"/>
    <x v="3"/>
    <x v="7"/>
    <n v="1"/>
    <n v="103.31"/>
    <n v="0"/>
    <n v="50.93"/>
    <x v="1993"/>
    <n v="50.93"/>
    <n v="52.38"/>
    <n v="0.50701771367728199"/>
  </r>
  <r>
    <s v="ORID-04576"/>
    <x v="127"/>
    <x v="0"/>
    <s v="Q1"/>
    <n v="3"/>
    <x v="8"/>
    <x v="0"/>
    <x v="12"/>
    <x v="3"/>
    <s v="Returning"/>
    <x v="2"/>
    <x v="9"/>
    <n v="5"/>
    <n v="123.29"/>
    <n v="0"/>
    <n v="61.34"/>
    <x v="1994"/>
    <n v="306.70000000000005"/>
    <n v="309.75"/>
    <n v="0.50247384216075919"/>
  </r>
  <r>
    <s v="ORID-0458"/>
    <x v="33"/>
    <x v="0"/>
    <s v="Q4"/>
    <n v="10"/>
    <x v="6"/>
    <x v="3"/>
    <x v="9"/>
    <x v="0"/>
    <s v="Business"/>
    <x v="3"/>
    <x v="7"/>
    <n v="1"/>
    <n v="102.44"/>
    <n v="0.05"/>
    <n v="49.14"/>
    <x v="1995"/>
    <n v="49.14"/>
    <n v="48.177999999999997"/>
    <n v="0.49505744055570394"/>
  </r>
  <r>
    <s v="ORID-04582"/>
    <x v="325"/>
    <x v="0"/>
    <s v="Q1"/>
    <n v="2"/>
    <x v="4"/>
    <x v="0"/>
    <x v="0"/>
    <x v="1"/>
    <s v="New"/>
    <x v="3"/>
    <x v="6"/>
    <n v="3"/>
    <n v="50.29"/>
    <n v="0.05"/>
    <n v="22.87"/>
    <x v="1996"/>
    <n v="68.61"/>
    <n v="74.716500000000011"/>
    <n v="0.52130275978273388"/>
  </r>
  <r>
    <s v="ORID-04584"/>
    <x v="35"/>
    <x v="0"/>
    <s v="Q3"/>
    <n v="9"/>
    <x v="5"/>
    <x v="0"/>
    <x v="12"/>
    <x v="1"/>
    <s v="Returning"/>
    <x v="4"/>
    <x v="19"/>
    <n v="2"/>
    <n v="41.24"/>
    <n v="0"/>
    <n v="14.46"/>
    <x v="1997"/>
    <n v="28.92"/>
    <n v="53.56"/>
    <n v="0.64936954413191073"/>
  </r>
  <r>
    <s v="ORID-04587"/>
    <x v="251"/>
    <x v="0"/>
    <s v="Q2"/>
    <n v="5"/>
    <x v="3"/>
    <x v="3"/>
    <x v="9"/>
    <x v="3"/>
    <s v="Returning"/>
    <x v="0"/>
    <x v="12"/>
    <n v="2"/>
    <n v="91.72"/>
    <n v="0"/>
    <n v="45.67"/>
    <x v="1998"/>
    <n v="91.34"/>
    <n v="92.1"/>
    <n v="0.50207152202354988"/>
  </r>
  <r>
    <s v="ORID-04588"/>
    <x v="356"/>
    <x v="0"/>
    <s v="Q1"/>
    <n v="2"/>
    <x v="4"/>
    <x v="1"/>
    <x v="1"/>
    <x v="3"/>
    <s v="New"/>
    <x v="2"/>
    <x v="16"/>
    <n v="1"/>
    <n v="80.680000000000007"/>
    <n v="0"/>
    <n v="39.630000000000003"/>
    <x v="1999"/>
    <n v="39.630000000000003"/>
    <n v="41.050000000000004"/>
    <n v="0.50880019831432821"/>
  </r>
  <r>
    <s v="ORID-04589"/>
    <x v="107"/>
    <x v="0"/>
    <s v="Q3"/>
    <n v="7"/>
    <x v="0"/>
    <x v="0"/>
    <x v="12"/>
    <x v="0"/>
    <s v="New"/>
    <x v="3"/>
    <x v="7"/>
    <n v="2"/>
    <n v="102.37"/>
    <n v="0"/>
    <n v="50.25"/>
    <x v="2000"/>
    <n v="100.5"/>
    <n v="104.24000000000001"/>
    <n v="0.50913353521539517"/>
  </r>
  <r>
    <s v="ORID-0459"/>
    <x v="258"/>
    <x v="0"/>
    <s v="Q1"/>
    <n v="3"/>
    <x v="8"/>
    <x v="2"/>
    <x v="6"/>
    <x v="3"/>
    <s v="New"/>
    <x v="3"/>
    <x v="6"/>
    <n v="4"/>
    <n v="50.64"/>
    <n v="0"/>
    <n v="23.09"/>
    <x v="2001"/>
    <n v="92.36"/>
    <n v="110.2"/>
    <n v="0.54403633491311221"/>
  </r>
  <r>
    <s v="ORID-04591"/>
    <x v="11"/>
    <x v="0"/>
    <s v="Q2"/>
    <n v="5"/>
    <x v="3"/>
    <x v="3"/>
    <x v="14"/>
    <x v="0"/>
    <s v="New"/>
    <x v="2"/>
    <x v="3"/>
    <n v="1"/>
    <n v="192.94"/>
    <n v="0"/>
    <n v="105.15"/>
    <x v="2002"/>
    <n v="105.15"/>
    <n v="87.789999999999992"/>
    <n v="0.45501192080439512"/>
  </r>
  <r>
    <s v="ORID-04592"/>
    <x v="343"/>
    <x v="0"/>
    <s v="Q1"/>
    <n v="1"/>
    <x v="9"/>
    <x v="2"/>
    <x v="6"/>
    <x v="3"/>
    <s v="Returning"/>
    <x v="4"/>
    <x v="14"/>
    <n v="5"/>
    <n v="120.4"/>
    <n v="0"/>
    <n v="69.510000000000005"/>
    <x v="2003"/>
    <n v="347.55"/>
    <n v="254.45"/>
    <n v="0.42267441860465116"/>
  </r>
  <r>
    <s v="ORID-04594"/>
    <x v="61"/>
    <x v="0"/>
    <s v="Q1"/>
    <n v="2"/>
    <x v="4"/>
    <x v="0"/>
    <x v="0"/>
    <x v="0"/>
    <s v="Returning"/>
    <x v="0"/>
    <x v="12"/>
    <n v="5"/>
    <n v="92.94"/>
    <n v="0.05"/>
    <n v="46.47"/>
    <x v="2004"/>
    <n v="232.35"/>
    <n v="209.11499999999998"/>
    <n v="0.47368421052631576"/>
  </r>
  <r>
    <s v="ORID-04597"/>
    <x v="6"/>
    <x v="0"/>
    <s v="Q4"/>
    <n v="12"/>
    <x v="1"/>
    <x v="0"/>
    <x v="3"/>
    <x v="1"/>
    <s v="Returning"/>
    <x v="0"/>
    <x v="5"/>
    <n v="3"/>
    <n v="71.3"/>
    <n v="0.1"/>
    <n v="32.93"/>
    <x v="2005"/>
    <n v="98.789999999999992"/>
    <n v="93.72"/>
    <n v="0.48683185289075892"/>
  </r>
  <r>
    <s v="ORID-04598"/>
    <x v="348"/>
    <x v="0"/>
    <s v="Q2"/>
    <n v="6"/>
    <x v="11"/>
    <x v="0"/>
    <x v="4"/>
    <x v="2"/>
    <s v="Business"/>
    <x v="0"/>
    <x v="12"/>
    <n v="5"/>
    <n v="93.82"/>
    <n v="0.15"/>
    <n v="46.06"/>
    <x v="2006"/>
    <n v="230.3"/>
    <n v="168.43499999999995"/>
    <n v="0.4224234140469233"/>
  </r>
  <r>
    <s v="ORID-04599"/>
    <x v="286"/>
    <x v="0"/>
    <s v="Q3"/>
    <n v="9"/>
    <x v="5"/>
    <x v="3"/>
    <x v="9"/>
    <x v="1"/>
    <s v="Business"/>
    <x v="2"/>
    <x v="3"/>
    <n v="4"/>
    <n v="198.1"/>
    <n v="0"/>
    <n v="101.61"/>
    <x v="2007"/>
    <n v="406.44"/>
    <n v="385.96"/>
    <n v="0.48707723372034323"/>
  </r>
  <r>
    <s v="ORID-046"/>
    <x v="52"/>
    <x v="0"/>
    <s v="Q1"/>
    <n v="3"/>
    <x v="8"/>
    <x v="0"/>
    <x v="0"/>
    <x v="1"/>
    <s v="Returning"/>
    <x v="0"/>
    <x v="5"/>
    <n v="4"/>
    <n v="72.63"/>
    <n v="0.1"/>
    <n v="31.45"/>
    <x v="2008"/>
    <n v="125.8"/>
    <n v="135.66800000000001"/>
    <n v="0.51887037801948999"/>
  </r>
  <r>
    <s v="ORID-04600"/>
    <x v="59"/>
    <x v="0"/>
    <s v="Q3"/>
    <n v="8"/>
    <x v="2"/>
    <x v="0"/>
    <x v="4"/>
    <x v="2"/>
    <s v="Business"/>
    <x v="1"/>
    <x v="4"/>
    <n v="10"/>
    <n v="162.38"/>
    <n v="0.05"/>
    <n v="85.82"/>
    <x v="2009"/>
    <n v="858.19999999999993"/>
    <n v="684.41"/>
    <n v="0.44367014345816508"/>
  </r>
  <r>
    <s v="ORID-04602"/>
    <x v="358"/>
    <x v="0"/>
    <s v="Q2"/>
    <n v="5"/>
    <x v="3"/>
    <x v="2"/>
    <x v="6"/>
    <x v="3"/>
    <s v="New"/>
    <x v="1"/>
    <x v="2"/>
    <n v="2"/>
    <n v="131.36000000000001"/>
    <n v="0.1"/>
    <n v="65.3"/>
    <x v="2010"/>
    <n v="130.6"/>
    <n v="105.84800000000004"/>
    <n v="0.4476586818243336"/>
  </r>
  <r>
    <s v="ORID-04606"/>
    <x v="155"/>
    <x v="0"/>
    <s v="Q3"/>
    <n v="9"/>
    <x v="5"/>
    <x v="0"/>
    <x v="12"/>
    <x v="1"/>
    <s v="Business"/>
    <x v="2"/>
    <x v="18"/>
    <n v="1"/>
    <n v="335.02"/>
    <n v="0.05"/>
    <n v="198.44"/>
    <x v="2011"/>
    <n v="198.44"/>
    <n v="119.82899999999995"/>
    <n v="0.3765022669502841"/>
  </r>
  <r>
    <s v="ORID-04608"/>
    <x v="360"/>
    <x v="0"/>
    <s v="Q1"/>
    <n v="3"/>
    <x v="8"/>
    <x v="3"/>
    <x v="9"/>
    <x v="2"/>
    <s v="Business"/>
    <x v="3"/>
    <x v="11"/>
    <n v="8"/>
    <n v="40.86"/>
    <n v="0.1"/>
    <n v="16.34"/>
    <x v="2012"/>
    <n v="130.72"/>
    <n v="163.47200000000001"/>
    <n v="0.55566432805786703"/>
  </r>
  <r>
    <s v="ORID-0461"/>
    <x v="93"/>
    <x v="0"/>
    <s v="Q4"/>
    <n v="11"/>
    <x v="7"/>
    <x v="2"/>
    <x v="10"/>
    <x v="3"/>
    <s v="Business"/>
    <x v="3"/>
    <x v="6"/>
    <n v="3"/>
    <n v="51.67"/>
    <n v="0.05"/>
    <n v="22.8"/>
    <x v="2013"/>
    <n v="68.400000000000006"/>
    <n v="78.859499999999969"/>
    <n v="0.53551383781691497"/>
  </r>
  <r>
    <s v="ORID-04610"/>
    <x v="101"/>
    <x v="0"/>
    <s v="Q4"/>
    <n v="11"/>
    <x v="7"/>
    <x v="3"/>
    <x v="14"/>
    <x v="0"/>
    <s v="Returning"/>
    <x v="0"/>
    <x v="0"/>
    <n v="2"/>
    <n v="153.96"/>
    <n v="0"/>
    <n v="79.33"/>
    <x v="2014"/>
    <n v="158.66"/>
    <n v="149.26000000000002"/>
    <n v="0.48473629514159527"/>
  </r>
  <r>
    <s v="ORID-04613"/>
    <x v="213"/>
    <x v="0"/>
    <s v="Q3"/>
    <n v="9"/>
    <x v="5"/>
    <x v="0"/>
    <x v="3"/>
    <x v="1"/>
    <s v="Business"/>
    <x v="3"/>
    <x v="13"/>
    <n v="4"/>
    <n v="80.38"/>
    <n v="0.1"/>
    <n v="42.55"/>
    <x v="2015"/>
    <n v="170.2"/>
    <n v="119.16800000000001"/>
    <n v="0.41182162505874875"/>
  </r>
  <r>
    <s v="ORID-04614"/>
    <x v="214"/>
    <x v="0"/>
    <s v="Q3"/>
    <n v="8"/>
    <x v="2"/>
    <x v="0"/>
    <x v="12"/>
    <x v="0"/>
    <s v="Returning"/>
    <x v="3"/>
    <x v="6"/>
    <n v="2"/>
    <n v="50.44"/>
    <n v="0"/>
    <n v="22.99"/>
    <x v="2016"/>
    <n v="45.98"/>
    <n v="54.9"/>
    <n v="0.54421094369547984"/>
  </r>
  <r>
    <s v="ORID-04616"/>
    <x v="182"/>
    <x v="0"/>
    <s v="Q3"/>
    <n v="7"/>
    <x v="0"/>
    <x v="0"/>
    <x v="3"/>
    <x v="3"/>
    <s v="New"/>
    <x v="0"/>
    <x v="5"/>
    <n v="3"/>
    <n v="72.2"/>
    <n v="0"/>
    <n v="31.45"/>
    <x v="2017"/>
    <n v="94.35"/>
    <n v="122.25000000000003"/>
    <n v="0.5644044321329641"/>
  </r>
  <r>
    <s v="ORID-0462"/>
    <x v="176"/>
    <x v="0"/>
    <s v="Q3"/>
    <n v="9"/>
    <x v="5"/>
    <x v="2"/>
    <x v="6"/>
    <x v="0"/>
    <s v="New"/>
    <x v="3"/>
    <x v="11"/>
    <n v="2"/>
    <n v="40.049999999999997"/>
    <n v="0.05"/>
    <n v="16.97"/>
    <x v="2018"/>
    <n v="33.94"/>
    <n v="42.154999999999987"/>
    <n v="0.55397857940731976"/>
  </r>
  <r>
    <s v="ORID-04629"/>
    <x v="165"/>
    <x v="0"/>
    <s v="Q4"/>
    <n v="12"/>
    <x v="1"/>
    <x v="3"/>
    <x v="9"/>
    <x v="1"/>
    <s v="New"/>
    <x v="1"/>
    <x v="1"/>
    <n v="1"/>
    <n v="36.17"/>
    <n v="0.05"/>
    <n v="13.87"/>
    <x v="2019"/>
    <n v="13.87"/>
    <n v="20.491500000000002"/>
    <n v="0.59635056676803988"/>
  </r>
  <r>
    <s v="ORID-0463"/>
    <x v="189"/>
    <x v="0"/>
    <s v="Q2"/>
    <n v="6"/>
    <x v="11"/>
    <x v="0"/>
    <x v="4"/>
    <x v="1"/>
    <s v="New"/>
    <x v="3"/>
    <x v="11"/>
    <n v="1"/>
    <n v="40.71"/>
    <n v="0.05"/>
    <n v="16.559999999999999"/>
    <x v="2020"/>
    <n v="16.559999999999999"/>
    <n v="22.114500000000003"/>
    <n v="0.57181088314005357"/>
  </r>
  <r>
    <s v="ORID-04633"/>
    <x v="90"/>
    <x v="0"/>
    <s v="Q4"/>
    <n v="11"/>
    <x v="7"/>
    <x v="3"/>
    <x v="15"/>
    <x v="1"/>
    <s v="Returning"/>
    <x v="0"/>
    <x v="5"/>
    <n v="1"/>
    <n v="71.78"/>
    <n v="0.15"/>
    <n v="32.869999999999997"/>
    <x v="2021"/>
    <n v="32.869999999999997"/>
    <n v="28.143000000000001"/>
    <n v="0.46126235392457349"/>
  </r>
  <r>
    <s v="ORID-04634"/>
    <x v="71"/>
    <x v="0"/>
    <s v="Q4"/>
    <n v="11"/>
    <x v="7"/>
    <x v="1"/>
    <x v="11"/>
    <x v="1"/>
    <s v="New"/>
    <x v="3"/>
    <x v="13"/>
    <n v="2"/>
    <n v="80.61"/>
    <n v="0"/>
    <n v="43.72"/>
    <x v="2022"/>
    <n v="87.44"/>
    <n v="73.78"/>
    <n v="0.45763552909068356"/>
  </r>
  <r>
    <s v="ORID-04635"/>
    <x v="154"/>
    <x v="0"/>
    <s v="Q4"/>
    <n v="12"/>
    <x v="1"/>
    <x v="0"/>
    <x v="3"/>
    <x v="2"/>
    <s v="Returning"/>
    <x v="2"/>
    <x v="3"/>
    <n v="15"/>
    <n v="196.89"/>
    <n v="0.15"/>
    <n v="105.09"/>
    <x v="2023"/>
    <n v="1576.3500000000001"/>
    <n v="933.99749999999972"/>
    <n v="0.37205904760197533"/>
  </r>
  <r>
    <s v="ORID-04636"/>
    <x v="124"/>
    <x v="0"/>
    <s v="Q3"/>
    <n v="8"/>
    <x v="2"/>
    <x v="1"/>
    <x v="1"/>
    <x v="0"/>
    <s v="Returning"/>
    <x v="2"/>
    <x v="16"/>
    <n v="1"/>
    <n v="81.040000000000006"/>
    <n v="0.1"/>
    <n v="39.29"/>
    <x v="2024"/>
    <n v="39.29"/>
    <n v="33.646000000000008"/>
    <n v="0.46130854447735009"/>
  </r>
  <r>
    <s v="ORID-04637"/>
    <x v="55"/>
    <x v="0"/>
    <s v="Q2"/>
    <n v="4"/>
    <x v="10"/>
    <x v="0"/>
    <x v="3"/>
    <x v="0"/>
    <s v="New"/>
    <x v="1"/>
    <x v="2"/>
    <n v="1"/>
    <n v="136.07"/>
    <n v="0"/>
    <n v="65.17"/>
    <x v="2025"/>
    <n v="65.17"/>
    <n v="70.899999999999991"/>
    <n v="0.52105533916366575"/>
  </r>
  <r>
    <s v="ORID-04640"/>
    <x v="16"/>
    <x v="0"/>
    <s v="Q3"/>
    <n v="8"/>
    <x v="2"/>
    <x v="1"/>
    <x v="11"/>
    <x v="1"/>
    <s v="New"/>
    <x v="4"/>
    <x v="19"/>
    <n v="2"/>
    <n v="41.05"/>
    <n v="0.05"/>
    <n v="14.47"/>
    <x v="2026"/>
    <n v="28.94"/>
    <n v="49.054999999999993"/>
    <n v="0.62895057375472785"/>
  </r>
  <r>
    <s v="ORID-04641"/>
    <x v="112"/>
    <x v="0"/>
    <s v="Q3"/>
    <n v="8"/>
    <x v="2"/>
    <x v="0"/>
    <x v="12"/>
    <x v="3"/>
    <s v="New"/>
    <x v="0"/>
    <x v="0"/>
    <n v="1"/>
    <n v="156.55000000000001"/>
    <n v="0"/>
    <n v="80.430000000000007"/>
    <x v="2027"/>
    <n v="80.430000000000007"/>
    <n v="76.12"/>
    <n v="0.48623442989460236"/>
  </r>
  <r>
    <s v="ORID-04643"/>
    <x v="355"/>
    <x v="0"/>
    <s v="Q1"/>
    <n v="1"/>
    <x v="9"/>
    <x v="1"/>
    <x v="1"/>
    <x v="2"/>
    <s v="Business"/>
    <x v="1"/>
    <x v="8"/>
    <n v="3"/>
    <n v="47.32"/>
    <n v="0.1"/>
    <n v="18.420000000000002"/>
    <x v="2028"/>
    <n v="55.260000000000005"/>
    <n v="72.504000000000005"/>
    <n v="0.56748379825302897"/>
  </r>
  <r>
    <s v="ORID-04645"/>
    <x v="56"/>
    <x v="0"/>
    <s v="Q3"/>
    <n v="8"/>
    <x v="2"/>
    <x v="3"/>
    <x v="15"/>
    <x v="1"/>
    <s v="New"/>
    <x v="4"/>
    <x v="19"/>
    <n v="3"/>
    <n v="41.11"/>
    <n v="0"/>
    <n v="14.49"/>
    <x v="2029"/>
    <n v="43.47"/>
    <n v="79.86"/>
    <n v="0.64753101435173921"/>
  </r>
  <r>
    <s v="ORID-04646"/>
    <x v="84"/>
    <x v="0"/>
    <s v="Q3"/>
    <n v="9"/>
    <x v="5"/>
    <x v="3"/>
    <x v="7"/>
    <x v="1"/>
    <s v="Business"/>
    <x v="4"/>
    <x v="15"/>
    <n v="1"/>
    <n v="49.51"/>
    <n v="0.15"/>
    <n v="21.4"/>
    <x v="2030"/>
    <n v="21.4"/>
    <n v="20.683499999999995"/>
    <n v="0.49148716242707946"/>
  </r>
  <r>
    <s v="ORID-04648"/>
    <x v="346"/>
    <x v="0"/>
    <s v="Q1"/>
    <n v="1"/>
    <x v="9"/>
    <x v="2"/>
    <x v="16"/>
    <x v="3"/>
    <s v="New"/>
    <x v="2"/>
    <x v="3"/>
    <n v="1"/>
    <n v="199.02"/>
    <n v="0"/>
    <n v="106.49"/>
    <x v="2031"/>
    <n v="106.49"/>
    <n v="92.530000000000015"/>
    <n v="0.46492814792483173"/>
  </r>
  <r>
    <s v="ORID-04649"/>
    <x v="13"/>
    <x v="0"/>
    <s v="Q1"/>
    <n v="2"/>
    <x v="4"/>
    <x v="2"/>
    <x v="13"/>
    <x v="3"/>
    <s v="Returning"/>
    <x v="3"/>
    <x v="13"/>
    <n v="1"/>
    <n v="81.819999999999993"/>
    <n v="0.05"/>
    <n v="43.83"/>
    <x v="2032"/>
    <n v="43.83"/>
    <n v="33.898999999999987"/>
    <n v="0.43611779387358635"/>
  </r>
  <r>
    <s v="ORID-0465"/>
    <x v="178"/>
    <x v="0"/>
    <s v="Q4"/>
    <n v="11"/>
    <x v="7"/>
    <x v="2"/>
    <x v="6"/>
    <x v="1"/>
    <s v="Returning"/>
    <x v="4"/>
    <x v="19"/>
    <n v="3"/>
    <n v="41.29"/>
    <n v="0.05"/>
    <n v="14.43"/>
    <x v="2033"/>
    <n v="43.29"/>
    <n v="74.386500000000012"/>
    <n v="0.63212706020318421"/>
  </r>
  <r>
    <s v="ORID-04650"/>
    <x v="137"/>
    <x v="0"/>
    <s v="Q2"/>
    <n v="4"/>
    <x v="10"/>
    <x v="2"/>
    <x v="5"/>
    <x v="3"/>
    <s v="Business"/>
    <x v="4"/>
    <x v="19"/>
    <n v="1"/>
    <n v="40.04"/>
    <n v="0"/>
    <n v="14.72"/>
    <x v="2034"/>
    <n v="14.72"/>
    <n v="25.32"/>
    <n v="0.63236763236763238"/>
  </r>
  <r>
    <s v="ORID-04651"/>
    <x v="146"/>
    <x v="0"/>
    <s v="Q2"/>
    <n v="5"/>
    <x v="3"/>
    <x v="2"/>
    <x v="10"/>
    <x v="1"/>
    <s v="Business"/>
    <x v="2"/>
    <x v="9"/>
    <n v="1"/>
    <n v="123.68"/>
    <n v="0"/>
    <n v="59.26"/>
    <x v="2035"/>
    <n v="59.26"/>
    <n v="64.420000000000016"/>
    <n v="0.52086028460543343"/>
  </r>
  <r>
    <s v="ORID-04654"/>
    <x v="136"/>
    <x v="0"/>
    <s v="Q2"/>
    <n v="4"/>
    <x v="10"/>
    <x v="1"/>
    <x v="11"/>
    <x v="0"/>
    <s v="Returning"/>
    <x v="2"/>
    <x v="3"/>
    <n v="2"/>
    <n v="191.51"/>
    <n v="0.1"/>
    <n v="101.25"/>
    <x v="2036"/>
    <n v="202.5"/>
    <n v="142.21800000000002"/>
    <n v="0.41256331262075091"/>
  </r>
  <r>
    <s v="ORID-04655"/>
    <x v="179"/>
    <x v="0"/>
    <s v="Q2"/>
    <n v="6"/>
    <x v="11"/>
    <x v="1"/>
    <x v="1"/>
    <x v="2"/>
    <s v="Business"/>
    <x v="4"/>
    <x v="19"/>
    <n v="4"/>
    <n v="40.909999999999997"/>
    <n v="0.05"/>
    <n v="14.42"/>
    <x v="2037"/>
    <n v="57.68"/>
    <n v="97.777999999999963"/>
    <n v="0.62896730949838531"/>
  </r>
  <r>
    <s v="ORID-04659"/>
    <x v="234"/>
    <x v="0"/>
    <s v="Q4"/>
    <n v="11"/>
    <x v="7"/>
    <x v="2"/>
    <x v="10"/>
    <x v="2"/>
    <s v="Business"/>
    <x v="2"/>
    <x v="16"/>
    <n v="3"/>
    <n v="83.3"/>
    <n v="0.15"/>
    <n v="38.74"/>
    <x v="2038"/>
    <n v="116.22"/>
    <n v="96.194999999999965"/>
    <n v="0.45286349834051259"/>
  </r>
  <r>
    <s v="ORID-04663"/>
    <x v="22"/>
    <x v="0"/>
    <s v="Q2"/>
    <n v="5"/>
    <x v="3"/>
    <x v="3"/>
    <x v="8"/>
    <x v="1"/>
    <s v="New"/>
    <x v="3"/>
    <x v="11"/>
    <n v="1"/>
    <n v="40.57"/>
    <n v="0"/>
    <n v="16.809999999999999"/>
    <x v="1408"/>
    <n v="16.809999999999999"/>
    <n v="23.76"/>
    <n v="0.58565442445156524"/>
  </r>
  <r>
    <s v="ORID-04664"/>
    <x v="357"/>
    <x v="0"/>
    <s v="Q1"/>
    <n v="2"/>
    <x v="4"/>
    <x v="0"/>
    <x v="3"/>
    <x v="1"/>
    <s v="Returning"/>
    <x v="1"/>
    <x v="4"/>
    <n v="1"/>
    <n v="163.31"/>
    <n v="0.05"/>
    <n v="87.22"/>
    <x v="2039"/>
    <n v="87.22"/>
    <n v="67.924499999999995"/>
    <n v="0.43781442461705056"/>
  </r>
  <r>
    <s v="ORID-04665"/>
    <x v="333"/>
    <x v="0"/>
    <s v="Q3"/>
    <n v="8"/>
    <x v="2"/>
    <x v="0"/>
    <x v="12"/>
    <x v="2"/>
    <s v="Returning"/>
    <x v="4"/>
    <x v="15"/>
    <n v="4"/>
    <n v="51.25"/>
    <n v="0.1"/>
    <n v="21.77"/>
    <x v="2040"/>
    <n v="87.08"/>
    <n v="97.42"/>
    <n v="0.52802168021680218"/>
  </r>
  <r>
    <s v="ORID-04666"/>
    <x v="176"/>
    <x v="0"/>
    <s v="Q3"/>
    <n v="9"/>
    <x v="5"/>
    <x v="3"/>
    <x v="7"/>
    <x v="1"/>
    <s v="Business"/>
    <x v="4"/>
    <x v="14"/>
    <n v="2"/>
    <n v="123.73"/>
    <n v="0"/>
    <n v="68.459999999999994"/>
    <x v="2041"/>
    <n v="136.91999999999999"/>
    <n v="110.54000000000002"/>
    <n v="0.44669845631617239"/>
  </r>
  <r>
    <s v="ORID-04667"/>
    <x v="234"/>
    <x v="0"/>
    <s v="Q4"/>
    <n v="11"/>
    <x v="7"/>
    <x v="2"/>
    <x v="16"/>
    <x v="3"/>
    <s v="Business"/>
    <x v="1"/>
    <x v="1"/>
    <n v="1"/>
    <n v="35.89"/>
    <n v="0.05"/>
    <n v="13.53"/>
    <x v="2042"/>
    <n v="13.53"/>
    <n v="20.5655"/>
    <n v="0.60317343931017287"/>
  </r>
  <r>
    <s v="ORID-04668"/>
    <x v="152"/>
    <x v="0"/>
    <s v="Q2"/>
    <n v="6"/>
    <x v="11"/>
    <x v="2"/>
    <x v="10"/>
    <x v="1"/>
    <s v="Business"/>
    <x v="3"/>
    <x v="13"/>
    <n v="1"/>
    <n v="81.08"/>
    <n v="0"/>
    <n v="41.52"/>
    <x v="2043"/>
    <n v="41.52"/>
    <n v="39.559999999999995"/>
    <n v="0.48791317217562896"/>
  </r>
  <r>
    <s v="ORID-0467"/>
    <x v="323"/>
    <x v="0"/>
    <s v="Q4"/>
    <n v="12"/>
    <x v="1"/>
    <x v="1"/>
    <x v="1"/>
    <x v="3"/>
    <s v="Returning"/>
    <x v="3"/>
    <x v="6"/>
    <n v="2"/>
    <n v="50.68"/>
    <n v="0.15"/>
    <n v="22.41"/>
    <x v="2044"/>
    <n v="44.82"/>
    <n v="41.335999999999991"/>
    <n v="0.47978086262129155"/>
  </r>
  <r>
    <s v="ORID-04670"/>
    <x v="230"/>
    <x v="0"/>
    <s v="Q1"/>
    <n v="2"/>
    <x v="4"/>
    <x v="1"/>
    <x v="11"/>
    <x v="0"/>
    <s v="Business"/>
    <x v="0"/>
    <x v="0"/>
    <n v="1"/>
    <n v="152.96"/>
    <n v="0"/>
    <n v="79.510000000000005"/>
    <x v="2045"/>
    <n v="79.510000000000005"/>
    <n v="73.45"/>
    <n v="0.48019089958158995"/>
  </r>
  <r>
    <s v="ORID-04671"/>
    <x v="5"/>
    <x v="0"/>
    <s v="Q3"/>
    <n v="8"/>
    <x v="2"/>
    <x v="2"/>
    <x v="6"/>
    <x v="2"/>
    <s v="Returning"/>
    <x v="3"/>
    <x v="7"/>
    <n v="8"/>
    <n v="100.06"/>
    <n v="0.05"/>
    <n v="49.39"/>
    <x v="2046"/>
    <n v="395.12"/>
    <n v="365.33600000000001"/>
    <n v="0.48041701295012468"/>
  </r>
  <r>
    <s v="ORID-04672"/>
    <x v="323"/>
    <x v="0"/>
    <s v="Q4"/>
    <n v="12"/>
    <x v="1"/>
    <x v="2"/>
    <x v="5"/>
    <x v="1"/>
    <s v="Business"/>
    <x v="1"/>
    <x v="8"/>
    <n v="2"/>
    <n v="47.43"/>
    <n v="0.05"/>
    <n v="18.63"/>
    <x v="2047"/>
    <n v="37.26"/>
    <n v="52.856999999999992"/>
    <n v="0.58653750124837711"/>
  </r>
  <r>
    <s v="ORID-04673"/>
    <x v="93"/>
    <x v="0"/>
    <s v="Q4"/>
    <n v="11"/>
    <x v="7"/>
    <x v="1"/>
    <x v="1"/>
    <x v="2"/>
    <s v="Business"/>
    <x v="0"/>
    <x v="5"/>
    <n v="5"/>
    <n v="72.13"/>
    <n v="0.1"/>
    <n v="31.41"/>
    <x v="2048"/>
    <n v="157.05000000000001"/>
    <n v="167.53499999999997"/>
    <n v="0.51615139331762094"/>
  </r>
  <r>
    <s v="ORID-04674"/>
    <x v="336"/>
    <x v="0"/>
    <s v="Q1"/>
    <n v="1"/>
    <x v="9"/>
    <x v="0"/>
    <x v="12"/>
    <x v="1"/>
    <s v="Returning"/>
    <x v="1"/>
    <x v="8"/>
    <n v="2"/>
    <n v="46.27"/>
    <n v="0"/>
    <n v="18.23"/>
    <x v="1915"/>
    <n v="36.46"/>
    <n v="56.080000000000005"/>
    <n v="0.60600821266479366"/>
  </r>
  <r>
    <s v="ORID-04676"/>
    <x v="144"/>
    <x v="0"/>
    <s v="Q3"/>
    <n v="8"/>
    <x v="2"/>
    <x v="0"/>
    <x v="3"/>
    <x v="0"/>
    <s v="New"/>
    <x v="3"/>
    <x v="13"/>
    <n v="2"/>
    <n v="81.88"/>
    <n v="0.1"/>
    <n v="42.87"/>
    <x v="2049"/>
    <n v="85.74"/>
    <n v="61.643999999999991"/>
    <n v="0.41825435596808336"/>
  </r>
  <r>
    <s v="ORID-04677"/>
    <x v="221"/>
    <x v="0"/>
    <s v="Q2"/>
    <n v="5"/>
    <x v="3"/>
    <x v="2"/>
    <x v="16"/>
    <x v="1"/>
    <s v="Business"/>
    <x v="1"/>
    <x v="4"/>
    <n v="2"/>
    <n v="161.47999999999999"/>
    <n v="0"/>
    <n v="85.03"/>
    <x v="2050"/>
    <n v="170.06"/>
    <n v="152.89999999999998"/>
    <n v="0.47343324250681196"/>
  </r>
  <r>
    <s v="ORID-04678"/>
    <x v="235"/>
    <x v="0"/>
    <s v="Q1"/>
    <n v="3"/>
    <x v="8"/>
    <x v="1"/>
    <x v="1"/>
    <x v="1"/>
    <s v="Returning"/>
    <x v="2"/>
    <x v="16"/>
    <n v="1"/>
    <n v="81.209999999999994"/>
    <n v="0.05"/>
    <n v="40.44"/>
    <x v="2051"/>
    <n v="40.44"/>
    <n v="36.709499999999991"/>
    <n v="0.47582291524896464"/>
  </r>
  <r>
    <s v="ORID-04679"/>
    <x v="93"/>
    <x v="0"/>
    <s v="Q4"/>
    <n v="11"/>
    <x v="7"/>
    <x v="2"/>
    <x v="6"/>
    <x v="2"/>
    <s v="Returning"/>
    <x v="2"/>
    <x v="18"/>
    <n v="8"/>
    <n v="341.51"/>
    <n v="0.1"/>
    <n v="200.1"/>
    <x v="2052"/>
    <n v="1600.8"/>
    <n v="858.07199999999989"/>
    <n v="0.34896977150498276"/>
  </r>
  <r>
    <s v="ORID-04680"/>
    <x v="173"/>
    <x v="0"/>
    <s v="Q1"/>
    <n v="1"/>
    <x v="9"/>
    <x v="2"/>
    <x v="13"/>
    <x v="3"/>
    <s v="New"/>
    <x v="2"/>
    <x v="16"/>
    <n v="2"/>
    <n v="81.260000000000005"/>
    <n v="0"/>
    <n v="39.119999999999997"/>
    <x v="2053"/>
    <n v="78.239999999999995"/>
    <n v="84.280000000000015"/>
    <n v="0.51858232832882112"/>
  </r>
  <r>
    <s v="ORID-04681"/>
    <x v="236"/>
    <x v="0"/>
    <s v="Q2"/>
    <n v="4"/>
    <x v="10"/>
    <x v="0"/>
    <x v="3"/>
    <x v="3"/>
    <s v="Returning"/>
    <x v="3"/>
    <x v="13"/>
    <n v="6"/>
    <n v="81.239999999999995"/>
    <n v="0"/>
    <n v="43.28"/>
    <x v="2054"/>
    <n v="259.68"/>
    <n v="227.75999999999993"/>
    <n v="0.46725750861644505"/>
  </r>
  <r>
    <s v="ORID-04682"/>
    <x v="326"/>
    <x v="0"/>
    <s v="Q4"/>
    <n v="12"/>
    <x v="1"/>
    <x v="0"/>
    <x v="4"/>
    <x v="0"/>
    <s v="New"/>
    <x v="4"/>
    <x v="19"/>
    <n v="2"/>
    <n v="40.89"/>
    <n v="0"/>
    <n v="14.95"/>
    <x v="842"/>
    <n v="29.9"/>
    <n v="51.88"/>
    <n v="0.63438493519197847"/>
  </r>
  <r>
    <s v="ORID-04683"/>
    <x v="76"/>
    <x v="0"/>
    <s v="Q2"/>
    <n v="4"/>
    <x v="10"/>
    <x v="3"/>
    <x v="14"/>
    <x v="1"/>
    <s v="Business"/>
    <x v="4"/>
    <x v="15"/>
    <n v="3"/>
    <n v="51.36"/>
    <n v="0"/>
    <n v="22.05"/>
    <x v="2055"/>
    <n v="66.150000000000006"/>
    <n v="87.929999999999978"/>
    <n v="0.57067757009345788"/>
  </r>
  <r>
    <s v="ORID-04684"/>
    <x v="328"/>
    <x v="0"/>
    <s v="Q1"/>
    <n v="3"/>
    <x v="8"/>
    <x v="2"/>
    <x v="6"/>
    <x v="1"/>
    <s v="Returning"/>
    <x v="4"/>
    <x v="14"/>
    <n v="4"/>
    <n v="124.36"/>
    <n v="0"/>
    <n v="68.790000000000006"/>
    <x v="2056"/>
    <n v="275.16000000000003"/>
    <n v="222.27999999999997"/>
    <n v="0.44684786104856861"/>
  </r>
  <r>
    <s v="ORID-04685"/>
    <x v="222"/>
    <x v="0"/>
    <s v="Q4"/>
    <n v="11"/>
    <x v="7"/>
    <x v="0"/>
    <x v="3"/>
    <x v="2"/>
    <s v="Business"/>
    <x v="2"/>
    <x v="16"/>
    <n v="6"/>
    <n v="80.83"/>
    <n v="0.15"/>
    <n v="39.32"/>
    <x v="2057"/>
    <n v="235.92000000000002"/>
    <n v="176.31299999999999"/>
    <n v="0.42770229457612563"/>
  </r>
  <r>
    <s v="ORID-04686"/>
    <x v="138"/>
    <x v="0"/>
    <s v="Q4"/>
    <n v="10"/>
    <x v="6"/>
    <x v="1"/>
    <x v="11"/>
    <x v="3"/>
    <s v="New"/>
    <x v="2"/>
    <x v="9"/>
    <n v="2"/>
    <n v="124.91"/>
    <n v="0"/>
    <n v="60.33"/>
    <x v="2058"/>
    <n v="120.66"/>
    <n v="129.16"/>
    <n v="0.51701224881914976"/>
  </r>
  <r>
    <s v="ORID-04689"/>
    <x v="257"/>
    <x v="0"/>
    <s v="Q4"/>
    <n v="11"/>
    <x v="7"/>
    <x v="3"/>
    <x v="7"/>
    <x v="1"/>
    <s v="Returning"/>
    <x v="1"/>
    <x v="8"/>
    <n v="1"/>
    <n v="46.81"/>
    <n v="0.05"/>
    <n v="17.87"/>
    <x v="2059"/>
    <n v="17.87"/>
    <n v="26.599500000000003"/>
    <n v="0.59815154206815913"/>
  </r>
  <r>
    <s v="ORID-04692"/>
    <x v="80"/>
    <x v="0"/>
    <s v="Q2"/>
    <n v="4"/>
    <x v="10"/>
    <x v="0"/>
    <x v="3"/>
    <x v="1"/>
    <s v="Returning"/>
    <x v="3"/>
    <x v="6"/>
    <n v="1"/>
    <n v="49.96"/>
    <n v="0"/>
    <n v="22.13"/>
    <x v="2060"/>
    <n v="22.13"/>
    <n v="27.830000000000002"/>
    <n v="0.55704563650920735"/>
  </r>
  <r>
    <s v="ORID-04693"/>
    <x v="197"/>
    <x v="0"/>
    <s v="Q2"/>
    <n v="4"/>
    <x v="10"/>
    <x v="2"/>
    <x v="6"/>
    <x v="2"/>
    <s v="Business"/>
    <x v="0"/>
    <x v="12"/>
    <n v="15"/>
    <n v="94.33"/>
    <n v="0.1"/>
    <n v="44.38"/>
    <x v="2061"/>
    <n v="665.7"/>
    <n v="607.75500000000011"/>
    <n v="0.47724890161018652"/>
  </r>
  <r>
    <s v="ORID-04696"/>
    <x v="104"/>
    <x v="0"/>
    <s v="Q2"/>
    <n v="5"/>
    <x v="3"/>
    <x v="2"/>
    <x v="16"/>
    <x v="1"/>
    <s v="New"/>
    <x v="3"/>
    <x v="13"/>
    <n v="4"/>
    <n v="81.790000000000006"/>
    <n v="0"/>
    <n v="42.96"/>
    <x v="2062"/>
    <n v="171.84"/>
    <n v="155.32000000000002"/>
    <n v="0.47475241472062601"/>
  </r>
  <r>
    <s v="ORID-04698"/>
    <x v="362"/>
    <x v="0"/>
    <s v="Q4"/>
    <n v="10"/>
    <x v="6"/>
    <x v="0"/>
    <x v="12"/>
    <x v="1"/>
    <s v="Returning"/>
    <x v="0"/>
    <x v="10"/>
    <n v="2"/>
    <n v="141.4"/>
    <n v="0.05"/>
    <n v="77.48"/>
    <x v="2063"/>
    <n v="154.96"/>
    <n v="113.70000000000002"/>
    <n v="0.42321149408173903"/>
  </r>
  <r>
    <s v="ORID-04699"/>
    <x v="117"/>
    <x v="0"/>
    <s v="Q4"/>
    <n v="10"/>
    <x v="6"/>
    <x v="3"/>
    <x v="8"/>
    <x v="0"/>
    <s v="Returning"/>
    <x v="3"/>
    <x v="6"/>
    <n v="1"/>
    <n v="49.72"/>
    <n v="0.05"/>
    <n v="22.5"/>
    <x v="2064"/>
    <n v="22.5"/>
    <n v="24.733999999999995"/>
    <n v="0.52364821950290041"/>
  </r>
  <r>
    <s v="ORID-04701"/>
    <x v="159"/>
    <x v="0"/>
    <s v="Q2"/>
    <n v="6"/>
    <x v="11"/>
    <x v="1"/>
    <x v="1"/>
    <x v="2"/>
    <s v="Business"/>
    <x v="3"/>
    <x v="13"/>
    <n v="8"/>
    <n v="82.47"/>
    <n v="0.15"/>
    <n v="42.58"/>
    <x v="2065"/>
    <n v="340.64"/>
    <n v="220.15599999999995"/>
    <n v="0.39257769313618496"/>
  </r>
  <r>
    <s v="ORID-04703"/>
    <x v="355"/>
    <x v="0"/>
    <s v="Q1"/>
    <n v="1"/>
    <x v="9"/>
    <x v="0"/>
    <x v="3"/>
    <x v="0"/>
    <s v="Business"/>
    <x v="4"/>
    <x v="19"/>
    <n v="2"/>
    <n v="40.450000000000003"/>
    <n v="0.05"/>
    <n v="15.14"/>
    <x v="2066"/>
    <n v="30.28"/>
    <n v="46.575000000000003"/>
    <n v="0.60601132001821612"/>
  </r>
  <r>
    <s v="ORID-04704"/>
    <x v="149"/>
    <x v="0"/>
    <s v="Q1"/>
    <n v="1"/>
    <x v="9"/>
    <x v="2"/>
    <x v="16"/>
    <x v="3"/>
    <s v="New"/>
    <x v="4"/>
    <x v="17"/>
    <n v="2"/>
    <n v="36.72"/>
    <n v="0.05"/>
    <n v="14.15"/>
    <x v="352"/>
    <n v="28.3"/>
    <n v="41.468000000000004"/>
    <n v="0.59436991170737308"/>
  </r>
  <r>
    <s v="ORID-04705"/>
    <x v="148"/>
    <x v="0"/>
    <s v="Q4"/>
    <n v="10"/>
    <x v="6"/>
    <x v="1"/>
    <x v="1"/>
    <x v="0"/>
    <s v="Returning"/>
    <x v="2"/>
    <x v="9"/>
    <n v="1"/>
    <n v="125.88"/>
    <n v="0"/>
    <n v="62.46"/>
    <x v="2067"/>
    <n v="62.46"/>
    <n v="63.419999999999995"/>
    <n v="0.50381315538608196"/>
  </r>
  <r>
    <s v="ORID-04706"/>
    <x v="116"/>
    <x v="0"/>
    <s v="Q2"/>
    <n v="5"/>
    <x v="3"/>
    <x v="0"/>
    <x v="3"/>
    <x v="0"/>
    <s v="New"/>
    <x v="2"/>
    <x v="16"/>
    <n v="1"/>
    <n v="79.89"/>
    <n v="0"/>
    <n v="39.549999999999997"/>
    <x v="2068"/>
    <n v="39.549999999999997"/>
    <n v="40.340000000000003"/>
    <n v="0.50494429841031419"/>
  </r>
  <r>
    <s v="ORID-0471"/>
    <x v="350"/>
    <x v="0"/>
    <s v="Q1"/>
    <n v="3"/>
    <x v="8"/>
    <x v="2"/>
    <x v="13"/>
    <x v="0"/>
    <s v="Returning"/>
    <x v="4"/>
    <x v="19"/>
    <n v="2"/>
    <n v="40.020000000000003"/>
    <n v="0"/>
    <n v="14.38"/>
    <x v="2069"/>
    <n v="28.76"/>
    <n v="51.28"/>
    <n v="0.64067966016991496"/>
  </r>
  <r>
    <s v="ORID-04710"/>
    <x v="156"/>
    <x v="0"/>
    <s v="Q3"/>
    <n v="7"/>
    <x v="0"/>
    <x v="1"/>
    <x v="1"/>
    <x v="0"/>
    <s v="Returning"/>
    <x v="2"/>
    <x v="3"/>
    <n v="1"/>
    <n v="197.29"/>
    <n v="0.1"/>
    <n v="104.7"/>
    <x v="2070"/>
    <n v="104.7"/>
    <n v="72.861000000000004"/>
    <n v="0.4103434875901803"/>
  </r>
  <r>
    <s v="ORID-04713"/>
    <x v="134"/>
    <x v="0"/>
    <s v="Q2"/>
    <n v="6"/>
    <x v="11"/>
    <x v="0"/>
    <x v="3"/>
    <x v="0"/>
    <s v="Business"/>
    <x v="4"/>
    <x v="17"/>
    <n v="1"/>
    <n v="35.78"/>
    <n v="0"/>
    <n v="14"/>
    <x v="2071"/>
    <n v="14"/>
    <n v="21.78"/>
    <n v="0.60871995528228062"/>
  </r>
  <r>
    <s v="ORID-04715"/>
    <x v="15"/>
    <x v="0"/>
    <s v="Q4"/>
    <n v="11"/>
    <x v="7"/>
    <x v="1"/>
    <x v="1"/>
    <x v="2"/>
    <s v="Business"/>
    <x v="4"/>
    <x v="19"/>
    <n v="10"/>
    <n v="39.869999999999997"/>
    <n v="0.15"/>
    <n v="14.31"/>
    <x v="2072"/>
    <n v="143.1"/>
    <n v="195.79499999999999"/>
    <n v="0.57774531934670026"/>
  </r>
  <r>
    <s v="ORID-04718"/>
    <x v="99"/>
    <x v="0"/>
    <s v="Q4"/>
    <n v="12"/>
    <x v="1"/>
    <x v="1"/>
    <x v="1"/>
    <x v="0"/>
    <s v="Returning"/>
    <x v="0"/>
    <x v="0"/>
    <n v="1"/>
    <n v="157.58000000000001"/>
    <n v="0.1"/>
    <n v="80.37"/>
    <x v="2073"/>
    <n v="80.37"/>
    <n v="61.451999999999998"/>
    <n v="0.43330371874603374"/>
  </r>
  <r>
    <s v="ORID-0472"/>
    <x v="86"/>
    <x v="0"/>
    <s v="Q2"/>
    <n v="6"/>
    <x v="11"/>
    <x v="2"/>
    <x v="5"/>
    <x v="0"/>
    <s v="Business"/>
    <x v="1"/>
    <x v="8"/>
    <n v="3"/>
    <n v="46.29"/>
    <n v="0"/>
    <n v="18.309999999999999"/>
    <x v="2074"/>
    <n v="54.929999999999993"/>
    <n v="83.940000000000012"/>
    <n v="0.60445020522791104"/>
  </r>
  <r>
    <s v="ORID-04720"/>
    <x v="1"/>
    <x v="0"/>
    <s v="Q4"/>
    <n v="12"/>
    <x v="1"/>
    <x v="1"/>
    <x v="1"/>
    <x v="1"/>
    <s v="New"/>
    <x v="0"/>
    <x v="5"/>
    <n v="3"/>
    <n v="73.040000000000006"/>
    <n v="0.1"/>
    <n v="31.78"/>
    <x v="2075"/>
    <n v="95.34"/>
    <n v="101.86799999999999"/>
    <n v="0.51655105269563095"/>
  </r>
  <r>
    <s v="ORID-04721"/>
    <x v="101"/>
    <x v="0"/>
    <s v="Q4"/>
    <n v="11"/>
    <x v="7"/>
    <x v="3"/>
    <x v="14"/>
    <x v="0"/>
    <s v="New"/>
    <x v="3"/>
    <x v="11"/>
    <n v="1"/>
    <n v="39.85"/>
    <n v="0"/>
    <n v="16.3"/>
    <x v="2076"/>
    <n v="16.3"/>
    <n v="23.55"/>
    <n v="0.59096612296110418"/>
  </r>
  <r>
    <s v="ORID-04722"/>
    <x v="295"/>
    <x v="0"/>
    <s v="Q4"/>
    <n v="12"/>
    <x v="1"/>
    <x v="2"/>
    <x v="10"/>
    <x v="0"/>
    <s v="New"/>
    <x v="3"/>
    <x v="11"/>
    <n v="1"/>
    <n v="39.479999999999997"/>
    <n v="0.05"/>
    <n v="16.78"/>
    <x v="2077"/>
    <n v="16.78"/>
    <n v="20.725999999999992"/>
    <n v="0.55260491654668575"/>
  </r>
  <r>
    <s v="ORID-04724"/>
    <x v="73"/>
    <x v="0"/>
    <s v="Q1"/>
    <n v="3"/>
    <x v="8"/>
    <x v="1"/>
    <x v="11"/>
    <x v="0"/>
    <s v="New"/>
    <x v="4"/>
    <x v="15"/>
    <n v="1"/>
    <n v="51.16"/>
    <n v="0"/>
    <n v="22.39"/>
    <x v="2078"/>
    <n v="22.39"/>
    <n v="28.769999999999996"/>
    <n v="0.56235340109460508"/>
  </r>
  <r>
    <s v="ORID-04725"/>
    <x v="135"/>
    <x v="0"/>
    <s v="Q3"/>
    <n v="7"/>
    <x v="0"/>
    <x v="0"/>
    <x v="3"/>
    <x v="1"/>
    <s v="Returning"/>
    <x v="0"/>
    <x v="5"/>
    <n v="2"/>
    <n v="71.069999999999993"/>
    <n v="0"/>
    <n v="31.57"/>
    <x v="2079"/>
    <n v="63.14"/>
    <n v="78.999999999999986"/>
    <n v="0.55579006613198245"/>
  </r>
  <r>
    <s v="ORID-04726"/>
    <x v="55"/>
    <x v="0"/>
    <s v="Q2"/>
    <n v="4"/>
    <x v="10"/>
    <x v="1"/>
    <x v="11"/>
    <x v="0"/>
    <s v="Business"/>
    <x v="1"/>
    <x v="8"/>
    <n v="1"/>
    <n v="47.25"/>
    <n v="0.1"/>
    <n v="18.25"/>
    <x v="2080"/>
    <n v="18.25"/>
    <n v="24.274999999999999"/>
    <n v="0.57084068195179305"/>
  </r>
  <r>
    <s v="ORID-04727"/>
    <x v="337"/>
    <x v="0"/>
    <s v="Q2"/>
    <n v="5"/>
    <x v="3"/>
    <x v="3"/>
    <x v="14"/>
    <x v="1"/>
    <s v="New"/>
    <x v="0"/>
    <x v="10"/>
    <n v="4"/>
    <n v="140.66999999999999"/>
    <n v="0"/>
    <n v="80.72"/>
    <x v="2081"/>
    <n v="322.88"/>
    <n v="239.79999999999995"/>
    <n v="0.42617473519584842"/>
  </r>
  <r>
    <s v="ORID-04731"/>
    <x v="157"/>
    <x v="0"/>
    <s v="Q1"/>
    <n v="3"/>
    <x v="8"/>
    <x v="2"/>
    <x v="6"/>
    <x v="2"/>
    <s v="Business"/>
    <x v="3"/>
    <x v="6"/>
    <n v="6"/>
    <n v="51.07"/>
    <n v="0.1"/>
    <n v="22.68"/>
    <x v="2082"/>
    <n v="136.07999999999998"/>
    <n v="139.69800000000004"/>
    <n v="0.50655962404542798"/>
  </r>
  <r>
    <s v="ORID-04732"/>
    <x v="216"/>
    <x v="0"/>
    <s v="Q3"/>
    <n v="7"/>
    <x v="0"/>
    <x v="2"/>
    <x v="16"/>
    <x v="0"/>
    <s v="New"/>
    <x v="1"/>
    <x v="8"/>
    <n v="1"/>
    <n v="46.53"/>
    <n v="0"/>
    <n v="18.829999999999998"/>
    <x v="2083"/>
    <n v="18.829999999999998"/>
    <n v="27.700000000000003"/>
    <n v="0.59531485063399958"/>
  </r>
  <r>
    <s v="ORID-04733"/>
    <x v="16"/>
    <x v="0"/>
    <s v="Q3"/>
    <n v="8"/>
    <x v="2"/>
    <x v="3"/>
    <x v="9"/>
    <x v="1"/>
    <s v="New"/>
    <x v="0"/>
    <x v="0"/>
    <n v="2"/>
    <n v="153.63999999999999"/>
    <n v="0.05"/>
    <n v="77.709999999999994"/>
    <x v="2084"/>
    <n v="155.41999999999999"/>
    <n v="136.49599999999995"/>
    <n v="0.46758656599843784"/>
  </r>
  <r>
    <s v="ORID-04734"/>
    <x v="7"/>
    <x v="0"/>
    <s v="Q3"/>
    <n v="8"/>
    <x v="2"/>
    <x v="2"/>
    <x v="6"/>
    <x v="3"/>
    <s v="Returning"/>
    <x v="0"/>
    <x v="10"/>
    <n v="1"/>
    <n v="146.55000000000001"/>
    <n v="0"/>
    <n v="78.8"/>
    <x v="2085"/>
    <n v="78.8"/>
    <n v="67.750000000000014"/>
    <n v="0.46229955646537024"/>
  </r>
  <r>
    <s v="ORID-04735"/>
    <x v="131"/>
    <x v="0"/>
    <s v="Q4"/>
    <n v="11"/>
    <x v="7"/>
    <x v="2"/>
    <x v="6"/>
    <x v="1"/>
    <s v="Business"/>
    <x v="3"/>
    <x v="13"/>
    <n v="1"/>
    <n v="80.959999999999994"/>
    <n v="0.1"/>
    <n v="43.86"/>
    <x v="2086"/>
    <n v="43.86"/>
    <n v="29.003999999999991"/>
    <n v="0.39805665349143604"/>
  </r>
  <r>
    <s v="ORID-0474"/>
    <x v="89"/>
    <x v="0"/>
    <s v="Q2"/>
    <n v="5"/>
    <x v="3"/>
    <x v="2"/>
    <x v="6"/>
    <x v="1"/>
    <s v="Returning"/>
    <x v="3"/>
    <x v="7"/>
    <n v="2"/>
    <n v="100.49"/>
    <n v="0.1"/>
    <n v="50.11"/>
    <x v="2087"/>
    <n v="100.22"/>
    <n v="80.662000000000006"/>
    <n v="0.44593713028383147"/>
  </r>
  <r>
    <s v="ORID-04740"/>
    <x v="310"/>
    <x v="0"/>
    <s v="Q3"/>
    <n v="8"/>
    <x v="2"/>
    <x v="1"/>
    <x v="11"/>
    <x v="2"/>
    <s v="Returning"/>
    <x v="0"/>
    <x v="5"/>
    <n v="5"/>
    <n v="72.78"/>
    <n v="0.1"/>
    <n v="33.25"/>
    <x v="2088"/>
    <n v="166.25"/>
    <n v="161.26"/>
    <n v="0.49238191200268694"/>
  </r>
  <r>
    <s v="ORID-04741"/>
    <x v="209"/>
    <x v="0"/>
    <s v="Q2"/>
    <n v="6"/>
    <x v="11"/>
    <x v="0"/>
    <x v="3"/>
    <x v="1"/>
    <s v="New"/>
    <x v="3"/>
    <x v="11"/>
    <n v="3"/>
    <n v="41.09"/>
    <n v="0.05"/>
    <n v="16.809999999999999"/>
    <x v="2089"/>
    <n v="50.429999999999993"/>
    <n v="66.676500000000019"/>
    <n v="0.569366346018368"/>
  </r>
  <r>
    <s v="ORID-04742"/>
    <x v="25"/>
    <x v="0"/>
    <s v="Q2"/>
    <n v="4"/>
    <x v="10"/>
    <x v="0"/>
    <x v="3"/>
    <x v="3"/>
    <s v="Returning"/>
    <x v="1"/>
    <x v="8"/>
    <n v="1"/>
    <n v="46.86"/>
    <n v="0"/>
    <n v="18.190000000000001"/>
    <x v="2090"/>
    <n v="18.190000000000001"/>
    <n v="28.669999999999998"/>
    <n v="0.61182244985061884"/>
  </r>
  <r>
    <s v="ORID-04746"/>
    <x v="219"/>
    <x v="0"/>
    <s v="Q2"/>
    <n v="5"/>
    <x v="3"/>
    <x v="2"/>
    <x v="13"/>
    <x v="1"/>
    <s v="Returning"/>
    <x v="4"/>
    <x v="17"/>
    <n v="2"/>
    <n v="36.409999999999997"/>
    <n v="0"/>
    <n v="13.92"/>
    <x v="2091"/>
    <n v="27.84"/>
    <n v="44.97999999999999"/>
    <n v="0.61768744850315838"/>
  </r>
  <r>
    <s v="ORID-04748"/>
    <x v="154"/>
    <x v="0"/>
    <s v="Q4"/>
    <n v="12"/>
    <x v="1"/>
    <x v="0"/>
    <x v="3"/>
    <x v="0"/>
    <s v="Business"/>
    <x v="3"/>
    <x v="6"/>
    <n v="1"/>
    <n v="51.18"/>
    <n v="0.05"/>
    <n v="22.98"/>
    <x v="2092"/>
    <n v="22.98"/>
    <n v="25.640999999999995"/>
    <n v="0.52736471894860237"/>
  </r>
  <r>
    <s v="ORID-04750"/>
    <x v="61"/>
    <x v="0"/>
    <s v="Q1"/>
    <n v="2"/>
    <x v="4"/>
    <x v="2"/>
    <x v="6"/>
    <x v="0"/>
    <s v="Returning"/>
    <x v="4"/>
    <x v="14"/>
    <n v="2"/>
    <n v="120.44"/>
    <n v="0.05"/>
    <n v="68.98"/>
    <x v="2093"/>
    <n v="137.96"/>
    <n v="90.875999999999976"/>
    <n v="0.3971228303239"/>
  </r>
  <r>
    <s v="ORID-04753"/>
    <x v="337"/>
    <x v="0"/>
    <s v="Q2"/>
    <n v="5"/>
    <x v="3"/>
    <x v="0"/>
    <x v="12"/>
    <x v="1"/>
    <s v="Returning"/>
    <x v="4"/>
    <x v="17"/>
    <n v="1"/>
    <n v="36.659999999999997"/>
    <n v="0.05"/>
    <n v="13.51"/>
    <x v="2094"/>
    <n v="13.51"/>
    <n v="21.317"/>
    <n v="0.61208257960777557"/>
  </r>
  <r>
    <s v="ORID-04755"/>
    <x v="104"/>
    <x v="0"/>
    <s v="Q2"/>
    <n v="5"/>
    <x v="3"/>
    <x v="1"/>
    <x v="11"/>
    <x v="1"/>
    <s v="New"/>
    <x v="2"/>
    <x v="16"/>
    <n v="1"/>
    <n v="81.2"/>
    <n v="0.1"/>
    <n v="40.270000000000003"/>
    <x v="1140"/>
    <n v="40.270000000000003"/>
    <n v="32.809999999999995"/>
    <n v="0.44896004378762994"/>
  </r>
  <r>
    <s v="ORID-04756"/>
    <x v="212"/>
    <x v="0"/>
    <s v="Q2"/>
    <n v="4"/>
    <x v="10"/>
    <x v="3"/>
    <x v="14"/>
    <x v="1"/>
    <s v="Business"/>
    <x v="0"/>
    <x v="0"/>
    <n v="5"/>
    <n v="151.88"/>
    <n v="0"/>
    <n v="80.56"/>
    <x v="2095"/>
    <n v="402.8"/>
    <n v="356.59999999999997"/>
    <n v="0.46958124835396364"/>
  </r>
  <r>
    <s v="ORID-04757"/>
    <x v="311"/>
    <x v="0"/>
    <s v="Q1"/>
    <n v="2"/>
    <x v="4"/>
    <x v="2"/>
    <x v="10"/>
    <x v="3"/>
    <s v="Business"/>
    <x v="4"/>
    <x v="15"/>
    <n v="2"/>
    <n v="49.48"/>
    <n v="0"/>
    <n v="21.37"/>
    <x v="2096"/>
    <n v="42.74"/>
    <n v="56.219999999999992"/>
    <n v="0.5681083265966046"/>
  </r>
  <r>
    <s v="ORID-04760"/>
    <x v="276"/>
    <x v="0"/>
    <s v="Q3"/>
    <n v="7"/>
    <x v="0"/>
    <x v="0"/>
    <x v="3"/>
    <x v="1"/>
    <s v="Business"/>
    <x v="0"/>
    <x v="0"/>
    <n v="2"/>
    <n v="157.66"/>
    <n v="0"/>
    <n v="78.760000000000005"/>
    <x v="2097"/>
    <n v="157.52000000000001"/>
    <n v="157.79999999999998"/>
    <n v="0.50044399340352652"/>
  </r>
  <r>
    <s v="ORID-04761"/>
    <x v="232"/>
    <x v="0"/>
    <s v="Q2"/>
    <n v="4"/>
    <x v="10"/>
    <x v="1"/>
    <x v="1"/>
    <x v="3"/>
    <s v="New"/>
    <x v="0"/>
    <x v="10"/>
    <n v="1"/>
    <n v="141.99"/>
    <n v="0.05"/>
    <n v="79.7"/>
    <x v="2098"/>
    <n v="79.7"/>
    <n v="55.1905"/>
    <n v="0.40915038494186023"/>
  </r>
  <r>
    <s v="ORID-04762"/>
    <x v="33"/>
    <x v="0"/>
    <s v="Q4"/>
    <n v="10"/>
    <x v="6"/>
    <x v="2"/>
    <x v="6"/>
    <x v="3"/>
    <s v="New"/>
    <x v="4"/>
    <x v="15"/>
    <n v="2"/>
    <n v="51.76"/>
    <n v="0"/>
    <n v="21.64"/>
    <x v="2099"/>
    <n v="43.28"/>
    <n v="60.239999999999995"/>
    <n v="0.58191653786707875"/>
  </r>
  <r>
    <s v="ORID-04763"/>
    <x v="259"/>
    <x v="0"/>
    <s v="Q4"/>
    <n v="10"/>
    <x v="6"/>
    <x v="0"/>
    <x v="12"/>
    <x v="3"/>
    <s v="New"/>
    <x v="3"/>
    <x v="7"/>
    <n v="6"/>
    <n v="101.6"/>
    <n v="0"/>
    <n v="50.17"/>
    <x v="2100"/>
    <n v="301.02"/>
    <n v="308.57999999999993"/>
    <n v="0.50620078740157481"/>
  </r>
  <r>
    <s v="ORID-04764"/>
    <x v="285"/>
    <x v="0"/>
    <s v="Q2"/>
    <n v="4"/>
    <x v="10"/>
    <x v="0"/>
    <x v="3"/>
    <x v="3"/>
    <s v="New"/>
    <x v="3"/>
    <x v="11"/>
    <n v="6"/>
    <n v="39.6"/>
    <n v="0.15"/>
    <n v="17.010000000000002"/>
    <x v="2101"/>
    <n v="102.06"/>
    <n v="99.9"/>
    <n v="0.49465240641711233"/>
  </r>
  <r>
    <s v="ORID-04765"/>
    <x v="278"/>
    <x v="0"/>
    <s v="Q3"/>
    <n v="8"/>
    <x v="2"/>
    <x v="1"/>
    <x v="11"/>
    <x v="1"/>
    <s v="New"/>
    <x v="3"/>
    <x v="13"/>
    <n v="1"/>
    <n v="80.099999999999994"/>
    <n v="0.05"/>
    <n v="43.49"/>
    <x v="2018"/>
    <n v="43.49"/>
    <n v="32.604999999999983"/>
    <n v="0.42847756094355727"/>
  </r>
  <r>
    <s v="ORID-04767"/>
    <x v="333"/>
    <x v="0"/>
    <s v="Q3"/>
    <n v="8"/>
    <x v="2"/>
    <x v="0"/>
    <x v="12"/>
    <x v="3"/>
    <s v="Business"/>
    <x v="4"/>
    <x v="19"/>
    <n v="1"/>
    <n v="39.61"/>
    <n v="0.1"/>
    <n v="14.85"/>
    <x v="2102"/>
    <n v="14.85"/>
    <n v="20.798999999999999"/>
    <n v="0.58343852562484222"/>
  </r>
  <r>
    <s v="ORID-04768"/>
    <x v="276"/>
    <x v="0"/>
    <s v="Q3"/>
    <n v="7"/>
    <x v="0"/>
    <x v="2"/>
    <x v="13"/>
    <x v="1"/>
    <s v="Business"/>
    <x v="3"/>
    <x v="7"/>
    <n v="1"/>
    <n v="101.58"/>
    <n v="0"/>
    <n v="49.83"/>
    <x v="2103"/>
    <n v="49.83"/>
    <n v="51.75"/>
    <n v="0.50945067926757237"/>
  </r>
  <r>
    <s v="ORID-04775"/>
    <x v="29"/>
    <x v="0"/>
    <s v="Q3"/>
    <n v="8"/>
    <x v="2"/>
    <x v="3"/>
    <x v="15"/>
    <x v="3"/>
    <s v="Returning"/>
    <x v="3"/>
    <x v="7"/>
    <n v="1"/>
    <n v="103.92"/>
    <n v="0.05"/>
    <n v="50.71"/>
    <x v="2104"/>
    <n v="50.71"/>
    <n v="48.014000000000003"/>
    <n v="0.48634577205137558"/>
  </r>
  <r>
    <s v="ORID-04778"/>
    <x v="112"/>
    <x v="0"/>
    <s v="Q3"/>
    <n v="8"/>
    <x v="2"/>
    <x v="2"/>
    <x v="6"/>
    <x v="0"/>
    <s v="New"/>
    <x v="0"/>
    <x v="0"/>
    <n v="1"/>
    <n v="152.72"/>
    <n v="0"/>
    <n v="77.73"/>
    <x v="2105"/>
    <n v="77.73"/>
    <n v="74.989999999999995"/>
    <n v="0.4910293347302252"/>
  </r>
  <r>
    <s v="ORID-0478"/>
    <x v="245"/>
    <x v="0"/>
    <s v="Q3"/>
    <n v="8"/>
    <x v="2"/>
    <x v="0"/>
    <x v="12"/>
    <x v="0"/>
    <s v="Business"/>
    <x v="4"/>
    <x v="19"/>
    <n v="2"/>
    <n v="40.22"/>
    <n v="0"/>
    <n v="14.45"/>
    <x v="2106"/>
    <n v="28.9"/>
    <n v="51.54"/>
    <n v="0.64072600696171056"/>
  </r>
  <r>
    <s v="ORID-04780"/>
    <x v="31"/>
    <x v="0"/>
    <s v="Q2"/>
    <n v="6"/>
    <x v="11"/>
    <x v="2"/>
    <x v="6"/>
    <x v="0"/>
    <s v="Returning"/>
    <x v="3"/>
    <x v="13"/>
    <n v="1"/>
    <n v="82.47"/>
    <n v="0.1"/>
    <n v="42.73"/>
    <x v="2107"/>
    <n v="42.73"/>
    <n v="31.493000000000002"/>
    <n v="0.42430243994449163"/>
  </r>
  <r>
    <s v="ORID-04783"/>
    <x v="344"/>
    <x v="0"/>
    <s v="Q4"/>
    <n v="12"/>
    <x v="1"/>
    <x v="0"/>
    <x v="0"/>
    <x v="1"/>
    <s v="New"/>
    <x v="2"/>
    <x v="9"/>
    <n v="2"/>
    <n v="122"/>
    <n v="0.15"/>
    <n v="60.01"/>
    <x v="2108"/>
    <n v="120.02"/>
    <n v="87.38000000000001"/>
    <n v="0.4213114754098361"/>
  </r>
  <r>
    <s v="ORID-04784"/>
    <x v="96"/>
    <x v="0"/>
    <s v="Q1"/>
    <n v="3"/>
    <x v="8"/>
    <x v="1"/>
    <x v="11"/>
    <x v="1"/>
    <s v="New"/>
    <x v="3"/>
    <x v="7"/>
    <n v="1"/>
    <n v="101.43"/>
    <n v="0"/>
    <n v="51.78"/>
    <x v="2109"/>
    <n v="51.78"/>
    <n v="49.650000000000006"/>
    <n v="0.4895001478852411"/>
  </r>
  <r>
    <s v="ORID-04786"/>
    <x v="320"/>
    <x v="0"/>
    <s v="Q2"/>
    <n v="6"/>
    <x v="11"/>
    <x v="0"/>
    <x v="0"/>
    <x v="1"/>
    <s v="Returning"/>
    <x v="1"/>
    <x v="8"/>
    <n v="3"/>
    <n v="46.79"/>
    <n v="0.1"/>
    <n v="18.25"/>
    <x v="2110"/>
    <n v="54.75"/>
    <n v="71.583000000000013"/>
    <n v="0.56662154781411034"/>
  </r>
  <r>
    <s v="ORID-04787"/>
    <x v="238"/>
    <x v="0"/>
    <s v="Q1"/>
    <n v="3"/>
    <x v="8"/>
    <x v="0"/>
    <x v="3"/>
    <x v="3"/>
    <s v="New"/>
    <x v="0"/>
    <x v="10"/>
    <n v="1"/>
    <n v="142.87"/>
    <n v="0.1"/>
    <n v="77.33"/>
    <x v="2111"/>
    <n v="77.33"/>
    <n v="51.253"/>
    <n v="0.39859857057309289"/>
  </r>
  <r>
    <s v="ORID-04789"/>
    <x v="336"/>
    <x v="0"/>
    <s v="Q1"/>
    <n v="1"/>
    <x v="9"/>
    <x v="0"/>
    <x v="0"/>
    <x v="1"/>
    <s v="Returning"/>
    <x v="3"/>
    <x v="13"/>
    <n v="1"/>
    <n v="79.930000000000007"/>
    <n v="0.05"/>
    <n v="43.73"/>
    <x v="2112"/>
    <n v="43.73"/>
    <n v="32.203500000000012"/>
    <n v="0.42410135184075554"/>
  </r>
  <r>
    <s v="ORID-0479"/>
    <x v="356"/>
    <x v="0"/>
    <s v="Q1"/>
    <n v="2"/>
    <x v="4"/>
    <x v="1"/>
    <x v="1"/>
    <x v="1"/>
    <s v="Returning"/>
    <x v="4"/>
    <x v="15"/>
    <n v="2"/>
    <n v="50.16"/>
    <n v="0.1"/>
    <n v="21.48"/>
    <x v="2113"/>
    <n v="42.96"/>
    <n v="47.327999999999996"/>
    <n v="0.52418926103136632"/>
  </r>
  <r>
    <s v="ORID-04791"/>
    <x v="211"/>
    <x v="0"/>
    <s v="Q4"/>
    <n v="12"/>
    <x v="1"/>
    <x v="2"/>
    <x v="6"/>
    <x v="1"/>
    <s v="New"/>
    <x v="0"/>
    <x v="5"/>
    <n v="2"/>
    <n v="70.59"/>
    <n v="0.1"/>
    <n v="32.68"/>
    <x v="2114"/>
    <n v="65.36"/>
    <n v="61.702000000000012"/>
    <n v="0.48560545245628123"/>
  </r>
  <r>
    <s v="ORID-04795"/>
    <x v="219"/>
    <x v="0"/>
    <s v="Q2"/>
    <n v="5"/>
    <x v="3"/>
    <x v="0"/>
    <x v="4"/>
    <x v="3"/>
    <s v="Returning"/>
    <x v="0"/>
    <x v="5"/>
    <n v="2"/>
    <n v="72.25"/>
    <n v="0"/>
    <n v="32.25"/>
    <x v="2115"/>
    <n v="64.5"/>
    <n v="80"/>
    <n v="0.55363321799307963"/>
  </r>
  <r>
    <s v="ORID-04796"/>
    <x v="128"/>
    <x v="0"/>
    <s v="Q1"/>
    <n v="3"/>
    <x v="8"/>
    <x v="2"/>
    <x v="6"/>
    <x v="1"/>
    <s v="New"/>
    <x v="4"/>
    <x v="19"/>
    <n v="2"/>
    <n v="39.409999999999997"/>
    <n v="0.15"/>
    <n v="14.91"/>
    <x v="2116"/>
    <n v="29.82"/>
    <n v="37.176999999999985"/>
    <n v="0.55490544352732207"/>
  </r>
  <r>
    <s v="ORID-04798"/>
    <x v="167"/>
    <x v="0"/>
    <s v="Q1"/>
    <n v="1"/>
    <x v="9"/>
    <x v="2"/>
    <x v="5"/>
    <x v="1"/>
    <s v="New"/>
    <x v="0"/>
    <x v="0"/>
    <n v="1"/>
    <n v="153.69"/>
    <n v="0"/>
    <n v="77.47"/>
    <x v="2117"/>
    <n v="77.47"/>
    <n v="76.22"/>
    <n v="0.49593337237295854"/>
  </r>
  <r>
    <s v="ORID-04799"/>
    <x v="89"/>
    <x v="0"/>
    <s v="Q2"/>
    <n v="5"/>
    <x v="3"/>
    <x v="0"/>
    <x v="3"/>
    <x v="1"/>
    <s v="Returning"/>
    <x v="2"/>
    <x v="9"/>
    <n v="1"/>
    <n v="121.41"/>
    <n v="0.05"/>
    <n v="60.75"/>
    <x v="2118"/>
    <n v="60.75"/>
    <n v="54.589499999999987"/>
    <n v="0.47329405797666879"/>
  </r>
  <r>
    <s v="ORID-04800"/>
    <x v="219"/>
    <x v="0"/>
    <s v="Q2"/>
    <n v="5"/>
    <x v="3"/>
    <x v="0"/>
    <x v="12"/>
    <x v="0"/>
    <s v="New"/>
    <x v="3"/>
    <x v="7"/>
    <n v="4"/>
    <n v="103.36"/>
    <n v="0"/>
    <n v="51.59"/>
    <x v="2119"/>
    <n v="206.36"/>
    <n v="207.07999999999998"/>
    <n v="0.50087074303405565"/>
  </r>
  <r>
    <s v="ORID-04803"/>
    <x v="173"/>
    <x v="0"/>
    <s v="Q1"/>
    <n v="1"/>
    <x v="9"/>
    <x v="2"/>
    <x v="10"/>
    <x v="3"/>
    <s v="New"/>
    <x v="4"/>
    <x v="17"/>
    <n v="2"/>
    <n v="35.78"/>
    <n v="0"/>
    <n v="13.84"/>
    <x v="2120"/>
    <n v="27.68"/>
    <n v="43.88"/>
    <n v="0.61319172722191173"/>
  </r>
  <r>
    <s v="ORID-04804"/>
    <x v="297"/>
    <x v="0"/>
    <s v="Q3"/>
    <n v="8"/>
    <x v="2"/>
    <x v="1"/>
    <x v="2"/>
    <x v="1"/>
    <s v="Returning"/>
    <x v="4"/>
    <x v="15"/>
    <n v="1"/>
    <n v="49.46"/>
    <n v="0"/>
    <n v="21.47"/>
    <x v="107"/>
    <n v="21.47"/>
    <n v="27.990000000000002"/>
    <n v="0.5659118479579458"/>
  </r>
  <r>
    <s v="ORID-04805"/>
    <x v="159"/>
    <x v="0"/>
    <s v="Q2"/>
    <n v="6"/>
    <x v="11"/>
    <x v="3"/>
    <x v="15"/>
    <x v="1"/>
    <s v="Returning"/>
    <x v="2"/>
    <x v="9"/>
    <n v="1"/>
    <n v="121.44"/>
    <n v="0"/>
    <n v="62.34"/>
    <x v="2121"/>
    <n v="62.34"/>
    <n v="59.099999999999994"/>
    <n v="0.48666007905138337"/>
  </r>
  <r>
    <s v="ORID-04806"/>
    <x v="24"/>
    <x v="0"/>
    <s v="Q1"/>
    <n v="1"/>
    <x v="9"/>
    <x v="3"/>
    <x v="14"/>
    <x v="0"/>
    <s v="New"/>
    <x v="3"/>
    <x v="7"/>
    <n v="4"/>
    <n v="102.68"/>
    <n v="0"/>
    <n v="50.83"/>
    <x v="2122"/>
    <n v="203.32"/>
    <n v="207.40000000000003"/>
    <n v="0.50496688741721862"/>
  </r>
  <r>
    <s v="ORID-04807"/>
    <x v="18"/>
    <x v="0"/>
    <s v="Q3"/>
    <n v="9"/>
    <x v="5"/>
    <x v="0"/>
    <x v="0"/>
    <x v="2"/>
    <s v="Business"/>
    <x v="3"/>
    <x v="7"/>
    <n v="4"/>
    <n v="103.86"/>
    <n v="0.1"/>
    <n v="50.12"/>
    <x v="2123"/>
    <n v="200.48"/>
    <n v="173.41600000000003"/>
    <n v="0.46380811776536796"/>
  </r>
  <r>
    <s v="ORID-04808"/>
    <x v="103"/>
    <x v="0"/>
    <s v="Q4"/>
    <n v="11"/>
    <x v="7"/>
    <x v="3"/>
    <x v="14"/>
    <x v="1"/>
    <s v="New"/>
    <x v="2"/>
    <x v="16"/>
    <n v="2"/>
    <n v="81.67"/>
    <n v="0.05"/>
    <n v="40.43"/>
    <x v="2124"/>
    <n v="80.86"/>
    <n v="74.313000000000002"/>
    <n v="0.4789041908063903"/>
  </r>
  <r>
    <s v="ORID-04809"/>
    <x v="93"/>
    <x v="0"/>
    <s v="Q4"/>
    <n v="11"/>
    <x v="7"/>
    <x v="2"/>
    <x v="10"/>
    <x v="1"/>
    <s v="New"/>
    <x v="1"/>
    <x v="1"/>
    <n v="1"/>
    <n v="36.47"/>
    <n v="0.05"/>
    <n v="13.88"/>
    <x v="256"/>
    <n v="13.88"/>
    <n v="20.766499999999994"/>
    <n v="0.59938233299178834"/>
  </r>
  <r>
    <s v="ORID-04811"/>
    <x v="190"/>
    <x v="0"/>
    <s v="Q3"/>
    <n v="9"/>
    <x v="5"/>
    <x v="2"/>
    <x v="16"/>
    <x v="1"/>
    <s v="New"/>
    <x v="0"/>
    <x v="0"/>
    <n v="1"/>
    <n v="155.55000000000001"/>
    <n v="0.1"/>
    <n v="79.2"/>
    <x v="2125"/>
    <n v="79.2"/>
    <n v="60.795000000000002"/>
    <n v="0.43426550948248149"/>
  </r>
  <r>
    <s v="ORID-04813"/>
    <x v="244"/>
    <x v="0"/>
    <s v="Q3"/>
    <n v="7"/>
    <x v="0"/>
    <x v="3"/>
    <x v="15"/>
    <x v="0"/>
    <s v="Returning"/>
    <x v="4"/>
    <x v="17"/>
    <n v="2"/>
    <n v="36.869999999999997"/>
    <n v="0.15"/>
    <n v="13.94"/>
    <x v="2126"/>
    <n v="27.88"/>
    <n v="34.798999999999992"/>
    <n v="0.55519392459994565"/>
  </r>
  <r>
    <s v="ORID-04815"/>
    <x v="274"/>
    <x v="0"/>
    <s v="Q4"/>
    <n v="10"/>
    <x v="6"/>
    <x v="1"/>
    <x v="1"/>
    <x v="0"/>
    <s v="Business"/>
    <x v="3"/>
    <x v="11"/>
    <n v="1"/>
    <n v="39.89"/>
    <n v="0.05"/>
    <n v="16.91"/>
    <x v="1033"/>
    <n v="16.91"/>
    <n v="20.985499999999998"/>
    <n v="0.55377287540737019"/>
  </r>
  <r>
    <s v="ORID-04819"/>
    <x v="257"/>
    <x v="0"/>
    <s v="Q4"/>
    <n v="11"/>
    <x v="7"/>
    <x v="0"/>
    <x v="0"/>
    <x v="3"/>
    <s v="New"/>
    <x v="0"/>
    <x v="0"/>
    <n v="2"/>
    <n v="153.51"/>
    <n v="0.15"/>
    <n v="81.290000000000006"/>
    <x v="2127"/>
    <n v="162.58000000000001"/>
    <n v="98.386999999999972"/>
    <n v="0.3770093536730697"/>
  </r>
  <r>
    <s v="ORID-04824"/>
    <x v="302"/>
    <x v="0"/>
    <s v="Q3"/>
    <n v="9"/>
    <x v="5"/>
    <x v="0"/>
    <x v="12"/>
    <x v="1"/>
    <s v="Returning"/>
    <x v="4"/>
    <x v="17"/>
    <n v="1"/>
    <n v="36.729999999999997"/>
    <n v="0.05"/>
    <n v="14.11"/>
    <x v="2128"/>
    <n v="14.11"/>
    <n v="20.783499999999997"/>
    <n v="0.59562669265049362"/>
  </r>
  <r>
    <s v="ORID-04826"/>
    <x v="188"/>
    <x v="0"/>
    <s v="Q3"/>
    <n v="9"/>
    <x v="5"/>
    <x v="0"/>
    <x v="3"/>
    <x v="0"/>
    <s v="Returning"/>
    <x v="1"/>
    <x v="4"/>
    <n v="5"/>
    <n v="166.81"/>
    <n v="0.05"/>
    <n v="89.24"/>
    <x v="2129"/>
    <n v="446.2"/>
    <n v="346.14749999999998"/>
    <n v="0.43686324497774021"/>
  </r>
  <r>
    <s v="ORID-04827"/>
    <x v="16"/>
    <x v="0"/>
    <s v="Q3"/>
    <n v="8"/>
    <x v="2"/>
    <x v="3"/>
    <x v="9"/>
    <x v="1"/>
    <s v="Returning"/>
    <x v="1"/>
    <x v="1"/>
    <n v="5"/>
    <n v="36.700000000000003"/>
    <n v="0"/>
    <n v="13.45"/>
    <x v="2130"/>
    <n v="67.25"/>
    <n v="116.25"/>
    <n v="0.63351498637602177"/>
  </r>
  <r>
    <s v="ORID-04829"/>
    <x v="102"/>
    <x v="0"/>
    <s v="Q4"/>
    <n v="11"/>
    <x v="7"/>
    <x v="3"/>
    <x v="14"/>
    <x v="3"/>
    <s v="New"/>
    <x v="3"/>
    <x v="13"/>
    <n v="2"/>
    <n v="81.27"/>
    <n v="0.05"/>
    <n v="43.04"/>
    <x v="2131"/>
    <n v="86.08"/>
    <n v="68.332999999999984"/>
    <n v="0.44253398353765544"/>
  </r>
  <r>
    <s v="ORID-04830"/>
    <x v="241"/>
    <x v="0"/>
    <s v="Q4"/>
    <n v="10"/>
    <x v="6"/>
    <x v="2"/>
    <x v="10"/>
    <x v="1"/>
    <s v="New"/>
    <x v="4"/>
    <x v="14"/>
    <n v="3"/>
    <n v="125.93"/>
    <n v="0.1"/>
    <n v="68.45"/>
    <x v="2132"/>
    <n v="205.35000000000002"/>
    <n v="134.661"/>
    <n v="0.39604895135745605"/>
  </r>
  <r>
    <s v="ORID-04832"/>
    <x v="333"/>
    <x v="0"/>
    <s v="Q3"/>
    <n v="8"/>
    <x v="2"/>
    <x v="1"/>
    <x v="11"/>
    <x v="3"/>
    <s v="Returning"/>
    <x v="3"/>
    <x v="13"/>
    <n v="2"/>
    <n v="81.59"/>
    <n v="0.15"/>
    <n v="43.9"/>
    <x v="2133"/>
    <n v="87.8"/>
    <n v="50.903000000000006"/>
    <n v="0.3669927831409559"/>
  </r>
  <r>
    <s v="ORID-04836"/>
    <x v="363"/>
    <x v="0"/>
    <s v="Q1"/>
    <n v="1"/>
    <x v="9"/>
    <x v="2"/>
    <x v="13"/>
    <x v="2"/>
    <s v="Returning"/>
    <x v="0"/>
    <x v="12"/>
    <n v="4"/>
    <n v="94.18"/>
    <n v="0.15"/>
    <n v="45.03"/>
    <x v="2134"/>
    <n v="180.12"/>
    <n v="140.09199999999998"/>
    <n v="0.43749765780170635"/>
  </r>
  <r>
    <s v="ORID-04837"/>
    <x v="275"/>
    <x v="0"/>
    <s v="Q2"/>
    <n v="4"/>
    <x v="10"/>
    <x v="1"/>
    <x v="2"/>
    <x v="2"/>
    <s v="Business"/>
    <x v="0"/>
    <x v="0"/>
    <n v="4"/>
    <n v="157.51"/>
    <n v="0.2"/>
    <n v="79.209999999999994"/>
    <x v="2135"/>
    <n v="316.83999999999997"/>
    <n v="187.19200000000001"/>
    <n v="0.37138911815122855"/>
  </r>
  <r>
    <s v="ORID-04838"/>
    <x v="55"/>
    <x v="0"/>
    <s v="Q2"/>
    <n v="4"/>
    <x v="10"/>
    <x v="1"/>
    <x v="1"/>
    <x v="1"/>
    <s v="Business"/>
    <x v="3"/>
    <x v="11"/>
    <n v="2"/>
    <n v="41.32"/>
    <n v="0.1"/>
    <n v="16.66"/>
    <x v="2136"/>
    <n v="33.32"/>
    <n v="41.056000000000004"/>
    <n v="0.5520060234484242"/>
  </r>
  <r>
    <s v="ORID-04839"/>
    <x v="52"/>
    <x v="0"/>
    <s v="Q1"/>
    <n v="3"/>
    <x v="8"/>
    <x v="2"/>
    <x v="13"/>
    <x v="1"/>
    <s v="New"/>
    <x v="3"/>
    <x v="7"/>
    <n v="2"/>
    <n v="103.08"/>
    <n v="0.05"/>
    <n v="49.27"/>
    <x v="2137"/>
    <n v="98.54"/>
    <n v="97.311999999999969"/>
    <n v="0.49686497967853266"/>
  </r>
  <r>
    <s v="ORID-0484"/>
    <x v="156"/>
    <x v="0"/>
    <s v="Q3"/>
    <n v="7"/>
    <x v="0"/>
    <x v="2"/>
    <x v="6"/>
    <x v="1"/>
    <s v="New"/>
    <x v="4"/>
    <x v="17"/>
    <n v="2"/>
    <n v="36.07"/>
    <n v="0"/>
    <n v="13.6"/>
    <x v="2138"/>
    <n v="27.2"/>
    <n v="44.94"/>
    <n v="0.62295536456889378"/>
  </r>
  <r>
    <s v="ORID-04840"/>
    <x v="166"/>
    <x v="0"/>
    <s v="Q4"/>
    <n v="10"/>
    <x v="6"/>
    <x v="2"/>
    <x v="6"/>
    <x v="2"/>
    <s v="Business"/>
    <x v="2"/>
    <x v="3"/>
    <n v="6"/>
    <n v="191.08"/>
    <n v="0.1"/>
    <n v="102.93"/>
    <x v="2139"/>
    <n v="617.58000000000004"/>
    <n v="414.25200000000007"/>
    <n v="0.40147233270532412"/>
  </r>
  <r>
    <s v="ORID-04843"/>
    <x v="222"/>
    <x v="0"/>
    <s v="Q4"/>
    <n v="11"/>
    <x v="7"/>
    <x v="2"/>
    <x v="6"/>
    <x v="1"/>
    <s v="New"/>
    <x v="2"/>
    <x v="9"/>
    <n v="6"/>
    <n v="123.67"/>
    <n v="0.15"/>
    <n v="60.55"/>
    <x v="2140"/>
    <n v="363.29999999999995"/>
    <n v="267.41700000000003"/>
    <n v="0.42398888883603902"/>
  </r>
  <r>
    <s v="ORID-04844"/>
    <x v="99"/>
    <x v="0"/>
    <s v="Q4"/>
    <n v="12"/>
    <x v="1"/>
    <x v="2"/>
    <x v="16"/>
    <x v="1"/>
    <s v="New"/>
    <x v="4"/>
    <x v="17"/>
    <n v="1"/>
    <n v="36.4"/>
    <n v="0"/>
    <n v="14.22"/>
    <x v="2141"/>
    <n v="14.22"/>
    <n v="22.18"/>
    <n v="0.6093406593406594"/>
  </r>
  <r>
    <s v="ORID-04846"/>
    <x v="362"/>
    <x v="0"/>
    <s v="Q4"/>
    <n v="10"/>
    <x v="6"/>
    <x v="1"/>
    <x v="1"/>
    <x v="2"/>
    <s v="Business"/>
    <x v="3"/>
    <x v="6"/>
    <n v="8"/>
    <n v="51.91"/>
    <n v="0.05"/>
    <n v="22.99"/>
    <x v="2142"/>
    <n v="183.92"/>
    <n v="210.59599999999998"/>
    <n v="0.53380851473704483"/>
  </r>
  <r>
    <s v="ORID-04847"/>
    <x v="345"/>
    <x v="0"/>
    <s v="Q4"/>
    <n v="11"/>
    <x v="7"/>
    <x v="2"/>
    <x v="16"/>
    <x v="3"/>
    <s v="New"/>
    <x v="1"/>
    <x v="1"/>
    <n v="2"/>
    <n v="35.51"/>
    <n v="0.05"/>
    <n v="13.24"/>
    <x v="2143"/>
    <n v="26.48"/>
    <n v="40.98899999999999"/>
    <n v="0.60752345521646967"/>
  </r>
  <r>
    <s v="ORID-04849"/>
    <x v="93"/>
    <x v="0"/>
    <s v="Q4"/>
    <n v="11"/>
    <x v="7"/>
    <x v="1"/>
    <x v="1"/>
    <x v="1"/>
    <s v="New"/>
    <x v="1"/>
    <x v="1"/>
    <n v="4"/>
    <n v="35.69"/>
    <n v="0.15"/>
    <n v="13.52"/>
    <x v="2144"/>
    <n v="54.08"/>
    <n v="67.265999999999991"/>
    <n v="0.55433224004087478"/>
  </r>
  <r>
    <s v="ORID-0485"/>
    <x v="234"/>
    <x v="0"/>
    <s v="Q4"/>
    <n v="11"/>
    <x v="7"/>
    <x v="0"/>
    <x v="0"/>
    <x v="1"/>
    <s v="New"/>
    <x v="2"/>
    <x v="9"/>
    <n v="2"/>
    <n v="122.15"/>
    <n v="0.1"/>
    <n v="61.15"/>
    <x v="2145"/>
    <n v="122.3"/>
    <n v="97.570000000000007"/>
    <n v="0.44376222313185065"/>
  </r>
  <r>
    <s v="ORID-04850"/>
    <x v="158"/>
    <x v="0"/>
    <s v="Q3"/>
    <n v="8"/>
    <x v="2"/>
    <x v="2"/>
    <x v="13"/>
    <x v="0"/>
    <s v="Business"/>
    <x v="2"/>
    <x v="3"/>
    <n v="1"/>
    <n v="192.82"/>
    <n v="0"/>
    <n v="104.98"/>
    <x v="2146"/>
    <n v="104.98"/>
    <n v="87.839999999999989"/>
    <n v="0.45555440307022088"/>
  </r>
  <r>
    <s v="ORID-04851"/>
    <x v="199"/>
    <x v="0"/>
    <s v="Q4"/>
    <n v="12"/>
    <x v="1"/>
    <x v="0"/>
    <x v="3"/>
    <x v="3"/>
    <s v="New"/>
    <x v="3"/>
    <x v="11"/>
    <n v="1"/>
    <n v="40.270000000000003"/>
    <n v="0.1"/>
    <n v="16.63"/>
    <x v="2147"/>
    <n v="16.63"/>
    <n v="19.613000000000003"/>
    <n v="0.54115277432883602"/>
  </r>
  <r>
    <s v="ORID-04852"/>
    <x v="195"/>
    <x v="0"/>
    <s v="Q2"/>
    <n v="5"/>
    <x v="3"/>
    <x v="1"/>
    <x v="11"/>
    <x v="1"/>
    <s v="Business"/>
    <x v="3"/>
    <x v="6"/>
    <n v="2"/>
    <n v="51.17"/>
    <n v="0.05"/>
    <n v="21.97"/>
    <x v="2148"/>
    <n v="43.94"/>
    <n v="53.283000000000001"/>
    <n v="0.54804932989107513"/>
  </r>
  <r>
    <s v="ORID-04855"/>
    <x v="28"/>
    <x v="0"/>
    <s v="Q4"/>
    <n v="11"/>
    <x v="7"/>
    <x v="2"/>
    <x v="5"/>
    <x v="1"/>
    <s v="Returning"/>
    <x v="0"/>
    <x v="0"/>
    <n v="1"/>
    <n v="156.82"/>
    <n v="0.1"/>
    <n v="77.12"/>
    <x v="2149"/>
    <n v="77.12"/>
    <n v="64.018000000000001"/>
    <n v="0.45358443509189589"/>
  </r>
  <r>
    <s v="ORID-04856"/>
    <x v="206"/>
    <x v="0"/>
    <s v="Q3"/>
    <n v="7"/>
    <x v="0"/>
    <x v="2"/>
    <x v="6"/>
    <x v="1"/>
    <s v="Returning"/>
    <x v="3"/>
    <x v="7"/>
    <n v="2"/>
    <n v="99.93"/>
    <n v="0.1"/>
    <n v="51.96"/>
    <x v="2150"/>
    <n v="103.92"/>
    <n v="75.954000000000022"/>
    <n v="0.422262250241836"/>
  </r>
  <r>
    <s v="ORID-04857"/>
    <x v="352"/>
    <x v="0"/>
    <s v="Q3"/>
    <n v="7"/>
    <x v="0"/>
    <x v="2"/>
    <x v="5"/>
    <x v="0"/>
    <s v="Returning"/>
    <x v="0"/>
    <x v="0"/>
    <n v="1"/>
    <n v="152.1"/>
    <n v="0.1"/>
    <n v="80.459999999999994"/>
    <x v="2151"/>
    <n v="80.459999999999994"/>
    <n v="56.429999999999993"/>
    <n v="0.41222879684418146"/>
  </r>
  <r>
    <s v="ORID-04858"/>
    <x v="75"/>
    <x v="0"/>
    <s v="Q3"/>
    <n v="7"/>
    <x v="0"/>
    <x v="2"/>
    <x v="6"/>
    <x v="0"/>
    <s v="Returning"/>
    <x v="1"/>
    <x v="1"/>
    <n v="1"/>
    <n v="35.5"/>
    <n v="0"/>
    <n v="13.26"/>
    <x v="2152"/>
    <n v="13.26"/>
    <n v="22.240000000000002"/>
    <n v="0.62647887323943663"/>
  </r>
  <r>
    <s v="ORID-04859"/>
    <x v="248"/>
    <x v="0"/>
    <s v="Q3"/>
    <n v="9"/>
    <x v="5"/>
    <x v="1"/>
    <x v="1"/>
    <x v="1"/>
    <s v="Returning"/>
    <x v="3"/>
    <x v="13"/>
    <n v="1"/>
    <n v="80.39"/>
    <n v="0"/>
    <n v="42.85"/>
    <x v="2153"/>
    <n v="42.85"/>
    <n v="37.54"/>
    <n v="0.46697350416718497"/>
  </r>
  <r>
    <s v="ORID-0486"/>
    <x v="194"/>
    <x v="0"/>
    <s v="Q2"/>
    <n v="6"/>
    <x v="11"/>
    <x v="1"/>
    <x v="2"/>
    <x v="2"/>
    <s v="Business"/>
    <x v="0"/>
    <x v="5"/>
    <n v="8"/>
    <n v="72.36"/>
    <n v="0.1"/>
    <n v="32.229999999999997"/>
    <x v="2154"/>
    <n v="257.83999999999997"/>
    <n v="263.15199999999999"/>
    <n v="0.5050979669553467"/>
  </r>
  <r>
    <s v="ORID-04862"/>
    <x v="255"/>
    <x v="0"/>
    <s v="Q2"/>
    <n v="6"/>
    <x v="11"/>
    <x v="2"/>
    <x v="5"/>
    <x v="1"/>
    <s v="Returning"/>
    <x v="4"/>
    <x v="17"/>
    <n v="1"/>
    <n v="36.74"/>
    <n v="0"/>
    <n v="14.15"/>
    <x v="2155"/>
    <n v="14.15"/>
    <n v="22.590000000000003"/>
    <n v="0.61486118671747425"/>
  </r>
  <r>
    <s v="ORID-04864"/>
    <x v="254"/>
    <x v="0"/>
    <s v="Q1"/>
    <n v="1"/>
    <x v="9"/>
    <x v="0"/>
    <x v="3"/>
    <x v="1"/>
    <s v="Returning"/>
    <x v="4"/>
    <x v="17"/>
    <n v="1"/>
    <n v="35.869999999999997"/>
    <n v="0"/>
    <n v="13.64"/>
    <x v="2156"/>
    <n v="13.64"/>
    <n v="22.229999999999997"/>
    <n v="0.61973794257039305"/>
  </r>
  <r>
    <s v="ORID-04865"/>
    <x v="113"/>
    <x v="0"/>
    <s v="Q3"/>
    <n v="9"/>
    <x v="5"/>
    <x v="0"/>
    <x v="4"/>
    <x v="1"/>
    <s v="Returning"/>
    <x v="3"/>
    <x v="13"/>
    <n v="1"/>
    <n v="83.8"/>
    <n v="0"/>
    <n v="42.23"/>
    <x v="2157"/>
    <n v="42.23"/>
    <n v="41.57"/>
    <n v="0.49606205250596663"/>
  </r>
  <r>
    <s v="ORID-04867"/>
    <x v="221"/>
    <x v="0"/>
    <s v="Q2"/>
    <n v="5"/>
    <x v="3"/>
    <x v="2"/>
    <x v="5"/>
    <x v="0"/>
    <s v="Returning"/>
    <x v="3"/>
    <x v="13"/>
    <n v="1"/>
    <n v="82.86"/>
    <n v="0"/>
    <n v="42.67"/>
    <x v="893"/>
    <n v="42.67"/>
    <n v="40.19"/>
    <n v="0.48503499879314504"/>
  </r>
  <r>
    <s v="ORID-04868"/>
    <x v="129"/>
    <x v="0"/>
    <s v="Q4"/>
    <n v="10"/>
    <x v="6"/>
    <x v="3"/>
    <x v="8"/>
    <x v="2"/>
    <s v="New"/>
    <x v="2"/>
    <x v="16"/>
    <n v="4"/>
    <n v="82.54"/>
    <n v="0.15"/>
    <n v="39.74"/>
    <x v="2158"/>
    <n v="158.96"/>
    <n v="121.67600000000002"/>
    <n v="0.43357231431462823"/>
  </r>
  <r>
    <s v="ORID-04869"/>
    <x v="77"/>
    <x v="0"/>
    <s v="Q3"/>
    <n v="7"/>
    <x v="0"/>
    <x v="1"/>
    <x v="11"/>
    <x v="0"/>
    <s v="Returning"/>
    <x v="2"/>
    <x v="3"/>
    <n v="1"/>
    <n v="200.22"/>
    <n v="0"/>
    <n v="104.38"/>
    <x v="2159"/>
    <n v="104.38"/>
    <n v="95.84"/>
    <n v="0.47867345919488563"/>
  </r>
  <r>
    <s v="ORID-0487"/>
    <x v="186"/>
    <x v="0"/>
    <s v="Q1"/>
    <n v="3"/>
    <x v="8"/>
    <x v="0"/>
    <x v="12"/>
    <x v="0"/>
    <s v="Business"/>
    <x v="1"/>
    <x v="1"/>
    <n v="3"/>
    <n v="36.979999999999997"/>
    <n v="0.1"/>
    <n v="13.65"/>
    <x v="2160"/>
    <n v="40.950000000000003"/>
    <n v="58.896000000000001"/>
    <n v="0.58986839733189111"/>
  </r>
  <r>
    <s v="ORID-04871"/>
    <x v="184"/>
    <x v="0"/>
    <s v="Q3"/>
    <n v="7"/>
    <x v="0"/>
    <x v="1"/>
    <x v="1"/>
    <x v="1"/>
    <s v="New"/>
    <x v="2"/>
    <x v="9"/>
    <n v="3"/>
    <n v="123.31"/>
    <n v="0"/>
    <n v="59.16"/>
    <x v="2161"/>
    <n v="177.48"/>
    <n v="192.45000000000002"/>
    <n v="0.52023355770010549"/>
  </r>
  <r>
    <s v="ORID-04873"/>
    <x v="107"/>
    <x v="0"/>
    <s v="Q3"/>
    <n v="7"/>
    <x v="0"/>
    <x v="0"/>
    <x v="3"/>
    <x v="1"/>
    <s v="New"/>
    <x v="3"/>
    <x v="7"/>
    <n v="1"/>
    <n v="102.13"/>
    <n v="0"/>
    <n v="49.17"/>
    <x v="2162"/>
    <n v="49.17"/>
    <n v="52.959999999999994"/>
    <n v="0.5185547831195535"/>
  </r>
  <r>
    <s v="ORID-04874"/>
    <x v="340"/>
    <x v="0"/>
    <s v="Q2"/>
    <n v="4"/>
    <x v="10"/>
    <x v="1"/>
    <x v="1"/>
    <x v="0"/>
    <s v="Returning"/>
    <x v="1"/>
    <x v="8"/>
    <n v="1"/>
    <n v="46.62"/>
    <n v="0"/>
    <n v="18.86"/>
    <x v="2163"/>
    <n v="18.86"/>
    <n v="27.759999999999998"/>
    <n v="0.59545259545259543"/>
  </r>
  <r>
    <s v="ORID-04876"/>
    <x v="38"/>
    <x v="0"/>
    <s v="Q1"/>
    <n v="3"/>
    <x v="8"/>
    <x v="0"/>
    <x v="4"/>
    <x v="1"/>
    <s v="Returning"/>
    <x v="3"/>
    <x v="11"/>
    <n v="1"/>
    <n v="39.659999999999997"/>
    <n v="0.05"/>
    <n v="16.93"/>
    <x v="2164"/>
    <n v="16.93"/>
    <n v="20.746999999999993"/>
    <n v="0.5506542452955383"/>
  </r>
  <r>
    <s v="ORID-04879"/>
    <x v="164"/>
    <x v="0"/>
    <s v="Q4"/>
    <n v="12"/>
    <x v="1"/>
    <x v="3"/>
    <x v="9"/>
    <x v="3"/>
    <s v="Returning"/>
    <x v="0"/>
    <x v="5"/>
    <n v="2"/>
    <n v="70.239999999999995"/>
    <n v="0.1"/>
    <n v="33.29"/>
    <x v="1014"/>
    <n v="66.58"/>
    <n v="59.85199999999999"/>
    <n v="0.47339281194634264"/>
  </r>
  <r>
    <s v="ORID-0488"/>
    <x v="6"/>
    <x v="0"/>
    <s v="Q4"/>
    <n v="12"/>
    <x v="1"/>
    <x v="0"/>
    <x v="0"/>
    <x v="1"/>
    <s v="Returning"/>
    <x v="0"/>
    <x v="10"/>
    <n v="4"/>
    <n v="141.91"/>
    <n v="0.05"/>
    <n v="80.260000000000005"/>
    <x v="2165"/>
    <n v="321.04000000000002"/>
    <n v="218.2179999999999"/>
    <n v="0.40466344495584661"/>
  </r>
  <r>
    <s v="ORID-04880"/>
    <x v="44"/>
    <x v="0"/>
    <s v="Q4"/>
    <n v="12"/>
    <x v="1"/>
    <x v="0"/>
    <x v="3"/>
    <x v="0"/>
    <s v="New"/>
    <x v="3"/>
    <x v="11"/>
    <n v="1"/>
    <n v="41.07"/>
    <n v="0"/>
    <n v="16.600000000000001"/>
    <x v="2166"/>
    <n v="16.600000000000001"/>
    <n v="24.47"/>
    <n v="0.59581202824446067"/>
  </r>
  <r>
    <s v="ORID-04881"/>
    <x v="302"/>
    <x v="0"/>
    <s v="Q3"/>
    <n v="9"/>
    <x v="5"/>
    <x v="3"/>
    <x v="9"/>
    <x v="1"/>
    <s v="Business"/>
    <x v="1"/>
    <x v="2"/>
    <n v="4"/>
    <n v="134.15"/>
    <n v="0.05"/>
    <n v="65.58"/>
    <x v="2167"/>
    <n v="262.32"/>
    <n v="247.45"/>
    <n v="0.48541499107440611"/>
  </r>
  <r>
    <s v="ORID-04882"/>
    <x v="209"/>
    <x v="0"/>
    <s v="Q2"/>
    <n v="6"/>
    <x v="11"/>
    <x v="2"/>
    <x v="6"/>
    <x v="1"/>
    <s v="Returning"/>
    <x v="2"/>
    <x v="9"/>
    <n v="2"/>
    <n v="120.18"/>
    <n v="0.05"/>
    <n v="59.4"/>
    <x v="2168"/>
    <n v="118.8"/>
    <n v="109.54200000000002"/>
    <n v="0.47972777675591882"/>
  </r>
  <r>
    <s v="ORID-04883"/>
    <x v="161"/>
    <x v="0"/>
    <s v="Q3"/>
    <n v="9"/>
    <x v="5"/>
    <x v="0"/>
    <x v="12"/>
    <x v="1"/>
    <s v="Business"/>
    <x v="2"/>
    <x v="3"/>
    <n v="1"/>
    <n v="199.7"/>
    <n v="0"/>
    <n v="103.77"/>
    <x v="2169"/>
    <n v="103.77"/>
    <n v="95.929999999999993"/>
    <n v="0.4803705558337506"/>
  </r>
  <r>
    <s v="ORID-04885"/>
    <x v="209"/>
    <x v="0"/>
    <s v="Q2"/>
    <n v="6"/>
    <x v="11"/>
    <x v="0"/>
    <x v="3"/>
    <x v="3"/>
    <s v="New"/>
    <x v="2"/>
    <x v="3"/>
    <n v="1"/>
    <n v="198.1"/>
    <n v="0.1"/>
    <n v="103.46"/>
    <x v="2170"/>
    <n v="103.46"/>
    <n v="74.83"/>
    <n v="0.41970946211228899"/>
  </r>
  <r>
    <s v="ORID-04886"/>
    <x v="146"/>
    <x v="0"/>
    <s v="Q2"/>
    <n v="5"/>
    <x v="3"/>
    <x v="0"/>
    <x v="12"/>
    <x v="3"/>
    <s v="Returning"/>
    <x v="0"/>
    <x v="10"/>
    <n v="1"/>
    <n v="146.29"/>
    <n v="0"/>
    <n v="81.16"/>
    <x v="2171"/>
    <n v="81.16"/>
    <n v="65.13"/>
    <n v="0.44521156606740037"/>
  </r>
  <r>
    <s v="ORID-04887"/>
    <x v="130"/>
    <x v="0"/>
    <s v="Q4"/>
    <n v="11"/>
    <x v="7"/>
    <x v="0"/>
    <x v="12"/>
    <x v="1"/>
    <s v="New"/>
    <x v="0"/>
    <x v="10"/>
    <n v="2"/>
    <n v="142.30000000000001"/>
    <n v="0.15"/>
    <n v="77.760000000000005"/>
    <x v="2172"/>
    <n v="155.52000000000001"/>
    <n v="86.390000000000015"/>
    <n v="0.35711628291513375"/>
  </r>
  <r>
    <s v="ORID-04888"/>
    <x v="326"/>
    <x v="0"/>
    <s v="Q4"/>
    <n v="12"/>
    <x v="1"/>
    <x v="3"/>
    <x v="9"/>
    <x v="3"/>
    <s v="New"/>
    <x v="4"/>
    <x v="19"/>
    <n v="1"/>
    <n v="40.159999999999997"/>
    <n v="0.15"/>
    <n v="14.46"/>
    <x v="2173"/>
    <n v="14.46"/>
    <n v="19.675999999999995"/>
    <n v="0.576400281228029"/>
  </r>
  <r>
    <s v="ORID-04890"/>
    <x v="222"/>
    <x v="0"/>
    <s v="Q4"/>
    <n v="11"/>
    <x v="7"/>
    <x v="1"/>
    <x v="11"/>
    <x v="1"/>
    <s v="New"/>
    <x v="0"/>
    <x v="12"/>
    <n v="2"/>
    <n v="93.16"/>
    <n v="0.1"/>
    <n v="44.19"/>
    <x v="2174"/>
    <n v="88.38"/>
    <n v="79.307999999999993"/>
    <n v="0.47294976384714471"/>
  </r>
  <r>
    <s v="ORID-04892"/>
    <x v="7"/>
    <x v="0"/>
    <s v="Q3"/>
    <n v="8"/>
    <x v="2"/>
    <x v="2"/>
    <x v="13"/>
    <x v="0"/>
    <s v="Returning"/>
    <x v="1"/>
    <x v="4"/>
    <n v="2"/>
    <n v="161.75"/>
    <n v="0.1"/>
    <n v="85.85"/>
    <x v="2175"/>
    <n v="171.7"/>
    <n v="119.45000000000005"/>
    <n v="0.41026962047054794"/>
  </r>
  <r>
    <s v="ORID-04895"/>
    <x v="124"/>
    <x v="0"/>
    <s v="Q3"/>
    <n v="8"/>
    <x v="2"/>
    <x v="1"/>
    <x v="11"/>
    <x v="0"/>
    <s v="Business"/>
    <x v="2"/>
    <x v="3"/>
    <n v="1"/>
    <n v="191.12"/>
    <n v="0.05"/>
    <n v="106.14"/>
    <x v="2176"/>
    <n v="106.14"/>
    <n v="75.423999999999992"/>
    <n v="0.41541274702033443"/>
  </r>
  <r>
    <s v="ORID-04896"/>
    <x v="79"/>
    <x v="0"/>
    <s v="Q2"/>
    <n v="5"/>
    <x v="3"/>
    <x v="3"/>
    <x v="8"/>
    <x v="1"/>
    <s v="Returning"/>
    <x v="0"/>
    <x v="5"/>
    <n v="1"/>
    <n v="72.33"/>
    <n v="0.1"/>
    <n v="32.61"/>
    <x v="2177"/>
    <n v="32.61"/>
    <n v="32.486999999999995"/>
    <n v="0.49905525600258072"/>
  </r>
  <r>
    <s v="ORID-04897"/>
    <x v="137"/>
    <x v="0"/>
    <s v="Q2"/>
    <n v="4"/>
    <x v="10"/>
    <x v="0"/>
    <x v="3"/>
    <x v="1"/>
    <s v="Returning"/>
    <x v="3"/>
    <x v="11"/>
    <n v="3"/>
    <n v="40.47"/>
    <n v="0.05"/>
    <n v="17.14"/>
    <x v="2118"/>
    <n v="51.42"/>
    <n v="63.919499999999985"/>
    <n v="0.5541856866034619"/>
  </r>
  <r>
    <s v="ORID-04899"/>
    <x v="25"/>
    <x v="0"/>
    <s v="Q2"/>
    <n v="4"/>
    <x v="10"/>
    <x v="1"/>
    <x v="2"/>
    <x v="1"/>
    <s v="New"/>
    <x v="2"/>
    <x v="16"/>
    <n v="2"/>
    <n v="82.13"/>
    <n v="0.05"/>
    <n v="39.909999999999997"/>
    <x v="2178"/>
    <n v="79.819999999999993"/>
    <n v="76.227000000000004"/>
    <n v="0.48848744288579726"/>
  </r>
  <r>
    <s v="ORID-0490"/>
    <x v="353"/>
    <x v="0"/>
    <s v="Q1"/>
    <n v="1"/>
    <x v="9"/>
    <x v="3"/>
    <x v="15"/>
    <x v="1"/>
    <s v="Business"/>
    <x v="2"/>
    <x v="9"/>
    <n v="2"/>
    <n v="121.23"/>
    <n v="0"/>
    <n v="59.66"/>
    <x v="2179"/>
    <n v="119.32"/>
    <n v="123.14000000000001"/>
    <n v="0.50787758805576178"/>
  </r>
  <r>
    <s v="ORID-04901"/>
    <x v="250"/>
    <x v="0"/>
    <s v="Q2"/>
    <n v="4"/>
    <x v="10"/>
    <x v="1"/>
    <x v="1"/>
    <x v="3"/>
    <s v="New"/>
    <x v="3"/>
    <x v="13"/>
    <n v="1"/>
    <n v="80.19"/>
    <n v="0.1"/>
    <n v="42.15"/>
    <x v="2180"/>
    <n v="42.15"/>
    <n v="30.021000000000008"/>
    <n v="0.4159704036247247"/>
  </r>
  <r>
    <s v="ORID-04904"/>
    <x v="280"/>
    <x v="0"/>
    <s v="Q1"/>
    <n v="3"/>
    <x v="8"/>
    <x v="2"/>
    <x v="10"/>
    <x v="0"/>
    <s v="Business"/>
    <x v="3"/>
    <x v="11"/>
    <n v="1"/>
    <n v="41.1"/>
    <n v="0"/>
    <n v="16.34"/>
    <x v="2181"/>
    <n v="16.34"/>
    <n v="24.76"/>
    <n v="0.60243309002433088"/>
  </r>
  <r>
    <s v="ORID-0491"/>
    <x v="245"/>
    <x v="0"/>
    <s v="Q3"/>
    <n v="8"/>
    <x v="2"/>
    <x v="1"/>
    <x v="2"/>
    <x v="3"/>
    <s v="New"/>
    <x v="1"/>
    <x v="8"/>
    <n v="1"/>
    <n v="45.42"/>
    <n v="0.15"/>
    <n v="18.079999999999998"/>
    <x v="2182"/>
    <n v="18.079999999999998"/>
    <n v="20.527000000000001"/>
    <n v="0.53169114409304019"/>
  </r>
  <r>
    <s v="ORID-04910"/>
    <x v="224"/>
    <x v="0"/>
    <s v="Q1"/>
    <n v="1"/>
    <x v="9"/>
    <x v="3"/>
    <x v="7"/>
    <x v="0"/>
    <s v="Business"/>
    <x v="2"/>
    <x v="18"/>
    <n v="1"/>
    <n v="332.18"/>
    <n v="0"/>
    <n v="195.33"/>
    <x v="2183"/>
    <n v="195.33"/>
    <n v="136.85"/>
    <n v="0.41197543500511768"/>
  </r>
  <r>
    <s v="ORID-04912"/>
    <x v="225"/>
    <x v="0"/>
    <s v="Q1"/>
    <n v="3"/>
    <x v="8"/>
    <x v="2"/>
    <x v="10"/>
    <x v="1"/>
    <s v="New"/>
    <x v="0"/>
    <x v="0"/>
    <n v="1"/>
    <n v="152.57"/>
    <n v="0.1"/>
    <n v="80.319999999999993"/>
    <x v="2184"/>
    <n v="80.319999999999993"/>
    <n v="56.992999999999995"/>
    <n v="0.41505902572953762"/>
  </r>
  <r>
    <s v="ORID-04913"/>
    <x v="222"/>
    <x v="0"/>
    <s v="Q4"/>
    <n v="11"/>
    <x v="7"/>
    <x v="3"/>
    <x v="9"/>
    <x v="3"/>
    <s v="New"/>
    <x v="3"/>
    <x v="13"/>
    <n v="1"/>
    <n v="83.79"/>
    <n v="0.1"/>
    <n v="42.8"/>
    <x v="2185"/>
    <n v="42.8"/>
    <n v="32.611000000000004"/>
    <n v="0.43244354271923197"/>
  </r>
  <r>
    <s v="ORID-04914"/>
    <x v="360"/>
    <x v="0"/>
    <s v="Q1"/>
    <n v="3"/>
    <x v="8"/>
    <x v="1"/>
    <x v="2"/>
    <x v="1"/>
    <s v="New"/>
    <x v="1"/>
    <x v="4"/>
    <n v="5"/>
    <n v="163.33000000000001"/>
    <n v="0"/>
    <n v="87.05"/>
    <x v="2186"/>
    <n v="435.25"/>
    <n v="381.40000000000009"/>
    <n v="0.46702993938651816"/>
  </r>
  <r>
    <s v="ORID-04917"/>
    <x v="6"/>
    <x v="0"/>
    <s v="Q4"/>
    <n v="12"/>
    <x v="1"/>
    <x v="1"/>
    <x v="2"/>
    <x v="1"/>
    <s v="Returning"/>
    <x v="2"/>
    <x v="9"/>
    <n v="2"/>
    <n v="122.95"/>
    <n v="0.1"/>
    <n v="59.79"/>
    <x v="2187"/>
    <n v="119.58"/>
    <n v="101.73"/>
    <n v="0.45967195336857802"/>
  </r>
  <r>
    <s v="ORID-0492"/>
    <x v="156"/>
    <x v="0"/>
    <s v="Q3"/>
    <n v="7"/>
    <x v="0"/>
    <x v="2"/>
    <x v="16"/>
    <x v="0"/>
    <s v="New"/>
    <x v="0"/>
    <x v="5"/>
    <n v="3"/>
    <n v="72.23"/>
    <n v="0.1"/>
    <n v="31.67"/>
    <x v="2188"/>
    <n v="95.01"/>
    <n v="100.01100000000001"/>
    <n v="0.5128216961250327"/>
  </r>
  <r>
    <s v="ORID-04920"/>
    <x v="136"/>
    <x v="0"/>
    <s v="Q2"/>
    <n v="4"/>
    <x v="10"/>
    <x v="2"/>
    <x v="6"/>
    <x v="0"/>
    <s v="New"/>
    <x v="0"/>
    <x v="10"/>
    <n v="2"/>
    <n v="147.30000000000001"/>
    <n v="0"/>
    <n v="81.2"/>
    <x v="2189"/>
    <n v="162.4"/>
    <n v="132.20000000000002"/>
    <n v="0.44874405974202308"/>
  </r>
  <r>
    <s v="ORID-04921"/>
    <x v="217"/>
    <x v="0"/>
    <s v="Q1"/>
    <n v="2"/>
    <x v="4"/>
    <x v="2"/>
    <x v="6"/>
    <x v="1"/>
    <s v="Returning"/>
    <x v="1"/>
    <x v="1"/>
    <n v="1"/>
    <n v="35.39"/>
    <n v="0"/>
    <n v="13.93"/>
    <x v="2190"/>
    <n v="13.93"/>
    <n v="21.46"/>
    <n v="0.60638598474145244"/>
  </r>
  <r>
    <s v="ORID-04922"/>
    <x v="201"/>
    <x v="0"/>
    <s v="Q2"/>
    <n v="5"/>
    <x v="3"/>
    <x v="0"/>
    <x v="12"/>
    <x v="1"/>
    <s v="Returning"/>
    <x v="4"/>
    <x v="19"/>
    <n v="2"/>
    <n v="39.79"/>
    <n v="0.1"/>
    <n v="14.33"/>
    <x v="2191"/>
    <n v="28.66"/>
    <n v="42.962000000000003"/>
    <n v="0.59984362346764963"/>
  </r>
  <r>
    <s v="ORID-04923"/>
    <x v="326"/>
    <x v="0"/>
    <s v="Q4"/>
    <n v="12"/>
    <x v="1"/>
    <x v="0"/>
    <x v="3"/>
    <x v="1"/>
    <s v="New"/>
    <x v="2"/>
    <x v="16"/>
    <n v="2"/>
    <n v="79.86"/>
    <n v="0"/>
    <n v="39.049999999999997"/>
    <x v="2192"/>
    <n v="78.099999999999994"/>
    <n v="81.62"/>
    <n v="0.51101928374655647"/>
  </r>
  <r>
    <s v="ORID-04924"/>
    <x v="305"/>
    <x v="0"/>
    <s v="Q4"/>
    <n v="11"/>
    <x v="7"/>
    <x v="0"/>
    <x v="12"/>
    <x v="2"/>
    <s v="Business"/>
    <x v="0"/>
    <x v="0"/>
    <n v="12"/>
    <n v="150.75"/>
    <n v="0.1"/>
    <n v="80.569999999999993"/>
    <x v="2193"/>
    <n v="966.83999999999992"/>
    <n v="661.26000000000022"/>
    <n v="0.40615441311958733"/>
  </r>
  <r>
    <s v="ORID-04926"/>
    <x v="199"/>
    <x v="0"/>
    <s v="Q4"/>
    <n v="12"/>
    <x v="1"/>
    <x v="0"/>
    <x v="0"/>
    <x v="0"/>
    <s v="Business"/>
    <x v="3"/>
    <x v="13"/>
    <n v="6"/>
    <n v="81.180000000000007"/>
    <n v="0.05"/>
    <n v="43.3"/>
    <x v="2194"/>
    <n v="259.79999999999995"/>
    <n v="202.92600000000004"/>
    <n v="0.43854462468069666"/>
  </r>
  <r>
    <s v="ORID-04928"/>
    <x v="329"/>
    <x v="0"/>
    <s v="Q3"/>
    <n v="8"/>
    <x v="2"/>
    <x v="2"/>
    <x v="10"/>
    <x v="0"/>
    <s v="Returning"/>
    <x v="4"/>
    <x v="17"/>
    <n v="2"/>
    <n v="35.950000000000003"/>
    <n v="0.05"/>
    <n v="13.93"/>
    <x v="2195"/>
    <n v="27.86"/>
    <n v="40.445000000000007"/>
    <n v="0.59212356342873884"/>
  </r>
  <r>
    <s v="ORID-0493"/>
    <x v="125"/>
    <x v="0"/>
    <s v="Q3"/>
    <n v="7"/>
    <x v="0"/>
    <x v="2"/>
    <x v="10"/>
    <x v="1"/>
    <s v="Business"/>
    <x v="1"/>
    <x v="4"/>
    <n v="4"/>
    <n v="161.28"/>
    <n v="0.15"/>
    <n v="89.2"/>
    <x v="2196"/>
    <n v="356.8"/>
    <n v="191.55199999999996"/>
    <n v="0.3493230625583566"/>
  </r>
  <r>
    <s v="ORID-04931"/>
    <x v="184"/>
    <x v="0"/>
    <s v="Q3"/>
    <n v="7"/>
    <x v="0"/>
    <x v="1"/>
    <x v="11"/>
    <x v="1"/>
    <s v="New"/>
    <x v="4"/>
    <x v="19"/>
    <n v="1"/>
    <n v="40.36"/>
    <n v="0.1"/>
    <n v="14.82"/>
    <x v="2197"/>
    <n v="14.82"/>
    <n v="21.503999999999998"/>
    <n v="0.59200528576148004"/>
  </r>
  <r>
    <s v="ORID-04938"/>
    <x v="81"/>
    <x v="0"/>
    <s v="Q2"/>
    <n v="5"/>
    <x v="3"/>
    <x v="0"/>
    <x v="3"/>
    <x v="0"/>
    <s v="Returning"/>
    <x v="4"/>
    <x v="15"/>
    <n v="2"/>
    <n v="51.34"/>
    <n v="0"/>
    <n v="22.17"/>
    <x v="2198"/>
    <n v="44.34"/>
    <n v="58.34"/>
    <n v="0.56817296455005839"/>
  </r>
  <r>
    <s v="ORID-0494"/>
    <x v="298"/>
    <x v="0"/>
    <s v="Q3"/>
    <n v="9"/>
    <x v="5"/>
    <x v="0"/>
    <x v="4"/>
    <x v="1"/>
    <s v="New"/>
    <x v="1"/>
    <x v="1"/>
    <n v="1"/>
    <n v="35.94"/>
    <n v="0.1"/>
    <n v="13.19"/>
    <x v="2199"/>
    <n v="13.19"/>
    <n v="19.155999999999999"/>
    <n v="0.59222160390774747"/>
  </r>
  <r>
    <s v="ORID-04940"/>
    <x v="77"/>
    <x v="0"/>
    <s v="Q3"/>
    <n v="7"/>
    <x v="0"/>
    <x v="2"/>
    <x v="5"/>
    <x v="1"/>
    <s v="Returning"/>
    <x v="1"/>
    <x v="4"/>
    <n v="1"/>
    <n v="164.78"/>
    <n v="0.1"/>
    <n v="88.72"/>
    <x v="2200"/>
    <n v="88.72"/>
    <n v="59.581999999999994"/>
    <n v="0.4017612709201494"/>
  </r>
  <r>
    <s v="ORID-04942"/>
    <x v="287"/>
    <x v="0"/>
    <s v="Q4"/>
    <n v="12"/>
    <x v="1"/>
    <x v="0"/>
    <x v="3"/>
    <x v="3"/>
    <s v="New"/>
    <x v="1"/>
    <x v="1"/>
    <n v="3"/>
    <n v="36.6"/>
    <n v="0.15"/>
    <n v="13.95"/>
    <x v="2201"/>
    <n v="41.849999999999994"/>
    <n v="51.480000000000018"/>
    <n v="0.55159112825458068"/>
  </r>
  <r>
    <s v="ORID-04943"/>
    <x v="102"/>
    <x v="0"/>
    <s v="Q4"/>
    <n v="11"/>
    <x v="7"/>
    <x v="1"/>
    <x v="2"/>
    <x v="2"/>
    <s v="Returning"/>
    <x v="2"/>
    <x v="3"/>
    <n v="10"/>
    <n v="191.98"/>
    <n v="0.1"/>
    <n v="102.73"/>
    <x v="2202"/>
    <n v="1027.3"/>
    <n v="700.52"/>
    <n v="0.40543575140929033"/>
  </r>
  <r>
    <s v="ORID-04945"/>
    <x v="87"/>
    <x v="0"/>
    <s v="Q4"/>
    <n v="12"/>
    <x v="1"/>
    <x v="3"/>
    <x v="9"/>
    <x v="1"/>
    <s v="Business"/>
    <x v="2"/>
    <x v="16"/>
    <n v="2"/>
    <n v="82.04"/>
    <n v="0.1"/>
    <n v="38.880000000000003"/>
    <x v="2203"/>
    <n v="77.760000000000005"/>
    <n v="69.91200000000002"/>
    <n v="0.47342759629449055"/>
  </r>
  <r>
    <s v="ORID-0495"/>
    <x v="197"/>
    <x v="0"/>
    <s v="Q2"/>
    <n v="4"/>
    <x v="10"/>
    <x v="2"/>
    <x v="16"/>
    <x v="0"/>
    <s v="Business"/>
    <x v="1"/>
    <x v="2"/>
    <n v="1"/>
    <n v="134.65"/>
    <n v="0"/>
    <n v="68.19"/>
    <x v="2204"/>
    <n v="68.19"/>
    <n v="66.460000000000008"/>
    <n v="0.49357593761604163"/>
  </r>
  <r>
    <s v="ORID-04951"/>
    <x v="180"/>
    <x v="0"/>
    <s v="Q1"/>
    <n v="3"/>
    <x v="8"/>
    <x v="2"/>
    <x v="16"/>
    <x v="1"/>
    <s v="New"/>
    <x v="2"/>
    <x v="18"/>
    <n v="1"/>
    <n v="344.8"/>
    <n v="0.05"/>
    <n v="196.14"/>
    <x v="2205"/>
    <n v="196.14"/>
    <n v="131.42000000000002"/>
    <n v="0.40120893882036884"/>
  </r>
  <r>
    <s v="ORID-04952"/>
    <x v="26"/>
    <x v="0"/>
    <s v="Q1"/>
    <n v="3"/>
    <x v="8"/>
    <x v="2"/>
    <x v="5"/>
    <x v="1"/>
    <s v="Business"/>
    <x v="0"/>
    <x v="5"/>
    <n v="2"/>
    <n v="72.459999999999994"/>
    <n v="0"/>
    <n v="33.31"/>
    <x v="2206"/>
    <n v="66.62"/>
    <n v="78.299999999999983"/>
    <n v="0.54029809550096597"/>
  </r>
  <r>
    <s v="ORID-04954"/>
    <x v="236"/>
    <x v="0"/>
    <s v="Q2"/>
    <n v="4"/>
    <x v="10"/>
    <x v="0"/>
    <x v="12"/>
    <x v="1"/>
    <s v="New"/>
    <x v="0"/>
    <x v="5"/>
    <n v="3"/>
    <n v="72.11"/>
    <n v="0.05"/>
    <n v="31.63"/>
    <x v="2207"/>
    <n v="94.89"/>
    <n v="110.62349999999996"/>
    <n v="0.5382785072513484"/>
  </r>
  <r>
    <s v="ORID-04956"/>
    <x v="289"/>
    <x v="0"/>
    <s v="Q4"/>
    <n v="10"/>
    <x v="6"/>
    <x v="0"/>
    <x v="3"/>
    <x v="0"/>
    <s v="Business"/>
    <x v="0"/>
    <x v="0"/>
    <n v="2"/>
    <n v="151.66"/>
    <n v="0"/>
    <n v="77.17"/>
    <x v="2208"/>
    <n v="154.34"/>
    <n v="148.97999999999999"/>
    <n v="0.49116444678886984"/>
  </r>
  <r>
    <s v="ORID-04957"/>
    <x v="273"/>
    <x v="0"/>
    <s v="Q3"/>
    <n v="7"/>
    <x v="0"/>
    <x v="2"/>
    <x v="13"/>
    <x v="1"/>
    <s v="Returning"/>
    <x v="4"/>
    <x v="17"/>
    <n v="1"/>
    <n v="35.58"/>
    <n v="0"/>
    <n v="13.68"/>
    <x v="447"/>
    <n v="13.68"/>
    <n v="21.9"/>
    <n v="0.61551433389544685"/>
  </r>
  <r>
    <s v="ORID-04959"/>
    <x v="195"/>
    <x v="0"/>
    <s v="Q2"/>
    <n v="5"/>
    <x v="3"/>
    <x v="1"/>
    <x v="1"/>
    <x v="2"/>
    <s v="Business"/>
    <x v="2"/>
    <x v="16"/>
    <n v="6"/>
    <n v="83.58"/>
    <n v="0.2"/>
    <n v="40.5"/>
    <x v="2209"/>
    <n v="243"/>
    <n v="158.18400000000003"/>
    <n v="0.39429289303661169"/>
  </r>
  <r>
    <s v="ORID-0496"/>
    <x v="144"/>
    <x v="0"/>
    <s v="Q3"/>
    <n v="8"/>
    <x v="2"/>
    <x v="1"/>
    <x v="11"/>
    <x v="0"/>
    <s v="Returning"/>
    <x v="4"/>
    <x v="17"/>
    <n v="1"/>
    <n v="37.020000000000003"/>
    <n v="0"/>
    <n v="13.64"/>
    <x v="2210"/>
    <n v="13.64"/>
    <n v="23.380000000000003"/>
    <n v="0.63155051323608857"/>
  </r>
  <r>
    <s v="ORID-04960"/>
    <x v="61"/>
    <x v="0"/>
    <s v="Q1"/>
    <n v="2"/>
    <x v="4"/>
    <x v="2"/>
    <x v="5"/>
    <x v="3"/>
    <s v="New"/>
    <x v="1"/>
    <x v="1"/>
    <n v="2"/>
    <n v="36.130000000000003"/>
    <n v="0"/>
    <n v="13.72"/>
    <x v="2211"/>
    <n v="27.44"/>
    <n v="44.820000000000007"/>
    <n v="0.62026017160254643"/>
  </r>
  <r>
    <s v="ORID-04961"/>
    <x v="58"/>
    <x v="0"/>
    <s v="Q4"/>
    <n v="11"/>
    <x v="7"/>
    <x v="3"/>
    <x v="9"/>
    <x v="0"/>
    <s v="New"/>
    <x v="2"/>
    <x v="3"/>
    <n v="2"/>
    <n v="194.78"/>
    <n v="0.15"/>
    <n v="102.51"/>
    <x v="2212"/>
    <n v="205.02"/>
    <n v="126.10599999999997"/>
    <n v="0.38083992196324051"/>
  </r>
  <r>
    <s v="ORID-04962"/>
    <x v="184"/>
    <x v="0"/>
    <s v="Q3"/>
    <n v="7"/>
    <x v="0"/>
    <x v="1"/>
    <x v="11"/>
    <x v="0"/>
    <s v="New"/>
    <x v="2"/>
    <x v="16"/>
    <n v="2"/>
    <n v="83.06"/>
    <n v="0"/>
    <n v="38.74"/>
    <x v="2213"/>
    <n v="77.48"/>
    <n v="88.64"/>
    <n v="0.5335901757765471"/>
  </r>
  <r>
    <s v="ORID-04963"/>
    <x v="272"/>
    <x v="0"/>
    <s v="Q4"/>
    <n v="12"/>
    <x v="1"/>
    <x v="1"/>
    <x v="1"/>
    <x v="1"/>
    <s v="New"/>
    <x v="0"/>
    <x v="5"/>
    <n v="5"/>
    <n v="72.3"/>
    <n v="0.05"/>
    <n v="31.73"/>
    <x v="2214"/>
    <n v="158.65"/>
    <n v="184.77500000000001"/>
    <n v="0.53803596127247577"/>
  </r>
  <r>
    <s v="ORID-04964"/>
    <x v="359"/>
    <x v="0"/>
    <s v="Q1"/>
    <n v="2"/>
    <x v="4"/>
    <x v="0"/>
    <x v="3"/>
    <x v="0"/>
    <s v="New"/>
    <x v="4"/>
    <x v="19"/>
    <n v="4"/>
    <n v="40.44"/>
    <n v="0"/>
    <n v="14.75"/>
    <x v="2215"/>
    <n v="59"/>
    <n v="102.75999999999999"/>
    <n v="0.63526211671612265"/>
  </r>
  <r>
    <s v="ORID-04968"/>
    <x v="47"/>
    <x v="0"/>
    <s v="Q4"/>
    <n v="10"/>
    <x v="6"/>
    <x v="3"/>
    <x v="7"/>
    <x v="3"/>
    <s v="New"/>
    <x v="1"/>
    <x v="1"/>
    <n v="1"/>
    <n v="35.549999999999997"/>
    <n v="0.05"/>
    <n v="13.44"/>
    <x v="778"/>
    <n v="13.44"/>
    <n v="20.332499999999996"/>
    <n v="0.60204308238951809"/>
  </r>
  <r>
    <s v="ORID-04969"/>
    <x v="250"/>
    <x v="0"/>
    <s v="Q2"/>
    <n v="4"/>
    <x v="10"/>
    <x v="0"/>
    <x v="0"/>
    <x v="3"/>
    <s v="Business"/>
    <x v="3"/>
    <x v="13"/>
    <n v="2"/>
    <n v="81.14"/>
    <n v="0"/>
    <n v="43.43"/>
    <x v="2216"/>
    <n v="86.86"/>
    <n v="75.42"/>
    <n v="0.46475228000985952"/>
  </r>
  <r>
    <s v="ORID-04970"/>
    <x v="82"/>
    <x v="0"/>
    <s v="Q3"/>
    <n v="8"/>
    <x v="2"/>
    <x v="2"/>
    <x v="16"/>
    <x v="1"/>
    <s v="Returning"/>
    <x v="3"/>
    <x v="7"/>
    <n v="2"/>
    <n v="105.01"/>
    <n v="0.15"/>
    <n v="50.56"/>
    <x v="2217"/>
    <n v="101.12"/>
    <n v="77.396999999999991"/>
    <n v="0.43355534766996978"/>
  </r>
  <r>
    <s v="ORID-04974"/>
    <x v="156"/>
    <x v="0"/>
    <s v="Q3"/>
    <n v="7"/>
    <x v="0"/>
    <x v="1"/>
    <x v="2"/>
    <x v="0"/>
    <s v="Business"/>
    <x v="0"/>
    <x v="5"/>
    <n v="1"/>
    <n v="70.52"/>
    <n v="0.1"/>
    <n v="33.28"/>
    <x v="2218"/>
    <n v="33.28"/>
    <n v="30.187999999999995"/>
    <n v="0.47564126804058732"/>
  </r>
  <r>
    <s v="ORID-04975"/>
    <x v="245"/>
    <x v="0"/>
    <s v="Q3"/>
    <n v="8"/>
    <x v="2"/>
    <x v="3"/>
    <x v="15"/>
    <x v="0"/>
    <s v="New"/>
    <x v="1"/>
    <x v="2"/>
    <n v="4"/>
    <n v="134.49"/>
    <n v="0"/>
    <n v="68.17"/>
    <x v="2219"/>
    <n v="272.68"/>
    <n v="265.28000000000003"/>
    <n v="0.49312216521674473"/>
  </r>
  <r>
    <s v="ORID-04978"/>
    <x v="186"/>
    <x v="0"/>
    <s v="Q1"/>
    <n v="3"/>
    <x v="8"/>
    <x v="1"/>
    <x v="2"/>
    <x v="1"/>
    <s v="New"/>
    <x v="4"/>
    <x v="19"/>
    <n v="5"/>
    <n v="41.32"/>
    <n v="0"/>
    <n v="15.09"/>
    <x v="2220"/>
    <n v="75.45"/>
    <n v="131.14999999999998"/>
    <n v="0.63480154888673757"/>
  </r>
  <r>
    <s v="ORID-0498"/>
    <x v="152"/>
    <x v="0"/>
    <s v="Q2"/>
    <n v="6"/>
    <x v="11"/>
    <x v="1"/>
    <x v="11"/>
    <x v="2"/>
    <s v="Business"/>
    <x v="1"/>
    <x v="2"/>
    <n v="5"/>
    <n v="130.94999999999999"/>
    <n v="0.15"/>
    <n v="68.47"/>
    <x v="2221"/>
    <n v="342.35"/>
    <n v="214.1875"/>
    <n v="0.38485726478449339"/>
  </r>
  <r>
    <s v="ORID-04980"/>
    <x v="313"/>
    <x v="0"/>
    <s v="Q2"/>
    <n v="4"/>
    <x v="10"/>
    <x v="2"/>
    <x v="5"/>
    <x v="0"/>
    <s v="Returning"/>
    <x v="2"/>
    <x v="9"/>
    <n v="2"/>
    <n v="120.49"/>
    <n v="0.1"/>
    <n v="62.23"/>
    <x v="2222"/>
    <n v="124.46"/>
    <n v="92.422000000000011"/>
    <n v="0.42613955976060719"/>
  </r>
  <r>
    <s v="ORID-04982"/>
    <x v="209"/>
    <x v="0"/>
    <s v="Q2"/>
    <n v="6"/>
    <x v="11"/>
    <x v="3"/>
    <x v="15"/>
    <x v="1"/>
    <s v="Returning"/>
    <x v="1"/>
    <x v="1"/>
    <n v="1"/>
    <n v="36.700000000000003"/>
    <n v="0.15"/>
    <n v="13.59"/>
    <x v="2223"/>
    <n v="13.59"/>
    <n v="17.605"/>
    <n v="0.56435326174066358"/>
  </r>
  <r>
    <s v="ORID-04984"/>
    <x v="166"/>
    <x v="0"/>
    <s v="Q4"/>
    <n v="10"/>
    <x v="6"/>
    <x v="3"/>
    <x v="14"/>
    <x v="1"/>
    <s v="Returning"/>
    <x v="4"/>
    <x v="17"/>
    <n v="1"/>
    <n v="36.590000000000003"/>
    <n v="0"/>
    <n v="13.62"/>
    <x v="1711"/>
    <n v="13.62"/>
    <n v="22.970000000000006"/>
    <n v="0.62776714949439749"/>
  </r>
  <r>
    <s v="ORID-04988"/>
    <x v="271"/>
    <x v="0"/>
    <s v="Q2"/>
    <n v="5"/>
    <x v="3"/>
    <x v="3"/>
    <x v="15"/>
    <x v="0"/>
    <s v="New"/>
    <x v="4"/>
    <x v="14"/>
    <n v="1"/>
    <n v="122.28"/>
    <n v="0"/>
    <n v="67.28"/>
    <x v="2224"/>
    <n v="67.28"/>
    <n v="55"/>
    <n v="0.44978737324174028"/>
  </r>
  <r>
    <s v="ORID-04989"/>
    <x v="72"/>
    <x v="0"/>
    <s v="Q2"/>
    <n v="6"/>
    <x v="11"/>
    <x v="2"/>
    <x v="13"/>
    <x v="1"/>
    <s v="Returning"/>
    <x v="3"/>
    <x v="11"/>
    <n v="1"/>
    <n v="40.86"/>
    <n v="0.05"/>
    <n v="16.899999999999999"/>
    <x v="1364"/>
    <n v="16.899999999999999"/>
    <n v="21.917000000000002"/>
    <n v="0.564623747327202"/>
  </r>
  <r>
    <s v="ORID-04990"/>
    <x v="105"/>
    <x v="0"/>
    <s v="Q3"/>
    <n v="8"/>
    <x v="2"/>
    <x v="0"/>
    <x v="12"/>
    <x v="3"/>
    <s v="Returning"/>
    <x v="4"/>
    <x v="19"/>
    <n v="1"/>
    <n v="40.92"/>
    <n v="0.1"/>
    <n v="14.94"/>
    <x v="2225"/>
    <n v="14.94"/>
    <n v="21.888000000000005"/>
    <n v="0.59433040078201382"/>
  </r>
  <r>
    <s v="ORID-04991"/>
    <x v="41"/>
    <x v="0"/>
    <s v="Q2"/>
    <n v="6"/>
    <x v="11"/>
    <x v="0"/>
    <x v="4"/>
    <x v="1"/>
    <s v="New"/>
    <x v="0"/>
    <x v="10"/>
    <n v="3"/>
    <n v="146.55000000000001"/>
    <n v="0.1"/>
    <n v="79.59"/>
    <x v="2226"/>
    <n v="238.77"/>
    <n v="156.91500000000005"/>
    <n v="0.39656544978960545"/>
  </r>
  <r>
    <s v="ORID-04992"/>
    <x v="242"/>
    <x v="0"/>
    <s v="Q1"/>
    <n v="3"/>
    <x v="8"/>
    <x v="3"/>
    <x v="9"/>
    <x v="2"/>
    <s v="Business"/>
    <x v="3"/>
    <x v="13"/>
    <n v="5"/>
    <n v="82.44"/>
    <n v="0.1"/>
    <n v="41.57"/>
    <x v="2227"/>
    <n v="207.85"/>
    <n v="163.13000000000002"/>
    <n v="0.43972720901396306"/>
  </r>
  <r>
    <s v="ORID-04994"/>
    <x v="152"/>
    <x v="0"/>
    <s v="Q2"/>
    <n v="6"/>
    <x v="11"/>
    <x v="3"/>
    <x v="15"/>
    <x v="2"/>
    <s v="Business"/>
    <x v="0"/>
    <x v="0"/>
    <n v="4"/>
    <n v="150.43"/>
    <n v="0.1"/>
    <n v="77.650000000000006"/>
    <x v="2228"/>
    <n v="310.60000000000002"/>
    <n v="230.94799999999998"/>
    <n v="0.42645896577957998"/>
  </r>
  <r>
    <s v="ORID-04995"/>
    <x v="322"/>
    <x v="0"/>
    <s v="Q1"/>
    <n v="3"/>
    <x v="8"/>
    <x v="2"/>
    <x v="6"/>
    <x v="3"/>
    <s v="New"/>
    <x v="0"/>
    <x v="12"/>
    <n v="3"/>
    <n v="90.31"/>
    <n v="0"/>
    <n v="44.58"/>
    <x v="2229"/>
    <n v="133.74"/>
    <n v="137.19"/>
    <n v="0.50636695825489975"/>
  </r>
  <r>
    <s v="ORID-04997"/>
    <x v="33"/>
    <x v="0"/>
    <s v="Q4"/>
    <n v="10"/>
    <x v="6"/>
    <x v="0"/>
    <x v="0"/>
    <x v="1"/>
    <s v="Returning"/>
    <x v="2"/>
    <x v="3"/>
    <n v="3"/>
    <n v="194.09"/>
    <n v="0.1"/>
    <n v="105.84"/>
    <x v="2230"/>
    <n v="317.52"/>
    <n v="206.52300000000002"/>
    <n v="0.39409552269565667"/>
  </r>
  <r>
    <s v="ORID-04999"/>
    <x v="214"/>
    <x v="0"/>
    <s v="Q3"/>
    <n v="8"/>
    <x v="2"/>
    <x v="0"/>
    <x v="12"/>
    <x v="1"/>
    <s v="Returning"/>
    <x v="3"/>
    <x v="13"/>
    <n v="2"/>
    <n v="81.38"/>
    <n v="0"/>
    <n v="42.19"/>
    <x v="2231"/>
    <n v="84.38"/>
    <n v="78.38"/>
    <n v="0.4815679528139592"/>
  </r>
  <r>
    <s v="ORID-05"/>
    <x v="176"/>
    <x v="0"/>
    <s v="Q3"/>
    <n v="9"/>
    <x v="5"/>
    <x v="2"/>
    <x v="5"/>
    <x v="1"/>
    <s v="Business"/>
    <x v="4"/>
    <x v="15"/>
    <n v="1"/>
    <n v="51.83"/>
    <n v="0"/>
    <n v="21.9"/>
    <x v="2232"/>
    <n v="21.9"/>
    <n v="29.93"/>
    <n v="0.57746478873239437"/>
  </r>
  <r>
    <s v="ORID-05000"/>
    <x v="310"/>
    <x v="0"/>
    <s v="Q3"/>
    <n v="8"/>
    <x v="2"/>
    <x v="2"/>
    <x v="6"/>
    <x v="3"/>
    <s v="New"/>
    <x v="1"/>
    <x v="1"/>
    <n v="2"/>
    <n v="37"/>
    <n v="0"/>
    <n v="13.83"/>
    <x v="2233"/>
    <n v="27.66"/>
    <n v="46.34"/>
    <n v="0.62621621621621626"/>
  </r>
  <r>
    <s v="ORID-05002"/>
    <x v="327"/>
    <x v="0"/>
    <s v="Q4"/>
    <n v="12"/>
    <x v="1"/>
    <x v="2"/>
    <x v="16"/>
    <x v="2"/>
    <s v="Business"/>
    <x v="0"/>
    <x v="12"/>
    <n v="4"/>
    <n v="94.3"/>
    <n v="0.1"/>
    <n v="44.36"/>
    <x v="2234"/>
    <n v="177.44"/>
    <n v="162.04000000000002"/>
    <n v="0.47731825144338402"/>
  </r>
  <r>
    <s v="ORID-05006"/>
    <x v="184"/>
    <x v="0"/>
    <s v="Q3"/>
    <n v="7"/>
    <x v="0"/>
    <x v="3"/>
    <x v="7"/>
    <x v="1"/>
    <s v="Returning"/>
    <x v="0"/>
    <x v="0"/>
    <n v="2"/>
    <n v="151.72999999999999"/>
    <n v="0"/>
    <n v="81.209999999999994"/>
    <x v="2235"/>
    <n v="162.41999999999999"/>
    <n v="141.04"/>
    <n v="0.46477295195412904"/>
  </r>
  <r>
    <s v="ORID-05007"/>
    <x v="130"/>
    <x v="0"/>
    <s v="Q4"/>
    <n v="11"/>
    <x v="7"/>
    <x v="2"/>
    <x v="16"/>
    <x v="1"/>
    <s v="Business"/>
    <x v="1"/>
    <x v="4"/>
    <n v="4"/>
    <n v="161.97"/>
    <n v="0.05"/>
    <n v="87.2"/>
    <x v="2236"/>
    <n v="348.8"/>
    <n v="266.68599999999998"/>
    <n v="0.4332933649181297"/>
  </r>
  <r>
    <s v="ORID-0501"/>
    <x v="316"/>
    <x v="0"/>
    <s v="Q2"/>
    <n v="6"/>
    <x v="11"/>
    <x v="0"/>
    <x v="4"/>
    <x v="1"/>
    <s v="New"/>
    <x v="2"/>
    <x v="16"/>
    <n v="2"/>
    <n v="80.95"/>
    <n v="0.1"/>
    <n v="39.44"/>
    <x v="2237"/>
    <n v="78.88"/>
    <n v="66.830000000000013"/>
    <n v="0.45865074462974409"/>
  </r>
  <r>
    <s v="ORID-05010"/>
    <x v="301"/>
    <x v="0"/>
    <s v="Q2"/>
    <n v="4"/>
    <x v="10"/>
    <x v="0"/>
    <x v="0"/>
    <x v="2"/>
    <s v="Business"/>
    <x v="1"/>
    <x v="8"/>
    <n v="3"/>
    <n v="46.2"/>
    <n v="0.1"/>
    <n v="18.149999999999999"/>
    <x v="2238"/>
    <n v="54.449999999999996"/>
    <n v="70.29000000000002"/>
    <n v="0.5634920634920636"/>
  </r>
  <r>
    <s v="ORID-05012"/>
    <x v="140"/>
    <x v="0"/>
    <s v="Q3"/>
    <n v="7"/>
    <x v="0"/>
    <x v="3"/>
    <x v="14"/>
    <x v="0"/>
    <s v="Returning"/>
    <x v="4"/>
    <x v="14"/>
    <n v="2"/>
    <n v="123.58"/>
    <n v="0.1"/>
    <n v="68.739999999999995"/>
    <x v="2239"/>
    <n v="137.47999999999999"/>
    <n v="84.963999999999999"/>
    <n v="0.3819568071065077"/>
  </r>
  <r>
    <s v="ORID-05016"/>
    <x v="26"/>
    <x v="0"/>
    <s v="Q1"/>
    <n v="3"/>
    <x v="8"/>
    <x v="2"/>
    <x v="6"/>
    <x v="3"/>
    <s v="New"/>
    <x v="4"/>
    <x v="19"/>
    <n v="2"/>
    <n v="40.659999999999997"/>
    <n v="0.1"/>
    <n v="14.63"/>
    <x v="2240"/>
    <n v="29.26"/>
    <n v="43.927999999999997"/>
    <n v="0.60020768431983385"/>
  </r>
  <r>
    <s v="ORID-05018"/>
    <x v="219"/>
    <x v="0"/>
    <s v="Q2"/>
    <n v="5"/>
    <x v="3"/>
    <x v="3"/>
    <x v="9"/>
    <x v="2"/>
    <s v="Business"/>
    <x v="0"/>
    <x v="10"/>
    <n v="4"/>
    <n v="145.85"/>
    <n v="0.15"/>
    <n v="79.69"/>
    <x v="2241"/>
    <n v="318.76"/>
    <n v="177.13"/>
    <n v="0.35719615237250196"/>
  </r>
  <r>
    <s v="ORID-05020"/>
    <x v="218"/>
    <x v="0"/>
    <s v="Q2"/>
    <n v="6"/>
    <x v="11"/>
    <x v="3"/>
    <x v="8"/>
    <x v="0"/>
    <s v="Returning"/>
    <x v="1"/>
    <x v="1"/>
    <n v="2"/>
    <n v="35.450000000000003"/>
    <n v="0.05"/>
    <n v="13.39"/>
    <x v="2242"/>
    <n v="26.78"/>
    <n v="40.575000000000003"/>
    <n v="0.60240516665429444"/>
  </r>
  <r>
    <s v="ORID-05021"/>
    <x v="22"/>
    <x v="0"/>
    <s v="Q2"/>
    <n v="5"/>
    <x v="3"/>
    <x v="3"/>
    <x v="15"/>
    <x v="0"/>
    <s v="Returning"/>
    <x v="2"/>
    <x v="3"/>
    <n v="1"/>
    <n v="191.62"/>
    <n v="0.05"/>
    <n v="106.15"/>
    <x v="2243"/>
    <n v="106.15"/>
    <n v="75.888999999999982"/>
    <n v="0.41688319535923613"/>
  </r>
  <r>
    <s v="ORID-05022"/>
    <x v="108"/>
    <x v="0"/>
    <s v="Q2"/>
    <n v="4"/>
    <x v="10"/>
    <x v="0"/>
    <x v="0"/>
    <x v="1"/>
    <s v="Business"/>
    <x v="2"/>
    <x v="3"/>
    <n v="2"/>
    <n v="196.37"/>
    <n v="0"/>
    <n v="101.73"/>
    <x v="2244"/>
    <n v="203.46"/>
    <n v="189.28"/>
    <n v="0.48194734429902736"/>
  </r>
  <r>
    <s v="ORID-05024"/>
    <x v="362"/>
    <x v="0"/>
    <s v="Q4"/>
    <n v="10"/>
    <x v="6"/>
    <x v="0"/>
    <x v="0"/>
    <x v="3"/>
    <s v="Returning"/>
    <x v="2"/>
    <x v="3"/>
    <n v="1"/>
    <n v="192.62"/>
    <n v="0"/>
    <n v="102.51"/>
    <x v="2245"/>
    <n v="102.51"/>
    <n v="90.11"/>
    <n v="0.46781227286886096"/>
  </r>
  <r>
    <s v="ORID-05025"/>
    <x v="276"/>
    <x v="0"/>
    <s v="Q3"/>
    <n v="7"/>
    <x v="0"/>
    <x v="3"/>
    <x v="7"/>
    <x v="1"/>
    <s v="Returning"/>
    <x v="1"/>
    <x v="4"/>
    <n v="4"/>
    <n v="166.71"/>
    <n v="0"/>
    <n v="86.55"/>
    <x v="2246"/>
    <n v="346.2"/>
    <n v="320.64000000000004"/>
    <n v="0.48083498290444487"/>
  </r>
  <r>
    <s v="ORID-05027"/>
    <x v="274"/>
    <x v="0"/>
    <s v="Q4"/>
    <n v="10"/>
    <x v="6"/>
    <x v="3"/>
    <x v="15"/>
    <x v="1"/>
    <s v="New"/>
    <x v="0"/>
    <x v="0"/>
    <n v="1"/>
    <n v="154.53"/>
    <n v="0"/>
    <n v="77.930000000000007"/>
    <x v="2247"/>
    <n v="77.930000000000007"/>
    <n v="76.599999999999994"/>
    <n v="0.49569662848637802"/>
  </r>
  <r>
    <s v="ORID-05029"/>
    <x v="124"/>
    <x v="0"/>
    <s v="Q3"/>
    <n v="8"/>
    <x v="2"/>
    <x v="1"/>
    <x v="11"/>
    <x v="1"/>
    <s v="New"/>
    <x v="0"/>
    <x v="0"/>
    <n v="1"/>
    <n v="156.19"/>
    <n v="0"/>
    <n v="79.239999999999995"/>
    <x v="2248"/>
    <n v="79.239999999999995"/>
    <n v="76.95"/>
    <n v="0.49266918496702738"/>
  </r>
  <r>
    <s v="ORID-05030"/>
    <x v="286"/>
    <x v="0"/>
    <s v="Q3"/>
    <n v="9"/>
    <x v="5"/>
    <x v="2"/>
    <x v="6"/>
    <x v="0"/>
    <s v="New"/>
    <x v="3"/>
    <x v="13"/>
    <n v="1"/>
    <n v="83.73"/>
    <n v="0.15"/>
    <n v="43.34"/>
    <x v="2249"/>
    <n v="43.34"/>
    <n v="27.830500000000001"/>
    <n v="0.39103982689457006"/>
  </r>
  <r>
    <s v="ORID-05033"/>
    <x v="184"/>
    <x v="0"/>
    <s v="Q3"/>
    <n v="7"/>
    <x v="0"/>
    <x v="0"/>
    <x v="12"/>
    <x v="1"/>
    <s v="New"/>
    <x v="0"/>
    <x v="5"/>
    <n v="4"/>
    <n v="72.010000000000005"/>
    <n v="0.05"/>
    <n v="32.36"/>
    <x v="2250"/>
    <n v="129.44"/>
    <n v="144.19800000000004"/>
    <n v="0.52696628392255473"/>
  </r>
  <r>
    <s v="ORID-05034"/>
    <x v="58"/>
    <x v="0"/>
    <s v="Q4"/>
    <n v="11"/>
    <x v="7"/>
    <x v="2"/>
    <x v="16"/>
    <x v="1"/>
    <s v="Returning"/>
    <x v="0"/>
    <x v="10"/>
    <n v="1"/>
    <n v="141.63"/>
    <n v="0.05"/>
    <n v="77.17"/>
    <x v="2251"/>
    <n v="77.17"/>
    <n v="57.378499999999988"/>
    <n v="0.42645217152179321"/>
  </r>
  <r>
    <s v="ORID-05035"/>
    <x v="199"/>
    <x v="0"/>
    <s v="Q4"/>
    <n v="12"/>
    <x v="1"/>
    <x v="2"/>
    <x v="6"/>
    <x v="1"/>
    <s v="New"/>
    <x v="3"/>
    <x v="7"/>
    <n v="2"/>
    <n v="101.73"/>
    <n v="0.1"/>
    <n v="49.3"/>
    <x v="2252"/>
    <n v="98.6"/>
    <n v="84.51400000000001"/>
    <n v="0.46153762137247839"/>
  </r>
  <r>
    <s v="ORID-05036"/>
    <x v="256"/>
    <x v="0"/>
    <s v="Q1"/>
    <n v="1"/>
    <x v="9"/>
    <x v="3"/>
    <x v="7"/>
    <x v="0"/>
    <s v="Returning"/>
    <x v="0"/>
    <x v="0"/>
    <n v="1"/>
    <n v="151.11000000000001"/>
    <n v="0.15"/>
    <n v="79.650000000000006"/>
    <x v="2253"/>
    <n v="79.650000000000006"/>
    <n v="48.793499999999995"/>
    <n v="0.37988298356865075"/>
  </r>
  <r>
    <s v="ORID-05037"/>
    <x v="69"/>
    <x v="0"/>
    <s v="Q2"/>
    <n v="5"/>
    <x v="3"/>
    <x v="2"/>
    <x v="10"/>
    <x v="1"/>
    <s v="New"/>
    <x v="3"/>
    <x v="6"/>
    <n v="1"/>
    <n v="51.53"/>
    <n v="0.1"/>
    <n v="23.06"/>
    <x v="2254"/>
    <n v="23.06"/>
    <n v="23.317000000000004"/>
    <n v="0.50277076999374692"/>
  </r>
  <r>
    <s v="ORID-05040"/>
    <x v="207"/>
    <x v="0"/>
    <s v="Q3"/>
    <n v="8"/>
    <x v="2"/>
    <x v="0"/>
    <x v="0"/>
    <x v="1"/>
    <s v="Returning"/>
    <x v="0"/>
    <x v="5"/>
    <n v="1"/>
    <n v="72.39"/>
    <n v="0.1"/>
    <n v="31.64"/>
    <x v="2255"/>
    <n v="31.64"/>
    <n v="33.510999999999996"/>
    <n v="0.51435895074519189"/>
  </r>
  <r>
    <s v="ORID-05041"/>
    <x v="265"/>
    <x v="0"/>
    <s v="Q2"/>
    <n v="6"/>
    <x v="11"/>
    <x v="1"/>
    <x v="11"/>
    <x v="0"/>
    <s v="New"/>
    <x v="2"/>
    <x v="9"/>
    <n v="1"/>
    <n v="126.12"/>
    <n v="0"/>
    <n v="62.18"/>
    <x v="2256"/>
    <n v="62.18"/>
    <n v="63.940000000000005"/>
    <n v="0.50697748176339996"/>
  </r>
  <r>
    <s v="ORID-05042"/>
    <x v="25"/>
    <x v="0"/>
    <s v="Q2"/>
    <n v="4"/>
    <x v="10"/>
    <x v="2"/>
    <x v="5"/>
    <x v="0"/>
    <s v="Business"/>
    <x v="1"/>
    <x v="4"/>
    <n v="1"/>
    <n v="163.16"/>
    <n v="0"/>
    <n v="88.78"/>
    <x v="2257"/>
    <n v="88.78"/>
    <n v="74.38"/>
    <n v="0.45587153714145623"/>
  </r>
  <r>
    <s v="ORID-05048"/>
    <x v="156"/>
    <x v="0"/>
    <s v="Q3"/>
    <n v="7"/>
    <x v="0"/>
    <x v="2"/>
    <x v="6"/>
    <x v="3"/>
    <s v="New"/>
    <x v="4"/>
    <x v="15"/>
    <n v="3"/>
    <n v="49.9"/>
    <n v="0.05"/>
    <n v="22.27"/>
    <x v="2258"/>
    <n v="66.81"/>
    <n v="75.404999999999973"/>
    <n v="0.53021833139964125"/>
  </r>
  <r>
    <s v="ORID-0505"/>
    <x v="165"/>
    <x v="0"/>
    <s v="Q4"/>
    <n v="12"/>
    <x v="1"/>
    <x v="1"/>
    <x v="11"/>
    <x v="3"/>
    <s v="Returning"/>
    <x v="2"/>
    <x v="3"/>
    <n v="2"/>
    <n v="199.43"/>
    <n v="0.05"/>
    <n v="106.58"/>
    <x v="2259"/>
    <n v="213.16"/>
    <n v="165.75699999999998"/>
    <n v="0.4374493622613923"/>
  </r>
  <r>
    <s v="ORID-05050"/>
    <x v="198"/>
    <x v="0"/>
    <s v="Q1"/>
    <n v="3"/>
    <x v="8"/>
    <x v="0"/>
    <x v="3"/>
    <x v="0"/>
    <s v="Returning"/>
    <x v="1"/>
    <x v="4"/>
    <n v="1"/>
    <n v="161.04"/>
    <n v="0"/>
    <n v="85.83"/>
    <x v="2260"/>
    <n v="85.83"/>
    <n v="75.209999999999994"/>
    <n v="0.46702682563338299"/>
  </r>
  <r>
    <s v="ORID-05051"/>
    <x v="201"/>
    <x v="0"/>
    <s v="Q2"/>
    <n v="5"/>
    <x v="3"/>
    <x v="1"/>
    <x v="11"/>
    <x v="0"/>
    <s v="Returning"/>
    <x v="3"/>
    <x v="6"/>
    <n v="4"/>
    <n v="51.31"/>
    <n v="0"/>
    <n v="22.19"/>
    <x v="2261"/>
    <n v="88.76"/>
    <n v="116.48"/>
    <n v="0.56753069577080495"/>
  </r>
  <r>
    <s v="ORID-05052"/>
    <x v="178"/>
    <x v="0"/>
    <s v="Q4"/>
    <n v="11"/>
    <x v="7"/>
    <x v="1"/>
    <x v="11"/>
    <x v="3"/>
    <s v="Returning"/>
    <x v="3"/>
    <x v="11"/>
    <n v="3"/>
    <n v="41.12"/>
    <n v="0.1"/>
    <n v="16.670000000000002"/>
    <x v="2262"/>
    <n v="50.010000000000005"/>
    <n v="61.013999999999982"/>
    <n v="0.54955685257241671"/>
  </r>
  <r>
    <s v="ORID-05054"/>
    <x v="244"/>
    <x v="0"/>
    <s v="Q3"/>
    <n v="7"/>
    <x v="0"/>
    <x v="0"/>
    <x v="12"/>
    <x v="1"/>
    <s v="New"/>
    <x v="2"/>
    <x v="9"/>
    <n v="2"/>
    <n v="121.06"/>
    <n v="0"/>
    <n v="59.62"/>
    <x v="2263"/>
    <n v="119.24"/>
    <n v="122.88000000000001"/>
    <n v="0.50751693375185858"/>
  </r>
  <r>
    <s v="ORID-05055"/>
    <x v="344"/>
    <x v="0"/>
    <s v="Q4"/>
    <n v="12"/>
    <x v="1"/>
    <x v="3"/>
    <x v="7"/>
    <x v="3"/>
    <s v="New"/>
    <x v="0"/>
    <x v="5"/>
    <n v="1"/>
    <n v="71.89"/>
    <n v="0.15"/>
    <n v="32.409999999999997"/>
    <x v="2264"/>
    <n v="32.409999999999997"/>
    <n v="28.6965"/>
    <n v="0.46961452545964832"/>
  </r>
  <r>
    <s v="ORID-05056"/>
    <x v="195"/>
    <x v="0"/>
    <s v="Q2"/>
    <n v="5"/>
    <x v="3"/>
    <x v="3"/>
    <x v="14"/>
    <x v="3"/>
    <s v="Returning"/>
    <x v="2"/>
    <x v="16"/>
    <n v="2"/>
    <n v="80.010000000000005"/>
    <n v="0"/>
    <n v="38.54"/>
    <x v="2265"/>
    <n v="77.08"/>
    <n v="82.940000000000012"/>
    <n v="0.51831021122359711"/>
  </r>
  <r>
    <s v="ORID-05058"/>
    <x v="310"/>
    <x v="0"/>
    <s v="Q3"/>
    <n v="8"/>
    <x v="2"/>
    <x v="2"/>
    <x v="10"/>
    <x v="2"/>
    <s v="Business"/>
    <x v="3"/>
    <x v="11"/>
    <n v="6"/>
    <n v="41.33"/>
    <n v="0.2"/>
    <n v="17.02"/>
    <x v="2266"/>
    <n v="102.12"/>
    <n v="96.26400000000001"/>
    <n v="0.48524074522138883"/>
  </r>
  <r>
    <s v="ORID-05059"/>
    <x v="7"/>
    <x v="0"/>
    <s v="Q3"/>
    <n v="8"/>
    <x v="2"/>
    <x v="2"/>
    <x v="13"/>
    <x v="3"/>
    <s v="Returning"/>
    <x v="2"/>
    <x v="9"/>
    <n v="2"/>
    <n v="122.47"/>
    <n v="0"/>
    <n v="59.73"/>
    <x v="2267"/>
    <n v="119.46"/>
    <n v="125.48"/>
    <n v="0.5122887237690863"/>
  </r>
  <r>
    <s v="ORID-05062"/>
    <x v="317"/>
    <x v="0"/>
    <s v="Q4"/>
    <n v="10"/>
    <x v="6"/>
    <x v="2"/>
    <x v="6"/>
    <x v="1"/>
    <s v="Returning"/>
    <x v="1"/>
    <x v="2"/>
    <n v="4"/>
    <n v="131.05000000000001"/>
    <n v="0"/>
    <n v="67.37"/>
    <x v="2268"/>
    <n v="269.48"/>
    <n v="254.72000000000003"/>
    <n v="0.48592140404425793"/>
  </r>
  <r>
    <s v="ORID-05065"/>
    <x v="91"/>
    <x v="0"/>
    <s v="Q4"/>
    <n v="11"/>
    <x v="7"/>
    <x v="0"/>
    <x v="12"/>
    <x v="1"/>
    <s v="New"/>
    <x v="1"/>
    <x v="4"/>
    <n v="2"/>
    <n v="166.15"/>
    <n v="0"/>
    <n v="86.42"/>
    <x v="2269"/>
    <n v="172.84"/>
    <n v="159.46"/>
    <n v="0.47986758952753539"/>
  </r>
  <r>
    <s v="ORID-05066"/>
    <x v="202"/>
    <x v="0"/>
    <s v="Q3"/>
    <n v="9"/>
    <x v="5"/>
    <x v="2"/>
    <x v="10"/>
    <x v="1"/>
    <s v="New"/>
    <x v="2"/>
    <x v="18"/>
    <n v="1"/>
    <n v="338.01"/>
    <n v="0"/>
    <n v="190.89"/>
    <x v="2270"/>
    <n v="190.89"/>
    <n v="147.12"/>
    <n v="0.43525339486997427"/>
  </r>
  <r>
    <s v="ORID-05068"/>
    <x v="355"/>
    <x v="0"/>
    <s v="Q1"/>
    <n v="1"/>
    <x v="9"/>
    <x v="1"/>
    <x v="1"/>
    <x v="1"/>
    <s v="Returning"/>
    <x v="1"/>
    <x v="8"/>
    <n v="2"/>
    <n v="47.05"/>
    <n v="0.1"/>
    <n v="18.8"/>
    <x v="2271"/>
    <n v="37.6"/>
    <n v="47.089999999999996"/>
    <n v="0.55602786633604906"/>
  </r>
  <r>
    <s v="ORID-05070"/>
    <x v="121"/>
    <x v="0"/>
    <s v="Q2"/>
    <n v="5"/>
    <x v="3"/>
    <x v="3"/>
    <x v="14"/>
    <x v="0"/>
    <s v="New"/>
    <x v="2"/>
    <x v="16"/>
    <n v="1"/>
    <n v="80.819999999999993"/>
    <n v="0"/>
    <n v="39.950000000000003"/>
    <x v="2272"/>
    <n v="39.950000000000003"/>
    <n v="40.86999999999999"/>
    <n v="0.50569166048007907"/>
  </r>
  <r>
    <s v="ORID-05071"/>
    <x v="200"/>
    <x v="0"/>
    <s v="Q3"/>
    <n v="7"/>
    <x v="0"/>
    <x v="0"/>
    <x v="0"/>
    <x v="1"/>
    <s v="New"/>
    <x v="0"/>
    <x v="12"/>
    <n v="3"/>
    <n v="91.47"/>
    <n v="0.05"/>
    <n v="45.6"/>
    <x v="2273"/>
    <n v="136.80000000000001"/>
    <n v="123.88949999999994"/>
    <n v="0.47523778287963253"/>
  </r>
  <r>
    <s v="ORID-05072"/>
    <x v="39"/>
    <x v="0"/>
    <s v="Q4"/>
    <n v="10"/>
    <x v="6"/>
    <x v="0"/>
    <x v="0"/>
    <x v="2"/>
    <s v="Business"/>
    <x v="1"/>
    <x v="8"/>
    <n v="5"/>
    <n v="45.9"/>
    <n v="0.1"/>
    <n v="17.940000000000001"/>
    <x v="2274"/>
    <n v="89.7"/>
    <n v="116.85000000000001"/>
    <n v="0.56572258533042852"/>
  </r>
  <r>
    <s v="ORID-05074"/>
    <x v="147"/>
    <x v="0"/>
    <s v="Q1"/>
    <n v="3"/>
    <x v="8"/>
    <x v="0"/>
    <x v="0"/>
    <x v="1"/>
    <s v="Returning"/>
    <x v="0"/>
    <x v="12"/>
    <n v="2"/>
    <n v="89.81"/>
    <n v="0"/>
    <n v="46.44"/>
    <x v="2275"/>
    <n v="92.88"/>
    <n v="86.740000000000009"/>
    <n v="0.482908362097762"/>
  </r>
  <r>
    <s v="ORID-05075"/>
    <x v="55"/>
    <x v="0"/>
    <s v="Q2"/>
    <n v="4"/>
    <x v="10"/>
    <x v="1"/>
    <x v="11"/>
    <x v="3"/>
    <s v="New"/>
    <x v="3"/>
    <x v="13"/>
    <n v="2"/>
    <n v="81.75"/>
    <n v="0"/>
    <n v="41.92"/>
    <x v="2276"/>
    <n v="83.84"/>
    <n v="79.66"/>
    <n v="0.48721712538226297"/>
  </r>
  <r>
    <s v="ORID-05076"/>
    <x v="138"/>
    <x v="0"/>
    <s v="Q4"/>
    <n v="10"/>
    <x v="6"/>
    <x v="2"/>
    <x v="6"/>
    <x v="1"/>
    <s v="New"/>
    <x v="2"/>
    <x v="3"/>
    <n v="1"/>
    <n v="199.32"/>
    <n v="0"/>
    <n v="103.83"/>
    <x v="2277"/>
    <n v="103.83"/>
    <n v="95.49"/>
    <n v="0.4790788681517158"/>
  </r>
  <r>
    <s v="ORID-05077"/>
    <x v="300"/>
    <x v="0"/>
    <s v="Q2"/>
    <n v="4"/>
    <x v="10"/>
    <x v="0"/>
    <x v="12"/>
    <x v="3"/>
    <s v="Returning"/>
    <x v="0"/>
    <x v="12"/>
    <n v="2"/>
    <n v="92.63"/>
    <n v="0.15"/>
    <n v="44.96"/>
    <x v="2278"/>
    <n v="89.92"/>
    <n v="67.550999999999974"/>
    <n v="0.42897422382533917"/>
  </r>
  <r>
    <s v="ORID-05078"/>
    <x v="269"/>
    <x v="0"/>
    <s v="Q1"/>
    <n v="1"/>
    <x v="9"/>
    <x v="2"/>
    <x v="6"/>
    <x v="1"/>
    <s v="Returning"/>
    <x v="0"/>
    <x v="5"/>
    <n v="2"/>
    <n v="72.739999999999995"/>
    <n v="0"/>
    <n v="31.96"/>
    <x v="2279"/>
    <n v="63.92"/>
    <n v="81.559999999999988"/>
    <n v="0.56062689029419843"/>
  </r>
  <r>
    <s v="ORID-05079"/>
    <x v="222"/>
    <x v="0"/>
    <s v="Q4"/>
    <n v="11"/>
    <x v="7"/>
    <x v="3"/>
    <x v="14"/>
    <x v="1"/>
    <s v="New"/>
    <x v="4"/>
    <x v="14"/>
    <n v="1"/>
    <n v="120.98"/>
    <n v="0.1"/>
    <n v="70.59"/>
    <x v="2280"/>
    <n v="70.59"/>
    <n v="38.292000000000002"/>
    <n v="0.35168347385242738"/>
  </r>
  <r>
    <s v="ORID-05080"/>
    <x v="51"/>
    <x v="0"/>
    <s v="Q3"/>
    <n v="7"/>
    <x v="0"/>
    <x v="3"/>
    <x v="7"/>
    <x v="0"/>
    <s v="New"/>
    <x v="3"/>
    <x v="13"/>
    <n v="2"/>
    <n v="80.8"/>
    <n v="0"/>
    <n v="42.21"/>
    <x v="2281"/>
    <n v="84.42"/>
    <n v="77.179999999999993"/>
    <n v="0.47759900990099008"/>
  </r>
  <r>
    <s v="ORID-05082"/>
    <x v="316"/>
    <x v="0"/>
    <s v="Q2"/>
    <n v="6"/>
    <x v="11"/>
    <x v="2"/>
    <x v="10"/>
    <x v="1"/>
    <s v="Business"/>
    <x v="3"/>
    <x v="13"/>
    <n v="2"/>
    <n v="81.489999999999995"/>
    <n v="0"/>
    <n v="42.15"/>
    <x v="2282"/>
    <n v="84.3"/>
    <n v="78.679999999999993"/>
    <n v="0.48275862068965514"/>
  </r>
  <r>
    <s v="ORID-05083"/>
    <x v="139"/>
    <x v="0"/>
    <s v="Q1"/>
    <n v="2"/>
    <x v="4"/>
    <x v="3"/>
    <x v="14"/>
    <x v="0"/>
    <s v="Returning"/>
    <x v="2"/>
    <x v="16"/>
    <n v="1"/>
    <n v="81.47"/>
    <n v="0"/>
    <n v="39.18"/>
    <x v="104"/>
    <n v="39.18"/>
    <n v="42.29"/>
    <n v="0.51908678040996681"/>
  </r>
  <r>
    <s v="ORID-05084"/>
    <x v="87"/>
    <x v="0"/>
    <s v="Q4"/>
    <n v="12"/>
    <x v="1"/>
    <x v="2"/>
    <x v="10"/>
    <x v="3"/>
    <s v="Returning"/>
    <x v="1"/>
    <x v="1"/>
    <n v="1"/>
    <n v="35.409999999999997"/>
    <n v="0.2"/>
    <n v="13.54"/>
    <x v="2283"/>
    <n v="13.54"/>
    <n v="14.788"/>
    <n v="0.5220276757977973"/>
  </r>
  <r>
    <s v="ORID-05087"/>
    <x v="288"/>
    <x v="0"/>
    <s v="Q3"/>
    <n v="8"/>
    <x v="2"/>
    <x v="1"/>
    <x v="1"/>
    <x v="1"/>
    <s v="New"/>
    <x v="0"/>
    <x v="5"/>
    <n v="1"/>
    <n v="69.900000000000006"/>
    <n v="0.1"/>
    <n v="31.43"/>
    <x v="2284"/>
    <n v="31.43"/>
    <n v="31.480000000000004"/>
    <n v="0.50039739310125575"/>
  </r>
  <r>
    <s v="ORID-05088"/>
    <x v="194"/>
    <x v="0"/>
    <s v="Q2"/>
    <n v="6"/>
    <x v="11"/>
    <x v="2"/>
    <x v="6"/>
    <x v="1"/>
    <s v="New"/>
    <x v="1"/>
    <x v="4"/>
    <n v="1"/>
    <n v="160.99"/>
    <n v="0.05"/>
    <n v="89.15"/>
    <x v="2285"/>
    <n v="89.15"/>
    <n v="63.790500000000009"/>
    <n v="0.41709357560619981"/>
  </r>
  <r>
    <s v="ORID-05090"/>
    <x v="104"/>
    <x v="0"/>
    <s v="Q2"/>
    <n v="5"/>
    <x v="3"/>
    <x v="2"/>
    <x v="13"/>
    <x v="3"/>
    <s v="New"/>
    <x v="1"/>
    <x v="8"/>
    <n v="2"/>
    <n v="46.52"/>
    <n v="0.05"/>
    <n v="18.739999999999998"/>
    <x v="2286"/>
    <n v="37.479999999999997"/>
    <n v="50.908000000000008"/>
    <n v="0.57596053762954258"/>
  </r>
  <r>
    <s v="ORID-05092"/>
    <x v="301"/>
    <x v="0"/>
    <s v="Q2"/>
    <n v="4"/>
    <x v="10"/>
    <x v="2"/>
    <x v="13"/>
    <x v="3"/>
    <s v="Business"/>
    <x v="4"/>
    <x v="15"/>
    <n v="4"/>
    <n v="50.84"/>
    <n v="0.05"/>
    <n v="22.63"/>
    <x v="2287"/>
    <n v="90.52"/>
    <n v="102.67200000000001"/>
    <n v="0.53145057766367143"/>
  </r>
  <r>
    <s v="ORID-05093"/>
    <x v="19"/>
    <x v="0"/>
    <s v="Q3"/>
    <n v="9"/>
    <x v="5"/>
    <x v="1"/>
    <x v="1"/>
    <x v="2"/>
    <s v="Business"/>
    <x v="0"/>
    <x v="10"/>
    <n v="3"/>
    <n v="140.47"/>
    <n v="0.15"/>
    <n v="81.739999999999995"/>
    <x v="2288"/>
    <n v="245.21999999999997"/>
    <n v="112.9785"/>
    <n v="0.31540751845694498"/>
  </r>
  <r>
    <s v="ORID-05096"/>
    <x v="255"/>
    <x v="0"/>
    <s v="Q2"/>
    <n v="6"/>
    <x v="11"/>
    <x v="1"/>
    <x v="11"/>
    <x v="1"/>
    <s v="Returning"/>
    <x v="2"/>
    <x v="3"/>
    <n v="2"/>
    <n v="199.28"/>
    <n v="0"/>
    <n v="102.85"/>
    <x v="2289"/>
    <n v="205.7"/>
    <n v="192.86"/>
    <n v="0.48389201124046571"/>
  </r>
  <r>
    <s v="ORID-05100"/>
    <x v="344"/>
    <x v="0"/>
    <s v="Q4"/>
    <n v="12"/>
    <x v="1"/>
    <x v="3"/>
    <x v="8"/>
    <x v="1"/>
    <s v="Returning"/>
    <x v="0"/>
    <x v="5"/>
    <n v="2"/>
    <n v="70.59"/>
    <n v="0.15"/>
    <n v="31.56"/>
    <x v="2290"/>
    <n v="63.12"/>
    <n v="56.883000000000003"/>
    <n v="0.47401314967125824"/>
  </r>
  <r>
    <s v="ORID-05101"/>
    <x v="330"/>
    <x v="0"/>
    <s v="Q1"/>
    <n v="1"/>
    <x v="9"/>
    <x v="2"/>
    <x v="6"/>
    <x v="1"/>
    <s v="Returning"/>
    <x v="3"/>
    <x v="6"/>
    <n v="3"/>
    <n v="51.52"/>
    <n v="0"/>
    <n v="21.92"/>
    <x v="2291"/>
    <n v="65.760000000000005"/>
    <n v="88.8"/>
    <n v="0.57453416149068315"/>
  </r>
  <r>
    <s v="ORID-05102"/>
    <x v="84"/>
    <x v="0"/>
    <s v="Q3"/>
    <n v="9"/>
    <x v="5"/>
    <x v="2"/>
    <x v="16"/>
    <x v="1"/>
    <s v="New"/>
    <x v="2"/>
    <x v="3"/>
    <n v="1"/>
    <n v="196.74"/>
    <n v="0.15"/>
    <n v="102.01"/>
    <x v="2292"/>
    <n v="102.01"/>
    <n v="65.219000000000008"/>
    <n v="0.38999814625453721"/>
  </r>
  <r>
    <s v="ORID-05104"/>
    <x v="56"/>
    <x v="0"/>
    <s v="Q3"/>
    <n v="8"/>
    <x v="2"/>
    <x v="2"/>
    <x v="6"/>
    <x v="1"/>
    <s v="Returning"/>
    <x v="1"/>
    <x v="1"/>
    <n v="4"/>
    <n v="35.9"/>
    <n v="0"/>
    <n v="13.49"/>
    <x v="2293"/>
    <n v="53.96"/>
    <n v="89.639999999999986"/>
    <n v="0.62423398328690805"/>
  </r>
  <r>
    <s v="ORID-05105"/>
    <x v="144"/>
    <x v="0"/>
    <s v="Q3"/>
    <n v="8"/>
    <x v="2"/>
    <x v="0"/>
    <x v="0"/>
    <x v="1"/>
    <s v="Business"/>
    <x v="1"/>
    <x v="8"/>
    <n v="4"/>
    <n v="46.54"/>
    <n v="0"/>
    <n v="18.86"/>
    <x v="2294"/>
    <n v="75.44"/>
    <n v="110.72"/>
    <n v="0.5947571981091534"/>
  </r>
  <r>
    <s v="ORID-05107"/>
    <x v="22"/>
    <x v="0"/>
    <s v="Q2"/>
    <n v="5"/>
    <x v="3"/>
    <x v="2"/>
    <x v="5"/>
    <x v="3"/>
    <s v="Returning"/>
    <x v="0"/>
    <x v="0"/>
    <n v="1"/>
    <n v="154.07"/>
    <n v="0.05"/>
    <n v="78.400000000000006"/>
    <x v="2295"/>
    <n v="78.400000000000006"/>
    <n v="67.966499999999968"/>
    <n v="0.46435830603314271"/>
  </r>
  <r>
    <s v="ORID-05108"/>
    <x v="316"/>
    <x v="0"/>
    <s v="Q2"/>
    <n v="6"/>
    <x v="11"/>
    <x v="2"/>
    <x v="5"/>
    <x v="2"/>
    <s v="Business"/>
    <x v="1"/>
    <x v="4"/>
    <n v="8"/>
    <n v="162.71"/>
    <n v="0.2"/>
    <n v="85.27"/>
    <x v="2296"/>
    <n v="682.16"/>
    <n v="359.18400000000008"/>
    <n v="0.34492348349824847"/>
  </r>
  <r>
    <s v="ORID-05109"/>
    <x v="79"/>
    <x v="0"/>
    <s v="Q2"/>
    <n v="5"/>
    <x v="3"/>
    <x v="0"/>
    <x v="4"/>
    <x v="1"/>
    <s v="Business"/>
    <x v="2"/>
    <x v="9"/>
    <n v="2"/>
    <n v="125.42"/>
    <n v="0"/>
    <n v="62.28"/>
    <x v="2297"/>
    <n v="124.56"/>
    <n v="126.28"/>
    <n v="0.50342848030617127"/>
  </r>
  <r>
    <s v="ORID-05110"/>
    <x v="272"/>
    <x v="0"/>
    <s v="Q4"/>
    <n v="12"/>
    <x v="1"/>
    <x v="0"/>
    <x v="4"/>
    <x v="1"/>
    <s v="New"/>
    <x v="3"/>
    <x v="6"/>
    <n v="1"/>
    <n v="51.57"/>
    <n v="0.1"/>
    <n v="23.11"/>
    <x v="2298"/>
    <n v="23.11"/>
    <n v="23.303000000000004"/>
    <n v="0.5020791588563549"/>
  </r>
  <r>
    <s v="ORID-05111"/>
    <x v="130"/>
    <x v="0"/>
    <s v="Q4"/>
    <n v="11"/>
    <x v="7"/>
    <x v="2"/>
    <x v="16"/>
    <x v="2"/>
    <s v="Business"/>
    <x v="1"/>
    <x v="2"/>
    <n v="5"/>
    <n v="133.99"/>
    <n v="0.15"/>
    <n v="65.55"/>
    <x v="2299"/>
    <n v="327.75"/>
    <n v="241.70749999999998"/>
    <n v="0.42445221987593451"/>
  </r>
  <r>
    <s v="ORID-05112"/>
    <x v="255"/>
    <x v="0"/>
    <s v="Q2"/>
    <n v="6"/>
    <x v="11"/>
    <x v="1"/>
    <x v="1"/>
    <x v="3"/>
    <s v="Returning"/>
    <x v="4"/>
    <x v="17"/>
    <n v="2"/>
    <n v="37.04"/>
    <n v="0.05"/>
    <n v="13.76"/>
    <x v="2300"/>
    <n v="27.52"/>
    <n v="42.855999999999995"/>
    <n v="0.60895759918153913"/>
  </r>
  <r>
    <s v="ORID-05115"/>
    <x v="70"/>
    <x v="0"/>
    <s v="Q4"/>
    <n v="11"/>
    <x v="7"/>
    <x v="1"/>
    <x v="11"/>
    <x v="1"/>
    <s v="New"/>
    <x v="1"/>
    <x v="4"/>
    <n v="1"/>
    <n v="165.75"/>
    <n v="0.2"/>
    <n v="89.16"/>
    <x v="2301"/>
    <n v="89.16"/>
    <n v="43.44"/>
    <n v="0.32760180995475113"/>
  </r>
  <r>
    <s v="ORID-05117"/>
    <x v="184"/>
    <x v="0"/>
    <s v="Q3"/>
    <n v="7"/>
    <x v="0"/>
    <x v="2"/>
    <x v="10"/>
    <x v="1"/>
    <s v="Business"/>
    <x v="0"/>
    <x v="0"/>
    <n v="1"/>
    <n v="154.87"/>
    <n v="0"/>
    <n v="80.459999999999994"/>
    <x v="2302"/>
    <n v="80.459999999999994"/>
    <n v="74.410000000000011"/>
    <n v="0.48046748886162594"/>
  </r>
  <r>
    <s v="ORID-05118"/>
    <x v="125"/>
    <x v="0"/>
    <s v="Q3"/>
    <n v="7"/>
    <x v="0"/>
    <x v="2"/>
    <x v="6"/>
    <x v="1"/>
    <s v="Business"/>
    <x v="1"/>
    <x v="1"/>
    <n v="5"/>
    <n v="36.880000000000003"/>
    <n v="0.1"/>
    <n v="13.76"/>
    <x v="2303"/>
    <n v="68.8"/>
    <n v="97.160000000000011"/>
    <n v="0.58544227524704751"/>
  </r>
  <r>
    <s v="ORID-05119"/>
    <x v="143"/>
    <x v="0"/>
    <s v="Q2"/>
    <n v="4"/>
    <x v="10"/>
    <x v="1"/>
    <x v="11"/>
    <x v="1"/>
    <s v="Business"/>
    <x v="0"/>
    <x v="12"/>
    <n v="1"/>
    <n v="93.32"/>
    <n v="0"/>
    <n v="44.82"/>
    <x v="2304"/>
    <n v="44.82"/>
    <n v="48.499999999999993"/>
    <n v="0.51971710244320612"/>
  </r>
  <r>
    <s v="ORID-0512"/>
    <x v="42"/>
    <x v="0"/>
    <s v="Q2"/>
    <n v="6"/>
    <x v="11"/>
    <x v="2"/>
    <x v="6"/>
    <x v="3"/>
    <s v="Returning"/>
    <x v="2"/>
    <x v="3"/>
    <n v="1"/>
    <n v="192.42"/>
    <n v="0"/>
    <n v="103.31"/>
    <x v="2305"/>
    <n v="103.31"/>
    <n v="89.109999999999985"/>
    <n v="0.46310154869556175"/>
  </r>
  <r>
    <s v="ORID-05121"/>
    <x v="153"/>
    <x v="0"/>
    <s v="Q2"/>
    <n v="5"/>
    <x v="3"/>
    <x v="1"/>
    <x v="2"/>
    <x v="1"/>
    <s v="New"/>
    <x v="4"/>
    <x v="14"/>
    <n v="2"/>
    <n v="121.96"/>
    <n v="0.05"/>
    <n v="71.2"/>
    <x v="2306"/>
    <n v="142.4"/>
    <n v="89.323999999999984"/>
    <n v="0.38547582468799085"/>
  </r>
  <r>
    <s v="ORID-05127"/>
    <x v="44"/>
    <x v="0"/>
    <s v="Q4"/>
    <n v="12"/>
    <x v="1"/>
    <x v="2"/>
    <x v="10"/>
    <x v="3"/>
    <s v="Returning"/>
    <x v="2"/>
    <x v="9"/>
    <n v="1"/>
    <n v="122.65"/>
    <n v="0"/>
    <n v="58.9"/>
    <x v="2307"/>
    <n v="58.9"/>
    <n v="63.750000000000007"/>
    <n v="0.51977170811251527"/>
  </r>
  <r>
    <s v="ORID-05129"/>
    <x v="193"/>
    <x v="0"/>
    <s v="Q3"/>
    <n v="7"/>
    <x v="0"/>
    <x v="2"/>
    <x v="6"/>
    <x v="1"/>
    <s v="Returning"/>
    <x v="3"/>
    <x v="13"/>
    <n v="1"/>
    <n v="80.05"/>
    <n v="0.05"/>
    <n v="43.81"/>
    <x v="2308"/>
    <n v="43.81"/>
    <n v="32.237499999999997"/>
    <n v="0.42391268615010352"/>
  </r>
  <r>
    <s v="ORID-0513"/>
    <x v="354"/>
    <x v="0"/>
    <s v="Q4"/>
    <n v="10"/>
    <x v="6"/>
    <x v="0"/>
    <x v="0"/>
    <x v="1"/>
    <s v="Business"/>
    <x v="1"/>
    <x v="4"/>
    <n v="1"/>
    <n v="163.87"/>
    <n v="0"/>
    <n v="85.76"/>
    <x v="2309"/>
    <n v="85.76"/>
    <n v="78.11"/>
    <n v="0.47665832672240188"/>
  </r>
  <r>
    <s v="ORID-05131"/>
    <x v="103"/>
    <x v="0"/>
    <s v="Q4"/>
    <n v="11"/>
    <x v="7"/>
    <x v="0"/>
    <x v="12"/>
    <x v="0"/>
    <s v="New"/>
    <x v="0"/>
    <x v="5"/>
    <n v="3"/>
    <n v="70.599999999999994"/>
    <n v="0.05"/>
    <n v="32.68"/>
    <x v="2310"/>
    <n v="98.039999999999992"/>
    <n v="103.16999999999999"/>
    <n v="0.5127478753541076"/>
  </r>
  <r>
    <s v="ORID-05132"/>
    <x v="112"/>
    <x v="0"/>
    <s v="Q3"/>
    <n v="8"/>
    <x v="2"/>
    <x v="2"/>
    <x v="6"/>
    <x v="1"/>
    <s v="Business"/>
    <x v="3"/>
    <x v="11"/>
    <n v="1"/>
    <n v="40.51"/>
    <n v="0.05"/>
    <n v="16.29"/>
    <x v="1766"/>
    <n v="16.29"/>
    <n v="22.194499999999998"/>
    <n v="0.57671270251659756"/>
  </r>
  <r>
    <s v="ORID-05133"/>
    <x v="53"/>
    <x v="0"/>
    <s v="Q2"/>
    <n v="6"/>
    <x v="11"/>
    <x v="1"/>
    <x v="1"/>
    <x v="1"/>
    <s v="Business"/>
    <x v="2"/>
    <x v="16"/>
    <n v="1"/>
    <n v="81.99"/>
    <n v="0.15"/>
    <n v="40.29"/>
    <x v="2311"/>
    <n v="40.29"/>
    <n v="29.401499999999992"/>
    <n v="0.4218807171606293"/>
  </r>
  <r>
    <s v="ORID-05134"/>
    <x v="115"/>
    <x v="0"/>
    <s v="Q4"/>
    <n v="12"/>
    <x v="1"/>
    <x v="2"/>
    <x v="16"/>
    <x v="0"/>
    <s v="Returning"/>
    <x v="0"/>
    <x v="12"/>
    <n v="1"/>
    <n v="90.99"/>
    <n v="0.05"/>
    <n v="44.78"/>
    <x v="2312"/>
    <n v="44.78"/>
    <n v="41.660499999999985"/>
    <n v="0.48195579618350187"/>
  </r>
  <r>
    <s v="ORID-05135"/>
    <x v="199"/>
    <x v="0"/>
    <s v="Q4"/>
    <n v="12"/>
    <x v="1"/>
    <x v="3"/>
    <x v="15"/>
    <x v="1"/>
    <s v="New"/>
    <x v="3"/>
    <x v="6"/>
    <n v="5"/>
    <n v="51.78"/>
    <n v="0.15"/>
    <n v="22.37"/>
    <x v="2313"/>
    <n v="111.85000000000001"/>
    <n v="108.21499999999996"/>
    <n v="0.49174107650012483"/>
  </r>
  <r>
    <s v="ORID-05136"/>
    <x v="70"/>
    <x v="0"/>
    <s v="Q4"/>
    <n v="11"/>
    <x v="7"/>
    <x v="3"/>
    <x v="9"/>
    <x v="3"/>
    <s v="New"/>
    <x v="2"/>
    <x v="3"/>
    <n v="4"/>
    <n v="198.02"/>
    <n v="0.05"/>
    <n v="103.82"/>
    <x v="2314"/>
    <n v="415.28"/>
    <n v="337.19600000000003"/>
    <n v="0.44811528872681655"/>
  </r>
  <r>
    <s v="ORID-05137"/>
    <x v="4"/>
    <x v="0"/>
    <s v="Q2"/>
    <n v="5"/>
    <x v="3"/>
    <x v="0"/>
    <x v="3"/>
    <x v="1"/>
    <s v="Business"/>
    <x v="0"/>
    <x v="0"/>
    <n v="4"/>
    <n v="155.4"/>
    <n v="0.05"/>
    <n v="77.31"/>
    <x v="2315"/>
    <n v="309.24"/>
    <n v="281.27999999999997"/>
    <n v="0.47632595001016048"/>
  </r>
  <r>
    <s v="ORID-05138"/>
    <x v="302"/>
    <x v="0"/>
    <s v="Q3"/>
    <n v="9"/>
    <x v="5"/>
    <x v="1"/>
    <x v="1"/>
    <x v="2"/>
    <s v="Business"/>
    <x v="0"/>
    <x v="12"/>
    <n v="8"/>
    <n v="94.21"/>
    <n v="0.1"/>
    <n v="45.05"/>
    <x v="2316"/>
    <n v="360.4"/>
    <n v="317.91200000000003"/>
    <n v="0.46868107891353833"/>
  </r>
  <r>
    <s v="ORID-05139"/>
    <x v="114"/>
    <x v="0"/>
    <s v="Q2"/>
    <n v="4"/>
    <x v="10"/>
    <x v="1"/>
    <x v="11"/>
    <x v="1"/>
    <s v="Returning"/>
    <x v="4"/>
    <x v="15"/>
    <n v="2"/>
    <n v="51.4"/>
    <n v="0"/>
    <n v="21.99"/>
    <x v="2317"/>
    <n v="43.98"/>
    <n v="58.82"/>
    <n v="0.57217898832684821"/>
  </r>
  <r>
    <s v="ORID-05146"/>
    <x v="91"/>
    <x v="0"/>
    <s v="Q4"/>
    <n v="11"/>
    <x v="7"/>
    <x v="2"/>
    <x v="5"/>
    <x v="1"/>
    <s v="New"/>
    <x v="4"/>
    <x v="17"/>
    <n v="1"/>
    <n v="35.79"/>
    <n v="0.1"/>
    <n v="14.17"/>
    <x v="2318"/>
    <n v="14.17"/>
    <n v="18.040999999999997"/>
    <n v="0.56008816863804278"/>
  </r>
  <r>
    <s v="ORID-05147"/>
    <x v="19"/>
    <x v="0"/>
    <s v="Q3"/>
    <n v="9"/>
    <x v="5"/>
    <x v="0"/>
    <x v="3"/>
    <x v="1"/>
    <s v="New"/>
    <x v="0"/>
    <x v="10"/>
    <n v="2"/>
    <n v="145.35"/>
    <n v="0.05"/>
    <n v="78.39"/>
    <x v="2319"/>
    <n v="156.78"/>
    <n v="119.38499999999996"/>
    <n v="0.4322959100537721"/>
  </r>
  <r>
    <s v="ORID-05148"/>
    <x v="261"/>
    <x v="0"/>
    <s v="Q2"/>
    <n v="4"/>
    <x v="10"/>
    <x v="3"/>
    <x v="15"/>
    <x v="1"/>
    <s v="Returning"/>
    <x v="1"/>
    <x v="2"/>
    <n v="1"/>
    <n v="130.34"/>
    <n v="0.1"/>
    <n v="66.680000000000007"/>
    <x v="2320"/>
    <n v="66.680000000000007"/>
    <n v="50.626000000000005"/>
    <n v="0.43157212759790631"/>
  </r>
  <r>
    <s v="ORID-05149"/>
    <x v="293"/>
    <x v="0"/>
    <s v="Q1"/>
    <n v="3"/>
    <x v="8"/>
    <x v="2"/>
    <x v="6"/>
    <x v="0"/>
    <s v="New"/>
    <x v="1"/>
    <x v="1"/>
    <n v="1"/>
    <n v="35.340000000000003"/>
    <n v="0.05"/>
    <n v="13.37"/>
    <x v="2321"/>
    <n v="13.37"/>
    <n v="20.203000000000003"/>
    <n v="0.60176332171685587"/>
  </r>
  <r>
    <s v="ORID-0515"/>
    <x v="177"/>
    <x v="0"/>
    <s v="Q3"/>
    <n v="8"/>
    <x v="2"/>
    <x v="1"/>
    <x v="1"/>
    <x v="0"/>
    <s v="Returning"/>
    <x v="1"/>
    <x v="8"/>
    <n v="2"/>
    <n v="45.47"/>
    <n v="0"/>
    <n v="18.27"/>
    <x v="151"/>
    <n v="36.54"/>
    <n v="54.4"/>
    <n v="0.5981966131515285"/>
  </r>
  <r>
    <s v="ORID-05151"/>
    <x v="28"/>
    <x v="0"/>
    <s v="Q4"/>
    <n v="11"/>
    <x v="7"/>
    <x v="3"/>
    <x v="14"/>
    <x v="2"/>
    <s v="Business"/>
    <x v="4"/>
    <x v="19"/>
    <n v="10"/>
    <n v="40.98"/>
    <n v="0.1"/>
    <n v="14.6"/>
    <x v="2322"/>
    <n v="146"/>
    <n v="222.82"/>
    <n v="0.60414294235670518"/>
  </r>
  <r>
    <s v="ORID-05152"/>
    <x v="84"/>
    <x v="0"/>
    <s v="Q3"/>
    <n v="9"/>
    <x v="5"/>
    <x v="0"/>
    <x v="3"/>
    <x v="1"/>
    <s v="New"/>
    <x v="0"/>
    <x v="12"/>
    <n v="2"/>
    <n v="91.78"/>
    <n v="0.1"/>
    <n v="45.51"/>
    <x v="2323"/>
    <n v="91.02"/>
    <n v="74.184000000000012"/>
    <n v="0.44904481731677204"/>
  </r>
  <r>
    <s v="ORID-05155"/>
    <x v="311"/>
    <x v="0"/>
    <s v="Q1"/>
    <n v="2"/>
    <x v="4"/>
    <x v="0"/>
    <x v="3"/>
    <x v="0"/>
    <s v="New"/>
    <x v="4"/>
    <x v="15"/>
    <n v="1"/>
    <n v="50.51"/>
    <n v="0"/>
    <n v="21.4"/>
    <x v="2324"/>
    <n v="21.4"/>
    <n v="29.11"/>
    <n v="0.57632152049099195"/>
  </r>
  <r>
    <s v="ORID-05156"/>
    <x v="89"/>
    <x v="0"/>
    <s v="Q2"/>
    <n v="5"/>
    <x v="3"/>
    <x v="1"/>
    <x v="1"/>
    <x v="0"/>
    <s v="New"/>
    <x v="1"/>
    <x v="2"/>
    <n v="3"/>
    <n v="132.58000000000001"/>
    <n v="0.1"/>
    <n v="67.88"/>
    <x v="2325"/>
    <n v="203.64"/>
    <n v="154.32600000000002"/>
    <n v="0.43111915656794225"/>
  </r>
  <r>
    <s v="ORID-05158"/>
    <x v="338"/>
    <x v="0"/>
    <s v="Q2"/>
    <n v="6"/>
    <x v="11"/>
    <x v="2"/>
    <x v="5"/>
    <x v="0"/>
    <s v="New"/>
    <x v="0"/>
    <x v="0"/>
    <n v="1"/>
    <n v="156.11000000000001"/>
    <n v="0"/>
    <n v="79.52"/>
    <x v="2326"/>
    <n v="79.52"/>
    <n v="76.590000000000018"/>
    <n v="0.49061559157004681"/>
  </r>
  <r>
    <s v="ORID-05159"/>
    <x v="126"/>
    <x v="0"/>
    <s v="Q4"/>
    <n v="11"/>
    <x v="7"/>
    <x v="0"/>
    <x v="3"/>
    <x v="1"/>
    <s v="Business"/>
    <x v="2"/>
    <x v="16"/>
    <n v="2"/>
    <n v="80.400000000000006"/>
    <n v="0.15"/>
    <n v="38.869999999999997"/>
    <x v="2327"/>
    <n v="77.739999999999995"/>
    <n v="58.940000000000012"/>
    <n v="0.43122622183201648"/>
  </r>
  <r>
    <s v="ORID-05160"/>
    <x v="232"/>
    <x v="0"/>
    <s v="Q2"/>
    <n v="4"/>
    <x v="10"/>
    <x v="2"/>
    <x v="6"/>
    <x v="1"/>
    <s v="New"/>
    <x v="4"/>
    <x v="17"/>
    <n v="2"/>
    <n v="35.94"/>
    <n v="0.05"/>
    <n v="14.17"/>
    <x v="2328"/>
    <n v="28.34"/>
    <n v="39.945999999999984"/>
    <n v="0.5849808159798493"/>
  </r>
  <r>
    <s v="ORID-05161"/>
    <x v="297"/>
    <x v="0"/>
    <s v="Q3"/>
    <n v="8"/>
    <x v="2"/>
    <x v="1"/>
    <x v="11"/>
    <x v="1"/>
    <s v="New"/>
    <x v="3"/>
    <x v="11"/>
    <n v="1"/>
    <n v="41.25"/>
    <n v="0.05"/>
    <n v="16.98"/>
    <x v="2329"/>
    <n v="16.98"/>
    <n v="22.2075"/>
    <n v="0.56669856459330148"/>
  </r>
  <r>
    <s v="ORID-05164"/>
    <x v="77"/>
    <x v="0"/>
    <s v="Q3"/>
    <n v="7"/>
    <x v="0"/>
    <x v="2"/>
    <x v="16"/>
    <x v="1"/>
    <s v="Returning"/>
    <x v="0"/>
    <x v="10"/>
    <n v="4"/>
    <n v="142.86000000000001"/>
    <n v="0"/>
    <n v="81.62"/>
    <x v="2330"/>
    <n v="326.48"/>
    <n v="244.96000000000004"/>
    <n v="0.42867142657146862"/>
  </r>
  <r>
    <s v="ORID-05166"/>
    <x v="134"/>
    <x v="0"/>
    <s v="Q2"/>
    <n v="6"/>
    <x v="11"/>
    <x v="0"/>
    <x v="0"/>
    <x v="3"/>
    <s v="New"/>
    <x v="2"/>
    <x v="9"/>
    <n v="3"/>
    <n v="125.25"/>
    <n v="0.05"/>
    <n v="58.95"/>
    <x v="2331"/>
    <n v="176.85000000000002"/>
    <n v="180.11249999999995"/>
    <n v="0.50456980775291516"/>
  </r>
  <r>
    <s v="ORID-05167"/>
    <x v="257"/>
    <x v="0"/>
    <s v="Q4"/>
    <n v="11"/>
    <x v="7"/>
    <x v="3"/>
    <x v="8"/>
    <x v="3"/>
    <s v="New"/>
    <x v="2"/>
    <x v="3"/>
    <n v="2"/>
    <n v="197.5"/>
    <n v="0"/>
    <n v="104.47"/>
    <x v="2332"/>
    <n v="208.94"/>
    <n v="186.06"/>
    <n v="0.4710379746835443"/>
  </r>
  <r>
    <s v="ORID-05168"/>
    <x v="59"/>
    <x v="0"/>
    <s v="Q3"/>
    <n v="8"/>
    <x v="2"/>
    <x v="1"/>
    <x v="11"/>
    <x v="3"/>
    <s v="Business"/>
    <x v="4"/>
    <x v="14"/>
    <n v="1"/>
    <n v="122.52"/>
    <n v="0.05"/>
    <n v="69.66"/>
    <x v="2333"/>
    <n v="69.66"/>
    <n v="46.733999999999995"/>
    <n v="0.40151554203824935"/>
  </r>
  <r>
    <s v="ORID-05171"/>
    <x v="121"/>
    <x v="0"/>
    <s v="Q2"/>
    <n v="5"/>
    <x v="3"/>
    <x v="2"/>
    <x v="13"/>
    <x v="0"/>
    <s v="New"/>
    <x v="0"/>
    <x v="0"/>
    <n v="2"/>
    <n v="157.84"/>
    <n v="0.1"/>
    <n v="79.28"/>
    <x v="2334"/>
    <n v="158.56"/>
    <n v="125.55200000000002"/>
    <n v="0.44191023258433298"/>
  </r>
  <r>
    <s v="ORID-05174"/>
    <x v="200"/>
    <x v="0"/>
    <s v="Q3"/>
    <n v="7"/>
    <x v="0"/>
    <x v="2"/>
    <x v="10"/>
    <x v="0"/>
    <s v="New"/>
    <x v="1"/>
    <x v="8"/>
    <n v="1"/>
    <n v="45.92"/>
    <n v="0.05"/>
    <n v="17.91"/>
    <x v="2335"/>
    <n v="17.91"/>
    <n v="25.714000000000002"/>
    <n v="0.58944617641665142"/>
  </r>
  <r>
    <s v="ORID-05175"/>
    <x v="227"/>
    <x v="0"/>
    <s v="Q1"/>
    <n v="1"/>
    <x v="9"/>
    <x v="0"/>
    <x v="0"/>
    <x v="1"/>
    <s v="Returning"/>
    <x v="0"/>
    <x v="10"/>
    <n v="1"/>
    <n v="147.21"/>
    <n v="0"/>
    <n v="79.510000000000005"/>
    <x v="2336"/>
    <n v="79.510000000000005"/>
    <n v="67.7"/>
    <n v="0.45988723592147274"/>
  </r>
  <r>
    <s v="ORID-05177"/>
    <x v="130"/>
    <x v="0"/>
    <s v="Q4"/>
    <n v="11"/>
    <x v="7"/>
    <x v="2"/>
    <x v="5"/>
    <x v="0"/>
    <s v="Returning"/>
    <x v="2"/>
    <x v="16"/>
    <n v="2"/>
    <n v="83.18"/>
    <n v="0.1"/>
    <n v="40.479999999999997"/>
    <x v="2337"/>
    <n v="80.959999999999994"/>
    <n v="68.764000000000024"/>
    <n v="0.45927172664369115"/>
  </r>
  <r>
    <s v="ORID-0518"/>
    <x v="61"/>
    <x v="0"/>
    <s v="Q1"/>
    <n v="2"/>
    <x v="4"/>
    <x v="3"/>
    <x v="9"/>
    <x v="1"/>
    <s v="New"/>
    <x v="0"/>
    <x v="5"/>
    <n v="1"/>
    <n v="72.97"/>
    <n v="0"/>
    <n v="32.43"/>
    <x v="2338"/>
    <n v="32.43"/>
    <n v="40.54"/>
    <n v="0.55557078251336167"/>
  </r>
  <r>
    <s v="ORID-05180"/>
    <x v="16"/>
    <x v="0"/>
    <s v="Q3"/>
    <n v="8"/>
    <x v="2"/>
    <x v="1"/>
    <x v="11"/>
    <x v="2"/>
    <s v="Business"/>
    <x v="2"/>
    <x v="9"/>
    <n v="8"/>
    <n v="124"/>
    <n v="0.1"/>
    <n v="61.85"/>
    <x v="2339"/>
    <n v="494.8"/>
    <n v="398.00000000000006"/>
    <n v="0.44578853046594985"/>
  </r>
  <r>
    <s v="ORID-05181"/>
    <x v="314"/>
    <x v="0"/>
    <s v="Q2"/>
    <n v="4"/>
    <x v="10"/>
    <x v="1"/>
    <x v="1"/>
    <x v="3"/>
    <s v="New"/>
    <x v="1"/>
    <x v="8"/>
    <n v="2"/>
    <n v="45.51"/>
    <n v="0.1"/>
    <n v="18.809999999999999"/>
    <x v="2340"/>
    <n v="37.619999999999997"/>
    <n v="44.297999999999995"/>
    <n v="0.54076027246758951"/>
  </r>
  <r>
    <s v="ORID-05182"/>
    <x v="201"/>
    <x v="0"/>
    <s v="Q2"/>
    <n v="5"/>
    <x v="3"/>
    <x v="0"/>
    <x v="0"/>
    <x v="1"/>
    <s v="Returning"/>
    <x v="4"/>
    <x v="15"/>
    <n v="2"/>
    <n v="51.15"/>
    <n v="0"/>
    <n v="22.53"/>
    <x v="2341"/>
    <n v="45.06"/>
    <n v="57.239999999999995"/>
    <n v="0.55953079178885623"/>
  </r>
  <r>
    <s v="ORID-05185"/>
    <x v="237"/>
    <x v="0"/>
    <s v="Q2"/>
    <n v="6"/>
    <x v="11"/>
    <x v="2"/>
    <x v="6"/>
    <x v="1"/>
    <s v="New"/>
    <x v="1"/>
    <x v="4"/>
    <n v="3"/>
    <n v="164.31"/>
    <n v="0.05"/>
    <n v="86"/>
    <x v="2342"/>
    <n v="258"/>
    <n v="210.2835"/>
    <n v="0.44905169624810615"/>
  </r>
  <r>
    <s v="ORID-05187"/>
    <x v="314"/>
    <x v="0"/>
    <s v="Q2"/>
    <n v="4"/>
    <x v="10"/>
    <x v="0"/>
    <x v="12"/>
    <x v="1"/>
    <s v="Returning"/>
    <x v="2"/>
    <x v="3"/>
    <n v="2"/>
    <n v="198.32"/>
    <n v="0"/>
    <n v="106.8"/>
    <x v="2343"/>
    <n v="213.6"/>
    <n v="183.04"/>
    <n v="0.46147640177490923"/>
  </r>
  <r>
    <s v="ORID-05188"/>
    <x v="224"/>
    <x v="0"/>
    <s v="Q1"/>
    <n v="1"/>
    <x v="9"/>
    <x v="2"/>
    <x v="5"/>
    <x v="3"/>
    <s v="Returning"/>
    <x v="3"/>
    <x v="6"/>
    <n v="1"/>
    <n v="49.71"/>
    <n v="0"/>
    <n v="23.15"/>
    <x v="2344"/>
    <n v="23.15"/>
    <n v="26.560000000000002"/>
    <n v="0.53429893381613358"/>
  </r>
  <r>
    <s v="ORID-05189"/>
    <x v="28"/>
    <x v="0"/>
    <s v="Q4"/>
    <n v="11"/>
    <x v="7"/>
    <x v="0"/>
    <x v="12"/>
    <x v="0"/>
    <s v="New"/>
    <x v="0"/>
    <x v="10"/>
    <n v="3"/>
    <n v="144.22999999999999"/>
    <n v="0"/>
    <n v="80.959999999999994"/>
    <x v="2345"/>
    <n v="242.88"/>
    <n v="189.80999999999995"/>
    <n v="0.43867433959647778"/>
  </r>
  <r>
    <s v="ORID-0519"/>
    <x v="14"/>
    <x v="0"/>
    <s v="Q4"/>
    <n v="12"/>
    <x v="1"/>
    <x v="2"/>
    <x v="6"/>
    <x v="0"/>
    <s v="Returning"/>
    <x v="4"/>
    <x v="17"/>
    <n v="2"/>
    <n v="36.03"/>
    <n v="0.1"/>
    <n v="13.54"/>
    <x v="2346"/>
    <n v="27.08"/>
    <n v="37.774000000000001"/>
    <n v="0.58244672649335427"/>
  </r>
  <r>
    <s v="ORID-05190"/>
    <x v="358"/>
    <x v="0"/>
    <s v="Q2"/>
    <n v="5"/>
    <x v="3"/>
    <x v="0"/>
    <x v="12"/>
    <x v="2"/>
    <s v="Returning"/>
    <x v="0"/>
    <x v="12"/>
    <n v="15"/>
    <n v="93.65"/>
    <n v="0.1"/>
    <n v="44.89"/>
    <x v="2347"/>
    <n v="673.35"/>
    <n v="590.92500000000007"/>
    <n v="0.46740226612089936"/>
  </r>
  <r>
    <s v="ORID-05191"/>
    <x v="136"/>
    <x v="0"/>
    <s v="Q2"/>
    <n v="4"/>
    <x v="10"/>
    <x v="2"/>
    <x v="10"/>
    <x v="0"/>
    <s v="Returning"/>
    <x v="3"/>
    <x v="13"/>
    <n v="1"/>
    <n v="79.92"/>
    <n v="0.1"/>
    <n v="43.13"/>
    <x v="2348"/>
    <n v="43.13"/>
    <n v="28.797999999999995"/>
    <n v="0.40037259481703918"/>
  </r>
  <r>
    <s v="ORID-05194"/>
    <x v="111"/>
    <x v="0"/>
    <s v="Q4"/>
    <n v="10"/>
    <x v="6"/>
    <x v="1"/>
    <x v="2"/>
    <x v="2"/>
    <s v="Business"/>
    <x v="2"/>
    <x v="16"/>
    <n v="12"/>
    <n v="80.84"/>
    <n v="0.1"/>
    <n v="38.39"/>
    <x v="2349"/>
    <n v="460.68"/>
    <n v="412.392"/>
    <n v="0.4723459233602727"/>
  </r>
  <r>
    <s v="ORID-05195"/>
    <x v="90"/>
    <x v="0"/>
    <s v="Q4"/>
    <n v="11"/>
    <x v="7"/>
    <x v="3"/>
    <x v="14"/>
    <x v="1"/>
    <s v="Business"/>
    <x v="0"/>
    <x v="0"/>
    <n v="3"/>
    <n v="153.88999999999999"/>
    <n v="0.1"/>
    <n v="80.36"/>
    <x v="2350"/>
    <n v="241.07999999999998"/>
    <n v="174.423"/>
    <n v="0.41978758276113531"/>
  </r>
  <r>
    <s v="ORID-05196"/>
    <x v="132"/>
    <x v="0"/>
    <s v="Q2"/>
    <n v="5"/>
    <x v="3"/>
    <x v="0"/>
    <x v="12"/>
    <x v="1"/>
    <s v="New"/>
    <x v="2"/>
    <x v="16"/>
    <n v="3"/>
    <n v="82.56"/>
    <n v="0"/>
    <n v="39.99"/>
    <x v="2351"/>
    <n v="119.97"/>
    <n v="127.71000000000001"/>
    <n v="0.515625"/>
  </r>
  <r>
    <s v="ORID-05197"/>
    <x v="47"/>
    <x v="0"/>
    <s v="Q4"/>
    <n v="10"/>
    <x v="6"/>
    <x v="0"/>
    <x v="12"/>
    <x v="1"/>
    <s v="New"/>
    <x v="3"/>
    <x v="6"/>
    <n v="1"/>
    <n v="49.5"/>
    <n v="0"/>
    <n v="22.36"/>
    <x v="815"/>
    <n v="22.36"/>
    <n v="27.14"/>
    <n v="0.54828282828282826"/>
  </r>
  <r>
    <s v="ORID-05199"/>
    <x v="119"/>
    <x v="0"/>
    <s v="Q4"/>
    <n v="11"/>
    <x v="7"/>
    <x v="3"/>
    <x v="7"/>
    <x v="1"/>
    <s v="Returning"/>
    <x v="2"/>
    <x v="9"/>
    <n v="5"/>
    <n v="125.23"/>
    <n v="0.05"/>
    <n v="59.84"/>
    <x v="2352"/>
    <n v="299.20000000000005"/>
    <n v="295.64249999999993"/>
    <n v="0.49700971265503041"/>
  </r>
  <r>
    <s v="ORID-052"/>
    <x v="114"/>
    <x v="0"/>
    <s v="Q2"/>
    <n v="4"/>
    <x v="10"/>
    <x v="2"/>
    <x v="6"/>
    <x v="1"/>
    <s v="New"/>
    <x v="1"/>
    <x v="2"/>
    <n v="2"/>
    <n v="133.59"/>
    <n v="0"/>
    <n v="66.83"/>
    <x v="2353"/>
    <n v="133.66"/>
    <n v="133.52000000000001"/>
    <n v="0.49973800434164234"/>
  </r>
  <r>
    <s v="ORID-0520"/>
    <x v="130"/>
    <x v="0"/>
    <s v="Q4"/>
    <n v="11"/>
    <x v="7"/>
    <x v="2"/>
    <x v="6"/>
    <x v="2"/>
    <s v="Business"/>
    <x v="0"/>
    <x v="12"/>
    <n v="6"/>
    <n v="92.31"/>
    <n v="0.05"/>
    <n v="46.12"/>
    <x v="2354"/>
    <n v="276.71999999999997"/>
    <n v="249.44700000000006"/>
    <n v="0.47408332335551268"/>
  </r>
  <r>
    <s v="ORID-05200"/>
    <x v="78"/>
    <x v="0"/>
    <s v="Q3"/>
    <n v="9"/>
    <x v="5"/>
    <x v="2"/>
    <x v="6"/>
    <x v="1"/>
    <s v="New"/>
    <x v="2"/>
    <x v="3"/>
    <n v="3"/>
    <n v="196.87"/>
    <n v="0.1"/>
    <n v="105.93"/>
    <x v="2355"/>
    <n v="317.79000000000002"/>
    <n v="213.75899999999996"/>
    <n v="0.40214354650276823"/>
  </r>
  <r>
    <s v="ORID-0521"/>
    <x v="46"/>
    <x v="0"/>
    <s v="Q2"/>
    <n v="6"/>
    <x v="11"/>
    <x v="0"/>
    <x v="12"/>
    <x v="2"/>
    <s v="Business"/>
    <x v="3"/>
    <x v="7"/>
    <n v="3"/>
    <n v="100.89"/>
    <n v="0.05"/>
    <n v="49.08"/>
    <x v="2356"/>
    <n v="147.24"/>
    <n v="140.29649999999998"/>
    <n v="0.48792588071427451"/>
  </r>
  <r>
    <s v="ORID-0522"/>
    <x v="14"/>
    <x v="0"/>
    <s v="Q4"/>
    <n v="12"/>
    <x v="1"/>
    <x v="1"/>
    <x v="11"/>
    <x v="0"/>
    <s v="Returning"/>
    <x v="1"/>
    <x v="2"/>
    <n v="2"/>
    <n v="133.4"/>
    <n v="0"/>
    <n v="67.69"/>
    <x v="2357"/>
    <n v="135.38"/>
    <n v="131.42000000000002"/>
    <n v="0.49257871064467768"/>
  </r>
  <r>
    <s v="ORID-0524"/>
    <x v="317"/>
    <x v="0"/>
    <s v="Q4"/>
    <n v="10"/>
    <x v="6"/>
    <x v="0"/>
    <x v="12"/>
    <x v="0"/>
    <s v="New"/>
    <x v="3"/>
    <x v="7"/>
    <n v="2"/>
    <n v="101.1"/>
    <n v="0.15"/>
    <n v="51.61"/>
    <x v="2358"/>
    <n v="103.22"/>
    <n v="68.649999999999977"/>
    <n v="0.39942980159422814"/>
  </r>
  <r>
    <s v="ORID-0525"/>
    <x v="258"/>
    <x v="0"/>
    <s v="Q1"/>
    <n v="3"/>
    <x v="8"/>
    <x v="0"/>
    <x v="0"/>
    <x v="0"/>
    <s v="Returning"/>
    <x v="0"/>
    <x v="10"/>
    <n v="1"/>
    <n v="146.37"/>
    <n v="0"/>
    <n v="78.3"/>
    <x v="2359"/>
    <n v="78.3"/>
    <n v="68.070000000000007"/>
    <n v="0.46505431440869033"/>
  </r>
  <r>
    <s v="ORID-0526"/>
    <x v="201"/>
    <x v="0"/>
    <s v="Q2"/>
    <n v="5"/>
    <x v="3"/>
    <x v="2"/>
    <x v="13"/>
    <x v="0"/>
    <s v="Returning"/>
    <x v="2"/>
    <x v="16"/>
    <n v="2"/>
    <n v="81.11"/>
    <n v="0.05"/>
    <n v="40.049999999999997"/>
    <x v="2360"/>
    <n v="80.099999999999994"/>
    <n v="74.008999999999986"/>
    <n v="0.48023801335418437"/>
  </r>
  <r>
    <s v="ORID-0529"/>
    <x v="263"/>
    <x v="0"/>
    <s v="Q4"/>
    <n v="10"/>
    <x v="6"/>
    <x v="0"/>
    <x v="0"/>
    <x v="0"/>
    <s v="Business"/>
    <x v="1"/>
    <x v="4"/>
    <n v="2"/>
    <n v="165.23"/>
    <n v="0"/>
    <n v="88.87"/>
    <x v="2361"/>
    <n v="177.74"/>
    <n v="152.71999999999997"/>
    <n v="0.46214367850874533"/>
  </r>
  <r>
    <s v="ORID-053"/>
    <x v="49"/>
    <x v="0"/>
    <s v="Q2"/>
    <n v="5"/>
    <x v="3"/>
    <x v="0"/>
    <x v="3"/>
    <x v="1"/>
    <s v="Business"/>
    <x v="1"/>
    <x v="2"/>
    <n v="1"/>
    <n v="134.28"/>
    <n v="0.05"/>
    <n v="65.44"/>
    <x v="2362"/>
    <n v="65.44"/>
    <n v="62.125999999999991"/>
    <n v="0.487010645469796"/>
  </r>
  <r>
    <s v="ORID-0532"/>
    <x v="41"/>
    <x v="0"/>
    <s v="Q2"/>
    <n v="6"/>
    <x v="11"/>
    <x v="3"/>
    <x v="15"/>
    <x v="0"/>
    <s v="Returning"/>
    <x v="0"/>
    <x v="10"/>
    <n v="1"/>
    <n v="145.34"/>
    <n v="0.05"/>
    <n v="77.89"/>
    <x v="2363"/>
    <n v="77.89"/>
    <n v="60.183000000000007"/>
    <n v="0.43587812244247609"/>
  </r>
  <r>
    <s v="ORID-0533"/>
    <x v="306"/>
    <x v="0"/>
    <s v="Q4"/>
    <n v="12"/>
    <x v="1"/>
    <x v="1"/>
    <x v="2"/>
    <x v="1"/>
    <s v="New"/>
    <x v="1"/>
    <x v="1"/>
    <n v="1"/>
    <n v="35.93"/>
    <n v="0.05"/>
    <n v="13.23"/>
    <x v="25"/>
    <n v="13.23"/>
    <n v="20.903499999999998"/>
    <n v="0.6124042363074399"/>
  </r>
  <r>
    <s v="ORID-0534"/>
    <x v="304"/>
    <x v="0"/>
    <s v="Q2"/>
    <n v="5"/>
    <x v="3"/>
    <x v="2"/>
    <x v="6"/>
    <x v="1"/>
    <s v="Business"/>
    <x v="0"/>
    <x v="0"/>
    <n v="1"/>
    <n v="154.86000000000001"/>
    <n v="0"/>
    <n v="78.37"/>
    <x v="2364"/>
    <n v="78.37"/>
    <n v="76.490000000000009"/>
    <n v="0.49393000129148912"/>
  </r>
  <r>
    <s v="ORID-0536"/>
    <x v="193"/>
    <x v="0"/>
    <s v="Q3"/>
    <n v="7"/>
    <x v="0"/>
    <x v="0"/>
    <x v="3"/>
    <x v="0"/>
    <s v="Business"/>
    <x v="4"/>
    <x v="19"/>
    <n v="1"/>
    <n v="40.67"/>
    <n v="0"/>
    <n v="14.28"/>
    <x v="624"/>
    <n v="14.28"/>
    <n v="26.39"/>
    <n v="0.64888123924268504"/>
  </r>
  <r>
    <s v="ORID-0537"/>
    <x v="115"/>
    <x v="0"/>
    <s v="Q4"/>
    <n v="12"/>
    <x v="1"/>
    <x v="0"/>
    <x v="12"/>
    <x v="2"/>
    <s v="Business"/>
    <x v="0"/>
    <x v="12"/>
    <n v="12"/>
    <n v="90.29"/>
    <n v="0.1"/>
    <n v="45.76"/>
    <x v="2365"/>
    <n v="549.12"/>
    <n v="426.01200000000006"/>
    <n v="0.43687623829389255"/>
  </r>
  <r>
    <s v="ORID-0539"/>
    <x v="151"/>
    <x v="0"/>
    <s v="Q1"/>
    <n v="2"/>
    <x v="4"/>
    <x v="1"/>
    <x v="11"/>
    <x v="3"/>
    <s v="New"/>
    <x v="0"/>
    <x v="12"/>
    <n v="3"/>
    <n v="92.96"/>
    <n v="0.15"/>
    <n v="44.56"/>
    <x v="2366"/>
    <n v="133.68"/>
    <n v="103.36799999999999"/>
    <n v="0.43606358205932971"/>
  </r>
  <r>
    <s v="ORID-0540"/>
    <x v="316"/>
    <x v="0"/>
    <s v="Q2"/>
    <n v="6"/>
    <x v="11"/>
    <x v="1"/>
    <x v="2"/>
    <x v="3"/>
    <s v="Returning"/>
    <x v="0"/>
    <x v="0"/>
    <n v="1"/>
    <n v="151.46"/>
    <n v="0.05"/>
    <n v="77.98"/>
    <x v="2367"/>
    <n v="77.98"/>
    <n v="65.906999999999996"/>
    <n v="0.45804693961233467"/>
  </r>
  <r>
    <s v="ORID-0542"/>
    <x v="224"/>
    <x v="0"/>
    <s v="Q1"/>
    <n v="1"/>
    <x v="9"/>
    <x v="1"/>
    <x v="1"/>
    <x v="2"/>
    <s v="Business"/>
    <x v="0"/>
    <x v="10"/>
    <n v="4"/>
    <n v="143.66999999999999"/>
    <n v="0.1"/>
    <n v="81.22"/>
    <x v="2368"/>
    <n v="324.88"/>
    <n v="192.33199999999999"/>
    <n v="0.37186298848441257"/>
  </r>
  <r>
    <s v="ORID-0543"/>
    <x v="75"/>
    <x v="0"/>
    <s v="Q3"/>
    <n v="7"/>
    <x v="0"/>
    <x v="2"/>
    <x v="16"/>
    <x v="3"/>
    <s v="Returning"/>
    <x v="3"/>
    <x v="13"/>
    <n v="1"/>
    <n v="83.03"/>
    <n v="0"/>
    <n v="42.41"/>
    <x v="2369"/>
    <n v="42.41"/>
    <n v="40.620000000000005"/>
    <n v="0.48922076357942917"/>
  </r>
  <r>
    <s v="ORID-0544"/>
    <x v="209"/>
    <x v="0"/>
    <s v="Q2"/>
    <n v="6"/>
    <x v="11"/>
    <x v="1"/>
    <x v="11"/>
    <x v="1"/>
    <s v="Business"/>
    <x v="0"/>
    <x v="12"/>
    <n v="1"/>
    <n v="90.3"/>
    <n v="0.05"/>
    <n v="45.07"/>
    <x v="2370"/>
    <n v="45.07"/>
    <n v="40.714999999999996"/>
    <n v="0.47461677449437545"/>
  </r>
  <r>
    <s v="ORID-0551"/>
    <x v="304"/>
    <x v="0"/>
    <s v="Q2"/>
    <n v="5"/>
    <x v="3"/>
    <x v="0"/>
    <x v="12"/>
    <x v="0"/>
    <s v="Returning"/>
    <x v="3"/>
    <x v="7"/>
    <n v="4"/>
    <n v="103.64"/>
    <n v="0"/>
    <n v="50.59"/>
    <x v="2371"/>
    <n v="202.36"/>
    <n v="212.2"/>
    <n v="0.51186800463141646"/>
  </r>
  <r>
    <s v="ORID-0552"/>
    <x v="140"/>
    <x v="0"/>
    <s v="Q3"/>
    <n v="7"/>
    <x v="0"/>
    <x v="2"/>
    <x v="6"/>
    <x v="2"/>
    <s v="Business"/>
    <x v="2"/>
    <x v="16"/>
    <n v="5"/>
    <n v="82.39"/>
    <n v="0.05"/>
    <n v="39.479999999999997"/>
    <x v="2372"/>
    <n v="197.39999999999998"/>
    <n v="193.95249999999999"/>
    <n v="0.49559540312122702"/>
  </r>
  <r>
    <s v="ORID-0554"/>
    <x v="103"/>
    <x v="0"/>
    <s v="Q4"/>
    <n v="11"/>
    <x v="7"/>
    <x v="3"/>
    <x v="8"/>
    <x v="3"/>
    <s v="Business"/>
    <x v="4"/>
    <x v="17"/>
    <n v="1"/>
    <n v="36.380000000000003"/>
    <n v="0.05"/>
    <n v="14.06"/>
    <x v="899"/>
    <n v="14.06"/>
    <n v="20.500999999999998"/>
    <n v="0.59318306761957118"/>
  </r>
  <r>
    <s v="ORID-0555"/>
    <x v="289"/>
    <x v="0"/>
    <s v="Q4"/>
    <n v="10"/>
    <x v="6"/>
    <x v="2"/>
    <x v="10"/>
    <x v="1"/>
    <s v="New"/>
    <x v="1"/>
    <x v="1"/>
    <n v="6"/>
    <n v="35.479999999999997"/>
    <n v="0"/>
    <n v="13.37"/>
    <x v="2373"/>
    <n v="80.22"/>
    <n v="132.66"/>
    <n v="0.62316798196166856"/>
  </r>
  <r>
    <s v="ORID-0556"/>
    <x v="114"/>
    <x v="0"/>
    <s v="Q2"/>
    <n v="4"/>
    <x v="10"/>
    <x v="0"/>
    <x v="12"/>
    <x v="1"/>
    <s v="New"/>
    <x v="2"/>
    <x v="9"/>
    <n v="2"/>
    <n v="124.39"/>
    <n v="0"/>
    <n v="61.27"/>
    <x v="2374"/>
    <n v="122.54"/>
    <n v="126.24"/>
    <n v="0.50743628909076288"/>
  </r>
  <r>
    <s v="ORID-0557"/>
    <x v="46"/>
    <x v="0"/>
    <s v="Q2"/>
    <n v="6"/>
    <x v="11"/>
    <x v="2"/>
    <x v="6"/>
    <x v="2"/>
    <s v="Business"/>
    <x v="3"/>
    <x v="11"/>
    <n v="3"/>
    <n v="39.78"/>
    <n v="0.15"/>
    <n v="16.850000000000001"/>
    <x v="2375"/>
    <n v="50.550000000000004"/>
    <n v="50.889000000000003"/>
    <n v="0.50167095495815217"/>
  </r>
  <r>
    <s v="ORID-0559"/>
    <x v="58"/>
    <x v="0"/>
    <s v="Q4"/>
    <n v="11"/>
    <x v="7"/>
    <x v="0"/>
    <x v="0"/>
    <x v="1"/>
    <s v="Returning"/>
    <x v="1"/>
    <x v="2"/>
    <n v="2"/>
    <n v="134.19"/>
    <n v="0.1"/>
    <n v="65.39"/>
    <x v="2376"/>
    <n v="130.78"/>
    <n v="110.762"/>
    <n v="0.45856207202060095"/>
  </r>
  <r>
    <s v="ORID-0562"/>
    <x v="345"/>
    <x v="0"/>
    <s v="Q4"/>
    <n v="11"/>
    <x v="7"/>
    <x v="2"/>
    <x v="6"/>
    <x v="1"/>
    <s v="New"/>
    <x v="1"/>
    <x v="8"/>
    <n v="1"/>
    <n v="46.3"/>
    <n v="0.2"/>
    <n v="18.78"/>
    <x v="2377"/>
    <n v="18.78"/>
    <n v="18.259999999999998"/>
    <n v="0.49298056155507552"/>
  </r>
  <r>
    <s v="ORID-0564"/>
    <x v="134"/>
    <x v="0"/>
    <s v="Q2"/>
    <n v="6"/>
    <x v="11"/>
    <x v="3"/>
    <x v="8"/>
    <x v="0"/>
    <s v="New"/>
    <x v="1"/>
    <x v="8"/>
    <n v="3"/>
    <n v="45.82"/>
    <n v="0.1"/>
    <n v="18.61"/>
    <x v="2378"/>
    <n v="55.83"/>
    <n v="67.884000000000015"/>
    <n v="0.54871720258014456"/>
  </r>
  <r>
    <s v="ORID-0567"/>
    <x v="28"/>
    <x v="0"/>
    <s v="Q4"/>
    <n v="11"/>
    <x v="7"/>
    <x v="1"/>
    <x v="2"/>
    <x v="0"/>
    <s v="New"/>
    <x v="1"/>
    <x v="1"/>
    <n v="3"/>
    <n v="36.14"/>
    <n v="0.1"/>
    <n v="13.23"/>
    <x v="2379"/>
    <n v="39.69"/>
    <n v="57.888000000000005"/>
    <n v="0.59324847814056447"/>
  </r>
  <r>
    <s v="ORID-0569"/>
    <x v="326"/>
    <x v="0"/>
    <s v="Q4"/>
    <n v="12"/>
    <x v="1"/>
    <x v="3"/>
    <x v="9"/>
    <x v="3"/>
    <s v="New"/>
    <x v="3"/>
    <x v="11"/>
    <n v="2"/>
    <n v="40.479999999999997"/>
    <n v="0"/>
    <n v="16.23"/>
    <x v="2380"/>
    <n v="32.46"/>
    <n v="48.499999999999993"/>
    <n v="0.5990612648221344"/>
  </r>
  <r>
    <s v="ORID-0571"/>
    <x v="193"/>
    <x v="0"/>
    <s v="Q3"/>
    <n v="7"/>
    <x v="0"/>
    <x v="1"/>
    <x v="1"/>
    <x v="1"/>
    <s v="New"/>
    <x v="0"/>
    <x v="0"/>
    <n v="3"/>
    <n v="152.53"/>
    <n v="0"/>
    <n v="80.88"/>
    <x v="2381"/>
    <n v="242.64"/>
    <n v="214.95000000000005"/>
    <n v="0.46974365698551113"/>
  </r>
  <r>
    <s v="ORID-0572"/>
    <x v="113"/>
    <x v="0"/>
    <s v="Q3"/>
    <n v="9"/>
    <x v="5"/>
    <x v="1"/>
    <x v="11"/>
    <x v="0"/>
    <s v="Returning"/>
    <x v="1"/>
    <x v="2"/>
    <n v="2"/>
    <n v="135.79"/>
    <n v="0.05"/>
    <n v="66.53"/>
    <x v="2382"/>
    <n v="133.06"/>
    <n v="124.94099999999997"/>
    <n v="0.48426556486215167"/>
  </r>
  <r>
    <s v="ORID-0578"/>
    <x v="128"/>
    <x v="0"/>
    <s v="Q1"/>
    <n v="3"/>
    <x v="8"/>
    <x v="3"/>
    <x v="8"/>
    <x v="3"/>
    <s v="Returning"/>
    <x v="3"/>
    <x v="6"/>
    <n v="2"/>
    <n v="50.22"/>
    <n v="0.05"/>
    <n v="23.16"/>
    <x v="2383"/>
    <n v="46.32"/>
    <n v="49.097999999999992"/>
    <n v="0.51455700182355524"/>
  </r>
  <r>
    <s v="ORID-058"/>
    <x v="110"/>
    <x v="0"/>
    <s v="Q3"/>
    <n v="9"/>
    <x v="5"/>
    <x v="1"/>
    <x v="1"/>
    <x v="0"/>
    <s v="Returning"/>
    <x v="0"/>
    <x v="5"/>
    <n v="1"/>
    <n v="71.7"/>
    <n v="0"/>
    <n v="32"/>
    <x v="2384"/>
    <n v="32"/>
    <n v="39.700000000000003"/>
    <n v="0.55369595536959559"/>
  </r>
  <r>
    <s v="ORID-0581"/>
    <x v="275"/>
    <x v="0"/>
    <s v="Q2"/>
    <n v="4"/>
    <x v="10"/>
    <x v="2"/>
    <x v="13"/>
    <x v="1"/>
    <s v="Returning"/>
    <x v="2"/>
    <x v="9"/>
    <n v="3"/>
    <n v="124.67"/>
    <n v="0"/>
    <n v="61.46"/>
    <x v="2385"/>
    <n v="184.38"/>
    <n v="189.63"/>
    <n v="0.50701852891633914"/>
  </r>
  <r>
    <s v="ORID-0582"/>
    <x v="325"/>
    <x v="0"/>
    <s v="Q1"/>
    <n v="2"/>
    <x v="4"/>
    <x v="2"/>
    <x v="13"/>
    <x v="2"/>
    <s v="Returning"/>
    <x v="2"/>
    <x v="9"/>
    <n v="12"/>
    <n v="122.75"/>
    <n v="0.15"/>
    <n v="62.51"/>
    <x v="2386"/>
    <n v="750.12"/>
    <n v="501.92999999999995"/>
    <n v="0.40088654606445429"/>
  </r>
  <r>
    <s v="ORID-0584"/>
    <x v="171"/>
    <x v="0"/>
    <s v="Q4"/>
    <n v="11"/>
    <x v="7"/>
    <x v="2"/>
    <x v="6"/>
    <x v="1"/>
    <s v="New"/>
    <x v="0"/>
    <x v="12"/>
    <n v="1"/>
    <n v="91.95"/>
    <n v="0"/>
    <n v="46.64"/>
    <x v="2387"/>
    <n v="46.64"/>
    <n v="45.31"/>
    <n v="0.49276780859162589"/>
  </r>
  <r>
    <s v="ORID-0585"/>
    <x v="259"/>
    <x v="0"/>
    <s v="Q4"/>
    <n v="10"/>
    <x v="6"/>
    <x v="3"/>
    <x v="8"/>
    <x v="0"/>
    <s v="Business"/>
    <x v="1"/>
    <x v="4"/>
    <n v="2"/>
    <n v="161.59"/>
    <n v="0.05"/>
    <n v="89.57"/>
    <x v="2388"/>
    <n v="179.14"/>
    <n v="127.88100000000003"/>
    <n v="0.41652199686666391"/>
  </r>
  <r>
    <s v="ORID-0587"/>
    <x v="43"/>
    <x v="0"/>
    <s v="Q1"/>
    <n v="2"/>
    <x v="4"/>
    <x v="0"/>
    <x v="0"/>
    <x v="3"/>
    <s v="Business"/>
    <x v="1"/>
    <x v="4"/>
    <n v="1"/>
    <n v="166.13"/>
    <n v="0.05"/>
    <n v="85.7"/>
    <x v="2389"/>
    <n v="85.7"/>
    <n v="72.123499999999993"/>
    <n v="0.45698834457479398"/>
  </r>
  <r>
    <s v="ORID-0588"/>
    <x v="11"/>
    <x v="0"/>
    <s v="Q2"/>
    <n v="5"/>
    <x v="3"/>
    <x v="2"/>
    <x v="13"/>
    <x v="2"/>
    <s v="Business"/>
    <x v="1"/>
    <x v="2"/>
    <n v="3"/>
    <n v="132.41999999999999"/>
    <n v="0.05"/>
    <n v="67.09"/>
    <x v="2390"/>
    <n v="201.27"/>
    <n v="176.12699999999998"/>
    <n v="0.46668892439526544"/>
  </r>
  <r>
    <s v="ORID-0590"/>
    <x v="214"/>
    <x v="0"/>
    <s v="Q3"/>
    <n v="8"/>
    <x v="2"/>
    <x v="3"/>
    <x v="8"/>
    <x v="1"/>
    <s v="Returning"/>
    <x v="1"/>
    <x v="2"/>
    <n v="4"/>
    <n v="133.65"/>
    <n v="0"/>
    <n v="66"/>
    <x v="2391"/>
    <n v="264"/>
    <n v="270.60000000000002"/>
    <n v="0.50617283950617287"/>
  </r>
  <r>
    <s v="ORID-0594"/>
    <x v="8"/>
    <x v="0"/>
    <s v="Q1"/>
    <n v="2"/>
    <x v="4"/>
    <x v="1"/>
    <x v="11"/>
    <x v="0"/>
    <s v="Business"/>
    <x v="1"/>
    <x v="2"/>
    <n v="3"/>
    <n v="134.91"/>
    <n v="0"/>
    <n v="67.69"/>
    <x v="2392"/>
    <n v="203.07"/>
    <n v="201.66000000000003"/>
    <n v="0.49825809799125348"/>
  </r>
  <r>
    <s v="ORID-0595"/>
    <x v="222"/>
    <x v="0"/>
    <s v="Q4"/>
    <n v="11"/>
    <x v="7"/>
    <x v="2"/>
    <x v="6"/>
    <x v="1"/>
    <s v="New"/>
    <x v="4"/>
    <x v="17"/>
    <n v="2"/>
    <n v="36.159999999999997"/>
    <n v="0.1"/>
    <n v="13.79"/>
    <x v="2393"/>
    <n v="27.58"/>
    <n v="37.507999999999996"/>
    <n v="0.57626597836774829"/>
  </r>
  <r>
    <s v="ORID-0598"/>
    <x v="131"/>
    <x v="0"/>
    <s v="Q4"/>
    <n v="11"/>
    <x v="7"/>
    <x v="1"/>
    <x v="1"/>
    <x v="1"/>
    <s v="New"/>
    <x v="3"/>
    <x v="6"/>
    <n v="1"/>
    <n v="49.98"/>
    <n v="0.1"/>
    <n v="22.25"/>
    <x v="2394"/>
    <n v="22.25"/>
    <n v="22.731999999999999"/>
    <n v="0.50535769863500957"/>
  </r>
  <r>
    <s v="ORID-06"/>
    <x v="294"/>
    <x v="0"/>
    <s v="Q1"/>
    <n v="2"/>
    <x v="4"/>
    <x v="0"/>
    <x v="12"/>
    <x v="0"/>
    <s v="Returning"/>
    <x v="2"/>
    <x v="18"/>
    <n v="1"/>
    <n v="338.93"/>
    <n v="0"/>
    <n v="197.92"/>
    <x v="2395"/>
    <n v="197.92"/>
    <n v="141.01000000000002"/>
    <n v="0.41604461098161866"/>
  </r>
  <r>
    <s v="ORID-0600"/>
    <x v="283"/>
    <x v="0"/>
    <s v="Q3"/>
    <n v="9"/>
    <x v="5"/>
    <x v="2"/>
    <x v="6"/>
    <x v="0"/>
    <s v="Returning"/>
    <x v="3"/>
    <x v="11"/>
    <n v="6"/>
    <n v="39.880000000000003"/>
    <n v="0.05"/>
    <n v="16.79"/>
    <x v="2396"/>
    <n v="100.74"/>
    <n v="126.57600000000004"/>
    <n v="0.5568283798764716"/>
  </r>
  <r>
    <s v="ORID-0601"/>
    <x v="220"/>
    <x v="0"/>
    <s v="Q3"/>
    <n v="9"/>
    <x v="5"/>
    <x v="2"/>
    <x v="6"/>
    <x v="1"/>
    <s v="Returning"/>
    <x v="0"/>
    <x v="10"/>
    <n v="1"/>
    <n v="141.69"/>
    <n v="0"/>
    <n v="80.34"/>
    <x v="2397"/>
    <n v="80.34"/>
    <n v="61.349999999999994"/>
    <n v="0.43298750793986868"/>
  </r>
  <r>
    <s v="ORID-0605"/>
    <x v="347"/>
    <x v="0"/>
    <s v="Q2"/>
    <n v="4"/>
    <x v="10"/>
    <x v="0"/>
    <x v="12"/>
    <x v="3"/>
    <s v="Business"/>
    <x v="1"/>
    <x v="2"/>
    <n v="2"/>
    <n v="130.94"/>
    <n v="0"/>
    <n v="67.459999999999994"/>
    <x v="2398"/>
    <n v="134.91999999999999"/>
    <n v="126.96000000000001"/>
    <n v="0.48480219948067821"/>
  </r>
  <r>
    <s v="ORID-0606"/>
    <x v="87"/>
    <x v="0"/>
    <s v="Q4"/>
    <n v="12"/>
    <x v="1"/>
    <x v="2"/>
    <x v="6"/>
    <x v="1"/>
    <s v="New"/>
    <x v="2"/>
    <x v="18"/>
    <n v="3"/>
    <n v="333.84"/>
    <n v="0"/>
    <n v="193.05"/>
    <x v="2399"/>
    <n v="579.15000000000009"/>
    <n v="422.36999999999989"/>
    <n v="0.42172897196261672"/>
  </r>
  <r>
    <s v="ORID-061"/>
    <x v="216"/>
    <x v="0"/>
    <s v="Q3"/>
    <n v="7"/>
    <x v="0"/>
    <x v="0"/>
    <x v="12"/>
    <x v="1"/>
    <s v="Returning"/>
    <x v="4"/>
    <x v="14"/>
    <n v="2"/>
    <n v="125.89"/>
    <n v="0"/>
    <n v="70.8"/>
    <x v="2400"/>
    <n v="141.6"/>
    <n v="110.18"/>
    <n v="0.43760425768528083"/>
  </r>
  <r>
    <s v="ORID-0613"/>
    <x v="125"/>
    <x v="0"/>
    <s v="Q3"/>
    <n v="7"/>
    <x v="0"/>
    <x v="1"/>
    <x v="1"/>
    <x v="1"/>
    <s v="New"/>
    <x v="3"/>
    <x v="11"/>
    <n v="1"/>
    <n v="39.86"/>
    <n v="0.05"/>
    <n v="16.989999999999998"/>
    <x v="2401"/>
    <n v="16.989999999999998"/>
    <n v="20.876999999999999"/>
    <n v="0.55132437214461139"/>
  </r>
  <r>
    <s v="ORID-0614"/>
    <x v="321"/>
    <x v="0"/>
    <s v="Q4"/>
    <n v="12"/>
    <x v="1"/>
    <x v="0"/>
    <x v="0"/>
    <x v="1"/>
    <s v="Returning"/>
    <x v="0"/>
    <x v="0"/>
    <n v="2"/>
    <n v="151.05000000000001"/>
    <n v="0.15"/>
    <n v="80.36"/>
    <x v="378"/>
    <n v="160.72"/>
    <n v="96.065000000000026"/>
    <n v="0.37410674299511271"/>
  </r>
  <r>
    <s v="ORID-0617"/>
    <x v="271"/>
    <x v="0"/>
    <s v="Q2"/>
    <n v="5"/>
    <x v="3"/>
    <x v="2"/>
    <x v="16"/>
    <x v="3"/>
    <s v="Returning"/>
    <x v="4"/>
    <x v="17"/>
    <n v="4"/>
    <n v="36.909999999999997"/>
    <n v="0.1"/>
    <n v="13.85"/>
    <x v="2402"/>
    <n v="55.4"/>
    <n v="77.475999999999999"/>
    <n v="0.58306992985941775"/>
  </r>
  <r>
    <s v="ORID-0618"/>
    <x v="105"/>
    <x v="0"/>
    <s v="Q3"/>
    <n v="8"/>
    <x v="2"/>
    <x v="2"/>
    <x v="6"/>
    <x v="1"/>
    <s v="Business"/>
    <x v="3"/>
    <x v="11"/>
    <n v="2"/>
    <n v="41.06"/>
    <n v="0.05"/>
    <n v="16.559999999999999"/>
    <x v="143"/>
    <n v="33.119999999999997"/>
    <n v="44.893999999999998"/>
    <n v="0.5754608147255621"/>
  </r>
  <r>
    <s v="ORID-062"/>
    <x v="167"/>
    <x v="0"/>
    <s v="Q1"/>
    <n v="1"/>
    <x v="9"/>
    <x v="2"/>
    <x v="6"/>
    <x v="1"/>
    <s v="New"/>
    <x v="3"/>
    <x v="6"/>
    <n v="2"/>
    <n v="51.63"/>
    <n v="0"/>
    <n v="22.54"/>
    <x v="1720"/>
    <n v="45.08"/>
    <n v="58.180000000000007"/>
    <n v="0.5634321131125315"/>
  </r>
  <r>
    <s v="ORID-0621"/>
    <x v="171"/>
    <x v="0"/>
    <s v="Q4"/>
    <n v="11"/>
    <x v="7"/>
    <x v="0"/>
    <x v="3"/>
    <x v="2"/>
    <s v="Business"/>
    <x v="1"/>
    <x v="1"/>
    <n v="5"/>
    <n v="35.68"/>
    <n v="0.15"/>
    <n v="13.48"/>
    <x v="2403"/>
    <n v="67.400000000000006"/>
    <n v="84.240000000000009"/>
    <n v="0.55552624637298864"/>
  </r>
  <r>
    <s v="ORID-0623"/>
    <x v="171"/>
    <x v="0"/>
    <s v="Q4"/>
    <n v="11"/>
    <x v="7"/>
    <x v="3"/>
    <x v="14"/>
    <x v="1"/>
    <s v="Returning"/>
    <x v="2"/>
    <x v="18"/>
    <n v="3"/>
    <n v="336.58"/>
    <n v="0.15"/>
    <n v="198.99"/>
    <x v="2404"/>
    <n v="596.97"/>
    <n v="261.30899999999997"/>
    <n v="0.3044569423229509"/>
  </r>
  <r>
    <s v="ORID-0624"/>
    <x v="8"/>
    <x v="0"/>
    <s v="Q1"/>
    <n v="2"/>
    <x v="4"/>
    <x v="3"/>
    <x v="9"/>
    <x v="1"/>
    <s v="Business"/>
    <x v="0"/>
    <x v="5"/>
    <n v="1"/>
    <n v="70.86"/>
    <n v="0.1"/>
    <n v="33.299999999999997"/>
    <x v="2405"/>
    <n v="33.299999999999997"/>
    <n v="30.474000000000004"/>
    <n v="0.47784363533728486"/>
  </r>
  <r>
    <s v="ORID-0626"/>
    <x v="156"/>
    <x v="0"/>
    <s v="Q3"/>
    <n v="7"/>
    <x v="0"/>
    <x v="2"/>
    <x v="16"/>
    <x v="0"/>
    <s v="Returning"/>
    <x v="1"/>
    <x v="1"/>
    <n v="1"/>
    <n v="36.549999999999997"/>
    <n v="0.1"/>
    <n v="13.2"/>
    <x v="2406"/>
    <n v="13.2"/>
    <n v="19.694999999999997"/>
    <n v="0.59872321021431829"/>
  </r>
  <r>
    <s v="ORID-0627"/>
    <x v="124"/>
    <x v="0"/>
    <s v="Q3"/>
    <n v="8"/>
    <x v="2"/>
    <x v="0"/>
    <x v="0"/>
    <x v="3"/>
    <s v="New"/>
    <x v="3"/>
    <x v="13"/>
    <n v="6"/>
    <n v="83.26"/>
    <n v="0"/>
    <n v="43.8"/>
    <x v="2407"/>
    <n v="262.79999999999995"/>
    <n v="236.7600000000001"/>
    <n v="0.47393706461686297"/>
  </r>
  <r>
    <s v="ORID-0629"/>
    <x v="154"/>
    <x v="0"/>
    <s v="Q4"/>
    <n v="12"/>
    <x v="1"/>
    <x v="0"/>
    <x v="3"/>
    <x v="1"/>
    <s v="Business"/>
    <x v="4"/>
    <x v="15"/>
    <n v="2"/>
    <n v="50.04"/>
    <n v="0.05"/>
    <n v="22.43"/>
    <x v="2408"/>
    <n v="44.86"/>
    <n v="50.215999999999994"/>
    <n v="0.52816694013210486"/>
  </r>
  <r>
    <s v="ORID-063"/>
    <x v="218"/>
    <x v="0"/>
    <s v="Q2"/>
    <n v="6"/>
    <x v="11"/>
    <x v="2"/>
    <x v="13"/>
    <x v="3"/>
    <s v="Returning"/>
    <x v="1"/>
    <x v="4"/>
    <n v="1"/>
    <n v="166.91"/>
    <n v="0"/>
    <n v="85.58"/>
    <x v="2409"/>
    <n v="85.58"/>
    <n v="81.33"/>
    <n v="0.48726858786172189"/>
  </r>
  <r>
    <s v="ORID-0630"/>
    <x v="257"/>
    <x v="0"/>
    <s v="Q4"/>
    <n v="11"/>
    <x v="7"/>
    <x v="0"/>
    <x v="12"/>
    <x v="1"/>
    <s v="Business"/>
    <x v="3"/>
    <x v="11"/>
    <n v="3"/>
    <n v="41.07"/>
    <n v="0.1"/>
    <n v="16.86"/>
    <x v="2410"/>
    <n v="50.58"/>
    <n v="60.309000000000012"/>
    <n v="0.54386819251684126"/>
  </r>
  <r>
    <s v="ORID-0631"/>
    <x v="60"/>
    <x v="0"/>
    <s v="Q1"/>
    <n v="1"/>
    <x v="9"/>
    <x v="0"/>
    <x v="12"/>
    <x v="3"/>
    <s v="Returning"/>
    <x v="1"/>
    <x v="4"/>
    <n v="1"/>
    <n v="165.42"/>
    <n v="0"/>
    <n v="85.69"/>
    <x v="2411"/>
    <n v="85.69"/>
    <n v="79.72999999999999"/>
    <n v="0.48198524966751299"/>
  </r>
  <r>
    <s v="ORID-064"/>
    <x v="263"/>
    <x v="0"/>
    <s v="Q4"/>
    <n v="10"/>
    <x v="6"/>
    <x v="3"/>
    <x v="14"/>
    <x v="1"/>
    <s v="New"/>
    <x v="0"/>
    <x v="12"/>
    <n v="3"/>
    <n v="92.14"/>
    <n v="0.1"/>
    <n v="46.43"/>
    <x v="2412"/>
    <n v="139.29"/>
    <n v="109.48800000000003"/>
    <n v="0.44010322456165746"/>
  </r>
  <r>
    <s v="ORID-0640"/>
    <x v="165"/>
    <x v="0"/>
    <s v="Q4"/>
    <n v="12"/>
    <x v="1"/>
    <x v="1"/>
    <x v="11"/>
    <x v="1"/>
    <s v="Returning"/>
    <x v="4"/>
    <x v="15"/>
    <n v="2"/>
    <n v="51.77"/>
    <n v="0.05"/>
    <n v="21.76"/>
    <x v="2413"/>
    <n v="43.52"/>
    <n v="54.842999999999996"/>
    <n v="0.55755721155312465"/>
  </r>
  <r>
    <s v="ORID-0641"/>
    <x v="148"/>
    <x v="0"/>
    <s v="Q4"/>
    <n v="10"/>
    <x v="6"/>
    <x v="2"/>
    <x v="10"/>
    <x v="0"/>
    <s v="Returning"/>
    <x v="2"/>
    <x v="9"/>
    <n v="2"/>
    <n v="125.38"/>
    <n v="0.05"/>
    <n v="59.12"/>
    <x v="2414"/>
    <n v="118.24"/>
    <n v="119.98199999999999"/>
    <n v="0.5036562534106841"/>
  </r>
  <r>
    <s v="ORID-0643"/>
    <x v="275"/>
    <x v="0"/>
    <s v="Q2"/>
    <n v="4"/>
    <x v="10"/>
    <x v="0"/>
    <x v="12"/>
    <x v="1"/>
    <s v="Returning"/>
    <x v="0"/>
    <x v="5"/>
    <n v="2"/>
    <n v="72.260000000000005"/>
    <n v="0"/>
    <n v="33.21"/>
    <x v="2415"/>
    <n v="66.42"/>
    <n v="78.100000000000009"/>
    <n v="0.54040963188486024"/>
  </r>
  <r>
    <s v="ORID-0644"/>
    <x v="64"/>
    <x v="0"/>
    <s v="Q2"/>
    <n v="5"/>
    <x v="3"/>
    <x v="0"/>
    <x v="3"/>
    <x v="0"/>
    <s v="New"/>
    <x v="0"/>
    <x v="12"/>
    <n v="2"/>
    <n v="93.84"/>
    <n v="0"/>
    <n v="44.72"/>
    <x v="2416"/>
    <n v="89.44"/>
    <n v="98.240000000000009"/>
    <n v="0.52344416027280483"/>
  </r>
  <r>
    <s v="ORID-0646"/>
    <x v="130"/>
    <x v="0"/>
    <s v="Q4"/>
    <n v="11"/>
    <x v="7"/>
    <x v="3"/>
    <x v="14"/>
    <x v="0"/>
    <s v="Returning"/>
    <x v="3"/>
    <x v="6"/>
    <n v="1"/>
    <n v="49.53"/>
    <n v="0.1"/>
    <n v="22.18"/>
    <x v="2417"/>
    <n v="22.18"/>
    <n v="22.397000000000006"/>
    <n v="0.50243399062296712"/>
  </r>
  <r>
    <s v="ORID-0647"/>
    <x v="27"/>
    <x v="0"/>
    <s v="Q2"/>
    <n v="6"/>
    <x v="11"/>
    <x v="1"/>
    <x v="1"/>
    <x v="1"/>
    <s v="Returning"/>
    <x v="1"/>
    <x v="4"/>
    <n v="1"/>
    <n v="162.25"/>
    <n v="0.05"/>
    <n v="89.28"/>
    <x v="2418"/>
    <n v="89.28"/>
    <n v="64.857499999999987"/>
    <n v="0.42077690373854509"/>
  </r>
  <r>
    <s v="ORID-0650"/>
    <x v="331"/>
    <x v="0"/>
    <s v="Q3"/>
    <n v="7"/>
    <x v="0"/>
    <x v="1"/>
    <x v="1"/>
    <x v="1"/>
    <s v="Business"/>
    <x v="4"/>
    <x v="19"/>
    <n v="2"/>
    <n v="40.79"/>
    <n v="0"/>
    <n v="14.61"/>
    <x v="2419"/>
    <n v="29.22"/>
    <n v="52.36"/>
    <n v="0.64182397646481981"/>
  </r>
  <r>
    <s v="ORID-0653"/>
    <x v="189"/>
    <x v="0"/>
    <s v="Q2"/>
    <n v="6"/>
    <x v="11"/>
    <x v="2"/>
    <x v="10"/>
    <x v="1"/>
    <s v="Returning"/>
    <x v="4"/>
    <x v="19"/>
    <n v="1"/>
    <n v="41.26"/>
    <n v="0.05"/>
    <n v="14.32"/>
    <x v="2420"/>
    <n v="14.32"/>
    <n v="24.876999999999995"/>
    <n v="0.63466591831007468"/>
  </r>
  <r>
    <s v="ORID-0656"/>
    <x v="195"/>
    <x v="0"/>
    <s v="Q2"/>
    <n v="5"/>
    <x v="3"/>
    <x v="0"/>
    <x v="0"/>
    <x v="1"/>
    <s v="New"/>
    <x v="2"/>
    <x v="9"/>
    <n v="1"/>
    <n v="122.51"/>
    <n v="0.15"/>
    <n v="62.2"/>
    <x v="2421"/>
    <n v="62.2"/>
    <n v="41.933499999999995"/>
    <n v="0.40268981643755369"/>
  </r>
  <r>
    <s v="ORID-0657"/>
    <x v="94"/>
    <x v="0"/>
    <s v="Q3"/>
    <n v="8"/>
    <x v="2"/>
    <x v="2"/>
    <x v="6"/>
    <x v="1"/>
    <s v="Returning"/>
    <x v="1"/>
    <x v="2"/>
    <n v="3"/>
    <n v="132.59"/>
    <n v="0.1"/>
    <n v="66.040000000000006"/>
    <x v="2422"/>
    <n v="198.12"/>
    <n v="159.87299999999999"/>
    <n v="0.44658135773604507"/>
  </r>
  <r>
    <s v="ORID-0658"/>
    <x v="97"/>
    <x v="0"/>
    <s v="Q4"/>
    <n v="12"/>
    <x v="1"/>
    <x v="2"/>
    <x v="5"/>
    <x v="0"/>
    <s v="Business"/>
    <x v="0"/>
    <x v="0"/>
    <n v="2"/>
    <n v="153.38999999999999"/>
    <n v="0.05"/>
    <n v="78.06"/>
    <x v="2423"/>
    <n v="156.12"/>
    <n v="135.32099999999997"/>
    <n v="0.46431696295305047"/>
  </r>
  <r>
    <s v="ORID-0659"/>
    <x v="51"/>
    <x v="0"/>
    <s v="Q3"/>
    <n v="7"/>
    <x v="0"/>
    <x v="0"/>
    <x v="3"/>
    <x v="3"/>
    <s v="Business"/>
    <x v="3"/>
    <x v="11"/>
    <n v="1"/>
    <n v="41.18"/>
    <n v="0"/>
    <n v="16.25"/>
    <x v="2424"/>
    <n v="16.25"/>
    <n v="24.93"/>
    <n v="0.6053909664885867"/>
  </r>
  <r>
    <s v="ORID-066"/>
    <x v="259"/>
    <x v="0"/>
    <s v="Q4"/>
    <n v="10"/>
    <x v="6"/>
    <x v="1"/>
    <x v="11"/>
    <x v="1"/>
    <s v="Business"/>
    <x v="2"/>
    <x v="16"/>
    <n v="1"/>
    <n v="80.58"/>
    <n v="0"/>
    <n v="40.43"/>
    <x v="2425"/>
    <n v="40.43"/>
    <n v="40.15"/>
    <n v="0.49826259617771157"/>
  </r>
  <r>
    <s v="ORID-0661"/>
    <x v="177"/>
    <x v="0"/>
    <s v="Q3"/>
    <n v="8"/>
    <x v="2"/>
    <x v="1"/>
    <x v="11"/>
    <x v="0"/>
    <s v="New"/>
    <x v="1"/>
    <x v="8"/>
    <n v="2"/>
    <n v="47.58"/>
    <n v="0.1"/>
    <n v="18.47"/>
    <x v="2426"/>
    <n v="36.94"/>
    <n v="48.704000000000008"/>
    <n v="0.56867965064686377"/>
  </r>
  <r>
    <s v="ORID-0662"/>
    <x v="160"/>
    <x v="0"/>
    <s v="Q3"/>
    <n v="9"/>
    <x v="5"/>
    <x v="0"/>
    <x v="3"/>
    <x v="1"/>
    <s v="New"/>
    <x v="4"/>
    <x v="19"/>
    <n v="1"/>
    <n v="40.56"/>
    <n v="0.15"/>
    <n v="14.28"/>
    <x v="2427"/>
    <n v="14.28"/>
    <n v="20.195999999999998"/>
    <n v="0.58579881656804733"/>
  </r>
  <r>
    <s v="ORID-0665"/>
    <x v="298"/>
    <x v="0"/>
    <s v="Q3"/>
    <n v="9"/>
    <x v="5"/>
    <x v="2"/>
    <x v="16"/>
    <x v="1"/>
    <s v="New"/>
    <x v="3"/>
    <x v="7"/>
    <n v="1"/>
    <n v="101.18"/>
    <n v="0.1"/>
    <n v="49.38"/>
    <x v="92"/>
    <n v="49.38"/>
    <n v="41.682000000000009"/>
    <n v="0.45773209461685449"/>
  </r>
  <r>
    <s v="ORID-0669"/>
    <x v="70"/>
    <x v="0"/>
    <s v="Q4"/>
    <n v="11"/>
    <x v="7"/>
    <x v="3"/>
    <x v="7"/>
    <x v="1"/>
    <s v="Returning"/>
    <x v="4"/>
    <x v="17"/>
    <n v="3"/>
    <n v="36.81"/>
    <n v="0.05"/>
    <n v="13.82"/>
    <x v="2428"/>
    <n v="41.46"/>
    <n v="63.448500000000003"/>
    <n v="0.60479846723573405"/>
  </r>
  <r>
    <s v="ORID-0670"/>
    <x v="138"/>
    <x v="0"/>
    <s v="Q4"/>
    <n v="10"/>
    <x v="6"/>
    <x v="2"/>
    <x v="16"/>
    <x v="0"/>
    <s v="Returning"/>
    <x v="0"/>
    <x v="12"/>
    <n v="1"/>
    <n v="92.59"/>
    <n v="0"/>
    <n v="44.46"/>
    <x v="2429"/>
    <n v="44.46"/>
    <n v="48.13"/>
    <n v="0.51981855491953777"/>
  </r>
  <r>
    <s v="ORID-0672"/>
    <x v="65"/>
    <x v="0"/>
    <s v="Q1"/>
    <n v="1"/>
    <x v="9"/>
    <x v="1"/>
    <x v="2"/>
    <x v="1"/>
    <s v="Business"/>
    <x v="3"/>
    <x v="7"/>
    <n v="1"/>
    <n v="102.92"/>
    <n v="0.05"/>
    <n v="50.92"/>
    <x v="2430"/>
    <n v="50.92"/>
    <n v="46.853999999999999"/>
    <n v="0.4792071511853867"/>
  </r>
  <r>
    <s v="ORID-0673"/>
    <x v="204"/>
    <x v="0"/>
    <s v="Q2"/>
    <n v="4"/>
    <x v="10"/>
    <x v="0"/>
    <x v="12"/>
    <x v="0"/>
    <s v="New"/>
    <x v="2"/>
    <x v="3"/>
    <n v="2"/>
    <n v="191.11"/>
    <n v="0"/>
    <n v="103.58"/>
    <x v="2431"/>
    <n v="207.16"/>
    <n v="175.06000000000003"/>
    <n v="0.45800847679346979"/>
  </r>
  <r>
    <s v="ORID-0675"/>
    <x v="249"/>
    <x v="0"/>
    <s v="Q1"/>
    <n v="2"/>
    <x v="4"/>
    <x v="2"/>
    <x v="6"/>
    <x v="1"/>
    <s v="New"/>
    <x v="1"/>
    <x v="8"/>
    <n v="1"/>
    <n v="45.54"/>
    <n v="0"/>
    <n v="18.29"/>
    <x v="353"/>
    <n v="18.29"/>
    <n v="27.25"/>
    <n v="0.59837505489679399"/>
  </r>
  <r>
    <s v="ORID-0676"/>
    <x v="277"/>
    <x v="0"/>
    <s v="Q4"/>
    <n v="12"/>
    <x v="1"/>
    <x v="3"/>
    <x v="7"/>
    <x v="3"/>
    <s v="Returning"/>
    <x v="2"/>
    <x v="3"/>
    <n v="1"/>
    <n v="195.63"/>
    <n v="0.05"/>
    <n v="102.13"/>
    <x v="2432"/>
    <n v="102.13"/>
    <n v="83.718499999999977"/>
    <n v="0.45046637449320276"/>
  </r>
  <r>
    <s v="ORID-0678"/>
    <x v="239"/>
    <x v="0"/>
    <s v="Q4"/>
    <n v="12"/>
    <x v="1"/>
    <x v="2"/>
    <x v="10"/>
    <x v="1"/>
    <s v="Business"/>
    <x v="0"/>
    <x v="10"/>
    <n v="1"/>
    <n v="142.15"/>
    <n v="0.05"/>
    <n v="80.5"/>
    <x v="2433"/>
    <n v="80.5"/>
    <n v="54.54249999999999"/>
    <n v="0.40389136753244342"/>
  </r>
  <r>
    <s v="ORID-068"/>
    <x v="146"/>
    <x v="0"/>
    <s v="Q2"/>
    <n v="5"/>
    <x v="3"/>
    <x v="0"/>
    <x v="0"/>
    <x v="0"/>
    <s v="New"/>
    <x v="4"/>
    <x v="19"/>
    <n v="1"/>
    <n v="39.5"/>
    <n v="0"/>
    <n v="14.68"/>
    <x v="2434"/>
    <n v="14.68"/>
    <n v="24.82"/>
    <n v="0.62835443037974681"/>
  </r>
  <r>
    <s v="ORID-0684"/>
    <x v="170"/>
    <x v="0"/>
    <s v="Q4"/>
    <n v="10"/>
    <x v="6"/>
    <x v="0"/>
    <x v="4"/>
    <x v="1"/>
    <s v="Business"/>
    <x v="2"/>
    <x v="3"/>
    <n v="1"/>
    <n v="191.91"/>
    <n v="0"/>
    <n v="101.89"/>
    <x v="2435"/>
    <n v="101.89"/>
    <n v="90.02"/>
    <n v="0.46907404512531914"/>
  </r>
  <r>
    <s v="ORID-0686"/>
    <x v="70"/>
    <x v="0"/>
    <s v="Q4"/>
    <n v="11"/>
    <x v="7"/>
    <x v="2"/>
    <x v="6"/>
    <x v="3"/>
    <s v="Returning"/>
    <x v="1"/>
    <x v="2"/>
    <n v="2"/>
    <n v="132.61000000000001"/>
    <n v="0.1"/>
    <n v="67.3"/>
    <x v="2436"/>
    <n v="134.6"/>
    <n v="104.09800000000004"/>
    <n v="0.43610755012610086"/>
  </r>
  <r>
    <s v="ORID-0689"/>
    <x v="86"/>
    <x v="0"/>
    <s v="Q2"/>
    <n v="6"/>
    <x v="11"/>
    <x v="0"/>
    <x v="0"/>
    <x v="1"/>
    <s v="New"/>
    <x v="3"/>
    <x v="11"/>
    <n v="1"/>
    <n v="39.729999999999997"/>
    <n v="0"/>
    <n v="16.55"/>
    <x v="2437"/>
    <n v="16.55"/>
    <n v="23.179999999999996"/>
    <n v="0.58343820790334755"/>
  </r>
  <r>
    <s v="ORID-069"/>
    <x v="353"/>
    <x v="0"/>
    <s v="Q1"/>
    <n v="1"/>
    <x v="9"/>
    <x v="1"/>
    <x v="11"/>
    <x v="1"/>
    <s v="Returning"/>
    <x v="0"/>
    <x v="10"/>
    <n v="6"/>
    <n v="141.31"/>
    <n v="0.05"/>
    <n v="79.349999999999994"/>
    <x v="2438"/>
    <n v="476.09999999999997"/>
    <n v="329.36700000000002"/>
    <n v="0.4089143316858419"/>
  </r>
  <r>
    <s v="ORID-0690"/>
    <x v="131"/>
    <x v="0"/>
    <s v="Q4"/>
    <n v="11"/>
    <x v="7"/>
    <x v="0"/>
    <x v="12"/>
    <x v="1"/>
    <s v="Returning"/>
    <x v="1"/>
    <x v="4"/>
    <n v="2"/>
    <n v="168.08"/>
    <n v="0.1"/>
    <n v="87.63"/>
    <x v="2439"/>
    <n v="175.26"/>
    <n v="127.28400000000005"/>
    <n v="0.42071235919403471"/>
  </r>
  <r>
    <s v="ORID-0691"/>
    <x v="218"/>
    <x v="0"/>
    <s v="Q2"/>
    <n v="6"/>
    <x v="11"/>
    <x v="0"/>
    <x v="12"/>
    <x v="3"/>
    <s v="Business"/>
    <x v="0"/>
    <x v="10"/>
    <n v="5"/>
    <n v="140.9"/>
    <n v="0"/>
    <n v="80.16"/>
    <x v="2440"/>
    <n v="400.79999999999995"/>
    <n v="303.70000000000005"/>
    <n v="0.43108587650816188"/>
  </r>
  <r>
    <s v="ORID-0693"/>
    <x v="235"/>
    <x v="0"/>
    <s v="Q1"/>
    <n v="3"/>
    <x v="8"/>
    <x v="2"/>
    <x v="10"/>
    <x v="1"/>
    <s v="New"/>
    <x v="1"/>
    <x v="8"/>
    <n v="3"/>
    <n v="47.02"/>
    <n v="0.1"/>
    <n v="17.989999999999998"/>
    <x v="2441"/>
    <n v="53.97"/>
    <n v="72.984000000000009"/>
    <n v="0.57488539155914742"/>
  </r>
  <r>
    <s v="ORID-0694"/>
    <x v="94"/>
    <x v="0"/>
    <s v="Q3"/>
    <n v="8"/>
    <x v="2"/>
    <x v="3"/>
    <x v="7"/>
    <x v="1"/>
    <s v="New"/>
    <x v="0"/>
    <x v="10"/>
    <n v="3"/>
    <n v="144"/>
    <n v="0"/>
    <n v="78.89"/>
    <x v="2442"/>
    <n v="236.67000000000002"/>
    <n v="195.32999999999998"/>
    <n v="0.45215277777777774"/>
  </r>
  <r>
    <s v="ORID-0695"/>
    <x v="67"/>
    <x v="0"/>
    <s v="Q4"/>
    <n v="11"/>
    <x v="7"/>
    <x v="3"/>
    <x v="7"/>
    <x v="1"/>
    <s v="Returning"/>
    <x v="1"/>
    <x v="1"/>
    <n v="1"/>
    <n v="36.909999999999997"/>
    <n v="0.1"/>
    <n v="13.43"/>
    <x v="2443"/>
    <n v="13.43"/>
    <n v="19.789000000000001"/>
    <n v="0.59571329660736327"/>
  </r>
  <r>
    <s v="ORID-07"/>
    <x v="97"/>
    <x v="0"/>
    <s v="Q4"/>
    <n v="12"/>
    <x v="1"/>
    <x v="0"/>
    <x v="12"/>
    <x v="1"/>
    <s v="Returning"/>
    <x v="3"/>
    <x v="7"/>
    <n v="5"/>
    <n v="103.52"/>
    <n v="0.1"/>
    <n v="49.1"/>
    <x v="2444"/>
    <n v="245.5"/>
    <n v="220.34000000000003"/>
    <n v="0.47299501974927016"/>
  </r>
  <r>
    <s v="ORID-070"/>
    <x v="287"/>
    <x v="0"/>
    <s v="Q4"/>
    <n v="12"/>
    <x v="1"/>
    <x v="0"/>
    <x v="3"/>
    <x v="1"/>
    <s v="New"/>
    <x v="4"/>
    <x v="14"/>
    <n v="2"/>
    <n v="122.49"/>
    <n v="0.15"/>
    <n v="70.930000000000007"/>
    <x v="2445"/>
    <n v="141.86000000000001"/>
    <n v="66.372999999999962"/>
    <n v="0.31874390706564265"/>
  </r>
  <r>
    <s v="ORID-0702"/>
    <x v="109"/>
    <x v="0"/>
    <s v="Q3"/>
    <n v="7"/>
    <x v="0"/>
    <x v="1"/>
    <x v="2"/>
    <x v="1"/>
    <s v="New"/>
    <x v="3"/>
    <x v="11"/>
    <n v="1"/>
    <n v="39.99"/>
    <n v="0.05"/>
    <n v="16.739999999999998"/>
    <x v="2446"/>
    <n v="16.739999999999998"/>
    <n v="21.250499999999999"/>
    <n v="0.55936352509179932"/>
  </r>
  <r>
    <s v="ORID-0703"/>
    <x v="223"/>
    <x v="0"/>
    <s v="Q4"/>
    <n v="11"/>
    <x v="7"/>
    <x v="2"/>
    <x v="16"/>
    <x v="1"/>
    <s v="Returning"/>
    <x v="1"/>
    <x v="4"/>
    <n v="2"/>
    <n v="160.68"/>
    <n v="0"/>
    <n v="89.49"/>
    <x v="2447"/>
    <n v="178.98"/>
    <n v="142.38000000000002"/>
    <n v="0.4430545182972368"/>
  </r>
  <r>
    <s v="ORID-0706"/>
    <x v="44"/>
    <x v="0"/>
    <s v="Q4"/>
    <n v="12"/>
    <x v="1"/>
    <x v="2"/>
    <x v="6"/>
    <x v="0"/>
    <s v="Returning"/>
    <x v="1"/>
    <x v="8"/>
    <n v="4"/>
    <n v="46.48"/>
    <n v="0.1"/>
    <n v="18.66"/>
    <x v="2448"/>
    <n v="74.64"/>
    <n v="92.688000000000002"/>
    <n v="0.55393000573723461"/>
  </r>
  <r>
    <s v="ORID-0707"/>
    <x v="274"/>
    <x v="0"/>
    <s v="Q4"/>
    <n v="10"/>
    <x v="6"/>
    <x v="3"/>
    <x v="8"/>
    <x v="0"/>
    <s v="New"/>
    <x v="1"/>
    <x v="1"/>
    <n v="4"/>
    <n v="35.880000000000003"/>
    <n v="0.05"/>
    <n v="13.45"/>
    <x v="2449"/>
    <n v="53.8"/>
    <n v="82.543999999999997"/>
    <n v="0.60540984568444522"/>
  </r>
  <r>
    <s v="ORID-0708"/>
    <x v="27"/>
    <x v="0"/>
    <s v="Q2"/>
    <n v="6"/>
    <x v="11"/>
    <x v="2"/>
    <x v="10"/>
    <x v="1"/>
    <s v="Returning"/>
    <x v="0"/>
    <x v="0"/>
    <n v="1"/>
    <n v="150.44"/>
    <n v="0"/>
    <n v="80.5"/>
    <x v="2450"/>
    <n v="80.5"/>
    <n v="69.94"/>
    <n v="0.46490295134272797"/>
  </r>
  <r>
    <s v="ORID-0709"/>
    <x v="38"/>
    <x v="0"/>
    <s v="Q1"/>
    <n v="3"/>
    <x v="8"/>
    <x v="1"/>
    <x v="1"/>
    <x v="1"/>
    <s v="New"/>
    <x v="1"/>
    <x v="2"/>
    <n v="3"/>
    <n v="130.6"/>
    <n v="0.05"/>
    <n v="65.62"/>
    <x v="2451"/>
    <n v="196.86"/>
    <n v="175.34999999999991"/>
    <n v="0.47110502135891014"/>
  </r>
  <r>
    <s v="ORID-071"/>
    <x v="124"/>
    <x v="0"/>
    <s v="Q3"/>
    <n v="8"/>
    <x v="2"/>
    <x v="3"/>
    <x v="14"/>
    <x v="1"/>
    <s v="New"/>
    <x v="3"/>
    <x v="13"/>
    <n v="3"/>
    <n v="80.099999999999994"/>
    <n v="0"/>
    <n v="42.41"/>
    <x v="1756"/>
    <n v="127.22999999999999"/>
    <n v="113.07"/>
    <n v="0.47053682896379528"/>
  </r>
  <r>
    <s v="ORID-0710"/>
    <x v="6"/>
    <x v="0"/>
    <s v="Q4"/>
    <n v="12"/>
    <x v="1"/>
    <x v="2"/>
    <x v="5"/>
    <x v="2"/>
    <s v="Business"/>
    <x v="0"/>
    <x v="10"/>
    <n v="3"/>
    <n v="140.4"/>
    <n v="0.2"/>
    <n v="81.760000000000005"/>
    <x v="2452"/>
    <n v="245.28000000000003"/>
    <n v="91.68"/>
    <n v="0.27207977207977208"/>
  </r>
  <r>
    <s v="ORID-0712"/>
    <x v="201"/>
    <x v="0"/>
    <s v="Q2"/>
    <n v="5"/>
    <x v="3"/>
    <x v="2"/>
    <x v="16"/>
    <x v="3"/>
    <s v="Business"/>
    <x v="3"/>
    <x v="7"/>
    <n v="3"/>
    <n v="104.54"/>
    <n v="0"/>
    <n v="51.45"/>
    <x v="2453"/>
    <n v="154.35000000000002"/>
    <n v="159.26999999999998"/>
    <n v="0.50784388750717424"/>
  </r>
  <r>
    <s v="ORID-0713"/>
    <x v="348"/>
    <x v="0"/>
    <s v="Q2"/>
    <n v="6"/>
    <x v="11"/>
    <x v="2"/>
    <x v="5"/>
    <x v="0"/>
    <s v="Returning"/>
    <x v="1"/>
    <x v="1"/>
    <n v="4"/>
    <n v="36.299999999999997"/>
    <n v="0.05"/>
    <n v="13.16"/>
    <x v="2454"/>
    <n v="52.64"/>
    <n v="85.299999999999969"/>
    <n v="0.61838480498767567"/>
  </r>
  <r>
    <s v="ORID-0717"/>
    <x v="42"/>
    <x v="0"/>
    <s v="Q2"/>
    <n v="6"/>
    <x v="11"/>
    <x v="0"/>
    <x v="0"/>
    <x v="2"/>
    <s v="Business"/>
    <x v="2"/>
    <x v="18"/>
    <n v="10"/>
    <n v="333.14"/>
    <n v="0.15"/>
    <n v="194.52"/>
    <x v="2455"/>
    <n v="1945.2"/>
    <n v="886.48999999999955"/>
    <n v="0.31306039856057677"/>
  </r>
  <r>
    <s v="ORID-0718"/>
    <x v="198"/>
    <x v="0"/>
    <s v="Q1"/>
    <n v="3"/>
    <x v="8"/>
    <x v="2"/>
    <x v="6"/>
    <x v="1"/>
    <s v="New"/>
    <x v="4"/>
    <x v="19"/>
    <n v="1"/>
    <n v="41.15"/>
    <n v="0.05"/>
    <n v="14.4"/>
    <x v="2456"/>
    <n v="14.4"/>
    <n v="24.692499999999995"/>
    <n v="0.63164289825414077"/>
  </r>
  <r>
    <s v="ORID-072"/>
    <x v="237"/>
    <x v="0"/>
    <s v="Q2"/>
    <n v="6"/>
    <x v="11"/>
    <x v="3"/>
    <x v="15"/>
    <x v="0"/>
    <s v="New"/>
    <x v="0"/>
    <x v="10"/>
    <n v="3"/>
    <n v="142.53"/>
    <n v="0"/>
    <n v="80.67"/>
    <x v="2457"/>
    <n v="242.01"/>
    <n v="185.58000000000004"/>
    <n v="0.43401389181225014"/>
  </r>
  <r>
    <s v="ORID-0725"/>
    <x v="176"/>
    <x v="0"/>
    <s v="Q3"/>
    <n v="9"/>
    <x v="5"/>
    <x v="2"/>
    <x v="6"/>
    <x v="1"/>
    <s v="New"/>
    <x v="3"/>
    <x v="13"/>
    <n v="1"/>
    <n v="82.08"/>
    <n v="0.05"/>
    <n v="43.18"/>
    <x v="2458"/>
    <n v="43.18"/>
    <n v="34.795999999999999"/>
    <n v="0.44623986867754178"/>
  </r>
  <r>
    <s v="ORID-0726"/>
    <x v="305"/>
    <x v="0"/>
    <s v="Q4"/>
    <n v="11"/>
    <x v="7"/>
    <x v="0"/>
    <x v="0"/>
    <x v="1"/>
    <s v="New"/>
    <x v="0"/>
    <x v="12"/>
    <n v="1"/>
    <n v="90.23"/>
    <n v="0"/>
    <n v="44.06"/>
    <x v="2459"/>
    <n v="44.06"/>
    <n v="46.17"/>
    <n v="0.51169234179319512"/>
  </r>
  <r>
    <s v="ORID-0727"/>
    <x v="205"/>
    <x v="0"/>
    <s v="Q3"/>
    <n v="7"/>
    <x v="0"/>
    <x v="0"/>
    <x v="4"/>
    <x v="0"/>
    <s v="New"/>
    <x v="4"/>
    <x v="17"/>
    <n v="1"/>
    <n v="36.01"/>
    <n v="0"/>
    <n v="14.11"/>
    <x v="363"/>
    <n v="14.11"/>
    <n v="21.9"/>
    <n v="0.60816439877811723"/>
  </r>
  <r>
    <s v="ORID-0728"/>
    <x v="118"/>
    <x v="0"/>
    <s v="Q2"/>
    <n v="4"/>
    <x v="10"/>
    <x v="2"/>
    <x v="16"/>
    <x v="1"/>
    <s v="Returning"/>
    <x v="3"/>
    <x v="7"/>
    <n v="1"/>
    <n v="104.91"/>
    <n v="0"/>
    <n v="51.68"/>
    <x v="2460"/>
    <n v="51.68"/>
    <n v="53.23"/>
    <n v="0.50738728433895719"/>
  </r>
  <r>
    <s v="ORID-0729"/>
    <x v="200"/>
    <x v="0"/>
    <s v="Q3"/>
    <n v="7"/>
    <x v="0"/>
    <x v="3"/>
    <x v="9"/>
    <x v="1"/>
    <s v="Returning"/>
    <x v="1"/>
    <x v="4"/>
    <n v="1"/>
    <n v="161.82"/>
    <n v="0"/>
    <n v="87.15"/>
    <x v="2461"/>
    <n v="87.15"/>
    <n v="74.669999999999987"/>
    <n v="0.46143863552094916"/>
  </r>
  <r>
    <s v="ORID-0730"/>
    <x v="180"/>
    <x v="0"/>
    <s v="Q1"/>
    <n v="3"/>
    <x v="8"/>
    <x v="1"/>
    <x v="11"/>
    <x v="2"/>
    <s v="Business"/>
    <x v="4"/>
    <x v="19"/>
    <n v="5"/>
    <n v="41.31"/>
    <n v="0.1"/>
    <n v="15.14"/>
    <x v="2462"/>
    <n v="75.7"/>
    <n v="110.19500000000001"/>
    <n v="0.59278087092175691"/>
  </r>
  <r>
    <s v="ORID-0731"/>
    <x v="150"/>
    <x v="0"/>
    <s v="Q2"/>
    <n v="6"/>
    <x v="11"/>
    <x v="3"/>
    <x v="7"/>
    <x v="1"/>
    <s v="New"/>
    <x v="2"/>
    <x v="16"/>
    <n v="2"/>
    <n v="80.650000000000006"/>
    <n v="0"/>
    <n v="39.18"/>
    <x v="2463"/>
    <n v="78.36"/>
    <n v="82.940000000000012"/>
    <n v="0.51419714817110973"/>
  </r>
  <r>
    <s v="ORID-0732"/>
    <x v="93"/>
    <x v="0"/>
    <s v="Q4"/>
    <n v="11"/>
    <x v="7"/>
    <x v="2"/>
    <x v="13"/>
    <x v="3"/>
    <s v="Returning"/>
    <x v="0"/>
    <x v="0"/>
    <n v="1"/>
    <n v="150.46"/>
    <n v="0.15"/>
    <n v="78.39"/>
    <x v="2464"/>
    <n v="78.39"/>
    <n v="49.501000000000005"/>
    <n v="0.38705616501552104"/>
  </r>
  <r>
    <s v="ORID-0736"/>
    <x v="134"/>
    <x v="0"/>
    <s v="Q2"/>
    <n v="6"/>
    <x v="11"/>
    <x v="0"/>
    <x v="3"/>
    <x v="0"/>
    <s v="Business"/>
    <x v="0"/>
    <x v="0"/>
    <n v="1"/>
    <n v="152.78"/>
    <n v="0"/>
    <n v="78.540000000000006"/>
    <x v="2465"/>
    <n v="78.540000000000006"/>
    <n v="74.239999999999995"/>
    <n v="0.48592747741851022"/>
  </r>
  <r>
    <s v="ORID-0739"/>
    <x v="324"/>
    <x v="0"/>
    <s v="Q3"/>
    <n v="7"/>
    <x v="0"/>
    <x v="0"/>
    <x v="0"/>
    <x v="1"/>
    <s v="Business"/>
    <x v="3"/>
    <x v="7"/>
    <n v="5"/>
    <n v="104.65"/>
    <n v="0"/>
    <n v="49.2"/>
    <x v="2466"/>
    <n v="246"/>
    <n v="277.25"/>
    <n v="0.52986144290492121"/>
  </r>
  <r>
    <s v="ORID-0744"/>
    <x v="47"/>
    <x v="0"/>
    <s v="Q4"/>
    <n v="10"/>
    <x v="6"/>
    <x v="3"/>
    <x v="15"/>
    <x v="1"/>
    <s v="Returning"/>
    <x v="1"/>
    <x v="1"/>
    <n v="1"/>
    <n v="36.83"/>
    <n v="0"/>
    <n v="13.64"/>
    <x v="2467"/>
    <n v="13.64"/>
    <n v="23.189999999999998"/>
    <n v="0.62964974205810476"/>
  </r>
  <r>
    <s v="ORID-0747"/>
    <x v="319"/>
    <x v="0"/>
    <s v="Q3"/>
    <n v="8"/>
    <x v="2"/>
    <x v="2"/>
    <x v="13"/>
    <x v="0"/>
    <s v="New"/>
    <x v="4"/>
    <x v="14"/>
    <n v="3"/>
    <n v="122.96"/>
    <n v="0.1"/>
    <n v="67.62"/>
    <x v="2468"/>
    <n v="202.86"/>
    <n v="129.13200000000001"/>
    <n v="0.38896117978746475"/>
  </r>
  <r>
    <s v="ORID-0748"/>
    <x v="343"/>
    <x v="0"/>
    <s v="Q1"/>
    <n v="1"/>
    <x v="9"/>
    <x v="2"/>
    <x v="13"/>
    <x v="0"/>
    <s v="Business"/>
    <x v="3"/>
    <x v="11"/>
    <n v="1"/>
    <n v="39.549999999999997"/>
    <n v="0"/>
    <n v="17.059999999999999"/>
    <x v="2469"/>
    <n v="17.059999999999999"/>
    <n v="22.49"/>
    <n v="0.56864728192161818"/>
  </r>
  <r>
    <s v="ORID-0749"/>
    <x v="281"/>
    <x v="0"/>
    <s v="Q2"/>
    <n v="4"/>
    <x v="10"/>
    <x v="1"/>
    <x v="11"/>
    <x v="1"/>
    <s v="New"/>
    <x v="2"/>
    <x v="9"/>
    <n v="2"/>
    <n v="124"/>
    <n v="0"/>
    <n v="60.14"/>
    <x v="2470"/>
    <n v="120.28"/>
    <n v="127.72"/>
    <n v="0.51500000000000001"/>
  </r>
  <r>
    <s v="ORID-075"/>
    <x v="220"/>
    <x v="0"/>
    <s v="Q3"/>
    <n v="9"/>
    <x v="5"/>
    <x v="1"/>
    <x v="1"/>
    <x v="1"/>
    <s v="Business"/>
    <x v="4"/>
    <x v="19"/>
    <n v="2"/>
    <n v="40.78"/>
    <n v="0"/>
    <n v="15.04"/>
    <x v="2471"/>
    <n v="30.08"/>
    <n v="51.480000000000004"/>
    <n v="0.63119176066699367"/>
  </r>
  <r>
    <s v="ORID-0753"/>
    <x v="312"/>
    <x v="0"/>
    <s v="Q3"/>
    <n v="9"/>
    <x v="5"/>
    <x v="0"/>
    <x v="4"/>
    <x v="0"/>
    <s v="Returning"/>
    <x v="1"/>
    <x v="8"/>
    <n v="1"/>
    <n v="47.55"/>
    <n v="0.05"/>
    <n v="18.350000000000001"/>
    <x v="2472"/>
    <n v="18.350000000000001"/>
    <n v="26.822499999999991"/>
    <n v="0.5937794011843488"/>
  </r>
  <r>
    <s v="ORID-0754"/>
    <x v="143"/>
    <x v="0"/>
    <s v="Q2"/>
    <n v="4"/>
    <x v="10"/>
    <x v="3"/>
    <x v="15"/>
    <x v="3"/>
    <s v="Returning"/>
    <x v="3"/>
    <x v="7"/>
    <n v="3"/>
    <n v="104.8"/>
    <n v="0.1"/>
    <n v="50.59"/>
    <x v="2473"/>
    <n v="151.77000000000001"/>
    <n v="131.18999999999997"/>
    <n v="0.46363443596268017"/>
  </r>
  <r>
    <s v="ORID-0755"/>
    <x v="346"/>
    <x v="0"/>
    <s v="Q1"/>
    <n v="1"/>
    <x v="9"/>
    <x v="1"/>
    <x v="2"/>
    <x v="3"/>
    <s v="New"/>
    <x v="1"/>
    <x v="4"/>
    <n v="2"/>
    <n v="164.38"/>
    <n v="0.05"/>
    <n v="85.93"/>
    <x v="2474"/>
    <n v="171.86"/>
    <n v="140.46199999999999"/>
    <n v="0.44973456881039436"/>
  </r>
  <r>
    <s v="ORID-0758"/>
    <x v="276"/>
    <x v="0"/>
    <s v="Q3"/>
    <n v="7"/>
    <x v="0"/>
    <x v="1"/>
    <x v="1"/>
    <x v="0"/>
    <s v="New"/>
    <x v="3"/>
    <x v="6"/>
    <n v="1"/>
    <n v="50.78"/>
    <n v="0"/>
    <n v="22.29"/>
    <x v="2475"/>
    <n v="22.29"/>
    <n v="28.490000000000002"/>
    <n v="0.56104765655769995"/>
  </r>
  <r>
    <s v="ORID-0759"/>
    <x v="52"/>
    <x v="0"/>
    <s v="Q1"/>
    <n v="3"/>
    <x v="8"/>
    <x v="2"/>
    <x v="6"/>
    <x v="1"/>
    <s v="New"/>
    <x v="4"/>
    <x v="15"/>
    <n v="1"/>
    <n v="49.79"/>
    <n v="0.1"/>
    <n v="22.29"/>
    <x v="2476"/>
    <n v="22.29"/>
    <n v="22.521000000000001"/>
    <n v="0.5025774921336279"/>
  </r>
  <r>
    <s v="ORID-0763"/>
    <x v="31"/>
    <x v="0"/>
    <s v="Q2"/>
    <n v="6"/>
    <x v="11"/>
    <x v="0"/>
    <x v="3"/>
    <x v="0"/>
    <s v="New"/>
    <x v="0"/>
    <x v="0"/>
    <n v="1"/>
    <n v="154.09"/>
    <n v="0"/>
    <n v="77.37"/>
    <x v="2477"/>
    <n v="77.37"/>
    <n v="76.72"/>
    <n v="0.49789084301382308"/>
  </r>
  <r>
    <s v="ORID-0765"/>
    <x v="45"/>
    <x v="0"/>
    <s v="Q2"/>
    <n v="5"/>
    <x v="3"/>
    <x v="2"/>
    <x v="5"/>
    <x v="2"/>
    <s v="Business"/>
    <x v="4"/>
    <x v="15"/>
    <n v="3"/>
    <n v="49.7"/>
    <n v="0.1"/>
    <n v="21.84"/>
    <x v="2478"/>
    <n v="65.52"/>
    <n v="68.67000000000003"/>
    <n v="0.5117370892018781"/>
  </r>
  <r>
    <s v="ORID-0768"/>
    <x v="273"/>
    <x v="0"/>
    <s v="Q3"/>
    <n v="7"/>
    <x v="0"/>
    <x v="1"/>
    <x v="2"/>
    <x v="1"/>
    <s v="Business"/>
    <x v="1"/>
    <x v="8"/>
    <n v="1"/>
    <n v="46.44"/>
    <n v="0"/>
    <n v="18.47"/>
    <x v="2479"/>
    <n v="18.47"/>
    <n v="27.97"/>
    <n v="0.60228251507321273"/>
  </r>
  <r>
    <s v="ORID-0769"/>
    <x v="92"/>
    <x v="0"/>
    <s v="Q1"/>
    <n v="3"/>
    <x v="8"/>
    <x v="0"/>
    <x v="12"/>
    <x v="1"/>
    <s v="Returning"/>
    <x v="4"/>
    <x v="19"/>
    <n v="1"/>
    <n v="40.53"/>
    <n v="0"/>
    <n v="14.32"/>
    <x v="2480"/>
    <n v="14.32"/>
    <n v="26.21"/>
    <n v="0.64668147051566738"/>
  </r>
  <r>
    <s v="ORID-077"/>
    <x v="93"/>
    <x v="0"/>
    <s v="Q4"/>
    <n v="11"/>
    <x v="7"/>
    <x v="2"/>
    <x v="10"/>
    <x v="1"/>
    <s v="New"/>
    <x v="1"/>
    <x v="2"/>
    <n v="2"/>
    <n v="133.96"/>
    <n v="0.1"/>
    <n v="65.44"/>
    <x v="2481"/>
    <n v="130.88"/>
    <n v="110.24800000000002"/>
    <n v="0.4572177432732823"/>
  </r>
  <r>
    <s v="ORID-0770"/>
    <x v="155"/>
    <x v="0"/>
    <s v="Q3"/>
    <n v="9"/>
    <x v="5"/>
    <x v="3"/>
    <x v="7"/>
    <x v="0"/>
    <s v="Returning"/>
    <x v="0"/>
    <x v="10"/>
    <n v="1"/>
    <n v="143.66999999999999"/>
    <n v="0.1"/>
    <n v="79.89"/>
    <x v="2482"/>
    <n v="79.89"/>
    <n v="49.412999999999997"/>
    <n v="0.38214890605786406"/>
  </r>
  <r>
    <s v="ORID-0771"/>
    <x v="333"/>
    <x v="0"/>
    <s v="Q3"/>
    <n v="8"/>
    <x v="2"/>
    <x v="3"/>
    <x v="8"/>
    <x v="1"/>
    <s v="Returning"/>
    <x v="0"/>
    <x v="12"/>
    <n v="1"/>
    <n v="91.78"/>
    <n v="0"/>
    <n v="46.15"/>
    <x v="2483"/>
    <n v="46.15"/>
    <n v="45.63"/>
    <n v="0.49716713881019831"/>
  </r>
  <r>
    <s v="ORID-0772"/>
    <x v="74"/>
    <x v="0"/>
    <s v="Q3"/>
    <n v="7"/>
    <x v="0"/>
    <x v="0"/>
    <x v="3"/>
    <x v="1"/>
    <s v="Returning"/>
    <x v="3"/>
    <x v="7"/>
    <n v="2"/>
    <n v="101.03"/>
    <n v="0.1"/>
    <n v="50.98"/>
    <x v="2484"/>
    <n v="101.96"/>
    <n v="79.89400000000002"/>
    <n v="0.43933045190097558"/>
  </r>
  <r>
    <s v="ORID-0773"/>
    <x v="136"/>
    <x v="0"/>
    <s v="Q2"/>
    <n v="4"/>
    <x v="10"/>
    <x v="0"/>
    <x v="0"/>
    <x v="1"/>
    <s v="Business"/>
    <x v="3"/>
    <x v="13"/>
    <n v="5"/>
    <n v="80.16"/>
    <n v="0.1"/>
    <n v="42.5"/>
    <x v="2485"/>
    <n v="212.5"/>
    <n v="148.21999999999997"/>
    <n v="0.41090042137946325"/>
  </r>
  <r>
    <s v="ORID-0777"/>
    <x v="297"/>
    <x v="0"/>
    <s v="Q3"/>
    <n v="8"/>
    <x v="2"/>
    <x v="0"/>
    <x v="3"/>
    <x v="1"/>
    <s v="Returning"/>
    <x v="2"/>
    <x v="9"/>
    <n v="4"/>
    <n v="121.87"/>
    <n v="0"/>
    <n v="59.89"/>
    <x v="2486"/>
    <n v="239.56"/>
    <n v="247.92000000000002"/>
    <n v="0.50857471075736438"/>
  </r>
  <r>
    <s v="ORID-078"/>
    <x v="248"/>
    <x v="0"/>
    <s v="Q3"/>
    <n v="9"/>
    <x v="5"/>
    <x v="0"/>
    <x v="3"/>
    <x v="1"/>
    <s v="New"/>
    <x v="4"/>
    <x v="19"/>
    <n v="5"/>
    <n v="40.78"/>
    <n v="0.05"/>
    <n v="14.94"/>
    <x v="2487"/>
    <n v="74.7"/>
    <n v="119.00499999999998"/>
    <n v="0.61436204537828132"/>
  </r>
  <r>
    <s v="ORID-0782"/>
    <x v="164"/>
    <x v="0"/>
    <s v="Q4"/>
    <n v="12"/>
    <x v="1"/>
    <x v="0"/>
    <x v="0"/>
    <x v="2"/>
    <s v="Business"/>
    <x v="3"/>
    <x v="7"/>
    <n v="4"/>
    <n v="101.17"/>
    <n v="0.15"/>
    <n v="50.48"/>
    <x v="2488"/>
    <n v="201.92"/>
    <n v="142.05800000000002"/>
    <n v="0.41298571420265257"/>
  </r>
  <r>
    <s v="ORID-0784"/>
    <x v="202"/>
    <x v="0"/>
    <s v="Q3"/>
    <n v="9"/>
    <x v="5"/>
    <x v="3"/>
    <x v="14"/>
    <x v="3"/>
    <s v="New"/>
    <x v="3"/>
    <x v="13"/>
    <n v="4"/>
    <n v="81.69"/>
    <n v="0"/>
    <n v="42.23"/>
    <x v="2489"/>
    <n v="168.92"/>
    <n v="157.84"/>
    <n v="0.48304566042355246"/>
  </r>
  <r>
    <s v="ORID-0785"/>
    <x v="108"/>
    <x v="0"/>
    <s v="Q2"/>
    <n v="4"/>
    <x v="10"/>
    <x v="1"/>
    <x v="2"/>
    <x v="3"/>
    <s v="New"/>
    <x v="0"/>
    <x v="0"/>
    <n v="1"/>
    <n v="155.68"/>
    <n v="0"/>
    <n v="77.97"/>
    <x v="2490"/>
    <n v="77.97"/>
    <n v="77.710000000000008"/>
    <n v="0.49916495375128472"/>
  </r>
  <r>
    <s v="ORID-0786"/>
    <x v="354"/>
    <x v="0"/>
    <s v="Q4"/>
    <n v="10"/>
    <x v="6"/>
    <x v="3"/>
    <x v="7"/>
    <x v="1"/>
    <s v="New"/>
    <x v="4"/>
    <x v="17"/>
    <n v="1"/>
    <n v="35.39"/>
    <n v="0.05"/>
    <n v="13.68"/>
    <x v="2491"/>
    <n v="13.68"/>
    <n v="19.9405"/>
    <n v="0.59310539700480358"/>
  </r>
  <r>
    <s v="ORID-0787"/>
    <x v="69"/>
    <x v="0"/>
    <s v="Q2"/>
    <n v="5"/>
    <x v="3"/>
    <x v="1"/>
    <x v="2"/>
    <x v="1"/>
    <s v="Business"/>
    <x v="1"/>
    <x v="4"/>
    <n v="1"/>
    <n v="166.48"/>
    <n v="0"/>
    <n v="89.42"/>
    <x v="1816"/>
    <n v="89.42"/>
    <n v="77.059999999999988"/>
    <n v="0.4628784238346948"/>
  </r>
  <r>
    <s v="ORID-0788"/>
    <x v="242"/>
    <x v="0"/>
    <s v="Q1"/>
    <n v="3"/>
    <x v="8"/>
    <x v="2"/>
    <x v="10"/>
    <x v="1"/>
    <s v="New"/>
    <x v="3"/>
    <x v="11"/>
    <n v="3"/>
    <n v="39.49"/>
    <n v="0"/>
    <n v="16.420000000000002"/>
    <x v="2492"/>
    <n v="49.260000000000005"/>
    <n v="69.209999999999994"/>
    <n v="0.58419853127374011"/>
  </r>
  <r>
    <s v="ORID-0790"/>
    <x v="78"/>
    <x v="0"/>
    <s v="Q3"/>
    <n v="9"/>
    <x v="5"/>
    <x v="0"/>
    <x v="0"/>
    <x v="3"/>
    <s v="New"/>
    <x v="2"/>
    <x v="3"/>
    <n v="1"/>
    <n v="199.09"/>
    <n v="0.05"/>
    <n v="106.57"/>
    <x v="2493"/>
    <n v="106.57"/>
    <n v="82.565500000000014"/>
    <n v="0.43654152710622812"/>
  </r>
  <r>
    <s v="ORID-0791"/>
    <x v="20"/>
    <x v="0"/>
    <s v="Q4"/>
    <n v="10"/>
    <x v="6"/>
    <x v="0"/>
    <x v="3"/>
    <x v="0"/>
    <s v="Returning"/>
    <x v="3"/>
    <x v="6"/>
    <n v="3"/>
    <n v="51.57"/>
    <n v="0.1"/>
    <n v="21.82"/>
    <x v="2494"/>
    <n v="65.460000000000008"/>
    <n v="73.778999999999996"/>
    <n v="0.52987309589985565"/>
  </r>
  <r>
    <s v="ORID-0792"/>
    <x v="261"/>
    <x v="0"/>
    <s v="Q2"/>
    <n v="4"/>
    <x v="10"/>
    <x v="0"/>
    <x v="12"/>
    <x v="2"/>
    <s v="Returning"/>
    <x v="2"/>
    <x v="16"/>
    <n v="6"/>
    <n v="83.7"/>
    <n v="0.2"/>
    <n v="38.58"/>
    <x v="2495"/>
    <n v="231.48"/>
    <n v="170.28000000000006"/>
    <n v="0.42383512544802876"/>
  </r>
  <r>
    <s v="ORID-0794"/>
    <x v="217"/>
    <x v="0"/>
    <s v="Q1"/>
    <n v="2"/>
    <x v="4"/>
    <x v="2"/>
    <x v="16"/>
    <x v="1"/>
    <s v="New"/>
    <x v="1"/>
    <x v="2"/>
    <n v="1"/>
    <n v="132.19999999999999"/>
    <n v="0"/>
    <n v="67.180000000000007"/>
    <x v="2496"/>
    <n v="67.180000000000007"/>
    <n v="65.019999999999982"/>
    <n v="0.49183055975794243"/>
  </r>
  <r>
    <s v="ORID-0798"/>
    <x v="14"/>
    <x v="0"/>
    <s v="Q4"/>
    <n v="12"/>
    <x v="1"/>
    <x v="3"/>
    <x v="9"/>
    <x v="0"/>
    <s v="Returning"/>
    <x v="2"/>
    <x v="3"/>
    <n v="3"/>
    <n v="199.31"/>
    <n v="0.05"/>
    <n v="101.19"/>
    <x v="2497"/>
    <n v="303.57"/>
    <n v="264.46350000000001"/>
    <n v="0.46557729429690325"/>
  </r>
  <r>
    <s v="ORID-080"/>
    <x v="78"/>
    <x v="0"/>
    <s v="Q3"/>
    <n v="9"/>
    <x v="5"/>
    <x v="1"/>
    <x v="11"/>
    <x v="2"/>
    <s v="Business"/>
    <x v="0"/>
    <x v="5"/>
    <n v="10"/>
    <n v="71.040000000000006"/>
    <n v="0.2"/>
    <n v="31.7"/>
    <x v="2498"/>
    <n v="317"/>
    <n v="251.32000000000005"/>
    <n v="0.4422156531531532"/>
  </r>
  <r>
    <s v="ORID-0802"/>
    <x v="284"/>
    <x v="0"/>
    <s v="Q3"/>
    <n v="9"/>
    <x v="5"/>
    <x v="2"/>
    <x v="6"/>
    <x v="0"/>
    <s v="Returning"/>
    <x v="1"/>
    <x v="4"/>
    <n v="2"/>
    <n v="167.16"/>
    <n v="0"/>
    <n v="88.51"/>
    <x v="2499"/>
    <n v="177.02"/>
    <n v="157.29999999999998"/>
    <n v="0.4705072983967456"/>
  </r>
  <r>
    <s v="ORID-0804"/>
    <x v="256"/>
    <x v="0"/>
    <s v="Q1"/>
    <n v="1"/>
    <x v="9"/>
    <x v="2"/>
    <x v="6"/>
    <x v="0"/>
    <s v="New"/>
    <x v="0"/>
    <x v="10"/>
    <n v="1"/>
    <n v="141.25"/>
    <n v="0"/>
    <n v="78.72"/>
    <x v="2500"/>
    <n v="78.72"/>
    <n v="62.53"/>
    <n v="0.44269026548672569"/>
  </r>
  <r>
    <s v="ORID-0806"/>
    <x v="345"/>
    <x v="0"/>
    <s v="Q4"/>
    <n v="11"/>
    <x v="7"/>
    <x v="1"/>
    <x v="11"/>
    <x v="3"/>
    <s v="Returning"/>
    <x v="4"/>
    <x v="19"/>
    <n v="1"/>
    <n v="39.659999999999997"/>
    <n v="0"/>
    <n v="14.76"/>
    <x v="477"/>
    <n v="14.76"/>
    <n v="24.9"/>
    <n v="0.62783661119515888"/>
  </r>
  <r>
    <s v="ORID-0807"/>
    <x v="234"/>
    <x v="0"/>
    <s v="Q4"/>
    <n v="11"/>
    <x v="7"/>
    <x v="3"/>
    <x v="8"/>
    <x v="0"/>
    <s v="Returning"/>
    <x v="1"/>
    <x v="2"/>
    <n v="5"/>
    <n v="130.24"/>
    <n v="0.1"/>
    <n v="66.75"/>
    <x v="2501"/>
    <n v="333.75"/>
    <n v="252.33000000000004"/>
    <n v="0.43053849303849306"/>
  </r>
  <r>
    <s v="ORID-0808"/>
    <x v="18"/>
    <x v="0"/>
    <s v="Q3"/>
    <n v="9"/>
    <x v="5"/>
    <x v="2"/>
    <x v="6"/>
    <x v="2"/>
    <s v="Business"/>
    <x v="4"/>
    <x v="19"/>
    <n v="8"/>
    <n v="39.630000000000003"/>
    <n v="0.15"/>
    <n v="14.61"/>
    <x v="2502"/>
    <n v="116.88"/>
    <n v="152.60400000000004"/>
    <n v="0.56628222825844954"/>
  </r>
  <r>
    <s v="ORID-0809"/>
    <x v="267"/>
    <x v="0"/>
    <s v="Q4"/>
    <n v="10"/>
    <x v="6"/>
    <x v="0"/>
    <x v="12"/>
    <x v="1"/>
    <s v="New"/>
    <x v="4"/>
    <x v="19"/>
    <n v="2"/>
    <n v="41.06"/>
    <n v="0.05"/>
    <n v="14.54"/>
    <x v="143"/>
    <n v="29.08"/>
    <n v="48.933999999999997"/>
    <n v="0.62724639167328944"/>
  </r>
  <r>
    <s v="ORID-081"/>
    <x v="125"/>
    <x v="0"/>
    <s v="Q3"/>
    <n v="7"/>
    <x v="0"/>
    <x v="0"/>
    <x v="12"/>
    <x v="0"/>
    <s v="Returning"/>
    <x v="4"/>
    <x v="15"/>
    <n v="1"/>
    <n v="51.82"/>
    <n v="0"/>
    <n v="21.43"/>
    <x v="2503"/>
    <n v="21.43"/>
    <n v="30.39"/>
    <n v="0.58645310690852959"/>
  </r>
  <r>
    <s v="ORID-0810"/>
    <x v="218"/>
    <x v="0"/>
    <s v="Q2"/>
    <n v="6"/>
    <x v="11"/>
    <x v="2"/>
    <x v="6"/>
    <x v="0"/>
    <s v="New"/>
    <x v="4"/>
    <x v="17"/>
    <n v="3"/>
    <n v="36.659999999999997"/>
    <n v="0"/>
    <n v="13.55"/>
    <x v="2504"/>
    <n v="40.650000000000006"/>
    <n v="69.329999999999984"/>
    <n v="0.63038734315330047"/>
  </r>
  <r>
    <s v="ORID-0812"/>
    <x v="132"/>
    <x v="0"/>
    <s v="Q2"/>
    <n v="5"/>
    <x v="3"/>
    <x v="1"/>
    <x v="1"/>
    <x v="1"/>
    <s v="New"/>
    <x v="0"/>
    <x v="5"/>
    <n v="5"/>
    <n v="70.150000000000006"/>
    <n v="0"/>
    <n v="32.700000000000003"/>
    <x v="2505"/>
    <n v="163.5"/>
    <n v="187.25"/>
    <n v="0.53385602280826805"/>
  </r>
  <r>
    <s v="ORID-0813"/>
    <x v="123"/>
    <x v="0"/>
    <s v="Q3"/>
    <n v="8"/>
    <x v="2"/>
    <x v="3"/>
    <x v="14"/>
    <x v="1"/>
    <s v="Returning"/>
    <x v="4"/>
    <x v="17"/>
    <n v="1"/>
    <n v="36.33"/>
    <n v="0.05"/>
    <n v="13.78"/>
    <x v="2506"/>
    <n v="13.78"/>
    <n v="20.733499999999992"/>
    <n v="0.60073594390600771"/>
  </r>
  <r>
    <s v="ORID-0815"/>
    <x v="72"/>
    <x v="0"/>
    <s v="Q2"/>
    <n v="6"/>
    <x v="11"/>
    <x v="1"/>
    <x v="1"/>
    <x v="0"/>
    <s v="New"/>
    <x v="4"/>
    <x v="19"/>
    <n v="1"/>
    <n v="39.61"/>
    <n v="0"/>
    <n v="14.75"/>
    <x v="2507"/>
    <n v="14.75"/>
    <n v="24.86"/>
    <n v="0.62761928805857103"/>
  </r>
  <r>
    <s v="ORID-0818"/>
    <x v="175"/>
    <x v="0"/>
    <s v="Q1"/>
    <n v="1"/>
    <x v="9"/>
    <x v="1"/>
    <x v="1"/>
    <x v="1"/>
    <s v="Returning"/>
    <x v="3"/>
    <x v="7"/>
    <n v="1"/>
    <n v="103.78"/>
    <n v="0"/>
    <n v="49.36"/>
    <x v="2508"/>
    <n v="49.36"/>
    <n v="54.42"/>
    <n v="0.52437849296588934"/>
  </r>
  <r>
    <s v="ORID-0819"/>
    <x v="181"/>
    <x v="0"/>
    <s v="Q2"/>
    <n v="6"/>
    <x v="11"/>
    <x v="0"/>
    <x v="12"/>
    <x v="1"/>
    <s v="Returning"/>
    <x v="0"/>
    <x v="5"/>
    <n v="1"/>
    <n v="72.38"/>
    <n v="0"/>
    <n v="32.68"/>
    <x v="1903"/>
    <n v="32.68"/>
    <n v="39.699999999999996"/>
    <n v="0.54849405913235694"/>
  </r>
  <r>
    <s v="ORID-0820"/>
    <x v="291"/>
    <x v="0"/>
    <s v="Q3"/>
    <n v="7"/>
    <x v="0"/>
    <x v="0"/>
    <x v="0"/>
    <x v="3"/>
    <s v="Returning"/>
    <x v="4"/>
    <x v="19"/>
    <n v="1"/>
    <n v="40.24"/>
    <n v="0"/>
    <n v="15.05"/>
    <x v="2509"/>
    <n v="15.05"/>
    <n v="25.19"/>
    <n v="0.62599403578528823"/>
  </r>
  <r>
    <s v="ORID-0823"/>
    <x v="23"/>
    <x v="0"/>
    <s v="Q4"/>
    <n v="11"/>
    <x v="7"/>
    <x v="1"/>
    <x v="1"/>
    <x v="3"/>
    <s v="New"/>
    <x v="4"/>
    <x v="17"/>
    <n v="5"/>
    <n v="36.369999999999997"/>
    <n v="0.15"/>
    <n v="13.65"/>
    <x v="2510"/>
    <n v="68.25"/>
    <n v="86.322499999999991"/>
    <n v="0.55845962250723769"/>
  </r>
  <r>
    <s v="ORID-0825"/>
    <x v="323"/>
    <x v="0"/>
    <s v="Q4"/>
    <n v="12"/>
    <x v="1"/>
    <x v="0"/>
    <x v="0"/>
    <x v="1"/>
    <s v="New"/>
    <x v="3"/>
    <x v="7"/>
    <n v="1"/>
    <n v="101.26"/>
    <n v="0"/>
    <n v="51.7"/>
    <x v="2511"/>
    <n v="51.7"/>
    <n v="49.56"/>
    <n v="0.4894331424056883"/>
  </r>
  <r>
    <s v="ORID-0827"/>
    <x v="82"/>
    <x v="0"/>
    <s v="Q3"/>
    <n v="8"/>
    <x v="2"/>
    <x v="2"/>
    <x v="6"/>
    <x v="2"/>
    <s v="Returning"/>
    <x v="1"/>
    <x v="4"/>
    <n v="4"/>
    <n v="166.02"/>
    <n v="0.1"/>
    <n v="87.99"/>
    <x v="2512"/>
    <n v="351.96"/>
    <n v="245.71200000000005"/>
    <n v="0.4111151266915633"/>
  </r>
  <r>
    <s v="ORID-0829"/>
    <x v="116"/>
    <x v="0"/>
    <s v="Q2"/>
    <n v="5"/>
    <x v="3"/>
    <x v="3"/>
    <x v="14"/>
    <x v="3"/>
    <s v="New"/>
    <x v="4"/>
    <x v="19"/>
    <n v="1"/>
    <n v="39.42"/>
    <n v="0"/>
    <n v="14.86"/>
    <x v="876"/>
    <n v="14.86"/>
    <n v="24.560000000000002"/>
    <n v="0.62303399289700667"/>
  </r>
  <r>
    <s v="ORID-083"/>
    <x v="322"/>
    <x v="0"/>
    <s v="Q1"/>
    <n v="3"/>
    <x v="8"/>
    <x v="2"/>
    <x v="6"/>
    <x v="2"/>
    <s v="Business"/>
    <x v="4"/>
    <x v="15"/>
    <n v="4"/>
    <n v="50.65"/>
    <n v="0.15"/>
    <n v="22"/>
    <x v="2513"/>
    <n v="88"/>
    <n v="84.20999999999998"/>
    <n v="0.48899599326403803"/>
  </r>
  <r>
    <s v="ORID-0830"/>
    <x v="358"/>
    <x v="0"/>
    <s v="Q2"/>
    <n v="5"/>
    <x v="3"/>
    <x v="0"/>
    <x v="12"/>
    <x v="1"/>
    <s v="Business"/>
    <x v="3"/>
    <x v="6"/>
    <n v="2"/>
    <n v="50.4"/>
    <n v="0"/>
    <n v="22.21"/>
    <x v="782"/>
    <n v="44.42"/>
    <n v="56.379999999999995"/>
    <n v="0.55932539682539684"/>
  </r>
  <r>
    <s v="ORID-0831"/>
    <x v="297"/>
    <x v="0"/>
    <s v="Q3"/>
    <n v="8"/>
    <x v="2"/>
    <x v="0"/>
    <x v="12"/>
    <x v="1"/>
    <s v="Returning"/>
    <x v="1"/>
    <x v="2"/>
    <n v="2"/>
    <n v="130.9"/>
    <n v="0.05"/>
    <n v="67.959999999999994"/>
    <x v="2514"/>
    <n v="135.91999999999999"/>
    <n v="112.79000000000002"/>
    <n v="0.45350006031120588"/>
  </r>
  <r>
    <s v="ORID-0835"/>
    <x v="56"/>
    <x v="0"/>
    <s v="Q3"/>
    <n v="8"/>
    <x v="2"/>
    <x v="0"/>
    <x v="0"/>
    <x v="3"/>
    <s v="Returning"/>
    <x v="0"/>
    <x v="5"/>
    <n v="3"/>
    <n v="70.930000000000007"/>
    <n v="0"/>
    <n v="32.9"/>
    <x v="2515"/>
    <n v="98.699999999999989"/>
    <n v="114.09000000000003"/>
    <n v="0.53616241364725792"/>
  </r>
  <r>
    <s v="ORID-0836"/>
    <x v="123"/>
    <x v="0"/>
    <s v="Q3"/>
    <n v="8"/>
    <x v="2"/>
    <x v="2"/>
    <x v="16"/>
    <x v="3"/>
    <s v="New"/>
    <x v="1"/>
    <x v="8"/>
    <n v="5"/>
    <n v="45.94"/>
    <n v="0.05"/>
    <n v="18.059999999999999"/>
    <x v="2516"/>
    <n v="90.3"/>
    <n v="127.91499999999998"/>
    <n v="0.5861879339183832"/>
  </r>
  <r>
    <s v="ORID-0838"/>
    <x v="74"/>
    <x v="0"/>
    <s v="Q3"/>
    <n v="7"/>
    <x v="0"/>
    <x v="1"/>
    <x v="2"/>
    <x v="0"/>
    <s v="Returning"/>
    <x v="2"/>
    <x v="16"/>
    <n v="1"/>
    <n v="80.150000000000006"/>
    <n v="0.05"/>
    <n v="38.89"/>
    <x v="2517"/>
    <n v="38.89"/>
    <n v="37.252499999999998"/>
    <n v="0.48924713530551267"/>
  </r>
  <r>
    <s v="ORID-0839"/>
    <x v="157"/>
    <x v="0"/>
    <s v="Q1"/>
    <n v="3"/>
    <x v="8"/>
    <x v="2"/>
    <x v="6"/>
    <x v="3"/>
    <s v="New"/>
    <x v="3"/>
    <x v="11"/>
    <n v="1"/>
    <n v="40.5"/>
    <n v="0.05"/>
    <n v="17.16"/>
    <x v="2518"/>
    <n v="17.16"/>
    <n v="21.315000000000001"/>
    <n v="0.55399610136452238"/>
  </r>
  <r>
    <s v="ORID-0841"/>
    <x v="126"/>
    <x v="0"/>
    <s v="Q4"/>
    <n v="11"/>
    <x v="7"/>
    <x v="2"/>
    <x v="6"/>
    <x v="1"/>
    <s v="Returning"/>
    <x v="1"/>
    <x v="1"/>
    <n v="2"/>
    <n v="35.85"/>
    <n v="0.05"/>
    <n v="13.69"/>
    <x v="2519"/>
    <n v="27.38"/>
    <n v="40.734999999999999"/>
    <n v="0.59803273875064233"/>
  </r>
  <r>
    <s v="ORID-0842"/>
    <x v="350"/>
    <x v="0"/>
    <s v="Q1"/>
    <n v="3"/>
    <x v="8"/>
    <x v="1"/>
    <x v="11"/>
    <x v="1"/>
    <s v="New"/>
    <x v="4"/>
    <x v="19"/>
    <n v="1"/>
    <n v="40.01"/>
    <n v="0.05"/>
    <n v="14.35"/>
    <x v="2520"/>
    <n v="14.35"/>
    <n v="23.659499999999994"/>
    <n v="0.62246280535129372"/>
  </r>
  <r>
    <s v="ORID-0843"/>
    <x v="309"/>
    <x v="0"/>
    <s v="Q1"/>
    <n v="1"/>
    <x v="9"/>
    <x v="2"/>
    <x v="10"/>
    <x v="1"/>
    <s v="Returning"/>
    <x v="4"/>
    <x v="17"/>
    <n v="2"/>
    <n v="35.75"/>
    <n v="0"/>
    <n v="13.94"/>
    <x v="1120"/>
    <n v="27.88"/>
    <n v="43.620000000000005"/>
    <n v="0.61006993006993016"/>
  </r>
  <r>
    <s v="ORID-0845"/>
    <x v="40"/>
    <x v="0"/>
    <s v="Q1"/>
    <n v="1"/>
    <x v="9"/>
    <x v="3"/>
    <x v="7"/>
    <x v="1"/>
    <s v="New"/>
    <x v="2"/>
    <x v="3"/>
    <n v="2"/>
    <n v="194.35"/>
    <n v="0"/>
    <n v="104.22"/>
    <x v="2521"/>
    <n v="208.44"/>
    <n v="180.26"/>
    <n v="0.46375096475430921"/>
  </r>
  <r>
    <s v="ORID-0848"/>
    <x v="133"/>
    <x v="0"/>
    <s v="Q1"/>
    <n v="3"/>
    <x v="8"/>
    <x v="1"/>
    <x v="1"/>
    <x v="1"/>
    <s v="New"/>
    <x v="4"/>
    <x v="17"/>
    <n v="1"/>
    <n v="36.299999999999997"/>
    <n v="0"/>
    <n v="14.1"/>
    <x v="2522"/>
    <n v="14.1"/>
    <n v="22.199999999999996"/>
    <n v="0.61157024793388426"/>
  </r>
  <r>
    <s v="ORID-0849"/>
    <x v="271"/>
    <x v="0"/>
    <s v="Q2"/>
    <n v="5"/>
    <x v="3"/>
    <x v="2"/>
    <x v="16"/>
    <x v="2"/>
    <s v="Business"/>
    <x v="2"/>
    <x v="3"/>
    <n v="3"/>
    <n v="193.18"/>
    <n v="0.1"/>
    <n v="102.31"/>
    <x v="2523"/>
    <n v="306.93"/>
    <n v="214.65600000000001"/>
    <n v="0.41154478839539405"/>
  </r>
  <r>
    <s v="ORID-0852"/>
    <x v="310"/>
    <x v="0"/>
    <s v="Q3"/>
    <n v="8"/>
    <x v="2"/>
    <x v="1"/>
    <x v="2"/>
    <x v="1"/>
    <s v="New"/>
    <x v="1"/>
    <x v="8"/>
    <n v="3"/>
    <n v="45.84"/>
    <n v="0.15"/>
    <n v="17.899999999999999"/>
    <x v="2524"/>
    <n v="53.699999999999996"/>
    <n v="63.192000000000014"/>
    <n v="0.54060158094651478"/>
  </r>
  <r>
    <s v="ORID-0854"/>
    <x v="45"/>
    <x v="0"/>
    <s v="Q2"/>
    <n v="5"/>
    <x v="3"/>
    <x v="1"/>
    <x v="1"/>
    <x v="1"/>
    <s v="Returning"/>
    <x v="2"/>
    <x v="9"/>
    <n v="1"/>
    <n v="120.9"/>
    <n v="0"/>
    <n v="59.31"/>
    <x v="2525"/>
    <n v="59.31"/>
    <n v="61.59"/>
    <n v="0.50942928039702229"/>
  </r>
  <r>
    <s v="ORID-0855"/>
    <x v="218"/>
    <x v="0"/>
    <s v="Q2"/>
    <n v="6"/>
    <x v="11"/>
    <x v="2"/>
    <x v="5"/>
    <x v="1"/>
    <s v="Business"/>
    <x v="1"/>
    <x v="1"/>
    <n v="1"/>
    <n v="36.299999999999997"/>
    <n v="0.1"/>
    <n v="13.69"/>
    <x v="2526"/>
    <n v="13.69"/>
    <n v="18.980000000000004"/>
    <n v="0.58096112641567199"/>
  </r>
  <r>
    <s v="ORID-0856"/>
    <x v="259"/>
    <x v="0"/>
    <s v="Q4"/>
    <n v="10"/>
    <x v="6"/>
    <x v="0"/>
    <x v="12"/>
    <x v="1"/>
    <s v="Business"/>
    <x v="2"/>
    <x v="16"/>
    <n v="1"/>
    <n v="80.319999999999993"/>
    <n v="0"/>
    <n v="39.729999999999997"/>
    <x v="2527"/>
    <n v="39.729999999999997"/>
    <n v="40.589999999999996"/>
    <n v="0.50535358565737054"/>
  </r>
  <r>
    <s v="ORID-0859"/>
    <x v="183"/>
    <x v="0"/>
    <s v="Q3"/>
    <n v="8"/>
    <x v="2"/>
    <x v="1"/>
    <x v="1"/>
    <x v="0"/>
    <s v="New"/>
    <x v="0"/>
    <x v="12"/>
    <n v="2"/>
    <n v="90.23"/>
    <n v="0"/>
    <n v="44.22"/>
    <x v="2528"/>
    <n v="88.44"/>
    <n v="92.02000000000001"/>
    <n v="0.50991909564446414"/>
  </r>
  <r>
    <s v="ORID-086"/>
    <x v="262"/>
    <x v="0"/>
    <s v="Q1"/>
    <n v="3"/>
    <x v="8"/>
    <x v="2"/>
    <x v="6"/>
    <x v="2"/>
    <s v="Business"/>
    <x v="3"/>
    <x v="7"/>
    <n v="8"/>
    <n v="104.7"/>
    <n v="0.05"/>
    <n v="49.91"/>
    <x v="2529"/>
    <n v="399.28"/>
    <n v="396.44000000000005"/>
    <n v="0.49821545267179412"/>
  </r>
  <r>
    <s v="ORID-0860"/>
    <x v="238"/>
    <x v="0"/>
    <s v="Q1"/>
    <n v="3"/>
    <x v="8"/>
    <x v="2"/>
    <x v="16"/>
    <x v="3"/>
    <s v="New"/>
    <x v="0"/>
    <x v="12"/>
    <n v="1"/>
    <n v="90.27"/>
    <n v="0"/>
    <n v="46.38"/>
    <x v="2530"/>
    <n v="46.38"/>
    <n v="43.889999999999993"/>
    <n v="0.48620804253904948"/>
  </r>
  <r>
    <s v="ORID-0862"/>
    <x v="245"/>
    <x v="0"/>
    <s v="Q3"/>
    <n v="8"/>
    <x v="2"/>
    <x v="1"/>
    <x v="2"/>
    <x v="1"/>
    <s v="Returning"/>
    <x v="0"/>
    <x v="12"/>
    <n v="1"/>
    <n v="93.55"/>
    <n v="0"/>
    <n v="44.89"/>
    <x v="2531"/>
    <n v="44.89"/>
    <n v="48.66"/>
    <n v="0.5201496525921967"/>
  </r>
  <r>
    <s v="ORID-0863"/>
    <x v="322"/>
    <x v="0"/>
    <s v="Q1"/>
    <n v="3"/>
    <x v="8"/>
    <x v="3"/>
    <x v="9"/>
    <x v="3"/>
    <s v="Returning"/>
    <x v="4"/>
    <x v="15"/>
    <n v="2"/>
    <n v="50.72"/>
    <n v="0"/>
    <n v="21.88"/>
    <x v="2532"/>
    <n v="43.76"/>
    <n v="57.68"/>
    <n v="0.56861198738170349"/>
  </r>
  <r>
    <s v="ORID-0864"/>
    <x v="86"/>
    <x v="0"/>
    <s v="Q2"/>
    <n v="6"/>
    <x v="11"/>
    <x v="0"/>
    <x v="12"/>
    <x v="1"/>
    <s v="New"/>
    <x v="1"/>
    <x v="2"/>
    <n v="4"/>
    <n v="131.02000000000001"/>
    <n v="0.05"/>
    <n v="67.42"/>
    <x v="2533"/>
    <n v="269.68"/>
    <n v="228.19600000000003"/>
    <n v="0.45833902417469413"/>
  </r>
  <r>
    <s v="ORID-0868"/>
    <x v="309"/>
    <x v="0"/>
    <s v="Q1"/>
    <n v="1"/>
    <x v="9"/>
    <x v="1"/>
    <x v="11"/>
    <x v="1"/>
    <s v="Returning"/>
    <x v="3"/>
    <x v="7"/>
    <n v="1"/>
    <n v="103.39"/>
    <n v="0"/>
    <n v="51.32"/>
    <x v="2534"/>
    <n v="51.32"/>
    <n v="52.07"/>
    <n v="0.50362704323435536"/>
  </r>
  <r>
    <s v="ORID-087"/>
    <x v="270"/>
    <x v="0"/>
    <s v="Q3"/>
    <n v="7"/>
    <x v="0"/>
    <x v="2"/>
    <x v="10"/>
    <x v="1"/>
    <s v="Returning"/>
    <x v="0"/>
    <x v="0"/>
    <n v="1"/>
    <n v="155.35"/>
    <n v="0"/>
    <n v="80.47"/>
    <x v="2535"/>
    <n v="80.47"/>
    <n v="74.88"/>
    <n v="0.48200836820083681"/>
  </r>
  <r>
    <s v="ORID-0871"/>
    <x v="190"/>
    <x v="0"/>
    <s v="Q3"/>
    <n v="9"/>
    <x v="5"/>
    <x v="2"/>
    <x v="6"/>
    <x v="1"/>
    <s v="New"/>
    <x v="1"/>
    <x v="8"/>
    <n v="1"/>
    <n v="47.37"/>
    <n v="0"/>
    <n v="18.2"/>
    <x v="2536"/>
    <n v="18.2"/>
    <n v="29.169999999999998"/>
    <n v="0.61579058475828585"/>
  </r>
  <r>
    <s v="ORID-0873"/>
    <x v="62"/>
    <x v="0"/>
    <s v="Q2"/>
    <n v="5"/>
    <x v="3"/>
    <x v="3"/>
    <x v="15"/>
    <x v="1"/>
    <s v="Business"/>
    <x v="3"/>
    <x v="11"/>
    <n v="1"/>
    <n v="40.15"/>
    <n v="0"/>
    <n v="16.82"/>
    <x v="2537"/>
    <n v="16.82"/>
    <n v="23.33"/>
    <n v="0.58107098381070976"/>
  </r>
  <r>
    <s v="ORID-0874"/>
    <x v="113"/>
    <x v="0"/>
    <s v="Q3"/>
    <n v="9"/>
    <x v="5"/>
    <x v="1"/>
    <x v="11"/>
    <x v="1"/>
    <s v="Returning"/>
    <x v="0"/>
    <x v="10"/>
    <n v="2"/>
    <n v="141.91999999999999"/>
    <n v="0"/>
    <n v="79.900000000000006"/>
    <x v="2538"/>
    <n v="159.80000000000001"/>
    <n v="124.03999999999996"/>
    <n v="0.43700676437429531"/>
  </r>
  <r>
    <s v="ORID-0877"/>
    <x v="236"/>
    <x v="0"/>
    <s v="Q2"/>
    <n v="4"/>
    <x v="10"/>
    <x v="2"/>
    <x v="6"/>
    <x v="1"/>
    <s v="New"/>
    <x v="2"/>
    <x v="9"/>
    <n v="1"/>
    <n v="123.63"/>
    <n v="0"/>
    <n v="58.88"/>
    <x v="2539"/>
    <n v="58.88"/>
    <n v="64.75"/>
    <n v="0.52374019250990866"/>
  </r>
  <r>
    <s v="ORID-0879"/>
    <x v="34"/>
    <x v="0"/>
    <s v="Q4"/>
    <n v="11"/>
    <x v="7"/>
    <x v="3"/>
    <x v="15"/>
    <x v="1"/>
    <s v="New"/>
    <x v="1"/>
    <x v="8"/>
    <n v="4"/>
    <n v="46.8"/>
    <n v="0.05"/>
    <n v="18.52"/>
    <x v="2540"/>
    <n v="74.08"/>
    <n v="103.75999999999998"/>
    <n v="0.58344579397210972"/>
  </r>
  <r>
    <s v="ORID-0884"/>
    <x v="17"/>
    <x v="0"/>
    <s v="Q3"/>
    <n v="7"/>
    <x v="0"/>
    <x v="0"/>
    <x v="3"/>
    <x v="0"/>
    <s v="Returning"/>
    <x v="3"/>
    <x v="7"/>
    <n v="1"/>
    <n v="103.61"/>
    <n v="0"/>
    <n v="51.84"/>
    <x v="2541"/>
    <n v="51.84"/>
    <n v="51.769999999999996"/>
    <n v="0.49966219476884466"/>
  </r>
  <r>
    <s v="ORID-0886"/>
    <x v="27"/>
    <x v="0"/>
    <s v="Q2"/>
    <n v="6"/>
    <x v="11"/>
    <x v="1"/>
    <x v="1"/>
    <x v="0"/>
    <s v="Business"/>
    <x v="2"/>
    <x v="9"/>
    <n v="2"/>
    <n v="126.17"/>
    <n v="0.05"/>
    <n v="61.13"/>
    <x v="2542"/>
    <n v="122.26"/>
    <n v="117.46299999999998"/>
    <n v="0.48999470221881081"/>
  </r>
  <r>
    <s v="ORID-0887"/>
    <x v="48"/>
    <x v="0"/>
    <s v="Q4"/>
    <n v="11"/>
    <x v="7"/>
    <x v="0"/>
    <x v="12"/>
    <x v="0"/>
    <s v="Returning"/>
    <x v="0"/>
    <x v="12"/>
    <n v="6"/>
    <n v="89.87"/>
    <n v="0.2"/>
    <n v="44.47"/>
    <x v="2543"/>
    <n v="266.82"/>
    <n v="164.55600000000004"/>
    <n v="0.3814676755313231"/>
  </r>
  <r>
    <s v="ORID-0888"/>
    <x v="204"/>
    <x v="0"/>
    <s v="Q2"/>
    <n v="4"/>
    <x v="10"/>
    <x v="0"/>
    <x v="0"/>
    <x v="0"/>
    <s v="New"/>
    <x v="3"/>
    <x v="11"/>
    <n v="2"/>
    <n v="40.58"/>
    <n v="0.05"/>
    <n v="17.149999999999999"/>
    <x v="2544"/>
    <n v="34.299999999999997"/>
    <n v="42.801999999999992"/>
    <n v="0.55513475655625011"/>
  </r>
  <r>
    <s v="ORID-089"/>
    <x v="186"/>
    <x v="0"/>
    <s v="Q1"/>
    <n v="3"/>
    <x v="8"/>
    <x v="3"/>
    <x v="15"/>
    <x v="1"/>
    <s v="Returning"/>
    <x v="3"/>
    <x v="11"/>
    <n v="1"/>
    <n v="40.82"/>
    <n v="0.05"/>
    <n v="16.940000000000001"/>
    <x v="2545"/>
    <n v="16.940000000000001"/>
    <n v="21.838999999999995"/>
    <n v="0.56316563088269411"/>
  </r>
  <r>
    <s v="ORID-0890"/>
    <x v="309"/>
    <x v="0"/>
    <s v="Q1"/>
    <n v="1"/>
    <x v="9"/>
    <x v="1"/>
    <x v="11"/>
    <x v="1"/>
    <s v="New"/>
    <x v="2"/>
    <x v="16"/>
    <n v="3"/>
    <n v="81.98"/>
    <n v="0.1"/>
    <n v="40.229999999999997"/>
    <x v="2546"/>
    <n v="120.69"/>
    <n v="100.65600000000001"/>
    <n v="0.45474505977067581"/>
  </r>
  <r>
    <s v="ORID-0891"/>
    <x v="73"/>
    <x v="0"/>
    <s v="Q1"/>
    <n v="3"/>
    <x v="8"/>
    <x v="3"/>
    <x v="7"/>
    <x v="1"/>
    <s v="New"/>
    <x v="0"/>
    <x v="12"/>
    <n v="2"/>
    <n v="94.25"/>
    <n v="0.1"/>
    <n v="44.99"/>
    <x v="2547"/>
    <n v="89.98"/>
    <n v="79.67"/>
    <n v="0.46961391099322131"/>
  </r>
  <r>
    <s v="ORID-0892"/>
    <x v="61"/>
    <x v="0"/>
    <s v="Q1"/>
    <n v="2"/>
    <x v="4"/>
    <x v="0"/>
    <x v="0"/>
    <x v="2"/>
    <s v="Business"/>
    <x v="1"/>
    <x v="8"/>
    <n v="12"/>
    <n v="47.15"/>
    <n v="0.1"/>
    <n v="17.829999999999998"/>
    <x v="2548"/>
    <n v="213.95999999999998"/>
    <n v="295.26"/>
    <n v="0.57982797219276538"/>
  </r>
  <r>
    <s v="ORID-0893"/>
    <x v="130"/>
    <x v="0"/>
    <s v="Q4"/>
    <n v="11"/>
    <x v="7"/>
    <x v="0"/>
    <x v="12"/>
    <x v="1"/>
    <s v="New"/>
    <x v="1"/>
    <x v="8"/>
    <n v="4"/>
    <n v="47.62"/>
    <n v="0.2"/>
    <n v="18.100000000000001"/>
    <x v="2549"/>
    <n v="72.400000000000006"/>
    <n v="79.98399999999998"/>
    <n v="0.52488450230995376"/>
  </r>
  <r>
    <s v="ORID-0896"/>
    <x v="237"/>
    <x v="0"/>
    <s v="Q2"/>
    <n v="6"/>
    <x v="11"/>
    <x v="0"/>
    <x v="12"/>
    <x v="1"/>
    <s v="New"/>
    <x v="4"/>
    <x v="14"/>
    <n v="1"/>
    <n v="123.09"/>
    <n v="0"/>
    <n v="68.03"/>
    <x v="2550"/>
    <n v="68.03"/>
    <n v="55.06"/>
    <n v="0.44731497278414167"/>
  </r>
  <r>
    <s v="ORID-09"/>
    <x v="223"/>
    <x v="0"/>
    <s v="Q4"/>
    <n v="11"/>
    <x v="7"/>
    <x v="1"/>
    <x v="11"/>
    <x v="1"/>
    <s v="New"/>
    <x v="0"/>
    <x v="10"/>
    <n v="1"/>
    <n v="140.59"/>
    <n v="0.1"/>
    <n v="79.510000000000005"/>
    <x v="2551"/>
    <n v="79.510000000000005"/>
    <n v="47.021000000000001"/>
    <n v="0.37161644182058151"/>
  </r>
  <r>
    <s v="ORID-0902"/>
    <x v="325"/>
    <x v="0"/>
    <s v="Q1"/>
    <n v="2"/>
    <x v="4"/>
    <x v="1"/>
    <x v="2"/>
    <x v="1"/>
    <s v="Business"/>
    <x v="4"/>
    <x v="15"/>
    <n v="1"/>
    <n v="50.38"/>
    <n v="0.05"/>
    <n v="21.95"/>
    <x v="2552"/>
    <n v="21.95"/>
    <n v="25.910999999999998"/>
    <n v="0.54138024696516995"/>
  </r>
  <r>
    <s v="ORID-0903"/>
    <x v="126"/>
    <x v="0"/>
    <s v="Q4"/>
    <n v="11"/>
    <x v="7"/>
    <x v="0"/>
    <x v="12"/>
    <x v="1"/>
    <s v="New"/>
    <x v="1"/>
    <x v="8"/>
    <n v="4"/>
    <n v="46.73"/>
    <n v="0"/>
    <n v="17.989999999999998"/>
    <x v="2553"/>
    <n v="71.959999999999994"/>
    <n v="114.96"/>
    <n v="0.61502246950567085"/>
  </r>
  <r>
    <s v="ORID-0905"/>
    <x v="166"/>
    <x v="0"/>
    <s v="Q4"/>
    <n v="10"/>
    <x v="6"/>
    <x v="3"/>
    <x v="7"/>
    <x v="1"/>
    <s v="New"/>
    <x v="0"/>
    <x v="10"/>
    <n v="1"/>
    <n v="146.1"/>
    <n v="0"/>
    <n v="79.739999999999995"/>
    <x v="2554"/>
    <n v="79.739999999999995"/>
    <n v="66.36"/>
    <n v="0.45420944558521564"/>
  </r>
  <r>
    <s v="ORID-0906"/>
    <x v="200"/>
    <x v="0"/>
    <s v="Q3"/>
    <n v="7"/>
    <x v="0"/>
    <x v="0"/>
    <x v="12"/>
    <x v="1"/>
    <s v="New"/>
    <x v="3"/>
    <x v="13"/>
    <n v="2"/>
    <n v="83.29"/>
    <n v="0"/>
    <n v="42.45"/>
    <x v="2555"/>
    <n v="84.9"/>
    <n v="81.680000000000007"/>
    <n v="0.49033497418657701"/>
  </r>
  <r>
    <s v="ORID-0908"/>
    <x v="221"/>
    <x v="0"/>
    <s v="Q2"/>
    <n v="5"/>
    <x v="3"/>
    <x v="0"/>
    <x v="12"/>
    <x v="0"/>
    <s v="Returning"/>
    <x v="1"/>
    <x v="8"/>
    <n v="2"/>
    <n v="46.25"/>
    <n v="0"/>
    <n v="18.12"/>
    <x v="2556"/>
    <n v="36.24"/>
    <n v="56.26"/>
    <n v="0.60821621621621624"/>
  </r>
  <r>
    <s v="ORID-091"/>
    <x v="165"/>
    <x v="0"/>
    <s v="Q4"/>
    <n v="12"/>
    <x v="1"/>
    <x v="2"/>
    <x v="13"/>
    <x v="1"/>
    <s v="Returning"/>
    <x v="2"/>
    <x v="18"/>
    <n v="2"/>
    <n v="339.95"/>
    <n v="0"/>
    <n v="195.78"/>
    <x v="2557"/>
    <n v="391.56"/>
    <n v="288.33999999999997"/>
    <n v="0.42409177820267685"/>
  </r>
  <r>
    <s v="ORID-0910"/>
    <x v="41"/>
    <x v="0"/>
    <s v="Q2"/>
    <n v="6"/>
    <x v="11"/>
    <x v="3"/>
    <x v="14"/>
    <x v="1"/>
    <s v="Business"/>
    <x v="1"/>
    <x v="1"/>
    <n v="1"/>
    <n v="35.950000000000003"/>
    <n v="0.1"/>
    <n v="13.63"/>
    <x v="2558"/>
    <n v="13.63"/>
    <n v="18.725000000000001"/>
    <n v="0.57873589862463293"/>
  </r>
  <r>
    <s v="ORID-0912"/>
    <x v="265"/>
    <x v="0"/>
    <s v="Q2"/>
    <n v="6"/>
    <x v="11"/>
    <x v="1"/>
    <x v="1"/>
    <x v="3"/>
    <s v="New"/>
    <x v="1"/>
    <x v="8"/>
    <n v="4"/>
    <n v="46.44"/>
    <n v="0.05"/>
    <n v="18.2"/>
    <x v="2559"/>
    <n v="72.8"/>
    <n v="103.67199999999998"/>
    <n v="0.58746996690693143"/>
  </r>
  <r>
    <s v="ORID-0915"/>
    <x v="95"/>
    <x v="0"/>
    <s v="Q2"/>
    <n v="5"/>
    <x v="3"/>
    <x v="0"/>
    <x v="12"/>
    <x v="1"/>
    <s v="New"/>
    <x v="0"/>
    <x v="0"/>
    <n v="1"/>
    <n v="153.61000000000001"/>
    <n v="0.05"/>
    <n v="79.94"/>
    <x v="2560"/>
    <n v="79.94"/>
    <n v="65.989500000000021"/>
    <n v="0.45220123415758989"/>
  </r>
  <r>
    <s v="ORID-0916"/>
    <x v="130"/>
    <x v="0"/>
    <s v="Q4"/>
    <n v="11"/>
    <x v="7"/>
    <x v="2"/>
    <x v="5"/>
    <x v="1"/>
    <s v="New"/>
    <x v="3"/>
    <x v="6"/>
    <n v="4"/>
    <n v="51.93"/>
    <n v="0.05"/>
    <n v="22.62"/>
    <x v="2561"/>
    <n v="90.48"/>
    <n v="106.854"/>
    <n v="0.54148803551339353"/>
  </r>
  <r>
    <s v="ORID-0918"/>
    <x v="176"/>
    <x v="0"/>
    <s v="Q3"/>
    <n v="9"/>
    <x v="5"/>
    <x v="1"/>
    <x v="11"/>
    <x v="1"/>
    <s v="Returning"/>
    <x v="3"/>
    <x v="6"/>
    <n v="1"/>
    <n v="50.3"/>
    <n v="0.05"/>
    <n v="22.14"/>
    <x v="2562"/>
    <n v="22.14"/>
    <n v="25.644999999999996"/>
    <n v="0.53667468870984614"/>
  </r>
  <r>
    <s v="ORID-0919"/>
    <x v="93"/>
    <x v="0"/>
    <s v="Q4"/>
    <n v="11"/>
    <x v="7"/>
    <x v="0"/>
    <x v="3"/>
    <x v="1"/>
    <s v="New"/>
    <x v="3"/>
    <x v="7"/>
    <n v="1"/>
    <n v="103.53"/>
    <n v="0.1"/>
    <n v="51.75"/>
    <x v="2563"/>
    <n v="51.75"/>
    <n v="41.427000000000007"/>
    <n v="0.4446054283782479"/>
  </r>
  <r>
    <s v="ORID-0920"/>
    <x v="238"/>
    <x v="0"/>
    <s v="Q1"/>
    <n v="3"/>
    <x v="8"/>
    <x v="1"/>
    <x v="2"/>
    <x v="2"/>
    <s v="Business"/>
    <x v="1"/>
    <x v="2"/>
    <n v="12"/>
    <n v="131.31"/>
    <n v="0.05"/>
    <n v="68.459999999999994"/>
    <x v="2564"/>
    <n v="821.52"/>
    <n v="675.41399999999999"/>
    <n v="0.45119824922140855"/>
  </r>
  <r>
    <s v="ORID-0922"/>
    <x v="190"/>
    <x v="0"/>
    <s v="Q3"/>
    <n v="9"/>
    <x v="5"/>
    <x v="0"/>
    <x v="12"/>
    <x v="3"/>
    <s v="Business"/>
    <x v="0"/>
    <x v="10"/>
    <n v="1"/>
    <n v="145.62"/>
    <n v="0.05"/>
    <n v="80.25"/>
    <x v="2565"/>
    <n v="80.25"/>
    <n v="58.088999999999999"/>
    <n v="0.41990328107041397"/>
  </r>
  <r>
    <s v="ORID-0923"/>
    <x v="206"/>
    <x v="0"/>
    <s v="Q3"/>
    <n v="7"/>
    <x v="0"/>
    <x v="3"/>
    <x v="8"/>
    <x v="1"/>
    <s v="New"/>
    <x v="4"/>
    <x v="19"/>
    <n v="2"/>
    <n v="39.54"/>
    <n v="0.05"/>
    <n v="14.68"/>
    <x v="2566"/>
    <n v="29.36"/>
    <n v="45.765999999999991"/>
    <n v="0.60918989431089099"/>
  </r>
  <r>
    <s v="ORID-0925"/>
    <x v="207"/>
    <x v="0"/>
    <s v="Q3"/>
    <n v="8"/>
    <x v="2"/>
    <x v="1"/>
    <x v="1"/>
    <x v="0"/>
    <s v="Returning"/>
    <x v="2"/>
    <x v="3"/>
    <n v="1"/>
    <n v="196.39"/>
    <n v="0"/>
    <n v="102.92"/>
    <x v="1733"/>
    <n v="102.92"/>
    <n v="93.469999999999985"/>
    <n v="0.47594073017974436"/>
  </r>
  <r>
    <s v="ORID-0927"/>
    <x v="159"/>
    <x v="0"/>
    <s v="Q2"/>
    <n v="6"/>
    <x v="11"/>
    <x v="3"/>
    <x v="15"/>
    <x v="3"/>
    <s v="Returning"/>
    <x v="1"/>
    <x v="2"/>
    <n v="2"/>
    <n v="130.33000000000001"/>
    <n v="0.1"/>
    <n v="67.319999999999993"/>
    <x v="2567"/>
    <n v="134.63999999999999"/>
    <n v="99.954000000000036"/>
    <n v="0.42607227806337772"/>
  </r>
  <r>
    <s v="ORID-0928"/>
    <x v="229"/>
    <x v="0"/>
    <s v="Q1"/>
    <n v="2"/>
    <x v="4"/>
    <x v="1"/>
    <x v="1"/>
    <x v="3"/>
    <s v="New"/>
    <x v="2"/>
    <x v="9"/>
    <n v="1"/>
    <n v="125.63"/>
    <n v="0.1"/>
    <n v="60.38"/>
    <x v="2568"/>
    <n v="60.38"/>
    <n v="52.686999999999991"/>
    <n v="0.46598034793529497"/>
  </r>
  <r>
    <s v="ORID-0929"/>
    <x v="46"/>
    <x v="0"/>
    <s v="Q2"/>
    <n v="6"/>
    <x v="11"/>
    <x v="1"/>
    <x v="1"/>
    <x v="1"/>
    <s v="Returning"/>
    <x v="4"/>
    <x v="19"/>
    <n v="1"/>
    <n v="40.299999999999997"/>
    <n v="0.05"/>
    <n v="14.79"/>
    <x v="2569"/>
    <n v="14.79"/>
    <n v="23.494999999999997"/>
    <n v="0.61368682251534545"/>
  </r>
  <r>
    <s v="ORID-093"/>
    <x v="289"/>
    <x v="0"/>
    <s v="Q4"/>
    <n v="10"/>
    <x v="6"/>
    <x v="2"/>
    <x v="6"/>
    <x v="2"/>
    <s v="Business"/>
    <x v="1"/>
    <x v="2"/>
    <n v="15"/>
    <n v="133.52000000000001"/>
    <n v="0.2"/>
    <n v="66"/>
    <x v="2570"/>
    <n v="990"/>
    <n v="612.24000000000024"/>
    <n v="0.38211503894547644"/>
  </r>
  <r>
    <s v="ORID-0933"/>
    <x v="229"/>
    <x v="0"/>
    <s v="Q1"/>
    <n v="2"/>
    <x v="4"/>
    <x v="2"/>
    <x v="10"/>
    <x v="1"/>
    <s v="New"/>
    <x v="2"/>
    <x v="16"/>
    <n v="2"/>
    <n v="81.59"/>
    <n v="0.1"/>
    <n v="38.64"/>
    <x v="2571"/>
    <n v="77.28"/>
    <n v="69.582000000000022"/>
    <n v="0.47379172284185161"/>
  </r>
  <r>
    <s v="ORID-0937"/>
    <x v="113"/>
    <x v="0"/>
    <s v="Q3"/>
    <n v="9"/>
    <x v="5"/>
    <x v="0"/>
    <x v="4"/>
    <x v="3"/>
    <s v="Business"/>
    <x v="0"/>
    <x v="10"/>
    <n v="1"/>
    <n v="146.41"/>
    <n v="0.15"/>
    <n v="80.87"/>
    <x v="2572"/>
    <n v="80.87"/>
    <n v="43.578499999999991"/>
    <n v="0.35017296311325563"/>
  </r>
  <r>
    <s v="ORID-0938"/>
    <x v="41"/>
    <x v="0"/>
    <s v="Q2"/>
    <n v="6"/>
    <x v="11"/>
    <x v="0"/>
    <x v="3"/>
    <x v="0"/>
    <s v="Business"/>
    <x v="4"/>
    <x v="15"/>
    <n v="1"/>
    <n v="51.09"/>
    <n v="0"/>
    <n v="22.4"/>
    <x v="249"/>
    <n v="22.4"/>
    <n v="28.690000000000005"/>
    <n v="0.56155803484047762"/>
  </r>
  <r>
    <s v="ORID-0939"/>
    <x v="15"/>
    <x v="0"/>
    <s v="Q4"/>
    <n v="11"/>
    <x v="7"/>
    <x v="2"/>
    <x v="10"/>
    <x v="0"/>
    <s v="Returning"/>
    <x v="3"/>
    <x v="6"/>
    <n v="1"/>
    <n v="49.76"/>
    <n v="0.1"/>
    <n v="21.94"/>
    <x v="2573"/>
    <n v="21.94"/>
    <n v="22.843999999999998"/>
    <n v="0.51009289031797067"/>
  </r>
  <r>
    <s v="ORID-094"/>
    <x v="188"/>
    <x v="0"/>
    <s v="Q3"/>
    <n v="9"/>
    <x v="5"/>
    <x v="2"/>
    <x v="5"/>
    <x v="0"/>
    <s v="Returning"/>
    <x v="3"/>
    <x v="6"/>
    <n v="5"/>
    <n v="50.76"/>
    <n v="0"/>
    <n v="22.89"/>
    <x v="2574"/>
    <n v="114.45"/>
    <n v="139.34999999999997"/>
    <n v="0.54905437352245856"/>
  </r>
  <r>
    <s v="ORID-0940"/>
    <x v="249"/>
    <x v="0"/>
    <s v="Q1"/>
    <n v="2"/>
    <x v="4"/>
    <x v="3"/>
    <x v="7"/>
    <x v="3"/>
    <s v="Returning"/>
    <x v="4"/>
    <x v="15"/>
    <n v="1"/>
    <n v="51.73"/>
    <n v="0"/>
    <n v="21.83"/>
    <x v="2575"/>
    <n v="21.83"/>
    <n v="29.9"/>
    <n v="0.57800115986854828"/>
  </r>
  <r>
    <s v="ORID-0941"/>
    <x v="331"/>
    <x v="0"/>
    <s v="Q3"/>
    <n v="7"/>
    <x v="0"/>
    <x v="1"/>
    <x v="2"/>
    <x v="0"/>
    <s v="New"/>
    <x v="2"/>
    <x v="9"/>
    <n v="2"/>
    <n v="125.73"/>
    <n v="0.15"/>
    <n v="61.75"/>
    <x v="2576"/>
    <n v="123.5"/>
    <n v="90.241000000000014"/>
    <n v="0.42219789371248384"/>
  </r>
  <r>
    <s v="ORID-0942"/>
    <x v="252"/>
    <x v="0"/>
    <s v="Q2"/>
    <n v="5"/>
    <x v="3"/>
    <x v="0"/>
    <x v="4"/>
    <x v="1"/>
    <s v="Returning"/>
    <x v="1"/>
    <x v="8"/>
    <n v="1"/>
    <n v="46.28"/>
    <n v="0.05"/>
    <n v="17.95"/>
    <x v="2577"/>
    <n v="17.95"/>
    <n v="26.016000000000002"/>
    <n v="0.591729973161079"/>
  </r>
  <r>
    <s v="ORID-0944"/>
    <x v="27"/>
    <x v="0"/>
    <s v="Q2"/>
    <n v="6"/>
    <x v="11"/>
    <x v="0"/>
    <x v="0"/>
    <x v="3"/>
    <s v="Returning"/>
    <x v="2"/>
    <x v="16"/>
    <n v="2"/>
    <n v="83.72"/>
    <n v="0"/>
    <n v="38.96"/>
    <x v="2578"/>
    <n v="77.92"/>
    <n v="89.52"/>
    <n v="0.53463927376970855"/>
  </r>
  <r>
    <s v="ORID-0945"/>
    <x v="244"/>
    <x v="0"/>
    <s v="Q3"/>
    <n v="7"/>
    <x v="0"/>
    <x v="3"/>
    <x v="7"/>
    <x v="1"/>
    <s v="New"/>
    <x v="0"/>
    <x v="0"/>
    <n v="1"/>
    <n v="154.9"/>
    <n v="0.05"/>
    <n v="77.819999999999993"/>
    <x v="2579"/>
    <n v="77.819999999999993"/>
    <n v="69.335000000000008"/>
    <n v="0.47116985491488572"/>
  </r>
  <r>
    <s v="ORID-0948"/>
    <x v="287"/>
    <x v="0"/>
    <s v="Q4"/>
    <n v="12"/>
    <x v="1"/>
    <x v="2"/>
    <x v="10"/>
    <x v="3"/>
    <s v="New"/>
    <x v="0"/>
    <x v="10"/>
    <n v="1"/>
    <n v="141.74"/>
    <n v="0.15"/>
    <n v="78.97"/>
    <x v="2580"/>
    <n v="78.97"/>
    <n v="41.509"/>
    <n v="0.34453307215365336"/>
  </r>
  <r>
    <s v="ORID-0949"/>
    <x v="93"/>
    <x v="0"/>
    <s v="Q4"/>
    <n v="11"/>
    <x v="7"/>
    <x v="3"/>
    <x v="9"/>
    <x v="1"/>
    <s v="Returning"/>
    <x v="3"/>
    <x v="7"/>
    <n v="4"/>
    <n v="103.33"/>
    <n v="0"/>
    <n v="49.15"/>
    <x v="2581"/>
    <n v="196.6"/>
    <n v="216.72"/>
    <n v="0.5243394948224136"/>
  </r>
  <r>
    <s v="ORID-095"/>
    <x v="161"/>
    <x v="0"/>
    <s v="Q3"/>
    <n v="9"/>
    <x v="5"/>
    <x v="1"/>
    <x v="1"/>
    <x v="3"/>
    <s v="Returning"/>
    <x v="0"/>
    <x v="5"/>
    <n v="1"/>
    <n v="73.06"/>
    <n v="0.05"/>
    <n v="31.42"/>
    <x v="2582"/>
    <n v="31.42"/>
    <n v="37.986999999999995"/>
    <n v="0.54730790842422228"/>
  </r>
  <r>
    <s v="ORID-0952"/>
    <x v="42"/>
    <x v="0"/>
    <s v="Q2"/>
    <n v="6"/>
    <x v="11"/>
    <x v="1"/>
    <x v="1"/>
    <x v="1"/>
    <s v="Business"/>
    <x v="2"/>
    <x v="16"/>
    <n v="1"/>
    <n v="79.900000000000006"/>
    <n v="0.05"/>
    <n v="40.19"/>
    <x v="2583"/>
    <n v="40.19"/>
    <n v="35.715000000000003"/>
    <n v="0.47052236348066667"/>
  </r>
  <r>
    <s v="ORID-0954"/>
    <x v="228"/>
    <x v="0"/>
    <s v="Q3"/>
    <n v="7"/>
    <x v="0"/>
    <x v="2"/>
    <x v="13"/>
    <x v="1"/>
    <s v="New"/>
    <x v="1"/>
    <x v="2"/>
    <n v="3"/>
    <n v="134.61000000000001"/>
    <n v="0.1"/>
    <n v="65.77"/>
    <x v="2584"/>
    <n v="197.31"/>
    <n v="166.13700000000006"/>
    <n v="0.45711479252820914"/>
  </r>
  <r>
    <s v="ORID-0955"/>
    <x v="34"/>
    <x v="0"/>
    <s v="Q4"/>
    <n v="11"/>
    <x v="7"/>
    <x v="0"/>
    <x v="3"/>
    <x v="0"/>
    <s v="New"/>
    <x v="2"/>
    <x v="3"/>
    <n v="1"/>
    <n v="198.34"/>
    <n v="0.05"/>
    <n v="103.2"/>
    <x v="2585"/>
    <n v="103.2"/>
    <n v="85.222999999999999"/>
    <n v="0.45229616341954004"/>
  </r>
  <r>
    <s v="ORID-0956"/>
    <x v="271"/>
    <x v="0"/>
    <s v="Q2"/>
    <n v="5"/>
    <x v="3"/>
    <x v="1"/>
    <x v="11"/>
    <x v="1"/>
    <s v="Business"/>
    <x v="0"/>
    <x v="0"/>
    <n v="1"/>
    <n v="157.59"/>
    <n v="0.05"/>
    <n v="77.599999999999994"/>
    <x v="2586"/>
    <n v="77.599999999999994"/>
    <n v="72.110500000000002"/>
    <n v="0.48166628259206939"/>
  </r>
  <r>
    <s v="ORID-0957"/>
    <x v="245"/>
    <x v="0"/>
    <s v="Q3"/>
    <n v="8"/>
    <x v="2"/>
    <x v="3"/>
    <x v="9"/>
    <x v="1"/>
    <s v="Returning"/>
    <x v="0"/>
    <x v="10"/>
    <n v="2"/>
    <n v="146.85"/>
    <n v="0"/>
    <n v="81.010000000000005"/>
    <x v="2587"/>
    <n v="162.02000000000001"/>
    <n v="131.67999999999998"/>
    <n v="0.44834865509022809"/>
  </r>
  <r>
    <s v="ORID-0958"/>
    <x v="125"/>
    <x v="0"/>
    <s v="Q3"/>
    <n v="7"/>
    <x v="0"/>
    <x v="0"/>
    <x v="12"/>
    <x v="3"/>
    <s v="New"/>
    <x v="3"/>
    <x v="7"/>
    <n v="6"/>
    <n v="102.96"/>
    <n v="0.05"/>
    <n v="51.74"/>
    <x v="2588"/>
    <n v="310.44"/>
    <n v="276.43199999999996"/>
    <n v="0.47102604997341835"/>
  </r>
  <r>
    <s v="ORID-0959"/>
    <x v="124"/>
    <x v="0"/>
    <s v="Q3"/>
    <n v="8"/>
    <x v="2"/>
    <x v="2"/>
    <x v="13"/>
    <x v="0"/>
    <s v="Returning"/>
    <x v="4"/>
    <x v="19"/>
    <n v="4"/>
    <n v="40.46"/>
    <n v="0"/>
    <n v="15.12"/>
    <x v="2589"/>
    <n v="60.48"/>
    <n v="101.36000000000001"/>
    <n v="0.62629757785467133"/>
  </r>
  <r>
    <s v="ORID-0960"/>
    <x v="47"/>
    <x v="0"/>
    <s v="Q4"/>
    <n v="10"/>
    <x v="6"/>
    <x v="2"/>
    <x v="6"/>
    <x v="3"/>
    <s v="Returning"/>
    <x v="2"/>
    <x v="3"/>
    <n v="5"/>
    <n v="196.37"/>
    <n v="0.05"/>
    <n v="103.51"/>
    <x v="2590"/>
    <n v="517.55000000000007"/>
    <n v="415.20749999999987"/>
    <n v="0.44513981393877816"/>
  </r>
  <r>
    <s v="ORID-0962"/>
    <x v="158"/>
    <x v="0"/>
    <s v="Q3"/>
    <n v="8"/>
    <x v="2"/>
    <x v="1"/>
    <x v="1"/>
    <x v="0"/>
    <s v="New"/>
    <x v="4"/>
    <x v="19"/>
    <n v="2"/>
    <n v="39.729999999999997"/>
    <n v="0"/>
    <n v="14.95"/>
    <x v="2591"/>
    <n v="29.9"/>
    <n v="49.559999999999995"/>
    <n v="0.62371004278882458"/>
  </r>
  <r>
    <s v="ORID-0965"/>
    <x v="193"/>
    <x v="0"/>
    <s v="Q3"/>
    <n v="7"/>
    <x v="0"/>
    <x v="2"/>
    <x v="10"/>
    <x v="0"/>
    <s v="Returning"/>
    <x v="1"/>
    <x v="1"/>
    <n v="2"/>
    <n v="35.39"/>
    <n v="0.05"/>
    <n v="13.39"/>
    <x v="2592"/>
    <n v="26.78"/>
    <n v="40.460999999999999"/>
    <n v="0.60173108668818132"/>
  </r>
  <r>
    <s v="ORID-0967"/>
    <x v="124"/>
    <x v="0"/>
    <s v="Q3"/>
    <n v="8"/>
    <x v="2"/>
    <x v="3"/>
    <x v="14"/>
    <x v="2"/>
    <s v="Returning"/>
    <x v="3"/>
    <x v="13"/>
    <n v="5"/>
    <n v="81.55"/>
    <n v="0.2"/>
    <n v="42.09"/>
    <x v="2593"/>
    <n v="210.45000000000002"/>
    <n v="115.75000000000003"/>
    <n v="0.3548436541998774"/>
  </r>
  <r>
    <s v="ORID-0968"/>
    <x v="115"/>
    <x v="0"/>
    <s v="Q4"/>
    <n v="12"/>
    <x v="1"/>
    <x v="2"/>
    <x v="6"/>
    <x v="0"/>
    <s v="New"/>
    <x v="3"/>
    <x v="7"/>
    <n v="1"/>
    <n v="103.13"/>
    <n v="0.15"/>
    <n v="50.06"/>
    <x v="2594"/>
    <n v="50.06"/>
    <n v="37.600499999999997"/>
    <n v="0.42893321393329947"/>
  </r>
  <r>
    <s v="ORID-0969"/>
    <x v="51"/>
    <x v="0"/>
    <s v="Q3"/>
    <n v="7"/>
    <x v="0"/>
    <x v="2"/>
    <x v="10"/>
    <x v="2"/>
    <s v="Business"/>
    <x v="4"/>
    <x v="17"/>
    <n v="12"/>
    <n v="35.81"/>
    <n v="0.15"/>
    <n v="14.29"/>
    <x v="2595"/>
    <n v="171.48"/>
    <n v="193.78200000000001"/>
    <n v="0.53052877112866936"/>
  </r>
  <r>
    <s v="ORID-097"/>
    <x v="10"/>
    <x v="0"/>
    <s v="Q3"/>
    <n v="9"/>
    <x v="5"/>
    <x v="2"/>
    <x v="5"/>
    <x v="1"/>
    <s v="New"/>
    <x v="2"/>
    <x v="16"/>
    <n v="2"/>
    <n v="80.239999999999995"/>
    <n v="0"/>
    <n v="40.5"/>
    <x v="2596"/>
    <n v="81"/>
    <n v="79.47999999999999"/>
    <n v="0.49526420737786636"/>
  </r>
  <r>
    <s v="ORID-0970"/>
    <x v="270"/>
    <x v="0"/>
    <s v="Q3"/>
    <n v="7"/>
    <x v="0"/>
    <x v="2"/>
    <x v="10"/>
    <x v="1"/>
    <s v="New"/>
    <x v="0"/>
    <x v="10"/>
    <n v="1"/>
    <n v="145.87"/>
    <n v="0"/>
    <n v="81.430000000000007"/>
    <x v="2597"/>
    <n v="81.430000000000007"/>
    <n v="64.44"/>
    <n v="0.44176321382052508"/>
  </r>
  <r>
    <s v="ORID-0972"/>
    <x v="75"/>
    <x v="0"/>
    <s v="Q3"/>
    <n v="7"/>
    <x v="0"/>
    <x v="0"/>
    <x v="4"/>
    <x v="1"/>
    <s v="Returning"/>
    <x v="4"/>
    <x v="19"/>
    <n v="1"/>
    <n v="40.799999999999997"/>
    <n v="0"/>
    <n v="14.42"/>
    <x v="2598"/>
    <n v="14.42"/>
    <n v="26.379999999999995"/>
    <n v="0.64656862745098032"/>
  </r>
  <r>
    <s v="ORID-0977"/>
    <x v="280"/>
    <x v="0"/>
    <s v="Q1"/>
    <n v="3"/>
    <x v="8"/>
    <x v="1"/>
    <x v="1"/>
    <x v="3"/>
    <s v="New"/>
    <x v="0"/>
    <x v="0"/>
    <n v="5"/>
    <n v="156.13"/>
    <n v="0"/>
    <n v="77.03"/>
    <x v="2599"/>
    <n v="385.15"/>
    <n v="395.5"/>
    <n v="0.50662909114199706"/>
  </r>
  <r>
    <s v="ORID-0979"/>
    <x v="195"/>
    <x v="0"/>
    <s v="Q2"/>
    <n v="5"/>
    <x v="3"/>
    <x v="0"/>
    <x v="4"/>
    <x v="2"/>
    <s v="Returning"/>
    <x v="3"/>
    <x v="13"/>
    <n v="8"/>
    <n v="79.94"/>
    <n v="0.15"/>
    <n v="41.65"/>
    <x v="2600"/>
    <n v="333.2"/>
    <n v="210.392"/>
    <n v="0.38704028021015763"/>
  </r>
  <r>
    <s v="ORID-0980"/>
    <x v="81"/>
    <x v="0"/>
    <s v="Q2"/>
    <n v="5"/>
    <x v="3"/>
    <x v="0"/>
    <x v="0"/>
    <x v="1"/>
    <s v="Returning"/>
    <x v="1"/>
    <x v="8"/>
    <n v="1"/>
    <n v="46.84"/>
    <n v="0"/>
    <n v="17.93"/>
    <x v="2601"/>
    <n v="17.93"/>
    <n v="28.910000000000004"/>
    <n v="0.61720751494449189"/>
  </r>
  <r>
    <s v="ORID-0985"/>
    <x v="180"/>
    <x v="0"/>
    <s v="Q1"/>
    <n v="3"/>
    <x v="8"/>
    <x v="2"/>
    <x v="16"/>
    <x v="3"/>
    <s v="New"/>
    <x v="4"/>
    <x v="19"/>
    <n v="2"/>
    <n v="41.23"/>
    <n v="0"/>
    <n v="14.28"/>
    <x v="2602"/>
    <n v="28.56"/>
    <n v="53.899999999999991"/>
    <n v="0.65365025466893034"/>
  </r>
  <r>
    <s v="ORID-0987"/>
    <x v="329"/>
    <x v="0"/>
    <s v="Q3"/>
    <n v="8"/>
    <x v="2"/>
    <x v="2"/>
    <x v="10"/>
    <x v="3"/>
    <s v="Returning"/>
    <x v="1"/>
    <x v="1"/>
    <n v="1"/>
    <n v="37"/>
    <n v="0.15"/>
    <n v="13.68"/>
    <x v="2603"/>
    <n v="13.68"/>
    <n v="17.77"/>
    <n v="0.56502384737678857"/>
  </r>
  <r>
    <s v="ORID-0989"/>
    <x v="274"/>
    <x v="0"/>
    <s v="Q4"/>
    <n v="10"/>
    <x v="6"/>
    <x v="2"/>
    <x v="10"/>
    <x v="1"/>
    <s v="Returning"/>
    <x v="3"/>
    <x v="11"/>
    <n v="3"/>
    <n v="40.42"/>
    <n v="0"/>
    <n v="16.79"/>
    <x v="2604"/>
    <n v="50.37"/>
    <n v="70.890000000000015"/>
    <n v="0.58461157842652167"/>
  </r>
  <r>
    <s v="ORID-099"/>
    <x v="255"/>
    <x v="0"/>
    <s v="Q2"/>
    <n v="6"/>
    <x v="11"/>
    <x v="0"/>
    <x v="3"/>
    <x v="1"/>
    <s v="New"/>
    <x v="4"/>
    <x v="17"/>
    <n v="1"/>
    <n v="36.28"/>
    <n v="0.1"/>
    <n v="13.8"/>
    <x v="1430"/>
    <n v="13.8"/>
    <n v="18.852"/>
    <n v="0.5773612642410878"/>
  </r>
  <r>
    <s v="ORID-0990"/>
    <x v="70"/>
    <x v="0"/>
    <s v="Q4"/>
    <n v="11"/>
    <x v="7"/>
    <x v="1"/>
    <x v="11"/>
    <x v="1"/>
    <s v="Returning"/>
    <x v="3"/>
    <x v="11"/>
    <n v="5"/>
    <n v="39.79"/>
    <n v="0.1"/>
    <n v="17.09"/>
    <x v="2605"/>
    <n v="85.45"/>
    <n v="93.605000000000004"/>
    <n v="0.52277233252352628"/>
  </r>
  <r>
    <s v="ORID-0991"/>
    <x v="5"/>
    <x v="0"/>
    <s v="Q3"/>
    <n v="8"/>
    <x v="2"/>
    <x v="3"/>
    <x v="7"/>
    <x v="2"/>
    <s v="Business"/>
    <x v="0"/>
    <x v="10"/>
    <n v="4"/>
    <n v="145.30000000000001"/>
    <n v="0.15"/>
    <n v="77.040000000000006"/>
    <x v="2606"/>
    <n v="308.16000000000003"/>
    <n v="185.86"/>
    <n v="0.37621958625156876"/>
  </r>
  <r>
    <s v="ORID-0994"/>
    <x v="227"/>
    <x v="0"/>
    <s v="Q1"/>
    <n v="1"/>
    <x v="9"/>
    <x v="1"/>
    <x v="11"/>
    <x v="1"/>
    <s v="Returning"/>
    <x v="0"/>
    <x v="12"/>
    <n v="1"/>
    <n v="94.07"/>
    <n v="0"/>
    <n v="46.28"/>
    <x v="2607"/>
    <n v="46.28"/>
    <n v="47.789999999999992"/>
    <n v="0.50802593813117891"/>
  </r>
  <r>
    <s v="ORID-0995"/>
    <x v="225"/>
    <x v="0"/>
    <s v="Q1"/>
    <n v="3"/>
    <x v="8"/>
    <x v="3"/>
    <x v="14"/>
    <x v="3"/>
    <s v="Business"/>
    <x v="2"/>
    <x v="3"/>
    <n v="1"/>
    <n v="192.84"/>
    <n v="0.15"/>
    <n v="101.42"/>
    <x v="2608"/>
    <n v="101.42"/>
    <n v="62.493999999999986"/>
    <n v="0.38126090510877647"/>
  </r>
  <r>
    <s v="ORID-0996"/>
    <x v="280"/>
    <x v="0"/>
    <s v="Q1"/>
    <n v="3"/>
    <x v="8"/>
    <x v="1"/>
    <x v="11"/>
    <x v="1"/>
    <s v="Returning"/>
    <x v="2"/>
    <x v="9"/>
    <n v="1"/>
    <n v="124.31"/>
    <n v="0"/>
    <n v="61.16"/>
    <x v="2609"/>
    <n v="61.16"/>
    <n v="63.150000000000006"/>
    <n v="0.50800418309066053"/>
  </r>
  <r>
    <s v="ORID-0997"/>
    <x v="302"/>
    <x v="0"/>
    <s v="Q3"/>
    <n v="9"/>
    <x v="5"/>
    <x v="2"/>
    <x v="10"/>
    <x v="3"/>
    <s v="Returning"/>
    <x v="2"/>
    <x v="9"/>
    <n v="2"/>
    <n v="121.82"/>
    <n v="0"/>
    <n v="61.92"/>
    <x v="2610"/>
    <n v="123.84"/>
    <n v="119.79999999999998"/>
    <n v="0.49170907896897059"/>
  </r>
  <r>
    <s v="ORID-0998"/>
    <x v="88"/>
    <x v="0"/>
    <s v="Q2"/>
    <n v="6"/>
    <x v="11"/>
    <x v="2"/>
    <x v="10"/>
    <x v="1"/>
    <s v="Returning"/>
    <x v="1"/>
    <x v="2"/>
    <n v="2"/>
    <n v="131.81"/>
    <n v="0.05"/>
    <n v="66.09"/>
    <x v="2611"/>
    <n v="132.18"/>
    <n v="118.25899999999999"/>
    <n v="0.472206804850682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8644B-BC57-4496-81BF-EF83556D0A9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C31" firstHeaderRow="0" firstDataRow="1" firstDataCol="1"/>
  <pivotFields count="20">
    <pivotField showAll="0"/>
    <pivotField numFmtId="165" showAll="0"/>
    <pivotField numFmtId="1" showAll="0"/>
    <pivotField showAll="0"/>
    <pivotField numFmtId="1" showAll="0"/>
    <pivotField axis="axisRow" showAll="0">
      <items count="13">
        <item x="9"/>
        <item x="4"/>
        <item x="8"/>
        <item x="10"/>
        <item x="3"/>
        <item x="11"/>
        <item x="0"/>
        <item x="2"/>
        <item x="5"/>
        <item x="6"/>
        <item x="7"/>
        <item x="1"/>
        <item t="default"/>
      </items>
    </pivotField>
    <pivotField showAll="0"/>
    <pivotField showAll="0"/>
    <pivotField showAll="0"/>
    <pivotField showAll="0"/>
    <pivotField showAll="0"/>
    <pivotField showAll="0"/>
    <pivotField numFmtId="1" showAll="0"/>
    <pivotField numFmtId="164" showAll="0"/>
    <pivotField numFmtId="9" showAll="0"/>
    <pivotField numFmtId="164" showAll="0"/>
    <pivotField dataField="1" showAll="0"/>
    <pivotField showAll="0"/>
    <pivotField dataField="1"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Profit" fld="18" baseField="0" baseItem="0"/>
    <dataField name="Sum of Revenue" fld="16" baseField="0" baseItem="0"/>
  </dataFields>
  <formats count="1">
    <format dxfId="22">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5" count="12">
              <x v="0"/>
              <x v="1"/>
              <x v="2"/>
              <x v="3"/>
              <x v="4"/>
              <x v="5"/>
              <x v="6"/>
              <x v="7"/>
              <x v="8"/>
              <x v="9"/>
              <x v="10"/>
              <x v="11"/>
            </reference>
          </references>
        </pivotArea>
      </pivotAreas>
    </conditionalFormat>
  </conditionalFormats>
  <chartFormats count="17">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5" count="1" selected="0">
            <x v="1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4" format="11">
      <pivotArea type="data" outline="0" fieldPosition="0">
        <references count="2">
          <reference field="4294967294" count="1" selected="0">
            <x v="0"/>
          </reference>
          <reference field="5" count="1" selected="0">
            <x v="5"/>
          </reference>
        </references>
      </pivotArea>
    </chartFormat>
    <chartFormat chart="4" format="12">
      <pivotArea type="data" outline="0" fieldPosition="0">
        <references count="2">
          <reference field="4294967294" count="1" selected="0">
            <x v="0"/>
          </reference>
          <reference field="5" count="1" selected="0">
            <x v="4"/>
          </reference>
        </references>
      </pivotArea>
    </chartFormat>
    <chartFormat chart="4" format="13">
      <pivotArea type="data" outline="0" fieldPosition="0">
        <references count="2">
          <reference field="4294967294" count="1" selected="0">
            <x v="0"/>
          </reference>
          <reference field="5" count="1" selected="0">
            <x v="6"/>
          </reference>
        </references>
      </pivotArea>
    </chartFormat>
    <chartFormat chart="4" format="14">
      <pivotArea type="data" outline="0" fieldPosition="0">
        <references count="2">
          <reference field="4294967294" count="1" selected="0">
            <x v="0"/>
          </reference>
          <reference field="5" count="1" selected="0">
            <x v="7"/>
          </reference>
        </references>
      </pivotArea>
    </chartFormat>
    <chartFormat chart="4" format="15">
      <pivotArea type="data" outline="0" fieldPosition="0">
        <references count="2">
          <reference field="4294967294" count="1" selected="0">
            <x v="0"/>
          </reference>
          <reference field="5" count="1" selected="0">
            <x v="8"/>
          </reference>
        </references>
      </pivotArea>
    </chartFormat>
    <chartFormat chart="4" format="16">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1876A-52DE-4916-8E04-8D680EC49BC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33" firstHeaderRow="1" firstDataRow="1" firstDataCol="1"/>
  <pivotFields count="20">
    <pivotField showAll="0"/>
    <pivotField numFmtId="165" showAll="0"/>
    <pivotField numFmtId="1" showAll="0"/>
    <pivotField showAll="0"/>
    <pivotField numFmtId="1" showAll="0"/>
    <pivotField showAll="0"/>
    <pivotField showAll="0"/>
    <pivotField axis="axisRow" showAll="0">
      <items count="18">
        <item x="9"/>
        <item x="5"/>
        <item x="13"/>
        <item x="12"/>
        <item x="15"/>
        <item x="3"/>
        <item x="6"/>
        <item x="1"/>
        <item x="7"/>
        <item x="11"/>
        <item x="4"/>
        <item x="8"/>
        <item x="0"/>
        <item x="14"/>
        <item x="16"/>
        <item x="10"/>
        <item x="2"/>
        <item t="default"/>
      </items>
    </pivotField>
    <pivotField showAll="0"/>
    <pivotField showAll="0"/>
    <pivotField showAll="0"/>
    <pivotField showAll="0"/>
    <pivotField numFmtId="1" showAll="0"/>
    <pivotField numFmtId="164" showAll="0"/>
    <pivotField numFmtId="9" showAll="0"/>
    <pivotField numFmtId="164" showAll="0"/>
    <pivotField dataField="1" showAll="0"/>
    <pivotField showAll="0"/>
    <pivotField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7" baseItem="0" numFmtId="169"/>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41EB90-1916-4A8D-A03B-2816D0C5B44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5:C70" firstHeaderRow="1" firstDataRow="1" firstDataCol="1"/>
  <pivotFields count="20">
    <pivotField showAll="0"/>
    <pivotField numFmtId="165" showAll="0"/>
    <pivotField numFmtId="1" showAll="0"/>
    <pivotField showAll="0"/>
    <pivotField numFmtId="1" showAll="0"/>
    <pivotField showAll="0"/>
    <pivotField showAll="0">
      <items count="5">
        <item x="2"/>
        <item x="3"/>
        <item x="1"/>
        <item x="0"/>
        <item t="default"/>
      </items>
    </pivotField>
    <pivotField showAll="0"/>
    <pivotField axis="axisRow" showAll="0">
      <items count="5">
        <item x="2"/>
        <item x="3"/>
        <item x="1"/>
        <item x="0"/>
        <item t="default"/>
      </items>
    </pivotField>
    <pivotField showAll="0"/>
    <pivotField showAll="0">
      <items count="6">
        <item x="4"/>
        <item x="2"/>
        <item x="1"/>
        <item x="3"/>
        <item x="0"/>
        <item t="default"/>
      </items>
    </pivotField>
    <pivotField showAll="0"/>
    <pivotField numFmtId="1" showAll="0"/>
    <pivotField numFmtId="164" showAll="0"/>
    <pivotField numFmtId="9" showAll="0"/>
    <pivotField numFmtId="164" showAll="0"/>
    <pivotField dataField="1" showAll="0">
      <items count="2613">
        <item x="2283"/>
        <item x="528"/>
        <item x="1284"/>
        <item x="281"/>
        <item x="2223"/>
        <item x="2603"/>
        <item x="1415"/>
        <item x="1508"/>
        <item x="1596"/>
        <item x="515"/>
        <item x="367"/>
        <item x="802"/>
        <item x="1215"/>
        <item x="2318"/>
        <item x="1414"/>
        <item x="2199"/>
        <item x="2558"/>
        <item x="892"/>
        <item x="1437"/>
        <item x="1491"/>
        <item x="1430"/>
        <item x="2526"/>
        <item x="61"/>
        <item x="2406"/>
        <item x="1979"/>
        <item x="1825"/>
        <item x="1975"/>
        <item x="546"/>
        <item x="2443"/>
        <item x="519"/>
        <item x="1699"/>
        <item x="204"/>
        <item x="62"/>
        <item x="1892"/>
        <item x="1105"/>
        <item x="2321"/>
        <item x="2491"/>
        <item x="201"/>
        <item x="174"/>
        <item x="1504"/>
        <item x="643"/>
        <item x="1722"/>
        <item x="653"/>
        <item x="778"/>
        <item x="1613"/>
        <item x="579"/>
        <item x="962"/>
        <item x="266"/>
        <item x="920"/>
        <item x="1393"/>
        <item x="2042"/>
        <item x="518"/>
        <item x="25"/>
        <item x="2173"/>
        <item x="446"/>
        <item x="273"/>
        <item x="1788"/>
        <item x="655"/>
        <item x="676"/>
        <item x="1824"/>
        <item x="2019"/>
        <item x="2427"/>
        <item x="412"/>
        <item x="2506"/>
        <item x="1458"/>
        <item x="899"/>
        <item x="276"/>
        <item x="256"/>
        <item x="844"/>
        <item x="1359"/>
        <item x="183"/>
        <item x="453"/>
        <item x="236"/>
        <item x="742"/>
        <item x="1081"/>
        <item x="2094"/>
        <item x="2128"/>
        <item x="781"/>
        <item x="822"/>
        <item x="943"/>
        <item x="559"/>
        <item x="1982"/>
        <item x="436"/>
        <item x="2190"/>
        <item x="1091"/>
        <item x="1599"/>
        <item x="1505"/>
        <item x="2152"/>
        <item x="553"/>
        <item x="1691"/>
        <item x="447"/>
        <item x="609"/>
        <item x="1621"/>
        <item x="737"/>
        <item x="1863"/>
        <item x="2102"/>
        <item x="1884"/>
        <item x="804"/>
        <item x="197"/>
        <item x="481"/>
        <item x="1092"/>
        <item x="2071"/>
        <item x="1076"/>
        <item x="1659"/>
        <item x="211"/>
        <item x="1009"/>
        <item x="2156"/>
        <item x="1580"/>
        <item x="16"/>
        <item x="1266"/>
        <item x="1189"/>
        <item x="363"/>
        <item x="933"/>
        <item x="1168"/>
        <item x="473"/>
        <item x="558"/>
        <item x="753"/>
        <item x="2147"/>
        <item x="1456"/>
        <item x="2522"/>
        <item x="1347"/>
        <item x="1571"/>
        <item x="2197"/>
        <item x="1051"/>
        <item x="1398"/>
        <item x="2141"/>
        <item x="1158"/>
        <item x="205"/>
        <item x="1992"/>
        <item x="94"/>
        <item x="926"/>
        <item x="1123"/>
        <item x="132"/>
        <item x="1711"/>
        <item x="610"/>
        <item x="153"/>
        <item x="1881"/>
        <item x="838"/>
        <item x="867"/>
        <item x="1953"/>
        <item x="798"/>
        <item x="1134"/>
        <item x="1543"/>
        <item x="2155"/>
        <item x="73"/>
        <item x="1899"/>
        <item x="1062"/>
        <item x="2225"/>
        <item x="2467"/>
        <item x="448"/>
        <item x="1516"/>
        <item x="1746"/>
        <item x="1258"/>
        <item x="1612"/>
        <item x="812"/>
        <item x="2210"/>
        <item x="2377"/>
        <item x="113"/>
        <item x="1159"/>
        <item x="1242"/>
        <item x="1576"/>
        <item x="1538"/>
        <item x="1713"/>
        <item x="2077"/>
        <item x="642"/>
        <item x="2164"/>
        <item x="972"/>
        <item x="1804"/>
        <item x="690"/>
        <item x="2401"/>
        <item x="1033"/>
        <item x="530"/>
        <item x="2446"/>
        <item x="2520"/>
        <item x="1670"/>
        <item x="2569"/>
        <item x="1573"/>
        <item x="1077"/>
        <item x="1928"/>
        <item x="2518"/>
        <item x="1766"/>
        <item x="860"/>
        <item x="2182"/>
        <item x="200"/>
        <item x="2020"/>
        <item x="2545"/>
        <item x="1364"/>
        <item x="1832"/>
        <item x="1886"/>
        <item x="800"/>
        <item x="1739"/>
        <item x="2456"/>
        <item x="508"/>
        <item x="54"/>
        <item x="2329"/>
        <item x="2420"/>
        <item x="23"/>
        <item x="1854"/>
        <item x="876"/>
        <item x="1893"/>
        <item x="1444"/>
        <item x="2434"/>
        <item x="2469"/>
        <item x="44"/>
        <item x="2507"/>
        <item x="1341"/>
        <item x="477"/>
        <item x="1219"/>
        <item x="2437"/>
        <item x="818"/>
        <item x="1521"/>
        <item x="2076"/>
        <item x="989"/>
        <item x="1265"/>
        <item x="1963"/>
        <item x="502"/>
        <item x="2034"/>
        <item x="1904"/>
        <item x="2537"/>
        <item x="894"/>
        <item x="2509"/>
        <item x="1059"/>
        <item x="736"/>
        <item x="120"/>
        <item x="420"/>
        <item x="1855"/>
        <item x="2480"/>
        <item x="427"/>
        <item x="1408"/>
        <item x="1494"/>
        <item x="624"/>
        <item x="1529"/>
        <item x="979"/>
        <item x="359"/>
        <item x="2598"/>
        <item x="403"/>
        <item x="1501"/>
        <item x="374"/>
        <item x="398"/>
        <item x="2166"/>
        <item x="2181"/>
        <item x="723"/>
        <item x="2424"/>
        <item x="293"/>
        <item x="797"/>
        <item x="480"/>
        <item x="597"/>
        <item x="1235"/>
        <item x="461"/>
        <item x="1286"/>
        <item x="1924"/>
        <item x="1686"/>
        <item x="2030"/>
        <item x="1064"/>
        <item x="2080"/>
        <item x="1127"/>
        <item x="487"/>
        <item x="498"/>
        <item x="1932"/>
        <item x="244"/>
        <item x="1387"/>
        <item x="152"/>
        <item x="1128"/>
        <item x="794"/>
        <item x="1141"/>
        <item x="2335"/>
        <item x="1531"/>
        <item x="1705"/>
        <item x="235"/>
        <item x="588"/>
        <item x="2577"/>
        <item x="666"/>
        <item x="13"/>
        <item x="1032"/>
        <item x="1298"/>
        <item x="2059"/>
        <item x="2417"/>
        <item x="139"/>
        <item x="1173"/>
        <item x="379"/>
        <item x="2573"/>
        <item x="2476"/>
        <item x="1145"/>
        <item x="455"/>
        <item x="2394"/>
        <item x="619"/>
        <item x="809"/>
        <item x="230"/>
        <item x="2472"/>
        <item x="1390"/>
        <item x="1493"/>
        <item x="724"/>
        <item x="353"/>
        <item x="1331"/>
        <item x="1116"/>
        <item x="250"/>
        <item x="37"/>
        <item x="1058"/>
        <item x="970"/>
        <item x="494"/>
        <item x="1946"/>
        <item x="981"/>
        <item x="393"/>
        <item x="72"/>
        <item x="1131"/>
        <item x="495"/>
        <item x="1485"/>
        <item x="2254"/>
        <item x="2298"/>
        <item x="560"/>
        <item x="2479"/>
        <item x="2083"/>
        <item x="1276"/>
        <item x="1109"/>
        <item x="1282"/>
        <item x="2163"/>
        <item x="1154"/>
        <item x="1102"/>
        <item x="382"/>
        <item x="2601"/>
        <item x="2090"/>
        <item x="171"/>
        <item x="660"/>
        <item x="1036"/>
        <item x="395"/>
        <item x="1841"/>
        <item x="1424"/>
        <item x="1403"/>
        <item x="702"/>
        <item x="2064"/>
        <item x="170"/>
        <item x="1017"/>
        <item x="2536"/>
        <item x="1861"/>
        <item x="105"/>
        <item x="1252"/>
        <item x="1831"/>
        <item x="1868"/>
        <item x="2562"/>
        <item x="1856"/>
        <item x="1065"/>
        <item x="1632"/>
        <item x="2552"/>
        <item x="922"/>
        <item x="1843"/>
        <item x="520"/>
        <item x="1902"/>
        <item x="259"/>
        <item x="214"/>
        <item x="386"/>
        <item x="1125"/>
        <item x="1080"/>
        <item x="1910"/>
        <item x="2092"/>
        <item x="1355"/>
        <item x="302"/>
        <item x="7"/>
        <item x="107"/>
        <item x="815"/>
        <item x="1781"/>
        <item x="485"/>
        <item x="2344"/>
        <item x="109"/>
        <item x="694"/>
        <item x="468"/>
        <item x="1225"/>
        <item x="2060"/>
        <item x="1792"/>
        <item x="834"/>
        <item x="699"/>
        <item x="1346"/>
        <item x="1190"/>
        <item x="1692"/>
        <item x="2324"/>
        <item x="1844"/>
        <item x="791"/>
        <item x="2475"/>
        <item x="1512"/>
        <item x="589"/>
        <item x="418"/>
        <item x="249"/>
        <item x="43"/>
        <item x="343"/>
        <item x="2078"/>
        <item x="93"/>
        <item x="70"/>
        <item x="1097"/>
        <item x="1023"/>
        <item x="1216"/>
        <item x="2575"/>
        <item x="1809"/>
        <item x="260"/>
        <item x="1218"/>
        <item x="2503"/>
        <item x="2232"/>
        <item x="77"/>
        <item x="1133"/>
        <item x="1365"/>
        <item x="913"/>
        <item x="921"/>
        <item x="388"/>
        <item x="1310"/>
        <item x="1871"/>
        <item x="1002"/>
        <item x="2021"/>
        <item x="2264"/>
        <item x="1674"/>
        <item x="1230"/>
        <item x="2126"/>
        <item x="237"/>
        <item x="2284"/>
        <item x="177"/>
        <item x="21"/>
        <item x="2218"/>
        <item x="1883"/>
        <item x="2405"/>
        <item x="1246"/>
        <item x="349"/>
        <item x="1339"/>
        <item x="1519"/>
        <item x="389"/>
        <item x="1859"/>
        <item x="891"/>
        <item x="421"/>
        <item x="1071"/>
        <item x="2346"/>
        <item x="76"/>
        <item x="1100"/>
        <item x="2393"/>
        <item x="2177"/>
        <item x="2255"/>
        <item x="69"/>
        <item x="234"/>
        <item x="886"/>
        <item x="424"/>
        <item x="700"/>
        <item x="692"/>
        <item x="1897"/>
        <item x="240"/>
        <item x="1905"/>
        <item x="726"/>
        <item x="1668"/>
        <item x="465"/>
        <item x="801"/>
        <item x="496"/>
        <item x="949"/>
        <item x="2116"/>
        <item x="2592"/>
        <item x="2242"/>
        <item x="2143"/>
        <item x="277"/>
        <item x="443"/>
        <item x="1043"/>
        <item x="2519"/>
        <item x="227"/>
        <item x="859"/>
        <item x="2328"/>
        <item x="1878"/>
        <item x="2195"/>
        <item x="1799"/>
        <item x="287"/>
        <item x="274"/>
        <item x="746"/>
        <item x="1660"/>
        <item x="445"/>
        <item x="1114"/>
        <item x="948"/>
        <item x="1737"/>
        <item x="1199"/>
        <item x="2582"/>
        <item x="1183"/>
        <item x="1907"/>
        <item x="239"/>
        <item x="2311"/>
        <item x="1035"/>
        <item x="352"/>
        <item x="848"/>
        <item x="1703"/>
        <item x="1214"/>
        <item x="832"/>
        <item x="4"/>
        <item x="111"/>
        <item x="911"/>
        <item x="1066"/>
        <item x="55"/>
        <item x="2300"/>
        <item x="767"/>
        <item x="368"/>
        <item x="1007"/>
        <item x="1231"/>
        <item x="122"/>
        <item x="162"/>
        <item x="28"/>
        <item x="652"/>
        <item x="740"/>
        <item x="173"/>
        <item x="397"/>
        <item x="902"/>
        <item x="78"/>
        <item x="719"/>
        <item x="805"/>
        <item x="144"/>
        <item x="1104"/>
        <item x="2249"/>
        <item x="181"/>
        <item x="247"/>
        <item x="10"/>
        <item x="1536"/>
        <item x="714"/>
        <item x="1120"/>
        <item x="2120"/>
        <item x="820"/>
        <item x="2191"/>
        <item x="296"/>
        <item x="1227"/>
        <item x="2384"/>
        <item x="167"/>
        <item x="1553"/>
        <item x="1344"/>
        <item x="2348"/>
        <item x="430"/>
        <item x="855"/>
        <item x="539"/>
        <item x="216"/>
        <item x="2138"/>
        <item x="213"/>
        <item x="2180"/>
        <item x="1930"/>
        <item x="1376"/>
        <item x="2211"/>
        <item x="1601"/>
        <item x="292"/>
        <item x="294"/>
        <item x="262"/>
        <item x="1840"/>
        <item x="1903"/>
        <item x="1936"/>
        <item x="314"/>
        <item x="1767"/>
        <item x="695"/>
        <item x="706"/>
        <item x="927"/>
        <item x="1789"/>
        <item x="1287"/>
        <item x="2091"/>
        <item x="2086"/>
        <item x="630"/>
        <item x="2024"/>
        <item x="2338"/>
        <item x="531"/>
        <item x="1446"/>
        <item x="1140"/>
        <item x="124"/>
        <item x="743"/>
        <item x="2240"/>
        <item x="1858"/>
        <item x="1640"/>
        <item x="1375"/>
        <item x="1434"/>
        <item x="336"/>
        <item x="1957"/>
        <item x="1805"/>
        <item x="1316"/>
        <item x="1448"/>
        <item x="1010"/>
        <item x="916"/>
        <item x="1620"/>
        <item x="1368"/>
        <item x="2233"/>
        <item x="1056"/>
        <item x="645"/>
        <item x="1663"/>
        <item x="1745"/>
        <item x="2107"/>
        <item x="1278"/>
        <item x="2136"/>
        <item x="131"/>
        <item x="667"/>
        <item x="345"/>
        <item x="2566"/>
        <item x="1551"/>
        <item x="1422"/>
        <item x="2185"/>
        <item x="1268"/>
        <item x="221"/>
        <item x="661"/>
        <item x="2583"/>
        <item x="2112"/>
        <item x="97"/>
        <item x="2308"/>
        <item x="2018"/>
        <item x="1005"/>
        <item x="2517"/>
        <item x="946"/>
        <item x="32"/>
        <item x="1937"/>
        <item x="2066"/>
        <item x="210"/>
        <item x="1819"/>
        <item x="814"/>
        <item x="1698"/>
        <item x="1207"/>
        <item x="2544"/>
        <item x="2051"/>
        <item x="851"/>
        <item x="137"/>
        <item x="1655"/>
        <item x="283"/>
        <item x="569"/>
        <item x="1857"/>
        <item x="2032"/>
        <item x="1143"/>
        <item x="1525"/>
        <item x="2458"/>
        <item x="2026"/>
        <item x="143"/>
        <item x="1202"/>
        <item x="1321"/>
        <item x="817"/>
        <item x="1574"/>
        <item x="1488"/>
        <item x="1900"/>
        <item x="671"/>
        <item x="990"/>
        <item x="673"/>
        <item x="1970"/>
        <item x="823"/>
        <item x="337"/>
        <item x="1981"/>
        <item x="1743"/>
        <item x="787"/>
        <item x="1288"/>
        <item x="2591"/>
        <item x="338"/>
        <item x="944"/>
        <item x="509"/>
        <item x="164"/>
        <item x="2068"/>
        <item x="185"/>
        <item x="2069"/>
        <item x="1492"/>
        <item x="1337"/>
        <item x="1433"/>
        <item x="966"/>
        <item x="621"/>
        <item x="2527"/>
        <item x="1749"/>
        <item x="2153"/>
        <item x="853"/>
        <item x="355"/>
        <item x="2106"/>
        <item x="826"/>
        <item x="2425"/>
        <item x="1589"/>
        <item x="1999"/>
        <item x="194"/>
        <item x="22"/>
        <item x="2272"/>
        <item x="148"/>
        <item x="1070"/>
        <item x="2380"/>
        <item x="1380"/>
        <item x="779"/>
        <item x="1740"/>
        <item x="189"/>
        <item x="2043"/>
        <item x="1810"/>
        <item x="1987"/>
        <item x="780"/>
        <item x="878"/>
        <item x="1055"/>
        <item x="1795"/>
        <item x="339"/>
        <item x="104"/>
        <item x="88"/>
        <item x="2471"/>
        <item x="295"/>
        <item x="2419"/>
        <item x="1006"/>
        <item x="270"/>
        <item x="1644"/>
        <item x="909"/>
        <item x="564"/>
        <item x="842"/>
        <item x="186"/>
        <item x="291"/>
        <item x="1547"/>
        <item x="1593"/>
        <item x="633"/>
        <item x="2340"/>
        <item x="628"/>
        <item x="303"/>
        <item x="1598"/>
        <item x="722"/>
        <item x="583"/>
        <item x="275"/>
        <item x="924"/>
        <item x="1587"/>
        <item x="215"/>
        <item x="279"/>
        <item x="1718"/>
        <item x="362"/>
        <item x="2602"/>
        <item x="1997"/>
        <item x="683"/>
        <item x="1372"/>
        <item x="1293"/>
        <item x="889"/>
        <item x="893"/>
        <item x="978"/>
        <item x="1549"/>
        <item x="2369"/>
        <item x="707"/>
        <item x="1324"/>
        <item x="594"/>
        <item x="1812"/>
        <item x="636"/>
        <item x="129"/>
        <item x="312"/>
        <item x="306"/>
        <item x="474"/>
        <item x="1578"/>
        <item x="1717"/>
        <item x="525"/>
        <item x="81"/>
        <item x="2157"/>
        <item x="735"/>
        <item x="865"/>
        <item x="2271"/>
        <item x="960"/>
        <item x="1177"/>
        <item x="1801"/>
        <item x="2426"/>
        <item x="2370"/>
        <item x="471"/>
        <item x="2044"/>
        <item x="912"/>
        <item x="110"/>
        <item x="2312"/>
        <item x="1367"/>
        <item x="1533"/>
        <item x="1935"/>
        <item x="1762"/>
        <item x="756"/>
        <item x="2594"/>
        <item x="1391"/>
        <item x="27"/>
        <item x="895"/>
        <item x="1248"/>
        <item x="1477"/>
        <item x="1665"/>
        <item x="1513"/>
        <item x="325"/>
        <item x="2286"/>
        <item x="96"/>
        <item x="1626"/>
        <item x="934"/>
        <item x="1153"/>
        <item x="617"/>
        <item x="1330"/>
        <item x="864"/>
        <item x="1872"/>
        <item x="849"/>
        <item x="49"/>
        <item x="2047"/>
        <item x="1563"/>
        <item x="2459"/>
        <item x="2530"/>
        <item x="884"/>
        <item x="2113"/>
        <item x="514"/>
        <item x="1103"/>
        <item x="394"/>
        <item x="796"/>
        <item x="1185"/>
        <item x="717"/>
        <item x="1759"/>
        <item x="1685"/>
        <item x="1606"/>
        <item x="1510"/>
        <item x="1172"/>
        <item x="151"/>
        <item x="92"/>
        <item x="452"/>
        <item x="607"/>
        <item x="1457"/>
        <item x="437"/>
        <item x="604"/>
        <item x="419"/>
        <item x="423"/>
        <item x="1556"/>
        <item x="1407"/>
        <item x="2483"/>
        <item x="2387"/>
        <item x="603"/>
        <item x="117"/>
        <item x="320"/>
        <item x="620"/>
        <item x="2556"/>
        <item x="1915"/>
        <item x="2429"/>
        <item x="599"/>
        <item x="1681"/>
        <item x="1550"/>
        <item x="562"/>
        <item x="833"/>
        <item x="1098"/>
        <item x="557"/>
        <item x="2563"/>
        <item x="857"/>
        <item x="679"/>
        <item x="590"/>
        <item x="2304"/>
        <item x="2201"/>
        <item x="442"/>
        <item x="1845"/>
        <item x="1467"/>
        <item x="675"/>
        <item x="1628"/>
        <item x="1594"/>
        <item x="2531"/>
        <item x="1187"/>
        <item x="828"/>
        <item x="1088"/>
        <item x="747"/>
        <item x="875"/>
        <item x="1959"/>
        <item x="156"/>
        <item x="2607"/>
        <item x="1577"/>
        <item x="945"/>
        <item x="928"/>
        <item x="689"/>
        <item x="428"/>
        <item x="1566"/>
        <item x="728"/>
        <item x="2408"/>
        <item x="1591"/>
        <item x="971"/>
        <item x="1984"/>
        <item x="761"/>
        <item x="2383"/>
        <item x="523"/>
        <item x="1117"/>
        <item x="476"/>
        <item x="656"/>
        <item x="440"/>
        <item x="286"/>
        <item x="1564"/>
        <item x="271"/>
        <item x="1610"/>
        <item x="1798"/>
        <item x="1520"/>
        <item x="2148"/>
        <item x="1995"/>
        <item x="1048"/>
        <item x="1146"/>
        <item x="2379"/>
        <item x="1296"/>
        <item x="1257"/>
        <item x="1060"/>
        <item x="2430"/>
        <item x="701"/>
        <item x="1848"/>
        <item x="940"/>
        <item x="280"/>
        <item x="2413"/>
        <item x="376"/>
        <item x="2104"/>
        <item x="2096"/>
        <item x="1524"/>
        <item x="522"/>
        <item x="1295"/>
        <item x="1079"/>
        <item x="2160"/>
        <item x="491"/>
        <item x="837"/>
        <item x="340"/>
        <item x="1933"/>
        <item x="782"/>
        <item x="634"/>
        <item x="1089"/>
        <item x="2016"/>
        <item x="1554"/>
        <item x="929"/>
        <item x="2511"/>
        <item x="1421"/>
        <item x="1784"/>
        <item x="2109"/>
        <item x="2375"/>
        <item x="2532"/>
        <item x="1209"/>
        <item x="918"/>
        <item x="551"/>
        <item x="2103"/>
        <item x="1281"/>
        <item x="1479"/>
        <item x="492"/>
        <item x="2162"/>
        <item x="881"/>
        <item x="123"/>
        <item x="907"/>
        <item x="2341"/>
        <item x="1901"/>
        <item x="226"/>
        <item x="1348"/>
        <item x="1764"/>
        <item x="188"/>
        <item x="68"/>
        <item x="750"/>
        <item x="1822"/>
        <item x="1129"/>
        <item x="2198"/>
        <item x="2317"/>
        <item x="1647"/>
        <item x="1149"/>
        <item x="1386"/>
        <item x="1720"/>
        <item x="754"/>
        <item x="1993"/>
        <item x="1978"/>
        <item x="2534"/>
        <item x="1780"/>
        <item x="868"/>
        <item x="741"/>
        <item x="267"/>
        <item x="2099"/>
        <item x="1379"/>
        <item x="1013"/>
        <item x="176"/>
        <item x="2541"/>
        <item x="315"/>
        <item x="2508"/>
        <item x="1436"/>
        <item x="1517"/>
        <item x="255"/>
        <item x="1139"/>
        <item x="456"/>
        <item x="1358"/>
        <item x="2421"/>
        <item x="1106"/>
        <item x="1965"/>
        <item x="9"/>
        <item x="1307"/>
        <item x="1047"/>
        <item x="133"/>
        <item x="998"/>
        <item x="1721"/>
        <item x="2428"/>
        <item x="2460"/>
        <item x="829"/>
        <item x="1019"/>
        <item x="1181"/>
        <item x="391"/>
        <item x="1602"/>
        <item x="938"/>
        <item x="1"/>
        <item x="713"/>
        <item x="1049"/>
        <item x="685"/>
        <item x="1301"/>
        <item x="1617"/>
        <item x="1693"/>
        <item x="1184"/>
        <item x="180"/>
        <item x="1119"/>
        <item x="85"/>
        <item x="506"/>
        <item x="1472"/>
        <item x="1912"/>
        <item x="246"/>
        <item x="366"/>
        <item x="2280"/>
        <item x="1658"/>
        <item x="1099"/>
        <item x="1838"/>
        <item x="1633"/>
        <item x="2504"/>
        <item x="1948"/>
        <item x="258"/>
        <item x="1853"/>
        <item x="2410"/>
        <item x="380"/>
        <item x="178"/>
        <item x="2262"/>
        <item x="682"/>
        <item x="184"/>
        <item x="364"/>
        <item x="1820"/>
        <item x="316"/>
        <item x="2568"/>
        <item x="1397"/>
        <item x="2118"/>
        <item x="438"/>
        <item x="469"/>
        <item x="1765"/>
        <item x="2333"/>
        <item x="478"/>
        <item x="64"/>
        <item x="1537"/>
        <item x="2524"/>
        <item x="2089"/>
        <item x="2320"/>
        <item x="1552"/>
        <item x="1714"/>
        <item x="2033"/>
        <item x="1243"/>
        <item x="252"/>
        <item x="2492"/>
        <item x="1161"/>
        <item x="1405"/>
        <item x="140"/>
        <item x="576"/>
        <item x="678"/>
        <item x="766"/>
        <item x="1920"/>
        <item x="2290"/>
        <item x="615"/>
        <item x="854"/>
        <item x="1270"/>
        <item x="2580"/>
        <item x="1305"/>
        <item x="1656"/>
        <item x="1814"/>
        <item x="1977"/>
        <item x="659"/>
        <item x="2525"/>
        <item x="993"/>
        <item x="1623"/>
        <item x="2604"/>
        <item x="2144"/>
        <item x="1195"/>
        <item x="2121"/>
        <item x="1234"/>
        <item x="534"/>
        <item x="1728"/>
        <item x="1934"/>
        <item x="710"/>
        <item x="451"/>
        <item x="142"/>
        <item x="1931"/>
        <item x="883"/>
        <item x="2224"/>
        <item x="512"/>
        <item x="1527"/>
        <item x="663"/>
        <item x="1285"/>
        <item x="1923"/>
        <item x="2307"/>
        <item x="6"/>
        <item x="1196"/>
        <item x="288"/>
        <item x="1522"/>
        <item x="1205"/>
        <item x="2550"/>
        <item x="930"/>
        <item x="1630"/>
        <item x="348"/>
        <item x="2029"/>
        <item x="1750"/>
        <item x="1473"/>
        <item x="2539"/>
        <item x="2035"/>
        <item x="2378"/>
        <item x="1891"/>
        <item x="906"/>
        <item x="1604"/>
        <item x="565"/>
        <item x="1951"/>
        <item x="1147"/>
        <item x="1259"/>
        <item x="1111"/>
        <item x="490"/>
        <item x="2609"/>
        <item x="1440"/>
        <item x="2572"/>
        <item x="614"/>
        <item x="1302"/>
        <item x="858"/>
        <item x="1830"/>
        <item x="2238"/>
        <item x="198"/>
        <item x="953"/>
        <item x="1958"/>
        <item x="688"/>
        <item x="1291"/>
        <item x="980"/>
        <item x="1761"/>
        <item x="748"/>
        <item x="1794"/>
        <item x="1642"/>
        <item x="19"/>
        <item x="2067"/>
        <item x="674"/>
        <item x="2256"/>
        <item x="1352"/>
        <item x="2110"/>
        <item x="1014"/>
        <item x="2551"/>
        <item x="654"/>
        <item x="503"/>
        <item x="372"/>
        <item x="2441"/>
        <item x="2114"/>
        <item x="1053"/>
        <item x="1482"/>
        <item x="2362"/>
        <item x="708"/>
        <item x="935"/>
        <item x="1045"/>
        <item x="2028"/>
        <item x="2464"/>
        <item x="1274"/>
        <item x="763"/>
        <item x="2253"/>
        <item x="2111"/>
        <item x="1328"/>
        <item x="1909"/>
        <item x="1394"/>
        <item x="1052"/>
        <item x="1487"/>
        <item x="1226"/>
        <item x="2482"/>
        <item x="827"/>
        <item x="554"/>
        <item x="1262"/>
        <item x="1107"/>
        <item x="334"/>
        <item x="1949"/>
        <item x="786"/>
        <item x="1384"/>
        <item x="1206"/>
        <item x="36"/>
        <item x="1763"/>
        <item x="1074"/>
        <item x="1000"/>
        <item x="1192"/>
        <item x="744"/>
        <item x="836"/>
        <item x="84"/>
        <item x="1223"/>
        <item x="1267"/>
        <item x="1548"/>
        <item x="793"/>
        <item x="644"/>
        <item x="1939"/>
        <item x="2496"/>
        <item x="1193"/>
        <item x="1870"/>
        <item x="1918"/>
        <item x="2301"/>
        <item x="2402"/>
        <item x="329"/>
        <item x="1677"/>
        <item x="356"/>
        <item x="1029"/>
        <item x="1793"/>
        <item x="1411"/>
        <item x="1409"/>
        <item x="2478"/>
        <item x="677"/>
        <item x="1712"/>
        <item x="2251"/>
        <item x="2204"/>
        <item x="872"/>
        <item x="874"/>
        <item x="1373"/>
        <item x="1178"/>
        <item x="2098"/>
        <item x="1465"/>
        <item x="433"/>
        <item x="1118"/>
        <item x="2433"/>
        <item x="272"/>
        <item x="172"/>
        <item x="1530"/>
        <item x="1813"/>
        <item x="1357"/>
        <item x="1671"/>
        <item x="830"/>
        <item x="545"/>
        <item x="377"/>
        <item x="1950"/>
        <item x="160"/>
        <item x="1867"/>
        <item x="2025"/>
        <item x="1040"/>
        <item x="1432"/>
        <item x="2449"/>
        <item x="550"/>
        <item x="1898"/>
        <item x="1833"/>
        <item x="2327"/>
        <item x="1974"/>
        <item x="2151"/>
        <item x="1406"/>
        <item x="2184"/>
        <item x="1329"/>
        <item x="1532"/>
        <item x="1966"/>
        <item x="254"/>
        <item x="1213"/>
        <item x="2454"/>
        <item x="2363"/>
        <item x="1514"/>
        <item x="2565"/>
        <item x="499"/>
        <item x="1401"/>
        <item x="310"/>
        <item x="2133"/>
        <item x="2074"/>
        <item x="50"/>
        <item x="672"/>
        <item x="1279"/>
        <item x="2494"/>
        <item x="1314"/>
        <item x="467"/>
        <item x="548"/>
        <item x="2125"/>
        <item x="1283"/>
        <item x="571"/>
        <item x="1194"/>
        <item x="130"/>
        <item x="986"/>
        <item x="238"/>
        <item x="524"/>
        <item x="1908"/>
        <item x="1575"/>
        <item x="59"/>
        <item x="581"/>
        <item x="2149"/>
        <item x="2500"/>
        <item x="1559"/>
        <item x="289"/>
        <item x="297"/>
        <item x="2397"/>
        <item x="606"/>
        <item x="2073"/>
        <item x="813"/>
        <item x="1735"/>
        <item x="870"/>
        <item x="2079"/>
        <item x="2258"/>
        <item x="1738"/>
        <item x="1539"/>
        <item x="517"/>
        <item x="936"/>
        <item x="807"/>
        <item x="648"/>
        <item x="1250"/>
        <item x="1646"/>
        <item x="513"/>
        <item x="1996"/>
        <item x="1377"/>
        <item x="1541"/>
        <item x="1864"/>
        <item x="192"/>
        <item x="2293"/>
        <item x="212"/>
        <item x="1480"/>
        <item x="2367"/>
        <item x="1947"/>
        <item x="954"/>
        <item x="1887"/>
        <item x="1343"/>
        <item x="1174"/>
        <item x="1653"/>
        <item x="2115"/>
        <item x="1362"/>
        <item x="2415"/>
        <item x="1675"/>
        <item x="1163"/>
        <item x="668"/>
        <item x="1700"/>
        <item x="1413"/>
        <item x="2206"/>
        <item x="479"/>
        <item x="1004"/>
        <item x="1684"/>
        <item x="1625"/>
        <item x="734"/>
        <item x="635"/>
        <item x="1423"/>
        <item x="976"/>
        <item x="1356"/>
        <item x="2279"/>
        <item x="1197"/>
        <item x="755"/>
        <item x="1730"/>
        <item x="931"/>
        <item x="2237"/>
        <item x="100"/>
        <item x="866"/>
        <item x="2597"/>
        <item x="2560"/>
        <item x="1689"/>
        <item x="1679"/>
        <item x="2554"/>
        <item x="623"/>
        <item x="2171"/>
        <item x="1144"/>
        <item x="1922"/>
        <item x="2295"/>
        <item x="2359"/>
        <item x="2085"/>
        <item x="161"/>
        <item x="1115"/>
        <item x="2571"/>
        <item x="2579"/>
        <item x="2336"/>
        <item x="1455"/>
        <item x="2013"/>
        <item x="1497"/>
        <item x="2049"/>
        <item x="1971"/>
        <item x="1595"/>
        <item x="2203"/>
        <item x="165"/>
        <item x="538"/>
        <item x="516"/>
        <item x="1629"/>
        <item x="2200"/>
        <item x="1350"/>
        <item x="1654"/>
        <item x="1164"/>
        <item x="691"/>
        <item x="251"/>
        <item x="309"/>
        <item x="705"/>
        <item x="2586"/>
        <item x="529"/>
        <item x="2337"/>
        <item x="572"/>
        <item x="2450"/>
        <item x="1607"/>
        <item x="371"/>
        <item x="1239"/>
        <item x="1925"/>
        <item x="2403"/>
        <item x="810"/>
        <item x="1851"/>
        <item x="1400"/>
        <item x="1787"/>
        <item x="1366"/>
        <item x="298"/>
        <item x="2549"/>
        <item x="1758"/>
        <item x="58"/>
        <item x="2105"/>
        <item x="2465"/>
        <item x="703"/>
        <item x="2285"/>
        <item x="2045"/>
        <item x="768"/>
        <item x="1237"/>
        <item x="231"/>
        <item x="536"/>
        <item x="932"/>
        <item x="1217"/>
        <item x="698"/>
        <item x="330"/>
        <item x="1462"/>
        <item x="2117"/>
        <item x="407"/>
        <item x="544"/>
        <item x="1989"/>
        <item x="1962"/>
        <item x="2055"/>
        <item x="2477"/>
        <item x="2360"/>
        <item x="1309"/>
        <item x="2418"/>
        <item x="1431"/>
        <item x="2131"/>
        <item x="2247"/>
        <item x="38"/>
        <item x="2291"/>
        <item x="2510"/>
        <item x="566"/>
        <item x="1201"/>
        <item x="2364"/>
        <item x="2302"/>
        <item x="483"/>
        <item x="1026"/>
        <item x="2039"/>
        <item x="1836"/>
        <item x="2124"/>
        <item x="118"/>
        <item x="2535"/>
        <item x="2037"/>
        <item x="2490"/>
        <item x="350"/>
        <item x="307"/>
        <item x="1706"/>
        <item x="2178"/>
        <item x="1325"/>
        <item x="1483"/>
        <item x="2326"/>
        <item x="2248"/>
        <item x="1672"/>
        <item x="626"/>
        <item x="1072"/>
        <item x="2027"/>
        <item x="1451"/>
        <item x="405"/>
        <item x="458"/>
        <item x="1096"/>
        <item x="416"/>
        <item x="1263"/>
        <item x="651"/>
        <item x="1292"/>
        <item x="2278"/>
        <item x="108"/>
        <item x="2389"/>
        <item x="1608"/>
        <item x="1986"/>
        <item x="1682"/>
        <item x="392"/>
        <item x="1715"/>
        <item x="2192"/>
        <item x="1960"/>
        <item x="2265"/>
        <item x="1506"/>
        <item x="150"/>
        <item x="1545"/>
        <item x="657"/>
        <item x="2596"/>
        <item x="454"/>
        <item x="2260"/>
        <item x="2022"/>
        <item x="2463"/>
        <item x="1926"/>
        <item x="961"/>
        <item x="1695"/>
        <item x="228"/>
        <item x="2281"/>
        <item x="1938"/>
        <item x="2215"/>
        <item x="2461"/>
        <item x="2589"/>
        <item x="1031"/>
        <item x="71"/>
        <item x="731"/>
        <item x="1338"/>
        <item x="2216"/>
        <item x="284"/>
        <item x="2053"/>
        <item x="39"/>
        <item x="2231"/>
        <item x="650"/>
        <item x="2282"/>
        <item x="166"/>
        <item x="383"/>
        <item x="2257"/>
        <item x="1447"/>
        <item x="1894"/>
        <item x="1306"/>
        <item x="2276"/>
        <item x="257"/>
        <item x="360"/>
        <item x="86"/>
        <item x="2309"/>
        <item x="2608"/>
        <item x="1277"/>
        <item x="1342"/>
        <item x="439"/>
        <item x="410"/>
        <item x="1057"/>
        <item x="1889"/>
        <item x="730"/>
        <item x="967"/>
        <item x="595"/>
        <item x="2323"/>
        <item x="2411"/>
        <item x="733"/>
        <item x="1101"/>
        <item x="877"/>
        <item x="547"/>
        <item x="2303"/>
        <item x="2213"/>
        <item x="1807"/>
        <item x="1816"/>
        <item x="33"/>
        <item x="1507"/>
        <item x="2555"/>
        <item x="365"/>
        <item x="2409"/>
        <item x="331"/>
        <item x="154"/>
        <item x="1126"/>
        <item x="1063"/>
        <item x="2292"/>
        <item x="2448"/>
        <item x="1696"/>
        <item x="2578"/>
        <item x="1453"/>
        <item x="2174"/>
        <item x="1016"/>
        <item x="783"/>
        <item x="74"/>
        <item x="2547"/>
        <item x="1568"/>
        <item x="1333"/>
        <item x="223"/>
        <item x="1459"/>
        <item x="2358"/>
        <item x="2513"/>
        <item x="489"/>
        <item x="48"/>
        <item x="163"/>
        <item x="222"/>
        <item x="1786"/>
        <item x="1138"/>
        <item x="342"/>
        <item x="880"/>
        <item x="764"/>
        <item x="1253"/>
        <item x="2559"/>
        <item x="1112"/>
        <item x="1264"/>
        <item x="831"/>
        <item x="608"/>
        <item x="2070"/>
        <item x="2540"/>
        <item x="1122"/>
        <item x="2170"/>
        <item x="1590"/>
        <item x="2217"/>
        <item x="1954"/>
        <item x="2605"/>
        <item x="2275"/>
        <item x="2150"/>
        <item x="402"/>
        <item x="1823"/>
        <item x="2528"/>
        <item x="578"/>
        <item x="2087"/>
        <item x="1572"/>
        <item x="616"/>
        <item x="121"/>
        <item x="411"/>
        <item x="2176"/>
        <item x="2484"/>
        <item x="2243"/>
        <item x="845"/>
        <item x="1220"/>
        <item x="2252"/>
        <item x="462"/>
        <item x="1110"/>
        <item x="665"/>
        <item x="1998"/>
        <item x="1652"/>
        <item x="2130"/>
        <item x="1676"/>
        <item x="404"/>
        <item x="1648"/>
        <item x="422"/>
        <item x="2040"/>
        <item x="1896"/>
        <item x="1136"/>
        <item x="1311"/>
        <item x="1094"/>
        <item x="1180"/>
        <item x="2432"/>
        <item x="2462"/>
        <item x="47"/>
        <item x="2294"/>
        <item x="1876"/>
        <item x="984"/>
        <item x="434"/>
        <item x="1232"/>
        <item x="2553"/>
        <item x="387"/>
        <item x="1369"/>
        <item x="1486"/>
        <item x="1383"/>
        <item x="218"/>
        <item x="2416"/>
        <item x="127"/>
        <item x="2585"/>
        <item x="947"/>
        <item x="89"/>
        <item x="1540"/>
        <item x="2493"/>
        <item x="915"/>
        <item x="1378"/>
        <item x="1616"/>
        <item x="3"/>
        <item x="60"/>
        <item x="1426"/>
        <item x="2435"/>
        <item x="2305"/>
        <item x="2005"/>
        <item x="729"/>
        <item x="879"/>
        <item x="2245"/>
        <item x="2146"/>
        <item x="31"/>
        <item x="2002"/>
        <item x="2287"/>
        <item x="95"/>
        <item x="141"/>
        <item x="2487"/>
        <item x="1167"/>
        <item x="983"/>
        <item x="1256"/>
        <item x="2188"/>
        <item x="1186"/>
        <item x="248"/>
        <item x="955"/>
        <item x="541"/>
        <item x="106"/>
        <item x="1770"/>
        <item x="40"/>
        <item x="265"/>
        <item x="2137"/>
        <item x="1969"/>
        <item x="905"/>
        <item x="425"/>
        <item x="861"/>
        <item x="1733"/>
        <item x="992"/>
        <item x="910"/>
        <item x="1942"/>
        <item x="1152"/>
        <item x="951"/>
        <item x="914"/>
        <item x="2075"/>
        <item x="82"/>
        <item x="2561"/>
        <item x="2266"/>
        <item x="63"/>
        <item x="627"/>
        <item x="2031"/>
        <item x="2277"/>
        <item x="1490"/>
        <item x="1927"/>
        <item x="2169"/>
        <item x="1090"/>
        <item x="179"/>
        <item x="1021"/>
        <item x="871"/>
        <item x="2159"/>
        <item x="658"/>
        <item x="1877"/>
        <item x="1637"/>
        <item x="134"/>
        <item x="2310"/>
        <item x="582"/>
        <item x="2101"/>
        <item x="788"/>
        <item x="406"/>
        <item x="1303"/>
        <item x="2001"/>
        <item x="1396"/>
        <item x="146"/>
        <item x="115"/>
        <item x="792"/>
        <item x="2000"/>
        <item x="1688"/>
        <item x="1834"/>
        <item x="2261"/>
        <item x="1466"/>
        <item x="2207"/>
        <item x="1420"/>
        <item x="819"/>
        <item x="725"/>
        <item x="112"/>
        <item x="2274"/>
        <item x="2220"/>
        <item x="1895"/>
        <item x="1511"/>
        <item x="1289"/>
        <item x="2108"/>
        <item x="1170"/>
        <item x="1796"/>
        <item x="632"/>
        <item x="1615"/>
        <item x="2445"/>
        <item x="1515"/>
        <item x="1914"/>
        <item x="715"/>
        <item x="1967"/>
        <item x="647"/>
        <item x="457"/>
        <item x="2038"/>
        <item x="950"/>
        <item x="2515"/>
        <item x="2373"/>
        <item x="535"/>
        <item x="83"/>
        <item x="1657"/>
        <item x="904"/>
        <item x="2576"/>
        <item x="985"/>
        <item x="1360"/>
        <item x="1555"/>
        <item x="1827"/>
        <item x="1772"/>
        <item x="2017"/>
        <item x="318"/>
        <item x="2222"/>
        <item x="1249"/>
        <item x="51"/>
        <item x="290"/>
        <item x="147"/>
        <item x="2516"/>
        <item x="1439"/>
        <item x="128"/>
        <item x="313"/>
        <item x="2145"/>
        <item x="2313"/>
        <item x="1228"/>
        <item x="1327"/>
        <item x="1774"/>
        <item x="1460"/>
        <item x="2187"/>
        <item x="2546"/>
        <item x="887"/>
        <item x="486"/>
        <item x="175"/>
        <item x="2239"/>
        <item x="1240"/>
        <item x="1710"/>
        <item x="511"/>
        <item x="1233"/>
        <item x="1087"/>
        <item x="114"/>
        <item x="136"/>
        <item x="1701"/>
        <item x="116"/>
        <item x="2396"/>
        <item x="681"/>
        <item x="1618"/>
        <item x="2168"/>
        <item x="2093"/>
        <item x="426"/>
        <item x="417"/>
        <item x="1208"/>
        <item x="1666"/>
        <item x="346"/>
        <item x="1873"/>
        <item x="1664"/>
        <item x="52"/>
        <item x="1778"/>
        <item x="1389"/>
        <item x="2306"/>
        <item x="716"/>
        <item x="1518"/>
        <item x="1961"/>
        <item x="361"/>
        <item x="1157"/>
        <item x="1976"/>
        <item x="1534"/>
        <item x="684"/>
        <item x="869"/>
        <item x="264"/>
        <item x="774"/>
        <item x="2567"/>
        <item x="208"/>
        <item x="1315"/>
        <item x="1828"/>
        <item x="1661"/>
        <item x="2010"/>
        <item x="2366"/>
        <item x="1478"/>
        <item x="1171"/>
        <item x="974"/>
        <item x="2414"/>
        <item x="1078"/>
        <item x="2436"/>
        <item x="1015"/>
        <item x="1042"/>
        <item x="2542"/>
        <item x="1188"/>
        <item x="1756"/>
        <item x="2"/>
        <item x="1973"/>
        <item x="57"/>
        <item x="326"/>
        <item x="2481"/>
        <item x="341"/>
        <item x="1083"/>
        <item x="2376"/>
        <item x="2172"/>
        <item x="1308"/>
        <item x="2263"/>
        <item x="1039"/>
        <item x="401"/>
        <item x="2179"/>
        <item x="1484"/>
        <item x="311"/>
        <item x="385"/>
        <item x="225"/>
        <item x="2610"/>
        <item x="1850"/>
        <item x="1546"/>
        <item x="1028"/>
        <item x="526"/>
        <item x="413"/>
        <item x="1723"/>
        <item x="959"/>
        <item x="824"/>
        <item x="2267"/>
        <item x="1203"/>
        <item x="459"/>
        <item x="1068"/>
        <item x="561"/>
        <item x="1584"/>
        <item x="2041"/>
        <item x="2351"/>
        <item x="1734"/>
        <item x="493"/>
        <item x="2470"/>
        <item x="1124"/>
        <item x="138"/>
        <item x="1754"/>
        <item x="2514"/>
        <item x="1708"/>
        <item x="99"/>
        <item x="2412"/>
        <item x="2374"/>
        <item x="852"/>
        <item x="790"/>
        <item x="997"/>
        <item x="646"/>
        <item x="1495"/>
        <item x="2058"/>
        <item x="415"/>
        <item x="1906"/>
        <item x="67"/>
        <item x="373"/>
        <item x="2611"/>
        <item x="901"/>
        <item x="2297"/>
        <item x="758"/>
        <item x="500"/>
        <item x="2400"/>
        <item x="1245"/>
        <item x="540"/>
        <item x="463"/>
        <item x="611"/>
        <item x="2574"/>
        <item x="669"/>
        <item x="1441"/>
        <item x="772"/>
        <item x="1687"/>
        <item x="1086"/>
        <item x="1882"/>
        <item x="378"/>
        <item x="1790"/>
        <item x="638"/>
        <item x="1335"/>
        <item x="2382"/>
        <item x="308"/>
        <item x="1509"/>
        <item x="574"/>
        <item x="1732"/>
        <item x="2273"/>
        <item x="1073"/>
        <item x="2127"/>
        <item x="1919"/>
        <item x="2008"/>
        <item x="2398"/>
        <item x="739"/>
        <item x="693"/>
        <item x="510"/>
        <item x="1502"/>
        <item x="757"/>
        <item x="301"/>
        <item x="1773"/>
        <item x="532"/>
        <item x="344"/>
        <item x="919"/>
        <item x="1241"/>
        <item x="2357"/>
        <item x="1694"/>
        <item x="1095"/>
        <item x="2353"/>
        <item x="1222"/>
        <item x="1404"/>
        <item x="119"/>
        <item x="1627"/>
        <item x="1583"/>
        <item x="2063"/>
        <item x="504"/>
        <item x="1725"/>
        <item x="2502"/>
        <item x="1003"/>
        <item x="1160"/>
        <item x="1779"/>
        <item x="2229"/>
        <item x="573"/>
        <item x="563"/>
        <item x="157"/>
        <item x="324"/>
        <item x="484"/>
        <item x="399"/>
        <item x="435"/>
        <item x="409"/>
        <item x="87"/>
        <item x="1142"/>
        <item x="299"/>
        <item x="1221"/>
        <item x="2250"/>
        <item x="1562"/>
        <item x="1312"/>
        <item x="862"/>
        <item x="789"/>
        <item x="1438"/>
        <item x="41"/>
        <item x="2082"/>
        <item x="2319"/>
        <item x="1416"/>
        <item x="964"/>
        <item x="18"/>
        <item x="1880"/>
        <item x="760"/>
        <item x="1639"/>
        <item x="1609"/>
        <item x="1817"/>
        <item x="1581"/>
        <item x="1445"/>
        <item x="816"/>
        <item x="777"/>
        <item x="1061"/>
        <item x="1299"/>
        <item x="2158"/>
        <item x="1619"/>
        <item x="1108"/>
        <item x="209"/>
        <item x="1054"/>
        <item x="429"/>
        <item x="390"/>
        <item x="1818"/>
        <item x="1579"/>
        <item x="1636"/>
        <item x="2473"/>
        <item x="2538"/>
        <item x="2334"/>
        <item x="670"/>
        <item x="1151"/>
        <item x="1320"/>
        <item x="965"/>
        <item x="1313"/>
        <item x="155"/>
        <item x="1776"/>
        <item x="2356"/>
        <item x="1353"/>
        <item x="1988"/>
        <item x="903"/>
        <item x="1752"/>
        <item x="1941"/>
        <item x="1454"/>
        <item x="1336"/>
        <item x="2015"/>
        <item x="999"/>
        <item x="1272"/>
        <item x="1829"/>
        <item x="2175"/>
        <item x="2423"/>
        <item x="841"/>
        <item x="969"/>
        <item x="2084"/>
        <item x="219"/>
        <item x="1802"/>
        <item x="1917"/>
        <item x="1018"/>
        <item x="727"/>
        <item x="751"/>
        <item x="2587"/>
        <item x="1985"/>
        <item x="2012"/>
        <item x="472"/>
        <item x="1528"/>
        <item x="2189"/>
        <item x="721"/>
        <item x="1866"/>
        <item x="1808"/>
        <item x="347"/>
        <item x="1429"/>
        <item x="351"/>
        <item x="206"/>
        <item x="1481"/>
        <item x="765"/>
        <item x="149"/>
        <item x="2439"/>
        <item x="2208"/>
        <item x="1037"/>
        <item x="2235"/>
        <item x="196"/>
        <item x="1582"/>
        <item x="384"/>
        <item x="759"/>
        <item x="641"/>
        <item x="1777"/>
        <item x="1945"/>
        <item x="2388"/>
        <item x="521"/>
        <item x="897"/>
        <item x="2014"/>
        <item x="1680"/>
        <item x="1811"/>
        <item x="1374"/>
        <item x="1565"/>
        <item x="1874"/>
        <item x="1135"/>
        <item x="686"/>
        <item x="1726"/>
        <item x="1791"/>
        <item x="2474"/>
        <item x="533"/>
        <item x="202"/>
        <item x="1345"/>
        <item x="1622"/>
        <item x="2453"/>
        <item x="241"/>
        <item x="1082"/>
        <item x="2097"/>
        <item x="444"/>
        <item x="1783"/>
        <item x="591"/>
        <item x="1964"/>
        <item x="1176"/>
        <item x="2011"/>
        <item x="952"/>
        <item x="2134"/>
        <item x="2447"/>
        <item x="613"/>
        <item x="2050"/>
        <item x="1869"/>
        <item x="2048"/>
        <item x="1260"/>
        <item x="2593"/>
        <item x="2489"/>
        <item x="1678"/>
        <item x="2062"/>
        <item x="1980"/>
        <item x="2088"/>
        <item x="2205"/>
        <item x="1294"/>
        <item x="1475"/>
        <item x="1442"/>
        <item x="1860"/>
        <item x="2361"/>
        <item x="2212"/>
        <item x="770"/>
        <item x="1944"/>
        <item x="2468"/>
        <item x="2183"/>
        <item x="2269"/>
        <item x="507"/>
        <item x="441"/>
        <item x="1557"/>
        <item x="1842"/>
        <item x="2499"/>
        <item x="908"/>
        <item x="319"/>
        <item x="1650"/>
        <item x="896"/>
        <item x="1363"/>
        <item x="2452"/>
        <item x="843"/>
        <item x="42"/>
        <item x="2270"/>
        <item x="98"/>
        <item x="1382"/>
        <item x="328"/>
        <item x="2072"/>
        <item x="2395"/>
        <item x="2234"/>
        <item x="2132"/>
        <item x="1251"/>
        <item x="811"/>
        <item x="1769"/>
        <item x="2214"/>
        <item x="2488"/>
        <item x="2036"/>
        <item x="596"/>
        <item x="1297"/>
        <item x="1254"/>
        <item x="91"/>
        <item x="1983"/>
        <item x="159"/>
        <item x="460"/>
        <item x="1011"/>
        <item x="1673"/>
        <item x="2505"/>
        <item x="304"/>
        <item x="1162"/>
        <item x="593"/>
        <item x="1399"/>
        <item x="556"/>
        <item x="1567"/>
        <item x="1803"/>
        <item x="1990"/>
        <item x="2331"/>
        <item x="1093"/>
        <item x="1255"/>
        <item x="2325"/>
        <item x="2422"/>
        <item x="2288"/>
        <item x="1649"/>
        <item x="956"/>
        <item x="90"/>
        <item x="2485"/>
        <item x="549"/>
        <item x="126"/>
        <item x="1425"/>
        <item x="1025"/>
        <item x="863"/>
        <item x="2584"/>
        <item x="1535"/>
        <item x="2595"/>
        <item x="1319"/>
        <item x="242"/>
        <item x="158"/>
        <item x="1191"/>
        <item x="2322"/>
        <item x="2161"/>
        <item x="2227"/>
        <item x="1748"/>
        <item x="1044"/>
        <item x="1826"/>
        <item x="1523"/>
        <item x="2451"/>
        <item x="762"/>
        <item x="26"/>
        <item x="2123"/>
        <item x="2385"/>
        <item x="958"/>
        <item x="799"/>
        <item x="195"/>
        <item x="1611"/>
        <item x="1561"/>
        <item x="220"/>
        <item x="2390"/>
        <item x="79"/>
        <item x="1662"/>
        <item x="2259"/>
        <item x="1570"/>
        <item x="354"/>
        <item x="335"/>
        <item x="2431"/>
        <item x="1182"/>
        <item x="1837"/>
        <item x="1046"/>
        <item x="795"/>
        <item x="1757"/>
        <item x="1212"/>
        <item x="15"/>
        <item x="840"/>
        <item x="1469"/>
        <item x="586"/>
        <item x="1395"/>
        <item x="2521"/>
        <item x="381"/>
        <item x="332"/>
        <item x="1496"/>
        <item x="968"/>
        <item x="1815"/>
        <item x="1204"/>
        <item x="963"/>
        <item x="1956"/>
        <item x="2372"/>
        <item x="2244"/>
        <item x="1955"/>
        <item x="2142"/>
        <item x="2332"/>
        <item x="2226"/>
        <item x="2343"/>
        <item x="1542"/>
        <item x="2289"/>
        <item x="2006"/>
        <item x="1198"/>
        <item x="1210"/>
        <item x="2209"/>
        <item x="1489"/>
        <item x="745"/>
        <item x="2495"/>
        <item x="1771"/>
        <item x="718"/>
        <item x="2392"/>
        <item x="501"/>
        <item x="1012"/>
        <item x="243"/>
        <item x="1450"/>
        <item x="1744"/>
        <item x="1597"/>
        <item x="2122"/>
        <item x="1419"/>
        <item x="2057"/>
        <item x="1929"/>
        <item x="2581"/>
        <item x="2119"/>
        <item x="977"/>
        <item x="2371"/>
        <item x="1027"/>
        <item x="629"/>
        <item x="1323"/>
        <item x="2350"/>
        <item x="1741"/>
        <item x="327"/>
        <item x="1317"/>
        <item x="775"/>
        <item x="1034"/>
        <item x="1050"/>
        <item x="278"/>
        <item x="2457"/>
        <item x="253"/>
        <item x="1526"/>
        <item x="696"/>
        <item x="1651"/>
        <item x="1334"/>
        <item x="2543"/>
        <item x="300"/>
        <item x="2442"/>
        <item x="1474"/>
        <item x="2345"/>
        <item x="543"/>
        <item x="169"/>
        <item x="135"/>
        <item x="537"/>
        <item x="65"/>
        <item x="1727"/>
        <item x="939"/>
        <item x="987"/>
        <item x="975"/>
        <item x="585"/>
        <item x="577"/>
        <item x="785"/>
        <item x="2004"/>
        <item x="982"/>
        <item x="1148"/>
        <item x="1605"/>
        <item x="1418"/>
        <item x="217"/>
        <item x="625"/>
        <item x="305"/>
        <item x="598"/>
        <item x="704"/>
        <item x="680"/>
        <item x="20"/>
        <item x="17"/>
        <item x="1499"/>
        <item x="1667"/>
        <item x="2381"/>
        <item x="1600"/>
        <item x="1785"/>
        <item x="973"/>
        <item x="1952"/>
        <item x="1085"/>
        <item x="24"/>
        <item x="1885"/>
        <item x="601"/>
        <item x="2194"/>
        <item x="771"/>
        <item x="224"/>
        <item x="269"/>
        <item x="1340"/>
        <item x="687"/>
        <item x="2444"/>
        <item x="282"/>
        <item x="2342"/>
        <item x="101"/>
        <item x="1001"/>
        <item x="1558"/>
        <item x="8"/>
        <item x="30"/>
        <item x="1683"/>
        <item x="191"/>
        <item x="1719"/>
        <item x="873"/>
        <item x="1041"/>
        <item x="0"/>
        <item x="1361"/>
        <item x="1500"/>
        <item x="942"/>
        <item x="1113"/>
        <item x="1402"/>
        <item x="2054"/>
        <item x="2486"/>
        <item x="937"/>
        <item x="1165"/>
        <item x="1150"/>
        <item x="1775"/>
        <item x="268"/>
        <item x="1200"/>
        <item x="2606"/>
        <item x="1169"/>
        <item x="1318"/>
        <item x="2241"/>
        <item x="2056"/>
        <item x="2533"/>
        <item x="263"/>
        <item x="2407"/>
        <item x="1461"/>
        <item x="1038"/>
        <item x="261"/>
        <item x="2135"/>
        <item x="568"/>
        <item x="1634"/>
        <item x="2548"/>
        <item x="2167"/>
        <item x="711"/>
        <item x="190"/>
        <item x="1742"/>
        <item x="2368"/>
        <item x="570"/>
        <item x="1261"/>
        <item x="1585"/>
        <item x="1121"/>
        <item x="1913"/>
        <item x="1940"/>
        <item x="602"/>
        <item x="2154"/>
        <item x="2523"/>
        <item x="1067"/>
        <item x="1275"/>
        <item x="321"/>
        <item x="2466"/>
        <item x="497"/>
        <item x="776"/>
        <item x="640"/>
        <item x="1269"/>
        <item x="2230"/>
        <item x="2268"/>
        <item x="193"/>
        <item x="600"/>
        <item x="400"/>
        <item x="637"/>
        <item x="2354"/>
        <item x="1410"/>
        <item x="145"/>
        <item x="2355"/>
        <item x="803"/>
        <item x="2391"/>
        <item x="994"/>
        <item x="2219"/>
        <item x="2165"/>
        <item x="1244"/>
        <item x="2228"/>
        <item x="2600"/>
        <item x="1349"/>
        <item x="449"/>
        <item x="1782"/>
        <item x="12"/>
        <item x="408"/>
        <item x="2196"/>
        <item x="35"/>
        <item x="1751"/>
        <item x="45"/>
        <item x="1753"/>
        <item x="470"/>
        <item x="1030"/>
        <item x="2221"/>
        <item x="1603"/>
        <item x="1084"/>
        <item x="612"/>
        <item x="991"/>
        <item x="2065"/>
        <item x="1166"/>
        <item x="1797"/>
        <item x="1724"/>
        <item x="2081"/>
        <item x="1417"/>
        <item x="923"/>
        <item x="2497"/>
        <item x="2498"/>
        <item x="2299"/>
        <item x="66"/>
        <item x="2330"/>
        <item x="1449"/>
        <item x="605"/>
        <item x="1760"/>
        <item x="709"/>
        <item x="75"/>
        <item x="1586"/>
        <item x="567"/>
        <item x="475"/>
        <item x="618"/>
        <item x="1943"/>
        <item x="1865"/>
        <item x="1921"/>
        <item x="821"/>
        <item x="450"/>
        <item x="1326"/>
        <item x="2501"/>
        <item x="1503"/>
        <item x="323"/>
        <item x="2588"/>
        <item x="1669"/>
        <item x="357"/>
        <item x="2315"/>
        <item x="1835"/>
        <item x="229"/>
        <item x="2352"/>
        <item x="1211"/>
        <item x="2512"/>
        <item x="917"/>
        <item x="1643"/>
        <item x="2003"/>
        <item x="1332"/>
        <item x="555"/>
        <item x="11"/>
        <item x="996"/>
        <item x="1588"/>
        <item x="885"/>
        <item x="1290"/>
        <item x="2100"/>
        <item x="14"/>
        <item x="1697"/>
        <item x="1351"/>
        <item x="432"/>
        <item x="575"/>
        <item x="317"/>
        <item x="2236"/>
        <item x="1994"/>
        <item x="1498"/>
        <item x="1690"/>
        <item x="1427"/>
        <item x="808"/>
        <item x="1022"/>
        <item x="1755"/>
        <item x="34"/>
        <item x="1624"/>
        <item x="1463"/>
        <item x="203"/>
        <item x="631"/>
        <item x="527"/>
        <item x="1388"/>
        <item x="80"/>
        <item x="2140"/>
        <item x="1464"/>
        <item x="396"/>
        <item x="207"/>
        <item x="1385"/>
        <item x="846"/>
        <item x="1175"/>
        <item x="464"/>
        <item x="1879"/>
        <item x="1179"/>
        <item x="1280"/>
        <item x="1821"/>
        <item x="749"/>
        <item x="2246"/>
        <item x="720"/>
        <item x="1569"/>
        <item x="552"/>
        <item x="1412"/>
        <item x="2316"/>
        <item x="2557"/>
        <item x="835"/>
        <item x="957"/>
        <item x="1024"/>
        <item x="592"/>
        <item x="649"/>
        <item x="1468"/>
        <item x="369"/>
        <item x="1704"/>
        <item x="1875"/>
        <item x="1806"/>
        <item x="1304"/>
        <item x="1132"/>
        <item x="988"/>
        <item x="1716"/>
        <item x="358"/>
        <item x="1008"/>
        <item x="738"/>
        <item x="1768"/>
        <item x="890"/>
        <item x="2440"/>
        <item x="1156"/>
        <item x="1247"/>
        <item x="1371"/>
        <item x="784"/>
        <item x="1888"/>
        <item x="1069"/>
        <item x="56"/>
        <item x="168"/>
        <item x="431"/>
        <item x="1224"/>
        <item x="285"/>
        <item x="322"/>
        <item x="1238"/>
        <item x="2314"/>
        <item x="1972"/>
        <item x="2095"/>
        <item x="2046"/>
        <item x="1839"/>
        <item x="1631"/>
        <item x="1991"/>
        <item x="542"/>
        <item x="125"/>
        <item x="941"/>
        <item x="1130"/>
        <item x="488"/>
        <item x="245"/>
        <item x="1731"/>
        <item x="1300"/>
        <item x="2599"/>
        <item x="333"/>
        <item x="1847"/>
        <item x="622"/>
        <item x="2129"/>
        <item x="2007"/>
        <item x="2529"/>
        <item x="1155"/>
        <item x="898"/>
        <item x="2438"/>
        <item x="587"/>
        <item x="2186"/>
        <item x="1968"/>
        <item x="995"/>
        <item x="856"/>
        <item x="182"/>
        <item x="1236"/>
        <item x="1800"/>
        <item x="1911"/>
        <item x="2404"/>
        <item x="1916"/>
        <item x="2349"/>
        <item x="29"/>
        <item x="1729"/>
        <item x="806"/>
        <item x="1641"/>
        <item x="2339"/>
        <item x="1229"/>
        <item x="662"/>
        <item x="850"/>
        <item x="1370"/>
        <item x="2590"/>
        <item x="900"/>
        <item x="584"/>
        <item x="466"/>
        <item x="769"/>
        <item x="1635"/>
        <item x="1435"/>
        <item x="2365"/>
        <item x="773"/>
        <item x="1471"/>
        <item x="1443"/>
        <item x="1392"/>
        <item x="1271"/>
        <item x="1736"/>
        <item x="1890"/>
        <item x="2399"/>
        <item x="2139"/>
        <item x="53"/>
        <item x="2296"/>
        <item x="1273"/>
        <item x="1560"/>
        <item x="1707"/>
        <item x="482"/>
        <item x="1075"/>
        <item x="1137"/>
        <item x="1709"/>
        <item x="825"/>
        <item x="375"/>
        <item x="1470"/>
        <item x="102"/>
        <item x="732"/>
        <item x="1544"/>
        <item x="505"/>
        <item x="697"/>
        <item x="1849"/>
        <item x="1381"/>
        <item x="2386"/>
        <item x="2347"/>
        <item x="2061"/>
        <item x="187"/>
        <item x="1846"/>
        <item x="414"/>
        <item x="1354"/>
        <item x="1452"/>
        <item x="1428"/>
        <item x="839"/>
        <item x="752"/>
        <item x="1592"/>
        <item x="712"/>
        <item x="639"/>
        <item x="580"/>
        <item x="1614"/>
        <item x="1747"/>
        <item x="1852"/>
        <item x="925"/>
        <item x="232"/>
        <item x="5"/>
        <item x="2564"/>
        <item x="46"/>
        <item x="1476"/>
        <item x="2009"/>
        <item x="1638"/>
        <item x="1645"/>
        <item x="370"/>
        <item x="888"/>
        <item x="2570"/>
        <item x="2193"/>
        <item x="1702"/>
        <item x="2202"/>
        <item x="233"/>
        <item x="1862"/>
        <item x="199"/>
        <item x="882"/>
        <item x="2052"/>
        <item x="2023"/>
        <item x="103"/>
        <item x="2455"/>
        <item x="847"/>
        <item x="664"/>
        <item x="1322"/>
        <item x="1020"/>
        <item t="default"/>
      </items>
    </pivotField>
    <pivotField showAll="0"/>
    <pivotField showAll="0"/>
    <pivotField numFmtId="166" showAll="0"/>
  </pivotFields>
  <rowFields count="1">
    <field x="8"/>
  </rowFields>
  <rowItems count="5">
    <i>
      <x/>
    </i>
    <i>
      <x v="1"/>
    </i>
    <i>
      <x v="2"/>
    </i>
    <i>
      <x v="3"/>
    </i>
    <i t="grand">
      <x/>
    </i>
  </rowItems>
  <colItems count="1">
    <i/>
  </colItems>
  <dataFields count="1">
    <dataField name="Average of Revenue" fld="16" subtotal="average" baseField="0" baseItem="0" numFmtId="164"/>
  </dataFields>
  <formats count="1">
    <format dxfId="2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441A3C-2B2A-40FB-AFB3-051D06E59F6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0">
    <pivotField showAll="0"/>
    <pivotField numFmtId="165" showAll="0"/>
    <pivotField numFmtId="1" showAll="0"/>
    <pivotField showAll="0"/>
    <pivotField numFmtId="1" showAll="0"/>
    <pivotField showAll="0"/>
    <pivotField showAll="0"/>
    <pivotField showAll="0"/>
    <pivotField showAll="0"/>
    <pivotField showAll="0"/>
    <pivotField showAll="0"/>
    <pivotField showAll="0"/>
    <pivotField numFmtId="1" showAll="0"/>
    <pivotField numFmtId="164" showAll="0"/>
    <pivotField numFmtId="9" showAll="0"/>
    <pivotField numFmtId="164" showAll="0"/>
    <pivotField dataField="1" showAll="0"/>
    <pivotField showAll="0"/>
    <pivotField showAll="0"/>
    <pivotField numFmtId="166" showAll="0"/>
  </pivotFields>
  <rowItems count="1">
    <i/>
  </rowItems>
  <colItems count="1">
    <i/>
  </colItems>
  <dataFields count="1">
    <dataField name="Average of Revenue" fld="16" subtotal="average"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E3378-CB40-4A8D-88FE-9EB927A85F64}"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A8" firstHeaderRow="1" firstDataRow="1" firstDataCol="0"/>
  <pivotFields count="20">
    <pivotField showAll="0"/>
    <pivotField numFmtId="165" showAll="0"/>
    <pivotField numFmtId="1" showAll="0"/>
    <pivotField showAll="0"/>
    <pivotField numFmtId="1" showAll="0"/>
    <pivotField showAll="0"/>
    <pivotField showAll="0"/>
    <pivotField showAll="0"/>
    <pivotField showAll="0"/>
    <pivotField showAll="0"/>
    <pivotField showAll="0"/>
    <pivotField showAll="0"/>
    <pivotField numFmtId="1" showAll="0"/>
    <pivotField numFmtId="164" showAll="0"/>
    <pivotField numFmtId="9" showAll="0"/>
    <pivotField numFmtId="164" showAll="0"/>
    <pivotField showAll="0"/>
    <pivotField showAll="0"/>
    <pivotField dataField="1" showAll="0"/>
    <pivotField numFmtId="166" showAll="0"/>
  </pivotFields>
  <rowItems count="1">
    <i/>
  </rowItems>
  <colItems count="1">
    <i/>
  </colItems>
  <dataFields count="1">
    <dataField name="Sum of Gross Profit" fld="18"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28B24A-E271-4673-A76D-A8E61D388B35}"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A12" firstHeaderRow="1" firstDataRow="1" firstDataCol="0"/>
  <pivotFields count="20">
    <pivotField showAll="0"/>
    <pivotField numFmtId="165" showAll="0"/>
    <pivotField numFmtId="1" showAll="0"/>
    <pivotField showAll="0"/>
    <pivotField numFmtId="1" showAll="0"/>
    <pivotField showAll="0"/>
    <pivotField showAll="0"/>
    <pivotField showAll="0"/>
    <pivotField showAll="0"/>
    <pivotField showAll="0"/>
    <pivotField showAll="0"/>
    <pivotField showAll="0"/>
    <pivotField dataField="1" numFmtId="1" showAll="0"/>
    <pivotField numFmtId="164" showAll="0"/>
    <pivotField numFmtId="9" showAll="0"/>
    <pivotField numFmtId="164" showAll="0"/>
    <pivotField showAll="0"/>
    <pivotField showAll="0"/>
    <pivotField showAll="0"/>
    <pivotField numFmtId="166" showAll="0"/>
  </pivotFields>
  <rowItems count="1">
    <i/>
  </rowItems>
  <colItems count="1">
    <i/>
  </colItems>
  <dataFields count="1">
    <dataField name="Sum of Units Sold" fld="12" baseField="0" baseItem="0" numFmtId="1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1A12B4-9187-4503-B7F6-8D2A2D98FA88}"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6:B62" firstHeaderRow="1" firstDataRow="1" firstDataCol="1"/>
  <pivotFields count="20">
    <pivotField showAll="0"/>
    <pivotField numFmtId="165" showAll="0"/>
    <pivotField numFmtId="1" showAll="0"/>
    <pivotField showAll="0"/>
    <pivotField numFmtId="1" showAll="0"/>
    <pivotField showAll="0"/>
    <pivotField showAll="0"/>
    <pivotField showAll="0"/>
    <pivotField showAll="0"/>
    <pivotField showAll="0"/>
    <pivotField showAll="0"/>
    <pivotField axis="axisRow" showAll="0" measureFilter="1">
      <items count="21">
        <item x="13"/>
        <item x="4"/>
        <item x="2"/>
        <item x="11"/>
        <item x="1"/>
        <item x="18"/>
        <item x="12"/>
        <item x="16"/>
        <item x="0"/>
        <item x="10"/>
        <item x="5"/>
        <item x="6"/>
        <item x="8"/>
        <item x="17"/>
        <item x="19"/>
        <item x="3"/>
        <item x="9"/>
        <item x="15"/>
        <item x="7"/>
        <item x="14"/>
        <item t="default"/>
      </items>
    </pivotField>
    <pivotField dataField="1" numFmtId="1" showAll="0"/>
    <pivotField numFmtId="164" showAll="0"/>
    <pivotField numFmtId="9" showAll="0"/>
    <pivotField numFmtId="164" showAll="0"/>
    <pivotField showAll="0"/>
    <pivotField showAll="0"/>
    <pivotField showAll="0"/>
    <pivotField numFmtId="166" showAll="0"/>
  </pivotFields>
  <rowFields count="1">
    <field x="11"/>
  </rowFields>
  <rowItems count="6">
    <i>
      <x v="6"/>
    </i>
    <i>
      <x v="8"/>
    </i>
    <i>
      <x v="9"/>
    </i>
    <i>
      <x v="11"/>
    </i>
    <i>
      <x v="16"/>
    </i>
    <i t="grand">
      <x/>
    </i>
  </rowItems>
  <colItems count="1">
    <i/>
  </colItems>
  <dataFields count="1">
    <dataField name="Sum of Units Sold" fld="12" baseField="0" baseItem="0" numFmtId="1"/>
  </dataFields>
  <formats count="1">
    <format dxfId="28">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021990-8F48-4990-8E4B-CC8E7345DC7E}" name="PivotTable7" cacheId="1"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A4" firstHeaderRow="1" firstDataRow="1" firstDataCol="0"/>
  <pivotFields count="20">
    <pivotField showAll="0"/>
    <pivotField numFmtId="165" showAll="0">
      <items count="365">
        <item x="351"/>
        <item x="363"/>
        <item x="224"/>
        <item x="40"/>
        <item x="246"/>
        <item x="173"/>
        <item x="63"/>
        <item x="167"/>
        <item x="149"/>
        <item x="353"/>
        <item x="336"/>
        <item x="256"/>
        <item x="330"/>
        <item x="355"/>
        <item x="203"/>
        <item x="24"/>
        <item x="346"/>
        <item x="208"/>
        <item x="266"/>
        <item x="60"/>
        <item x="254"/>
        <item x="296"/>
        <item x="309"/>
        <item x="227"/>
        <item x="269"/>
        <item x="253"/>
        <item x="175"/>
        <item x="231"/>
        <item x="264"/>
        <item x="343"/>
        <item x="65"/>
        <item x="172"/>
        <item x="122"/>
        <item x="290"/>
        <item x="229"/>
        <item x="243"/>
        <item x="151"/>
        <item x="139"/>
        <item x="325"/>
        <item x="359"/>
        <item x="308"/>
        <item x="13"/>
        <item x="361"/>
        <item x="191"/>
        <item x="356"/>
        <item x="163"/>
        <item x="98"/>
        <item x="8"/>
        <item x="294"/>
        <item x="37"/>
        <item x="249"/>
        <item x="185"/>
        <item x="230"/>
        <item x="43"/>
        <item x="217"/>
        <item x="311"/>
        <item x="247"/>
        <item x="61"/>
        <item x="357"/>
        <item x="180"/>
        <item x="147"/>
        <item x="258"/>
        <item x="242"/>
        <item x="280"/>
        <item x="21"/>
        <item x="350"/>
        <item x="127"/>
        <item x="198"/>
        <item x="38"/>
        <item x="322"/>
        <item x="52"/>
        <item x="328"/>
        <item x="30"/>
        <item x="293"/>
        <item x="85"/>
        <item x="225"/>
        <item x="73"/>
        <item x="307"/>
        <item x="26"/>
        <item x="157"/>
        <item x="235"/>
        <item x="96"/>
        <item x="262"/>
        <item x="128"/>
        <item x="186"/>
        <item x="133"/>
        <item x="360"/>
        <item x="238"/>
        <item x="92"/>
        <item x="332"/>
        <item x="197"/>
        <item x="282"/>
        <item x="236"/>
        <item x="80"/>
        <item x="285"/>
        <item x="275"/>
        <item x="212"/>
        <item x="114"/>
        <item x="250"/>
        <item x="204"/>
        <item x="300"/>
        <item x="120"/>
        <item x="281"/>
        <item x="340"/>
        <item x="25"/>
        <item x="314"/>
        <item x="347"/>
        <item x="143"/>
        <item x="118"/>
        <item x="76"/>
        <item x="136"/>
        <item x="232"/>
        <item x="313"/>
        <item x="55"/>
        <item x="168"/>
        <item x="301"/>
        <item x="32"/>
        <item x="108"/>
        <item x="137"/>
        <item x="261"/>
        <item x="304"/>
        <item x="121"/>
        <item x="271"/>
        <item x="251"/>
        <item x="358"/>
        <item x="132"/>
        <item x="116"/>
        <item x="146"/>
        <item x="221"/>
        <item x="219"/>
        <item x="89"/>
        <item x="201"/>
        <item x="36"/>
        <item x="45"/>
        <item x="69"/>
        <item x="240"/>
        <item x="81"/>
        <item x="95"/>
        <item x="11"/>
        <item x="153"/>
        <item x="49"/>
        <item x="4"/>
        <item x="141"/>
        <item x="195"/>
        <item x="79"/>
        <item x="337"/>
        <item x="252"/>
        <item x="64"/>
        <item x="22"/>
        <item x="62"/>
        <item x="104"/>
        <item x="189"/>
        <item x="88"/>
        <item x="162"/>
        <item x="181"/>
        <item x="145"/>
        <item x="72"/>
        <item x="348"/>
        <item x="237"/>
        <item x="174"/>
        <item x="41"/>
        <item x="31"/>
        <item x="218"/>
        <item x="134"/>
        <item x="194"/>
        <item x="179"/>
        <item x="152"/>
        <item x="42"/>
        <item x="320"/>
        <item x="255"/>
        <item x="316"/>
        <item x="57"/>
        <item x="150"/>
        <item x="209"/>
        <item x="53"/>
        <item x="86"/>
        <item x="159"/>
        <item x="265"/>
        <item x="27"/>
        <item x="46"/>
        <item x="338"/>
        <item x="107"/>
        <item x="200"/>
        <item x="205"/>
        <item x="77"/>
        <item x="51"/>
        <item x="206"/>
        <item x="3"/>
        <item x="331"/>
        <item x="135"/>
        <item x="276"/>
        <item x="187"/>
        <item x="140"/>
        <item x="17"/>
        <item x="74"/>
        <item x="216"/>
        <item x="75"/>
        <item x="273"/>
        <item x="244"/>
        <item x="156"/>
        <item x="0"/>
        <item x="182"/>
        <item x="193"/>
        <item x="125"/>
        <item x="352"/>
        <item x="270"/>
        <item x="109"/>
        <item x="291"/>
        <item x="196"/>
        <item x="184"/>
        <item x="228"/>
        <item x="324"/>
        <item x="297"/>
        <item x="214"/>
        <item x="94"/>
        <item x="2"/>
        <item x="7"/>
        <item x="56"/>
        <item x="123"/>
        <item x="112"/>
        <item x="183"/>
        <item x="207"/>
        <item x="59"/>
        <item x="54"/>
        <item x="333"/>
        <item x="319"/>
        <item x="158"/>
        <item x="124"/>
        <item x="288"/>
        <item x="279"/>
        <item x="29"/>
        <item x="82"/>
        <item x="177"/>
        <item x="245"/>
        <item x="5"/>
        <item x="278"/>
        <item x="268"/>
        <item x="329"/>
        <item x="310"/>
        <item x="144"/>
        <item x="16"/>
        <item x="105"/>
        <item x="226"/>
        <item x="188"/>
        <item x="160"/>
        <item x="303"/>
        <item x="335"/>
        <item x="286"/>
        <item x="213"/>
        <item x="220"/>
        <item x="110"/>
        <item x="35"/>
        <item x="10"/>
        <item x="202"/>
        <item x="248"/>
        <item x="155"/>
        <item x="312"/>
        <item x="113"/>
        <item x="19"/>
        <item x="298"/>
        <item x="302"/>
        <item x="106"/>
        <item x="176"/>
        <item x="284"/>
        <item x="18"/>
        <item x="341"/>
        <item x="283"/>
        <item x="299"/>
        <item x="161"/>
        <item x="210"/>
        <item x="78"/>
        <item x="190"/>
        <item x="84"/>
        <item x="129"/>
        <item x="315"/>
        <item x="267"/>
        <item x="166"/>
        <item x="148"/>
        <item x="50"/>
        <item x="317"/>
        <item x="66"/>
        <item x="138"/>
        <item x="142"/>
        <item x="349"/>
        <item x="354"/>
        <item x="274"/>
        <item x="260"/>
        <item x="20"/>
        <item x="263"/>
        <item x="12"/>
        <item x="47"/>
        <item x="259"/>
        <item x="241"/>
        <item x="362"/>
        <item x="83"/>
        <item x="289"/>
        <item x="39"/>
        <item x="170"/>
        <item x="318"/>
        <item x="33"/>
        <item x="117"/>
        <item x="111"/>
        <item x="100"/>
        <item x="342"/>
        <item x="93"/>
        <item x="34"/>
        <item x="15"/>
        <item x="178"/>
        <item x="223"/>
        <item x="71"/>
        <item x="23"/>
        <item x="222"/>
        <item x="28"/>
        <item x="305"/>
        <item x="102"/>
        <item x="48"/>
        <item x="130"/>
        <item x="171"/>
        <item x="90"/>
        <item x="334"/>
        <item x="131"/>
        <item x="103"/>
        <item x="192"/>
        <item x="67"/>
        <item x="215"/>
        <item x="91"/>
        <item x="119"/>
        <item x="101"/>
        <item x="58"/>
        <item x="234"/>
        <item x="126"/>
        <item x="70"/>
        <item x="345"/>
        <item x="257"/>
        <item x="295"/>
        <item x="169"/>
        <item x="211"/>
        <item x="321"/>
        <item x="164"/>
        <item x="323"/>
        <item x="306"/>
        <item x="44"/>
        <item x="14"/>
        <item x="9"/>
        <item x="287"/>
        <item x="272"/>
        <item x="1"/>
        <item x="165"/>
        <item x="327"/>
        <item x="339"/>
        <item x="326"/>
        <item x="68"/>
        <item x="344"/>
        <item x="6"/>
        <item x="154"/>
        <item x="277"/>
        <item x="99"/>
        <item x="239"/>
        <item x="97"/>
        <item x="233"/>
        <item x="87"/>
        <item x="115"/>
        <item x="292"/>
        <item x="199"/>
        <item t="default"/>
      </items>
    </pivotField>
    <pivotField numFmtId="1" showAll="0"/>
    <pivotField showAll="0"/>
    <pivotField numFmtId="1" showAll="0"/>
    <pivotField showAll="0"/>
    <pivotField showAll="0"/>
    <pivotField showAll="0"/>
    <pivotField showAll="0"/>
    <pivotField showAll="0"/>
    <pivotField showAll="0"/>
    <pivotField showAll="0"/>
    <pivotField numFmtId="1" showAll="0"/>
    <pivotField numFmtId="164" showAll="0"/>
    <pivotField numFmtId="9" showAll="0"/>
    <pivotField numFmtId="164" showAll="0"/>
    <pivotField dataField="1" showAll="0"/>
    <pivotField showAll="0"/>
    <pivotField showAll="0"/>
    <pivotField numFmtId="166" showAll="0"/>
  </pivotFields>
  <rowItems count="1">
    <i/>
  </rowItems>
  <colItems count="1">
    <i/>
  </colItems>
  <dataFields count="1">
    <dataField name="Sum of Revenue" fld="16"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13E0E-0AF2-4BFA-8C27-88A9559C658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9" firstHeaderRow="1" firstDataRow="1" firstDataCol="1"/>
  <pivotFields count="20">
    <pivotField showAll="0"/>
    <pivotField numFmtId="165" showAll="0"/>
    <pivotField numFmtId="1" showAll="0">
      <items count="2">
        <item x="0"/>
        <item t="default"/>
      </items>
    </pivotField>
    <pivotField showAll="0"/>
    <pivotField numFmtId="1" showAll="0"/>
    <pivotField showAll="0"/>
    <pivotField showAll="0"/>
    <pivotField showAll="0">
      <items count="18">
        <item x="9"/>
        <item x="5"/>
        <item x="13"/>
        <item x="12"/>
        <item x="15"/>
        <item x="3"/>
        <item x="6"/>
        <item x="1"/>
        <item x="7"/>
        <item x="11"/>
        <item x="4"/>
        <item x="8"/>
        <item x="0"/>
        <item x="14"/>
        <item x="16"/>
        <item x="10"/>
        <item x="2"/>
        <item t="default"/>
      </items>
    </pivotField>
    <pivotField showAll="0"/>
    <pivotField showAll="0"/>
    <pivotField showAll="0">
      <items count="6">
        <item x="4"/>
        <item x="2"/>
        <item x="1"/>
        <item x="3"/>
        <item x="0"/>
        <item t="default"/>
      </items>
    </pivotField>
    <pivotField axis="axisRow" showAll="0" measureFilter="1">
      <items count="21">
        <item x="13"/>
        <item x="4"/>
        <item x="2"/>
        <item x="11"/>
        <item x="1"/>
        <item x="18"/>
        <item x="12"/>
        <item x="16"/>
        <item x="0"/>
        <item x="10"/>
        <item x="5"/>
        <item x="6"/>
        <item x="8"/>
        <item x="17"/>
        <item x="19"/>
        <item x="3"/>
        <item x="9"/>
        <item x="15"/>
        <item x="7"/>
        <item x="14"/>
        <item t="default"/>
      </items>
    </pivotField>
    <pivotField numFmtId="1" showAll="0"/>
    <pivotField numFmtId="164" showAll="0"/>
    <pivotField numFmtId="9" showAll="0"/>
    <pivotField numFmtId="164" showAll="0"/>
    <pivotField dataField="1" showAll="0"/>
    <pivotField showAll="0"/>
    <pivotField showAll="0"/>
    <pivotField numFmtId="166" showAll="0"/>
  </pivotFields>
  <rowFields count="1">
    <field x="11"/>
  </rowFields>
  <rowItems count="6">
    <i>
      <x v="1"/>
    </i>
    <i>
      <x v="5"/>
    </i>
    <i>
      <x v="8"/>
    </i>
    <i>
      <x v="9"/>
    </i>
    <i>
      <x v="15"/>
    </i>
    <i t="grand">
      <x/>
    </i>
  </rowItems>
  <colItems count="1">
    <i/>
  </colItems>
  <dataFields count="1">
    <dataField name="Sum of Revenue" fld="16" baseField="0" baseItem="0" numFmtId="169"/>
  </dataFields>
  <formats count="1">
    <format dxfId="30">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A6D169-F3EA-42B3-8226-C22115E75980}" sourceName="Region">
  <pivotTables>
    <pivotTable tabId="3" name="PivotTable16"/>
  </pivotTables>
  <data>
    <tabular pivotCacheId="6264252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29E393E-BB73-49F4-B254-67182DDEFA6E}" sourceName="Channel">
  <pivotTables>
    <pivotTable tabId="3" name="PivotTable16"/>
  </pivotTables>
  <data>
    <tabular pivotCacheId="62642523">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0BE939-ABE7-4224-A9EF-C79F73BE2D50}" sourceName="Category">
  <pivotTables>
    <pivotTable tabId="3" name="PivotTable16"/>
  </pivotTables>
  <data>
    <tabular pivotCacheId="62642523">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FB2179-A2A0-42FE-9BAF-FCDAB94F75E6}" cache="Slicer_Region" caption="Region" rowHeight="247650"/>
  <slicer name="Channel" xr10:uid="{35ADB4C5-61ED-4468-A7D3-2DBEB870B192}" cache="Slicer_Channel" caption="Channel" startItem="1" rowHeight="247650"/>
  <slicer name="Category" xr10:uid="{12450C77-7912-4D6C-9270-BC95BDAFA112}" cache="Slicer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E5A8D4-AE21-4FD4-BED5-D008F3ACD938}" name="SalesData" displayName="SalesData" ref="A3:T2710" totalsRowShown="0" headerRowDxfId="21" dataDxfId="20">
  <autoFilter ref="A3:T2710" xr:uid="{CEE5A8D4-AE21-4FD4-BED5-D008F3ACD938}"/>
  <sortState xmlns:xlrd2="http://schemas.microsoft.com/office/spreadsheetml/2017/richdata2" ref="A4:T2710">
    <sortCondition ref="A4:A2711"/>
  </sortState>
  <tableColumns count="20">
    <tableColumn id="1" xr3:uid="{BAF4918F-4636-427B-95A5-7423333F533D}" name="Order Id" dataDxfId="19"/>
    <tableColumn id="2" xr3:uid="{371FFD79-FF5D-45D4-82E9-25961EDF3076}" name="Order Date" dataDxfId="18"/>
    <tableColumn id="17" xr3:uid="{1BB643D8-90F8-4369-97BC-4B947C01385F}" name="Year" dataDxfId="17">
      <calculatedColumnFormula>YEAR(SalesData[[#This Row],[Order Date]])</calculatedColumnFormula>
    </tableColumn>
    <tableColumn id="18" xr3:uid="{B79A29A0-6FAC-4666-A68E-FD59394C95DF}" name="Quarter" dataDxfId="16">
      <calculatedColumnFormula>"Q"&amp;ROUNDUP(MONTH(SalesData[[#This Row],[Order Date]])/3,0)</calculatedColumnFormula>
    </tableColumn>
    <tableColumn id="19" xr3:uid="{DC81EFBF-F932-48AB-A074-151D4A6B1806}" name="MonthNo" dataDxfId="15">
      <calculatedColumnFormula>MONTH(SalesData[[#This Row],[Order Date]])</calculatedColumnFormula>
    </tableColumn>
    <tableColumn id="20" xr3:uid="{AF458A91-086B-4371-9441-D2474404F1E8}" name="Month" dataDxfId="14">
      <calculatedColumnFormula>TEXT(SalesData[[#This Row],[Order Date]],"mmm")</calculatedColumnFormula>
    </tableColumn>
    <tableColumn id="3" xr3:uid="{D4C6FC77-A65A-4FBA-8868-2FAF83CE579C}" name="Region" dataDxfId="13"/>
    <tableColumn id="4" xr3:uid="{02B54F79-39F2-4CDE-BA0C-150DCEE9C47A}" name="Country" dataDxfId="12"/>
    <tableColumn id="5" xr3:uid="{DBFA8741-B11D-49C1-A1DA-F099DA94F10D}" name="Channel" dataDxfId="11"/>
    <tableColumn id="6" xr3:uid="{A3E0989C-CF47-4565-BE0A-61E0EC47995B}" name="Customer Type" dataDxfId="10"/>
    <tableColumn id="7" xr3:uid="{FE5C9AB4-E38E-4578-AC60-B94B714C8364}" name="Category" dataDxfId="9"/>
    <tableColumn id="8" xr3:uid="{A2A89271-487C-4472-AD62-8101F820ED0F}" name="Product" dataDxfId="8"/>
    <tableColumn id="9" xr3:uid="{83F036AA-C5D2-4CF8-839F-79F84BD5EF88}" name="Units Sold" dataDxfId="7"/>
    <tableColumn id="10" xr3:uid="{C9955F8B-5D6D-4C20-917A-767136045E75}" name="Unit Price" dataDxfId="6"/>
    <tableColumn id="11" xr3:uid="{1AE469A0-211C-439A-8AD4-941A3E13098D}" name="Discount %" dataDxfId="5"/>
    <tableColumn id="12" xr3:uid="{A8CA4216-B7D8-4148-97F2-DDC28F23B228}" name="Unit Cost" dataDxfId="4"/>
    <tableColumn id="13" xr3:uid="{137671D0-4F66-431E-ADFA-8F362715D9A3}" name="Revenue" dataDxfId="3">
      <calculatedColumnFormula>M4*N4*(1-O4)</calculatedColumnFormula>
    </tableColumn>
    <tableColumn id="14" xr3:uid="{29131458-B5A2-4D72-AC9E-F28CD419B343}" name="COGS" dataDxfId="2">
      <calculatedColumnFormula>M4*P4</calculatedColumnFormula>
    </tableColumn>
    <tableColumn id="15" xr3:uid="{6968B063-2CF8-4FB4-84E6-227BF1EAF474}" name="Gross Profit" dataDxfId="1">
      <calculatedColumnFormula>Q4-R4</calculatedColumnFormula>
    </tableColumn>
    <tableColumn id="16" xr3:uid="{7CFF0043-DEE6-4F7A-BBCA-D309CA08D082}" name="Gross Margin %" dataDxfId="0">
      <calculatedColumnFormula>IFERROR(S4/Q4,0)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C1280A-DB1A-4F9A-A4DE-F269D2BF86E7}" sourceName="Order Date">
  <pivotTables>
    <pivotTable tabId="3" name="PivotTable7"/>
  </pivotTables>
  <state minimalRefreshVersion="6" lastRefreshVersion="6" pivotCacheId="62642523"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7E4E525-7139-4B66-897A-ABE9840D28B1}" cache="NativeTimeline_Order_Date" caption="Order Date" level="1" selectionLevel="1" scrollPosition="2026-01-0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D53D-886B-4319-86B6-A51448C83771}">
  <dimension ref="A3:J70"/>
  <sheetViews>
    <sheetView topLeftCell="A7" workbookViewId="0">
      <selection activeCell="B20" sqref="B19:B30"/>
    </sheetView>
  </sheetViews>
  <sheetFormatPr defaultRowHeight="14.4" x14ac:dyDescent="0.3"/>
  <cols>
    <col min="1" max="1" width="15" bestFit="1" customWidth="1"/>
    <col min="2" max="2" width="12.77734375" bestFit="1" customWidth="1"/>
    <col min="3" max="3" width="16.88671875" bestFit="1" customWidth="1"/>
    <col min="4" max="4" width="7.21875" bestFit="1" customWidth="1"/>
    <col min="5" max="5" width="12.44140625" bestFit="1" customWidth="1"/>
    <col min="6" max="6" width="14.109375" bestFit="1" customWidth="1"/>
    <col min="7" max="8" width="7.21875" bestFit="1" customWidth="1"/>
    <col min="9" max="9" width="8.109375" bestFit="1" customWidth="1"/>
    <col min="10" max="10" width="10" bestFit="1" customWidth="1"/>
    <col min="11" max="38" width="7.21875" bestFit="1" customWidth="1"/>
    <col min="39" max="41" width="8" bestFit="1" customWidth="1"/>
    <col min="42" max="42" width="7.21875" bestFit="1" customWidth="1"/>
    <col min="43" max="43" width="8" bestFit="1" customWidth="1"/>
    <col min="44" max="44" width="7.21875" bestFit="1" customWidth="1"/>
    <col min="45" max="47" width="8" bestFit="1" customWidth="1"/>
    <col min="48" max="48" width="7.21875" bestFit="1" customWidth="1"/>
    <col min="49" max="49" width="8" bestFit="1" customWidth="1"/>
    <col min="50" max="52" width="7.21875" bestFit="1" customWidth="1"/>
    <col min="53" max="53" width="8" bestFit="1" customWidth="1"/>
    <col min="54" max="54" width="7.21875" bestFit="1" customWidth="1"/>
    <col min="55" max="55" width="8" bestFit="1" customWidth="1"/>
    <col min="56" max="61" width="7.21875" bestFit="1" customWidth="1"/>
    <col min="62" max="63" width="8" bestFit="1" customWidth="1"/>
    <col min="64" max="65" width="7.21875" bestFit="1" customWidth="1"/>
    <col min="66" max="66" width="8" bestFit="1" customWidth="1"/>
    <col min="67" max="69" width="7.21875" bestFit="1" customWidth="1"/>
    <col min="70" max="70" width="8" bestFit="1" customWidth="1"/>
    <col min="71" max="72" width="7.21875" bestFit="1" customWidth="1"/>
    <col min="73" max="76" width="8" bestFit="1" customWidth="1"/>
    <col min="77" max="78" width="7.21875" bestFit="1" customWidth="1"/>
    <col min="79" max="79" width="8" bestFit="1" customWidth="1"/>
    <col min="80" max="81" width="7.21875" bestFit="1" customWidth="1"/>
    <col min="82" max="82" width="8" bestFit="1" customWidth="1"/>
    <col min="83" max="162" width="7.21875" bestFit="1" customWidth="1"/>
    <col min="163" max="163" width="8" bestFit="1" customWidth="1"/>
    <col min="164" max="166" width="7.21875" bestFit="1" customWidth="1"/>
    <col min="167" max="167" width="8" bestFit="1" customWidth="1"/>
    <col min="168" max="170" width="7.21875" bestFit="1" customWidth="1"/>
    <col min="171" max="171" width="8" bestFit="1" customWidth="1"/>
    <col min="172" max="172" width="7.21875" bestFit="1" customWidth="1"/>
    <col min="173" max="173" width="8" bestFit="1" customWidth="1"/>
    <col min="174" max="174" width="7.21875" bestFit="1" customWidth="1"/>
    <col min="175" max="177" width="8" bestFit="1" customWidth="1"/>
    <col min="178" max="180" width="7.21875" bestFit="1" customWidth="1"/>
    <col min="181" max="181" width="8" bestFit="1" customWidth="1"/>
    <col min="182" max="182" width="7.21875" bestFit="1" customWidth="1"/>
    <col min="183" max="184" width="8" bestFit="1" customWidth="1"/>
    <col min="185" max="186" width="7.21875" bestFit="1" customWidth="1"/>
    <col min="187" max="187" width="8" bestFit="1" customWidth="1"/>
    <col min="188" max="191" width="7.21875" bestFit="1" customWidth="1"/>
    <col min="192" max="194" width="8" bestFit="1" customWidth="1"/>
    <col min="195" max="196" width="7.21875" bestFit="1" customWidth="1"/>
    <col min="197" max="197" width="8" bestFit="1" customWidth="1"/>
    <col min="198" max="198" width="7.21875" bestFit="1" customWidth="1"/>
    <col min="199" max="200" width="8" bestFit="1" customWidth="1"/>
    <col min="201" max="254" width="7.21875" bestFit="1" customWidth="1"/>
    <col min="255" max="255" width="8" bestFit="1" customWidth="1"/>
    <col min="256" max="257" width="7.21875" bestFit="1" customWidth="1"/>
    <col min="258" max="258" width="8" bestFit="1" customWidth="1"/>
    <col min="259" max="260" width="7.21875" bestFit="1" customWidth="1"/>
    <col min="261" max="261" width="8" bestFit="1" customWidth="1"/>
    <col min="262" max="263" width="7.21875" bestFit="1" customWidth="1"/>
    <col min="264" max="264" width="8" bestFit="1" customWidth="1"/>
    <col min="265" max="270" width="7.21875" bestFit="1" customWidth="1"/>
    <col min="271" max="272" width="8" bestFit="1" customWidth="1"/>
    <col min="273" max="277" width="7.21875" bestFit="1" customWidth="1"/>
    <col min="278" max="278" width="8" bestFit="1" customWidth="1"/>
    <col min="279" max="279" width="7.21875" bestFit="1" customWidth="1"/>
    <col min="280" max="280" width="8" bestFit="1" customWidth="1"/>
    <col min="281" max="284" width="7.21875" bestFit="1" customWidth="1"/>
    <col min="285" max="285" width="8" bestFit="1" customWidth="1"/>
    <col min="286" max="289" width="7.21875" bestFit="1" customWidth="1"/>
    <col min="290" max="292" width="8" bestFit="1" customWidth="1"/>
    <col min="293" max="333" width="7.21875" bestFit="1" customWidth="1"/>
    <col min="334" max="334" width="8" bestFit="1" customWidth="1"/>
    <col min="335" max="337" width="7.21875" bestFit="1" customWidth="1"/>
    <col min="338" max="338" width="8" bestFit="1" customWidth="1"/>
    <col min="339" max="342" width="7.21875" bestFit="1" customWidth="1"/>
    <col min="343" max="343" width="8" bestFit="1" customWidth="1"/>
    <col min="344" max="345" width="7.21875" bestFit="1" customWidth="1"/>
    <col min="346" max="346" width="8" bestFit="1" customWidth="1"/>
    <col min="347" max="347" width="7.21875" bestFit="1" customWidth="1"/>
    <col min="348" max="348" width="8" bestFit="1" customWidth="1"/>
    <col min="349" max="349" width="7.21875" bestFit="1" customWidth="1"/>
    <col min="350" max="350" width="8" bestFit="1" customWidth="1"/>
    <col min="351" max="356" width="7.21875" bestFit="1" customWidth="1"/>
    <col min="357" max="359" width="8" bestFit="1" customWidth="1"/>
    <col min="360" max="403" width="7.21875" bestFit="1" customWidth="1"/>
    <col min="404" max="404" width="8" bestFit="1" customWidth="1"/>
    <col min="405" max="407" width="7.21875" bestFit="1" customWidth="1"/>
    <col min="408" max="408" width="8" bestFit="1" customWidth="1"/>
    <col min="409" max="447" width="7.21875" bestFit="1" customWidth="1"/>
    <col min="448" max="448" width="8" bestFit="1" customWidth="1"/>
    <col min="449" max="452" width="7.21875" bestFit="1" customWidth="1"/>
    <col min="453" max="454" width="8" bestFit="1" customWidth="1"/>
    <col min="455" max="457" width="7.21875" bestFit="1" customWidth="1"/>
    <col min="458" max="458" width="8" bestFit="1" customWidth="1"/>
    <col min="459" max="459" width="7.21875" bestFit="1" customWidth="1"/>
    <col min="460" max="460" width="8" bestFit="1" customWidth="1"/>
    <col min="461" max="469" width="7.21875" bestFit="1" customWidth="1"/>
    <col min="470" max="470" width="8" bestFit="1" customWidth="1"/>
    <col min="471" max="475" width="7.21875" bestFit="1" customWidth="1"/>
    <col min="476" max="476" width="8" bestFit="1" customWidth="1"/>
    <col min="477" max="491" width="7.21875" bestFit="1" customWidth="1"/>
    <col min="492" max="492" width="8" bestFit="1" customWidth="1"/>
    <col min="493" max="505" width="7.21875" bestFit="1" customWidth="1"/>
    <col min="506" max="506" width="8" bestFit="1" customWidth="1"/>
    <col min="507" max="589" width="7.21875" bestFit="1" customWidth="1"/>
    <col min="590" max="592" width="8" bestFit="1" customWidth="1"/>
    <col min="593" max="593" width="7.21875" bestFit="1" customWidth="1"/>
    <col min="594" max="595" width="8" bestFit="1" customWidth="1"/>
    <col min="596" max="603" width="7.21875" bestFit="1" customWidth="1"/>
    <col min="604" max="604" width="8" bestFit="1" customWidth="1"/>
    <col min="605" max="605" width="7.21875" bestFit="1" customWidth="1"/>
    <col min="606" max="606" width="8" bestFit="1" customWidth="1"/>
    <col min="607" max="607" width="7.21875" bestFit="1" customWidth="1"/>
    <col min="608" max="608" width="8" bestFit="1" customWidth="1"/>
    <col min="609" max="610" width="7.21875" bestFit="1" customWidth="1"/>
    <col min="611" max="611" width="8" bestFit="1" customWidth="1"/>
    <col min="612" max="614" width="7.21875" bestFit="1" customWidth="1"/>
    <col min="615" max="615" width="8" bestFit="1" customWidth="1"/>
    <col min="616" max="619" width="7.21875" bestFit="1" customWidth="1"/>
    <col min="620" max="621" width="8" bestFit="1" customWidth="1"/>
    <col min="622" max="626" width="7.21875" bestFit="1" customWidth="1"/>
    <col min="627" max="627" width="8" bestFit="1" customWidth="1"/>
    <col min="628" max="629" width="7.21875" bestFit="1" customWidth="1"/>
    <col min="630" max="630" width="8" bestFit="1" customWidth="1"/>
    <col min="631" max="636" width="7.21875" bestFit="1" customWidth="1"/>
    <col min="637" max="637" width="8" bestFit="1" customWidth="1"/>
    <col min="638" max="640" width="7.21875" bestFit="1" customWidth="1"/>
    <col min="641" max="641" width="8" bestFit="1" customWidth="1"/>
    <col min="642" max="736" width="7.21875" bestFit="1" customWidth="1"/>
    <col min="737" max="737" width="8" bestFit="1" customWidth="1"/>
    <col min="738" max="740" width="7.21875" bestFit="1" customWidth="1"/>
    <col min="741" max="741" width="8" bestFit="1" customWidth="1"/>
    <col min="742" max="743" width="7.21875" bestFit="1" customWidth="1"/>
    <col min="744" max="745" width="8" bestFit="1" customWidth="1"/>
    <col min="746" max="746" width="7.21875" bestFit="1" customWidth="1"/>
    <col min="747" max="747" width="8" bestFit="1" customWidth="1"/>
    <col min="748" max="752" width="7.21875" bestFit="1" customWidth="1"/>
    <col min="753" max="753" width="8" bestFit="1" customWidth="1"/>
    <col min="754" max="757" width="7.21875" bestFit="1" customWidth="1"/>
    <col min="758" max="758" width="8" bestFit="1" customWidth="1"/>
    <col min="759" max="759" width="7.21875" bestFit="1" customWidth="1"/>
    <col min="760" max="760" width="8" bestFit="1" customWidth="1"/>
    <col min="761" max="786" width="7.21875" bestFit="1" customWidth="1"/>
    <col min="787" max="787" width="8" bestFit="1" customWidth="1"/>
    <col min="788" max="809" width="7.21875" bestFit="1" customWidth="1"/>
    <col min="810" max="810" width="8" bestFit="1" customWidth="1"/>
    <col min="811" max="837" width="7.21875" bestFit="1" customWidth="1"/>
    <col min="838" max="838" width="8" bestFit="1" customWidth="1"/>
    <col min="839" max="840" width="7.21875" bestFit="1" customWidth="1"/>
    <col min="841" max="841" width="8" bestFit="1" customWidth="1"/>
    <col min="842" max="847" width="7.21875" bestFit="1" customWidth="1"/>
    <col min="848" max="848" width="8" bestFit="1" customWidth="1"/>
    <col min="849" max="852" width="7.21875" bestFit="1" customWidth="1"/>
    <col min="853" max="853" width="8" bestFit="1" customWidth="1"/>
    <col min="854" max="875" width="7.21875" bestFit="1" customWidth="1"/>
    <col min="876" max="876" width="8" bestFit="1" customWidth="1"/>
    <col min="877" max="878" width="7.21875" bestFit="1" customWidth="1"/>
    <col min="879" max="908" width="8.21875" bestFit="1" customWidth="1"/>
    <col min="909" max="909" width="9" bestFit="1" customWidth="1"/>
    <col min="910" max="920" width="8.21875" bestFit="1" customWidth="1"/>
    <col min="921" max="921" width="9" bestFit="1" customWidth="1"/>
    <col min="922" max="930" width="8.21875" bestFit="1" customWidth="1"/>
    <col min="931" max="931" width="9" bestFit="1" customWidth="1"/>
    <col min="932" max="941" width="8.21875" bestFit="1" customWidth="1"/>
    <col min="942" max="942" width="9" bestFit="1" customWidth="1"/>
    <col min="943" max="949" width="8.21875" bestFit="1" customWidth="1"/>
    <col min="950" max="951" width="9" bestFit="1" customWidth="1"/>
    <col min="952" max="952" width="8.21875" bestFit="1" customWidth="1"/>
    <col min="953" max="957" width="9" bestFit="1" customWidth="1"/>
    <col min="958" max="959" width="8.21875" bestFit="1" customWidth="1"/>
    <col min="960" max="960" width="9" bestFit="1" customWidth="1"/>
    <col min="961" max="964" width="8.21875" bestFit="1" customWidth="1"/>
    <col min="965" max="965" width="9" bestFit="1" customWidth="1"/>
    <col min="966" max="988" width="8.21875" bestFit="1" customWidth="1"/>
    <col min="989" max="989" width="9" bestFit="1" customWidth="1"/>
    <col min="990" max="994" width="8.21875" bestFit="1" customWidth="1"/>
    <col min="995" max="995" width="9" bestFit="1" customWidth="1"/>
    <col min="996" max="996" width="8.21875" bestFit="1" customWidth="1"/>
    <col min="997" max="998" width="9" bestFit="1" customWidth="1"/>
    <col min="999" max="1003" width="8.21875" bestFit="1" customWidth="1"/>
    <col min="1004" max="1004" width="9" bestFit="1" customWidth="1"/>
    <col min="1005" max="1007" width="8.21875" bestFit="1" customWidth="1"/>
    <col min="1008" max="1010" width="9" bestFit="1" customWidth="1"/>
    <col min="1011" max="1013" width="8.21875" bestFit="1" customWidth="1"/>
    <col min="1014" max="1014" width="9" bestFit="1" customWidth="1"/>
    <col min="1015" max="1016" width="8.21875" bestFit="1" customWidth="1"/>
    <col min="1017" max="1017" width="9" bestFit="1" customWidth="1"/>
    <col min="1018" max="1077" width="8.21875" bestFit="1" customWidth="1"/>
    <col min="1078" max="1078" width="9" bestFit="1" customWidth="1"/>
    <col min="1079" max="1080" width="8.21875" bestFit="1" customWidth="1"/>
    <col min="1081" max="1081" width="9" bestFit="1" customWidth="1"/>
    <col min="1082" max="1087" width="8.21875" bestFit="1" customWidth="1"/>
    <col min="1088" max="1088" width="9" bestFit="1" customWidth="1"/>
    <col min="1089" max="1095" width="8.21875" bestFit="1" customWidth="1"/>
    <col min="1096" max="1096" width="9" bestFit="1" customWidth="1"/>
    <col min="1097" max="1097" width="8.21875" bestFit="1" customWidth="1"/>
    <col min="1098" max="1098" width="9" bestFit="1" customWidth="1"/>
    <col min="1099" max="1101" width="8.21875" bestFit="1" customWidth="1"/>
    <col min="1102" max="1102" width="9" bestFit="1" customWidth="1"/>
    <col min="1103" max="1106" width="8.21875" bestFit="1" customWidth="1"/>
    <col min="1107" max="1107" width="9" bestFit="1" customWidth="1"/>
    <col min="1108" max="1109" width="8.21875" bestFit="1" customWidth="1"/>
    <col min="1110" max="1110" width="9" bestFit="1" customWidth="1"/>
    <col min="1111" max="1111" width="8.21875" bestFit="1" customWidth="1"/>
    <col min="1112" max="1112" width="9" bestFit="1" customWidth="1"/>
    <col min="1113" max="1116" width="8.21875" bestFit="1" customWidth="1"/>
    <col min="1117" max="1117" width="9" bestFit="1" customWidth="1"/>
    <col min="1118" max="1122" width="8.21875" bestFit="1" customWidth="1"/>
    <col min="1123" max="1123" width="9" bestFit="1" customWidth="1"/>
    <col min="1124" max="1129" width="8.21875" bestFit="1" customWidth="1"/>
    <col min="1130" max="1132" width="9" bestFit="1" customWidth="1"/>
    <col min="1133" max="1163" width="8.21875" bestFit="1" customWidth="1"/>
    <col min="1164" max="1165" width="9" bestFit="1" customWidth="1"/>
    <col min="1166" max="1170" width="8.21875" bestFit="1" customWidth="1"/>
    <col min="1171" max="1171" width="9" bestFit="1" customWidth="1"/>
    <col min="1172" max="1172" width="8.21875" bestFit="1" customWidth="1"/>
    <col min="1173" max="1173" width="9" bestFit="1" customWidth="1"/>
    <col min="1174" max="1174" width="8.21875" bestFit="1" customWidth="1"/>
    <col min="1175" max="1175" width="9" bestFit="1" customWidth="1"/>
    <col min="1176" max="1176" width="8.21875" bestFit="1" customWidth="1"/>
    <col min="1177" max="1177" width="9" bestFit="1" customWidth="1"/>
    <col min="1178" max="1180" width="8.21875" bestFit="1" customWidth="1"/>
    <col min="1181" max="1181" width="9" bestFit="1" customWidth="1"/>
    <col min="1182" max="1186" width="8.21875" bestFit="1" customWidth="1"/>
    <col min="1187" max="1187" width="9" bestFit="1" customWidth="1"/>
    <col min="1188" max="1202" width="8.21875" bestFit="1" customWidth="1"/>
    <col min="1203" max="1203" width="9" bestFit="1" customWidth="1"/>
    <col min="1204" max="1206" width="8.21875" bestFit="1" customWidth="1"/>
    <col min="1207" max="1207" width="9" bestFit="1" customWidth="1"/>
    <col min="1208" max="1234" width="8.21875" bestFit="1" customWidth="1"/>
    <col min="1235" max="1235" width="9" bestFit="1" customWidth="1"/>
    <col min="1236" max="1254" width="8.21875" bestFit="1" customWidth="1"/>
    <col min="1255" max="1255" width="9" bestFit="1" customWidth="1"/>
    <col min="1256" max="1265" width="8.21875" bestFit="1" customWidth="1"/>
    <col min="1266" max="1267" width="9" bestFit="1" customWidth="1"/>
    <col min="1268" max="1279" width="8.21875" bestFit="1" customWidth="1"/>
    <col min="1280" max="1280" width="9" bestFit="1" customWidth="1"/>
    <col min="1281" max="1286" width="8.21875" bestFit="1" customWidth="1"/>
    <col min="1287" max="1287" width="9" bestFit="1" customWidth="1"/>
    <col min="1288" max="1293" width="8.21875" bestFit="1" customWidth="1"/>
    <col min="1294" max="1294" width="9" bestFit="1" customWidth="1"/>
    <col min="1295" max="1296" width="8.21875" bestFit="1" customWidth="1"/>
    <col min="1297" max="1297" width="9" bestFit="1" customWidth="1"/>
    <col min="1298" max="1304" width="8.21875" bestFit="1" customWidth="1"/>
    <col min="1305" max="1305" width="9" bestFit="1" customWidth="1"/>
    <col min="1306" max="1313" width="8.21875" bestFit="1" customWidth="1"/>
    <col min="1314" max="1314" width="9" bestFit="1" customWidth="1"/>
    <col min="1315" max="1319" width="8.21875" bestFit="1" customWidth="1"/>
    <col min="1320" max="1320" width="9" bestFit="1" customWidth="1"/>
    <col min="1321" max="1322" width="8.21875" bestFit="1" customWidth="1"/>
    <col min="1323" max="1323" width="9" bestFit="1" customWidth="1"/>
    <col min="1324" max="1331" width="8.21875" bestFit="1" customWidth="1"/>
    <col min="1332" max="1332" width="9" bestFit="1" customWidth="1"/>
    <col min="1333" max="1353" width="8.21875" bestFit="1" customWidth="1"/>
    <col min="1354" max="1354" width="9" bestFit="1" customWidth="1"/>
    <col min="1355" max="1357" width="8.21875" bestFit="1" customWidth="1"/>
    <col min="1358" max="1358" width="9" bestFit="1" customWidth="1"/>
    <col min="1359" max="1373" width="8.21875" bestFit="1" customWidth="1"/>
    <col min="1374" max="1374" width="9" bestFit="1" customWidth="1"/>
    <col min="1375" max="1379" width="8.21875" bestFit="1" customWidth="1"/>
    <col min="1380" max="1380" width="9" bestFit="1" customWidth="1"/>
    <col min="1381" max="1384" width="8.21875" bestFit="1" customWidth="1"/>
    <col min="1385" max="1385" width="9" bestFit="1" customWidth="1"/>
    <col min="1386" max="1386" width="8.21875" bestFit="1" customWidth="1"/>
    <col min="1387" max="1387" width="9" bestFit="1" customWidth="1"/>
    <col min="1388" max="1398" width="8.21875" bestFit="1" customWidth="1"/>
    <col min="1399" max="1399" width="9" bestFit="1" customWidth="1"/>
    <col min="1400" max="1402" width="8.21875" bestFit="1" customWidth="1"/>
    <col min="1403" max="1403" width="9" bestFit="1" customWidth="1"/>
    <col min="1404" max="1409" width="8.21875" bestFit="1" customWidth="1"/>
    <col min="1410" max="1410" width="9" bestFit="1" customWidth="1"/>
    <col min="1411" max="1412" width="8.21875" bestFit="1" customWidth="1"/>
    <col min="1413" max="1413" width="9" bestFit="1" customWidth="1"/>
    <col min="1414" max="1415" width="8.21875" bestFit="1" customWidth="1"/>
    <col min="1416" max="1416" width="9" bestFit="1" customWidth="1"/>
    <col min="1417" max="1418" width="8.21875" bestFit="1" customWidth="1"/>
    <col min="1419" max="1420" width="9" bestFit="1" customWidth="1"/>
    <col min="1421" max="1453" width="8.21875" bestFit="1" customWidth="1"/>
    <col min="1454" max="1454" width="9" bestFit="1" customWidth="1"/>
    <col min="1455" max="1509" width="8.21875" bestFit="1" customWidth="1"/>
    <col min="1510" max="1510" width="9" bestFit="1" customWidth="1"/>
    <col min="1511" max="1511" width="8.21875" bestFit="1" customWidth="1"/>
    <col min="1512" max="1512" width="9" bestFit="1" customWidth="1"/>
    <col min="1513" max="1540" width="8.21875" bestFit="1" customWidth="1"/>
    <col min="1541" max="1541" width="9" bestFit="1" customWidth="1"/>
    <col min="1542" max="1547" width="8.21875" bestFit="1" customWidth="1"/>
    <col min="1548" max="1548" width="9" bestFit="1" customWidth="1"/>
    <col min="1549" max="1561" width="8.21875" bestFit="1" customWidth="1"/>
    <col min="1562" max="1562" width="9" bestFit="1" customWidth="1"/>
    <col min="1563" max="1565" width="8.21875" bestFit="1" customWidth="1"/>
    <col min="1566" max="1566" width="9" bestFit="1" customWidth="1"/>
    <col min="1567" max="1569" width="8.21875" bestFit="1" customWidth="1"/>
    <col min="1570" max="1570" width="9" bestFit="1" customWidth="1"/>
    <col min="1571" max="1575" width="8.21875" bestFit="1" customWidth="1"/>
    <col min="1576" max="1576" width="9" bestFit="1" customWidth="1"/>
    <col min="1577" max="1580" width="8.21875" bestFit="1" customWidth="1"/>
    <col min="1581" max="1581" width="9" bestFit="1" customWidth="1"/>
    <col min="1582" max="1585" width="8.21875" bestFit="1" customWidth="1"/>
    <col min="1586" max="1586" width="9" bestFit="1" customWidth="1"/>
    <col min="1587" max="1634" width="8.21875" bestFit="1" customWidth="1"/>
    <col min="1635" max="1635" width="9" bestFit="1" customWidth="1"/>
    <col min="1636" max="1665" width="8.21875" bestFit="1" customWidth="1"/>
    <col min="1666" max="1666" width="9" bestFit="1" customWidth="1"/>
    <col min="1667" max="1667" width="8.21875" bestFit="1" customWidth="1"/>
    <col min="1668" max="1668" width="9" bestFit="1" customWidth="1"/>
    <col min="1669" max="1679" width="8.21875" bestFit="1" customWidth="1"/>
    <col min="1680" max="1680" width="9" bestFit="1" customWidth="1"/>
    <col min="1681" max="1694" width="8.21875" bestFit="1" customWidth="1"/>
    <col min="1695" max="1695" width="9" bestFit="1" customWidth="1"/>
    <col min="1696" max="1732" width="8.21875" bestFit="1" customWidth="1"/>
    <col min="1733" max="1733" width="9" bestFit="1" customWidth="1"/>
    <col min="1734" max="1753" width="8.21875" bestFit="1" customWidth="1"/>
    <col min="1754" max="1755" width="9" bestFit="1" customWidth="1"/>
    <col min="1756" max="1764" width="8.21875" bestFit="1" customWidth="1"/>
    <col min="1765" max="1765" width="9" bestFit="1" customWidth="1"/>
    <col min="1766" max="1767" width="8.21875" bestFit="1" customWidth="1"/>
    <col min="1768" max="1768" width="9" bestFit="1" customWidth="1"/>
    <col min="1769" max="1797" width="8.21875" bestFit="1" customWidth="1"/>
    <col min="1798" max="1798" width="9" bestFit="1" customWidth="1"/>
    <col min="1799" max="1860" width="8.21875" bestFit="1" customWidth="1"/>
    <col min="1861" max="1861" width="9" bestFit="1" customWidth="1"/>
    <col min="1862" max="1949" width="8.21875" bestFit="1" customWidth="1"/>
    <col min="1950" max="1950" width="9" bestFit="1" customWidth="1"/>
    <col min="1951" max="1951" width="8.21875" bestFit="1" customWidth="1"/>
    <col min="1952" max="1952" width="9" bestFit="1" customWidth="1"/>
    <col min="1953" max="1980" width="8.21875" bestFit="1" customWidth="1"/>
    <col min="1981" max="1981" width="9" bestFit="1" customWidth="1"/>
    <col min="1982" max="2023" width="8.21875" bestFit="1" customWidth="1"/>
    <col min="2024" max="2024" width="9" bestFit="1" customWidth="1"/>
    <col min="2025" max="2039" width="8.21875" bestFit="1" customWidth="1"/>
    <col min="2040" max="2040" width="9" bestFit="1" customWidth="1"/>
    <col min="2041" max="2081" width="8.21875" bestFit="1" customWidth="1"/>
    <col min="2082" max="2082" width="9" bestFit="1" customWidth="1"/>
    <col min="2083" max="2084" width="8.21875" bestFit="1" customWidth="1"/>
    <col min="2085" max="2085" width="9" bestFit="1" customWidth="1"/>
    <col min="2086" max="2087" width="8.21875" bestFit="1" customWidth="1"/>
    <col min="2088" max="2088" width="9" bestFit="1" customWidth="1"/>
    <col min="2089" max="2091" width="8.21875" bestFit="1" customWidth="1"/>
    <col min="2092" max="2092" width="9" bestFit="1" customWidth="1"/>
    <col min="2093" max="2097" width="8.21875" bestFit="1" customWidth="1"/>
    <col min="2098" max="2099" width="9" bestFit="1" customWidth="1"/>
    <col min="2100" max="2103" width="8.21875" bestFit="1" customWidth="1"/>
    <col min="2104" max="2105" width="9" bestFit="1" customWidth="1"/>
    <col min="2106" max="2135" width="8.21875" bestFit="1" customWidth="1"/>
    <col min="2136" max="2136" width="9" bestFit="1" customWidth="1"/>
    <col min="2137" max="2146" width="8.21875" bestFit="1" customWidth="1"/>
    <col min="2147" max="2147" width="9" bestFit="1" customWidth="1"/>
    <col min="2148" max="2155" width="8.21875" bestFit="1" customWidth="1"/>
    <col min="2156" max="2157" width="9" bestFit="1" customWidth="1"/>
    <col min="2158" max="2162" width="8.21875" bestFit="1" customWidth="1"/>
    <col min="2163" max="2163" width="9" bestFit="1" customWidth="1"/>
    <col min="2164" max="2166" width="8.21875" bestFit="1" customWidth="1"/>
    <col min="2167" max="2167" width="9" bestFit="1" customWidth="1"/>
    <col min="2168" max="2168" width="8.21875" bestFit="1" customWidth="1"/>
    <col min="2169" max="2169" width="9" bestFit="1" customWidth="1"/>
    <col min="2170" max="2176" width="8.21875" bestFit="1" customWidth="1"/>
    <col min="2177" max="2177" width="9" bestFit="1" customWidth="1"/>
    <col min="2178" max="2180" width="8.21875" bestFit="1" customWidth="1"/>
    <col min="2181" max="2181" width="9" bestFit="1" customWidth="1"/>
    <col min="2182" max="2186" width="8.21875" bestFit="1" customWidth="1"/>
    <col min="2187" max="2187" width="9" bestFit="1" customWidth="1"/>
    <col min="2188" max="2197" width="8.21875" bestFit="1" customWidth="1"/>
    <col min="2198" max="2198" width="9" bestFit="1" customWidth="1"/>
    <col min="2199" max="2205" width="8.21875" bestFit="1" customWidth="1"/>
    <col min="2206" max="2206" width="9" bestFit="1" customWidth="1"/>
    <col min="2207" max="2226" width="8.21875" bestFit="1" customWidth="1"/>
    <col min="2227" max="2227" width="9" bestFit="1" customWidth="1"/>
    <col min="2228" max="2229" width="8.21875" bestFit="1" customWidth="1"/>
    <col min="2230" max="2230" width="9" bestFit="1" customWidth="1"/>
    <col min="2231" max="2249" width="8.21875" bestFit="1" customWidth="1"/>
    <col min="2250" max="2250" width="9" bestFit="1" customWidth="1"/>
    <col min="2251" max="2259" width="8.21875" bestFit="1" customWidth="1"/>
    <col min="2260" max="2260" width="9" bestFit="1" customWidth="1"/>
    <col min="2261" max="2262" width="8.21875" bestFit="1" customWidth="1"/>
    <col min="2263" max="2263" width="9" bestFit="1" customWidth="1"/>
    <col min="2264" max="2265" width="8.21875" bestFit="1" customWidth="1"/>
    <col min="2266" max="2266" width="9" bestFit="1" customWidth="1"/>
    <col min="2267" max="2272" width="8.21875" bestFit="1" customWidth="1"/>
    <col min="2273" max="2273" width="9" bestFit="1" customWidth="1"/>
    <col min="2274" max="2291" width="8.21875" bestFit="1" customWidth="1"/>
    <col min="2292" max="2292" width="9" bestFit="1" customWidth="1"/>
    <col min="2293" max="2299" width="8.21875" bestFit="1" customWidth="1"/>
    <col min="2300" max="2300" width="9" bestFit="1" customWidth="1"/>
    <col min="2301" max="2306" width="8.21875" bestFit="1" customWidth="1"/>
    <col min="2307" max="2307" width="9" bestFit="1" customWidth="1"/>
    <col min="2308" max="2311" width="8.21875" bestFit="1" customWidth="1"/>
    <col min="2312" max="2312" width="9" bestFit="1" customWidth="1"/>
    <col min="2313" max="2313" width="8.21875" bestFit="1" customWidth="1"/>
    <col min="2314" max="2314" width="9" bestFit="1" customWidth="1"/>
    <col min="2315" max="2331" width="8.21875" bestFit="1" customWidth="1"/>
    <col min="2332" max="2332" width="9" bestFit="1" customWidth="1"/>
    <col min="2333" max="2345" width="8.21875" bestFit="1" customWidth="1"/>
    <col min="2346" max="2346" width="9" bestFit="1" customWidth="1"/>
    <col min="2347" max="2357" width="8.21875" bestFit="1" customWidth="1"/>
    <col min="2358" max="2359" width="9" bestFit="1" customWidth="1"/>
    <col min="2360" max="2368" width="8.21875" bestFit="1" customWidth="1"/>
    <col min="2369" max="2370" width="9" bestFit="1" customWidth="1"/>
    <col min="2371" max="2371" width="8.21875" bestFit="1" customWidth="1"/>
    <col min="2372" max="2372" width="9" bestFit="1" customWidth="1"/>
    <col min="2373" max="2381" width="8.21875" bestFit="1" customWidth="1"/>
    <col min="2382" max="2382" width="9" bestFit="1" customWidth="1"/>
    <col min="2383" max="2386" width="8.21875" bestFit="1" customWidth="1"/>
    <col min="2387" max="2387" width="9" bestFit="1" customWidth="1"/>
    <col min="2388" max="2394" width="8.21875" bestFit="1" customWidth="1"/>
    <col min="2395" max="2395" width="9" bestFit="1" customWidth="1"/>
    <col min="2396" max="2398" width="8.21875" bestFit="1" customWidth="1"/>
    <col min="2399" max="2399" width="9" bestFit="1" customWidth="1"/>
    <col min="2400" max="2438" width="8.21875" bestFit="1" customWidth="1"/>
    <col min="2439" max="2439" width="9" bestFit="1" customWidth="1"/>
    <col min="2440" max="2443" width="8.21875" bestFit="1" customWidth="1"/>
    <col min="2444" max="2444" width="9" bestFit="1" customWidth="1"/>
    <col min="2445" max="2445" width="8.21875" bestFit="1" customWidth="1"/>
    <col min="2446" max="2446" width="9" bestFit="1" customWidth="1"/>
    <col min="2447" max="2455" width="8.21875" bestFit="1" customWidth="1"/>
    <col min="2456" max="2456" width="9" bestFit="1" customWidth="1"/>
    <col min="2457" max="2460" width="8.21875" bestFit="1" customWidth="1"/>
    <col min="2461" max="2461" width="9" bestFit="1" customWidth="1"/>
    <col min="2462" max="2469" width="8.21875" bestFit="1" customWidth="1"/>
    <col min="2470" max="2470" width="9" bestFit="1" customWidth="1"/>
    <col min="2471" max="2476" width="8.21875" bestFit="1" customWidth="1"/>
    <col min="2477" max="2477" width="9" bestFit="1" customWidth="1"/>
    <col min="2478" max="2482" width="8.21875" bestFit="1" customWidth="1"/>
    <col min="2483" max="2483" width="9" bestFit="1" customWidth="1"/>
    <col min="2484" max="2501" width="8.21875" bestFit="1" customWidth="1"/>
    <col min="2502" max="2502" width="9" bestFit="1" customWidth="1"/>
    <col min="2503" max="2505" width="8.21875" bestFit="1" customWidth="1"/>
    <col min="2506" max="2507" width="9" bestFit="1" customWidth="1"/>
    <col min="2508" max="2518" width="8.21875" bestFit="1" customWidth="1"/>
    <col min="2519" max="2519" width="9" bestFit="1" customWidth="1"/>
    <col min="2520" max="2520" width="8.21875" bestFit="1" customWidth="1"/>
    <col min="2521" max="2521" width="9" bestFit="1" customWidth="1"/>
    <col min="2522" max="2533" width="8.21875" bestFit="1" customWidth="1"/>
    <col min="2534" max="2534" width="9" bestFit="1" customWidth="1"/>
    <col min="2535" max="2537" width="8.21875" bestFit="1" customWidth="1"/>
    <col min="2538" max="2538" width="9" bestFit="1" customWidth="1"/>
    <col min="2539" max="2541" width="8.21875" bestFit="1" customWidth="1"/>
    <col min="2542" max="2542" width="9" bestFit="1" customWidth="1"/>
    <col min="2543" max="2548" width="8.21875" bestFit="1" customWidth="1"/>
    <col min="2549" max="2582" width="9.77734375" bestFit="1" customWidth="1"/>
    <col min="2583" max="2583" width="10" bestFit="1" customWidth="1"/>
    <col min="2584" max="2605" width="9.77734375" bestFit="1" customWidth="1"/>
    <col min="2606" max="2606" width="10" bestFit="1" customWidth="1"/>
    <col min="2607" max="2607" width="9.77734375" bestFit="1" customWidth="1"/>
    <col min="2608" max="2608" width="10" bestFit="1" customWidth="1"/>
    <col min="2609" max="2614" width="9.77734375" bestFit="1" customWidth="1"/>
    <col min="2615" max="2615" width="10.5546875" bestFit="1" customWidth="1"/>
  </cols>
  <sheetData>
    <row r="3" spans="1:10" x14ac:dyDescent="0.3">
      <c r="A3" t="s">
        <v>2780</v>
      </c>
    </row>
    <row r="4" spans="1:10" x14ac:dyDescent="0.3">
      <c r="A4" s="14">
        <v>646950.30099999812</v>
      </c>
      <c r="C4" s="18">
        <f>GETPIVOTDATA("Revenue",$A$3)</f>
        <v>646950.30099999812</v>
      </c>
    </row>
    <row r="7" spans="1:10" x14ac:dyDescent="0.3">
      <c r="A7" t="s">
        <v>2781</v>
      </c>
    </row>
    <row r="8" spans="1:10" x14ac:dyDescent="0.3">
      <c r="A8" s="14">
        <v>297249.46100000053</v>
      </c>
      <c r="C8" s="18">
        <f>GETPIVOTDATA("Gross Profit",$A$7)</f>
        <v>297249.46100000053</v>
      </c>
    </row>
    <row r="11" spans="1:10" x14ac:dyDescent="0.3">
      <c r="A11" t="s">
        <v>2782</v>
      </c>
    </row>
    <row r="12" spans="1:10" x14ac:dyDescent="0.3">
      <c r="A12" s="14">
        <v>6718</v>
      </c>
      <c r="C12" s="18">
        <f>GETPIVOTDATA("Units Sold",$A$11)</f>
        <v>6718</v>
      </c>
    </row>
    <row r="15" spans="1:10" x14ac:dyDescent="0.3">
      <c r="A15" t="s">
        <v>2783</v>
      </c>
      <c r="E15" s="13" t="s">
        <v>2784</v>
      </c>
      <c r="F15" t="s">
        <v>2780</v>
      </c>
    </row>
    <row r="16" spans="1:10" x14ac:dyDescent="0.3">
      <c r="A16" s="14">
        <v>238.99161470262214</v>
      </c>
      <c r="C16" s="18">
        <f>GETPIVOTDATA("Revenue",$A$15)</f>
        <v>238.99161470262214</v>
      </c>
      <c r="E16" s="15" t="s">
        <v>76</v>
      </c>
      <c r="F16" s="17">
        <v>35977.811999999991</v>
      </c>
      <c r="I16" s="19" t="str">
        <f>E16</f>
        <v>Austrelia</v>
      </c>
      <c r="J16" s="19">
        <f>F16</f>
        <v>35977.811999999991</v>
      </c>
    </row>
    <row r="17" spans="1:10" x14ac:dyDescent="0.3">
      <c r="E17" s="15" t="s">
        <v>55</v>
      </c>
      <c r="F17" s="17">
        <v>32754.265500000001</v>
      </c>
      <c r="I17" s="19" t="str">
        <f t="shared" ref="I17:I32" si="0">E17</f>
        <v>Austria</v>
      </c>
      <c r="J17" s="19">
        <f t="shared" ref="J17:J32" si="1">F17</f>
        <v>32754.265500000001</v>
      </c>
    </row>
    <row r="18" spans="1:10" x14ac:dyDescent="0.3">
      <c r="A18" s="13" t="s">
        <v>2784</v>
      </c>
      <c r="B18" t="s">
        <v>2781</v>
      </c>
      <c r="C18" t="s">
        <v>2780</v>
      </c>
      <c r="E18" s="15" t="s">
        <v>92</v>
      </c>
      <c r="F18" s="17">
        <v>23348.653999999999</v>
      </c>
      <c r="I18" s="19" t="str">
        <f t="shared" si="0"/>
        <v>China</v>
      </c>
      <c r="J18" s="19">
        <f t="shared" si="1"/>
        <v>23348.653999999999</v>
      </c>
    </row>
    <row r="19" spans="1:10" x14ac:dyDescent="0.3">
      <c r="A19" s="15" t="s">
        <v>2785</v>
      </c>
      <c r="B19" s="16">
        <v>17596.9395</v>
      </c>
      <c r="C19" s="16">
        <v>39091.819499999991</v>
      </c>
      <c r="E19" s="15" t="s">
        <v>89</v>
      </c>
      <c r="F19" s="17">
        <v>74536.05799999999</v>
      </c>
      <c r="I19" s="19" t="str">
        <f t="shared" si="0"/>
        <v>England</v>
      </c>
      <c r="J19" s="19">
        <f t="shared" si="1"/>
        <v>74536.05799999999</v>
      </c>
    </row>
    <row r="20" spans="1:10" x14ac:dyDescent="0.3">
      <c r="A20" s="15" t="s">
        <v>2786</v>
      </c>
      <c r="B20" s="16">
        <v>16561.507000000001</v>
      </c>
      <c r="C20" s="16">
        <v>35647.716999999997</v>
      </c>
      <c r="E20" s="15" t="s">
        <v>108</v>
      </c>
      <c r="F20" s="17">
        <v>24075.481999999996</v>
      </c>
      <c r="I20" s="19" t="str">
        <f t="shared" si="0"/>
        <v>Finland</v>
      </c>
      <c r="J20" s="19">
        <f t="shared" si="1"/>
        <v>24075.481999999996</v>
      </c>
    </row>
    <row r="21" spans="1:10" x14ac:dyDescent="0.3">
      <c r="A21" s="15" t="s">
        <v>2787</v>
      </c>
      <c r="B21" s="16">
        <v>21489.008500000007</v>
      </c>
      <c r="C21" s="16">
        <v>44737.278499999993</v>
      </c>
      <c r="E21" s="15" t="s">
        <v>42</v>
      </c>
      <c r="F21" s="17">
        <v>55284.543500000043</v>
      </c>
      <c r="I21" s="19" t="str">
        <f t="shared" si="0"/>
        <v>France</v>
      </c>
      <c r="J21" s="19">
        <f t="shared" si="1"/>
        <v>55284.543500000043</v>
      </c>
    </row>
    <row r="22" spans="1:10" x14ac:dyDescent="0.3">
      <c r="A22" s="15" t="s">
        <v>2788</v>
      </c>
      <c r="B22" s="16">
        <v>25283.64899999999</v>
      </c>
      <c r="C22" s="16">
        <v>54688.639000000039</v>
      </c>
      <c r="E22" s="15" t="s">
        <v>57</v>
      </c>
      <c r="F22" s="17">
        <v>70617.865500000029</v>
      </c>
      <c r="I22" s="19" t="str">
        <f t="shared" si="0"/>
        <v>Germany</v>
      </c>
      <c r="J22" s="19">
        <f t="shared" si="1"/>
        <v>70617.865500000029</v>
      </c>
    </row>
    <row r="23" spans="1:10" x14ac:dyDescent="0.3">
      <c r="A23" s="15" t="s">
        <v>2789</v>
      </c>
      <c r="B23" s="16">
        <v>27446.000000000007</v>
      </c>
      <c r="C23" s="16">
        <v>58526.369999999981</v>
      </c>
      <c r="E23" s="15" t="s">
        <v>29</v>
      </c>
      <c r="F23" s="17">
        <v>46664.97100000002</v>
      </c>
      <c r="I23" s="19" t="str">
        <f t="shared" si="0"/>
        <v>India</v>
      </c>
      <c r="J23" s="19">
        <f t="shared" si="1"/>
        <v>46664.97100000002</v>
      </c>
    </row>
    <row r="24" spans="1:10" x14ac:dyDescent="0.3">
      <c r="A24" s="15" t="s">
        <v>2790</v>
      </c>
      <c r="B24" s="16">
        <v>31481.591499999999</v>
      </c>
      <c r="C24" s="16">
        <v>70174.461499999976</v>
      </c>
      <c r="E24" s="15" t="s">
        <v>62</v>
      </c>
      <c r="F24" s="17">
        <v>16844.406499999997</v>
      </c>
      <c r="I24" s="19" t="str">
        <f t="shared" si="0"/>
        <v>Ireland</v>
      </c>
      <c r="J24" s="19">
        <f t="shared" si="1"/>
        <v>16844.406499999997</v>
      </c>
    </row>
    <row r="25" spans="1:10" x14ac:dyDescent="0.3">
      <c r="A25" s="15" t="s">
        <v>2791</v>
      </c>
      <c r="B25" s="16">
        <v>31046.335999999999</v>
      </c>
      <c r="C25" s="16">
        <v>66453.485999999946</v>
      </c>
      <c r="E25" s="15" t="s">
        <v>86</v>
      </c>
      <c r="F25" s="17">
        <v>50319.473500000022</v>
      </c>
      <c r="I25" s="19" t="str">
        <f t="shared" si="0"/>
        <v>Italy</v>
      </c>
      <c r="J25" s="19">
        <f t="shared" si="1"/>
        <v>50319.473500000022</v>
      </c>
    </row>
    <row r="26" spans="1:10" x14ac:dyDescent="0.3">
      <c r="A26" s="15" t="s">
        <v>2792</v>
      </c>
      <c r="B26" s="16">
        <v>27158.727500000001</v>
      </c>
      <c r="C26" s="16">
        <v>57677.22750000003</v>
      </c>
      <c r="E26" s="15" t="s">
        <v>44</v>
      </c>
      <c r="F26" s="17">
        <v>26356.355</v>
      </c>
      <c r="I26" s="19" t="str">
        <f t="shared" si="0"/>
        <v>Japan</v>
      </c>
      <c r="J26" s="19">
        <f t="shared" si="1"/>
        <v>26356.355</v>
      </c>
    </row>
    <row r="27" spans="1:10" x14ac:dyDescent="0.3">
      <c r="A27" s="15" t="s">
        <v>2793</v>
      </c>
      <c r="B27" s="16">
        <v>25136.277499999997</v>
      </c>
      <c r="C27" s="16">
        <v>53947.35750000002</v>
      </c>
      <c r="E27" s="15" t="s">
        <v>69</v>
      </c>
      <c r="F27" s="17">
        <v>28462.137999999999</v>
      </c>
      <c r="I27" s="19" t="str">
        <f t="shared" si="0"/>
        <v>Nepal</v>
      </c>
      <c r="J27" s="19">
        <f t="shared" si="1"/>
        <v>28462.137999999999</v>
      </c>
    </row>
    <row r="28" spans="1:10" x14ac:dyDescent="0.3">
      <c r="A28" s="15" t="s">
        <v>2794</v>
      </c>
      <c r="B28" s="16">
        <v>22793.035000000011</v>
      </c>
      <c r="C28" s="16">
        <v>49147.534999999996</v>
      </c>
      <c r="E28" s="15" t="s">
        <v>22</v>
      </c>
      <c r="F28" s="17">
        <v>42204.026500000036</v>
      </c>
      <c r="I28" s="19" t="str">
        <f t="shared" si="0"/>
        <v>New Ziland</v>
      </c>
      <c r="J28" s="19">
        <f t="shared" si="1"/>
        <v>42204.026500000036</v>
      </c>
    </row>
    <row r="29" spans="1:10" x14ac:dyDescent="0.3">
      <c r="A29" s="15" t="s">
        <v>2795</v>
      </c>
      <c r="B29" s="16">
        <v>28813.549499999997</v>
      </c>
      <c r="C29" s="16">
        <v>65831.559500000003</v>
      </c>
      <c r="E29" s="15" t="s">
        <v>105</v>
      </c>
      <c r="F29" s="17">
        <v>26376.673999999999</v>
      </c>
      <c r="I29" s="19" t="str">
        <f t="shared" si="0"/>
        <v>Norway</v>
      </c>
      <c r="J29" s="19">
        <f t="shared" si="1"/>
        <v>26376.673999999999</v>
      </c>
    </row>
    <row r="30" spans="1:10" x14ac:dyDescent="0.3">
      <c r="A30" s="15" t="s">
        <v>2796</v>
      </c>
      <c r="B30" s="16">
        <v>22442.84</v>
      </c>
      <c r="C30" s="16">
        <v>51026.850000000028</v>
      </c>
      <c r="E30" s="15" t="s">
        <v>112</v>
      </c>
      <c r="F30" s="17">
        <v>40290.001999999971</v>
      </c>
      <c r="I30" s="19" t="str">
        <f t="shared" si="0"/>
        <v>Poland</v>
      </c>
      <c r="J30" s="19">
        <f t="shared" si="1"/>
        <v>40290.001999999971</v>
      </c>
    </row>
    <row r="31" spans="1:10" x14ac:dyDescent="0.3">
      <c r="A31" s="15" t="s">
        <v>2797</v>
      </c>
      <c r="B31" s="16">
        <v>297249.46100000007</v>
      </c>
      <c r="C31" s="16">
        <v>646950.30099999998</v>
      </c>
      <c r="E31" s="15" t="s">
        <v>82</v>
      </c>
      <c r="F31" s="17">
        <v>25125.912999999997</v>
      </c>
      <c r="I31" s="19" t="str">
        <f t="shared" si="0"/>
        <v>Switzerland</v>
      </c>
      <c r="J31" s="19">
        <f t="shared" si="1"/>
        <v>25125.912999999997</v>
      </c>
    </row>
    <row r="32" spans="1:10" x14ac:dyDescent="0.3">
      <c r="E32" s="15" t="s">
        <v>35</v>
      </c>
      <c r="F32" s="17">
        <v>27711.660999999996</v>
      </c>
      <c r="I32" s="19" t="str">
        <f t="shared" si="0"/>
        <v>USA</v>
      </c>
      <c r="J32" s="19">
        <f t="shared" si="1"/>
        <v>27711.660999999996</v>
      </c>
    </row>
    <row r="33" spans="1:6" x14ac:dyDescent="0.3">
      <c r="A33" s="13" t="s">
        <v>2784</v>
      </c>
      <c r="B33" t="s">
        <v>2780</v>
      </c>
      <c r="E33" s="15" t="s">
        <v>2797</v>
      </c>
      <c r="F33" s="17">
        <v>646950.30099999986</v>
      </c>
    </row>
    <row r="34" spans="1:6" x14ac:dyDescent="0.3">
      <c r="A34" s="15" t="s">
        <v>46</v>
      </c>
      <c r="B34" s="17">
        <v>52693.715999999993</v>
      </c>
    </row>
    <row r="35" spans="1:6" x14ac:dyDescent="0.3">
      <c r="A35" s="15" t="s">
        <v>125</v>
      </c>
      <c r="B35" s="17">
        <v>63708.223500000015</v>
      </c>
    </row>
    <row r="36" spans="1:6" x14ac:dyDescent="0.3">
      <c r="A36" s="15" t="s">
        <v>26</v>
      </c>
      <c r="B36" s="17">
        <v>65228.589000000007</v>
      </c>
    </row>
    <row r="37" spans="1:6" x14ac:dyDescent="0.3">
      <c r="A37" s="15" t="s">
        <v>70</v>
      </c>
      <c r="B37" s="17">
        <v>60481.820499999987</v>
      </c>
    </row>
    <row r="38" spans="1:6" x14ac:dyDescent="0.3">
      <c r="A38" s="15" t="s">
        <v>40</v>
      </c>
      <c r="B38" s="17">
        <v>62948.311999999998</v>
      </c>
    </row>
    <row r="39" spans="1:6" x14ac:dyDescent="0.3">
      <c r="A39" s="15" t="s">
        <v>2797</v>
      </c>
      <c r="B39" s="17">
        <v>305060.66099999996</v>
      </c>
    </row>
    <row r="56" spans="1:2" x14ac:dyDescent="0.3">
      <c r="A56" s="13" t="s">
        <v>2784</v>
      </c>
      <c r="B56" t="s">
        <v>2782</v>
      </c>
    </row>
    <row r="57" spans="1:2" x14ac:dyDescent="0.3">
      <c r="A57" s="15" t="s">
        <v>74</v>
      </c>
      <c r="B57" s="14">
        <v>396</v>
      </c>
    </row>
    <row r="58" spans="1:2" x14ac:dyDescent="0.3">
      <c r="A58" s="15" t="s">
        <v>26</v>
      </c>
      <c r="B58" s="14">
        <v>449</v>
      </c>
    </row>
    <row r="59" spans="1:2" x14ac:dyDescent="0.3">
      <c r="A59" s="15" t="s">
        <v>70</v>
      </c>
      <c r="B59" s="14">
        <v>449</v>
      </c>
    </row>
    <row r="60" spans="1:2" x14ac:dyDescent="0.3">
      <c r="A60" s="15" t="s">
        <v>52</v>
      </c>
      <c r="B60" s="14">
        <v>392</v>
      </c>
    </row>
    <row r="61" spans="1:2" x14ac:dyDescent="0.3">
      <c r="A61" s="15" t="s">
        <v>67</v>
      </c>
      <c r="B61" s="14">
        <v>433</v>
      </c>
    </row>
    <row r="62" spans="1:2" x14ac:dyDescent="0.3">
      <c r="A62" s="15" t="s">
        <v>2797</v>
      </c>
      <c r="B62" s="14">
        <v>2119</v>
      </c>
    </row>
    <row r="65" spans="2:3" x14ac:dyDescent="0.3">
      <c r="B65" s="13" t="s">
        <v>2784</v>
      </c>
      <c r="C65" t="s">
        <v>2783</v>
      </c>
    </row>
    <row r="66" spans="2:3" x14ac:dyDescent="0.3">
      <c r="B66" s="15" t="s">
        <v>45</v>
      </c>
      <c r="C66" s="14">
        <v>683.01712737642606</v>
      </c>
    </row>
    <row r="67" spans="2:3" x14ac:dyDescent="0.3">
      <c r="B67" s="15" t="s">
        <v>48</v>
      </c>
      <c r="C67" s="14">
        <v>179.914742248062</v>
      </c>
    </row>
    <row r="68" spans="2:3" x14ac:dyDescent="0.3">
      <c r="B68" s="15" t="s">
        <v>30</v>
      </c>
      <c r="C68" s="14">
        <v>197.46601285930385</v>
      </c>
    </row>
    <row r="69" spans="2:3" x14ac:dyDescent="0.3">
      <c r="B69" s="15" t="s">
        <v>23</v>
      </c>
      <c r="C69" s="14">
        <v>187.1794067656765</v>
      </c>
    </row>
    <row r="70" spans="2:3" x14ac:dyDescent="0.3">
      <c r="B70" s="15" t="s">
        <v>2797</v>
      </c>
      <c r="C70" s="14">
        <v>238.99161470262226</v>
      </c>
    </row>
  </sheetData>
  <conditionalFormatting pivot="1" sqref="B19:B30">
    <cfRule type="colorScale" priority="1">
      <colorScale>
        <cfvo type="min"/>
        <cfvo type="percentile" val="50"/>
        <cfvo type="max"/>
        <color rgb="FF63BE7B"/>
        <color rgb="FFFFEB84"/>
        <color rgb="FFF8696B"/>
      </colorScale>
    </cfRule>
  </conditionalFormatting>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217E-AE86-4B59-B296-4B8090AEBF4A}">
  <dimension ref="A3:T2710"/>
  <sheetViews>
    <sheetView topLeftCell="A26" workbookViewId="0">
      <selection activeCell="U73" sqref="U73"/>
    </sheetView>
  </sheetViews>
  <sheetFormatPr defaultRowHeight="14.4" x14ac:dyDescent="0.3"/>
  <cols>
    <col min="1" max="1" width="13" bestFit="1" customWidth="1"/>
    <col min="2" max="2" width="15.5546875" bestFit="1" customWidth="1"/>
    <col min="3" max="3" width="9.6640625" bestFit="1" customWidth="1"/>
    <col min="4" max="4" width="12.5546875" bestFit="1" customWidth="1"/>
    <col min="5" max="5" width="13.88671875" bestFit="1" customWidth="1"/>
    <col min="6" max="6" width="11.33203125" bestFit="1" customWidth="1"/>
    <col min="7" max="7" width="11.6640625" bestFit="1" customWidth="1"/>
    <col min="8" max="8" width="12.88671875" bestFit="1" customWidth="1"/>
    <col min="9" max="9" width="14.21875" customWidth="1"/>
    <col min="10" max="10" width="19.44140625" bestFit="1" customWidth="1"/>
    <col min="11" max="11" width="19.6640625" bestFit="1" customWidth="1"/>
    <col min="12" max="12" width="20.5546875" bestFit="1" customWidth="1"/>
    <col min="13" max="13" width="14.77734375" bestFit="1" customWidth="1"/>
    <col min="14" max="14" width="14.44140625" bestFit="1" customWidth="1"/>
    <col min="15" max="15" width="15.88671875" bestFit="1" customWidth="1"/>
    <col min="16" max="16" width="13.88671875" bestFit="1" customWidth="1"/>
    <col min="17" max="17" width="12.109375" bestFit="1" customWidth="1"/>
    <col min="18" max="18" width="10.77734375" bestFit="1" customWidth="1"/>
    <col min="19" max="19" width="14.88671875" bestFit="1" customWidth="1"/>
    <col min="20" max="20" width="19.77734375" bestFit="1" customWidth="1"/>
  </cols>
  <sheetData>
    <row r="3" spans="1:20" ht="15.6"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2" t="s">
        <v>16</v>
      </c>
      <c r="R3" s="2" t="s">
        <v>17</v>
      </c>
      <c r="S3" s="2" t="s">
        <v>18</v>
      </c>
      <c r="T3" s="1" t="s">
        <v>19</v>
      </c>
    </row>
    <row r="4" spans="1:20" ht="15.6" x14ac:dyDescent="0.3">
      <c r="A4" s="3" t="s">
        <v>20</v>
      </c>
      <c r="B4" s="4">
        <v>46223</v>
      </c>
      <c r="C4" s="5">
        <f>YEAR(SalesData[[#This Row],[Order Date]])</f>
        <v>2026</v>
      </c>
      <c r="D4" s="6" t="str">
        <f>"Q"&amp;ROUNDUP(MONTH(SalesData[[#This Row],[Order Date]])/3,0)</f>
        <v>Q3</v>
      </c>
      <c r="E4" s="7">
        <f>MONTH(SalesData[[#This Row],[Order Date]])</f>
        <v>7</v>
      </c>
      <c r="F4" s="6" t="str">
        <f>TEXT(SalesData[[#This Row],[Order Date]],"mmm")</f>
        <v>Jul</v>
      </c>
      <c r="G4" s="8" t="s">
        <v>21</v>
      </c>
      <c r="H4" s="8" t="s">
        <v>22</v>
      </c>
      <c r="I4" s="8" t="s">
        <v>23</v>
      </c>
      <c r="J4" s="8" t="s">
        <v>24</v>
      </c>
      <c r="K4" s="8" t="s">
        <v>25</v>
      </c>
      <c r="L4" s="8" t="s">
        <v>26</v>
      </c>
      <c r="M4" s="7">
        <v>3</v>
      </c>
      <c r="N4" s="2">
        <v>160</v>
      </c>
      <c r="O4" s="9">
        <v>0</v>
      </c>
      <c r="P4" s="2">
        <v>79.900000000000006</v>
      </c>
      <c r="Q4" s="2">
        <f t="shared" ref="Q4:Q67" si="0">M4*N4*(1-O4)</f>
        <v>480</v>
      </c>
      <c r="R4" s="2">
        <f t="shared" ref="R4:R67" si="1">M4*P4</f>
        <v>239.70000000000002</v>
      </c>
      <c r="S4" s="2">
        <f t="shared" ref="S4:S67" si="2">Q4-R4</f>
        <v>240.29999999999998</v>
      </c>
      <c r="T4" s="6">
        <f t="shared" ref="T4:T67" si="3">IFERROR(S4/Q4,0)</f>
        <v>0.50062499999999999</v>
      </c>
    </row>
    <row r="5" spans="1:20" ht="15.6" x14ac:dyDescent="0.3">
      <c r="A5" s="3" t="s">
        <v>27</v>
      </c>
      <c r="B5" s="4">
        <v>46369</v>
      </c>
      <c r="C5" s="5">
        <f>YEAR(SalesData[[#This Row],[Order Date]])</f>
        <v>2026</v>
      </c>
      <c r="D5" s="6" t="str">
        <f>"Q"&amp;ROUNDUP(MONTH(SalesData[[#This Row],[Order Date]])/3,0)</f>
        <v>Q4</v>
      </c>
      <c r="E5" s="7">
        <f>MONTH(SalesData[[#This Row],[Order Date]])</f>
        <v>12</v>
      </c>
      <c r="F5" s="6" t="str">
        <f>TEXT(SalesData[[#This Row],[Order Date]],"mmm")</f>
        <v>Dec</v>
      </c>
      <c r="G5" s="8" t="s">
        <v>28</v>
      </c>
      <c r="H5" s="8" t="s">
        <v>29</v>
      </c>
      <c r="I5" s="8" t="s">
        <v>30</v>
      </c>
      <c r="J5" s="8" t="s">
        <v>31</v>
      </c>
      <c r="K5" s="8" t="s">
        <v>32</v>
      </c>
      <c r="L5" s="8" t="s">
        <v>33</v>
      </c>
      <c r="M5" s="7">
        <v>3</v>
      </c>
      <c r="N5" s="2">
        <v>35.380000000000003</v>
      </c>
      <c r="O5" s="9">
        <v>0</v>
      </c>
      <c r="P5" s="2">
        <v>13.51</v>
      </c>
      <c r="Q5" s="2">
        <f t="shared" si="0"/>
        <v>106.14000000000001</v>
      </c>
      <c r="R5" s="2">
        <f t="shared" si="1"/>
        <v>40.53</v>
      </c>
      <c r="S5" s="2">
        <f t="shared" si="2"/>
        <v>65.610000000000014</v>
      </c>
      <c r="T5" s="6">
        <f t="shared" si="3"/>
        <v>0.61814584511023185</v>
      </c>
    </row>
    <row r="6" spans="1:20" ht="15.6" x14ac:dyDescent="0.3">
      <c r="A6" s="3" t="s">
        <v>34</v>
      </c>
      <c r="B6" s="4">
        <v>46238</v>
      </c>
      <c r="C6" s="5">
        <f>YEAR(SalesData[[#This Row],[Order Date]])</f>
        <v>2026</v>
      </c>
      <c r="D6" s="6" t="str">
        <f>"Q"&amp;ROUNDUP(MONTH(SalesData[[#This Row],[Order Date]])/3,0)</f>
        <v>Q3</v>
      </c>
      <c r="E6" s="7">
        <f>MONTH(SalesData[[#This Row],[Order Date]])</f>
        <v>8</v>
      </c>
      <c r="F6" s="6" t="str">
        <f>TEXT(SalesData[[#This Row],[Order Date]],"mmm")</f>
        <v>Aug</v>
      </c>
      <c r="G6" s="8" t="s">
        <v>28</v>
      </c>
      <c r="H6" s="8" t="s">
        <v>35</v>
      </c>
      <c r="I6" s="8" t="s">
        <v>23</v>
      </c>
      <c r="J6" s="8" t="s">
        <v>36</v>
      </c>
      <c r="K6" s="8" t="s">
        <v>32</v>
      </c>
      <c r="L6" s="8" t="s">
        <v>37</v>
      </c>
      <c r="M6" s="7">
        <v>2</v>
      </c>
      <c r="N6" s="2">
        <v>133.6</v>
      </c>
      <c r="O6" s="9">
        <v>0.1</v>
      </c>
      <c r="P6" s="2">
        <v>67.3</v>
      </c>
      <c r="Q6" s="2">
        <f t="shared" si="0"/>
        <v>240.48</v>
      </c>
      <c r="R6" s="2">
        <f t="shared" si="1"/>
        <v>134.6</v>
      </c>
      <c r="S6" s="2">
        <f t="shared" si="2"/>
        <v>105.88</v>
      </c>
      <c r="T6" s="6">
        <f t="shared" si="3"/>
        <v>0.44028609447771122</v>
      </c>
    </row>
    <row r="7" spans="1:20" ht="15.6" x14ac:dyDescent="0.3">
      <c r="A7" s="3" t="s">
        <v>38</v>
      </c>
      <c r="B7" s="4">
        <v>46210</v>
      </c>
      <c r="C7" s="5">
        <f>YEAR(SalesData[[#This Row],[Order Date]])</f>
        <v>2026</v>
      </c>
      <c r="D7" s="6" t="str">
        <f>"Q"&amp;ROUNDUP(MONTH(SalesData[[#This Row],[Order Date]])/3,0)</f>
        <v>Q3</v>
      </c>
      <c r="E7" s="7">
        <f>MONTH(SalesData[[#This Row],[Order Date]])</f>
        <v>7</v>
      </c>
      <c r="F7" s="6" t="str">
        <f>TEXT(SalesData[[#This Row],[Order Date]],"mmm")</f>
        <v>Jul</v>
      </c>
      <c r="G7" s="8" t="s">
        <v>28</v>
      </c>
      <c r="H7" s="8" t="s">
        <v>35</v>
      </c>
      <c r="I7" s="8" t="s">
        <v>30</v>
      </c>
      <c r="J7" s="8" t="s">
        <v>31</v>
      </c>
      <c r="K7" s="8" t="s">
        <v>39</v>
      </c>
      <c r="L7" s="8" t="s">
        <v>40</v>
      </c>
      <c r="M7" s="7">
        <v>1</v>
      </c>
      <c r="N7" s="2">
        <v>200.48</v>
      </c>
      <c r="O7" s="9">
        <v>0.05</v>
      </c>
      <c r="P7" s="2">
        <v>104.11</v>
      </c>
      <c r="Q7" s="2">
        <f t="shared" si="0"/>
        <v>190.45599999999999</v>
      </c>
      <c r="R7" s="2">
        <f t="shared" si="1"/>
        <v>104.11</v>
      </c>
      <c r="S7" s="2">
        <f t="shared" si="2"/>
        <v>86.345999999999989</v>
      </c>
      <c r="T7" s="6">
        <f t="shared" si="3"/>
        <v>0.45336455664300412</v>
      </c>
    </row>
    <row r="8" spans="1:20" ht="15.6" x14ac:dyDescent="0.3">
      <c r="A8" s="3" t="s">
        <v>41</v>
      </c>
      <c r="B8" s="4">
        <v>46164</v>
      </c>
      <c r="C8" s="5">
        <f>YEAR(SalesData[[#This Row],[Order Date]])</f>
        <v>2026</v>
      </c>
      <c r="D8" s="6" t="str">
        <f>"Q"&amp;ROUNDUP(MONTH(SalesData[[#This Row],[Order Date]])/3,0)</f>
        <v>Q2</v>
      </c>
      <c r="E8" s="7">
        <f>MONTH(SalesData[[#This Row],[Order Date]])</f>
        <v>5</v>
      </c>
      <c r="F8" s="6" t="str">
        <f>TEXT(SalesData[[#This Row],[Order Date]],"mmm")</f>
        <v>May</v>
      </c>
      <c r="G8" s="8" t="s">
        <v>21</v>
      </c>
      <c r="H8" s="8" t="s">
        <v>42</v>
      </c>
      <c r="I8" s="8" t="s">
        <v>30</v>
      </c>
      <c r="J8" s="8" t="s">
        <v>36</v>
      </c>
      <c r="K8" s="8" t="s">
        <v>32</v>
      </c>
      <c r="L8" s="8" t="s">
        <v>33</v>
      </c>
      <c r="M8" s="7">
        <v>2</v>
      </c>
      <c r="N8" s="2">
        <v>36.86</v>
      </c>
      <c r="O8" s="9">
        <v>0.05</v>
      </c>
      <c r="P8" s="2">
        <v>13.85</v>
      </c>
      <c r="Q8" s="2">
        <f t="shared" si="0"/>
        <v>70.033999999999992</v>
      </c>
      <c r="R8" s="2">
        <f t="shared" si="1"/>
        <v>27.7</v>
      </c>
      <c r="S8" s="2">
        <f t="shared" si="2"/>
        <v>42.333999999999989</v>
      </c>
      <c r="T8" s="6">
        <f t="shared" si="3"/>
        <v>0.60447782505640113</v>
      </c>
    </row>
    <row r="9" spans="1:20" ht="15.6" x14ac:dyDescent="0.3">
      <c r="A9" s="3" t="s">
        <v>43</v>
      </c>
      <c r="B9" s="4">
        <v>46257</v>
      </c>
      <c r="C9" s="5">
        <f>YEAR(SalesData[[#This Row],[Order Date]])</f>
        <v>2026</v>
      </c>
      <c r="D9" s="6" t="str">
        <f>"Q"&amp;ROUNDUP(MONTH(SalesData[[#This Row],[Order Date]])/3,0)</f>
        <v>Q3</v>
      </c>
      <c r="E9" s="7">
        <f>MONTH(SalesData[[#This Row],[Order Date]])</f>
        <v>8</v>
      </c>
      <c r="F9" s="6" t="str">
        <f>TEXT(SalesData[[#This Row],[Order Date]],"mmm")</f>
        <v>Aug</v>
      </c>
      <c r="G9" s="8" t="s">
        <v>21</v>
      </c>
      <c r="H9" s="8" t="s">
        <v>44</v>
      </c>
      <c r="I9" s="8" t="s">
        <v>45</v>
      </c>
      <c r="J9" s="8" t="s">
        <v>36</v>
      </c>
      <c r="K9" s="8" t="s">
        <v>32</v>
      </c>
      <c r="L9" s="8" t="s">
        <v>46</v>
      </c>
      <c r="M9" s="7">
        <v>10</v>
      </c>
      <c r="N9" s="2">
        <v>164.55</v>
      </c>
      <c r="O9" s="9">
        <v>0.1</v>
      </c>
      <c r="P9" s="2">
        <v>88.23</v>
      </c>
      <c r="Q9" s="2">
        <f t="shared" si="0"/>
        <v>1480.95</v>
      </c>
      <c r="R9" s="2">
        <f t="shared" si="1"/>
        <v>882.30000000000007</v>
      </c>
      <c r="S9" s="2">
        <f t="shared" si="2"/>
        <v>598.65</v>
      </c>
      <c r="T9" s="6">
        <f t="shared" si="3"/>
        <v>0.40423376886458012</v>
      </c>
    </row>
    <row r="10" spans="1:20" ht="15.6" x14ac:dyDescent="0.3">
      <c r="A10" s="3" t="s">
        <v>47</v>
      </c>
      <c r="B10" s="4">
        <v>46376</v>
      </c>
      <c r="C10" s="5">
        <f>YEAR(SalesData[[#This Row],[Order Date]])</f>
        <v>2026</v>
      </c>
      <c r="D10" s="6" t="str">
        <f>"Q"&amp;ROUNDUP(MONTH(SalesData[[#This Row],[Order Date]])/3,0)</f>
        <v>Q4</v>
      </c>
      <c r="E10" s="7">
        <f>MONTH(SalesData[[#This Row],[Order Date]])</f>
        <v>12</v>
      </c>
      <c r="F10" s="6" t="str">
        <f>TEXT(SalesData[[#This Row],[Order Date]],"mmm")</f>
        <v>Dec</v>
      </c>
      <c r="G10" s="8" t="s">
        <v>21</v>
      </c>
      <c r="H10" s="8" t="s">
        <v>42</v>
      </c>
      <c r="I10" s="8" t="s">
        <v>48</v>
      </c>
      <c r="J10" s="8" t="s">
        <v>31</v>
      </c>
      <c r="K10" s="8" t="s">
        <v>25</v>
      </c>
      <c r="L10" s="8" t="s">
        <v>49</v>
      </c>
      <c r="M10" s="7">
        <v>2</v>
      </c>
      <c r="N10" s="2">
        <v>72.349999999999994</v>
      </c>
      <c r="O10" s="9">
        <v>0.15</v>
      </c>
      <c r="P10" s="2">
        <v>32.44</v>
      </c>
      <c r="Q10" s="2">
        <f t="shared" si="0"/>
        <v>122.99499999999999</v>
      </c>
      <c r="R10" s="2">
        <f t="shared" si="1"/>
        <v>64.88</v>
      </c>
      <c r="S10" s="2">
        <f t="shared" si="2"/>
        <v>58.114999999999995</v>
      </c>
      <c r="T10" s="6">
        <f t="shared" si="3"/>
        <v>0.47249888206837676</v>
      </c>
    </row>
    <row r="11" spans="1:20" ht="15.6" x14ac:dyDescent="0.3">
      <c r="A11" s="3" t="s">
        <v>50</v>
      </c>
      <c r="B11" s="4">
        <v>46239</v>
      </c>
      <c r="C11" s="5">
        <f>YEAR(SalesData[[#This Row],[Order Date]])</f>
        <v>2026</v>
      </c>
      <c r="D11" s="6" t="str">
        <f>"Q"&amp;ROUNDUP(MONTH(SalesData[[#This Row],[Order Date]])/3,0)</f>
        <v>Q3</v>
      </c>
      <c r="E11" s="7">
        <f>MONTH(SalesData[[#This Row],[Order Date]])</f>
        <v>8</v>
      </c>
      <c r="F11" s="6" t="str">
        <f>TEXT(SalesData[[#This Row],[Order Date]],"mmm")</f>
        <v>Aug</v>
      </c>
      <c r="G11" s="8" t="s">
        <v>28</v>
      </c>
      <c r="H11" s="8" t="s">
        <v>29</v>
      </c>
      <c r="I11" s="8" t="s">
        <v>30</v>
      </c>
      <c r="J11" s="8" t="s">
        <v>24</v>
      </c>
      <c r="K11" s="8" t="s">
        <v>51</v>
      </c>
      <c r="L11" s="8" t="s">
        <v>52</v>
      </c>
      <c r="M11" s="7">
        <v>1</v>
      </c>
      <c r="N11" s="2">
        <v>51.81</v>
      </c>
      <c r="O11" s="9">
        <v>0.05</v>
      </c>
      <c r="P11" s="2">
        <v>22.28</v>
      </c>
      <c r="Q11" s="2">
        <f t="shared" si="0"/>
        <v>49.219499999999996</v>
      </c>
      <c r="R11" s="2">
        <f t="shared" si="1"/>
        <v>22.28</v>
      </c>
      <c r="S11" s="2">
        <f t="shared" si="2"/>
        <v>26.939499999999995</v>
      </c>
      <c r="T11" s="6">
        <f t="shared" si="3"/>
        <v>0.54733388189640275</v>
      </c>
    </row>
    <row r="12" spans="1:20" ht="15.6" x14ac:dyDescent="0.3">
      <c r="A12" s="3" t="s">
        <v>53</v>
      </c>
      <c r="B12" s="4">
        <v>46164</v>
      </c>
      <c r="C12" s="5">
        <f>YEAR(SalesData[[#This Row],[Order Date]])</f>
        <v>2026</v>
      </c>
      <c r="D12" s="6" t="str">
        <f>"Q"&amp;ROUNDUP(MONTH(SalesData[[#This Row],[Order Date]])/3,0)</f>
        <v>Q2</v>
      </c>
      <c r="E12" s="7">
        <f>MONTH(SalesData[[#This Row],[Order Date]])</f>
        <v>5</v>
      </c>
      <c r="F12" s="6" t="str">
        <f>TEXT(SalesData[[#This Row],[Order Date]],"mmm")</f>
        <v>May</v>
      </c>
      <c r="G12" s="8" t="s">
        <v>54</v>
      </c>
      <c r="H12" s="8" t="s">
        <v>55</v>
      </c>
      <c r="I12" s="8" t="s">
        <v>30</v>
      </c>
      <c r="J12" s="8" t="s">
        <v>24</v>
      </c>
      <c r="K12" s="8" t="s">
        <v>25</v>
      </c>
      <c r="L12" s="8" t="s">
        <v>26</v>
      </c>
      <c r="M12" s="7">
        <v>3</v>
      </c>
      <c r="N12" s="2">
        <v>156.74</v>
      </c>
      <c r="O12" s="9">
        <v>0</v>
      </c>
      <c r="P12" s="2">
        <v>79.819999999999993</v>
      </c>
      <c r="Q12" s="2">
        <f t="shared" si="0"/>
        <v>470.22</v>
      </c>
      <c r="R12" s="2">
        <f t="shared" si="1"/>
        <v>239.45999999999998</v>
      </c>
      <c r="S12" s="2">
        <f t="shared" si="2"/>
        <v>230.76000000000005</v>
      </c>
      <c r="T12" s="6">
        <f t="shared" si="3"/>
        <v>0.49074901110118674</v>
      </c>
    </row>
    <row r="13" spans="1:20" ht="15.6" x14ac:dyDescent="0.3">
      <c r="A13" s="3" t="s">
        <v>56</v>
      </c>
      <c r="B13" s="4">
        <v>46070</v>
      </c>
      <c r="C13" s="5">
        <f>YEAR(SalesData[[#This Row],[Order Date]])</f>
        <v>2026</v>
      </c>
      <c r="D13" s="6" t="str">
        <f>"Q"&amp;ROUNDUP(MONTH(SalesData[[#This Row],[Order Date]])/3,0)</f>
        <v>Q1</v>
      </c>
      <c r="E13" s="7">
        <f>MONTH(SalesData[[#This Row],[Order Date]])</f>
        <v>2</v>
      </c>
      <c r="F13" s="6" t="str">
        <f>TEXT(SalesData[[#This Row],[Order Date]],"mmm")</f>
        <v>Feb</v>
      </c>
      <c r="G13" s="8" t="s">
        <v>54</v>
      </c>
      <c r="H13" s="8" t="s">
        <v>57</v>
      </c>
      <c r="I13" s="8" t="s">
        <v>23</v>
      </c>
      <c r="J13" s="8" t="s">
        <v>24</v>
      </c>
      <c r="K13" s="8" t="s">
        <v>51</v>
      </c>
      <c r="L13" s="8" t="s">
        <v>58</v>
      </c>
      <c r="M13" s="7">
        <v>1</v>
      </c>
      <c r="N13" s="2">
        <v>104.35</v>
      </c>
      <c r="O13" s="9">
        <v>0</v>
      </c>
      <c r="P13" s="2">
        <v>51.49</v>
      </c>
      <c r="Q13" s="2">
        <f t="shared" si="0"/>
        <v>104.35</v>
      </c>
      <c r="R13" s="2">
        <f t="shared" si="1"/>
        <v>51.49</v>
      </c>
      <c r="S13" s="2">
        <f t="shared" si="2"/>
        <v>52.859999999999992</v>
      </c>
      <c r="T13" s="6">
        <f t="shared" si="3"/>
        <v>0.50656444657402966</v>
      </c>
    </row>
    <row r="14" spans="1:20" ht="15.6" x14ac:dyDescent="0.3">
      <c r="A14" s="3" t="s">
        <v>59</v>
      </c>
      <c r="B14" s="4">
        <v>46366</v>
      </c>
      <c r="C14" s="5">
        <f>YEAR(SalesData[[#This Row],[Order Date]])</f>
        <v>2026</v>
      </c>
      <c r="D14" s="6" t="str">
        <f>"Q"&amp;ROUNDUP(MONTH(SalesData[[#This Row],[Order Date]])/3,0)</f>
        <v>Q4</v>
      </c>
      <c r="E14" s="7">
        <f>MONTH(SalesData[[#This Row],[Order Date]])</f>
        <v>12</v>
      </c>
      <c r="F14" s="6" t="str">
        <f>TEXT(SalesData[[#This Row],[Order Date]],"mmm")</f>
        <v>Dec</v>
      </c>
      <c r="G14" s="8" t="s">
        <v>21</v>
      </c>
      <c r="H14" s="8" t="s">
        <v>22</v>
      </c>
      <c r="I14" s="8" t="s">
        <v>48</v>
      </c>
      <c r="J14" s="8" t="s">
        <v>24</v>
      </c>
      <c r="K14" s="8" t="s">
        <v>32</v>
      </c>
      <c r="L14" s="8" t="s">
        <v>33</v>
      </c>
      <c r="M14" s="7">
        <v>2</v>
      </c>
      <c r="N14" s="2">
        <v>35.619999999999997</v>
      </c>
      <c r="O14" s="9">
        <v>0</v>
      </c>
      <c r="P14" s="2">
        <v>13.62</v>
      </c>
      <c r="Q14" s="2">
        <f t="shared" si="0"/>
        <v>71.239999999999995</v>
      </c>
      <c r="R14" s="2">
        <f t="shared" si="1"/>
        <v>27.24</v>
      </c>
      <c r="S14" s="2">
        <f t="shared" si="2"/>
        <v>44</v>
      </c>
      <c r="T14" s="6">
        <f t="shared" si="3"/>
        <v>0.61763054463784395</v>
      </c>
    </row>
    <row r="15" spans="1:20" ht="15.6" x14ac:dyDescent="0.3">
      <c r="A15" s="3" t="s">
        <v>60</v>
      </c>
      <c r="B15" s="4">
        <v>46275</v>
      </c>
      <c r="C15" s="5">
        <f>YEAR(SalesData[[#This Row],[Order Date]])</f>
        <v>2026</v>
      </c>
      <c r="D15" s="6" t="str">
        <f>"Q"&amp;ROUNDUP(MONTH(SalesData[[#This Row],[Order Date]])/3,0)</f>
        <v>Q3</v>
      </c>
      <c r="E15" s="7">
        <f>MONTH(SalesData[[#This Row],[Order Date]])</f>
        <v>9</v>
      </c>
      <c r="F15" s="6" t="str">
        <f>TEXT(SalesData[[#This Row],[Order Date]],"mmm")</f>
        <v>Sep</v>
      </c>
      <c r="G15" s="8" t="s">
        <v>61</v>
      </c>
      <c r="H15" s="8" t="s">
        <v>62</v>
      </c>
      <c r="I15" s="8" t="s">
        <v>30</v>
      </c>
      <c r="J15" s="8" t="s">
        <v>24</v>
      </c>
      <c r="K15" s="8" t="s">
        <v>25</v>
      </c>
      <c r="L15" s="8" t="s">
        <v>26</v>
      </c>
      <c r="M15" s="7">
        <v>4</v>
      </c>
      <c r="N15" s="2">
        <v>151.01</v>
      </c>
      <c r="O15" s="9">
        <v>0</v>
      </c>
      <c r="P15" s="2">
        <v>80.569999999999993</v>
      </c>
      <c r="Q15" s="2">
        <f t="shared" si="0"/>
        <v>604.04</v>
      </c>
      <c r="R15" s="2">
        <f t="shared" si="1"/>
        <v>322.27999999999997</v>
      </c>
      <c r="S15" s="2">
        <f t="shared" si="2"/>
        <v>281.76</v>
      </c>
      <c r="T15" s="6">
        <f t="shared" si="3"/>
        <v>0.46645917488908023</v>
      </c>
    </row>
    <row r="16" spans="1:20" ht="15.6" x14ac:dyDescent="0.3">
      <c r="A16" s="3" t="s">
        <v>63</v>
      </c>
      <c r="B16" s="4">
        <v>46161</v>
      </c>
      <c r="C16" s="5">
        <f>YEAR(SalesData[[#This Row],[Order Date]])</f>
        <v>2026</v>
      </c>
      <c r="D16" s="6" t="str">
        <f>"Q"&amp;ROUNDUP(MONTH(SalesData[[#This Row],[Order Date]])/3,0)</f>
        <v>Q2</v>
      </c>
      <c r="E16" s="7">
        <f>MONTH(SalesData[[#This Row],[Order Date]])</f>
        <v>5</v>
      </c>
      <c r="F16" s="6" t="str">
        <f>TEXT(SalesData[[#This Row],[Order Date]],"mmm")</f>
        <v>May</v>
      </c>
      <c r="G16" s="8" t="s">
        <v>21</v>
      </c>
      <c r="H16" s="8" t="s">
        <v>42</v>
      </c>
      <c r="I16" s="8" t="s">
        <v>23</v>
      </c>
      <c r="J16" s="8" t="s">
        <v>31</v>
      </c>
      <c r="K16" s="8" t="s">
        <v>39</v>
      </c>
      <c r="L16" s="8" t="s">
        <v>40</v>
      </c>
      <c r="M16" s="7">
        <v>3</v>
      </c>
      <c r="N16" s="2">
        <v>192.1</v>
      </c>
      <c r="O16" s="9">
        <v>0.05</v>
      </c>
      <c r="P16" s="2">
        <v>106.07</v>
      </c>
      <c r="Q16" s="2">
        <f t="shared" si="0"/>
        <v>547.4849999999999</v>
      </c>
      <c r="R16" s="2">
        <f t="shared" si="1"/>
        <v>318.20999999999998</v>
      </c>
      <c r="S16" s="2">
        <f t="shared" si="2"/>
        <v>229.27499999999992</v>
      </c>
      <c r="T16" s="6">
        <f t="shared" si="3"/>
        <v>0.4187785966738814</v>
      </c>
    </row>
    <row r="17" spans="1:20" ht="15.6" x14ac:dyDescent="0.3">
      <c r="A17" s="3" t="s">
        <v>64</v>
      </c>
      <c r="B17" s="4">
        <v>46312</v>
      </c>
      <c r="C17" s="5">
        <f>YEAR(SalesData[[#This Row],[Order Date]])</f>
        <v>2026</v>
      </c>
      <c r="D17" s="6" t="str">
        <f>"Q"&amp;ROUNDUP(MONTH(SalesData[[#This Row],[Order Date]])/3,0)</f>
        <v>Q4</v>
      </c>
      <c r="E17" s="7">
        <f>MONTH(SalesData[[#This Row],[Order Date]])</f>
        <v>10</v>
      </c>
      <c r="F17" s="6" t="str">
        <f>TEXT(SalesData[[#This Row],[Order Date]],"mmm")</f>
        <v>Oct</v>
      </c>
      <c r="G17" s="8" t="s">
        <v>21</v>
      </c>
      <c r="H17" s="8" t="s">
        <v>42</v>
      </c>
      <c r="I17" s="8" t="s">
        <v>48</v>
      </c>
      <c r="J17" s="8" t="s">
        <v>31</v>
      </c>
      <c r="K17" s="8" t="s">
        <v>32</v>
      </c>
      <c r="L17" s="8" t="s">
        <v>65</v>
      </c>
      <c r="M17" s="7">
        <v>1</v>
      </c>
      <c r="N17" s="2">
        <v>46.36</v>
      </c>
      <c r="O17" s="9">
        <v>0.05</v>
      </c>
      <c r="P17" s="2">
        <v>18.399999999999999</v>
      </c>
      <c r="Q17" s="2">
        <f t="shared" si="0"/>
        <v>44.041999999999994</v>
      </c>
      <c r="R17" s="2">
        <f t="shared" si="1"/>
        <v>18.399999999999999</v>
      </c>
      <c r="S17" s="2">
        <f t="shared" si="2"/>
        <v>25.641999999999996</v>
      </c>
      <c r="T17" s="6">
        <f t="shared" si="3"/>
        <v>0.58221697470596245</v>
      </c>
    </row>
    <row r="18" spans="1:20" ht="15.6" x14ac:dyDescent="0.3">
      <c r="A18" s="3" t="s">
        <v>66</v>
      </c>
      <c r="B18" s="4">
        <v>46064</v>
      </c>
      <c r="C18" s="5">
        <f>YEAR(SalesData[[#This Row],[Order Date]])</f>
        <v>2026</v>
      </c>
      <c r="D18" s="6" t="str">
        <f>"Q"&amp;ROUNDUP(MONTH(SalesData[[#This Row],[Order Date]])/3,0)</f>
        <v>Q1</v>
      </c>
      <c r="E18" s="7">
        <f>MONTH(SalesData[[#This Row],[Order Date]])</f>
        <v>2</v>
      </c>
      <c r="F18" s="6" t="str">
        <f>TEXT(SalesData[[#This Row],[Order Date]],"mmm")</f>
        <v>Feb</v>
      </c>
      <c r="G18" s="8" t="s">
        <v>54</v>
      </c>
      <c r="H18" s="8" t="s">
        <v>57</v>
      </c>
      <c r="I18" s="8" t="s">
        <v>23</v>
      </c>
      <c r="J18" s="8" t="s">
        <v>24</v>
      </c>
      <c r="K18" s="8" t="s">
        <v>39</v>
      </c>
      <c r="L18" s="8" t="s">
        <v>67</v>
      </c>
      <c r="M18" s="7">
        <v>5</v>
      </c>
      <c r="N18" s="2">
        <v>121.94</v>
      </c>
      <c r="O18" s="9">
        <v>0</v>
      </c>
      <c r="P18" s="2">
        <v>62.3</v>
      </c>
      <c r="Q18" s="2">
        <f t="shared" si="0"/>
        <v>609.70000000000005</v>
      </c>
      <c r="R18" s="2">
        <f t="shared" si="1"/>
        <v>311.5</v>
      </c>
      <c r="S18" s="2">
        <f t="shared" si="2"/>
        <v>298.20000000000005</v>
      </c>
      <c r="T18" s="6">
        <f t="shared" si="3"/>
        <v>0.48909299655568317</v>
      </c>
    </row>
    <row r="19" spans="1:20" ht="15.6" x14ac:dyDescent="0.3">
      <c r="A19" s="3" t="s">
        <v>68</v>
      </c>
      <c r="B19" s="4">
        <v>46365</v>
      </c>
      <c r="C19" s="5">
        <f>YEAR(SalesData[[#This Row],[Order Date]])</f>
        <v>2026</v>
      </c>
      <c r="D19" s="6" t="str">
        <f>"Q"&amp;ROUNDUP(MONTH(SalesData[[#This Row],[Order Date]])/3,0)</f>
        <v>Q4</v>
      </c>
      <c r="E19" s="7">
        <f>MONTH(SalesData[[#This Row],[Order Date]])</f>
        <v>12</v>
      </c>
      <c r="F19" s="6" t="str">
        <f>TEXT(SalesData[[#This Row],[Order Date]],"mmm")</f>
        <v>Dec</v>
      </c>
      <c r="G19" s="8" t="s">
        <v>61</v>
      </c>
      <c r="H19" s="8" t="s">
        <v>69</v>
      </c>
      <c r="I19" s="8" t="s">
        <v>23</v>
      </c>
      <c r="J19" s="8" t="s">
        <v>24</v>
      </c>
      <c r="K19" s="8" t="s">
        <v>25</v>
      </c>
      <c r="L19" s="8" t="s">
        <v>70</v>
      </c>
      <c r="M19" s="7">
        <v>3</v>
      </c>
      <c r="N19" s="2">
        <v>142.75</v>
      </c>
      <c r="O19" s="9">
        <v>0.1</v>
      </c>
      <c r="P19" s="2">
        <v>81.739999999999995</v>
      </c>
      <c r="Q19" s="2">
        <f t="shared" si="0"/>
        <v>385.42500000000001</v>
      </c>
      <c r="R19" s="2">
        <f t="shared" si="1"/>
        <v>245.21999999999997</v>
      </c>
      <c r="S19" s="2">
        <f t="shared" si="2"/>
        <v>140.20500000000004</v>
      </c>
      <c r="T19" s="6">
        <f t="shared" si="3"/>
        <v>0.3637672698968672</v>
      </c>
    </row>
    <row r="20" spans="1:20" ht="15.6" x14ac:dyDescent="0.3">
      <c r="A20" s="3" t="s">
        <v>71</v>
      </c>
      <c r="B20" s="4">
        <v>46329</v>
      </c>
      <c r="C20" s="5">
        <f>YEAR(SalesData[[#This Row],[Order Date]])</f>
        <v>2026</v>
      </c>
      <c r="D20" s="6" t="str">
        <f>"Q"&amp;ROUNDUP(MONTH(SalesData[[#This Row],[Order Date]])/3,0)</f>
        <v>Q4</v>
      </c>
      <c r="E20" s="7">
        <f>MONTH(SalesData[[#This Row],[Order Date]])</f>
        <v>11</v>
      </c>
      <c r="F20" s="6" t="str">
        <f>TEXT(SalesData[[#This Row],[Order Date]],"mmm")</f>
        <v>Nov</v>
      </c>
      <c r="G20" s="8" t="s">
        <v>21</v>
      </c>
      <c r="H20" s="8" t="s">
        <v>22</v>
      </c>
      <c r="I20" s="8" t="s">
        <v>30</v>
      </c>
      <c r="J20" s="8" t="s">
        <v>31</v>
      </c>
      <c r="K20" s="8" t="s">
        <v>51</v>
      </c>
      <c r="L20" s="8" t="s">
        <v>72</v>
      </c>
      <c r="M20" s="7">
        <v>1</v>
      </c>
      <c r="N20" s="2">
        <v>39.97</v>
      </c>
      <c r="O20" s="9">
        <v>0.1</v>
      </c>
      <c r="P20" s="2">
        <v>16.93</v>
      </c>
      <c r="Q20" s="2">
        <f t="shared" si="0"/>
        <v>35.972999999999999</v>
      </c>
      <c r="R20" s="2">
        <f t="shared" si="1"/>
        <v>16.93</v>
      </c>
      <c r="S20" s="2">
        <f t="shared" si="2"/>
        <v>19.042999999999999</v>
      </c>
      <c r="T20" s="6">
        <f t="shared" si="3"/>
        <v>0.52936924915909156</v>
      </c>
    </row>
    <row r="21" spans="1:20" ht="15.6" x14ac:dyDescent="0.3">
      <c r="A21" s="3" t="s">
        <v>73</v>
      </c>
      <c r="B21" s="4">
        <v>46263</v>
      </c>
      <c r="C21" s="5">
        <f>YEAR(SalesData[[#This Row],[Order Date]])</f>
        <v>2026</v>
      </c>
      <c r="D21" s="6" t="str">
        <f>"Q"&amp;ROUNDUP(MONTH(SalesData[[#This Row],[Order Date]])/3,0)</f>
        <v>Q3</v>
      </c>
      <c r="E21" s="7">
        <f>MONTH(SalesData[[#This Row],[Order Date]])</f>
        <v>8</v>
      </c>
      <c r="F21" s="6" t="str">
        <f>TEXT(SalesData[[#This Row],[Order Date]],"mmm")</f>
        <v>Aug</v>
      </c>
      <c r="G21" s="8" t="s">
        <v>61</v>
      </c>
      <c r="H21" s="8" t="s">
        <v>62</v>
      </c>
      <c r="I21" s="8" t="s">
        <v>30</v>
      </c>
      <c r="J21" s="8" t="s">
        <v>24</v>
      </c>
      <c r="K21" s="8" t="s">
        <v>25</v>
      </c>
      <c r="L21" s="8" t="s">
        <v>74</v>
      </c>
      <c r="M21" s="7">
        <v>5</v>
      </c>
      <c r="N21" s="2">
        <v>90.19</v>
      </c>
      <c r="O21" s="9">
        <v>0</v>
      </c>
      <c r="P21" s="2">
        <v>45.61</v>
      </c>
      <c r="Q21" s="2">
        <f t="shared" si="0"/>
        <v>450.95</v>
      </c>
      <c r="R21" s="2">
        <f t="shared" si="1"/>
        <v>228.05</v>
      </c>
      <c r="S21" s="2">
        <f t="shared" si="2"/>
        <v>222.89999999999998</v>
      </c>
      <c r="T21" s="6">
        <f t="shared" si="3"/>
        <v>0.49428983257567355</v>
      </c>
    </row>
    <row r="22" spans="1:20" ht="15.6" x14ac:dyDescent="0.3">
      <c r="A22" s="3" t="s">
        <v>75</v>
      </c>
      <c r="B22" s="4">
        <v>46216</v>
      </c>
      <c r="C22" s="5">
        <f>YEAR(SalesData[[#This Row],[Order Date]])</f>
        <v>2026</v>
      </c>
      <c r="D22" s="6" t="str">
        <f>"Q"&amp;ROUNDUP(MONTH(SalesData[[#This Row],[Order Date]])/3,0)</f>
        <v>Q3</v>
      </c>
      <c r="E22" s="7">
        <f>MONTH(SalesData[[#This Row],[Order Date]])</f>
        <v>7</v>
      </c>
      <c r="F22" s="6" t="str">
        <f>TEXT(SalesData[[#This Row],[Order Date]],"mmm")</f>
        <v>Jul</v>
      </c>
      <c r="G22" s="8" t="s">
        <v>61</v>
      </c>
      <c r="H22" s="8" t="s">
        <v>76</v>
      </c>
      <c r="I22" s="8" t="s">
        <v>23</v>
      </c>
      <c r="J22" s="8" t="s">
        <v>31</v>
      </c>
      <c r="K22" s="8" t="s">
        <v>25</v>
      </c>
      <c r="L22" s="8" t="s">
        <v>70</v>
      </c>
      <c r="M22" s="7">
        <v>2</v>
      </c>
      <c r="N22" s="2">
        <v>145.75</v>
      </c>
      <c r="O22" s="9">
        <v>0.05</v>
      </c>
      <c r="P22" s="2">
        <v>79.319999999999993</v>
      </c>
      <c r="Q22" s="2">
        <f t="shared" si="0"/>
        <v>276.92500000000001</v>
      </c>
      <c r="R22" s="2">
        <f t="shared" si="1"/>
        <v>158.63999999999999</v>
      </c>
      <c r="S22" s="2">
        <f t="shared" si="2"/>
        <v>118.28500000000003</v>
      </c>
      <c r="T22" s="6">
        <f t="shared" si="3"/>
        <v>0.42713731154644768</v>
      </c>
    </row>
    <row r="23" spans="1:20" ht="15.6" x14ac:dyDescent="0.3">
      <c r="A23" s="3" t="s">
        <v>77</v>
      </c>
      <c r="B23" s="4">
        <v>46287</v>
      </c>
      <c r="C23" s="5">
        <f>YEAR(SalesData[[#This Row],[Order Date]])</f>
        <v>2026</v>
      </c>
      <c r="D23" s="6" t="str">
        <f>"Q"&amp;ROUNDUP(MONTH(SalesData[[#This Row],[Order Date]])/3,0)</f>
        <v>Q3</v>
      </c>
      <c r="E23" s="7">
        <f>MONTH(SalesData[[#This Row],[Order Date]])</f>
        <v>9</v>
      </c>
      <c r="F23" s="6" t="str">
        <f>TEXT(SalesData[[#This Row],[Order Date]],"mmm")</f>
        <v>Sep</v>
      </c>
      <c r="G23" s="8" t="s">
        <v>54</v>
      </c>
      <c r="H23" s="8" t="s">
        <v>55</v>
      </c>
      <c r="I23" s="8" t="s">
        <v>30</v>
      </c>
      <c r="J23" s="8" t="s">
        <v>31</v>
      </c>
      <c r="K23" s="8" t="s">
        <v>32</v>
      </c>
      <c r="L23" s="8" t="s">
        <v>37</v>
      </c>
      <c r="M23" s="7">
        <v>1</v>
      </c>
      <c r="N23" s="2">
        <v>132.36000000000001</v>
      </c>
      <c r="O23" s="9">
        <v>0.05</v>
      </c>
      <c r="P23" s="2">
        <v>66.63</v>
      </c>
      <c r="Q23" s="2">
        <f t="shared" si="0"/>
        <v>125.742</v>
      </c>
      <c r="R23" s="2">
        <f t="shared" si="1"/>
        <v>66.63</v>
      </c>
      <c r="S23" s="2">
        <f t="shared" si="2"/>
        <v>59.112000000000009</v>
      </c>
      <c r="T23" s="6">
        <f t="shared" si="3"/>
        <v>0.47010545402490822</v>
      </c>
    </row>
    <row r="24" spans="1:20" ht="15.6" x14ac:dyDescent="0.3">
      <c r="A24" s="3" t="s">
        <v>78</v>
      </c>
      <c r="B24" s="4">
        <v>46281</v>
      </c>
      <c r="C24" s="5">
        <f>YEAR(SalesData[[#This Row],[Order Date]])</f>
        <v>2026</v>
      </c>
      <c r="D24" s="6" t="str">
        <f>"Q"&amp;ROUNDUP(MONTH(SalesData[[#This Row],[Order Date]])/3,0)</f>
        <v>Q3</v>
      </c>
      <c r="E24" s="7">
        <f>MONTH(SalesData[[#This Row],[Order Date]])</f>
        <v>9</v>
      </c>
      <c r="F24" s="6" t="str">
        <f>TEXT(SalesData[[#This Row],[Order Date]],"mmm")</f>
        <v>Sep</v>
      </c>
      <c r="G24" s="8" t="s">
        <v>61</v>
      </c>
      <c r="H24" s="8" t="s">
        <v>62</v>
      </c>
      <c r="I24" s="8" t="s">
        <v>30</v>
      </c>
      <c r="J24" s="8" t="s">
        <v>24</v>
      </c>
      <c r="K24" s="8" t="s">
        <v>32</v>
      </c>
      <c r="L24" s="8" t="s">
        <v>37</v>
      </c>
      <c r="M24" s="7">
        <v>4</v>
      </c>
      <c r="N24" s="2">
        <v>132.58000000000001</v>
      </c>
      <c r="O24" s="9">
        <v>0.15</v>
      </c>
      <c r="P24" s="2">
        <v>67.62</v>
      </c>
      <c r="Q24" s="2">
        <f t="shared" si="0"/>
        <v>450.77200000000005</v>
      </c>
      <c r="R24" s="2">
        <f t="shared" si="1"/>
        <v>270.48</v>
      </c>
      <c r="S24" s="2">
        <f t="shared" si="2"/>
        <v>180.29200000000003</v>
      </c>
      <c r="T24" s="6">
        <f t="shared" si="3"/>
        <v>0.39996273060438536</v>
      </c>
    </row>
    <row r="25" spans="1:20" ht="15.6" x14ac:dyDescent="0.3">
      <c r="A25" s="3" t="s">
        <v>79</v>
      </c>
      <c r="B25" s="4">
        <v>46310</v>
      </c>
      <c r="C25" s="5">
        <f>YEAR(SalesData[[#This Row],[Order Date]])</f>
        <v>2026</v>
      </c>
      <c r="D25" s="6" t="str">
        <f>"Q"&amp;ROUNDUP(MONTH(SalesData[[#This Row],[Order Date]])/3,0)</f>
        <v>Q4</v>
      </c>
      <c r="E25" s="7">
        <f>MONTH(SalesData[[#This Row],[Order Date]])</f>
        <v>10</v>
      </c>
      <c r="F25" s="6" t="str">
        <f>TEXT(SalesData[[#This Row],[Order Date]],"mmm")</f>
        <v>Oct</v>
      </c>
      <c r="G25" s="8" t="s">
        <v>54</v>
      </c>
      <c r="H25" s="8" t="s">
        <v>57</v>
      </c>
      <c r="I25" s="8" t="s">
        <v>30</v>
      </c>
      <c r="J25" s="8" t="s">
        <v>24</v>
      </c>
      <c r="K25" s="8" t="s">
        <v>25</v>
      </c>
      <c r="L25" s="8" t="s">
        <v>49</v>
      </c>
      <c r="M25" s="7">
        <v>1</v>
      </c>
      <c r="N25" s="2">
        <v>70.47</v>
      </c>
      <c r="O25" s="9">
        <v>0.1</v>
      </c>
      <c r="P25" s="2">
        <v>31.52</v>
      </c>
      <c r="Q25" s="2">
        <f t="shared" si="0"/>
        <v>63.423000000000002</v>
      </c>
      <c r="R25" s="2">
        <f t="shared" si="1"/>
        <v>31.52</v>
      </c>
      <c r="S25" s="2">
        <f t="shared" si="2"/>
        <v>31.903000000000002</v>
      </c>
      <c r="T25" s="6">
        <f t="shared" si="3"/>
        <v>0.50301940936253409</v>
      </c>
    </row>
    <row r="26" spans="1:20" ht="15.6" x14ac:dyDescent="0.3">
      <c r="A26" s="3" t="s">
        <v>80</v>
      </c>
      <c r="B26" s="4">
        <v>46087</v>
      </c>
      <c r="C26" s="5">
        <f>YEAR(SalesData[[#This Row],[Order Date]])</f>
        <v>2026</v>
      </c>
      <c r="D26" s="6" t="str">
        <f>"Q"&amp;ROUNDUP(MONTH(SalesData[[#This Row],[Order Date]])/3,0)</f>
        <v>Q1</v>
      </c>
      <c r="E26" s="7">
        <f>MONTH(SalesData[[#This Row],[Order Date]])</f>
        <v>3</v>
      </c>
      <c r="F26" s="6" t="str">
        <f>TEXT(SalesData[[#This Row],[Order Date]],"mmm")</f>
        <v>Mar</v>
      </c>
      <c r="G26" s="8" t="s">
        <v>28</v>
      </c>
      <c r="H26" s="8" t="s">
        <v>29</v>
      </c>
      <c r="I26" s="8" t="s">
        <v>30</v>
      </c>
      <c r="J26" s="8" t="s">
        <v>36</v>
      </c>
      <c r="K26" s="8" t="s">
        <v>51</v>
      </c>
      <c r="L26" s="8" t="s">
        <v>72</v>
      </c>
      <c r="M26" s="7">
        <v>2</v>
      </c>
      <c r="N26" s="2">
        <v>40.380000000000003</v>
      </c>
      <c r="O26" s="9">
        <v>0</v>
      </c>
      <c r="P26" s="2">
        <v>16.41</v>
      </c>
      <c r="Q26" s="2">
        <f t="shared" si="0"/>
        <v>80.760000000000005</v>
      </c>
      <c r="R26" s="2">
        <f t="shared" si="1"/>
        <v>32.82</v>
      </c>
      <c r="S26" s="2">
        <f t="shared" si="2"/>
        <v>47.940000000000005</v>
      </c>
      <c r="T26" s="6">
        <f t="shared" si="3"/>
        <v>0.59361069836552749</v>
      </c>
    </row>
    <row r="27" spans="1:20" ht="15.6" x14ac:dyDescent="0.3">
      <c r="A27" s="3" t="s">
        <v>81</v>
      </c>
      <c r="B27" s="4">
        <v>46171</v>
      </c>
      <c r="C27" s="5">
        <f>YEAR(SalesData[[#This Row],[Order Date]])</f>
        <v>2026</v>
      </c>
      <c r="D27" s="6" t="str">
        <f>"Q"&amp;ROUNDUP(MONTH(SalesData[[#This Row],[Order Date]])/3,0)</f>
        <v>Q2</v>
      </c>
      <c r="E27" s="7">
        <f>MONTH(SalesData[[#This Row],[Order Date]])</f>
        <v>5</v>
      </c>
      <c r="F27" s="6" t="str">
        <f>TEXT(SalesData[[#This Row],[Order Date]],"mmm")</f>
        <v>May</v>
      </c>
      <c r="G27" s="8" t="s">
        <v>54</v>
      </c>
      <c r="H27" s="8" t="s">
        <v>82</v>
      </c>
      <c r="I27" s="8" t="s">
        <v>48</v>
      </c>
      <c r="J27" s="8" t="s">
        <v>24</v>
      </c>
      <c r="K27" s="8" t="s">
        <v>51</v>
      </c>
      <c r="L27" s="8" t="s">
        <v>72</v>
      </c>
      <c r="M27" s="7">
        <v>1</v>
      </c>
      <c r="N27" s="2">
        <v>41.27</v>
      </c>
      <c r="O27" s="9">
        <v>0.05</v>
      </c>
      <c r="P27" s="2">
        <v>17.149999999999999</v>
      </c>
      <c r="Q27" s="2">
        <f t="shared" si="0"/>
        <v>39.206499999999998</v>
      </c>
      <c r="R27" s="2">
        <f t="shared" si="1"/>
        <v>17.149999999999999</v>
      </c>
      <c r="S27" s="2">
        <f t="shared" si="2"/>
        <v>22.0565</v>
      </c>
      <c r="T27" s="6">
        <f t="shared" si="3"/>
        <v>0.56257253261576523</v>
      </c>
    </row>
    <row r="28" spans="1:20" ht="15.6" x14ac:dyDescent="0.3">
      <c r="A28" s="3" t="s">
        <v>83</v>
      </c>
      <c r="B28" s="4">
        <v>46333</v>
      </c>
      <c r="C28" s="5">
        <f>YEAR(SalesData[[#This Row],[Order Date]])</f>
        <v>2026</v>
      </c>
      <c r="D28" s="6" t="str">
        <f>"Q"&amp;ROUNDUP(MONTH(SalesData[[#This Row],[Order Date]])/3,0)</f>
        <v>Q4</v>
      </c>
      <c r="E28" s="7">
        <f>MONTH(SalesData[[#This Row],[Order Date]])</f>
        <v>11</v>
      </c>
      <c r="F28" s="6" t="str">
        <f>TEXT(SalesData[[#This Row],[Order Date]],"mmm")</f>
        <v>Nov</v>
      </c>
      <c r="G28" s="8" t="s">
        <v>54</v>
      </c>
      <c r="H28" s="8" t="s">
        <v>82</v>
      </c>
      <c r="I28" s="8" t="s">
        <v>30</v>
      </c>
      <c r="J28" s="8" t="s">
        <v>24</v>
      </c>
      <c r="K28" s="8" t="s">
        <v>25</v>
      </c>
      <c r="L28" s="8" t="s">
        <v>26</v>
      </c>
      <c r="M28" s="7">
        <v>3</v>
      </c>
      <c r="N28" s="2">
        <v>153.96</v>
      </c>
      <c r="O28" s="9">
        <v>0</v>
      </c>
      <c r="P28" s="2">
        <v>80.62</v>
      </c>
      <c r="Q28" s="2">
        <f t="shared" si="0"/>
        <v>461.88</v>
      </c>
      <c r="R28" s="2">
        <f t="shared" si="1"/>
        <v>241.86</v>
      </c>
      <c r="S28" s="2">
        <f t="shared" si="2"/>
        <v>220.01999999999998</v>
      </c>
      <c r="T28" s="6">
        <f t="shared" si="3"/>
        <v>0.47635749545336448</v>
      </c>
    </row>
    <row r="29" spans="1:20" ht="15.6" x14ac:dyDescent="0.3">
      <c r="A29" s="3" t="s">
        <v>84</v>
      </c>
      <c r="B29" s="4">
        <v>46038</v>
      </c>
      <c r="C29" s="5">
        <f>YEAR(SalesData[[#This Row],[Order Date]])</f>
        <v>2026</v>
      </c>
      <c r="D29" s="6" t="str">
        <f>"Q"&amp;ROUNDUP(MONTH(SalesData[[#This Row],[Order Date]])/3,0)</f>
        <v>Q1</v>
      </c>
      <c r="E29" s="7">
        <f>MONTH(SalesData[[#This Row],[Order Date]])</f>
        <v>1</v>
      </c>
      <c r="F29" s="6" t="str">
        <f>TEXT(SalesData[[#This Row],[Order Date]],"mmm")</f>
        <v>Jan</v>
      </c>
      <c r="G29" s="8" t="s">
        <v>28</v>
      </c>
      <c r="H29" s="8" t="s">
        <v>29</v>
      </c>
      <c r="I29" s="8" t="s">
        <v>23</v>
      </c>
      <c r="J29" s="8" t="s">
        <v>24</v>
      </c>
      <c r="K29" s="8" t="s">
        <v>32</v>
      </c>
      <c r="L29" s="8" t="s">
        <v>33</v>
      </c>
      <c r="M29" s="7">
        <v>1</v>
      </c>
      <c r="N29" s="2">
        <v>35.93</v>
      </c>
      <c r="O29" s="9">
        <v>0.05</v>
      </c>
      <c r="P29" s="2">
        <v>13.33</v>
      </c>
      <c r="Q29" s="2">
        <f t="shared" si="0"/>
        <v>34.133499999999998</v>
      </c>
      <c r="R29" s="2">
        <f t="shared" si="1"/>
        <v>13.33</v>
      </c>
      <c r="S29" s="2">
        <f t="shared" si="2"/>
        <v>20.8035</v>
      </c>
      <c r="T29" s="6">
        <f t="shared" si="3"/>
        <v>0.60947456311248482</v>
      </c>
    </row>
    <row r="30" spans="1:20" ht="15.6" x14ac:dyDescent="0.3">
      <c r="A30" s="3" t="s">
        <v>85</v>
      </c>
      <c r="B30" s="4">
        <v>46127</v>
      </c>
      <c r="C30" s="5">
        <f>YEAR(SalesData[[#This Row],[Order Date]])</f>
        <v>2026</v>
      </c>
      <c r="D30" s="6" t="str">
        <f>"Q"&amp;ROUNDUP(MONTH(SalesData[[#This Row],[Order Date]])/3,0)</f>
        <v>Q2</v>
      </c>
      <c r="E30" s="7">
        <f>MONTH(SalesData[[#This Row],[Order Date]])</f>
        <v>4</v>
      </c>
      <c r="F30" s="6" t="str">
        <f>TEXT(SalesData[[#This Row],[Order Date]],"mmm")</f>
        <v>Apr</v>
      </c>
      <c r="G30" s="8" t="s">
        <v>28</v>
      </c>
      <c r="H30" s="8" t="s">
        <v>86</v>
      </c>
      <c r="I30" s="8" t="s">
        <v>30</v>
      </c>
      <c r="J30" s="8" t="s">
        <v>31</v>
      </c>
      <c r="K30" s="8" t="s">
        <v>39</v>
      </c>
      <c r="L30" s="8" t="s">
        <v>40</v>
      </c>
      <c r="M30" s="7">
        <v>2</v>
      </c>
      <c r="N30" s="2">
        <v>196.57</v>
      </c>
      <c r="O30" s="9">
        <v>0.05</v>
      </c>
      <c r="P30" s="2">
        <v>106.2</v>
      </c>
      <c r="Q30" s="2">
        <f t="shared" si="0"/>
        <v>373.48299999999995</v>
      </c>
      <c r="R30" s="2">
        <f t="shared" si="1"/>
        <v>212.4</v>
      </c>
      <c r="S30" s="2">
        <f t="shared" si="2"/>
        <v>161.08299999999994</v>
      </c>
      <c r="T30" s="6">
        <f t="shared" si="3"/>
        <v>0.43129941657317727</v>
      </c>
    </row>
    <row r="31" spans="1:20" ht="15.6" x14ac:dyDescent="0.3">
      <c r="A31" s="3" t="s">
        <v>87</v>
      </c>
      <c r="B31" s="4">
        <v>46101</v>
      </c>
      <c r="C31" s="5">
        <f>YEAR(SalesData[[#This Row],[Order Date]])</f>
        <v>2026</v>
      </c>
      <c r="D31" s="6" t="str">
        <f>"Q"&amp;ROUNDUP(MONTH(SalesData[[#This Row],[Order Date]])/3,0)</f>
        <v>Q1</v>
      </c>
      <c r="E31" s="7">
        <f>MONTH(SalesData[[#This Row],[Order Date]])</f>
        <v>3</v>
      </c>
      <c r="F31" s="6" t="str">
        <f>TEXT(SalesData[[#This Row],[Order Date]],"mmm")</f>
        <v>Mar</v>
      </c>
      <c r="G31" s="8" t="s">
        <v>28</v>
      </c>
      <c r="H31" s="8" t="s">
        <v>29</v>
      </c>
      <c r="I31" s="8" t="s">
        <v>30</v>
      </c>
      <c r="J31" s="8" t="s">
        <v>31</v>
      </c>
      <c r="K31" s="8" t="s">
        <v>32</v>
      </c>
      <c r="L31" s="8" t="s">
        <v>65</v>
      </c>
      <c r="M31" s="7">
        <v>2</v>
      </c>
      <c r="N31" s="2">
        <v>46.21</v>
      </c>
      <c r="O31" s="9">
        <v>0.05</v>
      </c>
      <c r="P31" s="2">
        <v>18.37</v>
      </c>
      <c r="Q31" s="2">
        <f t="shared" si="0"/>
        <v>87.798999999999992</v>
      </c>
      <c r="R31" s="2">
        <f t="shared" si="1"/>
        <v>36.74</v>
      </c>
      <c r="S31" s="2">
        <f t="shared" si="2"/>
        <v>51.05899999999999</v>
      </c>
      <c r="T31" s="6">
        <f t="shared" si="3"/>
        <v>0.58154420893176451</v>
      </c>
    </row>
    <row r="32" spans="1:20" ht="15.6" x14ac:dyDescent="0.3">
      <c r="A32" s="3" t="s">
        <v>88</v>
      </c>
      <c r="B32" s="4">
        <v>46201</v>
      </c>
      <c r="C32" s="5">
        <f>YEAR(SalesData[[#This Row],[Order Date]])</f>
        <v>2026</v>
      </c>
      <c r="D32" s="6" t="str">
        <f>"Q"&amp;ROUNDUP(MONTH(SalesData[[#This Row],[Order Date]])/3,0)</f>
        <v>Q2</v>
      </c>
      <c r="E32" s="7">
        <f>MONTH(SalesData[[#This Row],[Order Date]])</f>
        <v>6</v>
      </c>
      <c r="F32" s="6" t="str">
        <f>TEXT(SalesData[[#This Row],[Order Date]],"mmm")</f>
        <v>Jun</v>
      </c>
      <c r="G32" s="8" t="s">
        <v>21</v>
      </c>
      <c r="H32" s="8" t="s">
        <v>89</v>
      </c>
      <c r="I32" s="8" t="s">
        <v>48</v>
      </c>
      <c r="J32" s="8" t="s">
        <v>24</v>
      </c>
      <c r="K32" s="8" t="s">
        <v>25</v>
      </c>
      <c r="L32" s="8" t="s">
        <v>49</v>
      </c>
      <c r="M32" s="7">
        <v>1</v>
      </c>
      <c r="N32" s="2">
        <v>70.58</v>
      </c>
      <c r="O32" s="9">
        <v>0</v>
      </c>
      <c r="P32" s="2">
        <v>32.78</v>
      </c>
      <c r="Q32" s="2">
        <f t="shared" si="0"/>
        <v>70.58</v>
      </c>
      <c r="R32" s="2">
        <f t="shared" si="1"/>
        <v>32.78</v>
      </c>
      <c r="S32" s="2">
        <f t="shared" si="2"/>
        <v>37.799999999999997</v>
      </c>
      <c r="T32" s="6">
        <f t="shared" si="3"/>
        <v>0.53556248228960046</v>
      </c>
    </row>
    <row r="33" spans="1:20" ht="15.6" x14ac:dyDescent="0.3">
      <c r="A33" s="3" t="s">
        <v>90</v>
      </c>
      <c r="B33" s="4">
        <v>46335</v>
      </c>
      <c r="C33" s="5">
        <f>YEAR(SalesData[[#This Row],[Order Date]])</f>
        <v>2026</v>
      </c>
      <c r="D33" s="6" t="str">
        <f>"Q"&amp;ROUNDUP(MONTH(SalesData[[#This Row],[Order Date]])/3,0)</f>
        <v>Q4</v>
      </c>
      <c r="E33" s="7">
        <f>MONTH(SalesData[[#This Row],[Order Date]])</f>
        <v>11</v>
      </c>
      <c r="F33" s="6" t="str">
        <f>TEXT(SalesData[[#This Row],[Order Date]],"mmm")</f>
        <v>Nov</v>
      </c>
      <c r="G33" s="8" t="s">
        <v>21</v>
      </c>
      <c r="H33" s="8" t="s">
        <v>42</v>
      </c>
      <c r="I33" s="8" t="s">
        <v>45</v>
      </c>
      <c r="J33" s="8" t="s">
        <v>36</v>
      </c>
      <c r="K33" s="8" t="s">
        <v>25</v>
      </c>
      <c r="L33" s="8" t="s">
        <v>74</v>
      </c>
      <c r="M33" s="7">
        <v>12</v>
      </c>
      <c r="N33" s="2">
        <v>90.99</v>
      </c>
      <c r="O33" s="9">
        <v>0.2</v>
      </c>
      <c r="P33" s="2">
        <v>45.51</v>
      </c>
      <c r="Q33" s="2">
        <f t="shared" si="0"/>
        <v>873.50399999999991</v>
      </c>
      <c r="R33" s="2">
        <f t="shared" si="1"/>
        <v>546.12</v>
      </c>
      <c r="S33" s="2">
        <f t="shared" si="2"/>
        <v>327.3839999999999</v>
      </c>
      <c r="T33" s="6">
        <f t="shared" si="3"/>
        <v>0.37479393339927458</v>
      </c>
    </row>
    <row r="34" spans="1:20" ht="15.6" x14ac:dyDescent="0.3">
      <c r="A34" s="3" t="s">
        <v>91</v>
      </c>
      <c r="B34" s="4">
        <v>46253</v>
      </c>
      <c r="C34" s="5">
        <f>YEAR(SalesData[[#This Row],[Order Date]])</f>
        <v>2026</v>
      </c>
      <c r="D34" s="6" t="str">
        <f>"Q"&amp;ROUNDUP(MONTH(SalesData[[#This Row],[Order Date]])/3,0)</f>
        <v>Q3</v>
      </c>
      <c r="E34" s="7">
        <f>MONTH(SalesData[[#This Row],[Order Date]])</f>
        <v>8</v>
      </c>
      <c r="F34" s="6" t="str">
        <f>TEXT(SalesData[[#This Row],[Order Date]],"mmm")</f>
        <v>Aug</v>
      </c>
      <c r="G34" s="8" t="s">
        <v>54</v>
      </c>
      <c r="H34" s="8" t="s">
        <v>92</v>
      </c>
      <c r="I34" s="8" t="s">
        <v>30</v>
      </c>
      <c r="J34" s="8" t="s">
        <v>31</v>
      </c>
      <c r="K34" s="8" t="s">
        <v>25</v>
      </c>
      <c r="L34" s="8" t="s">
        <v>26</v>
      </c>
      <c r="M34" s="7">
        <v>3</v>
      </c>
      <c r="N34" s="2">
        <v>157.41999999999999</v>
      </c>
      <c r="O34" s="9">
        <v>0</v>
      </c>
      <c r="P34" s="2">
        <v>77.989999999999995</v>
      </c>
      <c r="Q34" s="2">
        <f t="shared" si="0"/>
        <v>472.26</v>
      </c>
      <c r="R34" s="2">
        <f t="shared" si="1"/>
        <v>233.96999999999997</v>
      </c>
      <c r="S34" s="2">
        <f t="shared" si="2"/>
        <v>238.29000000000002</v>
      </c>
      <c r="T34" s="6">
        <f t="shared" si="3"/>
        <v>0.5045737517469191</v>
      </c>
    </row>
    <row r="35" spans="1:20" ht="15.6" x14ac:dyDescent="0.3">
      <c r="A35" s="3" t="s">
        <v>93</v>
      </c>
      <c r="B35" s="4">
        <v>46095</v>
      </c>
      <c r="C35" s="5">
        <f>YEAR(SalesData[[#This Row],[Order Date]])</f>
        <v>2026</v>
      </c>
      <c r="D35" s="6" t="str">
        <f>"Q"&amp;ROUNDUP(MONTH(SalesData[[#This Row],[Order Date]])/3,0)</f>
        <v>Q1</v>
      </c>
      <c r="E35" s="7">
        <f>MONTH(SalesData[[#This Row],[Order Date]])</f>
        <v>3</v>
      </c>
      <c r="F35" s="6" t="str">
        <f>TEXT(SalesData[[#This Row],[Order Date]],"mmm")</f>
        <v>Mar</v>
      </c>
      <c r="G35" s="8" t="s">
        <v>28</v>
      </c>
      <c r="H35" s="8" t="s">
        <v>86</v>
      </c>
      <c r="I35" s="8" t="s">
        <v>30</v>
      </c>
      <c r="J35" s="8" t="s">
        <v>31</v>
      </c>
      <c r="K35" s="8" t="s">
        <v>39</v>
      </c>
      <c r="L35" s="8" t="s">
        <v>40</v>
      </c>
      <c r="M35" s="7">
        <v>1</v>
      </c>
      <c r="N35" s="2">
        <v>192.86</v>
      </c>
      <c r="O35" s="9">
        <v>0</v>
      </c>
      <c r="P35" s="2">
        <v>101.13</v>
      </c>
      <c r="Q35" s="2">
        <f t="shared" si="0"/>
        <v>192.86</v>
      </c>
      <c r="R35" s="2">
        <f t="shared" si="1"/>
        <v>101.13</v>
      </c>
      <c r="S35" s="2">
        <f t="shared" si="2"/>
        <v>91.730000000000018</v>
      </c>
      <c r="T35" s="6">
        <f t="shared" si="3"/>
        <v>0.475629990666805</v>
      </c>
    </row>
    <row r="36" spans="1:20" ht="15.6" x14ac:dyDescent="0.3">
      <c r="A36" s="3" t="s">
        <v>94</v>
      </c>
      <c r="B36" s="4">
        <v>46184</v>
      </c>
      <c r="C36" s="5">
        <f>YEAR(SalesData[[#This Row],[Order Date]])</f>
        <v>2026</v>
      </c>
      <c r="D36" s="6" t="str">
        <f>"Q"&amp;ROUNDUP(MONTH(SalesData[[#This Row],[Order Date]])/3,0)</f>
        <v>Q2</v>
      </c>
      <c r="E36" s="7">
        <f>MONTH(SalesData[[#This Row],[Order Date]])</f>
        <v>6</v>
      </c>
      <c r="F36" s="6" t="str">
        <f>TEXT(SalesData[[#This Row],[Order Date]],"mmm")</f>
        <v>Jun</v>
      </c>
      <c r="G36" s="8" t="s">
        <v>28</v>
      </c>
      <c r="H36" s="8" t="s">
        <v>29</v>
      </c>
      <c r="I36" s="8" t="s">
        <v>30</v>
      </c>
      <c r="J36" s="8" t="s">
        <v>24</v>
      </c>
      <c r="K36" s="8" t="s">
        <v>51</v>
      </c>
      <c r="L36" s="8" t="s">
        <v>95</v>
      </c>
      <c r="M36" s="7">
        <v>1</v>
      </c>
      <c r="N36" s="2">
        <v>80.64</v>
      </c>
      <c r="O36" s="9">
        <v>0.05</v>
      </c>
      <c r="P36" s="2">
        <v>43.85</v>
      </c>
      <c r="Q36" s="2">
        <f t="shared" si="0"/>
        <v>76.60799999999999</v>
      </c>
      <c r="R36" s="2">
        <f t="shared" si="1"/>
        <v>43.85</v>
      </c>
      <c r="S36" s="2">
        <f t="shared" si="2"/>
        <v>32.757999999999988</v>
      </c>
      <c r="T36" s="6">
        <f t="shared" si="3"/>
        <v>0.42760547201336668</v>
      </c>
    </row>
    <row r="37" spans="1:20" ht="15.6" x14ac:dyDescent="0.3">
      <c r="A37" s="3" t="s">
        <v>96</v>
      </c>
      <c r="B37" s="4">
        <v>46139</v>
      </c>
      <c r="C37" s="5">
        <f>YEAR(SalesData[[#This Row],[Order Date]])</f>
        <v>2026</v>
      </c>
      <c r="D37" s="6" t="str">
        <f>"Q"&amp;ROUNDUP(MONTH(SalesData[[#This Row],[Order Date]])/3,0)</f>
        <v>Q2</v>
      </c>
      <c r="E37" s="7">
        <f>MONTH(SalesData[[#This Row],[Order Date]])</f>
        <v>4</v>
      </c>
      <c r="F37" s="6" t="str">
        <f>TEXT(SalesData[[#This Row],[Order Date]],"mmm")</f>
        <v>Apr</v>
      </c>
      <c r="G37" s="8" t="s">
        <v>21</v>
      </c>
      <c r="H37" s="8" t="s">
        <v>42</v>
      </c>
      <c r="I37" s="8" t="s">
        <v>30</v>
      </c>
      <c r="J37" s="8" t="s">
        <v>31</v>
      </c>
      <c r="K37" s="8" t="s">
        <v>32</v>
      </c>
      <c r="L37" s="8" t="s">
        <v>46</v>
      </c>
      <c r="M37" s="7">
        <v>1</v>
      </c>
      <c r="N37" s="2">
        <v>166.5</v>
      </c>
      <c r="O37" s="9">
        <v>0</v>
      </c>
      <c r="P37" s="2">
        <v>85.55</v>
      </c>
      <c r="Q37" s="2">
        <f t="shared" si="0"/>
        <v>166.5</v>
      </c>
      <c r="R37" s="2">
        <f t="shared" si="1"/>
        <v>85.55</v>
      </c>
      <c r="S37" s="2">
        <f t="shared" si="2"/>
        <v>80.95</v>
      </c>
      <c r="T37" s="6">
        <f t="shared" si="3"/>
        <v>0.4861861861861862</v>
      </c>
    </row>
    <row r="38" spans="1:20" ht="15.6" x14ac:dyDescent="0.3">
      <c r="A38" s="3" t="s">
        <v>97</v>
      </c>
      <c r="B38" s="4">
        <v>46322</v>
      </c>
      <c r="C38" s="5">
        <f>YEAR(SalesData[[#This Row],[Order Date]])</f>
        <v>2026</v>
      </c>
      <c r="D38" s="6" t="str">
        <f>"Q"&amp;ROUNDUP(MONTH(SalesData[[#This Row],[Order Date]])/3,0)</f>
        <v>Q4</v>
      </c>
      <c r="E38" s="7">
        <f>MONTH(SalesData[[#This Row],[Order Date]])</f>
        <v>10</v>
      </c>
      <c r="F38" s="6" t="str">
        <f>TEXT(SalesData[[#This Row],[Order Date]],"mmm")</f>
        <v>Oct</v>
      </c>
      <c r="G38" s="8" t="s">
        <v>61</v>
      </c>
      <c r="H38" s="8" t="s">
        <v>69</v>
      </c>
      <c r="I38" s="8" t="s">
        <v>30</v>
      </c>
      <c r="J38" s="8" t="s">
        <v>24</v>
      </c>
      <c r="K38" s="8" t="s">
        <v>98</v>
      </c>
      <c r="L38" s="8" t="s">
        <v>99</v>
      </c>
      <c r="M38" s="7">
        <v>6</v>
      </c>
      <c r="N38" s="2">
        <v>121.58</v>
      </c>
      <c r="O38" s="9">
        <v>0.15</v>
      </c>
      <c r="P38" s="2">
        <v>68.86</v>
      </c>
      <c r="Q38" s="2">
        <f t="shared" si="0"/>
        <v>620.05799999999999</v>
      </c>
      <c r="R38" s="2">
        <f t="shared" si="1"/>
        <v>413.15999999999997</v>
      </c>
      <c r="S38" s="2">
        <f t="shared" si="2"/>
        <v>206.89800000000002</v>
      </c>
      <c r="T38" s="6">
        <f t="shared" si="3"/>
        <v>0.33367523683268346</v>
      </c>
    </row>
    <row r="39" spans="1:20" ht="15.6" x14ac:dyDescent="0.3">
      <c r="A39" s="3" t="s">
        <v>100</v>
      </c>
      <c r="B39" s="4">
        <v>46328</v>
      </c>
      <c r="C39" s="5">
        <f>YEAR(SalesData[[#This Row],[Order Date]])</f>
        <v>2026</v>
      </c>
      <c r="D39" s="6" t="str">
        <f>"Q"&amp;ROUNDUP(MONTH(SalesData[[#This Row],[Order Date]])/3,0)</f>
        <v>Q4</v>
      </c>
      <c r="E39" s="7">
        <f>MONTH(SalesData[[#This Row],[Order Date]])</f>
        <v>11</v>
      </c>
      <c r="F39" s="6" t="str">
        <f>TEXT(SalesData[[#This Row],[Order Date]],"mmm")</f>
        <v>Nov</v>
      </c>
      <c r="G39" s="8" t="s">
        <v>54</v>
      </c>
      <c r="H39" s="8" t="s">
        <v>55</v>
      </c>
      <c r="I39" s="8" t="s">
        <v>30</v>
      </c>
      <c r="J39" s="8" t="s">
        <v>31</v>
      </c>
      <c r="K39" s="8" t="s">
        <v>98</v>
      </c>
      <c r="L39" s="8" t="s">
        <v>99</v>
      </c>
      <c r="M39" s="7">
        <v>5</v>
      </c>
      <c r="N39" s="2">
        <v>122.26</v>
      </c>
      <c r="O39" s="9">
        <v>0.1</v>
      </c>
      <c r="P39" s="2">
        <v>68.3</v>
      </c>
      <c r="Q39" s="2">
        <f t="shared" si="0"/>
        <v>550.17000000000007</v>
      </c>
      <c r="R39" s="2">
        <f t="shared" si="1"/>
        <v>341.5</v>
      </c>
      <c r="S39" s="2">
        <f t="shared" si="2"/>
        <v>208.67000000000007</v>
      </c>
      <c r="T39" s="6">
        <f t="shared" si="3"/>
        <v>0.37928276714470083</v>
      </c>
    </row>
    <row r="40" spans="1:20" ht="15.6" x14ac:dyDescent="0.3">
      <c r="A40" s="3" t="s">
        <v>101</v>
      </c>
      <c r="B40" s="4">
        <v>46274</v>
      </c>
      <c r="C40" s="5">
        <f>YEAR(SalesData[[#This Row],[Order Date]])</f>
        <v>2026</v>
      </c>
      <c r="D40" s="6" t="str">
        <f>"Q"&amp;ROUNDUP(MONTH(SalesData[[#This Row],[Order Date]])/3,0)</f>
        <v>Q3</v>
      </c>
      <c r="E40" s="7">
        <f>MONTH(SalesData[[#This Row],[Order Date]])</f>
        <v>9</v>
      </c>
      <c r="F40" s="6" t="str">
        <f>TEXT(SalesData[[#This Row],[Order Date]],"mmm")</f>
        <v>Sep</v>
      </c>
      <c r="G40" s="8" t="s">
        <v>21</v>
      </c>
      <c r="H40" s="8" t="s">
        <v>42</v>
      </c>
      <c r="I40" s="8" t="s">
        <v>30</v>
      </c>
      <c r="J40" s="8" t="s">
        <v>31</v>
      </c>
      <c r="K40" s="8" t="s">
        <v>25</v>
      </c>
      <c r="L40" s="8" t="s">
        <v>70</v>
      </c>
      <c r="M40" s="7">
        <v>1</v>
      </c>
      <c r="N40" s="2">
        <v>145.33000000000001</v>
      </c>
      <c r="O40" s="9">
        <v>0.1</v>
      </c>
      <c r="P40" s="2">
        <v>80.97</v>
      </c>
      <c r="Q40" s="2">
        <f t="shared" si="0"/>
        <v>130.79700000000003</v>
      </c>
      <c r="R40" s="2">
        <f t="shared" si="1"/>
        <v>80.97</v>
      </c>
      <c r="S40" s="2">
        <f t="shared" si="2"/>
        <v>49.827000000000027</v>
      </c>
      <c r="T40" s="6">
        <f t="shared" si="3"/>
        <v>0.3809491043372556</v>
      </c>
    </row>
    <row r="41" spans="1:20" ht="15.6" x14ac:dyDescent="0.3">
      <c r="A41" s="3" t="s">
        <v>102</v>
      </c>
      <c r="B41" s="4">
        <v>46155</v>
      </c>
      <c r="C41" s="5">
        <f>YEAR(SalesData[[#This Row],[Order Date]])</f>
        <v>2026</v>
      </c>
      <c r="D41" s="6" t="str">
        <f>"Q"&amp;ROUNDUP(MONTH(SalesData[[#This Row],[Order Date]])/3,0)</f>
        <v>Q2</v>
      </c>
      <c r="E41" s="7">
        <f>MONTH(SalesData[[#This Row],[Order Date]])</f>
        <v>5</v>
      </c>
      <c r="F41" s="6" t="str">
        <f>TEXT(SalesData[[#This Row],[Order Date]],"mmm")</f>
        <v>May</v>
      </c>
      <c r="G41" s="8" t="s">
        <v>54</v>
      </c>
      <c r="H41" s="8" t="s">
        <v>57</v>
      </c>
      <c r="I41" s="8" t="s">
        <v>23</v>
      </c>
      <c r="J41" s="8" t="s">
        <v>36</v>
      </c>
      <c r="K41" s="8" t="s">
        <v>98</v>
      </c>
      <c r="L41" s="8" t="s">
        <v>103</v>
      </c>
      <c r="M41" s="7">
        <v>1</v>
      </c>
      <c r="N41" s="2">
        <v>50.83</v>
      </c>
      <c r="O41" s="9">
        <v>0.1</v>
      </c>
      <c r="P41" s="2">
        <v>21.82</v>
      </c>
      <c r="Q41" s="2">
        <f t="shared" si="0"/>
        <v>45.747</v>
      </c>
      <c r="R41" s="2">
        <f t="shared" si="1"/>
        <v>21.82</v>
      </c>
      <c r="S41" s="2">
        <f t="shared" si="2"/>
        <v>23.927</v>
      </c>
      <c r="T41" s="6">
        <f t="shared" si="3"/>
        <v>0.52302883249174803</v>
      </c>
    </row>
    <row r="42" spans="1:20" ht="15.6" x14ac:dyDescent="0.3">
      <c r="A42" s="3" t="s">
        <v>104</v>
      </c>
      <c r="B42" s="4">
        <v>46072</v>
      </c>
      <c r="C42" s="5">
        <f>YEAR(SalesData[[#This Row],[Order Date]])</f>
        <v>2026</v>
      </c>
      <c r="D42" s="6" t="str">
        <f>"Q"&amp;ROUNDUP(MONTH(SalesData[[#This Row],[Order Date]])/3,0)</f>
        <v>Q1</v>
      </c>
      <c r="E42" s="7">
        <f>MONTH(SalesData[[#This Row],[Order Date]])</f>
        <v>2</v>
      </c>
      <c r="F42" s="6" t="str">
        <f>TEXT(SalesData[[#This Row],[Order Date]],"mmm")</f>
        <v>Feb</v>
      </c>
      <c r="G42" s="8" t="s">
        <v>61</v>
      </c>
      <c r="H42" s="8" t="s">
        <v>105</v>
      </c>
      <c r="I42" s="8" t="s">
        <v>30</v>
      </c>
      <c r="J42" s="8" t="s">
        <v>31</v>
      </c>
      <c r="K42" s="8" t="s">
        <v>39</v>
      </c>
      <c r="L42" s="8" t="s">
        <v>106</v>
      </c>
      <c r="M42" s="7">
        <v>2</v>
      </c>
      <c r="N42" s="2">
        <v>81.34</v>
      </c>
      <c r="O42" s="9">
        <v>0.05</v>
      </c>
      <c r="P42" s="2">
        <v>40.64</v>
      </c>
      <c r="Q42" s="2">
        <f t="shared" si="0"/>
        <v>154.54599999999999</v>
      </c>
      <c r="R42" s="2">
        <f t="shared" si="1"/>
        <v>81.28</v>
      </c>
      <c r="S42" s="2">
        <f t="shared" si="2"/>
        <v>73.265999999999991</v>
      </c>
      <c r="T42" s="6">
        <f t="shared" si="3"/>
        <v>0.47407244445019603</v>
      </c>
    </row>
    <row r="43" spans="1:20" ht="15.6" x14ac:dyDescent="0.3">
      <c r="A43" s="3" t="s">
        <v>107</v>
      </c>
      <c r="B43" s="4">
        <v>46091</v>
      </c>
      <c r="C43" s="5">
        <f>YEAR(SalesData[[#This Row],[Order Date]])</f>
        <v>2026</v>
      </c>
      <c r="D43" s="6" t="str">
        <f>"Q"&amp;ROUNDUP(MONTH(SalesData[[#This Row],[Order Date]])/3,0)</f>
        <v>Q1</v>
      </c>
      <c r="E43" s="7">
        <f>MONTH(SalesData[[#This Row],[Order Date]])</f>
        <v>3</v>
      </c>
      <c r="F43" s="6" t="str">
        <f>TEXT(SalesData[[#This Row],[Order Date]],"mmm")</f>
        <v>Mar</v>
      </c>
      <c r="G43" s="8" t="s">
        <v>61</v>
      </c>
      <c r="H43" s="8" t="s">
        <v>108</v>
      </c>
      <c r="I43" s="8" t="s">
        <v>48</v>
      </c>
      <c r="J43" s="8" t="s">
        <v>31</v>
      </c>
      <c r="K43" s="8" t="s">
        <v>51</v>
      </c>
      <c r="L43" s="8" t="s">
        <v>95</v>
      </c>
      <c r="M43" s="7">
        <v>2</v>
      </c>
      <c r="N43" s="2">
        <v>81.290000000000006</v>
      </c>
      <c r="O43" s="9">
        <v>0</v>
      </c>
      <c r="P43" s="2">
        <v>43.9</v>
      </c>
      <c r="Q43" s="2">
        <f t="shared" si="0"/>
        <v>162.58000000000001</v>
      </c>
      <c r="R43" s="2">
        <f t="shared" si="1"/>
        <v>87.8</v>
      </c>
      <c r="S43" s="2">
        <f t="shared" si="2"/>
        <v>74.780000000000015</v>
      </c>
      <c r="T43" s="6">
        <f t="shared" si="3"/>
        <v>0.45995817443720022</v>
      </c>
    </row>
    <row r="44" spans="1:20" ht="15.6" x14ac:dyDescent="0.3">
      <c r="A44" s="3" t="s">
        <v>109</v>
      </c>
      <c r="B44" s="4">
        <v>46319</v>
      </c>
      <c r="C44" s="5">
        <f>YEAR(SalesData[[#This Row],[Order Date]])</f>
        <v>2026</v>
      </c>
      <c r="D44" s="6" t="str">
        <f>"Q"&amp;ROUNDUP(MONTH(SalesData[[#This Row],[Order Date]])/3,0)</f>
        <v>Q4</v>
      </c>
      <c r="E44" s="7">
        <f>MONTH(SalesData[[#This Row],[Order Date]])</f>
        <v>10</v>
      </c>
      <c r="F44" s="6" t="str">
        <f>TEXT(SalesData[[#This Row],[Order Date]],"mmm")</f>
        <v>Oct</v>
      </c>
      <c r="G44" s="8" t="s">
        <v>28</v>
      </c>
      <c r="H44" s="8" t="s">
        <v>35</v>
      </c>
      <c r="I44" s="8" t="s">
        <v>48</v>
      </c>
      <c r="J44" s="8" t="s">
        <v>31</v>
      </c>
      <c r="K44" s="8" t="s">
        <v>39</v>
      </c>
      <c r="L44" s="8" t="s">
        <v>40</v>
      </c>
      <c r="M44" s="7">
        <v>1</v>
      </c>
      <c r="N44" s="2">
        <v>195.67</v>
      </c>
      <c r="O44" s="9">
        <v>0</v>
      </c>
      <c r="P44" s="2">
        <v>105.88</v>
      </c>
      <c r="Q44" s="2">
        <f t="shared" si="0"/>
        <v>195.67</v>
      </c>
      <c r="R44" s="2">
        <f t="shared" si="1"/>
        <v>105.88</v>
      </c>
      <c r="S44" s="2">
        <f t="shared" si="2"/>
        <v>89.789999999999992</v>
      </c>
      <c r="T44" s="6">
        <f t="shared" si="3"/>
        <v>0.45888485715745897</v>
      </c>
    </row>
    <row r="45" spans="1:20" ht="15.6" x14ac:dyDescent="0.3">
      <c r="A45" s="3" t="s">
        <v>110</v>
      </c>
      <c r="B45" s="4">
        <v>46026</v>
      </c>
      <c r="C45" s="5">
        <f>YEAR(SalesData[[#This Row],[Order Date]])</f>
        <v>2026</v>
      </c>
      <c r="D45" s="6" t="str">
        <f>"Q"&amp;ROUNDUP(MONTH(SalesData[[#This Row],[Order Date]])/3,0)</f>
        <v>Q1</v>
      </c>
      <c r="E45" s="7">
        <f>MONTH(SalesData[[#This Row],[Order Date]])</f>
        <v>1</v>
      </c>
      <c r="F45" s="6" t="str">
        <f>TEXT(SalesData[[#This Row],[Order Date]],"mmm")</f>
        <v>Jan</v>
      </c>
      <c r="G45" s="8" t="s">
        <v>54</v>
      </c>
      <c r="H45" s="8" t="s">
        <v>55</v>
      </c>
      <c r="I45" s="8" t="s">
        <v>30</v>
      </c>
      <c r="J45" s="8" t="s">
        <v>24</v>
      </c>
      <c r="K45" s="8" t="s">
        <v>51</v>
      </c>
      <c r="L45" s="8" t="s">
        <v>58</v>
      </c>
      <c r="M45" s="7">
        <v>3</v>
      </c>
      <c r="N45" s="2">
        <v>102.12</v>
      </c>
      <c r="O45" s="9">
        <v>0.1</v>
      </c>
      <c r="P45" s="2">
        <v>51.28</v>
      </c>
      <c r="Q45" s="2">
        <f t="shared" si="0"/>
        <v>275.72400000000005</v>
      </c>
      <c r="R45" s="2">
        <f t="shared" si="1"/>
        <v>153.84</v>
      </c>
      <c r="S45" s="2">
        <f t="shared" si="2"/>
        <v>121.88400000000004</v>
      </c>
      <c r="T45" s="6">
        <f t="shared" si="3"/>
        <v>0.44205074639857256</v>
      </c>
    </row>
    <row r="46" spans="1:20" ht="15.6" x14ac:dyDescent="0.3">
      <c r="A46" s="3" t="s">
        <v>111</v>
      </c>
      <c r="B46" s="4">
        <v>46183</v>
      </c>
      <c r="C46" s="5">
        <f>YEAR(SalesData[[#This Row],[Order Date]])</f>
        <v>2026</v>
      </c>
      <c r="D46" s="6" t="str">
        <f>"Q"&amp;ROUNDUP(MONTH(SalesData[[#This Row],[Order Date]])/3,0)</f>
        <v>Q2</v>
      </c>
      <c r="E46" s="7">
        <f>MONTH(SalesData[[#This Row],[Order Date]])</f>
        <v>6</v>
      </c>
      <c r="F46" s="6" t="str">
        <f>TEXT(SalesData[[#This Row],[Order Date]],"mmm")</f>
        <v>Jun</v>
      </c>
      <c r="G46" s="8" t="s">
        <v>54</v>
      </c>
      <c r="H46" s="8" t="s">
        <v>112</v>
      </c>
      <c r="I46" s="8" t="s">
        <v>23</v>
      </c>
      <c r="J46" s="8" t="s">
        <v>31</v>
      </c>
      <c r="K46" s="8" t="s">
        <v>39</v>
      </c>
      <c r="L46" s="8" t="s">
        <v>40</v>
      </c>
      <c r="M46" s="7">
        <v>2</v>
      </c>
      <c r="N46" s="2">
        <v>198.69</v>
      </c>
      <c r="O46" s="9">
        <v>0.15</v>
      </c>
      <c r="P46" s="2">
        <v>104.25</v>
      </c>
      <c r="Q46" s="2">
        <f t="shared" si="0"/>
        <v>337.77299999999997</v>
      </c>
      <c r="R46" s="2">
        <f t="shared" si="1"/>
        <v>208.5</v>
      </c>
      <c r="S46" s="2">
        <f t="shared" si="2"/>
        <v>129.27299999999997</v>
      </c>
      <c r="T46" s="6">
        <f t="shared" si="3"/>
        <v>0.38272153191640534</v>
      </c>
    </row>
    <row r="47" spans="1:20" ht="15.6" x14ac:dyDescent="0.3">
      <c r="A47" s="3" t="s">
        <v>113</v>
      </c>
      <c r="B47" s="4">
        <v>46190</v>
      </c>
      <c r="C47" s="5">
        <f>YEAR(SalesData[[#This Row],[Order Date]])</f>
        <v>2026</v>
      </c>
      <c r="D47" s="6" t="str">
        <f>"Q"&amp;ROUNDUP(MONTH(SalesData[[#This Row],[Order Date]])/3,0)</f>
        <v>Q2</v>
      </c>
      <c r="E47" s="7">
        <f>MONTH(SalesData[[#This Row],[Order Date]])</f>
        <v>6</v>
      </c>
      <c r="F47" s="6" t="str">
        <f>TEXT(SalesData[[#This Row],[Order Date]],"mmm")</f>
        <v>Jun</v>
      </c>
      <c r="G47" s="8" t="s">
        <v>21</v>
      </c>
      <c r="H47" s="8" t="s">
        <v>42</v>
      </c>
      <c r="I47" s="8" t="s">
        <v>30</v>
      </c>
      <c r="J47" s="8" t="s">
        <v>31</v>
      </c>
      <c r="K47" s="8" t="s">
        <v>51</v>
      </c>
      <c r="L47" s="8" t="s">
        <v>52</v>
      </c>
      <c r="M47" s="7">
        <v>1</v>
      </c>
      <c r="N47" s="2">
        <v>51.12</v>
      </c>
      <c r="O47" s="9">
        <v>0</v>
      </c>
      <c r="P47" s="2">
        <v>22.43</v>
      </c>
      <c r="Q47" s="2">
        <f t="shared" si="0"/>
        <v>51.12</v>
      </c>
      <c r="R47" s="2">
        <f t="shared" si="1"/>
        <v>22.43</v>
      </c>
      <c r="S47" s="2">
        <f t="shared" si="2"/>
        <v>28.689999999999998</v>
      </c>
      <c r="T47" s="6">
        <f t="shared" si="3"/>
        <v>0.56122848200312991</v>
      </c>
    </row>
    <row r="48" spans="1:20" ht="15.6" x14ac:dyDescent="0.3">
      <c r="A48" s="3" t="s">
        <v>114</v>
      </c>
      <c r="B48" s="4">
        <v>46257</v>
      </c>
      <c r="C48" s="5">
        <f>YEAR(SalesData[[#This Row],[Order Date]])</f>
        <v>2026</v>
      </c>
      <c r="D48" s="6" t="str">
        <f>"Q"&amp;ROUNDUP(MONTH(SalesData[[#This Row],[Order Date]])/3,0)</f>
        <v>Q3</v>
      </c>
      <c r="E48" s="7">
        <f>MONTH(SalesData[[#This Row],[Order Date]])</f>
        <v>8</v>
      </c>
      <c r="F48" s="6" t="str">
        <f>TEXT(SalesData[[#This Row],[Order Date]],"mmm")</f>
        <v>Aug</v>
      </c>
      <c r="G48" s="8" t="s">
        <v>28</v>
      </c>
      <c r="H48" s="8" t="s">
        <v>86</v>
      </c>
      <c r="I48" s="8" t="s">
        <v>23</v>
      </c>
      <c r="J48" s="8" t="s">
        <v>24</v>
      </c>
      <c r="K48" s="8" t="s">
        <v>51</v>
      </c>
      <c r="L48" s="8" t="s">
        <v>72</v>
      </c>
      <c r="M48" s="7">
        <v>1</v>
      </c>
      <c r="N48" s="2">
        <v>39.590000000000003</v>
      </c>
      <c r="O48" s="9">
        <v>0</v>
      </c>
      <c r="P48" s="2">
        <v>16.899999999999999</v>
      </c>
      <c r="Q48" s="2">
        <f t="shared" si="0"/>
        <v>39.590000000000003</v>
      </c>
      <c r="R48" s="2">
        <f t="shared" si="1"/>
        <v>16.899999999999999</v>
      </c>
      <c r="S48" s="2">
        <f t="shared" si="2"/>
        <v>22.690000000000005</v>
      </c>
      <c r="T48" s="6">
        <f t="shared" si="3"/>
        <v>0.57312452639555456</v>
      </c>
    </row>
    <row r="49" spans="1:20" ht="15.6" x14ac:dyDescent="0.3">
      <c r="A49" s="3" t="s">
        <v>115</v>
      </c>
      <c r="B49" s="4">
        <v>46076</v>
      </c>
      <c r="C49" s="5">
        <f>YEAR(SalesData[[#This Row],[Order Date]])</f>
        <v>2026</v>
      </c>
      <c r="D49" s="6" t="str">
        <f>"Q"&amp;ROUNDUP(MONTH(SalesData[[#This Row],[Order Date]])/3,0)</f>
        <v>Q1</v>
      </c>
      <c r="E49" s="7">
        <f>MONTH(SalesData[[#This Row],[Order Date]])</f>
        <v>2</v>
      </c>
      <c r="F49" s="6" t="str">
        <f>TEXT(SalesData[[#This Row],[Order Date]],"mmm")</f>
        <v>Feb</v>
      </c>
      <c r="G49" s="8" t="s">
        <v>28</v>
      </c>
      <c r="H49" s="8" t="s">
        <v>86</v>
      </c>
      <c r="I49" s="8" t="s">
        <v>30</v>
      </c>
      <c r="J49" s="8" t="s">
        <v>24</v>
      </c>
      <c r="K49" s="8" t="s">
        <v>39</v>
      </c>
      <c r="L49" s="8" t="s">
        <v>40</v>
      </c>
      <c r="M49" s="7">
        <v>3</v>
      </c>
      <c r="N49" s="2">
        <v>193.18</v>
      </c>
      <c r="O49" s="9">
        <v>0.05</v>
      </c>
      <c r="P49" s="2">
        <v>106.19</v>
      </c>
      <c r="Q49" s="2">
        <f t="shared" si="0"/>
        <v>550.56299999999999</v>
      </c>
      <c r="R49" s="2">
        <f t="shared" si="1"/>
        <v>318.57</v>
      </c>
      <c r="S49" s="2">
        <f t="shared" si="2"/>
        <v>231.99299999999999</v>
      </c>
      <c r="T49" s="6">
        <f t="shared" si="3"/>
        <v>0.42137412067283853</v>
      </c>
    </row>
    <row r="50" spans="1:20" ht="15.6" x14ac:dyDescent="0.3">
      <c r="A50" s="3" t="s">
        <v>116</v>
      </c>
      <c r="B50" s="4">
        <v>46364</v>
      </c>
      <c r="C50" s="5">
        <f>YEAR(SalesData[[#This Row],[Order Date]])</f>
        <v>2026</v>
      </c>
      <c r="D50" s="6" t="str">
        <f>"Q"&amp;ROUNDUP(MONTH(SalesData[[#This Row],[Order Date]])/3,0)</f>
        <v>Q4</v>
      </c>
      <c r="E50" s="7">
        <f>MONTH(SalesData[[#This Row],[Order Date]])</f>
        <v>12</v>
      </c>
      <c r="F50" s="6" t="str">
        <f>TEXT(SalesData[[#This Row],[Order Date]],"mmm")</f>
        <v>Dec</v>
      </c>
      <c r="G50" s="8" t="s">
        <v>21</v>
      </c>
      <c r="H50" s="8" t="s">
        <v>42</v>
      </c>
      <c r="I50" s="8" t="s">
        <v>45</v>
      </c>
      <c r="J50" s="8" t="s">
        <v>36</v>
      </c>
      <c r="K50" s="8" t="s">
        <v>25</v>
      </c>
      <c r="L50" s="8" t="s">
        <v>70</v>
      </c>
      <c r="M50" s="7">
        <v>12</v>
      </c>
      <c r="N50" s="2">
        <v>146.99</v>
      </c>
      <c r="O50" s="9">
        <v>0.15</v>
      </c>
      <c r="P50" s="2">
        <v>79.239999999999995</v>
      </c>
      <c r="Q50" s="2">
        <f t="shared" si="0"/>
        <v>1499.298</v>
      </c>
      <c r="R50" s="2">
        <f t="shared" si="1"/>
        <v>950.87999999999988</v>
      </c>
      <c r="S50" s="2">
        <f t="shared" si="2"/>
        <v>548.41800000000012</v>
      </c>
      <c r="T50" s="6">
        <f t="shared" si="3"/>
        <v>0.36578318653129671</v>
      </c>
    </row>
    <row r="51" spans="1:20" ht="15.6" x14ac:dyDescent="0.3">
      <c r="A51" s="3" t="s">
        <v>117</v>
      </c>
      <c r="B51" s="4">
        <v>46156</v>
      </c>
      <c r="C51" s="5">
        <f>YEAR(SalesData[[#This Row],[Order Date]])</f>
        <v>2026</v>
      </c>
      <c r="D51" s="6" t="str">
        <f>"Q"&amp;ROUNDUP(MONTH(SalesData[[#This Row],[Order Date]])/3,0)</f>
        <v>Q2</v>
      </c>
      <c r="E51" s="7">
        <f>MONTH(SalesData[[#This Row],[Order Date]])</f>
        <v>5</v>
      </c>
      <c r="F51" s="6" t="str">
        <f>TEXT(SalesData[[#This Row],[Order Date]],"mmm")</f>
        <v>May</v>
      </c>
      <c r="G51" s="8" t="s">
        <v>61</v>
      </c>
      <c r="H51" s="8" t="s">
        <v>108</v>
      </c>
      <c r="I51" s="8" t="s">
        <v>30</v>
      </c>
      <c r="J51" s="8" t="s">
        <v>31</v>
      </c>
      <c r="K51" s="8" t="s">
        <v>39</v>
      </c>
      <c r="L51" s="8" t="s">
        <v>40</v>
      </c>
      <c r="M51" s="7">
        <v>1</v>
      </c>
      <c r="N51" s="2">
        <v>195.72</v>
      </c>
      <c r="O51" s="9">
        <v>0.05</v>
      </c>
      <c r="P51" s="2">
        <v>105.73</v>
      </c>
      <c r="Q51" s="2">
        <f t="shared" si="0"/>
        <v>185.934</v>
      </c>
      <c r="R51" s="2">
        <f t="shared" si="1"/>
        <v>105.73</v>
      </c>
      <c r="S51" s="2">
        <f t="shared" si="2"/>
        <v>80.203999999999994</v>
      </c>
      <c r="T51" s="6">
        <f t="shared" si="3"/>
        <v>0.43135736336549524</v>
      </c>
    </row>
    <row r="52" spans="1:20" ht="15.6" x14ac:dyDescent="0.3">
      <c r="A52" s="3" t="s">
        <v>118</v>
      </c>
      <c r="B52" s="4">
        <v>46202</v>
      </c>
      <c r="C52" s="5">
        <f>YEAR(SalesData[[#This Row],[Order Date]])</f>
        <v>2026</v>
      </c>
      <c r="D52" s="6" t="str">
        <f>"Q"&amp;ROUNDUP(MONTH(SalesData[[#This Row],[Order Date]])/3,0)</f>
        <v>Q2</v>
      </c>
      <c r="E52" s="7">
        <f>MONTH(SalesData[[#This Row],[Order Date]])</f>
        <v>6</v>
      </c>
      <c r="F52" s="6" t="str">
        <f>TEXT(SalesData[[#This Row],[Order Date]],"mmm")</f>
        <v>Jun</v>
      </c>
      <c r="G52" s="8" t="s">
        <v>54</v>
      </c>
      <c r="H52" s="8" t="s">
        <v>82</v>
      </c>
      <c r="I52" s="8" t="s">
        <v>23</v>
      </c>
      <c r="J52" s="8" t="s">
        <v>31</v>
      </c>
      <c r="K52" s="8" t="s">
        <v>25</v>
      </c>
      <c r="L52" s="8" t="s">
        <v>74</v>
      </c>
      <c r="M52" s="7">
        <v>2</v>
      </c>
      <c r="N52" s="2">
        <v>90.91</v>
      </c>
      <c r="O52" s="9">
        <v>0.05</v>
      </c>
      <c r="P52" s="2">
        <v>45.9</v>
      </c>
      <c r="Q52" s="2">
        <f t="shared" si="0"/>
        <v>172.72899999999998</v>
      </c>
      <c r="R52" s="2">
        <f t="shared" si="1"/>
        <v>91.8</v>
      </c>
      <c r="S52" s="2">
        <f t="shared" si="2"/>
        <v>80.928999999999988</v>
      </c>
      <c r="T52" s="6">
        <f t="shared" si="3"/>
        <v>0.46853163047316893</v>
      </c>
    </row>
    <row r="53" spans="1:20" ht="15.6" x14ac:dyDescent="0.3">
      <c r="A53" s="3" t="s">
        <v>119</v>
      </c>
      <c r="B53" s="4">
        <v>46313</v>
      </c>
      <c r="C53" s="5">
        <f>YEAR(SalesData[[#This Row],[Order Date]])</f>
        <v>2026</v>
      </c>
      <c r="D53" s="6" t="str">
        <f>"Q"&amp;ROUNDUP(MONTH(SalesData[[#This Row],[Order Date]])/3,0)</f>
        <v>Q4</v>
      </c>
      <c r="E53" s="7">
        <f>MONTH(SalesData[[#This Row],[Order Date]])</f>
        <v>10</v>
      </c>
      <c r="F53" s="6" t="str">
        <f>TEXT(SalesData[[#This Row],[Order Date]],"mmm")</f>
        <v>Oct</v>
      </c>
      <c r="G53" s="8" t="s">
        <v>54</v>
      </c>
      <c r="H53" s="8" t="s">
        <v>92</v>
      </c>
      <c r="I53" s="8" t="s">
        <v>30</v>
      </c>
      <c r="J53" s="8" t="s">
        <v>31</v>
      </c>
      <c r="K53" s="8" t="s">
        <v>25</v>
      </c>
      <c r="L53" s="8" t="s">
        <v>74</v>
      </c>
      <c r="M53" s="7">
        <v>1</v>
      </c>
      <c r="N53" s="2">
        <v>90.09</v>
      </c>
      <c r="O53" s="9">
        <v>0</v>
      </c>
      <c r="P53" s="2">
        <v>45.17</v>
      </c>
      <c r="Q53" s="2">
        <f t="shared" si="0"/>
        <v>90.09</v>
      </c>
      <c r="R53" s="2">
        <f t="shared" si="1"/>
        <v>45.17</v>
      </c>
      <c r="S53" s="2">
        <f t="shared" si="2"/>
        <v>44.92</v>
      </c>
      <c r="T53" s="6">
        <f t="shared" si="3"/>
        <v>0.49861249861249862</v>
      </c>
    </row>
    <row r="54" spans="1:20" ht="15.6" x14ac:dyDescent="0.3">
      <c r="A54" s="3" t="s">
        <v>120</v>
      </c>
      <c r="B54" s="4">
        <v>46338</v>
      </c>
      <c r="C54" s="5">
        <f>YEAR(SalesData[[#This Row],[Order Date]])</f>
        <v>2026</v>
      </c>
      <c r="D54" s="6" t="str">
        <f>"Q"&amp;ROUNDUP(MONTH(SalesData[[#This Row],[Order Date]])/3,0)</f>
        <v>Q4</v>
      </c>
      <c r="E54" s="7">
        <f>MONTH(SalesData[[#This Row],[Order Date]])</f>
        <v>11</v>
      </c>
      <c r="F54" s="6" t="str">
        <f>TEXT(SalesData[[#This Row],[Order Date]],"mmm")</f>
        <v>Nov</v>
      </c>
      <c r="G54" s="8" t="s">
        <v>54</v>
      </c>
      <c r="H54" s="8" t="s">
        <v>112</v>
      </c>
      <c r="I54" s="8" t="s">
        <v>48</v>
      </c>
      <c r="J54" s="8" t="s">
        <v>24</v>
      </c>
      <c r="K54" s="8" t="s">
        <v>51</v>
      </c>
      <c r="L54" s="8" t="s">
        <v>52</v>
      </c>
      <c r="M54" s="7">
        <v>3</v>
      </c>
      <c r="N54" s="2">
        <v>51.44</v>
      </c>
      <c r="O54" s="9">
        <v>0.1</v>
      </c>
      <c r="P54" s="2">
        <v>23.11</v>
      </c>
      <c r="Q54" s="2">
        <f t="shared" si="0"/>
        <v>138.88800000000001</v>
      </c>
      <c r="R54" s="2">
        <f t="shared" si="1"/>
        <v>69.33</v>
      </c>
      <c r="S54" s="2">
        <f t="shared" si="2"/>
        <v>69.558000000000007</v>
      </c>
      <c r="T54" s="6">
        <f t="shared" si="3"/>
        <v>0.50082080525315364</v>
      </c>
    </row>
    <row r="55" spans="1:20" ht="15.6" x14ac:dyDescent="0.3">
      <c r="A55" s="3" t="s">
        <v>121</v>
      </c>
      <c r="B55" s="4">
        <v>46163</v>
      </c>
      <c r="C55" s="5">
        <f>YEAR(SalesData[[#This Row],[Order Date]])</f>
        <v>2026</v>
      </c>
      <c r="D55" s="6" t="str">
        <f>"Q"&amp;ROUNDUP(MONTH(SalesData[[#This Row],[Order Date]])/3,0)</f>
        <v>Q2</v>
      </c>
      <c r="E55" s="7">
        <f>MONTH(SalesData[[#This Row],[Order Date]])</f>
        <v>5</v>
      </c>
      <c r="F55" s="6" t="str">
        <f>TEXT(SalesData[[#This Row],[Order Date]],"mmm")</f>
        <v>May</v>
      </c>
      <c r="G55" s="8" t="s">
        <v>21</v>
      </c>
      <c r="H55" s="8" t="s">
        <v>89</v>
      </c>
      <c r="I55" s="8" t="s">
        <v>30</v>
      </c>
      <c r="J55" s="8" t="s">
        <v>24</v>
      </c>
      <c r="K55" s="8" t="s">
        <v>98</v>
      </c>
      <c r="L55" s="8" t="s">
        <v>122</v>
      </c>
      <c r="M55" s="7">
        <v>6</v>
      </c>
      <c r="N55" s="2">
        <v>36.229999999999997</v>
      </c>
      <c r="O55" s="9">
        <v>0</v>
      </c>
      <c r="P55" s="2">
        <v>13.55</v>
      </c>
      <c r="Q55" s="2">
        <f t="shared" si="0"/>
        <v>217.38</v>
      </c>
      <c r="R55" s="2">
        <f t="shared" si="1"/>
        <v>81.300000000000011</v>
      </c>
      <c r="S55" s="2">
        <f t="shared" si="2"/>
        <v>136.07999999999998</v>
      </c>
      <c r="T55" s="6">
        <f t="shared" si="3"/>
        <v>0.62600055202870541</v>
      </c>
    </row>
    <row r="56" spans="1:20" ht="15.6" x14ac:dyDescent="0.3">
      <c r="A56" s="3" t="s">
        <v>123</v>
      </c>
      <c r="B56" s="4">
        <v>46301</v>
      </c>
      <c r="C56" s="5">
        <f>YEAR(SalesData[[#This Row],[Order Date]])</f>
        <v>2026</v>
      </c>
      <c r="D56" s="6" t="str">
        <f>"Q"&amp;ROUNDUP(MONTH(SalesData[[#This Row],[Order Date]])/3,0)</f>
        <v>Q4</v>
      </c>
      <c r="E56" s="7">
        <f>MONTH(SalesData[[#This Row],[Order Date]])</f>
        <v>10</v>
      </c>
      <c r="F56" s="6" t="str">
        <f>TEXT(SalesData[[#This Row],[Order Date]],"mmm")</f>
        <v>Oct</v>
      </c>
      <c r="G56" s="8" t="s">
        <v>21</v>
      </c>
      <c r="H56" s="8" t="s">
        <v>44</v>
      </c>
      <c r="I56" s="8" t="s">
        <v>30</v>
      </c>
      <c r="J56" s="8" t="s">
        <v>24</v>
      </c>
      <c r="K56" s="8" t="s">
        <v>98</v>
      </c>
      <c r="L56" s="8" t="s">
        <v>99</v>
      </c>
      <c r="M56" s="7">
        <v>2</v>
      </c>
      <c r="N56" s="2">
        <v>121.81</v>
      </c>
      <c r="O56" s="9">
        <v>0.05</v>
      </c>
      <c r="P56" s="2">
        <v>67.72</v>
      </c>
      <c r="Q56" s="2">
        <f t="shared" si="0"/>
        <v>231.43899999999999</v>
      </c>
      <c r="R56" s="2">
        <f t="shared" si="1"/>
        <v>135.44</v>
      </c>
      <c r="S56" s="2">
        <f t="shared" si="2"/>
        <v>95.998999999999995</v>
      </c>
      <c r="T56" s="6">
        <f t="shared" si="3"/>
        <v>0.41479180259161158</v>
      </c>
    </row>
    <row r="57" spans="1:20" ht="15.6" x14ac:dyDescent="0.3">
      <c r="A57" s="3" t="s">
        <v>124</v>
      </c>
      <c r="B57" s="4">
        <v>46208</v>
      </c>
      <c r="C57" s="5">
        <f>YEAR(SalesData[[#This Row],[Order Date]])</f>
        <v>2026</v>
      </c>
      <c r="D57" s="6" t="str">
        <f>"Q"&amp;ROUNDUP(MONTH(SalesData[[#This Row],[Order Date]])/3,0)</f>
        <v>Q3</v>
      </c>
      <c r="E57" s="7">
        <f>MONTH(SalesData[[#This Row],[Order Date]])</f>
        <v>7</v>
      </c>
      <c r="F57" s="6" t="str">
        <f>TEXT(SalesData[[#This Row],[Order Date]],"mmm")</f>
        <v>Jul</v>
      </c>
      <c r="G57" s="8" t="s">
        <v>54</v>
      </c>
      <c r="H57" s="8" t="s">
        <v>112</v>
      </c>
      <c r="I57" s="8" t="s">
        <v>23</v>
      </c>
      <c r="J57" s="8" t="s">
        <v>24</v>
      </c>
      <c r="K57" s="8" t="s">
        <v>39</v>
      </c>
      <c r="L57" s="8" t="s">
        <v>125</v>
      </c>
      <c r="M57" s="7">
        <v>3</v>
      </c>
      <c r="N57" s="2">
        <v>345.42</v>
      </c>
      <c r="O57" s="9">
        <v>0</v>
      </c>
      <c r="P57" s="2">
        <v>198.69</v>
      </c>
      <c r="Q57" s="2">
        <f t="shared" si="0"/>
        <v>1036.26</v>
      </c>
      <c r="R57" s="2">
        <f t="shared" si="1"/>
        <v>596.06999999999994</v>
      </c>
      <c r="S57" s="2">
        <f t="shared" si="2"/>
        <v>440.19000000000005</v>
      </c>
      <c r="T57" s="6">
        <f t="shared" si="3"/>
        <v>0.42478721556366167</v>
      </c>
    </row>
    <row r="58" spans="1:20" ht="15.6" x14ac:dyDescent="0.3">
      <c r="A58" s="3" t="s">
        <v>126</v>
      </c>
      <c r="B58" s="4">
        <v>46093</v>
      </c>
      <c r="C58" s="5">
        <f>YEAR(SalesData[[#This Row],[Order Date]])</f>
        <v>2026</v>
      </c>
      <c r="D58" s="6" t="str">
        <f>"Q"&amp;ROUNDUP(MONTH(SalesData[[#This Row],[Order Date]])/3,0)</f>
        <v>Q1</v>
      </c>
      <c r="E58" s="7">
        <f>MONTH(SalesData[[#This Row],[Order Date]])</f>
        <v>3</v>
      </c>
      <c r="F58" s="6" t="str">
        <f>TEXT(SalesData[[#This Row],[Order Date]],"mmm")</f>
        <v>Mar</v>
      </c>
      <c r="G58" s="8" t="s">
        <v>61</v>
      </c>
      <c r="H58" s="8" t="s">
        <v>76</v>
      </c>
      <c r="I58" s="8" t="s">
        <v>48</v>
      </c>
      <c r="J58" s="8" t="s">
        <v>24</v>
      </c>
      <c r="K58" s="8" t="s">
        <v>51</v>
      </c>
      <c r="L58" s="8" t="s">
        <v>72</v>
      </c>
      <c r="M58" s="7">
        <v>1</v>
      </c>
      <c r="N58" s="2">
        <v>41.24</v>
      </c>
      <c r="O58" s="9">
        <v>0.05</v>
      </c>
      <c r="P58" s="2">
        <v>16.64</v>
      </c>
      <c r="Q58" s="2">
        <f t="shared" si="0"/>
        <v>39.177999999999997</v>
      </c>
      <c r="R58" s="2">
        <f t="shared" si="1"/>
        <v>16.64</v>
      </c>
      <c r="S58" s="2">
        <f t="shared" si="2"/>
        <v>22.537999999999997</v>
      </c>
      <c r="T58" s="6">
        <f t="shared" si="3"/>
        <v>0.57527183623462141</v>
      </c>
    </row>
    <row r="59" spans="1:20" ht="15.6" x14ac:dyDescent="0.3">
      <c r="A59" s="3" t="s">
        <v>127</v>
      </c>
      <c r="B59" s="4">
        <v>46139</v>
      </c>
      <c r="C59" s="5">
        <f>YEAR(SalesData[[#This Row],[Order Date]])</f>
        <v>2026</v>
      </c>
      <c r="D59" s="6" t="str">
        <f>"Q"&amp;ROUNDUP(MONTH(SalesData[[#This Row],[Order Date]])/3,0)</f>
        <v>Q2</v>
      </c>
      <c r="E59" s="7">
        <f>MONTH(SalesData[[#This Row],[Order Date]])</f>
        <v>4</v>
      </c>
      <c r="F59" s="6" t="str">
        <f>TEXT(SalesData[[#This Row],[Order Date]],"mmm")</f>
        <v>Apr</v>
      </c>
      <c r="G59" s="8" t="s">
        <v>21</v>
      </c>
      <c r="H59" s="8" t="s">
        <v>44</v>
      </c>
      <c r="I59" s="8" t="s">
        <v>48</v>
      </c>
      <c r="J59" s="8" t="s">
        <v>24</v>
      </c>
      <c r="K59" s="8" t="s">
        <v>25</v>
      </c>
      <c r="L59" s="8" t="s">
        <v>49</v>
      </c>
      <c r="M59" s="7">
        <v>1</v>
      </c>
      <c r="N59" s="2">
        <v>70.2</v>
      </c>
      <c r="O59" s="9">
        <v>0</v>
      </c>
      <c r="P59" s="2">
        <v>32.06</v>
      </c>
      <c r="Q59" s="2">
        <f t="shared" si="0"/>
        <v>70.2</v>
      </c>
      <c r="R59" s="2">
        <f t="shared" si="1"/>
        <v>32.06</v>
      </c>
      <c r="S59" s="2">
        <f t="shared" si="2"/>
        <v>38.14</v>
      </c>
      <c r="T59" s="6">
        <f t="shared" si="3"/>
        <v>0.5433048433048433</v>
      </c>
    </row>
    <row r="60" spans="1:20" ht="15.6" x14ac:dyDescent="0.3">
      <c r="A60" s="3" t="s">
        <v>128</v>
      </c>
      <c r="B60" s="4">
        <v>46197</v>
      </c>
      <c r="C60" s="5">
        <f>YEAR(SalesData[[#This Row],[Order Date]])</f>
        <v>2026</v>
      </c>
      <c r="D60" s="6" t="str">
        <f>"Q"&amp;ROUNDUP(MONTH(SalesData[[#This Row],[Order Date]])/3,0)</f>
        <v>Q2</v>
      </c>
      <c r="E60" s="7">
        <f>MONTH(SalesData[[#This Row],[Order Date]])</f>
        <v>6</v>
      </c>
      <c r="F60" s="6" t="str">
        <f>TEXT(SalesData[[#This Row],[Order Date]],"mmm")</f>
        <v>Jun</v>
      </c>
      <c r="G60" s="8" t="s">
        <v>54</v>
      </c>
      <c r="H60" s="8" t="s">
        <v>57</v>
      </c>
      <c r="I60" s="8" t="s">
        <v>23</v>
      </c>
      <c r="J60" s="8" t="s">
        <v>36</v>
      </c>
      <c r="K60" s="8" t="s">
        <v>25</v>
      </c>
      <c r="L60" s="8" t="s">
        <v>49</v>
      </c>
      <c r="M60" s="7">
        <v>10</v>
      </c>
      <c r="N60" s="2">
        <v>72.97</v>
      </c>
      <c r="O60" s="9">
        <v>0</v>
      </c>
      <c r="P60" s="2">
        <v>31.57</v>
      </c>
      <c r="Q60" s="2">
        <f t="shared" si="0"/>
        <v>729.7</v>
      </c>
      <c r="R60" s="2">
        <f t="shared" si="1"/>
        <v>315.7</v>
      </c>
      <c r="S60" s="2">
        <f t="shared" si="2"/>
        <v>414.00000000000006</v>
      </c>
      <c r="T60" s="6">
        <f t="shared" si="3"/>
        <v>0.56735644785528305</v>
      </c>
    </row>
    <row r="61" spans="1:20" ht="15.6" x14ac:dyDescent="0.3">
      <c r="A61" s="3" t="s">
        <v>129</v>
      </c>
      <c r="B61" s="4">
        <v>46070</v>
      </c>
      <c r="C61" s="5">
        <f>YEAR(SalesData[[#This Row],[Order Date]])</f>
        <v>2026</v>
      </c>
      <c r="D61" s="6" t="str">
        <f>"Q"&amp;ROUNDUP(MONTH(SalesData[[#This Row],[Order Date]])/3,0)</f>
        <v>Q1</v>
      </c>
      <c r="E61" s="7">
        <f>MONTH(SalesData[[#This Row],[Order Date]])</f>
        <v>2</v>
      </c>
      <c r="F61" s="6" t="str">
        <f>TEXT(SalesData[[#This Row],[Order Date]],"mmm")</f>
        <v>Feb</v>
      </c>
      <c r="G61" s="8" t="s">
        <v>21</v>
      </c>
      <c r="H61" s="8" t="s">
        <v>89</v>
      </c>
      <c r="I61" s="8" t="s">
        <v>30</v>
      </c>
      <c r="J61" s="8" t="s">
        <v>31</v>
      </c>
      <c r="K61" s="8" t="s">
        <v>98</v>
      </c>
      <c r="L61" s="8" t="s">
        <v>99</v>
      </c>
      <c r="M61" s="7">
        <v>2</v>
      </c>
      <c r="N61" s="2">
        <v>120.48</v>
      </c>
      <c r="O61" s="9">
        <v>0</v>
      </c>
      <c r="P61" s="2">
        <v>70.680000000000007</v>
      </c>
      <c r="Q61" s="2">
        <f t="shared" si="0"/>
        <v>240.96</v>
      </c>
      <c r="R61" s="2">
        <f t="shared" si="1"/>
        <v>141.36000000000001</v>
      </c>
      <c r="S61" s="2">
        <f t="shared" si="2"/>
        <v>99.6</v>
      </c>
      <c r="T61" s="6">
        <f t="shared" si="3"/>
        <v>0.4133466135458167</v>
      </c>
    </row>
    <row r="62" spans="1:20" ht="15.6" x14ac:dyDescent="0.3">
      <c r="A62" s="3" t="s">
        <v>130</v>
      </c>
      <c r="B62" s="4">
        <v>46246</v>
      </c>
      <c r="C62" s="5">
        <f>YEAR(SalesData[[#This Row],[Order Date]])</f>
        <v>2026</v>
      </c>
      <c r="D62" s="6" t="str">
        <f>"Q"&amp;ROUNDUP(MONTH(SalesData[[#This Row],[Order Date]])/3,0)</f>
        <v>Q3</v>
      </c>
      <c r="E62" s="7">
        <f>MONTH(SalesData[[#This Row],[Order Date]])</f>
        <v>8</v>
      </c>
      <c r="F62" s="6" t="str">
        <f>TEXT(SalesData[[#This Row],[Order Date]],"mmm")</f>
        <v>Aug</v>
      </c>
      <c r="G62" s="8" t="s">
        <v>21</v>
      </c>
      <c r="H62" s="8" t="s">
        <v>44</v>
      </c>
      <c r="I62" s="8" t="s">
        <v>30</v>
      </c>
      <c r="J62" s="8" t="s">
        <v>24</v>
      </c>
      <c r="K62" s="8" t="s">
        <v>98</v>
      </c>
      <c r="L62" s="8" t="s">
        <v>131</v>
      </c>
      <c r="M62" s="7">
        <v>4</v>
      </c>
      <c r="N62" s="2">
        <v>40.14</v>
      </c>
      <c r="O62" s="9">
        <v>0.05</v>
      </c>
      <c r="P62" s="2">
        <v>14.53</v>
      </c>
      <c r="Q62" s="2">
        <f t="shared" si="0"/>
        <v>152.53199999999998</v>
      </c>
      <c r="R62" s="2">
        <f t="shared" si="1"/>
        <v>58.12</v>
      </c>
      <c r="S62" s="2">
        <f t="shared" si="2"/>
        <v>94.411999999999978</v>
      </c>
      <c r="T62" s="6">
        <f t="shared" si="3"/>
        <v>0.61896520074476169</v>
      </c>
    </row>
    <row r="63" spans="1:20" ht="15.6" x14ac:dyDescent="0.3">
      <c r="A63" s="3" t="s">
        <v>132</v>
      </c>
      <c r="B63" s="4">
        <v>46136</v>
      </c>
      <c r="C63" s="5">
        <f>YEAR(SalesData[[#This Row],[Order Date]])</f>
        <v>2026</v>
      </c>
      <c r="D63" s="6" t="str">
        <f>"Q"&amp;ROUNDUP(MONTH(SalesData[[#This Row],[Order Date]])/3,0)</f>
        <v>Q2</v>
      </c>
      <c r="E63" s="7">
        <f>MONTH(SalesData[[#This Row],[Order Date]])</f>
        <v>4</v>
      </c>
      <c r="F63" s="6" t="str">
        <f>TEXT(SalesData[[#This Row],[Order Date]],"mmm")</f>
        <v>Apr</v>
      </c>
      <c r="G63" s="8" t="s">
        <v>54</v>
      </c>
      <c r="H63" s="8" t="s">
        <v>55</v>
      </c>
      <c r="I63" s="8" t="s">
        <v>30</v>
      </c>
      <c r="J63" s="8" t="s">
        <v>36</v>
      </c>
      <c r="K63" s="8" t="s">
        <v>25</v>
      </c>
      <c r="L63" s="8" t="s">
        <v>49</v>
      </c>
      <c r="M63" s="7">
        <v>2</v>
      </c>
      <c r="N63" s="2">
        <v>70.53</v>
      </c>
      <c r="O63" s="9">
        <v>0</v>
      </c>
      <c r="P63" s="2">
        <v>32.229999999999997</v>
      </c>
      <c r="Q63" s="2">
        <f t="shared" si="0"/>
        <v>141.06</v>
      </c>
      <c r="R63" s="2">
        <f t="shared" si="1"/>
        <v>64.459999999999994</v>
      </c>
      <c r="S63" s="2">
        <f t="shared" si="2"/>
        <v>76.600000000000009</v>
      </c>
      <c r="T63" s="6">
        <f t="shared" si="3"/>
        <v>0.54303133418403526</v>
      </c>
    </row>
    <row r="64" spans="1:20" ht="15.6" x14ac:dyDescent="0.3">
      <c r="A64" s="3" t="s">
        <v>133</v>
      </c>
      <c r="B64" s="4">
        <v>46240</v>
      </c>
      <c r="C64" s="5">
        <f>YEAR(SalesData[[#This Row],[Order Date]])</f>
        <v>2026</v>
      </c>
      <c r="D64" s="6" t="str">
        <f>"Q"&amp;ROUNDUP(MONTH(SalesData[[#This Row],[Order Date]])/3,0)</f>
        <v>Q3</v>
      </c>
      <c r="E64" s="7">
        <f>MONTH(SalesData[[#This Row],[Order Date]])</f>
        <v>8</v>
      </c>
      <c r="F64" s="6" t="str">
        <f>TEXT(SalesData[[#This Row],[Order Date]],"mmm")</f>
        <v>Aug</v>
      </c>
      <c r="G64" s="8" t="s">
        <v>28</v>
      </c>
      <c r="H64" s="8" t="s">
        <v>86</v>
      </c>
      <c r="I64" s="8" t="s">
        <v>30</v>
      </c>
      <c r="J64" s="8" t="s">
        <v>31</v>
      </c>
      <c r="K64" s="8" t="s">
        <v>39</v>
      </c>
      <c r="L64" s="8" t="s">
        <v>40</v>
      </c>
      <c r="M64" s="7">
        <v>1</v>
      </c>
      <c r="N64" s="2">
        <v>191.44</v>
      </c>
      <c r="O64" s="9">
        <v>0</v>
      </c>
      <c r="P64" s="2">
        <v>102.13</v>
      </c>
      <c r="Q64" s="2">
        <f t="shared" si="0"/>
        <v>191.44</v>
      </c>
      <c r="R64" s="2">
        <f t="shared" si="1"/>
        <v>102.13</v>
      </c>
      <c r="S64" s="2">
        <f t="shared" si="2"/>
        <v>89.31</v>
      </c>
      <c r="T64" s="6">
        <f t="shared" si="3"/>
        <v>0.46651692436272463</v>
      </c>
    </row>
    <row r="65" spans="1:20" ht="15.6" x14ac:dyDescent="0.3">
      <c r="A65" s="3" t="s">
        <v>134</v>
      </c>
      <c r="B65" s="4">
        <v>46194</v>
      </c>
      <c r="C65" s="5">
        <f>YEAR(SalesData[[#This Row],[Order Date]])</f>
        <v>2026</v>
      </c>
      <c r="D65" s="6" t="str">
        <f>"Q"&amp;ROUNDUP(MONTH(SalesData[[#This Row],[Order Date]])/3,0)</f>
        <v>Q2</v>
      </c>
      <c r="E65" s="7">
        <f>MONTH(SalesData[[#This Row],[Order Date]])</f>
        <v>6</v>
      </c>
      <c r="F65" s="6" t="str">
        <f>TEXT(SalesData[[#This Row],[Order Date]],"mmm")</f>
        <v>Jun</v>
      </c>
      <c r="G65" s="8" t="s">
        <v>61</v>
      </c>
      <c r="H65" s="8" t="s">
        <v>69</v>
      </c>
      <c r="I65" s="8" t="s">
        <v>48</v>
      </c>
      <c r="J65" s="8" t="s">
        <v>31</v>
      </c>
      <c r="K65" s="8" t="s">
        <v>32</v>
      </c>
      <c r="L65" s="8" t="s">
        <v>33</v>
      </c>
      <c r="M65" s="7">
        <v>1</v>
      </c>
      <c r="N65" s="2">
        <v>36.479999999999997</v>
      </c>
      <c r="O65" s="9">
        <v>0.1</v>
      </c>
      <c r="P65" s="2">
        <v>13.9</v>
      </c>
      <c r="Q65" s="2">
        <f t="shared" si="0"/>
        <v>32.832000000000001</v>
      </c>
      <c r="R65" s="2">
        <f t="shared" si="1"/>
        <v>13.9</v>
      </c>
      <c r="S65" s="2">
        <f t="shared" si="2"/>
        <v>18.932000000000002</v>
      </c>
      <c r="T65" s="6">
        <f t="shared" si="3"/>
        <v>0.57663255360623789</v>
      </c>
    </row>
    <row r="66" spans="1:20" ht="15.6" x14ac:dyDescent="0.3">
      <c r="A66" s="3" t="s">
        <v>135</v>
      </c>
      <c r="B66" s="4">
        <v>46351</v>
      </c>
      <c r="C66" s="5">
        <f>YEAR(SalesData[[#This Row],[Order Date]])</f>
        <v>2026</v>
      </c>
      <c r="D66" s="6" t="str">
        <f>"Q"&amp;ROUNDUP(MONTH(SalesData[[#This Row],[Order Date]])/3,0)</f>
        <v>Q4</v>
      </c>
      <c r="E66" s="7">
        <f>MONTH(SalesData[[#This Row],[Order Date]])</f>
        <v>11</v>
      </c>
      <c r="F66" s="6" t="str">
        <f>TEXT(SalesData[[#This Row],[Order Date]],"mmm")</f>
        <v>Nov</v>
      </c>
      <c r="G66" s="8" t="s">
        <v>54</v>
      </c>
      <c r="H66" s="8" t="s">
        <v>92</v>
      </c>
      <c r="I66" s="8" t="s">
        <v>48</v>
      </c>
      <c r="J66" s="8" t="s">
        <v>24</v>
      </c>
      <c r="K66" s="8" t="s">
        <v>32</v>
      </c>
      <c r="L66" s="8" t="s">
        <v>33</v>
      </c>
      <c r="M66" s="7">
        <v>1</v>
      </c>
      <c r="N66" s="2">
        <v>37.06</v>
      </c>
      <c r="O66" s="9">
        <v>0.1</v>
      </c>
      <c r="P66" s="2">
        <v>13.18</v>
      </c>
      <c r="Q66" s="2">
        <f t="shared" si="0"/>
        <v>33.354000000000006</v>
      </c>
      <c r="R66" s="2">
        <f t="shared" si="1"/>
        <v>13.18</v>
      </c>
      <c r="S66" s="2">
        <f t="shared" si="2"/>
        <v>20.174000000000007</v>
      </c>
      <c r="T66" s="6">
        <f t="shared" si="3"/>
        <v>0.6048449961024166</v>
      </c>
    </row>
    <row r="67" spans="1:20" ht="15.6" x14ac:dyDescent="0.3">
      <c r="A67" s="3" t="s">
        <v>136</v>
      </c>
      <c r="B67" s="4">
        <v>46245</v>
      </c>
      <c r="C67" s="5">
        <f>YEAR(SalesData[[#This Row],[Order Date]])</f>
        <v>2026</v>
      </c>
      <c r="D67" s="6" t="str">
        <f>"Q"&amp;ROUNDUP(MONTH(SalesData[[#This Row],[Order Date]])/3,0)</f>
        <v>Q3</v>
      </c>
      <c r="E67" s="7">
        <f>MONTH(SalesData[[#This Row],[Order Date]])</f>
        <v>8</v>
      </c>
      <c r="F67" s="6" t="str">
        <f>TEXT(SalesData[[#This Row],[Order Date]],"mmm")</f>
        <v>Aug</v>
      </c>
      <c r="G67" s="8" t="s">
        <v>21</v>
      </c>
      <c r="H67" s="8" t="s">
        <v>42</v>
      </c>
      <c r="I67" s="8" t="s">
        <v>30</v>
      </c>
      <c r="J67" s="8" t="s">
        <v>24</v>
      </c>
      <c r="K67" s="8" t="s">
        <v>39</v>
      </c>
      <c r="L67" s="8" t="s">
        <v>40</v>
      </c>
      <c r="M67" s="7">
        <v>1</v>
      </c>
      <c r="N67" s="2">
        <v>198.44</v>
      </c>
      <c r="O67" s="9">
        <v>0</v>
      </c>
      <c r="P67" s="2">
        <v>106.79</v>
      </c>
      <c r="Q67" s="2">
        <f t="shared" si="0"/>
        <v>198.44</v>
      </c>
      <c r="R67" s="2">
        <f t="shared" si="1"/>
        <v>106.79</v>
      </c>
      <c r="S67" s="2">
        <f t="shared" si="2"/>
        <v>91.649999999999991</v>
      </c>
      <c r="T67" s="6">
        <f t="shared" si="3"/>
        <v>0.46185244910300338</v>
      </c>
    </row>
    <row r="68" spans="1:20" ht="15.6" x14ac:dyDescent="0.3">
      <c r="A68" s="3" t="s">
        <v>137</v>
      </c>
      <c r="B68" s="4">
        <v>46042</v>
      </c>
      <c r="C68" s="5">
        <f>YEAR(SalesData[[#This Row],[Order Date]])</f>
        <v>2026</v>
      </c>
      <c r="D68" s="6" t="str">
        <f>"Q"&amp;ROUNDUP(MONTH(SalesData[[#This Row],[Order Date]])/3,0)</f>
        <v>Q1</v>
      </c>
      <c r="E68" s="7">
        <f>MONTH(SalesData[[#This Row],[Order Date]])</f>
        <v>1</v>
      </c>
      <c r="F68" s="6" t="str">
        <f>TEXT(SalesData[[#This Row],[Order Date]],"mmm")</f>
        <v>Jan</v>
      </c>
      <c r="G68" s="8" t="s">
        <v>61</v>
      </c>
      <c r="H68" s="8" t="s">
        <v>69</v>
      </c>
      <c r="I68" s="8" t="s">
        <v>30</v>
      </c>
      <c r="J68" s="8" t="s">
        <v>31</v>
      </c>
      <c r="K68" s="8" t="s">
        <v>39</v>
      </c>
      <c r="L68" s="8" t="s">
        <v>67</v>
      </c>
      <c r="M68" s="7">
        <v>1</v>
      </c>
      <c r="N68" s="2">
        <v>122.86</v>
      </c>
      <c r="O68" s="9">
        <v>0.05</v>
      </c>
      <c r="P68" s="2">
        <v>60.36</v>
      </c>
      <c r="Q68" s="2">
        <f t="shared" ref="Q68:Q131" si="4">M68*N68*(1-O68)</f>
        <v>116.717</v>
      </c>
      <c r="R68" s="2">
        <f t="shared" ref="R68:R131" si="5">M68*P68</f>
        <v>60.36</v>
      </c>
      <c r="S68" s="2">
        <f t="shared" ref="S68:S131" si="6">Q68-R68</f>
        <v>56.356999999999999</v>
      </c>
      <c r="T68" s="6">
        <f t="shared" ref="T68:T131" si="7">IFERROR(S68/Q68,0)</f>
        <v>0.48285168398776529</v>
      </c>
    </row>
    <row r="69" spans="1:20" ht="15.6" x14ac:dyDescent="0.3">
      <c r="A69" s="3" t="s">
        <v>138</v>
      </c>
      <c r="B69" s="4">
        <v>46080</v>
      </c>
      <c r="C69" s="5">
        <f>YEAR(SalesData[[#This Row],[Order Date]])</f>
        <v>2026</v>
      </c>
      <c r="D69" s="6" t="str">
        <f>"Q"&amp;ROUNDUP(MONTH(SalesData[[#This Row],[Order Date]])/3,0)</f>
        <v>Q1</v>
      </c>
      <c r="E69" s="7">
        <f>MONTH(SalesData[[#This Row],[Order Date]])</f>
        <v>2</v>
      </c>
      <c r="F69" s="6" t="str">
        <f>TEXT(SalesData[[#This Row],[Order Date]],"mmm")</f>
        <v>Feb</v>
      </c>
      <c r="G69" s="8" t="s">
        <v>28</v>
      </c>
      <c r="H69" s="8" t="s">
        <v>29</v>
      </c>
      <c r="I69" s="8" t="s">
        <v>23</v>
      </c>
      <c r="J69" s="8" t="s">
        <v>36</v>
      </c>
      <c r="K69" s="8" t="s">
        <v>32</v>
      </c>
      <c r="L69" s="8" t="s">
        <v>46</v>
      </c>
      <c r="M69" s="7">
        <v>3</v>
      </c>
      <c r="N69" s="2">
        <v>161.19999999999999</v>
      </c>
      <c r="O69" s="9">
        <v>0.1</v>
      </c>
      <c r="P69" s="2">
        <v>87.37</v>
      </c>
      <c r="Q69" s="2">
        <f t="shared" si="4"/>
        <v>435.23999999999995</v>
      </c>
      <c r="R69" s="2">
        <f t="shared" si="5"/>
        <v>262.11</v>
      </c>
      <c r="S69" s="2">
        <f t="shared" si="6"/>
        <v>173.12999999999994</v>
      </c>
      <c r="T69" s="6">
        <f t="shared" si="7"/>
        <v>0.39778053487730897</v>
      </c>
    </row>
    <row r="70" spans="1:20" ht="15.6" x14ac:dyDescent="0.3">
      <c r="A70" s="3" t="s">
        <v>139</v>
      </c>
      <c r="B70" s="4">
        <v>46172</v>
      </c>
      <c r="C70" s="5">
        <f>YEAR(SalesData[[#This Row],[Order Date]])</f>
        <v>2026</v>
      </c>
      <c r="D70" s="6" t="str">
        <f>"Q"&amp;ROUNDUP(MONTH(SalesData[[#This Row],[Order Date]])/3,0)</f>
        <v>Q2</v>
      </c>
      <c r="E70" s="7">
        <f>MONTH(SalesData[[#This Row],[Order Date]])</f>
        <v>5</v>
      </c>
      <c r="F70" s="6" t="str">
        <f>TEXT(SalesData[[#This Row],[Order Date]],"mmm")</f>
        <v>May</v>
      </c>
      <c r="G70" s="8" t="s">
        <v>54</v>
      </c>
      <c r="H70" s="8" t="s">
        <v>57</v>
      </c>
      <c r="I70" s="8" t="s">
        <v>45</v>
      </c>
      <c r="J70" s="8" t="s">
        <v>36</v>
      </c>
      <c r="K70" s="8" t="s">
        <v>32</v>
      </c>
      <c r="L70" s="8" t="s">
        <v>37</v>
      </c>
      <c r="M70" s="7">
        <v>5</v>
      </c>
      <c r="N70" s="2">
        <v>134.4</v>
      </c>
      <c r="O70" s="9">
        <v>0.15</v>
      </c>
      <c r="P70" s="2">
        <v>67.709999999999994</v>
      </c>
      <c r="Q70" s="2">
        <f t="shared" si="4"/>
        <v>571.19999999999993</v>
      </c>
      <c r="R70" s="2">
        <f t="shared" si="5"/>
        <v>338.54999999999995</v>
      </c>
      <c r="S70" s="2">
        <f t="shared" si="6"/>
        <v>232.64999999999998</v>
      </c>
      <c r="T70" s="6">
        <f t="shared" si="7"/>
        <v>0.40730042016806722</v>
      </c>
    </row>
    <row r="71" spans="1:20" ht="15.6" x14ac:dyDescent="0.3">
      <c r="A71" s="3" t="s">
        <v>140</v>
      </c>
      <c r="B71" s="4">
        <v>46029</v>
      </c>
      <c r="C71" s="5">
        <f>YEAR(SalesData[[#This Row],[Order Date]])</f>
        <v>2026</v>
      </c>
      <c r="D71" s="6" t="str">
        <f>"Q"&amp;ROUNDUP(MONTH(SalesData[[#This Row],[Order Date]])/3,0)</f>
        <v>Q1</v>
      </c>
      <c r="E71" s="7">
        <f>MONTH(SalesData[[#This Row],[Order Date]])</f>
        <v>1</v>
      </c>
      <c r="F71" s="6" t="str">
        <f>TEXT(SalesData[[#This Row],[Order Date]],"mmm")</f>
        <v>Jan</v>
      </c>
      <c r="G71" s="8" t="s">
        <v>54</v>
      </c>
      <c r="H71" s="8" t="s">
        <v>57</v>
      </c>
      <c r="I71" s="8" t="s">
        <v>30</v>
      </c>
      <c r="J71" s="8" t="s">
        <v>31</v>
      </c>
      <c r="K71" s="8" t="s">
        <v>32</v>
      </c>
      <c r="L71" s="8" t="s">
        <v>37</v>
      </c>
      <c r="M71" s="7">
        <v>2</v>
      </c>
      <c r="N71" s="2">
        <v>131.63999999999999</v>
      </c>
      <c r="O71" s="9">
        <v>0.05</v>
      </c>
      <c r="P71" s="2">
        <v>69.02</v>
      </c>
      <c r="Q71" s="2">
        <f t="shared" si="4"/>
        <v>250.11599999999996</v>
      </c>
      <c r="R71" s="2">
        <f t="shared" si="5"/>
        <v>138.04</v>
      </c>
      <c r="S71" s="2">
        <f t="shared" si="6"/>
        <v>112.07599999999996</v>
      </c>
      <c r="T71" s="6">
        <f t="shared" si="7"/>
        <v>0.44809608341729429</v>
      </c>
    </row>
    <row r="72" spans="1:20" ht="15.6" x14ac:dyDescent="0.3">
      <c r="A72" s="3" t="s">
        <v>141</v>
      </c>
      <c r="B72" s="4">
        <v>46170</v>
      </c>
      <c r="C72" s="5">
        <f>YEAR(SalesData[[#This Row],[Order Date]])</f>
        <v>2026</v>
      </c>
      <c r="D72" s="6" t="str">
        <f>"Q"&amp;ROUNDUP(MONTH(SalesData[[#This Row],[Order Date]])/3,0)</f>
        <v>Q2</v>
      </c>
      <c r="E72" s="7">
        <f>MONTH(SalesData[[#This Row],[Order Date]])</f>
        <v>5</v>
      </c>
      <c r="F72" s="6" t="str">
        <f>TEXT(SalesData[[#This Row],[Order Date]],"mmm")</f>
        <v>May</v>
      </c>
      <c r="G72" s="8" t="s">
        <v>61</v>
      </c>
      <c r="H72" s="8" t="s">
        <v>105</v>
      </c>
      <c r="I72" s="8" t="s">
        <v>30</v>
      </c>
      <c r="J72" s="8" t="s">
        <v>31</v>
      </c>
      <c r="K72" s="8" t="s">
        <v>51</v>
      </c>
      <c r="L72" s="8" t="s">
        <v>52</v>
      </c>
      <c r="M72" s="7">
        <v>2</v>
      </c>
      <c r="N72" s="2">
        <v>51.25</v>
      </c>
      <c r="O72" s="9">
        <v>0</v>
      </c>
      <c r="P72" s="2">
        <v>22.57</v>
      </c>
      <c r="Q72" s="2">
        <f t="shared" si="4"/>
        <v>102.5</v>
      </c>
      <c r="R72" s="2">
        <f t="shared" si="5"/>
        <v>45.14</v>
      </c>
      <c r="S72" s="2">
        <f t="shared" si="6"/>
        <v>57.36</v>
      </c>
      <c r="T72" s="6">
        <f t="shared" si="7"/>
        <v>0.55960975609756092</v>
      </c>
    </row>
    <row r="73" spans="1:20" ht="15.6" x14ac:dyDescent="0.3">
      <c r="A73" s="3" t="s">
        <v>142</v>
      </c>
      <c r="B73" s="4">
        <v>46053</v>
      </c>
      <c r="C73" s="5">
        <f>YEAR(SalesData[[#This Row],[Order Date]])</f>
        <v>2026</v>
      </c>
      <c r="D73" s="6" t="str">
        <f>"Q"&amp;ROUNDUP(MONTH(SalesData[[#This Row],[Order Date]])/3,0)</f>
        <v>Q1</v>
      </c>
      <c r="E73" s="7">
        <f>MONTH(SalesData[[#This Row],[Order Date]])</f>
        <v>1</v>
      </c>
      <c r="F73" s="6" t="str">
        <f>TEXT(SalesData[[#This Row],[Order Date]],"mmm")</f>
        <v>Jan</v>
      </c>
      <c r="G73" s="8" t="s">
        <v>54</v>
      </c>
      <c r="H73" s="8" t="s">
        <v>92</v>
      </c>
      <c r="I73" s="8" t="s">
        <v>30</v>
      </c>
      <c r="J73" s="8" t="s">
        <v>31</v>
      </c>
      <c r="K73" s="8" t="s">
        <v>25</v>
      </c>
      <c r="L73" s="8" t="s">
        <v>49</v>
      </c>
      <c r="M73" s="7">
        <v>1</v>
      </c>
      <c r="N73" s="2">
        <v>72.69</v>
      </c>
      <c r="O73" s="9">
        <v>0.1</v>
      </c>
      <c r="P73" s="2">
        <v>32.67</v>
      </c>
      <c r="Q73" s="2">
        <f t="shared" si="4"/>
        <v>65.421000000000006</v>
      </c>
      <c r="R73" s="2">
        <f t="shared" si="5"/>
        <v>32.67</v>
      </c>
      <c r="S73" s="2">
        <f t="shared" si="6"/>
        <v>32.751000000000005</v>
      </c>
      <c r="T73" s="6">
        <f t="shared" si="7"/>
        <v>0.50061906727197691</v>
      </c>
    </row>
    <row r="74" spans="1:20" ht="15.6" x14ac:dyDescent="0.3">
      <c r="A74" s="3" t="s">
        <v>143</v>
      </c>
      <c r="B74" s="4">
        <v>46303</v>
      </c>
      <c r="C74" s="5">
        <f>YEAR(SalesData[[#This Row],[Order Date]])</f>
        <v>2026</v>
      </c>
      <c r="D74" s="6" t="str">
        <f>"Q"&amp;ROUNDUP(MONTH(SalesData[[#This Row],[Order Date]])/3,0)</f>
        <v>Q4</v>
      </c>
      <c r="E74" s="7">
        <f>MONTH(SalesData[[#This Row],[Order Date]])</f>
        <v>10</v>
      </c>
      <c r="F74" s="6" t="str">
        <f>TEXT(SalesData[[#This Row],[Order Date]],"mmm")</f>
        <v>Oct</v>
      </c>
      <c r="G74" s="8" t="s">
        <v>28</v>
      </c>
      <c r="H74" s="8" t="s">
        <v>35</v>
      </c>
      <c r="I74" s="8" t="s">
        <v>30</v>
      </c>
      <c r="J74" s="8" t="s">
        <v>36</v>
      </c>
      <c r="K74" s="8" t="s">
        <v>51</v>
      </c>
      <c r="L74" s="8" t="s">
        <v>52</v>
      </c>
      <c r="M74" s="7">
        <v>1</v>
      </c>
      <c r="N74" s="2">
        <v>51.35</v>
      </c>
      <c r="O74" s="9">
        <v>0</v>
      </c>
      <c r="P74" s="2">
        <v>22.98</v>
      </c>
      <c r="Q74" s="2">
        <f t="shared" si="4"/>
        <v>51.35</v>
      </c>
      <c r="R74" s="2">
        <f t="shared" si="5"/>
        <v>22.98</v>
      </c>
      <c r="S74" s="2">
        <f t="shared" si="6"/>
        <v>28.37</v>
      </c>
      <c r="T74" s="6">
        <f t="shared" si="7"/>
        <v>0.55248296007789677</v>
      </c>
    </row>
    <row r="75" spans="1:20" ht="15.6" x14ac:dyDescent="0.3">
      <c r="A75" s="3" t="s">
        <v>144</v>
      </c>
      <c r="B75" s="4">
        <v>46346</v>
      </c>
      <c r="C75" s="5">
        <f>YEAR(SalesData[[#This Row],[Order Date]])</f>
        <v>2026</v>
      </c>
      <c r="D75" s="6" t="str">
        <f>"Q"&amp;ROUNDUP(MONTH(SalesData[[#This Row],[Order Date]])/3,0)</f>
        <v>Q4</v>
      </c>
      <c r="E75" s="7">
        <f>MONTH(SalesData[[#This Row],[Order Date]])</f>
        <v>11</v>
      </c>
      <c r="F75" s="6" t="str">
        <f>TEXT(SalesData[[#This Row],[Order Date]],"mmm")</f>
        <v>Nov</v>
      </c>
      <c r="G75" s="8" t="s">
        <v>28</v>
      </c>
      <c r="H75" s="8" t="s">
        <v>29</v>
      </c>
      <c r="I75" s="8" t="s">
        <v>48</v>
      </c>
      <c r="J75" s="8" t="s">
        <v>24</v>
      </c>
      <c r="K75" s="8" t="s">
        <v>51</v>
      </c>
      <c r="L75" s="8" t="s">
        <v>95</v>
      </c>
      <c r="M75" s="7">
        <v>2</v>
      </c>
      <c r="N75" s="2">
        <v>81.02</v>
      </c>
      <c r="O75" s="9">
        <v>0</v>
      </c>
      <c r="P75" s="2">
        <v>43.22</v>
      </c>
      <c r="Q75" s="2">
        <f t="shared" si="4"/>
        <v>162.04</v>
      </c>
      <c r="R75" s="2">
        <f t="shared" si="5"/>
        <v>86.44</v>
      </c>
      <c r="S75" s="2">
        <f t="shared" si="6"/>
        <v>75.599999999999994</v>
      </c>
      <c r="T75" s="6">
        <f t="shared" si="7"/>
        <v>0.46655146877314241</v>
      </c>
    </row>
    <row r="76" spans="1:20" ht="15.6" x14ac:dyDescent="0.3">
      <c r="A76" s="3" t="s">
        <v>145</v>
      </c>
      <c r="B76" s="4">
        <v>46275</v>
      </c>
      <c r="C76" s="5">
        <f>YEAR(SalesData[[#This Row],[Order Date]])</f>
        <v>2026</v>
      </c>
      <c r="D76" s="6" t="str">
        <f>"Q"&amp;ROUNDUP(MONTH(SalesData[[#This Row],[Order Date]])/3,0)</f>
        <v>Q3</v>
      </c>
      <c r="E76" s="7">
        <f>MONTH(SalesData[[#This Row],[Order Date]])</f>
        <v>9</v>
      </c>
      <c r="F76" s="6" t="str">
        <f>TEXT(SalesData[[#This Row],[Order Date]],"mmm")</f>
        <v>Sep</v>
      </c>
      <c r="G76" s="8" t="s">
        <v>28</v>
      </c>
      <c r="H76" s="8" t="s">
        <v>86</v>
      </c>
      <c r="I76" s="8" t="s">
        <v>48</v>
      </c>
      <c r="J76" s="8" t="s">
        <v>31</v>
      </c>
      <c r="K76" s="8" t="s">
        <v>51</v>
      </c>
      <c r="L76" s="8" t="s">
        <v>52</v>
      </c>
      <c r="M76" s="7">
        <v>1</v>
      </c>
      <c r="N76" s="2">
        <v>51.32</v>
      </c>
      <c r="O76" s="9">
        <v>0.1</v>
      </c>
      <c r="P76" s="2">
        <v>22.67</v>
      </c>
      <c r="Q76" s="2">
        <f t="shared" si="4"/>
        <v>46.188000000000002</v>
      </c>
      <c r="R76" s="2">
        <f t="shared" si="5"/>
        <v>22.67</v>
      </c>
      <c r="S76" s="2">
        <f t="shared" si="6"/>
        <v>23.518000000000001</v>
      </c>
      <c r="T76" s="6">
        <f t="shared" si="7"/>
        <v>0.50917987356023209</v>
      </c>
    </row>
    <row r="77" spans="1:20" ht="15.6" x14ac:dyDescent="0.3">
      <c r="A77" s="3" t="s">
        <v>146</v>
      </c>
      <c r="B77" s="4">
        <v>46319</v>
      </c>
      <c r="C77" s="5">
        <f>YEAR(SalesData[[#This Row],[Order Date]])</f>
        <v>2026</v>
      </c>
      <c r="D77" s="6" t="str">
        <f>"Q"&amp;ROUNDUP(MONTH(SalesData[[#This Row],[Order Date]])/3,0)</f>
        <v>Q4</v>
      </c>
      <c r="E77" s="7">
        <f>MONTH(SalesData[[#This Row],[Order Date]])</f>
        <v>10</v>
      </c>
      <c r="F77" s="6" t="str">
        <f>TEXT(SalesData[[#This Row],[Order Date]],"mmm")</f>
        <v>Oct</v>
      </c>
      <c r="G77" s="8" t="s">
        <v>28</v>
      </c>
      <c r="H77" s="8" t="s">
        <v>86</v>
      </c>
      <c r="I77" s="8" t="s">
        <v>23</v>
      </c>
      <c r="J77" s="8" t="s">
        <v>31</v>
      </c>
      <c r="K77" s="8" t="s">
        <v>51</v>
      </c>
      <c r="L77" s="8" t="s">
        <v>72</v>
      </c>
      <c r="M77" s="7">
        <v>1</v>
      </c>
      <c r="N77" s="2">
        <v>40.83</v>
      </c>
      <c r="O77" s="9">
        <v>0.1</v>
      </c>
      <c r="P77" s="2">
        <v>16.54</v>
      </c>
      <c r="Q77" s="2">
        <f t="shared" si="4"/>
        <v>36.747</v>
      </c>
      <c r="R77" s="2">
        <f t="shared" si="5"/>
        <v>16.54</v>
      </c>
      <c r="S77" s="2">
        <f t="shared" si="6"/>
        <v>20.207000000000001</v>
      </c>
      <c r="T77" s="6">
        <f t="shared" si="7"/>
        <v>0.54989522954254766</v>
      </c>
    </row>
    <row r="78" spans="1:20" ht="15.6" x14ac:dyDescent="0.3">
      <c r="A78" s="3" t="s">
        <v>147</v>
      </c>
      <c r="B78" s="4">
        <v>46374</v>
      </c>
      <c r="C78" s="5">
        <f>YEAR(SalesData[[#This Row],[Order Date]])</f>
        <v>2026</v>
      </c>
      <c r="D78" s="6" t="str">
        <f>"Q"&amp;ROUNDUP(MONTH(SalesData[[#This Row],[Order Date]])/3,0)</f>
        <v>Q4</v>
      </c>
      <c r="E78" s="7">
        <f>MONTH(SalesData[[#This Row],[Order Date]])</f>
        <v>12</v>
      </c>
      <c r="F78" s="6" t="str">
        <f>TEXT(SalesData[[#This Row],[Order Date]],"mmm")</f>
        <v>Dec</v>
      </c>
      <c r="G78" s="8" t="s">
        <v>21</v>
      </c>
      <c r="H78" s="8" t="s">
        <v>89</v>
      </c>
      <c r="I78" s="8" t="s">
        <v>30</v>
      </c>
      <c r="J78" s="8" t="s">
        <v>31</v>
      </c>
      <c r="K78" s="8" t="s">
        <v>25</v>
      </c>
      <c r="L78" s="8" t="s">
        <v>74</v>
      </c>
      <c r="M78" s="7">
        <v>2</v>
      </c>
      <c r="N78" s="2">
        <v>93.88</v>
      </c>
      <c r="O78" s="9">
        <v>0.1</v>
      </c>
      <c r="P78" s="2">
        <v>45.89</v>
      </c>
      <c r="Q78" s="2">
        <f t="shared" si="4"/>
        <v>168.98400000000001</v>
      </c>
      <c r="R78" s="2">
        <f t="shared" si="5"/>
        <v>91.78</v>
      </c>
      <c r="S78" s="2">
        <f t="shared" si="6"/>
        <v>77.204000000000008</v>
      </c>
      <c r="T78" s="6">
        <f t="shared" si="7"/>
        <v>0.45687165648818823</v>
      </c>
    </row>
    <row r="79" spans="1:20" ht="15.6" x14ac:dyDescent="0.3">
      <c r="A79" s="3" t="s">
        <v>148</v>
      </c>
      <c r="B79" s="4">
        <v>46157</v>
      </c>
      <c r="C79" s="5">
        <f>YEAR(SalesData[[#This Row],[Order Date]])</f>
        <v>2026</v>
      </c>
      <c r="D79" s="6" t="str">
        <f>"Q"&amp;ROUNDUP(MONTH(SalesData[[#This Row],[Order Date]])/3,0)</f>
        <v>Q2</v>
      </c>
      <c r="E79" s="7">
        <f>MONTH(SalesData[[#This Row],[Order Date]])</f>
        <v>5</v>
      </c>
      <c r="F79" s="6" t="str">
        <f>TEXT(SalesData[[#This Row],[Order Date]],"mmm")</f>
        <v>May</v>
      </c>
      <c r="G79" s="8" t="s">
        <v>28</v>
      </c>
      <c r="H79" s="8" t="s">
        <v>86</v>
      </c>
      <c r="I79" s="8" t="s">
        <v>23</v>
      </c>
      <c r="J79" s="8" t="s">
        <v>24</v>
      </c>
      <c r="K79" s="8" t="s">
        <v>39</v>
      </c>
      <c r="L79" s="8" t="s">
        <v>40</v>
      </c>
      <c r="M79" s="7">
        <v>3</v>
      </c>
      <c r="N79" s="2">
        <v>192.21</v>
      </c>
      <c r="O79" s="9">
        <v>0</v>
      </c>
      <c r="P79" s="2">
        <v>103.51</v>
      </c>
      <c r="Q79" s="2">
        <f t="shared" si="4"/>
        <v>576.63</v>
      </c>
      <c r="R79" s="2">
        <f t="shared" si="5"/>
        <v>310.53000000000003</v>
      </c>
      <c r="S79" s="2">
        <f t="shared" si="6"/>
        <v>266.09999999999997</v>
      </c>
      <c r="T79" s="6">
        <f t="shared" si="7"/>
        <v>0.46147442900993701</v>
      </c>
    </row>
    <row r="80" spans="1:20" ht="15.6" x14ac:dyDescent="0.3">
      <c r="A80" s="3" t="s">
        <v>149</v>
      </c>
      <c r="B80" s="4">
        <v>46354</v>
      </c>
      <c r="C80" s="5">
        <f>YEAR(SalesData[[#This Row],[Order Date]])</f>
        <v>2026</v>
      </c>
      <c r="D80" s="6" t="str">
        <f>"Q"&amp;ROUNDUP(MONTH(SalesData[[#This Row],[Order Date]])/3,0)</f>
        <v>Q4</v>
      </c>
      <c r="E80" s="7">
        <f>MONTH(SalesData[[#This Row],[Order Date]])</f>
        <v>11</v>
      </c>
      <c r="F80" s="6" t="str">
        <f>TEXT(SalesData[[#This Row],[Order Date]],"mmm")</f>
        <v>Nov</v>
      </c>
      <c r="G80" s="8" t="s">
        <v>21</v>
      </c>
      <c r="H80" s="8" t="s">
        <v>44</v>
      </c>
      <c r="I80" s="8" t="s">
        <v>30</v>
      </c>
      <c r="J80" s="8" t="s">
        <v>31</v>
      </c>
      <c r="K80" s="8" t="s">
        <v>32</v>
      </c>
      <c r="L80" s="8" t="s">
        <v>33</v>
      </c>
      <c r="M80" s="7">
        <v>2</v>
      </c>
      <c r="N80" s="2">
        <v>36.119999999999997</v>
      </c>
      <c r="O80" s="9">
        <v>0.1</v>
      </c>
      <c r="P80" s="2">
        <v>13.61</v>
      </c>
      <c r="Q80" s="2">
        <f t="shared" si="4"/>
        <v>65.015999999999991</v>
      </c>
      <c r="R80" s="2">
        <f t="shared" si="5"/>
        <v>27.22</v>
      </c>
      <c r="S80" s="2">
        <f t="shared" si="6"/>
        <v>37.795999999999992</v>
      </c>
      <c r="T80" s="6">
        <f t="shared" si="7"/>
        <v>0.58133382551987201</v>
      </c>
    </row>
    <row r="81" spans="1:20" ht="15.6" x14ac:dyDescent="0.3">
      <c r="A81" s="3" t="s">
        <v>150</v>
      </c>
      <c r="B81" s="4">
        <v>46332</v>
      </c>
      <c r="C81" s="5">
        <f>YEAR(SalesData[[#This Row],[Order Date]])</f>
        <v>2026</v>
      </c>
      <c r="D81" s="6" t="str">
        <f>"Q"&amp;ROUNDUP(MONTH(SalesData[[#This Row],[Order Date]])/3,0)</f>
        <v>Q4</v>
      </c>
      <c r="E81" s="7">
        <f>MONTH(SalesData[[#This Row],[Order Date]])</f>
        <v>11</v>
      </c>
      <c r="F81" s="6" t="str">
        <f>TEXT(SalesData[[#This Row],[Order Date]],"mmm")</f>
        <v>Nov</v>
      </c>
      <c r="G81" s="8" t="s">
        <v>21</v>
      </c>
      <c r="H81" s="8" t="s">
        <v>22</v>
      </c>
      <c r="I81" s="8" t="s">
        <v>30</v>
      </c>
      <c r="J81" s="8" t="s">
        <v>24</v>
      </c>
      <c r="K81" s="8" t="s">
        <v>32</v>
      </c>
      <c r="L81" s="8" t="s">
        <v>33</v>
      </c>
      <c r="M81" s="7">
        <v>2</v>
      </c>
      <c r="N81" s="2">
        <v>35.71</v>
      </c>
      <c r="O81" s="9">
        <v>0.2</v>
      </c>
      <c r="P81" s="2">
        <v>13.48</v>
      </c>
      <c r="Q81" s="2">
        <f t="shared" si="4"/>
        <v>57.136000000000003</v>
      </c>
      <c r="R81" s="2">
        <f t="shared" si="5"/>
        <v>26.96</v>
      </c>
      <c r="S81" s="2">
        <f t="shared" si="6"/>
        <v>30.176000000000002</v>
      </c>
      <c r="T81" s="6">
        <f t="shared" si="7"/>
        <v>0.52814337720526461</v>
      </c>
    </row>
    <row r="82" spans="1:20" ht="15.6" x14ac:dyDescent="0.3">
      <c r="A82" s="3" t="s">
        <v>151</v>
      </c>
      <c r="B82" s="4">
        <v>46179</v>
      </c>
      <c r="C82" s="5">
        <f>YEAR(SalesData[[#This Row],[Order Date]])</f>
        <v>2026</v>
      </c>
      <c r="D82" s="6" t="str">
        <f>"Q"&amp;ROUNDUP(MONTH(SalesData[[#This Row],[Order Date]])/3,0)</f>
        <v>Q2</v>
      </c>
      <c r="E82" s="7">
        <f>MONTH(SalesData[[#This Row],[Order Date]])</f>
        <v>6</v>
      </c>
      <c r="F82" s="6" t="str">
        <f>TEXT(SalesData[[#This Row],[Order Date]],"mmm")</f>
        <v>Jun</v>
      </c>
      <c r="G82" s="8" t="s">
        <v>54</v>
      </c>
      <c r="H82" s="8" t="s">
        <v>92</v>
      </c>
      <c r="I82" s="8" t="s">
        <v>23</v>
      </c>
      <c r="J82" s="8" t="s">
        <v>31</v>
      </c>
      <c r="K82" s="8" t="s">
        <v>25</v>
      </c>
      <c r="L82" s="8" t="s">
        <v>49</v>
      </c>
      <c r="M82" s="7">
        <v>1</v>
      </c>
      <c r="N82" s="2">
        <v>70.86</v>
      </c>
      <c r="O82" s="9">
        <v>0</v>
      </c>
      <c r="P82" s="2">
        <v>31.47</v>
      </c>
      <c r="Q82" s="2">
        <f t="shared" si="4"/>
        <v>70.86</v>
      </c>
      <c r="R82" s="2">
        <f t="shared" si="5"/>
        <v>31.47</v>
      </c>
      <c r="S82" s="2">
        <f t="shared" si="6"/>
        <v>39.39</v>
      </c>
      <c r="T82" s="6">
        <f t="shared" si="7"/>
        <v>0.55588484335309063</v>
      </c>
    </row>
    <row r="83" spans="1:20" ht="15.6" x14ac:dyDescent="0.3">
      <c r="A83" s="3" t="s">
        <v>152</v>
      </c>
      <c r="B83" s="4">
        <v>46101</v>
      </c>
      <c r="C83" s="5">
        <f>YEAR(SalesData[[#This Row],[Order Date]])</f>
        <v>2026</v>
      </c>
      <c r="D83" s="6" t="str">
        <f>"Q"&amp;ROUNDUP(MONTH(SalesData[[#This Row],[Order Date]])/3,0)</f>
        <v>Q1</v>
      </c>
      <c r="E83" s="7">
        <f>MONTH(SalesData[[#This Row],[Order Date]])</f>
        <v>3</v>
      </c>
      <c r="F83" s="6" t="str">
        <f>TEXT(SalesData[[#This Row],[Order Date]],"mmm")</f>
        <v>Mar</v>
      </c>
      <c r="G83" s="8" t="s">
        <v>54</v>
      </c>
      <c r="H83" s="8" t="s">
        <v>82</v>
      </c>
      <c r="I83" s="8" t="s">
        <v>30</v>
      </c>
      <c r="J83" s="8" t="s">
        <v>24</v>
      </c>
      <c r="K83" s="8" t="s">
        <v>39</v>
      </c>
      <c r="L83" s="8" t="s">
        <v>67</v>
      </c>
      <c r="M83" s="7">
        <v>3</v>
      </c>
      <c r="N83" s="2">
        <v>125.85</v>
      </c>
      <c r="O83" s="9">
        <v>0</v>
      </c>
      <c r="P83" s="2">
        <v>59.19</v>
      </c>
      <c r="Q83" s="2">
        <f t="shared" si="4"/>
        <v>377.54999999999995</v>
      </c>
      <c r="R83" s="2">
        <f t="shared" si="5"/>
        <v>177.57</v>
      </c>
      <c r="S83" s="2">
        <f t="shared" si="6"/>
        <v>199.97999999999996</v>
      </c>
      <c r="T83" s="6">
        <f t="shared" si="7"/>
        <v>0.52967818831942781</v>
      </c>
    </row>
    <row r="84" spans="1:20" ht="15.6" x14ac:dyDescent="0.3">
      <c r="A84" s="3" t="s">
        <v>153</v>
      </c>
      <c r="B84" s="4">
        <v>46099</v>
      </c>
      <c r="C84" s="5">
        <f>YEAR(SalesData[[#This Row],[Order Date]])</f>
        <v>2026</v>
      </c>
      <c r="D84" s="6" t="str">
        <f>"Q"&amp;ROUNDUP(MONTH(SalesData[[#This Row],[Order Date]])/3,0)</f>
        <v>Q1</v>
      </c>
      <c r="E84" s="7">
        <f>MONTH(SalesData[[#This Row],[Order Date]])</f>
        <v>3</v>
      </c>
      <c r="F84" s="6" t="str">
        <f>TEXT(SalesData[[#This Row],[Order Date]],"mmm")</f>
        <v>Mar</v>
      </c>
      <c r="G84" s="8" t="s">
        <v>54</v>
      </c>
      <c r="H84" s="8" t="s">
        <v>57</v>
      </c>
      <c r="I84" s="8" t="s">
        <v>30</v>
      </c>
      <c r="J84" s="8" t="s">
        <v>36</v>
      </c>
      <c r="K84" s="8" t="s">
        <v>39</v>
      </c>
      <c r="L84" s="8" t="s">
        <v>67</v>
      </c>
      <c r="M84" s="7">
        <v>5</v>
      </c>
      <c r="N84" s="2">
        <v>125.91</v>
      </c>
      <c r="O84" s="9">
        <v>0</v>
      </c>
      <c r="P84" s="2">
        <v>59.36</v>
      </c>
      <c r="Q84" s="2">
        <f t="shared" si="4"/>
        <v>629.54999999999995</v>
      </c>
      <c r="R84" s="2">
        <f t="shared" si="5"/>
        <v>296.8</v>
      </c>
      <c r="S84" s="2">
        <f t="shared" si="6"/>
        <v>332.74999999999994</v>
      </c>
      <c r="T84" s="6">
        <f t="shared" si="7"/>
        <v>0.52855214041775866</v>
      </c>
    </row>
    <row r="85" spans="1:20" ht="15.6" x14ac:dyDescent="0.3">
      <c r="A85" s="3" t="s">
        <v>154</v>
      </c>
      <c r="B85" s="4">
        <v>46217</v>
      </c>
      <c r="C85" s="5">
        <f>YEAR(SalesData[[#This Row],[Order Date]])</f>
        <v>2026</v>
      </c>
      <c r="D85" s="6" t="str">
        <f>"Q"&amp;ROUNDUP(MONTH(SalesData[[#This Row],[Order Date]])/3,0)</f>
        <v>Q3</v>
      </c>
      <c r="E85" s="7">
        <f>MONTH(SalesData[[#This Row],[Order Date]])</f>
        <v>7</v>
      </c>
      <c r="F85" s="6" t="str">
        <f>TEXT(SalesData[[#This Row],[Order Date]],"mmm")</f>
        <v>Jul</v>
      </c>
      <c r="G85" s="8" t="s">
        <v>61</v>
      </c>
      <c r="H85" s="8" t="s">
        <v>76</v>
      </c>
      <c r="I85" s="8" t="s">
        <v>23</v>
      </c>
      <c r="J85" s="8" t="s">
        <v>24</v>
      </c>
      <c r="K85" s="8" t="s">
        <v>39</v>
      </c>
      <c r="L85" s="8" t="s">
        <v>106</v>
      </c>
      <c r="M85" s="7">
        <v>1</v>
      </c>
      <c r="N85" s="2">
        <v>83.74</v>
      </c>
      <c r="O85" s="9">
        <v>0</v>
      </c>
      <c r="P85" s="2">
        <v>38.96</v>
      </c>
      <c r="Q85" s="2">
        <f t="shared" si="4"/>
        <v>83.74</v>
      </c>
      <c r="R85" s="2">
        <f t="shared" si="5"/>
        <v>38.96</v>
      </c>
      <c r="S85" s="2">
        <f t="shared" si="6"/>
        <v>44.779999999999994</v>
      </c>
      <c r="T85" s="6">
        <f t="shared" si="7"/>
        <v>0.53475041796035339</v>
      </c>
    </row>
    <row r="86" spans="1:20" ht="15.6" x14ac:dyDescent="0.3">
      <c r="A86" s="3" t="s">
        <v>155</v>
      </c>
      <c r="B86" s="4">
        <v>46238</v>
      </c>
      <c r="C86" s="5">
        <f>YEAR(SalesData[[#This Row],[Order Date]])</f>
        <v>2026</v>
      </c>
      <c r="D86" s="6" t="str">
        <f>"Q"&amp;ROUNDUP(MONTH(SalesData[[#This Row],[Order Date]])/3,0)</f>
        <v>Q3</v>
      </c>
      <c r="E86" s="7">
        <f>MONTH(SalesData[[#This Row],[Order Date]])</f>
        <v>8</v>
      </c>
      <c r="F86" s="6" t="str">
        <f>TEXT(SalesData[[#This Row],[Order Date]],"mmm")</f>
        <v>Aug</v>
      </c>
      <c r="G86" s="8" t="s">
        <v>61</v>
      </c>
      <c r="H86" s="8" t="s">
        <v>105</v>
      </c>
      <c r="I86" s="8" t="s">
        <v>48</v>
      </c>
      <c r="J86" s="8" t="s">
        <v>24</v>
      </c>
      <c r="K86" s="8" t="s">
        <v>39</v>
      </c>
      <c r="L86" s="8" t="s">
        <v>40</v>
      </c>
      <c r="M86" s="7">
        <v>1</v>
      </c>
      <c r="N86" s="2">
        <v>197.26</v>
      </c>
      <c r="O86" s="9">
        <v>0</v>
      </c>
      <c r="P86" s="2">
        <v>104.09</v>
      </c>
      <c r="Q86" s="2">
        <f t="shared" si="4"/>
        <v>197.26</v>
      </c>
      <c r="R86" s="2">
        <f t="shared" si="5"/>
        <v>104.09</v>
      </c>
      <c r="S86" s="2">
        <f t="shared" si="6"/>
        <v>93.169999999999987</v>
      </c>
      <c r="T86" s="6">
        <f t="shared" si="7"/>
        <v>0.47232079488999285</v>
      </c>
    </row>
    <row r="87" spans="1:20" ht="15.6" x14ac:dyDescent="0.3">
      <c r="A87" s="3" t="s">
        <v>156</v>
      </c>
      <c r="B87" s="4">
        <v>46219</v>
      </c>
      <c r="C87" s="5">
        <f>YEAR(SalesData[[#This Row],[Order Date]])</f>
        <v>2026</v>
      </c>
      <c r="D87" s="6" t="str">
        <f>"Q"&amp;ROUNDUP(MONTH(SalesData[[#This Row],[Order Date]])/3,0)</f>
        <v>Q3</v>
      </c>
      <c r="E87" s="7">
        <f>MONTH(SalesData[[#This Row],[Order Date]])</f>
        <v>7</v>
      </c>
      <c r="F87" s="6" t="str">
        <f>TEXT(SalesData[[#This Row],[Order Date]],"mmm")</f>
        <v>Jul</v>
      </c>
      <c r="G87" s="8" t="s">
        <v>54</v>
      </c>
      <c r="H87" s="8" t="s">
        <v>55</v>
      </c>
      <c r="I87" s="8" t="s">
        <v>48</v>
      </c>
      <c r="J87" s="8" t="s">
        <v>31</v>
      </c>
      <c r="K87" s="8" t="s">
        <v>39</v>
      </c>
      <c r="L87" s="8" t="s">
        <v>67</v>
      </c>
      <c r="M87" s="7">
        <v>2</v>
      </c>
      <c r="N87" s="2">
        <v>125.34</v>
      </c>
      <c r="O87" s="9">
        <v>0.15</v>
      </c>
      <c r="P87" s="2">
        <v>59.04</v>
      </c>
      <c r="Q87" s="2">
        <f t="shared" si="4"/>
        <v>213.078</v>
      </c>
      <c r="R87" s="2">
        <f t="shared" si="5"/>
        <v>118.08</v>
      </c>
      <c r="S87" s="2">
        <f t="shared" si="6"/>
        <v>94.998000000000005</v>
      </c>
      <c r="T87" s="6">
        <f t="shared" si="7"/>
        <v>0.44583673584321237</v>
      </c>
    </row>
    <row r="88" spans="1:20" ht="15.6" x14ac:dyDescent="0.3">
      <c r="A88" s="3" t="s">
        <v>157</v>
      </c>
      <c r="B88" s="4">
        <v>46132</v>
      </c>
      <c r="C88" s="5">
        <f>YEAR(SalesData[[#This Row],[Order Date]])</f>
        <v>2026</v>
      </c>
      <c r="D88" s="6" t="str">
        <f>"Q"&amp;ROUNDUP(MONTH(SalesData[[#This Row],[Order Date]])/3,0)</f>
        <v>Q2</v>
      </c>
      <c r="E88" s="7">
        <f>MONTH(SalesData[[#This Row],[Order Date]])</f>
        <v>4</v>
      </c>
      <c r="F88" s="6" t="str">
        <f>TEXT(SalesData[[#This Row],[Order Date]],"mmm")</f>
        <v>Apr</v>
      </c>
      <c r="G88" s="8" t="s">
        <v>21</v>
      </c>
      <c r="H88" s="8" t="s">
        <v>22</v>
      </c>
      <c r="I88" s="8" t="s">
        <v>30</v>
      </c>
      <c r="J88" s="8" t="s">
        <v>24</v>
      </c>
      <c r="K88" s="8" t="s">
        <v>32</v>
      </c>
      <c r="L88" s="8" t="s">
        <v>37</v>
      </c>
      <c r="M88" s="7">
        <v>1</v>
      </c>
      <c r="N88" s="2">
        <v>131.46</v>
      </c>
      <c r="O88" s="9">
        <v>0</v>
      </c>
      <c r="P88" s="2">
        <v>67.77</v>
      </c>
      <c r="Q88" s="2">
        <f t="shared" si="4"/>
        <v>131.46</v>
      </c>
      <c r="R88" s="2">
        <f t="shared" si="5"/>
        <v>67.77</v>
      </c>
      <c r="S88" s="2">
        <f t="shared" si="6"/>
        <v>63.690000000000012</v>
      </c>
      <c r="T88" s="6">
        <f t="shared" si="7"/>
        <v>0.48448197170241902</v>
      </c>
    </row>
    <row r="89" spans="1:20" ht="15.6" x14ac:dyDescent="0.3">
      <c r="A89" s="3" t="s">
        <v>158</v>
      </c>
      <c r="B89" s="4">
        <v>46239</v>
      </c>
      <c r="C89" s="5">
        <f>YEAR(SalesData[[#This Row],[Order Date]])</f>
        <v>2026</v>
      </c>
      <c r="D89" s="6" t="str">
        <f>"Q"&amp;ROUNDUP(MONTH(SalesData[[#This Row],[Order Date]])/3,0)</f>
        <v>Q3</v>
      </c>
      <c r="E89" s="7">
        <f>MONTH(SalesData[[#This Row],[Order Date]])</f>
        <v>8</v>
      </c>
      <c r="F89" s="6" t="str">
        <f>TEXT(SalesData[[#This Row],[Order Date]],"mmm")</f>
        <v>Aug</v>
      </c>
      <c r="G89" s="8" t="s">
        <v>61</v>
      </c>
      <c r="H89" s="8" t="s">
        <v>76</v>
      </c>
      <c r="I89" s="8" t="s">
        <v>23</v>
      </c>
      <c r="J89" s="8" t="s">
        <v>24</v>
      </c>
      <c r="K89" s="8" t="s">
        <v>98</v>
      </c>
      <c r="L89" s="8" t="s">
        <v>122</v>
      </c>
      <c r="M89" s="7">
        <v>3</v>
      </c>
      <c r="N89" s="2">
        <v>35.9</v>
      </c>
      <c r="O89" s="9">
        <v>0</v>
      </c>
      <c r="P89" s="2">
        <v>14.11</v>
      </c>
      <c r="Q89" s="2">
        <f t="shared" si="4"/>
        <v>107.69999999999999</v>
      </c>
      <c r="R89" s="2">
        <f t="shared" si="5"/>
        <v>42.33</v>
      </c>
      <c r="S89" s="2">
        <f t="shared" si="6"/>
        <v>65.36999999999999</v>
      </c>
      <c r="T89" s="6">
        <f t="shared" si="7"/>
        <v>0.60696378830083564</v>
      </c>
    </row>
    <row r="90" spans="1:20" ht="15.6" x14ac:dyDescent="0.3">
      <c r="A90" s="3" t="s">
        <v>159</v>
      </c>
      <c r="B90" s="4">
        <v>46207</v>
      </c>
      <c r="C90" s="5">
        <f>YEAR(SalesData[[#This Row],[Order Date]])</f>
        <v>2026</v>
      </c>
      <c r="D90" s="6" t="str">
        <f>"Q"&amp;ROUNDUP(MONTH(SalesData[[#This Row],[Order Date]])/3,0)</f>
        <v>Q3</v>
      </c>
      <c r="E90" s="7">
        <f>MONTH(SalesData[[#This Row],[Order Date]])</f>
        <v>7</v>
      </c>
      <c r="F90" s="6" t="str">
        <f>TEXT(SalesData[[#This Row],[Order Date]],"mmm")</f>
        <v>Jul</v>
      </c>
      <c r="G90" s="8" t="s">
        <v>28</v>
      </c>
      <c r="H90" s="8" t="s">
        <v>86</v>
      </c>
      <c r="I90" s="8" t="s">
        <v>30</v>
      </c>
      <c r="J90" s="8" t="s">
        <v>24</v>
      </c>
      <c r="K90" s="8" t="s">
        <v>51</v>
      </c>
      <c r="L90" s="8" t="s">
        <v>95</v>
      </c>
      <c r="M90" s="7">
        <v>2</v>
      </c>
      <c r="N90" s="2">
        <v>81.900000000000006</v>
      </c>
      <c r="O90" s="9">
        <v>0</v>
      </c>
      <c r="P90" s="2">
        <v>42.61</v>
      </c>
      <c r="Q90" s="2">
        <f t="shared" si="4"/>
        <v>163.80000000000001</v>
      </c>
      <c r="R90" s="2">
        <f t="shared" si="5"/>
        <v>85.22</v>
      </c>
      <c r="S90" s="2">
        <f t="shared" si="6"/>
        <v>78.580000000000013</v>
      </c>
      <c r="T90" s="6">
        <f t="shared" si="7"/>
        <v>0.47973137973137975</v>
      </c>
    </row>
    <row r="91" spans="1:20" ht="15.6" x14ac:dyDescent="0.3">
      <c r="A91" s="3" t="s">
        <v>160</v>
      </c>
      <c r="B91" s="4">
        <v>46156</v>
      </c>
      <c r="C91" s="5">
        <f>YEAR(SalesData[[#This Row],[Order Date]])</f>
        <v>2026</v>
      </c>
      <c r="D91" s="6" t="str">
        <f>"Q"&amp;ROUNDUP(MONTH(SalesData[[#This Row],[Order Date]])/3,0)</f>
        <v>Q2</v>
      </c>
      <c r="E91" s="7">
        <f>MONTH(SalesData[[#This Row],[Order Date]])</f>
        <v>5</v>
      </c>
      <c r="F91" s="6" t="str">
        <f>TEXT(SalesData[[#This Row],[Order Date]],"mmm")</f>
        <v>May</v>
      </c>
      <c r="G91" s="8" t="s">
        <v>28</v>
      </c>
      <c r="H91" s="8" t="s">
        <v>29</v>
      </c>
      <c r="I91" s="8" t="s">
        <v>45</v>
      </c>
      <c r="J91" s="8" t="s">
        <v>31</v>
      </c>
      <c r="K91" s="8" t="s">
        <v>51</v>
      </c>
      <c r="L91" s="8" t="s">
        <v>72</v>
      </c>
      <c r="M91" s="7">
        <v>8</v>
      </c>
      <c r="N91" s="2">
        <v>40.15</v>
      </c>
      <c r="O91" s="9">
        <v>0.15</v>
      </c>
      <c r="P91" s="2">
        <v>16.91</v>
      </c>
      <c r="Q91" s="2">
        <f t="shared" si="4"/>
        <v>273.02</v>
      </c>
      <c r="R91" s="2">
        <f t="shared" si="5"/>
        <v>135.28</v>
      </c>
      <c r="S91" s="2">
        <f t="shared" si="6"/>
        <v>137.73999999999998</v>
      </c>
      <c r="T91" s="6">
        <f t="shared" si="7"/>
        <v>0.50450516445681637</v>
      </c>
    </row>
    <row r="92" spans="1:20" ht="15.6" x14ac:dyDescent="0.3">
      <c r="A92" s="3" t="s">
        <v>161</v>
      </c>
      <c r="B92" s="4">
        <v>46293</v>
      </c>
      <c r="C92" s="5">
        <f>YEAR(SalesData[[#This Row],[Order Date]])</f>
        <v>2026</v>
      </c>
      <c r="D92" s="6" t="str">
        <f>"Q"&amp;ROUNDUP(MONTH(SalesData[[#This Row],[Order Date]])/3,0)</f>
        <v>Q3</v>
      </c>
      <c r="E92" s="7">
        <f>MONTH(SalesData[[#This Row],[Order Date]])</f>
        <v>9</v>
      </c>
      <c r="F92" s="6" t="str">
        <f>TEXT(SalesData[[#This Row],[Order Date]],"mmm")</f>
        <v>Sep</v>
      </c>
      <c r="G92" s="8" t="s">
        <v>28</v>
      </c>
      <c r="H92" s="8" t="s">
        <v>29</v>
      </c>
      <c r="I92" s="8" t="s">
        <v>48</v>
      </c>
      <c r="J92" s="8" t="s">
        <v>31</v>
      </c>
      <c r="K92" s="8" t="s">
        <v>51</v>
      </c>
      <c r="L92" s="8" t="s">
        <v>95</v>
      </c>
      <c r="M92" s="7">
        <v>1</v>
      </c>
      <c r="N92" s="2">
        <v>81.48</v>
      </c>
      <c r="O92" s="9">
        <v>0</v>
      </c>
      <c r="P92" s="2">
        <v>41.47</v>
      </c>
      <c r="Q92" s="2">
        <f t="shared" si="4"/>
        <v>81.48</v>
      </c>
      <c r="R92" s="2">
        <f t="shared" si="5"/>
        <v>41.47</v>
      </c>
      <c r="S92" s="2">
        <f t="shared" si="6"/>
        <v>40.010000000000005</v>
      </c>
      <c r="T92" s="6">
        <f t="shared" si="7"/>
        <v>0.4910407461953854</v>
      </c>
    </row>
    <row r="93" spans="1:20" ht="15.6" x14ac:dyDescent="0.3">
      <c r="A93" s="3" t="s">
        <v>162</v>
      </c>
      <c r="B93" s="4">
        <v>46167</v>
      </c>
      <c r="C93" s="5">
        <f>YEAR(SalesData[[#This Row],[Order Date]])</f>
        <v>2026</v>
      </c>
      <c r="D93" s="6" t="str">
        <f>"Q"&amp;ROUNDUP(MONTH(SalesData[[#This Row],[Order Date]])/3,0)</f>
        <v>Q2</v>
      </c>
      <c r="E93" s="7">
        <f>MONTH(SalesData[[#This Row],[Order Date]])</f>
        <v>5</v>
      </c>
      <c r="F93" s="6" t="str">
        <f>TEXT(SalesData[[#This Row],[Order Date]],"mmm")</f>
        <v>May</v>
      </c>
      <c r="G93" s="8" t="s">
        <v>21</v>
      </c>
      <c r="H93" s="8" t="s">
        <v>22</v>
      </c>
      <c r="I93" s="8" t="s">
        <v>30</v>
      </c>
      <c r="J93" s="8" t="s">
        <v>24</v>
      </c>
      <c r="K93" s="8" t="s">
        <v>25</v>
      </c>
      <c r="L93" s="8" t="s">
        <v>74</v>
      </c>
      <c r="M93" s="7">
        <v>2</v>
      </c>
      <c r="N93" s="2">
        <v>94.4</v>
      </c>
      <c r="O93" s="9">
        <v>0</v>
      </c>
      <c r="P93" s="2">
        <v>46.39</v>
      </c>
      <c r="Q93" s="2">
        <f t="shared" si="4"/>
        <v>188.8</v>
      </c>
      <c r="R93" s="2">
        <f t="shared" si="5"/>
        <v>92.78</v>
      </c>
      <c r="S93" s="2">
        <f t="shared" si="6"/>
        <v>96.02000000000001</v>
      </c>
      <c r="T93" s="6">
        <f t="shared" si="7"/>
        <v>0.50858050847457625</v>
      </c>
    </row>
    <row r="94" spans="1:20" ht="15.6" x14ac:dyDescent="0.3">
      <c r="A94" s="3" t="s">
        <v>163</v>
      </c>
      <c r="B94" s="4">
        <v>46116</v>
      </c>
      <c r="C94" s="5">
        <f>YEAR(SalesData[[#This Row],[Order Date]])</f>
        <v>2026</v>
      </c>
      <c r="D94" s="6" t="str">
        <f>"Q"&amp;ROUNDUP(MONTH(SalesData[[#This Row],[Order Date]])/3,0)</f>
        <v>Q2</v>
      </c>
      <c r="E94" s="7">
        <f>MONTH(SalesData[[#This Row],[Order Date]])</f>
        <v>4</v>
      </c>
      <c r="F94" s="6" t="str">
        <f>TEXT(SalesData[[#This Row],[Order Date]],"mmm")</f>
        <v>Apr</v>
      </c>
      <c r="G94" s="8" t="s">
        <v>61</v>
      </c>
      <c r="H94" s="8" t="s">
        <v>105</v>
      </c>
      <c r="I94" s="8" t="s">
        <v>23</v>
      </c>
      <c r="J94" s="8" t="s">
        <v>24</v>
      </c>
      <c r="K94" s="8" t="s">
        <v>25</v>
      </c>
      <c r="L94" s="8" t="s">
        <v>74</v>
      </c>
      <c r="M94" s="7">
        <v>4</v>
      </c>
      <c r="N94" s="2">
        <v>90.15</v>
      </c>
      <c r="O94" s="9">
        <v>0</v>
      </c>
      <c r="P94" s="2">
        <v>44.9</v>
      </c>
      <c r="Q94" s="2">
        <f t="shared" si="4"/>
        <v>360.6</v>
      </c>
      <c r="R94" s="2">
        <f t="shared" si="5"/>
        <v>179.6</v>
      </c>
      <c r="S94" s="2">
        <f t="shared" si="6"/>
        <v>181.00000000000003</v>
      </c>
      <c r="T94" s="6">
        <f t="shared" si="7"/>
        <v>0.50194120909595119</v>
      </c>
    </row>
    <row r="95" spans="1:20" ht="15.6" x14ac:dyDescent="0.3">
      <c r="A95" s="3" t="s">
        <v>164</v>
      </c>
      <c r="B95" s="4">
        <v>46159</v>
      </c>
      <c r="C95" s="5">
        <f>YEAR(SalesData[[#This Row],[Order Date]])</f>
        <v>2026</v>
      </c>
      <c r="D95" s="6" t="str">
        <f>"Q"&amp;ROUNDUP(MONTH(SalesData[[#This Row],[Order Date]])/3,0)</f>
        <v>Q2</v>
      </c>
      <c r="E95" s="7">
        <f>MONTH(SalesData[[#This Row],[Order Date]])</f>
        <v>5</v>
      </c>
      <c r="F95" s="6" t="str">
        <f>TEXT(SalesData[[#This Row],[Order Date]],"mmm")</f>
        <v>May</v>
      </c>
      <c r="G95" s="8" t="s">
        <v>61</v>
      </c>
      <c r="H95" s="8" t="s">
        <v>76</v>
      </c>
      <c r="I95" s="8" t="s">
        <v>48</v>
      </c>
      <c r="J95" s="8" t="s">
        <v>24</v>
      </c>
      <c r="K95" s="8" t="s">
        <v>25</v>
      </c>
      <c r="L95" s="8" t="s">
        <v>49</v>
      </c>
      <c r="M95" s="7">
        <v>5</v>
      </c>
      <c r="N95" s="2">
        <v>72.900000000000006</v>
      </c>
      <c r="O95" s="9">
        <v>0.05</v>
      </c>
      <c r="P95" s="2">
        <v>31.57</v>
      </c>
      <c r="Q95" s="2">
        <f t="shared" si="4"/>
        <v>346.27499999999998</v>
      </c>
      <c r="R95" s="2">
        <f t="shared" si="5"/>
        <v>157.85</v>
      </c>
      <c r="S95" s="2">
        <f t="shared" si="6"/>
        <v>188.42499999999998</v>
      </c>
      <c r="T95" s="6">
        <f t="shared" si="7"/>
        <v>0.54414843693596127</v>
      </c>
    </row>
    <row r="96" spans="1:20" ht="15.6" x14ac:dyDescent="0.3">
      <c r="A96" s="3" t="s">
        <v>165</v>
      </c>
      <c r="B96" s="4">
        <v>46254</v>
      </c>
      <c r="C96" s="5">
        <f>YEAR(SalesData[[#This Row],[Order Date]])</f>
        <v>2026</v>
      </c>
      <c r="D96" s="6" t="str">
        <f>"Q"&amp;ROUNDUP(MONTH(SalesData[[#This Row],[Order Date]])/3,0)</f>
        <v>Q3</v>
      </c>
      <c r="E96" s="7">
        <f>MONTH(SalesData[[#This Row],[Order Date]])</f>
        <v>8</v>
      </c>
      <c r="F96" s="6" t="str">
        <f>TEXT(SalesData[[#This Row],[Order Date]],"mmm")</f>
        <v>Aug</v>
      </c>
      <c r="G96" s="8" t="s">
        <v>61</v>
      </c>
      <c r="H96" s="8" t="s">
        <v>69</v>
      </c>
      <c r="I96" s="8" t="s">
        <v>23</v>
      </c>
      <c r="J96" s="8" t="s">
        <v>24</v>
      </c>
      <c r="K96" s="8" t="s">
        <v>51</v>
      </c>
      <c r="L96" s="8" t="s">
        <v>52</v>
      </c>
      <c r="M96" s="7">
        <v>2</v>
      </c>
      <c r="N96" s="2">
        <v>50.59</v>
      </c>
      <c r="O96" s="9">
        <v>0.1</v>
      </c>
      <c r="P96" s="2">
        <v>22.68</v>
      </c>
      <c r="Q96" s="2">
        <f t="shared" si="4"/>
        <v>91.062000000000012</v>
      </c>
      <c r="R96" s="2">
        <f t="shared" si="5"/>
        <v>45.36</v>
      </c>
      <c r="S96" s="2">
        <f t="shared" si="6"/>
        <v>45.702000000000012</v>
      </c>
      <c r="T96" s="6">
        <f t="shared" si="7"/>
        <v>0.5018778414706464</v>
      </c>
    </row>
    <row r="97" spans="1:20" ht="15.6" x14ac:dyDescent="0.3">
      <c r="A97" s="3" t="s">
        <v>166</v>
      </c>
      <c r="B97" s="4">
        <v>46317</v>
      </c>
      <c r="C97" s="5">
        <f>YEAR(SalesData[[#This Row],[Order Date]])</f>
        <v>2026</v>
      </c>
      <c r="D97" s="6" t="str">
        <f>"Q"&amp;ROUNDUP(MONTH(SalesData[[#This Row],[Order Date]])/3,0)</f>
        <v>Q4</v>
      </c>
      <c r="E97" s="7">
        <f>MONTH(SalesData[[#This Row],[Order Date]])</f>
        <v>10</v>
      </c>
      <c r="F97" s="6" t="str">
        <f>TEXT(SalesData[[#This Row],[Order Date]],"mmm")</f>
        <v>Oct</v>
      </c>
      <c r="G97" s="8" t="s">
        <v>21</v>
      </c>
      <c r="H97" s="8" t="s">
        <v>44</v>
      </c>
      <c r="I97" s="8" t="s">
        <v>30</v>
      </c>
      <c r="J97" s="8" t="s">
        <v>24</v>
      </c>
      <c r="K97" s="8" t="s">
        <v>51</v>
      </c>
      <c r="L97" s="8" t="s">
        <v>52</v>
      </c>
      <c r="M97" s="7">
        <v>1</v>
      </c>
      <c r="N97" s="2">
        <v>51.25</v>
      </c>
      <c r="O97" s="9">
        <v>0</v>
      </c>
      <c r="P97" s="2">
        <v>22.58</v>
      </c>
      <c r="Q97" s="2">
        <f t="shared" si="4"/>
        <v>51.25</v>
      </c>
      <c r="R97" s="2">
        <f t="shared" si="5"/>
        <v>22.58</v>
      </c>
      <c r="S97" s="2">
        <f t="shared" si="6"/>
        <v>28.67</v>
      </c>
      <c r="T97" s="6">
        <f t="shared" si="7"/>
        <v>0.55941463414634152</v>
      </c>
    </row>
    <row r="98" spans="1:20" ht="15.6" x14ac:dyDescent="0.3">
      <c r="A98" s="3" t="s">
        <v>167</v>
      </c>
      <c r="B98" s="4">
        <v>46295</v>
      </c>
      <c r="C98" s="5">
        <f>YEAR(SalesData[[#This Row],[Order Date]])</f>
        <v>2026</v>
      </c>
      <c r="D98" s="6" t="str">
        <f>"Q"&amp;ROUNDUP(MONTH(SalesData[[#This Row],[Order Date]])/3,0)</f>
        <v>Q3</v>
      </c>
      <c r="E98" s="7">
        <f>MONTH(SalesData[[#This Row],[Order Date]])</f>
        <v>9</v>
      </c>
      <c r="F98" s="6" t="str">
        <f>TEXT(SalesData[[#This Row],[Order Date]],"mmm")</f>
        <v>Sep</v>
      </c>
      <c r="G98" s="8" t="s">
        <v>28</v>
      </c>
      <c r="H98" s="8" t="s">
        <v>35</v>
      </c>
      <c r="I98" s="8" t="s">
        <v>23</v>
      </c>
      <c r="J98" s="8" t="s">
        <v>31</v>
      </c>
      <c r="K98" s="8" t="s">
        <v>98</v>
      </c>
      <c r="L98" s="8" t="s">
        <v>131</v>
      </c>
      <c r="M98" s="7">
        <v>1</v>
      </c>
      <c r="N98" s="2">
        <v>40.61</v>
      </c>
      <c r="O98" s="9">
        <v>0.1</v>
      </c>
      <c r="P98" s="2">
        <v>14.28</v>
      </c>
      <c r="Q98" s="2">
        <f t="shared" si="4"/>
        <v>36.548999999999999</v>
      </c>
      <c r="R98" s="2">
        <f t="shared" si="5"/>
        <v>14.28</v>
      </c>
      <c r="S98" s="2">
        <f t="shared" si="6"/>
        <v>22.268999999999998</v>
      </c>
      <c r="T98" s="6">
        <f t="shared" si="7"/>
        <v>0.60929163588607071</v>
      </c>
    </row>
    <row r="99" spans="1:20" ht="15.6" x14ac:dyDescent="0.3">
      <c r="A99" s="3" t="s">
        <v>168</v>
      </c>
      <c r="B99" s="4">
        <v>46097</v>
      </c>
      <c r="C99" s="5">
        <f>YEAR(SalesData[[#This Row],[Order Date]])</f>
        <v>2026</v>
      </c>
      <c r="D99" s="6" t="str">
        <f>"Q"&amp;ROUNDUP(MONTH(SalesData[[#This Row],[Order Date]])/3,0)</f>
        <v>Q1</v>
      </c>
      <c r="E99" s="7">
        <f>MONTH(SalesData[[#This Row],[Order Date]])</f>
        <v>3</v>
      </c>
      <c r="F99" s="6" t="str">
        <f>TEXT(SalesData[[#This Row],[Order Date]],"mmm")</f>
        <v>Mar</v>
      </c>
      <c r="G99" s="8" t="s">
        <v>54</v>
      </c>
      <c r="H99" s="8" t="s">
        <v>57</v>
      </c>
      <c r="I99" s="8" t="s">
        <v>30</v>
      </c>
      <c r="J99" s="8" t="s">
        <v>24</v>
      </c>
      <c r="K99" s="8" t="s">
        <v>51</v>
      </c>
      <c r="L99" s="8" t="s">
        <v>58</v>
      </c>
      <c r="M99" s="7">
        <v>2</v>
      </c>
      <c r="N99" s="2">
        <v>101.73</v>
      </c>
      <c r="O99" s="9">
        <v>0.05</v>
      </c>
      <c r="P99" s="2">
        <v>51.56</v>
      </c>
      <c r="Q99" s="2">
        <f t="shared" si="4"/>
        <v>193.28700000000001</v>
      </c>
      <c r="R99" s="2">
        <f t="shared" si="5"/>
        <v>103.12</v>
      </c>
      <c r="S99" s="2">
        <f t="shared" si="6"/>
        <v>90.167000000000002</v>
      </c>
      <c r="T99" s="6">
        <f t="shared" si="7"/>
        <v>0.46649283190281809</v>
      </c>
    </row>
    <row r="100" spans="1:20" ht="15.6" x14ac:dyDescent="0.3">
      <c r="A100" s="3" t="s">
        <v>169</v>
      </c>
      <c r="B100" s="4">
        <v>46198</v>
      </c>
      <c r="C100" s="5">
        <f>YEAR(SalesData[[#This Row],[Order Date]])</f>
        <v>2026</v>
      </c>
      <c r="D100" s="6" t="str">
        <f>"Q"&amp;ROUNDUP(MONTH(SalesData[[#This Row],[Order Date]])/3,0)</f>
        <v>Q2</v>
      </c>
      <c r="E100" s="7">
        <f>MONTH(SalesData[[#This Row],[Order Date]])</f>
        <v>6</v>
      </c>
      <c r="F100" s="6" t="str">
        <f>TEXT(SalesData[[#This Row],[Order Date]],"mmm")</f>
        <v>Jun</v>
      </c>
      <c r="G100" s="8" t="s">
        <v>54</v>
      </c>
      <c r="H100" s="8" t="s">
        <v>57</v>
      </c>
      <c r="I100" s="8" t="s">
        <v>30</v>
      </c>
      <c r="J100" s="8" t="s">
        <v>24</v>
      </c>
      <c r="K100" s="8" t="s">
        <v>32</v>
      </c>
      <c r="L100" s="8" t="s">
        <v>65</v>
      </c>
      <c r="M100" s="7">
        <v>2</v>
      </c>
      <c r="N100" s="2">
        <v>46.69</v>
      </c>
      <c r="O100" s="9">
        <v>0.05</v>
      </c>
      <c r="P100" s="2">
        <v>18.23</v>
      </c>
      <c r="Q100" s="2">
        <f t="shared" si="4"/>
        <v>88.710999999999999</v>
      </c>
      <c r="R100" s="2">
        <f t="shared" si="5"/>
        <v>36.46</v>
      </c>
      <c r="S100" s="2">
        <f t="shared" si="6"/>
        <v>52.250999999999998</v>
      </c>
      <c r="T100" s="6">
        <f t="shared" si="7"/>
        <v>0.58900249123558523</v>
      </c>
    </row>
    <row r="101" spans="1:20" ht="15.6" x14ac:dyDescent="0.3">
      <c r="A101" s="3" t="s">
        <v>170</v>
      </c>
      <c r="B101" s="4">
        <v>46053</v>
      </c>
      <c r="C101" s="5">
        <f>YEAR(SalesData[[#This Row],[Order Date]])</f>
        <v>2026</v>
      </c>
      <c r="D101" s="6" t="str">
        <f>"Q"&amp;ROUNDUP(MONTH(SalesData[[#This Row],[Order Date]])/3,0)</f>
        <v>Q1</v>
      </c>
      <c r="E101" s="7">
        <f>MONTH(SalesData[[#This Row],[Order Date]])</f>
        <v>1</v>
      </c>
      <c r="F101" s="6" t="str">
        <f>TEXT(SalesData[[#This Row],[Order Date]],"mmm")</f>
        <v>Jan</v>
      </c>
      <c r="G101" s="8" t="s">
        <v>28</v>
      </c>
      <c r="H101" s="8" t="s">
        <v>29</v>
      </c>
      <c r="I101" s="8" t="s">
        <v>30</v>
      </c>
      <c r="J101" s="8" t="s">
        <v>24</v>
      </c>
      <c r="K101" s="8" t="s">
        <v>51</v>
      </c>
      <c r="L101" s="8" t="s">
        <v>95</v>
      </c>
      <c r="M101" s="7">
        <v>1</v>
      </c>
      <c r="N101" s="2">
        <v>79.989999999999995</v>
      </c>
      <c r="O101" s="9">
        <v>0.05</v>
      </c>
      <c r="P101" s="2">
        <v>43.02</v>
      </c>
      <c r="Q101" s="2">
        <f t="shared" si="4"/>
        <v>75.990499999999997</v>
      </c>
      <c r="R101" s="2">
        <f t="shared" si="5"/>
        <v>43.02</v>
      </c>
      <c r="S101" s="2">
        <f t="shared" si="6"/>
        <v>32.970499999999994</v>
      </c>
      <c r="T101" s="6">
        <f t="shared" si="7"/>
        <v>0.43387660299642711</v>
      </c>
    </row>
    <row r="102" spans="1:20" ht="15.6" x14ac:dyDescent="0.3">
      <c r="A102" s="3" t="s">
        <v>171</v>
      </c>
      <c r="B102" s="4">
        <v>46383</v>
      </c>
      <c r="C102" s="5">
        <f>YEAR(SalesData[[#This Row],[Order Date]])</f>
        <v>2026</v>
      </c>
      <c r="D102" s="6" t="str">
        <f>"Q"&amp;ROUNDUP(MONTH(SalesData[[#This Row],[Order Date]])/3,0)</f>
        <v>Q4</v>
      </c>
      <c r="E102" s="7">
        <f>MONTH(SalesData[[#This Row],[Order Date]])</f>
        <v>12</v>
      </c>
      <c r="F102" s="6" t="str">
        <f>TEXT(SalesData[[#This Row],[Order Date]],"mmm")</f>
        <v>Dec</v>
      </c>
      <c r="G102" s="8" t="s">
        <v>61</v>
      </c>
      <c r="H102" s="8" t="s">
        <v>105</v>
      </c>
      <c r="I102" s="8" t="s">
        <v>48</v>
      </c>
      <c r="J102" s="8" t="s">
        <v>31</v>
      </c>
      <c r="K102" s="8" t="s">
        <v>39</v>
      </c>
      <c r="L102" s="8" t="s">
        <v>40</v>
      </c>
      <c r="M102" s="7">
        <v>2</v>
      </c>
      <c r="N102" s="2">
        <v>198.94</v>
      </c>
      <c r="O102" s="9">
        <v>0.15</v>
      </c>
      <c r="P102" s="2">
        <v>102.32</v>
      </c>
      <c r="Q102" s="2">
        <f t="shared" si="4"/>
        <v>338.19799999999998</v>
      </c>
      <c r="R102" s="2">
        <f t="shared" si="5"/>
        <v>204.64</v>
      </c>
      <c r="S102" s="2">
        <f t="shared" si="6"/>
        <v>133.55799999999999</v>
      </c>
      <c r="T102" s="6">
        <f t="shared" si="7"/>
        <v>0.39491067362905752</v>
      </c>
    </row>
    <row r="103" spans="1:20" ht="15.6" x14ac:dyDescent="0.3">
      <c r="A103" s="3" t="s">
        <v>172</v>
      </c>
      <c r="B103" s="4">
        <v>46197</v>
      </c>
      <c r="C103" s="5">
        <f>YEAR(SalesData[[#This Row],[Order Date]])</f>
        <v>2026</v>
      </c>
      <c r="D103" s="6" t="str">
        <f>"Q"&amp;ROUNDUP(MONTH(SalesData[[#This Row],[Order Date]])/3,0)</f>
        <v>Q2</v>
      </c>
      <c r="E103" s="7">
        <f>MONTH(SalesData[[#This Row],[Order Date]])</f>
        <v>6</v>
      </c>
      <c r="F103" s="6" t="str">
        <f>TEXT(SalesData[[#This Row],[Order Date]],"mmm")</f>
        <v>Jun</v>
      </c>
      <c r="G103" s="8" t="s">
        <v>54</v>
      </c>
      <c r="H103" s="8" t="s">
        <v>82</v>
      </c>
      <c r="I103" s="8" t="s">
        <v>23</v>
      </c>
      <c r="J103" s="8" t="s">
        <v>24</v>
      </c>
      <c r="K103" s="8" t="s">
        <v>51</v>
      </c>
      <c r="L103" s="8" t="s">
        <v>95</v>
      </c>
      <c r="M103" s="7">
        <v>3</v>
      </c>
      <c r="N103" s="2">
        <v>82.91</v>
      </c>
      <c r="O103" s="9">
        <v>0</v>
      </c>
      <c r="P103" s="2">
        <v>42.29</v>
      </c>
      <c r="Q103" s="2">
        <f t="shared" si="4"/>
        <v>248.73</v>
      </c>
      <c r="R103" s="2">
        <f t="shared" si="5"/>
        <v>126.87</v>
      </c>
      <c r="S103" s="2">
        <f t="shared" si="6"/>
        <v>121.85999999999999</v>
      </c>
      <c r="T103" s="6">
        <f t="shared" si="7"/>
        <v>0.4899288384995778</v>
      </c>
    </row>
    <row r="104" spans="1:20" ht="15.6" x14ac:dyDescent="0.3">
      <c r="A104" s="3" t="s">
        <v>173</v>
      </c>
      <c r="B104" s="4">
        <v>46175</v>
      </c>
      <c r="C104" s="5">
        <f>YEAR(SalesData[[#This Row],[Order Date]])</f>
        <v>2026</v>
      </c>
      <c r="D104" s="6" t="str">
        <f>"Q"&amp;ROUNDUP(MONTH(SalesData[[#This Row],[Order Date]])/3,0)</f>
        <v>Q2</v>
      </c>
      <c r="E104" s="7">
        <f>MONTH(SalesData[[#This Row],[Order Date]])</f>
        <v>6</v>
      </c>
      <c r="F104" s="6" t="str">
        <f>TEXT(SalesData[[#This Row],[Order Date]],"mmm")</f>
        <v>Jun</v>
      </c>
      <c r="G104" s="8" t="s">
        <v>28</v>
      </c>
      <c r="H104" s="8" t="s">
        <v>86</v>
      </c>
      <c r="I104" s="8" t="s">
        <v>30</v>
      </c>
      <c r="J104" s="8" t="s">
        <v>31</v>
      </c>
      <c r="K104" s="8" t="s">
        <v>25</v>
      </c>
      <c r="L104" s="8" t="s">
        <v>26</v>
      </c>
      <c r="M104" s="7">
        <v>1</v>
      </c>
      <c r="N104" s="2">
        <v>153.43</v>
      </c>
      <c r="O104" s="9">
        <v>0.05</v>
      </c>
      <c r="P104" s="2">
        <v>78.16</v>
      </c>
      <c r="Q104" s="2">
        <f t="shared" si="4"/>
        <v>145.7585</v>
      </c>
      <c r="R104" s="2">
        <f t="shared" si="5"/>
        <v>78.16</v>
      </c>
      <c r="S104" s="2">
        <f t="shared" si="6"/>
        <v>67.598500000000001</v>
      </c>
      <c r="T104" s="6">
        <f t="shared" si="7"/>
        <v>0.46377055197467043</v>
      </c>
    </row>
    <row r="105" spans="1:20" ht="15.6" x14ac:dyDescent="0.3">
      <c r="A105" s="3" t="s">
        <v>174</v>
      </c>
      <c r="B105" s="4">
        <v>46346</v>
      </c>
      <c r="C105" s="5">
        <f>YEAR(SalesData[[#This Row],[Order Date]])</f>
        <v>2026</v>
      </c>
      <c r="D105" s="6" t="str">
        <f>"Q"&amp;ROUNDUP(MONTH(SalesData[[#This Row],[Order Date]])/3,0)</f>
        <v>Q4</v>
      </c>
      <c r="E105" s="7">
        <f>MONTH(SalesData[[#This Row],[Order Date]])</f>
        <v>11</v>
      </c>
      <c r="F105" s="6" t="str">
        <f>TEXT(SalesData[[#This Row],[Order Date]],"mmm")</f>
        <v>Nov</v>
      </c>
      <c r="G105" s="8" t="s">
        <v>28</v>
      </c>
      <c r="H105" s="8" t="s">
        <v>29</v>
      </c>
      <c r="I105" s="8" t="s">
        <v>48</v>
      </c>
      <c r="J105" s="8" t="s">
        <v>24</v>
      </c>
      <c r="K105" s="8" t="s">
        <v>32</v>
      </c>
      <c r="L105" s="8" t="s">
        <v>46</v>
      </c>
      <c r="M105" s="7">
        <v>3</v>
      </c>
      <c r="N105" s="2">
        <v>164.36</v>
      </c>
      <c r="O105" s="9">
        <v>0.05</v>
      </c>
      <c r="P105" s="2">
        <v>88.7</v>
      </c>
      <c r="Q105" s="2">
        <f t="shared" si="4"/>
        <v>468.42600000000004</v>
      </c>
      <c r="R105" s="2">
        <f t="shared" si="5"/>
        <v>266.10000000000002</v>
      </c>
      <c r="S105" s="2">
        <f t="shared" si="6"/>
        <v>202.32600000000002</v>
      </c>
      <c r="T105" s="6">
        <f t="shared" si="7"/>
        <v>0.43192734818306416</v>
      </c>
    </row>
    <row r="106" spans="1:20" ht="15.6" x14ac:dyDescent="0.3">
      <c r="A106" s="3" t="s">
        <v>175</v>
      </c>
      <c r="B106" s="4">
        <v>46153</v>
      </c>
      <c r="C106" s="5">
        <f>YEAR(SalesData[[#This Row],[Order Date]])</f>
        <v>2026</v>
      </c>
      <c r="D106" s="6" t="str">
        <f>"Q"&amp;ROUNDUP(MONTH(SalesData[[#This Row],[Order Date]])/3,0)</f>
        <v>Q2</v>
      </c>
      <c r="E106" s="7">
        <f>MONTH(SalesData[[#This Row],[Order Date]])</f>
        <v>5</v>
      </c>
      <c r="F106" s="6" t="str">
        <f>TEXT(SalesData[[#This Row],[Order Date]],"mmm")</f>
        <v>May</v>
      </c>
      <c r="G106" s="8" t="s">
        <v>61</v>
      </c>
      <c r="H106" s="8" t="s">
        <v>105</v>
      </c>
      <c r="I106" s="8" t="s">
        <v>45</v>
      </c>
      <c r="J106" s="8" t="s">
        <v>31</v>
      </c>
      <c r="K106" s="8" t="s">
        <v>39</v>
      </c>
      <c r="L106" s="8" t="s">
        <v>125</v>
      </c>
      <c r="M106" s="7">
        <v>4</v>
      </c>
      <c r="N106" s="2">
        <v>332.89</v>
      </c>
      <c r="O106" s="9">
        <v>0.1</v>
      </c>
      <c r="P106" s="2">
        <v>198.06</v>
      </c>
      <c r="Q106" s="2">
        <f t="shared" si="4"/>
        <v>1198.404</v>
      </c>
      <c r="R106" s="2">
        <f t="shared" si="5"/>
        <v>792.24</v>
      </c>
      <c r="S106" s="2">
        <f t="shared" si="6"/>
        <v>406.16399999999999</v>
      </c>
      <c r="T106" s="6">
        <f t="shared" si="7"/>
        <v>0.33892076461694054</v>
      </c>
    </row>
    <row r="107" spans="1:20" ht="15.6" x14ac:dyDescent="0.3">
      <c r="A107" s="3" t="s">
        <v>176</v>
      </c>
      <c r="B107" s="4">
        <v>46341</v>
      </c>
      <c r="C107" s="5">
        <f>YEAR(SalesData[[#This Row],[Order Date]])</f>
        <v>2026</v>
      </c>
      <c r="D107" s="6" t="str">
        <f>"Q"&amp;ROUNDUP(MONTH(SalesData[[#This Row],[Order Date]])/3,0)</f>
        <v>Q4</v>
      </c>
      <c r="E107" s="7">
        <f>MONTH(SalesData[[#This Row],[Order Date]])</f>
        <v>11</v>
      </c>
      <c r="F107" s="6" t="str">
        <f>TEXT(SalesData[[#This Row],[Order Date]],"mmm")</f>
        <v>Nov</v>
      </c>
      <c r="G107" s="8" t="s">
        <v>54</v>
      </c>
      <c r="H107" s="8" t="s">
        <v>55</v>
      </c>
      <c r="I107" s="8" t="s">
        <v>45</v>
      </c>
      <c r="J107" s="8" t="s">
        <v>36</v>
      </c>
      <c r="K107" s="8" t="s">
        <v>39</v>
      </c>
      <c r="L107" s="8" t="s">
        <v>125</v>
      </c>
      <c r="M107" s="7">
        <v>10</v>
      </c>
      <c r="N107" s="2">
        <v>333.09</v>
      </c>
      <c r="O107" s="9">
        <v>0.15</v>
      </c>
      <c r="P107" s="2">
        <v>197.95</v>
      </c>
      <c r="Q107" s="2">
        <f t="shared" si="4"/>
        <v>2831.2649999999994</v>
      </c>
      <c r="R107" s="2">
        <f t="shared" si="5"/>
        <v>1979.5</v>
      </c>
      <c r="S107" s="2">
        <f t="shared" si="6"/>
        <v>851.76499999999942</v>
      </c>
      <c r="T107" s="6">
        <f t="shared" si="7"/>
        <v>0.30084255624252748</v>
      </c>
    </row>
    <row r="108" spans="1:20" ht="15.6" x14ac:dyDescent="0.3">
      <c r="A108" s="3" t="s">
        <v>177</v>
      </c>
      <c r="B108" s="4">
        <v>46312</v>
      </c>
      <c r="C108" s="5">
        <f>YEAR(SalesData[[#This Row],[Order Date]])</f>
        <v>2026</v>
      </c>
      <c r="D108" s="6" t="str">
        <f>"Q"&amp;ROUNDUP(MONTH(SalesData[[#This Row],[Order Date]])/3,0)</f>
        <v>Q4</v>
      </c>
      <c r="E108" s="7">
        <f>MONTH(SalesData[[#This Row],[Order Date]])</f>
        <v>10</v>
      </c>
      <c r="F108" s="6" t="str">
        <f>TEXT(SalesData[[#This Row],[Order Date]],"mmm")</f>
        <v>Oct</v>
      </c>
      <c r="G108" s="8" t="s">
        <v>61</v>
      </c>
      <c r="H108" s="8" t="s">
        <v>105</v>
      </c>
      <c r="I108" s="8" t="s">
        <v>30</v>
      </c>
      <c r="J108" s="8" t="s">
        <v>36</v>
      </c>
      <c r="K108" s="8" t="s">
        <v>51</v>
      </c>
      <c r="L108" s="8" t="s">
        <v>95</v>
      </c>
      <c r="M108" s="7">
        <v>1</v>
      </c>
      <c r="N108" s="2">
        <v>81.47</v>
      </c>
      <c r="O108" s="9">
        <v>0</v>
      </c>
      <c r="P108" s="2">
        <v>43.67</v>
      </c>
      <c r="Q108" s="2">
        <f t="shared" si="4"/>
        <v>81.47</v>
      </c>
      <c r="R108" s="2">
        <f t="shared" si="5"/>
        <v>43.67</v>
      </c>
      <c r="S108" s="2">
        <f t="shared" si="6"/>
        <v>37.799999999999997</v>
      </c>
      <c r="T108" s="6">
        <f t="shared" si="7"/>
        <v>0.463974469129741</v>
      </c>
    </row>
    <row r="109" spans="1:20" ht="15.6" x14ac:dyDescent="0.3">
      <c r="A109" s="3" t="s">
        <v>178</v>
      </c>
      <c r="B109" s="4">
        <v>46238</v>
      </c>
      <c r="C109" s="5">
        <f>YEAR(SalesData[[#This Row],[Order Date]])</f>
        <v>2026</v>
      </c>
      <c r="D109" s="6" t="str">
        <f>"Q"&amp;ROUNDUP(MONTH(SalesData[[#This Row],[Order Date]])/3,0)</f>
        <v>Q3</v>
      </c>
      <c r="E109" s="7">
        <f>MONTH(SalesData[[#This Row],[Order Date]])</f>
        <v>8</v>
      </c>
      <c r="F109" s="6" t="str">
        <f>TEXT(SalesData[[#This Row],[Order Date]],"mmm")</f>
        <v>Aug</v>
      </c>
      <c r="G109" s="8" t="s">
        <v>21</v>
      </c>
      <c r="H109" s="8" t="s">
        <v>44</v>
      </c>
      <c r="I109" s="8" t="s">
        <v>30</v>
      </c>
      <c r="J109" s="8" t="s">
        <v>31</v>
      </c>
      <c r="K109" s="8" t="s">
        <v>32</v>
      </c>
      <c r="L109" s="8" t="s">
        <v>65</v>
      </c>
      <c r="M109" s="7">
        <v>1</v>
      </c>
      <c r="N109" s="2">
        <v>47.53</v>
      </c>
      <c r="O109" s="9">
        <v>0</v>
      </c>
      <c r="P109" s="2">
        <v>18.04</v>
      </c>
      <c r="Q109" s="2">
        <f t="shared" si="4"/>
        <v>47.53</v>
      </c>
      <c r="R109" s="2">
        <f t="shared" si="5"/>
        <v>18.04</v>
      </c>
      <c r="S109" s="2">
        <f t="shared" si="6"/>
        <v>29.490000000000002</v>
      </c>
      <c r="T109" s="6">
        <f t="shared" si="7"/>
        <v>0.62045024195245113</v>
      </c>
    </row>
    <row r="110" spans="1:20" ht="15.6" x14ac:dyDescent="0.3">
      <c r="A110" s="3" t="s">
        <v>179</v>
      </c>
      <c r="B110" s="4">
        <v>46348</v>
      </c>
      <c r="C110" s="5">
        <f>YEAR(SalesData[[#This Row],[Order Date]])</f>
        <v>2026</v>
      </c>
      <c r="D110" s="6" t="str">
        <f>"Q"&amp;ROUNDUP(MONTH(SalesData[[#This Row],[Order Date]])/3,0)</f>
        <v>Q4</v>
      </c>
      <c r="E110" s="7">
        <f>MONTH(SalesData[[#This Row],[Order Date]])</f>
        <v>11</v>
      </c>
      <c r="F110" s="6" t="str">
        <f>TEXT(SalesData[[#This Row],[Order Date]],"mmm")</f>
        <v>Nov</v>
      </c>
      <c r="G110" s="8" t="s">
        <v>54</v>
      </c>
      <c r="H110" s="8" t="s">
        <v>57</v>
      </c>
      <c r="I110" s="8" t="s">
        <v>48</v>
      </c>
      <c r="J110" s="8" t="s">
        <v>24</v>
      </c>
      <c r="K110" s="8" t="s">
        <v>51</v>
      </c>
      <c r="L110" s="8" t="s">
        <v>58</v>
      </c>
      <c r="M110" s="7">
        <v>2</v>
      </c>
      <c r="N110" s="2">
        <v>102.87</v>
      </c>
      <c r="O110" s="9">
        <v>0.05</v>
      </c>
      <c r="P110" s="2">
        <v>51.69</v>
      </c>
      <c r="Q110" s="2">
        <f t="shared" si="4"/>
        <v>195.453</v>
      </c>
      <c r="R110" s="2">
        <f t="shared" si="5"/>
        <v>103.38</v>
      </c>
      <c r="S110" s="2">
        <f t="shared" si="6"/>
        <v>92.073000000000008</v>
      </c>
      <c r="T110" s="6">
        <f t="shared" si="7"/>
        <v>0.4710748875688785</v>
      </c>
    </row>
    <row r="111" spans="1:20" ht="15.6" x14ac:dyDescent="0.3">
      <c r="A111" s="3" t="s">
        <v>180</v>
      </c>
      <c r="B111" s="4">
        <v>46111</v>
      </c>
      <c r="C111" s="5">
        <f>YEAR(SalesData[[#This Row],[Order Date]])</f>
        <v>2026</v>
      </c>
      <c r="D111" s="6" t="str">
        <f>"Q"&amp;ROUNDUP(MONTH(SalesData[[#This Row],[Order Date]])/3,0)</f>
        <v>Q1</v>
      </c>
      <c r="E111" s="7">
        <f>MONTH(SalesData[[#This Row],[Order Date]])</f>
        <v>3</v>
      </c>
      <c r="F111" s="6" t="str">
        <f>TEXT(SalesData[[#This Row],[Order Date]],"mmm")</f>
        <v>Mar</v>
      </c>
      <c r="G111" s="8" t="s">
        <v>21</v>
      </c>
      <c r="H111" s="8" t="s">
        <v>89</v>
      </c>
      <c r="I111" s="8" t="s">
        <v>30</v>
      </c>
      <c r="J111" s="8" t="s">
        <v>31</v>
      </c>
      <c r="K111" s="8" t="s">
        <v>51</v>
      </c>
      <c r="L111" s="8" t="s">
        <v>52</v>
      </c>
      <c r="M111" s="7">
        <v>1</v>
      </c>
      <c r="N111" s="2">
        <v>49.46</v>
      </c>
      <c r="O111" s="9">
        <v>0</v>
      </c>
      <c r="P111" s="2">
        <v>23.04</v>
      </c>
      <c r="Q111" s="2">
        <f t="shared" si="4"/>
        <v>49.46</v>
      </c>
      <c r="R111" s="2">
        <f t="shared" si="5"/>
        <v>23.04</v>
      </c>
      <c r="S111" s="2">
        <f t="shared" si="6"/>
        <v>26.42</v>
      </c>
      <c r="T111" s="6">
        <f t="shared" si="7"/>
        <v>0.53416902547513145</v>
      </c>
    </row>
    <row r="112" spans="1:20" ht="15.6" x14ac:dyDescent="0.3">
      <c r="A112" s="3" t="s">
        <v>181</v>
      </c>
      <c r="B112" s="4">
        <v>46327</v>
      </c>
      <c r="C112" s="5">
        <f>YEAR(SalesData[[#This Row],[Order Date]])</f>
        <v>2026</v>
      </c>
      <c r="D112" s="6" t="str">
        <f>"Q"&amp;ROUNDUP(MONTH(SalesData[[#This Row],[Order Date]])/3,0)</f>
        <v>Q4</v>
      </c>
      <c r="E112" s="7">
        <f>MONTH(SalesData[[#This Row],[Order Date]])</f>
        <v>11</v>
      </c>
      <c r="F112" s="6" t="str">
        <f>TEXT(SalesData[[#This Row],[Order Date]],"mmm")</f>
        <v>Nov</v>
      </c>
      <c r="G112" s="8" t="s">
        <v>21</v>
      </c>
      <c r="H112" s="8" t="s">
        <v>89</v>
      </c>
      <c r="I112" s="8" t="s">
        <v>45</v>
      </c>
      <c r="J112" s="8" t="s">
        <v>36</v>
      </c>
      <c r="K112" s="8" t="s">
        <v>32</v>
      </c>
      <c r="L112" s="8" t="s">
        <v>33</v>
      </c>
      <c r="M112" s="7">
        <v>5</v>
      </c>
      <c r="N112" s="2">
        <v>37.08</v>
      </c>
      <c r="O112" s="9">
        <v>0.15</v>
      </c>
      <c r="P112" s="2">
        <v>13.27</v>
      </c>
      <c r="Q112" s="2">
        <f t="shared" si="4"/>
        <v>157.58999999999997</v>
      </c>
      <c r="R112" s="2">
        <f t="shared" si="5"/>
        <v>66.349999999999994</v>
      </c>
      <c r="S112" s="2">
        <f t="shared" si="6"/>
        <v>91.239999999999981</v>
      </c>
      <c r="T112" s="6">
        <f t="shared" si="7"/>
        <v>0.57897074687480166</v>
      </c>
    </row>
    <row r="113" spans="1:20" ht="15.6" x14ac:dyDescent="0.3">
      <c r="A113" s="3" t="s">
        <v>182</v>
      </c>
      <c r="B113" s="4">
        <v>46080</v>
      </c>
      <c r="C113" s="5">
        <f>YEAR(SalesData[[#This Row],[Order Date]])</f>
        <v>2026</v>
      </c>
      <c r="D113" s="6" t="str">
        <f>"Q"&amp;ROUNDUP(MONTH(SalesData[[#This Row],[Order Date]])/3,0)</f>
        <v>Q1</v>
      </c>
      <c r="E113" s="7">
        <f>MONTH(SalesData[[#This Row],[Order Date]])</f>
        <v>2</v>
      </c>
      <c r="F113" s="6" t="str">
        <f>TEXT(SalesData[[#This Row],[Order Date]],"mmm")</f>
        <v>Feb</v>
      </c>
      <c r="G113" s="8" t="s">
        <v>28</v>
      </c>
      <c r="H113" s="8" t="s">
        <v>35</v>
      </c>
      <c r="I113" s="8" t="s">
        <v>23</v>
      </c>
      <c r="J113" s="8" t="s">
        <v>36</v>
      </c>
      <c r="K113" s="8" t="s">
        <v>51</v>
      </c>
      <c r="L113" s="8" t="s">
        <v>52</v>
      </c>
      <c r="M113" s="7">
        <v>1</v>
      </c>
      <c r="N113" s="2">
        <v>49.73</v>
      </c>
      <c r="O113" s="9">
        <v>0</v>
      </c>
      <c r="P113" s="2">
        <v>22</v>
      </c>
      <c r="Q113" s="2">
        <f t="shared" si="4"/>
        <v>49.73</v>
      </c>
      <c r="R113" s="2">
        <f t="shared" si="5"/>
        <v>22</v>
      </c>
      <c r="S113" s="2">
        <f t="shared" si="6"/>
        <v>27.729999999999997</v>
      </c>
      <c r="T113" s="6">
        <f t="shared" si="7"/>
        <v>0.55761109993967417</v>
      </c>
    </row>
    <row r="114" spans="1:20" ht="15.6" x14ac:dyDescent="0.3">
      <c r="A114" s="3" t="s">
        <v>183</v>
      </c>
      <c r="B114" s="4">
        <v>46237</v>
      </c>
      <c r="C114" s="5">
        <f>YEAR(SalesData[[#This Row],[Order Date]])</f>
        <v>2026</v>
      </c>
      <c r="D114" s="6" t="str">
        <f>"Q"&amp;ROUNDUP(MONTH(SalesData[[#This Row],[Order Date]])/3,0)</f>
        <v>Q3</v>
      </c>
      <c r="E114" s="7">
        <f>MONTH(SalesData[[#This Row],[Order Date]])</f>
        <v>8</v>
      </c>
      <c r="F114" s="6" t="str">
        <f>TEXT(SalesData[[#This Row],[Order Date]],"mmm")</f>
        <v>Aug</v>
      </c>
      <c r="G114" s="8" t="s">
        <v>28</v>
      </c>
      <c r="H114" s="8" t="s">
        <v>29</v>
      </c>
      <c r="I114" s="8" t="s">
        <v>30</v>
      </c>
      <c r="J114" s="8" t="s">
        <v>31</v>
      </c>
      <c r="K114" s="8" t="s">
        <v>32</v>
      </c>
      <c r="L114" s="8" t="s">
        <v>65</v>
      </c>
      <c r="M114" s="7">
        <v>2</v>
      </c>
      <c r="N114" s="2">
        <v>45.45</v>
      </c>
      <c r="O114" s="9">
        <v>0.05</v>
      </c>
      <c r="P114" s="2">
        <v>18.829999999999998</v>
      </c>
      <c r="Q114" s="2">
        <f t="shared" si="4"/>
        <v>86.355000000000004</v>
      </c>
      <c r="R114" s="2">
        <f t="shared" si="5"/>
        <v>37.659999999999997</v>
      </c>
      <c r="S114" s="2">
        <f t="shared" si="6"/>
        <v>48.695000000000007</v>
      </c>
      <c r="T114" s="6">
        <f t="shared" si="7"/>
        <v>0.56389323142840608</v>
      </c>
    </row>
    <row r="115" spans="1:20" ht="15.6" x14ac:dyDescent="0.3">
      <c r="A115" s="3" t="s">
        <v>184</v>
      </c>
      <c r="B115" s="4">
        <v>46160</v>
      </c>
      <c r="C115" s="5">
        <f>YEAR(SalesData[[#This Row],[Order Date]])</f>
        <v>2026</v>
      </c>
      <c r="D115" s="6" t="str">
        <f>"Q"&amp;ROUNDUP(MONTH(SalesData[[#This Row],[Order Date]])/3,0)</f>
        <v>Q2</v>
      </c>
      <c r="E115" s="7">
        <f>MONTH(SalesData[[#This Row],[Order Date]])</f>
        <v>5</v>
      </c>
      <c r="F115" s="6" t="str">
        <f>TEXT(SalesData[[#This Row],[Order Date]],"mmm")</f>
        <v>May</v>
      </c>
      <c r="G115" s="8" t="s">
        <v>54</v>
      </c>
      <c r="H115" s="8" t="s">
        <v>55</v>
      </c>
      <c r="I115" s="8" t="s">
        <v>30</v>
      </c>
      <c r="J115" s="8" t="s">
        <v>31</v>
      </c>
      <c r="K115" s="8" t="s">
        <v>39</v>
      </c>
      <c r="L115" s="8" t="s">
        <v>106</v>
      </c>
      <c r="M115" s="7">
        <v>1</v>
      </c>
      <c r="N115" s="2">
        <v>82.44</v>
      </c>
      <c r="O115" s="9">
        <v>0.15</v>
      </c>
      <c r="P115" s="2">
        <v>39.380000000000003</v>
      </c>
      <c r="Q115" s="2">
        <f t="shared" si="4"/>
        <v>70.073999999999998</v>
      </c>
      <c r="R115" s="2">
        <f t="shared" si="5"/>
        <v>39.380000000000003</v>
      </c>
      <c r="S115" s="2">
        <f t="shared" si="6"/>
        <v>30.693999999999996</v>
      </c>
      <c r="T115" s="6">
        <f t="shared" si="7"/>
        <v>0.43802266175757054</v>
      </c>
    </row>
    <row r="116" spans="1:20" ht="15.6" x14ac:dyDescent="0.3">
      <c r="A116" s="3" t="s">
        <v>185</v>
      </c>
      <c r="B116" s="4">
        <v>46104</v>
      </c>
      <c r="C116" s="5">
        <f>YEAR(SalesData[[#This Row],[Order Date]])</f>
        <v>2026</v>
      </c>
      <c r="D116" s="6" t="str">
        <f>"Q"&amp;ROUNDUP(MONTH(SalesData[[#This Row],[Order Date]])/3,0)</f>
        <v>Q1</v>
      </c>
      <c r="E116" s="7">
        <f>MONTH(SalesData[[#This Row],[Order Date]])</f>
        <v>3</v>
      </c>
      <c r="F116" s="6" t="str">
        <f>TEXT(SalesData[[#This Row],[Order Date]],"mmm")</f>
        <v>Mar</v>
      </c>
      <c r="G116" s="8" t="s">
        <v>21</v>
      </c>
      <c r="H116" s="8" t="s">
        <v>42</v>
      </c>
      <c r="I116" s="8" t="s">
        <v>30</v>
      </c>
      <c r="J116" s="8" t="s">
        <v>24</v>
      </c>
      <c r="K116" s="8" t="s">
        <v>51</v>
      </c>
      <c r="L116" s="8" t="s">
        <v>58</v>
      </c>
      <c r="M116" s="7">
        <v>2</v>
      </c>
      <c r="N116" s="2">
        <v>103.22</v>
      </c>
      <c r="O116" s="9">
        <v>0</v>
      </c>
      <c r="P116" s="2">
        <v>51.33</v>
      </c>
      <c r="Q116" s="2">
        <f t="shared" si="4"/>
        <v>206.44</v>
      </c>
      <c r="R116" s="2">
        <f t="shared" si="5"/>
        <v>102.66</v>
      </c>
      <c r="S116" s="2">
        <f t="shared" si="6"/>
        <v>103.78</v>
      </c>
      <c r="T116" s="6">
        <f t="shared" si="7"/>
        <v>0.50271265258670805</v>
      </c>
    </row>
    <row r="117" spans="1:20" ht="15.6" x14ac:dyDescent="0.3">
      <c r="A117" s="3" t="s">
        <v>186</v>
      </c>
      <c r="B117" s="4">
        <v>46348</v>
      </c>
      <c r="C117" s="5">
        <f>YEAR(SalesData[[#This Row],[Order Date]])</f>
        <v>2026</v>
      </c>
      <c r="D117" s="6" t="str">
        <f>"Q"&amp;ROUNDUP(MONTH(SalesData[[#This Row],[Order Date]])/3,0)</f>
        <v>Q4</v>
      </c>
      <c r="E117" s="7">
        <f>MONTH(SalesData[[#This Row],[Order Date]])</f>
        <v>11</v>
      </c>
      <c r="F117" s="6" t="str">
        <f>TEXT(SalesData[[#This Row],[Order Date]],"mmm")</f>
        <v>Nov</v>
      </c>
      <c r="G117" s="8" t="s">
        <v>28</v>
      </c>
      <c r="H117" s="8" t="s">
        <v>35</v>
      </c>
      <c r="I117" s="8" t="s">
        <v>30</v>
      </c>
      <c r="J117" s="8" t="s">
        <v>24</v>
      </c>
      <c r="K117" s="8" t="s">
        <v>98</v>
      </c>
      <c r="L117" s="8" t="s">
        <v>131</v>
      </c>
      <c r="M117" s="7">
        <v>1</v>
      </c>
      <c r="N117" s="2">
        <v>41.16</v>
      </c>
      <c r="O117" s="9">
        <v>0.1</v>
      </c>
      <c r="P117" s="2">
        <v>14.82</v>
      </c>
      <c r="Q117" s="2">
        <f t="shared" si="4"/>
        <v>37.043999999999997</v>
      </c>
      <c r="R117" s="2">
        <f t="shared" si="5"/>
        <v>14.82</v>
      </c>
      <c r="S117" s="2">
        <f t="shared" si="6"/>
        <v>22.223999999999997</v>
      </c>
      <c r="T117" s="6">
        <f t="shared" si="7"/>
        <v>0.59993521218011014</v>
      </c>
    </row>
    <row r="118" spans="1:20" ht="15.6" x14ac:dyDescent="0.3">
      <c r="A118" s="3" t="s">
        <v>187</v>
      </c>
      <c r="B118" s="4">
        <v>46381</v>
      </c>
      <c r="C118" s="5">
        <f>YEAR(SalesData[[#This Row],[Order Date]])</f>
        <v>2026</v>
      </c>
      <c r="D118" s="6" t="str">
        <f>"Q"&amp;ROUNDUP(MONTH(SalesData[[#This Row],[Order Date]])/3,0)</f>
        <v>Q4</v>
      </c>
      <c r="E118" s="7">
        <f>MONTH(SalesData[[#This Row],[Order Date]])</f>
        <v>12</v>
      </c>
      <c r="F118" s="6" t="str">
        <f>TEXT(SalesData[[#This Row],[Order Date]],"mmm")</f>
        <v>Dec</v>
      </c>
      <c r="G118" s="8" t="s">
        <v>21</v>
      </c>
      <c r="H118" s="8" t="s">
        <v>42</v>
      </c>
      <c r="I118" s="8" t="s">
        <v>45</v>
      </c>
      <c r="J118" s="8" t="s">
        <v>36</v>
      </c>
      <c r="K118" s="8" t="s">
        <v>98</v>
      </c>
      <c r="L118" s="8" t="s">
        <v>131</v>
      </c>
      <c r="M118" s="7">
        <v>6</v>
      </c>
      <c r="N118" s="2">
        <v>39.49</v>
      </c>
      <c r="O118" s="9">
        <v>0.05</v>
      </c>
      <c r="P118" s="2">
        <v>14.49</v>
      </c>
      <c r="Q118" s="2">
        <f t="shared" si="4"/>
        <v>225.09299999999999</v>
      </c>
      <c r="R118" s="2">
        <f t="shared" si="5"/>
        <v>86.94</v>
      </c>
      <c r="S118" s="2">
        <f t="shared" si="6"/>
        <v>138.15299999999999</v>
      </c>
      <c r="T118" s="6">
        <f t="shared" si="7"/>
        <v>0.61375964601298127</v>
      </c>
    </row>
    <row r="119" spans="1:20" ht="15.6" x14ac:dyDescent="0.3">
      <c r="A119" s="3" t="s">
        <v>188</v>
      </c>
      <c r="B119" s="4">
        <v>46069</v>
      </c>
      <c r="C119" s="5">
        <f>YEAR(SalesData[[#This Row],[Order Date]])</f>
        <v>2026</v>
      </c>
      <c r="D119" s="6" t="str">
        <f>"Q"&amp;ROUNDUP(MONTH(SalesData[[#This Row],[Order Date]])/3,0)</f>
        <v>Q1</v>
      </c>
      <c r="E119" s="7">
        <f>MONTH(SalesData[[#This Row],[Order Date]])</f>
        <v>2</v>
      </c>
      <c r="F119" s="6" t="str">
        <f>TEXT(SalesData[[#This Row],[Order Date]],"mmm")</f>
        <v>Feb</v>
      </c>
      <c r="G119" s="8" t="s">
        <v>61</v>
      </c>
      <c r="H119" s="8" t="s">
        <v>62</v>
      </c>
      <c r="I119" s="8" t="s">
        <v>30</v>
      </c>
      <c r="J119" s="8" t="s">
        <v>24</v>
      </c>
      <c r="K119" s="8" t="s">
        <v>51</v>
      </c>
      <c r="L119" s="8" t="s">
        <v>58</v>
      </c>
      <c r="M119" s="7">
        <v>2</v>
      </c>
      <c r="N119" s="2">
        <v>101.77</v>
      </c>
      <c r="O119" s="9">
        <v>0</v>
      </c>
      <c r="P119" s="2">
        <v>51.34</v>
      </c>
      <c r="Q119" s="2">
        <f t="shared" si="4"/>
        <v>203.54</v>
      </c>
      <c r="R119" s="2">
        <f t="shared" si="5"/>
        <v>102.68</v>
      </c>
      <c r="S119" s="2">
        <f t="shared" si="6"/>
        <v>100.85999999999999</v>
      </c>
      <c r="T119" s="6">
        <f t="shared" si="7"/>
        <v>0.49552913432249185</v>
      </c>
    </row>
    <row r="120" spans="1:20" ht="15.6" x14ac:dyDescent="0.3">
      <c r="A120" s="3" t="s">
        <v>189</v>
      </c>
      <c r="B120" s="4">
        <v>46379</v>
      </c>
      <c r="C120" s="5">
        <f>YEAR(SalesData[[#This Row],[Order Date]])</f>
        <v>2026</v>
      </c>
      <c r="D120" s="6" t="str">
        <f>"Q"&amp;ROUNDUP(MONTH(SalesData[[#This Row],[Order Date]])/3,0)</f>
        <v>Q4</v>
      </c>
      <c r="E120" s="7">
        <f>MONTH(SalesData[[#This Row],[Order Date]])</f>
        <v>12</v>
      </c>
      <c r="F120" s="6" t="str">
        <f>TEXT(SalesData[[#This Row],[Order Date]],"mmm")</f>
        <v>Dec</v>
      </c>
      <c r="G120" s="8" t="s">
        <v>21</v>
      </c>
      <c r="H120" s="8" t="s">
        <v>22</v>
      </c>
      <c r="I120" s="8" t="s">
        <v>23</v>
      </c>
      <c r="J120" s="8" t="s">
        <v>24</v>
      </c>
      <c r="K120" s="8" t="s">
        <v>32</v>
      </c>
      <c r="L120" s="8" t="s">
        <v>65</v>
      </c>
      <c r="M120" s="7">
        <v>5</v>
      </c>
      <c r="N120" s="2">
        <v>47.69</v>
      </c>
      <c r="O120" s="9">
        <v>0.05</v>
      </c>
      <c r="P120" s="2">
        <v>18.23</v>
      </c>
      <c r="Q120" s="2">
        <f t="shared" si="4"/>
        <v>226.52749999999997</v>
      </c>
      <c r="R120" s="2">
        <f t="shared" si="5"/>
        <v>91.15</v>
      </c>
      <c r="S120" s="2">
        <f t="shared" si="6"/>
        <v>135.37749999999997</v>
      </c>
      <c r="T120" s="6">
        <f t="shared" si="7"/>
        <v>0.59762059794064726</v>
      </c>
    </row>
    <row r="121" spans="1:20" ht="15.6" x14ac:dyDescent="0.3">
      <c r="A121" s="3" t="s">
        <v>190</v>
      </c>
      <c r="B121" s="4">
        <v>46325</v>
      </c>
      <c r="C121" s="5">
        <f>YEAR(SalesData[[#This Row],[Order Date]])</f>
        <v>2026</v>
      </c>
      <c r="D121" s="6" t="str">
        <f>"Q"&amp;ROUNDUP(MONTH(SalesData[[#This Row],[Order Date]])/3,0)</f>
        <v>Q4</v>
      </c>
      <c r="E121" s="7">
        <f>MONTH(SalesData[[#This Row],[Order Date]])</f>
        <v>10</v>
      </c>
      <c r="F121" s="6" t="str">
        <f>TEXT(SalesData[[#This Row],[Order Date]],"mmm")</f>
        <v>Oct</v>
      </c>
      <c r="G121" s="8" t="s">
        <v>54</v>
      </c>
      <c r="H121" s="8" t="s">
        <v>57</v>
      </c>
      <c r="I121" s="8" t="s">
        <v>30</v>
      </c>
      <c r="J121" s="8" t="s">
        <v>24</v>
      </c>
      <c r="K121" s="8" t="s">
        <v>51</v>
      </c>
      <c r="L121" s="8" t="s">
        <v>58</v>
      </c>
      <c r="M121" s="7">
        <v>1</v>
      </c>
      <c r="N121" s="2">
        <v>102.47</v>
      </c>
      <c r="O121" s="9">
        <v>0.1</v>
      </c>
      <c r="P121" s="2">
        <v>49.75</v>
      </c>
      <c r="Q121" s="2">
        <f t="shared" si="4"/>
        <v>92.222999999999999</v>
      </c>
      <c r="R121" s="2">
        <f t="shared" si="5"/>
        <v>49.75</v>
      </c>
      <c r="S121" s="2">
        <f t="shared" si="6"/>
        <v>42.472999999999999</v>
      </c>
      <c r="T121" s="6">
        <f t="shared" si="7"/>
        <v>0.46054671828068922</v>
      </c>
    </row>
    <row r="122" spans="1:20" ht="15.6" x14ac:dyDescent="0.3">
      <c r="A122" s="3" t="s">
        <v>191</v>
      </c>
      <c r="B122" s="4">
        <v>46350</v>
      </c>
      <c r="C122" s="5">
        <f>YEAR(SalesData[[#This Row],[Order Date]])</f>
        <v>2026</v>
      </c>
      <c r="D122" s="6" t="str">
        <f>"Q"&amp;ROUNDUP(MONTH(SalesData[[#This Row],[Order Date]])/3,0)</f>
        <v>Q4</v>
      </c>
      <c r="E122" s="7">
        <f>MONTH(SalesData[[#This Row],[Order Date]])</f>
        <v>11</v>
      </c>
      <c r="F122" s="6" t="str">
        <f>TEXT(SalesData[[#This Row],[Order Date]],"mmm")</f>
        <v>Nov</v>
      </c>
      <c r="G122" s="8" t="s">
        <v>28</v>
      </c>
      <c r="H122" s="8" t="s">
        <v>86</v>
      </c>
      <c r="I122" s="8" t="s">
        <v>48</v>
      </c>
      <c r="J122" s="8" t="s">
        <v>31</v>
      </c>
      <c r="K122" s="8" t="s">
        <v>25</v>
      </c>
      <c r="L122" s="8" t="s">
        <v>74</v>
      </c>
      <c r="M122" s="7">
        <v>2</v>
      </c>
      <c r="N122" s="2">
        <v>91.33</v>
      </c>
      <c r="O122" s="9">
        <v>0.15</v>
      </c>
      <c r="P122" s="2">
        <v>45.45</v>
      </c>
      <c r="Q122" s="2">
        <f t="shared" si="4"/>
        <v>155.261</v>
      </c>
      <c r="R122" s="2">
        <f t="shared" si="5"/>
        <v>90.9</v>
      </c>
      <c r="S122" s="2">
        <f t="shared" si="6"/>
        <v>64.36099999999999</v>
      </c>
      <c r="T122" s="6">
        <f t="shared" si="7"/>
        <v>0.41453423589954974</v>
      </c>
    </row>
    <row r="123" spans="1:20" ht="15.6" x14ac:dyDescent="0.3">
      <c r="A123" s="3" t="s">
        <v>192</v>
      </c>
      <c r="B123" s="4">
        <v>46337</v>
      </c>
      <c r="C123" s="5">
        <f>YEAR(SalesData[[#This Row],[Order Date]])</f>
        <v>2026</v>
      </c>
      <c r="D123" s="6" t="str">
        <f>"Q"&amp;ROUNDUP(MONTH(SalesData[[#This Row],[Order Date]])/3,0)</f>
        <v>Q4</v>
      </c>
      <c r="E123" s="7">
        <f>MONTH(SalesData[[#This Row],[Order Date]])</f>
        <v>11</v>
      </c>
      <c r="F123" s="6" t="str">
        <f>TEXT(SalesData[[#This Row],[Order Date]],"mmm")</f>
        <v>Nov</v>
      </c>
      <c r="G123" s="8" t="s">
        <v>21</v>
      </c>
      <c r="H123" s="8" t="s">
        <v>89</v>
      </c>
      <c r="I123" s="8" t="s">
        <v>23</v>
      </c>
      <c r="J123" s="8" t="s">
        <v>31</v>
      </c>
      <c r="K123" s="8" t="s">
        <v>25</v>
      </c>
      <c r="L123" s="8" t="s">
        <v>70</v>
      </c>
      <c r="M123" s="7">
        <v>2</v>
      </c>
      <c r="N123" s="2">
        <v>141.33000000000001</v>
      </c>
      <c r="O123" s="9">
        <v>0.05</v>
      </c>
      <c r="P123" s="2">
        <v>79.739999999999995</v>
      </c>
      <c r="Q123" s="2">
        <f t="shared" si="4"/>
        <v>268.52699999999999</v>
      </c>
      <c r="R123" s="2">
        <f t="shared" si="5"/>
        <v>159.47999999999999</v>
      </c>
      <c r="S123" s="2">
        <f t="shared" si="6"/>
        <v>109.047</v>
      </c>
      <c r="T123" s="6">
        <f t="shared" si="7"/>
        <v>0.40609324202035552</v>
      </c>
    </row>
    <row r="124" spans="1:20" ht="15.6" x14ac:dyDescent="0.3">
      <c r="A124" s="3" t="s">
        <v>193</v>
      </c>
      <c r="B124" s="4">
        <v>46364</v>
      </c>
      <c r="C124" s="5">
        <f>YEAR(SalesData[[#This Row],[Order Date]])</f>
        <v>2026</v>
      </c>
      <c r="D124" s="6" t="str">
        <f>"Q"&amp;ROUNDUP(MONTH(SalesData[[#This Row],[Order Date]])/3,0)</f>
        <v>Q4</v>
      </c>
      <c r="E124" s="7">
        <f>MONTH(SalesData[[#This Row],[Order Date]])</f>
        <v>12</v>
      </c>
      <c r="F124" s="6" t="str">
        <f>TEXT(SalesData[[#This Row],[Order Date]],"mmm")</f>
        <v>Dec</v>
      </c>
      <c r="G124" s="8" t="s">
        <v>61</v>
      </c>
      <c r="H124" s="8" t="s">
        <v>108</v>
      </c>
      <c r="I124" s="8" t="s">
        <v>30</v>
      </c>
      <c r="J124" s="8" t="s">
        <v>24</v>
      </c>
      <c r="K124" s="8" t="s">
        <v>98</v>
      </c>
      <c r="L124" s="8" t="s">
        <v>131</v>
      </c>
      <c r="M124" s="7">
        <v>1</v>
      </c>
      <c r="N124" s="2">
        <v>40.29</v>
      </c>
      <c r="O124" s="9">
        <v>0</v>
      </c>
      <c r="P124" s="2">
        <v>15.07</v>
      </c>
      <c r="Q124" s="2">
        <f t="shared" si="4"/>
        <v>40.29</v>
      </c>
      <c r="R124" s="2">
        <f t="shared" si="5"/>
        <v>15.07</v>
      </c>
      <c r="S124" s="2">
        <f t="shared" si="6"/>
        <v>25.22</v>
      </c>
      <c r="T124" s="6">
        <f t="shared" si="7"/>
        <v>0.62596177711590961</v>
      </c>
    </row>
    <row r="125" spans="1:20" ht="15.6" x14ac:dyDescent="0.3">
      <c r="A125" s="3" t="s">
        <v>194</v>
      </c>
      <c r="B125" s="4">
        <v>46344</v>
      </c>
      <c r="C125" s="5">
        <f>YEAR(SalesData[[#This Row],[Order Date]])</f>
        <v>2026</v>
      </c>
      <c r="D125" s="6" t="str">
        <f>"Q"&amp;ROUNDUP(MONTH(SalesData[[#This Row],[Order Date]])/3,0)</f>
        <v>Q4</v>
      </c>
      <c r="E125" s="7">
        <f>MONTH(SalesData[[#This Row],[Order Date]])</f>
        <v>11</v>
      </c>
      <c r="F125" s="6" t="str">
        <f>TEXT(SalesData[[#This Row],[Order Date]],"mmm")</f>
        <v>Nov</v>
      </c>
      <c r="G125" s="8" t="s">
        <v>21</v>
      </c>
      <c r="H125" s="8" t="s">
        <v>42</v>
      </c>
      <c r="I125" s="8" t="s">
        <v>30</v>
      </c>
      <c r="J125" s="8" t="s">
        <v>31</v>
      </c>
      <c r="K125" s="8" t="s">
        <v>51</v>
      </c>
      <c r="L125" s="8" t="s">
        <v>58</v>
      </c>
      <c r="M125" s="7">
        <v>2</v>
      </c>
      <c r="N125" s="2">
        <v>100.72</v>
      </c>
      <c r="O125" s="9">
        <v>0.1</v>
      </c>
      <c r="P125" s="2">
        <v>51.68</v>
      </c>
      <c r="Q125" s="2">
        <f t="shared" si="4"/>
        <v>181.29599999999999</v>
      </c>
      <c r="R125" s="2">
        <f t="shared" si="5"/>
        <v>103.36</v>
      </c>
      <c r="S125" s="2">
        <f t="shared" si="6"/>
        <v>77.935999999999993</v>
      </c>
      <c r="T125" s="6">
        <f t="shared" si="7"/>
        <v>0.42988262289294854</v>
      </c>
    </row>
    <row r="126" spans="1:20" ht="15.6" x14ac:dyDescent="0.3">
      <c r="A126" s="3" t="s">
        <v>195</v>
      </c>
      <c r="B126" s="4">
        <v>46172</v>
      </c>
      <c r="C126" s="5">
        <f>YEAR(SalesData[[#This Row],[Order Date]])</f>
        <v>2026</v>
      </c>
      <c r="D126" s="6" t="str">
        <f>"Q"&amp;ROUNDUP(MONTH(SalesData[[#This Row],[Order Date]])/3,0)</f>
        <v>Q2</v>
      </c>
      <c r="E126" s="7">
        <f>MONTH(SalesData[[#This Row],[Order Date]])</f>
        <v>5</v>
      </c>
      <c r="F126" s="6" t="str">
        <f>TEXT(SalesData[[#This Row],[Order Date]],"mmm")</f>
        <v>May</v>
      </c>
      <c r="G126" s="8" t="s">
        <v>21</v>
      </c>
      <c r="H126" s="8" t="s">
        <v>42</v>
      </c>
      <c r="I126" s="8" t="s">
        <v>30</v>
      </c>
      <c r="J126" s="8" t="s">
        <v>31</v>
      </c>
      <c r="K126" s="8" t="s">
        <v>32</v>
      </c>
      <c r="L126" s="8" t="s">
        <v>33</v>
      </c>
      <c r="M126" s="7">
        <v>2</v>
      </c>
      <c r="N126" s="2">
        <v>37.130000000000003</v>
      </c>
      <c r="O126" s="9">
        <v>0.05</v>
      </c>
      <c r="P126" s="2">
        <v>13.44</v>
      </c>
      <c r="Q126" s="2">
        <f t="shared" si="4"/>
        <v>70.546999999999997</v>
      </c>
      <c r="R126" s="2">
        <f t="shared" si="5"/>
        <v>26.88</v>
      </c>
      <c r="S126" s="2">
        <f t="shared" si="6"/>
        <v>43.667000000000002</v>
      </c>
      <c r="T126" s="6">
        <f t="shared" si="7"/>
        <v>0.6189774193091131</v>
      </c>
    </row>
    <row r="127" spans="1:20" ht="15.6" x14ac:dyDescent="0.3">
      <c r="A127" s="3" t="s">
        <v>196</v>
      </c>
      <c r="B127" s="4">
        <v>46173</v>
      </c>
      <c r="C127" s="5">
        <f>YEAR(SalesData[[#This Row],[Order Date]])</f>
        <v>2026</v>
      </c>
      <c r="D127" s="6" t="str">
        <f>"Q"&amp;ROUNDUP(MONTH(SalesData[[#This Row],[Order Date]])/3,0)</f>
        <v>Q2</v>
      </c>
      <c r="E127" s="7">
        <f>MONTH(SalesData[[#This Row],[Order Date]])</f>
        <v>5</v>
      </c>
      <c r="F127" s="6" t="str">
        <f>TEXT(SalesData[[#This Row],[Order Date]],"mmm")</f>
        <v>May</v>
      </c>
      <c r="G127" s="8" t="s">
        <v>21</v>
      </c>
      <c r="H127" s="8" t="s">
        <v>89</v>
      </c>
      <c r="I127" s="8" t="s">
        <v>48</v>
      </c>
      <c r="J127" s="8" t="s">
        <v>24</v>
      </c>
      <c r="K127" s="8" t="s">
        <v>51</v>
      </c>
      <c r="L127" s="8" t="s">
        <v>58</v>
      </c>
      <c r="M127" s="7">
        <v>1</v>
      </c>
      <c r="N127" s="2">
        <v>102.24</v>
      </c>
      <c r="O127" s="9">
        <v>0</v>
      </c>
      <c r="P127" s="2">
        <v>50.75</v>
      </c>
      <c r="Q127" s="2">
        <f t="shared" si="4"/>
        <v>102.24</v>
      </c>
      <c r="R127" s="2">
        <f t="shared" si="5"/>
        <v>50.75</v>
      </c>
      <c r="S127" s="2">
        <f t="shared" si="6"/>
        <v>51.489999999999995</v>
      </c>
      <c r="T127" s="6">
        <f t="shared" si="7"/>
        <v>0.50361893583724571</v>
      </c>
    </row>
    <row r="128" spans="1:20" ht="15.6" x14ac:dyDescent="0.3">
      <c r="A128" s="3" t="s">
        <v>197</v>
      </c>
      <c r="B128" s="4">
        <v>46264</v>
      </c>
      <c r="C128" s="5">
        <f>YEAR(SalesData[[#This Row],[Order Date]])</f>
        <v>2026</v>
      </c>
      <c r="D128" s="6" t="str">
        <f>"Q"&amp;ROUNDUP(MONTH(SalesData[[#This Row],[Order Date]])/3,0)</f>
        <v>Q3</v>
      </c>
      <c r="E128" s="7">
        <f>MONTH(SalesData[[#This Row],[Order Date]])</f>
        <v>8</v>
      </c>
      <c r="F128" s="6" t="str">
        <f>TEXT(SalesData[[#This Row],[Order Date]],"mmm")</f>
        <v>Aug</v>
      </c>
      <c r="G128" s="8" t="s">
        <v>54</v>
      </c>
      <c r="H128" s="8" t="s">
        <v>92</v>
      </c>
      <c r="I128" s="8" t="s">
        <v>48</v>
      </c>
      <c r="J128" s="8" t="s">
        <v>24</v>
      </c>
      <c r="K128" s="8" t="s">
        <v>51</v>
      </c>
      <c r="L128" s="8" t="s">
        <v>95</v>
      </c>
      <c r="M128" s="7">
        <v>1</v>
      </c>
      <c r="N128" s="2">
        <v>81.23</v>
      </c>
      <c r="O128" s="9">
        <v>0.1</v>
      </c>
      <c r="P128" s="2">
        <v>42.65</v>
      </c>
      <c r="Q128" s="2">
        <f t="shared" si="4"/>
        <v>73.106999999999999</v>
      </c>
      <c r="R128" s="2">
        <f t="shared" si="5"/>
        <v>42.65</v>
      </c>
      <c r="S128" s="2">
        <f t="shared" si="6"/>
        <v>30.457000000000001</v>
      </c>
      <c r="T128" s="6">
        <f t="shared" si="7"/>
        <v>0.41660853269864723</v>
      </c>
    </row>
    <row r="129" spans="1:20" ht="15.6" x14ac:dyDescent="0.3">
      <c r="A129" s="3" t="s">
        <v>198</v>
      </c>
      <c r="B129" s="4">
        <v>46155</v>
      </c>
      <c r="C129" s="5">
        <f>YEAR(SalesData[[#This Row],[Order Date]])</f>
        <v>2026</v>
      </c>
      <c r="D129" s="6" t="str">
        <f>"Q"&amp;ROUNDUP(MONTH(SalesData[[#This Row],[Order Date]])/3,0)</f>
        <v>Q2</v>
      </c>
      <c r="E129" s="7">
        <f>MONTH(SalesData[[#This Row],[Order Date]])</f>
        <v>5</v>
      </c>
      <c r="F129" s="6" t="str">
        <f>TEXT(SalesData[[#This Row],[Order Date]],"mmm")</f>
        <v>May</v>
      </c>
      <c r="G129" s="8" t="s">
        <v>61</v>
      </c>
      <c r="H129" s="8" t="s">
        <v>76</v>
      </c>
      <c r="I129" s="8" t="s">
        <v>45</v>
      </c>
      <c r="J129" s="8" t="s">
        <v>36</v>
      </c>
      <c r="K129" s="8" t="s">
        <v>25</v>
      </c>
      <c r="L129" s="8" t="s">
        <v>70</v>
      </c>
      <c r="M129" s="7">
        <v>6</v>
      </c>
      <c r="N129" s="2">
        <v>141.9</v>
      </c>
      <c r="O129" s="9">
        <v>0.1</v>
      </c>
      <c r="P129" s="2">
        <v>79.64</v>
      </c>
      <c r="Q129" s="2">
        <f t="shared" si="4"/>
        <v>766.2600000000001</v>
      </c>
      <c r="R129" s="2">
        <f t="shared" si="5"/>
        <v>477.84000000000003</v>
      </c>
      <c r="S129" s="2">
        <f t="shared" si="6"/>
        <v>288.42000000000007</v>
      </c>
      <c r="T129" s="6">
        <f t="shared" si="7"/>
        <v>0.37639965546942294</v>
      </c>
    </row>
    <row r="130" spans="1:20" ht="15.6" x14ac:dyDescent="0.3">
      <c r="A130" s="3" t="s">
        <v>199</v>
      </c>
      <c r="B130" s="4">
        <v>46163</v>
      </c>
      <c r="C130" s="5">
        <f>YEAR(SalesData[[#This Row],[Order Date]])</f>
        <v>2026</v>
      </c>
      <c r="D130" s="6" t="str">
        <f>"Q"&amp;ROUNDUP(MONTH(SalesData[[#This Row],[Order Date]])/3,0)</f>
        <v>Q2</v>
      </c>
      <c r="E130" s="7">
        <f>MONTH(SalesData[[#This Row],[Order Date]])</f>
        <v>5</v>
      </c>
      <c r="F130" s="6" t="str">
        <f>TEXT(SalesData[[#This Row],[Order Date]],"mmm")</f>
        <v>May</v>
      </c>
      <c r="G130" s="8" t="s">
        <v>61</v>
      </c>
      <c r="H130" s="8" t="s">
        <v>76</v>
      </c>
      <c r="I130" s="8" t="s">
        <v>48</v>
      </c>
      <c r="J130" s="8" t="s">
        <v>31</v>
      </c>
      <c r="K130" s="8" t="s">
        <v>39</v>
      </c>
      <c r="L130" s="8" t="s">
        <v>67</v>
      </c>
      <c r="M130" s="7">
        <v>3</v>
      </c>
      <c r="N130" s="2">
        <v>120.61</v>
      </c>
      <c r="O130" s="9">
        <v>0</v>
      </c>
      <c r="P130" s="2">
        <v>60.17</v>
      </c>
      <c r="Q130" s="2">
        <f t="shared" si="4"/>
        <v>361.83</v>
      </c>
      <c r="R130" s="2">
        <f t="shared" si="5"/>
        <v>180.51</v>
      </c>
      <c r="S130" s="2">
        <f t="shared" si="6"/>
        <v>181.32</v>
      </c>
      <c r="T130" s="6">
        <f t="shared" si="7"/>
        <v>0.50111931017328581</v>
      </c>
    </row>
    <row r="131" spans="1:20" ht="15.6" x14ac:dyDescent="0.3">
      <c r="A131" s="3" t="s">
        <v>200</v>
      </c>
      <c r="B131" s="4">
        <v>46284</v>
      </c>
      <c r="C131" s="5">
        <f>YEAR(SalesData[[#This Row],[Order Date]])</f>
        <v>2026</v>
      </c>
      <c r="D131" s="6" t="str">
        <f>"Q"&amp;ROUNDUP(MONTH(SalesData[[#This Row],[Order Date]])/3,0)</f>
        <v>Q3</v>
      </c>
      <c r="E131" s="7">
        <f>MONTH(SalesData[[#This Row],[Order Date]])</f>
        <v>9</v>
      </c>
      <c r="F131" s="6" t="str">
        <f>TEXT(SalesData[[#This Row],[Order Date]],"mmm")</f>
        <v>Sep</v>
      </c>
      <c r="G131" s="8" t="s">
        <v>28</v>
      </c>
      <c r="H131" s="8" t="s">
        <v>86</v>
      </c>
      <c r="I131" s="8" t="s">
        <v>23</v>
      </c>
      <c r="J131" s="8" t="s">
        <v>31</v>
      </c>
      <c r="K131" s="8" t="s">
        <v>39</v>
      </c>
      <c r="L131" s="8" t="s">
        <v>40</v>
      </c>
      <c r="M131" s="7">
        <v>1</v>
      </c>
      <c r="N131" s="2">
        <v>198.29</v>
      </c>
      <c r="O131" s="9">
        <v>0.05</v>
      </c>
      <c r="P131" s="2">
        <v>106.24</v>
      </c>
      <c r="Q131" s="2">
        <f t="shared" si="4"/>
        <v>188.37549999999999</v>
      </c>
      <c r="R131" s="2">
        <f t="shared" si="5"/>
        <v>106.24</v>
      </c>
      <c r="S131" s="2">
        <f t="shared" si="6"/>
        <v>82.135499999999993</v>
      </c>
      <c r="T131" s="6">
        <f t="shared" si="7"/>
        <v>0.436020076920831</v>
      </c>
    </row>
    <row r="132" spans="1:20" ht="15.6" x14ac:dyDescent="0.3">
      <c r="A132" s="3" t="s">
        <v>201</v>
      </c>
      <c r="B132" s="4">
        <v>46204</v>
      </c>
      <c r="C132" s="5">
        <f>YEAR(SalesData[[#This Row],[Order Date]])</f>
        <v>2026</v>
      </c>
      <c r="D132" s="6" t="str">
        <f>"Q"&amp;ROUNDUP(MONTH(SalesData[[#This Row],[Order Date]])/3,0)</f>
        <v>Q3</v>
      </c>
      <c r="E132" s="7">
        <f>MONTH(SalesData[[#This Row],[Order Date]])</f>
        <v>7</v>
      </c>
      <c r="F132" s="6" t="str">
        <f>TEXT(SalesData[[#This Row],[Order Date]],"mmm")</f>
        <v>Jul</v>
      </c>
      <c r="G132" s="8" t="s">
        <v>61</v>
      </c>
      <c r="H132" s="8" t="s">
        <v>62</v>
      </c>
      <c r="I132" s="8" t="s">
        <v>30</v>
      </c>
      <c r="J132" s="8" t="s">
        <v>31</v>
      </c>
      <c r="K132" s="8" t="s">
        <v>39</v>
      </c>
      <c r="L132" s="8" t="s">
        <v>67</v>
      </c>
      <c r="M132" s="7">
        <v>2</v>
      </c>
      <c r="N132" s="2">
        <v>121.78</v>
      </c>
      <c r="O132" s="9">
        <v>0.1</v>
      </c>
      <c r="P132" s="2">
        <v>59.62</v>
      </c>
      <c r="Q132" s="2">
        <f t="shared" ref="Q132:Q195" si="8">M132*N132*(1-O132)</f>
        <v>219.20400000000001</v>
      </c>
      <c r="R132" s="2">
        <f t="shared" ref="R132:R195" si="9">M132*P132</f>
        <v>119.24</v>
      </c>
      <c r="S132" s="2">
        <f t="shared" ref="S132:S195" si="10">Q132-R132</f>
        <v>99.964000000000013</v>
      </c>
      <c r="T132" s="6">
        <f t="shared" ref="T132:T195" si="11">IFERROR(S132/Q132,0)</f>
        <v>0.45603182423678407</v>
      </c>
    </row>
    <row r="133" spans="1:20" ht="15.6" x14ac:dyDescent="0.3">
      <c r="A133" s="3" t="s">
        <v>202</v>
      </c>
      <c r="B133" s="4">
        <v>46140</v>
      </c>
      <c r="C133" s="5">
        <f>YEAR(SalesData[[#This Row],[Order Date]])</f>
        <v>2026</v>
      </c>
      <c r="D133" s="6" t="str">
        <f>"Q"&amp;ROUNDUP(MONTH(SalesData[[#This Row],[Order Date]])/3,0)</f>
        <v>Q2</v>
      </c>
      <c r="E133" s="7">
        <f>MONTH(SalesData[[#This Row],[Order Date]])</f>
        <v>4</v>
      </c>
      <c r="F133" s="6" t="str">
        <f>TEXT(SalesData[[#This Row],[Order Date]],"mmm")</f>
        <v>Apr</v>
      </c>
      <c r="G133" s="8" t="s">
        <v>54</v>
      </c>
      <c r="H133" s="8" t="s">
        <v>82</v>
      </c>
      <c r="I133" s="8" t="s">
        <v>30</v>
      </c>
      <c r="J133" s="8" t="s">
        <v>24</v>
      </c>
      <c r="K133" s="8" t="s">
        <v>39</v>
      </c>
      <c r="L133" s="8" t="s">
        <v>106</v>
      </c>
      <c r="M133" s="7">
        <v>1</v>
      </c>
      <c r="N133" s="2">
        <v>83.38</v>
      </c>
      <c r="O133" s="9">
        <v>0</v>
      </c>
      <c r="P133" s="2">
        <v>38.979999999999997</v>
      </c>
      <c r="Q133" s="2">
        <f t="shared" si="8"/>
        <v>83.38</v>
      </c>
      <c r="R133" s="2">
        <f t="shared" si="9"/>
        <v>38.979999999999997</v>
      </c>
      <c r="S133" s="2">
        <f t="shared" si="10"/>
        <v>44.4</v>
      </c>
      <c r="T133" s="6">
        <f t="shared" si="11"/>
        <v>0.53250179899256422</v>
      </c>
    </row>
    <row r="134" spans="1:20" ht="15.6" x14ac:dyDescent="0.3">
      <c r="A134" s="3" t="s">
        <v>203</v>
      </c>
      <c r="B134" s="4">
        <v>46229</v>
      </c>
      <c r="C134" s="5">
        <f>YEAR(SalesData[[#This Row],[Order Date]])</f>
        <v>2026</v>
      </c>
      <c r="D134" s="6" t="str">
        <f>"Q"&amp;ROUNDUP(MONTH(SalesData[[#This Row],[Order Date]])/3,0)</f>
        <v>Q3</v>
      </c>
      <c r="E134" s="7">
        <f>MONTH(SalesData[[#This Row],[Order Date]])</f>
        <v>7</v>
      </c>
      <c r="F134" s="6" t="str">
        <f>TEXT(SalesData[[#This Row],[Order Date]],"mmm")</f>
        <v>Jul</v>
      </c>
      <c r="G134" s="8" t="s">
        <v>54</v>
      </c>
      <c r="H134" s="8" t="s">
        <v>57</v>
      </c>
      <c r="I134" s="8" t="s">
        <v>23</v>
      </c>
      <c r="J134" s="8" t="s">
        <v>24</v>
      </c>
      <c r="K134" s="8" t="s">
        <v>25</v>
      </c>
      <c r="L134" s="8" t="s">
        <v>70</v>
      </c>
      <c r="M134" s="7">
        <v>1</v>
      </c>
      <c r="N134" s="2">
        <v>140.44</v>
      </c>
      <c r="O134" s="9">
        <v>0</v>
      </c>
      <c r="P134" s="2">
        <v>77.08</v>
      </c>
      <c r="Q134" s="2">
        <f t="shared" si="8"/>
        <v>140.44</v>
      </c>
      <c r="R134" s="2">
        <f t="shared" si="9"/>
        <v>77.08</v>
      </c>
      <c r="S134" s="2">
        <f t="shared" si="10"/>
        <v>63.36</v>
      </c>
      <c r="T134" s="6">
        <f t="shared" si="11"/>
        <v>0.45115351751637711</v>
      </c>
    </row>
    <row r="135" spans="1:20" ht="15.6" x14ac:dyDescent="0.3">
      <c r="A135" s="3" t="s">
        <v>204</v>
      </c>
      <c r="B135" s="4">
        <v>46273</v>
      </c>
      <c r="C135" s="5">
        <f>YEAR(SalesData[[#This Row],[Order Date]])</f>
        <v>2026</v>
      </c>
      <c r="D135" s="6" t="str">
        <f>"Q"&amp;ROUNDUP(MONTH(SalesData[[#This Row],[Order Date]])/3,0)</f>
        <v>Q3</v>
      </c>
      <c r="E135" s="7">
        <f>MONTH(SalesData[[#This Row],[Order Date]])</f>
        <v>9</v>
      </c>
      <c r="F135" s="6" t="str">
        <f>TEXT(SalesData[[#This Row],[Order Date]],"mmm")</f>
        <v>Sep</v>
      </c>
      <c r="G135" s="8" t="s">
        <v>61</v>
      </c>
      <c r="H135" s="8" t="s">
        <v>76</v>
      </c>
      <c r="I135" s="8" t="s">
        <v>30</v>
      </c>
      <c r="J135" s="8" t="s">
        <v>31</v>
      </c>
      <c r="K135" s="8" t="s">
        <v>51</v>
      </c>
      <c r="L135" s="8" t="s">
        <v>72</v>
      </c>
      <c r="M135" s="7">
        <v>2</v>
      </c>
      <c r="N135" s="2">
        <v>39.409999999999997</v>
      </c>
      <c r="O135" s="9">
        <v>0.05</v>
      </c>
      <c r="P135" s="2">
        <v>17.12</v>
      </c>
      <c r="Q135" s="2">
        <f t="shared" si="8"/>
        <v>74.878999999999991</v>
      </c>
      <c r="R135" s="2">
        <f t="shared" si="9"/>
        <v>34.24</v>
      </c>
      <c r="S135" s="2">
        <f t="shared" si="10"/>
        <v>40.638999999999989</v>
      </c>
      <c r="T135" s="6">
        <f t="shared" si="11"/>
        <v>0.54272893601677363</v>
      </c>
    </row>
    <row r="136" spans="1:20" ht="15.6" x14ac:dyDescent="0.3">
      <c r="A136" s="3" t="s">
        <v>205</v>
      </c>
      <c r="B136" s="4">
        <v>46324</v>
      </c>
      <c r="C136" s="5">
        <f>YEAR(SalesData[[#This Row],[Order Date]])</f>
        <v>2026</v>
      </c>
      <c r="D136" s="6" t="str">
        <f>"Q"&amp;ROUNDUP(MONTH(SalesData[[#This Row],[Order Date]])/3,0)</f>
        <v>Q4</v>
      </c>
      <c r="E136" s="7">
        <f>MONTH(SalesData[[#This Row],[Order Date]])</f>
        <v>10</v>
      </c>
      <c r="F136" s="6" t="str">
        <f>TEXT(SalesData[[#This Row],[Order Date]],"mmm")</f>
        <v>Oct</v>
      </c>
      <c r="G136" s="8" t="s">
        <v>28</v>
      </c>
      <c r="H136" s="8" t="s">
        <v>29</v>
      </c>
      <c r="I136" s="8" t="s">
        <v>48</v>
      </c>
      <c r="J136" s="8" t="s">
        <v>31</v>
      </c>
      <c r="K136" s="8" t="s">
        <v>32</v>
      </c>
      <c r="L136" s="8" t="s">
        <v>33</v>
      </c>
      <c r="M136" s="7">
        <v>1</v>
      </c>
      <c r="N136" s="2">
        <v>36.58</v>
      </c>
      <c r="O136" s="9">
        <v>0</v>
      </c>
      <c r="P136" s="2">
        <v>13.5</v>
      </c>
      <c r="Q136" s="2">
        <f t="shared" si="8"/>
        <v>36.58</v>
      </c>
      <c r="R136" s="2">
        <f t="shared" si="9"/>
        <v>13.5</v>
      </c>
      <c r="S136" s="2">
        <f t="shared" si="10"/>
        <v>23.08</v>
      </c>
      <c r="T136" s="6">
        <f t="shared" si="11"/>
        <v>0.63094587206123565</v>
      </c>
    </row>
    <row r="137" spans="1:20" ht="15.6" x14ac:dyDescent="0.3">
      <c r="A137" s="3" t="s">
        <v>206</v>
      </c>
      <c r="B137" s="4">
        <v>46242</v>
      </c>
      <c r="C137" s="5">
        <f>YEAR(SalesData[[#This Row],[Order Date]])</f>
        <v>2026</v>
      </c>
      <c r="D137" s="6" t="str">
        <f>"Q"&amp;ROUNDUP(MONTH(SalesData[[#This Row],[Order Date]])/3,0)</f>
        <v>Q3</v>
      </c>
      <c r="E137" s="7">
        <f>MONTH(SalesData[[#This Row],[Order Date]])</f>
        <v>8</v>
      </c>
      <c r="F137" s="6" t="str">
        <f>TEXT(SalesData[[#This Row],[Order Date]],"mmm")</f>
        <v>Aug</v>
      </c>
      <c r="G137" s="8" t="s">
        <v>21</v>
      </c>
      <c r="H137" s="8" t="s">
        <v>89</v>
      </c>
      <c r="I137" s="8" t="s">
        <v>30</v>
      </c>
      <c r="J137" s="8" t="s">
        <v>31</v>
      </c>
      <c r="K137" s="8" t="s">
        <v>51</v>
      </c>
      <c r="L137" s="8" t="s">
        <v>58</v>
      </c>
      <c r="M137" s="7">
        <v>1</v>
      </c>
      <c r="N137" s="2">
        <v>104.69</v>
      </c>
      <c r="O137" s="9">
        <v>0</v>
      </c>
      <c r="P137" s="2">
        <v>49.06</v>
      </c>
      <c r="Q137" s="2">
        <f t="shared" si="8"/>
        <v>104.69</v>
      </c>
      <c r="R137" s="2">
        <f t="shared" si="9"/>
        <v>49.06</v>
      </c>
      <c r="S137" s="2">
        <f t="shared" si="10"/>
        <v>55.629999999999995</v>
      </c>
      <c r="T137" s="6">
        <f t="shared" si="11"/>
        <v>0.53137835514375775</v>
      </c>
    </row>
    <row r="138" spans="1:20" ht="15.6" x14ac:dyDescent="0.3">
      <c r="A138" s="3" t="s">
        <v>207</v>
      </c>
      <c r="B138" s="4">
        <v>46280</v>
      </c>
      <c r="C138" s="5">
        <f>YEAR(SalesData[[#This Row],[Order Date]])</f>
        <v>2026</v>
      </c>
      <c r="D138" s="6" t="str">
        <f>"Q"&amp;ROUNDUP(MONTH(SalesData[[#This Row],[Order Date]])/3,0)</f>
        <v>Q3</v>
      </c>
      <c r="E138" s="7">
        <f>MONTH(SalesData[[#This Row],[Order Date]])</f>
        <v>9</v>
      </c>
      <c r="F138" s="6" t="str">
        <f>TEXT(SalesData[[#This Row],[Order Date]],"mmm")</f>
        <v>Sep</v>
      </c>
      <c r="G138" s="8" t="s">
        <v>54</v>
      </c>
      <c r="H138" s="8" t="s">
        <v>92</v>
      </c>
      <c r="I138" s="8" t="s">
        <v>48</v>
      </c>
      <c r="J138" s="8" t="s">
        <v>24</v>
      </c>
      <c r="K138" s="8" t="s">
        <v>51</v>
      </c>
      <c r="L138" s="8" t="s">
        <v>72</v>
      </c>
      <c r="M138" s="7">
        <v>5</v>
      </c>
      <c r="N138" s="2">
        <v>40.17</v>
      </c>
      <c r="O138" s="9">
        <v>0</v>
      </c>
      <c r="P138" s="2">
        <v>16.27</v>
      </c>
      <c r="Q138" s="2">
        <f t="shared" si="8"/>
        <v>200.85000000000002</v>
      </c>
      <c r="R138" s="2">
        <f t="shared" si="9"/>
        <v>81.349999999999994</v>
      </c>
      <c r="S138" s="2">
        <f t="shared" si="10"/>
        <v>119.50000000000003</v>
      </c>
      <c r="T138" s="6">
        <f t="shared" si="11"/>
        <v>0.59497137167040082</v>
      </c>
    </row>
    <row r="139" spans="1:20" ht="15.6" x14ac:dyDescent="0.3">
      <c r="A139" s="3" t="s">
        <v>208</v>
      </c>
      <c r="B139" s="4">
        <v>46376</v>
      </c>
      <c r="C139" s="5">
        <f>YEAR(SalesData[[#This Row],[Order Date]])</f>
        <v>2026</v>
      </c>
      <c r="D139" s="6" t="str">
        <f>"Q"&amp;ROUNDUP(MONTH(SalesData[[#This Row],[Order Date]])/3,0)</f>
        <v>Q4</v>
      </c>
      <c r="E139" s="7">
        <f>MONTH(SalesData[[#This Row],[Order Date]])</f>
        <v>12</v>
      </c>
      <c r="F139" s="6" t="str">
        <f>TEXT(SalesData[[#This Row],[Order Date]],"mmm")</f>
        <v>Dec</v>
      </c>
      <c r="G139" s="8" t="s">
        <v>21</v>
      </c>
      <c r="H139" s="8" t="s">
        <v>89</v>
      </c>
      <c r="I139" s="8" t="s">
        <v>30</v>
      </c>
      <c r="J139" s="8" t="s">
        <v>24</v>
      </c>
      <c r="K139" s="8" t="s">
        <v>39</v>
      </c>
      <c r="L139" s="8" t="s">
        <v>67</v>
      </c>
      <c r="M139" s="7">
        <v>4</v>
      </c>
      <c r="N139" s="2">
        <v>120.8</v>
      </c>
      <c r="O139" s="9">
        <v>0.1</v>
      </c>
      <c r="P139" s="2">
        <v>59.93</v>
      </c>
      <c r="Q139" s="2">
        <f t="shared" si="8"/>
        <v>434.88</v>
      </c>
      <c r="R139" s="2">
        <f t="shared" si="9"/>
        <v>239.72</v>
      </c>
      <c r="S139" s="2">
        <f t="shared" si="10"/>
        <v>195.16</v>
      </c>
      <c r="T139" s="6">
        <f t="shared" si="11"/>
        <v>0.44876747608535689</v>
      </c>
    </row>
    <row r="140" spans="1:20" ht="15.6" x14ac:dyDescent="0.3">
      <c r="A140" s="3" t="s">
        <v>209</v>
      </c>
      <c r="B140" s="4">
        <v>46120</v>
      </c>
      <c r="C140" s="5">
        <f>YEAR(SalesData[[#This Row],[Order Date]])</f>
        <v>2026</v>
      </c>
      <c r="D140" s="6" t="str">
        <f>"Q"&amp;ROUNDUP(MONTH(SalesData[[#This Row],[Order Date]])/3,0)</f>
        <v>Q2</v>
      </c>
      <c r="E140" s="7">
        <f>MONTH(SalesData[[#This Row],[Order Date]])</f>
        <v>4</v>
      </c>
      <c r="F140" s="6" t="str">
        <f>TEXT(SalesData[[#This Row],[Order Date]],"mmm")</f>
        <v>Apr</v>
      </c>
      <c r="G140" s="8" t="s">
        <v>28</v>
      </c>
      <c r="H140" s="8" t="s">
        <v>86</v>
      </c>
      <c r="I140" s="8" t="s">
        <v>30</v>
      </c>
      <c r="J140" s="8" t="s">
        <v>24</v>
      </c>
      <c r="K140" s="8" t="s">
        <v>51</v>
      </c>
      <c r="L140" s="8" t="s">
        <v>52</v>
      </c>
      <c r="M140" s="7">
        <v>5</v>
      </c>
      <c r="N140" s="2">
        <v>50.22</v>
      </c>
      <c r="O140" s="9">
        <v>0.1</v>
      </c>
      <c r="P140" s="2">
        <v>22.31</v>
      </c>
      <c r="Q140" s="2">
        <f t="shared" si="8"/>
        <v>225.99</v>
      </c>
      <c r="R140" s="2">
        <f t="shared" si="9"/>
        <v>111.55</v>
      </c>
      <c r="S140" s="2">
        <f t="shared" si="10"/>
        <v>114.44000000000001</v>
      </c>
      <c r="T140" s="6">
        <f t="shared" si="11"/>
        <v>0.50639408823399268</v>
      </c>
    </row>
    <row r="141" spans="1:20" ht="15.6" x14ac:dyDescent="0.3">
      <c r="A141" s="3" t="s">
        <v>210</v>
      </c>
      <c r="B141" s="4">
        <v>46384</v>
      </c>
      <c r="C141" s="5">
        <f>YEAR(SalesData[[#This Row],[Order Date]])</f>
        <v>2026</v>
      </c>
      <c r="D141" s="6" t="str">
        <f>"Q"&amp;ROUNDUP(MONTH(SalesData[[#This Row],[Order Date]])/3,0)</f>
        <v>Q4</v>
      </c>
      <c r="E141" s="7">
        <f>MONTH(SalesData[[#This Row],[Order Date]])</f>
        <v>12</v>
      </c>
      <c r="F141" s="6" t="str">
        <f>TEXT(SalesData[[#This Row],[Order Date]],"mmm")</f>
        <v>Dec</v>
      </c>
      <c r="G141" s="8" t="s">
        <v>21</v>
      </c>
      <c r="H141" s="8" t="s">
        <v>42</v>
      </c>
      <c r="I141" s="8" t="s">
        <v>30</v>
      </c>
      <c r="J141" s="8" t="s">
        <v>31</v>
      </c>
      <c r="K141" s="8" t="s">
        <v>51</v>
      </c>
      <c r="L141" s="8" t="s">
        <v>95</v>
      </c>
      <c r="M141" s="7">
        <v>1</v>
      </c>
      <c r="N141" s="2">
        <v>81.39</v>
      </c>
      <c r="O141" s="9">
        <v>0.05</v>
      </c>
      <c r="P141" s="2">
        <v>43.54</v>
      </c>
      <c r="Q141" s="2">
        <f t="shared" si="8"/>
        <v>77.320499999999996</v>
      </c>
      <c r="R141" s="2">
        <f t="shared" si="9"/>
        <v>43.54</v>
      </c>
      <c r="S141" s="2">
        <f t="shared" si="10"/>
        <v>33.780499999999996</v>
      </c>
      <c r="T141" s="6">
        <f t="shared" si="11"/>
        <v>0.43688931137279247</v>
      </c>
    </row>
    <row r="142" spans="1:20" ht="15.6" x14ac:dyDescent="0.3">
      <c r="A142" s="3" t="s">
        <v>211</v>
      </c>
      <c r="B142" s="4">
        <v>46149</v>
      </c>
      <c r="C142" s="5">
        <f>YEAR(SalesData[[#This Row],[Order Date]])</f>
        <v>2026</v>
      </c>
      <c r="D142" s="6" t="str">
        <f>"Q"&amp;ROUNDUP(MONTH(SalesData[[#This Row],[Order Date]])/3,0)</f>
        <v>Q2</v>
      </c>
      <c r="E142" s="7">
        <f>MONTH(SalesData[[#This Row],[Order Date]])</f>
        <v>5</v>
      </c>
      <c r="F142" s="6" t="str">
        <f>TEXT(SalesData[[#This Row],[Order Date]],"mmm")</f>
        <v>May</v>
      </c>
      <c r="G142" s="8" t="s">
        <v>28</v>
      </c>
      <c r="H142" s="8" t="s">
        <v>35</v>
      </c>
      <c r="I142" s="8" t="s">
        <v>23</v>
      </c>
      <c r="J142" s="8" t="s">
        <v>31</v>
      </c>
      <c r="K142" s="8" t="s">
        <v>98</v>
      </c>
      <c r="L142" s="8" t="s">
        <v>99</v>
      </c>
      <c r="M142" s="7">
        <v>2</v>
      </c>
      <c r="N142" s="2">
        <v>124.25</v>
      </c>
      <c r="O142" s="9">
        <v>0</v>
      </c>
      <c r="P142" s="2">
        <v>69.510000000000005</v>
      </c>
      <c r="Q142" s="2">
        <f t="shared" si="8"/>
        <v>248.5</v>
      </c>
      <c r="R142" s="2">
        <f t="shared" si="9"/>
        <v>139.02000000000001</v>
      </c>
      <c r="S142" s="2">
        <f t="shared" si="10"/>
        <v>109.47999999999999</v>
      </c>
      <c r="T142" s="6">
        <f t="shared" si="11"/>
        <v>0.44056338028169012</v>
      </c>
    </row>
    <row r="143" spans="1:20" ht="15.6" x14ac:dyDescent="0.3">
      <c r="A143" s="3" t="s">
        <v>212</v>
      </c>
      <c r="B143" s="4">
        <v>46026</v>
      </c>
      <c r="C143" s="5">
        <f>YEAR(SalesData[[#This Row],[Order Date]])</f>
        <v>2026</v>
      </c>
      <c r="D143" s="6" t="str">
        <f>"Q"&amp;ROUNDUP(MONTH(SalesData[[#This Row],[Order Date]])/3,0)</f>
        <v>Q1</v>
      </c>
      <c r="E143" s="7">
        <f>MONTH(SalesData[[#This Row],[Order Date]])</f>
        <v>1</v>
      </c>
      <c r="F143" s="6" t="str">
        <f>TEXT(SalesData[[#This Row],[Order Date]],"mmm")</f>
        <v>Jan</v>
      </c>
      <c r="G143" s="8" t="s">
        <v>21</v>
      </c>
      <c r="H143" s="8" t="s">
        <v>22</v>
      </c>
      <c r="I143" s="8" t="s">
        <v>23</v>
      </c>
      <c r="J143" s="8" t="s">
        <v>36</v>
      </c>
      <c r="K143" s="8" t="s">
        <v>32</v>
      </c>
      <c r="L143" s="8" t="s">
        <v>65</v>
      </c>
      <c r="M143" s="7">
        <v>1</v>
      </c>
      <c r="N143" s="2">
        <v>46.99</v>
      </c>
      <c r="O143" s="9">
        <v>0.05</v>
      </c>
      <c r="P143" s="2">
        <v>18.11</v>
      </c>
      <c r="Q143" s="2">
        <f t="shared" si="8"/>
        <v>44.640500000000003</v>
      </c>
      <c r="R143" s="2">
        <f t="shared" si="9"/>
        <v>18.11</v>
      </c>
      <c r="S143" s="2">
        <f t="shared" si="10"/>
        <v>26.530500000000004</v>
      </c>
      <c r="T143" s="6">
        <f t="shared" si="11"/>
        <v>0.59431457980981395</v>
      </c>
    </row>
    <row r="144" spans="1:20" ht="15.6" x14ac:dyDescent="0.3">
      <c r="A144" s="3" t="s">
        <v>213</v>
      </c>
      <c r="B144" s="4">
        <v>46323</v>
      </c>
      <c r="C144" s="5">
        <f>YEAR(SalesData[[#This Row],[Order Date]])</f>
        <v>2026</v>
      </c>
      <c r="D144" s="6" t="str">
        <f>"Q"&amp;ROUNDUP(MONTH(SalesData[[#This Row],[Order Date]])/3,0)</f>
        <v>Q4</v>
      </c>
      <c r="E144" s="7">
        <f>MONTH(SalesData[[#This Row],[Order Date]])</f>
        <v>10</v>
      </c>
      <c r="F144" s="6" t="str">
        <f>TEXT(SalesData[[#This Row],[Order Date]],"mmm")</f>
        <v>Oct</v>
      </c>
      <c r="G144" s="8" t="s">
        <v>54</v>
      </c>
      <c r="H144" s="8" t="s">
        <v>57</v>
      </c>
      <c r="I144" s="8" t="s">
        <v>30</v>
      </c>
      <c r="J144" s="8" t="s">
        <v>31</v>
      </c>
      <c r="K144" s="8" t="s">
        <v>39</v>
      </c>
      <c r="L144" s="8" t="s">
        <v>67</v>
      </c>
      <c r="M144" s="7">
        <v>1</v>
      </c>
      <c r="N144" s="2">
        <v>125.39</v>
      </c>
      <c r="O144" s="9">
        <v>0.05</v>
      </c>
      <c r="P144" s="2">
        <v>61.19</v>
      </c>
      <c r="Q144" s="2">
        <f t="shared" si="8"/>
        <v>119.12049999999999</v>
      </c>
      <c r="R144" s="2">
        <f t="shared" si="9"/>
        <v>61.19</v>
      </c>
      <c r="S144" s="2">
        <f t="shared" si="10"/>
        <v>57.930499999999995</v>
      </c>
      <c r="T144" s="6">
        <f t="shared" si="11"/>
        <v>0.48631847582909743</v>
      </c>
    </row>
    <row r="145" spans="1:20" ht="15.6" x14ac:dyDescent="0.3">
      <c r="A145" s="3" t="s">
        <v>214</v>
      </c>
      <c r="B145" s="4">
        <v>46245</v>
      </c>
      <c r="C145" s="5">
        <f>YEAR(SalesData[[#This Row],[Order Date]])</f>
        <v>2026</v>
      </c>
      <c r="D145" s="6" t="str">
        <f>"Q"&amp;ROUNDUP(MONTH(SalesData[[#This Row],[Order Date]])/3,0)</f>
        <v>Q3</v>
      </c>
      <c r="E145" s="7">
        <f>MONTH(SalesData[[#This Row],[Order Date]])</f>
        <v>8</v>
      </c>
      <c r="F145" s="6" t="str">
        <f>TEXT(SalesData[[#This Row],[Order Date]],"mmm")</f>
        <v>Aug</v>
      </c>
      <c r="G145" s="8" t="s">
        <v>61</v>
      </c>
      <c r="H145" s="8" t="s">
        <v>105</v>
      </c>
      <c r="I145" s="8" t="s">
        <v>30</v>
      </c>
      <c r="J145" s="8" t="s">
        <v>31</v>
      </c>
      <c r="K145" s="8" t="s">
        <v>39</v>
      </c>
      <c r="L145" s="8" t="s">
        <v>40</v>
      </c>
      <c r="M145" s="7">
        <v>1</v>
      </c>
      <c r="N145" s="2">
        <v>193.67</v>
      </c>
      <c r="O145" s="9">
        <v>0</v>
      </c>
      <c r="P145" s="2">
        <v>103.79</v>
      </c>
      <c r="Q145" s="2">
        <f t="shared" si="8"/>
        <v>193.67</v>
      </c>
      <c r="R145" s="2">
        <f t="shared" si="9"/>
        <v>103.79</v>
      </c>
      <c r="S145" s="2">
        <f t="shared" si="10"/>
        <v>89.879999999999981</v>
      </c>
      <c r="T145" s="6">
        <f t="shared" si="11"/>
        <v>0.46408839779005517</v>
      </c>
    </row>
    <row r="146" spans="1:20" ht="15.6" x14ac:dyDescent="0.3">
      <c r="A146" s="3" t="s">
        <v>215</v>
      </c>
      <c r="B146" s="4">
        <v>46155</v>
      </c>
      <c r="C146" s="5">
        <f>YEAR(SalesData[[#This Row],[Order Date]])</f>
        <v>2026</v>
      </c>
      <c r="D146" s="6" t="str">
        <f>"Q"&amp;ROUNDUP(MONTH(SalesData[[#This Row],[Order Date]])/3,0)</f>
        <v>Q2</v>
      </c>
      <c r="E146" s="7">
        <f>MONTH(SalesData[[#This Row],[Order Date]])</f>
        <v>5</v>
      </c>
      <c r="F146" s="6" t="str">
        <f>TEXT(SalesData[[#This Row],[Order Date]],"mmm")</f>
        <v>May</v>
      </c>
      <c r="G146" s="8" t="s">
        <v>21</v>
      </c>
      <c r="H146" s="8" t="s">
        <v>89</v>
      </c>
      <c r="I146" s="8" t="s">
        <v>30</v>
      </c>
      <c r="J146" s="8" t="s">
        <v>31</v>
      </c>
      <c r="K146" s="8" t="s">
        <v>39</v>
      </c>
      <c r="L146" s="8" t="s">
        <v>67</v>
      </c>
      <c r="M146" s="7">
        <v>1</v>
      </c>
      <c r="N146" s="2">
        <v>122.11</v>
      </c>
      <c r="O146" s="9">
        <v>0</v>
      </c>
      <c r="P146" s="2">
        <v>59.86</v>
      </c>
      <c r="Q146" s="2">
        <f t="shared" si="8"/>
        <v>122.11</v>
      </c>
      <c r="R146" s="2">
        <f t="shared" si="9"/>
        <v>59.86</v>
      </c>
      <c r="S146" s="2">
        <f t="shared" si="10"/>
        <v>62.25</v>
      </c>
      <c r="T146" s="6">
        <f t="shared" si="11"/>
        <v>0.50978625829170421</v>
      </c>
    </row>
    <row r="147" spans="1:20" ht="15.6" x14ac:dyDescent="0.3">
      <c r="A147" s="3" t="s">
        <v>216</v>
      </c>
      <c r="B147" s="4">
        <v>46324</v>
      </c>
      <c r="C147" s="5">
        <f>YEAR(SalesData[[#This Row],[Order Date]])</f>
        <v>2026</v>
      </c>
      <c r="D147" s="6" t="str">
        <f>"Q"&amp;ROUNDUP(MONTH(SalesData[[#This Row],[Order Date]])/3,0)</f>
        <v>Q4</v>
      </c>
      <c r="E147" s="7">
        <f>MONTH(SalesData[[#This Row],[Order Date]])</f>
        <v>10</v>
      </c>
      <c r="F147" s="6" t="str">
        <f>TEXT(SalesData[[#This Row],[Order Date]],"mmm")</f>
        <v>Oct</v>
      </c>
      <c r="G147" s="8" t="s">
        <v>54</v>
      </c>
      <c r="H147" s="8" t="s">
        <v>55</v>
      </c>
      <c r="I147" s="8" t="s">
        <v>48</v>
      </c>
      <c r="J147" s="8" t="s">
        <v>31</v>
      </c>
      <c r="K147" s="8" t="s">
        <v>98</v>
      </c>
      <c r="L147" s="8" t="s">
        <v>131</v>
      </c>
      <c r="M147" s="7">
        <v>2</v>
      </c>
      <c r="N147" s="2">
        <v>41.06</v>
      </c>
      <c r="O147" s="9">
        <v>0.05</v>
      </c>
      <c r="P147" s="2">
        <v>15.07</v>
      </c>
      <c r="Q147" s="2">
        <f t="shared" si="8"/>
        <v>78.013999999999996</v>
      </c>
      <c r="R147" s="2">
        <f t="shared" si="9"/>
        <v>30.14</v>
      </c>
      <c r="S147" s="2">
        <f t="shared" si="10"/>
        <v>47.873999999999995</v>
      </c>
      <c r="T147" s="6">
        <f t="shared" si="11"/>
        <v>0.6136590868305688</v>
      </c>
    </row>
    <row r="148" spans="1:20" ht="15.6" x14ac:dyDescent="0.3">
      <c r="A148" s="3" t="s">
        <v>217</v>
      </c>
      <c r="B148" s="4">
        <v>46310</v>
      </c>
      <c r="C148" s="5">
        <f>YEAR(SalesData[[#This Row],[Order Date]])</f>
        <v>2026</v>
      </c>
      <c r="D148" s="6" t="str">
        <f>"Q"&amp;ROUNDUP(MONTH(SalesData[[#This Row],[Order Date]])/3,0)</f>
        <v>Q4</v>
      </c>
      <c r="E148" s="7">
        <f>MONTH(SalesData[[#This Row],[Order Date]])</f>
        <v>10</v>
      </c>
      <c r="F148" s="6" t="str">
        <f>TEXT(SalesData[[#This Row],[Order Date]],"mmm")</f>
        <v>Oct</v>
      </c>
      <c r="G148" s="8" t="s">
        <v>28</v>
      </c>
      <c r="H148" s="8" t="s">
        <v>29</v>
      </c>
      <c r="I148" s="8" t="s">
        <v>30</v>
      </c>
      <c r="J148" s="8" t="s">
        <v>24</v>
      </c>
      <c r="K148" s="8" t="s">
        <v>25</v>
      </c>
      <c r="L148" s="8" t="s">
        <v>49</v>
      </c>
      <c r="M148" s="7">
        <v>1</v>
      </c>
      <c r="N148" s="2">
        <v>71.05</v>
      </c>
      <c r="O148" s="9">
        <v>0</v>
      </c>
      <c r="P148" s="2">
        <v>33.32</v>
      </c>
      <c r="Q148" s="2">
        <f t="shared" si="8"/>
        <v>71.05</v>
      </c>
      <c r="R148" s="2">
        <f t="shared" si="9"/>
        <v>33.32</v>
      </c>
      <c r="S148" s="2">
        <f t="shared" si="10"/>
        <v>37.729999999999997</v>
      </c>
      <c r="T148" s="6">
        <f t="shared" si="11"/>
        <v>0.53103448275862064</v>
      </c>
    </row>
    <row r="149" spans="1:20" ht="15.6" x14ac:dyDescent="0.3">
      <c r="A149" s="3" t="s">
        <v>218</v>
      </c>
      <c r="B149" s="4">
        <v>46327</v>
      </c>
      <c r="C149" s="5">
        <f>YEAR(SalesData[[#This Row],[Order Date]])</f>
        <v>2026</v>
      </c>
      <c r="D149" s="6" t="str">
        <f>"Q"&amp;ROUNDUP(MONTH(SalesData[[#This Row],[Order Date]])/3,0)</f>
        <v>Q4</v>
      </c>
      <c r="E149" s="7">
        <f>MONTH(SalesData[[#This Row],[Order Date]])</f>
        <v>11</v>
      </c>
      <c r="F149" s="6" t="str">
        <f>TEXT(SalesData[[#This Row],[Order Date]],"mmm")</f>
        <v>Nov</v>
      </c>
      <c r="G149" s="8" t="s">
        <v>28</v>
      </c>
      <c r="H149" s="8" t="s">
        <v>29</v>
      </c>
      <c r="I149" s="8" t="s">
        <v>45</v>
      </c>
      <c r="J149" s="8" t="s">
        <v>36</v>
      </c>
      <c r="K149" s="8" t="s">
        <v>32</v>
      </c>
      <c r="L149" s="8" t="s">
        <v>37</v>
      </c>
      <c r="M149" s="7">
        <v>5</v>
      </c>
      <c r="N149" s="2">
        <v>132.33000000000001</v>
      </c>
      <c r="O149" s="9">
        <v>0.2</v>
      </c>
      <c r="P149" s="2">
        <v>65.2</v>
      </c>
      <c r="Q149" s="2">
        <f t="shared" si="8"/>
        <v>529.32000000000005</v>
      </c>
      <c r="R149" s="2">
        <f t="shared" si="9"/>
        <v>326</v>
      </c>
      <c r="S149" s="2">
        <f t="shared" si="10"/>
        <v>203.32000000000005</v>
      </c>
      <c r="T149" s="6">
        <f t="shared" si="11"/>
        <v>0.3841154689034989</v>
      </c>
    </row>
    <row r="150" spans="1:20" ht="15.6" x14ac:dyDescent="0.3">
      <c r="A150" s="3" t="s">
        <v>219</v>
      </c>
      <c r="B150" s="4">
        <v>46131</v>
      </c>
      <c r="C150" s="5">
        <f>YEAR(SalesData[[#This Row],[Order Date]])</f>
        <v>2026</v>
      </c>
      <c r="D150" s="6" t="str">
        <f>"Q"&amp;ROUNDUP(MONTH(SalesData[[#This Row],[Order Date]])/3,0)</f>
        <v>Q2</v>
      </c>
      <c r="E150" s="7">
        <f>MONTH(SalesData[[#This Row],[Order Date]])</f>
        <v>4</v>
      </c>
      <c r="F150" s="6" t="str">
        <f>TEXT(SalesData[[#This Row],[Order Date]],"mmm")</f>
        <v>Apr</v>
      </c>
      <c r="G150" s="8" t="s">
        <v>21</v>
      </c>
      <c r="H150" s="8" t="s">
        <v>22</v>
      </c>
      <c r="I150" s="8" t="s">
        <v>30</v>
      </c>
      <c r="J150" s="8" t="s">
        <v>31</v>
      </c>
      <c r="K150" s="8" t="s">
        <v>51</v>
      </c>
      <c r="L150" s="8" t="s">
        <v>58</v>
      </c>
      <c r="M150" s="7">
        <v>2</v>
      </c>
      <c r="N150" s="2">
        <v>101.61</v>
      </c>
      <c r="O150" s="9">
        <v>0</v>
      </c>
      <c r="P150" s="2">
        <v>49.9</v>
      </c>
      <c r="Q150" s="2">
        <f t="shared" si="8"/>
        <v>203.22</v>
      </c>
      <c r="R150" s="2">
        <f t="shared" si="9"/>
        <v>99.8</v>
      </c>
      <c r="S150" s="2">
        <f t="shared" si="10"/>
        <v>103.42</v>
      </c>
      <c r="T150" s="6">
        <f t="shared" si="11"/>
        <v>0.50890660368074014</v>
      </c>
    </row>
    <row r="151" spans="1:20" ht="15.6" x14ac:dyDescent="0.3">
      <c r="A151" s="3" t="s">
        <v>220</v>
      </c>
      <c r="B151" s="4">
        <v>46349</v>
      </c>
      <c r="C151" s="5">
        <f>YEAR(SalesData[[#This Row],[Order Date]])</f>
        <v>2026</v>
      </c>
      <c r="D151" s="6" t="str">
        <f>"Q"&amp;ROUNDUP(MONTH(SalesData[[#This Row],[Order Date]])/3,0)</f>
        <v>Q4</v>
      </c>
      <c r="E151" s="7">
        <f>MONTH(SalesData[[#This Row],[Order Date]])</f>
        <v>11</v>
      </c>
      <c r="F151" s="6" t="str">
        <f>TEXT(SalesData[[#This Row],[Order Date]],"mmm")</f>
        <v>Nov</v>
      </c>
      <c r="G151" s="8" t="s">
        <v>54</v>
      </c>
      <c r="H151" s="8" t="s">
        <v>57</v>
      </c>
      <c r="I151" s="8" t="s">
        <v>30</v>
      </c>
      <c r="J151" s="8" t="s">
        <v>24</v>
      </c>
      <c r="K151" s="8" t="s">
        <v>32</v>
      </c>
      <c r="L151" s="8" t="s">
        <v>33</v>
      </c>
      <c r="M151" s="7">
        <v>6</v>
      </c>
      <c r="N151" s="2">
        <v>36.35</v>
      </c>
      <c r="O151" s="9">
        <v>0</v>
      </c>
      <c r="P151" s="2">
        <v>13.24</v>
      </c>
      <c r="Q151" s="2">
        <f t="shared" si="8"/>
        <v>218.10000000000002</v>
      </c>
      <c r="R151" s="2">
        <f t="shared" si="9"/>
        <v>79.44</v>
      </c>
      <c r="S151" s="2">
        <f t="shared" si="10"/>
        <v>138.66000000000003</v>
      </c>
      <c r="T151" s="6">
        <f t="shared" si="11"/>
        <v>0.63576341127922975</v>
      </c>
    </row>
    <row r="152" spans="1:20" ht="15.6" x14ac:dyDescent="0.3">
      <c r="A152" s="3" t="s">
        <v>221</v>
      </c>
      <c r="B152" s="4">
        <v>46325</v>
      </c>
      <c r="C152" s="5">
        <f>YEAR(SalesData[[#This Row],[Order Date]])</f>
        <v>2026</v>
      </c>
      <c r="D152" s="6" t="str">
        <f>"Q"&amp;ROUNDUP(MONTH(SalesData[[#This Row],[Order Date]])/3,0)</f>
        <v>Q4</v>
      </c>
      <c r="E152" s="7">
        <f>MONTH(SalesData[[#This Row],[Order Date]])</f>
        <v>10</v>
      </c>
      <c r="F152" s="6" t="str">
        <f>TEXT(SalesData[[#This Row],[Order Date]],"mmm")</f>
        <v>Oct</v>
      </c>
      <c r="G152" s="8" t="s">
        <v>21</v>
      </c>
      <c r="H152" s="8" t="s">
        <v>42</v>
      </c>
      <c r="I152" s="8" t="s">
        <v>23</v>
      </c>
      <c r="J152" s="8" t="s">
        <v>36</v>
      </c>
      <c r="K152" s="8" t="s">
        <v>98</v>
      </c>
      <c r="L152" s="8" t="s">
        <v>131</v>
      </c>
      <c r="M152" s="7">
        <v>2</v>
      </c>
      <c r="N152" s="2">
        <v>40.43</v>
      </c>
      <c r="O152" s="9">
        <v>0</v>
      </c>
      <c r="P152" s="2">
        <v>14.88</v>
      </c>
      <c r="Q152" s="2">
        <f t="shared" si="8"/>
        <v>80.86</v>
      </c>
      <c r="R152" s="2">
        <f t="shared" si="9"/>
        <v>29.76</v>
      </c>
      <c r="S152" s="2">
        <f t="shared" si="10"/>
        <v>51.099999999999994</v>
      </c>
      <c r="T152" s="6">
        <f t="shared" si="11"/>
        <v>0.63195646796932969</v>
      </c>
    </row>
    <row r="153" spans="1:20" ht="15.6" x14ac:dyDescent="0.3">
      <c r="A153" s="3" t="s">
        <v>222</v>
      </c>
      <c r="B153" s="4">
        <v>46124</v>
      </c>
      <c r="C153" s="5">
        <f>YEAR(SalesData[[#This Row],[Order Date]])</f>
        <v>2026</v>
      </c>
      <c r="D153" s="6" t="str">
        <f>"Q"&amp;ROUNDUP(MONTH(SalesData[[#This Row],[Order Date]])/3,0)</f>
        <v>Q2</v>
      </c>
      <c r="E153" s="7">
        <f>MONTH(SalesData[[#This Row],[Order Date]])</f>
        <v>4</v>
      </c>
      <c r="F153" s="6" t="str">
        <f>TEXT(SalesData[[#This Row],[Order Date]],"mmm")</f>
        <v>Apr</v>
      </c>
      <c r="G153" s="8" t="s">
        <v>54</v>
      </c>
      <c r="H153" s="8" t="s">
        <v>57</v>
      </c>
      <c r="I153" s="8" t="s">
        <v>48</v>
      </c>
      <c r="J153" s="8" t="s">
        <v>24</v>
      </c>
      <c r="K153" s="8" t="s">
        <v>25</v>
      </c>
      <c r="L153" s="8" t="s">
        <v>26</v>
      </c>
      <c r="M153" s="7">
        <v>2</v>
      </c>
      <c r="N153" s="2">
        <v>151.01</v>
      </c>
      <c r="O153" s="9">
        <v>0</v>
      </c>
      <c r="P153" s="2">
        <v>80.209999999999994</v>
      </c>
      <c r="Q153" s="2">
        <f t="shared" si="8"/>
        <v>302.02</v>
      </c>
      <c r="R153" s="2">
        <f t="shared" si="9"/>
        <v>160.41999999999999</v>
      </c>
      <c r="S153" s="2">
        <f t="shared" si="10"/>
        <v>141.6</v>
      </c>
      <c r="T153" s="6">
        <f t="shared" si="11"/>
        <v>0.4688431229719886</v>
      </c>
    </row>
    <row r="154" spans="1:20" ht="15.6" x14ac:dyDescent="0.3">
      <c r="A154" s="3" t="s">
        <v>223</v>
      </c>
      <c r="B154" s="4">
        <v>46175</v>
      </c>
      <c r="C154" s="5">
        <f>YEAR(SalesData[[#This Row],[Order Date]])</f>
        <v>2026</v>
      </c>
      <c r="D154" s="6" t="str">
        <f>"Q"&amp;ROUNDUP(MONTH(SalesData[[#This Row],[Order Date]])/3,0)</f>
        <v>Q2</v>
      </c>
      <c r="E154" s="7">
        <f>MONTH(SalesData[[#This Row],[Order Date]])</f>
        <v>6</v>
      </c>
      <c r="F154" s="6" t="str">
        <f>TEXT(SalesData[[#This Row],[Order Date]],"mmm")</f>
        <v>Jun</v>
      </c>
      <c r="G154" s="8" t="s">
        <v>54</v>
      </c>
      <c r="H154" s="8" t="s">
        <v>112</v>
      </c>
      <c r="I154" s="8" t="s">
        <v>30</v>
      </c>
      <c r="J154" s="8" t="s">
        <v>24</v>
      </c>
      <c r="K154" s="8" t="s">
        <v>51</v>
      </c>
      <c r="L154" s="8" t="s">
        <v>95</v>
      </c>
      <c r="M154" s="7">
        <v>2</v>
      </c>
      <c r="N154" s="2">
        <v>80.06</v>
      </c>
      <c r="O154" s="9">
        <v>0</v>
      </c>
      <c r="P154" s="2">
        <v>42.87</v>
      </c>
      <c r="Q154" s="2">
        <f t="shared" si="8"/>
        <v>160.12</v>
      </c>
      <c r="R154" s="2">
        <f t="shared" si="9"/>
        <v>85.74</v>
      </c>
      <c r="S154" s="2">
        <f t="shared" si="10"/>
        <v>74.38000000000001</v>
      </c>
      <c r="T154" s="6">
        <f t="shared" si="11"/>
        <v>0.4645266050462154</v>
      </c>
    </row>
    <row r="155" spans="1:20" ht="15.6" x14ac:dyDescent="0.3">
      <c r="A155" s="3" t="s">
        <v>224</v>
      </c>
      <c r="B155" s="4">
        <v>46144</v>
      </c>
      <c r="C155" s="5">
        <f>YEAR(SalesData[[#This Row],[Order Date]])</f>
        <v>2026</v>
      </c>
      <c r="D155" s="6" t="str">
        <f>"Q"&amp;ROUNDUP(MONTH(SalesData[[#This Row],[Order Date]])/3,0)</f>
        <v>Q2</v>
      </c>
      <c r="E155" s="7">
        <f>MONTH(SalesData[[#This Row],[Order Date]])</f>
        <v>5</v>
      </c>
      <c r="F155" s="6" t="str">
        <f>TEXT(SalesData[[#This Row],[Order Date]],"mmm")</f>
        <v>May</v>
      </c>
      <c r="G155" s="8" t="s">
        <v>21</v>
      </c>
      <c r="H155" s="8" t="s">
        <v>22</v>
      </c>
      <c r="I155" s="8" t="s">
        <v>23</v>
      </c>
      <c r="J155" s="8" t="s">
        <v>31</v>
      </c>
      <c r="K155" s="8" t="s">
        <v>32</v>
      </c>
      <c r="L155" s="8" t="s">
        <v>65</v>
      </c>
      <c r="M155" s="7">
        <v>2</v>
      </c>
      <c r="N155" s="2">
        <v>45.47</v>
      </c>
      <c r="O155" s="9">
        <v>0</v>
      </c>
      <c r="P155" s="2">
        <v>18.37</v>
      </c>
      <c r="Q155" s="2">
        <f t="shared" si="8"/>
        <v>90.94</v>
      </c>
      <c r="R155" s="2">
        <f t="shared" si="9"/>
        <v>36.74</v>
      </c>
      <c r="S155" s="2">
        <f t="shared" si="10"/>
        <v>54.199999999999996</v>
      </c>
      <c r="T155" s="6">
        <f t="shared" si="11"/>
        <v>0.59599736089729494</v>
      </c>
    </row>
    <row r="156" spans="1:20" ht="15.6" x14ac:dyDescent="0.3">
      <c r="A156" s="3" t="s">
        <v>225</v>
      </c>
      <c r="B156" s="4">
        <v>46055</v>
      </c>
      <c r="C156" s="5">
        <f>YEAR(SalesData[[#This Row],[Order Date]])</f>
        <v>2026</v>
      </c>
      <c r="D156" s="6" t="str">
        <f>"Q"&amp;ROUNDUP(MONTH(SalesData[[#This Row],[Order Date]])/3,0)</f>
        <v>Q1</v>
      </c>
      <c r="E156" s="7">
        <f>MONTH(SalesData[[#This Row],[Order Date]])</f>
        <v>2</v>
      </c>
      <c r="F156" s="6" t="str">
        <f>TEXT(SalesData[[#This Row],[Order Date]],"mmm")</f>
        <v>Feb</v>
      </c>
      <c r="G156" s="8" t="s">
        <v>54</v>
      </c>
      <c r="H156" s="8" t="s">
        <v>112</v>
      </c>
      <c r="I156" s="8" t="s">
        <v>30</v>
      </c>
      <c r="J156" s="8" t="s">
        <v>31</v>
      </c>
      <c r="K156" s="8" t="s">
        <v>32</v>
      </c>
      <c r="L156" s="8" t="s">
        <v>65</v>
      </c>
      <c r="M156" s="7">
        <v>1</v>
      </c>
      <c r="N156" s="2">
        <v>45.43</v>
      </c>
      <c r="O156" s="9">
        <v>0.05</v>
      </c>
      <c r="P156" s="2">
        <v>18.670000000000002</v>
      </c>
      <c r="Q156" s="2">
        <f t="shared" si="8"/>
        <v>43.158499999999997</v>
      </c>
      <c r="R156" s="2">
        <f t="shared" si="9"/>
        <v>18.670000000000002</v>
      </c>
      <c r="S156" s="2">
        <f t="shared" si="10"/>
        <v>24.488499999999995</v>
      </c>
      <c r="T156" s="6">
        <f t="shared" si="11"/>
        <v>0.56740850585632019</v>
      </c>
    </row>
    <row r="157" spans="1:20" ht="15.6" x14ac:dyDescent="0.3">
      <c r="A157" s="3" t="s">
        <v>226</v>
      </c>
      <c r="B157" s="4">
        <v>46241</v>
      </c>
      <c r="C157" s="5">
        <f>YEAR(SalesData[[#This Row],[Order Date]])</f>
        <v>2026</v>
      </c>
      <c r="D157" s="6" t="str">
        <f>"Q"&amp;ROUNDUP(MONTH(SalesData[[#This Row],[Order Date]])/3,0)</f>
        <v>Q3</v>
      </c>
      <c r="E157" s="7">
        <f>MONTH(SalesData[[#This Row],[Order Date]])</f>
        <v>8</v>
      </c>
      <c r="F157" s="6" t="str">
        <f>TEXT(SalesData[[#This Row],[Order Date]],"mmm")</f>
        <v>Aug</v>
      </c>
      <c r="G157" s="8" t="s">
        <v>28</v>
      </c>
      <c r="H157" s="8" t="s">
        <v>86</v>
      </c>
      <c r="I157" s="8" t="s">
        <v>23</v>
      </c>
      <c r="J157" s="8" t="s">
        <v>31</v>
      </c>
      <c r="K157" s="8" t="s">
        <v>98</v>
      </c>
      <c r="L157" s="8" t="s">
        <v>122</v>
      </c>
      <c r="M157" s="7">
        <v>1</v>
      </c>
      <c r="N157" s="2">
        <v>36.630000000000003</v>
      </c>
      <c r="O157" s="9">
        <v>0</v>
      </c>
      <c r="P157" s="2">
        <v>13.7</v>
      </c>
      <c r="Q157" s="2">
        <f t="shared" si="8"/>
        <v>36.630000000000003</v>
      </c>
      <c r="R157" s="2">
        <f t="shared" si="9"/>
        <v>13.7</v>
      </c>
      <c r="S157" s="2">
        <f t="shared" si="10"/>
        <v>22.930000000000003</v>
      </c>
      <c r="T157" s="6">
        <f t="shared" si="11"/>
        <v>0.62598962598962604</v>
      </c>
    </row>
    <row r="158" spans="1:20" ht="15.6" x14ac:dyDescent="0.3">
      <c r="A158" s="3" t="s">
        <v>227</v>
      </c>
      <c r="B158" s="4">
        <v>46250</v>
      </c>
      <c r="C158" s="5">
        <f>YEAR(SalesData[[#This Row],[Order Date]])</f>
        <v>2026</v>
      </c>
      <c r="D158" s="6" t="str">
        <f>"Q"&amp;ROUNDUP(MONTH(SalesData[[#This Row],[Order Date]])/3,0)</f>
        <v>Q3</v>
      </c>
      <c r="E158" s="7">
        <f>MONTH(SalesData[[#This Row],[Order Date]])</f>
        <v>8</v>
      </c>
      <c r="F158" s="6" t="str">
        <f>TEXT(SalesData[[#This Row],[Order Date]],"mmm")</f>
        <v>Aug</v>
      </c>
      <c r="G158" s="8" t="s">
        <v>54</v>
      </c>
      <c r="H158" s="8" t="s">
        <v>57</v>
      </c>
      <c r="I158" s="8" t="s">
        <v>23</v>
      </c>
      <c r="J158" s="8" t="s">
        <v>24</v>
      </c>
      <c r="K158" s="8" t="s">
        <v>39</v>
      </c>
      <c r="L158" s="8" t="s">
        <v>106</v>
      </c>
      <c r="M158" s="7">
        <v>2</v>
      </c>
      <c r="N158" s="2">
        <v>83.56</v>
      </c>
      <c r="O158" s="9">
        <v>0</v>
      </c>
      <c r="P158" s="2">
        <v>39.119999999999997</v>
      </c>
      <c r="Q158" s="2">
        <f t="shared" si="8"/>
        <v>167.12</v>
      </c>
      <c r="R158" s="2">
        <f t="shared" si="9"/>
        <v>78.239999999999995</v>
      </c>
      <c r="S158" s="2">
        <f t="shared" si="10"/>
        <v>88.88000000000001</v>
      </c>
      <c r="T158" s="6">
        <f t="shared" si="11"/>
        <v>0.53183341311632359</v>
      </c>
    </row>
    <row r="159" spans="1:20" ht="15.6" x14ac:dyDescent="0.3">
      <c r="A159" s="3" t="s">
        <v>228</v>
      </c>
      <c r="B159" s="4">
        <v>46163</v>
      </c>
      <c r="C159" s="5">
        <f>YEAR(SalesData[[#This Row],[Order Date]])</f>
        <v>2026</v>
      </c>
      <c r="D159" s="6" t="str">
        <f>"Q"&amp;ROUNDUP(MONTH(SalesData[[#This Row],[Order Date]])/3,0)</f>
        <v>Q2</v>
      </c>
      <c r="E159" s="7">
        <f>MONTH(SalesData[[#This Row],[Order Date]])</f>
        <v>5</v>
      </c>
      <c r="F159" s="6" t="str">
        <f>TEXT(SalesData[[#This Row],[Order Date]],"mmm")</f>
        <v>May</v>
      </c>
      <c r="G159" s="8" t="s">
        <v>21</v>
      </c>
      <c r="H159" s="8" t="s">
        <v>22</v>
      </c>
      <c r="I159" s="8" t="s">
        <v>30</v>
      </c>
      <c r="J159" s="8" t="s">
        <v>36</v>
      </c>
      <c r="K159" s="8" t="s">
        <v>51</v>
      </c>
      <c r="L159" s="8" t="s">
        <v>58</v>
      </c>
      <c r="M159" s="7">
        <v>3</v>
      </c>
      <c r="N159" s="2">
        <v>100.48</v>
      </c>
      <c r="O159" s="9">
        <v>0.05</v>
      </c>
      <c r="P159" s="2">
        <v>50.68</v>
      </c>
      <c r="Q159" s="2">
        <f t="shared" si="8"/>
        <v>286.36799999999999</v>
      </c>
      <c r="R159" s="2">
        <f t="shared" si="9"/>
        <v>152.04</v>
      </c>
      <c r="S159" s="2">
        <f t="shared" si="10"/>
        <v>134.328</v>
      </c>
      <c r="T159" s="6">
        <f t="shared" si="11"/>
        <v>0.46907475695608447</v>
      </c>
    </row>
    <row r="160" spans="1:20" ht="15.6" x14ac:dyDescent="0.3">
      <c r="A160" s="3" t="s">
        <v>229</v>
      </c>
      <c r="B160" s="4">
        <v>46226</v>
      </c>
      <c r="C160" s="5">
        <f>YEAR(SalesData[[#This Row],[Order Date]])</f>
        <v>2026</v>
      </c>
      <c r="D160" s="6" t="str">
        <f>"Q"&amp;ROUNDUP(MONTH(SalesData[[#This Row],[Order Date]])/3,0)</f>
        <v>Q3</v>
      </c>
      <c r="E160" s="7">
        <f>MONTH(SalesData[[#This Row],[Order Date]])</f>
        <v>7</v>
      </c>
      <c r="F160" s="6" t="str">
        <f>TEXT(SalesData[[#This Row],[Order Date]],"mmm")</f>
        <v>Jul</v>
      </c>
      <c r="G160" s="8" t="s">
        <v>54</v>
      </c>
      <c r="H160" s="8" t="s">
        <v>57</v>
      </c>
      <c r="I160" s="8" t="s">
        <v>48</v>
      </c>
      <c r="J160" s="8" t="s">
        <v>31</v>
      </c>
      <c r="K160" s="8" t="s">
        <v>25</v>
      </c>
      <c r="L160" s="8" t="s">
        <v>74</v>
      </c>
      <c r="M160" s="7">
        <v>1</v>
      </c>
      <c r="N160" s="2">
        <v>94.04</v>
      </c>
      <c r="O160" s="9">
        <v>0</v>
      </c>
      <c r="P160" s="2">
        <v>44.88</v>
      </c>
      <c r="Q160" s="2">
        <f t="shared" si="8"/>
        <v>94.04</v>
      </c>
      <c r="R160" s="2">
        <f t="shared" si="9"/>
        <v>44.88</v>
      </c>
      <c r="S160" s="2">
        <f t="shared" si="10"/>
        <v>49.160000000000004</v>
      </c>
      <c r="T160" s="6">
        <f t="shared" si="11"/>
        <v>0.52275627392598889</v>
      </c>
    </row>
    <row r="161" spans="1:20" ht="15.6" x14ac:dyDescent="0.3">
      <c r="A161" s="3" t="s">
        <v>230</v>
      </c>
      <c r="B161" s="4">
        <v>46131</v>
      </c>
      <c r="C161" s="5">
        <f>YEAR(SalesData[[#This Row],[Order Date]])</f>
        <v>2026</v>
      </c>
      <c r="D161" s="6" t="str">
        <f>"Q"&amp;ROUNDUP(MONTH(SalesData[[#This Row],[Order Date]])/3,0)</f>
        <v>Q2</v>
      </c>
      <c r="E161" s="7">
        <f>MONTH(SalesData[[#This Row],[Order Date]])</f>
        <v>4</v>
      </c>
      <c r="F161" s="6" t="str">
        <f>TEXT(SalesData[[#This Row],[Order Date]],"mmm")</f>
        <v>Apr</v>
      </c>
      <c r="G161" s="8" t="s">
        <v>61</v>
      </c>
      <c r="H161" s="8" t="s">
        <v>76</v>
      </c>
      <c r="I161" s="8" t="s">
        <v>45</v>
      </c>
      <c r="J161" s="8" t="s">
        <v>36</v>
      </c>
      <c r="K161" s="8" t="s">
        <v>98</v>
      </c>
      <c r="L161" s="8" t="s">
        <v>131</v>
      </c>
      <c r="M161" s="7">
        <v>8</v>
      </c>
      <c r="N161" s="2">
        <v>39.99</v>
      </c>
      <c r="O161" s="9">
        <v>0.15</v>
      </c>
      <c r="P161" s="2">
        <v>14.92</v>
      </c>
      <c r="Q161" s="2">
        <f t="shared" si="8"/>
        <v>271.93200000000002</v>
      </c>
      <c r="R161" s="2">
        <f t="shared" si="9"/>
        <v>119.36</v>
      </c>
      <c r="S161" s="2">
        <f t="shared" si="10"/>
        <v>152.572</v>
      </c>
      <c r="T161" s="6">
        <f t="shared" si="11"/>
        <v>0.56106673727255341</v>
      </c>
    </row>
    <row r="162" spans="1:20" ht="15.6" x14ac:dyDescent="0.3">
      <c r="A162" s="3" t="s">
        <v>231</v>
      </c>
      <c r="B162" s="4">
        <v>46353</v>
      </c>
      <c r="C162" s="5">
        <f>YEAR(SalesData[[#This Row],[Order Date]])</f>
        <v>2026</v>
      </c>
      <c r="D162" s="6" t="str">
        <f>"Q"&amp;ROUNDUP(MONTH(SalesData[[#This Row],[Order Date]])/3,0)</f>
        <v>Q4</v>
      </c>
      <c r="E162" s="7">
        <f>MONTH(SalesData[[#This Row],[Order Date]])</f>
        <v>11</v>
      </c>
      <c r="F162" s="6" t="str">
        <f>TEXT(SalesData[[#This Row],[Order Date]],"mmm")</f>
        <v>Nov</v>
      </c>
      <c r="G162" s="8" t="s">
        <v>21</v>
      </c>
      <c r="H162" s="8" t="s">
        <v>42</v>
      </c>
      <c r="I162" s="8" t="s">
        <v>23</v>
      </c>
      <c r="J162" s="8" t="s">
        <v>31</v>
      </c>
      <c r="K162" s="8" t="s">
        <v>25</v>
      </c>
      <c r="L162" s="8" t="s">
        <v>70</v>
      </c>
      <c r="M162" s="7">
        <v>3</v>
      </c>
      <c r="N162" s="2">
        <v>143.72</v>
      </c>
      <c r="O162" s="9">
        <v>0.15</v>
      </c>
      <c r="P162" s="2">
        <v>78.56</v>
      </c>
      <c r="Q162" s="2">
        <f t="shared" si="8"/>
        <v>366.48599999999999</v>
      </c>
      <c r="R162" s="2">
        <f t="shared" si="9"/>
        <v>235.68</v>
      </c>
      <c r="S162" s="2">
        <f t="shared" si="10"/>
        <v>130.80599999999998</v>
      </c>
      <c r="T162" s="6">
        <f t="shared" si="11"/>
        <v>0.35691950033561987</v>
      </c>
    </row>
    <row r="163" spans="1:20" ht="15.6" x14ac:dyDescent="0.3">
      <c r="A163" s="3" t="s">
        <v>232</v>
      </c>
      <c r="B163" s="4">
        <v>46216</v>
      </c>
      <c r="C163" s="5">
        <f>YEAR(SalesData[[#This Row],[Order Date]])</f>
        <v>2026</v>
      </c>
      <c r="D163" s="6" t="str">
        <f>"Q"&amp;ROUNDUP(MONTH(SalesData[[#This Row],[Order Date]])/3,0)</f>
        <v>Q3</v>
      </c>
      <c r="E163" s="7">
        <f>MONTH(SalesData[[#This Row],[Order Date]])</f>
        <v>7</v>
      </c>
      <c r="F163" s="6" t="str">
        <f>TEXT(SalesData[[#This Row],[Order Date]],"mmm")</f>
        <v>Jul</v>
      </c>
      <c r="G163" s="8" t="s">
        <v>21</v>
      </c>
      <c r="H163" s="8" t="s">
        <v>89</v>
      </c>
      <c r="I163" s="8" t="s">
        <v>48</v>
      </c>
      <c r="J163" s="8" t="s">
        <v>24</v>
      </c>
      <c r="K163" s="8" t="s">
        <v>39</v>
      </c>
      <c r="L163" s="8" t="s">
        <v>40</v>
      </c>
      <c r="M163" s="7">
        <v>2</v>
      </c>
      <c r="N163" s="2">
        <v>193.76</v>
      </c>
      <c r="O163" s="9">
        <v>0.1</v>
      </c>
      <c r="P163" s="2">
        <v>104.66</v>
      </c>
      <c r="Q163" s="2">
        <f t="shared" si="8"/>
        <v>348.76799999999997</v>
      </c>
      <c r="R163" s="2">
        <f t="shared" si="9"/>
        <v>209.32</v>
      </c>
      <c r="S163" s="2">
        <f t="shared" si="10"/>
        <v>139.44799999999998</v>
      </c>
      <c r="T163" s="6">
        <f t="shared" si="11"/>
        <v>0.39983025965684921</v>
      </c>
    </row>
    <row r="164" spans="1:20" ht="15.6" x14ac:dyDescent="0.3">
      <c r="A164" s="3" t="s">
        <v>233</v>
      </c>
      <c r="B164" s="4">
        <v>46131</v>
      </c>
      <c r="C164" s="5">
        <f>YEAR(SalesData[[#This Row],[Order Date]])</f>
        <v>2026</v>
      </c>
      <c r="D164" s="6" t="str">
        <f>"Q"&amp;ROUNDUP(MONTH(SalesData[[#This Row],[Order Date]])/3,0)</f>
        <v>Q2</v>
      </c>
      <c r="E164" s="7">
        <f>MONTH(SalesData[[#This Row],[Order Date]])</f>
        <v>4</v>
      </c>
      <c r="F164" s="6" t="str">
        <f>TEXT(SalesData[[#This Row],[Order Date]],"mmm")</f>
        <v>Apr</v>
      </c>
      <c r="G164" s="8" t="s">
        <v>54</v>
      </c>
      <c r="H164" s="8" t="s">
        <v>57</v>
      </c>
      <c r="I164" s="8" t="s">
        <v>23</v>
      </c>
      <c r="J164" s="8" t="s">
        <v>24</v>
      </c>
      <c r="K164" s="8" t="s">
        <v>32</v>
      </c>
      <c r="L164" s="8" t="s">
        <v>37</v>
      </c>
      <c r="M164" s="7">
        <v>1</v>
      </c>
      <c r="N164" s="2">
        <v>136.01</v>
      </c>
      <c r="O164" s="9">
        <v>0</v>
      </c>
      <c r="P164" s="2">
        <v>66.59</v>
      </c>
      <c r="Q164" s="2">
        <f t="shared" si="8"/>
        <v>136.01</v>
      </c>
      <c r="R164" s="2">
        <f t="shared" si="9"/>
        <v>66.59</v>
      </c>
      <c r="S164" s="2">
        <f t="shared" si="10"/>
        <v>69.419999999999987</v>
      </c>
      <c r="T164" s="6">
        <f t="shared" si="11"/>
        <v>0.51040364679067707</v>
      </c>
    </row>
    <row r="165" spans="1:20" ht="15.6" x14ac:dyDescent="0.3">
      <c r="A165" s="3" t="s">
        <v>234</v>
      </c>
      <c r="B165" s="4">
        <v>46089</v>
      </c>
      <c r="C165" s="5">
        <f>YEAR(SalesData[[#This Row],[Order Date]])</f>
        <v>2026</v>
      </c>
      <c r="D165" s="6" t="str">
        <f>"Q"&amp;ROUNDUP(MONTH(SalesData[[#This Row],[Order Date]])/3,0)</f>
        <v>Q1</v>
      </c>
      <c r="E165" s="7">
        <f>MONTH(SalesData[[#This Row],[Order Date]])</f>
        <v>3</v>
      </c>
      <c r="F165" s="6" t="str">
        <f>TEXT(SalesData[[#This Row],[Order Date]],"mmm")</f>
        <v>Mar</v>
      </c>
      <c r="G165" s="8" t="s">
        <v>54</v>
      </c>
      <c r="H165" s="8" t="s">
        <v>92</v>
      </c>
      <c r="I165" s="8" t="s">
        <v>30</v>
      </c>
      <c r="J165" s="8" t="s">
        <v>24</v>
      </c>
      <c r="K165" s="8" t="s">
        <v>25</v>
      </c>
      <c r="L165" s="8" t="s">
        <v>70</v>
      </c>
      <c r="M165" s="7">
        <v>1</v>
      </c>
      <c r="N165" s="2">
        <v>146.6</v>
      </c>
      <c r="O165" s="9">
        <v>0</v>
      </c>
      <c r="P165" s="2">
        <v>78.92</v>
      </c>
      <c r="Q165" s="2">
        <f t="shared" si="8"/>
        <v>146.6</v>
      </c>
      <c r="R165" s="2">
        <f t="shared" si="9"/>
        <v>78.92</v>
      </c>
      <c r="S165" s="2">
        <f t="shared" si="10"/>
        <v>67.679999999999993</v>
      </c>
      <c r="T165" s="6">
        <f t="shared" si="11"/>
        <v>0.46166439290586625</v>
      </c>
    </row>
    <row r="166" spans="1:20" ht="15.6" x14ac:dyDescent="0.3">
      <c r="A166" s="3" t="s">
        <v>235</v>
      </c>
      <c r="B166" s="4">
        <v>46238</v>
      </c>
      <c r="C166" s="5">
        <f>YEAR(SalesData[[#This Row],[Order Date]])</f>
        <v>2026</v>
      </c>
      <c r="D166" s="6" t="str">
        <f>"Q"&amp;ROUNDUP(MONTH(SalesData[[#This Row],[Order Date]])/3,0)</f>
        <v>Q3</v>
      </c>
      <c r="E166" s="7">
        <f>MONTH(SalesData[[#This Row],[Order Date]])</f>
        <v>8</v>
      </c>
      <c r="F166" s="6" t="str">
        <f>TEXT(SalesData[[#This Row],[Order Date]],"mmm")</f>
        <v>Aug</v>
      </c>
      <c r="G166" s="8" t="s">
        <v>61</v>
      </c>
      <c r="H166" s="8" t="s">
        <v>105</v>
      </c>
      <c r="I166" s="8" t="s">
        <v>48</v>
      </c>
      <c r="J166" s="8" t="s">
        <v>24</v>
      </c>
      <c r="K166" s="8" t="s">
        <v>25</v>
      </c>
      <c r="L166" s="8" t="s">
        <v>49</v>
      </c>
      <c r="M166" s="7">
        <v>1</v>
      </c>
      <c r="N166" s="2">
        <v>70.56</v>
      </c>
      <c r="O166" s="9">
        <v>0</v>
      </c>
      <c r="P166" s="2">
        <v>32.11</v>
      </c>
      <c r="Q166" s="2">
        <f t="shared" si="8"/>
        <v>70.56</v>
      </c>
      <c r="R166" s="2">
        <f t="shared" si="9"/>
        <v>32.11</v>
      </c>
      <c r="S166" s="2">
        <f t="shared" si="10"/>
        <v>38.450000000000003</v>
      </c>
      <c r="T166" s="6">
        <f t="shared" si="11"/>
        <v>0.54492630385487528</v>
      </c>
    </row>
    <row r="167" spans="1:20" ht="15.6" x14ac:dyDescent="0.3">
      <c r="A167" s="3" t="s">
        <v>236</v>
      </c>
      <c r="B167" s="4">
        <v>46106</v>
      </c>
      <c r="C167" s="5">
        <f>YEAR(SalesData[[#This Row],[Order Date]])</f>
        <v>2026</v>
      </c>
      <c r="D167" s="6" t="str">
        <f>"Q"&amp;ROUNDUP(MONTH(SalesData[[#This Row],[Order Date]])/3,0)</f>
        <v>Q1</v>
      </c>
      <c r="E167" s="7">
        <f>MONTH(SalesData[[#This Row],[Order Date]])</f>
        <v>3</v>
      </c>
      <c r="F167" s="6" t="str">
        <f>TEXT(SalesData[[#This Row],[Order Date]],"mmm")</f>
        <v>Mar</v>
      </c>
      <c r="G167" s="8" t="s">
        <v>54</v>
      </c>
      <c r="H167" s="8" t="s">
        <v>92</v>
      </c>
      <c r="I167" s="8" t="s">
        <v>30</v>
      </c>
      <c r="J167" s="8" t="s">
        <v>36</v>
      </c>
      <c r="K167" s="8" t="s">
        <v>98</v>
      </c>
      <c r="L167" s="8" t="s">
        <v>122</v>
      </c>
      <c r="M167" s="7">
        <v>5</v>
      </c>
      <c r="N167" s="2">
        <v>36.369999999999997</v>
      </c>
      <c r="O167" s="9">
        <v>0.05</v>
      </c>
      <c r="P167" s="2">
        <v>13.81</v>
      </c>
      <c r="Q167" s="2">
        <f t="shared" si="8"/>
        <v>172.75749999999999</v>
      </c>
      <c r="R167" s="2">
        <f t="shared" si="9"/>
        <v>69.05</v>
      </c>
      <c r="S167" s="2">
        <f t="shared" si="10"/>
        <v>103.7075</v>
      </c>
      <c r="T167" s="6">
        <f t="shared" si="11"/>
        <v>0.60030678841729013</v>
      </c>
    </row>
    <row r="168" spans="1:20" ht="15.6" x14ac:dyDescent="0.3">
      <c r="A168" s="3" t="s">
        <v>237</v>
      </c>
      <c r="B168" s="4">
        <v>46296</v>
      </c>
      <c r="C168" s="5">
        <f>YEAR(SalesData[[#This Row],[Order Date]])</f>
        <v>2026</v>
      </c>
      <c r="D168" s="6" t="str">
        <f>"Q"&amp;ROUNDUP(MONTH(SalesData[[#This Row],[Order Date]])/3,0)</f>
        <v>Q4</v>
      </c>
      <c r="E168" s="7">
        <f>MONTH(SalesData[[#This Row],[Order Date]])</f>
        <v>10</v>
      </c>
      <c r="F168" s="6" t="str">
        <f>TEXT(SalesData[[#This Row],[Order Date]],"mmm")</f>
        <v>Oct</v>
      </c>
      <c r="G168" s="8" t="s">
        <v>28</v>
      </c>
      <c r="H168" s="8" t="s">
        <v>35</v>
      </c>
      <c r="I168" s="8" t="s">
        <v>23</v>
      </c>
      <c r="J168" s="8" t="s">
        <v>24</v>
      </c>
      <c r="K168" s="8" t="s">
        <v>39</v>
      </c>
      <c r="L168" s="8" t="s">
        <v>106</v>
      </c>
      <c r="M168" s="7">
        <v>1</v>
      </c>
      <c r="N168" s="2">
        <v>79.81</v>
      </c>
      <c r="O168" s="9">
        <v>0</v>
      </c>
      <c r="P168" s="2">
        <v>39.08</v>
      </c>
      <c r="Q168" s="2">
        <f t="shared" si="8"/>
        <v>79.81</v>
      </c>
      <c r="R168" s="2">
        <f t="shared" si="9"/>
        <v>39.08</v>
      </c>
      <c r="S168" s="2">
        <f t="shared" si="10"/>
        <v>40.730000000000004</v>
      </c>
      <c r="T168" s="6">
        <f t="shared" si="11"/>
        <v>0.5103370504949255</v>
      </c>
    </row>
    <row r="169" spans="1:20" ht="15.6" x14ac:dyDescent="0.3">
      <c r="A169" s="3" t="s">
        <v>238</v>
      </c>
      <c r="B169" s="4">
        <v>46339</v>
      </c>
      <c r="C169" s="5">
        <f>YEAR(SalesData[[#This Row],[Order Date]])</f>
        <v>2026</v>
      </c>
      <c r="D169" s="6" t="str">
        <f>"Q"&amp;ROUNDUP(MONTH(SalesData[[#This Row],[Order Date]])/3,0)</f>
        <v>Q4</v>
      </c>
      <c r="E169" s="7">
        <f>MONTH(SalesData[[#This Row],[Order Date]])</f>
        <v>11</v>
      </c>
      <c r="F169" s="6" t="str">
        <f>TEXT(SalesData[[#This Row],[Order Date]],"mmm")</f>
        <v>Nov</v>
      </c>
      <c r="G169" s="8" t="s">
        <v>54</v>
      </c>
      <c r="H169" s="8" t="s">
        <v>82</v>
      </c>
      <c r="I169" s="8" t="s">
        <v>48</v>
      </c>
      <c r="J169" s="8" t="s">
        <v>24</v>
      </c>
      <c r="K169" s="8" t="s">
        <v>25</v>
      </c>
      <c r="L169" s="8" t="s">
        <v>26</v>
      </c>
      <c r="M169" s="7">
        <v>1</v>
      </c>
      <c r="N169" s="2">
        <v>155.44999999999999</v>
      </c>
      <c r="O169" s="9">
        <v>0.05</v>
      </c>
      <c r="P169" s="2">
        <v>77.25</v>
      </c>
      <c r="Q169" s="2">
        <f t="shared" si="8"/>
        <v>147.67749999999998</v>
      </c>
      <c r="R169" s="2">
        <f t="shared" si="9"/>
        <v>77.25</v>
      </c>
      <c r="S169" s="2">
        <f t="shared" si="10"/>
        <v>70.427499999999981</v>
      </c>
      <c r="T169" s="6">
        <f t="shared" si="11"/>
        <v>0.47690067884410281</v>
      </c>
    </row>
    <row r="170" spans="1:20" ht="15.6" x14ac:dyDescent="0.3">
      <c r="A170" s="3" t="s">
        <v>239</v>
      </c>
      <c r="B170" s="4">
        <v>46343</v>
      </c>
      <c r="C170" s="5">
        <f>YEAR(SalesData[[#This Row],[Order Date]])</f>
        <v>2026</v>
      </c>
      <c r="D170" s="6" t="str">
        <f>"Q"&amp;ROUNDUP(MONTH(SalesData[[#This Row],[Order Date]])/3,0)</f>
        <v>Q4</v>
      </c>
      <c r="E170" s="7">
        <f>MONTH(SalesData[[#This Row],[Order Date]])</f>
        <v>11</v>
      </c>
      <c r="F170" s="6" t="str">
        <f>TEXT(SalesData[[#This Row],[Order Date]],"mmm")</f>
        <v>Nov</v>
      </c>
      <c r="G170" s="8" t="s">
        <v>21</v>
      </c>
      <c r="H170" s="8" t="s">
        <v>42</v>
      </c>
      <c r="I170" s="8" t="s">
        <v>30</v>
      </c>
      <c r="J170" s="8" t="s">
        <v>24</v>
      </c>
      <c r="K170" s="8" t="s">
        <v>39</v>
      </c>
      <c r="L170" s="8" t="s">
        <v>40</v>
      </c>
      <c r="M170" s="7">
        <v>1</v>
      </c>
      <c r="N170" s="2">
        <v>191.85</v>
      </c>
      <c r="O170" s="9">
        <v>0.15</v>
      </c>
      <c r="P170" s="2">
        <v>104.41</v>
      </c>
      <c r="Q170" s="2">
        <f t="shared" si="8"/>
        <v>163.07249999999999</v>
      </c>
      <c r="R170" s="2">
        <f t="shared" si="9"/>
        <v>104.41</v>
      </c>
      <c r="S170" s="2">
        <f t="shared" si="10"/>
        <v>58.662499999999994</v>
      </c>
      <c r="T170" s="6">
        <f t="shared" si="11"/>
        <v>0.35973263425776875</v>
      </c>
    </row>
    <row r="171" spans="1:20" ht="15.6" x14ac:dyDescent="0.3">
      <c r="A171" s="3" t="s">
        <v>240</v>
      </c>
      <c r="B171" s="4">
        <v>46148</v>
      </c>
      <c r="C171" s="5">
        <f>YEAR(SalesData[[#This Row],[Order Date]])</f>
        <v>2026</v>
      </c>
      <c r="D171" s="6" t="str">
        <f>"Q"&amp;ROUNDUP(MONTH(SalesData[[#This Row],[Order Date]])/3,0)</f>
        <v>Q2</v>
      </c>
      <c r="E171" s="7">
        <f>MONTH(SalesData[[#This Row],[Order Date]])</f>
        <v>5</v>
      </c>
      <c r="F171" s="6" t="str">
        <f>TEXT(SalesData[[#This Row],[Order Date]],"mmm")</f>
        <v>May</v>
      </c>
      <c r="G171" s="8" t="s">
        <v>61</v>
      </c>
      <c r="H171" s="8" t="s">
        <v>76</v>
      </c>
      <c r="I171" s="8" t="s">
        <v>23</v>
      </c>
      <c r="J171" s="8" t="s">
        <v>24</v>
      </c>
      <c r="K171" s="8" t="s">
        <v>98</v>
      </c>
      <c r="L171" s="8" t="s">
        <v>122</v>
      </c>
      <c r="M171" s="7">
        <v>2</v>
      </c>
      <c r="N171" s="2">
        <v>35.86</v>
      </c>
      <c r="O171" s="9">
        <v>0</v>
      </c>
      <c r="P171" s="2">
        <v>13.9</v>
      </c>
      <c r="Q171" s="2">
        <f t="shared" si="8"/>
        <v>71.72</v>
      </c>
      <c r="R171" s="2">
        <f t="shared" si="9"/>
        <v>27.8</v>
      </c>
      <c r="S171" s="2">
        <f t="shared" si="10"/>
        <v>43.92</v>
      </c>
      <c r="T171" s="6">
        <f t="shared" si="11"/>
        <v>0.61238148354712774</v>
      </c>
    </row>
    <row r="172" spans="1:20" ht="15.6" x14ac:dyDescent="0.3">
      <c r="A172" s="3" t="s">
        <v>241</v>
      </c>
      <c r="B172" s="4">
        <v>46365</v>
      </c>
      <c r="C172" s="5">
        <f>YEAR(SalesData[[#This Row],[Order Date]])</f>
        <v>2026</v>
      </c>
      <c r="D172" s="6" t="str">
        <f>"Q"&amp;ROUNDUP(MONTH(SalesData[[#This Row],[Order Date]])/3,0)</f>
        <v>Q4</v>
      </c>
      <c r="E172" s="7">
        <f>MONTH(SalesData[[#This Row],[Order Date]])</f>
        <v>12</v>
      </c>
      <c r="F172" s="6" t="str">
        <f>TEXT(SalesData[[#This Row],[Order Date]],"mmm")</f>
        <v>Dec</v>
      </c>
      <c r="G172" s="8" t="s">
        <v>54</v>
      </c>
      <c r="H172" s="8" t="s">
        <v>55</v>
      </c>
      <c r="I172" s="8" t="s">
        <v>30</v>
      </c>
      <c r="J172" s="8" t="s">
        <v>31</v>
      </c>
      <c r="K172" s="8" t="s">
        <v>25</v>
      </c>
      <c r="L172" s="8" t="s">
        <v>70</v>
      </c>
      <c r="M172" s="7">
        <v>6</v>
      </c>
      <c r="N172" s="2">
        <v>143.16</v>
      </c>
      <c r="O172" s="9">
        <v>0.15</v>
      </c>
      <c r="P172" s="2">
        <v>80.349999999999994</v>
      </c>
      <c r="Q172" s="2">
        <f t="shared" si="8"/>
        <v>730.11599999999999</v>
      </c>
      <c r="R172" s="2">
        <f t="shared" si="9"/>
        <v>482.09999999999997</v>
      </c>
      <c r="S172" s="2">
        <f t="shared" si="10"/>
        <v>248.01600000000002</v>
      </c>
      <c r="T172" s="6">
        <f t="shared" si="11"/>
        <v>0.33969396643820987</v>
      </c>
    </row>
    <row r="173" spans="1:20" ht="15.6" x14ac:dyDescent="0.3">
      <c r="A173" s="3" t="s">
        <v>242</v>
      </c>
      <c r="B173" s="4">
        <v>46108</v>
      </c>
      <c r="C173" s="5">
        <f>YEAR(SalesData[[#This Row],[Order Date]])</f>
        <v>2026</v>
      </c>
      <c r="D173" s="6" t="str">
        <f>"Q"&amp;ROUNDUP(MONTH(SalesData[[#This Row],[Order Date]])/3,0)</f>
        <v>Q1</v>
      </c>
      <c r="E173" s="7">
        <f>MONTH(SalesData[[#This Row],[Order Date]])</f>
        <v>3</v>
      </c>
      <c r="F173" s="6" t="str">
        <f>TEXT(SalesData[[#This Row],[Order Date]],"mmm")</f>
        <v>Mar</v>
      </c>
      <c r="G173" s="8" t="s">
        <v>21</v>
      </c>
      <c r="H173" s="8" t="s">
        <v>22</v>
      </c>
      <c r="I173" s="8" t="s">
        <v>48</v>
      </c>
      <c r="J173" s="8" t="s">
        <v>24</v>
      </c>
      <c r="K173" s="8" t="s">
        <v>25</v>
      </c>
      <c r="L173" s="8" t="s">
        <v>26</v>
      </c>
      <c r="M173" s="7">
        <v>3</v>
      </c>
      <c r="N173" s="2">
        <v>152.4</v>
      </c>
      <c r="O173" s="9">
        <v>0.05</v>
      </c>
      <c r="P173" s="2">
        <v>79.97</v>
      </c>
      <c r="Q173" s="2">
        <f t="shared" si="8"/>
        <v>434.34000000000003</v>
      </c>
      <c r="R173" s="2">
        <f t="shared" si="9"/>
        <v>239.91</v>
      </c>
      <c r="S173" s="2">
        <f t="shared" si="10"/>
        <v>194.43000000000004</v>
      </c>
      <c r="T173" s="6">
        <f t="shared" si="11"/>
        <v>0.44764470230694853</v>
      </c>
    </row>
    <row r="174" spans="1:20" ht="15.6" x14ac:dyDescent="0.3">
      <c r="A174" s="3" t="s">
        <v>243</v>
      </c>
      <c r="B174" s="4">
        <v>46186</v>
      </c>
      <c r="C174" s="5">
        <f>YEAR(SalesData[[#This Row],[Order Date]])</f>
        <v>2026</v>
      </c>
      <c r="D174" s="6" t="str">
        <f>"Q"&amp;ROUNDUP(MONTH(SalesData[[#This Row],[Order Date]])/3,0)</f>
        <v>Q2</v>
      </c>
      <c r="E174" s="7">
        <f>MONTH(SalesData[[#This Row],[Order Date]])</f>
        <v>6</v>
      </c>
      <c r="F174" s="6" t="str">
        <f>TEXT(SalesData[[#This Row],[Order Date]],"mmm")</f>
        <v>Jun</v>
      </c>
      <c r="G174" s="8" t="s">
        <v>54</v>
      </c>
      <c r="H174" s="8" t="s">
        <v>55</v>
      </c>
      <c r="I174" s="8" t="s">
        <v>30</v>
      </c>
      <c r="J174" s="8" t="s">
        <v>24</v>
      </c>
      <c r="K174" s="8" t="s">
        <v>51</v>
      </c>
      <c r="L174" s="8" t="s">
        <v>52</v>
      </c>
      <c r="M174" s="7">
        <v>1</v>
      </c>
      <c r="N174" s="2">
        <v>49.76</v>
      </c>
      <c r="O174" s="9">
        <v>0.05</v>
      </c>
      <c r="P174" s="2">
        <v>22.58</v>
      </c>
      <c r="Q174" s="2">
        <f t="shared" si="8"/>
        <v>47.271999999999998</v>
      </c>
      <c r="R174" s="2">
        <f t="shared" si="9"/>
        <v>22.58</v>
      </c>
      <c r="S174" s="2">
        <f t="shared" si="10"/>
        <v>24.692</v>
      </c>
      <c r="T174" s="6">
        <f t="shared" si="11"/>
        <v>0.52233880521238796</v>
      </c>
    </row>
    <row r="175" spans="1:20" ht="15.6" x14ac:dyDescent="0.3">
      <c r="A175" s="3" t="s">
        <v>244</v>
      </c>
      <c r="B175" s="4">
        <v>46212</v>
      </c>
      <c r="C175" s="5">
        <f>YEAR(SalesData[[#This Row],[Order Date]])</f>
        <v>2026</v>
      </c>
      <c r="D175" s="6" t="str">
        <f>"Q"&amp;ROUNDUP(MONTH(SalesData[[#This Row],[Order Date]])/3,0)</f>
        <v>Q3</v>
      </c>
      <c r="E175" s="7">
        <f>MONTH(SalesData[[#This Row],[Order Date]])</f>
        <v>7</v>
      </c>
      <c r="F175" s="6" t="str">
        <f>TEXT(SalesData[[#This Row],[Order Date]],"mmm")</f>
        <v>Jul</v>
      </c>
      <c r="G175" s="8" t="s">
        <v>54</v>
      </c>
      <c r="H175" s="8" t="s">
        <v>112</v>
      </c>
      <c r="I175" s="8" t="s">
        <v>23</v>
      </c>
      <c r="J175" s="8" t="s">
        <v>31</v>
      </c>
      <c r="K175" s="8" t="s">
        <v>32</v>
      </c>
      <c r="L175" s="8" t="s">
        <v>65</v>
      </c>
      <c r="M175" s="7">
        <v>1</v>
      </c>
      <c r="N175" s="2">
        <v>46.87</v>
      </c>
      <c r="O175" s="9">
        <v>0</v>
      </c>
      <c r="P175" s="2">
        <v>18.649999999999999</v>
      </c>
      <c r="Q175" s="2">
        <f t="shared" si="8"/>
        <v>46.87</v>
      </c>
      <c r="R175" s="2">
        <f t="shared" si="9"/>
        <v>18.649999999999999</v>
      </c>
      <c r="S175" s="2">
        <f t="shared" si="10"/>
        <v>28.22</v>
      </c>
      <c r="T175" s="6">
        <f t="shared" si="11"/>
        <v>0.60209088969490077</v>
      </c>
    </row>
    <row r="176" spans="1:20" ht="15.6" x14ac:dyDescent="0.3">
      <c r="A176" s="3" t="s">
        <v>245</v>
      </c>
      <c r="B176" s="4">
        <v>46133</v>
      </c>
      <c r="C176" s="5">
        <f>YEAR(SalesData[[#This Row],[Order Date]])</f>
        <v>2026</v>
      </c>
      <c r="D176" s="6" t="str">
        <f>"Q"&amp;ROUNDUP(MONTH(SalesData[[#This Row],[Order Date]])/3,0)</f>
        <v>Q2</v>
      </c>
      <c r="E176" s="7">
        <f>MONTH(SalesData[[#This Row],[Order Date]])</f>
        <v>4</v>
      </c>
      <c r="F176" s="6" t="str">
        <f>TEXT(SalesData[[#This Row],[Order Date]],"mmm")</f>
        <v>Apr</v>
      </c>
      <c r="G176" s="8" t="s">
        <v>54</v>
      </c>
      <c r="H176" s="8" t="s">
        <v>57</v>
      </c>
      <c r="I176" s="8" t="s">
        <v>30</v>
      </c>
      <c r="J176" s="8" t="s">
        <v>24</v>
      </c>
      <c r="K176" s="8" t="s">
        <v>25</v>
      </c>
      <c r="L176" s="8" t="s">
        <v>70</v>
      </c>
      <c r="M176" s="7">
        <v>1</v>
      </c>
      <c r="N176" s="2">
        <v>142.22999999999999</v>
      </c>
      <c r="O176" s="9">
        <v>0.05</v>
      </c>
      <c r="P176" s="2">
        <v>77.66</v>
      </c>
      <c r="Q176" s="2">
        <f t="shared" si="8"/>
        <v>135.11849999999998</v>
      </c>
      <c r="R176" s="2">
        <f t="shared" si="9"/>
        <v>77.66</v>
      </c>
      <c r="S176" s="2">
        <f t="shared" si="10"/>
        <v>57.458499999999987</v>
      </c>
      <c r="T176" s="6">
        <f t="shared" si="11"/>
        <v>0.42524524768999061</v>
      </c>
    </row>
    <row r="177" spans="1:20" ht="15.6" x14ac:dyDescent="0.3">
      <c r="A177" s="3" t="s">
        <v>246</v>
      </c>
      <c r="B177" s="4">
        <v>46141</v>
      </c>
      <c r="C177" s="5">
        <f>YEAR(SalesData[[#This Row],[Order Date]])</f>
        <v>2026</v>
      </c>
      <c r="D177" s="6" t="str">
        <f>"Q"&amp;ROUNDUP(MONTH(SalesData[[#This Row],[Order Date]])/3,0)</f>
        <v>Q2</v>
      </c>
      <c r="E177" s="7">
        <f>MONTH(SalesData[[#This Row],[Order Date]])</f>
        <v>4</v>
      </c>
      <c r="F177" s="6" t="str">
        <f>TEXT(SalesData[[#This Row],[Order Date]],"mmm")</f>
        <v>Apr</v>
      </c>
      <c r="G177" s="8" t="s">
        <v>28</v>
      </c>
      <c r="H177" s="8" t="s">
        <v>29</v>
      </c>
      <c r="I177" s="8" t="s">
        <v>48</v>
      </c>
      <c r="J177" s="8" t="s">
        <v>31</v>
      </c>
      <c r="K177" s="8" t="s">
        <v>32</v>
      </c>
      <c r="L177" s="8" t="s">
        <v>33</v>
      </c>
      <c r="M177" s="7">
        <v>2</v>
      </c>
      <c r="N177" s="2">
        <v>35.33</v>
      </c>
      <c r="O177" s="9">
        <v>0</v>
      </c>
      <c r="P177" s="2">
        <v>13.69</v>
      </c>
      <c r="Q177" s="2">
        <f t="shared" si="8"/>
        <v>70.66</v>
      </c>
      <c r="R177" s="2">
        <f t="shared" si="9"/>
        <v>27.38</v>
      </c>
      <c r="S177" s="2">
        <f t="shared" si="10"/>
        <v>43.28</v>
      </c>
      <c r="T177" s="6">
        <f t="shared" si="11"/>
        <v>0.61251061420888764</v>
      </c>
    </row>
    <row r="178" spans="1:20" ht="15.6" x14ac:dyDescent="0.3">
      <c r="A178" s="3" t="s">
        <v>247</v>
      </c>
      <c r="B178" s="4">
        <v>46304</v>
      </c>
      <c r="C178" s="5">
        <f>YEAR(SalesData[[#This Row],[Order Date]])</f>
        <v>2026</v>
      </c>
      <c r="D178" s="6" t="str">
        <f>"Q"&amp;ROUNDUP(MONTH(SalesData[[#This Row],[Order Date]])/3,0)</f>
        <v>Q4</v>
      </c>
      <c r="E178" s="7">
        <f>MONTH(SalesData[[#This Row],[Order Date]])</f>
        <v>10</v>
      </c>
      <c r="F178" s="6" t="str">
        <f>TEXT(SalesData[[#This Row],[Order Date]],"mmm")</f>
        <v>Oct</v>
      </c>
      <c r="G178" s="8" t="s">
        <v>21</v>
      </c>
      <c r="H178" s="8" t="s">
        <v>89</v>
      </c>
      <c r="I178" s="8" t="s">
        <v>23</v>
      </c>
      <c r="J178" s="8" t="s">
        <v>36</v>
      </c>
      <c r="K178" s="8" t="s">
        <v>98</v>
      </c>
      <c r="L178" s="8" t="s">
        <v>122</v>
      </c>
      <c r="M178" s="7">
        <v>1</v>
      </c>
      <c r="N178" s="2">
        <v>35.450000000000003</v>
      </c>
      <c r="O178" s="9">
        <v>0.05</v>
      </c>
      <c r="P178" s="2">
        <v>14.23</v>
      </c>
      <c r="Q178" s="2">
        <f t="shared" si="8"/>
        <v>33.677500000000002</v>
      </c>
      <c r="R178" s="2">
        <f t="shared" si="9"/>
        <v>14.23</v>
      </c>
      <c r="S178" s="2">
        <f t="shared" si="10"/>
        <v>19.447500000000002</v>
      </c>
      <c r="T178" s="6">
        <f t="shared" si="11"/>
        <v>0.57746269764679681</v>
      </c>
    </row>
    <row r="179" spans="1:20" ht="15.6" x14ac:dyDescent="0.3">
      <c r="A179" s="3" t="s">
        <v>248</v>
      </c>
      <c r="B179" s="4">
        <v>46374</v>
      </c>
      <c r="C179" s="5">
        <f>YEAR(SalesData[[#This Row],[Order Date]])</f>
        <v>2026</v>
      </c>
      <c r="D179" s="6" t="str">
        <f>"Q"&amp;ROUNDUP(MONTH(SalesData[[#This Row],[Order Date]])/3,0)</f>
        <v>Q4</v>
      </c>
      <c r="E179" s="7">
        <f>MONTH(SalesData[[#This Row],[Order Date]])</f>
        <v>12</v>
      </c>
      <c r="F179" s="6" t="str">
        <f>TEXT(SalesData[[#This Row],[Order Date]],"mmm")</f>
        <v>Dec</v>
      </c>
      <c r="G179" s="8" t="s">
        <v>54</v>
      </c>
      <c r="H179" s="8" t="s">
        <v>82</v>
      </c>
      <c r="I179" s="8" t="s">
        <v>48</v>
      </c>
      <c r="J179" s="8" t="s">
        <v>31</v>
      </c>
      <c r="K179" s="8" t="s">
        <v>39</v>
      </c>
      <c r="L179" s="8" t="s">
        <v>67</v>
      </c>
      <c r="M179" s="7">
        <v>2</v>
      </c>
      <c r="N179" s="2">
        <v>123.42</v>
      </c>
      <c r="O179" s="9">
        <v>0.1</v>
      </c>
      <c r="P179" s="2">
        <v>60.03</v>
      </c>
      <c r="Q179" s="2">
        <f t="shared" si="8"/>
        <v>222.15600000000001</v>
      </c>
      <c r="R179" s="2">
        <f t="shared" si="9"/>
        <v>120.06</v>
      </c>
      <c r="S179" s="2">
        <f t="shared" si="10"/>
        <v>102.096</v>
      </c>
      <c r="T179" s="6">
        <f t="shared" si="11"/>
        <v>0.45956895154756117</v>
      </c>
    </row>
    <row r="180" spans="1:20" ht="15.6" x14ac:dyDescent="0.3">
      <c r="A180" s="3" t="s">
        <v>249</v>
      </c>
      <c r="B180" s="4">
        <v>46207</v>
      </c>
      <c r="C180" s="5">
        <f>YEAR(SalesData[[#This Row],[Order Date]])</f>
        <v>2026</v>
      </c>
      <c r="D180" s="6" t="str">
        <f>"Q"&amp;ROUNDUP(MONTH(SalesData[[#This Row],[Order Date]])/3,0)</f>
        <v>Q3</v>
      </c>
      <c r="E180" s="7">
        <f>MONTH(SalesData[[#This Row],[Order Date]])</f>
        <v>7</v>
      </c>
      <c r="F180" s="6" t="str">
        <f>TEXT(SalesData[[#This Row],[Order Date]],"mmm")</f>
        <v>Jul</v>
      </c>
      <c r="G180" s="8" t="s">
        <v>61</v>
      </c>
      <c r="H180" s="8" t="s">
        <v>108</v>
      </c>
      <c r="I180" s="8" t="s">
        <v>23</v>
      </c>
      <c r="J180" s="8" t="s">
        <v>24</v>
      </c>
      <c r="K180" s="8" t="s">
        <v>51</v>
      </c>
      <c r="L180" s="8" t="s">
        <v>58</v>
      </c>
      <c r="M180" s="7">
        <v>1</v>
      </c>
      <c r="N180" s="2">
        <v>103.58</v>
      </c>
      <c r="O180" s="9">
        <v>0</v>
      </c>
      <c r="P180" s="2">
        <v>51.94</v>
      </c>
      <c r="Q180" s="2">
        <f t="shared" si="8"/>
        <v>103.58</v>
      </c>
      <c r="R180" s="2">
        <f t="shared" si="9"/>
        <v>51.94</v>
      </c>
      <c r="S180" s="2">
        <f t="shared" si="10"/>
        <v>51.64</v>
      </c>
      <c r="T180" s="6">
        <f t="shared" si="11"/>
        <v>0.49855184398532537</v>
      </c>
    </row>
    <row r="181" spans="1:20" ht="15.6" x14ac:dyDescent="0.3">
      <c r="A181" s="3" t="s">
        <v>250</v>
      </c>
      <c r="B181" s="4">
        <v>46060</v>
      </c>
      <c r="C181" s="5">
        <f>YEAR(SalesData[[#This Row],[Order Date]])</f>
        <v>2026</v>
      </c>
      <c r="D181" s="6" t="str">
        <f>"Q"&amp;ROUNDUP(MONTH(SalesData[[#This Row],[Order Date]])/3,0)</f>
        <v>Q1</v>
      </c>
      <c r="E181" s="7">
        <f>MONTH(SalesData[[#This Row],[Order Date]])</f>
        <v>2</v>
      </c>
      <c r="F181" s="6" t="str">
        <f>TEXT(SalesData[[#This Row],[Order Date]],"mmm")</f>
        <v>Feb</v>
      </c>
      <c r="G181" s="8" t="s">
        <v>21</v>
      </c>
      <c r="H181" s="8" t="s">
        <v>44</v>
      </c>
      <c r="I181" s="8" t="s">
        <v>30</v>
      </c>
      <c r="J181" s="8" t="s">
        <v>31</v>
      </c>
      <c r="K181" s="8" t="s">
        <v>32</v>
      </c>
      <c r="L181" s="8" t="s">
        <v>33</v>
      </c>
      <c r="M181" s="7">
        <v>2</v>
      </c>
      <c r="N181" s="2">
        <v>37.03</v>
      </c>
      <c r="O181" s="9">
        <v>0.15</v>
      </c>
      <c r="P181" s="2">
        <v>13.87</v>
      </c>
      <c r="Q181" s="2">
        <f t="shared" si="8"/>
        <v>62.951000000000001</v>
      </c>
      <c r="R181" s="2">
        <f t="shared" si="9"/>
        <v>27.74</v>
      </c>
      <c r="S181" s="2">
        <f t="shared" si="10"/>
        <v>35.210999999999999</v>
      </c>
      <c r="T181" s="6">
        <f t="shared" si="11"/>
        <v>0.55933980397451988</v>
      </c>
    </row>
    <row r="182" spans="1:20" ht="15.6" x14ac:dyDescent="0.3">
      <c r="A182" s="3" t="s">
        <v>251</v>
      </c>
      <c r="B182" s="4">
        <v>46215</v>
      </c>
      <c r="C182" s="5">
        <f>YEAR(SalesData[[#This Row],[Order Date]])</f>
        <v>2026</v>
      </c>
      <c r="D182" s="6" t="str">
        <f>"Q"&amp;ROUNDUP(MONTH(SalesData[[#This Row],[Order Date]])/3,0)</f>
        <v>Q3</v>
      </c>
      <c r="E182" s="7">
        <f>MONTH(SalesData[[#This Row],[Order Date]])</f>
        <v>7</v>
      </c>
      <c r="F182" s="6" t="str">
        <f>TEXT(SalesData[[#This Row],[Order Date]],"mmm")</f>
        <v>Jul</v>
      </c>
      <c r="G182" s="8" t="s">
        <v>54</v>
      </c>
      <c r="H182" s="8" t="s">
        <v>112</v>
      </c>
      <c r="I182" s="8" t="s">
        <v>30</v>
      </c>
      <c r="J182" s="8" t="s">
        <v>36</v>
      </c>
      <c r="K182" s="8" t="s">
        <v>98</v>
      </c>
      <c r="L182" s="8" t="s">
        <v>122</v>
      </c>
      <c r="M182" s="7">
        <v>3</v>
      </c>
      <c r="N182" s="2">
        <v>37</v>
      </c>
      <c r="O182" s="9">
        <v>0</v>
      </c>
      <c r="P182" s="2">
        <v>13.69</v>
      </c>
      <c r="Q182" s="2">
        <f t="shared" si="8"/>
        <v>111</v>
      </c>
      <c r="R182" s="2">
        <f t="shared" si="9"/>
        <v>41.07</v>
      </c>
      <c r="S182" s="2">
        <f t="shared" si="10"/>
        <v>69.930000000000007</v>
      </c>
      <c r="T182" s="6">
        <f t="shared" si="11"/>
        <v>0.63000000000000012</v>
      </c>
    </row>
    <row r="183" spans="1:20" ht="15.6" x14ac:dyDescent="0.3">
      <c r="A183" s="3" t="s">
        <v>252</v>
      </c>
      <c r="B183" s="4">
        <v>46097</v>
      </c>
      <c r="C183" s="5">
        <f>YEAR(SalesData[[#This Row],[Order Date]])</f>
        <v>2026</v>
      </c>
      <c r="D183" s="6" t="str">
        <f>"Q"&amp;ROUNDUP(MONTH(SalesData[[#This Row],[Order Date]])/3,0)</f>
        <v>Q1</v>
      </c>
      <c r="E183" s="7">
        <f>MONTH(SalesData[[#This Row],[Order Date]])</f>
        <v>3</v>
      </c>
      <c r="F183" s="6" t="str">
        <f>TEXT(SalesData[[#This Row],[Order Date]],"mmm")</f>
        <v>Mar</v>
      </c>
      <c r="G183" s="8" t="s">
        <v>61</v>
      </c>
      <c r="H183" s="8" t="s">
        <v>62</v>
      </c>
      <c r="I183" s="8" t="s">
        <v>23</v>
      </c>
      <c r="J183" s="8" t="s">
        <v>36</v>
      </c>
      <c r="K183" s="8" t="s">
        <v>39</v>
      </c>
      <c r="L183" s="8" t="s">
        <v>40</v>
      </c>
      <c r="M183" s="7">
        <v>1</v>
      </c>
      <c r="N183" s="2">
        <v>200.05</v>
      </c>
      <c r="O183" s="9">
        <v>0</v>
      </c>
      <c r="P183" s="2">
        <v>102.69</v>
      </c>
      <c r="Q183" s="2">
        <f t="shared" si="8"/>
        <v>200.05</v>
      </c>
      <c r="R183" s="2">
        <f t="shared" si="9"/>
        <v>102.69</v>
      </c>
      <c r="S183" s="2">
        <f t="shared" si="10"/>
        <v>97.360000000000014</v>
      </c>
      <c r="T183" s="6">
        <f t="shared" si="11"/>
        <v>0.48667833041739567</v>
      </c>
    </row>
    <row r="184" spans="1:20" ht="15.6" x14ac:dyDescent="0.3">
      <c r="A184" s="3" t="s">
        <v>253</v>
      </c>
      <c r="B184" s="4">
        <v>46310</v>
      </c>
      <c r="C184" s="5">
        <f>YEAR(SalesData[[#This Row],[Order Date]])</f>
        <v>2026</v>
      </c>
      <c r="D184" s="6" t="str">
        <f>"Q"&amp;ROUNDUP(MONTH(SalesData[[#This Row],[Order Date]])/3,0)</f>
        <v>Q4</v>
      </c>
      <c r="E184" s="7">
        <f>MONTH(SalesData[[#This Row],[Order Date]])</f>
        <v>10</v>
      </c>
      <c r="F184" s="6" t="str">
        <f>TEXT(SalesData[[#This Row],[Order Date]],"mmm")</f>
        <v>Oct</v>
      </c>
      <c r="G184" s="8" t="s">
        <v>21</v>
      </c>
      <c r="H184" s="8" t="s">
        <v>42</v>
      </c>
      <c r="I184" s="8" t="s">
        <v>23</v>
      </c>
      <c r="J184" s="8" t="s">
        <v>31</v>
      </c>
      <c r="K184" s="8" t="s">
        <v>51</v>
      </c>
      <c r="L184" s="8" t="s">
        <v>72</v>
      </c>
      <c r="M184" s="7">
        <v>3</v>
      </c>
      <c r="N184" s="2">
        <v>39.83</v>
      </c>
      <c r="O184" s="9">
        <v>0.1</v>
      </c>
      <c r="P184" s="2">
        <v>16.93</v>
      </c>
      <c r="Q184" s="2">
        <f t="shared" si="8"/>
        <v>107.541</v>
      </c>
      <c r="R184" s="2">
        <f t="shared" si="9"/>
        <v>50.79</v>
      </c>
      <c r="S184" s="2">
        <f t="shared" si="10"/>
        <v>56.750999999999998</v>
      </c>
      <c r="T184" s="6">
        <f t="shared" si="11"/>
        <v>0.52771501101905316</v>
      </c>
    </row>
    <row r="185" spans="1:20" ht="15.6" x14ac:dyDescent="0.3">
      <c r="A185" s="3" t="s">
        <v>254</v>
      </c>
      <c r="B185" s="4">
        <v>46198</v>
      </c>
      <c r="C185" s="5">
        <f>YEAR(SalesData[[#This Row],[Order Date]])</f>
        <v>2026</v>
      </c>
      <c r="D185" s="6" t="str">
        <f>"Q"&amp;ROUNDUP(MONTH(SalesData[[#This Row],[Order Date]])/3,0)</f>
        <v>Q2</v>
      </c>
      <c r="E185" s="7">
        <f>MONTH(SalesData[[#This Row],[Order Date]])</f>
        <v>6</v>
      </c>
      <c r="F185" s="6" t="str">
        <f>TEXT(SalesData[[#This Row],[Order Date]],"mmm")</f>
        <v>Jun</v>
      </c>
      <c r="G185" s="8" t="s">
        <v>54</v>
      </c>
      <c r="H185" s="8" t="s">
        <v>57</v>
      </c>
      <c r="I185" s="8" t="s">
        <v>30</v>
      </c>
      <c r="J185" s="8" t="s">
        <v>31</v>
      </c>
      <c r="K185" s="8" t="s">
        <v>98</v>
      </c>
      <c r="L185" s="8" t="s">
        <v>131</v>
      </c>
      <c r="M185" s="7">
        <v>2</v>
      </c>
      <c r="N185" s="2">
        <v>39.57</v>
      </c>
      <c r="O185" s="9">
        <v>0.1</v>
      </c>
      <c r="P185" s="2">
        <v>14.64</v>
      </c>
      <c r="Q185" s="2">
        <f t="shared" si="8"/>
        <v>71.225999999999999</v>
      </c>
      <c r="R185" s="2">
        <f t="shared" si="9"/>
        <v>29.28</v>
      </c>
      <c r="S185" s="2">
        <f t="shared" si="10"/>
        <v>41.945999999999998</v>
      </c>
      <c r="T185" s="6">
        <f t="shared" si="11"/>
        <v>0.58891416055934631</v>
      </c>
    </row>
    <row r="186" spans="1:20" ht="15.6" x14ac:dyDescent="0.3">
      <c r="A186" s="3" t="s">
        <v>255</v>
      </c>
      <c r="B186" s="4">
        <v>46245</v>
      </c>
      <c r="C186" s="5">
        <f>YEAR(SalesData[[#This Row],[Order Date]])</f>
        <v>2026</v>
      </c>
      <c r="D186" s="6" t="str">
        <f>"Q"&amp;ROUNDUP(MONTH(SalesData[[#This Row],[Order Date]])/3,0)</f>
        <v>Q3</v>
      </c>
      <c r="E186" s="7">
        <f>MONTH(SalesData[[#This Row],[Order Date]])</f>
        <v>8</v>
      </c>
      <c r="F186" s="6" t="str">
        <f>TEXT(SalesData[[#This Row],[Order Date]],"mmm")</f>
        <v>Aug</v>
      </c>
      <c r="G186" s="8" t="s">
        <v>21</v>
      </c>
      <c r="H186" s="8" t="s">
        <v>89</v>
      </c>
      <c r="I186" s="8" t="s">
        <v>30</v>
      </c>
      <c r="J186" s="8" t="s">
        <v>31</v>
      </c>
      <c r="K186" s="8" t="s">
        <v>32</v>
      </c>
      <c r="L186" s="8" t="s">
        <v>46</v>
      </c>
      <c r="M186" s="7">
        <v>5</v>
      </c>
      <c r="N186" s="2">
        <v>166.03</v>
      </c>
      <c r="O186" s="9">
        <v>0</v>
      </c>
      <c r="P186" s="2">
        <v>87.46</v>
      </c>
      <c r="Q186" s="2">
        <f t="shared" si="8"/>
        <v>830.15</v>
      </c>
      <c r="R186" s="2">
        <f t="shared" si="9"/>
        <v>437.29999999999995</v>
      </c>
      <c r="S186" s="2">
        <f t="shared" si="10"/>
        <v>392.85</v>
      </c>
      <c r="T186" s="6">
        <f t="shared" si="11"/>
        <v>0.47322772992832624</v>
      </c>
    </row>
    <row r="187" spans="1:20" ht="15.6" x14ac:dyDescent="0.3">
      <c r="A187" s="3" t="s">
        <v>256</v>
      </c>
      <c r="B187" s="4">
        <v>46165</v>
      </c>
      <c r="C187" s="5">
        <f>YEAR(SalesData[[#This Row],[Order Date]])</f>
        <v>2026</v>
      </c>
      <c r="D187" s="6" t="str">
        <f>"Q"&amp;ROUNDUP(MONTH(SalesData[[#This Row],[Order Date]])/3,0)</f>
        <v>Q2</v>
      </c>
      <c r="E187" s="7">
        <f>MONTH(SalesData[[#This Row],[Order Date]])</f>
        <v>5</v>
      </c>
      <c r="F187" s="6" t="str">
        <f>TEXT(SalesData[[#This Row],[Order Date]],"mmm")</f>
        <v>May</v>
      </c>
      <c r="G187" s="8" t="s">
        <v>54</v>
      </c>
      <c r="H187" s="8" t="s">
        <v>92</v>
      </c>
      <c r="I187" s="8" t="s">
        <v>30</v>
      </c>
      <c r="J187" s="8" t="s">
        <v>24</v>
      </c>
      <c r="K187" s="8" t="s">
        <v>32</v>
      </c>
      <c r="L187" s="8" t="s">
        <v>33</v>
      </c>
      <c r="M187" s="7">
        <v>1</v>
      </c>
      <c r="N187" s="2">
        <v>36.57</v>
      </c>
      <c r="O187" s="9">
        <v>0.05</v>
      </c>
      <c r="P187" s="2">
        <v>13.33</v>
      </c>
      <c r="Q187" s="2">
        <f t="shared" si="8"/>
        <v>34.741500000000002</v>
      </c>
      <c r="R187" s="2">
        <f t="shared" si="9"/>
        <v>13.33</v>
      </c>
      <c r="S187" s="2">
        <f t="shared" si="10"/>
        <v>21.411500000000004</v>
      </c>
      <c r="T187" s="6">
        <f t="shared" si="11"/>
        <v>0.61630902522919284</v>
      </c>
    </row>
    <row r="188" spans="1:20" ht="15.6" x14ac:dyDescent="0.3">
      <c r="A188" s="3" t="s">
        <v>257</v>
      </c>
      <c r="B188" s="4">
        <v>46293</v>
      </c>
      <c r="C188" s="5">
        <f>YEAR(SalesData[[#This Row],[Order Date]])</f>
        <v>2026</v>
      </c>
      <c r="D188" s="6" t="str">
        <f>"Q"&amp;ROUNDUP(MONTH(SalesData[[#This Row],[Order Date]])/3,0)</f>
        <v>Q3</v>
      </c>
      <c r="E188" s="7">
        <f>MONTH(SalesData[[#This Row],[Order Date]])</f>
        <v>9</v>
      </c>
      <c r="F188" s="6" t="str">
        <f>TEXT(SalesData[[#This Row],[Order Date]],"mmm")</f>
        <v>Sep</v>
      </c>
      <c r="G188" s="8" t="s">
        <v>28</v>
      </c>
      <c r="H188" s="8" t="s">
        <v>29</v>
      </c>
      <c r="I188" s="8" t="s">
        <v>30</v>
      </c>
      <c r="J188" s="8" t="s">
        <v>24</v>
      </c>
      <c r="K188" s="8" t="s">
        <v>98</v>
      </c>
      <c r="L188" s="8" t="s">
        <v>131</v>
      </c>
      <c r="M188" s="7">
        <v>3</v>
      </c>
      <c r="N188" s="2">
        <v>39.450000000000003</v>
      </c>
      <c r="O188" s="9">
        <v>0.05</v>
      </c>
      <c r="P188" s="2">
        <v>15.1</v>
      </c>
      <c r="Q188" s="2">
        <f t="shared" si="8"/>
        <v>112.4325</v>
      </c>
      <c r="R188" s="2">
        <f t="shared" si="9"/>
        <v>45.3</v>
      </c>
      <c r="S188" s="2">
        <f t="shared" si="10"/>
        <v>67.132500000000007</v>
      </c>
      <c r="T188" s="6">
        <f t="shared" si="11"/>
        <v>0.59709158828630515</v>
      </c>
    </row>
    <row r="189" spans="1:20" ht="15.6" x14ac:dyDescent="0.3">
      <c r="A189" s="3" t="s">
        <v>258</v>
      </c>
      <c r="B189" s="4">
        <v>46184</v>
      </c>
      <c r="C189" s="5">
        <f>YEAR(SalesData[[#This Row],[Order Date]])</f>
        <v>2026</v>
      </c>
      <c r="D189" s="6" t="str">
        <f>"Q"&amp;ROUNDUP(MONTH(SalesData[[#This Row],[Order Date]])/3,0)</f>
        <v>Q2</v>
      </c>
      <c r="E189" s="7">
        <f>MONTH(SalesData[[#This Row],[Order Date]])</f>
        <v>6</v>
      </c>
      <c r="F189" s="6" t="str">
        <f>TEXT(SalesData[[#This Row],[Order Date]],"mmm")</f>
        <v>Jun</v>
      </c>
      <c r="G189" s="8" t="s">
        <v>54</v>
      </c>
      <c r="H189" s="8" t="s">
        <v>57</v>
      </c>
      <c r="I189" s="8" t="s">
        <v>48</v>
      </c>
      <c r="J189" s="8" t="s">
        <v>31</v>
      </c>
      <c r="K189" s="8" t="s">
        <v>25</v>
      </c>
      <c r="L189" s="8" t="s">
        <v>74</v>
      </c>
      <c r="M189" s="7">
        <v>1</v>
      </c>
      <c r="N189" s="2">
        <v>94.01</v>
      </c>
      <c r="O189" s="9">
        <v>0.15</v>
      </c>
      <c r="P189" s="2">
        <v>46.12</v>
      </c>
      <c r="Q189" s="2">
        <f t="shared" si="8"/>
        <v>79.908500000000004</v>
      </c>
      <c r="R189" s="2">
        <f t="shared" si="9"/>
        <v>46.12</v>
      </c>
      <c r="S189" s="2">
        <f t="shared" si="10"/>
        <v>33.788500000000006</v>
      </c>
      <c r="T189" s="6">
        <f t="shared" si="11"/>
        <v>0.42283987310486376</v>
      </c>
    </row>
    <row r="190" spans="1:20" ht="15.6" x14ac:dyDescent="0.3">
      <c r="A190" s="3" t="s">
        <v>259</v>
      </c>
      <c r="B190" s="4">
        <v>46136</v>
      </c>
      <c r="C190" s="5">
        <f>YEAR(SalesData[[#This Row],[Order Date]])</f>
        <v>2026</v>
      </c>
      <c r="D190" s="6" t="str">
        <f>"Q"&amp;ROUNDUP(MONTH(SalesData[[#This Row],[Order Date]])/3,0)</f>
        <v>Q2</v>
      </c>
      <c r="E190" s="7">
        <f>MONTH(SalesData[[#This Row],[Order Date]])</f>
        <v>4</v>
      </c>
      <c r="F190" s="6" t="str">
        <f>TEXT(SalesData[[#This Row],[Order Date]],"mmm")</f>
        <v>Apr</v>
      </c>
      <c r="G190" s="8" t="s">
        <v>54</v>
      </c>
      <c r="H190" s="8" t="s">
        <v>112</v>
      </c>
      <c r="I190" s="8" t="s">
        <v>30</v>
      </c>
      <c r="J190" s="8" t="s">
        <v>24</v>
      </c>
      <c r="K190" s="8" t="s">
        <v>25</v>
      </c>
      <c r="L190" s="8" t="s">
        <v>74</v>
      </c>
      <c r="M190" s="7">
        <v>1</v>
      </c>
      <c r="N190" s="2">
        <v>90.87</v>
      </c>
      <c r="O190" s="9">
        <v>0.1</v>
      </c>
      <c r="P190" s="2">
        <v>44.4</v>
      </c>
      <c r="Q190" s="2">
        <f t="shared" si="8"/>
        <v>81.783000000000001</v>
      </c>
      <c r="R190" s="2">
        <f t="shared" si="9"/>
        <v>44.4</v>
      </c>
      <c r="S190" s="2">
        <f t="shared" si="10"/>
        <v>37.383000000000003</v>
      </c>
      <c r="T190" s="6">
        <f t="shared" si="11"/>
        <v>0.45709988628443565</v>
      </c>
    </row>
    <row r="191" spans="1:20" ht="15.6" x14ac:dyDescent="0.3">
      <c r="A191" s="3" t="s">
        <v>260</v>
      </c>
      <c r="B191" s="4">
        <v>46305</v>
      </c>
      <c r="C191" s="5">
        <f>YEAR(SalesData[[#This Row],[Order Date]])</f>
        <v>2026</v>
      </c>
      <c r="D191" s="6" t="str">
        <f>"Q"&amp;ROUNDUP(MONTH(SalesData[[#This Row],[Order Date]])/3,0)</f>
        <v>Q4</v>
      </c>
      <c r="E191" s="7">
        <f>MONTH(SalesData[[#This Row],[Order Date]])</f>
        <v>10</v>
      </c>
      <c r="F191" s="6" t="str">
        <f>TEXT(SalesData[[#This Row],[Order Date]],"mmm")</f>
        <v>Oct</v>
      </c>
      <c r="G191" s="8" t="s">
        <v>54</v>
      </c>
      <c r="H191" s="8" t="s">
        <v>82</v>
      </c>
      <c r="I191" s="8" t="s">
        <v>30</v>
      </c>
      <c r="J191" s="8" t="s">
        <v>31</v>
      </c>
      <c r="K191" s="8" t="s">
        <v>39</v>
      </c>
      <c r="L191" s="8" t="s">
        <v>125</v>
      </c>
      <c r="M191" s="7">
        <v>4</v>
      </c>
      <c r="N191" s="2">
        <v>337.38</v>
      </c>
      <c r="O191" s="9">
        <v>0.05</v>
      </c>
      <c r="P191" s="2">
        <v>194.94</v>
      </c>
      <c r="Q191" s="2">
        <f t="shared" si="8"/>
        <v>1282.0439999999999</v>
      </c>
      <c r="R191" s="2">
        <f t="shared" si="9"/>
        <v>779.76</v>
      </c>
      <c r="S191" s="2">
        <f t="shared" si="10"/>
        <v>502.28399999999988</v>
      </c>
      <c r="T191" s="6">
        <f t="shared" si="11"/>
        <v>0.39178374533167343</v>
      </c>
    </row>
    <row r="192" spans="1:20" ht="15.6" x14ac:dyDescent="0.3">
      <c r="A192" s="3" t="s">
        <v>261</v>
      </c>
      <c r="B192" s="4">
        <v>46130</v>
      </c>
      <c r="C192" s="5">
        <f>YEAR(SalesData[[#This Row],[Order Date]])</f>
        <v>2026</v>
      </c>
      <c r="D192" s="6" t="str">
        <f>"Q"&amp;ROUNDUP(MONTH(SalesData[[#This Row],[Order Date]])/3,0)</f>
        <v>Q2</v>
      </c>
      <c r="E192" s="7">
        <f>MONTH(SalesData[[#This Row],[Order Date]])</f>
        <v>4</v>
      </c>
      <c r="F192" s="6" t="str">
        <f>TEXT(SalesData[[#This Row],[Order Date]],"mmm")</f>
        <v>Apr</v>
      </c>
      <c r="G192" s="8" t="s">
        <v>21</v>
      </c>
      <c r="H192" s="8" t="s">
        <v>89</v>
      </c>
      <c r="I192" s="8" t="s">
        <v>30</v>
      </c>
      <c r="J192" s="8" t="s">
        <v>24</v>
      </c>
      <c r="K192" s="8" t="s">
        <v>98</v>
      </c>
      <c r="L192" s="8" t="s">
        <v>103</v>
      </c>
      <c r="M192" s="7">
        <v>2</v>
      </c>
      <c r="N192" s="2">
        <v>51.24</v>
      </c>
      <c r="O192" s="9">
        <v>0</v>
      </c>
      <c r="P192" s="2">
        <v>22.52</v>
      </c>
      <c r="Q192" s="2">
        <f t="shared" si="8"/>
        <v>102.48</v>
      </c>
      <c r="R192" s="2">
        <f t="shared" si="9"/>
        <v>45.04</v>
      </c>
      <c r="S192" s="2">
        <f t="shared" si="10"/>
        <v>57.440000000000005</v>
      </c>
      <c r="T192" s="6">
        <f t="shared" si="11"/>
        <v>0.56049960967993762</v>
      </c>
    </row>
    <row r="193" spans="1:20" ht="15.6" x14ac:dyDescent="0.3">
      <c r="A193" s="3" t="s">
        <v>262</v>
      </c>
      <c r="B193" s="4">
        <v>46262</v>
      </c>
      <c r="C193" s="5">
        <f>YEAR(SalesData[[#This Row],[Order Date]])</f>
        <v>2026</v>
      </c>
      <c r="D193" s="6" t="str">
        <f>"Q"&amp;ROUNDUP(MONTH(SalesData[[#This Row],[Order Date]])/3,0)</f>
        <v>Q3</v>
      </c>
      <c r="E193" s="7">
        <f>MONTH(SalesData[[#This Row],[Order Date]])</f>
        <v>8</v>
      </c>
      <c r="F193" s="6" t="str">
        <f>TEXT(SalesData[[#This Row],[Order Date]],"mmm")</f>
        <v>Aug</v>
      </c>
      <c r="G193" s="8" t="s">
        <v>21</v>
      </c>
      <c r="H193" s="8" t="s">
        <v>89</v>
      </c>
      <c r="I193" s="8" t="s">
        <v>30</v>
      </c>
      <c r="J193" s="8" t="s">
        <v>24</v>
      </c>
      <c r="K193" s="8" t="s">
        <v>39</v>
      </c>
      <c r="L193" s="8" t="s">
        <v>106</v>
      </c>
      <c r="M193" s="7">
        <v>1</v>
      </c>
      <c r="N193" s="2">
        <v>81.06</v>
      </c>
      <c r="O193" s="9">
        <v>0</v>
      </c>
      <c r="P193" s="2">
        <v>38.43</v>
      </c>
      <c r="Q193" s="2">
        <f t="shared" si="8"/>
        <v>81.06</v>
      </c>
      <c r="R193" s="2">
        <f t="shared" si="9"/>
        <v>38.43</v>
      </c>
      <c r="S193" s="2">
        <f t="shared" si="10"/>
        <v>42.63</v>
      </c>
      <c r="T193" s="6">
        <f t="shared" si="11"/>
        <v>0.52590673575129532</v>
      </c>
    </row>
    <row r="194" spans="1:20" ht="15.6" x14ac:dyDescent="0.3">
      <c r="A194" s="3" t="s">
        <v>263</v>
      </c>
      <c r="B194" s="4">
        <v>46351</v>
      </c>
      <c r="C194" s="5">
        <f>YEAR(SalesData[[#This Row],[Order Date]])</f>
        <v>2026</v>
      </c>
      <c r="D194" s="6" t="str">
        <f>"Q"&amp;ROUNDUP(MONTH(SalesData[[#This Row],[Order Date]])/3,0)</f>
        <v>Q4</v>
      </c>
      <c r="E194" s="7">
        <f>MONTH(SalesData[[#This Row],[Order Date]])</f>
        <v>11</v>
      </c>
      <c r="F194" s="6" t="str">
        <f>TEXT(SalesData[[#This Row],[Order Date]],"mmm")</f>
        <v>Nov</v>
      </c>
      <c r="G194" s="8" t="s">
        <v>61</v>
      </c>
      <c r="H194" s="8" t="s">
        <v>108</v>
      </c>
      <c r="I194" s="8" t="s">
        <v>30</v>
      </c>
      <c r="J194" s="8" t="s">
        <v>24</v>
      </c>
      <c r="K194" s="8" t="s">
        <v>32</v>
      </c>
      <c r="L194" s="8" t="s">
        <v>37</v>
      </c>
      <c r="M194" s="7">
        <v>4</v>
      </c>
      <c r="N194" s="2">
        <v>135.21</v>
      </c>
      <c r="O194" s="9">
        <v>0.05</v>
      </c>
      <c r="P194" s="2">
        <v>68.64</v>
      </c>
      <c r="Q194" s="2">
        <f t="shared" si="8"/>
        <v>513.798</v>
      </c>
      <c r="R194" s="2">
        <f t="shared" si="9"/>
        <v>274.56</v>
      </c>
      <c r="S194" s="2">
        <f t="shared" si="10"/>
        <v>239.238</v>
      </c>
      <c r="T194" s="6">
        <f t="shared" si="11"/>
        <v>0.46562656919645462</v>
      </c>
    </row>
    <row r="195" spans="1:20" ht="15.6" x14ac:dyDescent="0.3">
      <c r="A195" s="3" t="s">
        <v>264</v>
      </c>
      <c r="B195" s="4">
        <v>46284</v>
      </c>
      <c r="C195" s="5">
        <f>YEAR(SalesData[[#This Row],[Order Date]])</f>
        <v>2026</v>
      </c>
      <c r="D195" s="6" t="str">
        <f>"Q"&amp;ROUNDUP(MONTH(SalesData[[#This Row],[Order Date]])/3,0)</f>
        <v>Q3</v>
      </c>
      <c r="E195" s="7">
        <f>MONTH(SalesData[[#This Row],[Order Date]])</f>
        <v>9</v>
      </c>
      <c r="F195" s="6" t="str">
        <f>TEXT(SalesData[[#This Row],[Order Date]],"mmm")</f>
        <v>Sep</v>
      </c>
      <c r="G195" s="8" t="s">
        <v>54</v>
      </c>
      <c r="H195" s="8" t="s">
        <v>112</v>
      </c>
      <c r="I195" s="8" t="s">
        <v>48</v>
      </c>
      <c r="J195" s="8" t="s">
        <v>31</v>
      </c>
      <c r="K195" s="8" t="s">
        <v>32</v>
      </c>
      <c r="L195" s="8" t="s">
        <v>46</v>
      </c>
      <c r="M195" s="7">
        <v>3</v>
      </c>
      <c r="N195" s="2">
        <v>166.21</v>
      </c>
      <c r="O195" s="9">
        <v>0.05</v>
      </c>
      <c r="P195" s="2">
        <v>85.03</v>
      </c>
      <c r="Q195" s="2">
        <f t="shared" si="8"/>
        <v>473.69849999999997</v>
      </c>
      <c r="R195" s="2">
        <f t="shared" si="9"/>
        <v>255.09</v>
      </c>
      <c r="S195" s="2">
        <f t="shared" si="10"/>
        <v>218.60849999999996</v>
      </c>
      <c r="T195" s="6">
        <f t="shared" si="11"/>
        <v>0.4614929116304991</v>
      </c>
    </row>
    <row r="196" spans="1:20" ht="15.6" x14ac:dyDescent="0.3">
      <c r="A196" s="3" t="s">
        <v>265</v>
      </c>
      <c r="B196" s="4">
        <v>46133</v>
      </c>
      <c r="C196" s="5">
        <f>YEAR(SalesData[[#This Row],[Order Date]])</f>
        <v>2026</v>
      </c>
      <c r="D196" s="6" t="str">
        <f>"Q"&amp;ROUNDUP(MONTH(SalesData[[#This Row],[Order Date]])/3,0)</f>
        <v>Q2</v>
      </c>
      <c r="E196" s="7">
        <f>MONTH(SalesData[[#This Row],[Order Date]])</f>
        <v>4</v>
      </c>
      <c r="F196" s="6" t="str">
        <f>TEXT(SalesData[[#This Row],[Order Date]],"mmm")</f>
        <v>Apr</v>
      </c>
      <c r="G196" s="8" t="s">
        <v>54</v>
      </c>
      <c r="H196" s="8" t="s">
        <v>112</v>
      </c>
      <c r="I196" s="8" t="s">
        <v>30</v>
      </c>
      <c r="J196" s="8" t="s">
        <v>31</v>
      </c>
      <c r="K196" s="8" t="s">
        <v>25</v>
      </c>
      <c r="L196" s="8" t="s">
        <v>49</v>
      </c>
      <c r="M196" s="7">
        <v>2</v>
      </c>
      <c r="N196" s="2">
        <v>71.77</v>
      </c>
      <c r="O196" s="9">
        <v>0</v>
      </c>
      <c r="P196" s="2">
        <v>32.450000000000003</v>
      </c>
      <c r="Q196" s="2">
        <f t="shared" ref="Q196:Q259" si="12">M196*N196*(1-O196)</f>
        <v>143.54</v>
      </c>
      <c r="R196" s="2">
        <f t="shared" ref="R196:R259" si="13">M196*P196</f>
        <v>64.900000000000006</v>
      </c>
      <c r="S196" s="2">
        <f t="shared" ref="S196:S259" si="14">Q196-R196</f>
        <v>78.639999999999986</v>
      </c>
      <c r="T196" s="6">
        <f t="shared" ref="T196:T259" si="15">IFERROR(S196/Q196,0)</f>
        <v>0.54786122335237553</v>
      </c>
    </row>
    <row r="197" spans="1:20" ht="15.6" x14ac:dyDescent="0.3">
      <c r="A197" s="3" t="s">
        <v>266</v>
      </c>
      <c r="B197" s="4">
        <v>46178</v>
      </c>
      <c r="C197" s="5">
        <f>YEAR(SalesData[[#This Row],[Order Date]])</f>
        <v>2026</v>
      </c>
      <c r="D197" s="6" t="str">
        <f>"Q"&amp;ROUNDUP(MONTH(SalesData[[#This Row],[Order Date]])/3,0)</f>
        <v>Q2</v>
      </c>
      <c r="E197" s="7">
        <f>MONTH(SalesData[[#This Row],[Order Date]])</f>
        <v>6</v>
      </c>
      <c r="F197" s="6" t="str">
        <f>TEXT(SalesData[[#This Row],[Order Date]],"mmm")</f>
        <v>Jun</v>
      </c>
      <c r="G197" s="8" t="s">
        <v>28</v>
      </c>
      <c r="H197" s="8" t="s">
        <v>86</v>
      </c>
      <c r="I197" s="8" t="s">
        <v>23</v>
      </c>
      <c r="J197" s="8" t="s">
        <v>31</v>
      </c>
      <c r="K197" s="8" t="s">
        <v>25</v>
      </c>
      <c r="L197" s="8" t="s">
        <v>74</v>
      </c>
      <c r="M197" s="7">
        <v>6</v>
      </c>
      <c r="N197" s="2">
        <v>91.98</v>
      </c>
      <c r="O197" s="9">
        <v>0.05</v>
      </c>
      <c r="P197" s="2">
        <v>46.46</v>
      </c>
      <c r="Q197" s="2">
        <f t="shared" si="12"/>
        <v>524.28599999999994</v>
      </c>
      <c r="R197" s="2">
        <f t="shared" si="13"/>
        <v>278.76</v>
      </c>
      <c r="S197" s="2">
        <f t="shared" si="14"/>
        <v>245.52599999999995</v>
      </c>
      <c r="T197" s="6">
        <f t="shared" si="15"/>
        <v>0.46830546686350577</v>
      </c>
    </row>
    <row r="198" spans="1:20" ht="15.6" x14ac:dyDescent="0.3">
      <c r="A198" s="3" t="s">
        <v>267</v>
      </c>
      <c r="B198" s="4">
        <v>46150</v>
      </c>
      <c r="C198" s="5">
        <f>YEAR(SalesData[[#This Row],[Order Date]])</f>
        <v>2026</v>
      </c>
      <c r="D198" s="6" t="str">
        <f>"Q"&amp;ROUNDUP(MONTH(SalesData[[#This Row],[Order Date]])/3,0)</f>
        <v>Q2</v>
      </c>
      <c r="E198" s="7">
        <f>MONTH(SalesData[[#This Row],[Order Date]])</f>
        <v>5</v>
      </c>
      <c r="F198" s="6" t="str">
        <f>TEXT(SalesData[[#This Row],[Order Date]],"mmm")</f>
        <v>May</v>
      </c>
      <c r="G198" s="8" t="s">
        <v>21</v>
      </c>
      <c r="H198" s="8" t="s">
        <v>22</v>
      </c>
      <c r="I198" s="8" t="s">
        <v>30</v>
      </c>
      <c r="J198" s="8" t="s">
        <v>31</v>
      </c>
      <c r="K198" s="8" t="s">
        <v>51</v>
      </c>
      <c r="L198" s="8" t="s">
        <v>95</v>
      </c>
      <c r="M198" s="7">
        <v>1</v>
      </c>
      <c r="N198" s="2">
        <v>80.7</v>
      </c>
      <c r="O198" s="9">
        <v>0</v>
      </c>
      <c r="P198" s="2">
        <v>41.88</v>
      </c>
      <c r="Q198" s="2">
        <f t="shared" si="12"/>
        <v>80.7</v>
      </c>
      <c r="R198" s="2">
        <f t="shared" si="13"/>
        <v>41.88</v>
      </c>
      <c r="S198" s="2">
        <f t="shared" si="14"/>
        <v>38.82</v>
      </c>
      <c r="T198" s="6">
        <f t="shared" si="15"/>
        <v>0.48104089219330853</v>
      </c>
    </row>
    <row r="199" spans="1:20" ht="15.6" x14ac:dyDescent="0.3">
      <c r="A199" s="3" t="s">
        <v>268</v>
      </c>
      <c r="B199" s="4">
        <v>46083</v>
      </c>
      <c r="C199" s="5">
        <f>YEAR(SalesData[[#This Row],[Order Date]])</f>
        <v>2026</v>
      </c>
      <c r="D199" s="6" t="str">
        <f>"Q"&amp;ROUNDUP(MONTH(SalesData[[#This Row],[Order Date]])/3,0)</f>
        <v>Q1</v>
      </c>
      <c r="E199" s="7">
        <f>MONTH(SalesData[[#This Row],[Order Date]])</f>
        <v>3</v>
      </c>
      <c r="F199" s="6" t="str">
        <f>TEXT(SalesData[[#This Row],[Order Date]],"mmm")</f>
        <v>Mar</v>
      </c>
      <c r="G199" s="8" t="s">
        <v>21</v>
      </c>
      <c r="H199" s="8" t="s">
        <v>89</v>
      </c>
      <c r="I199" s="8" t="s">
        <v>48</v>
      </c>
      <c r="J199" s="8" t="s">
        <v>31</v>
      </c>
      <c r="K199" s="8" t="s">
        <v>32</v>
      </c>
      <c r="L199" s="8" t="s">
        <v>37</v>
      </c>
      <c r="M199" s="7">
        <v>3</v>
      </c>
      <c r="N199" s="2">
        <v>131.91999999999999</v>
      </c>
      <c r="O199" s="9">
        <v>0.05</v>
      </c>
      <c r="P199" s="2">
        <v>67.47</v>
      </c>
      <c r="Q199" s="2">
        <f t="shared" si="12"/>
        <v>375.97199999999998</v>
      </c>
      <c r="R199" s="2">
        <f t="shared" si="13"/>
        <v>202.41</v>
      </c>
      <c r="S199" s="2">
        <f t="shared" si="14"/>
        <v>173.56199999999998</v>
      </c>
      <c r="T199" s="6">
        <f t="shared" si="15"/>
        <v>0.46163544093709102</v>
      </c>
    </row>
    <row r="200" spans="1:20" ht="15.6" x14ac:dyDescent="0.3">
      <c r="A200" s="3" t="s">
        <v>269</v>
      </c>
      <c r="B200" s="4">
        <v>46173</v>
      </c>
      <c r="C200" s="5">
        <f>YEAR(SalesData[[#This Row],[Order Date]])</f>
        <v>2026</v>
      </c>
      <c r="D200" s="6" t="str">
        <f>"Q"&amp;ROUNDUP(MONTH(SalesData[[#This Row],[Order Date]])/3,0)</f>
        <v>Q2</v>
      </c>
      <c r="E200" s="7">
        <f>MONTH(SalesData[[#This Row],[Order Date]])</f>
        <v>5</v>
      </c>
      <c r="F200" s="6" t="str">
        <f>TEXT(SalesData[[#This Row],[Order Date]],"mmm")</f>
        <v>May</v>
      </c>
      <c r="G200" s="8" t="s">
        <v>21</v>
      </c>
      <c r="H200" s="8" t="s">
        <v>42</v>
      </c>
      <c r="I200" s="8" t="s">
        <v>48</v>
      </c>
      <c r="J200" s="8" t="s">
        <v>24</v>
      </c>
      <c r="K200" s="8" t="s">
        <v>25</v>
      </c>
      <c r="L200" s="8" t="s">
        <v>26</v>
      </c>
      <c r="M200" s="7">
        <v>2</v>
      </c>
      <c r="N200" s="2">
        <v>152.07</v>
      </c>
      <c r="O200" s="9">
        <v>0</v>
      </c>
      <c r="P200" s="2">
        <v>76.849999999999994</v>
      </c>
      <c r="Q200" s="2">
        <f t="shared" si="12"/>
        <v>304.14</v>
      </c>
      <c r="R200" s="2">
        <f t="shared" si="13"/>
        <v>153.69999999999999</v>
      </c>
      <c r="S200" s="2">
        <f t="shared" si="14"/>
        <v>150.44</v>
      </c>
      <c r="T200" s="6">
        <f t="shared" si="15"/>
        <v>0.49464062602748737</v>
      </c>
    </row>
    <row r="201" spans="1:20" ht="15.6" x14ac:dyDescent="0.3">
      <c r="A201" s="3" t="s">
        <v>270</v>
      </c>
      <c r="B201" s="4">
        <v>46300</v>
      </c>
      <c r="C201" s="5">
        <f>YEAR(SalesData[[#This Row],[Order Date]])</f>
        <v>2026</v>
      </c>
      <c r="D201" s="6" t="str">
        <f>"Q"&amp;ROUNDUP(MONTH(SalesData[[#This Row],[Order Date]])/3,0)</f>
        <v>Q4</v>
      </c>
      <c r="E201" s="7">
        <f>MONTH(SalesData[[#This Row],[Order Date]])</f>
        <v>10</v>
      </c>
      <c r="F201" s="6" t="str">
        <f>TEXT(SalesData[[#This Row],[Order Date]],"mmm")</f>
        <v>Oct</v>
      </c>
      <c r="G201" s="8" t="s">
        <v>28</v>
      </c>
      <c r="H201" s="8" t="s">
        <v>29</v>
      </c>
      <c r="I201" s="8" t="s">
        <v>30</v>
      </c>
      <c r="J201" s="8" t="s">
        <v>24</v>
      </c>
      <c r="K201" s="8" t="s">
        <v>32</v>
      </c>
      <c r="L201" s="8" t="s">
        <v>33</v>
      </c>
      <c r="M201" s="7">
        <v>1</v>
      </c>
      <c r="N201" s="2">
        <v>35.71</v>
      </c>
      <c r="O201" s="9">
        <v>0</v>
      </c>
      <c r="P201" s="2">
        <v>13.3</v>
      </c>
      <c r="Q201" s="2">
        <f t="shared" si="12"/>
        <v>35.71</v>
      </c>
      <c r="R201" s="2">
        <f t="shared" si="13"/>
        <v>13.3</v>
      </c>
      <c r="S201" s="2">
        <f t="shared" si="14"/>
        <v>22.41</v>
      </c>
      <c r="T201" s="6">
        <f t="shared" si="15"/>
        <v>0.62755530663679637</v>
      </c>
    </row>
    <row r="202" spans="1:20" ht="15.6" x14ac:dyDescent="0.3">
      <c r="A202" s="3" t="s">
        <v>271</v>
      </c>
      <c r="B202" s="4">
        <v>46108</v>
      </c>
      <c r="C202" s="5">
        <f>YEAR(SalesData[[#This Row],[Order Date]])</f>
        <v>2026</v>
      </c>
      <c r="D202" s="6" t="str">
        <f>"Q"&amp;ROUNDUP(MONTH(SalesData[[#This Row],[Order Date]])/3,0)</f>
        <v>Q1</v>
      </c>
      <c r="E202" s="7">
        <f>MONTH(SalesData[[#This Row],[Order Date]])</f>
        <v>3</v>
      </c>
      <c r="F202" s="6" t="str">
        <f>TEXT(SalesData[[#This Row],[Order Date]],"mmm")</f>
        <v>Mar</v>
      </c>
      <c r="G202" s="8" t="s">
        <v>61</v>
      </c>
      <c r="H202" s="8" t="s">
        <v>69</v>
      </c>
      <c r="I202" s="8" t="s">
        <v>30</v>
      </c>
      <c r="J202" s="8" t="s">
        <v>31</v>
      </c>
      <c r="K202" s="8" t="s">
        <v>32</v>
      </c>
      <c r="L202" s="8" t="s">
        <v>65</v>
      </c>
      <c r="M202" s="7">
        <v>3</v>
      </c>
      <c r="N202" s="2">
        <v>46.24</v>
      </c>
      <c r="O202" s="9">
        <v>0.1</v>
      </c>
      <c r="P202" s="2">
        <v>18.2</v>
      </c>
      <c r="Q202" s="2">
        <f t="shared" si="12"/>
        <v>124.848</v>
      </c>
      <c r="R202" s="2">
        <f t="shared" si="13"/>
        <v>54.599999999999994</v>
      </c>
      <c r="S202" s="2">
        <f t="shared" si="14"/>
        <v>70.248000000000005</v>
      </c>
      <c r="T202" s="6">
        <f t="shared" si="15"/>
        <v>0.56266820453671673</v>
      </c>
    </row>
    <row r="203" spans="1:20" ht="15.6" x14ac:dyDescent="0.3">
      <c r="A203" s="3" t="s">
        <v>272</v>
      </c>
      <c r="B203" s="4">
        <v>46031</v>
      </c>
      <c r="C203" s="5">
        <f>YEAR(SalesData[[#This Row],[Order Date]])</f>
        <v>2026</v>
      </c>
      <c r="D203" s="6" t="str">
        <f>"Q"&amp;ROUNDUP(MONTH(SalesData[[#This Row],[Order Date]])/3,0)</f>
        <v>Q1</v>
      </c>
      <c r="E203" s="7">
        <f>MONTH(SalesData[[#This Row],[Order Date]])</f>
        <v>1</v>
      </c>
      <c r="F203" s="6" t="str">
        <f>TEXT(SalesData[[#This Row],[Order Date]],"mmm")</f>
        <v>Jan</v>
      </c>
      <c r="G203" s="8" t="s">
        <v>21</v>
      </c>
      <c r="H203" s="8" t="s">
        <v>42</v>
      </c>
      <c r="I203" s="8" t="s">
        <v>45</v>
      </c>
      <c r="J203" s="8" t="s">
        <v>36</v>
      </c>
      <c r="K203" s="8" t="s">
        <v>32</v>
      </c>
      <c r="L203" s="8" t="s">
        <v>46</v>
      </c>
      <c r="M203" s="7">
        <v>15</v>
      </c>
      <c r="N203" s="2">
        <v>168.62</v>
      </c>
      <c r="O203" s="9">
        <v>0.05</v>
      </c>
      <c r="P203" s="2">
        <v>86.09</v>
      </c>
      <c r="Q203" s="2">
        <f t="shared" si="12"/>
        <v>2402.835</v>
      </c>
      <c r="R203" s="2">
        <f t="shared" si="13"/>
        <v>1291.3500000000001</v>
      </c>
      <c r="S203" s="2">
        <f t="shared" si="14"/>
        <v>1111.4849999999999</v>
      </c>
      <c r="T203" s="6">
        <f t="shared" si="15"/>
        <v>0.46257233642759488</v>
      </c>
    </row>
    <row r="204" spans="1:20" ht="15.6" x14ac:dyDescent="0.3">
      <c r="A204" s="3" t="s">
        <v>273</v>
      </c>
      <c r="B204" s="4">
        <v>46284</v>
      </c>
      <c r="C204" s="5">
        <f>YEAR(SalesData[[#This Row],[Order Date]])</f>
        <v>2026</v>
      </c>
      <c r="D204" s="6" t="str">
        <f>"Q"&amp;ROUNDUP(MONTH(SalesData[[#This Row],[Order Date]])/3,0)</f>
        <v>Q3</v>
      </c>
      <c r="E204" s="7">
        <f>MONTH(SalesData[[#This Row],[Order Date]])</f>
        <v>9</v>
      </c>
      <c r="F204" s="6" t="str">
        <f>TEXT(SalesData[[#This Row],[Order Date]],"mmm")</f>
        <v>Sep</v>
      </c>
      <c r="G204" s="8" t="s">
        <v>54</v>
      </c>
      <c r="H204" s="8" t="s">
        <v>55</v>
      </c>
      <c r="I204" s="8" t="s">
        <v>48</v>
      </c>
      <c r="J204" s="8" t="s">
        <v>24</v>
      </c>
      <c r="K204" s="8" t="s">
        <v>51</v>
      </c>
      <c r="L204" s="8" t="s">
        <v>72</v>
      </c>
      <c r="M204" s="7">
        <v>1</v>
      </c>
      <c r="N204" s="2">
        <v>40.700000000000003</v>
      </c>
      <c r="O204" s="9">
        <v>0.05</v>
      </c>
      <c r="P204" s="2">
        <v>16.43</v>
      </c>
      <c r="Q204" s="2">
        <f t="shared" si="12"/>
        <v>38.664999999999999</v>
      </c>
      <c r="R204" s="2">
        <f t="shared" si="13"/>
        <v>16.43</v>
      </c>
      <c r="S204" s="2">
        <f t="shared" si="14"/>
        <v>22.234999999999999</v>
      </c>
      <c r="T204" s="6">
        <f t="shared" si="15"/>
        <v>0.57506789085736454</v>
      </c>
    </row>
    <row r="205" spans="1:20" ht="15.6" x14ac:dyDescent="0.3">
      <c r="A205" s="3" t="s">
        <v>274</v>
      </c>
      <c r="B205" s="4">
        <v>46195</v>
      </c>
      <c r="C205" s="5">
        <f>YEAR(SalesData[[#This Row],[Order Date]])</f>
        <v>2026</v>
      </c>
      <c r="D205" s="6" t="str">
        <f>"Q"&amp;ROUNDUP(MONTH(SalesData[[#This Row],[Order Date]])/3,0)</f>
        <v>Q2</v>
      </c>
      <c r="E205" s="7">
        <f>MONTH(SalesData[[#This Row],[Order Date]])</f>
        <v>6</v>
      </c>
      <c r="F205" s="6" t="str">
        <f>TEXT(SalesData[[#This Row],[Order Date]],"mmm")</f>
        <v>Jun</v>
      </c>
      <c r="G205" s="8" t="s">
        <v>54</v>
      </c>
      <c r="H205" s="8" t="s">
        <v>92</v>
      </c>
      <c r="I205" s="8" t="s">
        <v>23</v>
      </c>
      <c r="J205" s="8" t="s">
        <v>24</v>
      </c>
      <c r="K205" s="8" t="s">
        <v>98</v>
      </c>
      <c r="L205" s="8" t="s">
        <v>122</v>
      </c>
      <c r="M205" s="7">
        <v>1</v>
      </c>
      <c r="N205" s="2">
        <v>35.409999999999997</v>
      </c>
      <c r="O205" s="9">
        <v>0.05</v>
      </c>
      <c r="P205" s="2">
        <v>13.9</v>
      </c>
      <c r="Q205" s="2">
        <f t="shared" si="12"/>
        <v>33.639499999999998</v>
      </c>
      <c r="R205" s="2">
        <f t="shared" si="13"/>
        <v>13.9</v>
      </c>
      <c r="S205" s="2">
        <f t="shared" si="14"/>
        <v>19.7395</v>
      </c>
      <c r="T205" s="6">
        <f t="shared" si="15"/>
        <v>0.58679528530447833</v>
      </c>
    </row>
    <row r="206" spans="1:20" ht="15.6" x14ac:dyDescent="0.3">
      <c r="A206" s="3" t="s">
        <v>275</v>
      </c>
      <c r="B206" s="4">
        <v>46149</v>
      </c>
      <c r="C206" s="5">
        <f>YEAR(SalesData[[#This Row],[Order Date]])</f>
        <v>2026</v>
      </c>
      <c r="D206" s="6" t="str">
        <f>"Q"&amp;ROUNDUP(MONTH(SalesData[[#This Row],[Order Date]])/3,0)</f>
        <v>Q2</v>
      </c>
      <c r="E206" s="7">
        <f>MONTH(SalesData[[#This Row],[Order Date]])</f>
        <v>5</v>
      </c>
      <c r="F206" s="6" t="str">
        <f>TEXT(SalesData[[#This Row],[Order Date]],"mmm")</f>
        <v>May</v>
      </c>
      <c r="G206" s="8" t="s">
        <v>54</v>
      </c>
      <c r="H206" s="8" t="s">
        <v>112</v>
      </c>
      <c r="I206" s="8" t="s">
        <v>30</v>
      </c>
      <c r="J206" s="8" t="s">
        <v>24</v>
      </c>
      <c r="K206" s="8" t="s">
        <v>25</v>
      </c>
      <c r="L206" s="8" t="s">
        <v>26</v>
      </c>
      <c r="M206" s="7">
        <v>2</v>
      </c>
      <c r="N206" s="2">
        <v>156.43</v>
      </c>
      <c r="O206" s="9">
        <v>0</v>
      </c>
      <c r="P206" s="2">
        <v>78.569999999999993</v>
      </c>
      <c r="Q206" s="2">
        <f t="shared" si="12"/>
        <v>312.86</v>
      </c>
      <c r="R206" s="2">
        <f t="shared" si="13"/>
        <v>157.13999999999999</v>
      </c>
      <c r="S206" s="2">
        <f t="shared" si="14"/>
        <v>155.72000000000003</v>
      </c>
      <c r="T206" s="6">
        <f t="shared" si="15"/>
        <v>0.49773061433228927</v>
      </c>
    </row>
    <row r="207" spans="1:20" ht="15.6" x14ac:dyDescent="0.3">
      <c r="A207" s="3" t="s">
        <v>276</v>
      </c>
      <c r="B207" s="4">
        <v>46350</v>
      </c>
      <c r="C207" s="5">
        <f>YEAR(SalesData[[#This Row],[Order Date]])</f>
        <v>2026</v>
      </c>
      <c r="D207" s="6" t="str">
        <f>"Q"&amp;ROUNDUP(MONTH(SalesData[[#This Row],[Order Date]])/3,0)</f>
        <v>Q4</v>
      </c>
      <c r="E207" s="7">
        <f>MONTH(SalesData[[#This Row],[Order Date]])</f>
        <v>11</v>
      </c>
      <c r="F207" s="6" t="str">
        <f>TEXT(SalesData[[#This Row],[Order Date]],"mmm")</f>
        <v>Nov</v>
      </c>
      <c r="G207" s="8" t="s">
        <v>28</v>
      </c>
      <c r="H207" s="8" t="s">
        <v>29</v>
      </c>
      <c r="I207" s="8" t="s">
        <v>48</v>
      </c>
      <c r="J207" s="8" t="s">
        <v>24</v>
      </c>
      <c r="K207" s="8" t="s">
        <v>25</v>
      </c>
      <c r="L207" s="8" t="s">
        <v>26</v>
      </c>
      <c r="M207" s="7">
        <v>4</v>
      </c>
      <c r="N207" s="2">
        <v>155.91</v>
      </c>
      <c r="O207" s="9">
        <v>0</v>
      </c>
      <c r="P207" s="2">
        <v>79.91</v>
      </c>
      <c r="Q207" s="2">
        <f t="shared" si="12"/>
        <v>623.64</v>
      </c>
      <c r="R207" s="2">
        <f t="shared" si="13"/>
        <v>319.64</v>
      </c>
      <c r="S207" s="2">
        <f t="shared" si="14"/>
        <v>304</v>
      </c>
      <c r="T207" s="6">
        <f t="shared" si="15"/>
        <v>0.48746071451478418</v>
      </c>
    </row>
    <row r="208" spans="1:20" ht="15.6" x14ac:dyDescent="0.3">
      <c r="A208" s="3" t="s">
        <v>277</v>
      </c>
      <c r="B208" s="4">
        <v>46212</v>
      </c>
      <c r="C208" s="5">
        <f>YEAR(SalesData[[#This Row],[Order Date]])</f>
        <v>2026</v>
      </c>
      <c r="D208" s="6" t="str">
        <f>"Q"&amp;ROUNDUP(MONTH(SalesData[[#This Row],[Order Date]])/3,0)</f>
        <v>Q3</v>
      </c>
      <c r="E208" s="7">
        <f>MONTH(SalesData[[#This Row],[Order Date]])</f>
        <v>7</v>
      </c>
      <c r="F208" s="6" t="str">
        <f>TEXT(SalesData[[#This Row],[Order Date]],"mmm")</f>
        <v>Jul</v>
      </c>
      <c r="G208" s="8" t="s">
        <v>61</v>
      </c>
      <c r="H208" s="8" t="s">
        <v>105</v>
      </c>
      <c r="I208" s="8" t="s">
        <v>30</v>
      </c>
      <c r="J208" s="8" t="s">
        <v>31</v>
      </c>
      <c r="K208" s="8" t="s">
        <v>32</v>
      </c>
      <c r="L208" s="8" t="s">
        <v>33</v>
      </c>
      <c r="M208" s="7">
        <v>1</v>
      </c>
      <c r="N208" s="2">
        <v>36.99</v>
      </c>
      <c r="O208" s="9">
        <v>0.1</v>
      </c>
      <c r="P208" s="2">
        <v>13.2</v>
      </c>
      <c r="Q208" s="2">
        <f t="shared" si="12"/>
        <v>33.291000000000004</v>
      </c>
      <c r="R208" s="2">
        <f t="shared" si="13"/>
        <v>13.2</v>
      </c>
      <c r="S208" s="2">
        <f t="shared" si="14"/>
        <v>20.091000000000005</v>
      </c>
      <c r="T208" s="6">
        <f t="shared" si="15"/>
        <v>0.60349644047940887</v>
      </c>
    </row>
    <row r="209" spans="1:20" ht="15.6" x14ac:dyDescent="0.3">
      <c r="A209" s="3" t="s">
        <v>278</v>
      </c>
      <c r="B209" s="4">
        <v>46059</v>
      </c>
      <c r="C209" s="5">
        <f>YEAR(SalesData[[#This Row],[Order Date]])</f>
        <v>2026</v>
      </c>
      <c r="D209" s="6" t="str">
        <f>"Q"&amp;ROUNDUP(MONTH(SalesData[[#This Row],[Order Date]])/3,0)</f>
        <v>Q1</v>
      </c>
      <c r="E209" s="7">
        <f>MONTH(SalesData[[#This Row],[Order Date]])</f>
        <v>2</v>
      </c>
      <c r="F209" s="6" t="str">
        <f>TEXT(SalesData[[#This Row],[Order Date]],"mmm")</f>
        <v>Feb</v>
      </c>
      <c r="G209" s="8" t="s">
        <v>54</v>
      </c>
      <c r="H209" s="8" t="s">
        <v>57</v>
      </c>
      <c r="I209" s="8" t="s">
        <v>23</v>
      </c>
      <c r="J209" s="8" t="s">
        <v>24</v>
      </c>
      <c r="K209" s="8" t="s">
        <v>32</v>
      </c>
      <c r="L209" s="8" t="s">
        <v>33</v>
      </c>
      <c r="M209" s="7">
        <v>1</v>
      </c>
      <c r="N209" s="2">
        <v>36.520000000000003</v>
      </c>
      <c r="O209" s="9">
        <v>0</v>
      </c>
      <c r="P209" s="2">
        <v>13.94</v>
      </c>
      <c r="Q209" s="2">
        <f t="shared" si="12"/>
        <v>36.520000000000003</v>
      </c>
      <c r="R209" s="2">
        <f t="shared" si="13"/>
        <v>13.94</v>
      </c>
      <c r="S209" s="2">
        <f t="shared" si="14"/>
        <v>22.580000000000005</v>
      </c>
      <c r="T209" s="6">
        <f t="shared" si="15"/>
        <v>0.61829134720700996</v>
      </c>
    </row>
    <row r="210" spans="1:20" ht="15.6" x14ac:dyDescent="0.3">
      <c r="A210" s="3" t="s">
        <v>279</v>
      </c>
      <c r="B210" s="4">
        <v>46136</v>
      </c>
      <c r="C210" s="5">
        <f>YEAR(SalesData[[#This Row],[Order Date]])</f>
        <v>2026</v>
      </c>
      <c r="D210" s="6" t="str">
        <f>"Q"&amp;ROUNDUP(MONTH(SalesData[[#This Row],[Order Date]])/3,0)</f>
        <v>Q2</v>
      </c>
      <c r="E210" s="7">
        <f>MONTH(SalesData[[#This Row],[Order Date]])</f>
        <v>4</v>
      </c>
      <c r="F210" s="6" t="str">
        <f>TEXT(SalesData[[#This Row],[Order Date]],"mmm")</f>
        <v>Apr</v>
      </c>
      <c r="G210" s="8" t="s">
        <v>54</v>
      </c>
      <c r="H210" s="8" t="s">
        <v>112</v>
      </c>
      <c r="I210" s="8" t="s">
        <v>45</v>
      </c>
      <c r="J210" s="8" t="s">
        <v>31</v>
      </c>
      <c r="K210" s="8" t="s">
        <v>98</v>
      </c>
      <c r="L210" s="8" t="s">
        <v>99</v>
      </c>
      <c r="M210" s="7">
        <v>3</v>
      </c>
      <c r="N210" s="2">
        <v>124.31</v>
      </c>
      <c r="O210" s="9">
        <v>0.2</v>
      </c>
      <c r="P210" s="2">
        <v>67.97</v>
      </c>
      <c r="Q210" s="2">
        <f t="shared" si="12"/>
        <v>298.34399999999999</v>
      </c>
      <c r="R210" s="2">
        <f t="shared" si="13"/>
        <v>203.91</v>
      </c>
      <c r="S210" s="2">
        <f t="shared" si="14"/>
        <v>94.433999999999997</v>
      </c>
      <c r="T210" s="6">
        <f t="shared" si="15"/>
        <v>0.31652723031131846</v>
      </c>
    </row>
    <row r="211" spans="1:20" ht="15.6" x14ac:dyDescent="0.3">
      <c r="A211" s="3" t="s">
        <v>280</v>
      </c>
      <c r="B211" s="4">
        <v>46189</v>
      </c>
      <c r="C211" s="5">
        <f>YEAR(SalesData[[#This Row],[Order Date]])</f>
        <v>2026</v>
      </c>
      <c r="D211" s="6" t="str">
        <f>"Q"&amp;ROUNDUP(MONTH(SalesData[[#This Row],[Order Date]])/3,0)</f>
        <v>Q2</v>
      </c>
      <c r="E211" s="7">
        <f>MONTH(SalesData[[#This Row],[Order Date]])</f>
        <v>6</v>
      </c>
      <c r="F211" s="6" t="str">
        <f>TEXT(SalesData[[#This Row],[Order Date]],"mmm")</f>
        <v>Jun</v>
      </c>
      <c r="G211" s="8" t="s">
        <v>54</v>
      </c>
      <c r="H211" s="8" t="s">
        <v>55</v>
      </c>
      <c r="I211" s="8" t="s">
        <v>30</v>
      </c>
      <c r="J211" s="8" t="s">
        <v>31</v>
      </c>
      <c r="K211" s="8" t="s">
        <v>25</v>
      </c>
      <c r="L211" s="8" t="s">
        <v>70</v>
      </c>
      <c r="M211" s="7">
        <v>5</v>
      </c>
      <c r="N211" s="2">
        <v>141.66999999999999</v>
      </c>
      <c r="O211" s="9">
        <v>0.1</v>
      </c>
      <c r="P211" s="2">
        <v>80.59</v>
      </c>
      <c r="Q211" s="2">
        <f t="shared" si="12"/>
        <v>637.51499999999999</v>
      </c>
      <c r="R211" s="2">
        <f t="shared" si="13"/>
        <v>402.95000000000005</v>
      </c>
      <c r="S211" s="2">
        <f t="shared" si="14"/>
        <v>234.56499999999994</v>
      </c>
      <c r="T211" s="6">
        <f t="shared" si="15"/>
        <v>0.36793644071119885</v>
      </c>
    </row>
    <row r="212" spans="1:20" ht="15.6" x14ac:dyDescent="0.3">
      <c r="A212" s="3" t="s">
        <v>281</v>
      </c>
      <c r="B212" s="4">
        <v>46229</v>
      </c>
      <c r="C212" s="5">
        <f>YEAR(SalesData[[#This Row],[Order Date]])</f>
        <v>2026</v>
      </c>
      <c r="D212" s="6" t="str">
        <f>"Q"&amp;ROUNDUP(MONTH(SalesData[[#This Row],[Order Date]])/3,0)</f>
        <v>Q3</v>
      </c>
      <c r="E212" s="7">
        <f>MONTH(SalesData[[#This Row],[Order Date]])</f>
        <v>7</v>
      </c>
      <c r="F212" s="6" t="str">
        <f>TEXT(SalesData[[#This Row],[Order Date]],"mmm")</f>
        <v>Jul</v>
      </c>
      <c r="G212" s="8" t="s">
        <v>61</v>
      </c>
      <c r="H212" s="8" t="s">
        <v>108</v>
      </c>
      <c r="I212" s="8" t="s">
        <v>48</v>
      </c>
      <c r="J212" s="8" t="s">
        <v>24</v>
      </c>
      <c r="K212" s="8" t="s">
        <v>98</v>
      </c>
      <c r="L212" s="8" t="s">
        <v>99</v>
      </c>
      <c r="M212" s="7">
        <v>2</v>
      </c>
      <c r="N212" s="2">
        <v>123.73</v>
      </c>
      <c r="O212" s="9">
        <v>0.05</v>
      </c>
      <c r="P212" s="2">
        <v>68.22</v>
      </c>
      <c r="Q212" s="2">
        <f t="shared" si="12"/>
        <v>235.08699999999999</v>
      </c>
      <c r="R212" s="2">
        <f t="shared" si="13"/>
        <v>136.44</v>
      </c>
      <c r="S212" s="2">
        <f t="shared" si="14"/>
        <v>98.646999999999991</v>
      </c>
      <c r="T212" s="6">
        <f t="shared" si="15"/>
        <v>0.41961911973014243</v>
      </c>
    </row>
    <row r="213" spans="1:20" ht="15.6" x14ac:dyDescent="0.3">
      <c r="A213" s="3" t="s">
        <v>282</v>
      </c>
      <c r="B213" s="4">
        <v>46162</v>
      </c>
      <c r="C213" s="5">
        <f>YEAR(SalesData[[#This Row],[Order Date]])</f>
        <v>2026</v>
      </c>
      <c r="D213" s="6" t="str">
        <f>"Q"&amp;ROUNDUP(MONTH(SalesData[[#This Row],[Order Date]])/3,0)</f>
        <v>Q2</v>
      </c>
      <c r="E213" s="7">
        <f>MONTH(SalesData[[#This Row],[Order Date]])</f>
        <v>5</v>
      </c>
      <c r="F213" s="6" t="str">
        <f>TEXT(SalesData[[#This Row],[Order Date]],"mmm")</f>
        <v>May</v>
      </c>
      <c r="G213" s="8" t="s">
        <v>28</v>
      </c>
      <c r="H213" s="8" t="s">
        <v>35</v>
      </c>
      <c r="I213" s="8" t="s">
        <v>30</v>
      </c>
      <c r="J213" s="8" t="s">
        <v>24</v>
      </c>
      <c r="K213" s="8" t="s">
        <v>25</v>
      </c>
      <c r="L213" s="8" t="s">
        <v>70</v>
      </c>
      <c r="M213" s="7">
        <v>2</v>
      </c>
      <c r="N213" s="2">
        <v>140.93</v>
      </c>
      <c r="O213" s="9">
        <v>0</v>
      </c>
      <c r="P213" s="2">
        <v>81.040000000000006</v>
      </c>
      <c r="Q213" s="2">
        <f t="shared" si="12"/>
        <v>281.86</v>
      </c>
      <c r="R213" s="2">
        <f t="shared" si="13"/>
        <v>162.08000000000001</v>
      </c>
      <c r="S213" s="2">
        <f t="shared" si="14"/>
        <v>119.78</v>
      </c>
      <c r="T213" s="6">
        <f t="shared" si="15"/>
        <v>0.42496274746327961</v>
      </c>
    </row>
    <row r="214" spans="1:20" ht="15.6" x14ac:dyDescent="0.3">
      <c r="A214" s="3" t="s">
        <v>283</v>
      </c>
      <c r="B214" s="4">
        <v>46377</v>
      </c>
      <c r="C214" s="5">
        <f>YEAR(SalesData[[#This Row],[Order Date]])</f>
        <v>2026</v>
      </c>
      <c r="D214" s="6" t="str">
        <f>"Q"&amp;ROUNDUP(MONTH(SalesData[[#This Row],[Order Date]])/3,0)</f>
        <v>Q4</v>
      </c>
      <c r="E214" s="7">
        <f>MONTH(SalesData[[#This Row],[Order Date]])</f>
        <v>12</v>
      </c>
      <c r="F214" s="6" t="str">
        <f>TEXT(SalesData[[#This Row],[Order Date]],"mmm")</f>
        <v>Dec</v>
      </c>
      <c r="G214" s="8" t="s">
        <v>54</v>
      </c>
      <c r="H214" s="8" t="s">
        <v>92</v>
      </c>
      <c r="I214" s="8" t="s">
        <v>48</v>
      </c>
      <c r="J214" s="8" t="s">
        <v>31</v>
      </c>
      <c r="K214" s="8" t="s">
        <v>39</v>
      </c>
      <c r="L214" s="8" t="s">
        <v>106</v>
      </c>
      <c r="M214" s="7">
        <v>1</v>
      </c>
      <c r="N214" s="2">
        <v>80.92</v>
      </c>
      <c r="O214" s="9">
        <v>0.05</v>
      </c>
      <c r="P214" s="2">
        <v>40.14</v>
      </c>
      <c r="Q214" s="2">
        <f t="shared" si="12"/>
        <v>76.873999999999995</v>
      </c>
      <c r="R214" s="2">
        <f t="shared" si="13"/>
        <v>40.14</v>
      </c>
      <c r="S214" s="2">
        <f t="shared" si="14"/>
        <v>36.733999999999995</v>
      </c>
      <c r="T214" s="6">
        <f t="shared" si="15"/>
        <v>0.47784686630069978</v>
      </c>
    </row>
    <row r="215" spans="1:20" ht="15.6" x14ac:dyDescent="0.3">
      <c r="A215" s="3" t="s">
        <v>284</v>
      </c>
      <c r="B215" s="4">
        <v>46278</v>
      </c>
      <c r="C215" s="5">
        <f>YEAR(SalesData[[#This Row],[Order Date]])</f>
        <v>2026</v>
      </c>
      <c r="D215" s="6" t="str">
        <f>"Q"&amp;ROUNDUP(MONTH(SalesData[[#This Row],[Order Date]])/3,0)</f>
        <v>Q3</v>
      </c>
      <c r="E215" s="7">
        <f>MONTH(SalesData[[#This Row],[Order Date]])</f>
        <v>9</v>
      </c>
      <c r="F215" s="6" t="str">
        <f>TEXT(SalesData[[#This Row],[Order Date]],"mmm")</f>
        <v>Sep</v>
      </c>
      <c r="G215" s="8" t="s">
        <v>54</v>
      </c>
      <c r="H215" s="8" t="s">
        <v>57</v>
      </c>
      <c r="I215" s="8" t="s">
        <v>23</v>
      </c>
      <c r="J215" s="8" t="s">
        <v>31</v>
      </c>
      <c r="K215" s="8" t="s">
        <v>32</v>
      </c>
      <c r="L215" s="8" t="s">
        <v>33</v>
      </c>
      <c r="M215" s="7">
        <v>1</v>
      </c>
      <c r="N215" s="2">
        <v>35.86</v>
      </c>
      <c r="O215" s="9">
        <v>0</v>
      </c>
      <c r="P215" s="2">
        <v>13.33</v>
      </c>
      <c r="Q215" s="2">
        <f t="shared" si="12"/>
        <v>35.86</v>
      </c>
      <c r="R215" s="2">
        <f t="shared" si="13"/>
        <v>13.33</v>
      </c>
      <c r="S215" s="2">
        <f t="shared" si="14"/>
        <v>22.53</v>
      </c>
      <c r="T215" s="6">
        <f t="shared" si="15"/>
        <v>0.62827663134411604</v>
      </c>
    </row>
    <row r="216" spans="1:20" ht="15.6" x14ac:dyDescent="0.3">
      <c r="A216" s="3" t="s">
        <v>285</v>
      </c>
      <c r="B216" s="4">
        <v>46222</v>
      </c>
      <c r="C216" s="5">
        <f>YEAR(SalesData[[#This Row],[Order Date]])</f>
        <v>2026</v>
      </c>
      <c r="D216" s="6" t="str">
        <f>"Q"&amp;ROUNDUP(MONTH(SalesData[[#This Row],[Order Date]])/3,0)</f>
        <v>Q3</v>
      </c>
      <c r="E216" s="7">
        <f>MONTH(SalesData[[#This Row],[Order Date]])</f>
        <v>7</v>
      </c>
      <c r="F216" s="6" t="str">
        <f>TEXT(SalesData[[#This Row],[Order Date]],"mmm")</f>
        <v>Jul</v>
      </c>
      <c r="G216" s="8" t="s">
        <v>54</v>
      </c>
      <c r="H216" s="8" t="s">
        <v>57</v>
      </c>
      <c r="I216" s="8" t="s">
        <v>30</v>
      </c>
      <c r="J216" s="8" t="s">
        <v>24</v>
      </c>
      <c r="K216" s="8" t="s">
        <v>25</v>
      </c>
      <c r="L216" s="8" t="s">
        <v>49</v>
      </c>
      <c r="M216" s="7">
        <v>2</v>
      </c>
      <c r="N216" s="2">
        <v>71.81</v>
      </c>
      <c r="O216" s="9">
        <v>0</v>
      </c>
      <c r="P216" s="2">
        <v>32.35</v>
      </c>
      <c r="Q216" s="2">
        <f t="shared" si="12"/>
        <v>143.62</v>
      </c>
      <c r="R216" s="2">
        <f t="shared" si="13"/>
        <v>64.7</v>
      </c>
      <c r="S216" s="2">
        <f t="shared" si="14"/>
        <v>78.92</v>
      </c>
      <c r="T216" s="6">
        <f t="shared" si="15"/>
        <v>0.54950563988302459</v>
      </c>
    </row>
    <row r="217" spans="1:20" ht="15.6" x14ac:dyDescent="0.3">
      <c r="A217" s="3" t="s">
        <v>286</v>
      </c>
      <c r="B217" s="4">
        <v>46102</v>
      </c>
      <c r="C217" s="5">
        <f>YEAR(SalesData[[#This Row],[Order Date]])</f>
        <v>2026</v>
      </c>
      <c r="D217" s="6" t="str">
        <f>"Q"&amp;ROUNDUP(MONTH(SalesData[[#This Row],[Order Date]])/3,0)</f>
        <v>Q1</v>
      </c>
      <c r="E217" s="7">
        <f>MONTH(SalesData[[#This Row],[Order Date]])</f>
        <v>3</v>
      </c>
      <c r="F217" s="6" t="str">
        <f>TEXT(SalesData[[#This Row],[Order Date]],"mmm")</f>
        <v>Mar</v>
      </c>
      <c r="G217" s="8" t="s">
        <v>61</v>
      </c>
      <c r="H217" s="8" t="s">
        <v>76</v>
      </c>
      <c r="I217" s="8" t="s">
        <v>30</v>
      </c>
      <c r="J217" s="8" t="s">
        <v>36</v>
      </c>
      <c r="K217" s="8" t="s">
        <v>25</v>
      </c>
      <c r="L217" s="8" t="s">
        <v>49</v>
      </c>
      <c r="M217" s="7">
        <v>1</v>
      </c>
      <c r="N217" s="2">
        <v>72.16</v>
      </c>
      <c r="O217" s="9">
        <v>0</v>
      </c>
      <c r="P217" s="2">
        <v>33.11</v>
      </c>
      <c r="Q217" s="2">
        <f t="shared" si="12"/>
        <v>72.16</v>
      </c>
      <c r="R217" s="2">
        <f t="shared" si="13"/>
        <v>33.11</v>
      </c>
      <c r="S217" s="2">
        <f t="shared" si="14"/>
        <v>39.049999999999997</v>
      </c>
      <c r="T217" s="6">
        <f t="shared" si="15"/>
        <v>0.54115853658536583</v>
      </c>
    </row>
    <row r="218" spans="1:20" ht="15.6" x14ac:dyDescent="0.3">
      <c r="A218" s="3" t="s">
        <v>287</v>
      </c>
      <c r="B218" s="4">
        <v>46116</v>
      </c>
      <c r="C218" s="5">
        <f>YEAR(SalesData[[#This Row],[Order Date]])</f>
        <v>2026</v>
      </c>
      <c r="D218" s="6" t="str">
        <f>"Q"&amp;ROUNDUP(MONTH(SalesData[[#This Row],[Order Date]])/3,0)</f>
        <v>Q2</v>
      </c>
      <c r="E218" s="7">
        <f>MONTH(SalesData[[#This Row],[Order Date]])</f>
        <v>4</v>
      </c>
      <c r="F218" s="6" t="str">
        <f>TEXT(SalesData[[#This Row],[Order Date]],"mmm")</f>
        <v>Apr</v>
      </c>
      <c r="G218" s="8" t="s">
        <v>21</v>
      </c>
      <c r="H218" s="8" t="s">
        <v>44</v>
      </c>
      <c r="I218" s="8" t="s">
        <v>23</v>
      </c>
      <c r="J218" s="8" t="s">
        <v>31</v>
      </c>
      <c r="K218" s="8" t="s">
        <v>51</v>
      </c>
      <c r="L218" s="8" t="s">
        <v>52</v>
      </c>
      <c r="M218" s="7">
        <v>1</v>
      </c>
      <c r="N218" s="2">
        <v>50.7</v>
      </c>
      <c r="O218" s="9">
        <v>0.05</v>
      </c>
      <c r="P218" s="2">
        <v>21.85</v>
      </c>
      <c r="Q218" s="2">
        <f t="shared" si="12"/>
        <v>48.164999999999999</v>
      </c>
      <c r="R218" s="2">
        <f t="shared" si="13"/>
        <v>21.85</v>
      </c>
      <c r="S218" s="2">
        <f t="shared" si="14"/>
        <v>26.314999999999998</v>
      </c>
      <c r="T218" s="6">
        <f t="shared" si="15"/>
        <v>0.54635108481262329</v>
      </c>
    </row>
    <row r="219" spans="1:20" ht="15.6" x14ac:dyDescent="0.3">
      <c r="A219" s="3" t="s">
        <v>288</v>
      </c>
      <c r="B219" s="4">
        <v>46165</v>
      </c>
      <c r="C219" s="5">
        <f>YEAR(SalesData[[#This Row],[Order Date]])</f>
        <v>2026</v>
      </c>
      <c r="D219" s="6" t="str">
        <f>"Q"&amp;ROUNDUP(MONTH(SalesData[[#This Row],[Order Date]])/3,0)</f>
        <v>Q2</v>
      </c>
      <c r="E219" s="7">
        <f>MONTH(SalesData[[#This Row],[Order Date]])</f>
        <v>5</v>
      </c>
      <c r="F219" s="6" t="str">
        <f>TEXT(SalesData[[#This Row],[Order Date]],"mmm")</f>
        <v>May</v>
      </c>
      <c r="G219" s="8" t="s">
        <v>61</v>
      </c>
      <c r="H219" s="8" t="s">
        <v>105</v>
      </c>
      <c r="I219" s="8" t="s">
        <v>30</v>
      </c>
      <c r="J219" s="8" t="s">
        <v>24</v>
      </c>
      <c r="K219" s="8" t="s">
        <v>51</v>
      </c>
      <c r="L219" s="8" t="s">
        <v>72</v>
      </c>
      <c r="M219" s="7">
        <v>2</v>
      </c>
      <c r="N219" s="2">
        <v>41.19</v>
      </c>
      <c r="O219" s="9">
        <v>0</v>
      </c>
      <c r="P219" s="2">
        <v>17.190000000000001</v>
      </c>
      <c r="Q219" s="2">
        <f t="shared" si="12"/>
        <v>82.38</v>
      </c>
      <c r="R219" s="2">
        <f t="shared" si="13"/>
        <v>34.380000000000003</v>
      </c>
      <c r="S219" s="2">
        <f t="shared" si="14"/>
        <v>47.999999999999993</v>
      </c>
      <c r="T219" s="6">
        <f t="shared" si="15"/>
        <v>0.58266569555717407</v>
      </c>
    </row>
    <row r="220" spans="1:20" ht="15.6" x14ac:dyDescent="0.3">
      <c r="A220" s="3" t="s">
        <v>289</v>
      </c>
      <c r="B220" s="4">
        <v>46249</v>
      </c>
      <c r="C220" s="5">
        <f>YEAR(SalesData[[#This Row],[Order Date]])</f>
        <v>2026</v>
      </c>
      <c r="D220" s="6" t="str">
        <f>"Q"&amp;ROUNDUP(MONTH(SalesData[[#This Row],[Order Date]])/3,0)</f>
        <v>Q3</v>
      </c>
      <c r="E220" s="7">
        <f>MONTH(SalesData[[#This Row],[Order Date]])</f>
        <v>8</v>
      </c>
      <c r="F220" s="6" t="str">
        <f>TEXT(SalesData[[#This Row],[Order Date]],"mmm")</f>
        <v>Aug</v>
      </c>
      <c r="G220" s="8" t="s">
        <v>54</v>
      </c>
      <c r="H220" s="8" t="s">
        <v>57</v>
      </c>
      <c r="I220" s="8" t="s">
        <v>30</v>
      </c>
      <c r="J220" s="8" t="s">
        <v>36</v>
      </c>
      <c r="K220" s="8" t="s">
        <v>32</v>
      </c>
      <c r="L220" s="8" t="s">
        <v>33</v>
      </c>
      <c r="M220" s="7">
        <v>2</v>
      </c>
      <c r="N220" s="2">
        <v>36.049999999999997</v>
      </c>
      <c r="O220" s="9">
        <v>0</v>
      </c>
      <c r="P220" s="2">
        <v>13.8</v>
      </c>
      <c r="Q220" s="2">
        <f t="shared" si="12"/>
        <v>72.099999999999994</v>
      </c>
      <c r="R220" s="2">
        <f t="shared" si="13"/>
        <v>27.6</v>
      </c>
      <c r="S220" s="2">
        <f t="shared" si="14"/>
        <v>44.499999999999993</v>
      </c>
      <c r="T220" s="6">
        <f t="shared" si="15"/>
        <v>0.61719833564493753</v>
      </c>
    </row>
    <row r="221" spans="1:20" ht="15.6" x14ac:dyDescent="0.3">
      <c r="A221" s="3" t="s">
        <v>290</v>
      </c>
      <c r="B221" s="4">
        <v>46199</v>
      </c>
      <c r="C221" s="5">
        <f>YEAR(SalesData[[#This Row],[Order Date]])</f>
        <v>2026</v>
      </c>
      <c r="D221" s="6" t="str">
        <f>"Q"&amp;ROUNDUP(MONTH(SalesData[[#This Row],[Order Date]])/3,0)</f>
        <v>Q2</v>
      </c>
      <c r="E221" s="7">
        <f>MONTH(SalesData[[#This Row],[Order Date]])</f>
        <v>6</v>
      </c>
      <c r="F221" s="6" t="str">
        <f>TEXT(SalesData[[#This Row],[Order Date]],"mmm")</f>
        <v>Jun</v>
      </c>
      <c r="G221" s="8" t="s">
        <v>54</v>
      </c>
      <c r="H221" s="8" t="s">
        <v>112</v>
      </c>
      <c r="I221" s="8" t="s">
        <v>30</v>
      </c>
      <c r="J221" s="8" t="s">
        <v>31</v>
      </c>
      <c r="K221" s="8" t="s">
        <v>25</v>
      </c>
      <c r="L221" s="8" t="s">
        <v>26</v>
      </c>
      <c r="M221" s="7">
        <v>3</v>
      </c>
      <c r="N221" s="2">
        <v>156.76</v>
      </c>
      <c r="O221" s="9">
        <v>0.05</v>
      </c>
      <c r="P221" s="2">
        <v>78.63</v>
      </c>
      <c r="Q221" s="2">
        <f t="shared" si="12"/>
        <v>446.76599999999996</v>
      </c>
      <c r="R221" s="2">
        <f t="shared" si="13"/>
        <v>235.89</v>
      </c>
      <c r="S221" s="2">
        <f t="shared" si="14"/>
        <v>210.87599999999998</v>
      </c>
      <c r="T221" s="6">
        <f t="shared" si="15"/>
        <v>0.47200547937846654</v>
      </c>
    </row>
    <row r="222" spans="1:20" ht="15.6" x14ac:dyDescent="0.3">
      <c r="A222" s="3" t="s">
        <v>291</v>
      </c>
      <c r="B222" s="4">
        <v>46313</v>
      </c>
      <c r="C222" s="5">
        <f>YEAR(SalesData[[#This Row],[Order Date]])</f>
        <v>2026</v>
      </c>
      <c r="D222" s="6" t="str">
        <f>"Q"&amp;ROUNDUP(MONTH(SalesData[[#This Row],[Order Date]])/3,0)</f>
        <v>Q4</v>
      </c>
      <c r="E222" s="7">
        <f>MONTH(SalesData[[#This Row],[Order Date]])</f>
        <v>10</v>
      </c>
      <c r="F222" s="6" t="str">
        <f>TEXT(SalesData[[#This Row],[Order Date]],"mmm")</f>
        <v>Oct</v>
      </c>
      <c r="G222" s="8" t="s">
        <v>28</v>
      </c>
      <c r="H222" s="8" t="s">
        <v>86</v>
      </c>
      <c r="I222" s="8" t="s">
        <v>30</v>
      </c>
      <c r="J222" s="8" t="s">
        <v>24</v>
      </c>
      <c r="K222" s="8" t="s">
        <v>25</v>
      </c>
      <c r="L222" s="8" t="s">
        <v>74</v>
      </c>
      <c r="M222" s="7">
        <v>2</v>
      </c>
      <c r="N222" s="2">
        <v>93.73</v>
      </c>
      <c r="O222" s="9">
        <v>0</v>
      </c>
      <c r="P222" s="2">
        <v>44.79</v>
      </c>
      <c r="Q222" s="2">
        <f t="shared" si="12"/>
        <v>187.46</v>
      </c>
      <c r="R222" s="2">
        <f t="shared" si="13"/>
        <v>89.58</v>
      </c>
      <c r="S222" s="2">
        <f t="shared" si="14"/>
        <v>97.88000000000001</v>
      </c>
      <c r="T222" s="6">
        <f t="shared" si="15"/>
        <v>0.52213805611863873</v>
      </c>
    </row>
    <row r="223" spans="1:20" ht="15.6" x14ac:dyDescent="0.3">
      <c r="A223" s="3" t="s">
        <v>292</v>
      </c>
      <c r="B223" s="4">
        <v>46267</v>
      </c>
      <c r="C223" s="5">
        <f>YEAR(SalesData[[#This Row],[Order Date]])</f>
        <v>2026</v>
      </c>
      <c r="D223" s="6" t="str">
        <f>"Q"&amp;ROUNDUP(MONTH(SalesData[[#This Row],[Order Date]])/3,0)</f>
        <v>Q3</v>
      </c>
      <c r="E223" s="7">
        <f>MONTH(SalesData[[#This Row],[Order Date]])</f>
        <v>9</v>
      </c>
      <c r="F223" s="6" t="str">
        <f>TEXT(SalesData[[#This Row],[Order Date]],"mmm")</f>
        <v>Sep</v>
      </c>
      <c r="G223" s="8" t="s">
        <v>61</v>
      </c>
      <c r="H223" s="8" t="s">
        <v>105</v>
      </c>
      <c r="I223" s="8" t="s">
        <v>30</v>
      </c>
      <c r="J223" s="8" t="s">
        <v>31</v>
      </c>
      <c r="K223" s="8" t="s">
        <v>32</v>
      </c>
      <c r="L223" s="8" t="s">
        <v>46</v>
      </c>
      <c r="M223" s="7">
        <v>2</v>
      </c>
      <c r="N223" s="2">
        <v>162.4</v>
      </c>
      <c r="O223" s="9">
        <v>0.1</v>
      </c>
      <c r="P223" s="2">
        <v>88.04</v>
      </c>
      <c r="Q223" s="2">
        <f t="shared" si="12"/>
        <v>292.32</v>
      </c>
      <c r="R223" s="2">
        <f t="shared" si="13"/>
        <v>176.08</v>
      </c>
      <c r="S223" s="2">
        <f t="shared" si="14"/>
        <v>116.23999999999998</v>
      </c>
      <c r="T223" s="6">
        <f t="shared" si="15"/>
        <v>0.39764641488779412</v>
      </c>
    </row>
    <row r="224" spans="1:20" ht="15.6" x14ac:dyDescent="0.3">
      <c r="A224" s="3" t="s">
        <v>293</v>
      </c>
      <c r="B224" s="4">
        <v>46250</v>
      </c>
      <c r="C224" s="5">
        <f>YEAR(SalesData[[#This Row],[Order Date]])</f>
        <v>2026</v>
      </c>
      <c r="D224" s="6" t="str">
        <f>"Q"&amp;ROUNDUP(MONTH(SalesData[[#This Row],[Order Date]])/3,0)</f>
        <v>Q3</v>
      </c>
      <c r="E224" s="7">
        <f>MONTH(SalesData[[#This Row],[Order Date]])</f>
        <v>8</v>
      </c>
      <c r="F224" s="6" t="str">
        <f>TEXT(SalesData[[#This Row],[Order Date]],"mmm")</f>
        <v>Aug</v>
      </c>
      <c r="G224" s="8" t="s">
        <v>61</v>
      </c>
      <c r="H224" s="8" t="s">
        <v>108</v>
      </c>
      <c r="I224" s="8" t="s">
        <v>30</v>
      </c>
      <c r="J224" s="8" t="s">
        <v>31</v>
      </c>
      <c r="K224" s="8" t="s">
        <v>39</v>
      </c>
      <c r="L224" s="8" t="s">
        <v>67</v>
      </c>
      <c r="M224" s="7">
        <v>3</v>
      </c>
      <c r="N224" s="2">
        <v>125.75</v>
      </c>
      <c r="O224" s="9">
        <v>0</v>
      </c>
      <c r="P224" s="2">
        <v>62.05</v>
      </c>
      <c r="Q224" s="2">
        <f t="shared" si="12"/>
        <v>377.25</v>
      </c>
      <c r="R224" s="2">
        <f t="shared" si="13"/>
        <v>186.14999999999998</v>
      </c>
      <c r="S224" s="2">
        <f t="shared" si="14"/>
        <v>191.10000000000002</v>
      </c>
      <c r="T224" s="6">
        <f t="shared" si="15"/>
        <v>0.50656063618290259</v>
      </c>
    </row>
    <row r="225" spans="1:20" ht="15.6" x14ac:dyDescent="0.3">
      <c r="A225" s="3" t="s">
        <v>294</v>
      </c>
      <c r="B225" s="4">
        <v>46291</v>
      </c>
      <c r="C225" s="5">
        <f>YEAR(SalesData[[#This Row],[Order Date]])</f>
        <v>2026</v>
      </c>
      <c r="D225" s="6" t="str">
        <f>"Q"&amp;ROUNDUP(MONTH(SalesData[[#This Row],[Order Date]])/3,0)</f>
        <v>Q3</v>
      </c>
      <c r="E225" s="7">
        <f>MONTH(SalesData[[#This Row],[Order Date]])</f>
        <v>9</v>
      </c>
      <c r="F225" s="6" t="str">
        <f>TEXT(SalesData[[#This Row],[Order Date]],"mmm")</f>
        <v>Sep</v>
      </c>
      <c r="G225" s="8" t="s">
        <v>61</v>
      </c>
      <c r="H225" s="8" t="s">
        <v>62</v>
      </c>
      <c r="I225" s="8" t="s">
        <v>30</v>
      </c>
      <c r="J225" s="8" t="s">
        <v>24</v>
      </c>
      <c r="K225" s="8" t="s">
        <v>51</v>
      </c>
      <c r="L225" s="8" t="s">
        <v>72</v>
      </c>
      <c r="M225" s="7">
        <v>2</v>
      </c>
      <c r="N225" s="2">
        <v>39.81</v>
      </c>
      <c r="O225" s="9">
        <v>0.05</v>
      </c>
      <c r="P225" s="2">
        <v>16.87</v>
      </c>
      <c r="Q225" s="2">
        <f t="shared" si="12"/>
        <v>75.638999999999996</v>
      </c>
      <c r="R225" s="2">
        <f t="shared" si="13"/>
        <v>33.74</v>
      </c>
      <c r="S225" s="2">
        <f t="shared" si="14"/>
        <v>41.898999999999994</v>
      </c>
      <c r="T225" s="6">
        <f t="shared" si="15"/>
        <v>0.55393381721069812</v>
      </c>
    </row>
    <row r="226" spans="1:20" ht="15.6" x14ac:dyDescent="0.3">
      <c r="A226" s="3" t="s">
        <v>295</v>
      </c>
      <c r="B226" s="4">
        <v>46176</v>
      </c>
      <c r="C226" s="5">
        <f>YEAR(SalesData[[#This Row],[Order Date]])</f>
        <v>2026</v>
      </c>
      <c r="D226" s="6" t="str">
        <f>"Q"&amp;ROUNDUP(MONTH(SalesData[[#This Row],[Order Date]])/3,0)</f>
        <v>Q2</v>
      </c>
      <c r="E226" s="7">
        <f>MONTH(SalesData[[#This Row],[Order Date]])</f>
        <v>6</v>
      </c>
      <c r="F226" s="6" t="str">
        <f>TEXT(SalesData[[#This Row],[Order Date]],"mmm")</f>
        <v>Jun</v>
      </c>
      <c r="G226" s="8" t="s">
        <v>61</v>
      </c>
      <c r="H226" s="8" t="s">
        <v>62</v>
      </c>
      <c r="I226" s="8" t="s">
        <v>30</v>
      </c>
      <c r="J226" s="8" t="s">
        <v>36</v>
      </c>
      <c r="K226" s="8" t="s">
        <v>39</v>
      </c>
      <c r="L226" s="8" t="s">
        <v>40</v>
      </c>
      <c r="M226" s="7">
        <v>1</v>
      </c>
      <c r="N226" s="2">
        <v>192.33</v>
      </c>
      <c r="O226" s="9">
        <v>0.1</v>
      </c>
      <c r="P226" s="2">
        <v>105.15</v>
      </c>
      <c r="Q226" s="2">
        <f t="shared" si="12"/>
        <v>173.09700000000001</v>
      </c>
      <c r="R226" s="2">
        <f t="shared" si="13"/>
        <v>105.15</v>
      </c>
      <c r="S226" s="2">
        <f t="shared" si="14"/>
        <v>67.947000000000003</v>
      </c>
      <c r="T226" s="6">
        <f t="shared" si="15"/>
        <v>0.39253713235931298</v>
      </c>
    </row>
    <row r="227" spans="1:20" ht="15.6" x14ac:dyDescent="0.3">
      <c r="A227" s="3" t="s">
        <v>296</v>
      </c>
      <c r="B227" s="4">
        <v>46239</v>
      </c>
      <c r="C227" s="5">
        <f>YEAR(SalesData[[#This Row],[Order Date]])</f>
        <v>2026</v>
      </c>
      <c r="D227" s="6" t="str">
        <f>"Q"&amp;ROUNDUP(MONTH(SalesData[[#This Row],[Order Date]])/3,0)</f>
        <v>Q3</v>
      </c>
      <c r="E227" s="7">
        <f>MONTH(SalesData[[#This Row],[Order Date]])</f>
        <v>8</v>
      </c>
      <c r="F227" s="6" t="str">
        <f>TEXT(SalesData[[#This Row],[Order Date]],"mmm")</f>
        <v>Aug</v>
      </c>
      <c r="G227" s="8" t="s">
        <v>54</v>
      </c>
      <c r="H227" s="8" t="s">
        <v>112</v>
      </c>
      <c r="I227" s="8" t="s">
        <v>23</v>
      </c>
      <c r="J227" s="8" t="s">
        <v>36</v>
      </c>
      <c r="K227" s="8" t="s">
        <v>25</v>
      </c>
      <c r="L227" s="8" t="s">
        <v>74</v>
      </c>
      <c r="M227" s="7">
        <v>2</v>
      </c>
      <c r="N227" s="2">
        <v>90.27</v>
      </c>
      <c r="O227" s="9">
        <v>0.05</v>
      </c>
      <c r="P227" s="2">
        <v>46.38</v>
      </c>
      <c r="Q227" s="2">
        <f t="shared" si="12"/>
        <v>171.51299999999998</v>
      </c>
      <c r="R227" s="2">
        <f t="shared" si="13"/>
        <v>92.76</v>
      </c>
      <c r="S227" s="2">
        <f t="shared" si="14"/>
        <v>78.752999999999972</v>
      </c>
      <c r="T227" s="6">
        <f t="shared" si="15"/>
        <v>0.45916636056742044</v>
      </c>
    </row>
    <row r="228" spans="1:20" ht="15.6" x14ac:dyDescent="0.3">
      <c r="A228" s="3" t="s">
        <v>297</v>
      </c>
      <c r="B228" s="4">
        <v>46068</v>
      </c>
      <c r="C228" s="5">
        <f>YEAR(SalesData[[#This Row],[Order Date]])</f>
        <v>2026</v>
      </c>
      <c r="D228" s="6" t="str">
        <f>"Q"&amp;ROUNDUP(MONTH(SalesData[[#This Row],[Order Date]])/3,0)</f>
        <v>Q1</v>
      </c>
      <c r="E228" s="7">
        <f>MONTH(SalesData[[#This Row],[Order Date]])</f>
        <v>2</v>
      </c>
      <c r="F228" s="6" t="str">
        <f>TEXT(SalesData[[#This Row],[Order Date]],"mmm")</f>
        <v>Feb</v>
      </c>
      <c r="G228" s="8" t="s">
        <v>28</v>
      </c>
      <c r="H228" s="8" t="s">
        <v>29</v>
      </c>
      <c r="I228" s="8" t="s">
        <v>45</v>
      </c>
      <c r="J228" s="8" t="s">
        <v>36</v>
      </c>
      <c r="K228" s="8" t="s">
        <v>32</v>
      </c>
      <c r="L228" s="8" t="s">
        <v>46</v>
      </c>
      <c r="M228" s="7">
        <v>3</v>
      </c>
      <c r="N228" s="2">
        <v>162.44999999999999</v>
      </c>
      <c r="O228" s="9">
        <v>0.05</v>
      </c>
      <c r="P228" s="2">
        <v>86.43</v>
      </c>
      <c r="Q228" s="2">
        <f t="shared" si="12"/>
        <v>462.98249999999996</v>
      </c>
      <c r="R228" s="2">
        <f t="shared" si="13"/>
        <v>259.29000000000002</v>
      </c>
      <c r="S228" s="2">
        <f t="shared" si="14"/>
        <v>203.69249999999994</v>
      </c>
      <c r="T228" s="6">
        <f t="shared" si="15"/>
        <v>0.43995723380473334</v>
      </c>
    </row>
    <row r="229" spans="1:20" ht="15.6" x14ac:dyDescent="0.3">
      <c r="A229" s="3" t="s">
        <v>298</v>
      </c>
      <c r="B229" s="4">
        <v>46361</v>
      </c>
      <c r="C229" s="5">
        <f>YEAR(SalesData[[#This Row],[Order Date]])</f>
        <v>2026</v>
      </c>
      <c r="D229" s="6" t="str">
        <f>"Q"&amp;ROUNDUP(MONTH(SalesData[[#This Row],[Order Date]])/3,0)</f>
        <v>Q4</v>
      </c>
      <c r="E229" s="7">
        <f>MONTH(SalesData[[#This Row],[Order Date]])</f>
        <v>12</v>
      </c>
      <c r="F229" s="6" t="str">
        <f>TEXT(SalesData[[#This Row],[Order Date]],"mmm")</f>
        <v>Dec</v>
      </c>
      <c r="G229" s="8" t="s">
        <v>54</v>
      </c>
      <c r="H229" s="8" t="s">
        <v>55</v>
      </c>
      <c r="I229" s="8" t="s">
        <v>23</v>
      </c>
      <c r="J229" s="8" t="s">
        <v>24</v>
      </c>
      <c r="K229" s="8" t="s">
        <v>39</v>
      </c>
      <c r="L229" s="8" t="s">
        <v>67</v>
      </c>
      <c r="M229" s="7">
        <v>2</v>
      </c>
      <c r="N229" s="2">
        <v>121.64</v>
      </c>
      <c r="O229" s="9">
        <v>0</v>
      </c>
      <c r="P229" s="2">
        <v>61.94</v>
      </c>
      <c r="Q229" s="2">
        <f t="shared" si="12"/>
        <v>243.28</v>
      </c>
      <c r="R229" s="2">
        <f t="shared" si="13"/>
        <v>123.88</v>
      </c>
      <c r="S229" s="2">
        <f t="shared" si="14"/>
        <v>119.4</v>
      </c>
      <c r="T229" s="6">
        <f t="shared" si="15"/>
        <v>0.49079250246629402</v>
      </c>
    </row>
    <row r="230" spans="1:20" ht="15.6" x14ac:dyDescent="0.3">
      <c r="A230" s="3" t="s">
        <v>299</v>
      </c>
      <c r="B230" s="4">
        <v>46155</v>
      </c>
      <c r="C230" s="5">
        <f>YEAR(SalesData[[#This Row],[Order Date]])</f>
        <v>2026</v>
      </c>
      <c r="D230" s="6" t="str">
        <f>"Q"&amp;ROUNDUP(MONTH(SalesData[[#This Row],[Order Date]])/3,0)</f>
        <v>Q2</v>
      </c>
      <c r="E230" s="7">
        <f>MONTH(SalesData[[#This Row],[Order Date]])</f>
        <v>5</v>
      </c>
      <c r="F230" s="6" t="str">
        <f>TEXT(SalesData[[#This Row],[Order Date]],"mmm")</f>
        <v>May</v>
      </c>
      <c r="G230" s="8" t="s">
        <v>54</v>
      </c>
      <c r="H230" s="8" t="s">
        <v>82</v>
      </c>
      <c r="I230" s="8" t="s">
        <v>30</v>
      </c>
      <c r="J230" s="8" t="s">
        <v>31</v>
      </c>
      <c r="K230" s="8" t="s">
        <v>51</v>
      </c>
      <c r="L230" s="8" t="s">
        <v>58</v>
      </c>
      <c r="M230" s="7">
        <v>1</v>
      </c>
      <c r="N230" s="2">
        <v>102.38</v>
      </c>
      <c r="O230" s="9">
        <v>0</v>
      </c>
      <c r="P230" s="2">
        <v>50.82</v>
      </c>
      <c r="Q230" s="2">
        <f t="shared" si="12"/>
        <v>102.38</v>
      </c>
      <c r="R230" s="2">
        <f t="shared" si="13"/>
        <v>50.82</v>
      </c>
      <c r="S230" s="2">
        <f t="shared" si="14"/>
        <v>51.559999999999995</v>
      </c>
      <c r="T230" s="6">
        <f t="shared" si="15"/>
        <v>0.50361398710685679</v>
      </c>
    </row>
    <row r="231" spans="1:20" ht="15.6" x14ac:dyDescent="0.3">
      <c r="A231" s="3" t="s">
        <v>300</v>
      </c>
      <c r="B231" s="4">
        <v>46325</v>
      </c>
      <c r="C231" s="5">
        <f>YEAR(SalesData[[#This Row],[Order Date]])</f>
        <v>2026</v>
      </c>
      <c r="D231" s="6" t="str">
        <f>"Q"&amp;ROUNDUP(MONTH(SalesData[[#This Row],[Order Date]])/3,0)</f>
        <v>Q4</v>
      </c>
      <c r="E231" s="7">
        <f>MONTH(SalesData[[#This Row],[Order Date]])</f>
        <v>10</v>
      </c>
      <c r="F231" s="6" t="str">
        <f>TEXT(SalesData[[#This Row],[Order Date]],"mmm")</f>
        <v>Oct</v>
      </c>
      <c r="G231" s="8" t="s">
        <v>21</v>
      </c>
      <c r="H231" s="8" t="s">
        <v>89</v>
      </c>
      <c r="I231" s="8" t="s">
        <v>23</v>
      </c>
      <c r="J231" s="8" t="s">
        <v>36</v>
      </c>
      <c r="K231" s="8" t="s">
        <v>32</v>
      </c>
      <c r="L231" s="8" t="s">
        <v>33</v>
      </c>
      <c r="M231" s="7">
        <v>2</v>
      </c>
      <c r="N231" s="2">
        <v>35.880000000000003</v>
      </c>
      <c r="O231" s="9">
        <v>0.05</v>
      </c>
      <c r="P231" s="2">
        <v>13.52</v>
      </c>
      <c r="Q231" s="2">
        <f t="shared" si="12"/>
        <v>68.171999999999997</v>
      </c>
      <c r="R231" s="2">
        <f t="shared" si="13"/>
        <v>27.04</v>
      </c>
      <c r="S231" s="2">
        <f t="shared" si="14"/>
        <v>41.131999999999998</v>
      </c>
      <c r="T231" s="6">
        <f t="shared" si="15"/>
        <v>0.60335621662852779</v>
      </c>
    </row>
    <row r="232" spans="1:20" ht="15.6" x14ac:dyDescent="0.3">
      <c r="A232" s="3" t="s">
        <v>301</v>
      </c>
      <c r="B232" s="4">
        <v>46370</v>
      </c>
      <c r="C232" s="5">
        <f>YEAR(SalesData[[#This Row],[Order Date]])</f>
        <v>2026</v>
      </c>
      <c r="D232" s="6" t="str">
        <f>"Q"&amp;ROUNDUP(MONTH(SalesData[[#This Row],[Order Date]])/3,0)</f>
        <v>Q4</v>
      </c>
      <c r="E232" s="7">
        <f>MONTH(SalesData[[#This Row],[Order Date]])</f>
        <v>12</v>
      </c>
      <c r="F232" s="6" t="str">
        <f>TEXT(SalesData[[#This Row],[Order Date]],"mmm")</f>
        <v>Dec</v>
      </c>
      <c r="G232" s="8" t="s">
        <v>54</v>
      </c>
      <c r="H232" s="8" t="s">
        <v>92</v>
      </c>
      <c r="I232" s="8" t="s">
        <v>30</v>
      </c>
      <c r="J232" s="8" t="s">
        <v>24</v>
      </c>
      <c r="K232" s="8" t="s">
        <v>32</v>
      </c>
      <c r="L232" s="8" t="s">
        <v>46</v>
      </c>
      <c r="M232" s="7">
        <v>1</v>
      </c>
      <c r="N232" s="2">
        <v>161.53</v>
      </c>
      <c r="O232" s="9">
        <v>0</v>
      </c>
      <c r="P232" s="2">
        <v>87.43</v>
      </c>
      <c r="Q232" s="2">
        <f t="shared" si="12"/>
        <v>161.53</v>
      </c>
      <c r="R232" s="2">
        <f t="shared" si="13"/>
        <v>87.43</v>
      </c>
      <c r="S232" s="2">
        <f t="shared" si="14"/>
        <v>74.099999999999994</v>
      </c>
      <c r="T232" s="6">
        <f t="shared" si="15"/>
        <v>0.45873831486411187</v>
      </c>
    </row>
    <row r="233" spans="1:20" ht="15.6" x14ac:dyDescent="0.3">
      <c r="A233" s="3" t="s">
        <v>302</v>
      </c>
      <c r="B233" s="4">
        <v>46222</v>
      </c>
      <c r="C233" s="5">
        <f>YEAR(SalesData[[#This Row],[Order Date]])</f>
        <v>2026</v>
      </c>
      <c r="D233" s="6" t="str">
        <f>"Q"&amp;ROUNDUP(MONTH(SalesData[[#This Row],[Order Date]])/3,0)</f>
        <v>Q3</v>
      </c>
      <c r="E233" s="7">
        <f>MONTH(SalesData[[#This Row],[Order Date]])</f>
        <v>7</v>
      </c>
      <c r="F233" s="6" t="str">
        <f>TEXT(SalesData[[#This Row],[Order Date]],"mmm")</f>
        <v>Jul</v>
      </c>
      <c r="G233" s="8" t="s">
        <v>54</v>
      </c>
      <c r="H233" s="8" t="s">
        <v>112</v>
      </c>
      <c r="I233" s="8" t="s">
        <v>30</v>
      </c>
      <c r="J233" s="8" t="s">
        <v>24</v>
      </c>
      <c r="K233" s="8" t="s">
        <v>39</v>
      </c>
      <c r="L233" s="8" t="s">
        <v>67</v>
      </c>
      <c r="M233" s="7">
        <v>5</v>
      </c>
      <c r="N233" s="2">
        <v>124.68</v>
      </c>
      <c r="O233" s="9">
        <v>0.05</v>
      </c>
      <c r="P233" s="2">
        <v>60.61</v>
      </c>
      <c r="Q233" s="2">
        <f t="shared" si="12"/>
        <v>592.23</v>
      </c>
      <c r="R233" s="2">
        <f t="shared" si="13"/>
        <v>303.05</v>
      </c>
      <c r="S233" s="2">
        <f t="shared" si="14"/>
        <v>289.18</v>
      </c>
      <c r="T233" s="6">
        <f t="shared" si="15"/>
        <v>0.48829002245749115</v>
      </c>
    </row>
    <row r="234" spans="1:20" ht="15.6" x14ac:dyDescent="0.3">
      <c r="A234" s="3" t="s">
        <v>303</v>
      </c>
      <c r="B234" s="4">
        <v>46189</v>
      </c>
      <c r="C234" s="5">
        <f>YEAR(SalesData[[#This Row],[Order Date]])</f>
        <v>2026</v>
      </c>
      <c r="D234" s="6" t="str">
        <f>"Q"&amp;ROUNDUP(MONTH(SalesData[[#This Row],[Order Date]])/3,0)</f>
        <v>Q2</v>
      </c>
      <c r="E234" s="7">
        <f>MONTH(SalesData[[#This Row],[Order Date]])</f>
        <v>6</v>
      </c>
      <c r="F234" s="6" t="str">
        <f>TEXT(SalesData[[#This Row],[Order Date]],"mmm")</f>
        <v>Jun</v>
      </c>
      <c r="G234" s="8" t="s">
        <v>21</v>
      </c>
      <c r="H234" s="8" t="s">
        <v>22</v>
      </c>
      <c r="I234" s="8" t="s">
        <v>30</v>
      </c>
      <c r="J234" s="8" t="s">
        <v>31</v>
      </c>
      <c r="K234" s="8" t="s">
        <v>32</v>
      </c>
      <c r="L234" s="8" t="s">
        <v>65</v>
      </c>
      <c r="M234" s="7">
        <v>1</v>
      </c>
      <c r="N234" s="2">
        <v>47.53</v>
      </c>
      <c r="O234" s="9">
        <v>0.05</v>
      </c>
      <c r="P234" s="2">
        <v>18.5</v>
      </c>
      <c r="Q234" s="2">
        <f t="shared" si="12"/>
        <v>45.153500000000001</v>
      </c>
      <c r="R234" s="2">
        <f t="shared" si="13"/>
        <v>18.5</v>
      </c>
      <c r="S234" s="2">
        <f t="shared" si="14"/>
        <v>26.653500000000001</v>
      </c>
      <c r="T234" s="6">
        <f t="shared" si="15"/>
        <v>0.59028646727274736</v>
      </c>
    </row>
    <row r="235" spans="1:20" ht="15.6" x14ac:dyDescent="0.3">
      <c r="A235" s="3" t="s">
        <v>304</v>
      </c>
      <c r="B235" s="4">
        <v>46238</v>
      </c>
      <c r="C235" s="5">
        <f>YEAR(SalesData[[#This Row],[Order Date]])</f>
        <v>2026</v>
      </c>
      <c r="D235" s="6" t="str">
        <f>"Q"&amp;ROUNDUP(MONTH(SalesData[[#This Row],[Order Date]])/3,0)</f>
        <v>Q3</v>
      </c>
      <c r="E235" s="7">
        <f>MONTH(SalesData[[#This Row],[Order Date]])</f>
        <v>8</v>
      </c>
      <c r="F235" s="6" t="str">
        <f>TEXT(SalesData[[#This Row],[Order Date]],"mmm")</f>
        <v>Aug</v>
      </c>
      <c r="G235" s="8" t="s">
        <v>54</v>
      </c>
      <c r="H235" s="8" t="s">
        <v>57</v>
      </c>
      <c r="I235" s="8" t="s">
        <v>30</v>
      </c>
      <c r="J235" s="8" t="s">
        <v>36</v>
      </c>
      <c r="K235" s="8" t="s">
        <v>98</v>
      </c>
      <c r="L235" s="8" t="s">
        <v>122</v>
      </c>
      <c r="M235" s="7">
        <v>1</v>
      </c>
      <c r="N235" s="2">
        <v>36.58</v>
      </c>
      <c r="O235" s="9">
        <v>0</v>
      </c>
      <c r="P235" s="2">
        <v>13.98</v>
      </c>
      <c r="Q235" s="2">
        <f t="shared" si="12"/>
        <v>36.58</v>
      </c>
      <c r="R235" s="2">
        <f t="shared" si="13"/>
        <v>13.98</v>
      </c>
      <c r="S235" s="2">
        <f t="shared" si="14"/>
        <v>22.599999999999998</v>
      </c>
      <c r="T235" s="6">
        <f t="shared" si="15"/>
        <v>0.61782394751230174</v>
      </c>
    </row>
    <row r="236" spans="1:20" ht="15.6" x14ac:dyDescent="0.3">
      <c r="A236" s="3" t="s">
        <v>305</v>
      </c>
      <c r="B236" s="4">
        <v>46299</v>
      </c>
      <c r="C236" s="5">
        <f>YEAR(SalesData[[#This Row],[Order Date]])</f>
        <v>2026</v>
      </c>
      <c r="D236" s="6" t="str">
        <f>"Q"&amp;ROUNDUP(MONTH(SalesData[[#This Row],[Order Date]])/3,0)</f>
        <v>Q4</v>
      </c>
      <c r="E236" s="7">
        <f>MONTH(SalesData[[#This Row],[Order Date]])</f>
        <v>10</v>
      </c>
      <c r="F236" s="6" t="str">
        <f>TEXT(SalesData[[#This Row],[Order Date]],"mmm")</f>
        <v>Oct</v>
      </c>
      <c r="G236" s="8" t="s">
        <v>54</v>
      </c>
      <c r="H236" s="8" t="s">
        <v>82</v>
      </c>
      <c r="I236" s="8" t="s">
        <v>48</v>
      </c>
      <c r="J236" s="8" t="s">
        <v>31</v>
      </c>
      <c r="K236" s="8" t="s">
        <v>32</v>
      </c>
      <c r="L236" s="8" t="s">
        <v>46</v>
      </c>
      <c r="M236" s="7">
        <v>1</v>
      </c>
      <c r="N236" s="2">
        <v>161.07</v>
      </c>
      <c r="O236" s="9">
        <v>0.05</v>
      </c>
      <c r="P236" s="2">
        <v>89.81</v>
      </c>
      <c r="Q236" s="2">
        <f t="shared" si="12"/>
        <v>153.01649999999998</v>
      </c>
      <c r="R236" s="2">
        <f t="shared" si="13"/>
        <v>89.81</v>
      </c>
      <c r="S236" s="2">
        <f t="shared" si="14"/>
        <v>63.206499999999977</v>
      </c>
      <c r="T236" s="6">
        <f t="shared" si="15"/>
        <v>0.41306983233834249</v>
      </c>
    </row>
    <row r="237" spans="1:20" ht="15.6" x14ac:dyDescent="0.3">
      <c r="A237" s="3" t="s">
        <v>306</v>
      </c>
      <c r="B237" s="4">
        <v>46030</v>
      </c>
      <c r="C237" s="5">
        <f>YEAR(SalesData[[#This Row],[Order Date]])</f>
        <v>2026</v>
      </c>
      <c r="D237" s="6" t="str">
        <f>"Q"&amp;ROUNDUP(MONTH(SalesData[[#This Row],[Order Date]])/3,0)</f>
        <v>Q1</v>
      </c>
      <c r="E237" s="7">
        <f>MONTH(SalesData[[#This Row],[Order Date]])</f>
        <v>1</v>
      </c>
      <c r="F237" s="6" t="str">
        <f>TEXT(SalesData[[#This Row],[Order Date]],"mmm")</f>
        <v>Jan</v>
      </c>
      <c r="G237" s="8" t="s">
        <v>28</v>
      </c>
      <c r="H237" s="8" t="s">
        <v>35</v>
      </c>
      <c r="I237" s="8" t="s">
        <v>45</v>
      </c>
      <c r="J237" s="8" t="s">
        <v>36</v>
      </c>
      <c r="K237" s="8" t="s">
        <v>39</v>
      </c>
      <c r="L237" s="8" t="s">
        <v>125</v>
      </c>
      <c r="M237" s="7">
        <v>5</v>
      </c>
      <c r="N237" s="2">
        <v>344.88</v>
      </c>
      <c r="O237" s="9">
        <v>0.15</v>
      </c>
      <c r="P237" s="2">
        <v>190.66</v>
      </c>
      <c r="Q237" s="2">
        <f t="shared" si="12"/>
        <v>1465.74</v>
      </c>
      <c r="R237" s="2">
        <f t="shared" si="13"/>
        <v>953.3</v>
      </c>
      <c r="S237" s="2">
        <f t="shared" si="14"/>
        <v>512.44000000000005</v>
      </c>
      <c r="T237" s="6">
        <f t="shared" si="15"/>
        <v>0.34961180018284282</v>
      </c>
    </row>
    <row r="238" spans="1:20" ht="15.6" x14ac:dyDescent="0.3">
      <c r="A238" s="3" t="s">
        <v>307</v>
      </c>
      <c r="B238" s="4">
        <v>46137</v>
      </c>
      <c r="C238" s="5">
        <f>YEAR(SalesData[[#This Row],[Order Date]])</f>
        <v>2026</v>
      </c>
      <c r="D238" s="6" t="str">
        <f>"Q"&amp;ROUNDUP(MONTH(SalesData[[#This Row],[Order Date]])/3,0)</f>
        <v>Q2</v>
      </c>
      <c r="E238" s="7">
        <f>MONTH(SalesData[[#This Row],[Order Date]])</f>
        <v>4</v>
      </c>
      <c r="F238" s="6" t="str">
        <f>TEXT(SalesData[[#This Row],[Order Date]],"mmm")</f>
        <v>Apr</v>
      </c>
      <c r="G238" s="8" t="s">
        <v>21</v>
      </c>
      <c r="H238" s="8" t="s">
        <v>89</v>
      </c>
      <c r="I238" s="8" t="s">
        <v>45</v>
      </c>
      <c r="J238" s="8" t="s">
        <v>36</v>
      </c>
      <c r="K238" s="8" t="s">
        <v>39</v>
      </c>
      <c r="L238" s="8" t="s">
        <v>125</v>
      </c>
      <c r="M238" s="7">
        <v>6</v>
      </c>
      <c r="N238" s="2">
        <v>348.16</v>
      </c>
      <c r="O238" s="9">
        <v>0.1</v>
      </c>
      <c r="P238" s="2">
        <v>198.24</v>
      </c>
      <c r="Q238" s="2">
        <f t="shared" si="12"/>
        <v>1880.0640000000001</v>
      </c>
      <c r="R238" s="2">
        <f t="shared" si="13"/>
        <v>1189.44</v>
      </c>
      <c r="S238" s="2">
        <f t="shared" si="14"/>
        <v>690.62400000000002</v>
      </c>
      <c r="T238" s="6">
        <f t="shared" si="15"/>
        <v>0.36734068627450978</v>
      </c>
    </row>
    <row r="239" spans="1:20" ht="15.6" x14ac:dyDescent="0.3">
      <c r="A239" s="3" t="s">
        <v>308</v>
      </c>
      <c r="B239" s="4">
        <v>46358</v>
      </c>
      <c r="C239" s="5">
        <f>YEAR(SalesData[[#This Row],[Order Date]])</f>
        <v>2026</v>
      </c>
      <c r="D239" s="6" t="str">
        <f>"Q"&amp;ROUNDUP(MONTH(SalesData[[#This Row],[Order Date]])/3,0)</f>
        <v>Q4</v>
      </c>
      <c r="E239" s="7">
        <f>MONTH(SalesData[[#This Row],[Order Date]])</f>
        <v>12</v>
      </c>
      <c r="F239" s="6" t="str">
        <f>TEXT(SalesData[[#This Row],[Order Date]],"mmm")</f>
        <v>Dec</v>
      </c>
      <c r="G239" s="8" t="s">
        <v>61</v>
      </c>
      <c r="H239" s="8" t="s">
        <v>62</v>
      </c>
      <c r="I239" s="8" t="s">
        <v>30</v>
      </c>
      <c r="J239" s="8" t="s">
        <v>36</v>
      </c>
      <c r="K239" s="8" t="s">
        <v>25</v>
      </c>
      <c r="L239" s="8" t="s">
        <v>49</v>
      </c>
      <c r="M239" s="7">
        <v>1</v>
      </c>
      <c r="N239" s="2">
        <v>73.010000000000005</v>
      </c>
      <c r="O239" s="9">
        <v>0.1</v>
      </c>
      <c r="P239" s="2">
        <v>31.51</v>
      </c>
      <c r="Q239" s="2">
        <f t="shared" si="12"/>
        <v>65.709000000000003</v>
      </c>
      <c r="R239" s="2">
        <f t="shared" si="13"/>
        <v>31.51</v>
      </c>
      <c r="S239" s="2">
        <f t="shared" si="14"/>
        <v>34.198999999999998</v>
      </c>
      <c r="T239" s="6">
        <f t="shared" si="15"/>
        <v>0.52046142841924237</v>
      </c>
    </row>
    <row r="240" spans="1:20" ht="15.6" x14ac:dyDescent="0.3">
      <c r="A240" s="3" t="s">
        <v>309</v>
      </c>
      <c r="B240" s="4">
        <v>46317</v>
      </c>
      <c r="C240" s="5">
        <f>YEAR(SalesData[[#This Row],[Order Date]])</f>
        <v>2026</v>
      </c>
      <c r="D240" s="6" t="str">
        <f>"Q"&amp;ROUNDUP(MONTH(SalesData[[#This Row],[Order Date]])/3,0)</f>
        <v>Q4</v>
      </c>
      <c r="E240" s="7">
        <f>MONTH(SalesData[[#This Row],[Order Date]])</f>
        <v>10</v>
      </c>
      <c r="F240" s="6" t="str">
        <f>TEXT(SalesData[[#This Row],[Order Date]],"mmm")</f>
        <v>Oct</v>
      </c>
      <c r="G240" s="8" t="s">
        <v>21</v>
      </c>
      <c r="H240" s="8" t="s">
        <v>44</v>
      </c>
      <c r="I240" s="8" t="s">
        <v>23</v>
      </c>
      <c r="J240" s="8" t="s">
        <v>24</v>
      </c>
      <c r="K240" s="8" t="s">
        <v>32</v>
      </c>
      <c r="L240" s="8" t="s">
        <v>65</v>
      </c>
      <c r="M240" s="7">
        <v>1</v>
      </c>
      <c r="N240" s="2">
        <v>45.97</v>
      </c>
      <c r="O240" s="9">
        <v>0.05</v>
      </c>
      <c r="P240" s="2">
        <v>18.760000000000002</v>
      </c>
      <c r="Q240" s="2">
        <f t="shared" si="12"/>
        <v>43.671499999999995</v>
      </c>
      <c r="R240" s="2">
        <f t="shared" si="13"/>
        <v>18.760000000000002</v>
      </c>
      <c r="S240" s="2">
        <f t="shared" si="14"/>
        <v>24.911499999999993</v>
      </c>
      <c r="T240" s="6">
        <f t="shared" si="15"/>
        <v>0.57042922729926826</v>
      </c>
    </row>
    <row r="241" spans="1:20" ht="15.6" x14ac:dyDescent="0.3">
      <c r="A241" s="3" t="s">
        <v>310</v>
      </c>
      <c r="B241" s="4">
        <v>46320</v>
      </c>
      <c r="C241" s="5">
        <f>YEAR(SalesData[[#This Row],[Order Date]])</f>
        <v>2026</v>
      </c>
      <c r="D241" s="6" t="str">
        <f>"Q"&amp;ROUNDUP(MONTH(SalesData[[#This Row],[Order Date]])/3,0)</f>
        <v>Q4</v>
      </c>
      <c r="E241" s="7">
        <f>MONTH(SalesData[[#This Row],[Order Date]])</f>
        <v>10</v>
      </c>
      <c r="F241" s="6" t="str">
        <f>TEXT(SalesData[[#This Row],[Order Date]],"mmm")</f>
        <v>Oct</v>
      </c>
      <c r="G241" s="8" t="s">
        <v>21</v>
      </c>
      <c r="H241" s="8" t="s">
        <v>42</v>
      </c>
      <c r="I241" s="8" t="s">
        <v>23</v>
      </c>
      <c r="J241" s="8" t="s">
        <v>24</v>
      </c>
      <c r="K241" s="8" t="s">
        <v>98</v>
      </c>
      <c r="L241" s="8" t="s">
        <v>122</v>
      </c>
      <c r="M241" s="7">
        <v>1</v>
      </c>
      <c r="N241" s="2">
        <v>36.630000000000003</v>
      </c>
      <c r="O241" s="9">
        <v>0.05</v>
      </c>
      <c r="P241" s="2">
        <v>13.97</v>
      </c>
      <c r="Q241" s="2">
        <f t="shared" si="12"/>
        <v>34.798500000000004</v>
      </c>
      <c r="R241" s="2">
        <f t="shared" si="13"/>
        <v>13.97</v>
      </c>
      <c r="S241" s="2">
        <f t="shared" si="14"/>
        <v>20.828500000000005</v>
      </c>
      <c r="T241" s="6">
        <f t="shared" si="15"/>
        <v>0.59854591433538806</v>
      </c>
    </row>
    <row r="242" spans="1:20" ht="15.6" x14ac:dyDescent="0.3">
      <c r="A242" s="3" t="s">
        <v>311</v>
      </c>
      <c r="B242" s="4">
        <v>46340</v>
      </c>
      <c r="C242" s="5">
        <f>YEAR(SalesData[[#This Row],[Order Date]])</f>
        <v>2026</v>
      </c>
      <c r="D242" s="6" t="str">
        <f>"Q"&amp;ROUNDUP(MONTH(SalesData[[#This Row],[Order Date]])/3,0)</f>
        <v>Q4</v>
      </c>
      <c r="E242" s="7">
        <f>MONTH(SalesData[[#This Row],[Order Date]])</f>
        <v>11</v>
      </c>
      <c r="F242" s="6" t="str">
        <f>TEXT(SalesData[[#This Row],[Order Date]],"mmm")</f>
        <v>Nov</v>
      </c>
      <c r="G242" s="8" t="s">
        <v>61</v>
      </c>
      <c r="H242" s="8" t="s">
        <v>76</v>
      </c>
      <c r="I242" s="8" t="s">
        <v>30</v>
      </c>
      <c r="J242" s="8" t="s">
        <v>24</v>
      </c>
      <c r="K242" s="8" t="s">
        <v>98</v>
      </c>
      <c r="L242" s="8" t="s">
        <v>122</v>
      </c>
      <c r="M242" s="7">
        <v>2</v>
      </c>
      <c r="N242" s="2">
        <v>36.979999999999997</v>
      </c>
      <c r="O242" s="9">
        <v>0.15</v>
      </c>
      <c r="P242" s="2">
        <v>14.13</v>
      </c>
      <c r="Q242" s="2">
        <f t="shared" si="12"/>
        <v>62.865999999999993</v>
      </c>
      <c r="R242" s="2">
        <f t="shared" si="13"/>
        <v>28.26</v>
      </c>
      <c r="S242" s="2">
        <f t="shared" si="14"/>
        <v>34.605999999999995</v>
      </c>
      <c r="T242" s="6">
        <f t="shared" si="15"/>
        <v>0.55047243342983487</v>
      </c>
    </row>
    <row r="243" spans="1:20" ht="15.6" x14ac:dyDescent="0.3">
      <c r="A243" s="3" t="s">
        <v>312</v>
      </c>
      <c r="B243" s="4">
        <v>46054</v>
      </c>
      <c r="C243" s="5">
        <f>YEAR(SalesData[[#This Row],[Order Date]])</f>
        <v>2026</v>
      </c>
      <c r="D243" s="6" t="str">
        <f>"Q"&amp;ROUNDUP(MONTH(SalesData[[#This Row],[Order Date]])/3,0)</f>
        <v>Q1</v>
      </c>
      <c r="E243" s="7">
        <f>MONTH(SalesData[[#This Row],[Order Date]])</f>
        <v>2</v>
      </c>
      <c r="F243" s="6" t="str">
        <f>TEXT(SalesData[[#This Row],[Order Date]],"mmm")</f>
        <v>Feb</v>
      </c>
      <c r="G243" s="8" t="s">
        <v>28</v>
      </c>
      <c r="H243" s="8" t="s">
        <v>29</v>
      </c>
      <c r="I243" s="8" t="s">
        <v>30</v>
      </c>
      <c r="J243" s="8" t="s">
        <v>31</v>
      </c>
      <c r="K243" s="8" t="s">
        <v>25</v>
      </c>
      <c r="L243" s="8" t="s">
        <v>70</v>
      </c>
      <c r="M243" s="7">
        <v>1</v>
      </c>
      <c r="N243" s="2">
        <v>140.53</v>
      </c>
      <c r="O243" s="9">
        <v>0</v>
      </c>
      <c r="P243" s="2">
        <v>77.36</v>
      </c>
      <c r="Q243" s="2">
        <f t="shared" si="12"/>
        <v>140.53</v>
      </c>
      <c r="R243" s="2">
        <f t="shared" si="13"/>
        <v>77.36</v>
      </c>
      <c r="S243" s="2">
        <f t="shared" si="14"/>
        <v>63.17</v>
      </c>
      <c r="T243" s="6">
        <f t="shared" si="15"/>
        <v>0.44951255959581587</v>
      </c>
    </row>
    <row r="244" spans="1:20" ht="15.6" x14ac:dyDescent="0.3">
      <c r="A244" s="3" t="s">
        <v>313</v>
      </c>
      <c r="B244" s="4">
        <v>46028</v>
      </c>
      <c r="C244" s="5">
        <f>YEAR(SalesData[[#This Row],[Order Date]])</f>
        <v>2026</v>
      </c>
      <c r="D244" s="6" t="str">
        <f>"Q"&amp;ROUNDUP(MONTH(SalesData[[#This Row],[Order Date]])/3,0)</f>
        <v>Q1</v>
      </c>
      <c r="E244" s="7">
        <f>MONTH(SalesData[[#This Row],[Order Date]])</f>
        <v>1</v>
      </c>
      <c r="F244" s="6" t="str">
        <f>TEXT(SalesData[[#This Row],[Order Date]],"mmm")</f>
        <v>Jan</v>
      </c>
      <c r="G244" s="8" t="s">
        <v>61</v>
      </c>
      <c r="H244" s="8" t="s">
        <v>108</v>
      </c>
      <c r="I244" s="8" t="s">
        <v>30</v>
      </c>
      <c r="J244" s="8" t="s">
        <v>24</v>
      </c>
      <c r="K244" s="8" t="s">
        <v>32</v>
      </c>
      <c r="L244" s="8" t="s">
        <v>33</v>
      </c>
      <c r="M244" s="7">
        <v>2</v>
      </c>
      <c r="N244" s="2">
        <v>36.619999999999997</v>
      </c>
      <c r="O244" s="9">
        <v>0.05</v>
      </c>
      <c r="P244" s="2">
        <v>13.87</v>
      </c>
      <c r="Q244" s="2">
        <f t="shared" si="12"/>
        <v>69.577999999999989</v>
      </c>
      <c r="R244" s="2">
        <f t="shared" si="13"/>
        <v>27.74</v>
      </c>
      <c r="S244" s="2">
        <f t="shared" si="14"/>
        <v>41.837999999999994</v>
      </c>
      <c r="T244" s="6">
        <f t="shared" si="15"/>
        <v>0.60131075914800658</v>
      </c>
    </row>
    <row r="245" spans="1:20" ht="15.6" x14ac:dyDescent="0.3">
      <c r="A245" s="3" t="s">
        <v>314</v>
      </c>
      <c r="B245" s="4">
        <v>46182</v>
      </c>
      <c r="C245" s="5">
        <f>YEAR(SalesData[[#This Row],[Order Date]])</f>
        <v>2026</v>
      </c>
      <c r="D245" s="6" t="str">
        <f>"Q"&amp;ROUNDUP(MONTH(SalesData[[#This Row],[Order Date]])/3,0)</f>
        <v>Q2</v>
      </c>
      <c r="E245" s="7">
        <f>MONTH(SalesData[[#This Row],[Order Date]])</f>
        <v>6</v>
      </c>
      <c r="F245" s="6" t="str">
        <f>TEXT(SalesData[[#This Row],[Order Date]],"mmm")</f>
        <v>Jun</v>
      </c>
      <c r="G245" s="8" t="s">
        <v>21</v>
      </c>
      <c r="H245" s="8" t="s">
        <v>89</v>
      </c>
      <c r="I245" s="8" t="s">
        <v>48</v>
      </c>
      <c r="J245" s="8" t="s">
        <v>24</v>
      </c>
      <c r="K245" s="8" t="s">
        <v>32</v>
      </c>
      <c r="L245" s="8" t="s">
        <v>33</v>
      </c>
      <c r="M245" s="7">
        <v>2</v>
      </c>
      <c r="N245" s="2">
        <v>36.85</v>
      </c>
      <c r="O245" s="9">
        <v>0.1</v>
      </c>
      <c r="P245" s="2">
        <v>13.92</v>
      </c>
      <c r="Q245" s="2">
        <f t="shared" si="12"/>
        <v>66.33</v>
      </c>
      <c r="R245" s="2">
        <f t="shared" si="13"/>
        <v>27.84</v>
      </c>
      <c r="S245" s="2">
        <f t="shared" si="14"/>
        <v>38.489999999999995</v>
      </c>
      <c r="T245" s="6">
        <f t="shared" si="15"/>
        <v>0.58028041610131154</v>
      </c>
    </row>
    <row r="246" spans="1:20" ht="15.6" x14ac:dyDescent="0.3">
      <c r="A246" s="3" t="s">
        <v>315</v>
      </c>
      <c r="B246" s="4">
        <v>46049</v>
      </c>
      <c r="C246" s="5">
        <f>YEAR(SalesData[[#This Row],[Order Date]])</f>
        <v>2026</v>
      </c>
      <c r="D246" s="6" t="str">
        <f>"Q"&amp;ROUNDUP(MONTH(SalesData[[#This Row],[Order Date]])/3,0)</f>
        <v>Q1</v>
      </c>
      <c r="E246" s="7">
        <f>MONTH(SalesData[[#This Row],[Order Date]])</f>
        <v>1</v>
      </c>
      <c r="F246" s="6" t="str">
        <f>TEXT(SalesData[[#This Row],[Order Date]],"mmm")</f>
        <v>Jan</v>
      </c>
      <c r="G246" s="8" t="s">
        <v>54</v>
      </c>
      <c r="H246" s="8" t="s">
        <v>55</v>
      </c>
      <c r="I246" s="8" t="s">
        <v>48</v>
      </c>
      <c r="J246" s="8" t="s">
        <v>24</v>
      </c>
      <c r="K246" s="8" t="s">
        <v>25</v>
      </c>
      <c r="L246" s="8" t="s">
        <v>26</v>
      </c>
      <c r="M246" s="7">
        <v>2</v>
      </c>
      <c r="N246" s="2">
        <v>157.16999999999999</v>
      </c>
      <c r="O246" s="9">
        <v>0</v>
      </c>
      <c r="P246" s="2">
        <v>81.260000000000005</v>
      </c>
      <c r="Q246" s="2">
        <f t="shared" si="12"/>
        <v>314.33999999999997</v>
      </c>
      <c r="R246" s="2">
        <f t="shared" si="13"/>
        <v>162.52000000000001</v>
      </c>
      <c r="S246" s="2">
        <f t="shared" si="14"/>
        <v>151.81999999999996</v>
      </c>
      <c r="T246" s="6">
        <f t="shared" si="15"/>
        <v>0.4829802125087484</v>
      </c>
    </row>
    <row r="247" spans="1:20" ht="15.6" x14ac:dyDescent="0.3">
      <c r="A247" s="3" t="s">
        <v>316</v>
      </c>
      <c r="B247" s="4">
        <v>46208</v>
      </c>
      <c r="C247" s="5">
        <f>YEAR(SalesData[[#This Row],[Order Date]])</f>
        <v>2026</v>
      </c>
      <c r="D247" s="6" t="str">
        <f>"Q"&amp;ROUNDUP(MONTH(SalesData[[#This Row],[Order Date]])/3,0)</f>
        <v>Q3</v>
      </c>
      <c r="E247" s="7">
        <f>MONTH(SalesData[[#This Row],[Order Date]])</f>
        <v>7</v>
      </c>
      <c r="F247" s="6" t="str">
        <f>TEXT(SalesData[[#This Row],[Order Date]],"mmm")</f>
        <v>Jul</v>
      </c>
      <c r="G247" s="8" t="s">
        <v>21</v>
      </c>
      <c r="H247" s="8" t="s">
        <v>89</v>
      </c>
      <c r="I247" s="8" t="s">
        <v>30</v>
      </c>
      <c r="J247" s="8" t="s">
        <v>31</v>
      </c>
      <c r="K247" s="8" t="s">
        <v>51</v>
      </c>
      <c r="L247" s="8" t="s">
        <v>58</v>
      </c>
      <c r="M247" s="7">
        <v>4</v>
      </c>
      <c r="N247" s="2">
        <v>101.66</v>
      </c>
      <c r="O247" s="9">
        <v>0.1</v>
      </c>
      <c r="P247" s="2">
        <v>51.55</v>
      </c>
      <c r="Q247" s="2">
        <f t="shared" si="12"/>
        <v>365.976</v>
      </c>
      <c r="R247" s="2">
        <f t="shared" si="13"/>
        <v>206.2</v>
      </c>
      <c r="S247" s="2">
        <f t="shared" si="14"/>
        <v>159.77600000000001</v>
      </c>
      <c r="T247" s="6">
        <f t="shared" si="15"/>
        <v>0.43657507596126527</v>
      </c>
    </row>
    <row r="248" spans="1:20" ht="15.6" x14ac:dyDescent="0.3">
      <c r="A248" s="3" t="s">
        <v>317</v>
      </c>
      <c r="B248" s="4">
        <v>46176</v>
      </c>
      <c r="C248" s="5">
        <f>YEAR(SalesData[[#This Row],[Order Date]])</f>
        <v>2026</v>
      </c>
      <c r="D248" s="6" t="str">
        <f>"Q"&amp;ROUNDUP(MONTH(SalesData[[#This Row],[Order Date]])/3,0)</f>
        <v>Q2</v>
      </c>
      <c r="E248" s="7">
        <f>MONTH(SalesData[[#This Row],[Order Date]])</f>
        <v>6</v>
      </c>
      <c r="F248" s="6" t="str">
        <f>TEXT(SalesData[[#This Row],[Order Date]],"mmm")</f>
        <v>Jun</v>
      </c>
      <c r="G248" s="8" t="s">
        <v>61</v>
      </c>
      <c r="H248" s="8" t="s">
        <v>108</v>
      </c>
      <c r="I248" s="8" t="s">
        <v>48</v>
      </c>
      <c r="J248" s="8" t="s">
        <v>24</v>
      </c>
      <c r="K248" s="8" t="s">
        <v>32</v>
      </c>
      <c r="L248" s="8" t="s">
        <v>37</v>
      </c>
      <c r="M248" s="7">
        <v>3</v>
      </c>
      <c r="N248" s="2">
        <v>135.4</v>
      </c>
      <c r="O248" s="9">
        <v>0</v>
      </c>
      <c r="P248" s="2">
        <v>65.16</v>
      </c>
      <c r="Q248" s="2">
        <f t="shared" si="12"/>
        <v>406.20000000000005</v>
      </c>
      <c r="R248" s="2">
        <f t="shared" si="13"/>
        <v>195.48</v>
      </c>
      <c r="S248" s="2">
        <f t="shared" si="14"/>
        <v>210.72000000000006</v>
      </c>
      <c r="T248" s="6">
        <f t="shared" si="15"/>
        <v>0.51875923190546536</v>
      </c>
    </row>
    <row r="249" spans="1:20" ht="15.6" x14ac:dyDescent="0.3">
      <c r="A249" s="3" t="s">
        <v>318</v>
      </c>
      <c r="B249" s="4">
        <v>46285</v>
      </c>
      <c r="C249" s="5">
        <f>YEAR(SalesData[[#This Row],[Order Date]])</f>
        <v>2026</v>
      </c>
      <c r="D249" s="6" t="str">
        <f>"Q"&amp;ROUNDUP(MONTH(SalesData[[#This Row],[Order Date]])/3,0)</f>
        <v>Q3</v>
      </c>
      <c r="E249" s="7">
        <f>MONTH(SalesData[[#This Row],[Order Date]])</f>
        <v>9</v>
      </c>
      <c r="F249" s="6" t="str">
        <f>TEXT(SalesData[[#This Row],[Order Date]],"mmm")</f>
        <v>Sep</v>
      </c>
      <c r="G249" s="8" t="s">
        <v>61</v>
      </c>
      <c r="H249" s="8" t="s">
        <v>105</v>
      </c>
      <c r="I249" s="8" t="s">
        <v>30</v>
      </c>
      <c r="J249" s="8" t="s">
        <v>24</v>
      </c>
      <c r="K249" s="8" t="s">
        <v>32</v>
      </c>
      <c r="L249" s="8" t="s">
        <v>65</v>
      </c>
      <c r="M249" s="7">
        <v>1</v>
      </c>
      <c r="N249" s="2">
        <v>47.68</v>
      </c>
      <c r="O249" s="9">
        <v>0.1</v>
      </c>
      <c r="P249" s="2">
        <v>18.03</v>
      </c>
      <c r="Q249" s="2">
        <f t="shared" si="12"/>
        <v>42.911999999999999</v>
      </c>
      <c r="R249" s="2">
        <f t="shared" si="13"/>
        <v>18.03</v>
      </c>
      <c r="S249" s="2">
        <f t="shared" si="14"/>
        <v>24.881999999999998</v>
      </c>
      <c r="T249" s="6">
        <f t="shared" si="15"/>
        <v>0.57983780760626391</v>
      </c>
    </row>
    <row r="250" spans="1:20" ht="15.6" x14ac:dyDescent="0.3">
      <c r="A250" s="3" t="s">
        <v>319</v>
      </c>
      <c r="B250" s="4">
        <v>46255</v>
      </c>
      <c r="C250" s="5">
        <f>YEAR(SalesData[[#This Row],[Order Date]])</f>
        <v>2026</v>
      </c>
      <c r="D250" s="6" t="str">
        <f>"Q"&amp;ROUNDUP(MONTH(SalesData[[#This Row],[Order Date]])/3,0)</f>
        <v>Q3</v>
      </c>
      <c r="E250" s="7">
        <f>MONTH(SalesData[[#This Row],[Order Date]])</f>
        <v>8</v>
      </c>
      <c r="F250" s="6" t="str">
        <f>TEXT(SalesData[[#This Row],[Order Date]],"mmm")</f>
        <v>Aug</v>
      </c>
      <c r="G250" s="8" t="s">
        <v>21</v>
      </c>
      <c r="H250" s="8" t="s">
        <v>44</v>
      </c>
      <c r="I250" s="8" t="s">
        <v>30</v>
      </c>
      <c r="J250" s="8" t="s">
        <v>24</v>
      </c>
      <c r="K250" s="8" t="s">
        <v>25</v>
      </c>
      <c r="L250" s="8" t="s">
        <v>26</v>
      </c>
      <c r="M250" s="7">
        <v>5</v>
      </c>
      <c r="N250" s="2">
        <v>155.65</v>
      </c>
      <c r="O250" s="9">
        <v>0</v>
      </c>
      <c r="P250" s="2">
        <v>79.13</v>
      </c>
      <c r="Q250" s="2">
        <f t="shared" si="12"/>
        <v>778.25</v>
      </c>
      <c r="R250" s="2">
        <f t="shared" si="13"/>
        <v>395.65</v>
      </c>
      <c r="S250" s="2">
        <f t="shared" si="14"/>
        <v>382.6</v>
      </c>
      <c r="T250" s="6">
        <f t="shared" si="15"/>
        <v>0.49161580469000965</v>
      </c>
    </row>
    <row r="251" spans="1:20" ht="15.6" x14ac:dyDescent="0.3">
      <c r="A251" s="3" t="s">
        <v>320</v>
      </c>
      <c r="B251" s="4">
        <v>46130</v>
      </c>
      <c r="C251" s="5">
        <f>YEAR(SalesData[[#This Row],[Order Date]])</f>
        <v>2026</v>
      </c>
      <c r="D251" s="6" t="str">
        <f>"Q"&amp;ROUNDUP(MONTH(SalesData[[#This Row],[Order Date]])/3,0)</f>
        <v>Q2</v>
      </c>
      <c r="E251" s="7">
        <f>MONTH(SalesData[[#This Row],[Order Date]])</f>
        <v>4</v>
      </c>
      <c r="F251" s="6" t="str">
        <f>TEXT(SalesData[[#This Row],[Order Date]],"mmm")</f>
        <v>Apr</v>
      </c>
      <c r="G251" s="8" t="s">
        <v>61</v>
      </c>
      <c r="H251" s="8" t="s">
        <v>108</v>
      </c>
      <c r="I251" s="8" t="s">
        <v>23</v>
      </c>
      <c r="J251" s="8" t="s">
        <v>31</v>
      </c>
      <c r="K251" s="8" t="s">
        <v>39</v>
      </c>
      <c r="L251" s="8" t="s">
        <v>67</v>
      </c>
      <c r="M251" s="7">
        <v>1</v>
      </c>
      <c r="N251" s="2">
        <v>120.52</v>
      </c>
      <c r="O251" s="9">
        <v>0.1</v>
      </c>
      <c r="P251" s="2">
        <v>59.01</v>
      </c>
      <c r="Q251" s="2">
        <f t="shared" si="12"/>
        <v>108.468</v>
      </c>
      <c r="R251" s="2">
        <f t="shared" si="13"/>
        <v>59.01</v>
      </c>
      <c r="S251" s="2">
        <f t="shared" si="14"/>
        <v>49.458000000000006</v>
      </c>
      <c r="T251" s="6">
        <f t="shared" si="15"/>
        <v>0.45596858059519862</v>
      </c>
    </row>
    <row r="252" spans="1:20" ht="15.6" x14ac:dyDescent="0.3">
      <c r="A252" s="3" t="s">
        <v>321</v>
      </c>
      <c r="B252" s="4">
        <v>46376</v>
      </c>
      <c r="C252" s="5">
        <f>YEAR(SalesData[[#This Row],[Order Date]])</f>
        <v>2026</v>
      </c>
      <c r="D252" s="6" t="str">
        <f>"Q"&amp;ROUNDUP(MONTH(SalesData[[#This Row],[Order Date]])/3,0)</f>
        <v>Q4</v>
      </c>
      <c r="E252" s="7">
        <f>MONTH(SalesData[[#This Row],[Order Date]])</f>
        <v>12</v>
      </c>
      <c r="F252" s="6" t="str">
        <f>TEXT(SalesData[[#This Row],[Order Date]],"mmm")</f>
        <v>Dec</v>
      </c>
      <c r="G252" s="8" t="s">
        <v>21</v>
      </c>
      <c r="H252" s="8" t="s">
        <v>22</v>
      </c>
      <c r="I252" s="8" t="s">
        <v>30</v>
      </c>
      <c r="J252" s="8" t="s">
        <v>24</v>
      </c>
      <c r="K252" s="8" t="s">
        <v>25</v>
      </c>
      <c r="L252" s="8" t="s">
        <v>49</v>
      </c>
      <c r="M252" s="7">
        <v>1</v>
      </c>
      <c r="N252" s="2">
        <v>71.23</v>
      </c>
      <c r="O252" s="9">
        <v>0</v>
      </c>
      <c r="P252" s="2">
        <v>31.63</v>
      </c>
      <c r="Q252" s="2">
        <f t="shared" si="12"/>
        <v>71.23</v>
      </c>
      <c r="R252" s="2">
        <f t="shared" si="13"/>
        <v>31.63</v>
      </c>
      <c r="S252" s="2">
        <f t="shared" si="14"/>
        <v>39.600000000000009</v>
      </c>
      <c r="T252" s="6">
        <f t="shared" si="15"/>
        <v>0.55594552856942303</v>
      </c>
    </row>
    <row r="253" spans="1:20" ht="15.6" x14ac:dyDescent="0.3">
      <c r="A253" s="3" t="s">
        <v>322</v>
      </c>
      <c r="B253" s="4">
        <v>46255</v>
      </c>
      <c r="C253" s="5">
        <f>YEAR(SalesData[[#This Row],[Order Date]])</f>
        <v>2026</v>
      </c>
      <c r="D253" s="6" t="str">
        <f>"Q"&amp;ROUNDUP(MONTH(SalesData[[#This Row],[Order Date]])/3,0)</f>
        <v>Q3</v>
      </c>
      <c r="E253" s="7">
        <f>MONTH(SalesData[[#This Row],[Order Date]])</f>
        <v>8</v>
      </c>
      <c r="F253" s="6" t="str">
        <f>TEXT(SalesData[[#This Row],[Order Date]],"mmm")</f>
        <v>Aug</v>
      </c>
      <c r="G253" s="8" t="s">
        <v>21</v>
      </c>
      <c r="H253" s="8" t="s">
        <v>42</v>
      </c>
      <c r="I253" s="8" t="s">
        <v>23</v>
      </c>
      <c r="J253" s="8" t="s">
        <v>31</v>
      </c>
      <c r="K253" s="8" t="s">
        <v>39</v>
      </c>
      <c r="L253" s="8" t="s">
        <v>40</v>
      </c>
      <c r="M253" s="7">
        <v>1</v>
      </c>
      <c r="N253" s="2">
        <v>195.15</v>
      </c>
      <c r="O253" s="9">
        <v>0</v>
      </c>
      <c r="P253" s="2">
        <v>101.99</v>
      </c>
      <c r="Q253" s="2">
        <f t="shared" si="12"/>
        <v>195.15</v>
      </c>
      <c r="R253" s="2">
        <f t="shared" si="13"/>
        <v>101.99</v>
      </c>
      <c r="S253" s="2">
        <f t="shared" si="14"/>
        <v>93.160000000000011</v>
      </c>
      <c r="T253" s="6">
        <f t="shared" si="15"/>
        <v>0.47737637714578535</v>
      </c>
    </row>
    <row r="254" spans="1:20" ht="15.6" x14ac:dyDescent="0.3">
      <c r="A254" s="3" t="s">
        <v>323</v>
      </c>
      <c r="B254" s="4">
        <v>46184</v>
      </c>
      <c r="C254" s="5">
        <f>YEAR(SalesData[[#This Row],[Order Date]])</f>
        <v>2026</v>
      </c>
      <c r="D254" s="6" t="str">
        <f>"Q"&amp;ROUNDUP(MONTH(SalesData[[#This Row],[Order Date]])/3,0)</f>
        <v>Q2</v>
      </c>
      <c r="E254" s="7">
        <f>MONTH(SalesData[[#This Row],[Order Date]])</f>
        <v>6</v>
      </c>
      <c r="F254" s="6" t="str">
        <f>TEXT(SalesData[[#This Row],[Order Date]],"mmm")</f>
        <v>Jun</v>
      </c>
      <c r="G254" s="8" t="s">
        <v>54</v>
      </c>
      <c r="H254" s="8" t="s">
        <v>55</v>
      </c>
      <c r="I254" s="8" t="s">
        <v>30</v>
      </c>
      <c r="J254" s="8" t="s">
        <v>31</v>
      </c>
      <c r="K254" s="8" t="s">
        <v>51</v>
      </c>
      <c r="L254" s="8" t="s">
        <v>52</v>
      </c>
      <c r="M254" s="7">
        <v>1</v>
      </c>
      <c r="N254" s="2">
        <v>51.09</v>
      </c>
      <c r="O254" s="9">
        <v>0</v>
      </c>
      <c r="P254" s="2">
        <v>22.78</v>
      </c>
      <c r="Q254" s="2">
        <f t="shared" si="12"/>
        <v>51.09</v>
      </c>
      <c r="R254" s="2">
        <f t="shared" si="13"/>
        <v>22.78</v>
      </c>
      <c r="S254" s="2">
        <f t="shared" si="14"/>
        <v>28.310000000000002</v>
      </c>
      <c r="T254" s="6">
        <f t="shared" si="15"/>
        <v>0.55412018007437858</v>
      </c>
    </row>
    <row r="255" spans="1:20" ht="15.6" x14ac:dyDescent="0.3">
      <c r="A255" s="3" t="s">
        <v>324</v>
      </c>
      <c r="B255" s="4">
        <v>46330</v>
      </c>
      <c r="C255" s="5">
        <f>YEAR(SalesData[[#This Row],[Order Date]])</f>
        <v>2026</v>
      </c>
      <c r="D255" s="6" t="str">
        <f>"Q"&amp;ROUNDUP(MONTH(SalesData[[#This Row],[Order Date]])/3,0)</f>
        <v>Q4</v>
      </c>
      <c r="E255" s="7">
        <f>MONTH(SalesData[[#This Row],[Order Date]])</f>
        <v>11</v>
      </c>
      <c r="F255" s="6" t="str">
        <f>TEXT(SalesData[[#This Row],[Order Date]],"mmm")</f>
        <v>Nov</v>
      </c>
      <c r="G255" s="8" t="s">
        <v>21</v>
      </c>
      <c r="H255" s="8" t="s">
        <v>89</v>
      </c>
      <c r="I255" s="8" t="s">
        <v>30</v>
      </c>
      <c r="J255" s="8" t="s">
        <v>31</v>
      </c>
      <c r="K255" s="8" t="s">
        <v>51</v>
      </c>
      <c r="L255" s="8" t="s">
        <v>52</v>
      </c>
      <c r="M255" s="7">
        <v>1</v>
      </c>
      <c r="N255" s="2">
        <v>50.76</v>
      </c>
      <c r="O255" s="9">
        <v>0.1</v>
      </c>
      <c r="P255" s="2">
        <v>22.72</v>
      </c>
      <c r="Q255" s="2">
        <f t="shared" si="12"/>
        <v>45.683999999999997</v>
      </c>
      <c r="R255" s="2">
        <f t="shared" si="13"/>
        <v>22.72</v>
      </c>
      <c r="S255" s="2">
        <f t="shared" si="14"/>
        <v>22.963999999999999</v>
      </c>
      <c r="T255" s="6">
        <f t="shared" si="15"/>
        <v>0.50267051921898254</v>
      </c>
    </row>
    <row r="256" spans="1:20" ht="15.6" x14ac:dyDescent="0.3">
      <c r="A256" s="3" t="s">
        <v>325</v>
      </c>
      <c r="B256" s="4">
        <v>46330</v>
      </c>
      <c r="C256" s="5">
        <f>YEAR(SalesData[[#This Row],[Order Date]])</f>
        <v>2026</v>
      </c>
      <c r="D256" s="6" t="str">
        <f>"Q"&amp;ROUNDUP(MONTH(SalesData[[#This Row],[Order Date]])/3,0)</f>
        <v>Q4</v>
      </c>
      <c r="E256" s="7">
        <f>MONTH(SalesData[[#This Row],[Order Date]])</f>
        <v>11</v>
      </c>
      <c r="F256" s="6" t="str">
        <f>TEXT(SalesData[[#This Row],[Order Date]],"mmm")</f>
        <v>Nov</v>
      </c>
      <c r="G256" s="8" t="s">
        <v>28</v>
      </c>
      <c r="H256" s="8" t="s">
        <v>86</v>
      </c>
      <c r="I256" s="8" t="s">
        <v>30</v>
      </c>
      <c r="J256" s="8" t="s">
        <v>36</v>
      </c>
      <c r="K256" s="8" t="s">
        <v>25</v>
      </c>
      <c r="L256" s="8" t="s">
        <v>74</v>
      </c>
      <c r="M256" s="7">
        <v>2</v>
      </c>
      <c r="N256" s="2">
        <v>93.19</v>
      </c>
      <c r="O256" s="9">
        <v>0.2</v>
      </c>
      <c r="P256" s="2">
        <v>45.7</v>
      </c>
      <c r="Q256" s="2">
        <f t="shared" si="12"/>
        <v>149.10400000000001</v>
      </c>
      <c r="R256" s="2">
        <f t="shared" si="13"/>
        <v>91.4</v>
      </c>
      <c r="S256" s="2">
        <f t="shared" si="14"/>
        <v>57.704000000000008</v>
      </c>
      <c r="T256" s="6">
        <f t="shared" si="15"/>
        <v>0.38700504345959869</v>
      </c>
    </row>
    <row r="257" spans="1:20" ht="15.6" x14ac:dyDescent="0.3">
      <c r="A257" s="3" t="s">
        <v>326</v>
      </c>
      <c r="B257" s="4">
        <v>46188</v>
      </c>
      <c r="C257" s="5">
        <f>YEAR(SalesData[[#This Row],[Order Date]])</f>
        <v>2026</v>
      </c>
      <c r="D257" s="6" t="str">
        <f>"Q"&amp;ROUNDUP(MONTH(SalesData[[#This Row],[Order Date]])/3,0)</f>
        <v>Q2</v>
      </c>
      <c r="E257" s="7">
        <f>MONTH(SalesData[[#This Row],[Order Date]])</f>
        <v>6</v>
      </c>
      <c r="F257" s="6" t="str">
        <f>TEXT(SalesData[[#This Row],[Order Date]],"mmm")</f>
        <v>Jun</v>
      </c>
      <c r="G257" s="8" t="s">
        <v>54</v>
      </c>
      <c r="H257" s="8" t="s">
        <v>112</v>
      </c>
      <c r="I257" s="8" t="s">
        <v>30</v>
      </c>
      <c r="J257" s="8" t="s">
        <v>31</v>
      </c>
      <c r="K257" s="8" t="s">
        <v>98</v>
      </c>
      <c r="L257" s="8" t="s">
        <v>99</v>
      </c>
      <c r="M257" s="7">
        <v>1</v>
      </c>
      <c r="N257" s="2">
        <v>124.19</v>
      </c>
      <c r="O257" s="9">
        <v>0.05</v>
      </c>
      <c r="P257" s="2">
        <v>67.209999999999994</v>
      </c>
      <c r="Q257" s="2">
        <f t="shared" si="12"/>
        <v>117.98049999999999</v>
      </c>
      <c r="R257" s="2">
        <f t="shared" si="13"/>
        <v>67.209999999999994</v>
      </c>
      <c r="S257" s="2">
        <f t="shared" si="14"/>
        <v>50.770499999999998</v>
      </c>
      <c r="T257" s="6">
        <f t="shared" si="15"/>
        <v>0.43032958836417884</v>
      </c>
    </row>
    <row r="258" spans="1:20" ht="15.6" x14ac:dyDescent="0.3">
      <c r="A258" s="3" t="s">
        <v>327</v>
      </c>
      <c r="B258" s="4">
        <v>46364</v>
      </c>
      <c r="C258" s="5">
        <f>YEAR(SalesData[[#This Row],[Order Date]])</f>
        <v>2026</v>
      </c>
      <c r="D258" s="6" t="str">
        <f>"Q"&amp;ROUNDUP(MONTH(SalesData[[#This Row],[Order Date]])/3,0)</f>
        <v>Q4</v>
      </c>
      <c r="E258" s="7">
        <f>MONTH(SalesData[[#This Row],[Order Date]])</f>
        <v>12</v>
      </c>
      <c r="F258" s="6" t="str">
        <f>TEXT(SalesData[[#This Row],[Order Date]],"mmm")</f>
        <v>Dec</v>
      </c>
      <c r="G258" s="8" t="s">
        <v>28</v>
      </c>
      <c r="H258" s="8" t="s">
        <v>29</v>
      </c>
      <c r="I258" s="8" t="s">
        <v>45</v>
      </c>
      <c r="J258" s="8" t="s">
        <v>36</v>
      </c>
      <c r="K258" s="8" t="s">
        <v>39</v>
      </c>
      <c r="L258" s="8" t="s">
        <v>67</v>
      </c>
      <c r="M258" s="7">
        <v>4</v>
      </c>
      <c r="N258" s="2">
        <v>125.82</v>
      </c>
      <c r="O258" s="9">
        <v>0.15</v>
      </c>
      <c r="P258" s="2">
        <v>61.39</v>
      </c>
      <c r="Q258" s="2">
        <f t="shared" si="12"/>
        <v>427.78799999999995</v>
      </c>
      <c r="R258" s="2">
        <f t="shared" si="13"/>
        <v>245.56</v>
      </c>
      <c r="S258" s="2">
        <f t="shared" si="14"/>
        <v>182.22799999999995</v>
      </c>
      <c r="T258" s="6">
        <f t="shared" si="15"/>
        <v>0.42597735326844133</v>
      </c>
    </row>
    <row r="259" spans="1:20" ht="15.6" x14ac:dyDescent="0.3">
      <c r="A259" s="3" t="s">
        <v>328</v>
      </c>
      <c r="B259" s="4">
        <v>46102</v>
      </c>
      <c r="C259" s="5">
        <f>YEAR(SalesData[[#This Row],[Order Date]])</f>
        <v>2026</v>
      </c>
      <c r="D259" s="6" t="str">
        <f>"Q"&amp;ROUNDUP(MONTH(SalesData[[#This Row],[Order Date]])/3,0)</f>
        <v>Q1</v>
      </c>
      <c r="E259" s="7">
        <f>MONTH(SalesData[[#This Row],[Order Date]])</f>
        <v>3</v>
      </c>
      <c r="F259" s="6" t="str">
        <f>TEXT(SalesData[[#This Row],[Order Date]],"mmm")</f>
        <v>Mar</v>
      </c>
      <c r="G259" s="8" t="s">
        <v>61</v>
      </c>
      <c r="H259" s="8" t="s">
        <v>69</v>
      </c>
      <c r="I259" s="8" t="s">
        <v>48</v>
      </c>
      <c r="J259" s="8" t="s">
        <v>36</v>
      </c>
      <c r="K259" s="8" t="s">
        <v>32</v>
      </c>
      <c r="L259" s="8" t="s">
        <v>46</v>
      </c>
      <c r="M259" s="7">
        <v>1</v>
      </c>
      <c r="N259" s="2">
        <v>161.93</v>
      </c>
      <c r="O259" s="9">
        <v>0.15</v>
      </c>
      <c r="P259" s="2">
        <v>87.5</v>
      </c>
      <c r="Q259" s="2">
        <f t="shared" si="12"/>
        <v>137.6405</v>
      </c>
      <c r="R259" s="2">
        <f t="shared" si="13"/>
        <v>87.5</v>
      </c>
      <c r="S259" s="2">
        <f t="shared" si="14"/>
        <v>50.140500000000003</v>
      </c>
      <c r="T259" s="6">
        <f t="shared" si="15"/>
        <v>0.36428594781332529</v>
      </c>
    </row>
    <row r="260" spans="1:20" ht="15.6" x14ac:dyDescent="0.3">
      <c r="A260" s="3" t="s">
        <v>329</v>
      </c>
      <c r="B260" s="4">
        <v>46262</v>
      </c>
      <c r="C260" s="5">
        <f>YEAR(SalesData[[#This Row],[Order Date]])</f>
        <v>2026</v>
      </c>
      <c r="D260" s="6" t="str">
        <f>"Q"&amp;ROUNDUP(MONTH(SalesData[[#This Row],[Order Date]])/3,0)</f>
        <v>Q3</v>
      </c>
      <c r="E260" s="7">
        <f>MONTH(SalesData[[#This Row],[Order Date]])</f>
        <v>8</v>
      </c>
      <c r="F260" s="6" t="str">
        <f>TEXT(SalesData[[#This Row],[Order Date]],"mmm")</f>
        <v>Aug</v>
      </c>
      <c r="G260" s="8" t="s">
        <v>61</v>
      </c>
      <c r="H260" s="8" t="s">
        <v>76</v>
      </c>
      <c r="I260" s="8" t="s">
        <v>30</v>
      </c>
      <c r="J260" s="8" t="s">
        <v>24</v>
      </c>
      <c r="K260" s="8" t="s">
        <v>51</v>
      </c>
      <c r="L260" s="8" t="s">
        <v>52</v>
      </c>
      <c r="M260" s="7">
        <v>2</v>
      </c>
      <c r="N260" s="2">
        <v>51.91</v>
      </c>
      <c r="O260" s="9">
        <v>0</v>
      </c>
      <c r="P260" s="2">
        <v>21.94</v>
      </c>
      <c r="Q260" s="2">
        <f t="shared" ref="Q260:Q323" si="16">M260*N260*(1-O260)</f>
        <v>103.82</v>
      </c>
      <c r="R260" s="2">
        <f t="shared" ref="R260:R323" si="17">M260*P260</f>
        <v>43.88</v>
      </c>
      <c r="S260" s="2">
        <f t="shared" ref="S260:S323" si="18">Q260-R260</f>
        <v>59.939999999999991</v>
      </c>
      <c r="T260" s="6">
        <f t="shared" ref="T260:T323" si="19">IFERROR(S260/Q260,0)</f>
        <v>0.57734540550953573</v>
      </c>
    </row>
    <row r="261" spans="1:20" ht="15.6" x14ac:dyDescent="0.3">
      <c r="A261" s="3" t="s">
        <v>330</v>
      </c>
      <c r="B261" s="4">
        <v>46082</v>
      </c>
      <c r="C261" s="5">
        <f>YEAR(SalesData[[#This Row],[Order Date]])</f>
        <v>2026</v>
      </c>
      <c r="D261" s="6" t="str">
        <f>"Q"&amp;ROUNDUP(MONTH(SalesData[[#This Row],[Order Date]])/3,0)</f>
        <v>Q1</v>
      </c>
      <c r="E261" s="7">
        <f>MONTH(SalesData[[#This Row],[Order Date]])</f>
        <v>3</v>
      </c>
      <c r="F261" s="6" t="str">
        <f>TEXT(SalesData[[#This Row],[Order Date]],"mmm")</f>
        <v>Mar</v>
      </c>
      <c r="G261" s="8" t="s">
        <v>54</v>
      </c>
      <c r="H261" s="8" t="s">
        <v>92</v>
      </c>
      <c r="I261" s="8" t="s">
        <v>30</v>
      </c>
      <c r="J261" s="8" t="s">
        <v>24</v>
      </c>
      <c r="K261" s="8" t="s">
        <v>32</v>
      </c>
      <c r="L261" s="8" t="s">
        <v>33</v>
      </c>
      <c r="M261" s="7">
        <v>1</v>
      </c>
      <c r="N261" s="2">
        <v>36.47</v>
      </c>
      <c r="O261" s="9">
        <v>0.05</v>
      </c>
      <c r="P261" s="2">
        <v>13.21</v>
      </c>
      <c r="Q261" s="2">
        <f t="shared" si="16"/>
        <v>34.646499999999996</v>
      </c>
      <c r="R261" s="2">
        <f t="shared" si="17"/>
        <v>13.21</v>
      </c>
      <c r="S261" s="2">
        <f t="shared" si="18"/>
        <v>21.436499999999995</v>
      </c>
      <c r="T261" s="6">
        <f t="shared" si="19"/>
        <v>0.61872050567878423</v>
      </c>
    </row>
    <row r="262" spans="1:20" ht="15.6" x14ac:dyDescent="0.3">
      <c r="A262" s="3" t="s">
        <v>331</v>
      </c>
      <c r="B262" s="4">
        <v>46177</v>
      </c>
      <c r="C262" s="5">
        <f>YEAR(SalesData[[#This Row],[Order Date]])</f>
        <v>2026</v>
      </c>
      <c r="D262" s="6" t="str">
        <f>"Q"&amp;ROUNDUP(MONTH(SalesData[[#This Row],[Order Date]])/3,0)</f>
        <v>Q2</v>
      </c>
      <c r="E262" s="7">
        <f>MONTH(SalesData[[#This Row],[Order Date]])</f>
        <v>6</v>
      </c>
      <c r="F262" s="6" t="str">
        <f>TEXT(SalesData[[#This Row],[Order Date]],"mmm")</f>
        <v>Jun</v>
      </c>
      <c r="G262" s="8" t="s">
        <v>54</v>
      </c>
      <c r="H262" s="8" t="s">
        <v>112</v>
      </c>
      <c r="I262" s="8" t="s">
        <v>48</v>
      </c>
      <c r="J262" s="8" t="s">
        <v>31</v>
      </c>
      <c r="K262" s="8" t="s">
        <v>51</v>
      </c>
      <c r="L262" s="8" t="s">
        <v>95</v>
      </c>
      <c r="M262" s="7">
        <v>2</v>
      </c>
      <c r="N262" s="2">
        <v>81.81</v>
      </c>
      <c r="O262" s="9">
        <v>0</v>
      </c>
      <c r="P262" s="2">
        <v>42.54</v>
      </c>
      <c r="Q262" s="2">
        <f t="shared" si="16"/>
        <v>163.62</v>
      </c>
      <c r="R262" s="2">
        <f t="shared" si="17"/>
        <v>85.08</v>
      </c>
      <c r="S262" s="2">
        <f t="shared" si="18"/>
        <v>78.540000000000006</v>
      </c>
      <c r="T262" s="6">
        <f t="shared" si="19"/>
        <v>0.48001466813348004</v>
      </c>
    </row>
    <row r="263" spans="1:20" ht="15.6" x14ac:dyDescent="0.3">
      <c r="A263" s="3" t="s">
        <v>332</v>
      </c>
      <c r="B263" s="4">
        <v>46219</v>
      </c>
      <c r="C263" s="5">
        <f>YEAR(SalesData[[#This Row],[Order Date]])</f>
        <v>2026</v>
      </c>
      <c r="D263" s="6" t="str">
        <f>"Q"&amp;ROUNDUP(MONTH(SalesData[[#This Row],[Order Date]])/3,0)</f>
        <v>Q3</v>
      </c>
      <c r="E263" s="7">
        <f>MONTH(SalesData[[#This Row],[Order Date]])</f>
        <v>7</v>
      </c>
      <c r="F263" s="6" t="str">
        <f>TEXT(SalesData[[#This Row],[Order Date]],"mmm")</f>
        <v>Jul</v>
      </c>
      <c r="G263" s="8" t="s">
        <v>28</v>
      </c>
      <c r="H263" s="8" t="s">
        <v>35</v>
      </c>
      <c r="I263" s="8" t="s">
        <v>30</v>
      </c>
      <c r="J263" s="8" t="s">
        <v>31</v>
      </c>
      <c r="K263" s="8" t="s">
        <v>98</v>
      </c>
      <c r="L263" s="8" t="s">
        <v>99</v>
      </c>
      <c r="M263" s="7">
        <v>1</v>
      </c>
      <c r="N263" s="2">
        <v>122.73</v>
      </c>
      <c r="O263" s="9">
        <v>0.1</v>
      </c>
      <c r="P263" s="2">
        <v>70.540000000000006</v>
      </c>
      <c r="Q263" s="2">
        <f t="shared" si="16"/>
        <v>110.45700000000001</v>
      </c>
      <c r="R263" s="2">
        <f t="shared" si="17"/>
        <v>70.540000000000006</v>
      </c>
      <c r="S263" s="2">
        <f t="shared" si="18"/>
        <v>39.917000000000002</v>
      </c>
      <c r="T263" s="6">
        <f t="shared" si="19"/>
        <v>0.36138044668966202</v>
      </c>
    </row>
    <row r="264" spans="1:20" ht="15.6" x14ac:dyDescent="0.3">
      <c r="A264" s="3" t="s">
        <v>333</v>
      </c>
      <c r="B264" s="4">
        <v>46224</v>
      </c>
      <c r="C264" s="5">
        <f>YEAR(SalesData[[#This Row],[Order Date]])</f>
        <v>2026</v>
      </c>
      <c r="D264" s="6" t="str">
        <f>"Q"&amp;ROUNDUP(MONTH(SalesData[[#This Row],[Order Date]])/3,0)</f>
        <v>Q3</v>
      </c>
      <c r="E264" s="7">
        <f>MONTH(SalesData[[#This Row],[Order Date]])</f>
        <v>7</v>
      </c>
      <c r="F264" s="6" t="str">
        <f>TEXT(SalesData[[#This Row],[Order Date]],"mmm")</f>
        <v>Jul</v>
      </c>
      <c r="G264" s="8" t="s">
        <v>54</v>
      </c>
      <c r="H264" s="8" t="s">
        <v>112</v>
      </c>
      <c r="I264" s="8" t="s">
        <v>48</v>
      </c>
      <c r="J264" s="8" t="s">
        <v>24</v>
      </c>
      <c r="K264" s="8" t="s">
        <v>98</v>
      </c>
      <c r="L264" s="8" t="s">
        <v>103</v>
      </c>
      <c r="M264" s="7">
        <v>1</v>
      </c>
      <c r="N264" s="2">
        <v>50.59</v>
      </c>
      <c r="O264" s="9">
        <v>0.05</v>
      </c>
      <c r="P264" s="2">
        <v>22.04</v>
      </c>
      <c r="Q264" s="2">
        <f t="shared" si="16"/>
        <v>48.060499999999998</v>
      </c>
      <c r="R264" s="2">
        <f t="shared" si="17"/>
        <v>22.04</v>
      </c>
      <c r="S264" s="2">
        <f t="shared" si="18"/>
        <v>26.020499999999998</v>
      </c>
      <c r="T264" s="6">
        <f t="shared" si="19"/>
        <v>0.54141134611583319</v>
      </c>
    </row>
    <row r="265" spans="1:20" ht="15.6" x14ac:dyDescent="0.3">
      <c r="A265" s="3" t="s">
        <v>334</v>
      </c>
      <c r="B265" s="4">
        <v>46243</v>
      </c>
      <c r="C265" s="5">
        <f>YEAR(SalesData[[#This Row],[Order Date]])</f>
        <v>2026</v>
      </c>
      <c r="D265" s="6" t="str">
        <f>"Q"&amp;ROUNDUP(MONTH(SalesData[[#This Row],[Order Date]])/3,0)</f>
        <v>Q3</v>
      </c>
      <c r="E265" s="7">
        <f>MONTH(SalesData[[#This Row],[Order Date]])</f>
        <v>8</v>
      </c>
      <c r="F265" s="6" t="str">
        <f>TEXT(SalesData[[#This Row],[Order Date]],"mmm")</f>
        <v>Aug</v>
      </c>
      <c r="G265" s="8" t="s">
        <v>54</v>
      </c>
      <c r="H265" s="8" t="s">
        <v>82</v>
      </c>
      <c r="I265" s="8" t="s">
        <v>23</v>
      </c>
      <c r="J265" s="8" t="s">
        <v>31</v>
      </c>
      <c r="K265" s="8" t="s">
        <v>51</v>
      </c>
      <c r="L265" s="8" t="s">
        <v>52</v>
      </c>
      <c r="M265" s="7">
        <v>1</v>
      </c>
      <c r="N265" s="2">
        <v>51.75</v>
      </c>
      <c r="O265" s="9">
        <v>0</v>
      </c>
      <c r="P265" s="2">
        <v>22.36</v>
      </c>
      <c r="Q265" s="2">
        <f t="shared" si="16"/>
        <v>51.75</v>
      </c>
      <c r="R265" s="2">
        <f t="shared" si="17"/>
        <v>22.36</v>
      </c>
      <c r="S265" s="2">
        <f t="shared" si="18"/>
        <v>29.39</v>
      </c>
      <c r="T265" s="6">
        <f t="shared" si="19"/>
        <v>0.56792270531400968</v>
      </c>
    </row>
    <row r="266" spans="1:20" ht="15.6" x14ac:dyDescent="0.3">
      <c r="A266" s="3" t="s">
        <v>335</v>
      </c>
      <c r="B266" s="4">
        <v>46232</v>
      </c>
      <c r="C266" s="5">
        <f>YEAR(SalesData[[#This Row],[Order Date]])</f>
        <v>2026</v>
      </c>
      <c r="D266" s="6" t="str">
        <f>"Q"&amp;ROUNDUP(MONTH(SalesData[[#This Row],[Order Date]])/3,0)</f>
        <v>Q3</v>
      </c>
      <c r="E266" s="7">
        <f>MONTH(SalesData[[#This Row],[Order Date]])</f>
        <v>7</v>
      </c>
      <c r="F266" s="6" t="str">
        <f>TEXT(SalesData[[#This Row],[Order Date]],"mmm")</f>
        <v>Jul</v>
      </c>
      <c r="G266" s="8" t="s">
        <v>61</v>
      </c>
      <c r="H266" s="8" t="s">
        <v>108</v>
      </c>
      <c r="I266" s="8" t="s">
        <v>23</v>
      </c>
      <c r="J266" s="8" t="s">
        <v>31</v>
      </c>
      <c r="K266" s="8" t="s">
        <v>32</v>
      </c>
      <c r="L266" s="8" t="s">
        <v>46</v>
      </c>
      <c r="M266" s="7">
        <v>3</v>
      </c>
      <c r="N266" s="2">
        <v>167.52</v>
      </c>
      <c r="O266" s="9">
        <v>0</v>
      </c>
      <c r="P266" s="2">
        <v>87.26</v>
      </c>
      <c r="Q266" s="2">
        <f t="shared" si="16"/>
        <v>502.56000000000006</v>
      </c>
      <c r="R266" s="2">
        <f t="shared" si="17"/>
        <v>261.78000000000003</v>
      </c>
      <c r="S266" s="2">
        <f t="shared" si="18"/>
        <v>240.78000000000003</v>
      </c>
      <c r="T266" s="6">
        <f t="shared" si="19"/>
        <v>0.4791069723018147</v>
      </c>
    </row>
    <row r="267" spans="1:20" ht="15.6" x14ac:dyDescent="0.3">
      <c r="A267" s="3" t="s">
        <v>336</v>
      </c>
      <c r="B267" s="4">
        <v>46087</v>
      </c>
      <c r="C267" s="5">
        <f>YEAR(SalesData[[#This Row],[Order Date]])</f>
        <v>2026</v>
      </c>
      <c r="D267" s="6" t="str">
        <f>"Q"&amp;ROUNDUP(MONTH(SalesData[[#This Row],[Order Date]])/3,0)</f>
        <v>Q1</v>
      </c>
      <c r="E267" s="7">
        <f>MONTH(SalesData[[#This Row],[Order Date]])</f>
        <v>3</v>
      </c>
      <c r="F267" s="6" t="str">
        <f>TEXT(SalesData[[#This Row],[Order Date]],"mmm")</f>
        <v>Mar</v>
      </c>
      <c r="G267" s="8" t="s">
        <v>61</v>
      </c>
      <c r="H267" s="8" t="s">
        <v>76</v>
      </c>
      <c r="I267" s="8" t="s">
        <v>30</v>
      </c>
      <c r="J267" s="8" t="s">
        <v>31</v>
      </c>
      <c r="K267" s="8" t="s">
        <v>51</v>
      </c>
      <c r="L267" s="8" t="s">
        <v>95</v>
      </c>
      <c r="M267" s="7">
        <v>1</v>
      </c>
      <c r="N267" s="2">
        <v>80.349999999999994</v>
      </c>
      <c r="O267" s="9">
        <v>0.1</v>
      </c>
      <c r="P267" s="2">
        <v>42.43</v>
      </c>
      <c r="Q267" s="2">
        <f t="shared" si="16"/>
        <v>72.314999999999998</v>
      </c>
      <c r="R267" s="2">
        <f t="shared" si="17"/>
        <v>42.43</v>
      </c>
      <c r="S267" s="2">
        <f t="shared" si="18"/>
        <v>29.884999999999998</v>
      </c>
      <c r="T267" s="6">
        <f t="shared" si="19"/>
        <v>0.41326142570697638</v>
      </c>
    </row>
    <row r="268" spans="1:20" ht="15.6" x14ac:dyDescent="0.3">
      <c r="A268" s="3" t="s">
        <v>337</v>
      </c>
      <c r="B268" s="4">
        <v>46064</v>
      </c>
      <c r="C268" s="5">
        <f>YEAR(SalesData[[#This Row],[Order Date]])</f>
        <v>2026</v>
      </c>
      <c r="D268" s="6" t="str">
        <f>"Q"&amp;ROUNDUP(MONTH(SalesData[[#This Row],[Order Date]])/3,0)</f>
        <v>Q1</v>
      </c>
      <c r="E268" s="7">
        <f>MONTH(SalesData[[#This Row],[Order Date]])</f>
        <v>2</v>
      </c>
      <c r="F268" s="6" t="str">
        <f>TEXT(SalesData[[#This Row],[Order Date]],"mmm")</f>
        <v>Feb</v>
      </c>
      <c r="G268" s="8" t="s">
        <v>28</v>
      </c>
      <c r="H268" s="8" t="s">
        <v>29</v>
      </c>
      <c r="I268" s="8" t="s">
        <v>30</v>
      </c>
      <c r="J268" s="8" t="s">
        <v>31</v>
      </c>
      <c r="K268" s="8" t="s">
        <v>39</v>
      </c>
      <c r="L268" s="8" t="s">
        <v>67</v>
      </c>
      <c r="M268" s="7">
        <v>4</v>
      </c>
      <c r="N268" s="2">
        <v>124.55</v>
      </c>
      <c r="O268" s="9">
        <v>0</v>
      </c>
      <c r="P268" s="2">
        <v>60.41</v>
      </c>
      <c r="Q268" s="2">
        <f t="shared" si="16"/>
        <v>498.2</v>
      </c>
      <c r="R268" s="2">
        <f t="shared" si="17"/>
        <v>241.64</v>
      </c>
      <c r="S268" s="2">
        <f t="shared" si="18"/>
        <v>256.56</v>
      </c>
      <c r="T268" s="6">
        <f t="shared" si="19"/>
        <v>0.51497390606182258</v>
      </c>
    </row>
    <row r="269" spans="1:20" ht="15.6" x14ac:dyDescent="0.3">
      <c r="A269" s="3" t="s">
        <v>338</v>
      </c>
      <c r="B269" s="4">
        <v>46173</v>
      </c>
      <c r="C269" s="5">
        <f>YEAR(SalesData[[#This Row],[Order Date]])</f>
        <v>2026</v>
      </c>
      <c r="D269" s="6" t="str">
        <f>"Q"&amp;ROUNDUP(MONTH(SalesData[[#This Row],[Order Date]])/3,0)</f>
        <v>Q2</v>
      </c>
      <c r="E269" s="7">
        <f>MONTH(SalesData[[#This Row],[Order Date]])</f>
        <v>5</v>
      </c>
      <c r="F269" s="6" t="str">
        <f>TEXT(SalesData[[#This Row],[Order Date]],"mmm")</f>
        <v>May</v>
      </c>
      <c r="G269" s="8" t="s">
        <v>61</v>
      </c>
      <c r="H269" s="8" t="s">
        <v>62</v>
      </c>
      <c r="I269" s="8" t="s">
        <v>30</v>
      </c>
      <c r="J269" s="8" t="s">
        <v>24</v>
      </c>
      <c r="K269" s="8" t="s">
        <v>39</v>
      </c>
      <c r="L269" s="8" t="s">
        <v>67</v>
      </c>
      <c r="M269" s="7">
        <v>2</v>
      </c>
      <c r="N269" s="2">
        <v>123.34</v>
      </c>
      <c r="O269" s="9">
        <v>0.05</v>
      </c>
      <c r="P269" s="2">
        <v>58.96</v>
      </c>
      <c r="Q269" s="2">
        <f t="shared" si="16"/>
        <v>234.346</v>
      </c>
      <c r="R269" s="2">
        <f t="shared" si="17"/>
        <v>117.92</v>
      </c>
      <c r="S269" s="2">
        <f t="shared" si="18"/>
        <v>116.426</v>
      </c>
      <c r="T269" s="6">
        <f t="shared" si="19"/>
        <v>0.49681240558831813</v>
      </c>
    </row>
    <row r="270" spans="1:20" ht="15.6" x14ac:dyDescent="0.3">
      <c r="A270" s="3" t="s">
        <v>339</v>
      </c>
      <c r="B270" s="4">
        <v>46074</v>
      </c>
      <c r="C270" s="5">
        <f>YEAR(SalesData[[#This Row],[Order Date]])</f>
        <v>2026</v>
      </c>
      <c r="D270" s="6" t="str">
        <f>"Q"&amp;ROUNDUP(MONTH(SalesData[[#This Row],[Order Date]])/3,0)</f>
        <v>Q1</v>
      </c>
      <c r="E270" s="7">
        <f>MONTH(SalesData[[#This Row],[Order Date]])</f>
        <v>2</v>
      </c>
      <c r="F270" s="6" t="str">
        <f>TEXT(SalesData[[#This Row],[Order Date]],"mmm")</f>
        <v>Feb</v>
      </c>
      <c r="G270" s="8" t="s">
        <v>28</v>
      </c>
      <c r="H270" s="8" t="s">
        <v>29</v>
      </c>
      <c r="I270" s="8" t="s">
        <v>23</v>
      </c>
      <c r="J270" s="8" t="s">
        <v>24</v>
      </c>
      <c r="K270" s="8" t="s">
        <v>51</v>
      </c>
      <c r="L270" s="8" t="s">
        <v>58</v>
      </c>
      <c r="M270" s="7">
        <v>2</v>
      </c>
      <c r="N270" s="2">
        <v>103.03</v>
      </c>
      <c r="O270" s="9">
        <v>0.05</v>
      </c>
      <c r="P270" s="2">
        <v>50.73</v>
      </c>
      <c r="Q270" s="2">
        <f t="shared" si="16"/>
        <v>195.75700000000001</v>
      </c>
      <c r="R270" s="2">
        <f t="shared" si="17"/>
        <v>101.46</v>
      </c>
      <c r="S270" s="2">
        <f t="shared" si="18"/>
        <v>94.297000000000011</v>
      </c>
      <c r="T270" s="6">
        <f t="shared" si="19"/>
        <v>0.48170435795399402</v>
      </c>
    </row>
    <row r="271" spans="1:20" ht="15.6" x14ac:dyDescent="0.3">
      <c r="A271" s="3" t="s">
        <v>340</v>
      </c>
      <c r="B271" s="4">
        <v>46107</v>
      </c>
      <c r="C271" s="5">
        <f>YEAR(SalesData[[#This Row],[Order Date]])</f>
        <v>2026</v>
      </c>
      <c r="D271" s="6" t="str">
        <f>"Q"&amp;ROUNDUP(MONTH(SalesData[[#This Row],[Order Date]])/3,0)</f>
        <v>Q1</v>
      </c>
      <c r="E271" s="7">
        <f>MONTH(SalesData[[#This Row],[Order Date]])</f>
        <v>3</v>
      </c>
      <c r="F271" s="6" t="str">
        <f>TEXT(SalesData[[#This Row],[Order Date]],"mmm")</f>
        <v>Mar</v>
      </c>
      <c r="G271" s="8" t="s">
        <v>54</v>
      </c>
      <c r="H271" s="8" t="s">
        <v>57</v>
      </c>
      <c r="I271" s="8" t="s">
        <v>48</v>
      </c>
      <c r="J271" s="8" t="s">
        <v>24</v>
      </c>
      <c r="K271" s="8" t="s">
        <v>32</v>
      </c>
      <c r="L271" s="8" t="s">
        <v>33</v>
      </c>
      <c r="M271" s="7">
        <v>1</v>
      </c>
      <c r="N271" s="2">
        <v>35.700000000000003</v>
      </c>
      <c r="O271" s="9">
        <v>0.05</v>
      </c>
      <c r="P271" s="2">
        <v>13.91</v>
      </c>
      <c r="Q271" s="2">
        <f t="shared" si="16"/>
        <v>33.914999999999999</v>
      </c>
      <c r="R271" s="2">
        <f t="shared" si="17"/>
        <v>13.91</v>
      </c>
      <c r="S271" s="2">
        <f t="shared" si="18"/>
        <v>20.004999999999999</v>
      </c>
      <c r="T271" s="6">
        <f t="shared" si="19"/>
        <v>0.58985699542975079</v>
      </c>
    </row>
    <row r="272" spans="1:20" ht="15.6" x14ac:dyDescent="0.3">
      <c r="A272" s="3" t="s">
        <v>341</v>
      </c>
      <c r="B272" s="4">
        <v>46324</v>
      </c>
      <c r="C272" s="5">
        <f>YEAR(SalesData[[#This Row],[Order Date]])</f>
        <v>2026</v>
      </c>
      <c r="D272" s="6" t="str">
        <f>"Q"&amp;ROUNDUP(MONTH(SalesData[[#This Row],[Order Date]])/3,0)</f>
        <v>Q4</v>
      </c>
      <c r="E272" s="7">
        <f>MONTH(SalesData[[#This Row],[Order Date]])</f>
        <v>10</v>
      </c>
      <c r="F272" s="6" t="str">
        <f>TEXT(SalesData[[#This Row],[Order Date]],"mmm")</f>
        <v>Oct</v>
      </c>
      <c r="G272" s="8" t="s">
        <v>54</v>
      </c>
      <c r="H272" s="8" t="s">
        <v>112</v>
      </c>
      <c r="I272" s="8" t="s">
        <v>48</v>
      </c>
      <c r="J272" s="8" t="s">
        <v>31</v>
      </c>
      <c r="K272" s="8" t="s">
        <v>39</v>
      </c>
      <c r="L272" s="8" t="s">
        <v>67</v>
      </c>
      <c r="M272" s="7">
        <v>1</v>
      </c>
      <c r="N272" s="2">
        <v>121.78</v>
      </c>
      <c r="O272" s="9">
        <v>0.15</v>
      </c>
      <c r="P272" s="2">
        <v>61.55</v>
      </c>
      <c r="Q272" s="2">
        <f t="shared" si="16"/>
        <v>103.51300000000001</v>
      </c>
      <c r="R272" s="2">
        <f t="shared" si="17"/>
        <v>61.55</v>
      </c>
      <c r="S272" s="2">
        <f t="shared" si="18"/>
        <v>41.963000000000008</v>
      </c>
      <c r="T272" s="6">
        <f t="shared" si="19"/>
        <v>0.40538869513974096</v>
      </c>
    </row>
    <row r="273" spans="1:20" ht="15.6" x14ac:dyDescent="0.3">
      <c r="A273" s="3" t="s">
        <v>342</v>
      </c>
      <c r="B273" s="4">
        <v>46214</v>
      </c>
      <c r="C273" s="5">
        <f>YEAR(SalesData[[#This Row],[Order Date]])</f>
        <v>2026</v>
      </c>
      <c r="D273" s="6" t="str">
        <f>"Q"&amp;ROUNDUP(MONTH(SalesData[[#This Row],[Order Date]])/3,0)</f>
        <v>Q3</v>
      </c>
      <c r="E273" s="7">
        <f>MONTH(SalesData[[#This Row],[Order Date]])</f>
        <v>7</v>
      </c>
      <c r="F273" s="6" t="str">
        <f>TEXT(SalesData[[#This Row],[Order Date]],"mmm")</f>
        <v>Jul</v>
      </c>
      <c r="G273" s="8" t="s">
        <v>28</v>
      </c>
      <c r="H273" s="8" t="s">
        <v>86</v>
      </c>
      <c r="I273" s="8" t="s">
        <v>30</v>
      </c>
      <c r="J273" s="8" t="s">
        <v>24</v>
      </c>
      <c r="K273" s="8" t="s">
        <v>32</v>
      </c>
      <c r="L273" s="8" t="s">
        <v>46</v>
      </c>
      <c r="M273" s="7">
        <v>3</v>
      </c>
      <c r="N273" s="2">
        <v>164.5</v>
      </c>
      <c r="O273" s="9">
        <v>0</v>
      </c>
      <c r="P273" s="2">
        <v>87.06</v>
      </c>
      <c r="Q273" s="2">
        <f t="shared" si="16"/>
        <v>493.5</v>
      </c>
      <c r="R273" s="2">
        <f t="shared" si="17"/>
        <v>261.18</v>
      </c>
      <c r="S273" s="2">
        <f t="shared" si="18"/>
        <v>232.32</v>
      </c>
      <c r="T273" s="6">
        <f t="shared" si="19"/>
        <v>0.47075987841945288</v>
      </c>
    </row>
    <row r="274" spans="1:20" ht="15.6" x14ac:dyDescent="0.3">
      <c r="A274" s="3" t="s">
        <v>343</v>
      </c>
      <c r="B274" s="4">
        <v>46266</v>
      </c>
      <c r="C274" s="5">
        <f>YEAR(SalesData[[#This Row],[Order Date]])</f>
        <v>2026</v>
      </c>
      <c r="D274" s="6" t="str">
        <f>"Q"&amp;ROUNDUP(MONTH(SalesData[[#This Row],[Order Date]])/3,0)</f>
        <v>Q3</v>
      </c>
      <c r="E274" s="7">
        <f>MONTH(SalesData[[#This Row],[Order Date]])</f>
        <v>9</v>
      </c>
      <c r="F274" s="6" t="str">
        <f>TEXT(SalesData[[#This Row],[Order Date]],"mmm")</f>
        <v>Sep</v>
      </c>
      <c r="G274" s="8" t="s">
        <v>54</v>
      </c>
      <c r="H274" s="8" t="s">
        <v>57</v>
      </c>
      <c r="I274" s="8" t="s">
        <v>45</v>
      </c>
      <c r="J274" s="8" t="s">
        <v>36</v>
      </c>
      <c r="K274" s="8" t="s">
        <v>51</v>
      </c>
      <c r="L274" s="8" t="s">
        <v>95</v>
      </c>
      <c r="M274" s="7">
        <v>6</v>
      </c>
      <c r="N274" s="2">
        <v>81.430000000000007</v>
      </c>
      <c r="O274" s="9">
        <v>0.05</v>
      </c>
      <c r="P274" s="2">
        <v>42.24</v>
      </c>
      <c r="Q274" s="2">
        <f t="shared" si="16"/>
        <v>464.15100000000001</v>
      </c>
      <c r="R274" s="2">
        <f t="shared" si="17"/>
        <v>253.44</v>
      </c>
      <c r="S274" s="2">
        <f t="shared" si="18"/>
        <v>210.71100000000001</v>
      </c>
      <c r="T274" s="6">
        <f t="shared" si="19"/>
        <v>0.45397079829624415</v>
      </c>
    </row>
    <row r="275" spans="1:20" ht="15.6" x14ac:dyDescent="0.3">
      <c r="A275" s="3" t="s">
        <v>344</v>
      </c>
      <c r="B275" s="4">
        <v>46174</v>
      </c>
      <c r="C275" s="5">
        <f>YEAR(SalesData[[#This Row],[Order Date]])</f>
        <v>2026</v>
      </c>
      <c r="D275" s="6" t="str">
        <f>"Q"&amp;ROUNDUP(MONTH(SalesData[[#This Row],[Order Date]])/3,0)</f>
        <v>Q2</v>
      </c>
      <c r="E275" s="7">
        <f>MONTH(SalesData[[#This Row],[Order Date]])</f>
        <v>6</v>
      </c>
      <c r="F275" s="6" t="str">
        <f>TEXT(SalesData[[#This Row],[Order Date]],"mmm")</f>
        <v>Jun</v>
      </c>
      <c r="G275" s="8" t="s">
        <v>54</v>
      </c>
      <c r="H275" s="8" t="s">
        <v>82</v>
      </c>
      <c r="I275" s="8" t="s">
        <v>23</v>
      </c>
      <c r="J275" s="8" t="s">
        <v>24</v>
      </c>
      <c r="K275" s="8" t="s">
        <v>98</v>
      </c>
      <c r="L275" s="8" t="s">
        <v>131</v>
      </c>
      <c r="M275" s="7">
        <v>2</v>
      </c>
      <c r="N275" s="2">
        <v>40.840000000000003</v>
      </c>
      <c r="O275" s="9">
        <v>0</v>
      </c>
      <c r="P275" s="2">
        <v>14.48</v>
      </c>
      <c r="Q275" s="2">
        <f t="shared" si="16"/>
        <v>81.680000000000007</v>
      </c>
      <c r="R275" s="2">
        <f t="shared" si="17"/>
        <v>28.96</v>
      </c>
      <c r="S275" s="2">
        <f t="shared" si="18"/>
        <v>52.720000000000006</v>
      </c>
      <c r="T275" s="6">
        <f t="shared" si="19"/>
        <v>0.64544564152791384</v>
      </c>
    </row>
    <row r="276" spans="1:20" ht="15.6" x14ac:dyDescent="0.3">
      <c r="A276" s="3" t="s">
        <v>345</v>
      </c>
      <c r="B276" s="4">
        <v>46222</v>
      </c>
      <c r="C276" s="5">
        <f>YEAR(SalesData[[#This Row],[Order Date]])</f>
        <v>2026</v>
      </c>
      <c r="D276" s="6" t="str">
        <f>"Q"&amp;ROUNDUP(MONTH(SalesData[[#This Row],[Order Date]])/3,0)</f>
        <v>Q3</v>
      </c>
      <c r="E276" s="7">
        <f>MONTH(SalesData[[#This Row],[Order Date]])</f>
        <v>7</v>
      </c>
      <c r="F276" s="6" t="str">
        <f>TEXT(SalesData[[#This Row],[Order Date]],"mmm")</f>
        <v>Jul</v>
      </c>
      <c r="G276" s="8" t="s">
        <v>21</v>
      </c>
      <c r="H276" s="8" t="s">
        <v>89</v>
      </c>
      <c r="I276" s="8" t="s">
        <v>30</v>
      </c>
      <c r="J276" s="8" t="s">
        <v>31</v>
      </c>
      <c r="K276" s="8" t="s">
        <v>51</v>
      </c>
      <c r="L276" s="8" t="s">
        <v>58</v>
      </c>
      <c r="M276" s="7">
        <v>1</v>
      </c>
      <c r="N276" s="2">
        <v>101.7</v>
      </c>
      <c r="O276" s="9">
        <v>0.05</v>
      </c>
      <c r="P276" s="2">
        <v>49.92</v>
      </c>
      <c r="Q276" s="2">
        <f t="shared" si="16"/>
        <v>96.614999999999995</v>
      </c>
      <c r="R276" s="2">
        <f t="shared" si="17"/>
        <v>49.92</v>
      </c>
      <c r="S276" s="2">
        <f t="shared" si="18"/>
        <v>46.694999999999993</v>
      </c>
      <c r="T276" s="6">
        <f t="shared" si="19"/>
        <v>0.48331004502406455</v>
      </c>
    </row>
    <row r="277" spans="1:20" ht="15.6" x14ac:dyDescent="0.3">
      <c r="A277" s="3" t="s">
        <v>346</v>
      </c>
      <c r="B277" s="4">
        <v>46274</v>
      </c>
      <c r="C277" s="5">
        <f>YEAR(SalesData[[#This Row],[Order Date]])</f>
        <v>2026</v>
      </c>
      <c r="D277" s="6" t="str">
        <f>"Q"&amp;ROUNDUP(MONTH(SalesData[[#This Row],[Order Date]])/3,0)</f>
        <v>Q3</v>
      </c>
      <c r="E277" s="7">
        <f>MONTH(SalesData[[#This Row],[Order Date]])</f>
        <v>9</v>
      </c>
      <c r="F277" s="6" t="str">
        <f>TEXT(SalesData[[#This Row],[Order Date]],"mmm")</f>
        <v>Sep</v>
      </c>
      <c r="G277" s="8" t="s">
        <v>28</v>
      </c>
      <c r="H277" s="8" t="s">
        <v>29</v>
      </c>
      <c r="I277" s="8" t="s">
        <v>30</v>
      </c>
      <c r="J277" s="8" t="s">
        <v>31</v>
      </c>
      <c r="K277" s="8" t="s">
        <v>51</v>
      </c>
      <c r="L277" s="8" t="s">
        <v>52</v>
      </c>
      <c r="M277" s="7">
        <v>3</v>
      </c>
      <c r="N277" s="2">
        <v>50.03</v>
      </c>
      <c r="O277" s="9">
        <v>0.1</v>
      </c>
      <c r="P277" s="2">
        <v>22.89</v>
      </c>
      <c r="Q277" s="2">
        <f t="shared" si="16"/>
        <v>135.08100000000002</v>
      </c>
      <c r="R277" s="2">
        <f t="shared" si="17"/>
        <v>68.67</v>
      </c>
      <c r="S277" s="2">
        <f t="shared" si="18"/>
        <v>66.411000000000016</v>
      </c>
      <c r="T277" s="6">
        <f t="shared" si="19"/>
        <v>0.49163835032313952</v>
      </c>
    </row>
    <row r="278" spans="1:20" ht="15.6" x14ac:dyDescent="0.3">
      <c r="A278" s="3" t="s">
        <v>347</v>
      </c>
      <c r="B278" s="4">
        <v>46137</v>
      </c>
      <c r="C278" s="5">
        <f>YEAR(SalesData[[#This Row],[Order Date]])</f>
        <v>2026</v>
      </c>
      <c r="D278" s="6" t="str">
        <f>"Q"&amp;ROUNDUP(MONTH(SalesData[[#This Row],[Order Date]])/3,0)</f>
        <v>Q2</v>
      </c>
      <c r="E278" s="7">
        <f>MONTH(SalesData[[#This Row],[Order Date]])</f>
        <v>4</v>
      </c>
      <c r="F278" s="6" t="str">
        <f>TEXT(SalesData[[#This Row],[Order Date]],"mmm")</f>
        <v>Apr</v>
      </c>
      <c r="G278" s="8" t="s">
        <v>54</v>
      </c>
      <c r="H278" s="8" t="s">
        <v>57</v>
      </c>
      <c r="I278" s="8" t="s">
        <v>30</v>
      </c>
      <c r="J278" s="8" t="s">
        <v>31</v>
      </c>
      <c r="K278" s="8" t="s">
        <v>32</v>
      </c>
      <c r="L278" s="8" t="s">
        <v>33</v>
      </c>
      <c r="M278" s="7">
        <v>1</v>
      </c>
      <c r="N278" s="2">
        <v>36.020000000000003</v>
      </c>
      <c r="O278" s="9">
        <v>0.05</v>
      </c>
      <c r="P278" s="2">
        <v>13.72</v>
      </c>
      <c r="Q278" s="2">
        <f t="shared" si="16"/>
        <v>34.219000000000001</v>
      </c>
      <c r="R278" s="2">
        <f t="shared" si="17"/>
        <v>13.72</v>
      </c>
      <c r="S278" s="2">
        <f t="shared" si="18"/>
        <v>20.499000000000002</v>
      </c>
      <c r="T278" s="6">
        <f t="shared" si="19"/>
        <v>0.59905315760250155</v>
      </c>
    </row>
    <row r="279" spans="1:20" ht="15.6" x14ac:dyDescent="0.3">
      <c r="A279" s="3" t="s">
        <v>348</v>
      </c>
      <c r="B279" s="4">
        <v>46294</v>
      </c>
      <c r="C279" s="5">
        <f>YEAR(SalesData[[#This Row],[Order Date]])</f>
        <v>2026</v>
      </c>
      <c r="D279" s="6" t="str">
        <f>"Q"&amp;ROUNDUP(MONTH(SalesData[[#This Row],[Order Date]])/3,0)</f>
        <v>Q3</v>
      </c>
      <c r="E279" s="7">
        <f>MONTH(SalesData[[#This Row],[Order Date]])</f>
        <v>9</v>
      </c>
      <c r="F279" s="6" t="str">
        <f>TEXT(SalesData[[#This Row],[Order Date]],"mmm")</f>
        <v>Sep</v>
      </c>
      <c r="G279" s="8" t="s">
        <v>21</v>
      </c>
      <c r="H279" s="8" t="s">
        <v>89</v>
      </c>
      <c r="I279" s="8" t="s">
        <v>23</v>
      </c>
      <c r="J279" s="8" t="s">
        <v>24</v>
      </c>
      <c r="K279" s="8" t="s">
        <v>98</v>
      </c>
      <c r="L279" s="8" t="s">
        <v>122</v>
      </c>
      <c r="M279" s="7">
        <v>2</v>
      </c>
      <c r="N279" s="2">
        <v>36.1</v>
      </c>
      <c r="O279" s="9">
        <v>0.05</v>
      </c>
      <c r="P279" s="2">
        <v>13.71</v>
      </c>
      <c r="Q279" s="2">
        <f t="shared" si="16"/>
        <v>68.59</v>
      </c>
      <c r="R279" s="2">
        <f t="shared" si="17"/>
        <v>27.42</v>
      </c>
      <c r="S279" s="2">
        <f t="shared" si="18"/>
        <v>41.17</v>
      </c>
      <c r="T279" s="6">
        <f t="shared" si="19"/>
        <v>0.60023327015599937</v>
      </c>
    </row>
    <row r="280" spans="1:20" ht="15.6" x14ac:dyDescent="0.3">
      <c r="A280" s="3" t="s">
        <v>349</v>
      </c>
      <c r="B280" s="4">
        <v>46120</v>
      </c>
      <c r="C280" s="5">
        <f>YEAR(SalesData[[#This Row],[Order Date]])</f>
        <v>2026</v>
      </c>
      <c r="D280" s="6" t="str">
        <f>"Q"&amp;ROUNDUP(MONTH(SalesData[[#This Row],[Order Date]])/3,0)</f>
        <v>Q2</v>
      </c>
      <c r="E280" s="7">
        <f>MONTH(SalesData[[#This Row],[Order Date]])</f>
        <v>4</v>
      </c>
      <c r="F280" s="6" t="str">
        <f>TEXT(SalesData[[#This Row],[Order Date]],"mmm")</f>
        <v>Apr</v>
      </c>
      <c r="G280" s="8" t="s">
        <v>54</v>
      </c>
      <c r="H280" s="8" t="s">
        <v>112</v>
      </c>
      <c r="I280" s="8" t="s">
        <v>30</v>
      </c>
      <c r="J280" s="8" t="s">
        <v>31</v>
      </c>
      <c r="K280" s="8" t="s">
        <v>51</v>
      </c>
      <c r="L280" s="8" t="s">
        <v>72</v>
      </c>
      <c r="M280" s="7">
        <v>2</v>
      </c>
      <c r="N280" s="2">
        <v>41.08</v>
      </c>
      <c r="O280" s="9">
        <v>0</v>
      </c>
      <c r="P280" s="2">
        <v>16.79</v>
      </c>
      <c r="Q280" s="2">
        <f t="shared" si="16"/>
        <v>82.16</v>
      </c>
      <c r="R280" s="2">
        <f t="shared" si="17"/>
        <v>33.58</v>
      </c>
      <c r="S280" s="2">
        <f t="shared" si="18"/>
        <v>48.58</v>
      </c>
      <c r="T280" s="6">
        <f t="shared" si="19"/>
        <v>0.59128529698149956</v>
      </c>
    </row>
    <row r="281" spans="1:20" ht="15.6" x14ac:dyDescent="0.3">
      <c r="A281" s="3" t="s">
        <v>350</v>
      </c>
      <c r="B281" s="4">
        <v>46313</v>
      </c>
      <c r="C281" s="5">
        <f>YEAR(SalesData[[#This Row],[Order Date]])</f>
        <v>2026</v>
      </c>
      <c r="D281" s="6" t="str">
        <f>"Q"&amp;ROUNDUP(MONTH(SalesData[[#This Row],[Order Date]])/3,0)</f>
        <v>Q4</v>
      </c>
      <c r="E281" s="7">
        <f>MONTH(SalesData[[#This Row],[Order Date]])</f>
        <v>10</v>
      </c>
      <c r="F281" s="6" t="str">
        <f>TEXT(SalesData[[#This Row],[Order Date]],"mmm")</f>
        <v>Oct</v>
      </c>
      <c r="G281" s="8" t="s">
        <v>61</v>
      </c>
      <c r="H281" s="8" t="s">
        <v>108</v>
      </c>
      <c r="I281" s="8" t="s">
        <v>30</v>
      </c>
      <c r="J281" s="8" t="s">
        <v>36</v>
      </c>
      <c r="K281" s="8" t="s">
        <v>32</v>
      </c>
      <c r="L281" s="8" t="s">
        <v>33</v>
      </c>
      <c r="M281" s="7">
        <v>1</v>
      </c>
      <c r="N281" s="2">
        <v>36.46</v>
      </c>
      <c r="O281" s="9">
        <v>0.05</v>
      </c>
      <c r="P281" s="2">
        <v>13.35</v>
      </c>
      <c r="Q281" s="2">
        <f t="shared" si="16"/>
        <v>34.637</v>
      </c>
      <c r="R281" s="2">
        <f t="shared" si="17"/>
        <v>13.35</v>
      </c>
      <c r="S281" s="2">
        <f t="shared" si="18"/>
        <v>21.286999999999999</v>
      </c>
      <c r="T281" s="6">
        <f t="shared" si="19"/>
        <v>0.61457401045125148</v>
      </c>
    </row>
    <row r="282" spans="1:20" ht="15.6" x14ac:dyDescent="0.3">
      <c r="A282" s="3" t="s">
        <v>351</v>
      </c>
      <c r="B282" s="4">
        <v>46133</v>
      </c>
      <c r="C282" s="5">
        <f>YEAR(SalesData[[#This Row],[Order Date]])</f>
        <v>2026</v>
      </c>
      <c r="D282" s="6" t="str">
        <f>"Q"&amp;ROUNDUP(MONTH(SalesData[[#This Row],[Order Date]])/3,0)</f>
        <v>Q2</v>
      </c>
      <c r="E282" s="7">
        <f>MONTH(SalesData[[#This Row],[Order Date]])</f>
        <v>4</v>
      </c>
      <c r="F282" s="6" t="str">
        <f>TEXT(SalesData[[#This Row],[Order Date]],"mmm")</f>
        <v>Apr</v>
      </c>
      <c r="G282" s="8" t="s">
        <v>28</v>
      </c>
      <c r="H282" s="8" t="s">
        <v>29</v>
      </c>
      <c r="I282" s="8" t="s">
        <v>48</v>
      </c>
      <c r="J282" s="8" t="s">
        <v>31</v>
      </c>
      <c r="K282" s="8" t="s">
        <v>25</v>
      </c>
      <c r="L282" s="8" t="s">
        <v>49</v>
      </c>
      <c r="M282" s="7">
        <v>1</v>
      </c>
      <c r="N282" s="2">
        <v>71.23</v>
      </c>
      <c r="O282" s="9">
        <v>0.05</v>
      </c>
      <c r="P282" s="2">
        <v>33.28</v>
      </c>
      <c r="Q282" s="2">
        <f t="shared" si="16"/>
        <v>67.668499999999995</v>
      </c>
      <c r="R282" s="2">
        <f t="shared" si="17"/>
        <v>33.28</v>
      </c>
      <c r="S282" s="2">
        <f t="shared" si="18"/>
        <v>34.388499999999993</v>
      </c>
      <c r="T282" s="6">
        <f t="shared" si="19"/>
        <v>0.50819066478494423</v>
      </c>
    </row>
    <row r="283" spans="1:20" ht="15.6" x14ac:dyDescent="0.3">
      <c r="A283" s="3" t="s">
        <v>352</v>
      </c>
      <c r="B283" s="4">
        <v>46111</v>
      </c>
      <c r="C283" s="5">
        <f>YEAR(SalesData[[#This Row],[Order Date]])</f>
        <v>2026</v>
      </c>
      <c r="D283" s="6" t="str">
        <f>"Q"&amp;ROUNDUP(MONTH(SalesData[[#This Row],[Order Date]])/3,0)</f>
        <v>Q1</v>
      </c>
      <c r="E283" s="7">
        <f>MONTH(SalesData[[#This Row],[Order Date]])</f>
        <v>3</v>
      </c>
      <c r="F283" s="6" t="str">
        <f>TEXT(SalesData[[#This Row],[Order Date]],"mmm")</f>
        <v>Mar</v>
      </c>
      <c r="G283" s="8" t="s">
        <v>54</v>
      </c>
      <c r="H283" s="8" t="s">
        <v>112</v>
      </c>
      <c r="I283" s="8" t="s">
        <v>48</v>
      </c>
      <c r="J283" s="8" t="s">
        <v>36</v>
      </c>
      <c r="K283" s="8" t="s">
        <v>25</v>
      </c>
      <c r="L283" s="8" t="s">
        <v>70</v>
      </c>
      <c r="M283" s="7">
        <v>3</v>
      </c>
      <c r="N283" s="2">
        <v>142.46</v>
      </c>
      <c r="O283" s="9">
        <v>0</v>
      </c>
      <c r="P283" s="2">
        <v>79.650000000000006</v>
      </c>
      <c r="Q283" s="2">
        <f t="shared" si="16"/>
        <v>427.38</v>
      </c>
      <c r="R283" s="2">
        <f t="shared" si="17"/>
        <v>238.95000000000002</v>
      </c>
      <c r="S283" s="2">
        <f t="shared" si="18"/>
        <v>188.42999999999998</v>
      </c>
      <c r="T283" s="6">
        <f t="shared" si="19"/>
        <v>0.44089569001825069</v>
      </c>
    </row>
    <row r="284" spans="1:20" ht="15.6" x14ac:dyDescent="0.3">
      <c r="A284" s="3" t="s">
        <v>353</v>
      </c>
      <c r="B284" s="4">
        <v>46066</v>
      </c>
      <c r="C284" s="5">
        <f>YEAR(SalesData[[#This Row],[Order Date]])</f>
        <v>2026</v>
      </c>
      <c r="D284" s="6" t="str">
        <f>"Q"&amp;ROUNDUP(MONTH(SalesData[[#This Row],[Order Date]])/3,0)</f>
        <v>Q1</v>
      </c>
      <c r="E284" s="7">
        <f>MONTH(SalesData[[#This Row],[Order Date]])</f>
        <v>2</v>
      </c>
      <c r="F284" s="6" t="str">
        <f>TEXT(SalesData[[#This Row],[Order Date]],"mmm")</f>
        <v>Feb</v>
      </c>
      <c r="G284" s="8" t="s">
        <v>21</v>
      </c>
      <c r="H284" s="8" t="s">
        <v>89</v>
      </c>
      <c r="I284" s="8" t="s">
        <v>30</v>
      </c>
      <c r="J284" s="8" t="s">
        <v>24</v>
      </c>
      <c r="K284" s="8" t="s">
        <v>51</v>
      </c>
      <c r="L284" s="8" t="s">
        <v>72</v>
      </c>
      <c r="M284" s="7">
        <v>2</v>
      </c>
      <c r="N284" s="2">
        <v>41.21</v>
      </c>
      <c r="O284" s="9">
        <v>0</v>
      </c>
      <c r="P284" s="2">
        <v>16.64</v>
      </c>
      <c r="Q284" s="2">
        <f t="shared" si="16"/>
        <v>82.42</v>
      </c>
      <c r="R284" s="2">
        <f t="shared" si="17"/>
        <v>33.28</v>
      </c>
      <c r="S284" s="2">
        <f t="shared" si="18"/>
        <v>49.14</v>
      </c>
      <c r="T284" s="6">
        <f t="shared" si="19"/>
        <v>0.59621451104100942</v>
      </c>
    </row>
    <row r="285" spans="1:20" ht="15.6" x14ac:dyDescent="0.3">
      <c r="A285" s="3" t="s">
        <v>354</v>
      </c>
      <c r="B285" s="4">
        <v>46106</v>
      </c>
      <c r="C285" s="5">
        <f>YEAR(SalesData[[#This Row],[Order Date]])</f>
        <v>2026</v>
      </c>
      <c r="D285" s="6" t="str">
        <f>"Q"&amp;ROUNDUP(MONTH(SalesData[[#This Row],[Order Date]])/3,0)</f>
        <v>Q1</v>
      </c>
      <c r="E285" s="7">
        <f>MONTH(SalesData[[#This Row],[Order Date]])</f>
        <v>3</v>
      </c>
      <c r="F285" s="6" t="str">
        <f>TEXT(SalesData[[#This Row],[Order Date]],"mmm")</f>
        <v>Mar</v>
      </c>
      <c r="G285" s="8" t="s">
        <v>21</v>
      </c>
      <c r="H285" s="8" t="s">
        <v>22</v>
      </c>
      <c r="I285" s="8" t="s">
        <v>45</v>
      </c>
      <c r="J285" s="8" t="s">
        <v>24</v>
      </c>
      <c r="K285" s="8" t="s">
        <v>32</v>
      </c>
      <c r="L285" s="8" t="s">
        <v>33</v>
      </c>
      <c r="M285" s="7">
        <v>3</v>
      </c>
      <c r="N285" s="2">
        <v>36.43</v>
      </c>
      <c r="O285" s="9">
        <v>0.1</v>
      </c>
      <c r="P285" s="2">
        <v>13.23</v>
      </c>
      <c r="Q285" s="2">
        <f t="shared" si="16"/>
        <v>98.36099999999999</v>
      </c>
      <c r="R285" s="2">
        <f t="shared" si="17"/>
        <v>39.69</v>
      </c>
      <c r="S285" s="2">
        <f t="shared" si="18"/>
        <v>58.670999999999992</v>
      </c>
      <c r="T285" s="6">
        <f t="shared" si="19"/>
        <v>0.59648641229755694</v>
      </c>
    </row>
    <row r="286" spans="1:20" ht="15.6" x14ac:dyDescent="0.3">
      <c r="A286" s="3" t="s">
        <v>355</v>
      </c>
      <c r="B286" s="4">
        <v>46345</v>
      </c>
      <c r="C286" s="5">
        <f>YEAR(SalesData[[#This Row],[Order Date]])</f>
        <v>2026</v>
      </c>
      <c r="D286" s="6" t="str">
        <f>"Q"&amp;ROUNDUP(MONTH(SalesData[[#This Row],[Order Date]])/3,0)</f>
        <v>Q4</v>
      </c>
      <c r="E286" s="7">
        <f>MONTH(SalesData[[#This Row],[Order Date]])</f>
        <v>11</v>
      </c>
      <c r="F286" s="6" t="str">
        <f>TEXT(SalesData[[#This Row],[Order Date]],"mmm")</f>
        <v>Nov</v>
      </c>
      <c r="G286" s="8" t="s">
        <v>21</v>
      </c>
      <c r="H286" s="8" t="s">
        <v>22</v>
      </c>
      <c r="I286" s="8" t="s">
        <v>48</v>
      </c>
      <c r="J286" s="8" t="s">
        <v>24</v>
      </c>
      <c r="K286" s="8" t="s">
        <v>98</v>
      </c>
      <c r="L286" s="8" t="s">
        <v>122</v>
      </c>
      <c r="M286" s="7">
        <v>1</v>
      </c>
      <c r="N286" s="2">
        <v>35.770000000000003</v>
      </c>
      <c r="O286" s="9">
        <v>0.15</v>
      </c>
      <c r="P286" s="2">
        <v>13.69</v>
      </c>
      <c r="Q286" s="2">
        <f t="shared" si="16"/>
        <v>30.404500000000002</v>
      </c>
      <c r="R286" s="2">
        <f t="shared" si="17"/>
        <v>13.69</v>
      </c>
      <c r="S286" s="2">
        <f t="shared" si="18"/>
        <v>16.714500000000001</v>
      </c>
      <c r="T286" s="6">
        <f t="shared" si="19"/>
        <v>0.54973770330049831</v>
      </c>
    </row>
    <row r="287" spans="1:20" ht="15.6" x14ac:dyDescent="0.3">
      <c r="A287" s="3" t="s">
        <v>356</v>
      </c>
      <c r="B287" s="4">
        <v>46225</v>
      </c>
      <c r="C287" s="5">
        <f>YEAR(SalesData[[#This Row],[Order Date]])</f>
        <v>2026</v>
      </c>
      <c r="D287" s="6" t="str">
        <f>"Q"&amp;ROUNDUP(MONTH(SalesData[[#This Row],[Order Date]])/3,0)</f>
        <v>Q3</v>
      </c>
      <c r="E287" s="7">
        <f>MONTH(SalesData[[#This Row],[Order Date]])</f>
        <v>7</v>
      </c>
      <c r="F287" s="6" t="str">
        <f>TEXT(SalesData[[#This Row],[Order Date]],"mmm")</f>
        <v>Jul</v>
      </c>
      <c r="G287" s="8" t="s">
        <v>21</v>
      </c>
      <c r="H287" s="8" t="s">
        <v>44</v>
      </c>
      <c r="I287" s="8" t="s">
        <v>30</v>
      </c>
      <c r="J287" s="8" t="s">
        <v>31</v>
      </c>
      <c r="K287" s="8" t="s">
        <v>25</v>
      </c>
      <c r="L287" s="8" t="s">
        <v>74</v>
      </c>
      <c r="M287" s="7">
        <v>5</v>
      </c>
      <c r="N287" s="2">
        <v>93.35</v>
      </c>
      <c r="O287" s="9">
        <v>0</v>
      </c>
      <c r="P287" s="2">
        <v>46.31</v>
      </c>
      <c r="Q287" s="2">
        <f t="shared" si="16"/>
        <v>466.75</v>
      </c>
      <c r="R287" s="2">
        <f t="shared" si="17"/>
        <v>231.55</v>
      </c>
      <c r="S287" s="2">
        <f t="shared" si="18"/>
        <v>235.2</v>
      </c>
      <c r="T287" s="6">
        <f t="shared" si="19"/>
        <v>0.50391001606855912</v>
      </c>
    </row>
    <row r="288" spans="1:20" ht="15.6" x14ac:dyDescent="0.3">
      <c r="A288" s="3" t="s">
        <v>357</v>
      </c>
      <c r="B288" s="4">
        <v>46358</v>
      </c>
      <c r="C288" s="5">
        <f>YEAR(SalesData[[#This Row],[Order Date]])</f>
        <v>2026</v>
      </c>
      <c r="D288" s="6" t="str">
        <f>"Q"&amp;ROUNDUP(MONTH(SalesData[[#This Row],[Order Date]])/3,0)</f>
        <v>Q4</v>
      </c>
      <c r="E288" s="7">
        <f>MONTH(SalesData[[#This Row],[Order Date]])</f>
        <v>12</v>
      </c>
      <c r="F288" s="6" t="str">
        <f>TEXT(SalesData[[#This Row],[Order Date]],"mmm")</f>
        <v>Dec</v>
      </c>
      <c r="G288" s="8" t="s">
        <v>28</v>
      </c>
      <c r="H288" s="8" t="s">
        <v>86</v>
      </c>
      <c r="I288" s="8" t="s">
        <v>30</v>
      </c>
      <c r="J288" s="8" t="s">
        <v>36</v>
      </c>
      <c r="K288" s="8" t="s">
        <v>98</v>
      </c>
      <c r="L288" s="8" t="s">
        <v>131</v>
      </c>
      <c r="M288" s="7">
        <v>2</v>
      </c>
      <c r="N288" s="2">
        <v>40.86</v>
      </c>
      <c r="O288" s="9">
        <v>0.05</v>
      </c>
      <c r="P288" s="2">
        <v>15.06</v>
      </c>
      <c r="Q288" s="2">
        <f t="shared" si="16"/>
        <v>77.634</v>
      </c>
      <c r="R288" s="2">
        <f t="shared" si="17"/>
        <v>30.12</v>
      </c>
      <c r="S288" s="2">
        <f t="shared" si="18"/>
        <v>47.513999999999996</v>
      </c>
      <c r="T288" s="6">
        <f t="shared" si="19"/>
        <v>0.6120256588608084</v>
      </c>
    </row>
    <row r="289" spans="1:20" ht="15.6" x14ac:dyDescent="0.3">
      <c r="A289" s="3" t="s">
        <v>358</v>
      </c>
      <c r="B289" s="4">
        <v>46187</v>
      </c>
      <c r="C289" s="5">
        <f>YEAR(SalesData[[#This Row],[Order Date]])</f>
        <v>2026</v>
      </c>
      <c r="D289" s="6" t="str">
        <f>"Q"&amp;ROUNDUP(MONTH(SalesData[[#This Row],[Order Date]])/3,0)</f>
        <v>Q2</v>
      </c>
      <c r="E289" s="7">
        <f>MONTH(SalesData[[#This Row],[Order Date]])</f>
        <v>6</v>
      </c>
      <c r="F289" s="6" t="str">
        <f>TEXT(SalesData[[#This Row],[Order Date]],"mmm")</f>
        <v>Jun</v>
      </c>
      <c r="G289" s="8" t="s">
        <v>28</v>
      </c>
      <c r="H289" s="8" t="s">
        <v>86</v>
      </c>
      <c r="I289" s="8" t="s">
        <v>23</v>
      </c>
      <c r="J289" s="8" t="s">
        <v>31</v>
      </c>
      <c r="K289" s="8" t="s">
        <v>32</v>
      </c>
      <c r="L289" s="8" t="s">
        <v>46</v>
      </c>
      <c r="M289" s="7">
        <v>1</v>
      </c>
      <c r="N289" s="2">
        <v>162.51</v>
      </c>
      <c r="O289" s="9">
        <v>0</v>
      </c>
      <c r="P289" s="2">
        <v>88.29</v>
      </c>
      <c r="Q289" s="2">
        <f t="shared" si="16"/>
        <v>162.51</v>
      </c>
      <c r="R289" s="2">
        <f t="shared" si="17"/>
        <v>88.29</v>
      </c>
      <c r="S289" s="2">
        <f t="shared" si="18"/>
        <v>74.219999999999985</v>
      </c>
      <c r="T289" s="6">
        <f t="shared" si="19"/>
        <v>0.45671035628576695</v>
      </c>
    </row>
    <row r="290" spans="1:20" ht="15.6" x14ac:dyDescent="0.3">
      <c r="A290" s="3" t="s">
        <v>359</v>
      </c>
      <c r="B290" s="4">
        <v>46296</v>
      </c>
      <c r="C290" s="5">
        <f>YEAR(SalesData[[#This Row],[Order Date]])</f>
        <v>2026</v>
      </c>
      <c r="D290" s="6" t="str">
        <f>"Q"&amp;ROUNDUP(MONTH(SalesData[[#This Row],[Order Date]])/3,0)</f>
        <v>Q4</v>
      </c>
      <c r="E290" s="7">
        <f>MONTH(SalesData[[#This Row],[Order Date]])</f>
        <v>10</v>
      </c>
      <c r="F290" s="6" t="str">
        <f>TEXT(SalesData[[#This Row],[Order Date]],"mmm")</f>
        <v>Oct</v>
      </c>
      <c r="G290" s="8" t="s">
        <v>61</v>
      </c>
      <c r="H290" s="8" t="s">
        <v>108</v>
      </c>
      <c r="I290" s="8" t="s">
        <v>30</v>
      </c>
      <c r="J290" s="8" t="s">
        <v>24</v>
      </c>
      <c r="K290" s="8" t="s">
        <v>25</v>
      </c>
      <c r="L290" s="8" t="s">
        <v>70</v>
      </c>
      <c r="M290" s="7">
        <v>5</v>
      </c>
      <c r="N290" s="2">
        <v>146.69</v>
      </c>
      <c r="O290" s="9">
        <v>0</v>
      </c>
      <c r="P290" s="2">
        <v>79</v>
      </c>
      <c r="Q290" s="2">
        <f t="shared" si="16"/>
        <v>733.45</v>
      </c>
      <c r="R290" s="2">
        <f t="shared" si="17"/>
        <v>395</v>
      </c>
      <c r="S290" s="2">
        <f t="shared" si="18"/>
        <v>338.45000000000005</v>
      </c>
      <c r="T290" s="6">
        <f t="shared" si="19"/>
        <v>0.46144931488172342</v>
      </c>
    </row>
    <row r="291" spans="1:20" ht="15.6" x14ac:dyDescent="0.3">
      <c r="A291" s="3" t="s">
        <v>360</v>
      </c>
      <c r="B291" s="4">
        <v>46166</v>
      </c>
      <c r="C291" s="5">
        <f>YEAR(SalesData[[#This Row],[Order Date]])</f>
        <v>2026</v>
      </c>
      <c r="D291" s="6" t="str">
        <f>"Q"&amp;ROUNDUP(MONTH(SalesData[[#This Row],[Order Date]])/3,0)</f>
        <v>Q2</v>
      </c>
      <c r="E291" s="7">
        <f>MONTH(SalesData[[#This Row],[Order Date]])</f>
        <v>5</v>
      </c>
      <c r="F291" s="6" t="str">
        <f>TEXT(SalesData[[#This Row],[Order Date]],"mmm")</f>
        <v>May</v>
      </c>
      <c r="G291" s="8" t="s">
        <v>21</v>
      </c>
      <c r="H291" s="8" t="s">
        <v>22</v>
      </c>
      <c r="I291" s="8" t="s">
        <v>30</v>
      </c>
      <c r="J291" s="8" t="s">
        <v>24</v>
      </c>
      <c r="K291" s="8" t="s">
        <v>51</v>
      </c>
      <c r="L291" s="8" t="s">
        <v>52</v>
      </c>
      <c r="M291" s="7">
        <v>2</v>
      </c>
      <c r="N291" s="2">
        <v>50.78</v>
      </c>
      <c r="O291" s="9">
        <v>0.05</v>
      </c>
      <c r="P291" s="2">
        <v>23.03</v>
      </c>
      <c r="Q291" s="2">
        <f t="shared" si="16"/>
        <v>96.481999999999999</v>
      </c>
      <c r="R291" s="2">
        <f t="shared" si="17"/>
        <v>46.06</v>
      </c>
      <c r="S291" s="2">
        <f t="shared" si="18"/>
        <v>50.421999999999997</v>
      </c>
      <c r="T291" s="6">
        <f t="shared" si="19"/>
        <v>0.52260525279326708</v>
      </c>
    </row>
    <row r="292" spans="1:20" ht="15.6" x14ac:dyDescent="0.3">
      <c r="A292" s="3" t="s">
        <v>361</v>
      </c>
      <c r="B292" s="4">
        <v>46176</v>
      </c>
      <c r="C292" s="5">
        <f>YEAR(SalesData[[#This Row],[Order Date]])</f>
        <v>2026</v>
      </c>
      <c r="D292" s="6" t="str">
        <f>"Q"&amp;ROUNDUP(MONTH(SalesData[[#This Row],[Order Date]])/3,0)</f>
        <v>Q2</v>
      </c>
      <c r="E292" s="7">
        <f>MONTH(SalesData[[#This Row],[Order Date]])</f>
        <v>6</v>
      </c>
      <c r="F292" s="6" t="str">
        <f>TEXT(SalesData[[#This Row],[Order Date]],"mmm")</f>
        <v>Jun</v>
      </c>
      <c r="G292" s="8" t="s">
        <v>61</v>
      </c>
      <c r="H292" s="8" t="s">
        <v>69</v>
      </c>
      <c r="I292" s="8" t="s">
        <v>30</v>
      </c>
      <c r="J292" s="8" t="s">
        <v>24</v>
      </c>
      <c r="K292" s="8" t="s">
        <v>98</v>
      </c>
      <c r="L292" s="8" t="s">
        <v>122</v>
      </c>
      <c r="M292" s="7">
        <v>2</v>
      </c>
      <c r="N292" s="2">
        <v>36.08</v>
      </c>
      <c r="O292" s="9">
        <v>0.05</v>
      </c>
      <c r="P292" s="2">
        <v>13.73</v>
      </c>
      <c r="Q292" s="2">
        <f t="shared" si="16"/>
        <v>68.551999999999992</v>
      </c>
      <c r="R292" s="2">
        <f t="shared" si="17"/>
        <v>27.46</v>
      </c>
      <c r="S292" s="2">
        <f t="shared" si="18"/>
        <v>41.091999999999992</v>
      </c>
      <c r="T292" s="6">
        <f t="shared" si="19"/>
        <v>0.59942817131520587</v>
      </c>
    </row>
    <row r="293" spans="1:20" ht="15.6" x14ac:dyDescent="0.3">
      <c r="A293" s="3" t="s">
        <v>362</v>
      </c>
      <c r="B293" s="4">
        <v>46195</v>
      </c>
      <c r="C293" s="5">
        <f>YEAR(SalesData[[#This Row],[Order Date]])</f>
        <v>2026</v>
      </c>
      <c r="D293" s="6" t="str">
        <f>"Q"&amp;ROUNDUP(MONTH(SalesData[[#This Row],[Order Date]])/3,0)</f>
        <v>Q2</v>
      </c>
      <c r="E293" s="7">
        <f>MONTH(SalesData[[#This Row],[Order Date]])</f>
        <v>6</v>
      </c>
      <c r="F293" s="6" t="str">
        <f>TEXT(SalesData[[#This Row],[Order Date]],"mmm")</f>
        <v>Jun</v>
      </c>
      <c r="G293" s="8" t="s">
        <v>28</v>
      </c>
      <c r="H293" s="8" t="s">
        <v>29</v>
      </c>
      <c r="I293" s="8" t="s">
        <v>48</v>
      </c>
      <c r="J293" s="8" t="s">
        <v>31</v>
      </c>
      <c r="K293" s="8" t="s">
        <v>98</v>
      </c>
      <c r="L293" s="8" t="s">
        <v>131</v>
      </c>
      <c r="M293" s="7">
        <v>3</v>
      </c>
      <c r="N293" s="2">
        <v>41.01</v>
      </c>
      <c r="O293" s="9">
        <v>0</v>
      </c>
      <c r="P293" s="2">
        <v>14.33</v>
      </c>
      <c r="Q293" s="2">
        <f t="shared" si="16"/>
        <v>123.03</v>
      </c>
      <c r="R293" s="2">
        <f t="shared" si="17"/>
        <v>42.99</v>
      </c>
      <c r="S293" s="2">
        <f t="shared" si="18"/>
        <v>80.039999999999992</v>
      </c>
      <c r="T293" s="6">
        <f t="shared" si="19"/>
        <v>0.65057303096805652</v>
      </c>
    </row>
    <row r="294" spans="1:20" ht="15.6" x14ac:dyDescent="0.3">
      <c r="A294" s="3" t="s">
        <v>363</v>
      </c>
      <c r="B294" s="4">
        <v>46226</v>
      </c>
      <c r="C294" s="5">
        <f>YEAR(SalesData[[#This Row],[Order Date]])</f>
        <v>2026</v>
      </c>
      <c r="D294" s="6" t="str">
        <f>"Q"&amp;ROUNDUP(MONTH(SalesData[[#This Row],[Order Date]])/3,0)</f>
        <v>Q3</v>
      </c>
      <c r="E294" s="7">
        <f>MONTH(SalesData[[#This Row],[Order Date]])</f>
        <v>7</v>
      </c>
      <c r="F294" s="6" t="str">
        <f>TEXT(SalesData[[#This Row],[Order Date]],"mmm")</f>
        <v>Jul</v>
      </c>
      <c r="G294" s="8" t="s">
        <v>21</v>
      </c>
      <c r="H294" s="8" t="s">
        <v>89</v>
      </c>
      <c r="I294" s="8" t="s">
        <v>30</v>
      </c>
      <c r="J294" s="8" t="s">
        <v>24</v>
      </c>
      <c r="K294" s="8" t="s">
        <v>25</v>
      </c>
      <c r="L294" s="8" t="s">
        <v>49</v>
      </c>
      <c r="M294" s="7">
        <v>2</v>
      </c>
      <c r="N294" s="2">
        <v>70.790000000000006</v>
      </c>
      <c r="O294" s="9">
        <v>0</v>
      </c>
      <c r="P294" s="2">
        <v>32.44</v>
      </c>
      <c r="Q294" s="2">
        <f t="shared" si="16"/>
        <v>141.58000000000001</v>
      </c>
      <c r="R294" s="2">
        <f t="shared" si="17"/>
        <v>64.88</v>
      </c>
      <c r="S294" s="2">
        <f t="shared" si="18"/>
        <v>76.700000000000017</v>
      </c>
      <c r="T294" s="6">
        <f t="shared" si="19"/>
        <v>0.541743184065546</v>
      </c>
    </row>
    <row r="295" spans="1:20" ht="15.6" x14ac:dyDescent="0.3">
      <c r="A295" s="3" t="s">
        <v>364</v>
      </c>
      <c r="B295" s="4">
        <v>46132</v>
      </c>
      <c r="C295" s="5">
        <f>YEAR(SalesData[[#This Row],[Order Date]])</f>
        <v>2026</v>
      </c>
      <c r="D295" s="6" t="str">
        <f>"Q"&amp;ROUNDUP(MONTH(SalesData[[#This Row],[Order Date]])/3,0)</f>
        <v>Q2</v>
      </c>
      <c r="E295" s="7">
        <f>MONTH(SalesData[[#This Row],[Order Date]])</f>
        <v>4</v>
      </c>
      <c r="F295" s="6" t="str">
        <f>TEXT(SalesData[[#This Row],[Order Date]],"mmm")</f>
        <v>Apr</v>
      </c>
      <c r="G295" s="8" t="s">
        <v>61</v>
      </c>
      <c r="H295" s="8" t="s">
        <v>62</v>
      </c>
      <c r="I295" s="8" t="s">
        <v>23</v>
      </c>
      <c r="J295" s="8" t="s">
        <v>31</v>
      </c>
      <c r="K295" s="8" t="s">
        <v>25</v>
      </c>
      <c r="L295" s="8" t="s">
        <v>49</v>
      </c>
      <c r="M295" s="7">
        <v>3</v>
      </c>
      <c r="N295" s="2">
        <v>72.48</v>
      </c>
      <c r="O295" s="9">
        <v>0</v>
      </c>
      <c r="P295" s="2">
        <v>32.36</v>
      </c>
      <c r="Q295" s="2">
        <f t="shared" si="16"/>
        <v>217.44</v>
      </c>
      <c r="R295" s="2">
        <f t="shared" si="17"/>
        <v>97.08</v>
      </c>
      <c r="S295" s="2">
        <f t="shared" si="18"/>
        <v>120.36</v>
      </c>
      <c r="T295" s="6">
        <f t="shared" si="19"/>
        <v>0.55353200883002207</v>
      </c>
    </row>
    <row r="296" spans="1:20" ht="15.6" x14ac:dyDescent="0.3">
      <c r="A296" s="3" t="s">
        <v>365</v>
      </c>
      <c r="B296" s="4">
        <v>46215</v>
      </c>
      <c r="C296" s="5">
        <f>YEAR(SalesData[[#This Row],[Order Date]])</f>
        <v>2026</v>
      </c>
      <c r="D296" s="6" t="str">
        <f>"Q"&amp;ROUNDUP(MONTH(SalesData[[#This Row],[Order Date]])/3,0)</f>
        <v>Q3</v>
      </c>
      <c r="E296" s="7">
        <f>MONTH(SalesData[[#This Row],[Order Date]])</f>
        <v>7</v>
      </c>
      <c r="F296" s="6" t="str">
        <f>TEXT(SalesData[[#This Row],[Order Date]],"mmm")</f>
        <v>Jul</v>
      </c>
      <c r="G296" s="8" t="s">
        <v>21</v>
      </c>
      <c r="H296" s="8" t="s">
        <v>89</v>
      </c>
      <c r="I296" s="8" t="s">
        <v>23</v>
      </c>
      <c r="J296" s="8" t="s">
        <v>24</v>
      </c>
      <c r="K296" s="8" t="s">
        <v>98</v>
      </c>
      <c r="L296" s="8" t="s">
        <v>131</v>
      </c>
      <c r="M296" s="7">
        <v>2</v>
      </c>
      <c r="N296" s="2">
        <v>40.9</v>
      </c>
      <c r="O296" s="9">
        <v>0</v>
      </c>
      <c r="P296" s="2">
        <v>14.81</v>
      </c>
      <c r="Q296" s="2">
        <f t="shared" si="16"/>
        <v>81.8</v>
      </c>
      <c r="R296" s="2">
        <f t="shared" si="17"/>
        <v>29.62</v>
      </c>
      <c r="S296" s="2">
        <f t="shared" si="18"/>
        <v>52.179999999999993</v>
      </c>
      <c r="T296" s="6">
        <f t="shared" si="19"/>
        <v>0.63789731051344734</v>
      </c>
    </row>
    <row r="297" spans="1:20" ht="15.6" x14ac:dyDescent="0.3">
      <c r="A297" s="3" t="s">
        <v>366</v>
      </c>
      <c r="B297" s="4">
        <v>46231</v>
      </c>
      <c r="C297" s="5">
        <f>YEAR(SalesData[[#This Row],[Order Date]])</f>
        <v>2026</v>
      </c>
      <c r="D297" s="6" t="str">
        <f>"Q"&amp;ROUNDUP(MONTH(SalesData[[#This Row],[Order Date]])/3,0)</f>
        <v>Q3</v>
      </c>
      <c r="E297" s="7">
        <f>MONTH(SalesData[[#This Row],[Order Date]])</f>
        <v>7</v>
      </c>
      <c r="F297" s="6" t="str">
        <f>TEXT(SalesData[[#This Row],[Order Date]],"mmm")</f>
        <v>Jul</v>
      </c>
      <c r="G297" s="8" t="s">
        <v>28</v>
      </c>
      <c r="H297" s="8" t="s">
        <v>35</v>
      </c>
      <c r="I297" s="8" t="s">
        <v>30</v>
      </c>
      <c r="J297" s="8" t="s">
        <v>36</v>
      </c>
      <c r="K297" s="8" t="s">
        <v>98</v>
      </c>
      <c r="L297" s="8" t="s">
        <v>131</v>
      </c>
      <c r="M297" s="7">
        <v>2</v>
      </c>
      <c r="N297" s="2">
        <v>40.15</v>
      </c>
      <c r="O297" s="9">
        <v>0.1</v>
      </c>
      <c r="P297" s="2">
        <v>14.86</v>
      </c>
      <c r="Q297" s="2">
        <f t="shared" si="16"/>
        <v>72.27</v>
      </c>
      <c r="R297" s="2">
        <f t="shared" si="17"/>
        <v>29.72</v>
      </c>
      <c r="S297" s="2">
        <f t="shared" si="18"/>
        <v>42.55</v>
      </c>
      <c r="T297" s="6">
        <f t="shared" si="19"/>
        <v>0.58876435588764353</v>
      </c>
    </row>
    <row r="298" spans="1:20" ht="15.6" x14ac:dyDescent="0.3">
      <c r="A298" s="3" t="s">
        <v>367</v>
      </c>
      <c r="B298" s="4">
        <v>46113</v>
      </c>
      <c r="C298" s="5">
        <f>YEAR(SalesData[[#This Row],[Order Date]])</f>
        <v>2026</v>
      </c>
      <c r="D298" s="6" t="str">
        <f>"Q"&amp;ROUNDUP(MONTH(SalesData[[#This Row],[Order Date]])/3,0)</f>
        <v>Q2</v>
      </c>
      <c r="E298" s="7">
        <f>MONTH(SalesData[[#This Row],[Order Date]])</f>
        <v>4</v>
      </c>
      <c r="F298" s="6" t="str">
        <f>TEXT(SalesData[[#This Row],[Order Date]],"mmm")</f>
        <v>Apr</v>
      </c>
      <c r="G298" s="8" t="s">
        <v>61</v>
      </c>
      <c r="H298" s="8" t="s">
        <v>105</v>
      </c>
      <c r="I298" s="8" t="s">
        <v>30</v>
      </c>
      <c r="J298" s="8" t="s">
        <v>36</v>
      </c>
      <c r="K298" s="8" t="s">
        <v>51</v>
      </c>
      <c r="L298" s="8" t="s">
        <v>72</v>
      </c>
      <c r="M298" s="7">
        <v>1</v>
      </c>
      <c r="N298" s="2">
        <v>41.21</v>
      </c>
      <c r="O298" s="9">
        <v>0</v>
      </c>
      <c r="P298" s="2">
        <v>16.34</v>
      </c>
      <c r="Q298" s="2">
        <f t="shared" si="16"/>
        <v>41.21</v>
      </c>
      <c r="R298" s="2">
        <f t="shared" si="17"/>
        <v>16.34</v>
      </c>
      <c r="S298" s="2">
        <f t="shared" si="18"/>
        <v>24.87</v>
      </c>
      <c r="T298" s="6">
        <f t="shared" si="19"/>
        <v>0.60349429750060668</v>
      </c>
    </row>
    <row r="299" spans="1:20" ht="15.6" x14ac:dyDescent="0.3">
      <c r="A299" s="3" t="s">
        <v>368</v>
      </c>
      <c r="B299" s="4">
        <v>46340</v>
      </c>
      <c r="C299" s="5">
        <f>YEAR(SalesData[[#This Row],[Order Date]])</f>
        <v>2026</v>
      </c>
      <c r="D299" s="6" t="str">
        <f>"Q"&amp;ROUNDUP(MONTH(SalesData[[#This Row],[Order Date]])/3,0)</f>
        <v>Q4</v>
      </c>
      <c r="E299" s="7">
        <f>MONTH(SalesData[[#This Row],[Order Date]])</f>
        <v>11</v>
      </c>
      <c r="F299" s="6" t="str">
        <f>TEXT(SalesData[[#This Row],[Order Date]],"mmm")</f>
        <v>Nov</v>
      </c>
      <c r="G299" s="8" t="s">
        <v>21</v>
      </c>
      <c r="H299" s="8" t="s">
        <v>42</v>
      </c>
      <c r="I299" s="8" t="s">
        <v>48</v>
      </c>
      <c r="J299" s="8" t="s">
        <v>24</v>
      </c>
      <c r="K299" s="8" t="s">
        <v>98</v>
      </c>
      <c r="L299" s="8" t="s">
        <v>122</v>
      </c>
      <c r="M299" s="7">
        <v>2</v>
      </c>
      <c r="N299" s="2">
        <v>36.15</v>
      </c>
      <c r="O299" s="9">
        <v>0</v>
      </c>
      <c r="P299" s="2">
        <v>13.51</v>
      </c>
      <c r="Q299" s="2">
        <f t="shared" si="16"/>
        <v>72.3</v>
      </c>
      <c r="R299" s="2">
        <f t="shared" si="17"/>
        <v>27.02</v>
      </c>
      <c r="S299" s="2">
        <f t="shared" si="18"/>
        <v>45.28</v>
      </c>
      <c r="T299" s="6">
        <f t="shared" si="19"/>
        <v>0.62627939142461964</v>
      </c>
    </row>
    <row r="300" spans="1:20" ht="15.6" x14ac:dyDescent="0.3">
      <c r="A300" s="3" t="s">
        <v>369</v>
      </c>
      <c r="B300" s="4">
        <v>46255</v>
      </c>
      <c r="C300" s="5">
        <f>YEAR(SalesData[[#This Row],[Order Date]])</f>
        <v>2026</v>
      </c>
      <c r="D300" s="6" t="str">
        <f>"Q"&amp;ROUNDUP(MONTH(SalesData[[#This Row],[Order Date]])/3,0)</f>
        <v>Q3</v>
      </c>
      <c r="E300" s="7">
        <f>MONTH(SalesData[[#This Row],[Order Date]])</f>
        <v>8</v>
      </c>
      <c r="F300" s="6" t="str">
        <f>TEXT(SalesData[[#This Row],[Order Date]],"mmm")</f>
        <v>Aug</v>
      </c>
      <c r="G300" s="8" t="s">
        <v>54</v>
      </c>
      <c r="H300" s="8" t="s">
        <v>55</v>
      </c>
      <c r="I300" s="8" t="s">
        <v>48</v>
      </c>
      <c r="J300" s="8" t="s">
        <v>24</v>
      </c>
      <c r="K300" s="8" t="s">
        <v>51</v>
      </c>
      <c r="L300" s="8" t="s">
        <v>95</v>
      </c>
      <c r="M300" s="7">
        <v>1</v>
      </c>
      <c r="N300" s="2">
        <v>81.569999999999993</v>
      </c>
      <c r="O300" s="9">
        <v>0</v>
      </c>
      <c r="P300" s="2">
        <v>43.79</v>
      </c>
      <c r="Q300" s="2">
        <f t="shared" si="16"/>
        <v>81.569999999999993</v>
      </c>
      <c r="R300" s="2">
        <f t="shared" si="17"/>
        <v>43.79</v>
      </c>
      <c r="S300" s="2">
        <f t="shared" si="18"/>
        <v>37.779999999999994</v>
      </c>
      <c r="T300" s="6">
        <f t="shared" si="19"/>
        <v>0.4631604756650729</v>
      </c>
    </row>
    <row r="301" spans="1:20" ht="15.6" x14ac:dyDescent="0.3">
      <c r="A301" s="3" t="s">
        <v>370</v>
      </c>
      <c r="B301" s="4">
        <v>46042</v>
      </c>
      <c r="C301" s="5">
        <f>YEAR(SalesData[[#This Row],[Order Date]])</f>
        <v>2026</v>
      </c>
      <c r="D301" s="6" t="str">
        <f>"Q"&amp;ROUNDUP(MONTH(SalesData[[#This Row],[Order Date]])/3,0)</f>
        <v>Q1</v>
      </c>
      <c r="E301" s="7">
        <f>MONTH(SalesData[[#This Row],[Order Date]])</f>
        <v>1</v>
      </c>
      <c r="F301" s="6" t="str">
        <f>TEXT(SalesData[[#This Row],[Order Date]],"mmm")</f>
        <v>Jan</v>
      </c>
      <c r="G301" s="8" t="s">
        <v>28</v>
      </c>
      <c r="H301" s="8" t="s">
        <v>29</v>
      </c>
      <c r="I301" s="8" t="s">
        <v>23</v>
      </c>
      <c r="J301" s="8" t="s">
        <v>31</v>
      </c>
      <c r="K301" s="8" t="s">
        <v>98</v>
      </c>
      <c r="L301" s="8" t="s">
        <v>122</v>
      </c>
      <c r="M301" s="7">
        <v>2</v>
      </c>
      <c r="N301" s="2">
        <v>35.82</v>
      </c>
      <c r="O301" s="9">
        <v>0</v>
      </c>
      <c r="P301" s="2">
        <v>14.09</v>
      </c>
      <c r="Q301" s="2">
        <f t="shared" si="16"/>
        <v>71.64</v>
      </c>
      <c r="R301" s="2">
        <f t="shared" si="17"/>
        <v>28.18</v>
      </c>
      <c r="S301" s="2">
        <f t="shared" si="18"/>
        <v>43.46</v>
      </c>
      <c r="T301" s="6">
        <f t="shared" si="19"/>
        <v>0.60664433277498608</v>
      </c>
    </row>
    <row r="302" spans="1:20" ht="15.6" x14ac:dyDescent="0.3">
      <c r="A302" s="3" t="s">
        <v>371</v>
      </c>
      <c r="B302" s="4">
        <v>46090</v>
      </c>
      <c r="C302" s="5">
        <f>YEAR(SalesData[[#This Row],[Order Date]])</f>
        <v>2026</v>
      </c>
      <c r="D302" s="6" t="str">
        <f>"Q"&amp;ROUNDUP(MONTH(SalesData[[#This Row],[Order Date]])/3,0)</f>
        <v>Q1</v>
      </c>
      <c r="E302" s="7">
        <f>MONTH(SalesData[[#This Row],[Order Date]])</f>
        <v>3</v>
      </c>
      <c r="F302" s="6" t="str">
        <f>TEXT(SalesData[[#This Row],[Order Date]],"mmm")</f>
        <v>Mar</v>
      </c>
      <c r="G302" s="8" t="s">
        <v>21</v>
      </c>
      <c r="H302" s="8" t="s">
        <v>44</v>
      </c>
      <c r="I302" s="8" t="s">
        <v>48</v>
      </c>
      <c r="J302" s="8" t="s">
        <v>24</v>
      </c>
      <c r="K302" s="8" t="s">
        <v>32</v>
      </c>
      <c r="L302" s="8" t="s">
        <v>33</v>
      </c>
      <c r="M302" s="7">
        <v>4</v>
      </c>
      <c r="N302" s="2">
        <v>35.42</v>
      </c>
      <c r="O302" s="9">
        <v>0</v>
      </c>
      <c r="P302" s="2">
        <v>13.31</v>
      </c>
      <c r="Q302" s="2">
        <f t="shared" si="16"/>
        <v>141.68</v>
      </c>
      <c r="R302" s="2">
        <f t="shared" si="17"/>
        <v>53.24</v>
      </c>
      <c r="S302" s="2">
        <f t="shared" si="18"/>
        <v>88.44</v>
      </c>
      <c r="T302" s="6">
        <f t="shared" si="19"/>
        <v>0.62422360248447195</v>
      </c>
    </row>
    <row r="303" spans="1:20" ht="15.6" x14ac:dyDescent="0.3">
      <c r="A303" s="3" t="s">
        <v>372</v>
      </c>
      <c r="B303" s="4">
        <v>46386</v>
      </c>
      <c r="C303" s="5">
        <f>YEAR(SalesData[[#This Row],[Order Date]])</f>
        <v>2026</v>
      </c>
      <c r="D303" s="6" t="str">
        <f>"Q"&amp;ROUNDUP(MONTH(SalesData[[#This Row],[Order Date]])/3,0)</f>
        <v>Q4</v>
      </c>
      <c r="E303" s="7">
        <f>MONTH(SalesData[[#This Row],[Order Date]])</f>
        <v>12</v>
      </c>
      <c r="F303" s="6" t="str">
        <f>TEXT(SalesData[[#This Row],[Order Date]],"mmm")</f>
        <v>Dec</v>
      </c>
      <c r="G303" s="8" t="s">
        <v>21</v>
      </c>
      <c r="H303" s="8" t="s">
        <v>22</v>
      </c>
      <c r="I303" s="8" t="s">
        <v>30</v>
      </c>
      <c r="J303" s="8" t="s">
        <v>24</v>
      </c>
      <c r="K303" s="8" t="s">
        <v>98</v>
      </c>
      <c r="L303" s="8" t="s">
        <v>103</v>
      </c>
      <c r="M303" s="7">
        <v>3</v>
      </c>
      <c r="N303" s="2">
        <v>50.72</v>
      </c>
      <c r="O303" s="9">
        <v>0</v>
      </c>
      <c r="P303" s="2">
        <v>22.3</v>
      </c>
      <c r="Q303" s="2">
        <f t="shared" si="16"/>
        <v>152.16</v>
      </c>
      <c r="R303" s="2">
        <f t="shared" si="17"/>
        <v>66.900000000000006</v>
      </c>
      <c r="S303" s="2">
        <f t="shared" si="18"/>
        <v>85.259999999999991</v>
      </c>
      <c r="T303" s="6">
        <f t="shared" si="19"/>
        <v>0.56033123028391163</v>
      </c>
    </row>
    <row r="304" spans="1:20" ht="15.6" x14ac:dyDescent="0.3">
      <c r="A304" s="3" t="s">
        <v>373</v>
      </c>
      <c r="B304" s="4">
        <v>46205</v>
      </c>
      <c r="C304" s="5">
        <f>YEAR(SalesData[[#This Row],[Order Date]])</f>
        <v>2026</v>
      </c>
      <c r="D304" s="6" t="str">
        <f>"Q"&amp;ROUNDUP(MONTH(SalesData[[#This Row],[Order Date]])/3,0)</f>
        <v>Q3</v>
      </c>
      <c r="E304" s="7">
        <f>MONTH(SalesData[[#This Row],[Order Date]])</f>
        <v>7</v>
      </c>
      <c r="F304" s="6" t="str">
        <f>TEXT(SalesData[[#This Row],[Order Date]],"mmm")</f>
        <v>Jul</v>
      </c>
      <c r="G304" s="8" t="s">
        <v>61</v>
      </c>
      <c r="H304" s="8" t="s">
        <v>105</v>
      </c>
      <c r="I304" s="8" t="s">
        <v>30</v>
      </c>
      <c r="J304" s="8" t="s">
        <v>24</v>
      </c>
      <c r="K304" s="8" t="s">
        <v>32</v>
      </c>
      <c r="L304" s="8" t="s">
        <v>37</v>
      </c>
      <c r="M304" s="7">
        <v>2</v>
      </c>
      <c r="N304" s="2">
        <v>136.72999999999999</v>
      </c>
      <c r="O304" s="9">
        <v>0</v>
      </c>
      <c r="P304" s="2">
        <v>66.03</v>
      </c>
      <c r="Q304" s="2">
        <f t="shared" si="16"/>
        <v>273.45999999999998</v>
      </c>
      <c r="R304" s="2">
        <f t="shared" si="17"/>
        <v>132.06</v>
      </c>
      <c r="S304" s="2">
        <f t="shared" si="18"/>
        <v>141.39999999999998</v>
      </c>
      <c r="T304" s="6">
        <f t="shared" si="19"/>
        <v>0.5170774519125283</v>
      </c>
    </row>
    <row r="305" spans="1:20" ht="15.6" x14ac:dyDescent="0.3">
      <c r="A305" s="3" t="s">
        <v>374</v>
      </c>
      <c r="B305" s="4">
        <v>46154</v>
      </c>
      <c r="C305" s="5">
        <f>YEAR(SalesData[[#This Row],[Order Date]])</f>
        <v>2026</v>
      </c>
      <c r="D305" s="6" t="str">
        <f>"Q"&amp;ROUNDUP(MONTH(SalesData[[#This Row],[Order Date]])/3,0)</f>
        <v>Q2</v>
      </c>
      <c r="E305" s="7">
        <f>MONTH(SalesData[[#This Row],[Order Date]])</f>
        <v>5</v>
      </c>
      <c r="F305" s="6" t="str">
        <f>TEXT(SalesData[[#This Row],[Order Date]],"mmm")</f>
        <v>May</v>
      </c>
      <c r="G305" s="8" t="s">
        <v>61</v>
      </c>
      <c r="H305" s="8" t="s">
        <v>105</v>
      </c>
      <c r="I305" s="8" t="s">
        <v>23</v>
      </c>
      <c r="J305" s="8" t="s">
        <v>24</v>
      </c>
      <c r="K305" s="8" t="s">
        <v>25</v>
      </c>
      <c r="L305" s="8" t="s">
        <v>70</v>
      </c>
      <c r="M305" s="7">
        <v>3</v>
      </c>
      <c r="N305" s="2">
        <v>143.87</v>
      </c>
      <c r="O305" s="9">
        <v>0</v>
      </c>
      <c r="P305" s="2">
        <v>79.2</v>
      </c>
      <c r="Q305" s="2">
        <f t="shared" si="16"/>
        <v>431.61</v>
      </c>
      <c r="R305" s="2">
        <f t="shared" si="17"/>
        <v>237.60000000000002</v>
      </c>
      <c r="S305" s="2">
        <f t="shared" si="18"/>
        <v>194.01</v>
      </c>
      <c r="T305" s="6">
        <f t="shared" si="19"/>
        <v>0.44950302356293875</v>
      </c>
    </row>
    <row r="306" spans="1:20" ht="15.6" x14ac:dyDescent="0.3">
      <c r="A306" s="3" t="s">
        <v>375</v>
      </c>
      <c r="B306" s="4">
        <v>46216</v>
      </c>
      <c r="C306" s="5">
        <f>YEAR(SalesData[[#This Row],[Order Date]])</f>
        <v>2026</v>
      </c>
      <c r="D306" s="6" t="str">
        <f>"Q"&amp;ROUNDUP(MONTH(SalesData[[#This Row],[Order Date]])/3,0)</f>
        <v>Q3</v>
      </c>
      <c r="E306" s="7">
        <f>MONTH(SalesData[[#This Row],[Order Date]])</f>
        <v>7</v>
      </c>
      <c r="F306" s="6" t="str">
        <f>TEXT(SalesData[[#This Row],[Order Date]],"mmm")</f>
        <v>Jul</v>
      </c>
      <c r="G306" s="8" t="s">
        <v>61</v>
      </c>
      <c r="H306" s="8" t="s">
        <v>105</v>
      </c>
      <c r="I306" s="8" t="s">
        <v>30</v>
      </c>
      <c r="J306" s="8" t="s">
        <v>31</v>
      </c>
      <c r="K306" s="8" t="s">
        <v>25</v>
      </c>
      <c r="L306" s="8" t="s">
        <v>70</v>
      </c>
      <c r="M306" s="7">
        <v>2</v>
      </c>
      <c r="N306" s="2">
        <v>146.09</v>
      </c>
      <c r="O306" s="9">
        <v>0.1</v>
      </c>
      <c r="P306" s="2">
        <v>79.36</v>
      </c>
      <c r="Q306" s="2">
        <f t="shared" si="16"/>
        <v>262.96199999999999</v>
      </c>
      <c r="R306" s="2">
        <f t="shared" si="17"/>
        <v>158.72</v>
      </c>
      <c r="S306" s="2">
        <f t="shared" si="18"/>
        <v>104.24199999999999</v>
      </c>
      <c r="T306" s="6">
        <f t="shared" si="19"/>
        <v>0.39641469109605187</v>
      </c>
    </row>
    <row r="307" spans="1:20" ht="15.6" x14ac:dyDescent="0.3">
      <c r="A307" s="3" t="s">
        <v>376</v>
      </c>
      <c r="B307" s="4">
        <v>46276</v>
      </c>
      <c r="C307" s="5">
        <f>YEAR(SalesData[[#This Row],[Order Date]])</f>
        <v>2026</v>
      </c>
      <c r="D307" s="6" t="str">
        <f>"Q"&amp;ROUNDUP(MONTH(SalesData[[#This Row],[Order Date]])/3,0)</f>
        <v>Q3</v>
      </c>
      <c r="E307" s="7">
        <f>MONTH(SalesData[[#This Row],[Order Date]])</f>
        <v>9</v>
      </c>
      <c r="F307" s="6" t="str">
        <f>TEXT(SalesData[[#This Row],[Order Date]],"mmm")</f>
        <v>Sep</v>
      </c>
      <c r="G307" s="8" t="s">
        <v>28</v>
      </c>
      <c r="H307" s="8" t="s">
        <v>86</v>
      </c>
      <c r="I307" s="8" t="s">
        <v>23</v>
      </c>
      <c r="J307" s="8" t="s">
        <v>24</v>
      </c>
      <c r="K307" s="8" t="s">
        <v>51</v>
      </c>
      <c r="L307" s="8" t="s">
        <v>52</v>
      </c>
      <c r="M307" s="7">
        <v>1</v>
      </c>
      <c r="N307" s="2">
        <v>51.25</v>
      </c>
      <c r="O307" s="9">
        <v>0.05</v>
      </c>
      <c r="P307" s="2">
        <v>21.99</v>
      </c>
      <c r="Q307" s="2">
        <f t="shared" si="16"/>
        <v>48.6875</v>
      </c>
      <c r="R307" s="2">
        <f t="shared" si="17"/>
        <v>21.99</v>
      </c>
      <c r="S307" s="2">
        <f t="shared" si="18"/>
        <v>26.697500000000002</v>
      </c>
      <c r="T307" s="6">
        <f t="shared" si="19"/>
        <v>0.54834403080872918</v>
      </c>
    </row>
    <row r="308" spans="1:20" ht="15.6" x14ac:dyDescent="0.3">
      <c r="A308" s="3" t="s">
        <v>377</v>
      </c>
      <c r="B308" s="4">
        <v>46132</v>
      </c>
      <c r="C308" s="5">
        <f>YEAR(SalesData[[#This Row],[Order Date]])</f>
        <v>2026</v>
      </c>
      <c r="D308" s="6" t="str">
        <f>"Q"&amp;ROUNDUP(MONTH(SalesData[[#This Row],[Order Date]])/3,0)</f>
        <v>Q2</v>
      </c>
      <c r="E308" s="7">
        <f>MONTH(SalesData[[#This Row],[Order Date]])</f>
        <v>4</v>
      </c>
      <c r="F308" s="6" t="str">
        <f>TEXT(SalesData[[#This Row],[Order Date]],"mmm")</f>
        <v>Apr</v>
      </c>
      <c r="G308" s="8" t="s">
        <v>61</v>
      </c>
      <c r="H308" s="8" t="s">
        <v>76</v>
      </c>
      <c r="I308" s="8" t="s">
        <v>48</v>
      </c>
      <c r="J308" s="8" t="s">
        <v>24</v>
      </c>
      <c r="K308" s="8" t="s">
        <v>51</v>
      </c>
      <c r="L308" s="8" t="s">
        <v>95</v>
      </c>
      <c r="M308" s="7">
        <v>1</v>
      </c>
      <c r="N308" s="2">
        <v>81.98</v>
      </c>
      <c r="O308" s="9">
        <v>0</v>
      </c>
      <c r="P308" s="2">
        <v>43.15</v>
      </c>
      <c r="Q308" s="2">
        <f t="shared" si="16"/>
        <v>81.98</v>
      </c>
      <c r="R308" s="2">
        <f t="shared" si="17"/>
        <v>43.15</v>
      </c>
      <c r="S308" s="2">
        <f t="shared" si="18"/>
        <v>38.830000000000005</v>
      </c>
      <c r="T308" s="6">
        <f t="shared" si="19"/>
        <v>0.47365211027079779</v>
      </c>
    </row>
    <row r="309" spans="1:20" ht="15.6" x14ac:dyDescent="0.3">
      <c r="A309" s="3" t="s">
        <v>378</v>
      </c>
      <c r="B309" s="4">
        <v>46037</v>
      </c>
      <c r="C309" s="5">
        <f>YEAR(SalesData[[#This Row],[Order Date]])</f>
        <v>2026</v>
      </c>
      <c r="D309" s="6" t="str">
        <f>"Q"&amp;ROUNDUP(MONTH(SalesData[[#This Row],[Order Date]])/3,0)</f>
        <v>Q1</v>
      </c>
      <c r="E309" s="7">
        <f>MONTH(SalesData[[#This Row],[Order Date]])</f>
        <v>1</v>
      </c>
      <c r="F309" s="6" t="str">
        <f>TEXT(SalesData[[#This Row],[Order Date]],"mmm")</f>
        <v>Jan</v>
      </c>
      <c r="G309" s="8" t="s">
        <v>21</v>
      </c>
      <c r="H309" s="8" t="s">
        <v>89</v>
      </c>
      <c r="I309" s="8" t="s">
        <v>23</v>
      </c>
      <c r="J309" s="8" t="s">
        <v>36</v>
      </c>
      <c r="K309" s="8" t="s">
        <v>98</v>
      </c>
      <c r="L309" s="8" t="s">
        <v>99</v>
      </c>
      <c r="M309" s="7">
        <v>3</v>
      </c>
      <c r="N309" s="2">
        <v>123.14</v>
      </c>
      <c r="O309" s="9">
        <v>0.05</v>
      </c>
      <c r="P309" s="2">
        <v>70.67</v>
      </c>
      <c r="Q309" s="2">
        <f t="shared" si="16"/>
        <v>350.94900000000001</v>
      </c>
      <c r="R309" s="2">
        <f t="shared" si="17"/>
        <v>212.01</v>
      </c>
      <c r="S309" s="2">
        <f t="shared" si="18"/>
        <v>138.93900000000002</v>
      </c>
      <c r="T309" s="6">
        <f t="shared" si="19"/>
        <v>0.39589513006163296</v>
      </c>
    </row>
    <row r="310" spans="1:20" ht="15.6" x14ac:dyDescent="0.3">
      <c r="A310" s="3" t="s">
        <v>379</v>
      </c>
      <c r="B310" s="4">
        <v>46106</v>
      </c>
      <c r="C310" s="5">
        <f>YEAR(SalesData[[#This Row],[Order Date]])</f>
        <v>2026</v>
      </c>
      <c r="D310" s="6" t="str">
        <f>"Q"&amp;ROUNDUP(MONTH(SalesData[[#This Row],[Order Date]])/3,0)</f>
        <v>Q1</v>
      </c>
      <c r="E310" s="7">
        <f>MONTH(SalesData[[#This Row],[Order Date]])</f>
        <v>3</v>
      </c>
      <c r="F310" s="6" t="str">
        <f>TEXT(SalesData[[#This Row],[Order Date]],"mmm")</f>
        <v>Mar</v>
      </c>
      <c r="G310" s="8" t="s">
        <v>54</v>
      </c>
      <c r="H310" s="8" t="s">
        <v>57</v>
      </c>
      <c r="I310" s="8" t="s">
        <v>45</v>
      </c>
      <c r="J310" s="8" t="s">
        <v>36</v>
      </c>
      <c r="K310" s="8" t="s">
        <v>51</v>
      </c>
      <c r="L310" s="8" t="s">
        <v>52</v>
      </c>
      <c r="M310" s="7">
        <v>10</v>
      </c>
      <c r="N310" s="2">
        <v>49.7</v>
      </c>
      <c r="O310" s="9">
        <v>0.1</v>
      </c>
      <c r="P310" s="2">
        <v>21.96</v>
      </c>
      <c r="Q310" s="2">
        <f t="shared" si="16"/>
        <v>447.3</v>
      </c>
      <c r="R310" s="2">
        <f t="shared" si="17"/>
        <v>219.60000000000002</v>
      </c>
      <c r="S310" s="2">
        <f t="shared" si="18"/>
        <v>227.7</v>
      </c>
      <c r="T310" s="6">
        <f t="shared" si="19"/>
        <v>0.50905432595573441</v>
      </c>
    </row>
    <row r="311" spans="1:20" ht="15.6" x14ac:dyDescent="0.3">
      <c r="A311" s="3" t="s">
        <v>380</v>
      </c>
      <c r="B311" s="4">
        <v>46122</v>
      </c>
      <c r="C311" s="5">
        <f>YEAR(SalesData[[#This Row],[Order Date]])</f>
        <v>2026</v>
      </c>
      <c r="D311" s="6" t="str">
        <f>"Q"&amp;ROUNDUP(MONTH(SalesData[[#This Row],[Order Date]])/3,0)</f>
        <v>Q2</v>
      </c>
      <c r="E311" s="7">
        <f>MONTH(SalesData[[#This Row],[Order Date]])</f>
        <v>4</v>
      </c>
      <c r="F311" s="6" t="str">
        <f>TEXT(SalesData[[#This Row],[Order Date]],"mmm")</f>
        <v>Apr</v>
      </c>
      <c r="G311" s="8" t="s">
        <v>28</v>
      </c>
      <c r="H311" s="8" t="s">
        <v>86</v>
      </c>
      <c r="I311" s="8" t="s">
        <v>48</v>
      </c>
      <c r="J311" s="8" t="s">
        <v>31</v>
      </c>
      <c r="K311" s="8" t="s">
        <v>39</v>
      </c>
      <c r="L311" s="8" t="s">
        <v>106</v>
      </c>
      <c r="M311" s="7">
        <v>1</v>
      </c>
      <c r="N311" s="2">
        <v>83.44</v>
      </c>
      <c r="O311" s="9">
        <v>0</v>
      </c>
      <c r="P311" s="2">
        <v>40.299999999999997</v>
      </c>
      <c r="Q311" s="2">
        <f t="shared" si="16"/>
        <v>83.44</v>
      </c>
      <c r="R311" s="2">
        <f t="shared" si="17"/>
        <v>40.299999999999997</v>
      </c>
      <c r="S311" s="2">
        <f t="shared" si="18"/>
        <v>43.14</v>
      </c>
      <c r="T311" s="6">
        <f t="shared" si="19"/>
        <v>0.51701821668264625</v>
      </c>
    </row>
    <row r="312" spans="1:20" ht="15.6" x14ac:dyDescent="0.3">
      <c r="A312" s="3" t="s">
        <v>381</v>
      </c>
      <c r="B312" s="4">
        <v>46254</v>
      </c>
      <c r="C312" s="5">
        <f>YEAR(SalesData[[#This Row],[Order Date]])</f>
        <v>2026</v>
      </c>
      <c r="D312" s="6" t="str">
        <f>"Q"&amp;ROUNDUP(MONTH(SalesData[[#This Row],[Order Date]])/3,0)</f>
        <v>Q3</v>
      </c>
      <c r="E312" s="7">
        <f>MONTH(SalesData[[#This Row],[Order Date]])</f>
        <v>8</v>
      </c>
      <c r="F312" s="6" t="str">
        <f>TEXT(SalesData[[#This Row],[Order Date]],"mmm")</f>
        <v>Aug</v>
      </c>
      <c r="G312" s="8" t="s">
        <v>21</v>
      </c>
      <c r="H312" s="8" t="s">
        <v>22</v>
      </c>
      <c r="I312" s="8" t="s">
        <v>23</v>
      </c>
      <c r="J312" s="8" t="s">
        <v>31</v>
      </c>
      <c r="K312" s="8" t="s">
        <v>25</v>
      </c>
      <c r="L312" s="8" t="s">
        <v>26</v>
      </c>
      <c r="M312" s="7">
        <v>1</v>
      </c>
      <c r="N312" s="2">
        <v>155.83000000000001</v>
      </c>
      <c r="O312" s="9">
        <v>0</v>
      </c>
      <c r="P312" s="2">
        <v>77.260000000000005</v>
      </c>
      <c r="Q312" s="2">
        <f t="shared" si="16"/>
        <v>155.83000000000001</v>
      </c>
      <c r="R312" s="2">
        <f t="shared" si="17"/>
        <v>77.260000000000005</v>
      </c>
      <c r="S312" s="2">
        <f t="shared" si="18"/>
        <v>78.570000000000007</v>
      </c>
      <c r="T312" s="6">
        <f t="shared" si="19"/>
        <v>0.50420329846627732</v>
      </c>
    </row>
    <row r="313" spans="1:20" ht="15.6" x14ac:dyDescent="0.3">
      <c r="A313" s="3" t="s">
        <v>382</v>
      </c>
      <c r="B313" s="4">
        <v>46179</v>
      </c>
      <c r="C313" s="5">
        <f>YEAR(SalesData[[#This Row],[Order Date]])</f>
        <v>2026</v>
      </c>
      <c r="D313" s="6" t="str">
        <f>"Q"&amp;ROUNDUP(MONTH(SalesData[[#This Row],[Order Date]])/3,0)</f>
        <v>Q2</v>
      </c>
      <c r="E313" s="7">
        <f>MONTH(SalesData[[#This Row],[Order Date]])</f>
        <v>6</v>
      </c>
      <c r="F313" s="6" t="str">
        <f>TEXT(SalesData[[#This Row],[Order Date]],"mmm")</f>
        <v>Jun</v>
      </c>
      <c r="G313" s="8" t="s">
        <v>21</v>
      </c>
      <c r="H313" s="8" t="s">
        <v>22</v>
      </c>
      <c r="I313" s="8" t="s">
        <v>45</v>
      </c>
      <c r="J313" s="8" t="s">
        <v>31</v>
      </c>
      <c r="K313" s="8" t="s">
        <v>98</v>
      </c>
      <c r="L313" s="8" t="s">
        <v>131</v>
      </c>
      <c r="M313" s="7">
        <v>8</v>
      </c>
      <c r="N313" s="2">
        <v>40.46</v>
      </c>
      <c r="O313" s="9">
        <v>0.2</v>
      </c>
      <c r="P313" s="2">
        <v>14.7</v>
      </c>
      <c r="Q313" s="2">
        <f t="shared" si="16"/>
        <v>258.94400000000002</v>
      </c>
      <c r="R313" s="2">
        <f t="shared" si="17"/>
        <v>117.6</v>
      </c>
      <c r="S313" s="2">
        <f t="shared" si="18"/>
        <v>141.34400000000002</v>
      </c>
      <c r="T313" s="6">
        <f t="shared" si="19"/>
        <v>0.54584775086505199</v>
      </c>
    </row>
    <row r="314" spans="1:20" ht="15.6" x14ac:dyDescent="0.3">
      <c r="A314" s="3" t="s">
        <v>383</v>
      </c>
      <c r="B314" s="4">
        <v>46206</v>
      </c>
      <c r="C314" s="5">
        <f>YEAR(SalesData[[#This Row],[Order Date]])</f>
        <v>2026</v>
      </c>
      <c r="D314" s="6" t="str">
        <f>"Q"&amp;ROUNDUP(MONTH(SalesData[[#This Row],[Order Date]])/3,0)</f>
        <v>Q3</v>
      </c>
      <c r="E314" s="7">
        <f>MONTH(SalesData[[#This Row],[Order Date]])</f>
        <v>7</v>
      </c>
      <c r="F314" s="6" t="str">
        <f>TEXT(SalesData[[#This Row],[Order Date]],"mmm")</f>
        <v>Jul</v>
      </c>
      <c r="G314" s="8" t="s">
        <v>21</v>
      </c>
      <c r="H314" s="8" t="s">
        <v>42</v>
      </c>
      <c r="I314" s="8" t="s">
        <v>30</v>
      </c>
      <c r="J314" s="8" t="s">
        <v>36</v>
      </c>
      <c r="K314" s="8" t="s">
        <v>32</v>
      </c>
      <c r="L314" s="8" t="s">
        <v>46</v>
      </c>
      <c r="M314" s="7">
        <v>1</v>
      </c>
      <c r="N314" s="2">
        <v>165.8</v>
      </c>
      <c r="O314" s="9">
        <v>0.1</v>
      </c>
      <c r="P314" s="2">
        <v>88.32</v>
      </c>
      <c r="Q314" s="2">
        <f t="shared" si="16"/>
        <v>149.22000000000003</v>
      </c>
      <c r="R314" s="2">
        <f t="shared" si="17"/>
        <v>88.32</v>
      </c>
      <c r="S314" s="2">
        <f t="shared" si="18"/>
        <v>60.900000000000034</v>
      </c>
      <c r="T314" s="6">
        <f t="shared" si="19"/>
        <v>0.40812223562525146</v>
      </c>
    </row>
    <row r="315" spans="1:20" ht="15.6" x14ac:dyDescent="0.3">
      <c r="A315" s="3" t="s">
        <v>384</v>
      </c>
      <c r="B315" s="4">
        <v>46294</v>
      </c>
      <c r="C315" s="5">
        <f>YEAR(SalesData[[#This Row],[Order Date]])</f>
        <v>2026</v>
      </c>
      <c r="D315" s="6" t="str">
        <f>"Q"&amp;ROUNDUP(MONTH(SalesData[[#This Row],[Order Date]])/3,0)</f>
        <v>Q3</v>
      </c>
      <c r="E315" s="7">
        <f>MONTH(SalesData[[#This Row],[Order Date]])</f>
        <v>9</v>
      </c>
      <c r="F315" s="6" t="str">
        <f>TEXT(SalesData[[#This Row],[Order Date]],"mmm")</f>
        <v>Sep</v>
      </c>
      <c r="G315" s="8" t="s">
        <v>28</v>
      </c>
      <c r="H315" s="8" t="s">
        <v>35</v>
      </c>
      <c r="I315" s="8" t="s">
        <v>23</v>
      </c>
      <c r="J315" s="8" t="s">
        <v>31</v>
      </c>
      <c r="K315" s="8" t="s">
        <v>25</v>
      </c>
      <c r="L315" s="8" t="s">
        <v>49</v>
      </c>
      <c r="M315" s="7">
        <v>2</v>
      </c>
      <c r="N315" s="2">
        <v>73</v>
      </c>
      <c r="O315" s="9">
        <v>0.05</v>
      </c>
      <c r="P315" s="2">
        <v>31.41</v>
      </c>
      <c r="Q315" s="2">
        <f t="shared" si="16"/>
        <v>138.69999999999999</v>
      </c>
      <c r="R315" s="2">
        <f t="shared" si="17"/>
        <v>62.82</v>
      </c>
      <c r="S315" s="2">
        <f t="shared" si="18"/>
        <v>75.88</v>
      </c>
      <c r="T315" s="6">
        <f t="shared" si="19"/>
        <v>0.54708002883922136</v>
      </c>
    </row>
    <row r="316" spans="1:20" ht="15.6" x14ac:dyDescent="0.3">
      <c r="A316" s="3" t="s">
        <v>385</v>
      </c>
      <c r="B316" s="4">
        <v>46209</v>
      </c>
      <c r="C316" s="5">
        <f>YEAR(SalesData[[#This Row],[Order Date]])</f>
        <v>2026</v>
      </c>
      <c r="D316" s="6" t="str">
        <f>"Q"&amp;ROUNDUP(MONTH(SalesData[[#This Row],[Order Date]])/3,0)</f>
        <v>Q3</v>
      </c>
      <c r="E316" s="7">
        <f>MONTH(SalesData[[#This Row],[Order Date]])</f>
        <v>7</v>
      </c>
      <c r="F316" s="6" t="str">
        <f>TEXT(SalesData[[#This Row],[Order Date]],"mmm")</f>
        <v>Jul</v>
      </c>
      <c r="G316" s="8" t="s">
        <v>61</v>
      </c>
      <c r="H316" s="8" t="s">
        <v>76</v>
      </c>
      <c r="I316" s="8" t="s">
        <v>30</v>
      </c>
      <c r="J316" s="8" t="s">
        <v>24</v>
      </c>
      <c r="K316" s="8" t="s">
        <v>98</v>
      </c>
      <c r="L316" s="8" t="s">
        <v>99</v>
      </c>
      <c r="M316" s="7">
        <v>2</v>
      </c>
      <c r="N316" s="2">
        <v>121.35</v>
      </c>
      <c r="O316" s="9">
        <v>0</v>
      </c>
      <c r="P316" s="2">
        <v>71.06</v>
      </c>
      <c r="Q316" s="2">
        <f t="shared" si="16"/>
        <v>242.7</v>
      </c>
      <c r="R316" s="2">
        <f t="shared" si="17"/>
        <v>142.12</v>
      </c>
      <c r="S316" s="2">
        <f t="shared" si="18"/>
        <v>100.57999999999998</v>
      </c>
      <c r="T316" s="6">
        <f t="shared" si="19"/>
        <v>0.41442109600329619</v>
      </c>
    </row>
    <row r="317" spans="1:20" ht="15.6" x14ac:dyDescent="0.3">
      <c r="A317" s="3" t="s">
        <v>386</v>
      </c>
      <c r="B317" s="4">
        <v>46224</v>
      </c>
      <c r="C317" s="5">
        <f>YEAR(SalesData[[#This Row],[Order Date]])</f>
        <v>2026</v>
      </c>
      <c r="D317" s="6" t="str">
        <f>"Q"&amp;ROUNDUP(MONTH(SalesData[[#This Row],[Order Date]])/3,0)</f>
        <v>Q3</v>
      </c>
      <c r="E317" s="7">
        <f>MONTH(SalesData[[#This Row],[Order Date]])</f>
        <v>7</v>
      </c>
      <c r="F317" s="6" t="str">
        <f>TEXT(SalesData[[#This Row],[Order Date]],"mmm")</f>
        <v>Jul</v>
      </c>
      <c r="G317" s="8" t="s">
        <v>21</v>
      </c>
      <c r="H317" s="8" t="s">
        <v>44</v>
      </c>
      <c r="I317" s="8" t="s">
        <v>23</v>
      </c>
      <c r="J317" s="8" t="s">
        <v>24</v>
      </c>
      <c r="K317" s="8" t="s">
        <v>32</v>
      </c>
      <c r="L317" s="8" t="s">
        <v>65</v>
      </c>
      <c r="M317" s="7">
        <v>2</v>
      </c>
      <c r="N317" s="2">
        <v>46.34</v>
      </c>
      <c r="O317" s="9">
        <v>0.1</v>
      </c>
      <c r="P317" s="2">
        <v>18.41</v>
      </c>
      <c r="Q317" s="2">
        <f t="shared" si="16"/>
        <v>83.412000000000006</v>
      </c>
      <c r="R317" s="2">
        <f t="shared" si="17"/>
        <v>36.82</v>
      </c>
      <c r="S317" s="2">
        <f t="shared" si="18"/>
        <v>46.592000000000006</v>
      </c>
      <c r="T317" s="6">
        <f t="shared" si="19"/>
        <v>0.55857670359180933</v>
      </c>
    </row>
    <row r="318" spans="1:20" ht="15.6" x14ac:dyDescent="0.3">
      <c r="A318" s="3" t="s">
        <v>387</v>
      </c>
      <c r="B318" s="4">
        <v>46257</v>
      </c>
      <c r="C318" s="5">
        <f>YEAR(SalesData[[#This Row],[Order Date]])</f>
        <v>2026</v>
      </c>
      <c r="D318" s="6" t="str">
        <f>"Q"&amp;ROUNDUP(MONTH(SalesData[[#This Row],[Order Date]])/3,0)</f>
        <v>Q3</v>
      </c>
      <c r="E318" s="7">
        <f>MONTH(SalesData[[#This Row],[Order Date]])</f>
        <v>8</v>
      </c>
      <c r="F318" s="6" t="str">
        <f>TEXT(SalesData[[#This Row],[Order Date]],"mmm")</f>
        <v>Aug</v>
      </c>
      <c r="G318" s="8" t="s">
        <v>61</v>
      </c>
      <c r="H318" s="8" t="s">
        <v>76</v>
      </c>
      <c r="I318" s="8" t="s">
        <v>45</v>
      </c>
      <c r="J318" s="8" t="s">
        <v>36</v>
      </c>
      <c r="K318" s="8" t="s">
        <v>98</v>
      </c>
      <c r="L318" s="8" t="s">
        <v>103</v>
      </c>
      <c r="M318" s="7">
        <v>5</v>
      </c>
      <c r="N318" s="2">
        <v>51.62</v>
      </c>
      <c r="O318" s="9">
        <v>0.15</v>
      </c>
      <c r="P318" s="2">
        <v>22.6</v>
      </c>
      <c r="Q318" s="2">
        <f t="shared" si="16"/>
        <v>219.38499999999996</v>
      </c>
      <c r="R318" s="2">
        <f t="shared" si="17"/>
        <v>113</v>
      </c>
      <c r="S318" s="2">
        <f t="shared" si="18"/>
        <v>106.38499999999996</v>
      </c>
      <c r="T318" s="6">
        <f t="shared" si="19"/>
        <v>0.48492376415889865</v>
      </c>
    </row>
    <row r="319" spans="1:20" ht="15.6" x14ac:dyDescent="0.3">
      <c r="A319" s="3" t="s">
        <v>388</v>
      </c>
      <c r="B319" s="4">
        <v>46244</v>
      </c>
      <c r="C319" s="5">
        <f>YEAR(SalesData[[#This Row],[Order Date]])</f>
        <v>2026</v>
      </c>
      <c r="D319" s="6" t="str">
        <f>"Q"&amp;ROUNDUP(MONTH(SalesData[[#This Row],[Order Date]])/3,0)</f>
        <v>Q3</v>
      </c>
      <c r="E319" s="7">
        <f>MONTH(SalesData[[#This Row],[Order Date]])</f>
        <v>8</v>
      </c>
      <c r="F319" s="6" t="str">
        <f>TEXT(SalesData[[#This Row],[Order Date]],"mmm")</f>
        <v>Aug</v>
      </c>
      <c r="G319" s="8" t="s">
        <v>61</v>
      </c>
      <c r="H319" s="8" t="s">
        <v>108</v>
      </c>
      <c r="I319" s="8" t="s">
        <v>48</v>
      </c>
      <c r="J319" s="8" t="s">
        <v>36</v>
      </c>
      <c r="K319" s="8" t="s">
        <v>32</v>
      </c>
      <c r="L319" s="8" t="s">
        <v>33</v>
      </c>
      <c r="M319" s="7">
        <v>2</v>
      </c>
      <c r="N319" s="2">
        <v>36.25</v>
      </c>
      <c r="O319" s="9">
        <v>0</v>
      </c>
      <c r="P319" s="2">
        <v>13.77</v>
      </c>
      <c r="Q319" s="2">
        <f t="shared" si="16"/>
        <v>72.5</v>
      </c>
      <c r="R319" s="2">
        <f t="shared" si="17"/>
        <v>27.54</v>
      </c>
      <c r="S319" s="2">
        <f t="shared" si="18"/>
        <v>44.96</v>
      </c>
      <c r="T319" s="6">
        <f t="shared" si="19"/>
        <v>0.62013793103448278</v>
      </c>
    </row>
    <row r="320" spans="1:20" ht="15.6" x14ac:dyDescent="0.3">
      <c r="A320" s="3" t="s">
        <v>389</v>
      </c>
      <c r="B320" s="4">
        <v>46246</v>
      </c>
      <c r="C320" s="5">
        <f>YEAR(SalesData[[#This Row],[Order Date]])</f>
        <v>2026</v>
      </c>
      <c r="D320" s="6" t="str">
        <f>"Q"&amp;ROUNDUP(MONTH(SalesData[[#This Row],[Order Date]])/3,0)</f>
        <v>Q3</v>
      </c>
      <c r="E320" s="7">
        <f>MONTH(SalesData[[#This Row],[Order Date]])</f>
        <v>8</v>
      </c>
      <c r="F320" s="6" t="str">
        <f>TEXT(SalesData[[#This Row],[Order Date]],"mmm")</f>
        <v>Aug</v>
      </c>
      <c r="G320" s="8" t="s">
        <v>21</v>
      </c>
      <c r="H320" s="8" t="s">
        <v>42</v>
      </c>
      <c r="I320" s="8" t="s">
        <v>30</v>
      </c>
      <c r="J320" s="8" t="s">
        <v>24</v>
      </c>
      <c r="K320" s="8" t="s">
        <v>98</v>
      </c>
      <c r="L320" s="8" t="s">
        <v>103</v>
      </c>
      <c r="M320" s="7">
        <v>2</v>
      </c>
      <c r="N320" s="2">
        <v>51.84</v>
      </c>
      <c r="O320" s="9">
        <v>0</v>
      </c>
      <c r="P320" s="2">
        <v>21.62</v>
      </c>
      <c r="Q320" s="2">
        <f t="shared" si="16"/>
        <v>103.68</v>
      </c>
      <c r="R320" s="2">
        <f t="shared" si="17"/>
        <v>43.24</v>
      </c>
      <c r="S320" s="2">
        <f t="shared" si="18"/>
        <v>60.440000000000005</v>
      </c>
      <c r="T320" s="6">
        <f t="shared" si="19"/>
        <v>0.58294753086419759</v>
      </c>
    </row>
    <row r="321" spans="1:20" ht="15.6" x14ac:dyDescent="0.3">
      <c r="A321" s="3" t="s">
        <v>390</v>
      </c>
      <c r="B321" s="4">
        <v>46337</v>
      </c>
      <c r="C321" s="5">
        <f>YEAR(SalesData[[#This Row],[Order Date]])</f>
        <v>2026</v>
      </c>
      <c r="D321" s="6" t="str">
        <f>"Q"&amp;ROUNDUP(MONTH(SalesData[[#This Row],[Order Date]])/3,0)</f>
        <v>Q4</v>
      </c>
      <c r="E321" s="7">
        <f>MONTH(SalesData[[#This Row],[Order Date]])</f>
        <v>11</v>
      </c>
      <c r="F321" s="6" t="str">
        <f>TEXT(SalesData[[#This Row],[Order Date]],"mmm")</f>
        <v>Nov</v>
      </c>
      <c r="G321" s="8" t="s">
        <v>61</v>
      </c>
      <c r="H321" s="8" t="s">
        <v>105</v>
      </c>
      <c r="I321" s="8" t="s">
        <v>30</v>
      </c>
      <c r="J321" s="8" t="s">
        <v>31</v>
      </c>
      <c r="K321" s="8" t="s">
        <v>39</v>
      </c>
      <c r="L321" s="8" t="s">
        <v>67</v>
      </c>
      <c r="M321" s="7">
        <v>1</v>
      </c>
      <c r="N321" s="2">
        <v>125.11</v>
      </c>
      <c r="O321" s="9">
        <v>0.1</v>
      </c>
      <c r="P321" s="2">
        <v>61.65</v>
      </c>
      <c r="Q321" s="2">
        <f t="shared" si="16"/>
        <v>112.599</v>
      </c>
      <c r="R321" s="2">
        <f t="shared" si="17"/>
        <v>61.65</v>
      </c>
      <c r="S321" s="2">
        <f t="shared" si="18"/>
        <v>50.949000000000005</v>
      </c>
      <c r="T321" s="6">
        <f t="shared" si="19"/>
        <v>0.45248181600191834</v>
      </c>
    </row>
    <row r="322" spans="1:20" ht="15.6" x14ac:dyDescent="0.3">
      <c r="A322" s="3" t="s">
        <v>391</v>
      </c>
      <c r="B322" s="4">
        <v>46267</v>
      </c>
      <c r="C322" s="5">
        <f>YEAR(SalesData[[#This Row],[Order Date]])</f>
        <v>2026</v>
      </c>
      <c r="D322" s="6" t="str">
        <f>"Q"&amp;ROUNDUP(MONTH(SalesData[[#This Row],[Order Date]])/3,0)</f>
        <v>Q3</v>
      </c>
      <c r="E322" s="7">
        <f>MONTH(SalesData[[#This Row],[Order Date]])</f>
        <v>9</v>
      </c>
      <c r="F322" s="6" t="str">
        <f>TEXT(SalesData[[#This Row],[Order Date]],"mmm")</f>
        <v>Sep</v>
      </c>
      <c r="G322" s="8" t="s">
        <v>28</v>
      </c>
      <c r="H322" s="8" t="s">
        <v>86</v>
      </c>
      <c r="I322" s="8" t="s">
        <v>23</v>
      </c>
      <c r="J322" s="8" t="s">
        <v>31</v>
      </c>
      <c r="K322" s="8" t="s">
        <v>98</v>
      </c>
      <c r="L322" s="8" t="s">
        <v>99</v>
      </c>
      <c r="M322" s="7">
        <v>5</v>
      </c>
      <c r="N322" s="2">
        <v>123.09</v>
      </c>
      <c r="O322" s="9">
        <v>0</v>
      </c>
      <c r="P322" s="2">
        <v>70.3</v>
      </c>
      <c r="Q322" s="2">
        <f t="shared" si="16"/>
        <v>615.45000000000005</v>
      </c>
      <c r="R322" s="2">
        <f t="shared" si="17"/>
        <v>351.5</v>
      </c>
      <c r="S322" s="2">
        <f t="shared" si="18"/>
        <v>263.95000000000005</v>
      </c>
      <c r="T322" s="6">
        <f t="shared" si="19"/>
        <v>0.42887318222438869</v>
      </c>
    </row>
    <row r="323" spans="1:20" ht="15.6" x14ac:dyDescent="0.3">
      <c r="A323" s="3" t="s">
        <v>392</v>
      </c>
      <c r="B323" s="4">
        <v>46040</v>
      </c>
      <c r="C323" s="5">
        <f>YEAR(SalesData[[#This Row],[Order Date]])</f>
        <v>2026</v>
      </c>
      <c r="D323" s="6" t="str">
        <f>"Q"&amp;ROUNDUP(MONTH(SalesData[[#This Row],[Order Date]])/3,0)</f>
        <v>Q1</v>
      </c>
      <c r="E323" s="7">
        <f>MONTH(SalesData[[#This Row],[Order Date]])</f>
        <v>1</v>
      </c>
      <c r="F323" s="6" t="str">
        <f>TEXT(SalesData[[#This Row],[Order Date]],"mmm")</f>
        <v>Jan</v>
      </c>
      <c r="G323" s="8" t="s">
        <v>21</v>
      </c>
      <c r="H323" s="8" t="s">
        <v>89</v>
      </c>
      <c r="I323" s="8" t="s">
        <v>23</v>
      </c>
      <c r="J323" s="8" t="s">
        <v>31</v>
      </c>
      <c r="K323" s="8" t="s">
        <v>39</v>
      </c>
      <c r="L323" s="8" t="s">
        <v>106</v>
      </c>
      <c r="M323" s="7">
        <v>3</v>
      </c>
      <c r="N323" s="2">
        <v>80.27</v>
      </c>
      <c r="O323" s="9">
        <v>0.1</v>
      </c>
      <c r="P323" s="2">
        <v>39.26</v>
      </c>
      <c r="Q323" s="2">
        <f t="shared" si="16"/>
        <v>216.72900000000001</v>
      </c>
      <c r="R323" s="2">
        <f t="shared" si="17"/>
        <v>117.78</v>
      </c>
      <c r="S323" s="2">
        <f t="shared" si="18"/>
        <v>98.949000000000012</v>
      </c>
      <c r="T323" s="6">
        <f t="shared" si="19"/>
        <v>0.45655634455933447</v>
      </c>
    </row>
    <row r="324" spans="1:20" ht="15.6" x14ac:dyDescent="0.3">
      <c r="A324" s="3" t="s">
        <v>393</v>
      </c>
      <c r="B324" s="4">
        <v>46196</v>
      </c>
      <c r="C324" s="5">
        <f>YEAR(SalesData[[#This Row],[Order Date]])</f>
        <v>2026</v>
      </c>
      <c r="D324" s="6" t="str">
        <f>"Q"&amp;ROUNDUP(MONTH(SalesData[[#This Row],[Order Date]])/3,0)</f>
        <v>Q2</v>
      </c>
      <c r="E324" s="7">
        <f>MONTH(SalesData[[#This Row],[Order Date]])</f>
        <v>6</v>
      </c>
      <c r="F324" s="6" t="str">
        <f>TEXT(SalesData[[#This Row],[Order Date]],"mmm")</f>
        <v>Jun</v>
      </c>
      <c r="G324" s="8" t="s">
        <v>21</v>
      </c>
      <c r="H324" s="8" t="s">
        <v>42</v>
      </c>
      <c r="I324" s="8" t="s">
        <v>48</v>
      </c>
      <c r="J324" s="8" t="s">
        <v>31</v>
      </c>
      <c r="K324" s="8" t="s">
        <v>39</v>
      </c>
      <c r="L324" s="8" t="s">
        <v>125</v>
      </c>
      <c r="M324" s="7">
        <v>1</v>
      </c>
      <c r="N324" s="2">
        <v>335.05</v>
      </c>
      <c r="O324" s="9">
        <v>0</v>
      </c>
      <c r="P324" s="2">
        <v>191.67</v>
      </c>
      <c r="Q324" s="2">
        <f t="shared" ref="Q324:Q387" si="20">M324*N324*(1-O324)</f>
        <v>335.05</v>
      </c>
      <c r="R324" s="2">
        <f t="shared" ref="R324:R387" si="21">M324*P324</f>
        <v>191.67</v>
      </c>
      <c r="S324" s="2">
        <f t="shared" ref="S324:S387" si="22">Q324-R324</f>
        <v>143.38000000000002</v>
      </c>
      <c r="T324" s="6">
        <f t="shared" ref="T324:T387" si="23">IFERROR(S324/Q324,0)</f>
        <v>0.42793612893597976</v>
      </c>
    </row>
    <row r="325" spans="1:20" ht="15.6" x14ac:dyDescent="0.3">
      <c r="A325" s="3" t="s">
        <v>394</v>
      </c>
      <c r="B325" s="4">
        <v>46148</v>
      </c>
      <c r="C325" s="5">
        <f>YEAR(SalesData[[#This Row],[Order Date]])</f>
        <v>2026</v>
      </c>
      <c r="D325" s="6" t="str">
        <f>"Q"&amp;ROUNDUP(MONTH(SalesData[[#This Row],[Order Date]])/3,0)</f>
        <v>Q2</v>
      </c>
      <c r="E325" s="7">
        <f>MONTH(SalesData[[#This Row],[Order Date]])</f>
        <v>5</v>
      </c>
      <c r="F325" s="6" t="str">
        <f>TEXT(SalesData[[#This Row],[Order Date]],"mmm")</f>
        <v>May</v>
      </c>
      <c r="G325" s="8" t="s">
        <v>54</v>
      </c>
      <c r="H325" s="8" t="s">
        <v>55</v>
      </c>
      <c r="I325" s="8" t="s">
        <v>30</v>
      </c>
      <c r="J325" s="8" t="s">
        <v>31</v>
      </c>
      <c r="K325" s="8" t="s">
        <v>25</v>
      </c>
      <c r="L325" s="8" t="s">
        <v>74</v>
      </c>
      <c r="M325" s="7">
        <v>1</v>
      </c>
      <c r="N325" s="2">
        <v>92.27</v>
      </c>
      <c r="O325" s="9">
        <v>0</v>
      </c>
      <c r="P325" s="2">
        <v>46.5</v>
      </c>
      <c r="Q325" s="2">
        <f t="shared" si="20"/>
        <v>92.27</v>
      </c>
      <c r="R325" s="2">
        <f t="shared" si="21"/>
        <v>46.5</v>
      </c>
      <c r="S325" s="2">
        <f t="shared" si="22"/>
        <v>45.769999999999996</v>
      </c>
      <c r="T325" s="6">
        <f t="shared" si="23"/>
        <v>0.49604421805570603</v>
      </c>
    </row>
    <row r="326" spans="1:20" ht="15.6" x14ac:dyDescent="0.3">
      <c r="A326" s="3" t="s">
        <v>395</v>
      </c>
      <c r="B326" s="4">
        <v>46324</v>
      </c>
      <c r="C326" s="5">
        <f>YEAR(SalesData[[#This Row],[Order Date]])</f>
        <v>2026</v>
      </c>
      <c r="D326" s="6" t="str">
        <f>"Q"&amp;ROUNDUP(MONTH(SalesData[[#This Row],[Order Date]])/3,0)</f>
        <v>Q4</v>
      </c>
      <c r="E326" s="7">
        <f>MONTH(SalesData[[#This Row],[Order Date]])</f>
        <v>10</v>
      </c>
      <c r="F326" s="6" t="str">
        <f>TEXT(SalesData[[#This Row],[Order Date]],"mmm")</f>
        <v>Oct</v>
      </c>
      <c r="G326" s="8" t="s">
        <v>21</v>
      </c>
      <c r="H326" s="8" t="s">
        <v>22</v>
      </c>
      <c r="I326" s="8" t="s">
        <v>45</v>
      </c>
      <c r="J326" s="8" t="s">
        <v>31</v>
      </c>
      <c r="K326" s="8" t="s">
        <v>32</v>
      </c>
      <c r="L326" s="8" t="s">
        <v>37</v>
      </c>
      <c r="M326" s="7">
        <v>5</v>
      </c>
      <c r="N326" s="2">
        <v>130.68</v>
      </c>
      <c r="O326" s="9">
        <v>0.2</v>
      </c>
      <c r="P326" s="2">
        <v>67.209999999999994</v>
      </c>
      <c r="Q326" s="2">
        <f t="shared" si="20"/>
        <v>522.72000000000014</v>
      </c>
      <c r="R326" s="2">
        <f t="shared" si="21"/>
        <v>336.04999999999995</v>
      </c>
      <c r="S326" s="2">
        <f t="shared" si="22"/>
        <v>186.67000000000019</v>
      </c>
      <c r="T326" s="6">
        <f t="shared" si="23"/>
        <v>0.35711279461279488</v>
      </c>
    </row>
    <row r="327" spans="1:20" ht="15.6" x14ac:dyDescent="0.3">
      <c r="A327" s="3" t="s">
        <v>396</v>
      </c>
      <c r="B327" s="4">
        <v>46172</v>
      </c>
      <c r="C327" s="5">
        <f>YEAR(SalesData[[#This Row],[Order Date]])</f>
        <v>2026</v>
      </c>
      <c r="D327" s="6" t="str">
        <f>"Q"&amp;ROUNDUP(MONTH(SalesData[[#This Row],[Order Date]])/3,0)</f>
        <v>Q2</v>
      </c>
      <c r="E327" s="7">
        <f>MONTH(SalesData[[#This Row],[Order Date]])</f>
        <v>5</v>
      </c>
      <c r="F327" s="6" t="str">
        <f>TEXT(SalesData[[#This Row],[Order Date]],"mmm")</f>
        <v>May</v>
      </c>
      <c r="G327" s="8" t="s">
        <v>54</v>
      </c>
      <c r="H327" s="8" t="s">
        <v>92</v>
      </c>
      <c r="I327" s="8" t="s">
        <v>30</v>
      </c>
      <c r="J327" s="8" t="s">
        <v>36</v>
      </c>
      <c r="K327" s="8" t="s">
        <v>39</v>
      </c>
      <c r="L327" s="8" t="s">
        <v>67</v>
      </c>
      <c r="M327" s="7">
        <v>6</v>
      </c>
      <c r="N327" s="2">
        <v>123.82</v>
      </c>
      <c r="O327" s="9">
        <v>0</v>
      </c>
      <c r="P327" s="2">
        <v>61.91</v>
      </c>
      <c r="Q327" s="2">
        <f t="shared" si="20"/>
        <v>742.92</v>
      </c>
      <c r="R327" s="2">
        <f t="shared" si="21"/>
        <v>371.46</v>
      </c>
      <c r="S327" s="2">
        <f t="shared" si="22"/>
        <v>371.46</v>
      </c>
      <c r="T327" s="6">
        <f t="shared" si="23"/>
        <v>0.5</v>
      </c>
    </row>
    <row r="328" spans="1:20" ht="15.6" x14ac:dyDescent="0.3">
      <c r="A328" s="3" t="s">
        <v>397</v>
      </c>
      <c r="B328" s="4">
        <v>46292</v>
      </c>
      <c r="C328" s="5">
        <f>YEAR(SalesData[[#This Row],[Order Date]])</f>
        <v>2026</v>
      </c>
      <c r="D328" s="6" t="str">
        <f>"Q"&amp;ROUNDUP(MONTH(SalesData[[#This Row],[Order Date]])/3,0)</f>
        <v>Q3</v>
      </c>
      <c r="E328" s="7">
        <f>MONTH(SalesData[[#This Row],[Order Date]])</f>
        <v>9</v>
      </c>
      <c r="F328" s="6" t="str">
        <f>TEXT(SalesData[[#This Row],[Order Date]],"mmm")</f>
        <v>Sep</v>
      </c>
      <c r="G328" s="8" t="s">
        <v>21</v>
      </c>
      <c r="H328" s="8" t="s">
        <v>44</v>
      </c>
      <c r="I328" s="8" t="s">
        <v>30</v>
      </c>
      <c r="J328" s="8" t="s">
        <v>24</v>
      </c>
      <c r="K328" s="8" t="s">
        <v>25</v>
      </c>
      <c r="L328" s="8" t="s">
        <v>26</v>
      </c>
      <c r="M328" s="7">
        <v>4</v>
      </c>
      <c r="N328" s="2">
        <v>154.28</v>
      </c>
      <c r="O328" s="9">
        <v>0.05</v>
      </c>
      <c r="P328" s="2">
        <v>78.180000000000007</v>
      </c>
      <c r="Q328" s="2">
        <f t="shared" si="20"/>
        <v>586.26400000000001</v>
      </c>
      <c r="R328" s="2">
        <f t="shared" si="21"/>
        <v>312.72000000000003</v>
      </c>
      <c r="S328" s="2">
        <f t="shared" si="22"/>
        <v>273.54399999999998</v>
      </c>
      <c r="T328" s="6">
        <f t="shared" si="23"/>
        <v>0.46658843115047144</v>
      </c>
    </row>
    <row r="329" spans="1:20" ht="15.6" x14ac:dyDescent="0.3">
      <c r="A329" s="3" t="s">
        <v>398</v>
      </c>
      <c r="B329" s="4">
        <v>46257</v>
      </c>
      <c r="C329" s="5">
        <f>YEAR(SalesData[[#This Row],[Order Date]])</f>
        <v>2026</v>
      </c>
      <c r="D329" s="6" t="str">
        <f>"Q"&amp;ROUNDUP(MONTH(SalesData[[#This Row],[Order Date]])/3,0)</f>
        <v>Q3</v>
      </c>
      <c r="E329" s="7">
        <f>MONTH(SalesData[[#This Row],[Order Date]])</f>
        <v>8</v>
      </c>
      <c r="F329" s="6" t="str">
        <f>TEXT(SalesData[[#This Row],[Order Date]],"mmm")</f>
        <v>Aug</v>
      </c>
      <c r="G329" s="8" t="s">
        <v>21</v>
      </c>
      <c r="H329" s="8" t="s">
        <v>22</v>
      </c>
      <c r="I329" s="8" t="s">
        <v>23</v>
      </c>
      <c r="J329" s="8" t="s">
        <v>31</v>
      </c>
      <c r="K329" s="8" t="s">
        <v>25</v>
      </c>
      <c r="L329" s="8" t="s">
        <v>74</v>
      </c>
      <c r="M329" s="7">
        <v>3</v>
      </c>
      <c r="N329" s="2">
        <v>90.71</v>
      </c>
      <c r="O329" s="9">
        <v>0</v>
      </c>
      <c r="P329" s="2">
        <v>45.57</v>
      </c>
      <c r="Q329" s="2">
        <f t="shared" si="20"/>
        <v>272.13</v>
      </c>
      <c r="R329" s="2">
        <f t="shared" si="21"/>
        <v>136.71</v>
      </c>
      <c r="S329" s="2">
        <f t="shared" si="22"/>
        <v>135.41999999999999</v>
      </c>
      <c r="T329" s="6">
        <f t="shared" si="23"/>
        <v>0.49762980928232825</v>
      </c>
    </row>
    <row r="330" spans="1:20" ht="15.6" x14ac:dyDescent="0.3">
      <c r="A330" s="3" t="s">
        <v>399</v>
      </c>
      <c r="B330" s="4">
        <v>46359</v>
      </c>
      <c r="C330" s="5">
        <f>YEAR(SalesData[[#This Row],[Order Date]])</f>
        <v>2026</v>
      </c>
      <c r="D330" s="6" t="str">
        <f>"Q"&amp;ROUNDUP(MONTH(SalesData[[#This Row],[Order Date]])/3,0)</f>
        <v>Q4</v>
      </c>
      <c r="E330" s="7">
        <f>MONTH(SalesData[[#This Row],[Order Date]])</f>
        <v>12</v>
      </c>
      <c r="F330" s="6" t="str">
        <f>TEXT(SalesData[[#This Row],[Order Date]],"mmm")</f>
        <v>Dec</v>
      </c>
      <c r="G330" s="8" t="s">
        <v>21</v>
      </c>
      <c r="H330" s="8" t="s">
        <v>42</v>
      </c>
      <c r="I330" s="8" t="s">
        <v>30</v>
      </c>
      <c r="J330" s="8" t="s">
        <v>24</v>
      </c>
      <c r="K330" s="8" t="s">
        <v>32</v>
      </c>
      <c r="L330" s="8" t="s">
        <v>65</v>
      </c>
      <c r="M330" s="7">
        <v>2</v>
      </c>
      <c r="N330" s="2">
        <v>46.51</v>
      </c>
      <c r="O330" s="9">
        <v>0.05</v>
      </c>
      <c r="P330" s="2">
        <v>18.73</v>
      </c>
      <c r="Q330" s="2">
        <f t="shared" si="20"/>
        <v>88.368999999999986</v>
      </c>
      <c r="R330" s="2">
        <f t="shared" si="21"/>
        <v>37.46</v>
      </c>
      <c r="S330" s="2">
        <f t="shared" si="22"/>
        <v>50.908999999999985</v>
      </c>
      <c r="T330" s="6">
        <f t="shared" si="23"/>
        <v>0.57609568966492763</v>
      </c>
    </row>
    <row r="331" spans="1:20" ht="15.6" x14ac:dyDescent="0.3">
      <c r="A331" s="3" t="s">
        <v>400</v>
      </c>
      <c r="B331" s="4">
        <v>46119</v>
      </c>
      <c r="C331" s="5">
        <f>YEAR(SalesData[[#This Row],[Order Date]])</f>
        <v>2026</v>
      </c>
      <c r="D331" s="6" t="str">
        <f>"Q"&amp;ROUNDUP(MONTH(SalesData[[#This Row],[Order Date]])/3,0)</f>
        <v>Q2</v>
      </c>
      <c r="E331" s="7">
        <f>MONTH(SalesData[[#This Row],[Order Date]])</f>
        <v>4</v>
      </c>
      <c r="F331" s="6" t="str">
        <f>TEXT(SalesData[[#This Row],[Order Date]],"mmm")</f>
        <v>Apr</v>
      </c>
      <c r="G331" s="8" t="s">
        <v>61</v>
      </c>
      <c r="H331" s="8" t="s">
        <v>62</v>
      </c>
      <c r="I331" s="8" t="s">
        <v>30</v>
      </c>
      <c r="J331" s="8" t="s">
        <v>24</v>
      </c>
      <c r="K331" s="8" t="s">
        <v>39</v>
      </c>
      <c r="L331" s="8" t="s">
        <v>67</v>
      </c>
      <c r="M331" s="7">
        <v>2</v>
      </c>
      <c r="N331" s="2">
        <v>120.5</v>
      </c>
      <c r="O331" s="9">
        <v>0</v>
      </c>
      <c r="P331" s="2">
        <v>61.42</v>
      </c>
      <c r="Q331" s="2">
        <f t="shared" si="20"/>
        <v>241</v>
      </c>
      <c r="R331" s="2">
        <f t="shared" si="21"/>
        <v>122.84</v>
      </c>
      <c r="S331" s="2">
        <f t="shared" si="22"/>
        <v>118.16</v>
      </c>
      <c r="T331" s="6">
        <f t="shared" si="23"/>
        <v>0.49029045643153524</v>
      </c>
    </row>
    <row r="332" spans="1:20" ht="15.6" x14ac:dyDescent="0.3">
      <c r="A332" s="3" t="s">
        <v>401</v>
      </c>
      <c r="B332" s="4">
        <v>46219</v>
      </c>
      <c r="C332" s="5">
        <f>YEAR(SalesData[[#This Row],[Order Date]])</f>
        <v>2026</v>
      </c>
      <c r="D332" s="6" t="str">
        <f>"Q"&amp;ROUNDUP(MONTH(SalesData[[#This Row],[Order Date]])/3,0)</f>
        <v>Q3</v>
      </c>
      <c r="E332" s="7">
        <f>MONTH(SalesData[[#This Row],[Order Date]])</f>
        <v>7</v>
      </c>
      <c r="F332" s="6" t="str">
        <f>TEXT(SalesData[[#This Row],[Order Date]],"mmm")</f>
        <v>Jul</v>
      </c>
      <c r="G332" s="8" t="s">
        <v>61</v>
      </c>
      <c r="H332" s="8" t="s">
        <v>69</v>
      </c>
      <c r="I332" s="8" t="s">
        <v>23</v>
      </c>
      <c r="J332" s="8" t="s">
        <v>24</v>
      </c>
      <c r="K332" s="8" t="s">
        <v>25</v>
      </c>
      <c r="L332" s="8" t="s">
        <v>74</v>
      </c>
      <c r="M332" s="7">
        <v>5</v>
      </c>
      <c r="N332" s="2">
        <v>92.72</v>
      </c>
      <c r="O332" s="9">
        <v>0.1</v>
      </c>
      <c r="P332" s="2">
        <v>46.2</v>
      </c>
      <c r="Q332" s="2">
        <f t="shared" si="20"/>
        <v>417.24</v>
      </c>
      <c r="R332" s="2">
        <f t="shared" si="21"/>
        <v>231</v>
      </c>
      <c r="S332" s="2">
        <f t="shared" si="22"/>
        <v>186.24</v>
      </c>
      <c r="T332" s="6">
        <f t="shared" si="23"/>
        <v>0.44636180615473109</v>
      </c>
    </row>
    <row r="333" spans="1:20" ht="15.6" x14ac:dyDescent="0.3">
      <c r="A333" s="3" t="s">
        <v>402</v>
      </c>
      <c r="B333" s="4">
        <v>46343</v>
      </c>
      <c r="C333" s="5">
        <f>YEAR(SalesData[[#This Row],[Order Date]])</f>
        <v>2026</v>
      </c>
      <c r="D333" s="6" t="str">
        <f>"Q"&amp;ROUNDUP(MONTH(SalesData[[#This Row],[Order Date]])/3,0)</f>
        <v>Q4</v>
      </c>
      <c r="E333" s="7">
        <f>MONTH(SalesData[[#This Row],[Order Date]])</f>
        <v>11</v>
      </c>
      <c r="F333" s="6" t="str">
        <f>TEXT(SalesData[[#This Row],[Order Date]],"mmm")</f>
        <v>Nov</v>
      </c>
      <c r="G333" s="8" t="s">
        <v>54</v>
      </c>
      <c r="H333" s="8" t="s">
        <v>112</v>
      </c>
      <c r="I333" s="8" t="s">
        <v>23</v>
      </c>
      <c r="J333" s="8" t="s">
        <v>31</v>
      </c>
      <c r="K333" s="8" t="s">
        <v>25</v>
      </c>
      <c r="L333" s="8" t="s">
        <v>74</v>
      </c>
      <c r="M333" s="7">
        <v>4</v>
      </c>
      <c r="N333" s="2">
        <v>93.99</v>
      </c>
      <c r="O333" s="9">
        <v>0.1</v>
      </c>
      <c r="P333" s="2">
        <v>44.07</v>
      </c>
      <c r="Q333" s="2">
        <f t="shared" si="20"/>
        <v>338.36399999999998</v>
      </c>
      <c r="R333" s="2">
        <f t="shared" si="21"/>
        <v>176.28</v>
      </c>
      <c r="S333" s="2">
        <f t="shared" si="22"/>
        <v>162.08399999999997</v>
      </c>
      <c r="T333" s="6">
        <f t="shared" si="23"/>
        <v>0.47902259105578604</v>
      </c>
    </row>
    <row r="334" spans="1:20" ht="15.6" x14ac:dyDescent="0.3">
      <c r="A334" s="3" t="s">
        <v>403</v>
      </c>
      <c r="B334" s="4">
        <v>46224</v>
      </c>
      <c r="C334" s="5">
        <f>YEAR(SalesData[[#This Row],[Order Date]])</f>
        <v>2026</v>
      </c>
      <c r="D334" s="6" t="str">
        <f>"Q"&amp;ROUNDUP(MONTH(SalesData[[#This Row],[Order Date]])/3,0)</f>
        <v>Q3</v>
      </c>
      <c r="E334" s="7">
        <f>MONTH(SalesData[[#This Row],[Order Date]])</f>
        <v>7</v>
      </c>
      <c r="F334" s="6" t="str">
        <f>TEXT(SalesData[[#This Row],[Order Date]],"mmm")</f>
        <v>Jul</v>
      </c>
      <c r="G334" s="8" t="s">
        <v>54</v>
      </c>
      <c r="H334" s="8" t="s">
        <v>92</v>
      </c>
      <c r="I334" s="8" t="s">
        <v>30</v>
      </c>
      <c r="J334" s="8" t="s">
        <v>31</v>
      </c>
      <c r="K334" s="8" t="s">
        <v>25</v>
      </c>
      <c r="L334" s="8" t="s">
        <v>49</v>
      </c>
      <c r="M334" s="7">
        <v>2</v>
      </c>
      <c r="N334" s="2">
        <v>70.150000000000006</v>
      </c>
      <c r="O334" s="9">
        <v>0.05</v>
      </c>
      <c r="P334" s="2">
        <v>32.950000000000003</v>
      </c>
      <c r="Q334" s="2">
        <f t="shared" si="20"/>
        <v>133.285</v>
      </c>
      <c r="R334" s="2">
        <f t="shared" si="21"/>
        <v>65.900000000000006</v>
      </c>
      <c r="S334" s="2">
        <f t="shared" si="22"/>
        <v>67.384999999999991</v>
      </c>
      <c r="T334" s="6">
        <f t="shared" si="23"/>
        <v>0.50557076940390888</v>
      </c>
    </row>
    <row r="335" spans="1:20" ht="15.6" x14ac:dyDescent="0.3">
      <c r="A335" s="3" t="s">
        <v>404</v>
      </c>
      <c r="B335" s="4">
        <v>46104</v>
      </c>
      <c r="C335" s="5">
        <f>YEAR(SalesData[[#This Row],[Order Date]])</f>
        <v>2026</v>
      </c>
      <c r="D335" s="6" t="str">
        <f>"Q"&amp;ROUNDUP(MONTH(SalesData[[#This Row],[Order Date]])/3,0)</f>
        <v>Q1</v>
      </c>
      <c r="E335" s="7">
        <f>MONTH(SalesData[[#This Row],[Order Date]])</f>
        <v>3</v>
      </c>
      <c r="F335" s="6" t="str">
        <f>TEXT(SalesData[[#This Row],[Order Date]],"mmm")</f>
        <v>Mar</v>
      </c>
      <c r="G335" s="8" t="s">
        <v>28</v>
      </c>
      <c r="H335" s="8" t="s">
        <v>86</v>
      </c>
      <c r="I335" s="8" t="s">
        <v>48</v>
      </c>
      <c r="J335" s="8" t="s">
        <v>24</v>
      </c>
      <c r="K335" s="8" t="s">
        <v>25</v>
      </c>
      <c r="L335" s="8" t="s">
        <v>26</v>
      </c>
      <c r="M335" s="7">
        <v>1</v>
      </c>
      <c r="N335" s="2">
        <v>153.47</v>
      </c>
      <c r="O335" s="9">
        <v>0</v>
      </c>
      <c r="P335" s="2">
        <v>78.19</v>
      </c>
      <c r="Q335" s="2">
        <f t="shared" si="20"/>
        <v>153.47</v>
      </c>
      <c r="R335" s="2">
        <f t="shared" si="21"/>
        <v>78.19</v>
      </c>
      <c r="S335" s="2">
        <f t="shared" si="22"/>
        <v>75.28</v>
      </c>
      <c r="T335" s="6">
        <f t="shared" si="23"/>
        <v>0.49051931973675639</v>
      </c>
    </row>
    <row r="336" spans="1:20" ht="15.6" x14ac:dyDescent="0.3">
      <c r="A336" s="3" t="s">
        <v>405</v>
      </c>
      <c r="B336" s="4">
        <v>46155</v>
      </c>
      <c r="C336" s="5">
        <f>YEAR(SalesData[[#This Row],[Order Date]])</f>
        <v>2026</v>
      </c>
      <c r="D336" s="6" t="str">
        <f>"Q"&amp;ROUNDUP(MONTH(SalesData[[#This Row],[Order Date]])/3,0)</f>
        <v>Q2</v>
      </c>
      <c r="E336" s="7">
        <f>MONTH(SalesData[[#This Row],[Order Date]])</f>
        <v>5</v>
      </c>
      <c r="F336" s="6" t="str">
        <f>TEXT(SalesData[[#This Row],[Order Date]],"mmm")</f>
        <v>May</v>
      </c>
      <c r="G336" s="8" t="s">
        <v>61</v>
      </c>
      <c r="H336" s="8" t="s">
        <v>105</v>
      </c>
      <c r="I336" s="8" t="s">
        <v>23</v>
      </c>
      <c r="J336" s="8" t="s">
        <v>31</v>
      </c>
      <c r="K336" s="8" t="s">
        <v>98</v>
      </c>
      <c r="L336" s="8" t="s">
        <v>122</v>
      </c>
      <c r="M336" s="7">
        <v>5</v>
      </c>
      <c r="N336" s="2">
        <v>37.119999999999997</v>
      </c>
      <c r="O336" s="9">
        <v>0.1</v>
      </c>
      <c r="P336" s="2">
        <v>13.96</v>
      </c>
      <c r="Q336" s="2">
        <f t="shared" si="20"/>
        <v>167.04</v>
      </c>
      <c r="R336" s="2">
        <f t="shared" si="21"/>
        <v>69.800000000000011</v>
      </c>
      <c r="S336" s="2">
        <f t="shared" si="22"/>
        <v>97.239999999999981</v>
      </c>
      <c r="T336" s="6">
        <f t="shared" si="23"/>
        <v>0.58213601532567039</v>
      </c>
    </row>
    <row r="337" spans="1:20" ht="15.6" x14ac:dyDescent="0.3">
      <c r="A337" s="3" t="s">
        <v>406</v>
      </c>
      <c r="B337" s="4">
        <v>46271</v>
      </c>
      <c r="C337" s="5">
        <f>YEAR(SalesData[[#This Row],[Order Date]])</f>
        <v>2026</v>
      </c>
      <c r="D337" s="6" t="str">
        <f>"Q"&amp;ROUNDUP(MONTH(SalesData[[#This Row],[Order Date]])/3,0)</f>
        <v>Q3</v>
      </c>
      <c r="E337" s="7">
        <f>MONTH(SalesData[[#This Row],[Order Date]])</f>
        <v>9</v>
      </c>
      <c r="F337" s="6" t="str">
        <f>TEXT(SalesData[[#This Row],[Order Date]],"mmm")</f>
        <v>Sep</v>
      </c>
      <c r="G337" s="8" t="s">
        <v>54</v>
      </c>
      <c r="H337" s="8" t="s">
        <v>112</v>
      </c>
      <c r="I337" s="8" t="s">
        <v>23</v>
      </c>
      <c r="J337" s="8" t="s">
        <v>24</v>
      </c>
      <c r="K337" s="8" t="s">
        <v>39</v>
      </c>
      <c r="L337" s="8" t="s">
        <v>40</v>
      </c>
      <c r="M337" s="7">
        <v>2</v>
      </c>
      <c r="N337" s="2">
        <v>194.92</v>
      </c>
      <c r="O337" s="9">
        <v>0</v>
      </c>
      <c r="P337" s="2">
        <v>102.66</v>
      </c>
      <c r="Q337" s="2">
        <f t="shared" si="20"/>
        <v>389.84</v>
      </c>
      <c r="R337" s="2">
        <f t="shared" si="21"/>
        <v>205.32</v>
      </c>
      <c r="S337" s="2">
        <f t="shared" si="22"/>
        <v>184.51999999999998</v>
      </c>
      <c r="T337" s="6">
        <f t="shared" si="23"/>
        <v>0.47332238867227577</v>
      </c>
    </row>
    <row r="338" spans="1:20" ht="15.6" x14ac:dyDescent="0.3">
      <c r="A338" s="3" t="s">
        <v>407</v>
      </c>
      <c r="B338" s="4">
        <v>46160</v>
      </c>
      <c r="C338" s="5">
        <f>YEAR(SalesData[[#This Row],[Order Date]])</f>
        <v>2026</v>
      </c>
      <c r="D338" s="6" t="str">
        <f>"Q"&amp;ROUNDUP(MONTH(SalesData[[#This Row],[Order Date]])/3,0)</f>
        <v>Q2</v>
      </c>
      <c r="E338" s="7">
        <f>MONTH(SalesData[[#This Row],[Order Date]])</f>
        <v>5</v>
      </c>
      <c r="F338" s="6" t="str">
        <f>TEXT(SalesData[[#This Row],[Order Date]],"mmm")</f>
        <v>May</v>
      </c>
      <c r="G338" s="8" t="s">
        <v>28</v>
      </c>
      <c r="H338" s="8" t="s">
        <v>29</v>
      </c>
      <c r="I338" s="8" t="s">
        <v>45</v>
      </c>
      <c r="J338" s="8" t="s">
        <v>36</v>
      </c>
      <c r="K338" s="8" t="s">
        <v>25</v>
      </c>
      <c r="L338" s="8" t="s">
        <v>74</v>
      </c>
      <c r="M338" s="7">
        <v>10</v>
      </c>
      <c r="N338" s="2">
        <v>92.09</v>
      </c>
      <c r="O338" s="9">
        <v>0.15</v>
      </c>
      <c r="P338" s="2">
        <v>45.13</v>
      </c>
      <c r="Q338" s="2">
        <f t="shared" si="20"/>
        <v>782.7650000000001</v>
      </c>
      <c r="R338" s="2">
        <f t="shared" si="21"/>
        <v>451.3</v>
      </c>
      <c r="S338" s="2">
        <f t="shared" si="22"/>
        <v>331.46500000000009</v>
      </c>
      <c r="T338" s="6">
        <f t="shared" si="23"/>
        <v>0.42345403792964686</v>
      </c>
    </row>
    <row r="339" spans="1:20" ht="15.6" x14ac:dyDescent="0.3">
      <c r="A339" s="3" t="s">
        <v>408</v>
      </c>
      <c r="B339" s="4">
        <v>46165</v>
      </c>
      <c r="C339" s="5">
        <f>YEAR(SalesData[[#This Row],[Order Date]])</f>
        <v>2026</v>
      </c>
      <c r="D339" s="6" t="str">
        <f>"Q"&amp;ROUNDUP(MONTH(SalesData[[#This Row],[Order Date]])/3,0)</f>
        <v>Q2</v>
      </c>
      <c r="E339" s="7">
        <f>MONTH(SalesData[[#This Row],[Order Date]])</f>
        <v>5</v>
      </c>
      <c r="F339" s="6" t="str">
        <f>TEXT(SalesData[[#This Row],[Order Date]],"mmm")</f>
        <v>May</v>
      </c>
      <c r="G339" s="8" t="s">
        <v>21</v>
      </c>
      <c r="H339" s="8" t="s">
        <v>89</v>
      </c>
      <c r="I339" s="8" t="s">
        <v>30</v>
      </c>
      <c r="J339" s="8" t="s">
        <v>31</v>
      </c>
      <c r="K339" s="8" t="s">
        <v>32</v>
      </c>
      <c r="L339" s="8" t="s">
        <v>37</v>
      </c>
      <c r="M339" s="7">
        <v>1</v>
      </c>
      <c r="N339" s="2">
        <v>136.66999999999999</v>
      </c>
      <c r="O339" s="9">
        <v>0.05</v>
      </c>
      <c r="P339" s="2">
        <v>67.099999999999994</v>
      </c>
      <c r="Q339" s="2">
        <f t="shared" si="20"/>
        <v>129.83649999999997</v>
      </c>
      <c r="R339" s="2">
        <f t="shared" si="21"/>
        <v>67.099999999999994</v>
      </c>
      <c r="S339" s="2">
        <f t="shared" si="22"/>
        <v>62.736499999999978</v>
      </c>
      <c r="T339" s="6">
        <f t="shared" si="23"/>
        <v>0.48319617364916639</v>
      </c>
    </row>
    <row r="340" spans="1:20" ht="15.6" x14ac:dyDescent="0.3">
      <c r="A340" s="3" t="s">
        <v>409</v>
      </c>
      <c r="B340" s="4">
        <v>46236</v>
      </c>
      <c r="C340" s="5">
        <f>YEAR(SalesData[[#This Row],[Order Date]])</f>
        <v>2026</v>
      </c>
      <c r="D340" s="6" t="str">
        <f>"Q"&amp;ROUNDUP(MONTH(SalesData[[#This Row],[Order Date]])/3,0)</f>
        <v>Q3</v>
      </c>
      <c r="E340" s="7">
        <f>MONTH(SalesData[[#This Row],[Order Date]])</f>
        <v>8</v>
      </c>
      <c r="F340" s="6" t="str">
        <f>TEXT(SalesData[[#This Row],[Order Date]],"mmm")</f>
        <v>Aug</v>
      </c>
      <c r="G340" s="8" t="s">
        <v>21</v>
      </c>
      <c r="H340" s="8" t="s">
        <v>44</v>
      </c>
      <c r="I340" s="8" t="s">
        <v>30</v>
      </c>
      <c r="J340" s="8" t="s">
        <v>31</v>
      </c>
      <c r="K340" s="8" t="s">
        <v>39</v>
      </c>
      <c r="L340" s="8" t="s">
        <v>40</v>
      </c>
      <c r="M340" s="7">
        <v>2</v>
      </c>
      <c r="N340" s="2">
        <v>200.45</v>
      </c>
      <c r="O340" s="9">
        <v>0.05</v>
      </c>
      <c r="P340" s="2">
        <v>105.42</v>
      </c>
      <c r="Q340" s="2">
        <f t="shared" si="20"/>
        <v>380.85499999999996</v>
      </c>
      <c r="R340" s="2">
        <f t="shared" si="21"/>
        <v>210.84</v>
      </c>
      <c r="S340" s="2">
        <f t="shared" si="22"/>
        <v>170.01499999999996</v>
      </c>
      <c r="T340" s="6">
        <f t="shared" si="23"/>
        <v>0.44640348689133652</v>
      </c>
    </row>
    <row r="341" spans="1:20" ht="15.6" x14ac:dyDescent="0.3">
      <c r="A341" s="3" t="s">
        <v>410</v>
      </c>
      <c r="B341" s="4">
        <v>46291</v>
      </c>
      <c r="C341" s="5">
        <f>YEAR(SalesData[[#This Row],[Order Date]])</f>
        <v>2026</v>
      </c>
      <c r="D341" s="6" t="str">
        <f>"Q"&amp;ROUNDUP(MONTH(SalesData[[#This Row],[Order Date]])/3,0)</f>
        <v>Q3</v>
      </c>
      <c r="E341" s="7">
        <f>MONTH(SalesData[[#This Row],[Order Date]])</f>
        <v>9</v>
      </c>
      <c r="F341" s="6" t="str">
        <f>TEXT(SalesData[[#This Row],[Order Date]],"mmm")</f>
        <v>Sep</v>
      </c>
      <c r="G341" s="8" t="s">
        <v>21</v>
      </c>
      <c r="H341" s="8" t="s">
        <v>89</v>
      </c>
      <c r="I341" s="8" t="s">
        <v>30</v>
      </c>
      <c r="J341" s="8" t="s">
        <v>31</v>
      </c>
      <c r="K341" s="8" t="s">
        <v>39</v>
      </c>
      <c r="L341" s="8" t="s">
        <v>106</v>
      </c>
      <c r="M341" s="7">
        <v>1</v>
      </c>
      <c r="N341" s="2">
        <v>81.58</v>
      </c>
      <c r="O341" s="9">
        <v>0.1</v>
      </c>
      <c r="P341" s="2">
        <v>38.89</v>
      </c>
      <c r="Q341" s="2">
        <f t="shared" si="20"/>
        <v>73.421999999999997</v>
      </c>
      <c r="R341" s="2">
        <f t="shared" si="21"/>
        <v>38.89</v>
      </c>
      <c r="S341" s="2">
        <f t="shared" si="22"/>
        <v>34.531999999999996</v>
      </c>
      <c r="T341" s="6">
        <f t="shared" si="23"/>
        <v>0.47032224673803491</v>
      </c>
    </row>
    <row r="342" spans="1:20" ht="15.6" x14ac:dyDescent="0.3">
      <c r="A342" s="3" t="s">
        <v>411</v>
      </c>
      <c r="B342" s="4">
        <v>46347</v>
      </c>
      <c r="C342" s="5">
        <f>YEAR(SalesData[[#This Row],[Order Date]])</f>
        <v>2026</v>
      </c>
      <c r="D342" s="6" t="str">
        <f>"Q"&amp;ROUNDUP(MONTH(SalesData[[#This Row],[Order Date]])/3,0)</f>
        <v>Q4</v>
      </c>
      <c r="E342" s="7">
        <f>MONTH(SalesData[[#This Row],[Order Date]])</f>
        <v>11</v>
      </c>
      <c r="F342" s="6" t="str">
        <f>TEXT(SalesData[[#This Row],[Order Date]],"mmm")</f>
        <v>Nov</v>
      </c>
      <c r="G342" s="8" t="s">
        <v>21</v>
      </c>
      <c r="H342" s="8" t="s">
        <v>89</v>
      </c>
      <c r="I342" s="8" t="s">
        <v>30</v>
      </c>
      <c r="J342" s="8" t="s">
        <v>31</v>
      </c>
      <c r="K342" s="8" t="s">
        <v>39</v>
      </c>
      <c r="L342" s="8" t="s">
        <v>106</v>
      </c>
      <c r="M342" s="7">
        <v>1</v>
      </c>
      <c r="N342" s="2">
        <v>83.49</v>
      </c>
      <c r="O342" s="9">
        <v>0.05</v>
      </c>
      <c r="P342" s="2">
        <v>39.659999999999997</v>
      </c>
      <c r="Q342" s="2">
        <f t="shared" si="20"/>
        <v>79.315499999999986</v>
      </c>
      <c r="R342" s="2">
        <f t="shared" si="21"/>
        <v>39.659999999999997</v>
      </c>
      <c r="S342" s="2">
        <f t="shared" si="22"/>
        <v>39.655499999999989</v>
      </c>
      <c r="T342" s="6">
        <f t="shared" si="23"/>
        <v>0.49997163227868446</v>
      </c>
    </row>
    <row r="343" spans="1:20" ht="15.6" x14ac:dyDescent="0.3">
      <c r="A343" s="3" t="s">
        <v>412</v>
      </c>
      <c r="B343" s="4">
        <v>46218</v>
      </c>
      <c r="C343" s="5">
        <f>YEAR(SalesData[[#This Row],[Order Date]])</f>
        <v>2026</v>
      </c>
      <c r="D343" s="6" t="str">
        <f>"Q"&amp;ROUNDUP(MONTH(SalesData[[#This Row],[Order Date]])/3,0)</f>
        <v>Q3</v>
      </c>
      <c r="E343" s="7">
        <f>MONTH(SalesData[[#This Row],[Order Date]])</f>
        <v>7</v>
      </c>
      <c r="F343" s="6" t="str">
        <f>TEXT(SalesData[[#This Row],[Order Date]],"mmm")</f>
        <v>Jul</v>
      </c>
      <c r="G343" s="8" t="s">
        <v>28</v>
      </c>
      <c r="H343" s="8" t="s">
        <v>29</v>
      </c>
      <c r="I343" s="8" t="s">
        <v>23</v>
      </c>
      <c r="J343" s="8" t="s">
        <v>24</v>
      </c>
      <c r="K343" s="8" t="s">
        <v>98</v>
      </c>
      <c r="L343" s="8" t="s">
        <v>131</v>
      </c>
      <c r="M343" s="7">
        <v>2</v>
      </c>
      <c r="N343" s="2">
        <v>39.75</v>
      </c>
      <c r="O343" s="9">
        <v>0</v>
      </c>
      <c r="P343" s="2">
        <v>14.78</v>
      </c>
      <c r="Q343" s="2">
        <f t="shared" si="20"/>
        <v>79.5</v>
      </c>
      <c r="R343" s="2">
        <f t="shared" si="21"/>
        <v>29.56</v>
      </c>
      <c r="S343" s="2">
        <f t="shared" si="22"/>
        <v>49.94</v>
      </c>
      <c r="T343" s="6">
        <f t="shared" si="23"/>
        <v>0.62817610062893081</v>
      </c>
    </row>
    <row r="344" spans="1:20" ht="15.6" x14ac:dyDescent="0.3">
      <c r="A344" s="3" t="s">
        <v>413</v>
      </c>
      <c r="B344" s="4">
        <v>46077</v>
      </c>
      <c r="C344" s="5">
        <f>YEAR(SalesData[[#This Row],[Order Date]])</f>
        <v>2026</v>
      </c>
      <c r="D344" s="6" t="str">
        <f>"Q"&amp;ROUNDUP(MONTH(SalesData[[#This Row],[Order Date]])/3,0)</f>
        <v>Q1</v>
      </c>
      <c r="E344" s="7">
        <f>MONTH(SalesData[[#This Row],[Order Date]])</f>
        <v>2</v>
      </c>
      <c r="F344" s="6" t="str">
        <f>TEXT(SalesData[[#This Row],[Order Date]],"mmm")</f>
        <v>Feb</v>
      </c>
      <c r="G344" s="8" t="s">
        <v>21</v>
      </c>
      <c r="H344" s="8" t="s">
        <v>44</v>
      </c>
      <c r="I344" s="8" t="s">
        <v>30</v>
      </c>
      <c r="J344" s="8" t="s">
        <v>31</v>
      </c>
      <c r="K344" s="8" t="s">
        <v>51</v>
      </c>
      <c r="L344" s="8" t="s">
        <v>72</v>
      </c>
      <c r="M344" s="7">
        <v>2</v>
      </c>
      <c r="N344" s="2">
        <v>40.700000000000003</v>
      </c>
      <c r="O344" s="9">
        <v>0</v>
      </c>
      <c r="P344" s="2">
        <v>16.63</v>
      </c>
      <c r="Q344" s="2">
        <f t="shared" si="20"/>
        <v>81.400000000000006</v>
      </c>
      <c r="R344" s="2">
        <f t="shared" si="21"/>
        <v>33.26</v>
      </c>
      <c r="S344" s="2">
        <f t="shared" si="22"/>
        <v>48.140000000000008</v>
      </c>
      <c r="T344" s="6">
        <f t="shared" si="23"/>
        <v>0.59140049140049145</v>
      </c>
    </row>
    <row r="345" spans="1:20" ht="15.6" x14ac:dyDescent="0.3">
      <c r="A345" s="3" t="s">
        <v>414</v>
      </c>
      <c r="B345" s="4">
        <v>46177</v>
      </c>
      <c r="C345" s="5">
        <f>YEAR(SalesData[[#This Row],[Order Date]])</f>
        <v>2026</v>
      </c>
      <c r="D345" s="6" t="str">
        <f>"Q"&amp;ROUNDUP(MONTH(SalesData[[#This Row],[Order Date]])/3,0)</f>
        <v>Q2</v>
      </c>
      <c r="E345" s="7">
        <f>MONTH(SalesData[[#This Row],[Order Date]])</f>
        <v>6</v>
      </c>
      <c r="F345" s="6" t="str">
        <f>TEXT(SalesData[[#This Row],[Order Date]],"mmm")</f>
        <v>Jun</v>
      </c>
      <c r="G345" s="8" t="s">
        <v>28</v>
      </c>
      <c r="H345" s="8" t="s">
        <v>29</v>
      </c>
      <c r="I345" s="8" t="s">
        <v>48</v>
      </c>
      <c r="J345" s="8" t="s">
        <v>31</v>
      </c>
      <c r="K345" s="8" t="s">
        <v>51</v>
      </c>
      <c r="L345" s="8" t="s">
        <v>52</v>
      </c>
      <c r="M345" s="7">
        <v>2</v>
      </c>
      <c r="N345" s="2">
        <v>50.09</v>
      </c>
      <c r="O345" s="9">
        <v>0</v>
      </c>
      <c r="P345" s="2">
        <v>22.91</v>
      </c>
      <c r="Q345" s="2">
        <f t="shared" si="20"/>
        <v>100.18</v>
      </c>
      <c r="R345" s="2">
        <f t="shared" si="21"/>
        <v>45.82</v>
      </c>
      <c r="S345" s="2">
        <f t="shared" si="22"/>
        <v>54.360000000000007</v>
      </c>
      <c r="T345" s="6">
        <f t="shared" si="23"/>
        <v>0.54262327809942112</v>
      </c>
    </row>
    <row r="346" spans="1:20" ht="15.6" x14ac:dyDescent="0.3">
      <c r="A346" s="3" t="s">
        <v>415</v>
      </c>
      <c r="B346" s="4">
        <v>46185</v>
      </c>
      <c r="C346" s="5">
        <f>YEAR(SalesData[[#This Row],[Order Date]])</f>
        <v>2026</v>
      </c>
      <c r="D346" s="6" t="str">
        <f>"Q"&amp;ROUNDUP(MONTH(SalesData[[#This Row],[Order Date]])/3,0)</f>
        <v>Q2</v>
      </c>
      <c r="E346" s="7">
        <f>MONTH(SalesData[[#This Row],[Order Date]])</f>
        <v>6</v>
      </c>
      <c r="F346" s="6" t="str">
        <f>TEXT(SalesData[[#This Row],[Order Date]],"mmm")</f>
        <v>Jun</v>
      </c>
      <c r="G346" s="8" t="s">
        <v>61</v>
      </c>
      <c r="H346" s="8" t="s">
        <v>105</v>
      </c>
      <c r="I346" s="8" t="s">
        <v>30</v>
      </c>
      <c r="J346" s="8" t="s">
        <v>24</v>
      </c>
      <c r="K346" s="8" t="s">
        <v>39</v>
      </c>
      <c r="L346" s="8" t="s">
        <v>67</v>
      </c>
      <c r="M346" s="7">
        <v>2</v>
      </c>
      <c r="N346" s="2">
        <v>120.64</v>
      </c>
      <c r="O346" s="9">
        <v>0</v>
      </c>
      <c r="P346" s="2">
        <v>61.66</v>
      </c>
      <c r="Q346" s="2">
        <f t="shared" si="20"/>
        <v>241.28</v>
      </c>
      <c r="R346" s="2">
        <f t="shared" si="21"/>
        <v>123.32</v>
      </c>
      <c r="S346" s="2">
        <f t="shared" si="22"/>
        <v>117.96000000000001</v>
      </c>
      <c r="T346" s="6">
        <f t="shared" si="23"/>
        <v>0.48889257294429711</v>
      </c>
    </row>
    <row r="347" spans="1:20" ht="15.6" x14ac:dyDescent="0.3">
      <c r="A347" s="3" t="s">
        <v>416</v>
      </c>
      <c r="B347" s="4">
        <v>46053</v>
      </c>
      <c r="C347" s="5">
        <f>YEAR(SalesData[[#This Row],[Order Date]])</f>
        <v>2026</v>
      </c>
      <c r="D347" s="6" t="str">
        <f>"Q"&amp;ROUNDUP(MONTH(SalesData[[#This Row],[Order Date]])/3,0)</f>
        <v>Q1</v>
      </c>
      <c r="E347" s="7">
        <f>MONTH(SalesData[[#This Row],[Order Date]])</f>
        <v>1</v>
      </c>
      <c r="F347" s="6" t="str">
        <f>TEXT(SalesData[[#This Row],[Order Date]],"mmm")</f>
        <v>Jan</v>
      </c>
      <c r="G347" s="8" t="s">
        <v>54</v>
      </c>
      <c r="H347" s="8" t="s">
        <v>55</v>
      </c>
      <c r="I347" s="8" t="s">
        <v>45</v>
      </c>
      <c r="J347" s="8" t="s">
        <v>36</v>
      </c>
      <c r="K347" s="8" t="s">
        <v>98</v>
      </c>
      <c r="L347" s="8" t="s">
        <v>103</v>
      </c>
      <c r="M347" s="7">
        <v>4</v>
      </c>
      <c r="N347" s="2">
        <v>51.11</v>
      </c>
      <c r="O347" s="9">
        <v>0.15</v>
      </c>
      <c r="P347" s="2">
        <v>22.25</v>
      </c>
      <c r="Q347" s="2">
        <f t="shared" si="20"/>
        <v>173.774</v>
      </c>
      <c r="R347" s="2">
        <f t="shared" si="21"/>
        <v>89</v>
      </c>
      <c r="S347" s="2">
        <f t="shared" si="22"/>
        <v>84.774000000000001</v>
      </c>
      <c r="T347" s="6">
        <f t="shared" si="23"/>
        <v>0.48784052850253778</v>
      </c>
    </row>
    <row r="348" spans="1:20" ht="15.6" x14ac:dyDescent="0.3">
      <c r="A348" s="3" t="s">
        <v>417</v>
      </c>
      <c r="B348" s="4">
        <v>46152</v>
      </c>
      <c r="C348" s="5">
        <f>YEAR(SalesData[[#This Row],[Order Date]])</f>
        <v>2026</v>
      </c>
      <c r="D348" s="6" t="str">
        <f>"Q"&amp;ROUNDUP(MONTH(SalesData[[#This Row],[Order Date]])/3,0)</f>
        <v>Q2</v>
      </c>
      <c r="E348" s="7">
        <f>MONTH(SalesData[[#This Row],[Order Date]])</f>
        <v>5</v>
      </c>
      <c r="F348" s="6" t="str">
        <f>TEXT(SalesData[[#This Row],[Order Date]],"mmm")</f>
        <v>May</v>
      </c>
      <c r="G348" s="8" t="s">
        <v>21</v>
      </c>
      <c r="H348" s="8" t="s">
        <v>44</v>
      </c>
      <c r="I348" s="8" t="s">
        <v>30</v>
      </c>
      <c r="J348" s="8" t="s">
        <v>24</v>
      </c>
      <c r="K348" s="8" t="s">
        <v>98</v>
      </c>
      <c r="L348" s="8" t="s">
        <v>103</v>
      </c>
      <c r="M348" s="7">
        <v>1</v>
      </c>
      <c r="N348" s="2">
        <v>51.15</v>
      </c>
      <c r="O348" s="9">
        <v>0</v>
      </c>
      <c r="P348" s="2">
        <v>21.39</v>
      </c>
      <c r="Q348" s="2">
        <f t="shared" si="20"/>
        <v>51.15</v>
      </c>
      <c r="R348" s="2">
        <f t="shared" si="21"/>
        <v>21.39</v>
      </c>
      <c r="S348" s="2">
        <f t="shared" si="22"/>
        <v>29.759999999999998</v>
      </c>
      <c r="T348" s="6">
        <f t="shared" si="23"/>
        <v>0.58181818181818179</v>
      </c>
    </row>
    <row r="349" spans="1:20" ht="15.6" x14ac:dyDescent="0.3">
      <c r="A349" s="3" t="s">
        <v>418</v>
      </c>
      <c r="B349" s="4">
        <v>46049</v>
      </c>
      <c r="C349" s="5">
        <f>YEAR(SalesData[[#This Row],[Order Date]])</f>
        <v>2026</v>
      </c>
      <c r="D349" s="6" t="str">
        <f>"Q"&amp;ROUNDUP(MONTH(SalesData[[#This Row],[Order Date]])/3,0)</f>
        <v>Q1</v>
      </c>
      <c r="E349" s="7">
        <f>MONTH(SalesData[[#This Row],[Order Date]])</f>
        <v>1</v>
      </c>
      <c r="F349" s="6" t="str">
        <f>TEXT(SalesData[[#This Row],[Order Date]],"mmm")</f>
        <v>Jan</v>
      </c>
      <c r="G349" s="8" t="s">
        <v>54</v>
      </c>
      <c r="H349" s="8" t="s">
        <v>57</v>
      </c>
      <c r="I349" s="8" t="s">
        <v>30</v>
      </c>
      <c r="J349" s="8" t="s">
        <v>36</v>
      </c>
      <c r="K349" s="8" t="s">
        <v>32</v>
      </c>
      <c r="L349" s="8" t="s">
        <v>37</v>
      </c>
      <c r="M349" s="7">
        <v>2</v>
      </c>
      <c r="N349" s="2">
        <v>132.91999999999999</v>
      </c>
      <c r="O349" s="9">
        <v>0</v>
      </c>
      <c r="P349" s="2">
        <v>69.02</v>
      </c>
      <c r="Q349" s="2">
        <f t="shared" si="20"/>
        <v>265.83999999999997</v>
      </c>
      <c r="R349" s="2">
        <f t="shared" si="21"/>
        <v>138.04</v>
      </c>
      <c r="S349" s="2">
        <f t="shared" si="22"/>
        <v>127.79999999999998</v>
      </c>
      <c r="T349" s="6">
        <f t="shared" si="23"/>
        <v>0.48074029491423409</v>
      </c>
    </row>
    <row r="350" spans="1:20" ht="15.6" x14ac:dyDescent="0.3">
      <c r="A350" s="3" t="s">
        <v>419</v>
      </c>
      <c r="B350" s="4">
        <v>46272</v>
      </c>
      <c r="C350" s="5">
        <f>YEAR(SalesData[[#This Row],[Order Date]])</f>
        <v>2026</v>
      </c>
      <c r="D350" s="6" t="str">
        <f>"Q"&amp;ROUNDUP(MONTH(SalesData[[#This Row],[Order Date]])/3,0)</f>
        <v>Q3</v>
      </c>
      <c r="E350" s="7">
        <f>MONTH(SalesData[[#This Row],[Order Date]])</f>
        <v>9</v>
      </c>
      <c r="F350" s="6" t="str">
        <f>TEXT(SalesData[[#This Row],[Order Date]],"mmm")</f>
        <v>Sep</v>
      </c>
      <c r="G350" s="8" t="s">
        <v>21</v>
      </c>
      <c r="H350" s="8" t="s">
        <v>89</v>
      </c>
      <c r="I350" s="8" t="s">
        <v>30</v>
      </c>
      <c r="J350" s="8" t="s">
        <v>24</v>
      </c>
      <c r="K350" s="8" t="s">
        <v>39</v>
      </c>
      <c r="L350" s="8" t="s">
        <v>106</v>
      </c>
      <c r="M350" s="7">
        <v>1</v>
      </c>
      <c r="N350" s="2">
        <v>83.28</v>
      </c>
      <c r="O350" s="9">
        <v>0.1</v>
      </c>
      <c r="P350" s="2">
        <v>39.75</v>
      </c>
      <c r="Q350" s="2">
        <f t="shared" si="20"/>
        <v>74.951999999999998</v>
      </c>
      <c r="R350" s="2">
        <f t="shared" si="21"/>
        <v>39.75</v>
      </c>
      <c r="S350" s="2">
        <f t="shared" si="22"/>
        <v>35.201999999999998</v>
      </c>
      <c r="T350" s="6">
        <f t="shared" si="23"/>
        <v>0.46966058277297468</v>
      </c>
    </row>
    <row r="351" spans="1:20" ht="15.6" x14ac:dyDescent="0.3">
      <c r="A351" s="3" t="s">
        <v>420</v>
      </c>
      <c r="B351" s="4">
        <v>46120</v>
      </c>
      <c r="C351" s="5">
        <f>YEAR(SalesData[[#This Row],[Order Date]])</f>
        <v>2026</v>
      </c>
      <c r="D351" s="6" t="str">
        <f>"Q"&amp;ROUNDUP(MONTH(SalesData[[#This Row],[Order Date]])/3,0)</f>
        <v>Q2</v>
      </c>
      <c r="E351" s="7">
        <f>MONTH(SalesData[[#This Row],[Order Date]])</f>
        <v>4</v>
      </c>
      <c r="F351" s="6" t="str">
        <f>TEXT(SalesData[[#This Row],[Order Date]],"mmm")</f>
        <v>Apr</v>
      </c>
      <c r="G351" s="8" t="s">
        <v>21</v>
      </c>
      <c r="H351" s="8" t="s">
        <v>89</v>
      </c>
      <c r="I351" s="8" t="s">
        <v>23</v>
      </c>
      <c r="J351" s="8" t="s">
        <v>24</v>
      </c>
      <c r="K351" s="8" t="s">
        <v>32</v>
      </c>
      <c r="L351" s="8" t="s">
        <v>65</v>
      </c>
      <c r="M351" s="7">
        <v>5</v>
      </c>
      <c r="N351" s="2">
        <v>46.11</v>
      </c>
      <c r="O351" s="9">
        <v>0</v>
      </c>
      <c r="P351" s="2">
        <v>18.88</v>
      </c>
      <c r="Q351" s="2">
        <f t="shared" si="20"/>
        <v>230.55</v>
      </c>
      <c r="R351" s="2">
        <f t="shared" si="21"/>
        <v>94.399999999999991</v>
      </c>
      <c r="S351" s="2">
        <f t="shared" si="22"/>
        <v>136.15000000000003</v>
      </c>
      <c r="T351" s="6">
        <f t="shared" si="23"/>
        <v>0.5905443504662764</v>
      </c>
    </row>
    <row r="352" spans="1:20" ht="15.6" x14ac:dyDescent="0.3">
      <c r="A352" s="3" t="s">
        <v>421</v>
      </c>
      <c r="B352" s="4">
        <v>46151</v>
      </c>
      <c r="C352" s="5">
        <f>YEAR(SalesData[[#This Row],[Order Date]])</f>
        <v>2026</v>
      </c>
      <c r="D352" s="6" t="str">
        <f>"Q"&amp;ROUNDUP(MONTH(SalesData[[#This Row],[Order Date]])/3,0)</f>
        <v>Q2</v>
      </c>
      <c r="E352" s="7">
        <f>MONTH(SalesData[[#This Row],[Order Date]])</f>
        <v>5</v>
      </c>
      <c r="F352" s="6" t="str">
        <f>TEXT(SalesData[[#This Row],[Order Date]],"mmm")</f>
        <v>May</v>
      </c>
      <c r="G352" s="8" t="s">
        <v>28</v>
      </c>
      <c r="H352" s="8" t="s">
        <v>29</v>
      </c>
      <c r="I352" s="8" t="s">
        <v>30</v>
      </c>
      <c r="J352" s="8" t="s">
        <v>24</v>
      </c>
      <c r="K352" s="8" t="s">
        <v>32</v>
      </c>
      <c r="L352" s="8" t="s">
        <v>46</v>
      </c>
      <c r="M352" s="7">
        <v>2</v>
      </c>
      <c r="N352" s="2">
        <v>164.95</v>
      </c>
      <c r="O352" s="9">
        <v>0.1</v>
      </c>
      <c r="P352" s="2">
        <v>86.27</v>
      </c>
      <c r="Q352" s="2">
        <f t="shared" si="20"/>
        <v>296.90999999999997</v>
      </c>
      <c r="R352" s="2">
        <f t="shared" si="21"/>
        <v>172.54</v>
      </c>
      <c r="S352" s="2">
        <f t="shared" si="22"/>
        <v>124.36999999999998</v>
      </c>
      <c r="T352" s="6">
        <f t="shared" si="23"/>
        <v>0.41888114243373409</v>
      </c>
    </row>
    <row r="353" spans="1:20" ht="15.6" x14ac:dyDescent="0.3">
      <c r="A353" s="3" t="s">
        <v>422</v>
      </c>
      <c r="B353" s="4">
        <v>46317</v>
      </c>
      <c r="C353" s="5">
        <f>YEAR(SalesData[[#This Row],[Order Date]])</f>
        <v>2026</v>
      </c>
      <c r="D353" s="6" t="str">
        <f>"Q"&amp;ROUNDUP(MONTH(SalesData[[#This Row],[Order Date]])/3,0)</f>
        <v>Q4</v>
      </c>
      <c r="E353" s="7">
        <f>MONTH(SalesData[[#This Row],[Order Date]])</f>
        <v>10</v>
      </c>
      <c r="F353" s="6" t="str">
        <f>TEXT(SalesData[[#This Row],[Order Date]],"mmm")</f>
        <v>Oct</v>
      </c>
      <c r="G353" s="8" t="s">
        <v>61</v>
      </c>
      <c r="H353" s="8" t="s">
        <v>76</v>
      </c>
      <c r="I353" s="8" t="s">
        <v>48</v>
      </c>
      <c r="J353" s="8" t="s">
        <v>31</v>
      </c>
      <c r="K353" s="8" t="s">
        <v>39</v>
      </c>
      <c r="L353" s="8" t="s">
        <v>67</v>
      </c>
      <c r="M353" s="7">
        <v>1</v>
      </c>
      <c r="N353" s="2">
        <v>123.29</v>
      </c>
      <c r="O353" s="9">
        <v>0</v>
      </c>
      <c r="P353" s="2">
        <v>59.48</v>
      </c>
      <c r="Q353" s="2">
        <f t="shared" si="20"/>
        <v>123.29</v>
      </c>
      <c r="R353" s="2">
        <f t="shared" si="21"/>
        <v>59.48</v>
      </c>
      <c r="S353" s="2">
        <f t="shared" si="22"/>
        <v>63.810000000000009</v>
      </c>
      <c r="T353" s="6">
        <f t="shared" si="23"/>
        <v>0.51756022386243816</v>
      </c>
    </row>
    <row r="354" spans="1:20" ht="15.6" x14ac:dyDescent="0.3">
      <c r="A354" s="3" t="s">
        <v>423</v>
      </c>
      <c r="B354" s="4">
        <v>46334</v>
      </c>
      <c r="C354" s="5">
        <f>YEAR(SalesData[[#This Row],[Order Date]])</f>
        <v>2026</v>
      </c>
      <c r="D354" s="6" t="str">
        <f>"Q"&amp;ROUNDUP(MONTH(SalesData[[#This Row],[Order Date]])/3,0)</f>
        <v>Q4</v>
      </c>
      <c r="E354" s="7">
        <f>MONTH(SalesData[[#This Row],[Order Date]])</f>
        <v>11</v>
      </c>
      <c r="F354" s="6" t="str">
        <f>TEXT(SalesData[[#This Row],[Order Date]],"mmm")</f>
        <v>Nov</v>
      </c>
      <c r="G354" s="8" t="s">
        <v>61</v>
      </c>
      <c r="H354" s="8" t="s">
        <v>69</v>
      </c>
      <c r="I354" s="8" t="s">
        <v>30</v>
      </c>
      <c r="J354" s="8" t="s">
        <v>31</v>
      </c>
      <c r="K354" s="8" t="s">
        <v>32</v>
      </c>
      <c r="L354" s="8" t="s">
        <v>33</v>
      </c>
      <c r="M354" s="7">
        <v>2</v>
      </c>
      <c r="N354" s="2">
        <v>35.49</v>
      </c>
      <c r="O354" s="9">
        <v>0.1</v>
      </c>
      <c r="P354" s="2">
        <v>13.78</v>
      </c>
      <c r="Q354" s="2">
        <f t="shared" si="20"/>
        <v>63.882000000000005</v>
      </c>
      <c r="R354" s="2">
        <f t="shared" si="21"/>
        <v>27.56</v>
      </c>
      <c r="S354" s="2">
        <f t="shared" si="22"/>
        <v>36.322000000000003</v>
      </c>
      <c r="T354" s="6">
        <f t="shared" si="23"/>
        <v>0.56857956857956859</v>
      </c>
    </row>
    <row r="355" spans="1:20" ht="15.6" x14ac:dyDescent="0.3">
      <c r="A355" s="3" t="s">
        <v>424</v>
      </c>
      <c r="B355" s="4">
        <v>46173</v>
      </c>
      <c r="C355" s="5">
        <f>YEAR(SalesData[[#This Row],[Order Date]])</f>
        <v>2026</v>
      </c>
      <c r="D355" s="6" t="str">
        <f>"Q"&amp;ROUNDUP(MONTH(SalesData[[#This Row],[Order Date]])/3,0)</f>
        <v>Q2</v>
      </c>
      <c r="E355" s="7">
        <f>MONTH(SalesData[[#This Row],[Order Date]])</f>
        <v>5</v>
      </c>
      <c r="F355" s="6" t="str">
        <f>TEXT(SalesData[[#This Row],[Order Date]],"mmm")</f>
        <v>May</v>
      </c>
      <c r="G355" s="8" t="s">
        <v>61</v>
      </c>
      <c r="H355" s="8" t="s">
        <v>76</v>
      </c>
      <c r="I355" s="8" t="s">
        <v>23</v>
      </c>
      <c r="J355" s="8" t="s">
        <v>31</v>
      </c>
      <c r="K355" s="8" t="s">
        <v>25</v>
      </c>
      <c r="L355" s="8" t="s">
        <v>26</v>
      </c>
      <c r="M355" s="7">
        <v>1</v>
      </c>
      <c r="N355" s="2">
        <v>155.81</v>
      </c>
      <c r="O355" s="9">
        <v>0</v>
      </c>
      <c r="P355" s="2">
        <v>80.31</v>
      </c>
      <c r="Q355" s="2">
        <f t="shared" si="20"/>
        <v>155.81</v>
      </c>
      <c r="R355" s="2">
        <f t="shared" si="21"/>
        <v>80.31</v>
      </c>
      <c r="S355" s="2">
        <f t="shared" si="22"/>
        <v>75.5</v>
      </c>
      <c r="T355" s="6">
        <f t="shared" si="23"/>
        <v>0.48456453372697517</v>
      </c>
    </row>
    <row r="356" spans="1:20" ht="15.6" x14ac:dyDescent="0.3">
      <c r="A356" s="3" t="s">
        <v>425</v>
      </c>
      <c r="B356" s="4">
        <v>46331</v>
      </c>
      <c r="C356" s="5">
        <f>YEAR(SalesData[[#This Row],[Order Date]])</f>
        <v>2026</v>
      </c>
      <c r="D356" s="6" t="str">
        <f>"Q"&amp;ROUNDUP(MONTH(SalesData[[#This Row],[Order Date]])/3,0)</f>
        <v>Q4</v>
      </c>
      <c r="E356" s="7">
        <f>MONTH(SalesData[[#This Row],[Order Date]])</f>
        <v>11</v>
      </c>
      <c r="F356" s="6" t="str">
        <f>TEXT(SalesData[[#This Row],[Order Date]],"mmm")</f>
        <v>Nov</v>
      </c>
      <c r="G356" s="8" t="s">
        <v>21</v>
      </c>
      <c r="H356" s="8" t="s">
        <v>44</v>
      </c>
      <c r="I356" s="8" t="s">
        <v>30</v>
      </c>
      <c r="J356" s="8" t="s">
        <v>31</v>
      </c>
      <c r="K356" s="8" t="s">
        <v>98</v>
      </c>
      <c r="L356" s="8" t="s">
        <v>103</v>
      </c>
      <c r="M356" s="7">
        <v>6</v>
      </c>
      <c r="N356" s="2">
        <v>49.7</v>
      </c>
      <c r="O356" s="9">
        <v>0</v>
      </c>
      <c r="P356" s="2">
        <v>22.34</v>
      </c>
      <c r="Q356" s="2">
        <f t="shared" si="20"/>
        <v>298.20000000000005</v>
      </c>
      <c r="R356" s="2">
        <f t="shared" si="21"/>
        <v>134.04</v>
      </c>
      <c r="S356" s="2">
        <f t="shared" si="22"/>
        <v>164.16000000000005</v>
      </c>
      <c r="T356" s="6">
        <f t="shared" si="23"/>
        <v>0.55050301810865199</v>
      </c>
    </row>
    <row r="357" spans="1:20" ht="15.6" x14ac:dyDescent="0.3">
      <c r="A357" s="3" t="s">
        <v>426</v>
      </c>
      <c r="B357" s="4">
        <v>46025</v>
      </c>
      <c r="C357" s="5">
        <f>YEAR(SalesData[[#This Row],[Order Date]])</f>
        <v>2026</v>
      </c>
      <c r="D357" s="6" t="str">
        <f>"Q"&amp;ROUNDUP(MONTH(SalesData[[#This Row],[Order Date]])/3,0)</f>
        <v>Q1</v>
      </c>
      <c r="E357" s="7">
        <f>MONTH(SalesData[[#This Row],[Order Date]])</f>
        <v>1</v>
      </c>
      <c r="F357" s="6" t="str">
        <f>TEXT(SalesData[[#This Row],[Order Date]],"mmm")</f>
        <v>Jan</v>
      </c>
      <c r="G357" s="8" t="s">
        <v>61</v>
      </c>
      <c r="H357" s="8" t="s">
        <v>76</v>
      </c>
      <c r="I357" s="8" t="s">
        <v>30</v>
      </c>
      <c r="J357" s="8" t="s">
        <v>24</v>
      </c>
      <c r="K357" s="8" t="s">
        <v>32</v>
      </c>
      <c r="L357" s="8" t="s">
        <v>33</v>
      </c>
      <c r="M357" s="7">
        <v>2</v>
      </c>
      <c r="N357" s="2">
        <v>36.72</v>
      </c>
      <c r="O357" s="9">
        <v>0.05</v>
      </c>
      <c r="P357" s="2">
        <v>13.76</v>
      </c>
      <c r="Q357" s="2">
        <f t="shared" si="20"/>
        <v>69.768000000000001</v>
      </c>
      <c r="R357" s="2">
        <f t="shared" si="21"/>
        <v>27.52</v>
      </c>
      <c r="S357" s="2">
        <f t="shared" si="22"/>
        <v>42.248000000000005</v>
      </c>
      <c r="T357" s="6">
        <f t="shared" si="23"/>
        <v>0.60554982226808862</v>
      </c>
    </row>
    <row r="358" spans="1:20" ht="15.6" x14ac:dyDescent="0.3">
      <c r="A358" s="3" t="s">
        <v>427</v>
      </c>
      <c r="B358" s="4">
        <v>46120</v>
      </c>
      <c r="C358" s="5">
        <f>YEAR(SalesData[[#This Row],[Order Date]])</f>
        <v>2026</v>
      </c>
      <c r="D358" s="6" t="str">
        <f>"Q"&amp;ROUNDUP(MONTH(SalesData[[#This Row],[Order Date]])/3,0)</f>
        <v>Q2</v>
      </c>
      <c r="E358" s="7">
        <f>MONTH(SalesData[[#This Row],[Order Date]])</f>
        <v>4</v>
      </c>
      <c r="F358" s="6" t="str">
        <f>TEXT(SalesData[[#This Row],[Order Date]],"mmm")</f>
        <v>Apr</v>
      </c>
      <c r="G358" s="8" t="s">
        <v>21</v>
      </c>
      <c r="H358" s="8" t="s">
        <v>89</v>
      </c>
      <c r="I358" s="8" t="s">
        <v>30</v>
      </c>
      <c r="J358" s="8" t="s">
        <v>31</v>
      </c>
      <c r="K358" s="8" t="s">
        <v>32</v>
      </c>
      <c r="L358" s="8" t="s">
        <v>65</v>
      </c>
      <c r="M358" s="7">
        <v>1</v>
      </c>
      <c r="N358" s="2">
        <v>45.54</v>
      </c>
      <c r="O358" s="9">
        <v>0</v>
      </c>
      <c r="P358" s="2">
        <v>18.36</v>
      </c>
      <c r="Q358" s="2">
        <f t="shared" si="20"/>
        <v>45.54</v>
      </c>
      <c r="R358" s="2">
        <f t="shared" si="21"/>
        <v>18.36</v>
      </c>
      <c r="S358" s="2">
        <f t="shared" si="22"/>
        <v>27.18</v>
      </c>
      <c r="T358" s="6">
        <f t="shared" si="23"/>
        <v>0.59683794466403162</v>
      </c>
    </row>
    <row r="359" spans="1:20" ht="15.6" x14ac:dyDescent="0.3">
      <c r="A359" s="3" t="s">
        <v>428</v>
      </c>
      <c r="B359" s="4">
        <v>46262</v>
      </c>
      <c r="C359" s="5">
        <f>YEAR(SalesData[[#This Row],[Order Date]])</f>
        <v>2026</v>
      </c>
      <c r="D359" s="6" t="str">
        <f>"Q"&amp;ROUNDUP(MONTH(SalesData[[#This Row],[Order Date]])/3,0)</f>
        <v>Q3</v>
      </c>
      <c r="E359" s="7">
        <f>MONTH(SalesData[[#This Row],[Order Date]])</f>
        <v>8</v>
      </c>
      <c r="F359" s="6" t="str">
        <f>TEXT(SalesData[[#This Row],[Order Date]],"mmm")</f>
        <v>Aug</v>
      </c>
      <c r="G359" s="8" t="s">
        <v>21</v>
      </c>
      <c r="H359" s="8" t="s">
        <v>22</v>
      </c>
      <c r="I359" s="8" t="s">
        <v>48</v>
      </c>
      <c r="J359" s="8" t="s">
        <v>24</v>
      </c>
      <c r="K359" s="8" t="s">
        <v>32</v>
      </c>
      <c r="L359" s="8" t="s">
        <v>33</v>
      </c>
      <c r="M359" s="7">
        <v>1</v>
      </c>
      <c r="N359" s="2">
        <v>35.700000000000003</v>
      </c>
      <c r="O359" s="9">
        <v>0.05</v>
      </c>
      <c r="P359" s="2">
        <v>13.45</v>
      </c>
      <c r="Q359" s="2">
        <f t="shared" si="20"/>
        <v>33.914999999999999</v>
      </c>
      <c r="R359" s="2">
        <f t="shared" si="21"/>
        <v>13.45</v>
      </c>
      <c r="S359" s="2">
        <f t="shared" si="22"/>
        <v>20.465</v>
      </c>
      <c r="T359" s="6">
        <f t="shared" si="23"/>
        <v>0.60342031549461894</v>
      </c>
    </row>
    <row r="360" spans="1:20" ht="15.6" x14ac:dyDescent="0.3">
      <c r="A360" s="3" t="s">
        <v>429</v>
      </c>
      <c r="B360" s="4">
        <v>46244</v>
      </c>
      <c r="C360" s="5">
        <f>YEAR(SalesData[[#This Row],[Order Date]])</f>
        <v>2026</v>
      </c>
      <c r="D360" s="6" t="str">
        <f>"Q"&amp;ROUNDUP(MONTH(SalesData[[#This Row],[Order Date]])/3,0)</f>
        <v>Q3</v>
      </c>
      <c r="E360" s="7">
        <f>MONTH(SalesData[[#This Row],[Order Date]])</f>
        <v>8</v>
      </c>
      <c r="F360" s="6" t="str">
        <f>TEXT(SalesData[[#This Row],[Order Date]],"mmm")</f>
        <v>Aug</v>
      </c>
      <c r="G360" s="8" t="s">
        <v>54</v>
      </c>
      <c r="H360" s="8" t="s">
        <v>92</v>
      </c>
      <c r="I360" s="8" t="s">
        <v>23</v>
      </c>
      <c r="J360" s="8" t="s">
        <v>31</v>
      </c>
      <c r="K360" s="8" t="s">
        <v>39</v>
      </c>
      <c r="L360" s="8" t="s">
        <v>40</v>
      </c>
      <c r="M360" s="7">
        <v>2</v>
      </c>
      <c r="N360" s="2">
        <v>199.85</v>
      </c>
      <c r="O360" s="9">
        <v>0.05</v>
      </c>
      <c r="P360" s="2">
        <v>104.34</v>
      </c>
      <c r="Q360" s="2">
        <f t="shared" si="20"/>
        <v>379.71499999999997</v>
      </c>
      <c r="R360" s="2">
        <f t="shared" si="21"/>
        <v>208.68</v>
      </c>
      <c r="S360" s="2">
        <f t="shared" si="22"/>
        <v>171.03499999999997</v>
      </c>
      <c r="T360" s="6">
        <f t="shared" si="23"/>
        <v>0.45042992770893953</v>
      </c>
    </row>
    <row r="361" spans="1:20" ht="15.6" x14ac:dyDescent="0.3">
      <c r="A361" s="3" t="s">
        <v>430</v>
      </c>
      <c r="B361" s="4">
        <v>46076</v>
      </c>
      <c r="C361" s="5">
        <f>YEAR(SalesData[[#This Row],[Order Date]])</f>
        <v>2026</v>
      </c>
      <c r="D361" s="6" t="str">
        <f>"Q"&amp;ROUNDUP(MONTH(SalesData[[#This Row],[Order Date]])/3,0)</f>
        <v>Q1</v>
      </c>
      <c r="E361" s="7">
        <f>MONTH(SalesData[[#This Row],[Order Date]])</f>
        <v>2</v>
      </c>
      <c r="F361" s="6" t="str">
        <f>TEXT(SalesData[[#This Row],[Order Date]],"mmm")</f>
        <v>Feb</v>
      </c>
      <c r="G361" s="8" t="s">
        <v>61</v>
      </c>
      <c r="H361" s="8" t="s">
        <v>108</v>
      </c>
      <c r="I361" s="8" t="s">
        <v>30</v>
      </c>
      <c r="J361" s="8" t="s">
        <v>31</v>
      </c>
      <c r="K361" s="8" t="s">
        <v>51</v>
      </c>
      <c r="L361" s="8" t="s">
        <v>95</v>
      </c>
      <c r="M361" s="7">
        <v>1</v>
      </c>
      <c r="N361" s="2">
        <v>80.42</v>
      </c>
      <c r="O361" s="9">
        <v>0</v>
      </c>
      <c r="P361" s="2">
        <v>41.72</v>
      </c>
      <c r="Q361" s="2">
        <f t="shared" si="20"/>
        <v>80.42</v>
      </c>
      <c r="R361" s="2">
        <f t="shared" si="21"/>
        <v>41.72</v>
      </c>
      <c r="S361" s="2">
        <f t="shared" si="22"/>
        <v>38.700000000000003</v>
      </c>
      <c r="T361" s="6">
        <f t="shared" si="23"/>
        <v>0.4812235762248197</v>
      </c>
    </row>
    <row r="362" spans="1:20" ht="15.6" x14ac:dyDescent="0.3">
      <c r="A362" s="3" t="s">
        <v>431</v>
      </c>
      <c r="B362" s="4">
        <v>46295</v>
      </c>
      <c r="C362" s="5">
        <f>YEAR(SalesData[[#This Row],[Order Date]])</f>
        <v>2026</v>
      </c>
      <c r="D362" s="6" t="str">
        <f>"Q"&amp;ROUNDUP(MONTH(SalesData[[#This Row],[Order Date]])/3,0)</f>
        <v>Q3</v>
      </c>
      <c r="E362" s="7">
        <f>MONTH(SalesData[[#This Row],[Order Date]])</f>
        <v>9</v>
      </c>
      <c r="F362" s="6" t="str">
        <f>TEXT(SalesData[[#This Row],[Order Date]],"mmm")</f>
        <v>Sep</v>
      </c>
      <c r="G362" s="8" t="s">
        <v>61</v>
      </c>
      <c r="H362" s="8" t="s">
        <v>76</v>
      </c>
      <c r="I362" s="8" t="s">
        <v>23</v>
      </c>
      <c r="J362" s="8" t="s">
        <v>36</v>
      </c>
      <c r="K362" s="8" t="s">
        <v>25</v>
      </c>
      <c r="L362" s="8" t="s">
        <v>70</v>
      </c>
      <c r="M362" s="7">
        <v>1</v>
      </c>
      <c r="N362" s="2">
        <v>140.78</v>
      </c>
      <c r="O362" s="9">
        <v>0.05</v>
      </c>
      <c r="P362" s="2">
        <v>80.8</v>
      </c>
      <c r="Q362" s="2">
        <f t="shared" si="20"/>
        <v>133.74099999999999</v>
      </c>
      <c r="R362" s="2">
        <f t="shared" si="21"/>
        <v>80.8</v>
      </c>
      <c r="S362" s="2">
        <f t="shared" si="22"/>
        <v>52.940999999999988</v>
      </c>
      <c r="T362" s="6">
        <f t="shared" si="23"/>
        <v>0.39584719719457756</v>
      </c>
    </row>
    <row r="363" spans="1:20" ht="15.6" x14ac:dyDescent="0.3">
      <c r="A363" s="3" t="s">
        <v>432</v>
      </c>
      <c r="B363" s="4">
        <v>46098</v>
      </c>
      <c r="C363" s="5">
        <f>YEAR(SalesData[[#This Row],[Order Date]])</f>
        <v>2026</v>
      </c>
      <c r="D363" s="6" t="str">
        <f>"Q"&amp;ROUNDUP(MONTH(SalesData[[#This Row],[Order Date]])/3,0)</f>
        <v>Q1</v>
      </c>
      <c r="E363" s="7">
        <f>MONTH(SalesData[[#This Row],[Order Date]])</f>
        <v>3</v>
      </c>
      <c r="F363" s="6" t="str">
        <f>TEXT(SalesData[[#This Row],[Order Date]],"mmm")</f>
        <v>Mar</v>
      </c>
      <c r="G363" s="8" t="s">
        <v>28</v>
      </c>
      <c r="H363" s="8" t="s">
        <v>86</v>
      </c>
      <c r="I363" s="8" t="s">
        <v>48</v>
      </c>
      <c r="J363" s="8" t="s">
        <v>36</v>
      </c>
      <c r="K363" s="8" t="s">
        <v>39</v>
      </c>
      <c r="L363" s="8" t="s">
        <v>67</v>
      </c>
      <c r="M363" s="7">
        <v>5</v>
      </c>
      <c r="N363" s="2">
        <v>123.95</v>
      </c>
      <c r="O363" s="9">
        <v>0.05</v>
      </c>
      <c r="P363" s="2">
        <v>59.23</v>
      </c>
      <c r="Q363" s="2">
        <f t="shared" si="20"/>
        <v>588.76249999999993</v>
      </c>
      <c r="R363" s="2">
        <f t="shared" si="21"/>
        <v>296.14999999999998</v>
      </c>
      <c r="S363" s="2">
        <f t="shared" si="22"/>
        <v>292.61249999999995</v>
      </c>
      <c r="T363" s="6">
        <f t="shared" si="23"/>
        <v>0.49699581749856692</v>
      </c>
    </row>
    <row r="364" spans="1:20" ht="15.6" x14ac:dyDescent="0.3">
      <c r="A364" s="3" t="s">
        <v>433</v>
      </c>
      <c r="B364" s="4">
        <v>46055</v>
      </c>
      <c r="C364" s="5">
        <f>YEAR(SalesData[[#This Row],[Order Date]])</f>
        <v>2026</v>
      </c>
      <c r="D364" s="6" t="str">
        <f>"Q"&amp;ROUNDUP(MONTH(SalesData[[#This Row],[Order Date]])/3,0)</f>
        <v>Q1</v>
      </c>
      <c r="E364" s="7">
        <f>MONTH(SalesData[[#This Row],[Order Date]])</f>
        <v>2</v>
      </c>
      <c r="F364" s="6" t="str">
        <f>TEXT(SalesData[[#This Row],[Order Date]],"mmm")</f>
        <v>Feb</v>
      </c>
      <c r="G364" s="8" t="s">
        <v>21</v>
      </c>
      <c r="H364" s="8" t="s">
        <v>42</v>
      </c>
      <c r="I364" s="8" t="s">
        <v>45</v>
      </c>
      <c r="J364" s="8" t="s">
        <v>36</v>
      </c>
      <c r="K364" s="8" t="s">
        <v>51</v>
      </c>
      <c r="L364" s="8" t="s">
        <v>58</v>
      </c>
      <c r="M364" s="7">
        <v>8</v>
      </c>
      <c r="N364" s="2">
        <v>102.78</v>
      </c>
      <c r="O364" s="9">
        <v>0.15</v>
      </c>
      <c r="P364" s="2">
        <v>50.39</v>
      </c>
      <c r="Q364" s="2">
        <f t="shared" si="20"/>
        <v>698.904</v>
      </c>
      <c r="R364" s="2">
        <f t="shared" si="21"/>
        <v>403.12</v>
      </c>
      <c r="S364" s="2">
        <f t="shared" si="22"/>
        <v>295.78399999999999</v>
      </c>
      <c r="T364" s="6">
        <f t="shared" si="23"/>
        <v>0.42321119924911005</v>
      </c>
    </row>
    <row r="365" spans="1:20" ht="15.6" x14ac:dyDescent="0.3">
      <c r="A365" s="3" t="s">
        <v>434</v>
      </c>
      <c r="B365" s="4">
        <v>46265</v>
      </c>
      <c r="C365" s="5">
        <f>YEAR(SalesData[[#This Row],[Order Date]])</f>
        <v>2026</v>
      </c>
      <c r="D365" s="6" t="str">
        <f>"Q"&amp;ROUNDUP(MONTH(SalesData[[#This Row],[Order Date]])/3,0)</f>
        <v>Q3</v>
      </c>
      <c r="E365" s="7">
        <f>MONTH(SalesData[[#This Row],[Order Date]])</f>
        <v>8</v>
      </c>
      <c r="F365" s="6" t="str">
        <f>TEXT(SalesData[[#This Row],[Order Date]],"mmm")</f>
        <v>Aug</v>
      </c>
      <c r="G365" s="8" t="s">
        <v>21</v>
      </c>
      <c r="H365" s="8" t="s">
        <v>89</v>
      </c>
      <c r="I365" s="8" t="s">
        <v>48</v>
      </c>
      <c r="J365" s="8" t="s">
        <v>24</v>
      </c>
      <c r="K365" s="8" t="s">
        <v>98</v>
      </c>
      <c r="L365" s="8" t="s">
        <v>131</v>
      </c>
      <c r="M365" s="7">
        <v>1</v>
      </c>
      <c r="N365" s="2">
        <v>40.770000000000003</v>
      </c>
      <c r="O365" s="9">
        <v>0</v>
      </c>
      <c r="P365" s="2">
        <v>15.13</v>
      </c>
      <c r="Q365" s="2">
        <f t="shared" si="20"/>
        <v>40.770000000000003</v>
      </c>
      <c r="R365" s="2">
        <f t="shared" si="21"/>
        <v>15.13</v>
      </c>
      <c r="S365" s="2">
        <f t="shared" si="22"/>
        <v>25.64</v>
      </c>
      <c r="T365" s="6">
        <f t="shared" si="23"/>
        <v>0.62889379445670834</v>
      </c>
    </row>
    <row r="366" spans="1:20" ht="15.6" x14ac:dyDescent="0.3">
      <c r="A366" s="3" t="s">
        <v>435</v>
      </c>
      <c r="B366" s="4">
        <v>46046</v>
      </c>
      <c r="C366" s="5">
        <f>YEAR(SalesData[[#This Row],[Order Date]])</f>
        <v>2026</v>
      </c>
      <c r="D366" s="6" t="str">
        <f>"Q"&amp;ROUNDUP(MONTH(SalesData[[#This Row],[Order Date]])/3,0)</f>
        <v>Q1</v>
      </c>
      <c r="E366" s="7">
        <f>MONTH(SalesData[[#This Row],[Order Date]])</f>
        <v>1</v>
      </c>
      <c r="F366" s="6" t="str">
        <f>TEXT(SalesData[[#This Row],[Order Date]],"mmm")</f>
        <v>Jan</v>
      </c>
      <c r="G366" s="8" t="s">
        <v>28</v>
      </c>
      <c r="H366" s="8" t="s">
        <v>86</v>
      </c>
      <c r="I366" s="8" t="s">
        <v>30</v>
      </c>
      <c r="J366" s="8" t="s">
        <v>31</v>
      </c>
      <c r="K366" s="8" t="s">
        <v>32</v>
      </c>
      <c r="L366" s="8" t="s">
        <v>46</v>
      </c>
      <c r="M366" s="7">
        <v>1</v>
      </c>
      <c r="N366" s="2">
        <v>163.71</v>
      </c>
      <c r="O366" s="9">
        <v>0</v>
      </c>
      <c r="P366" s="2">
        <v>90.06</v>
      </c>
      <c r="Q366" s="2">
        <f t="shared" si="20"/>
        <v>163.71</v>
      </c>
      <c r="R366" s="2">
        <f t="shared" si="21"/>
        <v>90.06</v>
      </c>
      <c r="S366" s="2">
        <f t="shared" si="22"/>
        <v>73.650000000000006</v>
      </c>
      <c r="T366" s="6">
        <f t="shared" si="23"/>
        <v>0.44988088693421296</v>
      </c>
    </row>
    <row r="367" spans="1:20" ht="15.6" x14ac:dyDescent="0.3">
      <c r="A367" s="3" t="s">
        <v>436</v>
      </c>
      <c r="B367" s="4">
        <v>46233</v>
      </c>
      <c r="C367" s="5">
        <f>YEAR(SalesData[[#This Row],[Order Date]])</f>
        <v>2026</v>
      </c>
      <c r="D367" s="6" t="str">
        <f>"Q"&amp;ROUNDUP(MONTH(SalesData[[#This Row],[Order Date]])/3,0)</f>
        <v>Q3</v>
      </c>
      <c r="E367" s="7">
        <f>MONTH(SalesData[[#This Row],[Order Date]])</f>
        <v>7</v>
      </c>
      <c r="F367" s="6" t="str">
        <f>TEXT(SalesData[[#This Row],[Order Date]],"mmm")</f>
        <v>Jul</v>
      </c>
      <c r="G367" s="8" t="s">
        <v>21</v>
      </c>
      <c r="H367" s="8" t="s">
        <v>42</v>
      </c>
      <c r="I367" s="8" t="s">
        <v>30</v>
      </c>
      <c r="J367" s="8" t="s">
        <v>31</v>
      </c>
      <c r="K367" s="8" t="s">
        <v>51</v>
      </c>
      <c r="L367" s="8" t="s">
        <v>95</v>
      </c>
      <c r="M367" s="7">
        <v>3</v>
      </c>
      <c r="N367" s="2">
        <v>81.5</v>
      </c>
      <c r="O367" s="9">
        <v>0.05</v>
      </c>
      <c r="P367" s="2">
        <v>43.85</v>
      </c>
      <c r="Q367" s="2">
        <f t="shared" si="20"/>
        <v>232.27499999999998</v>
      </c>
      <c r="R367" s="2">
        <f t="shared" si="21"/>
        <v>131.55000000000001</v>
      </c>
      <c r="S367" s="2">
        <f t="shared" si="22"/>
        <v>100.72499999999997</v>
      </c>
      <c r="T367" s="6">
        <f t="shared" si="23"/>
        <v>0.43364546335163051</v>
      </c>
    </row>
    <row r="368" spans="1:20" ht="15.6" x14ac:dyDescent="0.3">
      <c r="A368" s="3" t="s">
        <v>437</v>
      </c>
      <c r="B368" s="4">
        <v>46057</v>
      </c>
      <c r="C368" s="5">
        <f>YEAR(SalesData[[#This Row],[Order Date]])</f>
        <v>2026</v>
      </c>
      <c r="D368" s="6" t="str">
        <f>"Q"&amp;ROUNDUP(MONTH(SalesData[[#This Row],[Order Date]])/3,0)</f>
        <v>Q1</v>
      </c>
      <c r="E368" s="7">
        <f>MONTH(SalesData[[#This Row],[Order Date]])</f>
        <v>2</v>
      </c>
      <c r="F368" s="6" t="str">
        <f>TEXT(SalesData[[#This Row],[Order Date]],"mmm")</f>
        <v>Feb</v>
      </c>
      <c r="G368" s="8" t="s">
        <v>61</v>
      </c>
      <c r="H368" s="8" t="s">
        <v>69</v>
      </c>
      <c r="I368" s="8" t="s">
        <v>30</v>
      </c>
      <c r="J368" s="8" t="s">
        <v>24</v>
      </c>
      <c r="K368" s="8" t="s">
        <v>32</v>
      </c>
      <c r="L368" s="8" t="s">
        <v>65</v>
      </c>
      <c r="M368" s="7">
        <v>2</v>
      </c>
      <c r="N368" s="2">
        <v>45.81</v>
      </c>
      <c r="O368" s="9">
        <v>0.1</v>
      </c>
      <c r="P368" s="2">
        <v>18.420000000000002</v>
      </c>
      <c r="Q368" s="2">
        <f t="shared" si="20"/>
        <v>82.458000000000013</v>
      </c>
      <c r="R368" s="2">
        <f t="shared" si="21"/>
        <v>36.840000000000003</v>
      </c>
      <c r="S368" s="2">
        <f t="shared" si="22"/>
        <v>45.618000000000009</v>
      </c>
      <c r="T368" s="6">
        <f t="shared" si="23"/>
        <v>0.55322709743141962</v>
      </c>
    </row>
    <row r="369" spans="1:20" ht="15.6" x14ac:dyDescent="0.3">
      <c r="A369" s="3" t="s">
        <v>438</v>
      </c>
      <c r="B369" s="4">
        <v>46195</v>
      </c>
      <c r="C369" s="5">
        <f>YEAR(SalesData[[#This Row],[Order Date]])</f>
        <v>2026</v>
      </c>
      <c r="D369" s="6" t="str">
        <f>"Q"&amp;ROUNDUP(MONTH(SalesData[[#This Row],[Order Date]])/3,0)</f>
        <v>Q2</v>
      </c>
      <c r="E369" s="7">
        <f>MONTH(SalesData[[#This Row],[Order Date]])</f>
        <v>6</v>
      </c>
      <c r="F369" s="6" t="str">
        <f>TEXT(SalesData[[#This Row],[Order Date]],"mmm")</f>
        <v>Jun</v>
      </c>
      <c r="G369" s="8" t="s">
        <v>21</v>
      </c>
      <c r="H369" s="8" t="s">
        <v>89</v>
      </c>
      <c r="I369" s="8" t="s">
        <v>30</v>
      </c>
      <c r="J369" s="8" t="s">
        <v>36</v>
      </c>
      <c r="K369" s="8" t="s">
        <v>32</v>
      </c>
      <c r="L369" s="8" t="s">
        <v>33</v>
      </c>
      <c r="M369" s="7">
        <v>1</v>
      </c>
      <c r="N369" s="2">
        <v>36.01</v>
      </c>
      <c r="O369" s="9">
        <v>0</v>
      </c>
      <c r="P369" s="2">
        <v>13.23</v>
      </c>
      <c r="Q369" s="2">
        <f t="shared" si="20"/>
        <v>36.01</v>
      </c>
      <c r="R369" s="2">
        <f t="shared" si="21"/>
        <v>13.23</v>
      </c>
      <c r="S369" s="2">
        <f t="shared" si="22"/>
        <v>22.779999999999998</v>
      </c>
      <c r="T369" s="6">
        <f t="shared" si="23"/>
        <v>0.63260205498472644</v>
      </c>
    </row>
    <row r="370" spans="1:20" ht="15.6" x14ac:dyDescent="0.3">
      <c r="A370" s="3" t="s">
        <v>439</v>
      </c>
      <c r="B370" s="4">
        <v>46075</v>
      </c>
      <c r="C370" s="5">
        <f>YEAR(SalesData[[#This Row],[Order Date]])</f>
        <v>2026</v>
      </c>
      <c r="D370" s="6" t="str">
        <f>"Q"&amp;ROUNDUP(MONTH(SalesData[[#This Row],[Order Date]])/3,0)</f>
        <v>Q1</v>
      </c>
      <c r="E370" s="7">
        <f>MONTH(SalesData[[#This Row],[Order Date]])</f>
        <v>2</v>
      </c>
      <c r="F370" s="6" t="str">
        <f>TEXT(SalesData[[#This Row],[Order Date]],"mmm")</f>
        <v>Feb</v>
      </c>
      <c r="G370" s="8" t="s">
        <v>61</v>
      </c>
      <c r="H370" s="8" t="s">
        <v>69</v>
      </c>
      <c r="I370" s="8" t="s">
        <v>30</v>
      </c>
      <c r="J370" s="8" t="s">
        <v>31</v>
      </c>
      <c r="K370" s="8" t="s">
        <v>39</v>
      </c>
      <c r="L370" s="8" t="s">
        <v>67</v>
      </c>
      <c r="M370" s="7">
        <v>1</v>
      </c>
      <c r="N370" s="2">
        <v>124.93</v>
      </c>
      <c r="O370" s="9">
        <v>0.1</v>
      </c>
      <c r="P370" s="2">
        <v>59.74</v>
      </c>
      <c r="Q370" s="2">
        <f t="shared" si="20"/>
        <v>112.43700000000001</v>
      </c>
      <c r="R370" s="2">
        <f t="shared" si="21"/>
        <v>59.74</v>
      </c>
      <c r="S370" s="2">
        <f t="shared" si="22"/>
        <v>52.69700000000001</v>
      </c>
      <c r="T370" s="6">
        <f t="shared" si="23"/>
        <v>0.46868023871145625</v>
      </c>
    </row>
    <row r="371" spans="1:20" ht="15.6" x14ac:dyDescent="0.3">
      <c r="A371" s="3" t="s">
        <v>440</v>
      </c>
      <c r="B371" s="4">
        <v>46214</v>
      </c>
      <c r="C371" s="5">
        <f>YEAR(SalesData[[#This Row],[Order Date]])</f>
        <v>2026</v>
      </c>
      <c r="D371" s="6" t="str">
        <f>"Q"&amp;ROUNDUP(MONTH(SalesData[[#This Row],[Order Date]])/3,0)</f>
        <v>Q3</v>
      </c>
      <c r="E371" s="7">
        <f>MONTH(SalesData[[#This Row],[Order Date]])</f>
        <v>7</v>
      </c>
      <c r="F371" s="6" t="str">
        <f>TEXT(SalesData[[#This Row],[Order Date]],"mmm")</f>
        <v>Jul</v>
      </c>
      <c r="G371" s="8" t="s">
        <v>54</v>
      </c>
      <c r="H371" s="8" t="s">
        <v>57</v>
      </c>
      <c r="I371" s="8" t="s">
        <v>23</v>
      </c>
      <c r="J371" s="8" t="s">
        <v>24</v>
      </c>
      <c r="K371" s="8" t="s">
        <v>51</v>
      </c>
      <c r="L371" s="8" t="s">
        <v>95</v>
      </c>
      <c r="M371" s="7">
        <v>2</v>
      </c>
      <c r="N371" s="2">
        <v>83.33</v>
      </c>
      <c r="O371" s="9">
        <v>0</v>
      </c>
      <c r="P371" s="2">
        <v>42.11</v>
      </c>
      <c r="Q371" s="2">
        <f t="shared" si="20"/>
        <v>166.66</v>
      </c>
      <c r="R371" s="2">
        <f t="shared" si="21"/>
        <v>84.22</v>
      </c>
      <c r="S371" s="2">
        <f t="shared" si="22"/>
        <v>82.44</v>
      </c>
      <c r="T371" s="6">
        <f t="shared" si="23"/>
        <v>0.49465978639145564</v>
      </c>
    </row>
    <row r="372" spans="1:20" ht="15.6" x14ac:dyDescent="0.3">
      <c r="A372" s="3" t="s">
        <v>441</v>
      </c>
      <c r="B372" s="4">
        <v>46364</v>
      </c>
      <c r="C372" s="5">
        <f>YEAR(SalesData[[#This Row],[Order Date]])</f>
        <v>2026</v>
      </c>
      <c r="D372" s="6" t="str">
        <f>"Q"&amp;ROUNDUP(MONTH(SalesData[[#This Row],[Order Date]])/3,0)</f>
        <v>Q4</v>
      </c>
      <c r="E372" s="7">
        <f>MONTH(SalesData[[#This Row],[Order Date]])</f>
        <v>12</v>
      </c>
      <c r="F372" s="6" t="str">
        <f>TEXT(SalesData[[#This Row],[Order Date]],"mmm")</f>
        <v>Dec</v>
      </c>
      <c r="G372" s="8" t="s">
        <v>54</v>
      </c>
      <c r="H372" s="8" t="s">
        <v>92</v>
      </c>
      <c r="I372" s="8" t="s">
        <v>30</v>
      </c>
      <c r="J372" s="8" t="s">
        <v>24</v>
      </c>
      <c r="K372" s="8" t="s">
        <v>32</v>
      </c>
      <c r="L372" s="8" t="s">
        <v>33</v>
      </c>
      <c r="M372" s="7">
        <v>3</v>
      </c>
      <c r="N372" s="2">
        <v>36.25</v>
      </c>
      <c r="O372" s="9">
        <v>0</v>
      </c>
      <c r="P372" s="2">
        <v>13.67</v>
      </c>
      <c r="Q372" s="2">
        <f t="shared" si="20"/>
        <v>108.75</v>
      </c>
      <c r="R372" s="2">
        <f t="shared" si="21"/>
        <v>41.01</v>
      </c>
      <c r="S372" s="2">
        <f t="shared" si="22"/>
        <v>67.740000000000009</v>
      </c>
      <c r="T372" s="6">
        <f t="shared" si="23"/>
        <v>0.62289655172413805</v>
      </c>
    </row>
    <row r="373" spans="1:20" ht="15.6" x14ac:dyDescent="0.3">
      <c r="A373" s="3" t="s">
        <v>442</v>
      </c>
      <c r="B373" s="4">
        <v>46250</v>
      </c>
      <c r="C373" s="5">
        <f>YEAR(SalesData[[#This Row],[Order Date]])</f>
        <v>2026</v>
      </c>
      <c r="D373" s="6" t="str">
        <f>"Q"&amp;ROUNDUP(MONTH(SalesData[[#This Row],[Order Date]])/3,0)</f>
        <v>Q3</v>
      </c>
      <c r="E373" s="7">
        <f>MONTH(SalesData[[#This Row],[Order Date]])</f>
        <v>8</v>
      </c>
      <c r="F373" s="6" t="str">
        <f>TEXT(SalesData[[#This Row],[Order Date]],"mmm")</f>
        <v>Aug</v>
      </c>
      <c r="G373" s="8" t="s">
        <v>28</v>
      </c>
      <c r="H373" s="8" t="s">
        <v>29</v>
      </c>
      <c r="I373" s="8" t="s">
        <v>30</v>
      </c>
      <c r="J373" s="8" t="s">
        <v>31</v>
      </c>
      <c r="K373" s="8" t="s">
        <v>32</v>
      </c>
      <c r="L373" s="8" t="s">
        <v>33</v>
      </c>
      <c r="M373" s="7">
        <v>1</v>
      </c>
      <c r="N373" s="2">
        <v>35.619999999999997</v>
      </c>
      <c r="O373" s="9">
        <v>0.1</v>
      </c>
      <c r="P373" s="2">
        <v>13.55</v>
      </c>
      <c r="Q373" s="2">
        <f t="shared" si="20"/>
        <v>32.058</v>
      </c>
      <c r="R373" s="2">
        <f t="shared" si="21"/>
        <v>13.55</v>
      </c>
      <c r="S373" s="2">
        <f t="shared" si="22"/>
        <v>18.507999999999999</v>
      </c>
      <c r="T373" s="6">
        <f t="shared" si="23"/>
        <v>0.57732859192713204</v>
      </c>
    </row>
    <row r="374" spans="1:20" ht="15.6" x14ac:dyDescent="0.3">
      <c r="A374" s="3" t="s">
        <v>443</v>
      </c>
      <c r="B374" s="4">
        <v>46050</v>
      </c>
      <c r="C374" s="5">
        <f>YEAR(SalesData[[#This Row],[Order Date]])</f>
        <v>2026</v>
      </c>
      <c r="D374" s="6" t="str">
        <f>"Q"&amp;ROUNDUP(MONTH(SalesData[[#This Row],[Order Date]])/3,0)</f>
        <v>Q1</v>
      </c>
      <c r="E374" s="7">
        <f>MONTH(SalesData[[#This Row],[Order Date]])</f>
        <v>1</v>
      </c>
      <c r="F374" s="6" t="str">
        <f>TEXT(SalesData[[#This Row],[Order Date]],"mmm")</f>
        <v>Jan</v>
      </c>
      <c r="G374" s="8" t="s">
        <v>54</v>
      </c>
      <c r="H374" s="8" t="s">
        <v>55</v>
      </c>
      <c r="I374" s="8" t="s">
        <v>48</v>
      </c>
      <c r="J374" s="8" t="s">
        <v>36</v>
      </c>
      <c r="K374" s="8" t="s">
        <v>25</v>
      </c>
      <c r="L374" s="8" t="s">
        <v>49</v>
      </c>
      <c r="M374" s="7">
        <v>1</v>
      </c>
      <c r="N374" s="2">
        <v>70.41</v>
      </c>
      <c r="O374" s="9">
        <v>0</v>
      </c>
      <c r="P374" s="2">
        <v>32.74</v>
      </c>
      <c r="Q374" s="2">
        <f t="shared" si="20"/>
        <v>70.41</v>
      </c>
      <c r="R374" s="2">
        <f t="shared" si="21"/>
        <v>32.74</v>
      </c>
      <c r="S374" s="2">
        <f t="shared" si="22"/>
        <v>37.669999999999995</v>
      </c>
      <c r="T374" s="6">
        <f t="shared" si="23"/>
        <v>0.53500923164323244</v>
      </c>
    </row>
    <row r="375" spans="1:20" ht="15.6" x14ac:dyDescent="0.3">
      <c r="A375" s="3" t="s">
        <v>444</v>
      </c>
      <c r="B375" s="4">
        <v>46202</v>
      </c>
      <c r="C375" s="5">
        <f>YEAR(SalesData[[#This Row],[Order Date]])</f>
        <v>2026</v>
      </c>
      <c r="D375" s="6" t="str">
        <f>"Q"&amp;ROUNDUP(MONTH(SalesData[[#This Row],[Order Date]])/3,0)</f>
        <v>Q2</v>
      </c>
      <c r="E375" s="7">
        <f>MONTH(SalesData[[#This Row],[Order Date]])</f>
        <v>6</v>
      </c>
      <c r="F375" s="6" t="str">
        <f>TEXT(SalesData[[#This Row],[Order Date]],"mmm")</f>
        <v>Jun</v>
      </c>
      <c r="G375" s="8" t="s">
        <v>28</v>
      </c>
      <c r="H375" s="8" t="s">
        <v>29</v>
      </c>
      <c r="I375" s="8" t="s">
        <v>45</v>
      </c>
      <c r="J375" s="8" t="s">
        <v>36</v>
      </c>
      <c r="K375" s="8" t="s">
        <v>32</v>
      </c>
      <c r="L375" s="8" t="s">
        <v>46</v>
      </c>
      <c r="M375" s="7">
        <v>5</v>
      </c>
      <c r="N375" s="2">
        <v>162.29</v>
      </c>
      <c r="O375" s="9">
        <v>0.15</v>
      </c>
      <c r="P375" s="2">
        <v>86.66</v>
      </c>
      <c r="Q375" s="2">
        <f t="shared" si="20"/>
        <v>689.73249999999996</v>
      </c>
      <c r="R375" s="2">
        <f t="shared" si="21"/>
        <v>433.29999999999995</v>
      </c>
      <c r="S375" s="2">
        <f t="shared" si="22"/>
        <v>256.4325</v>
      </c>
      <c r="T375" s="6">
        <f t="shared" si="23"/>
        <v>0.37178543855770174</v>
      </c>
    </row>
    <row r="376" spans="1:20" ht="15.6" x14ac:dyDescent="0.3">
      <c r="A376" s="3" t="s">
        <v>445</v>
      </c>
      <c r="B376" s="4">
        <v>46131</v>
      </c>
      <c r="C376" s="5">
        <f>YEAR(SalesData[[#This Row],[Order Date]])</f>
        <v>2026</v>
      </c>
      <c r="D376" s="6" t="str">
        <f>"Q"&amp;ROUNDUP(MONTH(SalesData[[#This Row],[Order Date]])/3,0)</f>
        <v>Q2</v>
      </c>
      <c r="E376" s="7">
        <f>MONTH(SalesData[[#This Row],[Order Date]])</f>
        <v>4</v>
      </c>
      <c r="F376" s="6" t="str">
        <f>TEXT(SalesData[[#This Row],[Order Date]],"mmm")</f>
        <v>Apr</v>
      </c>
      <c r="G376" s="8" t="s">
        <v>28</v>
      </c>
      <c r="H376" s="8" t="s">
        <v>29</v>
      </c>
      <c r="I376" s="8" t="s">
        <v>45</v>
      </c>
      <c r="J376" s="8" t="s">
        <v>36</v>
      </c>
      <c r="K376" s="8" t="s">
        <v>39</v>
      </c>
      <c r="L376" s="8" t="s">
        <v>67</v>
      </c>
      <c r="M376" s="7">
        <v>15</v>
      </c>
      <c r="N376" s="2">
        <v>122.1</v>
      </c>
      <c r="O376" s="9">
        <v>0.15</v>
      </c>
      <c r="P376" s="2">
        <v>62.33</v>
      </c>
      <c r="Q376" s="2">
        <f t="shared" si="20"/>
        <v>1556.7749999999999</v>
      </c>
      <c r="R376" s="2">
        <f t="shared" si="21"/>
        <v>934.94999999999993</v>
      </c>
      <c r="S376" s="2">
        <f t="shared" si="22"/>
        <v>621.82499999999993</v>
      </c>
      <c r="T376" s="6">
        <f t="shared" si="23"/>
        <v>0.39943151707857588</v>
      </c>
    </row>
    <row r="377" spans="1:20" ht="15.6" x14ac:dyDescent="0.3">
      <c r="A377" s="3" t="s">
        <v>446</v>
      </c>
      <c r="B377" s="4">
        <v>46134</v>
      </c>
      <c r="C377" s="5">
        <f>YEAR(SalesData[[#This Row],[Order Date]])</f>
        <v>2026</v>
      </c>
      <c r="D377" s="6" t="str">
        <f>"Q"&amp;ROUNDUP(MONTH(SalesData[[#This Row],[Order Date]])/3,0)</f>
        <v>Q2</v>
      </c>
      <c r="E377" s="7">
        <f>MONTH(SalesData[[#This Row],[Order Date]])</f>
        <v>4</v>
      </c>
      <c r="F377" s="6" t="str">
        <f>TEXT(SalesData[[#This Row],[Order Date]],"mmm")</f>
        <v>Apr</v>
      </c>
      <c r="G377" s="8" t="s">
        <v>61</v>
      </c>
      <c r="H377" s="8" t="s">
        <v>69</v>
      </c>
      <c r="I377" s="8" t="s">
        <v>30</v>
      </c>
      <c r="J377" s="8" t="s">
        <v>31</v>
      </c>
      <c r="K377" s="8" t="s">
        <v>25</v>
      </c>
      <c r="L377" s="8" t="s">
        <v>26</v>
      </c>
      <c r="M377" s="7">
        <v>1</v>
      </c>
      <c r="N377" s="2">
        <v>151.15</v>
      </c>
      <c r="O377" s="9">
        <v>0</v>
      </c>
      <c r="P377" s="2">
        <v>77.680000000000007</v>
      </c>
      <c r="Q377" s="2">
        <f t="shared" si="20"/>
        <v>151.15</v>
      </c>
      <c r="R377" s="2">
        <f t="shared" si="21"/>
        <v>77.680000000000007</v>
      </c>
      <c r="S377" s="2">
        <f t="shared" si="22"/>
        <v>73.47</v>
      </c>
      <c r="T377" s="6">
        <f t="shared" si="23"/>
        <v>0.48607343698312933</v>
      </c>
    </row>
    <row r="378" spans="1:20" ht="15.6" x14ac:dyDescent="0.3">
      <c r="A378" s="3" t="s">
        <v>447</v>
      </c>
      <c r="B378" s="4">
        <v>46382</v>
      </c>
      <c r="C378" s="5">
        <f>YEAR(SalesData[[#This Row],[Order Date]])</f>
        <v>2026</v>
      </c>
      <c r="D378" s="6" t="str">
        <f>"Q"&amp;ROUNDUP(MONTH(SalesData[[#This Row],[Order Date]])/3,0)</f>
        <v>Q4</v>
      </c>
      <c r="E378" s="7">
        <f>MONTH(SalesData[[#This Row],[Order Date]])</f>
        <v>12</v>
      </c>
      <c r="F378" s="6" t="str">
        <f>TEXT(SalesData[[#This Row],[Order Date]],"mmm")</f>
        <v>Dec</v>
      </c>
      <c r="G378" s="8" t="s">
        <v>28</v>
      </c>
      <c r="H378" s="8" t="s">
        <v>86</v>
      </c>
      <c r="I378" s="8" t="s">
        <v>23</v>
      </c>
      <c r="J378" s="8" t="s">
        <v>24</v>
      </c>
      <c r="K378" s="8" t="s">
        <v>32</v>
      </c>
      <c r="L378" s="8" t="s">
        <v>37</v>
      </c>
      <c r="M378" s="7">
        <v>1</v>
      </c>
      <c r="N378" s="2">
        <v>133.56</v>
      </c>
      <c r="O378" s="9">
        <v>0.05</v>
      </c>
      <c r="P378" s="2">
        <v>68.739999999999995</v>
      </c>
      <c r="Q378" s="2">
        <f t="shared" si="20"/>
        <v>126.88199999999999</v>
      </c>
      <c r="R378" s="2">
        <f t="shared" si="21"/>
        <v>68.739999999999995</v>
      </c>
      <c r="S378" s="2">
        <f t="shared" si="22"/>
        <v>58.141999999999996</v>
      </c>
      <c r="T378" s="6">
        <f t="shared" si="23"/>
        <v>0.4582367869358932</v>
      </c>
    </row>
    <row r="379" spans="1:20" ht="15.6" x14ac:dyDescent="0.3">
      <c r="A379" s="3" t="s">
        <v>448</v>
      </c>
      <c r="B379" s="4">
        <v>46183</v>
      </c>
      <c r="C379" s="5">
        <f>YEAR(SalesData[[#This Row],[Order Date]])</f>
        <v>2026</v>
      </c>
      <c r="D379" s="6" t="str">
        <f>"Q"&amp;ROUNDUP(MONTH(SalesData[[#This Row],[Order Date]])/3,0)</f>
        <v>Q2</v>
      </c>
      <c r="E379" s="7">
        <f>MONTH(SalesData[[#This Row],[Order Date]])</f>
        <v>6</v>
      </c>
      <c r="F379" s="6" t="str">
        <f>TEXT(SalesData[[#This Row],[Order Date]],"mmm")</f>
        <v>Jun</v>
      </c>
      <c r="G379" s="8" t="s">
        <v>54</v>
      </c>
      <c r="H379" s="8" t="s">
        <v>55</v>
      </c>
      <c r="I379" s="8" t="s">
        <v>23</v>
      </c>
      <c r="J379" s="8" t="s">
        <v>24</v>
      </c>
      <c r="K379" s="8" t="s">
        <v>51</v>
      </c>
      <c r="L379" s="8" t="s">
        <v>95</v>
      </c>
      <c r="M379" s="7">
        <v>3</v>
      </c>
      <c r="N379" s="2">
        <v>83.45</v>
      </c>
      <c r="O379" s="9">
        <v>0</v>
      </c>
      <c r="P379" s="2">
        <v>43.73</v>
      </c>
      <c r="Q379" s="2">
        <f t="shared" si="20"/>
        <v>250.35000000000002</v>
      </c>
      <c r="R379" s="2">
        <f t="shared" si="21"/>
        <v>131.19</v>
      </c>
      <c r="S379" s="2">
        <f t="shared" si="22"/>
        <v>119.16000000000003</v>
      </c>
      <c r="T379" s="6">
        <f t="shared" si="23"/>
        <v>0.47597363690832839</v>
      </c>
    </row>
    <row r="380" spans="1:20" ht="15.6" x14ac:dyDescent="0.3">
      <c r="A380" s="3" t="s">
        <v>449</v>
      </c>
      <c r="B380" s="4">
        <v>46266</v>
      </c>
      <c r="C380" s="5">
        <f>YEAR(SalesData[[#This Row],[Order Date]])</f>
        <v>2026</v>
      </c>
      <c r="D380" s="6" t="str">
        <f>"Q"&amp;ROUNDUP(MONTH(SalesData[[#This Row],[Order Date]])/3,0)</f>
        <v>Q3</v>
      </c>
      <c r="E380" s="7">
        <f>MONTH(SalesData[[#This Row],[Order Date]])</f>
        <v>9</v>
      </c>
      <c r="F380" s="6" t="str">
        <f>TEXT(SalesData[[#This Row],[Order Date]],"mmm")</f>
        <v>Sep</v>
      </c>
      <c r="G380" s="8" t="s">
        <v>61</v>
      </c>
      <c r="H380" s="8" t="s">
        <v>69</v>
      </c>
      <c r="I380" s="8" t="s">
        <v>30</v>
      </c>
      <c r="J380" s="8" t="s">
        <v>31</v>
      </c>
      <c r="K380" s="8" t="s">
        <v>32</v>
      </c>
      <c r="L380" s="8" t="s">
        <v>65</v>
      </c>
      <c r="M380" s="7">
        <v>1</v>
      </c>
      <c r="N380" s="2">
        <v>45.54</v>
      </c>
      <c r="O380" s="9">
        <v>0.1</v>
      </c>
      <c r="P380" s="2">
        <v>18.440000000000001</v>
      </c>
      <c r="Q380" s="2">
        <f t="shared" si="20"/>
        <v>40.985999999999997</v>
      </c>
      <c r="R380" s="2">
        <f t="shared" si="21"/>
        <v>18.440000000000001</v>
      </c>
      <c r="S380" s="2">
        <f t="shared" si="22"/>
        <v>22.545999999999996</v>
      </c>
      <c r="T380" s="6">
        <f t="shared" si="23"/>
        <v>0.5500902747279558</v>
      </c>
    </row>
    <row r="381" spans="1:20" ht="15.6" x14ac:dyDescent="0.3">
      <c r="A381" s="3" t="s">
        <v>450</v>
      </c>
      <c r="B381" s="4">
        <v>46358</v>
      </c>
      <c r="C381" s="5">
        <f>YEAR(SalesData[[#This Row],[Order Date]])</f>
        <v>2026</v>
      </c>
      <c r="D381" s="6" t="str">
        <f>"Q"&amp;ROUNDUP(MONTH(SalesData[[#This Row],[Order Date]])/3,0)</f>
        <v>Q4</v>
      </c>
      <c r="E381" s="7">
        <f>MONTH(SalesData[[#This Row],[Order Date]])</f>
        <v>12</v>
      </c>
      <c r="F381" s="6" t="str">
        <f>TEXT(SalesData[[#This Row],[Order Date]],"mmm")</f>
        <v>Dec</v>
      </c>
      <c r="G381" s="8" t="s">
        <v>61</v>
      </c>
      <c r="H381" s="8" t="s">
        <v>69</v>
      </c>
      <c r="I381" s="8" t="s">
        <v>48</v>
      </c>
      <c r="J381" s="8" t="s">
        <v>31</v>
      </c>
      <c r="K381" s="8" t="s">
        <v>39</v>
      </c>
      <c r="L381" s="8" t="s">
        <v>40</v>
      </c>
      <c r="M381" s="7">
        <v>6</v>
      </c>
      <c r="N381" s="2">
        <v>194.79</v>
      </c>
      <c r="O381" s="9">
        <v>0</v>
      </c>
      <c r="P381" s="2">
        <v>105.73</v>
      </c>
      <c r="Q381" s="2">
        <f t="shared" si="20"/>
        <v>1168.74</v>
      </c>
      <c r="R381" s="2">
        <f t="shared" si="21"/>
        <v>634.38</v>
      </c>
      <c r="S381" s="2">
        <f t="shared" si="22"/>
        <v>534.36</v>
      </c>
      <c r="T381" s="6">
        <f t="shared" si="23"/>
        <v>0.45721032907233433</v>
      </c>
    </row>
    <row r="382" spans="1:20" ht="15.6" x14ac:dyDescent="0.3">
      <c r="A382" s="3" t="s">
        <v>451</v>
      </c>
      <c r="B382" s="4">
        <v>46236</v>
      </c>
      <c r="C382" s="5">
        <f>YEAR(SalesData[[#This Row],[Order Date]])</f>
        <v>2026</v>
      </c>
      <c r="D382" s="6" t="str">
        <f>"Q"&amp;ROUNDUP(MONTH(SalesData[[#This Row],[Order Date]])/3,0)</f>
        <v>Q3</v>
      </c>
      <c r="E382" s="7">
        <f>MONTH(SalesData[[#This Row],[Order Date]])</f>
        <v>8</v>
      </c>
      <c r="F382" s="6" t="str">
        <f>TEXT(SalesData[[#This Row],[Order Date]],"mmm")</f>
        <v>Aug</v>
      </c>
      <c r="G382" s="8" t="s">
        <v>28</v>
      </c>
      <c r="H382" s="8" t="s">
        <v>29</v>
      </c>
      <c r="I382" s="8" t="s">
        <v>48</v>
      </c>
      <c r="J382" s="8" t="s">
        <v>31</v>
      </c>
      <c r="K382" s="8" t="s">
        <v>51</v>
      </c>
      <c r="L382" s="8" t="s">
        <v>52</v>
      </c>
      <c r="M382" s="7">
        <v>2</v>
      </c>
      <c r="N382" s="2">
        <v>51.87</v>
      </c>
      <c r="O382" s="9">
        <v>0.05</v>
      </c>
      <c r="P382" s="2">
        <v>21.98</v>
      </c>
      <c r="Q382" s="2">
        <f t="shared" si="20"/>
        <v>98.552999999999997</v>
      </c>
      <c r="R382" s="2">
        <f t="shared" si="21"/>
        <v>43.96</v>
      </c>
      <c r="S382" s="2">
        <f t="shared" si="22"/>
        <v>54.592999999999996</v>
      </c>
      <c r="T382" s="6">
        <f t="shared" si="23"/>
        <v>0.55394559272675614</v>
      </c>
    </row>
    <row r="383" spans="1:20" ht="15.6" x14ac:dyDescent="0.3">
      <c r="A383" s="3" t="s">
        <v>452</v>
      </c>
      <c r="B383" s="4">
        <v>46352</v>
      </c>
      <c r="C383" s="5">
        <f>YEAR(SalesData[[#This Row],[Order Date]])</f>
        <v>2026</v>
      </c>
      <c r="D383" s="6" t="str">
        <f>"Q"&amp;ROUNDUP(MONTH(SalesData[[#This Row],[Order Date]])/3,0)</f>
        <v>Q4</v>
      </c>
      <c r="E383" s="7">
        <f>MONTH(SalesData[[#This Row],[Order Date]])</f>
        <v>11</v>
      </c>
      <c r="F383" s="6" t="str">
        <f>TEXT(SalesData[[#This Row],[Order Date]],"mmm")</f>
        <v>Nov</v>
      </c>
      <c r="G383" s="8" t="s">
        <v>28</v>
      </c>
      <c r="H383" s="8" t="s">
        <v>86</v>
      </c>
      <c r="I383" s="8" t="s">
        <v>45</v>
      </c>
      <c r="J383" s="8" t="s">
        <v>31</v>
      </c>
      <c r="K383" s="8" t="s">
        <v>51</v>
      </c>
      <c r="L383" s="8" t="s">
        <v>52</v>
      </c>
      <c r="M383" s="7">
        <v>3</v>
      </c>
      <c r="N383" s="2">
        <v>50.18</v>
      </c>
      <c r="O383" s="9">
        <v>0.1</v>
      </c>
      <c r="P383" s="2">
        <v>23.12</v>
      </c>
      <c r="Q383" s="2">
        <f t="shared" si="20"/>
        <v>135.48599999999999</v>
      </c>
      <c r="R383" s="2">
        <f t="shared" si="21"/>
        <v>69.36</v>
      </c>
      <c r="S383" s="2">
        <f t="shared" si="22"/>
        <v>66.125999999999991</v>
      </c>
      <c r="T383" s="6">
        <f t="shared" si="23"/>
        <v>0.4880651875470528</v>
      </c>
    </row>
    <row r="384" spans="1:20" ht="15.6" x14ac:dyDescent="0.3">
      <c r="A384" s="3" t="s">
        <v>453</v>
      </c>
      <c r="B384" s="4">
        <v>46377</v>
      </c>
      <c r="C384" s="5">
        <f>YEAR(SalesData[[#This Row],[Order Date]])</f>
        <v>2026</v>
      </c>
      <c r="D384" s="6" t="str">
        <f>"Q"&amp;ROUNDUP(MONTH(SalesData[[#This Row],[Order Date]])/3,0)</f>
        <v>Q4</v>
      </c>
      <c r="E384" s="7">
        <f>MONTH(SalesData[[#This Row],[Order Date]])</f>
        <v>12</v>
      </c>
      <c r="F384" s="6" t="str">
        <f>TEXT(SalesData[[#This Row],[Order Date]],"mmm")</f>
        <v>Dec</v>
      </c>
      <c r="G384" s="8" t="s">
        <v>61</v>
      </c>
      <c r="H384" s="8" t="s">
        <v>69</v>
      </c>
      <c r="I384" s="8" t="s">
        <v>30</v>
      </c>
      <c r="J384" s="8" t="s">
        <v>36</v>
      </c>
      <c r="K384" s="8" t="s">
        <v>51</v>
      </c>
      <c r="L384" s="8" t="s">
        <v>52</v>
      </c>
      <c r="M384" s="7">
        <v>6</v>
      </c>
      <c r="N384" s="2">
        <v>50.35</v>
      </c>
      <c r="O384" s="9">
        <v>0.15</v>
      </c>
      <c r="P384" s="2">
        <v>22.91</v>
      </c>
      <c r="Q384" s="2">
        <f t="shared" si="20"/>
        <v>256.78500000000003</v>
      </c>
      <c r="R384" s="2">
        <f t="shared" si="21"/>
        <v>137.46</v>
      </c>
      <c r="S384" s="2">
        <f t="shared" si="22"/>
        <v>119.32500000000002</v>
      </c>
      <c r="T384" s="6">
        <f t="shared" si="23"/>
        <v>0.46468835796483443</v>
      </c>
    </row>
    <row r="385" spans="1:20" ht="15.6" x14ac:dyDescent="0.3">
      <c r="A385" s="3" t="s">
        <v>454</v>
      </c>
      <c r="B385" s="4">
        <v>46103</v>
      </c>
      <c r="C385" s="5">
        <f>YEAR(SalesData[[#This Row],[Order Date]])</f>
        <v>2026</v>
      </c>
      <c r="D385" s="6" t="str">
        <f>"Q"&amp;ROUNDUP(MONTH(SalesData[[#This Row],[Order Date]])/3,0)</f>
        <v>Q1</v>
      </c>
      <c r="E385" s="7">
        <f>MONTH(SalesData[[#This Row],[Order Date]])</f>
        <v>3</v>
      </c>
      <c r="F385" s="6" t="str">
        <f>TEXT(SalesData[[#This Row],[Order Date]],"mmm")</f>
        <v>Mar</v>
      </c>
      <c r="G385" s="8" t="s">
        <v>61</v>
      </c>
      <c r="H385" s="8" t="s">
        <v>69</v>
      </c>
      <c r="I385" s="8" t="s">
        <v>48</v>
      </c>
      <c r="J385" s="8" t="s">
        <v>31</v>
      </c>
      <c r="K385" s="8" t="s">
        <v>32</v>
      </c>
      <c r="L385" s="8" t="s">
        <v>65</v>
      </c>
      <c r="M385" s="7">
        <v>1</v>
      </c>
      <c r="N385" s="2">
        <v>47.1</v>
      </c>
      <c r="O385" s="9">
        <v>0.05</v>
      </c>
      <c r="P385" s="2">
        <v>18.48</v>
      </c>
      <c r="Q385" s="2">
        <f t="shared" si="20"/>
        <v>44.744999999999997</v>
      </c>
      <c r="R385" s="2">
        <f t="shared" si="21"/>
        <v>18.48</v>
      </c>
      <c r="S385" s="2">
        <f t="shared" si="22"/>
        <v>26.264999999999997</v>
      </c>
      <c r="T385" s="6">
        <f t="shared" si="23"/>
        <v>0.58699296010727453</v>
      </c>
    </row>
    <row r="386" spans="1:20" ht="15.6" x14ac:dyDescent="0.3">
      <c r="A386" s="3" t="s">
        <v>455</v>
      </c>
      <c r="B386" s="4">
        <v>46215</v>
      </c>
      <c r="C386" s="5">
        <f>YEAR(SalesData[[#This Row],[Order Date]])</f>
        <v>2026</v>
      </c>
      <c r="D386" s="6" t="str">
        <f>"Q"&amp;ROUNDUP(MONTH(SalesData[[#This Row],[Order Date]])/3,0)</f>
        <v>Q3</v>
      </c>
      <c r="E386" s="7">
        <f>MONTH(SalesData[[#This Row],[Order Date]])</f>
        <v>7</v>
      </c>
      <c r="F386" s="6" t="str">
        <f>TEXT(SalesData[[#This Row],[Order Date]],"mmm")</f>
        <v>Jul</v>
      </c>
      <c r="G386" s="8" t="s">
        <v>28</v>
      </c>
      <c r="H386" s="8" t="s">
        <v>29</v>
      </c>
      <c r="I386" s="8" t="s">
        <v>30</v>
      </c>
      <c r="J386" s="8" t="s">
        <v>24</v>
      </c>
      <c r="K386" s="8" t="s">
        <v>98</v>
      </c>
      <c r="L386" s="8" t="s">
        <v>99</v>
      </c>
      <c r="M386" s="7">
        <v>1</v>
      </c>
      <c r="N386" s="2">
        <v>123.33</v>
      </c>
      <c r="O386" s="9">
        <v>0.1</v>
      </c>
      <c r="P386" s="2">
        <v>70.900000000000006</v>
      </c>
      <c r="Q386" s="2">
        <f t="shared" si="20"/>
        <v>110.997</v>
      </c>
      <c r="R386" s="2">
        <f t="shared" si="21"/>
        <v>70.900000000000006</v>
      </c>
      <c r="S386" s="2">
        <f t="shared" si="22"/>
        <v>40.096999999999994</v>
      </c>
      <c r="T386" s="6">
        <f t="shared" si="23"/>
        <v>0.36124399758552028</v>
      </c>
    </row>
    <row r="387" spans="1:20" ht="15.6" x14ac:dyDescent="0.3">
      <c r="A387" s="3" t="s">
        <v>456</v>
      </c>
      <c r="B387" s="4">
        <v>46201</v>
      </c>
      <c r="C387" s="5">
        <f>YEAR(SalesData[[#This Row],[Order Date]])</f>
        <v>2026</v>
      </c>
      <c r="D387" s="6" t="str">
        <f>"Q"&amp;ROUNDUP(MONTH(SalesData[[#This Row],[Order Date]])/3,0)</f>
        <v>Q2</v>
      </c>
      <c r="E387" s="7">
        <f>MONTH(SalesData[[#This Row],[Order Date]])</f>
        <v>6</v>
      </c>
      <c r="F387" s="6" t="str">
        <f>TEXT(SalesData[[#This Row],[Order Date]],"mmm")</f>
        <v>Jun</v>
      </c>
      <c r="G387" s="8" t="s">
        <v>21</v>
      </c>
      <c r="H387" s="8" t="s">
        <v>42</v>
      </c>
      <c r="I387" s="8" t="s">
        <v>45</v>
      </c>
      <c r="J387" s="8" t="s">
        <v>36</v>
      </c>
      <c r="K387" s="8" t="s">
        <v>39</v>
      </c>
      <c r="L387" s="8" t="s">
        <v>106</v>
      </c>
      <c r="M387" s="7">
        <v>5</v>
      </c>
      <c r="N387" s="2">
        <v>81.96</v>
      </c>
      <c r="O387" s="9">
        <v>0.05</v>
      </c>
      <c r="P387" s="2">
        <v>39.130000000000003</v>
      </c>
      <c r="Q387" s="2">
        <f t="shared" si="20"/>
        <v>389.30999999999995</v>
      </c>
      <c r="R387" s="2">
        <f t="shared" si="21"/>
        <v>195.65</v>
      </c>
      <c r="S387" s="2">
        <f t="shared" si="22"/>
        <v>193.65999999999994</v>
      </c>
      <c r="T387" s="6">
        <f t="shared" si="23"/>
        <v>0.497444196141892</v>
      </c>
    </row>
    <row r="388" spans="1:20" ht="15.6" x14ac:dyDescent="0.3">
      <c r="A388" s="3" t="s">
        <v>457</v>
      </c>
      <c r="B388" s="4">
        <v>46132</v>
      </c>
      <c r="C388" s="5">
        <f>YEAR(SalesData[[#This Row],[Order Date]])</f>
        <v>2026</v>
      </c>
      <c r="D388" s="6" t="str">
        <f>"Q"&amp;ROUNDUP(MONTH(SalesData[[#This Row],[Order Date]])/3,0)</f>
        <v>Q2</v>
      </c>
      <c r="E388" s="7">
        <f>MONTH(SalesData[[#This Row],[Order Date]])</f>
        <v>4</v>
      </c>
      <c r="F388" s="6" t="str">
        <f>TEXT(SalesData[[#This Row],[Order Date]],"mmm")</f>
        <v>Apr</v>
      </c>
      <c r="G388" s="8" t="s">
        <v>21</v>
      </c>
      <c r="H388" s="8" t="s">
        <v>42</v>
      </c>
      <c r="I388" s="8" t="s">
        <v>48</v>
      </c>
      <c r="J388" s="8" t="s">
        <v>31</v>
      </c>
      <c r="K388" s="8" t="s">
        <v>32</v>
      </c>
      <c r="L388" s="8" t="s">
        <v>65</v>
      </c>
      <c r="M388" s="7">
        <v>1</v>
      </c>
      <c r="N388" s="2">
        <v>46.71</v>
      </c>
      <c r="O388" s="9">
        <v>0</v>
      </c>
      <c r="P388" s="2">
        <v>18.18</v>
      </c>
      <c r="Q388" s="2">
        <f t="shared" ref="Q388:Q451" si="24">M388*N388*(1-O388)</f>
        <v>46.71</v>
      </c>
      <c r="R388" s="2">
        <f t="shared" ref="R388:R451" si="25">M388*P388</f>
        <v>18.18</v>
      </c>
      <c r="S388" s="2">
        <f t="shared" ref="S388:S451" si="26">Q388-R388</f>
        <v>28.53</v>
      </c>
      <c r="T388" s="6">
        <f t="shared" ref="T388:T451" si="27">IFERROR(S388/Q388,0)</f>
        <v>0.61078998073217727</v>
      </c>
    </row>
    <row r="389" spans="1:20" ht="15.6" x14ac:dyDescent="0.3">
      <c r="A389" s="3" t="s">
        <v>458</v>
      </c>
      <c r="B389" s="4">
        <v>46245</v>
      </c>
      <c r="C389" s="5">
        <f>YEAR(SalesData[[#This Row],[Order Date]])</f>
        <v>2026</v>
      </c>
      <c r="D389" s="6" t="str">
        <f>"Q"&amp;ROUNDUP(MONTH(SalesData[[#This Row],[Order Date]])/3,0)</f>
        <v>Q3</v>
      </c>
      <c r="E389" s="7">
        <f>MONTH(SalesData[[#This Row],[Order Date]])</f>
        <v>8</v>
      </c>
      <c r="F389" s="6" t="str">
        <f>TEXT(SalesData[[#This Row],[Order Date]],"mmm")</f>
        <v>Aug</v>
      </c>
      <c r="G389" s="8" t="s">
        <v>28</v>
      </c>
      <c r="H389" s="8" t="s">
        <v>29</v>
      </c>
      <c r="I389" s="8" t="s">
        <v>30</v>
      </c>
      <c r="J389" s="8" t="s">
        <v>36</v>
      </c>
      <c r="K389" s="8" t="s">
        <v>39</v>
      </c>
      <c r="L389" s="8" t="s">
        <v>106</v>
      </c>
      <c r="M389" s="7">
        <v>2</v>
      </c>
      <c r="N389" s="2">
        <v>81.569999999999993</v>
      </c>
      <c r="O389" s="9">
        <v>0</v>
      </c>
      <c r="P389" s="2">
        <v>40.36</v>
      </c>
      <c r="Q389" s="2">
        <f t="shared" si="24"/>
        <v>163.13999999999999</v>
      </c>
      <c r="R389" s="2">
        <f t="shared" si="25"/>
        <v>80.72</v>
      </c>
      <c r="S389" s="2">
        <f t="shared" si="26"/>
        <v>82.419999999999987</v>
      </c>
      <c r="T389" s="6">
        <f t="shared" si="27"/>
        <v>0.50521024886600463</v>
      </c>
    </row>
    <row r="390" spans="1:20" ht="15.6" x14ac:dyDescent="0.3">
      <c r="A390" s="3" t="s">
        <v>459</v>
      </c>
      <c r="B390" s="4">
        <v>46205</v>
      </c>
      <c r="C390" s="5">
        <f>YEAR(SalesData[[#This Row],[Order Date]])</f>
        <v>2026</v>
      </c>
      <c r="D390" s="6" t="str">
        <f>"Q"&amp;ROUNDUP(MONTH(SalesData[[#This Row],[Order Date]])/3,0)</f>
        <v>Q3</v>
      </c>
      <c r="E390" s="7">
        <f>MONTH(SalesData[[#This Row],[Order Date]])</f>
        <v>7</v>
      </c>
      <c r="F390" s="6" t="str">
        <f>TEXT(SalesData[[#This Row],[Order Date]],"mmm")</f>
        <v>Jul</v>
      </c>
      <c r="G390" s="8" t="s">
        <v>61</v>
      </c>
      <c r="H390" s="8" t="s">
        <v>76</v>
      </c>
      <c r="I390" s="8" t="s">
        <v>48</v>
      </c>
      <c r="J390" s="8" t="s">
        <v>31</v>
      </c>
      <c r="K390" s="8" t="s">
        <v>25</v>
      </c>
      <c r="L390" s="8" t="s">
        <v>26</v>
      </c>
      <c r="M390" s="7">
        <v>2</v>
      </c>
      <c r="N390" s="2">
        <v>152.44</v>
      </c>
      <c r="O390" s="9">
        <v>0</v>
      </c>
      <c r="P390" s="2">
        <v>81.23</v>
      </c>
      <c r="Q390" s="2">
        <f t="shared" si="24"/>
        <v>304.88</v>
      </c>
      <c r="R390" s="2">
        <f t="shared" si="25"/>
        <v>162.46</v>
      </c>
      <c r="S390" s="2">
        <f t="shared" si="26"/>
        <v>142.41999999999999</v>
      </c>
      <c r="T390" s="6">
        <f t="shared" si="27"/>
        <v>0.46713461033849379</v>
      </c>
    </row>
    <row r="391" spans="1:20" ht="15.6" x14ac:dyDescent="0.3">
      <c r="A391" s="3" t="s">
        <v>460</v>
      </c>
      <c r="B391" s="4">
        <v>46217</v>
      </c>
      <c r="C391" s="5">
        <f>YEAR(SalesData[[#This Row],[Order Date]])</f>
        <v>2026</v>
      </c>
      <c r="D391" s="6" t="str">
        <f>"Q"&amp;ROUNDUP(MONTH(SalesData[[#This Row],[Order Date]])/3,0)</f>
        <v>Q3</v>
      </c>
      <c r="E391" s="7">
        <f>MONTH(SalesData[[#This Row],[Order Date]])</f>
        <v>7</v>
      </c>
      <c r="F391" s="6" t="str">
        <f>TEXT(SalesData[[#This Row],[Order Date]],"mmm")</f>
        <v>Jul</v>
      </c>
      <c r="G391" s="8" t="s">
        <v>61</v>
      </c>
      <c r="H391" s="8" t="s">
        <v>69</v>
      </c>
      <c r="I391" s="8" t="s">
        <v>45</v>
      </c>
      <c r="J391" s="8" t="s">
        <v>31</v>
      </c>
      <c r="K391" s="8" t="s">
        <v>32</v>
      </c>
      <c r="L391" s="8" t="s">
        <v>33</v>
      </c>
      <c r="M391" s="7">
        <v>8</v>
      </c>
      <c r="N391" s="2">
        <v>35.75</v>
      </c>
      <c r="O391" s="9">
        <v>0.15</v>
      </c>
      <c r="P391" s="2">
        <v>13.56</v>
      </c>
      <c r="Q391" s="2">
        <f t="shared" si="24"/>
        <v>243.1</v>
      </c>
      <c r="R391" s="2">
        <f t="shared" si="25"/>
        <v>108.48</v>
      </c>
      <c r="S391" s="2">
        <f t="shared" si="26"/>
        <v>134.62</v>
      </c>
      <c r="T391" s="6">
        <f t="shared" si="27"/>
        <v>0.55376388317564795</v>
      </c>
    </row>
    <row r="392" spans="1:20" ht="15.6" x14ac:dyDescent="0.3">
      <c r="A392" s="3" t="s">
        <v>461</v>
      </c>
      <c r="B392" s="4">
        <v>46276</v>
      </c>
      <c r="C392" s="5">
        <f>YEAR(SalesData[[#This Row],[Order Date]])</f>
        <v>2026</v>
      </c>
      <c r="D392" s="6" t="str">
        <f>"Q"&amp;ROUNDUP(MONTH(SalesData[[#This Row],[Order Date]])/3,0)</f>
        <v>Q3</v>
      </c>
      <c r="E392" s="7">
        <f>MONTH(SalesData[[#This Row],[Order Date]])</f>
        <v>9</v>
      </c>
      <c r="F392" s="6" t="str">
        <f>TEXT(SalesData[[#This Row],[Order Date]],"mmm")</f>
        <v>Sep</v>
      </c>
      <c r="G392" s="8" t="s">
        <v>61</v>
      </c>
      <c r="H392" s="8" t="s">
        <v>105</v>
      </c>
      <c r="I392" s="8" t="s">
        <v>30</v>
      </c>
      <c r="J392" s="8" t="s">
        <v>31</v>
      </c>
      <c r="K392" s="8" t="s">
        <v>98</v>
      </c>
      <c r="L392" s="8" t="s">
        <v>103</v>
      </c>
      <c r="M392" s="7">
        <v>1</v>
      </c>
      <c r="N392" s="2">
        <v>50.78</v>
      </c>
      <c r="O392" s="9">
        <v>0.05</v>
      </c>
      <c r="P392" s="2">
        <v>22.52</v>
      </c>
      <c r="Q392" s="2">
        <f t="shared" si="24"/>
        <v>48.241</v>
      </c>
      <c r="R392" s="2">
        <f t="shared" si="25"/>
        <v>22.52</v>
      </c>
      <c r="S392" s="2">
        <f t="shared" si="26"/>
        <v>25.721</v>
      </c>
      <c r="T392" s="6">
        <f t="shared" si="27"/>
        <v>0.5331771729441761</v>
      </c>
    </row>
    <row r="393" spans="1:20" ht="15.6" x14ac:dyDescent="0.3">
      <c r="A393" s="3" t="s">
        <v>462</v>
      </c>
      <c r="B393" s="4">
        <v>46115</v>
      </c>
      <c r="C393" s="5">
        <f>YEAR(SalesData[[#This Row],[Order Date]])</f>
        <v>2026</v>
      </c>
      <c r="D393" s="6" t="str">
        <f>"Q"&amp;ROUNDUP(MONTH(SalesData[[#This Row],[Order Date]])/3,0)</f>
        <v>Q2</v>
      </c>
      <c r="E393" s="7">
        <f>MONTH(SalesData[[#This Row],[Order Date]])</f>
        <v>4</v>
      </c>
      <c r="F393" s="6" t="str">
        <f>TEXT(SalesData[[#This Row],[Order Date]],"mmm")</f>
        <v>Apr</v>
      </c>
      <c r="G393" s="8" t="s">
        <v>61</v>
      </c>
      <c r="H393" s="8" t="s">
        <v>105</v>
      </c>
      <c r="I393" s="8" t="s">
        <v>30</v>
      </c>
      <c r="J393" s="8" t="s">
        <v>24</v>
      </c>
      <c r="K393" s="8" t="s">
        <v>25</v>
      </c>
      <c r="L393" s="8" t="s">
        <v>74</v>
      </c>
      <c r="M393" s="7">
        <v>2</v>
      </c>
      <c r="N393" s="2">
        <v>93.48</v>
      </c>
      <c r="O393" s="9">
        <v>0</v>
      </c>
      <c r="P393" s="2">
        <v>45.15</v>
      </c>
      <c r="Q393" s="2">
        <f t="shared" si="24"/>
        <v>186.96</v>
      </c>
      <c r="R393" s="2">
        <f t="shared" si="25"/>
        <v>90.3</v>
      </c>
      <c r="S393" s="2">
        <f t="shared" si="26"/>
        <v>96.660000000000011</v>
      </c>
      <c r="T393" s="6">
        <f t="shared" si="27"/>
        <v>0.51700898587933253</v>
      </c>
    </row>
    <row r="394" spans="1:20" ht="15.6" x14ac:dyDescent="0.3">
      <c r="A394" s="3" t="s">
        <v>463</v>
      </c>
      <c r="B394" s="4">
        <v>46263</v>
      </c>
      <c r="C394" s="5">
        <f>YEAR(SalesData[[#This Row],[Order Date]])</f>
        <v>2026</v>
      </c>
      <c r="D394" s="6" t="str">
        <f>"Q"&amp;ROUNDUP(MONTH(SalesData[[#This Row],[Order Date]])/3,0)</f>
        <v>Q3</v>
      </c>
      <c r="E394" s="7">
        <f>MONTH(SalesData[[#This Row],[Order Date]])</f>
        <v>8</v>
      </c>
      <c r="F394" s="6" t="str">
        <f>TEXT(SalesData[[#This Row],[Order Date]],"mmm")</f>
        <v>Aug</v>
      </c>
      <c r="G394" s="8" t="s">
        <v>54</v>
      </c>
      <c r="H394" s="8" t="s">
        <v>57</v>
      </c>
      <c r="I394" s="8" t="s">
        <v>30</v>
      </c>
      <c r="J394" s="8" t="s">
        <v>24</v>
      </c>
      <c r="K394" s="8" t="s">
        <v>25</v>
      </c>
      <c r="L394" s="8" t="s">
        <v>49</v>
      </c>
      <c r="M394" s="7">
        <v>1</v>
      </c>
      <c r="N394" s="2">
        <v>70.38</v>
      </c>
      <c r="O394" s="9">
        <v>0.15</v>
      </c>
      <c r="P394" s="2">
        <v>32.64</v>
      </c>
      <c r="Q394" s="2">
        <f t="shared" si="24"/>
        <v>59.822999999999993</v>
      </c>
      <c r="R394" s="2">
        <f t="shared" si="25"/>
        <v>32.64</v>
      </c>
      <c r="S394" s="2">
        <f t="shared" si="26"/>
        <v>27.182999999999993</v>
      </c>
      <c r="T394" s="6">
        <f t="shared" si="27"/>
        <v>0.45439045183290699</v>
      </c>
    </row>
    <row r="395" spans="1:20" ht="15.6" x14ac:dyDescent="0.3">
      <c r="A395" s="3" t="s">
        <v>464</v>
      </c>
      <c r="B395" s="4">
        <v>46133</v>
      </c>
      <c r="C395" s="5">
        <f>YEAR(SalesData[[#This Row],[Order Date]])</f>
        <v>2026</v>
      </c>
      <c r="D395" s="6" t="str">
        <f>"Q"&amp;ROUNDUP(MONTH(SalesData[[#This Row],[Order Date]])/3,0)</f>
        <v>Q2</v>
      </c>
      <c r="E395" s="7">
        <f>MONTH(SalesData[[#This Row],[Order Date]])</f>
        <v>4</v>
      </c>
      <c r="F395" s="6" t="str">
        <f>TEXT(SalesData[[#This Row],[Order Date]],"mmm")</f>
        <v>Apr</v>
      </c>
      <c r="G395" s="8" t="s">
        <v>28</v>
      </c>
      <c r="H395" s="8" t="s">
        <v>29</v>
      </c>
      <c r="I395" s="8" t="s">
        <v>23</v>
      </c>
      <c r="J395" s="8" t="s">
        <v>31</v>
      </c>
      <c r="K395" s="8" t="s">
        <v>25</v>
      </c>
      <c r="L395" s="8" t="s">
        <v>49</v>
      </c>
      <c r="M395" s="7">
        <v>1</v>
      </c>
      <c r="N395" s="2">
        <v>71.239999999999995</v>
      </c>
      <c r="O395" s="9">
        <v>0.1</v>
      </c>
      <c r="P395" s="2">
        <v>33.07</v>
      </c>
      <c r="Q395" s="2">
        <f t="shared" si="24"/>
        <v>64.116</v>
      </c>
      <c r="R395" s="2">
        <f t="shared" si="25"/>
        <v>33.07</v>
      </c>
      <c r="S395" s="2">
        <f t="shared" si="26"/>
        <v>31.045999999999999</v>
      </c>
      <c r="T395" s="6">
        <f t="shared" si="27"/>
        <v>0.48421610830369954</v>
      </c>
    </row>
    <row r="396" spans="1:20" ht="15.6" x14ac:dyDescent="0.3">
      <c r="A396" s="3" t="s">
        <v>465</v>
      </c>
      <c r="B396" s="4">
        <v>46181</v>
      </c>
      <c r="C396" s="5">
        <f>YEAR(SalesData[[#This Row],[Order Date]])</f>
        <v>2026</v>
      </c>
      <c r="D396" s="6" t="str">
        <f>"Q"&amp;ROUNDUP(MONTH(SalesData[[#This Row],[Order Date]])/3,0)</f>
        <v>Q2</v>
      </c>
      <c r="E396" s="7">
        <f>MONTH(SalesData[[#This Row],[Order Date]])</f>
        <v>6</v>
      </c>
      <c r="F396" s="6" t="str">
        <f>TEXT(SalesData[[#This Row],[Order Date]],"mmm")</f>
        <v>Jun</v>
      </c>
      <c r="G396" s="8" t="s">
        <v>54</v>
      </c>
      <c r="H396" s="8" t="s">
        <v>57</v>
      </c>
      <c r="I396" s="8" t="s">
        <v>30</v>
      </c>
      <c r="J396" s="8" t="s">
        <v>36</v>
      </c>
      <c r="K396" s="8" t="s">
        <v>25</v>
      </c>
      <c r="L396" s="8" t="s">
        <v>70</v>
      </c>
      <c r="M396" s="7">
        <v>2</v>
      </c>
      <c r="N396" s="2">
        <v>141.09</v>
      </c>
      <c r="O396" s="9">
        <v>0</v>
      </c>
      <c r="P396" s="2">
        <v>81.69</v>
      </c>
      <c r="Q396" s="2">
        <f t="shared" si="24"/>
        <v>282.18</v>
      </c>
      <c r="R396" s="2">
        <f t="shared" si="25"/>
        <v>163.38</v>
      </c>
      <c r="S396" s="2">
        <f t="shared" si="26"/>
        <v>118.80000000000001</v>
      </c>
      <c r="T396" s="6">
        <f t="shared" si="27"/>
        <v>0.42100786731873274</v>
      </c>
    </row>
    <row r="397" spans="1:20" ht="15.6" x14ac:dyDescent="0.3">
      <c r="A397" s="3" t="s">
        <v>466</v>
      </c>
      <c r="B397" s="4">
        <v>46038</v>
      </c>
      <c r="C397" s="5">
        <f>YEAR(SalesData[[#This Row],[Order Date]])</f>
        <v>2026</v>
      </c>
      <c r="D397" s="6" t="str">
        <f>"Q"&amp;ROUNDUP(MONTH(SalesData[[#This Row],[Order Date]])/3,0)</f>
        <v>Q1</v>
      </c>
      <c r="E397" s="7">
        <f>MONTH(SalesData[[#This Row],[Order Date]])</f>
        <v>1</v>
      </c>
      <c r="F397" s="6" t="str">
        <f>TEXT(SalesData[[#This Row],[Order Date]],"mmm")</f>
        <v>Jan</v>
      </c>
      <c r="G397" s="8" t="s">
        <v>61</v>
      </c>
      <c r="H397" s="8" t="s">
        <v>108</v>
      </c>
      <c r="I397" s="8" t="s">
        <v>30</v>
      </c>
      <c r="J397" s="8" t="s">
        <v>24</v>
      </c>
      <c r="K397" s="8" t="s">
        <v>39</v>
      </c>
      <c r="L397" s="8" t="s">
        <v>67</v>
      </c>
      <c r="M397" s="7">
        <v>1</v>
      </c>
      <c r="N397" s="2">
        <v>124.45</v>
      </c>
      <c r="O397" s="9">
        <v>0.15</v>
      </c>
      <c r="P397" s="2">
        <v>59.77</v>
      </c>
      <c r="Q397" s="2">
        <f t="shared" si="24"/>
        <v>105.7825</v>
      </c>
      <c r="R397" s="2">
        <f t="shared" si="25"/>
        <v>59.77</v>
      </c>
      <c r="S397" s="2">
        <f t="shared" si="26"/>
        <v>46.012499999999996</v>
      </c>
      <c r="T397" s="6">
        <f t="shared" si="27"/>
        <v>0.43497270342447941</v>
      </c>
    </row>
    <row r="398" spans="1:20" ht="15.6" x14ac:dyDescent="0.3">
      <c r="A398" s="3" t="s">
        <v>467</v>
      </c>
      <c r="B398" s="4">
        <v>46110</v>
      </c>
      <c r="C398" s="5">
        <f>YEAR(SalesData[[#This Row],[Order Date]])</f>
        <v>2026</v>
      </c>
      <c r="D398" s="6" t="str">
        <f>"Q"&amp;ROUNDUP(MONTH(SalesData[[#This Row],[Order Date]])/3,0)</f>
        <v>Q1</v>
      </c>
      <c r="E398" s="7">
        <f>MONTH(SalesData[[#This Row],[Order Date]])</f>
        <v>3</v>
      </c>
      <c r="F398" s="6" t="str">
        <f>TEXT(SalesData[[#This Row],[Order Date]],"mmm")</f>
        <v>Mar</v>
      </c>
      <c r="G398" s="8" t="s">
        <v>54</v>
      </c>
      <c r="H398" s="8" t="s">
        <v>57</v>
      </c>
      <c r="I398" s="8" t="s">
        <v>48</v>
      </c>
      <c r="J398" s="8" t="s">
        <v>24</v>
      </c>
      <c r="K398" s="8" t="s">
        <v>32</v>
      </c>
      <c r="L398" s="8" t="s">
        <v>46</v>
      </c>
      <c r="M398" s="7">
        <v>1</v>
      </c>
      <c r="N398" s="2">
        <v>167.27</v>
      </c>
      <c r="O398" s="9">
        <v>0.05</v>
      </c>
      <c r="P398" s="2">
        <v>88.19</v>
      </c>
      <c r="Q398" s="2">
        <f t="shared" si="24"/>
        <v>158.90649999999999</v>
      </c>
      <c r="R398" s="2">
        <f t="shared" si="25"/>
        <v>88.19</v>
      </c>
      <c r="S398" s="2">
        <f t="shared" si="26"/>
        <v>70.716499999999996</v>
      </c>
      <c r="T398" s="6">
        <f t="shared" si="27"/>
        <v>0.44501955552478972</v>
      </c>
    </row>
    <row r="399" spans="1:20" ht="15.6" x14ac:dyDescent="0.3">
      <c r="A399" s="3" t="s">
        <v>468</v>
      </c>
      <c r="B399" s="4">
        <v>46176</v>
      </c>
      <c r="C399" s="5">
        <f>YEAR(SalesData[[#This Row],[Order Date]])</f>
        <v>2026</v>
      </c>
      <c r="D399" s="6" t="str">
        <f>"Q"&amp;ROUNDUP(MONTH(SalesData[[#This Row],[Order Date]])/3,0)</f>
        <v>Q2</v>
      </c>
      <c r="E399" s="7">
        <f>MONTH(SalesData[[#This Row],[Order Date]])</f>
        <v>6</v>
      </c>
      <c r="F399" s="6" t="str">
        <f>TEXT(SalesData[[#This Row],[Order Date]],"mmm")</f>
        <v>Jun</v>
      </c>
      <c r="G399" s="8" t="s">
        <v>28</v>
      </c>
      <c r="H399" s="8" t="s">
        <v>35</v>
      </c>
      <c r="I399" s="8" t="s">
        <v>30</v>
      </c>
      <c r="J399" s="8" t="s">
        <v>24</v>
      </c>
      <c r="K399" s="8" t="s">
        <v>32</v>
      </c>
      <c r="L399" s="8" t="s">
        <v>65</v>
      </c>
      <c r="M399" s="7">
        <v>1</v>
      </c>
      <c r="N399" s="2">
        <v>46.16</v>
      </c>
      <c r="O399" s="9">
        <v>0</v>
      </c>
      <c r="P399" s="2">
        <v>18.36</v>
      </c>
      <c r="Q399" s="2">
        <f t="shared" si="24"/>
        <v>46.16</v>
      </c>
      <c r="R399" s="2">
        <f t="shared" si="25"/>
        <v>18.36</v>
      </c>
      <c r="S399" s="2">
        <f t="shared" si="26"/>
        <v>27.799999999999997</v>
      </c>
      <c r="T399" s="6">
        <f t="shared" si="27"/>
        <v>0.60225303292894283</v>
      </c>
    </row>
    <row r="400" spans="1:20" ht="15.6" x14ac:dyDescent="0.3">
      <c r="A400" s="3" t="s">
        <v>469</v>
      </c>
      <c r="B400" s="4">
        <v>46127</v>
      </c>
      <c r="C400" s="5">
        <f>YEAR(SalesData[[#This Row],[Order Date]])</f>
        <v>2026</v>
      </c>
      <c r="D400" s="6" t="str">
        <f>"Q"&amp;ROUNDUP(MONTH(SalesData[[#This Row],[Order Date]])/3,0)</f>
        <v>Q2</v>
      </c>
      <c r="E400" s="7">
        <f>MONTH(SalesData[[#This Row],[Order Date]])</f>
        <v>4</v>
      </c>
      <c r="F400" s="6" t="str">
        <f>TEXT(SalesData[[#This Row],[Order Date]],"mmm")</f>
        <v>Apr</v>
      </c>
      <c r="G400" s="8" t="s">
        <v>54</v>
      </c>
      <c r="H400" s="8" t="s">
        <v>92</v>
      </c>
      <c r="I400" s="8" t="s">
        <v>30</v>
      </c>
      <c r="J400" s="8" t="s">
        <v>31</v>
      </c>
      <c r="K400" s="8" t="s">
        <v>25</v>
      </c>
      <c r="L400" s="8" t="s">
        <v>74</v>
      </c>
      <c r="M400" s="7">
        <v>1</v>
      </c>
      <c r="N400" s="2">
        <v>90.52</v>
      </c>
      <c r="O400" s="9">
        <v>0</v>
      </c>
      <c r="P400" s="2">
        <v>46.5</v>
      </c>
      <c r="Q400" s="2">
        <f t="shared" si="24"/>
        <v>90.52</v>
      </c>
      <c r="R400" s="2">
        <f t="shared" si="25"/>
        <v>46.5</v>
      </c>
      <c r="S400" s="2">
        <f t="shared" si="26"/>
        <v>44.019999999999996</v>
      </c>
      <c r="T400" s="6">
        <f t="shared" si="27"/>
        <v>0.4863013698630137</v>
      </c>
    </row>
    <row r="401" spans="1:20" ht="15.6" x14ac:dyDescent="0.3">
      <c r="A401" s="3" t="s">
        <v>470</v>
      </c>
      <c r="B401" s="4">
        <v>46185</v>
      </c>
      <c r="C401" s="5">
        <f>YEAR(SalesData[[#This Row],[Order Date]])</f>
        <v>2026</v>
      </c>
      <c r="D401" s="6" t="str">
        <f>"Q"&amp;ROUNDUP(MONTH(SalesData[[#This Row],[Order Date]])/3,0)</f>
        <v>Q2</v>
      </c>
      <c r="E401" s="7">
        <f>MONTH(SalesData[[#This Row],[Order Date]])</f>
        <v>6</v>
      </c>
      <c r="F401" s="6" t="str">
        <f>TEXT(SalesData[[#This Row],[Order Date]],"mmm")</f>
        <v>Jun</v>
      </c>
      <c r="G401" s="8" t="s">
        <v>61</v>
      </c>
      <c r="H401" s="8" t="s">
        <v>105</v>
      </c>
      <c r="I401" s="8" t="s">
        <v>30</v>
      </c>
      <c r="J401" s="8" t="s">
        <v>31</v>
      </c>
      <c r="K401" s="8" t="s">
        <v>32</v>
      </c>
      <c r="L401" s="8" t="s">
        <v>65</v>
      </c>
      <c r="M401" s="7">
        <v>1</v>
      </c>
      <c r="N401" s="2">
        <v>47.07</v>
      </c>
      <c r="O401" s="9">
        <v>0</v>
      </c>
      <c r="P401" s="2">
        <v>18.7</v>
      </c>
      <c r="Q401" s="2">
        <f t="shared" si="24"/>
        <v>47.07</v>
      </c>
      <c r="R401" s="2">
        <f t="shared" si="25"/>
        <v>18.7</v>
      </c>
      <c r="S401" s="2">
        <f t="shared" si="26"/>
        <v>28.37</v>
      </c>
      <c r="T401" s="6">
        <f t="shared" si="27"/>
        <v>0.60271935415338862</v>
      </c>
    </row>
    <row r="402" spans="1:20" ht="15.6" x14ac:dyDescent="0.3">
      <c r="A402" s="3" t="s">
        <v>471</v>
      </c>
      <c r="B402" s="4">
        <v>46380</v>
      </c>
      <c r="C402" s="5">
        <f>YEAR(SalesData[[#This Row],[Order Date]])</f>
        <v>2026</v>
      </c>
      <c r="D402" s="6" t="str">
        <f>"Q"&amp;ROUNDUP(MONTH(SalesData[[#This Row],[Order Date]])/3,0)</f>
        <v>Q4</v>
      </c>
      <c r="E402" s="7">
        <f>MONTH(SalesData[[#This Row],[Order Date]])</f>
        <v>12</v>
      </c>
      <c r="F402" s="6" t="str">
        <f>TEXT(SalesData[[#This Row],[Order Date]],"mmm")</f>
        <v>Dec</v>
      </c>
      <c r="G402" s="8" t="s">
        <v>28</v>
      </c>
      <c r="H402" s="8" t="s">
        <v>29</v>
      </c>
      <c r="I402" s="8" t="s">
        <v>30</v>
      </c>
      <c r="J402" s="8" t="s">
        <v>31</v>
      </c>
      <c r="K402" s="8" t="s">
        <v>39</v>
      </c>
      <c r="L402" s="8" t="s">
        <v>125</v>
      </c>
      <c r="M402" s="7">
        <v>2</v>
      </c>
      <c r="N402" s="2">
        <v>332.38</v>
      </c>
      <c r="O402" s="9">
        <v>0.05</v>
      </c>
      <c r="P402" s="2">
        <v>192.16</v>
      </c>
      <c r="Q402" s="2">
        <f t="shared" si="24"/>
        <v>631.52199999999993</v>
      </c>
      <c r="R402" s="2">
        <f t="shared" si="25"/>
        <v>384.32</v>
      </c>
      <c r="S402" s="2">
        <f t="shared" si="26"/>
        <v>247.20199999999994</v>
      </c>
      <c r="T402" s="6">
        <f t="shared" si="27"/>
        <v>0.39143846136793331</v>
      </c>
    </row>
    <row r="403" spans="1:20" ht="15.6" x14ac:dyDescent="0.3">
      <c r="A403" s="3" t="s">
        <v>472</v>
      </c>
      <c r="B403" s="4">
        <v>46322</v>
      </c>
      <c r="C403" s="5">
        <f>YEAR(SalesData[[#This Row],[Order Date]])</f>
        <v>2026</v>
      </c>
      <c r="D403" s="6" t="str">
        <f>"Q"&amp;ROUNDUP(MONTH(SalesData[[#This Row],[Order Date]])/3,0)</f>
        <v>Q4</v>
      </c>
      <c r="E403" s="7">
        <f>MONTH(SalesData[[#This Row],[Order Date]])</f>
        <v>10</v>
      </c>
      <c r="F403" s="6" t="str">
        <f>TEXT(SalesData[[#This Row],[Order Date]],"mmm")</f>
        <v>Oct</v>
      </c>
      <c r="G403" s="8" t="s">
        <v>61</v>
      </c>
      <c r="H403" s="8" t="s">
        <v>105</v>
      </c>
      <c r="I403" s="8" t="s">
        <v>30</v>
      </c>
      <c r="J403" s="8" t="s">
        <v>24</v>
      </c>
      <c r="K403" s="8" t="s">
        <v>32</v>
      </c>
      <c r="L403" s="8" t="s">
        <v>33</v>
      </c>
      <c r="M403" s="7">
        <v>2</v>
      </c>
      <c r="N403" s="2">
        <v>35.36</v>
      </c>
      <c r="O403" s="9">
        <v>0</v>
      </c>
      <c r="P403" s="2">
        <v>13.33</v>
      </c>
      <c r="Q403" s="2">
        <f t="shared" si="24"/>
        <v>70.72</v>
      </c>
      <c r="R403" s="2">
        <f t="shared" si="25"/>
        <v>26.66</v>
      </c>
      <c r="S403" s="2">
        <f t="shared" si="26"/>
        <v>44.06</v>
      </c>
      <c r="T403" s="6">
        <f t="shared" si="27"/>
        <v>0.62302036199095023</v>
      </c>
    </row>
    <row r="404" spans="1:20" ht="15.6" x14ac:dyDescent="0.3">
      <c r="A404" s="3" t="s">
        <v>473</v>
      </c>
      <c r="B404" s="4">
        <v>46132</v>
      </c>
      <c r="C404" s="5">
        <f>YEAR(SalesData[[#This Row],[Order Date]])</f>
        <v>2026</v>
      </c>
      <c r="D404" s="6" t="str">
        <f>"Q"&amp;ROUNDUP(MONTH(SalesData[[#This Row],[Order Date]])/3,0)</f>
        <v>Q2</v>
      </c>
      <c r="E404" s="7">
        <f>MONTH(SalesData[[#This Row],[Order Date]])</f>
        <v>4</v>
      </c>
      <c r="F404" s="6" t="str">
        <f>TEXT(SalesData[[#This Row],[Order Date]],"mmm")</f>
        <v>Apr</v>
      </c>
      <c r="G404" s="8" t="s">
        <v>61</v>
      </c>
      <c r="H404" s="8" t="s">
        <v>69</v>
      </c>
      <c r="I404" s="8" t="s">
        <v>48</v>
      </c>
      <c r="J404" s="8" t="s">
        <v>24</v>
      </c>
      <c r="K404" s="8" t="s">
        <v>98</v>
      </c>
      <c r="L404" s="8" t="s">
        <v>131</v>
      </c>
      <c r="M404" s="7">
        <v>1</v>
      </c>
      <c r="N404" s="2">
        <v>41.01</v>
      </c>
      <c r="O404" s="9">
        <v>0</v>
      </c>
      <c r="P404" s="2">
        <v>14.5</v>
      </c>
      <c r="Q404" s="2">
        <f t="shared" si="24"/>
        <v>41.01</v>
      </c>
      <c r="R404" s="2">
        <f t="shared" si="25"/>
        <v>14.5</v>
      </c>
      <c r="S404" s="2">
        <f t="shared" si="26"/>
        <v>26.509999999999998</v>
      </c>
      <c r="T404" s="6">
        <f t="shared" si="27"/>
        <v>0.64642770056083876</v>
      </c>
    </row>
    <row r="405" spans="1:20" ht="15.6" x14ac:dyDescent="0.3">
      <c r="A405" s="3" t="s">
        <v>474</v>
      </c>
      <c r="B405" s="4">
        <v>46037</v>
      </c>
      <c r="C405" s="5">
        <f>YEAR(SalesData[[#This Row],[Order Date]])</f>
        <v>2026</v>
      </c>
      <c r="D405" s="6" t="str">
        <f>"Q"&amp;ROUNDUP(MONTH(SalesData[[#This Row],[Order Date]])/3,0)</f>
        <v>Q1</v>
      </c>
      <c r="E405" s="7">
        <f>MONTH(SalesData[[#This Row],[Order Date]])</f>
        <v>1</v>
      </c>
      <c r="F405" s="6" t="str">
        <f>TEXT(SalesData[[#This Row],[Order Date]],"mmm")</f>
        <v>Jan</v>
      </c>
      <c r="G405" s="8" t="s">
        <v>21</v>
      </c>
      <c r="H405" s="8" t="s">
        <v>42</v>
      </c>
      <c r="I405" s="8" t="s">
        <v>30</v>
      </c>
      <c r="J405" s="8" t="s">
        <v>31</v>
      </c>
      <c r="K405" s="8" t="s">
        <v>25</v>
      </c>
      <c r="L405" s="8" t="s">
        <v>26</v>
      </c>
      <c r="M405" s="7">
        <v>2</v>
      </c>
      <c r="N405" s="2">
        <v>151.33000000000001</v>
      </c>
      <c r="O405" s="9">
        <v>0.1</v>
      </c>
      <c r="P405" s="2">
        <v>78.44</v>
      </c>
      <c r="Q405" s="2">
        <f t="shared" si="24"/>
        <v>272.39400000000001</v>
      </c>
      <c r="R405" s="2">
        <f t="shared" si="25"/>
        <v>156.88</v>
      </c>
      <c r="S405" s="2">
        <f t="shared" si="26"/>
        <v>115.51400000000001</v>
      </c>
      <c r="T405" s="6">
        <f t="shared" si="27"/>
        <v>0.42406954631893512</v>
      </c>
    </row>
    <row r="406" spans="1:20" ht="15.6" x14ac:dyDescent="0.3">
      <c r="A406" s="3" t="s">
        <v>475</v>
      </c>
      <c r="B406" s="4">
        <v>46136</v>
      </c>
      <c r="C406" s="5">
        <f>YEAR(SalesData[[#This Row],[Order Date]])</f>
        <v>2026</v>
      </c>
      <c r="D406" s="6" t="str">
        <f>"Q"&amp;ROUNDUP(MONTH(SalesData[[#This Row],[Order Date]])/3,0)</f>
        <v>Q2</v>
      </c>
      <c r="E406" s="7">
        <f>MONTH(SalesData[[#This Row],[Order Date]])</f>
        <v>4</v>
      </c>
      <c r="F406" s="6" t="str">
        <f>TEXT(SalesData[[#This Row],[Order Date]],"mmm")</f>
        <v>Apr</v>
      </c>
      <c r="G406" s="8" t="s">
        <v>54</v>
      </c>
      <c r="H406" s="8" t="s">
        <v>92</v>
      </c>
      <c r="I406" s="8" t="s">
        <v>45</v>
      </c>
      <c r="J406" s="8" t="s">
        <v>31</v>
      </c>
      <c r="K406" s="8" t="s">
        <v>51</v>
      </c>
      <c r="L406" s="8" t="s">
        <v>72</v>
      </c>
      <c r="M406" s="7">
        <v>15</v>
      </c>
      <c r="N406" s="2">
        <v>41.21</v>
      </c>
      <c r="O406" s="9">
        <v>0.15</v>
      </c>
      <c r="P406" s="2">
        <v>16.760000000000002</v>
      </c>
      <c r="Q406" s="2">
        <f t="shared" si="24"/>
        <v>525.42750000000001</v>
      </c>
      <c r="R406" s="2">
        <f t="shared" si="25"/>
        <v>251.40000000000003</v>
      </c>
      <c r="S406" s="2">
        <f t="shared" si="26"/>
        <v>274.02749999999997</v>
      </c>
      <c r="T406" s="6">
        <f t="shared" si="27"/>
        <v>0.52153246642020068</v>
      </c>
    </row>
    <row r="407" spans="1:20" ht="15.6" x14ac:dyDescent="0.3">
      <c r="A407" s="3" t="s">
        <v>476</v>
      </c>
      <c r="B407" s="4">
        <v>46158</v>
      </c>
      <c r="C407" s="5">
        <f>YEAR(SalesData[[#This Row],[Order Date]])</f>
        <v>2026</v>
      </c>
      <c r="D407" s="6" t="str">
        <f>"Q"&amp;ROUNDUP(MONTH(SalesData[[#This Row],[Order Date]])/3,0)</f>
        <v>Q2</v>
      </c>
      <c r="E407" s="7">
        <f>MONTH(SalesData[[#This Row],[Order Date]])</f>
        <v>5</v>
      </c>
      <c r="F407" s="6" t="str">
        <f>TEXT(SalesData[[#This Row],[Order Date]],"mmm")</f>
        <v>May</v>
      </c>
      <c r="G407" s="8" t="s">
        <v>28</v>
      </c>
      <c r="H407" s="8" t="s">
        <v>86</v>
      </c>
      <c r="I407" s="8" t="s">
        <v>23</v>
      </c>
      <c r="J407" s="8" t="s">
        <v>24</v>
      </c>
      <c r="K407" s="8" t="s">
        <v>39</v>
      </c>
      <c r="L407" s="8" t="s">
        <v>67</v>
      </c>
      <c r="M407" s="7">
        <v>2</v>
      </c>
      <c r="N407" s="2">
        <v>121.22</v>
      </c>
      <c r="O407" s="9">
        <v>0</v>
      </c>
      <c r="P407" s="2">
        <v>60.38</v>
      </c>
      <c r="Q407" s="2">
        <f t="shared" si="24"/>
        <v>242.44</v>
      </c>
      <c r="R407" s="2">
        <f t="shared" si="25"/>
        <v>120.76</v>
      </c>
      <c r="S407" s="2">
        <f t="shared" si="26"/>
        <v>121.67999999999999</v>
      </c>
      <c r="T407" s="6">
        <f t="shared" si="27"/>
        <v>0.50189737667051637</v>
      </c>
    </row>
    <row r="408" spans="1:20" ht="15.6" x14ac:dyDescent="0.3">
      <c r="A408" s="3" t="s">
        <v>477</v>
      </c>
      <c r="B408" s="4">
        <v>46315</v>
      </c>
      <c r="C408" s="5">
        <f>YEAR(SalesData[[#This Row],[Order Date]])</f>
        <v>2026</v>
      </c>
      <c r="D408" s="6" t="str">
        <f>"Q"&amp;ROUNDUP(MONTH(SalesData[[#This Row],[Order Date]])/3,0)</f>
        <v>Q4</v>
      </c>
      <c r="E408" s="7">
        <f>MONTH(SalesData[[#This Row],[Order Date]])</f>
        <v>10</v>
      </c>
      <c r="F408" s="6" t="str">
        <f>TEXT(SalesData[[#This Row],[Order Date]],"mmm")</f>
        <v>Oct</v>
      </c>
      <c r="G408" s="8" t="s">
        <v>28</v>
      </c>
      <c r="H408" s="8" t="s">
        <v>29</v>
      </c>
      <c r="I408" s="8" t="s">
        <v>23</v>
      </c>
      <c r="J408" s="8" t="s">
        <v>31</v>
      </c>
      <c r="K408" s="8" t="s">
        <v>98</v>
      </c>
      <c r="L408" s="8" t="s">
        <v>122</v>
      </c>
      <c r="M408" s="7">
        <v>5</v>
      </c>
      <c r="N408" s="2">
        <v>35.99</v>
      </c>
      <c r="O408" s="9">
        <v>0</v>
      </c>
      <c r="P408" s="2">
        <v>14.19</v>
      </c>
      <c r="Q408" s="2">
        <f t="shared" si="24"/>
        <v>179.95000000000002</v>
      </c>
      <c r="R408" s="2">
        <f t="shared" si="25"/>
        <v>70.95</v>
      </c>
      <c r="S408" s="2">
        <f t="shared" si="26"/>
        <v>109.00000000000001</v>
      </c>
      <c r="T408" s="6">
        <f t="shared" si="27"/>
        <v>0.60572381217004723</v>
      </c>
    </row>
    <row r="409" spans="1:20" ht="15.6" x14ac:dyDescent="0.3">
      <c r="A409" s="3" t="s">
        <v>478</v>
      </c>
      <c r="B409" s="4">
        <v>46085</v>
      </c>
      <c r="C409" s="5">
        <f>YEAR(SalesData[[#This Row],[Order Date]])</f>
        <v>2026</v>
      </c>
      <c r="D409" s="6" t="str">
        <f>"Q"&amp;ROUNDUP(MONTH(SalesData[[#This Row],[Order Date]])/3,0)</f>
        <v>Q1</v>
      </c>
      <c r="E409" s="7">
        <f>MONTH(SalesData[[#This Row],[Order Date]])</f>
        <v>3</v>
      </c>
      <c r="F409" s="6" t="str">
        <f>TEXT(SalesData[[#This Row],[Order Date]],"mmm")</f>
        <v>Mar</v>
      </c>
      <c r="G409" s="8" t="s">
        <v>21</v>
      </c>
      <c r="H409" s="8" t="s">
        <v>42</v>
      </c>
      <c r="I409" s="8" t="s">
        <v>30</v>
      </c>
      <c r="J409" s="8" t="s">
        <v>31</v>
      </c>
      <c r="K409" s="8" t="s">
        <v>98</v>
      </c>
      <c r="L409" s="8" t="s">
        <v>131</v>
      </c>
      <c r="M409" s="7">
        <v>1</v>
      </c>
      <c r="N409" s="2">
        <v>40.909999999999997</v>
      </c>
      <c r="O409" s="9">
        <v>0</v>
      </c>
      <c r="P409" s="2">
        <v>14.89</v>
      </c>
      <c r="Q409" s="2">
        <f t="shared" si="24"/>
        <v>40.909999999999997</v>
      </c>
      <c r="R409" s="2">
        <f t="shared" si="25"/>
        <v>14.89</v>
      </c>
      <c r="S409" s="2">
        <f t="shared" si="26"/>
        <v>26.019999999999996</v>
      </c>
      <c r="T409" s="6">
        <f t="shared" si="27"/>
        <v>0.63603031043754577</v>
      </c>
    </row>
    <row r="410" spans="1:20" ht="15.6" x14ac:dyDescent="0.3">
      <c r="A410" s="3" t="s">
        <v>479</v>
      </c>
      <c r="B410" s="4">
        <v>46124</v>
      </c>
      <c r="C410" s="5">
        <f>YEAR(SalesData[[#This Row],[Order Date]])</f>
        <v>2026</v>
      </c>
      <c r="D410" s="6" t="str">
        <f>"Q"&amp;ROUNDUP(MONTH(SalesData[[#This Row],[Order Date]])/3,0)</f>
        <v>Q2</v>
      </c>
      <c r="E410" s="7">
        <f>MONTH(SalesData[[#This Row],[Order Date]])</f>
        <v>4</v>
      </c>
      <c r="F410" s="6" t="str">
        <f>TEXT(SalesData[[#This Row],[Order Date]],"mmm")</f>
        <v>Apr</v>
      </c>
      <c r="G410" s="8" t="s">
        <v>28</v>
      </c>
      <c r="H410" s="8" t="s">
        <v>86</v>
      </c>
      <c r="I410" s="8" t="s">
        <v>30</v>
      </c>
      <c r="J410" s="8" t="s">
        <v>24</v>
      </c>
      <c r="K410" s="8" t="s">
        <v>25</v>
      </c>
      <c r="L410" s="8" t="s">
        <v>74</v>
      </c>
      <c r="M410" s="7">
        <v>2</v>
      </c>
      <c r="N410" s="2">
        <v>92.07</v>
      </c>
      <c r="O410" s="9">
        <v>0</v>
      </c>
      <c r="P410" s="2">
        <v>44.1</v>
      </c>
      <c r="Q410" s="2">
        <f t="shared" si="24"/>
        <v>184.14</v>
      </c>
      <c r="R410" s="2">
        <f t="shared" si="25"/>
        <v>88.2</v>
      </c>
      <c r="S410" s="2">
        <f t="shared" si="26"/>
        <v>95.939999999999984</v>
      </c>
      <c r="T410" s="6">
        <f t="shared" si="27"/>
        <v>0.52101661779081132</v>
      </c>
    </row>
    <row r="411" spans="1:20" ht="15.6" x14ac:dyDescent="0.3">
      <c r="A411" s="3" t="s">
        <v>480</v>
      </c>
      <c r="B411" s="4">
        <v>46287</v>
      </c>
      <c r="C411" s="5">
        <f>YEAR(SalesData[[#This Row],[Order Date]])</f>
        <v>2026</v>
      </c>
      <c r="D411" s="6" t="str">
        <f>"Q"&amp;ROUNDUP(MONTH(SalesData[[#This Row],[Order Date]])/3,0)</f>
        <v>Q3</v>
      </c>
      <c r="E411" s="7">
        <f>MONTH(SalesData[[#This Row],[Order Date]])</f>
        <v>9</v>
      </c>
      <c r="F411" s="6" t="str">
        <f>TEXT(SalesData[[#This Row],[Order Date]],"mmm")</f>
        <v>Sep</v>
      </c>
      <c r="G411" s="8" t="s">
        <v>21</v>
      </c>
      <c r="H411" s="8" t="s">
        <v>22</v>
      </c>
      <c r="I411" s="8" t="s">
        <v>30</v>
      </c>
      <c r="J411" s="8" t="s">
        <v>36</v>
      </c>
      <c r="K411" s="8" t="s">
        <v>25</v>
      </c>
      <c r="L411" s="8" t="s">
        <v>26</v>
      </c>
      <c r="M411" s="7">
        <v>1</v>
      </c>
      <c r="N411" s="2">
        <v>156.81</v>
      </c>
      <c r="O411" s="9">
        <v>0</v>
      </c>
      <c r="P411" s="2">
        <v>78.2</v>
      </c>
      <c r="Q411" s="2">
        <f t="shared" si="24"/>
        <v>156.81</v>
      </c>
      <c r="R411" s="2">
        <f t="shared" si="25"/>
        <v>78.2</v>
      </c>
      <c r="S411" s="2">
        <f t="shared" si="26"/>
        <v>78.61</v>
      </c>
      <c r="T411" s="6">
        <f t="shared" si="27"/>
        <v>0.50130731458452904</v>
      </c>
    </row>
    <row r="412" spans="1:20" ht="15.6" x14ac:dyDescent="0.3">
      <c r="A412" s="3" t="s">
        <v>481</v>
      </c>
      <c r="B412" s="4">
        <v>46058</v>
      </c>
      <c r="C412" s="5">
        <f>YEAR(SalesData[[#This Row],[Order Date]])</f>
        <v>2026</v>
      </c>
      <c r="D412" s="6" t="str">
        <f>"Q"&amp;ROUNDUP(MONTH(SalesData[[#This Row],[Order Date]])/3,0)</f>
        <v>Q1</v>
      </c>
      <c r="E412" s="7">
        <f>MONTH(SalesData[[#This Row],[Order Date]])</f>
        <v>2</v>
      </c>
      <c r="F412" s="6" t="str">
        <f>TEXT(SalesData[[#This Row],[Order Date]],"mmm")</f>
        <v>Feb</v>
      </c>
      <c r="G412" s="8" t="s">
        <v>21</v>
      </c>
      <c r="H412" s="8" t="s">
        <v>89</v>
      </c>
      <c r="I412" s="8" t="s">
        <v>30</v>
      </c>
      <c r="J412" s="8" t="s">
        <v>31</v>
      </c>
      <c r="K412" s="8" t="s">
        <v>51</v>
      </c>
      <c r="L412" s="8" t="s">
        <v>58</v>
      </c>
      <c r="M412" s="7">
        <v>2</v>
      </c>
      <c r="N412" s="2">
        <v>101.01</v>
      </c>
      <c r="O412" s="9">
        <v>0</v>
      </c>
      <c r="P412" s="2">
        <v>50.26</v>
      </c>
      <c r="Q412" s="2">
        <f t="shared" si="24"/>
        <v>202.02</v>
      </c>
      <c r="R412" s="2">
        <f t="shared" si="25"/>
        <v>100.52</v>
      </c>
      <c r="S412" s="2">
        <f t="shared" si="26"/>
        <v>101.50000000000001</v>
      </c>
      <c r="T412" s="6">
        <f t="shared" si="27"/>
        <v>0.50242550242550243</v>
      </c>
    </row>
    <row r="413" spans="1:20" ht="15.6" x14ac:dyDescent="0.3">
      <c r="A413" s="3" t="s">
        <v>482</v>
      </c>
      <c r="B413" s="4">
        <v>46221</v>
      </c>
      <c r="C413" s="5">
        <f>YEAR(SalesData[[#This Row],[Order Date]])</f>
        <v>2026</v>
      </c>
      <c r="D413" s="6" t="str">
        <f>"Q"&amp;ROUNDUP(MONTH(SalesData[[#This Row],[Order Date]])/3,0)</f>
        <v>Q3</v>
      </c>
      <c r="E413" s="7">
        <f>MONTH(SalesData[[#This Row],[Order Date]])</f>
        <v>7</v>
      </c>
      <c r="F413" s="6" t="str">
        <f>TEXT(SalesData[[#This Row],[Order Date]],"mmm")</f>
        <v>Jul</v>
      </c>
      <c r="G413" s="8" t="s">
        <v>54</v>
      </c>
      <c r="H413" s="8" t="s">
        <v>112</v>
      </c>
      <c r="I413" s="8" t="s">
        <v>23</v>
      </c>
      <c r="J413" s="8" t="s">
        <v>36</v>
      </c>
      <c r="K413" s="8" t="s">
        <v>39</v>
      </c>
      <c r="L413" s="8" t="s">
        <v>106</v>
      </c>
      <c r="M413" s="7">
        <v>2</v>
      </c>
      <c r="N413" s="2">
        <v>80.98</v>
      </c>
      <c r="O413" s="9">
        <v>0.05</v>
      </c>
      <c r="P413" s="2">
        <v>39.85</v>
      </c>
      <c r="Q413" s="2">
        <f t="shared" si="24"/>
        <v>153.86199999999999</v>
      </c>
      <c r="R413" s="2">
        <f t="shared" si="25"/>
        <v>79.7</v>
      </c>
      <c r="S413" s="2">
        <f t="shared" si="26"/>
        <v>74.161999999999992</v>
      </c>
      <c r="T413" s="6">
        <f t="shared" si="27"/>
        <v>0.48200335365457353</v>
      </c>
    </row>
    <row r="414" spans="1:20" ht="15.6" x14ac:dyDescent="0.3">
      <c r="A414" s="3" t="s">
        <v>483</v>
      </c>
      <c r="B414" s="4">
        <v>46256</v>
      </c>
      <c r="C414" s="5">
        <f>YEAR(SalesData[[#This Row],[Order Date]])</f>
        <v>2026</v>
      </c>
      <c r="D414" s="6" t="str">
        <f>"Q"&amp;ROUNDUP(MONTH(SalesData[[#This Row],[Order Date]])/3,0)</f>
        <v>Q3</v>
      </c>
      <c r="E414" s="7">
        <f>MONTH(SalesData[[#This Row],[Order Date]])</f>
        <v>8</v>
      </c>
      <c r="F414" s="6" t="str">
        <f>TEXT(SalesData[[#This Row],[Order Date]],"mmm")</f>
        <v>Aug</v>
      </c>
      <c r="G414" s="8" t="s">
        <v>28</v>
      </c>
      <c r="H414" s="8" t="s">
        <v>35</v>
      </c>
      <c r="I414" s="8" t="s">
        <v>45</v>
      </c>
      <c r="J414" s="8" t="s">
        <v>36</v>
      </c>
      <c r="K414" s="8" t="s">
        <v>51</v>
      </c>
      <c r="L414" s="8" t="s">
        <v>58</v>
      </c>
      <c r="M414" s="7">
        <v>6</v>
      </c>
      <c r="N414" s="2">
        <v>101.54</v>
      </c>
      <c r="O414" s="9">
        <v>0.1</v>
      </c>
      <c r="P414" s="2">
        <v>50</v>
      </c>
      <c r="Q414" s="2">
        <f t="shared" si="24"/>
        <v>548.31600000000003</v>
      </c>
      <c r="R414" s="2">
        <f t="shared" si="25"/>
        <v>300</v>
      </c>
      <c r="S414" s="2">
        <f t="shared" si="26"/>
        <v>248.31600000000003</v>
      </c>
      <c r="T414" s="6">
        <f t="shared" si="27"/>
        <v>0.45287024270676035</v>
      </c>
    </row>
    <row r="415" spans="1:20" ht="15.6" x14ac:dyDescent="0.3">
      <c r="A415" s="3" t="s">
        <v>484</v>
      </c>
      <c r="B415" s="4">
        <v>46333</v>
      </c>
      <c r="C415" s="5">
        <f>YEAR(SalesData[[#This Row],[Order Date]])</f>
        <v>2026</v>
      </c>
      <c r="D415" s="6" t="str">
        <f>"Q"&amp;ROUNDUP(MONTH(SalesData[[#This Row],[Order Date]])/3,0)</f>
        <v>Q4</v>
      </c>
      <c r="E415" s="7">
        <f>MONTH(SalesData[[#This Row],[Order Date]])</f>
        <v>11</v>
      </c>
      <c r="F415" s="6" t="str">
        <f>TEXT(SalesData[[#This Row],[Order Date]],"mmm")</f>
        <v>Nov</v>
      </c>
      <c r="G415" s="8" t="s">
        <v>21</v>
      </c>
      <c r="H415" s="8" t="s">
        <v>44</v>
      </c>
      <c r="I415" s="8" t="s">
        <v>48</v>
      </c>
      <c r="J415" s="8" t="s">
        <v>31</v>
      </c>
      <c r="K415" s="8" t="s">
        <v>25</v>
      </c>
      <c r="L415" s="8" t="s">
        <v>26</v>
      </c>
      <c r="M415" s="7">
        <v>2</v>
      </c>
      <c r="N415" s="2">
        <v>151.55000000000001</v>
      </c>
      <c r="O415" s="9">
        <v>0.1</v>
      </c>
      <c r="P415" s="2">
        <v>80.48</v>
      </c>
      <c r="Q415" s="2">
        <f t="shared" si="24"/>
        <v>272.79000000000002</v>
      </c>
      <c r="R415" s="2">
        <f t="shared" si="25"/>
        <v>160.96</v>
      </c>
      <c r="S415" s="2">
        <f t="shared" si="26"/>
        <v>111.83000000000001</v>
      </c>
      <c r="T415" s="6">
        <f t="shared" si="27"/>
        <v>0.40994904505297114</v>
      </c>
    </row>
    <row r="416" spans="1:20" ht="15.6" x14ac:dyDescent="0.3">
      <c r="A416" s="3" t="s">
        <v>485</v>
      </c>
      <c r="B416" s="4">
        <v>46257</v>
      </c>
      <c r="C416" s="5">
        <f>YEAR(SalesData[[#This Row],[Order Date]])</f>
        <v>2026</v>
      </c>
      <c r="D416" s="6" t="str">
        <f>"Q"&amp;ROUNDUP(MONTH(SalesData[[#This Row],[Order Date]])/3,0)</f>
        <v>Q3</v>
      </c>
      <c r="E416" s="7">
        <f>MONTH(SalesData[[#This Row],[Order Date]])</f>
        <v>8</v>
      </c>
      <c r="F416" s="6" t="str">
        <f>TEXT(SalesData[[#This Row],[Order Date]],"mmm")</f>
        <v>Aug</v>
      </c>
      <c r="G416" s="8" t="s">
        <v>54</v>
      </c>
      <c r="H416" s="8" t="s">
        <v>92</v>
      </c>
      <c r="I416" s="8" t="s">
        <v>23</v>
      </c>
      <c r="J416" s="8" t="s">
        <v>24</v>
      </c>
      <c r="K416" s="8" t="s">
        <v>51</v>
      </c>
      <c r="L416" s="8" t="s">
        <v>72</v>
      </c>
      <c r="M416" s="7">
        <v>4</v>
      </c>
      <c r="N416" s="2">
        <v>41.09</v>
      </c>
      <c r="O416" s="9">
        <v>0</v>
      </c>
      <c r="P416" s="2">
        <v>17</v>
      </c>
      <c r="Q416" s="2">
        <f t="shared" si="24"/>
        <v>164.36</v>
      </c>
      <c r="R416" s="2">
        <f t="shared" si="25"/>
        <v>68</v>
      </c>
      <c r="S416" s="2">
        <f t="shared" si="26"/>
        <v>96.360000000000014</v>
      </c>
      <c r="T416" s="6">
        <f t="shared" si="27"/>
        <v>0.58627403261134103</v>
      </c>
    </row>
    <row r="417" spans="1:20" ht="15.6" x14ac:dyDescent="0.3">
      <c r="A417" s="3" t="s">
        <v>486</v>
      </c>
      <c r="B417" s="4">
        <v>46328</v>
      </c>
      <c r="C417" s="5">
        <f>YEAR(SalesData[[#This Row],[Order Date]])</f>
        <v>2026</v>
      </c>
      <c r="D417" s="6" t="str">
        <f>"Q"&amp;ROUNDUP(MONTH(SalesData[[#This Row],[Order Date]])/3,0)</f>
        <v>Q4</v>
      </c>
      <c r="E417" s="7">
        <f>MONTH(SalesData[[#This Row],[Order Date]])</f>
        <v>11</v>
      </c>
      <c r="F417" s="6" t="str">
        <f>TEXT(SalesData[[#This Row],[Order Date]],"mmm")</f>
        <v>Nov</v>
      </c>
      <c r="G417" s="8" t="s">
        <v>28</v>
      </c>
      <c r="H417" s="8" t="s">
        <v>35</v>
      </c>
      <c r="I417" s="8" t="s">
        <v>45</v>
      </c>
      <c r="J417" s="8" t="s">
        <v>31</v>
      </c>
      <c r="K417" s="8" t="s">
        <v>25</v>
      </c>
      <c r="L417" s="8" t="s">
        <v>49</v>
      </c>
      <c r="M417" s="7">
        <v>3</v>
      </c>
      <c r="N417" s="2">
        <v>71.12</v>
      </c>
      <c r="O417" s="9">
        <v>0.15</v>
      </c>
      <c r="P417" s="2">
        <v>33.090000000000003</v>
      </c>
      <c r="Q417" s="2">
        <f t="shared" si="24"/>
        <v>181.35599999999999</v>
      </c>
      <c r="R417" s="2">
        <f t="shared" si="25"/>
        <v>99.27000000000001</v>
      </c>
      <c r="S417" s="2">
        <f t="shared" si="26"/>
        <v>82.085999999999984</v>
      </c>
      <c r="T417" s="6">
        <f t="shared" si="27"/>
        <v>0.45262356911268437</v>
      </c>
    </row>
    <row r="418" spans="1:20" ht="15.6" x14ac:dyDescent="0.3">
      <c r="A418" s="3" t="s">
        <v>487</v>
      </c>
      <c r="B418" s="4">
        <v>46027</v>
      </c>
      <c r="C418" s="5">
        <f>YEAR(SalesData[[#This Row],[Order Date]])</f>
        <v>2026</v>
      </c>
      <c r="D418" s="6" t="str">
        <f>"Q"&amp;ROUNDUP(MONTH(SalesData[[#This Row],[Order Date]])/3,0)</f>
        <v>Q1</v>
      </c>
      <c r="E418" s="7">
        <f>MONTH(SalesData[[#This Row],[Order Date]])</f>
        <v>1</v>
      </c>
      <c r="F418" s="6" t="str">
        <f>TEXT(SalesData[[#This Row],[Order Date]],"mmm")</f>
        <v>Jan</v>
      </c>
      <c r="G418" s="8" t="s">
        <v>21</v>
      </c>
      <c r="H418" s="8" t="s">
        <v>89</v>
      </c>
      <c r="I418" s="8" t="s">
        <v>48</v>
      </c>
      <c r="J418" s="8" t="s">
        <v>31</v>
      </c>
      <c r="K418" s="8" t="s">
        <v>98</v>
      </c>
      <c r="L418" s="8" t="s">
        <v>131</v>
      </c>
      <c r="M418" s="7">
        <v>1</v>
      </c>
      <c r="N418" s="2">
        <v>40.6</v>
      </c>
      <c r="O418" s="9">
        <v>0.15</v>
      </c>
      <c r="P418" s="2">
        <v>14.61</v>
      </c>
      <c r="Q418" s="2">
        <f t="shared" si="24"/>
        <v>34.51</v>
      </c>
      <c r="R418" s="2">
        <f t="shared" si="25"/>
        <v>14.61</v>
      </c>
      <c r="S418" s="2">
        <f t="shared" si="26"/>
        <v>19.899999999999999</v>
      </c>
      <c r="T418" s="6">
        <f t="shared" si="27"/>
        <v>0.57664445088380178</v>
      </c>
    </row>
    <row r="419" spans="1:20" ht="15.6" x14ac:dyDescent="0.3">
      <c r="A419" s="3" t="s">
        <v>488</v>
      </c>
      <c r="B419" s="4">
        <v>46079</v>
      </c>
      <c r="C419" s="5">
        <f>YEAR(SalesData[[#This Row],[Order Date]])</f>
        <v>2026</v>
      </c>
      <c r="D419" s="6" t="str">
        <f>"Q"&amp;ROUNDUP(MONTH(SalesData[[#This Row],[Order Date]])/3,0)</f>
        <v>Q1</v>
      </c>
      <c r="E419" s="7">
        <f>MONTH(SalesData[[#This Row],[Order Date]])</f>
        <v>2</v>
      </c>
      <c r="F419" s="6" t="str">
        <f>TEXT(SalesData[[#This Row],[Order Date]],"mmm")</f>
        <v>Feb</v>
      </c>
      <c r="G419" s="8" t="s">
        <v>28</v>
      </c>
      <c r="H419" s="8" t="s">
        <v>86</v>
      </c>
      <c r="I419" s="8" t="s">
        <v>30</v>
      </c>
      <c r="J419" s="8" t="s">
        <v>24</v>
      </c>
      <c r="K419" s="8" t="s">
        <v>39</v>
      </c>
      <c r="L419" s="8" t="s">
        <v>67</v>
      </c>
      <c r="M419" s="7">
        <v>2</v>
      </c>
      <c r="N419" s="2">
        <v>122.16</v>
      </c>
      <c r="O419" s="9">
        <v>0</v>
      </c>
      <c r="P419" s="2">
        <v>61.31</v>
      </c>
      <c r="Q419" s="2">
        <f t="shared" si="24"/>
        <v>244.32</v>
      </c>
      <c r="R419" s="2">
        <f t="shared" si="25"/>
        <v>122.62</v>
      </c>
      <c r="S419" s="2">
        <f t="shared" si="26"/>
        <v>121.69999999999999</v>
      </c>
      <c r="T419" s="6">
        <f t="shared" si="27"/>
        <v>0.49811722331368691</v>
      </c>
    </row>
    <row r="420" spans="1:20" ht="15.6" x14ac:dyDescent="0.3">
      <c r="A420" s="3" t="s">
        <v>489</v>
      </c>
      <c r="B420" s="4">
        <v>46277</v>
      </c>
      <c r="C420" s="5">
        <f>YEAR(SalesData[[#This Row],[Order Date]])</f>
        <v>2026</v>
      </c>
      <c r="D420" s="6" t="str">
        <f>"Q"&amp;ROUNDUP(MONTH(SalesData[[#This Row],[Order Date]])/3,0)</f>
        <v>Q3</v>
      </c>
      <c r="E420" s="7">
        <f>MONTH(SalesData[[#This Row],[Order Date]])</f>
        <v>9</v>
      </c>
      <c r="F420" s="6" t="str">
        <f>TEXT(SalesData[[#This Row],[Order Date]],"mmm")</f>
        <v>Sep</v>
      </c>
      <c r="G420" s="8" t="s">
        <v>28</v>
      </c>
      <c r="H420" s="8" t="s">
        <v>86</v>
      </c>
      <c r="I420" s="8" t="s">
        <v>45</v>
      </c>
      <c r="J420" s="8" t="s">
        <v>36</v>
      </c>
      <c r="K420" s="8" t="s">
        <v>25</v>
      </c>
      <c r="L420" s="8" t="s">
        <v>70</v>
      </c>
      <c r="M420" s="7">
        <v>10</v>
      </c>
      <c r="N420" s="2">
        <v>144.4</v>
      </c>
      <c r="O420" s="9">
        <v>0.1</v>
      </c>
      <c r="P420" s="2">
        <v>81.069999999999993</v>
      </c>
      <c r="Q420" s="2">
        <f t="shared" si="24"/>
        <v>1299.6000000000001</v>
      </c>
      <c r="R420" s="2">
        <f t="shared" si="25"/>
        <v>810.69999999999993</v>
      </c>
      <c r="S420" s="2">
        <f t="shared" si="26"/>
        <v>488.9000000000002</v>
      </c>
      <c r="T420" s="6">
        <f t="shared" si="27"/>
        <v>0.37619267466912909</v>
      </c>
    </row>
    <row r="421" spans="1:20" ht="15.6" x14ac:dyDescent="0.3">
      <c r="A421" s="3" t="s">
        <v>490</v>
      </c>
      <c r="B421" s="4">
        <v>46073</v>
      </c>
      <c r="C421" s="5">
        <f>YEAR(SalesData[[#This Row],[Order Date]])</f>
        <v>2026</v>
      </c>
      <c r="D421" s="6" t="str">
        <f>"Q"&amp;ROUNDUP(MONTH(SalesData[[#This Row],[Order Date]])/3,0)</f>
        <v>Q1</v>
      </c>
      <c r="E421" s="7">
        <f>MONTH(SalesData[[#This Row],[Order Date]])</f>
        <v>2</v>
      </c>
      <c r="F421" s="6" t="str">
        <f>TEXT(SalesData[[#This Row],[Order Date]],"mmm")</f>
        <v>Feb</v>
      </c>
      <c r="G421" s="8" t="s">
        <v>54</v>
      </c>
      <c r="H421" s="8" t="s">
        <v>82</v>
      </c>
      <c r="I421" s="8" t="s">
        <v>30</v>
      </c>
      <c r="J421" s="8" t="s">
        <v>24</v>
      </c>
      <c r="K421" s="8" t="s">
        <v>98</v>
      </c>
      <c r="L421" s="8" t="s">
        <v>99</v>
      </c>
      <c r="M421" s="7">
        <v>2</v>
      </c>
      <c r="N421" s="2">
        <v>124.92</v>
      </c>
      <c r="O421" s="9">
        <v>0</v>
      </c>
      <c r="P421" s="2">
        <v>69.98</v>
      </c>
      <c r="Q421" s="2">
        <f t="shared" si="24"/>
        <v>249.84</v>
      </c>
      <c r="R421" s="2">
        <f t="shared" si="25"/>
        <v>139.96</v>
      </c>
      <c r="S421" s="2">
        <f t="shared" si="26"/>
        <v>109.88</v>
      </c>
      <c r="T421" s="6">
        <f t="shared" si="27"/>
        <v>0.43980147294268329</v>
      </c>
    </row>
    <row r="422" spans="1:20" ht="15.6" x14ac:dyDescent="0.3">
      <c r="A422" s="3" t="s">
        <v>491</v>
      </c>
      <c r="B422" s="4">
        <v>46364</v>
      </c>
      <c r="C422" s="5">
        <f>YEAR(SalesData[[#This Row],[Order Date]])</f>
        <v>2026</v>
      </c>
      <c r="D422" s="6" t="str">
        <f>"Q"&amp;ROUNDUP(MONTH(SalesData[[#This Row],[Order Date]])/3,0)</f>
        <v>Q4</v>
      </c>
      <c r="E422" s="7">
        <f>MONTH(SalesData[[#This Row],[Order Date]])</f>
        <v>12</v>
      </c>
      <c r="F422" s="6" t="str">
        <f>TEXT(SalesData[[#This Row],[Order Date]],"mmm")</f>
        <v>Dec</v>
      </c>
      <c r="G422" s="8" t="s">
        <v>61</v>
      </c>
      <c r="H422" s="8" t="s">
        <v>108</v>
      </c>
      <c r="I422" s="8" t="s">
        <v>48</v>
      </c>
      <c r="J422" s="8" t="s">
        <v>31</v>
      </c>
      <c r="K422" s="8" t="s">
        <v>32</v>
      </c>
      <c r="L422" s="8" t="s">
        <v>46</v>
      </c>
      <c r="M422" s="7">
        <v>1</v>
      </c>
      <c r="N422" s="2">
        <v>165.29</v>
      </c>
      <c r="O422" s="9">
        <v>0.05</v>
      </c>
      <c r="P422" s="2">
        <v>89.92</v>
      </c>
      <c r="Q422" s="2">
        <f t="shared" si="24"/>
        <v>157.02549999999999</v>
      </c>
      <c r="R422" s="2">
        <f t="shared" si="25"/>
        <v>89.92</v>
      </c>
      <c r="S422" s="2">
        <f t="shared" si="26"/>
        <v>67.105499999999992</v>
      </c>
      <c r="T422" s="6">
        <f t="shared" si="27"/>
        <v>0.42735415585366704</v>
      </c>
    </row>
    <row r="423" spans="1:20" ht="15.6" x14ac:dyDescent="0.3">
      <c r="A423" s="3" t="s">
        <v>492</v>
      </c>
      <c r="B423" s="4">
        <v>46121</v>
      </c>
      <c r="C423" s="5">
        <f>YEAR(SalesData[[#This Row],[Order Date]])</f>
        <v>2026</v>
      </c>
      <c r="D423" s="6" t="str">
        <f>"Q"&amp;ROUNDUP(MONTH(SalesData[[#This Row],[Order Date]])/3,0)</f>
        <v>Q2</v>
      </c>
      <c r="E423" s="7">
        <f>MONTH(SalesData[[#This Row],[Order Date]])</f>
        <v>4</v>
      </c>
      <c r="F423" s="6" t="str">
        <f>TEXT(SalesData[[#This Row],[Order Date]],"mmm")</f>
        <v>Apr</v>
      </c>
      <c r="G423" s="8" t="s">
        <v>21</v>
      </c>
      <c r="H423" s="8" t="s">
        <v>44</v>
      </c>
      <c r="I423" s="8" t="s">
        <v>48</v>
      </c>
      <c r="J423" s="8" t="s">
        <v>31</v>
      </c>
      <c r="K423" s="8" t="s">
        <v>39</v>
      </c>
      <c r="L423" s="8" t="s">
        <v>67</v>
      </c>
      <c r="M423" s="7">
        <v>2</v>
      </c>
      <c r="N423" s="2">
        <v>120.75</v>
      </c>
      <c r="O423" s="9">
        <v>0.05</v>
      </c>
      <c r="P423" s="2">
        <v>60.31</v>
      </c>
      <c r="Q423" s="2">
        <f t="shared" si="24"/>
        <v>229.42499999999998</v>
      </c>
      <c r="R423" s="2">
        <f t="shared" si="25"/>
        <v>120.62</v>
      </c>
      <c r="S423" s="2">
        <f t="shared" si="26"/>
        <v>108.80499999999998</v>
      </c>
      <c r="T423" s="6">
        <f t="shared" si="27"/>
        <v>0.47425084450256066</v>
      </c>
    </row>
    <row r="424" spans="1:20" ht="15.6" x14ac:dyDescent="0.3">
      <c r="A424" s="3" t="s">
        <v>493</v>
      </c>
      <c r="B424" s="4">
        <v>46146</v>
      </c>
      <c r="C424" s="5">
        <f>YEAR(SalesData[[#This Row],[Order Date]])</f>
        <v>2026</v>
      </c>
      <c r="D424" s="6" t="str">
        <f>"Q"&amp;ROUNDUP(MONTH(SalesData[[#This Row],[Order Date]])/3,0)</f>
        <v>Q2</v>
      </c>
      <c r="E424" s="7">
        <f>MONTH(SalesData[[#This Row],[Order Date]])</f>
        <v>5</v>
      </c>
      <c r="F424" s="6" t="str">
        <f>TEXT(SalesData[[#This Row],[Order Date]],"mmm")</f>
        <v>May</v>
      </c>
      <c r="G424" s="8" t="s">
        <v>54</v>
      </c>
      <c r="H424" s="8" t="s">
        <v>57</v>
      </c>
      <c r="I424" s="8" t="s">
        <v>30</v>
      </c>
      <c r="J424" s="8" t="s">
        <v>24</v>
      </c>
      <c r="K424" s="8" t="s">
        <v>98</v>
      </c>
      <c r="L424" s="8" t="s">
        <v>103</v>
      </c>
      <c r="M424" s="7">
        <v>1</v>
      </c>
      <c r="N424" s="2">
        <v>51.02</v>
      </c>
      <c r="O424" s="9">
        <v>0</v>
      </c>
      <c r="P424" s="2">
        <v>21.83</v>
      </c>
      <c r="Q424" s="2">
        <f t="shared" si="24"/>
        <v>51.02</v>
      </c>
      <c r="R424" s="2">
        <f t="shared" si="25"/>
        <v>21.83</v>
      </c>
      <c r="S424" s="2">
        <f t="shared" si="26"/>
        <v>29.190000000000005</v>
      </c>
      <c r="T424" s="6">
        <f t="shared" si="27"/>
        <v>0.5721285770286163</v>
      </c>
    </row>
    <row r="425" spans="1:20" ht="15.6" x14ac:dyDescent="0.3">
      <c r="A425" s="3" t="s">
        <v>494</v>
      </c>
      <c r="B425" s="4">
        <v>46224</v>
      </c>
      <c r="C425" s="5">
        <f>YEAR(SalesData[[#This Row],[Order Date]])</f>
        <v>2026</v>
      </c>
      <c r="D425" s="6" t="str">
        <f>"Q"&amp;ROUNDUP(MONTH(SalesData[[#This Row],[Order Date]])/3,0)</f>
        <v>Q3</v>
      </c>
      <c r="E425" s="7">
        <f>MONTH(SalesData[[#This Row],[Order Date]])</f>
        <v>7</v>
      </c>
      <c r="F425" s="6" t="str">
        <f>TEXT(SalesData[[#This Row],[Order Date]],"mmm")</f>
        <v>Jul</v>
      </c>
      <c r="G425" s="8" t="s">
        <v>54</v>
      </c>
      <c r="H425" s="8" t="s">
        <v>55</v>
      </c>
      <c r="I425" s="8" t="s">
        <v>48</v>
      </c>
      <c r="J425" s="8" t="s">
        <v>24</v>
      </c>
      <c r="K425" s="8" t="s">
        <v>25</v>
      </c>
      <c r="L425" s="8" t="s">
        <v>74</v>
      </c>
      <c r="M425" s="7">
        <v>1</v>
      </c>
      <c r="N425" s="2">
        <v>91.45</v>
      </c>
      <c r="O425" s="9">
        <v>0</v>
      </c>
      <c r="P425" s="2">
        <v>44.16</v>
      </c>
      <c r="Q425" s="2">
        <f t="shared" si="24"/>
        <v>91.45</v>
      </c>
      <c r="R425" s="2">
        <f t="shared" si="25"/>
        <v>44.16</v>
      </c>
      <c r="S425" s="2">
        <f t="shared" si="26"/>
        <v>47.290000000000006</v>
      </c>
      <c r="T425" s="6">
        <f t="shared" si="27"/>
        <v>0.51711317659923461</v>
      </c>
    </row>
    <row r="426" spans="1:20" ht="15.6" x14ac:dyDescent="0.3">
      <c r="A426" s="3" t="s">
        <v>495</v>
      </c>
      <c r="B426" s="4">
        <v>46365</v>
      </c>
      <c r="C426" s="5">
        <f>YEAR(SalesData[[#This Row],[Order Date]])</f>
        <v>2026</v>
      </c>
      <c r="D426" s="6" t="str">
        <f>"Q"&amp;ROUNDUP(MONTH(SalesData[[#This Row],[Order Date]])/3,0)</f>
        <v>Q4</v>
      </c>
      <c r="E426" s="7">
        <f>MONTH(SalesData[[#This Row],[Order Date]])</f>
        <v>12</v>
      </c>
      <c r="F426" s="6" t="str">
        <f>TEXT(SalesData[[#This Row],[Order Date]],"mmm")</f>
        <v>Dec</v>
      </c>
      <c r="G426" s="8" t="s">
        <v>54</v>
      </c>
      <c r="H426" s="8" t="s">
        <v>82</v>
      </c>
      <c r="I426" s="8" t="s">
        <v>30</v>
      </c>
      <c r="J426" s="8" t="s">
        <v>36</v>
      </c>
      <c r="K426" s="8" t="s">
        <v>32</v>
      </c>
      <c r="L426" s="8" t="s">
        <v>65</v>
      </c>
      <c r="M426" s="7">
        <v>1</v>
      </c>
      <c r="N426" s="2">
        <v>47.44</v>
      </c>
      <c r="O426" s="9">
        <v>0.15</v>
      </c>
      <c r="P426" s="2">
        <v>17.899999999999999</v>
      </c>
      <c r="Q426" s="2">
        <f t="shared" si="24"/>
        <v>40.323999999999998</v>
      </c>
      <c r="R426" s="2">
        <f t="shared" si="25"/>
        <v>17.899999999999999</v>
      </c>
      <c r="S426" s="2">
        <f t="shared" si="26"/>
        <v>22.423999999999999</v>
      </c>
      <c r="T426" s="6">
        <f t="shared" si="27"/>
        <v>0.55609562543398472</v>
      </c>
    </row>
    <row r="427" spans="1:20" ht="15.6" x14ac:dyDescent="0.3">
      <c r="A427" s="3" t="s">
        <v>496</v>
      </c>
      <c r="B427" s="4">
        <v>46366</v>
      </c>
      <c r="C427" s="5">
        <f>YEAR(SalesData[[#This Row],[Order Date]])</f>
        <v>2026</v>
      </c>
      <c r="D427" s="6" t="str">
        <f>"Q"&amp;ROUNDUP(MONTH(SalesData[[#This Row],[Order Date]])/3,0)</f>
        <v>Q4</v>
      </c>
      <c r="E427" s="7">
        <f>MONTH(SalesData[[#This Row],[Order Date]])</f>
        <v>12</v>
      </c>
      <c r="F427" s="6" t="str">
        <f>TEXT(SalesData[[#This Row],[Order Date]],"mmm")</f>
        <v>Dec</v>
      </c>
      <c r="G427" s="8" t="s">
        <v>28</v>
      </c>
      <c r="H427" s="8" t="s">
        <v>29</v>
      </c>
      <c r="I427" s="8" t="s">
        <v>48</v>
      </c>
      <c r="J427" s="8" t="s">
        <v>24</v>
      </c>
      <c r="K427" s="8" t="s">
        <v>51</v>
      </c>
      <c r="L427" s="8" t="s">
        <v>95</v>
      </c>
      <c r="M427" s="7">
        <v>1</v>
      </c>
      <c r="N427" s="2">
        <v>81.010000000000005</v>
      </c>
      <c r="O427" s="9">
        <v>0.2</v>
      </c>
      <c r="P427" s="2">
        <v>41.51</v>
      </c>
      <c r="Q427" s="2">
        <f t="shared" si="24"/>
        <v>64.808000000000007</v>
      </c>
      <c r="R427" s="2">
        <f t="shared" si="25"/>
        <v>41.51</v>
      </c>
      <c r="S427" s="2">
        <f t="shared" si="26"/>
        <v>23.298000000000009</v>
      </c>
      <c r="T427" s="6">
        <f t="shared" si="27"/>
        <v>0.35949265522774976</v>
      </c>
    </row>
    <row r="428" spans="1:20" ht="15.6" x14ac:dyDescent="0.3">
      <c r="A428" s="3" t="s">
        <v>497</v>
      </c>
      <c r="B428" s="4">
        <v>46169</v>
      </c>
      <c r="C428" s="5">
        <f>YEAR(SalesData[[#This Row],[Order Date]])</f>
        <v>2026</v>
      </c>
      <c r="D428" s="6" t="str">
        <f>"Q"&amp;ROUNDUP(MONTH(SalesData[[#This Row],[Order Date]])/3,0)</f>
        <v>Q2</v>
      </c>
      <c r="E428" s="7">
        <f>MONTH(SalesData[[#This Row],[Order Date]])</f>
        <v>5</v>
      </c>
      <c r="F428" s="6" t="str">
        <f>TEXT(SalesData[[#This Row],[Order Date]],"mmm")</f>
        <v>May</v>
      </c>
      <c r="G428" s="8" t="s">
        <v>21</v>
      </c>
      <c r="H428" s="8" t="s">
        <v>42</v>
      </c>
      <c r="I428" s="8" t="s">
        <v>48</v>
      </c>
      <c r="J428" s="8" t="s">
        <v>31</v>
      </c>
      <c r="K428" s="8" t="s">
        <v>25</v>
      </c>
      <c r="L428" s="8" t="s">
        <v>74</v>
      </c>
      <c r="M428" s="7">
        <v>2</v>
      </c>
      <c r="N428" s="2">
        <v>92.12</v>
      </c>
      <c r="O428" s="9">
        <v>0</v>
      </c>
      <c r="P428" s="2">
        <v>46.64</v>
      </c>
      <c r="Q428" s="2">
        <f t="shared" si="24"/>
        <v>184.24</v>
      </c>
      <c r="R428" s="2">
        <f t="shared" si="25"/>
        <v>93.28</v>
      </c>
      <c r="S428" s="2">
        <f t="shared" si="26"/>
        <v>90.960000000000008</v>
      </c>
      <c r="T428" s="6">
        <f t="shared" si="27"/>
        <v>0.49370386452453324</v>
      </c>
    </row>
    <row r="429" spans="1:20" ht="15.6" x14ac:dyDescent="0.3">
      <c r="A429" s="3" t="s">
        <v>498</v>
      </c>
      <c r="B429" s="4">
        <v>46048</v>
      </c>
      <c r="C429" s="5">
        <f>YEAR(SalesData[[#This Row],[Order Date]])</f>
        <v>2026</v>
      </c>
      <c r="D429" s="6" t="str">
        <f>"Q"&amp;ROUNDUP(MONTH(SalesData[[#This Row],[Order Date]])/3,0)</f>
        <v>Q1</v>
      </c>
      <c r="E429" s="7">
        <f>MONTH(SalesData[[#This Row],[Order Date]])</f>
        <v>1</v>
      </c>
      <c r="F429" s="6" t="str">
        <f>TEXT(SalesData[[#This Row],[Order Date]],"mmm")</f>
        <v>Jan</v>
      </c>
      <c r="G429" s="8" t="s">
        <v>21</v>
      </c>
      <c r="H429" s="8" t="s">
        <v>22</v>
      </c>
      <c r="I429" s="8" t="s">
        <v>30</v>
      </c>
      <c r="J429" s="8" t="s">
        <v>36</v>
      </c>
      <c r="K429" s="8" t="s">
        <v>32</v>
      </c>
      <c r="L429" s="8" t="s">
        <v>65</v>
      </c>
      <c r="M429" s="7">
        <v>2</v>
      </c>
      <c r="N429" s="2">
        <v>45.73</v>
      </c>
      <c r="O429" s="9">
        <v>0</v>
      </c>
      <c r="P429" s="2">
        <v>18.11</v>
      </c>
      <c r="Q429" s="2">
        <f t="shared" si="24"/>
        <v>91.46</v>
      </c>
      <c r="R429" s="2">
        <f t="shared" si="25"/>
        <v>36.22</v>
      </c>
      <c r="S429" s="2">
        <f t="shared" si="26"/>
        <v>55.239999999999995</v>
      </c>
      <c r="T429" s="6">
        <f t="shared" si="27"/>
        <v>0.60397988191559149</v>
      </c>
    </row>
    <row r="430" spans="1:20" ht="15.6" x14ac:dyDescent="0.3">
      <c r="A430" s="3" t="s">
        <v>499</v>
      </c>
      <c r="B430" s="4">
        <v>46315</v>
      </c>
      <c r="C430" s="5">
        <f>YEAR(SalesData[[#This Row],[Order Date]])</f>
        <v>2026</v>
      </c>
      <c r="D430" s="6" t="str">
        <f>"Q"&amp;ROUNDUP(MONTH(SalesData[[#This Row],[Order Date]])/3,0)</f>
        <v>Q4</v>
      </c>
      <c r="E430" s="7">
        <f>MONTH(SalesData[[#This Row],[Order Date]])</f>
        <v>10</v>
      </c>
      <c r="F430" s="6" t="str">
        <f>TEXT(SalesData[[#This Row],[Order Date]],"mmm")</f>
        <v>Oct</v>
      </c>
      <c r="G430" s="8" t="s">
        <v>21</v>
      </c>
      <c r="H430" s="8" t="s">
        <v>89</v>
      </c>
      <c r="I430" s="8" t="s">
        <v>30</v>
      </c>
      <c r="J430" s="8" t="s">
        <v>31</v>
      </c>
      <c r="K430" s="8" t="s">
        <v>98</v>
      </c>
      <c r="L430" s="8" t="s">
        <v>122</v>
      </c>
      <c r="M430" s="7">
        <v>2</v>
      </c>
      <c r="N430" s="2">
        <v>36.57</v>
      </c>
      <c r="O430" s="9">
        <v>0.1</v>
      </c>
      <c r="P430" s="2">
        <v>13.79</v>
      </c>
      <c r="Q430" s="2">
        <f t="shared" si="24"/>
        <v>65.826000000000008</v>
      </c>
      <c r="R430" s="2">
        <f t="shared" si="25"/>
        <v>27.58</v>
      </c>
      <c r="S430" s="2">
        <f t="shared" si="26"/>
        <v>38.246000000000009</v>
      </c>
      <c r="T430" s="6">
        <f t="shared" si="27"/>
        <v>0.58101661957281325</v>
      </c>
    </row>
    <row r="431" spans="1:20" ht="15.6" x14ac:dyDescent="0.3">
      <c r="A431" s="3" t="s">
        <v>500</v>
      </c>
      <c r="B431" s="4">
        <v>46181</v>
      </c>
      <c r="C431" s="5">
        <f>YEAR(SalesData[[#This Row],[Order Date]])</f>
        <v>2026</v>
      </c>
      <c r="D431" s="6" t="str">
        <f>"Q"&amp;ROUNDUP(MONTH(SalesData[[#This Row],[Order Date]])/3,0)</f>
        <v>Q2</v>
      </c>
      <c r="E431" s="7">
        <f>MONTH(SalesData[[#This Row],[Order Date]])</f>
        <v>6</v>
      </c>
      <c r="F431" s="6" t="str">
        <f>TEXT(SalesData[[#This Row],[Order Date]],"mmm")</f>
        <v>Jun</v>
      </c>
      <c r="G431" s="8" t="s">
        <v>54</v>
      </c>
      <c r="H431" s="8" t="s">
        <v>112</v>
      </c>
      <c r="I431" s="8" t="s">
        <v>30</v>
      </c>
      <c r="J431" s="8" t="s">
        <v>31</v>
      </c>
      <c r="K431" s="8" t="s">
        <v>39</v>
      </c>
      <c r="L431" s="8" t="s">
        <v>40</v>
      </c>
      <c r="M431" s="7">
        <v>1</v>
      </c>
      <c r="N431" s="2">
        <v>196.33</v>
      </c>
      <c r="O431" s="9">
        <v>0</v>
      </c>
      <c r="P431" s="2">
        <v>103.27</v>
      </c>
      <c r="Q431" s="2">
        <f t="shared" si="24"/>
        <v>196.33</v>
      </c>
      <c r="R431" s="2">
        <f t="shared" si="25"/>
        <v>103.27</v>
      </c>
      <c r="S431" s="2">
        <f t="shared" si="26"/>
        <v>93.060000000000016</v>
      </c>
      <c r="T431" s="6">
        <f t="shared" si="27"/>
        <v>0.47399786074466466</v>
      </c>
    </row>
    <row r="432" spans="1:20" ht="15.6" x14ac:dyDescent="0.3">
      <c r="A432" s="3" t="s">
        <v>501</v>
      </c>
      <c r="B432" s="4">
        <v>46331</v>
      </c>
      <c r="C432" s="5">
        <f>YEAR(SalesData[[#This Row],[Order Date]])</f>
        <v>2026</v>
      </c>
      <c r="D432" s="6" t="str">
        <f>"Q"&amp;ROUNDUP(MONTH(SalesData[[#This Row],[Order Date]])/3,0)</f>
        <v>Q4</v>
      </c>
      <c r="E432" s="7">
        <f>MONTH(SalesData[[#This Row],[Order Date]])</f>
        <v>11</v>
      </c>
      <c r="F432" s="6" t="str">
        <f>TEXT(SalesData[[#This Row],[Order Date]],"mmm")</f>
        <v>Nov</v>
      </c>
      <c r="G432" s="8" t="s">
        <v>54</v>
      </c>
      <c r="H432" s="8" t="s">
        <v>82</v>
      </c>
      <c r="I432" s="8" t="s">
        <v>23</v>
      </c>
      <c r="J432" s="8" t="s">
        <v>31</v>
      </c>
      <c r="K432" s="8" t="s">
        <v>51</v>
      </c>
      <c r="L432" s="8" t="s">
        <v>95</v>
      </c>
      <c r="M432" s="7">
        <v>3</v>
      </c>
      <c r="N432" s="2">
        <v>80.400000000000006</v>
      </c>
      <c r="O432" s="9">
        <v>0.05</v>
      </c>
      <c r="P432" s="2">
        <v>42.82</v>
      </c>
      <c r="Q432" s="2">
        <f t="shared" si="24"/>
        <v>229.14000000000001</v>
      </c>
      <c r="R432" s="2">
        <f t="shared" si="25"/>
        <v>128.46</v>
      </c>
      <c r="S432" s="2">
        <f t="shared" si="26"/>
        <v>100.68</v>
      </c>
      <c r="T432" s="6">
        <f t="shared" si="27"/>
        <v>0.43938203718250851</v>
      </c>
    </row>
    <row r="433" spans="1:20" ht="15.6" x14ac:dyDescent="0.3">
      <c r="A433" s="3" t="s">
        <v>502</v>
      </c>
      <c r="B433" s="4">
        <v>46175</v>
      </c>
      <c r="C433" s="5">
        <f>YEAR(SalesData[[#This Row],[Order Date]])</f>
        <v>2026</v>
      </c>
      <c r="D433" s="6" t="str">
        <f>"Q"&amp;ROUNDUP(MONTH(SalesData[[#This Row],[Order Date]])/3,0)</f>
        <v>Q2</v>
      </c>
      <c r="E433" s="7">
        <f>MONTH(SalesData[[#This Row],[Order Date]])</f>
        <v>6</v>
      </c>
      <c r="F433" s="6" t="str">
        <f>TEXT(SalesData[[#This Row],[Order Date]],"mmm")</f>
        <v>Jun</v>
      </c>
      <c r="G433" s="8" t="s">
        <v>21</v>
      </c>
      <c r="H433" s="8" t="s">
        <v>42</v>
      </c>
      <c r="I433" s="8" t="s">
        <v>23</v>
      </c>
      <c r="J433" s="8" t="s">
        <v>36</v>
      </c>
      <c r="K433" s="8" t="s">
        <v>98</v>
      </c>
      <c r="L433" s="8" t="s">
        <v>131</v>
      </c>
      <c r="M433" s="7">
        <v>1</v>
      </c>
      <c r="N433" s="2">
        <v>40.549999999999997</v>
      </c>
      <c r="O433" s="9">
        <v>0</v>
      </c>
      <c r="P433" s="2">
        <v>15.16</v>
      </c>
      <c r="Q433" s="2">
        <f t="shared" si="24"/>
        <v>40.549999999999997</v>
      </c>
      <c r="R433" s="2">
        <f t="shared" si="25"/>
        <v>15.16</v>
      </c>
      <c r="S433" s="2">
        <f t="shared" si="26"/>
        <v>25.389999999999997</v>
      </c>
      <c r="T433" s="6">
        <f t="shared" si="27"/>
        <v>0.62614056720098643</v>
      </c>
    </row>
    <row r="434" spans="1:20" ht="15.6" x14ac:dyDescent="0.3">
      <c r="A434" s="3" t="s">
        <v>503</v>
      </c>
      <c r="B434" s="4">
        <v>46366</v>
      </c>
      <c r="C434" s="5">
        <f>YEAR(SalesData[[#This Row],[Order Date]])</f>
        <v>2026</v>
      </c>
      <c r="D434" s="6" t="str">
        <f>"Q"&amp;ROUNDUP(MONTH(SalesData[[#This Row],[Order Date]])/3,0)</f>
        <v>Q4</v>
      </c>
      <c r="E434" s="7">
        <f>MONTH(SalesData[[#This Row],[Order Date]])</f>
        <v>12</v>
      </c>
      <c r="F434" s="6" t="str">
        <f>TEXT(SalesData[[#This Row],[Order Date]],"mmm")</f>
        <v>Dec</v>
      </c>
      <c r="G434" s="8" t="s">
        <v>28</v>
      </c>
      <c r="H434" s="8" t="s">
        <v>29</v>
      </c>
      <c r="I434" s="8" t="s">
        <v>30</v>
      </c>
      <c r="J434" s="8" t="s">
        <v>24</v>
      </c>
      <c r="K434" s="8" t="s">
        <v>51</v>
      </c>
      <c r="L434" s="8" t="s">
        <v>52</v>
      </c>
      <c r="M434" s="7">
        <v>2</v>
      </c>
      <c r="N434" s="2">
        <v>49.88</v>
      </c>
      <c r="O434" s="9">
        <v>0.05</v>
      </c>
      <c r="P434" s="2">
        <v>22.31</v>
      </c>
      <c r="Q434" s="2">
        <f t="shared" si="24"/>
        <v>94.772000000000006</v>
      </c>
      <c r="R434" s="2">
        <f t="shared" si="25"/>
        <v>44.62</v>
      </c>
      <c r="S434" s="2">
        <f t="shared" si="26"/>
        <v>50.152000000000008</v>
      </c>
      <c r="T434" s="6">
        <f t="shared" si="27"/>
        <v>0.52918583547883347</v>
      </c>
    </row>
    <row r="435" spans="1:20" ht="15.6" x14ac:dyDescent="0.3">
      <c r="A435" s="3" t="s">
        <v>504</v>
      </c>
      <c r="B435" s="4">
        <v>46110</v>
      </c>
      <c r="C435" s="5">
        <f>YEAR(SalesData[[#This Row],[Order Date]])</f>
        <v>2026</v>
      </c>
      <c r="D435" s="6" t="str">
        <f>"Q"&amp;ROUNDUP(MONTH(SalesData[[#This Row],[Order Date]])/3,0)</f>
        <v>Q1</v>
      </c>
      <c r="E435" s="7">
        <f>MONTH(SalesData[[#This Row],[Order Date]])</f>
        <v>3</v>
      </c>
      <c r="F435" s="6" t="str">
        <f>TEXT(SalesData[[#This Row],[Order Date]],"mmm")</f>
        <v>Mar</v>
      </c>
      <c r="G435" s="8" t="s">
        <v>54</v>
      </c>
      <c r="H435" s="8" t="s">
        <v>57</v>
      </c>
      <c r="I435" s="8" t="s">
        <v>48</v>
      </c>
      <c r="J435" s="8" t="s">
        <v>31</v>
      </c>
      <c r="K435" s="8" t="s">
        <v>25</v>
      </c>
      <c r="L435" s="8" t="s">
        <v>49</v>
      </c>
      <c r="M435" s="7">
        <v>4</v>
      </c>
      <c r="N435" s="2">
        <v>70.510000000000005</v>
      </c>
      <c r="O435" s="9">
        <v>0</v>
      </c>
      <c r="P435" s="2">
        <v>31.93</v>
      </c>
      <c r="Q435" s="2">
        <f t="shared" si="24"/>
        <v>282.04000000000002</v>
      </c>
      <c r="R435" s="2">
        <f t="shared" si="25"/>
        <v>127.72</v>
      </c>
      <c r="S435" s="2">
        <f t="shared" si="26"/>
        <v>154.32000000000002</v>
      </c>
      <c r="T435" s="6">
        <f t="shared" si="27"/>
        <v>0.54715643171181394</v>
      </c>
    </row>
    <row r="436" spans="1:20" ht="15.6" x14ac:dyDescent="0.3">
      <c r="A436" s="3" t="s">
        <v>505</v>
      </c>
      <c r="B436" s="4">
        <v>46043</v>
      </c>
      <c r="C436" s="5">
        <f>YEAR(SalesData[[#This Row],[Order Date]])</f>
        <v>2026</v>
      </c>
      <c r="D436" s="6" t="str">
        <f>"Q"&amp;ROUNDUP(MONTH(SalesData[[#This Row],[Order Date]])/3,0)</f>
        <v>Q1</v>
      </c>
      <c r="E436" s="7">
        <f>MONTH(SalesData[[#This Row],[Order Date]])</f>
        <v>1</v>
      </c>
      <c r="F436" s="6" t="str">
        <f>TEXT(SalesData[[#This Row],[Order Date]],"mmm")</f>
        <v>Jan</v>
      </c>
      <c r="G436" s="8" t="s">
        <v>28</v>
      </c>
      <c r="H436" s="8" t="s">
        <v>86</v>
      </c>
      <c r="I436" s="8" t="s">
        <v>23</v>
      </c>
      <c r="J436" s="8" t="s">
        <v>24</v>
      </c>
      <c r="K436" s="8" t="s">
        <v>98</v>
      </c>
      <c r="L436" s="8" t="s">
        <v>122</v>
      </c>
      <c r="M436" s="7">
        <v>2</v>
      </c>
      <c r="N436" s="2">
        <v>35.97</v>
      </c>
      <c r="O436" s="9">
        <v>0</v>
      </c>
      <c r="P436" s="2">
        <v>13.55</v>
      </c>
      <c r="Q436" s="2">
        <f t="shared" si="24"/>
        <v>71.94</v>
      </c>
      <c r="R436" s="2">
        <f t="shared" si="25"/>
        <v>27.1</v>
      </c>
      <c r="S436" s="2">
        <f t="shared" si="26"/>
        <v>44.839999999999996</v>
      </c>
      <c r="T436" s="6">
        <f t="shared" si="27"/>
        <v>0.62329719210453149</v>
      </c>
    </row>
    <row r="437" spans="1:20" ht="15.6" x14ac:dyDescent="0.3">
      <c r="A437" s="3" t="s">
        <v>506</v>
      </c>
      <c r="B437" s="4">
        <v>46354</v>
      </c>
      <c r="C437" s="5">
        <f>YEAR(SalesData[[#This Row],[Order Date]])</f>
        <v>2026</v>
      </c>
      <c r="D437" s="6" t="str">
        <f>"Q"&amp;ROUNDUP(MONTH(SalesData[[#This Row],[Order Date]])/3,0)</f>
        <v>Q4</v>
      </c>
      <c r="E437" s="7">
        <f>MONTH(SalesData[[#This Row],[Order Date]])</f>
        <v>11</v>
      </c>
      <c r="F437" s="6" t="str">
        <f>TEXT(SalesData[[#This Row],[Order Date]],"mmm")</f>
        <v>Nov</v>
      </c>
      <c r="G437" s="8" t="s">
        <v>21</v>
      </c>
      <c r="H437" s="8" t="s">
        <v>22</v>
      </c>
      <c r="I437" s="8" t="s">
        <v>23</v>
      </c>
      <c r="J437" s="8" t="s">
        <v>31</v>
      </c>
      <c r="K437" s="8" t="s">
        <v>25</v>
      </c>
      <c r="L437" s="8" t="s">
        <v>26</v>
      </c>
      <c r="M437" s="7">
        <v>5</v>
      </c>
      <c r="N437" s="2">
        <v>153.93</v>
      </c>
      <c r="O437" s="9">
        <v>0.05</v>
      </c>
      <c r="P437" s="2">
        <v>77.27</v>
      </c>
      <c r="Q437" s="2">
        <f t="shared" si="24"/>
        <v>731.16750000000002</v>
      </c>
      <c r="R437" s="2">
        <f t="shared" si="25"/>
        <v>386.34999999999997</v>
      </c>
      <c r="S437" s="2">
        <f t="shared" si="26"/>
        <v>344.81750000000005</v>
      </c>
      <c r="T437" s="6">
        <f t="shared" si="27"/>
        <v>0.4715985051304934</v>
      </c>
    </row>
    <row r="438" spans="1:20" ht="15.6" x14ac:dyDescent="0.3">
      <c r="A438" s="3" t="s">
        <v>507</v>
      </c>
      <c r="B438" s="4">
        <v>46192</v>
      </c>
      <c r="C438" s="5">
        <f>YEAR(SalesData[[#This Row],[Order Date]])</f>
        <v>2026</v>
      </c>
      <c r="D438" s="6" t="str">
        <f>"Q"&amp;ROUNDUP(MONTH(SalesData[[#This Row],[Order Date]])/3,0)</f>
        <v>Q2</v>
      </c>
      <c r="E438" s="7">
        <f>MONTH(SalesData[[#This Row],[Order Date]])</f>
        <v>6</v>
      </c>
      <c r="F438" s="6" t="str">
        <f>TEXT(SalesData[[#This Row],[Order Date]],"mmm")</f>
        <v>Jun</v>
      </c>
      <c r="G438" s="8" t="s">
        <v>21</v>
      </c>
      <c r="H438" s="8" t="s">
        <v>44</v>
      </c>
      <c r="I438" s="8" t="s">
        <v>30</v>
      </c>
      <c r="J438" s="8" t="s">
        <v>24</v>
      </c>
      <c r="K438" s="8" t="s">
        <v>25</v>
      </c>
      <c r="L438" s="8" t="s">
        <v>26</v>
      </c>
      <c r="M438" s="7">
        <v>4</v>
      </c>
      <c r="N438" s="2">
        <v>153.38</v>
      </c>
      <c r="O438" s="9">
        <v>0</v>
      </c>
      <c r="P438" s="2">
        <v>76.92</v>
      </c>
      <c r="Q438" s="2">
        <f t="shared" si="24"/>
        <v>613.52</v>
      </c>
      <c r="R438" s="2">
        <f t="shared" si="25"/>
        <v>307.68</v>
      </c>
      <c r="S438" s="2">
        <f t="shared" si="26"/>
        <v>305.83999999999997</v>
      </c>
      <c r="T438" s="6">
        <f t="shared" si="27"/>
        <v>0.49850045638283996</v>
      </c>
    </row>
    <row r="439" spans="1:20" ht="15.6" x14ac:dyDescent="0.3">
      <c r="A439" s="3" t="s">
        <v>508</v>
      </c>
      <c r="B439" s="4">
        <v>46054</v>
      </c>
      <c r="C439" s="5">
        <f>YEAR(SalesData[[#This Row],[Order Date]])</f>
        <v>2026</v>
      </c>
      <c r="D439" s="6" t="str">
        <f>"Q"&amp;ROUNDUP(MONTH(SalesData[[#This Row],[Order Date]])/3,0)</f>
        <v>Q1</v>
      </c>
      <c r="E439" s="7">
        <f>MONTH(SalesData[[#This Row],[Order Date]])</f>
        <v>2</v>
      </c>
      <c r="F439" s="6" t="str">
        <f>TEXT(SalesData[[#This Row],[Order Date]],"mmm")</f>
        <v>Feb</v>
      </c>
      <c r="G439" s="8" t="s">
        <v>21</v>
      </c>
      <c r="H439" s="8" t="s">
        <v>22</v>
      </c>
      <c r="I439" s="8" t="s">
        <v>23</v>
      </c>
      <c r="J439" s="8" t="s">
        <v>31</v>
      </c>
      <c r="K439" s="8" t="s">
        <v>25</v>
      </c>
      <c r="L439" s="8" t="s">
        <v>70</v>
      </c>
      <c r="M439" s="7">
        <v>1</v>
      </c>
      <c r="N439" s="2">
        <v>142.03</v>
      </c>
      <c r="O439" s="9">
        <v>0.05</v>
      </c>
      <c r="P439" s="2">
        <v>77.069999999999993</v>
      </c>
      <c r="Q439" s="2">
        <f t="shared" si="24"/>
        <v>134.92849999999999</v>
      </c>
      <c r="R439" s="2">
        <f t="shared" si="25"/>
        <v>77.069999999999993</v>
      </c>
      <c r="S439" s="2">
        <f t="shared" si="26"/>
        <v>57.858499999999992</v>
      </c>
      <c r="T439" s="6">
        <f t="shared" si="27"/>
        <v>0.42880859121682963</v>
      </c>
    </row>
    <row r="440" spans="1:20" ht="15.6" x14ac:dyDescent="0.3">
      <c r="A440" s="3" t="s">
        <v>509</v>
      </c>
      <c r="B440" s="4">
        <v>46034</v>
      </c>
      <c r="C440" s="5">
        <f>YEAR(SalesData[[#This Row],[Order Date]])</f>
        <v>2026</v>
      </c>
      <c r="D440" s="6" t="str">
        <f>"Q"&amp;ROUNDUP(MONTH(SalesData[[#This Row],[Order Date]])/3,0)</f>
        <v>Q1</v>
      </c>
      <c r="E440" s="7">
        <f>MONTH(SalesData[[#This Row],[Order Date]])</f>
        <v>1</v>
      </c>
      <c r="F440" s="6" t="str">
        <f>TEXT(SalesData[[#This Row],[Order Date]],"mmm")</f>
        <v>Jan</v>
      </c>
      <c r="G440" s="8" t="s">
        <v>21</v>
      </c>
      <c r="H440" s="8" t="s">
        <v>89</v>
      </c>
      <c r="I440" s="8" t="s">
        <v>30</v>
      </c>
      <c r="J440" s="8" t="s">
        <v>31</v>
      </c>
      <c r="K440" s="8" t="s">
        <v>51</v>
      </c>
      <c r="L440" s="8" t="s">
        <v>58</v>
      </c>
      <c r="M440" s="7">
        <v>2</v>
      </c>
      <c r="N440" s="2">
        <v>103.64</v>
      </c>
      <c r="O440" s="9">
        <v>0.1</v>
      </c>
      <c r="P440" s="2">
        <v>50.96</v>
      </c>
      <c r="Q440" s="2">
        <f t="shared" si="24"/>
        <v>186.55199999999999</v>
      </c>
      <c r="R440" s="2">
        <f t="shared" si="25"/>
        <v>101.92</v>
      </c>
      <c r="S440" s="2">
        <f t="shared" si="26"/>
        <v>84.631999999999991</v>
      </c>
      <c r="T440" s="6">
        <f t="shared" si="27"/>
        <v>0.45366439384193147</v>
      </c>
    </row>
    <row r="441" spans="1:20" ht="15.6" x14ac:dyDescent="0.3">
      <c r="A441" s="3" t="s">
        <v>510</v>
      </c>
      <c r="B441" s="4">
        <v>46356</v>
      </c>
      <c r="C441" s="5">
        <f>YEAR(SalesData[[#This Row],[Order Date]])</f>
        <v>2026</v>
      </c>
      <c r="D441" s="6" t="str">
        <f>"Q"&amp;ROUNDUP(MONTH(SalesData[[#This Row],[Order Date]])/3,0)</f>
        <v>Q4</v>
      </c>
      <c r="E441" s="7">
        <f>MONTH(SalesData[[#This Row],[Order Date]])</f>
        <v>11</v>
      </c>
      <c r="F441" s="6" t="str">
        <f>TEXT(SalesData[[#This Row],[Order Date]],"mmm")</f>
        <v>Nov</v>
      </c>
      <c r="G441" s="8" t="s">
        <v>54</v>
      </c>
      <c r="H441" s="8" t="s">
        <v>57</v>
      </c>
      <c r="I441" s="8" t="s">
        <v>30</v>
      </c>
      <c r="J441" s="8" t="s">
        <v>24</v>
      </c>
      <c r="K441" s="8" t="s">
        <v>25</v>
      </c>
      <c r="L441" s="8" t="s">
        <v>26</v>
      </c>
      <c r="M441" s="7">
        <v>2</v>
      </c>
      <c r="N441" s="2">
        <v>151.49</v>
      </c>
      <c r="O441" s="9">
        <v>0.1</v>
      </c>
      <c r="P441" s="2">
        <v>81.39</v>
      </c>
      <c r="Q441" s="2">
        <f t="shared" si="24"/>
        <v>272.68200000000002</v>
      </c>
      <c r="R441" s="2">
        <f t="shared" si="25"/>
        <v>162.78</v>
      </c>
      <c r="S441" s="2">
        <f t="shared" si="26"/>
        <v>109.90200000000002</v>
      </c>
      <c r="T441" s="6">
        <f t="shared" si="27"/>
        <v>0.40304090479019522</v>
      </c>
    </row>
    <row r="442" spans="1:20" ht="15.6" x14ac:dyDescent="0.3">
      <c r="A442" s="3" t="s">
        <v>511</v>
      </c>
      <c r="B442" s="4">
        <v>46084</v>
      </c>
      <c r="C442" s="5">
        <f>YEAR(SalesData[[#This Row],[Order Date]])</f>
        <v>2026</v>
      </c>
      <c r="D442" s="6" t="str">
        <f>"Q"&amp;ROUNDUP(MONTH(SalesData[[#This Row],[Order Date]])/3,0)</f>
        <v>Q1</v>
      </c>
      <c r="E442" s="7">
        <f>MONTH(SalesData[[#This Row],[Order Date]])</f>
        <v>3</v>
      </c>
      <c r="F442" s="6" t="str">
        <f>TEXT(SalesData[[#This Row],[Order Date]],"mmm")</f>
        <v>Mar</v>
      </c>
      <c r="G442" s="8" t="s">
        <v>61</v>
      </c>
      <c r="H442" s="8" t="s">
        <v>105</v>
      </c>
      <c r="I442" s="8" t="s">
        <v>23</v>
      </c>
      <c r="J442" s="8" t="s">
        <v>31</v>
      </c>
      <c r="K442" s="8" t="s">
        <v>98</v>
      </c>
      <c r="L442" s="8" t="s">
        <v>122</v>
      </c>
      <c r="M442" s="7">
        <v>1</v>
      </c>
      <c r="N442" s="2">
        <v>35.369999999999997</v>
      </c>
      <c r="O442" s="9">
        <v>0</v>
      </c>
      <c r="P442" s="2">
        <v>13.88</v>
      </c>
      <c r="Q442" s="2">
        <f t="shared" si="24"/>
        <v>35.369999999999997</v>
      </c>
      <c r="R442" s="2">
        <f t="shared" si="25"/>
        <v>13.88</v>
      </c>
      <c r="S442" s="2">
        <f t="shared" si="26"/>
        <v>21.489999999999995</v>
      </c>
      <c r="T442" s="6">
        <f t="shared" si="27"/>
        <v>0.60757704269154644</v>
      </c>
    </row>
    <row r="443" spans="1:20" ht="15.6" x14ac:dyDescent="0.3">
      <c r="A443" s="3" t="s">
        <v>512</v>
      </c>
      <c r="B443" s="4">
        <v>46221</v>
      </c>
      <c r="C443" s="5">
        <f>YEAR(SalesData[[#This Row],[Order Date]])</f>
        <v>2026</v>
      </c>
      <c r="D443" s="6" t="str">
        <f>"Q"&amp;ROUNDUP(MONTH(SalesData[[#This Row],[Order Date]])/3,0)</f>
        <v>Q3</v>
      </c>
      <c r="E443" s="7">
        <f>MONTH(SalesData[[#This Row],[Order Date]])</f>
        <v>7</v>
      </c>
      <c r="F443" s="6" t="str">
        <f>TEXT(SalesData[[#This Row],[Order Date]],"mmm")</f>
        <v>Jul</v>
      </c>
      <c r="G443" s="8" t="s">
        <v>54</v>
      </c>
      <c r="H443" s="8" t="s">
        <v>57</v>
      </c>
      <c r="I443" s="8" t="s">
        <v>30</v>
      </c>
      <c r="J443" s="8" t="s">
        <v>24</v>
      </c>
      <c r="K443" s="8" t="s">
        <v>25</v>
      </c>
      <c r="L443" s="8" t="s">
        <v>74</v>
      </c>
      <c r="M443" s="7">
        <v>1</v>
      </c>
      <c r="N443" s="2">
        <v>91.36</v>
      </c>
      <c r="O443" s="9">
        <v>0</v>
      </c>
      <c r="P443" s="2">
        <v>44.86</v>
      </c>
      <c r="Q443" s="2">
        <f t="shared" si="24"/>
        <v>91.36</v>
      </c>
      <c r="R443" s="2">
        <f t="shared" si="25"/>
        <v>44.86</v>
      </c>
      <c r="S443" s="2">
        <f t="shared" si="26"/>
        <v>46.5</v>
      </c>
      <c r="T443" s="6">
        <f t="shared" si="27"/>
        <v>0.50897548161120842</v>
      </c>
    </row>
    <row r="444" spans="1:20" ht="15.6" x14ac:dyDescent="0.3">
      <c r="A444" s="3" t="s">
        <v>513</v>
      </c>
      <c r="B444" s="4">
        <v>46340</v>
      </c>
      <c r="C444" s="5">
        <f>YEAR(SalesData[[#This Row],[Order Date]])</f>
        <v>2026</v>
      </c>
      <c r="D444" s="6" t="str">
        <f>"Q"&amp;ROUNDUP(MONTH(SalesData[[#This Row],[Order Date]])/3,0)</f>
        <v>Q4</v>
      </c>
      <c r="E444" s="7">
        <f>MONTH(SalesData[[#This Row],[Order Date]])</f>
        <v>11</v>
      </c>
      <c r="F444" s="6" t="str">
        <f>TEXT(SalesData[[#This Row],[Order Date]],"mmm")</f>
        <v>Nov</v>
      </c>
      <c r="G444" s="8" t="s">
        <v>61</v>
      </c>
      <c r="H444" s="8" t="s">
        <v>76</v>
      </c>
      <c r="I444" s="8" t="s">
        <v>30</v>
      </c>
      <c r="J444" s="8" t="s">
        <v>36</v>
      </c>
      <c r="K444" s="8" t="s">
        <v>98</v>
      </c>
      <c r="L444" s="8" t="s">
        <v>99</v>
      </c>
      <c r="M444" s="7">
        <v>1</v>
      </c>
      <c r="N444" s="2">
        <v>121.86</v>
      </c>
      <c r="O444" s="9">
        <v>0.05</v>
      </c>
      <c r="P444" s="2">
        <v>69.900000000000006</v>
      </c>
      <c r="Q444" s="2">
        <f t="shared" si="24"/>
        <v>115.767</v>
      </c>
      <c r="R444" s="2">
        <f t="shared" si="25"/>
        <v>69.900000000000006</v>
      </c>
      <c r="S444" s="2">
        <f t="shared" si="26"/>
        <v>45.86699999999999</v>
      </c>
      <c r="T444" s="6">
        <f t="shared" si="27"/>
        <v>0.396200989919407</v>
      </c>
    </row>
    <row r="445" spans="1:20" ht="15.6" x14ac:dyDescent="0.3">
      <c r="A445" s="3" t="s">
        <v>514</v>
      </c>
      <c r="B445" s="4">
        <v>46314</v>
      </c>
      <c r="C445" s="5">
        <f>YEAR(SalesData[[#This Row],[Order Date]])</f>
        <v>2026</v>
      </c>
      <c r="D445" s="6" t="str">
        <f>"Q"&amp;ROUNDUP(MONTH(SalesData[[#This Row],[Order Date]])/3,0)</f>
        <v>Q4</v>
      </c>
      <c r="E445" s="7">
        <f>MONTH(SalesData[[#This Row],[Order Date]])</f>
        <v>10</v>
      </c>
      <c r="F445" s="6" t="str">
        <f>TEXT(SalesData[[#This Row],[Order Date]],"mmm")</f>
        <v>Oct</v>
      </c>
      <c r="G445" s="8" t="s">
        <v>28</v>
      </c>
      <c r="H445" s="8" t="s">
        <v>35</v>
      </c>
      <c r="I445" s="8" t="s">
        <v>48</v>
      </c>
      <c r="J445" s="8" t="s">
        <v>24</v>
      </c>
      <c r="K445" s="8" t="s">
        <v>32</v>
      </c>
      <c r="L445" s="8" t="s">
        <v>46</v>
      </c>
      <c r="M445" s="7">
        <v>1</v>
      </c>
      <c r="N445" s="2">
        <v>164.25</v>
      </c>
      <c r="O445" s="9">
        <v>0</v>
      </c>
      <c r="P445" s="2">
        <v>86.6</v>
      </c>
      <c r="Q445" s="2">
        <f t="shared" si="24"/>
        <v>164.25</v>
      </c>
      <c r="R445" s="2">
        <f t="shared" si="25"/>
        <v>86.6</v>
      </c>
      <c r="S445" s="2">
        <f t="shared" si="26"/>
        <v>77.650000000000006</v>
      </c>
      <c r="T445" s="6">
        <f t="shared" si="27"/>
        <v>0.47275494672754947</v>
      </c>
    </row>
    <row r="446" spans="1:20" ht="15.6" x14ac:dyDescent="0.3">
      <c r="A446" s="3" t="s">
        <v>515</v>
      </c>
      <c r="B446" s="4">
        <v>46309</v>
      </c>
      <c r="C446" s="5">
        <f>YEAR(SalesData[[#This Row],[Order Date]])</f>
        <v>2026</v>
      </c>
      <c r="D446" s="6" t="str">
        <f>"Q"&amp;ROUNDUP(MONTH(SalesData[[#This Row],[Order Date]])/3,0)</f>
        <v>Q4</v>
      </c>
      <c r="E446" s="7">
        <f>MONTH(SalesData[[#This Row],[Order Date]])</f>
        <v>10</v>
      </c>
      <c r="F446" s="6" t="str">
        <f>TEXT(SalesData[[#This Row],[Order Date]],"mmm")</f>
        <v>Oct</v>
      </c>
      <c r="G446" s="8" t="s">
        <v>21</v>
      </c>
      <c r="H446" s="8" t="s">
        <v>89</v>
      </c>
      <c r="I446" s="8" t="s">
        <v>48</v>
      </c>
      <c r="J446" s="8" t="s">
        <v>36</v>
      </c>
      <c r="K446" s="8" t="s">
        <v>51</v>
      </c>
      <c r="L446" s="8" t="s">
        <v>52</v>
      </c>
      <c r="M446" s="7">
        <v>2</v>
      </c>
      <c r="N446" s="2">
        <v>50.64</v>
      </c>
      <c r="O446" s="9">
        <v>0.05</v>
      </c>
      <c r="P446" s="2">
        <v>22.28</v>
      </c>
      <c r="Q446" s="2">
        <f t="shared" si="24"/>
        <v>96.215999999999994</v>
      </c>
      <c r="R446" s="2">
        <f t="shared" si="25"/>
        <v>44.56</v>
      </c>
      <c r="S446" s="2">
        <f t="shared" si="26"/>
        <v>51.655999999999992</v>
      </c>
      <c r="T446" s="6">
        <f t="shared" si="27"/>
        <v>0.53687536376486233</v>
      </c>
    </row>
    <row r="447" spans="1:20" ht="15.6" x14ac:dyDescent="0.3">
      <c r="A447" s="3" t="s">
        <v>516</v>
      </c>
      <c r="B447" s="4">
        <v>46142</v>
      </c>
      <c r="C447" s="5">
        <f>YEAR(SalesData[[#This Row],[Order Date]])</f>
        <v>2026</v>
      </c>
      <c r="D447" s="6" t="str">
        <f>"Q"&amp;ROUNDUP(MONTH(SalesData[[#This Row],[Order Date]])/3,0)</f>
        <v>Q2</v>
      </c>
      <c r="E447" s="7">
        <f>MONTH(SalesData[[#This Row],[Order Date]])</f>
        <v>4</v>
      </c>
      <c r="F447" s="6" t="str">
        <f>TEXT(SalesData[[#This Row],[Order Date]],"mmm")</f>
        <v>Apr</v>
      </c>
      <c r="G447" s="8" t="s">
        <v>28</v>
      </c>
      <c r="H447" s="8" t="s">
        <v>86</v>
      </c>
      <c r="I447" s="8" t="s">
        <v>30</v>
      </c>
      <c r="J447" s="8" t="s">
        <v>31</v>
      </c>
      <c r="K447" s="8" t="s">
        <v>39</v>
      </c>
      <c r="L447" s="8" t="s">
        <v>106</v>
      </c>
      <c r="M447" s="7">
        <v>4</v>
      </c>
      <c r="N447" s="2">
        <v>83.27</v>
      </c>
      <c r="O447" s="9">
        <v>0</v>
      </c>
      <c r="P447" s="2">
        <v>39.979999999999997</v>
      </c>
      <c r="Q447" s="2">
        <f t="shared" si="24"/>
        <v>333.08</v>
      </c>
      <c r="R447" s="2">
        <f t="shared" si="25"/>
        <v>159.91999999999999</v>
      </c>
      <c r="S447" s="2">
        <f t="shared" si="26"/>
        <v>173.16</v>
      </c>
      <c r="T447" s="6">
        <f t="shared" si="27"/>
        <v>0.51987510507986068</v>
      </c>
    </row>
    <row r="448" spans="1:20" ht="15.6" x14ac:dyDescent="0.3">
      <c r="A448" s="3" t="s">
        <v>517</v>
      </c>
      <c r="B448" s="4">
        <v>46090</v>
      </c>
      <c r="C448" s="5">
        <f>YEAR(SalesData[[#This Row],[Order Date]])</f>
        <v>2026</v>
      </c>
      <c r="D448" s="6" t="str">
        <f>"Q"&amp;ROUNDUP(MONTH(SalesData[[#This Row],[Order Date]])/3,0)</f>
        <v>Q1</v>
      </c>
      <c r="E448" s="7">
        <f>MONTH(SalesData[[#This Row],[Order Date]])</f>
        <v>3</v>
      </c>
      <c r="F448" s="6" t="str">
        <f>TEXT(SalesData[[#This Row],[Order Date]],"mmm")</f>
        <v>Mar</v>
      </c>
      <c r="G448" s="8" t="s">
        <v>54</v>
      </c>
      <c r="H448" s="8" t="s">
        <v>57</v>
      </c>
      <c r="I448" s="8" t="s">
        <v>30</v>
      </c>
      <c r="J448" s="8" t="s">
        <v>36</v>
      </c>
      <c r="K448" s="8" t="s">
        <v>51</v>
      </c>
      <c r="L448" s="8" t="s">
        <v>58</v>
      </c>
      <c r="M448" s="7">
        <v>1</v>
      </c>
      <c r="N448" s="2">
        <v>103.74</v>
      </c>
      <c r="O448" s="9">
        <v>0.1</v>
      </c>
      <c r="P448" s="2">
        <v>51.32</v>
      </c>
      <c r="Q448" s="2">
        <f t="shared" si="24"/>
        <v>93.366</v>
      </c>
      <c r="R448" s="2">
        <f t="shared" si="25"/>
        <v>51.32</v>
      </c>
      <c r="S448" s="2">
        <f t="shared" si="26"/>
        <v>42.045999999999999</v>
      </c>
      <c r="T448" s="6">
        <f t="shared" si="27"/>
        <v>0.45033523980892404</v>
      </c>
    </row>
    <row r="449" spans="1:20" ht="15.6" x14ac:dyDescent="0.3">
      <c r="A449" s="3" t="s">
        <v>518</v>
      </c>
      <c r="B449" s="4">
        <v>46049</v>
      </c>
      <c r="C449" s="5">
        <f>YEAR(SalesData[[#This Row],[Order Date]])</f>
        <v>2026</v>
      </c>
      <c r="D449" s="6" t="str">
        <f>"Q"&amp;ROUNDUP(MONTH(SalesData[[#This Row],[Order Date]])/3,0)</f>
        <v>Q1</v>
      </c>
      <c r="E449" s="7">
        <f>MONTH(SalesData[[#This Row],[Order Date]])</f>
        <v>1</v>
      </c>
      <c r="F449" s="6" t="str">
        <f>TEXT(SalesData[[#This Row],[Order Date]],"mmm")</f>
        <v>Jan</v>
      </c>
      <c r="G449" s="8" t="s">
        <v>21</v>
      </c>
      <c r="H449" s="8" t="s">
        <v>89</v>
      </c>
      <c r="I449" s="8" t="s">
        <v>23</v>
      </c>
      <c r="J449" s="8" t="s">
        <v>31</v>
      </c>
      <c r="K449" s="8" t="s">
        <v>25</v>
      </c>
      <c r="L449" s="8" t="s">
        <v>49</v>
      </c>
      <c r="M449" s="7">
        <v>1</v>
      </c>
      <c r="N449" s="2">
        <v>71.41</v>
      </c>
      <c r="O449" s="9">
        <v>0.05</v>
      </c>
      <c r="P449" s="2">
        <v>32.28</v>
      </c>
      <c r="Q449" s="2">
        <f t="shared" si="24"/>
        <v>67.839499999999987</v>
      </c>
      <c r="R449" s="2">
        <f t="shared" si="25"/>
        <v>32.28</v>
      </c>
      <c r="S449" s="2">
        <f t="shared" si="26"/>
        <v>35.559499999999986</v>
      </c>
      <c r="T449" s="6">
        <f t="shared" si="27"/>
        <v>0.52417102130764515</v>
      </c>
    </row>
    <row r="450" spans="1:20" ht="15.6" x14ac:dyDescent="0.3">
      <c r="A450" s="3" t="s">
        <v>519</v>
      </c>
      <c r="B450" s="4">
        <v>46238</v>
      </c>
      <c r="C450" s="5">
        <f>YEAR(SalesData[[#This Row],[Order Date]])</f>
        <v>2026</v>
      </c>
      <c r="D450" s="6" t="str">
        <f>"Q"&amp;ROUNDUP(MONTH(SalesData[[#This Row],[Order Date]])/3,0)</f>
        <v>Q3</v>
      </c>
      <c r="E450" s="7">
        <f>MONTH(SalesData[[#This Row],[Order Date]])</f>
        <v>8</v>
      </c>
      <c r="F450" s="6" t="str">
        <f>TEXT(SalesData[[#This Row],[Order Date]],"mmm")</f>
        <v>Aug</v>
      </c>
      <c r="G450" s="8" t="s">
        <v>21</v>
      </c>
      <c r="H450" s="8" t="s">
        <v>42</v>
      </c>
      <c r="I450" s="8" t="s">
        <v>45</v>
      </c>
      <c r="J450" s="8" t="s">
        <v>36</v>
      </c>
      <c r="K450" s="8" t="s">
        <v>51</v>
      </c>
      <c r="L450" s="8" t="s">
        <v>95</v>
      </c>
      <c r="M450" s="7">
        <v>4</v>
      </c>
      <c r="N450" s="2">
        <v>82.98</v>
      </c>
      <c r="O450" s="9">
        <v>0.05</v>
      </c>
      <c r="P450" s="2">
        <v>43.79</v>
      </c>
      <c r="Q450" s="2">
        <f t="shared" si="24"/>
        <v>315.32400000000001</v>
      </c>
      <c r="R450" s="2">
        <f t="shared" si="25"/>
        <v>175.16</v>
      </c>
      <c r="S450" s="2">
        <f t="shared" si="26"/>
        <v>140.16400000000002</v>
      </c>
      <c r="T450" s="6">
        <f t="shared" si="27"/>
        <v>0.44450787126891711</v>
      </c>
    </row>
    <row r="451" spans="1:20" ht="15.6" x14ac:dyDescent="0.3">
      <c r="A451" s="3" t="s">
        <v>520</v>
      </c>
      <c r="B451" s="4">
        <v>46146</v>
      </c>
      <c r="C451" s="5">
        <f>YEAR(SalesData[[#This Row],[Order Date]])</f>
        <v>2026</v>
      </c>
      <c r="D451" s="6" t="str">
        <f>"Q"&amp;ROUNDUP(MONTH(SalesData[[#This Row],[Order Date]])/3,0)</f>
        <v>Q2</v>
      </c>
      <c r="E451" s="7">
        <f>MONTH(SalesData[[#This Row],[Order Date]])</f>
        <v>5</v>
      </c>
      <c r="F451" s="6" t="str">
        <f>TEXT(SalesData[[#This Row],[Order Date]],"mmm")</f>
        <v>May</v>
      </c>
      <c r="G451" s="8" t="s">
        <v>61</v>
      </c>
      <c r="H451" s="8" t="s">
        <v>76</v>
      </c>
      <c r="I451" s="8" t="s">
        <v>30</v>
      </c>
      <c r="J451" s="8" t="s">
        <v>36</v>
      </c>
      <c r="K451" s="8" t="s">
        <v>32</v>
      </c>
      <c r="L451" s="8" t="s">
        <v>33</v>
      </c>
      <c r="M451" s="7">
        <v>2</v>
      </c>
      <c r="N451" s="2">
        <v>36.299999999999997</v>
      </c>
      <c r="O451" s="9">
        <v>0.05</v>
      </c>
      <c r="P451" s="2">
        <v>13.9</v>
      </c>
      <c r="Q451" s="2">
        <f t="shared" si="24"/>
        <v>68.969999999999985</v>
      </c>
      <c r="R451" s="2">
        <f t="shared" si="25"/>
        <v>27.8</v>
      </c>
      <c r="S451" s="2">
        <f t="shared" si="26"/>
        <v>41.169999999999987</v>
      </c>
      <c r="T451" s="6">
        <f t="shared" si="27"/>
        <v>0.59692619979701311</v>
      </c>
    </row>
    <row r="452" spans="1:20" ht="15.6" x14ac:dyDescent="0.3">
      <c r="A452" s="3" t="s">
        <v>521</v>
      </c>
      <c r="B452" s="4">
        <v>46330</v>
      </c>
      <c r="C452" s="5">
        <f>YEAR(SalesData[[#This Row],[Order Date]])</f>
        <v>2026</v>
      </c>
      <c r="D452" s="6" t="str">
        <f>"Q"&amp;ROUNDUP(MONTH(SalesData[[#This Row],[Order Date]])/3,0)</f>
        <v>Q4</v>
      </c>
      <c r="E452" s="7">
        <f>MONTH(SalesData[[#This Row],[Order Date]])</f>
        <v>11</v>
      </c>
      <c r="F452" s="6" t="str">
        <f>TEXT(SalesData[[#This Row],[Order Date]],"mmm")</f>
        <v>Nov</v>
      </c>
      <c r="G452" s="8" t="s">
        <v>61</v>
      </c>
      <c r="H452" s="8" t="s">
        <v>105</v>
      </c>
      <c r="I452" s="8" t="s">
        <v>23</v>
      </c>
      <c r="J452" s="8" t="s">
        <v>36</v>
      </c>
      <c r="K452" s="8" t="s">
        <v>32</v>
      </c>
      <c r="L452" s="8" t="s">
        <v>33</v>
      </c>
      <c r="M452" s="7">
        <v>1</v>
      </c>
      <c r="N452" s="2">
        <v>35.94</v>
      </c>
      <c r="O452" s="9">
        <v>0.05</v>
      </c>
      <c r="P452" s="2">
        <v>13.39</v>
      </c>
      <c r="Q452" s="2">
        <f t="shared" ref="Q452:Q515" si="28">M452*N452*(1-O452)</f>
        <v>34.142999999999994</v>
      </c>
      <c r="R452" s="2">
        <f t="shared" ref="R452:R515" si="29">M452*P452</f>
        <v>13.39</v>
      </c>
      <c r="S452" s="2">
        <f t="shared" ref="S452:S515" si="30">Q452-R452</f>
        <v>20.752999999999993</v>
      </c>
      <c r="T452" s="6">
        <f t="shared" ref="T452:T515" si="31">IFERROR(S452/Q452,0)</f>
        <v>0.60782590867820629</v>
      </c>
    </row>
    <row r="453" spans="1:20" ht="15.6" x14ac:dyDescent="0.3">
      <c r="A453" s="3" t="s">
        <v>522</v>
      </c>
      <c r="B453" s="4">
        <v>46333</v>
      </c>
      <c r="C453" s="5">
        <f>YEAR(SalesData[[#This Row],[Order Date]])</f>
        <v>2026</v>
      </c>
      <c r="D453" s="6" t="str">
        <f>"Q"&amp;ROUNDUP(MONTH(SalesData[[#This Row],[Order Date]])/3,0)</f>
        <v>Q4</v>
      </c>
      <c r="E453" s="7">
        <f>MONTH(SalesData[[#This Row],[Order Date]])</f>
        <v>11</v>
      </c>
      <c r="F453" s="6" t="str">
        <f>TEXT(SalesData[[#This Row],[Order Date]],"mmm")</f>
        <v>Nov</v>
      </c>
      <c r="G453" s="8" t="s">
        <v>54</v>
      </c>
      <c r="H453" s="8" t="s">
        <v>92</v>
      </c>
      <c r="I453" s="8" t="s">
        <v>23</v>
      </c>
      <c r="J453" s="8" t="s">
        <v>31</v>
      </c>
      <c r="K453" s="8" t="s">
        <v>32</v>
      </c>
      <c r="L453" s="8" t="s">
        <v>33</v>
      </c>
      <c r="M453" s="7">
        <v>1</v>
      </c>
      <c r="N453" s="2">
        <v>35.58</v>
      </c>
      <c r="O453" s="9">
        <v>0</v>
      </c>
      <c r="P453" s="2">
        <v>13.4</v>
      </c>
      <c r="Q453" s="2">
        <f t="shared" si="28"/>
        <v>35.58</v>
      </c>
      <c r="R453" s="2">
        <f t="shared" si="29"/>
        <v>13.4</v>
      </c>
      <c r="S453" s="2">
        <f t="shared" si="30"/>
        <v>22.18</v>
      </c>
      <c r="T453" s="6">
        <f t="shared" si="31"/>
        <v>0.62338392355255767</v>
      </c>
    </row>
    <row r="454" spans="1:20" ht="15.6" x14ac:dyDescent="0.3">
      <c r="A454" s="3" t="s">
        <v>523</v>
      </c>
      <c r="B454" s="4">
        <v>46315</v>
      </c>
      <c r="C454" s="5">
        <f>YEAR(SalesData[[#This Row],[Order Date]])</f>
        <v>2026</v>
      </c>
      <c r="D454" s="6" t="str">
        <f>"Q"&amp;ROUNDUP(MONTH(SalesData[[#This Row],[Order Date]])/3,0)</f>
        <v>Q4</v>
      </c>
      <c r="E454" s="7">
        <f>MONTH(SalesData[[#This Row],[Order Date]])</f>
        <v>10</v>
      </c>
      <c r="F454" s="6" t="str">
        <f>TEXT(SalesData[[#This Row],[Order Date]],"mmm")</f>
        <v>Oct</v>
      </c>
      <c r="G454" s="8" t="s">
        <v>54</v>
      </c>
      <c r="H454" s="8" t="s">
        <v>55</v>
      </c>
      <c r="I454" s="8" t="s">
        <v>30</v>
      </c>
      <c r="J454" s="8" t="s">
        <v>24</v>
      </c>
      <c r="K454" s="8" t="s">
        <v>51</v>
      </c>
      <c r="L454" s="8" t="s">
        <v>72</v>
      </c>
      <c r="M454" s="7">
        <v>1</v>
      </c>
      <c r="N454" s="2">
        <v>40.99</v>
      </c>
      <c r="O454" s="9">
        <v>0.1</v>
      </c>
      <c r="P454" s="2">
        <v>17.16</v>
      </c>
      <c r="Q454" s="2">
        <f t="shared" si="28"/>
        <v>36.891000000000005</v>
      </c>
      <c r="R454" s="2">
        <f t="shared" si="29"/>
        <v>17.16</v>
      </c>
      <c r="S454" s="2">
        <f t="shared" si="30"/>
        <v>19.731000000000005</v>
      </c>
      <c r="T454" s="6">
        <f t="shared" si="31"/>
        <v>0.5348458973733432</v>
      </c>
    </row>
    <row r="455" spans="1:20" ht="15.6" x14ac:dyDescent="0.3">
      <c r="A455" s="3" t="s">
        <v>524</v>
      </c>
      <c r="B455" s="4">
        <v>46152</v>
      </c>
      <c r="C455" s="5">
        <f>YEAR(SalesData[[#This Row],[Order Date]])</f>
        <v>2026</v>
      </c>
      <c r="D455" s="6" t="str">
        <f>"Q"&amp;ROUNDUP(MONTH(SalesData[[#This Row],[Order Date]])/3,0)</f>
        <v>Q2</v>
      </c>
      <c r="E455" s="7">
        <f>MONTH(SalesData[[#This Row],[Order Date]])</f>
        <v>5</v>
      </c>
      <c r="F455" s="6" t="str">
        <f>TEXT(SalesData[[#This Row],[Order Date]],"mmm")</f>
        <v>May</v>
      </c>
      <c r="G455" s="8" t="s">
        <v>61</v>
      </c>
      <c r="H455" s="8" t="s">
        <v>76</v>
      </c>
      <c r="I455" s="8" t="s">
        <v>45</v>
      </c>
      <c r="J455" s="8" t="s">
        <v>36</v>
      </c>
      <c r="K455" s="8" t="s">
        <v>98</v>
      </c>
      <c r="L455" s="8" t="s">
        <v>103</v>
      </c>
      <c r="M455" s="7">
        <v>12</v>
      </c>
      <c r="N455" s="2">
        <v>50.53</v>
      </c>
      <c r="O455" s="9">
        <v>0.1</v>
      </c>
      <c r="P455" s="2">
        <v>22.09</v>
      </c>
      <c r="Q455" s="2">
        <f t="shared" si="28"/>
        <v>545.72400000000005</v>
      </c>
      <c r="R455" s="2">
        <f t="shared" si="29"/>
        <v>265.08</v>
      </c>
      <c r="S455" s="2">
        <f t="shared" si="30"/>
        <v>280.64400000000006</v>
      </c>
      <c r="T455" s="6">
        <f t="shared" si="31"/>
        <v>0.5142599555819426</v>
      </c>
    </row>
    <row r="456" spans="1:20" ht="15.6" x14ac:dyDescent="0.3">
      <c r="A456" s="3" t="s">
        <v>525</v>
      </c>
      <c r="B456" s="4">
        <v>46105</v>
      </c>
      <c r="C456" s="5">
        <f>YEAR(SalesData[[#This Row],[Order Date]])</f>
        <v>2026</v>
      </c>
      <c r="D456" s="6" t="str">
        <f>"Q"&amp;ROUNDUP(MONTH(SalesData[[#This Row],[Order Date]])/3,0)</f>
        <v>Q1</v>
      </c>
      <c r="E456" s="7">
        <f>MONTH(SalesData[[#This Row],[Order Date]])</f>
        <v>3</v>
      </c>
      <c r="F456" s="6" t="str">
        <f>TEXT(SalesData[[#This Row],[Order Date]],"mmm")</f>
        <v>Mar</v>
      </c>
      <c r="G456" s="8" t="s">
        <v>28</v>
      </c>
      <c r="H456" s="8" t="s">
        <v>29</v>
      </c>
      <c r="I456" s="8" t="s">
        <v>23</v>
      </c>
      <c r="J456" s="8" t="s">
        <v>31</v>
      </c>
      <c r="K456" s="8" t="s">
        <v>25</v>
      </c>
      <c r="L456" s="8" t="s">
        <v>70</v>
      </c>
      <c r="M456" s="7">
        <v>4</v>
      </c>
      <c r="N456" s="2">
        <v>146.34</v>
      </c>
      <c r="O456" s="9">
        <v>0</v>
      </c>
      <c r="P456" s="2">
        <v>79.37</v>
      </c>
      <c r="Q456" s="2">
        <f t="shared" si="28"/>
        <v>585.36</v>
      </c>
      <c r="R456" s="2">
        <f t="shared" si="29"/>
        <v>317.48</v>
      </c>
      <c r="S456" s="2">
        <f t="shared" si="30"/>
        <v>267.88</v>
      </c>
      <c r="T456" s="6">
        <f t="shared" si="31"/>
        <v>0.45763290966242992</v>
      </c>
    </row>
    <row r="457" spans="1:20" ht="15.6" x14ac:dyDescent="0.3">
      <c r="A457" s="3" t="s">
        <v>526</v>
      </c>
      <c r="B457" s="4">
        <v>46311</v>
      </c>
      <c r="C457" s="5">
        <f>YEAR(SalesData[[#This Row],[Order Date]])</f>
        <v>2026</v>
      </c>
      <c r="D457" s="6" t="str">
        <f>"Q"&amp;ROUNDUP(MONTH(SalesData[[#This Row],[Order Date]])/3,0)</f>
        <v>Q4</v>
      </c>
      <c r="E457" s="7">
        <f>MONTH(SalesData[[#This Row],[Order Date]])</f>
        <v>10</v>
      </c>
      <c r="F457" s="6" t="str">
        <f>TEXT(SalesData[[#This Row],[Order Date]],"mmm")</f>
        <v>Oct</v>
      </c>
      <c r="G457" s="8" t="s">
        <v>21</v>
      </c>
      <c r="H457" s="8" t="s">
        <v>44</v>
      </c>
      <c r="I457" s="8" t="s">
        <v>30</v>
      </c>
      <c r="J457" s="8" t="s">
        <v>36</v>
      </c>
      <c r="K457" s="8" t="s">
        <v>98</v>
      </c>
      <c r="L457" s="8" t="s">
        <v>99</v>
      </c>
      <c r="M457" s="7">
        <v>1</v>
      </c>
      <c r="N457" s="2">
        <v>121.92</v>
      </c>
      <c r="O457" s="9">
        <v>0</v>
      </c>
      <c r="P457" s="2">
        <v>71.02</v>
      </c>
      <c r="Q457" s="2">
        <f t="shared" si="28"/>
        <v>121.92</v>
      </c>
      <c r="R457" s="2">
        <f t="shared" si="29"/>
        <v>71.02</v>
      </c>
      <c r="S457" s="2">
        <f t="shared" si="30"/>
        <v>50.900000000000006</v>
      </c>
      <c r="T457" s="6">
        <f t="shared" si="31"/>
        <v>0.41748687664042</v>
      </c>
    </row>
    <row r="458" spans="1:20" ht="15.6" x14ac:dyDescent="0.3">
      <c r="A458" s="3" t="s">
        <v>527</v>
      </c>
      <c r="B458" s="4">
        <v>46159</v>
      </c>
      <c r="C458" s="5">
        <f>YEAR(SalesData[[#This Row],[Order Date]])</f>
        <v>2026</v>
      </c>
      <c r="D458" s="6" t="str">
        <f>"Q"&amp;ROUNDUP(MONTH(SalesData[[#This Row],[Order Date]])/3,0)</f>
        <v>Q2</v>
      </c>
      <c r="E458" s="7">
        <f>MONTH(SalesData[[#This Row],[Order Date]])</f>
        <v>5</v>
      </c>
      <c r="F458" s="6" t="str">
        <f>TEXT(SalesData[[#This Row],[Order Date]],"mmm")</f>
        <v>May</v>
      </c>
      <c r="G458" s="8" t="s">
        <v>21</v>
      </c>
      <c r="H458" s="8" t="s">
        <v>22</v>
      </c>
      <c r="I458" s="8" t="s">
        <v>30</v>
      </c>
      <c r="J458" s="8" t="s">
        <v>24</v>
      </c>
      <c r="K458" s="8" t="s">
        <v>25</v>
      </c>
      <c r="L458" s="8" t="s">
        <v>74</v>
      </c>
      <c r="M458" s="7">
        <v>1</v>
      </c>
      <c r="N458" s="2">
        <v>91.07</v>
      </c>
      <c r="O458" s="9">
        <v>0</v>
      </c>
      <c r="P458" s="2">
        <v>45.3</v>
      </c>
      <c r="Q458" s="2">
        <f t="shared" si="28"/>
        <v>91.07</v>
      </c>
      <c r="R458" s="2">
        <f t="shared" si="29"/>
        <v>45.3</v>
      </c>
      <c r="S458" s="2">
        <f t="shared" si="30"/>
        <v>45.769999999999996</v>
      </c>
      <c r="T458" s="6">
        <f t="shared" si="31"/>
        <v>0.50258043263423735</v>
      </c>
    </row>
    <row r="459" spans="1:20" ht="15.6" x14ac:dyDescent="0.3">
      <c r="A459" s="3" t="s">
        <v>528</v>
      </c>
      <c r="B459" s="4">
        <v>46262</v>
      </c>
      <c r="C459" s="5">
        <f>YEAR(SalesData[[#This Row],[Order Date]])</f>
        <v>2026</v>
      </c>
      <c r="D459" s="6" t="str">
        <f>"Q"&amp;ROUNDUP(MONTH(SalesData[[#This Row],[Order Date]])/3,0)</f>
        <v>Q3</v>
      </c>
      <c r="E459" s="7">
        <f>MONTH(SalesData[[#This Row],[Order Date]])</f>
        <v>8</v>
      </c>
      <c r="F459" s="6" t="str">
        <f>TEXT(SalesData[[#This Row],[Order Date]],"mmm")</f>
        <v>Aug</v>
      </c>
      <c r="G459" s="8" t="s">
        <v>28</v>
      </c>
      <c r="H459" s="8" t="s">
        <v>35</v>
      </c>
      <c r="I459" s="8" t="s">
        <v>23</v>
      </c>
      <c r="J459" s="8" t="s">
        <v>24</v>
      </c>
      <c r="K459" s="8" t="s">
        <v>98</v>
      </c>
      <c r="L459" s="8" t="s">
        <v>122</v>
      </c>
      <c r="M459" s="7">
        <v>1</v>
      </c>
      <c r="N459" s="2">
        <v>36.590000000000003</v>
      </c>
      <c r="O459" s="9">
        <v>0.05</v>
      </c>
      <c r="P459" s="2">
        <v>14.15</v>
      </c>
      <c r="Q459" s="2">
        <f t="shared" si="28"/>
        <v>34.7605</v>
      </c>
      <c r="R459" s="2">
        <f t="shared" si="29"/>
        <v>14.15</v>
      </c>
      <c r="S459" s="2">
        <f t="shared" si="30"/>
        <v>20.610500000000002</v>
      </c>
      <c r="T459" s="6">
        <f t="shared" si="31"/>
        <v>0.59292875534011313</v>
      </c>
    </row>
    <row r="460" spans="1:20" ht="15.6" x14ac:dyDescent="0.3">
      <c r="A460" s="3" t="s">
        <v>529</v>
      </c>
      <c r="B460" s="4">
        <v>46271</v>
      </c>
      <c r="C460" s="5">
        <f>YEAR(SalesData[[#This Row],[Order Date]])</f>
        <v>2026</v>
      </c>
      <c r="D460" s="6" t="str">
        <f>"Q"&amp;ROUNDUP(MONTH(SalesData[[#This Row],[Order Date]])/3,0)</f>
        <v>Q3</v>
      </c>
      <c r="E460" s="7">
        <f>MONTH(SalesData[[#This Row],[Order Date]])</f>
        <v>9</v>
      </c>
      <c r="F460" s="6" t="str">
        <f>TEXT(SalesData[[#This Row],[Order Date]],"mmm")</f>
        <v>Sep</v>
      </c>
      <c r="G460" s="8" t="s">
        <v>54</v>
      </c>
      <c r="H460" s="8" t="s">
        <v>57</v>
      </c>
      <c r="I460" s="8" t="s">
        <v>23</v>
      </c>
      <c r="J460" s="8" t="s">
        <v>24</v>
      </c>
      <c r="K460" s="8" t="s">
        <v>32</v>
      </c>
      <c r="L460" s="8" t="s">
        <v>46</v>
      </c>
      <c r="M460" s="7">
        <v>1</v>
      </c>
      <c r="N460" s="2">
        <v>161.03</v>
      </c>
      <c r="O460" s="9">
        <v>0</v>
      </c>
      <c r="P460" s="2">
        <v>89.86</v>
      </c>
      <c r="Q460" s="2">
        <f t="shared" si="28"/>
        <v>161.03</v>
      </c>
      <c r="R460" s="2">
        <f t="shared" si="29"/>
        <v>89.86</v>
      </c>
      <c r="S460" s="2">
        <f t="shared" si="30"/>
        <v>71.17</v>
      </c>
      <c r="T460" s="6">
        <f t="shared" si="31"/>
        <v>0.44196733527914056</v>
      </c>
    </row>
    <row r="461" spans="1:20" ht="15.6" x14ac:dyDescent="0.3">
      <c r="A461" s="3" t="s">
        <v>530</v>
      </c>
      <c r="B461" s="4">
        <v>46085</v>
      </c>
      <c r="C461" s="5">
        <f>YEAR(SalesData[[#This Row],[Order Date]])</f>
        <v>2026</v>
      </c>
      <c r="D461" s="6" t="str">
        <f>"Q"&amp;ROUNDUP(MONTH(SalesData[[#This Row],[Order Date]])/3,0)</f>
        <v>Q1</v>
      </c>
      <c r="E461" s="7">
        <f>MONTH(SalesData[[#This Row],[Order Date]])</f>
        <v>3</v>
      </c>
      <c r="F461" s="6" t="str">
        <f>TEXT(SalesData[[#This Row],[Order Date]],"mmm")</f>
        <v>Mar</v>
      </c>
      <c r="G461" s="8" t="s">
        <v>21</v>
      </c>
      <c r="H461" s="8" t="s">
        <v>89</v>
      </c>
      <c r="I461" s="8" t="s">
        <v>48</v>
      </c>
      <c r="J461" s="8" t="s">
        <v>24</v>
      </c>
      <c r="K461" s="8" t="s">
        <v>51</v>
      </c>
      <c r="L461" s="8" t="s">
        <v>52</v>
      </c>
      <c r="M461" s="7">
        <v>1</v>
      </c>
      <c r="N461" s="2">
        <v>49.94</v>
      </c>
      <c r="O461" s="9">
        <v>0.1</v>
      </c>
      <c r="P461" s="2">
        <v>21.84</v>
      </c>
      <c r="Q461" s="2">
        <f t="shared" si="28"/>
        <v>44.945999999999998</v>
      </c>
      <c r="R461" s="2">
        <f t="shared" si="29"/>
        <v>21.84</v>
      </c>
      <c r="S461" s="2">
        <f t="shared" si="30"/>
        <v>23.105999999999998</v>
      </c>
      <c r="T461" s="6">
        <f t="shared" si="31"/>
        <v>0.51408356694700308</v>
      </c>
    </row>
    <row r="462" spans="1:20" ht="15.6" x14ac:dyDescent="0.3">
      <c r="A462" s="3" t="s">
        <v>531</v>
      </c>
      <c r="B462" s="4">
        <v>46311</v>
      </c>
      <c r="C462" s="5">
        <f>YEAR(SalesData[[#This Row],[Order Date]])</f>
        <v>2026</v>
      </c>
      <c r="D462" s="6" t="str">
        <f>"Q"&amp;ROUNDUP(MONTH(SalesData[[#This Row],[Order Date]])/3,0)</f>
        <v>Q4</v>
      </c>
      <c r="E462" s="7">
        <f>MONTH(SalesData[[#This Row],[Order Date]])</f>
        <v>10</v>
      </c>
      <c r="F462" s="6" t="str">
        <f>TEXT(SalesData[[#This Row],[Order Date]],"mmm")</f>
        <v>Oct</v>
      </c>
      <c r="G462" s="8" t="s">
        <v>54</v>
      </c>
      <c r="H462" s="8" t="s">
        <v>92</v>
      </c>
      <c r="I462" s="8" t="s">
        <v>30</v>
      </c>
      <c r="J462" s="8" t="s">
        <v>31</v>
      </c>
      <c r="K462" s="8" t="s">
        <v>32</v>
      </c>
      <c r="L462" s="8" t="s">
        <v>33</v>
      </c>
      <c r="M462" s="7">
        <v>3</v>
      </c>
      <c r="N462" s="2">
        <v>36.46</v>
      </c>
      <c r="O462" s="9">
        <v>0.05</v>
      </c>
      <c r="P462" s="2">
        <v>13.9</v>
      </c>
      <c r="Q462" s="2">
        <f t="shared" si="28"/>
        <v>103.91099999999999</v>
      </c>
      <c r="R462" s="2">
        <f t="shared" si="29"/>
        <v>41.7</v>
      </c>
      <c r="S462" s="2">
        <f t="shared" si="30"/>
        <v>62.210999999999984</v>
      </c>
      <c r="T462" s="6">
        <f t="shared" si="31"/>
        <v>0.5986950370990558</v>
      </c>
    </row>
    <row r="463" spans="1:20" ht="15.6" x14ac:dyDescent="0.3">
      <c r="A463" s="3" t="s">
        <v>532</v>
      </c>
      <c r="B463" s="4">
        <v>46187</v>
      </c>
      <c r="C463" s="5">
        <f>YEAR(SalesData[[#This Row],[Order Date]])</f>
        <v>2026</v>
      </c>
      <c r="D463" s="6" t="str">
        <f>"Q"&amp;ROUNDUP(MONTH(SalesData[[#This Row],[Order Date]])/3,0)</f>
        <v>Q2</v>
      </c>
      <c r="E463" s="7">
        <f>MONTH(SalesData[[#This Row],[Order Date]])</f>
        <v>6</v>
      </c>
      <c r="F463" s="6" t="str">
        <f>TEXT(SalesData[[#This Row],[Order Date]],"mmm")</f>
        <v>Jun</v>
      </c>
      <c r="G463" s="8" t="s">
        <v>28</v>
      </c>
      <c r="H463" s="8" t="s">
        <v>86</v>
      </c>
      <c r="I463" s="8" t="s">
        <v>23</v>
      </c>
      <c r="J463" s="8" t="s">
        <v>36</v>
      </c>
      <c r="K463" s="8" t="s">
        <v>25</v>
      </c>
      <c r="L463" s="8" t="s">
        <v>49</v>
      </c>
      <c r="M463" s="7">
        <v>3</v>
      </c>
      <c r="N463" s="2">
        <v>70.52</v>
      </c>
      <c r="O463" s="9">
        <v>0</v>
      </c>
      <c r="P463" s="2">
        <v>33.119999999999997</v>
      </c>
      <c r="Q463" s="2">
        <f t="shared" si="28"/>
        <v>211.56</v>
      </c>
      <c r="R463" s="2">
        <f t="shared" si="29"/>
        <v>99.359999999999985</v>
      </c>
      <c r="S463" s="2">
        <f t="shared" si="30"/>
        <v>112.20000000000002</v>
      </c>
      <c r="T463" s="6">
        <f t="shared" si="31"/>
        <v>0.53034600113442998</v>
      </c>
    </row>
    <row r="464" spans="1:20" ht="15.6" x14ac:dyDescent="0.3">
      <c r="A464" s="3" t="s">
        <v>533</v>
      </c>
      <c r="B464" s="4">
        <v>46361</v>
      </c>
      <c r="C464" s="5">
        <f>YEAR(SalesData[[#This Row],[Order Date]])</f>
        <v>2026</v>
      </c>
      <c r="D464" s="6" t="str">
        <f>"Q"&amp;ROUNDUP(MONTH(SalesData[[#This Row],[Order Date]])/3,0)</f>
        <v>Q4</v>
      </c>
      <c r="E464" s="7">
        <f>MONTH(SalesData[[#This Row],[Order Date]])</f>
        <v>12</v>
      </c>
      <c r="F464" s="6" t="str">
        <f>TEXT(SalesData[[#This Row],[Order Date]],"mmm")</f>
        <v>Dec</v>
      </c>
      <c r="G464" s="8" t="s">
        <v>54</v>
      </c>
      <c r="H464" s="8" t="s">
        <v>92</v>
      </c>
      <c r="I464" s="8" t="s">
        <v>30</v>
      </c>
      <c r="J464" s="8" t="s">
        <v>31</v>
      </c>
      <c r="K464" s="8" t="s">
        <v>32</v>
      </c>
      <c r="L464" s="8" t="s">
        <v>46</v>
      </c>
      <c r="M464" s="7">
        <v>1</v>
      </c>
      <c r="N464" s="2">
        <v>165.1</v>
      </c>
      <c r="O464" s="9">
        <v>0.05</v>
      </c>
      <c r="P464" s="2">
        <v>85.23</v>
      </c>
      <c r="Q464" s="2">
        <f t="shared" si="28"/>
        <v>156.845</v>
      </c>
      <c r="R464" s="2">
        <f t="shared" si="29"/>
        <v>85.23</v>
      </c>
      <c r="S464" s="2">
        <f t="shared" si="30"/>
        <v>71.614999999999995</v>
      </c>
      <c r="T464" s="6">
        <f t="shared" si="31"/>
        <v>0.45659727756702473</v>
      </c>
    </row>
    <row r="465" spans="1:20" ht="15.6" x14ac:dyDescent="0.3">
      <c r="A465" s="3" t="s">
        <v>534</v>
      </c>
      <c r="B465" s="4">
        <v>46051</v>
      </c>
      <c r="C465" s="5">
        <f>YEAR(SalesData[[#This Row],[Order Date]])</f>
        <v>2026</v>
      </c>
      <c r="D465" s="6" t="str">
        <f>"Q"&amp;ROUNDUP(MONTH(SalesData[[#This Row],[Order Date]])/3,0)</f>
        <v>Q1</v>
      </c>
      <c r="E465" s="7">
        <f>MONTH(SalesData[[#This Row],[Order Date]])</f>
        <v>1</v>
      </c>
      <c r="F465" s="6" t="str">
        <f>TEXT(SalesData[[#This Row],[Order Date]],"mmm")</f>
        <v>Jan</v>
      </c>
      <c r="G465" s="8" t="s">
        <v>54</v>
      </c>
      <c r="H465" s="8" t="s">
        <v>57</v>
      </c>
      <c r="I465" s="8" t="s">
        <v>30</v>
      </c>
      <c r="J465" s="8" t="s">
        <v>24</v>
      </c>
      <c r="K465" s="8" t="s">
        <v>39</v>
      </c>
      <c r="L465" s="8" t="s">
        <v>67</v>
      </c>
      <c r="M465" s="7">
        <v>2</v>
      </c>
      <c r="N465" s="2">
        <v>123.27</v>
      </c>
      <c r="O465" s="9">
        <v>0</v>
      </c>
      <c r="P465" s="2">
        <v>60.26</v>
      </c>
      <c r="Q465" s="2">
        <f t="shared" si="28"/>
        <v>246.54</v>
      </c>
      <c r="R465" s="2">
        <f t="shared" si="29"/>
        <v>120.52</v>
      </c>
      <c r="S465" s="2">
        <f t="shared" si="30"/>
        <v>126.02</v>
      </c>
      <c r="T465" s="6">
        <f t="shared" si="31"/>
        <v>0.51115437657175311</v>
      </c>
    </row>
    <row r="466" spans="1:20" ht="15.6" x14ac:dyDescent="0.3">
      <c r="A466" s="3" t="s">
        <v>535</v>
      </c>
      <c r="B466" s="4">
        <v>46200</v>
      </c>
      <c r="C466" s="5">
        <f>YEAR(SalesData[[#This Row],[Order Date]])</f>
        <v>2026</v>
      </c>
      <c r="D466" s="6" t="str">
        <f>"Q"&amp;ROUNDUP(MONTH(SalesData[[#This Row],[Order Date]])/3,0)</f>
        <v>Q2</v>
      </c>
      <c r="E466" s="7">
        <f>MONTH(SalesData[[#This Row],[Order Date]])</f>
        <v>6</v>
      </c>
      <c r="F466" s="6" t="str">
        <f>TEXT(SalesData[[#This Row],[Order Date]],"mmm")</f>
        <v>Jun</v>
      </c>
      <c r="G466" s="8" t="s">
        <v>28</v>
      </c>
      <c r="H466" s="8" t="s">
        <v>29</v>
      </c>
      <c r="I466" s="8" t="s">
        <v>48</v>
      </c>
      <c r="J466" s="8" t="s">
        <v>36</v>
      </c>
      <c r="K466" s="8" t="s">
        <v>39</v>
      </c>
      <c r="L466" s="8" t="s">
        <v>40</v>
      </c>
      <c r="M466" s="7">
        <v>2</v>
      </c>
      <c r="N466" s="2">
        <v>194.13</v>
      </c>
      <c r="O466" s="9">
        <v>0.1</v>
      </c>
      <c r="P466" s="2">
        <v>106.51</v>
      </c>
      <c r="Q466" s="2">
        <f t="shared" si="28"/>
        <v>349.43400000000003</v>
      </c>
      <c r="R466" s="2">
        <f t="shared" si="29"/>
        <v>213.02</v>
      </c>
      <c r="S466" s="2">
        <f t="shared" si="30"/>
        <v>136.41400000000002</v>
      </c>
      <c r="T466" s="6">
        <f t="shared" si="31"/>
        <v>0.39038559499075648</v>
      </c>
    </row>
    <row r="467" spans="1:20" ht="15.6" x14ac:dyDescent="0.3">
      <c r="A467" s="3" t="s">
        <v>536</v>
      </c>
      <c r="B467" s="4">
        <v>46209</v>
      </c>
      <c r="C467" s="5">
        <f>YEAR(SalesData[[#This Row],[Order Date]])</f>
        <v>2026</v>
      </c>
      <c r="D467" s="6" t="str">
        <f>"Q"&amp;ROUNDUP(MONTH(SalesData[[#This Row],[Order Date]])/3,0)</f>
        <v>Q3</v>
      </c>
      <c r="E467" s="7">
        <f>MONTH(SalesData[[#This Row],[Order Date]])</f>
        <v>7</v>
      </c>
      <c r="F467" s="6" t="str">
        <f>TEXT(SalesData[[#This Row],[Order Date]],"mmm")</f>
        <v>Jul</v>
      </c>
      <c r="G467" s="8" t="s">
        <v>21</v>
      </c>
      <c r="H467" s="8" t="s">
        <v>89</v>
      </c>
      <c r="I467" s="8" t="s">
        <v>23</v>
      </c>
      <c r="J467" s="8" t="s">
        <v>31</v>
      </c>
      <c r="K467" s="8" t="s">
        <v>98</v>
      </c>
      <c r="L467" s="8" t="s">
        <v>131</v>
      </c>
      <c r="M467" s="7">
        <v>1</v>
      </c>
      <c r="N467" s="2">
        <v>41.37</v>
      </c>
      <c r="O467" s="9">
        <v>0</v>
      </c>
      <c r="P467" s="2">
        <v>15.12</v>
      </c>
      <c r="Q467" s="2">
        <f t="shared" si="28"/>
        <v>41.37</v>
      </c>
      <c r="R467" s="2">
        <f t="shared" si="29"/>
        <v>15.12</v>
      </c>
      <c r="S467" s="2">
        <f t="shared" si="30"/>
        <v>26.25</v>
      </c>
      <c r="T467" s="6">
        <f t="shared" si="31"/>
        <v>0.63451776649746194</v>
      </c>
    </row>
    <row r="468" spans="1:20" ht="15.6" x14ac:dyDescent="0.3">
      <c r="A468" s="3" t="s">
        <v>537</v>
      </c>
      <c r="B468" s="4">
        <v>46151</v>
      </c>
      <c r="C468" s="5">
        <f>YEAR(SalesData[[#This Row],[Order Date]])</f>
        <v>2026</v>
      </c>
      <c r="D468" s="6" t="str">
        <f>"Q"&amp;ROUNDUP(MONTH(SalesData[[#This Row],[Order Date]])/3,0)</f>
        <v>Q2</v>
      </c>
      <c r="E468" s="7">
        <f>MONTH(SalesData[[#This Row],[Order Date]])</f>
        <v>5</v>
      </c>
      <c r="F468" s="6" t="str">
        <f>TEXT(SalesData[[#This Row],[Order Date]],"mmm")</f>
        <v>May</v>
      </c>
      <c r="G468" s="8" t="s">
        <v>28</v>
      </c>
      <c r="H468" s="8" t="s">
        <v>86</v>
      </c>
      <c r="I468" s="8" t="s">
        <v>23</v>
      </c>
      <c r="J468" s="8" t="s">
        <v>36</v>
      </c>
      <c r="K468" s="8" t="s">
        <v>25</v>
      </c>
      <c r="L468" s="8" t="s">
        <v>74</v>
      </c>
      <c r="M468" s="7">
        <v>2</v>
      </c>
      <c r="N468" s="2">
        <v>91.59</v>
      </c>
      <c r="O468" s="9">
        <v>0</v>
      </c>
      <c r="P468" s="2">
        <v>44.97</v>
      </c>
      <c r="Q468" s="2">
        <f t="shared" si="28"/>
        <v>183.18</v>
      </c>
      <c r="R468" s="2">
        <f t="shared" si="29"/>
        <v>89.94</v>
      </c>
      <c r="S468" s="2">
        <f t="shared" si="30"/>
        <v>93.240000000000009</v>
      </c>
      <c r="T468" s="6">
        <f t="shared" si="31"/>
        <v>0.50900753357353423</v>
      </c>
    </row>
    <row r="469" spans="1:20" ht="15.6" x14ac:dyDescent="0.3">
      <c r="A469" s="3" t="s">
        <v>538</v>
      </c>
      <c r="B469" s="4">
        <v>46041</v>
      </c>
      <c r="C469" s="5">
        <f>YEAR(SalesData[[#This Row],[Order Date]])</f>
        <v>2026</v>
      </c>
      <c r="D469" s="6" t="str">
        <f>"Q"&amp;ROUNDUP(MONTH(SalesData[[#This Row],[Order Date]])/3,0)</f>
        <v>Q1</v>
      </c>
      <c r="E469" s="7">
        <f>MONTH(SalesData[[#This Row],[Order Date]])</f>
        <v>1</v>
      </c>
      <c r="F469" s="6" t="str">
        <f>TEXT(SalesData[[#This Row],[Order Date]],"mmm")</f>
        <v>Jan</v>
      </c>
      <c r="G469" s="8" t="s">
        <v>61</v>
      </c>
      <c r="H469" s="8" t="s">
        <v>108</v>
      </c>
      <c r="I469" s="8" t="s">
        <v>30</v>
      </c>
      <c r="J469" s="8" t="s">
        <v>24</v>
      </c>
      <c r="K469" s="8" t="s">
        <v>98</v>
      </c>
      <c r="L469" s="8" t="s">
        <v>99</v>
      </c>
      <c r="M469" s="7">
        <v>2</v>
      </c>
      <c r="N469" s="2">
        <v>125.93</v>
      </c>
      <c r="O469" s="9">
        <v>0</v>
      </c>
      <c r="P469" s="2">
        <v>69.150000000000006</v>
      </c>
      <c r="Q469" s="2">
        <f t="shared" si="28"/>
        <v>251.86</v>
      </c>
      <c r="R469" s="2">
        <f t="shared" si="29"/>
        <v>138.30000000000001</v>
      </c>
      <c r="S469" s="2">
        <f t="shared" si="30"/>
        <v>113.56</v>
      </c>
      <c r="T469" s="6">
        <f t="shared" si="31"/>
        <v>0.45088541253077102</v>
      </c>
    </row>
    <row r="470" spans="1:20" ht="15.6" x14ac:dyDescent="0.3">
      <c r="A470" s="3" t="s">
        <v>539</v>
      </c>
      <c r="B470" s="4">
        <v>46242</v>
      </c>
      <c r="C470" s="5">
        <f>YEAR(SalesData[[#This Row],[Order Date]])</f>
        <v>2026</v>
      </c>
      <c r="D470" s="6" t="str">
        <f>"Q"&amp;ROUNDUP(MONTH(SalesData[[#This Row],[Order Date]])/3,0)</f>
        <v>Q3</v>
      </c>
      <c r="E470" s="7">
        <f>MONTH(SalesData[[#This Row],[Order Date]])</f>
        <v>8</v>
      </c>
      <c r="F470" s="6" t="str">
        <f>TEXT(SalesData[[#This Row],[Order Date]],"mmm")</f>
        <v>Aug</v>
      </c>
      <c r="G470" s="8" t="s">
        <v>21</v>
      </c>
      <c r="H470" s="8" t="s">
        <v>89</v>
      </c>
      <c r="I470" s="8" t="s">
        <v>30</v>
      </c>
      <c r="J470" s="8" t="s">
        <v>24</v>
      </c>
      <c r="K470" s="8" t="s">
        <v>39</v>
      </c>
      <c r="L470" s="8" t="s">
        <v>125</v>
      </c>
      <c r="M470" s="7">
        <v>2</v>
      </c>
      <c r="N470" s="2">
        <v>341.23</v>
      </c>
      <c r="O470" s="9">
        <v>0.05</v>
      </c>
      <c r="P470" s="2">
        <v>192.5</v>
      </c>
      <c r="Q470" s="2">
        <f t="shared" si="28"/>
        <v>648.33699999999999</v>
      </c>
      <c r="R470" s="2">
        <f t="shared" si="29"/>
        <v>385</v>
      </c>
      <c r="S470" s="2">
        <f t="shared" si="30"/>
        <v>263.33699999999999</v>
      </c>
      <c r="T470" s="6">
        <f t="shared" si="31"/>
        <v>0.40617302421425894</v>
      </c>
    </row>
    <row r="471" spans="1:20" ht="15.6" x14ac:dyDescent="0.3">
      <c r="A471" s="3" t="s">
        <v>540</v>
      </c>
      <c r="B471" s="4">
        <v>46120</v>
      </c>
      <c r="C471" s="5">
        <f>YEAR(SalesData[[#This Row],[Order Date]])</f>
        <v>2026</v>
      </c>
      <c r="D471" s="6" t="str">
        <f>"Q"&amp;ROUNDUP(MONTH(SalesData[[#This Row],[Order Date]])/3,0)</f>
        <v>Q2</v>
      </c>
      <c r="E471" s="7">
        <f>MONTH(SalesData[[#This Row],[Order Date]])</f>
        <v>4</v>
      </c>
      <c r="F471" s="6" t="str">
        <f>TEXT(SalesData[[#This Row],[Order Date]],"mmm")</f>
        <v>Apr</v>
      </c>
      <c r="G471" s="8" t="s">
        <v>54</v>
      </c>
      <c r="H471" s="8" t="s">
        <v>112</v>
      </c>
      <c r="I471" s="8" t="s">
        <v>23</v>
      </c>
      <c r="J471" s="8" t="s">
        <v>24</v>
      </c>
      <c r="K471" s="8" t="s">
        <v>98</v>
      </c>
      <c r="L471" s="8" t="s">
        <v>122</v>
      </c>
      <c r="M471" s="7">
        <v>2</v>
      </c>
      <c r="N471" s="2">
        <v>37.1</v>
      </c>
      <c r="O471" s="9">
        <v>0.1</v>
      </c>
      <c r="P471" s="2">
        <v>14.17</v>
      </c>
      <c r="Q471" s="2">
        <f t="shared" si="28"/>
        <v>66.78</v>
      </c>
      <c r="R471" s="2">
        <f t="shared" si="29"/>
        <v>28.34</v>
      </c>
      <c r="S471" s="2">
        <f t="shared" si="30"/>
        <v>38.44</v>
      </c>
      <c r="T471" s="6">
        <f t="shared" si="31"/>
        <v>0.57562144354597178</v>
      </c>
    </row>
    <row r="472" spans="1:20" ht="15.6" x14ac:dyDescent="0.3">
      <c r="A472" s="3" t="s">
        <v>541</v>
      </c>
      <c r="B472" s="4">
        <v>46102</v>
      </c>
      <c r="C472" s="5">
        <f>YEAR(SalesData[[#This Row],[Order Date]])</f>
        <v>2026</v>
      </c>
      <c r="D472" s="6" t="str">
        <f>"Q"&amp;ROUNDUP(MONTH(SalesData[[#This Row],[Order Date]])/3,0)</f>
        <v>Q1</v>
      </c>
      <c r="E472" s="7">
        <f>MONTH(SalesData[[#This Row],[Order Date]])</f>
        <v>3</v>
      </c>
      <c r="F472" s="6" t="str">
        <f>TEXT(SalesData[[#This Row],[Order Date]],"mmm")</f>
        <v>Mar</v>
      </c>
      <c r="G472" s="8" t="s">
        <v>28</v>
      </c>
      <c r="H472" s="8" t="s">
        <v>35</v>
      </c>
      <c r="I472" s="8" t="s">
        <v>30</v>
      </c>
      <c r="J472" s="8" t="s">
        <v>31</v>
      </c>
      <c r="K472" s="8" t="s">
        <v>39</v>
      </c>
      <c r="L472" s="8" t="s">
        <v>125</v>
      </c>
      <c r="M472" s="7">
        <v>3</v>
      </c>
      <c r="N472" s="2">
        <v>348.54</v>
      </c>
      <c r="O472" s="9">
        <v>0.1</v>
      </c>
      <c r="P472" s="2">
        <v>200.3</v>
      </c>
      <c r="Q472" s="2">
        <f t="shared" si="28"/>
        <v>941.05800000000011</v>
      </c>
      <c r="R472" s="2">
        <f t="shared" si="29"/>
        <v>600.90000000000009</v>
      </c>
      <c r="S472" s="2">
        <f t="shared" si="30"/>
        <v>340.15800000000002</v>
      </c>
      <c r="T472" s="6">
        <f t="shared" si="31"/>
        <v>0.36146337420222768</v>
      </c>
    </row>
    <row r="473" spans="1:20" ht="15.6" x14ac:dyDescent="0.3">
      <c r="A473" s="3" t="s">
        <v>542</v>
      </c>
      <c r="B473" s="4">
        <v>46163</v>
      </c>
      <c r="C473" s="5">
        <f>YEAR(SalesData[[#This Row],[Order Date]])</f>
        <v>2026</v>
      </c>
      <c r="D473" s="6" t="str">
        <f>"Q"&amp;ROUNDUP(MONTH(SalesData[[#This Row],[Order Date]])/3,0)</f>
        <v>Q2</v>
      </c>
      <c r="E473" s="7">
        <f>MONTH(SalesData[[#This Row],[Order Date]])</f>
        <v>5</v>
      </c>
      <c r="F473" s="6" t="str">
        <f>TEXT(SalesData[[#This Row],[Order Date]],"mmm")</f>
        <v>May</v>
      </c>
      <c r="G473" s="8" t="s">
        <v>61</v>
      </c>
      <c r="H473" s="8" t="s">
        <v>69</v>
      </c>
      <c r="I473" s="8" t="s">
        <v>48</v>
      </c>
      <c r="J473" s="8" t="s">
        <v>31</v>
      </c>
      <c r="K473" s="8" t="s">
        <v>32</v>
      </c>
      <c r="L473" s="8" t="s">
        <v>65</v>
      </c>
      <c r="M473" s="7">
        <v>3</v>
      </c>
      <c r="N473" s="2">
        <v>46.46</v>
      </c>
      <c r="O473" s="9">
        <v>0</v>
      </c>
      <c r="P473" s="2">
        <v>18.71</v>
      </c>
      <c r="Q473" s="2">
        <f t="shared" si="28"/>
        <v>139.38</v>
      </c>
      <c r="R473" s="2">
        <f t="shared" si="29"/>
        <v>56.13</v>
      </c>
      <c r="S473" s="2">
        <f t="shared" si="30"/>
        <v>83.25</v>
      </c>
      <c r="T473" s="6">
        <f t="shared" si="31"/>
        <v>0.59728798966853214</v>
      </c>
    </row>
    <row r="474" spans="1:20" ht="15.6" x14ac:dyDescent="0.3">
      <c r="A474" s="3" t="s">
        <v>543</v>
      </c>
      <c r="B474" s="4">
        <v>46041</v>
      </c>
      <c r="C474" s="5">
        <f>YEAR(SalesData[[#This Row],[Order Date]])</f>
        <v>2026</v>
      </c>
      <c r="D474" s="6" t="str">
        <f>"Q"&amp;ROUNDUP(MONTH(SalesData[[#This Row],[Order Date]])/3,0)</f>
        <v>Q1</v>
      </c>
      <c r="E474" s="7">
        <f>MONTH(SalesData[[#This Row],[Order Date]])</f>
        <v>1</v>
      </c>
      <c r="F474" s="6" t="str">
        <f>TEXT(SalesData[[#This Row],[Order Date]],"mmm")</f>
        <v>Jan</v>
      </c>
      <c r="G474" s="8" t="s">
        <v>54</v>
      </c>
      <c r="H474" s="8" t="s">
        <v>55</v>
      </c>
      <c r="I474" s="8" t="s">
        <v>30</v>
      </c>
      <c r="J474" s="8" t="s">
        <v>36</v>
      </c>
      <c r="K474" s="8" t="s">
        <v>51</v>
      </c>
      <c r="L474" s="8" t="s">
        <v>52</v>
      </c>
      <c r="M474" s="7">
        <v>1</v>
      </c>
      <c r="N474" s="2">
        <v>49.85</v>
      </c>
      <c r="O474" s="9">
        <v>0</v>
      </c>
      <c r="P474" s="2">
        <v>23.07</v>
      </c>
      <c r="Q474" s="2">
        <f t="shared" si="28"/>
        <v>49.85</v>
      </c>
      <c r="R474" s="2">
        <f t="shared" si="29"/>
        <v>23.07</v>
      </c>
      <c r="S474" s="2">
        <f t="shared" si="30"/>
        <v>26.78</v>
      </c>
      <c r="T474" s="6">
        <f t="shared" si="31"/>
        <v>0.53721163490471413</v>
      </c>
    </row>
    <row r="475" spans="1:20" ht="15.6" x14ac:dyDescent="0.3">
      <c r="A475" s="3" t="s">
        <v>544</v>
      </c>
      <c r="B475" s="4">
        <v>46175</v>
      </c>
      <c r="C475" s="5">
        <f>YEAR(SalesData[[#This Row],[Order Date]])</f>
        <v>2026</v>
      </c>
      <c r="D475" s="6" t="str">
        <f>"Q"&amp;ROUNDUP(MONTH(SalesData[[#This Row],[Order Date]])/3,0)</f>
        <v>Q2</v>
      </c>
      <c r="E475" s="7">
        <f>MONTH(SalesData[[#This Row],[Order Date]])</f>
        <v>6</v>
      </c>
      <c r="F475" s="6" t="str">
        <f>TEXT(SalesData[[#This Row],[Order Date]],"mmm")</f>
        <v>Jun</v>
      </c>
      <c r="G475" s="8" t="s">
        <v>54</v>
      </c>
      <c r="H475" s="8" t="s">
        <v>55</v>
      </c>
      <c r="I475" s="8" t="s">
        <v>30</v>
      </c>
      <c r="J475" s="8" t="s">
        <v>24</v>
      </c>
      <c r="K475" s="8" t="s">
        <v>32</v>
      </c>
      <c r="L475" s="8" t="s">
        <v>65</v>
      </c>
      <c r="M475" s="7">
        <v>3</v>
      </c>
      <c r="N475" s="2">
        <v>45.43</v>
      </c>
      <c r="O475" s="9">
        <v>0.15</v>
      </c>
      <c r="P475" s="2">
        <v>17.850000000000001</v>
      </c>
      <c r="Q475" s="2">
        <f t="shared" si="28"/>
        <v>115.84649999999999</v>
      </c>
      <c r="R475" s="2">
        <f t="shared" si="29"/>
        <v>53.550000000000004</v>
      </c>
      <c r="S475" s="2">
        <f t="shared" si="30"/>
        <v>62.296499999999988</v>
      </c>
      <c r="T475" s="6">
        <f t="shared" si="31"/>
        <v>0.53775038520801222</v>
      </c>
    </row>
    <row r="476" spans="1:20" ht="15.6" x14ac:dyDescent="0.3">
      <c r="A476" s="3" t="s">
        <v>545</v>
      </c>
      <c r="B476" s="4">
        <v>46298</v>
      </c>
      <c r="C476" s="5">
        <f>YEAR(SalesData[[#This Row],[Order Date]])</f>
        <v>2026</v>
      </c>
      <c r="D476" s="6" t="str">
        <f>"Q"&amp;ROUNDUP(MONTH(SalesData[[#This Row],[Order Date]])/3,0)</f>
        <v>Q4</v>
      </c>
      <c r="E476" s="7">
        <f>MONTH(SalesData[[#This Row],[Order Date]])</f>
        <v>10</v>
      </c>
      <c r="F476" s="6" t="str">
        <f>TEXT(SalesData[[#This Row],[Order Date]],"mmm")</f>
        <v>Oct</v>
      </c>
      <c r="G476" s="8" t="s">
        <v>54</v>
      </c>
      <c r="H476" s="8" t="s">
        <v>57</v>
      </c>
      <c r="I476" s="8" t="s">
        <v>45</v>
      </c>
      <c r="J476" s="8" t="s">
        <v>36</v>
      </c>
      <c r="K476" s="8" t="s">
        <v>32</v>
      </c>
      <c r="L476" s="8" t="s">
        <v>46</v>
      </c>
      <c r="M476" s="7">
        <v>4</v>
      </c>
      <c r="N476" s="2">
        <v>162.19</v>
      </c>
      <c r="O476" s="9">
        <v>0.15</v>
      </c>
      <c r="P476" s="2">
        <v>89.81</v>
      </c>
      <c r="Q476" s="2">
        <f t="shared" si="28"/>
        <v>551.44600000000003</v>
      </c>
      <c r="R476" s="2">
        <f t="shared" si="29"/>
        <v>359.24</v>
      </c>
      <c r="S476" s="2">
        <f t="shared" si="30"/>
        <v>192.20600000000002</v>
      </c>
      <c r="T476" s="6">
        <f t="shared" si="31"/>
        <v>0.34854908730863948</v>
      </c>
    </row>
    <row r="477" spans="1:20" ht="15.6" x14ac:dyDescent="0.3">
      <c r="A477" s="3" t="s">
        <v>546</v>
      </c>
      <c r="B477" s="4">
        <v>46253</v>
      </c>
      <c r="C477" s="5">
        <f>YEAR(SalesData[[#This Row],[Order Date]])</f>
        <v>2026</v>
      </c>
      <c r="D477" s="6" t="str">
        <f>"Q"&amp;ROUNDUP(MONTH(SalesData[[#This Row],[Order Date]])/3,0)</f>
        <v>Q3</v>
      </c>
      <c r="E477" s="7">
        <f>MONTH(SalesData[[#This Row],[Order Date]])</f>
        <v>8</v>
      </c>
      <c r="F477" s="6" t="str">
        <f>TEXT(SalesData[[#This Row],[Order Date]],"mmm")</f>
        <v>Aug</v>
      </c>
      <c r="G477" s="8" t="s">
        <v>54</v>
      </c>
      <c r="H477" s="8" t="s">
        <v>112</v>
      </c>
      <c r="I477" s="8" t="s">
        <v>48</v>
      </c>
      <c r="J477" s="8" t="s">
        <v>36</v>
      </c>
      <c r="K477" s="8" t="s">
        <v>25</v>
      </c>
      <c r="L477" s="8" t="s">
        <v>74</v>
      </c>
      <c r="M477" s="7">
        <v>1</v>
      </c>
      <c r="N477" s="2">
        <v>90.37</v>
      </c>
      <c r="O477" s="9">
        <v>0.05</v>
      </c>
      <c r="P477" s="2">
        <v>45.89</v>
      </c>
      <c r="Q477" s="2">
        <f t="shared" si="28"/>
        <v>85.851500000000001</v>
      </c>
      <c r="R477" s="2">
        <f t="shared" si="29"/>
        <v>45.89</v>
      </c>
      <c r="S477" s="2">
        <f t="shared" si="30"/>
        <v>39.961500000000001</v>
      </c>
      <c r="T477" s="6">
        <f t="shared" si="31"/>
        <v>0.46547235633623174</v>
      </c>
    </row>
    <row r="478" spans="1:20" ht="15.6" x14ac:dyDescent="0.3">
      <c r="A478" s="3" t="s">
        <v>547</v>
      </c>
      <c r="B478" s="4">
        <v>46185</v>
      </c>
      <c r="C478" s="5">
        <f>YEAR(SalesData[[#This Row],[Order Date]])</f>
        <v>2026</v>
      </c>
      <c r="D478" s="6" t="str">
        <f>"Q"&amp;ROUNDUP(MONTH(SalesData[[#This Row],[Order Date]])/3,0)</f>
        <v>Q2</v>
      </c>
      <c r="E478" s="7">
        <f>MONTH(SalesData[[#This Row],[Order Date]])</f>
        <v>6</v>
      </c>
      <c r="F478" s="6" t="str">
        <f>TEXT(SalesData[[#This Row],[Order Date]],"mmm")</f>
        <v>Jun</v>
      </c>
      <c r="G478" s="8" t="s">
        <v>61</v>
      </c>
      <c r="H478" s="8" t="s">
        <v>62</v>
      </c>
      <c r="I478" s="8" t="s">
        <v>48</v>
      </c>
      <c r="J478" s="8" t="s">
        <v>36</v>
      </c>
      <c r="K478" s="8" t="s">
        <v>25</v>
      </c>
      <c r="L478" s="8" t="s">
        <v>26</v>
      </c>
      <c r="M478" s="7">
        <v>2</v>
      </c>
      <c r="N478" s="2">
        <v>154.94</v>
      </c>
      <c r="O478" s="9">
        <v>0.05</v>
      </c>
      <c r="P478" s="2">
        <v>77.260000000000005</v>
      </c>
      <c r="Q478" s="2">
        <f t="shared" si="28"/>
        <v>294.38599999999997</v>
      </c>
      <c r="R478" s="2">
        <f t="shared" si="29"/>
        <v>154.52000000000001</v>
      </c>
      <c r="S478" s="2">
        <f t="shared" si="30"/>
        <v>139.86599999999996</v>
      </c>
      <c r="T478" s="6">
        <f t="shared" si="31"/>
        <v>0.47511090880680457</v>
      </c>
    </row>
    <row r="479" spans="1:20" ht="15.6" x14ac:dyDescent="0.3">
      <c r="A479" s="3" t="s">
        <v>548</v>
      </c>
      <c r="B479" s="4">
        <v>46041</v>
      </c>
      <c r="C479" s="5">
        <f>YEAR(SalesData[[#This Row],[Order Date]])</f>
        <v>2026</v>
      </c>
      <c r="D479" s="6" t="str">
        <f>"Q"&amp;ROUNDUP(MONTH(SalesData[[#This Row],[Order Date]])/3,0)</f>
        <v>Q1</v>
      </c>
      <c r="E479" s="7">
        <f>MONTH(SalesData[[#This Row],[Order Date]])</f>
        <v>1</v>
      </c>
      <c r="F479" s="6" t="str">
        <f>TEXT(SalesData[[#This Row],[Order Date]],"mmm")</f>
        <v>Jan</v>
      </c>
      <c r="G479" s="8" t="s">
        <v>54</v>
      </c>
      <c r="H479" s="8" t="s">
        <v>92</v>
      </c>
      <c r="I479" s="8" t="s">
        <v>30</v>
      </c>
      <c r="J479" s="8" t="s">
        <v>31</v>
      </c>
      <c r="K479" s="8" t="s">
        <v>32</v>
      </c>
      <c r="L479" s="8" t="s">
        <v>33</v>
      </c>
      <c r="M479" s="7">
        <v>1</v>
      </c>
      <c r="N479" s="2">
        <v>36.130000000000003</v>
      </c>
      <c r="O479" s="9">
        <v>0</v>
      </c>
      <c r="P479" s="2">
        <v>13.39</v>
      </c>
      <c r="Q479" s="2">
        <f t="shared" si="28"/>
        <v>36.130000000000003</v>
      </c>
      <c r="R479" s="2">
        <f t="shared" si="29"/>
        <v>13.39</v>
      </c>
      <c r="S479" s="2">
        <f t="shared" si="30"/>
        <v>22.740000000000002</v>
      </c>
      <c r="T479" s="6">
        <f t="shared" si="31"/>
        <v>0.62939385552172711</v>
      </c>
    </row>
    <row r="480" spans="1:20" ht="15.6" x14ac:dyDescent="0.3">
      <c r="A480" s="3" t="s">
        <v>549</v>
      </c>
      <c r="B480" s="4">
        <v>46121</v>
      </c>
      <c r="C480" s="5">
        <f>YEAR(SalesData[[#This Row],[Order Date]])</f>
        <v>2026</v>
      </c>
      <c r="D480" s="6" t="str">
        <f>"Q"&amp;ROUNDUP(MONTH(SalesData[[#This Row],[Order Date]])/3,0)</f>
        <v>Q2</v>
      </c>
      <c r="E480" s="7">
        <f>MONTH(SalesData[[#This Row],[Order Date]])</f>
        <v>4</v>
      </c>
      <c r="F480" s="6" t="str">
        <f>TEXT(SalesData[[#This Row],[Order Date]],"mmm")</f>
        <v>Apr</v>
      </c>
      <c r="G480" s="8" t="s">
        <v>28</v>
      </c>
      <c r="H480" s="8" t="s">
        <v>29</v>
      </c>
      <c r="I480" s="8" t="s">
        <v>30</v>
      </c>
      <c r="J480" s="8" t="s">
        <v>24</v>
      </c>
      <c r="K480" s="8" t="s">
        <v>32</v>
      </c>
      <c r="L480" s="8" t="s">
        <v>65</v>
      </c>
      <c r="M480" s="7">
        <v>2</v>
      </c>
      <c r="N480" s="2">
        <v>46.42</v>
      </c>
      <c r="O480" s="9">
        <v>0.1</v>
      </c>
      <c r="P480" s="2">
        <v>18.73</v>
      </c>
      <c r="Q480" s="2">
        <f t="shared" si="28"/>
        <v>83.556000000000012</v>
      </c>
      <c r="R480" s="2">
        <f t="shared" si="29"/>
        <v>37.46</v>
      </c>
      <c r="S480" s="2">
        <f t="shared" si="30"/>
        <v>46.096000000000011</v>
      </c>
      <c r="T480" s="6">
        <f t="shared" si="31"/>
        <v>0.55167791660682663</v>
      </c>
    </row>
    <row r="481" spans="1:20" ht="15.6" x14ac:dyDescent="0.3">
      <c r="A481" s="3" t="s">
        <v>550</v>
      </c>
      <c r="B481" s="4">
        <v>46296</v>
      </c>
      <c r="C481" s="5">
        <f>YEAR(SalesData[[#This Row],[Order Date]])</f>
        <v>2026</v>
      </c>
      <c r="D481" s="6" t="str">
        <f>"Q"&amp;ROUNDUP(MONTH(SalesData[[#This Row],[Order Date]])/3,0)</f>
        <v>Q4</v>
      </c>
      <c r="E481" s="7">
        <f>MONTH(SalesData[[#This Row],[Order Date]])</f>
        <v>10</v>
      </c>
      <c r="F481" s="6" t="str">
        <f>TEXT(SalesData[[#This Row],[Order Date]],"mmm")</f>
        <v>Oct</v>
      </c>
      <c r="G481" s="8" t="s">
        <v>21</v>
      </c>
      <c r="H481" s="8" t="s">
        <v>89</v>
      </c>
      <c r="I481" s="8" t="s">
        <v>30</v>
      </c>
      <c r="J481" s="8" t="s">
        <v>24</v>
      </c>
      <c r="K481" s="8" t="s">
        <v>39</v>
      </c>
      <c r="L481" s="8" t="s">
        <v>67</v>
      </c>
      <c r="M481" s="7">
        <v>5</v>
      </c>
      <c r="N481" s="2">
        <v>121.63</v>
      </c>
      <c r="O481" s="9">
        <v>0.05</v>
      </c>
      <c r="P481" s="2">
        <v>61.7</v>
      </c>
      <c r="Q481" s="2">
        <f t="shared" si="28"/>
        <v>577.74249999999995</v>
      </c>
      <c r="R481" s="2">
        <f t="shared" si="29"/>
        <v>308.5</v>
      </c>
      <c r="S481" s="2">
        <f t="shared" si="30"/>
        <v>269.24249999999995</v>
      </c>
      <c r="T481" s="6">
        <f t="shared" si="31"/>
        <v>0.46602508903187834</v>
      </c>
    </row>
    <row r="482" spans="1:20" ht="15.6" x14ac:dyDescent="0.3">
      <c r="A482" s="3" t="s">
        <v>551</v>
      </c>
      <c r="B482" s="4">
        <v>46366</v>
      </c>
      <c r="C482" s="5">
        <f>YEAR(SalesData[[#This Row],[Order Date]])</f>
        <v>2026</v>
      </c>
      <c r="D482" s="6" t="str">
        <f>"Q"&amp;ROUNDUP(MONTH(SalesData[[#This Row],[Order Date]])/3,0)</f>
        <v>Q4</v>
      </c>
      <c r="E482" s="7">
        <f>MONTH(SalesData[[#This Row],[Order Date]])</f>
        <v>12</v>
      </c>
      <c r="F482" s="6" t="str">
        <f>TEXT(SalesData[[#This Row],[Order Date]],"mmm")</f>
        <v>Dec</v>
      </c>
      <c r="G482" s="8" t="s">
        <v>21</v>
      </c>
      <c r="H482" s="8" t="s">
        <v>22</v>
      </c>
      <c r="I482" s="8" t="s">
        <v>48</v>
      </c>
      <c r="J482" s="8" t="s">
        <v>31</v>
      </c>
      <c r="K482" s="8" t="s">
        <v>51</v>
      </c>
      <c r="L482" s="8" t="s">
        <v>58</v>
      </c>
      <c r="M482" s="7">
        <v>1</v>
      </c>
      <c r="N482" s="2">
        <v>101.18</v>
      </c>
      <c r="O482" s="9">
        <v>0.05</v>
      </c>
      <c r="P482" s="2">
        <v>49.12</v>
      </c>
      <c r="Q482" s="2">
        <f t="shared" si="28"/>
        <v>96.120999999999995</v>
      </c>
      <c r="R482" s="2">
        <f t="shared" si="29"/>
        <v>49.12</v>
      </c>
      <c r="S482" s="2">
        <f t="shared" si="30"/>
        <v>47.000999999999998</v>
      </c>
      <c r="T482" s="6">
        <f t="shared" si="31"/>
        <v>0.48897743469169069</v>
      </c>
    </row>
    <row r="483" spans="1:20" ht="15.6" x14ac:dyDescent="0.3">
      <c r="A483" s="3" t="s">
        <v>552</v>
      </c>
      <c r="B483" s="4">
        <v>46303</v>
      </c>
      <c r="C483" s="5">
        <f>YEAR(SalesData[[#This Row],[Order Date]])</f>
        <v>2026</v>
      </c>
      <c r="D483" s="6" t="str">
        <f>"Q"&amp;ROUNDUP(MONTH(SalesData[[#This Row],[Order Date]])/3,0)</f>
        <v>Q4</v>
      </c>
      <c r="E483" s="7">
        <f>MONTH(SalesData[[#This Row],[Order Date]])</f>
        <v>10</v>
      </c>
      <c r="F483" s="6" t="str">
        <f>TEXT(SalesData[[#This Row],[Order Date]],"mmm")</f>
        <v>Oct</v>
      </c>
      <c r="G483" s="8" t="s">
        <v>21</v>
      </c>
      <c r="H483" s="8" t="s">
        <v>89</v>
      </c>
      <c r="I483" s="8" t="s">
        <v>30</v>
      </c>
      <c r="J483" s="8" t="s">
        <v>31</v>
      </c>
      <c r="K483" s="8" t="s">
        <v>98</v>
      </c>
      <c r="L483" s="8" t="s">
        <v>131</v>
      </c>
      <c r="M483" s="7">
        <v>1</v>
      </c>
      <c r="N483" s="2">
        <v>39.659999999999997</v>
      </c>
      <c r="O483" s="9">
        <v>0</v>
      </c>
      <c r="P483" s="2">
        <v>14.39</v>
      </c>
      <c r="Q483" s="2">
        <f t="shared" si="28"/>
        <v>39.659999999999997</v>
      </c>
      <c r="R483" s="2">
        <f t="shared" si="29"/>
        <v>14.39</v>
      </c>
      <c r="S483" s="2">
        <f t="shared" si="30"/>
        <v>25.269999999999996</v>
      </c>
      <c r="T483" s="6">
        <f t="shared" si="31"/>
        <v>0.63716591023701463</v>
      </c>
    </row>
    <row r="484" spans="1:20" ht="15.6" x14ac:dyDescent="0.3">
      <c r="A484" s="3" t="s">
        <v>553</v>
      </c>
      <c r="B484" s="4">
        <v>46309</v>
      </c>
      <c r="C484" s="5">
        <f>YEAR(SalesData[[#This Row],[Order Date]])</f>
        <v>2026</v>
      </c>
      <c r="D484" s="6" t="str">
        <f>"Q"&amp;ROUNDUP(MONTH(SalesData[[#This Row],[Order Date]])/3,0)</f>
        <v>Q4</v>
      </c>
      <c r="E484" s="7">
        <f>MONTH(SalesData[[#This Row],[Order Date]])</f>
        <v>10</v>
      </c>
      <c r="F484" s="6" t="str">
        <f>TEXT(SalesData[[#This Row],[Order Date]],"mmm")</f>
        <v>Oct</v>
      </c>
      <c r="G484" s="8" t="s">
        <v>28</v>
      </c>
      <c r="H484" s="8" t="s">
        <v>29</v>
      </c>
      <c r="I484" s="8" t="s">
        <v>30</v>
      </c>
      <c r="J484" s="8" t="s">
        <v>24</v>
      </c>
      <c r="K484" s="8" t="s">
        <v>98</v>
      </c>
      <c r="L484" s="8" t="s">
        <v>131</v>
      </c>
      <c r="M484" s="7">
        <v>3</v>
      </c>
      <c r="N484" s="2">
        <v>40.880000000000003</v>
      </c>
      <c r="O484" s="9">
        <v>0.05</v>
      </c>
      <c r="P484" s="2">
        <v>14.59</v>
      </c>
      <c r="Q484" s="2">
        <f t="shared" si="28"/>
        <v>116.50800000000001</v>
      </c>
      <c r="R484" s="2">
        <f t="shared" si="29"/>
        <v>43.769999999999996</v>
      </c>
      <c r="S484" s="2">
        <f t="shared" si="30"/>
        <v>72.738000000000014</v>
      </c>
      <c r="T484" s="6">
        <f t="shared" si="31"/>
        <v>0.62431764342362761</v>
      </c>
    </row>
    <row r="485" spans="1:20" ht="15.6" x14ac:dyDescent="0.3">
      <c r="A485" s="3" t="s">
        <v>554</v>
      </c>
      <c r="B485" s="4">
        <v>46259</v>
      </c>
      <c r="C485" s="5">
        <f>YEAR(SalesData[[#This Row],[Order Date]])</f>
        <v>2026</v>
      </c>
      <c r="D485" s="6" t="str">
        <f>"Q"&amp;ROUNDUP(MONTH(SalesData[[#This Row],[Order Date]])/3,0)</f>
        <v>Q3</v>
      </c>
      <c r="E485" s="7">
        <f>MONTH(SalesData[[#This Row],[Order Date]])</f>
        <v>8</v>
      </c>
      <c r="F485" s="6" t="str">
        <f>TEXT(SalesData[[#This Row],[Order Date]],"mmm")</f>
        <v>Aug</v>
      </c>
      <c r="G485" s="8" t="s">
        <v>21</v>
      </c>
      <c r="H485" s="8" t="s">
        <v>89</v>
      </c>
      <c r="I485" s="8" t="s">
        <v>48</v>
      </c>
      <c r="J485" s="8" t="s">
        <v>31</v>
      </c>
      <c r="K485" s="8" t="s">
        <v>25</v>
      </c>
      <c r="L485" s="8" t="s">
        <v>70</v>
      </c>
      <c r="M485" s="7">
        <v>1</v>
      </c>
      <c r="N485" s="2">
        <v>145.02000000000001</v>
      </c>
      <c r="O485" s="9">
        <v>0</v>
      </c>
      <c r="P485" s="2">
        <v>78.959999999999994</v>
      </c>
      <c r="Q485" s="2">
        <f t="shared" si="28"/>
        <v>145.02000000000001</v>
      </c>
      <c r="R485" s="2">
        <f t="shared" si="29"/>
        <v>78.959999999999994</v>
      </c>
      <c r="S485" s="2">
        <f t="shared" si="30"/>
        <v>66.060000000000016</v>
      </c>
      <c r="T485" s="6">
        <f t="shared" si="31"/>
        <v>0.4555233760860572</v>
      </c>
    </row>
    <row r="486" spans="1:20" ht="15.6" x14ac:dyDescent="0.3">
      <c r="A486" s="3" t="s">
        <v>555</v>
      </c>
      <c r="B486" s="4">
        <v>46238</v>
      </c>
      <c r="C486" s="5">
        <f>YEAR(SalesData[[#This Row],[Order Date]])</f>
        <v>2026</v>
      </c>
      <c r="D486" s="6" t="str">
        <f>"Q"&amp;ROUNDUP(MONTH(SalesData[[#This Row],[Order Date]])/3,0)</f>
        <v>Q3</v>
      </c>
      <c r="E486" s="7">
        <f>MONTH(SalesData[[#This Row],[Order Date]])</f>
        <v>8</v>
      </c>
      <c r="F486" s="6" t="str">
        <f>TEXT(SalesData[[#This Row],[Order Date]],"mmm")</f>
        <v>Aug</v>
      </c>
      <c r="G486" s="8" t="s">
        <v>28</v>
      </c>
      <c r="H486" s="8" t="s">
        <v>29</v>
      </c>
      <c r="I486" s="8" t="s">
        <v>30</v>
      </c>
      <c r="J486" s="8" t="s">
        <v>24</v>
      </c>
      <c r="K486" s="8" t="s">
        <v>51</v>
      </c>
      <c r="L486" s="8" t="s">
        <v>72</v>
      </c>
      <c r="M486" s="7">
        <v>1</v>
      </c>
      <c r="N486" s="2">
        <v>41.25</v>
      </c>
      <c r="O486" s="9">
        <v>0</v>
      </c>
      <c r="P486" s="2">
        <v>17.02</v>
      </c>
      <c r="Q486" s="2">
        <f t="shared" si="28"/>
        <v>41.25</v>
      </c>
      <c r="R486" s="2">
        <f t="shared" si="29"/>
        <v>17.02</v>
      </c>
      <c r="S486" s="2">
        <f t="shared" si="30"/>
        <v>24.23</v>
      </c>
      <c r="T486" s="6">
        <f t="shared" si="31"/>
        <v>0.58739393939393936</v>
      </c>
    </row>
    <row r="487" spans="1:20" ht="15.6" x14ac:dyDescent="0.3">
      <c r="A487" s="3" t="s">
        <v>556</v>
      </c>
      <c r="B487" s="4">
        <v>46047</v>
      </c>
      <c r="C487" s="5">
        <f>YEAR(SalesData[[#This Row],[Order Date]])</f>
        <v>2026</v>
      </c>
      <c r="D487" s="6" t="str">
        <f>"Q"&amp;ROUNDUP(MONTH(SalesData[[#This Row],[Order Date]])/3,0)</f>
        <v>Q1</v>
      </c>
      <c r="E487" s="7">
        <f>MONTH(SalesData[[#This Row],[Order Date]])</f>
        <v>1</v>
      </c>
      <c r="F487" s="6" t="str">
        <f>TEXT(SalesData[[#This Row],[Order Date]],"mmm")</f>
        <v>Jan</v>
      </c>
      <c r="G487" s="8" t="s">
        <v>28</v>
      </c>
      <c r="H487" s="8" t="s">
        <v>29</v>
      </c>
      <c r="I487" s="8" t="s">
        <v>30</v>
      </c>
      <c r="J487" s="8" t="s">
        <v>36</v>
      </c>
      <c r="K487" s="8" t="s">
        <v>32</v>
      </c>
      <c r="L487" s="8" t="s">
        <v>33</v>
      </c>
      <c r="M487" s="7">
        <v>1</v>
      </c>
      <c r="N487" s="2">
        <v>35.729999999999997</v>
      </c>
      <c r="O487" s="9">
        <v>0</v>
      </c>
      <c r="P487" s="2">
        <v>13.57</v>
      </c>
      <c r="Q487" s="2">
        <f t="shared" si="28"/>
        <v>35.729999999999997</v>
      </c>
      <c r="R487" s="2">
        <f t="shared" si="29"/>
        <v>13.57</v>
      </c>
      <c r="S487" s="2">
        <f t="shared" si="30"/>
        <v>22.159999999999997</v>
      </c>
      <c r="T487" s="6">
        <f t="shared" si="31"/>
        <v>0.62020710887209629</v>
      </c>
    </row>
    <row r="488" spans="1:20" ht="15.6" x14ac:dyDescent="0.3">
      <c r="A488" s="3" t="s">
        <v>557</v>
      </c>
      <c r="B488" s="4">
        <v>46110</v>
      </c>
      <c r="C488" s="5">
        <f>YEAR(SalesData[[#This Row],[Order Date]])</f>
        <v>2026</v>
      </c>
      <c r="D488" s="6" t="str">
        <f>"Q"&amp;ROUNDUP(MONTH(SalesData[[#This Row],[Order Date]])/3,0)</f>
        <v>Q1</v>
      </c>
      <c r="E488" s="7">
        <f>MONTH(SalesData[[#This Row],[Order Date]])</f>
        <v>3</v>
      </c>
      <c r="F488" s="6" t="str">
        <f>TEXT(SalesData[[#This Row],[Order Date]],"mmm")</f>
        <v>Mar</v>
      </c>
      <c r="G488" s="8" t="s">
        <v>54</v>
      </c>
      <c r="H488" s="8" t="s">
        <v>55</v>
      </c>
      <c r="I488" s="8" t="s">
        <v>45</v>
      </c>
      <c r="J488" s="8" t="s">
        <v>24</v>
      </c>
      <c r="K488" s="8" t="s">
        <v>51</v>
      </c>
      <c r="L488" s="8" t="s">
        <v>58</v>
      </c>
      <c r="M488" s="7">
        <v>12</v>
      </c>
      <c r="N488" s="2">
        <v>101.06</v>
      </c>
      <c r="O488" s="9">
        <v>0.1</v>
      </c>
      <c r="P488" s="2">
        <v>50.59</v>
      </c>
      <c r="Q488" s="2">
        <f t="shared" si="28"/>
        <v>1091.4480000000001</v>
      </c>
      <c r="R488" s="2">
        <f t="shared" si="29"/>
        <v>607.08000000000004</v>
      </c>
      <c r="S488" s="2">
        <f t="shared" si="30"/>
        <v>484.36800000000005</v>
      </c>
      <c r="T488" s="6">
        <f t="shared" si="31"/>
        <v>0.4437847703234602</v>
      </c>
    </row>
    <row r="489" spans="1:20" ht="15.6" x14ac:dyDescent="0.3">
      <c r="A489" s="3" t="s">
        <v>558</v>
      </c>
      <c r="B489" s="4">
        <v>46173</v>
      </c>
      <c r="C489" s="5">
        <f>YEAR(SalesData[[#This Row],[Order Date]])</f>
        <v>2026</v>
      </c>
      <c r="D489" s="6" t="str">
        <f>"Q"&amp;ROUNDUP(MONTH(SalesData[[#This Row],[Order Date]])/3,0)</f>
        <v>Q2</v>
      </c>
      <c r="E489" s="7">
        <f>MONTH(SalesData[[#This Row],[Order Date]])</f>
        <v>5</v>
      </c>
      <c r="F489" s="6" t="str">
        <f>TEXT(SalesData[[#This Row],[Order Date]],"mmm")</f>
        <v>May</v>
      </c>
      <c r="G489" s="8" t="s">
        <v>61</v>
      </c>
      <c r="H489" s="8" t="s">
        <v>105</v>
      </c>
      <c r="I489" s="8" t="s">
        <v>30</v>
      </c>
      <c r="J489" s="8" t="s">
        <v>31</v>
      </c>
      <c r="K489" s="8" t="s">
        <v>32</v>
      </c>
      <c r="L489" s="8" t="s">
        <v>46</v>
      </c>
      <c r="M489" s="7">
        <v>1</v>
      </c>
      <c r="N489" s="2">
        <v>163.19</v>
      </c>
      <c r="O489" s="9">
        <v>0.05</v>
      </c>
      <c r="P489" s="2">
        <v>87.95</v>
      </c>
      <c r="Q489" s="2">
        <f t="shared" si="28"/>
        <v>155.03049999999999</v>
      </c>
      <c r="R489" s="2">
        <f t="shared" si="29"/>
        <v>87.95</v>
      </c>
      <c r="S489" s="2">
        <f t="shared" si="30"/>
        <v>67.080499999999986</v>
      </c>
      <c r="T489" s="6">
        <f t="shared" si="31"/>
        <v>0.4326922766810401</v>
      </c>
    </row>
    <row r="490" spans="1:20" ht="15.6" x14ac:dyDescent="0.3">
      <c r="A490" s="3" t="s">
        <v>559</v>
      </c>
      <c r="B490" s="4">
        <v>46317</v>
      </c>
      <c r="C490" s="5">
        <f>YEAR(SalesData[[#This Row],[Order Date]])</f>
        <v>2026</v>
      </c>
      <c r="D490" s="6" t="str">
        <f>"Q"&amp;ROUNDUP(MONTH(SalesData[[#This Row],[Order Date]])/3,0)</f>
        <v>Q4</v>
      </c>
      <c r="E490" s="7">
        <f>MONTH(SalesData[[#This Row],[Order Date]])</f>
        <v>10</v>
      </c>
      <c r="F490" s="6" t="str">
        <f>TEXT(SalesData[[#This Row],[Order Date]],"mmm")</f>
        <v>Oct</v>
      </c>
      <c r="G490" s="8" t="s">
        <v>21</v>
      </c>
      <c r="H490" s="8" t="s">
        <v>89</v>
      </c>
      <c r="I490" s="8" t="s">
        <v>45</v>
      </c>
      <c r="J490" s="8" t="s">
        <v>36</v>
      </c>
      <c r="K490" s="8" t="s">
        <v>32</v>
      </c>
      <c r="L490" s="8" t="s">
        <v>33</v>
      </c>
      <c r="M490" s="7">
        <v>8</v>
      </c>
      <c r="N490" s="2">
        <v>35.83</v>
      </c>
      <c r="O490" s="9">
        <v>0.05</v>
      </c>
      <c r="P490" s="2">
        <v>13.89</v>
      </c>
      <c r="Q490" s="2">
        <f t="shared" si="28"/>
        <v>272.30799999999999</v>
      </c>
      <c r="R490" s="2">
        <f t="shared" si="29"/>
        <v>111.12</v>
      </c>
      <c r="S490" s="2">
        <f t="shared" si="30"/>
        <v>161.18799999999999</v>
      </c>
      <c r="T490" s="6">
        <f t="shared" si="31"/>
        <v>0.59193266448286497</v>
      </c>
    </row>
    <row r="491" spans="1:20" ht="15.6" x14ac:dyDescent="0.3">
      <c r="A491" s="3" t="s">
        <v>560</v>
      </c>
      <c r="B491" s="4">
        <v>46122</v>
      </c>
      <c r="C491" s="5">
        <f>YEAR(SalesData[[#This Row],[Order Date]])</f>
        <v>2026</v>
      </c>
      <c r="D491" s="6" t="str">
        <f>"Q"&amp;ROUNDUP(MONTH(SalesData[[#This Row],[Order Date]])/3,0)</f>
        <v>Q2</v>
      </c>
      <c r="E491" s="7">
        <f>MONTH(SalesData[[#This Row],[Order Date]])</f>
        <v>4</v>
      </c>
      <c r="F491" s="6" t="str">
        <f>TEXT(SalesData[[#This Row],[Order Date]],"mmm")</f>
        <v>Apr</v>
      </c>
      <c r="G491" s="8" t="s">
        <v>21</v>
      </c>
      <c r="H491" s="8" t="s">
        <v>22</v>
      </c>
      <c r="I491" s="8" t="s">
        <v>48</v>
      </c>
      <c r="J491" s="8" t="s">
        <v>24</v>
      </c>
      <c r="K491" s="8" t="s">
        <v>98</v>
      </c>
      <c r="L491" s="8" t="s">
        <v>103</v>
      </c>
      <c r="M491" s="7">
        <v>1</v>
      </c>
      <c r="N491" s="2">
        <v>49.61</v>
      </c>
      <c r="O491" s="9">
        <v>0</v>
      </c>
      <c r="P491" s="2">
        <v>21.92</v>
      </c>
      <c r="Q491" s="2">
        <f t="shared" si="28"/>
        <v>49.61</v>
      </c>
      <c r="R491" s="2">
        <f t="shared" si="29"/>
        <v>21.92</v>
      </c>
      <c r="S491" s="2">
        <f t="shared" si="30"/>
        <v>27.689999999999998</v>
      </c>
      <c r="T491" s="6">
        <f t="shared" si="31"/>
        <v>0.55815359806490628</v>
      </c>
    </row>
    <row r="492" spans="1:20" ht="15.6" x14ac:dyDescent="0.3">
      <c r="A492" s="3" t="s">
        <v>561</v>
      </c>
      <c r="B492" s="4">
        <v>46305</v>
      </c>
      <c r="C492" s="5">
        <f>YEAR(SalesData[[#This Row],[Order Date]])</f>
        <v>2026</v>
      </c>
      <c r="D492" s="6" t="str">
        <f>"Q"&amp;ROUNDUP(MONTH(SalesData[[#This Row],[Order Date]])/3,0)</f>
        <v>Q4</v>
      </c>
      <c r="E492" s="7">
        <f>MONTH(SalesData[[#This Row],[Order Date]])</f>
        <v>10</v>
      </c>
      <c r="F492" s="6" t="str">
        <f>TEXT(SalesData[[#This Row],[Order Date]],"mmm")</f>
        <v>Oct</v>
      </c>
      <c r="G492" s="8" t="s">
        <v>61</v>
      </c>
      <c r="H492" s="8" t="s">
        <v>76</v>
      </c>
      <c r="I492" s="8" t="s">
        <v>30</v>
      </c>
      <c r="J492" s="8" t="s">
        <v>36</v>
      </c>
      <c r="K492" s="8" t="s">
        <v>39</v>
      </c>
      <c r="L492" s="8" t="s">
        <v>106</v>
      </c>
      <c r="M492" s="7">
        <v>3</v>
      </c>
      <c r="N492" s="2">
        <v>82.18</v>
      </c>
      <c r="O492" s="9">
        <v>0.1</v>
      </c>
      <c r="P492" s="2">
        <v>39.82</v>
      </c>
      <c r="Q492" s="2">
        <f t="shared" si="28"/>
        <v>221.88600000000002</v>
      </c>
      <c r="R492" s="2">
        <f t="shared" si="29"/>
        <v>119.46000000000001</v>
      </c>
      <c r="S492" s="2">
        <f t="shared" si="30"/>
        <v>102.42600000000002</v>
      </c>
      <c r="T492" s="6">
        <f t="shared" si="31"/>
        <v>0.46161542413671885</v>
      </c>
    </row>
    <row r="493" spans="1:20" ht="15.6" x14ac:dyDescent="0.3">
      <c r="A493" s="3" t="s">
        <v>562</v>
      </c>
      <c r="B493" s="4">
        <v>46185</v>
      </c>
      <c r="C493" s="5">
        <f>YEAR(SalesData[[#This Row],[Order Date]])</f>
        <v>2026</v>
      </c>
      <c r="D493" s="6" t="str">
        <f>"Q"&amp;ROUNDUP(MONTH(SalesData[[#This Row],[Order Date]])/3,0)</f>
        <v>Q2</v>
      </c>
      <c r="E493" s="7">
        <f>MONTH(SalesData[[#This Row],[Order Date]])</f>
        <v>6</v>
      </c>
      <c r="F493" s="6" t="str">
        <f>TEXT(SalesData[[#This Row],[Order Date]],"mmm")</f>
        <v>Jun</v>
      </c>
      <c r="G493" s="8" t="s">
        <v>54</v>
      </c>
      <c r="H493" s="8" t="s">
        <v>57</v>
      </c>
      <c r="I493" s="8" t="s">
        <v>30</v>
      </c>
      <c r="J493" s="8" t="s">
        <v>31</v>
      </c>
      <c r="K493" s="8" t="s">
        <v>32</v>
      </c>
      <c r="L493" s="8" t="s">
        <v>65</v>
      </c>
      <c r="M493" s="7">
        <v>1</v>
      </c>
      <c r="N493" s="2">
        <v>45.97</v>
      </c>
      <c r="O493" s="9">
        <v>0.05</v>
      </c>
      <c r="P493" s="2">
        <v>18.41</v>
      </c>
      <c r="Q493" s="2">
        <f t="shared" si="28"/>
        <v>43.671499999999995</v>
      </c>
      <c r="R493" s="2">
        <f t="shared" si="29"/>
        <v>18.41</v>
      </c>
      <c r="S493" s="2">
        <f t="shared" si="30"/>
        <v>25.261499999999995</v>
      </c>
      <c r="T493" s="6">
        <f t="shared" si="31"/>
        <v>0.57844360738696854</v>
      </c>
    </row>
    <row r="494" spans="1:20" ht="15.6" x14ac:dyDescent="0.3">
      <c r="A494" s="3" t="s">
        <v>563</v>
      </c>
      <c r="B494" s="4">
        <v>46199</v>
      </c>
      <c r="C494" s="5">
        <f>YEAR(SalesData[[#This Row],[Order Date]])</f>
        <v>2026</v>
      </c>
      <c r="D494" s="6" t="str">
        <f>"Q"&amp;ROUNDUP(MONTH(SalesData[[#This Row],[Order Date]])/3,0)</f>
        <v>Q2</v>
      </c>
      <c r="E494" s="7">
        <f>MONTH(SalesData[[#This Row],[Order Date]])</f>
        <v>6</v>
      </c>
      <c r="F494" s="6" t="str">
        <f>TEXT(SalesData[[#This Row],[Order Date]],"mmm")</f>
        <v>Jun</v>
      </c>
      <c r="G494" s="8" t="s">
        <v>61</v>
      </c>
      <c r="H494" s="8" t="s">
        <v>108</v>
      </c>
      <c r="I494" s="8" t="s">
        <v>30</v>
      </c>
      <c r="J494" s="8" t="s">
        <v>36</v>
      </c>
      <c r="K494" s="8" t="s">
        <v>32</v>
      </c>
      <c r="L494" s="8" t="s">
        <v>65</v>
      </c>
      <c r="M494" s="7">
        <v>1</v>
      </c>
      <c r="N494" s="2">
        <v>47.5</v>
      </c>
      <c r="O494" s="9">
        <v>0.1</v>
      </c>
      <c r="P494" s="2">
        <v>18.8</v>
      </c>
      <c r="Q494" s="2">
        <f t="shared" si="28"/>
        <v>42.75</v>
      </c>
      <c r="R494" s="2">
        <f t="shared" si="29"/>
        <v>18.8</v>
      </c>
      <c r="S494" s="2">
        <f t="shared" si="30"/>
        <v>23.95</v>
      </c>
      <c r="T494" s="6">
        <f t="shared" si="31"/>
        <v>0.56023391812865497</v>
      </c>
    </row>
    <row r="495" spans="1:20" ht="15.6" x14ac:dyDescent="0.3">
      <c r="A495" s="3" t="s">
        <v>564</v>
      </c>
      <c r="B495" s="4">
        <v>46228</v>
      </c>
      <c r="C495" s="5">
        <f>YEAR(SalesData[[#This Row],[Order Date]])</f>
        <v>2026</v>
      </c>
      <c r="D495" s="6" t="str">
        <f>"Q"&amp;ROUNDUP(MONTH(SalesData[[#This Row],[Order Date]])/3,0)</f>
        <v>Q3</v>
      </c>
      <c r="E495" s="7">
        <f>MONTH(SalesData[[#This Row],[Order Date]])</f>
        <v>7</v>
      </c>
      <c r="F495" s="6" t="str">
        <f>TEXT(SalesData[[#This Row],[Order Date]],"mmm")</f>
        <v>Jul</v>
      </c>
      <c r="G495" s="8" t="s">
        <v>54</v>
      </c>
      <c r="H495" s="8" t="s">
        <v>57</v>
      </c>
      <c r="I495" s="8" t="s">
        <v>30</v>
      </c>
      <c r="J495" s="8" t="s">
        <v>24</v>
      </c>
      <c r="K495" s="8" t="s">
        <v>25</v>
      </c>
      <c r="L495" s="8" t="s">
        <v>26</v>
      </c>
      <c r="M495" s="7">
        <v>6</v>
      </c>
      <c r="N495" s="2">
        <v>151.88999999999999</v>
      </c>
      <c r="O495" s="9">
        <v>0.15</v>
      </c>
      <c r="P495" s="2">
        <v>76.83</v>
      </c>
      <c r="Q495" s="2">
        <f t="shared" si="28"/>
        <v>774.6389999999999</v>
      </c>
      <c r="R495" s="2">
        <f t="shared" si="29"/>
        <v>460.98</v>
      </c>
      <c r="S495" s="2">
        <f t="shared" si="30"/>
        <v>313.65899999999988</v>
      </c>
      <c r="T495" s="6">
        <f t="shared" si="31"/>
        <v>0.40490989996630677</v>
      </c>
    </row>
    <row r="496" spans="1:20" ht="15.6" x14ac:dyDescent="0.3">
      <c r="A496" s="3" t="s">
        <v>565</v>
      </c>
      <c r="B496" s="4">
        <v>46219</v>
      </c>
      <c r="C496" s="5">
        <f>YEAR(SalesData[[#This Row],[Order Date]])</f>
        <v>2026</v>
      </c>
      <c r="D496" s="6" t="str">
        <f>"Q"&amp;ROUNDUP(MONTH(SalesData[[#This Row],[Order Date]])/3,0)</f>
        <v>Q3</v>
      </c>
      <c r="E496" s="7">
        <f>MONTH(SalesData[[#This Row],[Order Date]])</f>
        <v>7</v>
      </c>
      <c r="F496" s="6" t="str">
        <f>TEXT(SalesData[[#This Row],[Order Date]],"mmm")</f>
        <v>Jul</v>
      </c>
      <c r="G496" s="8" t="s">
        <v>21</v>
      </c>
      <c r="H496" s="8" t="s">
        <v>22</v>
      </c>
      <c r="I496" s="8" t="s">
        <v>45</v>
      </c>
      <c r="J496" s="8" t="s">
        <v>36</v>
      </c>
      <c r="K496" s="8" t="s">
        <v>98</v>
      </c>
      <c r="L496" s="8" t="s">
        <v>122</v>
      </c>
      <c r="M496" s="7">
        <v>5</v>
      </c>
      <c r="N496" s="2">
        <v>36.29</v>
      </c>
      <c r="O496" s="9">
        <v>0.05</v>
      </c>
      <c r="P496" s="2">
        <v>13.52</v>
      </c>
      <c r="Q496" s="2">
        <f t="shared" si="28"/>
        <v>172.37749999999997</v>
      </c>
      <c r="R496" s="2">
        <f t="shared" si="29"/>
        <v>67.599999999999994</v>
      </c>
      <c r="S496" s="2">
        <f t="shared" si="30"/>
        <v>104.77749999999997</v>
      </c>
      <c r="T496" s="6">
        <f t="shared" si="31"/>
        <v>0.60783744978317933</v>
      </c>
    </row>
    <row r="497" spans="1:20" ht="15.6" x14ac:dyDescent="0.3">
      <c r="A497" s="3" t="s">
        <v>566</v>
      </c>
      <c r="B497" s="4">
        <v>46341</v>
      </c>
      <c r="C497" s="5">
        <f>YEAR(SalesData[[#This Row],[Order Date]])</f>
        <v>2026</v>
      </c>
      <c r="D497" s="6" t="str">
        <f>"Q"&amp;ROUNDUP(MONTH(SalesData[[#This Row],[Order Date]])/3,0)</f>
        <v>Q4</v>
      </c>
      <c r="E497" s="7">
        <f>MONTH(SalesData[[#This Row],[Order Date]])</f>
        <v>11</v>
      </c>
      <c r="F497" s="6" t="str">
        <f>TEXT(SalesData[[#This Row],[Order Date]],"mmm")</f>
        <v>Nov</v>
      </c>
      <c r="G497" s="8" t="s">
        <v>21</v>
      </c>
      <c r="H497" s="8" t="s">
        <v>44</v>
      </c>
      <c r="I497" s="8" t="s">
        <v>30</v>
      </c>
      <c r="J497" s="8" t="s">
        <v>36</v>
      </c>
      <c r="K497" s="8" t="s">
        <v>51</v>
      </c>
      <c r="L497" s="8" t="s">
        <v>52</v>
      </c>
      <c r="M497" s="7">
        <v>3</v>
      </c>
      <c r="N497" s="2">
        <v>51.79</v>
      </c>
      <c r="O497" s="9">
        <v>0.2</v>
      </c>
      <c r="P497" s="2">
        <v>22.23</v>
      </c>
      <c r="Q497" s="2">
        <f t="shared" si="28"/>
        <v>124.29600000000001</v>
      </c>
      <c r="R497" s="2">
        <f t="shared" si="29"/>
        <v>66.69</v>
      </c>
      <c r="S497" s="2">
        <f t="shared" si="30"/>
        <v>57.606000000000009</v>
      </c>
      <c r="T497" s="6">
        <f t="shared" si="31"/>
        <v>0.4634581965630431</v>
      </c>
    </row>
    <row r="498" spans="1:20" ht="15.6" x14ac:dyDescent="0.3">
      <c r="A498" s="3" t="s">
        <v>567</v>
      </c>
      <c r="B498" s="4">
        <v>46145</v>
      </c>
      <c r="C498" s="5">
        <f>YEAR(SalesData[[#This Row],[Order Date]])</f>
        <v>2026</v>
      </c>
      <c r="D498" s="6" t="str">
        <f>"Q"&amp;ROUNDUP(MONTH(SalesData[[#This Row],[Order Date]])/3,0)</f>
        <v>Q2</v>
      </c>
      <c r="E498" s="7">
        <f>MONTH(SalesData[[#This Row],[Order Date]])</f>
        <v>5</v>
      </c>
      <c r="F498" s="6" t="str">
        <f>TEXT(SalesData[[#This Row],[Order Date]],"mmm")</f>
        <v>May</v>
      </c>
      <c r="G498" s="8" t="s">
        <v>54</v>
      </c>
      <c r="H498" s="8" t="s">
        <v>57</v>
      </c>
      <c r="I498" s="8" t="s">
        <v>48</v>
      </c>
      <c r="J498" s="8" t="s">
        <v>24</v>
      </c>
      <c r="K498" s="8" t="s">
        <v>98</v>
      </c>
      <c r="L498" s="8" t="s">
        <v>103</v>
      </c>
      <c r="M498" s="7">
        <v>2</v>
      </c>
      <c r="N498" s="2">
        <v>49.97</v>
      </c>
      <c r="O498" s="9">
        <v>0</v>
      </c>
      <c r="P498" s="2">
        <v>22.63</v>
      </c>
      <c r="Q498" s="2">
        <f t="shared" si="28"/>
        <v>99.94</v>
      </c>
      <c r="R498" s="2">
        <f t="shared" si="29"/>
        <v>45.26</v>
      </c>
      <c r="S498" s="2">
        <f t="shared" si="30"/>
        <v>54.68</v>
      </c>
      <c r="T498" s="6">
        <f t="shared" si="31"/>
        <v>0.54712827696617972</v>
      </c>
    </row>
    <row r="499" spans="1:20" ht="15.6" x14ac:dyDescent="0.3">
      <c r="A499" s="3" t="s">
        <v>568</v>
      </c>
      <c r="B499" s="4">
        <v>46202</v>
      </c>
      <c r="C499" s="5">
        <f>YEAR(SalesData[[#This Row],[Order Date]])</f>
        <v>2026</v>
      </c>
      <c r="D499" s="6" t="str">
        <f>"Q"&amp;ROUNDUP(MONTH(SalesData[[#This Row],[Order Date]])/3,0)</f>
        <v>Q2</v>
      </c>
      <c r="E499" s="7">
        <f>MONTH(SalesData[[#This Row],[Order Date]])</f>
        <v>6</v>
      </c>
      <c r="F499" s="6" t="str">
        <f>TEXT(SalesData[[#This Row],[Order Date]],"mmm")</f>
        <v>Jun</v>
      </c>
      <c r="G499" s="8" t="s">
        <v>54</v>
      </c>
      <c r="H499" s="8" t="s">
        <v>82</v>
      </c>
      <c r="I499" s="8" t="s">
        <v>30</v>
      </c>
      <c r="J499" s="8" t="s">
        <v>36</v>
      </c>
      <c r="K499" s="8" t="s">
        <v>51</v>
      </c>
      <c r="L499" s="8" t="s">
        <v>52</v>
      </c>
      <c r="M499" s="7">
        <v>2</v>
      </c>
      <c r="N499" s="2">
        <v>51.03</v>
      </c>
      <c r="O499" s="9">
        <v>0</v>
      </c>
      <c r="P499" s="2">
        <v>22.59</v>
      </c>
      <c r="Q499" s="2">
        <f t="shared" si="28"/>
        <v>102.06</v>
      </c>
      <c r="R499" s="2">
        <f t="shared" si="29"/>
        <v>45.18</v>
      </c>
      <c r="S499" s="2">
        <f t="shared" si="30"/>
        <v>56.88</v>
      </c>
      <c r="T499" s="6">
        <f t="shared" si="31"/>
        <v>0.55731922398589062</v>
      </c>
    </row>
    <row r="500" spans="1:20" ht="15.6" x14ac:dyDescent="0.3">
      <c r="A500" s="3" t="s">
        <v>569</v>
      </c>
      <c r="B500" s="4">
        <v>46368</v>
      </c>
      <c r="C500" s="5">
        <f>YEAR(SalesData[[#This Row],[Order Date]])</f>
        <v>2026</v>
      </c>
      <c r="D500" s="6" t="str">
        <f>"Q"&amp;ROUNDUP(MONTH(SalesData[[#This Row],[Order Date]])/3,0)</f>
        <v>Q4</v>
      </c>
      <c r="E500" s="7">
        <f>MONTH(SalesData[[#This Row],[Order Date]])</f>
        <v>12</v>
      </c>
      <c r="F500" s="6" t="str">
        <f>TEXT(SalesData[[#This Row],[Order Date]],"mmm")</f>
        <v>Dec</v>
      </c>
      <c r="G500" s="8" t="s">
        <v>54</v>
      </c>
      <c r="H500" s="8" t="s">
        <v>92</v>
      </c>
      <c r="I500" s="8" t="s">
        <v>30</v>
      </c>
      <c r="J500" s="8" t="s">
        <v>24</v>
      </c>
      <c r="K500" s="8" t="s">
        <v>51</v>
      </c>
      <c r="L500" s="8" t="s">
        <v>52</v>
      </c>
      <c r="M500" s="7">
        <v>5</v>
      </c>
      <c r="N500" s="2">
        <v>49.59</v>
      </c>
      <c r="O500" s="9">
        <v>0</v>
      </c>
      <c r="P500" s="2">
        <v>22.63</v>
      </c>
      <c r="Q500" s="2">
        <f t="shared" si="28"/>
        <v>247.95000000000002</v>
      </c>
      <c r="R500" s="2">
        <f t="shared" si="29"/>
        <v>113.14999999999999</v>
      </c>
      <c r="S500" s="2">
        <f t="shared" si="30"/>
        <v>134.80000000000001</v>
      </c>
      <c r="T500" s="6">
        <f t="shared" si="31"/>
        <v>0.54365799556362171</v>
      </c>
    </row>
    <row r="501" spans="1:20" ht="15.6" x14ac:dyDescent="0.3">
      <c r="A501" s="3" t="s">
        <v>570</v>
      </c>
      <c r="B501" s="4">
        <v>46185</v>
      </c>
      <c r="C501" s="5">
        <f>YEAR(SalesData[[#This Row],[Order Date]])</f>
        <v>2026</v>
      </c>
      <c r="D501" s="6" t="str">
        <f>"Q"&amp;ROUNDUP(MONTH(SalesData[[#This Row],[Order Date]])/3,0)</f>
        <v>Q2</v>
      </c>
      <c r="E501" s="7">
        <f>MONTH(SalesData[[#This Row],[Order Date]])</f>
        <v>6</v>
      </c>
      <c r="F501" s="6" t="str">
        <f>TEXT(SalesData[[#This Row],[Order Date]],"mmm")</f>
        <v>Jun</v>
      </c>
      <c r="G501" s="8" t="s">
        <v>28</v>
      </c>
      <c r="H501" s="8" t="s">
        <v>29</v>
      </c>
      <c r="I501" s="8" t="s">
        <v>23</v>
      </c>
      <c r="J501" s="8" t="s">
        <v>36</v>
      </c>
      <c r="K501" s="8" t="s">
        <v>32</v>
      </c>
      <c r="L501" s="8" t="s">
        <v>65</v>
      </c>
      <c r="M501" s="7">
        <v>1</v>
      </c>
      <c r="N501" s="2">
        <v>45.99</v>
      </c>
      <c r="O501" s="9">
        <v>0</v>
      </c>
      <c r="P501" s="2">
        <v>18.579999999999998</v>
      </c>
      <c r="Q501" s="2">
        <f t="shared" si="28"/>
        <v>45.99</v>
      </c>
      <c r="R501" s="2">
        <f t="shared" si="29"/>
        <v>18.579999999999998</v>
      </c>
      <c r="S501" s="2">
        <f t="shared" si="30"/>
        <v>27.410000000000004</v>
      </c>
      <c r="T501" s="6">
        <f t="shared" si="31"/>
        <v>0.59599913024570561</v>
      </c>
    </row>
    <row r="502" spans="1:20" ht="15.6" x14ac:dyDescent="0.3">
      <c r="A502" s="3" t="s">
        <v>571</v>
      </c>
      <c r="B502" s="4">
        <v>46277</v>
      </c>
      <c r="C502" s="5">
        <f>YEAR(SalesData[[#This Row],[Order Date]])</f>
        <v>2026</v>
      </c>
      <c r="D502" s="6" t="str">
        <f>"Q"&amp;ROUNDUP(MONTH(SalesData[[#This Row],[Order Date]])/3,0)</f>
        <v>Q3</v>
      </c>
      <c r="E502" s="7">
        <f>MONTH(SalesData[[#This Row],[Order Date]])</f>
        <v>9</v>
      </c>
      <c r="F502" s="6" t="str">
        <f>TEXT(SalesData[[#This Row],[Order Date]],"mmm")</f>
        <v>Sep</v>
      </c>
      <c r="G502" s="8" t="s">
        <v>54</v>
      </c>
      <c r="H502" s="8" t="s">
        <v>55</v>
      </c>
      <c r="I502" s="8" t="s">
        <v>23</v>
      </c>
      <c r="J502" s="8" t="s">
        <v>24</v>
      </c>
      <c r="K502" s="8" t="s">
        <v>98</v>
      </c>
      <c r="L502" s="8" t="s">
        <v>103</v>
      </c>
      <c r="M502" s="7">
        <v>1</v>
      </c>
      <c r="N502" s="2">
        <v>51.34</v>
      </c>
      <c r="O502" s="9">
        <v>0.1</v>
      </c>
      <c r="P502" s="2">
        <v>22.63</v>
      </c>
      <c r="Q502" s="2">
        <f t="shared" si="28"/>
        <v>46.206000000000003</v>
      </c>
      <c r="R502" s="2">
        <f t="shared" si="29"/>
        <v>22.63</v>
      </c>
      <c r="S502" s="2">
        <f t="shared" si="30"/>
        <v>23.576000000000004</v>
      </c>
      <c r="T502" s="6">
        <f t="shared" si="31"/>
        <v>0.51023676578799293</v>
      </c>
    </row>
    <row r="503" spans="1:20" ht="15.6" x14ac:dyDescent="0.3">
      <c r="A503" s="3" t="s">
        <v>572</v>
      </c>
      <c r="B503" s="4">
        <v>46220</v>
      </c>
      <c r="C503" s="5">
        <f>YEAR(SalesData[[#This Row],[Order Date]])</f>
        <v>2026</v>
      </c>
      <c r="D503" s="6" t="str">
        <f>"Q"&amp;ROUNDUP(MONTH(SalesData[[#This Row],[Order Date]])/3,0)</f>
        <v>Q3</v>
      </c>
      <c r="E503" s="7">
        <f>MONTH(SalesData[[#This Row],[Order Date]])</f>
        <v>7</v>
      </c>
      <c r="F503" s="6" t="str">
        <f>TEXT(SalesData[[#This Row],[Order Date]],"mmm")</f>
        <v>Jul</v>
      </c>
      <c r="G503" s="8" t="s">
        <v>54</v>
      </c>
      <c r="H503" s="8" t="s">
        <v>112</v>
      </c>
      <c r="I503" s="8" t="s">
        <v>30</v>
      </c>
      <c r="J503" s="8" t="s">
        <v>24</v>
      </c>
      <c r="K503" s="8" t="s">
        <v>25</v>
      </c>
      <c r="L503" s="8" t="s">
        <v>49</v>
      </c>
      <c r="M503" s="7">
        <v>1</v>
      </c>
      <c r="N503" s="2">
        <v>70.44</v>
      </c>
      <c r="O503" s="9">
        <v>0.05</v>
      </c>
      <c r="P503" s="2">
        <v>32.229999999999997</v>
      </c>
      <c r="Q503" s="2">
        <f t="shared" si="28"/>
        <v>66.917999999999992</v>
      </c>
      <c r="R503" s="2">
        <f t="shared" si="29"/>
        <v>32.229999999999997</v>
      </c>
      <c r="S503" s="2">
        <f t="shared" si="30"/>
        <v>34.687999999999995</v>
      </c>
      <c r="T503" s="6">
        <f t="shared" si="31"/>
        <v>0.51836576108072563</v>
      </c>
    </row>
    <row r="504" spans="1:20" ht="15.6" x14ac:dyDescent="0.3">
      <c r="A504" s="3" t="s">
        <v>573</v>
      </c>
      <c r="B504" s="4">
        <v>46156</v>
      </c>
      <c r="C504" s="5">
        <f>YEAR(SalesData[[#This Row],[Order Date]])</f>
        <v>2026</v>
      </c>
      <c r="D504" s="6" t="str">
        <f>"Q"&amp;ROUNDUP(MONTH(SalesData[[#This Row],[Order Date]])/3,0)</f>
        <v>Q2</v>
      </c>
      <c r="E504" s="7">
        <f>MONTH(SalesData[[#This Row],[Order Date]])</f>
        <v>5</v>
      </c>
      <c r="F504" s="6" t="str">
        <f>TEXT(SalesData[[#This Row],[Order Date]],"mmm")</f>
        <v>May</v>
      </c>
      <c r="G504" s="8" t="s">
        <v>54</v>
      </c>
      <c r="H504" s="8" t="s">
        <v>112</v>
      </c>
      <c r="I504" s="8" t="s">
        <v>23</v>
      </c>
      <c r="J504" s="8" t="s">
        <v>36</v>
      </c>
      <c r="K504" s="8" t="s">
        <v>32</v>
      </c>
      <c r="L504" s="8" t="s">
        <v>37</v>
      </c>
      <c r="M504" s="7">
        <v>4</v>
      </c>
      <c r="N504" s="2">
        <v>130.83000000000001</v>
      </c>
      <c r="O504" s="9">
        <v>0</v>
      </c>
      <c r="P504" s="2">
        <v>66.959999999999994</v>
      </c>
      <c r="Q504" s="2">
        <f t="shared" si="28"/>
        <v>523.32000000000005</v>
      </c>
      <c r="R504" s="2">
        <f t="shared" si="29"/>
        <v>267.83999999999997</v>
      </c>
      <c r="S504" s="2">
        <f t="shared" si="30"/>
        <v>255.48000000000008</v>
      </c>
      <c r="T504" s="6">
        <f t="shared" si="31"/>
        <v>0.48819078193074994</v>
      </c>
    </row>
    <row r="505" spans="1:20" ht="15.6" x14ac:dyDescent="0.3">
      <c r="A505" s="3" t="s">
        <v>574</v>
      </c>
      <c r="B505" s="4">
        <v>46308</v>
      </c>
      <c r="C505" s="5">
        <f>YEAR(SalesData[[#This Row],[Order Date]])</f>
        <v>2026</v>
      </c>
      <c r="D505" s="6" t="str">
        <f>"Q"&amp;ROUNDUP(MONTH(SalesData[[#This Row],[Order Date]])/3,0)</f>
        <v>Q4</v>
      </c>
      <c r="E505" s="7">
        <f>MONTH(SalesData[[#This Row],[Order Date]])</f>
        <v>10</v>
      </c>
      <c r="F505" s="6" t="str">
        <f>TEXT(SalesData[[#This Row],[Order Date]],"mmm")</f>
        <v>Oct</v>
      </c>
      <c r="G505" s="8" t="s">
        <v>21</v>
      </c>
      <c r="H505" s="8" t="s">
        <v>89</v>
      </c>
      <c r="I505" s="8" t="s">
        <v>23</v>
      </c>
      <c r="J505" s="8" t="s">
        <v>31</v>
      </c>
      <c r="K505" s="8" t="s">
        <v>51</v>
      </c>
      <c r="L505" s="8" t="s">
        <v>52</v>
      </c>
      <c r="M505" s="7">
        <v>1</v>
      </c>
      <c r="N505" s="2">
        <v>50.34</v>
      </c>
      <c r="O505" s="9">
        <v>0.15</v>
      </c>
      <c r="P505" s="2">
        <v>22.56</v>
      </c>
      <c r="Q505" s="2">
        <f t="shared" si="28"/>
        <v>42.789000000000001</v>
      </c>
      <c r="R505" s="2">
        <f t="shared" si="29"/>
        <v>22.56</v>
      </c>
      <c r="S505" s="2">
        <f t="shared" si="30"/>
        <v>20.229000000000003</v>
      </c>
      <c r="T505" s="6">
        <f t="shared" si="31"/>
        <v>0.47276169108883132</v>
      </c>
    </row>
    <row r="506" spans="1:20" ht="15.6" x14ac:dyDescent="0.3">
      <c r="A506" s="3" t="s">
        <v>575</v>
      </c>
      <c r="B506" s="4">
        <v>46079</v>
      </c>
      <c r="C506" s="5">
        <f>YEAR(SalesData[[#This Row],[Order Date]])</f>
        <v>2026</v>
      </c>
      <c r="D506" s="6" t="str">
        <f>"Q"&amp;ROUNDUP(MONTH(SalesData[[#This Row],[Order Date]])/3,0)</f>
        <v>Q1</v>
      </c>
      <c r="E506" s="7">
        <f>MONTH(SalesData[[#This Row],[Order Date]])</f>
        <v>2</v>
      </c>
      <c r="F506" s="6" t="str">
        <f>TEXT(SalesData[[#This Row],[Order Date]],"mmm")</f>
        <v>Feb</v>
      </c>
      <c r="G506" s="8" t="s">
        <v>21</v>
      </c>
      <c r="H506" s="8" t="s">
        <v>22</v>
      </c>
      <c r="I506" s="8" t="s">
        <v>23</v>
      </c>
      <c r="J506" s="8" t="s">
        <v>31</v>
      </c>
      <c r="K506" s="8" t="s">
        <v>51</v>
      </c>
      <c r="L506" s="8" t="s">
        <v>52</v>
      </c>
      <c r="M506" s="7">
        <v>3</v>
      </c>
      <c r="N506" s="2">
        <v>51.32</v>
      </c>
      <c r="O506" s="9">
        <v>0.1</v>
      </c>
      <c r="P506" s="2">
        <v>22.62</v>
      </c>
      <c r="Q506" s="2">
        <f t="shared" si="28"/>
        <v>138.56400000000002</v>
      </c>
      <c r="R506" s="2">
        <f t="shared" si="29"/>
        <v>67.86</v>
      </c>
      <c r="S506" s="2">
        <f t="shared" si="30"/>
        <v>70.704000000000022</v>
      </c>
      <c r="T506" s="6">
        <f t="shared" si="31"/>
        <v>0.51026240581969351</v>
      </c>
    </row>
    <row r="507" spans="1:20" ht="15.6" x14ac:dyDescent="0.3">
      <c r="A507" s="3" t="s">
        <v>576</v>
      </c>
      <c r="B507" s="4">
        <v>46192</v>
      </c>
      <c r="C507" s="5">
        <f>YEAR(SalesData[[#This Row],[Order Date]])</f>
        <v>2026</v>
      </c>
      <c r="D507" s="6" t="str">
        <f>"Q"&amp;ROUNDUP(MONTH(SalesData[[#This Row],[Order Date]])/3,0)</f>
        <v>Q2</v>
      </c>
      <c r="E507" s="7">
        <f>MONTH(SalesData[[#This Row],[Order Date]])</f>
        <v>6</v>
      </c>
      <c r="F507" s="6" t="str">
        <f>TEXT(SalesData[[#This Row],[Order Date]],"mmm")</f>
        <v>Jun</v>
      </c>
      <c r="G507" s="8" t="s">
        <v>21</v>
      </c>
      <c r="H507" s="8" t="s">
        <v>89</v>
      </c>
      <c r="I507" s="8" t="s">
        <v>48</v>
      </c>
      <c r="J507" s="8" t="s">
        <v>31</v>
      </c>
      <c r="K507" s="8" t="s">
        <v>39</v>
      </c>
      <c r="L507" s="8" t="s">
        <v>67</v>
      </c>
      <c r="M507" s="7">
        <v>2</v>
      </c>
      <c r="N507" s="2">
        <v>125.5</v>
      </c>
      <c r="O507" s="9">
        <v>0</v>
      </c>
      <c r="P507" s="2">
        <v>61.67</v>
      </c>
      <c r="Q507" s="2">
        <f t="shared" si="28"/>
        <v>251</v>
      </c>
      <c r="R507" s="2">
        <f t="shared" si="29"/>
        <v>123.34</v>
      </c>
      <c r="S507" s="2">
        <f t="shared" si="30"/>
        <v>127.66</v>
      </c>
      <c r="T507" s="6">
        <f t="shared" si="31"/>
        <v>0.50860557768924297</v>
      </c>
    </row>
    <row r="508" spans="1:20" ht="15.6" x14ac:dyDescent="0.3">
      <c r="A508" s="3" t="s">
        <v>577</v>
      </c>
      <c r="B508" s="4">
        <v>46118</v>
      </c>
      <c r="C508" s="5">
        <f>YEAR(SalesData[[#This Row],[Order Date]])</f>
        <v>2026</v>
      </c>
      <c r="D508" s="6" t="str">
        <f>"Q"&amp;ROUNDUP(MONTH(SalesData[[#This Row],[Order Date]])/3,0)</f>
        <v>Q2</v>
      </c>
      <c r="E508" s="7">
        <f>MONTH(SalesData[[#This Row],[Order Date]])</f>
        <v>4</v>
      </c>
      <c r="F508" s="6" t="str">
        <f>TEXT(SalesData[[#This Row],[Order Date]],"mmm")</f>
        <v>Apr</v>
      </c>
      <c r="G508" s="8" t="s">
        <v>54</v>
      </c>
      <c r="H508" s="8" t="s">
        <v>57</v>
      </c>
      <c r="I508" s="8" t="s">
        <v>45</v>
      </c>
      <c r="J508" s="8" t="s">
        <v>36</v>
      </c>
      <c r="K508" s="8" t="s">
        <v>51</v>
      </c>
      <c r="L508" s="8" t="s">
        <v>52</v>
      </c>
      <c r="M508" s="7">
        <v>10</v>
      </c>
      <c r="N508" s="2">
        <v>50.64</v>
      </c>
      <c r="O508" s="9">
        <v>0.2</v>
      </c>
      <c r="P508" s="2">
        <v>22.99</v>
      </c>
      <c r="Q508" s="2">
        <f t="shared" si="28"/>
        <v>405.12</v>
      </c>
      <c r="R508" s="2">
        <f t="shared" si="29"/>
        <v>229.89999999999998</v>
      </c>
      <c r="S508" s="2">
        <f t="shared" si="30"/>
        <v>175.22000000000003</v>
      </c>
      <c r="T508" s="6">
        <f t="shared" si="31"/>
        <v>0.43251382306477099</v>
      </c>
    </row>
    <row r="509" spans="1:20" ht="15.6" x14ac:dyDescent="0.3">
      <c r="A509" s="3" t="s">
        <v>578</v>
      </c>
      <c r="B509" s="4">
        <v>46026</v>
      </c>
      <c r="C509" s="5">
        <f>YEAR(SalesData[[#This Row],[Order Date]])</f>
        <v>2026</v>
      </c>
      <c r="D509" s="6" t="str">
        <f>"Q"&amp;ROUNDUP(MONTH(SalesData[[#This Row],[Order Date]])/3,0)</f>
        <v>Q1</v>
      </c>
      <c r="E509" s="7">
        <f>MONTH(SalesData[[#This Row],[Order Date]])</f>
        <v>1</v>
      </c>
      <c r="F509" s="6" t="str">
        <f>TEXT(SalesData[[#This Row],[Order Date]],"mmm")</f>
        <v>Jan</v>
      </c>
      <c r="G509" s="8" t="s">
        <v>21</v>
      </c>
      <c r="H509" s="8" t="s">
        <v>89</v>
      </c>
      <c r="I509" s="8" t="s">
        <v>30</v>
      </c>
      <c r="J509" s="8" t="s">
        <v>24</v>
      </c>
      <c r="K509" s="8" t="s">
        <v>98</v>
      </c>
      <c r="L509" s="8" t="s">
        <v>131</v>
      </c>
      <c r="M509" s="7">
        <v>1</v>
      </c>
      <c r="N509" s="2">
        <v>40</v>
      </c>
      <c r="O509" s="9">
        <v>0</v>
      </c>
      <c r="P509" s="2">
        <v>15.04</v>
      </c>
      <c r="Q509" s="2">
        <f t="shared" si="28"/>
        <v>40</v>
      </c>
      <c r="R509" s="2">
        <f t="shared" si="29"/>
        <v>15.04</v>
      </c>
      <c r="S509" s="2">
        <f t="shared" si="30"/>
        <v>24.96</v>
      </c>
      <c r="T509" s="6">
        <f t="shared" si="31"/>
        <v>0.624</v>
      </c>
    </row>
    <row r="510" spans="1:20" ht="15.6" x14ac:dyDescent="0.3">
      <c r="A510" s="3" t="s">
        <v>579</v>
      </c>
      <c r="B510" s="4">
        <v>46171</v>
      </c>
      <c r="C510" s="5">
        <f>YEAR(SalesData[[#This Row],[Order Date]])</f>
        <v>2026</v>
      </c>
      <c r="D510" s="6" t="str">
        <f>"Q"&amp;ROUNDUP(MONTH(SalesData[[#This Row],[Order Date]])/3,0)</f>
        <v>Q2</v>
      </c>
      <c r="E510" s="7">
        <f>MONTH(SalesData[[#This Row],[Order Date]])</f>
        <v>5</v>
      </c>
      <c r="F510" s="6" t="str">
        <f>TEXT(SalesData[[#This Row],[Order Date]],"mmm")</f>
        <v>May</v>
      </c>
      <c r="G510" s="8" t="s">
        <v>61</v>
      </c>
      <c r="H510" s="8" t="s">
        <v>69</v>
      </c>
      <c r="I510" s="8" t="s">
        <v>30</v>
      </c>
      <c r="J510" s="8" t="s">
        <v>31</v>
      </c>
      <c r="K510" s="8" t="s">
        <v>25</v>
      </c>
      <c r="L510" s="8" t="s">
        <v>49</v>
      </c>
      <c r="M510" s="7">
        <v>2</v>
      </c>
      <c r="N510" s="2">
        <v>70.48</v>
      </c>
      <c r="O510" s="9">
        <v>0.1</v>
      </c>
      <c r="P510" s="2">
        <v>33.229999999999997</v>
      </c>
      <c r="Q510" s="2">
        <f t="shared" si="28"/>
        <v>126.864</v>
      </c>
      <c r="R510" s="2">
        <f t="shared" si="29"/>
        <v>66.459999999999994</v>
      </c>
      <c r="S510" s="2">
        <f t="shared" si="30"/>
        <v>60.404000000000011</v>
      </c>
      <c r="T510" s="6">
        <f t="shared" si="31"/>
        <v>0.47613192079707412</v>
      </c>
    </row>
    <row r="511" spans="1:20" ht="15.6" x14ac:dyDescent="0.3">
      <c r="A511" s="3" t="s">
        <v>580</v>
      </c>
      <c r="B511" s="4">
        <v>46213</v>
      </c>
      <c r="C511" s="5">
        <f>YEAR(SalesData[[#This Row],[Order Date]])</f>
        <v>2026</v>
      </c>
      <c r="D511" s="6" t="str">
        <f>"Q"&amp;ROUNDUP(MONTH(SalesData[[#This Row],[Order Date]])/3,0)</f>
        <v>Q3</v>
      </c>
      <c r="E511" s="7">
        <f>MONTH(SalesData[[#This Row],[Order Date]])</f>
        <v>7</v>
      </c>
      <c r="F511" s="6" t="str">
        <f>TEXT(SalesData[[#This Row],[Order Date]],"mmm")</f>
        <v>Jul</v>
      </c>
      <c r="G511" s="8" t="s">
        <v>28</v>
      </c>
      <c r="H511" s="8" t="s">
        <v>86</v>
      </c>
      <c r="I511" s="8" t="s">
        <v>30</v>
      </c>
      <c r="J511" s="8" t="s">
        <v>31</v>
      </c>
      <c r="K511" s="8" t="s">
        <v>25</v>
      </c>
      <c r="L511" s="8" t="s">
        <v>70</v>
      </c>
      <c r="M511" s="7">
        <v>2</v>
      </c>
      <c r="N511" s="2">
        <v>141.51</v>
      </c>
      <c r="O511" s="9">
        <v>0.05</v>
      </c>
      <c r="P511" s="2">
        <v>77.040000000000006</v>
      </c>
      <c r="Q511" s="2">
        <f t="shared" si="28"/>
        <v>268.86899999999997</v>
      </c>
      <c r="R511" s="2">
        <f t="shared" si="29"/>
        <v>154.08000000000001</v>
      </c>
      <c r="S511" s="2">
        <f t="shared" si="30"/>
        <v>114.78899999999996</v>
      </c>
      <c r="T511" s="6">
        <f t="shared" si="31"/>
        <v>0.42693281858451504</v>
      </c>
    </row>
    <row r="512" spans="1:20" ht="15.6" x14ac:dyDescent="0.3">
      <c r="A512" s="3" t="s">
        <v>581</v>
      </c>
      <c r="B512" s="4">
        <v>46378</v>
      </c>
      <c r="C512" s="5">
        <f>YEAR(SalesData[[#This Row],[Order Date]])</f>
        <v>2026</v>
      </c>
      <c r="D512" s="6" t="str">
        <f>"Q"&amp;ROUNDUP(MONTH(SalesData[[#This Row],[Order Date]])/3,0)</f>
        <v>Q4</v>
      </c>
      <c r="E512" s="7">
        <f>MONTH(SalesData[[#This Row],[Order Date]])</f>
        <v>12</v>
      </c>
      <c r="F512" s="6" t="str">
        <f>TEXT(SalesData[[#This Row],[Order Date]],"mmm")</f>
        <v>Dec</v>
      </c>
      <c r="G512" s="8" t="s">
        <v>61</v>
      </c>
      <c r="H512" s="8" t="s">
        <v>69</v>
      </c>
      <c r="I512" s="8" t="s">
        <v>45</v>
      </c>
      <c r="J512" s="8" t="s">
        <v>31</v>
      </c>
      <c r="K512" s="8" t="s">
        <v>32</v>
      </c>
      <c r="L512" s="8" t="s">
        <v>37</v>
      </c>
      <c r="M512" s="7">
        <v>10</v>
      </c>
      <c r="N512" s="2">
        <v>134.86000000000001</v>
      </c>
      <c r="O512" s="9">
        <v>0.1</v>
      </c>
      <c r="P512" s="2">
        <v>65.3</v>
      </c>
      <c r="Q512" s="2">
        <f t="shared" si="28"/>
        <v>1213.7400000000002</v>
      </c>
      <c r="R512" s="2">
        <f t="shared" si="29"/>
        <v>653</v>
      </c>
      <c r="S512" s="2">
        <f t="shared" si="30"/>
        <v>560.74000000000024</v>
      </c>
      <c r="T512" s="6">
        <f t="shared" si="31"/>
        <v>0.46199350767050612</v>
      </c>
    </row>
    <row r="513" spans="1:20" ht="15.6" x14ac:dyDescent="0.3">
      <c r="A513" s="3" t="s">
        <v>582</v>
      </c>
      <c r="B513" s="4">
        <v>46383</v>
      </c>
      <c r="C513" s="5">
        <f>YEAR(SalesData[[#This Row],[Order Date]])</f>
        <v>2026</v>
      </c>
      <c r="D513" s="6" t="str">
        <f>"Q"&amp;ROUNDUP(MONTH(SalesData[[#This Row],[Order Date]])/3,0)</f>
        <v>Q4</v>
      </c>
      <c r="E513" s="7">
        <f>MONTH(SalesData[[#This Row],[Order Date]])</f>
        <v>12</v>
      </c>
      <c r="F513" s="6" t="str">
        <f>TEXT(SalesData[[#This Row],[Order Date]],"mmm")</f>
        <v>Dec</v>
      </c>
      <c r="G513" s="8" t="s">
        <v>61</v>
      </c>
      <c r="H513" s="8" t="s">
        <v>69</v>
      </c>
      <c r="I513" s="8" t="s">
        <v>48</v>
      </c>
      <c r="J513" s="8" t="s">
        <v>24</v>
      </c>
      <c r="K513" s="8" t="s">
        <v>98</v>
      </c>
      <c r="L513" s="8" t="s">
        <v>122</v>
      </c>
      <c r="M513" s="7">
        <v>3</v>
      </c>
      <c r="N513" s="2">
        <v>35.979999999999997</v>
      </c>
      <c r="O513" s="9">
        <v>0</v>
      </c>
      <c r="P513" s="2">
        <v>13.6</v>
      </c>
      <c r="Q513" s="2">
        <f t="shared" si="28"/>
        <v>107.94</v>
      </c>
      <c r="R513" s="2">
        <f t="shared" si="29"/>
        <v>40.799999999999997</v>
      </c>
      <c r="S513" s="2">
        <f t="shared" si="30"/>
        <v>67.14</v>
      </c>
      <c r="T513" s="6">
        <f t="shared" si="31"/>
        <v>0.62201222901612008</v>
      </c>
    </row>
    <row r="514" spans="1:20" ht="15.6" x14ac:dyDescent="0.3">
      <c r="A514" s="3" t="s">
        <v>583</v>
      </c>
      <c r="B514" s="4">
        <v>46258</v>
      </c>
      <c r="C514" s="5">
        <f>YEAR(SalesData[[#This Row],[Order Date]])</f>
        <v>2026</v>
      </c>
      <c r="D514" s="6" t="str">
        <f>"Q"&amp;ROUNDUP(MONTH(SalesData[[#This Row],[Order Date]])/3,0)</f>
        <v>Q3</v>
      </c>
      <c r="E514" s="7">
        <f>MONTH(SalesData[[#This Row],[Order Date]])</f>
        <v>8</v>
      </c>
      <c r="F514" s="6" t="str">
        <f>TEXT(SalesData[[#This Row],[Order Date]],"mmm")</f>
        <v>Aug</v>
      </c>
      <c r="G514" s="8" t="s">
        <v>21</v>
      </c>
      <c r="H514" s="8" t="s">
        <v>89</v>
      </c>
      <c r="I514" s="8" t="s">
        <v>23</v>
      </c>
      <c r="J514" s="8" t="s">
        <v>31</v>
      </c>
      <c r="K514" s="8" t="s">
        <v>39</v>
      </c>
      <c r="L514" s="8" t="s">
        <v>106</v>
      </c>
      <c r="M514" s="7">
        <v>4</v>
      </c>
      <c r="N514" s="2">
        <v>83.2</v>
      </c>
      <c r="O514" s="9">
        <v>0</v>
      </c>
      <c r="P514" s="2">
        <v>39.99</v>
      </c>
      <c r="Q514" s="2">
        <f t="shared" si="28"/>
        <v>332.8</v>
      </c>
      <c r="R514" s="2">
        <f t="shared" si="29"/>
        <v>159.96</v>
      </c>
      <c r="S514" s="2">
        <f t="shared" si="30"/>
        <v>172.84</v>
      </c>
      <c r="T514" s="6">
        <f t="shared" si="31"/>
        <v>0.5193509615384615</v>
      </c>
    </row>
    <row r="515" spans="1:20" ht="15.6" x14ac:dyDescent="0.3">
      <c r="A515" s="3" t="s">
        <v>584</v>
      </c>
      <c r="B515" s="4">
        <v>46237</v>
      </c>
      <c r="C515" s="5">
        <f>YEAR(SalesData[[#This Row],[Order Date]])</f>
        <v>2026</v>
      </c>
      <c r="D515" s="6" t="str">
        <f>"Q"&amp;ROUNDUP(MONTH(SalesData[[#This Row],[Order Date]])/3,0)</f>
        <v>Q3</v>
      </c>
      <c r="E515" s="7">
        <f>MONTH(SalesData[[#This Row],[Order Date]])</f>
        <v>8</v>
      </c>
      <c r="F515" s="6" t="str">
        <f>TEXT(SalesData[[#This Row],[Order Date]],"mmm")</f>
        <v>Aug</v>
      </c>
      <c r="G515" s="8" t="s">
        <v>54</v>
      </c>
      <c r="H515" s="8" t="s">
        <v>55</v>
      </c>
      <c r="I515" s="8" t="s">
        <v>30</v>
      </c>
      <c r="J515" s="8" t="s">
        <v>31</v>
      </c>
      <c r="K515" s="8" t="s">
        <v>51</v>
      </c>
      <c r="L515" s="8" t="s">
        <v>72</v>
      </c>
      <c r="M515" s="7">
        <v>1</v>
      </c>
      <c r="N515" s="2">
        <v>41.16</v>
      </c>
      <c r="O515" s="9">
        <v>0.05</v>
      </c>
      <c r="P515" s="2">
        <v>16.66</v>
      </c>
      <c r="Q515" s="2">
        <f t="shared" si="28"/>
        <v>39.101999999999997</v>
      </c>
      <c r="R515" s="2">
        <f t="shared" si="29"/>
        <v>16.66</v>
      </c>
      <c r="S515" s="2">
        <f t="shared" si="30"/>
        <v>22.441999999999997</v>
      </c>
      <c r="T515" s="6">
        <f t="shared" si="31"/>
        <v>0.57393483709273174</v>
      </c>
    </row>
    <row r="516" spans="1:20" ht="15.6" x14ac:dyDescent="0.3">
      <c r="A516" s="3" t="s">
        <v>585</v>
      </c>
      <c r="B516" s="4">
        <v>46252</v>
      </c>
      <c r="C516" s="5">
        <f>YEAR(SalesData[[#This Row],[Order Date]])</f>
        <v>2026</v>
      </c>
      <c r="D516" s="6" t="str">
        <f>"Q"&amp;ROUNDUP(MONTH(SalesData[[#This Row],[Order Date]])/3,0)</f>
        <v>Q3</v>
      </c>
      <c r="E516" s="7">
        <f>MONTH(SalesData[[#This Row],[Order Date]])</f>
        <v>8</v>
      </c>
      <c r="F516" s="6" t="str">
        <f>TEXT(SalesData[[#This Row],[Order Date]],"mmm")</f>
        <v>Aug</v>
      </c>
      <c r="G516" s="8" t="s">
        <v>21</v>
      </c>
      <c r="H516" s="8" t="s">
        <v>42</v>
      </c>
      <c r="I516" s="8" t="s">
        <v>30</v>
      </c>
      <c r="J516" s="8" t="s">
        <v>24</v>
      </c>
      <c r="K516" s="8" t="s">
        <v>51</v>
      </c>
      <c r="L516" s="8" t="s">
        <v>72</v>
      </c>
      <c r="M516" s="7">
        <v>2</v>
      </c>
      <c r="N516" s="2">
        <v>39.83</v>
      </c>
      <c r="O516" s="9">
        <v>0</v>
      </c>
      <c r="P516" s="2">
        <v>17.18</v>
      </c>
      <c r="Q516" s="2">
        <f t="shared" ref="Q516:Q579" si="32">M516*N516*(1-O516)</f>
        <v>79.66</v>
      </c>
      <c r="R516" s="2">
        <f t="shared" ref="R516:R579" si="33">M516*P516</f>
        <v>34.36</v>
      </c>
      <c r="S516" s="2">
        <f t="shared" ref="S516:S579" si="34">Q516-R516</f>
        <v>45.3</v>
      </c>
      <c r="T516" s="6">
        <f t="shared" ref="T516:T579" si="35">IFERROR(S516/Q516,0)</f>
        <v>0.56866683404468987</v>
      </c>
    </row>
    <row r="517" spans="1:20" ht="15.6" x14ac:dyDescent="0.3">
      <c r="A517" s="3" t="s">
        <v>586</v>
      </c>
      <c r="B517" s="4">
        <v>46351</v>
      </c>
      <c r="C517" s="5">
        <f>YEAR(SalesData[[#This Row],[Order Date]])</f>
        <v>2026</v>
      </c>
      <c r="D517" s="6" t="str">
        <f>"Q"&amp;ROUNDUP(MONTH(SalesData[[#This Row],[Order Date]])/3,0)</f>
        <v>Q4</v>
      </c>
      <c r="E517" s="7">
        <f>MONTH(SalesData[[#This Row],[Order Date]])</f>
        <v>11</v>
      </c>
      <c r="F517" s="6" t="str">
        <f>TEXT(SalesData[[#This Row],[Order Date]],"mmm")</f>
        <v>Nov</v>
      </c>
      <c r="G517" s="8" t="s">
        <v>28</v>
      </c>
      <c r="H517" s="8" t="s">
        <v>35</v>
      </c>
      <c r="I517" s="8" t="s">
        <v>48</v>
      </c>
      <c r="J517" s="8" t="s">
        <v>31</v>
      </c>
      <c r="K517" s="8" t="s">
        <v>25</v>
      </c>
      <c r="L517" s="8" t="s">
        <v>70</v>
      </c>
      <c r="M517" s="7">
        <v>2</v>
      </c>
      <c r="N517" s="2">
        <v>145.77000000000001</v>
      </c>
      <c r="O517" s="9">
        <v>0.1</v>
      </c>
      <c r="P517" s="2">
        <v>78.14</v>
      </c>
      <c r="Q517" s="2">
        <f t="shared" si="32"/>
        <v>262.38600000000002</v>
      </c>
      <c r="R517" s="2">
        <f t="shared" si="33"/>
        <v>156.28</v>
      </c>
      <c r="S517" s="2">
        <f t="shared" si="34"/>
        <v>106.10600000000002</v>
      </c>
      <c r="T517" s="6">
        <f t="shared" si="35"/>
        <v>0.40438895367893107</v>
      </c>
    </row>
    <row r="518" spans="1:20" ht="15.6" x14ac:dyDescent="0.3">
      <c r="A518" s="3" t="s">
        <v>587</v>
      </c>
      <c r="B518" s="4">
        <v>46086</v>
      </c>
      <c r="C518" s="5">
        <f>YEAR(SalesData[[#This Row],[Order Date]])</f>
        <v>2026</v>
      </c>
      <c r="D518" s="6" t="str">
        <f>"Q"&amp;ROUNDUP(MONTH(SalesData[[#This Row],[Order Date]])/3,0)</f>
        <v>Q1</v>
      </c>
      <c r="E518" s="7">
        <f>MONTH(SalesData[[#This Row],[Order Date]])</f>
        <v>3</v>
      </c>
      <c r="F518" s="6" t="str">
        <f>TEXT(SalesData[[#This Row],[Order Date]],"mmm")</f>
        <v>Mar</v>
      </c>
      <c r="G518" s="8" t="s">
        <v>54</v>
      </c>
      <c r="H518" s="8" t="s">
        <v>112</v>
      </c>
      <c r="I518" s="8" t="s">
        <v>23</v>
      </c>
      <c r="J518" s="8" t="s">
        <v>36</v>
      </c>
      <c r="K518" s="8" t="s">
        <v>39</v>
      </c>
      <c r="L518" s="8" t="s">
        <v>106</v>
      </c>
      <c r="M518" s="7">
        <v>3</v>
      </c>
      <c r="N518" s="2">
        <v>82.9</v>
      </c>
      <c r="O518" s="9">
        <v>0.1</v>
      </c>
      <c r="P518" s="2">
        <v>38.31</v>
      </c>
      <c r="Q518" s="2">
        <f t="shared" si="32"/>
        <v>223.83</v>
      </c>
      <c r="R518" s="2">
        <f t="shared" si="33"/>
        <v>114.93</v>
      </c>
      <c r="S518" s="2">
        <f t="shared" si="34"/>
        <v>108.9</v>
      </c>
      <c r="T518" s="6">
        <f t="shared" si="35"/>
        <v>0.48652995577000402</v>
      </c>
    </row>
    <row r="519" spans="1:20" ht="15.6" x14ac:dyDescent="0.3">
      <c r="A519" s="3" t="s">
        <v>588</v>
      </c>
      <c r="B519" s="4">
        <v>46348</v>
      </c>
      <c r="C519" s="5">
        <f>YEAR(SalesData[[#This Row],[Order Date]])</f>
        <v>2026</v>
      </c>
      <c r="D519" s="6" t="str">
        <f>"Q"&amp;ROUNDUP(MONTH(SalesData[[#This Row],[Order Date]])/3,0)</f>
        <v>Q4</v>
      </c>
      <c r="E519" s="7">
        <f>MONTH(SalesData[[#This Row],[Order Date]])</f>
        <v>11</v>
      </c>
      <c r="F519" s="6" t="str">
        <f>TEXT(SalesData[[#This Row],[Order Date]],"mmm")</f>
        <v>Nov</v>
      </c>
      <c r="G519" s="8" t="s">
        <v>28</v>
      </c>
      <c r="H519" s="8" t="s">
        <v>86</v>
      </c>
      <c r="I519" s="8" t="s">
        <v>30</v>
      </c>
      <c r="J519" s="8" t="s">
        <v>24</v>
      </c>
      <c r="K519" s="8" t="s">
        <v>51</v>
      </c>
      <c r="L519" s="8" t="s">
        <v>52</v>
      </c>
      <c r="M519" s="7">
        <v>3</v>
      </c>
      <c r="N519" s="2">
        <v>50.99</v>
      </c>
      <c r="O519" s="9">
        <v>0.2</v>
      </c>
      <c r="P519" s="2">
        <v>22.53</v>
      </c>
      <c r="Q519" s="2">
        <f t="shared" si="32"/>
        <v>122.376</v>
      </c>
      <c r="R519" s="2">
        <f t="shared" si="33"/>
        <v>67.59</v>
      </c>
      <c r="S519" s="2">
        <f t="shared" si="34"/>
        <v>54.786000000000001</v>
      </c>
      <c r="T519" s="6">
        <f t="shared" si="35"/>
        <v>0.44768582074916652</v>
      </c>
    </row>
    <row r="520" spans="1:20" ht="15.6" x14ac:dyDescent="0.3">
      <c r="A520" s="3" t="s">
        <v>589</v>
      </c>
      <c r="B520" s="4">
        <v>46174</v>
      </c>
      <c r="C520" s="5">
        <f>YEAR(SalesData[[#This Row],[Order Date]])</f>
        <v>2026</v>
      </c>
      <c r="D520" s="6" t="str">
        <f>"Q"&amp;ROUNDUP(MONTH(SalesData[[#This Row],[Order Date]])/3,0)</f>
        <v>Q2</v>
      </c>
      <c r="E520" s="7">
        <f>MONTH(SalesData[[#This Row],[Order Date]])</f>
        <v>6</v>
      </c>
      <c r="F520" s="6" t="str">
        <f>TEXT(SalesData[[#This Row],[Order Date]],"mmm")</f>
        <v>Jun</v>
      </c>
      <c r="G520" s="8" t="s">
        <v>21</v>
      </c>
      <c r="H520" s="8" t="s">
        <v>44</v>
      </c>
      <c r="I520" s="8" t="s">
        <v>30</v>
      </c>
      <c r="J520" s="8" t="s">
        <v>31</v>
      </c>
      <c r="K520" s="8" t="s">
        <v>25</v>
      </c>
      <c r="L520" s="8" t="s">
        <v>70</v>
      </c>
      <c r="M520" s="7">
        <v>1</v>
      </c>
      <c r="N520" s="2">
        <v>143.32</v>
      </c>
      <c r="O520" s="9">
        <v>0</v>
      </c>
      <c r="P520" s="2">
        <v>80.36</v>
      </c>
      <c r="Q520" s="2">
        <f t="shared" si="32"/>
        <v>143.32</v>
      </c>
      <c r="R520" s="2">
        <f t="shared" si="33"/>
        <v>80.36</v>
      </c>
      <c r="S520" s="2">
        <f t="shared" si="34"/>
        <v>62.959999999999994</v>
      </c>
      <c r="T520" s="6">
        <f t="shared" si="35"/>
        <v>0.43929667876081496</v>
      </c>
    </row>
    <row r="521" spans="1:20" ht="15.6" x14ac:dyDescent="0.3">
      <c r="A521" s="3" t="s">
        <v>590</v>
      </c>
      <c r="B521" s="4">
        <v>46125</v>
      </c>
      <c r="C521" s="5">
        <f>YEAR(SalesData[[#This Row],[Order Date]])</f>
        <v>2026</v>
      </c>
      <c r="D521" s="6" t="str">
        <f>"Q"&amp;ROUNDUP(MONTH(SalesData[[#This Row],[Order Date]])/3,0)</f>
        <v>Q2</v>
      </c>
      <c r="E521" s="7">
        <f>MONTH(SalesData[[#This Row],[Order Date]])</f>
        <v>4</v>
      </c>
      <c r="F521" s="6" t="str">
        <f>TEXT(SalesData[[#This Row],[Order Date]],"mmm")</f>
        <v>Apr</v>
      </c>
      <c r="G521" s="8" t="s">
        <v>21</v>
      </c>
      <c r="H521" s="8" t="s">
        <v>42</v>
      </c>
      <c r="I521" s="8" t="s">
        <v>48</v>
      </c>
      <c r="J521" s="8" t="s">
        <v>31</v>
      </c>
      <c r="K521" s="8" t="s">
        <v>98</v>
      </c>
      <c r="L521" s="8" t="s">
        <v>103</v>
      </c>
      <c r="M521" s="7">
        <v>2</v>
      </c>
      <c r="N521" s="2">
        <v>50.2</v>
      </c>
      <c r="O521" s="9">
        <v>0.1</v>
      </c>
      <c r="P521" s="2">
        <v>21.48</v>
      </c>
      <c r="Q521" s="2">
        <f t="shared" si="32"/>
        <v>90.360000000000014</v>
      </c>
      <c r="R521" s="2">
        <f t="shared" si="33"/>
        <v>42.96</v>
      </c>
      <c r="S521" s="2">
        <f t="shared" si="34"/>
        <v>47.400000000000013</v>
      </c>
      <c r="T521" s="6">
        <f t="shared" si="35"/>
        <v>0.5245683930942896</v>
      </c>
    </row>
    <row r="522" spans="1:20" ht="15.6" x14ac:dyDescent="0.3">
      <c r="A522" s="3" t="s">
        <v>591</v>
      </c>
      <c r="B522" s="4">
        <v>46114</v>
      </c>
      <c r="C522" s="5">
        <f>YEAR(SalesData[[#This Row],[Order Date]])</f>
        <v>2026</v>
      </c>
      <c r="D522" s="6" t="str">
        <f>"Q"&amp;ROUNDUP(MONTH(SalesData[[#This Row],[Order Date]])/3,0)</f>
        <v>Q2</v>
      </c>
      <c r="E522" s="7">
        <f>MONTH(SalesData[[#This Row],[Order Date]])</f>
        <v>4</v>
      </c>
      <c r="F522" s="6" t="str">
        <f>TEXT(SalesData[[#This Row],[Order Date]],"mmm")</f>
        <v>Apr</v>
      </c>
      <c r="G522" s="8" t="s">
        <v>21</v>
      </c>
      <c r="H522" s="8" t="s">
        <v>44</v>
      </c>
      <c r="I522" s="8" t="s">
        <v>23</v>
      </c>
      <c r="J522" s="8" t="s">
        <v>31</v>
      </c>
      <c r="K522" s="8" t="s">
        <v>32</v>
      </c>
      <c r="L522" s="8" t="s">
        <v>33</v>
      </c>
      <c r="M522" s="7">
        <v>1</v>
      </c>
      <c r="N522" s="2">
        <v>35.6</v>
      </c>
      <c r="O522" s="9">
        <v>0.1</v>
      </c>
      <c r="P522" s="2">
        <v>13.39</v>
      </c>
      <c r="Q522" s="2">
        <f t="shared" si="32"/>
        <v>32.04</v>
      </c>
      <c r="R522" s="2">
        <f t="shared" si="33"/>
        <v>13.39</v>
      </c>
      <c r="S522" s="2">
        <f t="shared" si="34"/>
        <v>18.649999999999999</v>
      </c>
      <c r="T522" s="6">
        <f t="shared" si="35"/>
        <v>0.58208489388264661</v>
      </c>
    </row>
    <row r="523" spans="1:20" ht="15.6" x14ac:dyDescent="0.3">
      <c r="A523" s="3" t="s">
        <v>592</v>
      </c>
      <c r="B523" s="4">
        <v>46161</v>
      </c>
      <c r="C523" s="5">
        <f>YEAR(SalesData[[#This Row],[Order Date]])</f>
        <v>2026</v>
      </c>
      <c r="D523" s="6" t="str">
        <f>"Q"&amp;ROUNDUP(MONTH(SalesData[[#This Row],[Order Date]])/3,0)</f>
        <v>Q2</v>
      </c>
      <c r="E523" s="7">
        <f>MONTH(SalesData[[#This Row],[Order Date]])</f>
        <v>5</v>
      </c>
      <c r="F523" s="6" t="str">
        <f>TEXT(SalesData[[#This Row],[Order Date]],"mmm")</f>
        <v>May</v>
      </c>
      <c r="G523" s="8" t="s">
        <v>61</v>
      </c>
      <c r="H523" s="8" t="s">
        <v>105</v>
      </c>
      <c r="I523" s="8" t="s">
        <v>23</v>
      </c>
      <c r="J523" s="8" t="s">
        <v>24</v>
      </c>
      <c r="K523" s="8" t="s">
        <v>32</v>
      </c>
      <c r="L523" s="8" t="s">
        <v>33</v>
      </c>
      <c r="M523" s="7">
        <v>4</v>
      </c>
      <c r="N523" s="2">
        <v>36.94</v>
      </c>
      <c r="O523" s="9">
        <v>0</v>
      </c>
      <c r="P523" s="2">
        <v>13.63</v>
      </c>
      <c r="Q523" s="2">
        <f t="shared" si="32"/>
        <v>147.76</v>
      </c>
      <c r="R523" s="2">
        <f t="shared" si="33"/>
        <v>54.52</v>
      </c>
      <c r="S523" s="2">
        <f t="shared" si="34"/>
        <v>93.239999999999981</v>
      </c>
      <c r="T523" s="6">
        <f t="shared" si="35"/>
        <v>0.63102328099620997</v>
      </c>
    </row>
    <row r="524" spans="1:20" ht="15.6" x14ac:dyDescent="0.3">
      <c r="A524" s="3" t="s">
        <v>593</v>
      </c>
      <c r="B524" s="4">
        <v>46289</v>
      </c>
      <c r="C524" s="5">
        <f>YEAR(SalesData[[#This Row],[Order Date]])</f>
        <v>2026</v>
      </c>
      <c r="D524" s="6" t="str">
        <f>"Q"&amp;ROUNDUP(MONTH(SalesData[[#This Row],[Order Date]])/3,0)</f>
        <v>Q3</v>
      </c>
      <c r="E524" s="7">
        <f>MONTH(SalesData[[#This Row],[Order Date]])</f>
        <v>9</v>
      </c>
      <c r="F524" s="6" t="str">
        <f>TEXT(SalesData[[#This Row],[Order Date]],"mmm")</f>
        <v>Sep</v>
      </c>
      <c r="G524" s="8" t="s">
        <v>61</v>
      </c>
      <c r="H524" s="8" t="s">
        <v>105</v>
      </c>
      <c r="I524" s="8" t="s">
        <v>30</v>
      </c>
      <c r="J524" s="8" t="s">
        <v>31</v>
      </c>
      <c r="K524" s="8" t="s">
        <v>32</v>
      </c>
      <c r="L524" s="8" t="s">
        <v>33</v>
      </c>
      <c r="M524" s="7">
        <v>4</v>
      </c>
      <c r="N524" s="2">
        <v>35.700000000000003</v>
      </c>
      <c r="O524" s="9">
        <v>0</v>
      </c>
      <c r="P524" s="2">
        <v>13.91</v>
      </c>
      <c r="Q524" s="2">
        <f t="shared" si="32"/>
        <v>142.80000000000001</v>
      </c>
      <c r="R524" s="2">
        <f t="shared" si="33"/>
        <v>55.64</v>
      </c>
      <c r="S524" s="2">
        <f t="shared" si="34"/>
        <v>87.160000000000011</v>
      </c>
      <c r="T524" s="6">
        <f t="shared" si="35"/>
        <v>0.61036414565826336</v>
      </c>
    </row>
    <row r="525" spans="1:20" ht="15.6" x14ac:dyDescent="0.3">
      <c r="A525" s="3" t="s">
        <v>594</v>
      </c>
      <c r="B525" s="4">
        <v>46196</v>
      </c>
      <c r="C525" s="5">
        <f>YEAR(SalesData[[#This Row],[Order Date]])</f>
        <v>2026</v>
      </c>
      <c r="D525" s="6" t="str">
        <f>"Q"&amp;ROUNDUP(MONTH(SalesData[[#This Row],[Order Date]])/3,0)</f>
        <v>Q2</v>
      </c>
      <c r="E525" s="7">
        <f>MONTH(SalesData[[#This Row],[Order Date]])</f>
        <v>6</v>
      </c>
      <c r="F525" s="6" t="str">
        <f>TEXT(SalesData[[#This Row],[Order Date]],"mmm")</f>
        <v>Jun</v>
      </c>
      <c r="G525" s="8" t="s">
        <v>21</v>
      </c>
      <c r="H525" s="8" t="s">
        <v>89</v>
      </c>
      <c r="I525" s="8" t="s">
        <v>30</v>
      </c>
      <c r="J525" s="8" t="s">
        <v>24</v>
      </c>
      <c r="K525" s="8" t="s">
        <v>32</v>
      </c>
      <c r="L525" s="8" t="s">
        <v>33</v>
      </c>
      <c r="M525" s="7">
        <v>1</v>
      </c>
      <c r="N525" s="2">
        <v>35.9</v>
      </c>
      <c r="O525" s="9">
        <v>0.05</v>
      </c>
      <c r="P525" s="2">
        <v>13.81</v>
      </c>
      <c r="Q525" s="2">
        <f t="shared" si="32"/>
        <v>34.104999999999997</v>
      </c>
      <c r="R525" s="2">
        <f t="shared" si="33"/>
        <v>13.81</v>
      </c>
      <c r="S525" s="2">
        <f t="shared" si="34"/>
        <v>20.294999999999995</v>
      </c>
      <c r="T525" s="6">
        <f t="shared" si="35"/>
        <v>0.59507403606509301</v>
      </c>
    </row>
    <row r="526" spans="1:20" ht="15.6" x14ac:dyDescent="0.3">
      <c r="A526" s="3" t="s">
        <v>595</v>
      </c>
      <c r="B526" s="4">
        <v>46154</v>
      </c>
      <c r="C526" s="5">
        <f>YEAR(SalesData[[#This Row],[Order Date]])</f>
        <v>2026</v>
      </c>
      <c r="D526" s="6" t="str">
        <f>"Q"&amp;ROUNDUP(MONTH(SalesData[[#This Row],[Order Date]])/3,0)</f>
        <v>Q2</v>
      </c>
      <c r="E526" s="7">
        <f>MONTH(SalesData[[#This Row],[Order Date]])</f>
        <v>5</v>
      </c>
      <c r="F526" s="6" t="str">
        <f>TEXT(SalesData[[#This Row],[Order Date]],"mmm")</f>
        <v>May</v>
      </c>
      <c r="G526" s="8" t="s">
        <v>21</v>
      </c>
      <c r="H526" s="8" t="s">
        <v>42</v>
      </c>
      <c r="I526" s="8" t="s">
        <v>30</v>
      </c>
      <c r="J526" s="8" t="s">
        <v>31</v>
      </c>
      <c r="K526" s="8" t="s">
        <v>32</v>
      </c>
      <c r="L526" s="8" t="s">
        <v>33</v>
      </c>
      <c r="M526" s="7">
        <v>1</v>
      </c>
      <c r="N526" s="2">
        <v>36.950000000000003</v>
      </c>
      <c r="O526" s="9">
        <v>0.1</v>
      </c>
      <c r="P526" s="2">
        <v>13.26</v>
      </c>
      <c r="Q526" s="2">
        <f t="shared" si="32"/>
        <v>33.255000000000003</v>
      </c>
      <c r="R526" s="2">
        <f t="shared" si="33"/>
        <v>13.26</v>
      </c>
      <c r="S526" s="2">
        <f t="shared" si="34"/>
        <v>19.995000000000005</v>
      </c>
      <c r="T526" s="6">
        <f t="shared" si="35"/>
        <v>0.60126296797474077</v>
      </c>
    </row>
    <row r="527" spans="1:20" ht="15.6" x14ac:dyDescent="0.3">
      <c r="A527" s="3" t="s">
        <v>596</v>
      </c>
      <c r="B527" s="4">
        <v>46335</v>
      </c>
      <c r="C527" s="5">
        <f>YEAR(SalesData[[#This Row],[Order Date]])</f>
        <v>2026</v>
      </c>
      <c r="D527" s="6" t="str">
        <f>"Q"&amp;ROUNDUP(MONTH(SalesData[[#This Row],[Order Date]])/3,0)</f>
        <v>Q4</v>
      </c>
      <c r="E527" s="7">
        <f>MONTH(SalesData[[#This Row],[Order Date]])</f>
        <v>11</v>
      </c>
      <c r="F527" s="6" t="str">
        <f>TEXT(SalesData[[#This Row],[Order Date]],"mmm")</f>
        <v>Nov</v>
      </c>
      <c r="G527" s="8" t="s">
        <v>21</v>
      </c>
      <c r="H527" s="8" t="s">
        <v>42</v>
      </c>
      <c r="I527" s="8" t="s">
        <v>48</v>
      </c>
      <c r="J527" s="8" t="s">
        <v>36</v>
      </c>
      <c r="K527" s="8" t="s">
        <v>51</v>
      </c>
      <c r="L527" s="8" t="s">
        <v>52</v>
      </c>
      <c r="M527" s="7">
        <v>1</v>
      </c>
      <c r="N527" s="2">
        <v>50.55</v>
      </c>
      <c r="O527" s="9">
        <v>0.05</v>
      </c>
      <c r="P527" s="2">
        <v>22.09</v>
      </c>
      <c r="Q527" s="2">
        <f t="shared" si="32"/>
        <v>48.022499999999994</v>
      </c>
      <c r="R527" s="2">
        <f t="shared" si="33"/>
        <v>22.09</v>
      </c>
      <c r="S527" s="2">
        <f t="shared" si="34"/>
        <v>25.932499999999994</v>
      </c>
      <c r="T527" s="6">
        <f t="shared" si="35"/>
        <v>0.54000728825029931</v>
      </c>
    </row>
    <row r="528" spans="1:20" ht="15.6" x14ac:dyDescent="0.3">
      <c r="A528" s="3" t="s">
        <v>597</v>
      </c>
      <c r="B528" s="4">
        <v>46369</v>
      </c>
      <c r="C528" s="5">
        <f>YEAR(SalesData[[#This Row],[Order Date]])</f>
        <v>2026</v>
      </c>
      <c r="D528" s="6" t="str">
        <f>"Q"&amp;ROUNDUP(MONTH(SalesData[[#This Row],[Order Date]])/3,0)</f>
        <v>Q4</v>
      </c>
      <c r="E528" s="7">
        <f>MONTH(SalesData[[#This Row],[Order Date]])</f>
        <v>12</v>
      </c>
      <c r="F528" s="6" t="str">
        <f>TEXT(SalesData[[#This Row],[Order Date]],"mmm")</f>
        <v>Dec</v>
      </c>
      <c r="G528" s="8" t="s">
        <v>54</v>
      </c>
      <c r="H528" s="8" t="s">
        <v>57</v>
      </c>
      <c r="I528" s="8" t="s">
        <v>45</v>
      </c>
      <c r="J528" s="8" t="s">
        <v>36</v>
      </c>
      <c r="K528" s="8" t="s">
        <v>39</v>
      </c>
      <c r="L528" s="8" t="s">
        <v>67</v>
      </c>
      <c r="M528" s="7">
        <v>3</v>
      </c>
      <c r="N528" s="2">
        <v>120.5</v>
      </c>
      <c r="O528" s="9">
        <v>0.15</v>
      </c>
      <c r="P528" s="2">
        <v>61.44</v>
      </c>
      <c r="Q528" s="2">
        <f t="shared" si="32"/>
        <v>307.27499999999998</v>
      </c>
      <c r="R528" s="2">
        <f t="shared" si="33"/>
        <v>184.32</v>
      </c>
      <c r="S528" s="2">
        <f t="shared" si="34"/>
        <v>122.95499999999998</v>
      </c>
      <c r="T528" s="6">
        <f t="shared" si="35"/>
        <v>0.40014644862094212</v>
      </c>
    </row>
    <row r="529" spans="1:20" ht="15.6" x14ac:dyDescent="0.3">
      <c r="A529" s="3" t="s">
        <v>598</v>
      </c>
      <c r="B529" s="4">
        <v>46219</v>
      </c>
      <c r="C529" s="5">
        <f>YEAR(SalesData[[#This Row],[Order Date]])</f>
        <v>2026</v>
      </c>
      <c r="D529" s="6" t="str">
        <f>"Q"&amp;ROUNDUP(MONTH(SalesData[[#This Row],[Order Date]])/3,0)</f>
        <v>Q3</v>
      </c>
      <c r="E529" s="7">
        <f>MONTH(SalesData[[#This Row],[Order Date]])</f>
        <v>7</v>
      </c>
      <c r="F529" s="6" t="str">
        <f>TEXT(SalesData[[#This Row],[Order Date]],"mmm")</f>
        <v>Jul</v>
      </c>
      <c r="G529" s="8" t="s">
        <v>54</v>
      </c>
      <c r="H529" s="8" t="s">
        <v>57</v>
      </c>
      <c r="I529" s="8" t="s">
        <v>30</v>
      </c>
      <c r="J529" s="8" t="s">
        <v>31</v>
      </c>
      <c r="K529" s="8" t="s">
        <v>51</v>
      </c>
      <c r="L529" s="8" t="s">
        <v>52</v>
      </c>
      <c r="M529" s="7">
        <v>2</v>
      </c>
      <c r="N529" s="2">
        <v>49.69</v>
      </c>
      <c r="O529" s="9">
        <v>0</v>
      </c>
      <c r="P529" s="2">
        <v>21.97</v>
      </c>
      <c r="Q529" s="2">
        <f t="shared" si="32"/>
        <v>99.38</v>
      </c>
      <c r="R529" s="2">
        <f t="shared" si="33"/>
        <v>43.94</v>
      </c>
      <c r="S529" s="2">
        <f t="shared" si="34"/>
        <v>55.44</v>
      </c>
      <c r="T529" s="6">
        <f t="shared" si="35"/>
        <v>0.557858724089354</v>
      </c>
    </row>
    <row r="530" spans="1:20" ht="15.6" x14ac:dyDescent="0.3">
      <c r="A530" s="3" t="s">
        <v>599</v>
      </c>
      <c r="B530" s="4">
        <v>46222</v>
      </c>
      <c r="C530" s="5">
        <f>YEAR(SalesData[[#This Row],[Order Date]])</f>
        <v>2026</v>
      </c>
      <c r="D530" s="6" t="str">
        <f>"Q"&amp;ROUNDUP(MONTH(SalesData[[#This Row],[Order Date]])/3,0)</f>
        <v>Q3</v>
      </c>
      <c r="E530" s="7">
        <f>MONTH(SalesData[[#This Row],[Order Date]])</f>
        <v>7</v>
      </c>
      <c r="F530" s="6" t="str">
        <f>TEXT(SalesData[[#This Row],[Order Date]],"mmm")</f>
        <v>Jul</v>
      </c>
      <c r="G530" s="8" t="s">
        <v>61</v>
      </c>
      <c r="H530" s="8" t="s">
        <v>105</v>
      </c>
      <c r="I530" s="8" t="s">
        <v>30</v>
      </c>
      <c r="J530" s="8" t="s">
        <v>24</v>
      </c>
      <c r="K530" s="8" t="s">
        <v>98</v>
      </c>
      <c r="L530" s="8" t="s">
        <v>103</v>
      </c>
      <c r="M530" s="7">
        <v>2</v>
      </c>
      <c r="N530" s="2">
        <v>50.24</v>
      </c>
      <c r="O530" s="9">
        <v>0.05</v>
      </c>
      <c r="P530" s="2">
        <v>21.88</v>
      </c>
      <c r="Q530" s="2">
        <f t="shared" si="32"/>
        <v>95.456000000000003</v>
      </c>
      <c r="R530" s="2">
        <f t="shared" si="33"/>
        <v>43.76</v>
      </c>
      <c r="S530" s="2">
        <f t="shared" si="34"/>
        <v>51.696000000000005</v>
      </c>
      <c r="T530" s="6">
        <f t="shared" si="35"/>
        <v>0.54156889037881328</v>
      </c>
    </row>
    <row r="531" spans="1:20" ht="15.6" x14ac:dyDescent="0.3">
      <c r="A531" s="3" t="s">
        <v>600</v>
      </c>
      <c r="B531" s="4">
        <v>46213</v>
      </c>
      <c r="C531" s="5">
        <f>YEAR(SalesData[[#This Row],[Order Date]])</f>
        <v>2026</v>
      </c>
      <c r="D531" s="6" t="str">
        <f>"Q"&amp;ROUNDUP(MONTH(SalesData[[#This Row],[Order Date]])/3,0)</f>
        <v>Q3</v>
      </c>
      <c r="E531" s="7">
        <f>MONTH(SalesData[[#This Row],[Order Date]])</f>
        <v>7</v>
      </c>
      <c r="F531" s="6" t="str">
        <f>TEXT(SalesData[[#This Row],[Order Date]],"mmm")</f>
        <v>Jul</v>
      </c>
      <c r="G531" s="8" t="s">
        <v>54</v>
      </c>
      <c r="H531" s="8" t="s">
        <v>57</v>
      </c>
      <c r="I531" s="8" t="s">
        <v>48</v>
      </c>
      <c r="J531" s="8" t="s">
        <v>31</v>
      </c>
      <c r="K531" s="8" t="s">
        <v>25</v>
      </c>
      <c r="L531" s="8" t="s">
        <v>26</v>
      </c>
      <c r="M531" s="7">
        <v>1</v>
      </c>
      <c r="N531" s="2">
        <v>156.44</v>
      </c>
      <c r="O531" s="9">
        <v>0.1</v>
      </c>
      <c r="P531" s="2">
        <v>80.72</v>
      </c>
      <c r="Q531" s="2">
        <f t="shared" si="32"/>
        <v>140.79599999999999</v>
      </c>
      <c r="R531" s="2">
        <f t="shared" si="33"/>
        <v>80.72</v>
      </c>
      <c r="S531" s="2">
        <f t="shared" si="34"/>
        <v>60.075999999999993</v>
      </c>
      <c r="T531" s="6">
        <f t="shared" si="35"/>
        <v>0.42668825818915307</v>
      </c>
    </row>
    <row r="532" spans="1:20" ht="15.6" x14ac:dyDescent="0.3">
      <c r="A532" s="3" t="s">
        <v>601</v>
      </c>
      <c r="B532" s="4">
        <v>46286</v>
      </c>
      <c r="C532" s="5">
        <f>YEAR(SalesData[[#This Row],[Order Date]])</f>
        <v>2026</v>
      </c>
      <c r="D532" s="6" t="str">
        <f>"Q"&amp;ROUNDUP(MONTH(SalesData[[#This Row],[Order Date]])/3,0)</f>
        <v>Q3</v>
      </c>
      <c r="E532" s="7">
        <f>MONTH(SalesData[[#This Row],[Order Date]])</f>
        <v>9</v>
      </c>
      <c r="F532" s="6" t="str">
        <f>TEXT(SalesData[[#This Row],[Order Date]],"mmm")</f>
        <v>Sep</v>
      </c>
      <c r="G532" s="8" t="s">
        <v>61</v>
      </c>
      <c r="H532" s="8" t="s">
        <v>76</v>
      </c>
      <c r="I532" s="8" t="s">
        <v>30</v>
      </c>
      <c r="J532" s="8" t="s">
        <v>24</v>
      </c>
      <c r="K532" s="8" t="s">
        <v>51</v>
      </c>
      <c r="L532" s="8" t="s">
        <v>95</v>
      </c>
      <c r="M532" s="7">
        <v>1</v>
      </c>
      <c r="N532" s="2">
        <v>83.69</v>
      </c>
      <c r="O532" s="9">
        <v>0</v>
      </c>
      <c r="P532" s="2">
        <v>42.76</v>
      </c>
      <c r="Q532" s="2">
        <f t="shared" si="32"/>
        <v>83.69</v>
      </c>
      <c r="R532" s="2">
        <f t="shared" si="33"/>
        <v>42.76</v>
      </c>
      <c r="S532" s="2">
        <f t="shared" si="34"/>
        <v>40.93</v>
      </c>
      <c r="T532" s="6">
        <f t="shared" si="35"/>
        <v>0.48906679412116144</v>
      </c>
    </row>
    <row r="533" spans="1:20" ht="15.6" x14ac:dyDescent="0.3">
      <c r="A533" s="3" t="s">
        <v>602</v>
      </c>
      <c r="B533" s="4">
        <v>46048</v>
      </c>
      <c r="C533" s="5">
        <f>YEAR(SalesData[[#This Row],[Order Date]])</f>
        <v>2026</v>
      </c>
      <c r="D533" s="6" t="str">
        <f>"Q"&amp;ROUNDUP(MONTH(SalesData[[#This Row],[Order Date]])/3,0)</f>
        <v>Q1</v>
      </c>
      <c r="E533" s="7">
        <f>MONTH(SalesData[[#This Row],[Order Date]])</f>
        <v>1</v>
      </c>
      <c r="F533" s="6" t="str">
        <f>TEXT(SalesData[[#This Row],[Order Date]],"mmm")</f>
        <v>Jan</v>
      </c>
      <c r="G533" s="8" t="s">
        <v>61</v>
      </c>
      <c r="H533" s="8" t="s">
        <v>105</v>
      </c>
      <c r="I533" s="8" t="s">
        <v>30</v>
      </c>
      <c r="J533" s="8" t="s">
        <v>31</v>
      </c>
      <c r="K533" s="8" t="s">
        <v>25</v>
      </c>
      <c r="L533" s="8" t="s">
        <v>70</v>
      </c>
      <c r="M533" s="7">
        <v>2</v>
      </c>
      <c r="N533" s="2">
        <v>143.66</v>
      </c>
      <c r="O533" s="9">
        <v>0.15</v>
      </c>
      <c r="P533" s="2">
        <v>78.14</v>
      </c>
      <c r="Q533" s="2">
        <f t="shared" si="32"/>
        <v>244.22199999999998</v>
      </c>
      <c r="R533" s="2">
        <f t="shared" si="33"/>
        <v>156.28</v>
      </c>
      <c r="S533" s="2">
        <f t="shared" si="34"/>
        <v>87.941999999999979</v>
      </c>
      <c r="T533" s="6">
        <f t="shared" si="35"/>
        <v>0.36009040954541355</v>
      </c>
    </row>
    <row r="534" spans="1:20" ht="15.6" x14ac:dyDescent="0.3">
      <c r="A534" s="3" t="s">
        <v>603</v>
      </c>
      <c r="B534" s="4">
        <v>46255</v>
      </c>
      <c r="C534" s="5">
        <f>YEAR(SalesData[[#This Row],[Order Date]])</f>
        <v>2026</v>
      </c>
      <c r="D534" s="6" t="str">
        <f>"Q"&amp;ROUNDUP(MONTH(SalesData[[#This Row],[Order Date]])/3,0)</f>
        <v>Q3</v>
      </c>
      <c r="E534" s="7">
        <f>MONTH(SalesData[[#This Row],[Order Date]])</f>
        <v>8</v>
      </c>
      <c r="F534" s="6" t="str">
        <f>TEXT(SalesData[[#This Row],[Order Date]],"mmm")</f>
        <v>Aug</v>
      </c>
      <c r="G534" s="8" t="s">
        <v>28</v>
      </c>
      <c r="H534" s="8" t="s">
        <v>86</v>
      </c>
      <c r="I534" s="8" t="s">
        <v>23</v>
      </c>
      <c r="J534" s="8" t="s">
        <v>24</v>
      </c>
      <c r="K534" s="8" t="s">
        <v>39</v>
      </c>
      <c r="L534" s="8" t="s">
        <v>67</v>
      </c>
      <c r="M534" s="7">
        <v>5</v>
      </c>
      <c r="N534" s="2">
        <v>125.44</v>
      </c>
      <c r="O534" s="9">
        <v>0</v>
      </c>
      <c r="P534" s="2">
        <v>59.58</v>
      </c>
      <c r="Q534" s="2">
        <f t="shared" si="32"/>
        <v>627.20000000000005</v>
      </c>
      <c r="R534" s="2">
        <f t="shared" si="33"/>
        <v>297.89999999999998</v>
      </c>
      <c r="S534" s="2">
        <f t="shared" si="34"/>
        <v>329.30000000000007</v>
      </c>
      <c r="T534" s="6">
        <f t="shared" si="35"/>
        <v>0.52503188775510212</v>
      </c>
    </row>
    <row r="535" spans="1:20" ht="15.6" x14ac:dyDescent="0.3">
      <c r="A535" s="3" t="s">
        <v>604</v>
      </c>
      <c r="B535" s="4">
        <v>46356</v>
      </c>
      <c r="C535" s="5">
        <f>YEAR(SalesData[[#This Row],[Order Date]])</f>
        <v>2026</v>
      </c>
      <c r="D535" s="6" t="str">
        <f>"Q"&amp;ROUNDUP(MONTH(SalesData[[#This Row],[Order Date]])/3,0)</f>
        <v>Q4</v>
      </c>
      <c r="E535" s="7">
        <f>MONTH(SalesData[[#This Row],[Order Date]])</f>
        <v>11</v>
      </c>
      <c r="F535" s="6" t="str">
        <f>TEXT(SalesData[[#This Row],[Order Date]],"mmm")</f>
        <v>Nov</v>
      </c>
      <c r="G535" s="8" t="s">
        <v>28</v>
      </c>
      <c r="H535" s="8" t="s">
        <v>29</v>
      </c>
      <c r="I535" s="8" t="s">
        <v>23</v>
      </c>
      <c r="J535" s="8" t="s">
        <v>36</v>
      </c>
      <c r="K535" s="8" t="s">
        <v>98</v>
      </c>
      <c r="L535" s="8" t="s">
        <v>122</v>
      </c>
      <c r="M535" s="7">
        <v>1</v>
      </c>
      <c r="N535" s="2">
        <v>35.729999999999997</v>
      </c>
      <c r="O535" s="9">
        <v>0.2</v>
      </c>
      <c r="P535" s="2">
        <v>14.33</v>
      </c>
      <c r="Q535" s="2">
        <f t="shared" si="32"/>
        <v>28.584</v>
      </c>
      <c r="R535" s="2">
        <f t="shared" si="33"/>
        <v>14.33</v>
      </c>
      <c r="S535" s="2">
        <f t="shared" si="34"/>
        <v>14.254</v>
      </c>
      <c r="T535" s="6">
        <f t="shared" si="35"/>
        <v>0.49867058494262523</v>
      </c>
    </row>
    <row r="536" spans="1:20" ht="15.6" x14ac:dyDescent="0.3">
      <c r="A536" s="3" t="s">
        <v>605</v>
      </c>
      <c r="B536" s="4">
        <v>46186</v>
      </c>
      <c r="C536" s="5">
        <f>YEAR(SalesData[[#This Row],[Order Date]])</f>
        <v>2026</v>
      </c>
      <c r="D536" s="6" t="str">
        <f>"Q"&amp;ROUNDUP(MONTH(SalesData[[#This Row],[Order Date]])/3,0)</f>
        <v>Q2</v>
      </c>
      <c r="E536" s="7">
        <f>MONTH(SalesData[[#This Row],[Order Date]])</f>
        <v>6</v>
      </c>
      <c r="F536" s="6" t="str">
        <f>TEXT(SalesData[[#This Row],[Order Date]],"mmm")</f>
        <v>Jun</v>
      </c>
      <c r="G536" s="8" t="s">
        <v>21</v>
      </c>
      <c r="H536" s="8" t="s">
        <v>89</v>
      </c>
      <c r="I536" s="8" t="s">
        <v>23</v>
      </c>
      <c r="J536" s="8" t="s">
        <v>24</v>
      </c>
      <c r="K536" s="8" t="s">
        <v>25</v>
      </c>
      <c r="L536" s="8" t="s">
        <v>26</v>
      </c>
      <c r="M536" s="7">
        <v>1</v>
      </c>
      <c r="N536" s="2">
        <v>157.6</v>
      </c>
      <c r="O536" s="9">
        <v>0.05</v>
      </c>
      <c r="P536" s="2">
        <v>79.34</v>
      </c>
      <c r="Q536" s="2">
        <f t="shared" si="32"/>
        <v>149.72</v>
      </c>
      <c r="R536" s="2">
        <f t="shared" si="33"/>
        <v>79.34</v>
      </c>
      <c r="S536" s="2">
        <f t="shared" si="34"/>
        <v>70.38</v>
      </c>
      <c r="T536" s="6">
        <f t="shared" si="35"/>
        <v>0.47007747795885652</v>
      </c>
    </row>
    <row r="537" spans="1:20" ht="15.6" x14ac:dyDescent="0.3">
      <c r="A537" s="3" t="s">
        <v>606</v>
      </c>
      <c r="B537" s="4">
        <v>46339</v>
      </c>
      <c r="C537" s="5">
        <f>YEAR(SalesData[[#This Row],[Order Date]])</f>
        <v>2026</v>
      </c>
      <c r="D537" s="6" t="str">
        <f>"Q"&amp;ROUNDUP(MONTH(SalesData[[#This Row],[Order Date]])/3,0)</f>
        <v>Q4</v>
      </c>
      <c r="E537" s="7">
        <f>MONTH(SalesData[[#This Row],[Order Date]])</f>
        <v>11</v>
      </c>
      <c r="F537" s="6" t="str">
        <f>TEXT(SalesData[[#This Row],[Order Date]],"mmm")</f>
        <v>Nov</v>
      </c>
      <c r="G537" s="8" t="s">
        <v>54</v>
      </c>
      <c r="H537" s="8" t="s">
        <v>57</v>
      </c>
      <c r="I537" s="8" t="s">
        <v>23</v>
      </c>
      <c r="J537" s="8" t="s">
        <v>31</v>
      </c>
      <c r="K537" s="8" t="s">
        <v>32</v>
      </c>
      <c r="L537" s="8" t="s">
        <v>65</v>
      </c>
      <c r="M537" s="7">
        <v>1</v>
      </c>
      <c r="N537" s="2">
        <v>47.37</v>
      </c>
      <c r="O537" s="9">
        <v>0.2</v>
      </c>
      <c r="P537" s="2">
        <v>18.739999999999998</v>
      </c>
      <c r="Q537" s="2">
        <f t="shared" si="32"/>
        <v>37.896000000000001</v>
      </c>
      <c r="R537" s="2">
        <f t="shared" si="33"/>
        <v>18.739999999999998</v>
      </c>
      <c r="S537" s="2">
        <f t="shared" si="34"/>
        <v>19.156000000000002</v>
      </c>
      <c r="T537" s="6">
        <f t="shared" si="35"/>
        <v>0.50548870593202455</v>
      </c>
    </row>
    <row r="538" spans="1:20" ht="15.6" x14ac:dyDescent="0.3">
      <c r="A538" s="3" t="s">
        <v>607</v>
      </c>
      <c r="B538" s="4">
        <v>46118</v>
      </c>
      <c r="C538" s="5">
        <f>YEAR(SalesData[[#This Row],[Order Date]])</f>
        <v>2026</v>
      </c>
      <c r="D538" s="6" t="str">
        <f>"Q"&amp;ROUNDUP(MONTH(SalesData[[#This Row],[Order Date]])/3,0)</f>
        <v>Q2</v>
      </c>
      <c r="E538" s="7">
        <f>MONTH(SalesData[[#This Row],[Order Date]])</f>
        <v>4</v>
      </c>
      <c r="F538" s="6" t="str">
        <f>TEXT(SalesData[[#This Row],[Order Date]],"mmm")</f>
        <v>Apr</v>
      </c>
      <c r="G538" s="8" t="s">
        <v>28</v>
      </c>
      <c r="H538" s="8" t="s">
        <v>35</v>
      </c>
      <c r="I538" s="8" t="s">
        <v>30</v>
      </c>
      <c r="J538" s="8" t="s">
        <v>24</v>
      </c>
      <c r="K538" s="8" t="s">
        <v>25</v>
      </c>
      <c r="L538" s="8" t="s">
        <v>49</v>
      </c>
      <c r="M538" s="7">
        <v>1</v>
      </c>
      <c r="N538" s="2">
        <v>73</v>
      </c>
      <c r="O538" s="9">
        <v>0</v>
      </c>
      <c r="P538" s="2">
        <v>32.4</v>
      </c>
      <c r="Q538" s="2">
        <f t="shared" si="32"/>
        <v>73</v>
      </c>
      <c r="R538" s="2">
        <f t="shared" si="33"/>
        <v>32.4</v>
      </c>
      <c r="S538" s="2">
        <f t="shared" si="34"/>
        <v>40.6</v>
      </c>
      <c r="T538" s="6">
        <f t="shared" si="35"/>
        <v>0.55616438356164388</v>
      </c>
    </row>
    <row r="539" spans="1:20" ht="15.6" x14ac:dyDescent="0.3">
      <c r="A539" s="3" t="s">
        <v>608</v>
      </c>
      <c r="B539" s="4">
        <v>46117</v>
      </c>
      <c r="C539" s="5">
        <f>YEAR(SalesData[[#This Row],[Order Date]])</f>
        <v>2026</v>
      </c>
      <c r="D539" s="6" t="str">
        <f>"Q"&amp;ROUNDUP(MONTH(SalesData[[#This Row],[Order Date]])/3,0)</f>
        <v>Q2</v>
      </c>
      <c r="E539" s="7">
        <f>MONTH(SalesData[[#This Row],[Order Date]])</f>
        <v>4</v>
      </c>
      <c r="F539" s="6" t="str">
        <f>TEXT(SalesData[[#This Row],[Order Date]],"mmm")</f>
        <v>Apr</v>
      </c>
      <c r="G539" s="8" t="s">
        <v>21</v>
      </c>
      <c r="H539" s="8" t="s">
        <v>89</v>
      </c>
      <c r="I539" s="8" t="s">
        <v>48</v>
      </c>
      <c r="J539" s="8" t="s">
        <v>31</v>
      </c>
      <c r="K539" s="8" t="s">
        <v>25</v>
      </c>
      <c r="L539" s="8" t="s">
        <v>26</v>
      </c>
      <c r="M539" s="7">
        <v>2</v>
      </c>
      <c r="N539" s="2">
        <v>155.13</v>
      </c>
      <c r="O539" s="9">
        <v>0.15</v>
      </c>
      <c r="P539" s="2">
        <v>80.959999999999994</v>
      </c>
      <c r="Q539" s="2">
        <f t="shared" si="32"/>
        <v>263.721</v>
      </c>
      <c r="R539" s="2">
        <f t="shared" si="33"/>
        <v>161.91999999999999</v>
      </c>
      <c r="S539" s="2">
        <f t="shared" si="34"/>
        <v>101.80100000000002</v>
      </c>
      <c r="T539" s="6">
        <f t="shared" si="35"/>
        <v>0.38601779911345707</v>
      </c>
    </row>
    <row r="540" spans="1:20" ht="15.6" x14ac:dyDescent="0.3">
      <c r="A540" s="3" t="s">
        <v>609</v>
      </c>
      <c r="B540" s="4">
        <v>46174</v>
      </c>
      <c r="C540" s="5">
        <f>YEAR(SalesData[[#This Row],[Order Date]])</f>
        <v>2026</v>
      </c>
      <c r="D540" s="6" t="str">
        <f>"Q"&amp;ROUNDUP(MONTH(SalesData[[#This Row],[Order Date]])/3,0)</f>
        <v>Q2</v>
      </c>
      <c r="E540" s="7">
        <f>MONTH(SalesData[[#This Row],[Order Date]])</f>
        <v>6</v>
      </c>
      <c r="F540" s="6" t="str">
        <f>TEXT(SalesData[[#This Row],[Order Date]],"mmm")</f>
        <v>Jun</v>
      </c>
      <c r="G540" s="8" t="s">
        <v>28</v>
      </c>
      <c r="H540" s="8" t="s">
        <v>86</v>
      </c>
      <c r="I540" s="8" t="s">
        <v>30</v>
      </c>
      <c r="J540" s="8" t="s">
        <v>24</v>
      </c>
      <c r="K540" s="8" t="s">
        <v>25</v>
      </c>
      <c r="L540" s="8" t="s">
        <v>26</v>
      </c>
      <c r="M540" s="7">
        <v>2</v>
      </c>
      <c r="N540" s="2">
        <v>156.31</v>
      </c>
      <c r="O540" s="9">
        <v>0</v>
      </c>
      <c r="P540" s="2">
        <v>79.87</v>
      </c>
      <c r="Q540" s="2">
        <f t="shared" si="32"/>
        <v>312.62</v>
      </c>
      <c r="R540" s="2">
        <f t="shared" si="33"/>
        <v>159.74</v>
      </c>
      <c r="S540" s="2">
        <f t="shared" si="34"/>
        <v>152.88</v>
      </c>
      <c r="T540" s="6">
        <f t="shared" si="35"/>
        <v>0.4890282131661442</v>
      </c>
    </row>
    <row r="541" spans="1:20" ht="15.6" x14ac:dyDescent="0.3">
      <c r="A541" s="3" t="s">
        <v>610</v>
      </c>
      <c r="B541" s="4">
        <v>46270</v>
      </c>
      <c r="C541" s="5">
        <f>YEAR(SalesData[[#This Row],[Order Date]])</f>
        <v>2026</v>
      </c>
      <c r="D541" s="6" t="str">
        <f>"Q"&amp;ROUNDUP(MONTH(SalesData[[#This Row],[Order Date]])/3,0)</f>
        <v>Q3</v>
      </c>
      <c r="E541" s="7">
        <f>MONTH(SalesData[[#This Row],[Order Date]])</f>
        <v>9</v>
      </c>
      <c r="F541" s="6" t="str">
        <f>TEXT(SalesData[[#This Row],[Order Date]],"mmm")</f>
        <v>Sep</v>
      </c>
      <c r="G541" s="8" t="s">
        <v>54</v>
      </c>
      <c r="H541" s="8" t="s">
        <v>57</v>
      </c>
      <c r="I541" s="8" t="s">
        <v>30</v>
      </c>
      <c r="J541" s="8" t="s">
        <v>31</v>
      </c>
      <c r="K541" s="8" t="s">
        <v>39</v>
      </c>
      <c r="L541" s="8" t="s">
        <v>67</v>
      </c>
      <c r="M541" s="7">
        <v>1</v>
      </c>
      <c r="N541" s="2">
        <v>121.59</v>
      </c>
      <c r="O541" s="9">
        <v>0</v>
      </c>
      <c r="P541" s="2">
        <v>62.44</v>
      </c>
      <c r="Q541" s="2">
        <f t="shared" si="32"/>
        <v>121.59</v>
      </c>
      <c r="R541" s="2">
        <f t="shared" si="33"/>
        <v>62.44</v>
      </c>
      <c r="S541" s="2">
        <f t="shared" si="34"/>
        <v>59.150000000000006</v>
      </c>
      <c r="T541" s="6">
        <f t="shared" si="35"/>
        <v>0.4864709268854347</v>
      </c>
    </row>
    <row r="542" spans="1:20" ht="15.6" x14ac:dyDescent="0.3">
      <c r="A542" s="3" t="s">
        <v>611</v>
      </c>
      <c r="B542" s="4">
        <v>46367</v>
      </c>
      <c r="C542" s="5">
        <f>YEAR(SalesData[[#This Row],[Order Date]])</f>
        <v>2026</v>
      </c>
      <c r="D542" s="6" t="str">
        <f>"Q"&amp;ROUNDUP(MONTH(SalesData[[#This Row],[Order Date]])/3,0)</f>
        <v>Q4</v>
      </c>
      <c r="E542" s="7">
        <f>MONTH(SalesData[[#This Row],[Order Date]])</f>
        <v>12</v>
      </c>
      <c r="F542" s="6" t="str">
        <f>TEXT(SalesData[[#This Row],[Order Date]],"mmm")</f>
        <v>Dec</v>
      </c>
      <c r="G542" s="8" t="s">
        <v>21</v>
      </c>
      <c r="H542" s="8" t="s">
        <v>22</v>
      </c>
      <c r="I542" s="8" t="s">
        <v>30</v>
      </c>
      <c r="J542" s="8" t="s">
        <v>31</v>
      </c>
      <c r="K542" s="8" t="s">
        <v>51</v>
      </c>
      <c r="L542" s="8" t="s">
        <v>72</v>
      </c>
      <c r="M542" s="7">
        <v>6</v>
      </c>
      <c r="N542" s="2">
        <v>39.44</v>
      </c>
      <c r="O542" s="9">
        <v>0.1</v>
      </c>
      <c r="P542" s="2">
        <v>16.89</v>
      </c>
      <c r="Q542" s="2">
        <f t="shared" si="32"/>
        <v>212.976</v>
      </c>
      <c r="R542" s="2">
        <f t="shared" si="33"/>
        <v>101.34</v>
      </c>
      <c r="S542" s="2">
        <f t="shared" si="34"/>
        <v>111.636</v>
      </c>
      <c r="T542" s="6">
        <f t="shared" si="35"/>
        <v>0.52417173766058145</v>
      </c>
    </row>
    <row r="543" spans="1:20" ht="15.6" x14ac:dyDescent="0.3">
      <c r="A543" s="3" t="s">
        <v>612</v>
      </c>
      <c r="B543" s="4">
        <v>46166</v>
      </c>
      <c r="C543" s="5">
        <f>YEAR(SalesData[[#This Row],[Order Date]])</f>
        <v>2026</v>
      </c>
      <c r="D543" s="6" t="str">
        <f>"Q"&amp;ROUNDUP(MONTH(SalesData[[#This Row],[Order Date]])/3,0)</f>
        <v>Q2</v>
      </c>
      <c r="E543" s="7">
        <f>MONTH(SalesData[[#This Row],[Order Date]])</f>
        <v>5</v>
      </c>
      <c r="F543" s="6" t="str">
        <f>TEXT(SalesData[[#This Row],[Order Date]],"mmm")</f>
        <v>May</v>
      </c>
      <c r="G543" s="8" t="s">
        <v>28</v>
      </c>
      <c r="H543" s="8" t="s">
        <v>86</v>
      </c>
      <c r="I543" s="8" t="s">
        <v>48</v>
      </c>
      <c r="J543" s="8" t="s">
        <v>36</v>
      </c>
      <c r="K543" s="8" t="s">
        <v>51</v>
      </c>
      <c r="L543" s="8" t="s">
        <v>95</v>
      </c>
      <c r="M543" s="7">
        <v>2</v>
      </c>
      <c r="N543" s="2">
        <v>80.59</v>
      </c>
      <c r="O543" s="9">
        <v>0.05</v>
      </c>
      <c r="P543" s="2">
        <v>41.44</v>
      </c>
      <c r="Q543" s="2">
        <f t="shared" si="32"/>
        <v>153.12100000000001</v>
      </c>
      <c r="R543" s="2">
        <f t="shared" si="33"/>
        <v>82.88</v>
      </c>
      <c r="S543" s="2">
        <f t="shared" si="34"/>
        <v>70.241000000000014</v>
      </c>
      <c r="T543" s="6">
        <f t="shared" si="35"/>
        <v>0.45872871781140412</v>
      </c>
    </row>
    <row r="544" spans="1:20" ht="15.6" x14ac:dyDescent="0.3">
      <c r="A544" s="3" t="s">
        <v>613</v>
      </c>
      <c r="B544" s="4">
        <v>46119</v>
      </c>
      <c r="C544" s="5">
        <f>YEAR(SalesData[[#This Row],[Order Date]])</f>
        <v>2026</v>
      </c>
      <c r="D544" s="6" t="str">
        <f>"Q"&amp;ROUNDUP(MONTH(SalesData[[#This Row],[Order Date]])/3,0)</f>
        <v>Q2</v>
      </c>
      <c r="E544" s="7">
        <f>MONTH(SalesData[[#This Row],[Order Date]])</f>
        <v>4</v>
      </c>
      <c r="F544" s="6" t="str">
        <f>TEXT(SalesData[[#This Row],[Order Date]],"mmm")</f>
        <v>Apr</v>
      </c>
      <c r="G544" s="8" t="s">
        <v>28</v>
      </c>
      <c r="H544" s="8" t="s">
        <v>29</v>
      </c>
      <c r="I544" s="8" t="s">
        <v>30</v>
      </c>
      <c r="J544" s="8" t="s">
        <v>31</v>
      </c>
      <c r="K544" s="8" t="s">
        <v>25</v>
      </c>
      <c r="L544" s="8" t="s">
        <v>26</v>
      </c>
      <c r="M544" s="7">
        <v>3</v>
      </c>
      <c r="N544" s="2">
        <v>152.62</v>
      </c>
      <c r="O544" s="9">
        <v>0.05</v>
      </c>
      <c r="P544" s="2">
        <v>77.75</v>
      </c>
      <c r="Q544" s="2">
        <f t="shared" si="32"/>
        <v>434.96699999999998</v>
      </c>
      <c r="R544" s="2">
        <f t="shared" si="33"/>
        <v>233.25</v>
      </c>
      <c r="S544" s="2">
        <f t="shared" si="34"/>
        <v>201.71699999999998</v>
      </c>
      <c r="T544" s="6">
        <f t="shared" si="35"/>
        <v>0.46375242259757637</v>
      </c>
    </row>
    <row r="545" spans="1:20" ht="15.6" x14ac:dyDescent="0.3">
      <c r="A545" s="3" t="s">
        <v>614</v>
      </c>
      <c r="B545" s="4">
        <v>46251</v>
      </c>
      <c r="C545" s="5">
        <f>YEAR(SalesData[[#This Row],[Order Date]])</f>
        <v>2026</v>
      </c>
      <c r="D545" s="6" t="str">
        <f>"Q"&amp;ROUNDUP(MONTH(SalesData[[#This Row],[Order Date]])/3,0)</f>
        <v>Q3</v>
      </c>
      <c r="E545" s="7">
        <f>MONTH(SalesData[[#This Row],[Order Date]])</f>
        <v>8</v>
      </c>
      <c r="F545" s="6" t="str">
        <f>TEXT(SalesData[[#This Row],[Order Date]],"mmm")</f>
        <v>Aug</v>
      </c>
      <c r="G545" s="8" t="s">
        <v>54</v>
      </c>
      <c r="H545" s="8" t="s">
        <v>82</v>
      </c>
      <c r="I545" s="8" t="s">
        <v>30</v>
      </c>
      <c r="J545" s="8" t="s">
        <v>31</v>
      </c>
      <c r="K545" s="8" t="s">
        <v>32</v>
      </c>
      <c r="L545" s="8" t="s">
        <v>33</v>
      </c>
      <c r="M545" s="7">
        <v>4</v>
      </c>
      <c r="N545" s="2">
        <v>36.93</v>
      </c>
      <c r="O545" s="9">
        <v>0</v>
      </c>
      <c r="P545" s="2">
        <v>13.36</v>
      </c>
      <c r="Q545" s="2">
        <f t="shared" si="32"/>
        <v>147.72</v>
      </c>
      <c r="R545" s="2">
        <f t="shared" si="33"/>
        <v>53.44</v>
      </c>
      <c r="S545" s="2">
        <f t="shared" si="34"/>
        <v>94.28</v>
      </c>
      <c r="T545" s="6">
        <f t="shared" si="35"/>
        <v>0.63823449769834828</v>
      </c>
    </row>
    <row r="546" spans="1:20" ht="15.6" x14ac:dyDescent="0.3">
      <c r="A546" s="3" t="s">
        <v>615</v>
      </c>
      <c r="B546" s="4">
        <v>46252</v>
      </c>
      <c r="C546" s="5">
        <f>YEAR(SalesData[[#This Row],[Order Date]])</f>
        <v>2026</v>
      </c>
      <c r="D546" s="6" t="str">
        <f>"Q"&amp;ROUNDUP(MONTH(SalesData[[#This Row],[Order Date]])/3,0)</f>
        <v>Q3</v>
      </c>
      <c r="E546" s="7">
        <f>MONTH(SalesData[[#This Row],[Order Date]])</f>
        <v>8</v>
      </c>
      <c r="F546" s="6" t="str">
        <f>TEXT(SalesData[[#This Row],[Order Date]],"mmm")</f>
        <v>Aug</v>
      </c>
      <c r="G546" s="8" t="s">
        <v>28</v>
      </c>
      <c r="H546" s="8" t="s">
        <v>35</v>
      </c>
      <c r="I546" s="8" t="s">
        <v>30</v>
      </c>
      <c r="J546" s="8" t="s">
        <v>24</v>
      </c>
      <c r="K546" s="8" t="s">
        <v>32</v>
      </c>
      <c r="L546" s="8" t="s">
        <v>33</v>
      </c>
      <c r="M546" s="7">
        <v>2</v>
      </c>
      <c r="N546" s="2">
        <v>36.020000000000003</v>
      </c>
      <c r="O546" s="9">
        <v>0</v>
      </c>
      <c r="P546" s="2">
        <v>13.87</v>
      </c>
      <c r="Q546" s="2">
        <f t="shared" si="32"/>
        <v>72.040000000000006</v>
      </c>
      <c r="R546" s="2">
        <f t="shared" si="33"/>
        <v>27.74</v>
      </c>
      <c r="S546" s="2">
        <f t="shared" si="34"/>
        <v>44.300000000000011</v>
      </c>
      <c r="T546" s="6">
        <f t="shared" si="35"/>
        <v>0.61493614658523055</v>
      </c>
    </row>
    <row r="547" spans="1:20" ht="15.6" x14ac:dyDescent="0.3">
      <c r="A547" s="3" t="s">
        <v>616</v>
      </c>
      <c r="B547" s="4">
        <v>46313</v>
      </c>
      <c r="C547" s="5">
        <f>YEAR(SalesData[[#This Row],[Order Date]])</f>
        <v>2026</v>
      </c>
      <c r="D547" s="6" t="str">
        <f>"Q"&amp;ROUNDUP(MONTH(SalesData[[#This Row],[Order Date]])/3,0)</f>
        <v>Q4</v>
      </c>
      <c r="E547" s="7">
        <f>MONTH(SalesData[[#This Row],[Order Date]])</f>
        <v>10</v>
      </c>
      <c r="F547" s="6" t="str">
        <f>TEXT(SalesData[[#This Row],[Order Date]],"mmm")</f>
        <v>Oct</v>
      </c>
      <c r="G547" s="8" t="s">
        <v>54</v>
      </c>
      <c r="H547" s="8" t="s">
        <v>112</v>
      </c>
      <c r="I547" s="8" t="s">
        <v>30</v>
      </c>
      <c r="J547" s="8" t="s">
        <v>31</v>
      </c>
      <c r="K547" s="8" t="s">
        <v>39</v>
      </c>
      <c r="L547" s="8" t="s">
        <v>67</v>
      </c>
      <c r="M547" s="7">
        <v>2</v>
      </c>
      <c r="N547" s="2">
        <v>125.91</v>
      </c>
      <c r="O547" s="9">
        <v>0</v>
      </c>
      <c r="P547" s="2">
        <v>61.95</v>
      </c>
      <c r="Q547" s="2">
        <f t="shared" si="32"/>
        <v>251.82</v>
      </c>
      <c r="R547" s="2">
        <f t="shared" si="33"/>
        <v>123.9</v>
      </c>
      <c r="S547" s="2">
        <f t="shared" si="34"/>
        <v>127.91999999999999</v>
      </c>
      <c r="T547" s="6">
        <f t="shared" si="35"/>
        <v>0.50798189182749576</v>
      </c>
    </row>
    <row r="548" spans="1:20" ht="15.6" x14ac:dyDescent="0.3">
      <c r="A548" s="3" t="s">
        <v>617</v>
      </c>
      <c r="B548" s="4">
        <v>46353</v>
      </c>
      <c r="C548" s="5">
        <f>YEAR(SalesData[[#This Row],[Order Date]])</f>
        <v>2026</v>
      </c>
      <c r="D548" s="6" t="str">
        <f>"Q"&amp;ROUNDUP(MONTH(SalesData[[#This Row],[Order Date]])/3,0)</f>
        <v>Q4</v>
      </c>
      <c r="E548" s="7">
        <f>MONTH(SalesData[[#This Row],[Order Date]])</f>
        <v>11</v>
      </c>
      <c r="F548" s="6" t="str">
        <f>TEXT(SalesData[[#This Row],[Order Date]],"mmm")</f>
        <v>Nov</v>
      </c>
      <c r="G548" s="8" t="s">
        <v>21</v>
      </c>
      <c r="H548" s="8" t="s">
        <v>44</v>
      </c>
      <c r="I548" s="8" t="s">
        <v>23</v>
      </c>
      <c r="J548" s="8" t="s">
        <v>24</v>
      </c>
      <c r="K548" s="8" t="s">
        <v>39</v>
      </c>
      <c r="L548" s="8" t="s">
        <v>40</v>
      </c>
      <c r="M548" s="7">
        <v>1</v>
      </c>
      <c r="N548" s="2">
        <v>195.32</v>
      </c>
      <c r="O548" s="9">
        <v>0</v>
      </c>
      <c r="P548" s="2">
        <v>103.21</v>
      </c>
      <c r="Q548" s="2">
        <f t="shared" si="32"/>
        <v>195.32</v>
      </c>
      <c r="R548" s="2">
        <f t="shared" si="33"/>
        <v>103.21</v>
      </c>
      <c r="S548" s="2">
        <f t="shared" si="34"/>
        <v>92.11</v>
      </c>
      <c r="T548" s="6">
        <f t="shared" si="35"/>
        <v>0.47158509113250052</v>
      </c>
    </row>
    <row r="549" spans="1:20" ht="15.6" x14ac:dyDescent="0.3">
      <c r="A549" s="3" t="s">
        <v>618</v>
      </c>
      <c r="B549" s="4">
        <v>46046</v>
      </c>
      <c r="C549" s="5">
        <f>YEAR(SalesData[[#This Row],[Order Date]])</f>
        <v>2026</v>
      </c>
      <c r="D549" s="6" t="str">
        <f>"Q"&amp;ROUNDUP(MONTH(SalesData[[#This Row],[Order Date]])/3,0)</f>
        <v>Q1</v>
      </c>
      <c r="E549" s="7">
        <f>MONTH(SalesData[[#This Row],[Order Date]])</f>
        <v>1</v>
      </c>
      <c r="F549" s="6" t="str">
        <f>TEXT(SalesData[[#This Row],[Order Date]],"mmm")</f>
        <v>Jan</v>
      </c>
      <c r="G549" s="8" t="s">
        <v>21</v>
      </c>
      <c r="H549" s="8" t="s">
        <v>89</v>
      </c>
      <c r="I549" s="8" t="s">
        <v>23</v>
      </c>
      <c r="J549" s="8" t="s">
        <v>31</v>
      </c>
      <c r="K549" s="8" t="s">
        <v>39</v>
      </c>
      <c r="L549" s="8" t="s">
        <v>40</v>
      </c>
      <c r="M549" s="7">
        <v>4</v>
      </c>
      <c r="N549" s="2">
        <v>191.43</v>
      </c>
      <c r="O549" s="9">
        <v>0</v>
      </c>
      <c r="P549" s="2">
        <v>106.82</v>
      </c>
      <c r="Q549" s="2">
        <f t="shared" si="32"/>
        <v>765.72</v>
      </c>
      <c r="R549" s="2">
        <f t="shared" si="33"/>
        <v>427.28</v>
      </c>
      <c r="S549" s="2">
        <f t="shared" si="34"/>
        <v>338.44000000000005</v>
      </c>
      <c r="T549" s="6">
        <f t="shared" si="35"/>
        <v>0.441989238886277</v>
      </c>
    </row>
    <row r="550" spans="1:20" ht="15.6" x14ac:dyDescent="0.3">
      <c r="A550" s="3" t="s">
        <v>619</v>
      </c>
      <c r="B550" s="4">
        <v>46359</v>
      </c>
      <c r="C550" s="5">
        <f>YEAR(SalesData[[#This Row],[Order Date]])</f>
        <v>2026</v>
      </c>
      <c r="D550" s="6" t="str">
        <f>"Q"&amp;ROUNDUP(MONTH(SalesData[[#This Row],[Order Date]])/3,0)</f>
        <v>Q4</v>
      </c>
      <c r="E550" s="7">
        <f>MONTH(SalesData[[#This Row],[Order Date]])</f>
        <v>12</v>
      </c>
      <c r="F550" s="6" t="str">
        <f>TEXT(SalesData[[#This Row],[Order Date]],"mmm")</f>
        <v>Dec</v>
      </c>
      <c r="G550" s="8" t="s">
        <v>28</v>
      </c>
      <c r="H550" s="8" t="s">
        <v>35</v>
      </c>
      <c r="I550" s="8" t="s">
        <v>45</v>
      </c>
      <c r="J550" s="8" t="s">
        <v>36</v>
      </c>
      <c r="K550" s="8" t="s">
        <v>51</v>
      </c>
      <c r="L550" s="8" t="s">
        <v>95</v>
      </c>
      <c r="M550" s="7">
        <v>6</v>
      </c>
      <c r="N550" s="2">
        <v>80.17</v>
      </c>
      <c r="O550" s="9">
        <v>0.1</v>
      </c>
      <c r="P550" s="2">
        <v>42.67</v>
      </c>
      <c r="Q550" s="2">
        <f t="shared" si="32"/>
        <v>432.91800000000001</v>
      </c>
      <c r="R550" s="2">
        <f t="shared" si="33"/>
        <v>256.02</v>
      </c>
      <c r="S550" s="2">
        <f t="shared" si="34"/>
        <v>176.89800000000002</v>
      </c>
      <c r="T550" s="6">
        <f t="shared" si="35"/>
        <v>0.40861779828974543</v>
      </c>
    </row>
    <row r="551" spans="1:20" ht="15.6" x14ac:dyDescent="0.3">
      <c r="A551" s="3" t="s">
        <v>620</v>
      </c>
      <c r="B551" s="4">
        <v>46258</v>
      </c>
      <c r="C551" s="5">
        <f>YEAR(SalesData[[#This Row],[Order Date]])</f>
        <v>2026</v>
      </c>
      <c r="D551" s="6" t="str">
        <f>"Q"&amp;ROUNDUP(MONTH(SalesData[[#This Row],[Order Date]])/3,0)</f>
        <v>Q3</v>
      </c>
      <c r="E551" s="7">
        <f>MONTH(SalesData[[#This Row],[Order Date]])</f>
        <v>8</v>
      </c>
      <c r="F551" s="6" t="str">
        <f>TEXT(SalesData[[#This Row],[Order Date]],"mmm")</f>
        <v>Aug</v>
      </c>
      <c r="G551" s="8" t="s">
        <v>28</v>
      </c>
      <c r="H551" s="8" t="s">
        <v>29</v>
      </c>
      <c r="I551" s="8" t="s">
        <v>30</v>
      </c>
      <c r="J551" s="8" t="s">
        <v>24</v>
      </c>
      <c r="K551" s="8" t="s">
        <v>98</v>
      </c>
      <c r="L551" s="8" t="s">
        <v>103</v>
      </c>
      <c r="M551" s="7">
        <v>3</v>
      </c>
      <c r="N551" s="2">
        <v>51.29</v>
      </c>
      <c r="O551" s="9">
        <v>0</v>
      </c>
      <c r="P551" s="2">
        <v>22.08</v>
      </c>
      <c r="Q551" s="2">
        <f t="shared" si="32"/>
        <v>153.87</v>
      </c>
      <c r="R551" s="2">
        <f t="shared" si="33"/>
        <v>66.239999999999995</v>
      </c>
      <c r="S551" s="2">
        <f t="shared" si="34"/>
        <v>87.63000000000001</v>
      </c>
      <c r="T551" s="6">
        <f t="shared" si="35"/>
        <v>0.56950672645739919</v>
      </c>
    </row>
    <row r="552" spans="1:20" ht="15.6" x14ac:dyDescent="0.3">
      <c r="A552" s="3" t="s">
        <v>621</v>
      </c>
      <c r="B552" s="4">
        <v>46212</v>
      </c>
      <c r="C552" s="5">
        <f>YEAR(SalesData[[#This Row],[Order Date]])</f>
        <v>2026</v>
      </c>
      <c r="D552" s="6" t="str">
        <f>"Q"&amp;ROUNDUP(MONTH(SalesData[[#This Row],[Order Date]])/3,0)</f>
        <v>Q3</v>
      </c>
      <c r="E552" s="7">
        <f>MONTH(SalesData[[#This Row],[Order Date]])</f>
        <v>7</v>
      </c>
      <c r="F552" s="6" t="str">
        <f>TEXT(SalesData[[#This Row],[Order Date]],"mmm")</f>
        <v>Jul</v>
      </c>
      <c r="G552" s="8" t="s">
        <v>28</v>
      </c>
      <c r="H552" s="8" t="s">
        <v>86</v>
      </c>
      <c r="I552" s="8" t="s">
        <v>30</v>
      </c>
      <c r="J552" s="8" t="s">
        <v>31</v>
      </c>
      <c r="K552" s="8" t="s">
        <v>32</v>
      </c>
      <c r="L552" s="8" t="s">
        <v>37</v>
      </c>
      <c r="M552" s="7">
        <v>1</v>
      </c>
      <c r="N552" s="2">
        <v>135.44</v>
      </c>
      <c r="O552" s="9">
        <v>0</v>
      </c>
      <c r="P552" s="2">
        <v>65.48</v>
      </c>
      <c r="Q552" s="2">
        <f t="shared" si="32"/>
        <v>135.44</v>
      </c>
      <c r="R552" s="2">
        <f t="shared" si="33"/>
        <v>65.48</v>
      </c>
      <c r="S552" s="2">
        <f t="shared" si="34"/>
        <v>69.959999999999994</v>
      </c>
      <c r="T552" s="6">
        <f t="shared" si="35"/>
        <v>0.51653868871825159</v>
      </c>
    </row>
    <row r="553" spans="1:20" ht="15.6" x14ac:dyDescent="0.3">
      <c r="A553" s="3" t="s">
        <v>622</v>
      </c>
      <c r="B553" s="4">
        <v>46124</v>
      </c>
      <c r="C553" s="5">
        <f>YEAR(SalesData[[#This Row],[Order Date]])</f>
        <v>2026</v>
      </c>
      <c r="D553" s="6" t="str">
        <f>"Q"&amp;ROUNDUP(MONTH(SalesData[[#This Row],[Order Date]])/3,0)</f>
        <v>Q2</v>
      </c>
      <c r="E553" s="7">
        <f>MONTH(SalesData[[#This Row],[Order Date]])</f>
        <v>4</v>
      </c>
      <c r="F553" s="6" t="str">
        <f>TEXT(SalesData[[#This Row],[Order Date]],"mmm")</f>
        <v>Apr</v>
      </c>
      <c r="G553" s="8" t="s">
        <v>28</v>
      </c>
      <c r="H553" s="8" t="s">
        <v>86</v>
      </c>
      <c r="I553" s="8" t="s">
        <v>30</v>
      </c>
      <c r="J553" s="8" t="s">
        <v>31</v>
      </c>
      <c r="K553" s="8" t="s">
        <v>98</v>
      </c>
      <c r="L553" s="8" t="s">
        <v>122</v>
      </c>
      <c r="M553" s="7">
        <v>1</v>
      </c>
      <c r="N553" s="2">
        <v>36.840000000000003</v>
      </c>
      <c r="O553" s="9">
        <v>0.1</v>
      </c>
      <c r="P553" s="2">
        <v>13.86</v>
      </c>
      <c r="Q553" s="2">
        <f t="shared" si="32"/>
        <v>33.156000000000006</v>
      </c>
      <c r="R553" s="2">
        <f t="shared" si="33"/>
        <v>13.86</v>
      </c>
      <c r="S553" s="2">
        <f t="shared" si="34"/>
        <v>19.296000000000006</v>
      </c>
      <c r="T553" s="6">
        <f t="shared" si="35"/>
        <v>0.58197611292073836</v>
      </c>
    </row>
    <row r="554" spans="1:20" ht="15.6" x14ac:dyDescent="0.3">
      <c r="A554" s="3" t="s">
        <v>623</v>
      </c>
      <c r="B554" s="4">
        <v>46240</v>
      </c>
      <c r="C554" s="5">
        <f>YEAR(SalesData[[#This Row],[Order Date]])</f>
        <v>2026</v>
      </c>
      <c r="D554" s="6" t="str">
        <f>"Q"&amp;ROUNDUP(MONTH(SalesData[[#This Row],[Order Date]])/3,0)</f>
        <v>Q3</v>
      </c>
      <c r="E554" s="7">
        <f>MONTH(SalesData[[#This Row],[Order Date]])</f>
        <v>8</v>
      </c>
      <c r="F554" s="6" t="str">
        <f>TEXT(SalesData[[#This Row],[Order Date]],"mmm")</f>
        <v>Aug</v>
      </c>
      <c r="G554" s="8" t="s">
        <v>21</v>
      </c>
      <c r="H554" s="8" t="s">
        <v>89</v>
      </c>
      <c r="I554" s="8" t="s">
        <v>30</v>
      </c>
      <c r="J554" s="8" t="s">
        <v>31</v>
      </c>
      <c r="K554" s="8" t="s">
        <v>51</v>
      </c>
      <c r="L554" s="8" t="s">
        <v>95</v>
      </c>
      <c r="M554" s="7">
        <v>2</v>
      </c>
      <c r="N554" s="2">
        <v>82.92</v>
      </c>
      <c r="O554" s="9">
        <v>0</v>
      </c>
      <c r="P554" s="2">
        <v>41.64</v>
      </c>
      <c r="Q554" s="2">
        <f t="shared" si="32"/>
        <v>165.84</v>
      </c>
      <c r="R554" s="2">
        <f t="shared" si="33"/>
        <v>83.28</v>
      </c>
      <c r="S554" s="2">
        <f t="shared" si="34"/>
        <v>82.56</v>
      </c>
      <c r="T554" s="6">
        <f t="shared" si="35"/>
        <v>0.49782923299565845</v>
      </c>
    </row>
    <row r="555" spans="1:20" ht="15.6" x14ac:dyDescent="0.3">
      <c r="A555" s="3" t="s">
        <v>624</v>
      </c>
      <c r="B555" s="4">
        <v>46173</v>
      </c>
      <c r="C555" s="5">
        <f>YEAR(SalesData[[#This Row],[Order Date]])</f>
        <v>2026</v>
      </c>
      <c r="D555" s="6" t="str">
        <f>"Q"&amp;ROUNDUP(MONTH(SalesData[[#This Row],[Order Date]])/3,0)</f>
        <v>Q2</v>
      </c>
      <c r="E555" s="7">
        <f>MONTH(SalesData[[#This Row],[Order Date]])</f>
        <v>5</v>
      </c>
      <c r="F555" s="6" t="str">
        <f>TEXT(SalesData[[#This Row],[Order Date]],"mmm")</f>
        <v>May</v>
      </c>
      <c r="G555" s="8" t="s">
        <v>54</v>
      </c>
      <c r="H555" s="8" t="s">
        <v>57</v>
      </c>
      <c r="I555" s="8" t="s">
        <v>30</v>
      </c>
      <c r="J555" s="8" t="s">
        <v>31</v>
      </c>
      <c r="K555" s="8" t="s">
        <v>25</v>
      </c>
      <c r="L555" s="8" t="s">
        <v>70</v>
      </c>
      <c r="M555" s="7">
        <v>1</v>
      </c>
      <c r="N555" s="2">
        <v>147.30000000000001</v>
      </c>
      <c r="O555" s="9">
        <v>0.05</v>
      </c>
      <c r="P555" s="2">
        <v>81.510000000000005</v>
      </c>
      <c r="Q555" s="2">
        <f t="shared" si="32"/>
        <v>139.935</v>
      </c>
      <c r="R555" s="2">
        <f t="shared" si="33"/>
        <v>81.510000000000005</v>
      </c>
      <c r="S555" s="2">
        <f t="shared" si="34"/>
        <v>58.424999999999997</v>
      </c>
      <c r="T555" s="6">
        <f t="shared" si="35"/>
        <v>0.41751527494908347</v>
      </c>
    </row>
    <row r="556" spans="1:20" ht="15.6" x14ac:dyDescent="0.3">
      <c r="A556" s="3" t="s">
        <v>625</v>
      </c>
      <c r="B556" s="4">
        <v>46344</v>
      </c>
      <c r="C556" s="5">
        <f>YEAR(SalesData[[#This Row],[Order Date]])</f>
        <v>2026</v>
      </c>
      <c r="D556" s="6" t="str">
        <f>"Q"&amp;ROUNDUP(MONTH(SalesData[[#This Row],[Order Date]])/3,0)</f>
        <v>Q4</v>
      </c>
      <c r="E556" s="7">
        <f>MONTH(SalesData[[#This Row],[Order Date]])</f>
        <v>11</v>
      </c>
      <c r="F556" s="6" t="str">
        <f>TEXT(SalesData[[#This Row],[Order Date]],"mmm")</f>
        <v>Nov</v>
      </c>
      <c r="G556" s="8" t="s">
        <v>54</v>
      </c>
      <c r="H556" s="8" t="s">
        <v>82</v>
      </c>
      <c r="I556" s="8" t="s">
        <v>23</v>
      </c>
      <c r="J556" s="8" t="s">
        <v>31</v>
      </c>
      <c r="K556" s="8" t="s">
        <v>39</v>
      </c>
      <c r="L556" s="8" t="s">
        <v>67</v>
      </c>
      <c r="M556" s="7">
        <v>3</v>
      </c>
      <c r="N556" s="2">
        <v>120.29</v>
      </c>
      <c r="O556" s="9">
        <v>0</v>
      </c>
      <c r="P556" s="2">
        <v>62.04</v>
      </c>
      <c r="Q556" s="2">
        <f t="shared" si="32"/>
        <v>360.87</v>
      </c>
      <c r="R556" s="2">
        <f t="shared" si="33"/>
        <v>186.12</v>
      </c>
      <c r="S556" s="2">
        <f t="shared" si="34"/>
        <v>174.75</v>
      </c>
      <c r="T556" s="6">
        <f t="shared" si="35"/>
        <v>0.48424640452240419</v>
      </c>
    </row>
    <row r="557" spans="1:20" ht="15.6" x14ac:dyDescent="0.3">
      <c r="A557" s="3" t="s">
        <v>626</v>
      </c>
      <c r="B557" s="4">
        <v>46214</v>
      </c>
      <c r="C557" s="5">
        <f>YEAR(SalesData[[#This Row],[Order Date]])</f>
        <v>2026</v>
      </c>
      <c r="D557" s="6" t="str">
        <f>"Q"&amp;ROUNDUP(MONTH(SalesData[[#This Row],[Order Date]])/3,0)</f>
        <v>Q3</v>
      </c>
      <c r="E557" s="7">
        <f>MONTH(SalesData[[#This Row],[Order Date]])</f>
        <v>7</v>
      </c>
      <c r="F557" s="6" t="str">
        <f>TEXT(SalesData[[#This Row],[Order Date]],"mmm")</f>
        <v>Jul</v>
      </c>
      <c r="G557" s="8" t="s">
        <v>28</v>
      </c>
      <c r="H557" s="8" t="s">
        <v>86</v>
      </c>
      <c r="I557" s="8" t="s">
        <v>30</v>
      </c>
      <c r="J557" s="8" t="s">
        <v>24</v>
      </c>
      <c r="K557" s="8" t="s">
        <v>25</v>
      </c>
      <c r="L557" s="8" t="s">
        <v>49</v>
      </c>
      <c r="M557" s="7">
        <v>2</v>
      </c>
      <c r="N557" s="2">
        <v>71.77</v>
      </c>
      <c r="O557" s="9">
        <v>0.05</v>
      </c>
      <c r="P557" s="2">
        <v>32.9</v>
      </c>
      <c r="Q557" s="2">
        <f t="shared" si="32"/>
        <v>136.363</v>
      </c>
      <c r="R557" s="2">
        <f t="shared" si="33"/>
        <v>65.8</v>
      </c>
      <c r="S557" s="2">
        <f t="shared" si="34"/>
        <v>70.563000000000002</v>
      </c>
      <c r="T557" s="6">
        <f t="shared" si="35"/>
        <v>0.5174644148339359</v>
      </c>
    </row>
    <row r="558" spans="1:20" ht="15.6" x14ac:dyDescent="0.3">
      <c r="A558" s="3" t="s">
        <v>627</v>
      </c>
      <c r="B558" s="4">
        <v>46176</v>
      </c>
      <c r="C558" s="5">
        <f>YEAR(SalesData[[#This Row],[Order Date]])</f>
        <v>2026</v>
      </c>
      <c r="D558" s="6" t="str">
        <f>"Q"&amp;ROUNDUP(MONTH(SalesData[[#This Row],[Order Date]])/3,0)</f>
        <v>Q2</v>
      </c>
      <c r="E558" s="7">
        <f>MONTH(SalesData[[#This Row],[Order Date]])</f>
        <v>6</v>
      </c>
      <c r="F558" s="6" t="str">
        <f>TEXT(SalesData[[#This Row],[Order Date]],"mmm")</f>
        <v>Jun</v>
      </c>
      <c r="G558" s="8" t="s">
        <v>54</v>
      </c>
      <c r="H558" s="8" t="s">
        <v>92</v>
      </c>
      <c r="I558" s="8" t="s">
        <v>30</v>
      </c>
      <c r="J558" s="8" t="s">
        <v>31</v>
      </c>
      <c r="K558" s="8" t="s">
        <v>51</v>
      </c>
      <c r="L558" s="8" t="s">
        <v>52</v>
      </c>
      <c r="M558" s="7">
        <v>2</v>
      </c>
      <c r="N558" s="2">
        <v>50.77</v>
      </c>
      <c r="O558" s="9">
        <v>0</v>
      </c>
      <c r="P558" s="2">
        <v>22.93</v>
      </c>
      <c r="Q558" s="2">
        <f t="shared" si="32"/>
        <v>101.54</v>
      </c>
      <c r="R558" s="2">
        <f t="shared" si="33"/>
        <v>45.86</v>
      </c>
      <c r="S558" s="2">
        <f t="shared" si="34"/>
        <v>55.680000000000007</v>
      </c>
      <c r="T558" s="6">
        <f t="shared" si="35"/>
        <v>0.54835532794957653</v>
      </c>
    </row>
    <row r="559" spans="1:20" ht="15.6" x14ac:dyDescent="0.3">
      <c r="A559" s="3" t="s">
        <v>628</v>
      </c>
      <c r="B559" s="4">
        <v>46322</v>
      </c>
      <c r="C559" s="5">
        <f>YEAR(SalesData[[#This Row],[Order Date]])</f>
        <v>2026</v>
      </c>
      <c r="D559" s="6" t="str">
        <f>"Q"&amp;ROUNDUP(MONTH(SalesData[[#This Row],[Order Date]])/3,0)</f>
        <v>Q4</v>
      </c>
      <c r="E559" s="7">
        <f>MONTH(SalesData[[#This Row],[Order Date]])</f>
        <v>10</v>
      </c>
      <c r="F559" s="6" t="str">
        <f>TEXT(SalesData[[#This Row],[Order Date]],"mmm")</f>
        <v>Oct</v>
      </c>
      <c r="G559" s="8" t="s">
        <v>21</v>
      </c>
      <c r="H559" s="8" t="s">
        <v>44</v>
      </c>
      <c r="I559" s="8" t="s">
        <v>30</v>
      </c>
      <c r="J559" s="8" t="s">
        <v>24</v>
      </c>
      <c r="K559" s="8" t="s">
        <v>39</v>
      </c>
      <c r="L559" s="8" t="s">
        <v>125</v>
      </c>
      <c r="M559" s="7">
        <v>2</v>
      </c>
      <c r="N559" s="2">
        <v>335.73</v>
      </c>
      <c r="O559" s="9">
        <v>0</v>
      </c>
      <c r="P559" s="2">
        <v>199.44</v>
      </c>
      <c r="Q559" s="2">
        <f t="shared" si="32"/>
        <v>671.46</v>
      </c>
      <c r="R559" s="2">
        <f t="shared" si="33"/>
        <v>398.88</v>
      </c>
      <c r="S559" s="2">
        <f t="shared" si="34"/>
        <v>272.58000000000004</v>
      </c>
      <c r="T559" s="6">
        <f t="shared" si="35"/>
        <v>0.4059512107943884</v>
      </c>
    </row>
    <row r="560" spans="1:20" ht="15.6" x14ac:dyDescent="0.3">
      <c r="A560" s="3" t="s">
        <v>629</v>
      </c>
      <c r="B560" s="4">
        <v>46214</v>
      </c>
      <c r="C560" s="5">
        <f>YEAR(SalesData[[#This Row],[Order Date]])</f>
        <v>2026</v>
      </c>
      <c r="D560" s="6" t="str">
        <f>"Q"&amp;ROUNDUP(MONTH(SalesData[[#This Row],[Order Date]])/3,0)</f>
        <v>Q3</v>
      </c>
      <c r="E560" s="7">
        <f>MONTH(SalesData[[#This Row],[Order Date]])</f>
        <v>7</v>
      </c>
      <c r="F560" s="6" t="str">
        <f>TEXT(SalesData[[#This Row],[Order Date]],"mmm")</f>
        <v>Jul</v>
      </c>
      <c r="G560" s="8" t="s">
        <v>28</v>
      </c>
      <c r="H560" s="8" t="s">
        <v>86</v>
      </c>
      <c r="I560" s="8" t="s">
        <v>30</v>
      </c>
      <c r="J560" s="8" t="s">
        <v>31</v>
      </c>
      <c r="K560" s="8" t="s">
        <v>39</v>
      </c>
      <c r="L560" s="8" t="s">
        <v>106</v>
      </c>
      <c r="M560" s="7">
        <v>3</v>
      </c>
      <c r="N560" s="2">
        <v>82.28</v>
      </c>
      <c r="O560" s="9">
        <v>0.1</v>
      </c>
      <c r="P560" s="2">
        <v>39.51</v>
      </c>
      <c r="Q560" s="2">
        <f t="shared" si="32"/>
        <v>222.15600000000001</v>
      </c>
      <c r="R560" s="2">
        <f t="shared" si="33"/>
        <v>118.53</v>
      </c>
      <c r="S560" s="2">
        <f t="shared" si="34"/>
        <v>103.626</v>
      </c>
      <c r="T560" s="6">
        <f t="shared" si="35"/>
        <v>0.46645600388915898</v>
      </c>
    </row>
    <row r="561" spans="1:20" ht="15.6" x14ac:dyDescent="0.3">
      <c r="A561" s="3" t="s">
        <v>630</v>
      </c>
      <c r="B561" s="4">
        <v>46085</v>
      </c>
      <c r="C561" s="5">
        <f>YEAR(SalesData[[#This Row],[Order Date]])</f>
        <v>2026</v>
      </c>
      <c r="D561" s="6" t="str">
        <f>"Q"&amp;ROUNDUP(MONTH(SalesData[[#This Row],[Order Date]])/3,0)</f>
        <v>Q1</v>
      </c>
      <c r="E561" s="7">
        <f>MONTH(SalesData[[#This Row],[Order Date]])</f>
        <v>3</v>
      </c>
      <c r="F561" s="6" t="str">
        <f>TEXT(SalesData[[#This Row],[Order Date]],"mmm")</f>
        <v>Mar</v>
      </c>
      <c r="G561" s="8" t="s">
        <v>61</v>
      </c>
      <c r="H561" s="8" t="s">
        <v>69</v>
      </c>
      <c r="I561" s="8" t="s">
        <v>30</v>
      </c>
      <c r="J561" s="8" t="s">
        <v>36</v>
      </c>
      <c r="K561" s="8" t="s">
        <v>32</v>
      </c>
      <c r="L561" s="8" t="s">
        <v>33</v>
      </c>
      <c r="M561" s="7">
        <v>1</v>
      </c>
      <c r="N561" s="2">
        <v>35.520000000000003</v>
      </c>
      <c r="O561" s="9">
        <v>0</v>
      </c>
      <c r="P561" s="2">
        <v>13.21</v>
      </c>
      <c r="Q561" s="2">
        <f t="shared" si="32"/>
        <v>35.520000000000003</v>
      </c>
      <c r="R561" s="2">
        <f t="shared" si="33"/>
        <v>13.21</v>
      </c>
      <c r="S561" s="2">
        <f t="shared" si="34"/>
        <v>22.310000000000002</v>
      </c>
      <c r="T561" s="6">
        <f t="shared" si="35"/>
        <v>0.62809684684684686</v>
      </c>
    </row>
    <row r="562" spans="1:20" ht="15.6" x14ac:dyDescent="0.3">
      <c r="A562" s="3" t="s">
        <v>631</v>
      </c>
      <c r="B562" s="4">
        <v>46318</v>
      </c>
      <c r="C562" s="5">
        <f>YEAR(SalesData[[#This Row],[Order Date]])</f>
        <v>2026</v>
      </c>
      <c r="D562" s="6" t="str">
        <f>"Q"&amp;ROUNDUP(MONTH(SalesData[[#This Row],[Order Date]])/3,0)</f>
        <v>Q4</v>
      </c>
      <c r="E562" s="7">
        <f>MONTH(SalesData[[#This Row],[Order Date]])</f>
        <v>10</v>
      </c>
      <c r="F562" s="6" t="str">
        <f>TEXT(SalesData[[#This Row],[Order Date]],"mmm")</f>
        <v>Oct</v>
      </c>
      <c r="G562" s="8" t="s">
        <v>61</v>
      </c>
      <c r="H562" s="8" t="s">
        <v>62</v>
      </c>
      <c r="I562" s="8" t="s">
        <v>23</v>
      </c>
      <c r="J562" s="8" t="s">
        <v>24</v>
      </c>
      <c r="K562" s="8" t="s">
        <v>25</v>
      </c>
      <c r="L562" s="8" t="s">
        <v>26</v>
      </c>
      <c r="M562" s="7">
        <v>1</v>
      </c>
      <c r="N562" s="2">
        <v>152.38</v>
      </c>
      <c r="O562" s="9">
        <v>0.15</v>
      </c>
      <c r="P562" s="2">
        <v>78.92</v>
      </c>
      <c r="Q562" s="2">
        <f t="shared" si="32"/>
        <v>129.523</v>
      </c>
      <c r="R562" s="2">
        <f t="shared" si="33"/>
        <v>78.92</v>
      </c>
      <c r="S562" s="2">
        <f t="shared" si="34"/>
        <v>50.602999999999994</v>
      </c>
      <c r="T562" s="6">
        <f t="shared" si="35"/>
        <v>0.39068736826663986</v>
      </c>
    </row>
    <row r="563" spans="1:20" ht="15.6" x14ac:dyDescent="0.3">
      <c r="A563" s="3" t="s">
        <v>632</v>
      </c>
      <c r="B563" s="4">
        <v>46329</v>
      </c>
      <c r="C563" s="5">
        <f>YEAR(SalesData[[#This Row],[Order Date]])</f>
        <v>2026</v>
      </c>
      <c r="D563" s="6" t="str">
        <f>"Q"&amp;ROUNDUP(MONTH(SalesData[[#This Row],[Order Date]])/3,0)</f>
        <v>Q4</v>
      </c>
      <c r="E563" s="7">
        <f>MONTH(SalesData[[#This Row],[Order Date]])</f>
        <v>11</v>
      </c>
      <c r="F563" s="6" t="str">
        <f>TEXT(SalesData[[#This Row],[Order Date]],"mmm")</f>
        <v>Nov</v>
      </c>
      <c r="G563" s="8" t="s">
        <v>54</v>
      </c>
      <c r="H563" s="8" t="s">
        <v>57</v>
      </c>
      <c r="I563" s="8" t="s">
        <v>48</v>
      </c>
      <c r="J563" s="8" t="s">
        <v>31</v>
      </c>
      <c r="K563" s="8" t="s">
        <v>39</v>
      </c>
      <c r="L563" s="8" t="s">
        <v>125</v>
      </c>
      <c r="M563" s="7">
        <v>2</v>
      </c>
      <c r="N563" s="2">
        <v>335.46</v>
      </c>
      <c r="O563" s="9">
        <v>0.1</v>
      </c>
      <c r="P563" s="2">
        <v>199.87</v>
      </c>
      <c r="Q563" s="2">
        <f t="shared" si="32"/>
        <v>603.82799999999997</v>
      </c>
      <c r="R563" s="2">
        <f t="shared" si="33"/>
        <v>399.74</v>
      </c>
      <c r="S563" s="2">
        <f t="shared" si="34"/>
        <v>204.08799999999997</v>
      </c>
      <c r="T563" s="6">
        <f t="shared" si="35"/>
        <v>0.33799028862523761</v>
      </c>
    </row>
    <row r="564" spans="1:20" ht="15.6" x14ac:dyDescent="0.3">
      <c r="A564" s="3" t="s">
        <v>633</v>
      </c>
      <c r="B564" s="4">
        <v>46056</v>
      </c>
      <c r="C564" s="5">
        <f>YEAR(SalesData[[#This Row],[Order Date]])</f>
        <v>2026</v>
      </c>
      <c r="D564" s="6" t="str">
        <f>"Q"&amp;ROUNDUP(MONTH(SalesData[[#This Row],[Order Date]])/3,0)</f>
        <v>Q1</v>
      </c>
      <c r="E564" s="7">
        <f>MONTH(SalesData[[#This Row],[Order Date]])</f>
        <v>2</v>
      </c>
      <c r="F564" s="6" t="str">
        <f>TEXT(SalesData[[#This Row],[Order Date]],"mmm")</f>
        <v>Feb</v>
      </c>
      <c r="G564" s="8" t="s">
        <v>28</v>
      </c>
      <c r="H564" s="8" t="s">
        <v>29</v>
      </c>
      <c r="I564" s="8" t="s">
        <v>45</v>
      </c>
      <c r="J564" s="8" t="s">
        <v>36</v>
      </c>
      <c r="K564" s="8" t="s">
        <v>98</v>
      </c>
      <c r="L564" s="8" t="s">
        <v>122</v>
      </c>
      <c r="M564" s="7">
        <v>12</v>
      </c>
      <c r="N564" s="2">
        <v>36.74</v>
      </c>
      <c r="O564" s="9">
        <v>0.2</v>
      </c>
      <c r="P564" s="2">
        <v>13.53</v>
      </c>
      <c r="Q564" s="2">
        <f t="shared" si="32"/>
        <v>352.70400000000001</v>
      </c>
      <c r="R564" s="2">
        <f t="shared" si="33"/>
        <v>162.35999999999999</v>
      </c>
      <c r="S564" s="2">
        <f t="shared" si="34"/>
        <v>190.34400000000002</v>
      </c>
      <c r="T564" s="6">
        <f t="shared" si="35"/>
        <v>0.53967065868263475</v>
      </c>
    </row>
    <row r="565" spans="1:20" ht="15.6" x14ac:dyDescent="0.3">
      <c r="A565" s="3" t="s">
        <v>634</v>
      </c>
      <c r="B565" s="4">
        <v>46025</v>
      </c>
      <c r="C565" s="5">
        <f>YEAR(SalesData[[#This Row],[Order Date]])</f>
        <v>2026</v>
      </c>
      <c r="D565" s="6" t="str">
        <f>"Q"&amp;ROUNDUP(MONTH(SalesData[[#This Row],[Order Date]])/3,0)</f>
        <v>Q1</v>
      </c>
      <c r="E565" s="7">
        <f>MONTH(SalesData[[#This Row],[Order Date]])</f>
        <v>1</v>
      </c>
      <c r="F565" s="6" t="str">
        <f>TEXT(SalesData[[#This Row],[Order Date]],"mmm")</f>
        <v>Jan</v>
      </c>
      <c r="G565" s="8" t="s">
        <v>28</v>
      </c>
      <c r="H565" s="8" t="s">
        <v>29</v>
      </c>
      <c r="I565" s="8" t="s">
        <v>45</v>
      </c>
      <c r="J565" s="8" t="s">
        <v>36</v>
      </c>
      <c r="K565" s="8" t="s">
        <v>32</v>
      </c>
      <c r="L565" s="8" t="s">
        <v>33</v>
      </c>
      <c r="M565" s="7">
        <v>3</v>
      </c>
      <c r="N565" s="2">
        <v>36.53</v>
      </c>
      <c r="O565" s="9">
        <v>0.15</v>
      </c>
      <c r="P565" s="2">
        <v>13.67</v>
      </c>
      <c r="Q565" s="2">
        <f t="shared" si="32"/>
        <v>93.151499999999999</v>
      </c>
      <c r="R565" s="2">
        <f t="shared" si="33"/>
        <v>41.01</v>
      </c>
      <c r="S565" s="2">
        <f t="shared" si="34"/>
        <v>52.141500000000001</v>
      </c>
      <c r="T565" s="6">
        <f t="shared" si="35"/>
        <v>0.55974944042769037</v>
      </c>
    </row>
    <row r="566" spans="1:20" ht="15.6" x14ac:dyDescent="0.3">
      <c r="A566" s="3" t="s">
        <v>635</v>
      </c>
      <c r="B566" s="4">
        <v>46230</v>
      </c>
      <c r="C566" s="5">
        <f>YEAR(SalesData[[#This Row],[Order Date]])</f>
        <v>2026</v>
      </c>
      <c r="D566" s="6" t="str">
        <f>"Q"&amp;ROUNDUP(MONTH(SalesData[[#This Row],[Order Date]])/3,0)</f>
        <v>Q3</v>
      </c>
      <c r="E566" s="7">
        <f>MONTH(SalesData[[#This Row],[Order Date]])</f>
        <v>7</v>
      </c>
      <c r="F566" s="6" t="str">
        <f>TEXT(SalesData[[#This Row],[Order Date]],"mmm")</f>
        <v>Jul</v>
      </c>
      <c r="G566" s="8" t="s">
        <v>61</v>
      </c>
      <c r="H566" s="8" t="s">
        <v>69</v>
      </c>
      <c r="I566" s="8" t="s">
        <v>23</v>
      </c>
      <c r="J566" s="8" t="s">
        <v>31</v>
      </c>
      <c r="K566" s="8" t="s">
        <v>32</v>
      </c>
      <c r="L566" s="8" t="s">
        <v>33</v>
      </c>
      <c r="M566" s="7">
        <v>1</v>
      </c>
      <c r="N566" s="2">
        <v>36.14</v>
      </c>
      <c r="O566" s="9">
        <v>0</v>
      </c>
      <c r="P566" s="2">
        <v>13.52</v>
      </c>
      <c r="Q566" s="2">
        <f t="shared" si="32"/>
        <v>36.14</v>
      </c>
      <c r="R566" s="2">
        <f t="shared" si="33"/>
        <v>13.52</v>
      </c>
      <c r="S566" s="2">
        <f t="shared" si="34"/>
        <v>22.62</v>
      </c>
      <c r="T566" s="6">
        <f t="shared" si="35"/>
        <v>0.62589928057553956</v>
      </c>
    </row>
    <row r="567" spans="1:20" ht="15.6" x14ac:dyDescent="0.3">
      <c r="A567" s="3" t="s">
        <v>636</v>
      </c>
      <c r="B567" s="4">
        <v>46025</v>
      </c>
      <c r="C567" s="5">
        <f>YEAR(SalesData[[#This Row],[Order Date]])</f>
        <v>2026</v>
      </c>
      <c r="D567" s="6" t="str">
        <f>"Q"&amp;ROUNDUP(MONTH(SalesData[[#This Row],[Order Date]])/3,0)</f>
        <v>Q1</v>
      </c>
      <c r="E567" s="7">
        <f>MONTH(SalesData[[#This Row],[Order Date]])</f>
        <v>1</v>
      </c>
      <c r="F567" s="6" t="str">
        <f>TEXT(SalesData[[#This Row],[Order Date]],"mmm")</f>
        <v>Jan</v>
      </c>
      <c r="G567" s="8" t="s">
        <v>61</v>
      </c>
      <c r="H567" s="8" t="s">
        <v>62</v>
      </c>
      <c r="I567" s="8" t="s">
        <v>23</v>
      </c>
      <c r="J567" s="8" t="s">
        <v>24</v>
      </c>
      <c r="K567" s="8" t="s">
        <v>32</v>
      </c>
      <c r="L567" s="8" t="s">
        <v>33</v>
      </c>
      <c r="M567" s="7">
        <v>1</v>
      </c>
      <c r="N567" s="2">
        <v>35.340000000000003</v>
      </c>
      <c r="O567" s="9">
        <v>0</v>
      </c>
      <c r="P567" s="2">
        <v>13.37</v>
      </c>
      <c r="Q567" s="2">
        <f t="shared" si="32"/>
        <v>35.340000000000003</v>
      </c>
      <c r="R567" s="2">
        <f t="shared" si="33"/>
        <v>13.37</v>
      </c>
      <c r="S567" s="2">
        <f t="shared" si="34"/>
        <v>21.970000000000006</v>
      </c>
      <c r="T567" s="6">
        <f t="shared" si="35"/>
        <v>0.62167515563101317</v>
      </c>
    </row>
    <row r="568" spans="1:20" ht="15.6" x14ac:dyDescent="0.3">
      <c r="A568" s="3" t="s">
        <v>637</v>
      </c>
      <c r="B568" s="4">
        <v>46263</v>
      </c>
      <c r="C568" s="5">
        <f>YEAR(SalesData[[#This Row],[Order Date]])</f>
        <v>2026</v>
      </c>
      <c r="D568" s="6" t="str">
        <f>"Q"&amp;ROUNDUP(MONTH(SalesData[[#This Row],[Order Date]])/3,0)</f>
        <v>Q3</v>
      </c>
      <c r="E568" s="7">
        <f>MONTH(SalesData[[#This Row],[Order Date]])</f>
        <v>8</v>
      </c>
      <c r="F568" s="6" t="str">
        <f>TEXT(SalesData[[#This Row],[Order Date]],"mmm")</f>
        <v>Aug</v>
      </c>
      <c r="G568" s="8" t="s">
        <v>21</v>
      </c>
      <c r="H568" s="8" t="s">
        <v>42</v>
      </c>
      <c r="I568" s="8" t="s">
        <v>30</v>
      </c>
      <c r="J568" s="8" t="s">
        <v>24</v>
      </c>
      <c r="K568" s="8" t="s">
        <v>32</v>
      </c>
      <c r="L568" s="8" t="s">
        <v>65</v>
      </c>
      <c r="M568" s="7">
        <v>1</v>
      </c>
      <c r="N568" s="2">
        <v>46.43</v>
      </c>
      <c r="O568" s="9">
        <v>0</v>
      </c>
      <c r="P568" s="2">
        <v>18.2</v>
      </c>
      <c r="Q568" s="2">
        <f t="shared" si="32"/>
        <v>46.43</v>
      </c>
      <c r="R568" s="2">
        <f t="shared" si="33"/>
        <v>18.2</v>
      </c>
      <c r="S568" s="2">
        <f t="shared" si="34"/>
        <v>28.23</v>
      </c>
      <c r="T568" s="6">
        <f t="shared" si="35"/>
        <v>0.60801206116734874</v>
      </c>
    </row>
    <row r="569" spans="1:20" ht="15.6" x14ac:dyDescent="0.3">
      <c r="A569" s="3" t="s">
        <v>638</v>
      </c>
      <c r="B569" s="4">
        <v>46122</v>
      </c>
      <c r="C569" s="5">
        <f>YEAR(SalesData[[#This Row],[Order Date]])</f>
        <v>2026</v>
      </c>
      <c r="D569" s="6" t="str">
        <f>"Q"&amp;ROUNDUP(MONTH(SalesData[[#This Row],[Order Date]])/3,0)</f>
        <v>Q2</v>
      </c>
      <c r="E569" s="7">
        <f>MONTH(SalesData[[#This Row],[Order Date]])</f>
        <v>4</v>
      </c>
      <c r="F569" s="6" t="str">
        <f>TEXT(SalesData[[#This Row],[Order Date]],"mmm")</f>
        <v>Apr</v>
      </c>
      <c r="G569" s="8" t="s">
        <v>21</v>
      </c>
      <c r="H569" s="8" t="s">
        <v>89</v>
      </c>
      <c r="I569" s="8" t="s">
        <v>30</v>
      </c>
      <c r="J569" s="8" t="s">
        <v>31</v>
      </c>
      <c r="K569" s="8" t="s">
        <v>98</v>
      </c>
      <c r="L569" s="8" t="s">
        <v>99</v>
      </c>
      <c r="M569" s="7">
        <v>2</v>
      </c>
      <c r="N569" s="2">
        <v>123.31</v>
      </c>
      <c r="O569" s="9">
        <v>0</v>
      </c>
      <c r="P569" s="2">
        <v>69.239999999999995</v>
      </c>
      <c r="Q569" s="2">
        <f t="shared" si="32"/>
        <v>246.62</v>
      </c>
      <c r="R569" s="2">
        <f t="shared" si="33"/>
        <v>138.47999999999999</v>
      </c>
      <c r="S569" s="2">
        <f t="shared" si="34"/>
        <v>108.14000000000001</v>
      </c>
      <c r="T569" s="6">
        <f t="shared" si="35"/>
        <v>0.43848836266320662</v>
      </c>
    </row>
    <row r="570" spans="1:20" ht="15.6" x14ac:dyDescent="0.3">
      <c r="A570" s="3" t="s">
        <v>639</v>
      </c>
      <c r="B570" s="4">
        <v>46226</v>
      </c>
      <c r="C570" s="5">
        <f>YEAR(SalesData[[#This Row],[Order Date]])</f>
        <v>2026</v>
      </c>
      <c r="D570" s="6" t="str">
        <f>"Q"&amp;ROUNDUP(MONTH(SalesData[[#This Row],[Order Date]])/3,0)</f>
        <v>Q3</v>
      </c>
      <c r="E570" s="7">
        <f>MONTH(SalesData[[#This Row],[Order Date]])</f>
        <v>7</v>
      </c>
      <c r="F570" s="6" t="str">
        <f>TEXT(SalesData[[#This Row],[Order Date]],"mmm")</f>
        <v>Jul</v>
      </c>
      <c r="G570" s="8" t="s">
        <v>61</v>
      </c>
      <c r="H570" s="8" t="s">
        <v>108</v>
      </c>
      <c r="I570" s="8" t="s">
        <v>30</v>
      </c>
      <c r="J570" s="8" t="s">
        <v>24</v>
      </c>
      <c r="K570" s="8" t="s">
        <v>32</v>
      </c>
      <c r="L570" s="8" t="s">
        <v>65</v>
      </c>
      <c r="M570" s="7">
        <v>2</v>
      </c>
      <c r="N570" s="2">
        <v>46.41</v>
      </c>
      <c r="O570" s="9">
        <v>0</v>
      </c>
      <c r="P570" s="2">
        <v>18.600000000000001</v>
      </c>
      <c r="Q570" s="2">
        <f t="shared" si="32"/>
        <v>92.82</v>
      </c>
      <c r="R570" s="2">
        <f t="shared" si="33"/>
        <v>37.200000000000003</v>
      </c>
      <c r="S570" s="2">
        <f t="shared" si="34"/>
        <v>55.61999999999999</v>
      </c>
      <c r="T570" s="6">
        <f t="shared" si="35"/>
        <v>0.59922430510665803</v>
      </c>
    </row>
    <row r="571" spans="1:20" ht="15.6" x14ac:dyDescent="0.3">
      <c r="A571" s="3" t="s">
        <v>640</v>
      </c>
      <c r="B571" s="4">
        <v>46174</v>
      </c>
      <c r="C571" s="5">
        <f>YEAR(SalesData[[#This Row],[Order Date]])</f>
        <v>2026</v>
      </c>
      <c r="D571" s="6" t="str">
        <f>"Q"&amp;ROUNDUP(MONTH(SalesData[[#This Row],[Order Date]])/3,0)</f>
        <v>Q2</v>
      </c>
      <c r="E571" s="7">
        <f>MONTH(SalesData[[#This Row],[Order Date]])</f>
        <v>6</v>
      </c>
      <c r="F571" s="6" t="str">
        <f>TEXT(SalesData[[#This Row],[Order Date]],"mmm")</f>
        <v>Jun</v>
      </c>
      <c r="G571" s="8" t="s">
        <v>21</v>
      </c>
      <c r="H571" s="8" t="s">
        <v>89</v>
      </c>
      <c r="I571" s="8" t="s">
        <v>30</v>
      </c>
      <c r="J571" s="8" t="s">
        <v>24</v>
      </c>
      <c r="K571" s="8" t="s">
        <v>51</v>
      </c>
      <c r="L571" s="8" t="s">
        <v>58</v>
      </c>
      <c r="M571" s="7">
        <v>3</v>
      </c>
      <c r="N571" s="2">
        <v>100.69</v>
      </c>
      <c r="O571" s="9">
        <v>0.1</v>
      </c>
      <c r="P571" s="2">
        <v>51.31</v>
      </c>
      <c r="Q571" s="2">
        <f t="shared" si="32"/>
        <v>271.863</v>
      </c>
      <c r="R571" s="2">
        <f t="shared" si="33"/>
        <v>153.93</v>
      </c>
      <c r="S571" s="2">
        <f t="shared" si="34"/>
        <v>117.93299999999999</v>
      </c>
      <c r="T571" s="6">
        <f t="shared" si="35"/>
        <v>0.43379569856876438</v>
      </c>
    </row>
    <row r="572" spans="1:20" ht="15.6" x14ac:dyDescent="0.3">
      <c r="A572" s="3" t="s">
        <v>641</v>
      </c>
      <c r="B572" s="4">
        <v>46385</v>
      </c>
      <c r="C572" s="5">
        <f>YEAR(SalesData[[#This Row],[Order Date]])</f>
        <v>2026</v>
      </c>
      <c r="D572" s="6" t="str">
        <f>"Q"&amp;ROUNDUP(MONTH(SalesData[[#This Row],[Order Date]])/3,0)</f>
        <v>Q4</v>
      </c>
      <c r="E572" s="7">
        <f>MONTH(SalesData[[#This Row],[Order Date]])</f>
        <v>12</v>
      </c>
      <c r="F572" s="6" t="str">
        <f>TEXT(SalesData[[#This Row],[Order Date]],"mmm")</f>
        <v>Dec</v>
      </c>
      <c r="G572" s="8" t="s">
        <v>54</v>
      </c>
      <c r="H572" s="8" t="s">
        <v>82</v>
      </c>
      <c r="I572" s="8" t="s">
        <v>30</v>
      </c>
      <c r="J572" s="8" t="s">
        <v>31</v>
      </c>
      <c r="K572" s="8" t="s">
        <v>25</v>
      </c>
      <c r="L572" s="8" t="s">
        <v>74</v>
      </c>
      <c r="M572" s="7">
        <v>1</v>
      </c>
      <c r="N572" s="2">
        <v>90.81</v>
      </c>
      <c r="O572" s="9">
        <v>0.1</v>
      </c>
      <c r="P572" s="2">
        <v>46.53</v>
      </c>
      <c r="Q572" s="2">
        <f t="shared" si="32"/>
        <v>81.728999999999999</v>
      </c>
      <c r="R572" s="2">
        <f t="shared" si="33"/>
        <v>46.53</v>
      </c>
      <c r="S572" s="2">
        <f t="shared" si="34"/>
        <v>35.198999999999998</v>
      </c>
      <c r="T572" s="6">
        <f t="shared" si="35"/>
        <v>0.43067944059024332</v>
      </c>
    </row>
    <row r="573" spans="1:20" ht="15.6" x14ac:dyDescent="0.3">
      <c r="A573" s="3" t="s">
        <v>642</v>
      </c>
      <c r="B573" s="4">
        <v>46055</v>
      </c>
      <c r="C573" s="5">
        <f>YEAR(SalesData[[#This Row],[Order Date]])</f>
        <v>2026</v>
      </c>
      <c r="D573" s="6" t="str">
        <f>"Q"&amp;ROUNDUP(MONTH(SalesData[[#This Row],[Order Date]])/3,0)</f>
        <v>Q1</v>
      </c>
      <c r="E573" s="7">
        <f>MONTH(SalesData[[#This Row],[Order Date]])</f>
        <v>2</v>
      </c>
      <c r="F573" s="6" t="str">
        <f>TEXT(SalesData[[#This Row],[Order Date]],"mmm")</f>
        <v>Feb</v>
      </c>
      <c r="G573" s="8" t="s">
        <v>54</v>
      </c>
      <c r="H573" s="8" t="s">
        <v>82</v>
      </c>
      <c r="I573" s="8" t="s">
        <v>48</v>
      </c>
      <c r="J573" s="8" t="s">
        <v>24</v>
      </c>
      <c r="K573" s="8" t="s">
        <v>39</v>
      </c>
      <c r="L573" s="8" t="s">
        <v>67</v>
      </c>
      <c r="M573" s="7">
        <v>1</v>
      </c>
      <c r="N573" s="2">
        <v>123.95</v>
      </c>
      <c r="O573" s="9">
        <v>0</v>
      </c>
      <c r="P573" s="2">
        <v>61.32</v>
      </c>
      <c r="Q573" s="2">
        <f t="shared" si="32"/>
        <v>123.95</v>
      </c>
      <c r="R573" s="2">
        <f t="shared" si="33"/>
        <v>61.32</v>
      </c>
      <c r="S573" s="2">
        <f t="shared" si="34"/>
        <v>62.63</v>
      </c>
      <c r="T573" s="6">
        <f t="shared" si="35"/>
        <v>0.50528438886647842</v>
      </c>
    </row>
    <row r="574" spans="1:20" ht="15.6" x14ac:dyDescent="0.3">
      <c r="A574" s="3" t="s">
        <v>643</v>
      </c>
      <c r="B574" s="4">
        <v>46153</v>
      </c>
      <c r="C574" s="5">
        <f>YEAR(SalesData[[#This Row],[Order Date]])</f>
        <v>2026</v>
      </c>
      <c r="D574" s="6" t="str">
        <f>"Q"&amp;ROUNDUP(MONTH(SalesData[[#This Row],[Order Date]])/3,0)</f>
        <v>Q2</v>
      </c>
      <c r="E574" s="7">
        <f>MONTH(SalesData[[#This Row],[Order Date]])</f>
        <v>5</v>
      </c>
      <c r="F574" s="6" t="str">
        <f>TEXT(SalesData[[#This Row],[Order Date]],"mmm")</f>
        <v>May</v>
      </c>
      <c r="G574" s="8" t="s">
        <v>54</v>
      </c>
      <c r="H574" s="8" t="s">
        <v>57</v>
      </c>
      <c r="I574" s="8" t="s">
        <v>30</v>
      </c>
      <c r="J574" s="8" t="s">
        <v>24</v>
      </c>
      <c r="K574" s="8" t="s">
        <v>25</v>
      </c>
      <c r="L574" s="8" t="s">
        <v>26</v>
      </c>
      <c r="M574" s="7">
        <v>1</v>
      </c>
      <c r="N574" s="2">
        <v>154.6</v>
      </c>
      <c r="O574" s="9">
        <v>0</v>
      </c>
      <c r="P574" s="2">
        <v>80.05</v>
      </c>
      <c r="Q574" s="2">
        <f t="shared" si="32"/>
        <v>154.6</v>
      </c>
      <c r="R574" s="2">
        <f t="shared" si="33"/>
        <v>80.05</v>
      </c>
      <c r="S574" s="2">
        <f t="shared" si="34"/>
        <v>74.55</v>
      </c>
      <c r="T574" s="6">
        <f t="shared" si="35"/>
        <v>0.48221216041397152</v>
      </c>
    </row>
    <row r="575" spans="1:20" ht="15.6" x14ac:dyDescent="0.3">
      <c r="A575" s="3" t="s">
        <v>644</v>
      </c>
      <c r="B575" s="4">
        <v>46170</v>
      </c>
      <c r="C575" s="5">
        <f>YEAR(SalesData[[#This Row],[Order Date]])</f>
        <v>2026</v>
      </c>
      <c r="D575" s="6" t="str">
        <f>"Q"&amp;ROUNDUP(MONTH(SalesData[[#This Row],[Order Date]])/3,0)</f>
        <v>Q2</v>
      </c>
      <c r="E575" s="7">
        <f>MONTH(SalesData[[#This Row],[Order Date]])</f>
        <v>5</v>
      </c>
      <c r="F575" s="6" t="str">
        <f>TEXT(SalesData[[#This Row],[Order Date]],"mmm")</f>
        <v>May</v>
      </c>
      <c r="G575" s="8" t="s">
        <v>21</v>
      </c>
      <c r="H575" s="8" t="s">
        <v>42</v>
      </c>
      <c r="I575" s="8" t="s">
        <v>45</v>
      </c>
      <c r="J575" s="8" t="s">
        <v>36</v>
      </c>
      <c r="K575" s="8" t="s">
        <v>51</v>
      </c>
      <c r="L575" s="8" t="s">
        <v>95</v>
      </c>
      <c r="M575" s="7">
        <v>8</v>
      </c>
      <c r="N575" s="2">
        <v>80.13</v>
      </c>
      <c r="O575" s="9">
        <v>0.1</v>
      </c>
      <c r="P575" s="2">
        <v>43.8</v>
      </c>
      <c r="Q575" s="2">
        <f t="shared" si="32"/>
        <v>576.93600000000004</v>
      </c>
      <c r="R575" s="2">
        <f t="shared" si="33"/>
        <v>350.4</v>
      </c>
      <c r="S575" s="2">
        <f t="shared" si="34"/>
        <v>226.53600000000006</v>
      </c>
      <c r="T575" s="6">
        <f t="shared" si="35"/>
        <v>0.39265360455925796</v>
      </c>
    </row>
    <row r="576" spans="1:20" ht="15.6" x14ac:dyDescent="0.3">
      <c r="A576" s="3" t="s">
        <v>645</v>
      </c>
      <c r="B576" s="4">
        <v>46115</v>
      </c>
      <c r="C576" s="5">
        <f>YEAR(SalesData[[#This Row],[Order Date]])</f>
        <v>2026</v>
      </c>
      <c r="D576" s="6" t="str">
        <f>"Q"&amp;ROUNDUP(MONTH(SalesData[[#This Row],[Order Date]])/3,0)</f>
        <v>Q2</v>
      </c>
      <c r="E576" s="7">
        <f>MONTH(SalesData[[#This Row],[Order Date]])</f>
        <v>4</v>
      </c>
      <c r="F576" s="6" t="str">
        <f>TEXT(SalesData[[#This Row],[Order Date]],"mmm")</f>
        <v>Apr</v>
      </c>
      <c r="G576" s="8" t="s">
        <v>54</v>
      </c>
      <c r="H576" s="8" t="s">
        <v>57</v>
      </c>
      <c r="I576" s="8" t="s">
        <v>30</v>
      </c>
      <c r="J576" s="8" t="s">
        <v>24</v>
      </c>
      <c r="K576" s="8" t="s">
        <v>32</v>
      </c>
      <c r="L576" s="8" t="s">
        <v>46</v>
      </c>
      <c r="M576" s="7">
        <v>3</v>
      </c>
      <c r="N576" s="2">
        <v>168.37</v>
      </c>
      <c r="O576" s="9">
        <v>0</v>
      </c>
      <c r="P576" s="2">
        <v>87.15</v>
      </c>
      <c r="Q576" s="2">
        <f t="shared" si="32"/>
        <v>505.11</v>
      </c>
      <c r="R576" s="2">
        <f t="shared" si="33"/>
        <v>261.45000000000005</v>
      </c>
      <c r="S576" s="2">
        <f t="shared" si="34"/>
        <v>243.65999999999997</v>
      </c>
      <c r="T576" s="6">
        <f t="shared" si="35"/>
        <v>0.4823899744610084</v>
      </c>
    </row>
    <row r="577" spans="1:20" ht="15.6" x14ac:dyDescent="0.3">
      <c r="A577" s="3" t="s">
        <v>646</v>
      </c>
      <c r="B577" s="4">
        <v>46134</v>
      </c>
      <c r="C577" s="5">
        <f>YEAR(SalesData[[#This Row],[Order Date]])</f>
        <v>2026</v>
      </c>
      <c r="D577" s="6" t="str">
        <f>"Q"&amp;ROUNDUP(MONTH(SalesData[[#This Row],[Order Date]])/3,0)</f>
        <v>Q2</v>
      </c>
      <c r="E577" s="7">
        <f>MONTH(SalesData[[#This Row],[Order Date]])</f>
        <v>4</v>
      </c>
      <c r="F577" s="6" t="str">
        <f>TEXT(SalesData[[#This Row],[Order Date]],"mmm")</f>
        <v>Apr</v>
      </c>
      <c r="G577" s="8" t="s">
        <v>54</v>
      </c>
      <c r="H577" s="8" t="s">
        <v>55</v>
      </c>
      <c r="I577" s="8" t="s">
        <v>23</v>
      </c>
      <c r="J577" s="8" t="s">
        <v>24</v>
      </c>
      <c r="K577" s="8" t="s">
        <v>39</v>
      </c>
      <c r="L577" s="8" t="s">
        <v>106</v>
      </c>
      <c r="M577" s="7">
        <v>1</v>
      </c>
      <c r="N577" s="2">
        <v>81.73</v>
      </c>
      <c r="O577" s="9">
        <v>0.05</v>
      </c>
      <c r="P577" s="2">
        <v>39.979999999999997</v>
      </c>
      <c r="Q577" s="2">
        <f t="shared" si="32"/>
        <v>77.643500000000003</v>
      </c>
      <c r="R577" s="2">
        <f t="shared" si="33"/>
        <v>39.979999999999997</v>
      </c>
      <c r="S577" s="2">
        <f t="shared" si="34"/>
        <v>37.663500000000006</v>
      </c>
      <c r="T577" s="6">
        <f t="shared" si="35"/>
        <v>0.48508246021882068</v>
      </c>
    </row>
    <row r="578" spans="1:20" ht="15.6" x14ac:dyDescent="0.3">
      <c r="A578" s="3" t="s">
        <v>647</v>
      </c>
      <c r="B578" s="4">
        <v>46096</v>
      </c>
      <c r="C578" s="5">
        <f>YEAR(SalesData[[#This Row],[Order Date]])</f>
        <v>2026</v>
      </c>
      <c r="D578" s="6" t="str">
        <f>"Q"&amp;ROUNDUP(MONTH(SalesData[[#This Row],[Order Date]])/3,0)</f>
        <v>Q1</v>
      </c>
      <c r="E578" s="7">
        <f>MONTH(SalesData[[#This Row],[Order Date]])</f>
        <v>3</v>
      </c>
      <c r="F578" s="6" t="str">
        <f>TEXT(SalesData[[#This Row],[Order Date]],"mmm")</f>
        <v>Mar</v>
      </c>
      <c r="G578" s="8" t="s">
        <v>61</v>
      </c>
      <c r="H578" s="8" t="s">
        <v>76</v>
      </c>
      <c r="I578" s="8" t="s">
        <v>30</v>
      </c>
      <c r="J578" s="8" t="s">
        <v>31</v>
      </c>
      <c r="K578" s="8" t="s">
        <v>32</v>
      </c>
      <c r="L578" s="8" t="s">
        <v>37</v>
      </c>
      <c r="M578" s="7">
        <v>4</v>
      </c>
      <c r="N578" s="2">
        <v>136.21</v>
      </c>
      <c r="O578" s="9">
        <v>0.05</v>
      </c>
      <c r="P578" s="2">
        <v>68.55</v>
      </c>
      <c r="Q578" s="2">
        <f t="shared" si="32"/>
        <v>517.59799999999996</v>
      </c>
      <c r="R578" s="2">
        <f t="shared" si="33"/>
        <v>274.2</v>
      </c>
      <c r="S578" s="2">
        <f t="shared" si="34"/>
        <v>243.39799999999997</v>
      </c>
      <c r="T578" s="6">
        <f t="shared" si="35"/>
        <v>0.4702452482428448</v>
      </c>
    </row>
    <row r="579" spans="1:20" ht="15.6" x14ac:dyDescent="0.3">
      <c r="A579" s="3" t="s">
        <v>648</v>
      </c>
      <c r="B579" s="4">
        <v>46311</v>
      </c>
      <c r="C579" s="5">
        <f>YEAR(SalesData[[#This Row],[Order Date]])</f>
        <v>2026</v>
      </c>
      <c r="D579" s="6" t="str">
        <f>"Q"&amp;ROUNDUP(MONTH(SalesData[[#This Row],[Order Date]])/3,0)</f>
        <v>Q4</v>
      </c>
      <c r="E579" s="7">
        <f>MONTH(SalesData[[#This Row],[Order Date]])</f>
        <v>10</v>
      </c>
      <c r="F579" s="6" t="str">
        <f>TEXT(SalesData[[#This Row],[Order Date]],"mmm")</f>
        <v>Oct</v>
      </c>
      <c r="G579" s="8" t="s">
        <v>21</v>
      </c>
      <c r="H579" s="8" t="s">
        <v>44</v>
      </c>
      <c r="I579" s="8" t="s">
        <v>23</v>
      </c>
      <c r="J579" s="8" t="s">
        <v>36</v>
      </c>
      <c r="K579" s="8" t="s">
        <v>98</v>
      </c>
      <c r="L579" s="8" t="s">
        <v>103</v>
      </c>
      <c r="M579" s="7">
        <v>3</v>
      </c>
      <c r="N579" s="2">
        <v>51.89</v>
      </c>
      <c r="O579" s="9">
        <v>0.1</v>
      </c>
      <c r="P579" s="2">
        <v>21.56</v>
      </c>
      <c r="Q579" s="2">
        <f t="shared" si="32"/>
        <v>140.10300000000001</v>
      </c>
      <c r="R579" s="2">
        <f t="shared" si="33"/>
        <v>64.679999999999993</v>
      </c>
      <c r="S579" s="2">
        <f t="shared" si="34"/>
        <v>75.423000000000016</v>
      </c>
      <c r="T579" s="6">
        <f t="shared" si="35"/>
        <v>0.53833965011455864</v>
      </c>
    </row>
    <row r="580" spans="1:20" ht="15.6" x14ac:dyDescent="0.3">
      <c r="A580" s="3" t="s">
        <v>649</v>
      </c>
      <c r="B580" s="4">
        <v>46050</v>
      </c>
      <c r="C580" s="5">
        <f>YEAR(SalesData[[#This Row],[Order Date]])</f>
        <v>2026</v>
      </c>
      <c r="D580" s="6" t="str">
        <f>"Q"&amp;ROUNDUP(MONTH(SalesData[[#This Row],[Order Date]])/3,0)</f>
        <v>Q1</v>
      </c>
      <c r="E580" s="7">
        <f>MONTH(SalesData[[#This Row],[Order Date]])</f>
        <v>1</v>
      </c>
      <c r="F580" s="6" t="str">
        <f>TEXT(SalesData[[#This Row],[Order Date]],"mmm")</f>
        <v>Jan</v>
      </c>
      <c r="G580" s="8" t="s">
        <v>21</v>
      </c>
      <c r="H580" s="8" t="s">
        <v>22</v>
      </c>
      <c r="I580" s="8" t="s">
        <v>30</v>
      </c>
      <c r="J580" s="8" t="s">
        <v>31</v>
      </c>
      <c r="K580" s="8" t="s">
        <v>51</v>
      </c>
      <c r="L580" s="8" t="s">
        <v>52</v>
      </c>
      <c r="M580" s="7">
        <v>3</v>
      </c>
      <c r="N580" s="2">
        <v>49.95</v>
      </c>
      <c r="O580" s="9">
        <v>0</v>
      </c>
      <c r="P580" s="2">
        <v>22.55</v>
      </c>
      <c r="Q580" s="2">
        <f t="shared" ref="Q580:Q643" si="36">M580*N580*(1-O580)</f>
        <v>149.85000000000002</v>
      </c>
      <c r="R580" s="2">
        <f t="shared" ref="R580:R643" si="37">M580*P580</f>
        <v>67.650000000000006</v>
      </c>
      <c r="S580" s="2">
        <f t="shared" ref="S580:S643" si="38">Q580-R580</f>
        <v>82.200000000000017</v>
      </c>
      <c r="T580" s="6">
        <f t="shared" ref="T580:T643" si="39">IFERROR(S580/Q580,0)</f>
        <v>0.54854854854854862</v>
      </c>
    </row>
    <row r="581" spans="1:20" ht="15.6" x14ac:dyDescent="0.3">
      <c r="A581" s="3" t="s">
        <v>650</v>
      </c>
      <c r="B581" s="4">
        <v>46233</v>
      </c>
      <c r="C581" s="5">
        <f>YEAR(SalesData[[#This Row],[Order Date]])</f>
        <v>2026</v>
      </c>
      <c r="D581" s="6" t="str">
        <f>"Q"&amp;ROUNDUP(MONTH(SalesData[[#This Row],[Order Date]])/3,0)</f>
        <v>Q3</v>
      </c>
      <c r="E581" s="7">
        <f>MONTH(SalesData[[#This Row],[Order Date]])</f>
        <v>7</v>
      </c>
      <c r="F581" s="6" t="str">
        <f>TEXT(SalesData[[#This Row],[Order Date]],"mmm")</f>
        <v>Jul</v>
      </c>
      <c r="G581" s="8" t="s">
        <v>28</v>
      </c>
      <c r="H581" s="8" t="s">
        <v>29</v>
      </c>
      <c r="I581" s="8" t="s">
        <v>48</v>
      </c>
      <c r="J581" s="8" t="s">
        <v>36</v>
      </c>
      <c r="K581" s="8" t="s">
        <v>32</v>
      </c>
      <c r="L581" s="8" t="s">
        <v>37</v>
      </c>
      <c r="M581" s="7">
        <v>2</v>
      </c>
      <c r="N581" s="2">
        <v>135.63</v>
      </c>
      <c r="O581" s="9">
        <v>0</v>
      </c>
      <c r="P581" s="2">
        <v>66.63</v>
      </c>
      <c r="Q581" s="2">
        <f t="shared" si="36"/>
        <v>271.26</v>
      </c>
      <c r="R581" s="2">
        <f t="shared" si="37"/>
        <v>133.26</v>
      </c>
      <c r="S581" s="2">
        <f t="shared" si="38"/>
        <v>138</v>
      </c>
      <c r="T581" s="6">
        <f t="shared" si="39"/>
        <v>0.50873700508737008</v>
      </c>
    </row>
    <row r="582" spans="1:20" ht="15.6" x14ac:dyDescent="0.3">
      <c r="A582" s="3" t="s">
        <v>651</v>
      </c>
      <c r="B582" s="4">
        <v>46358</v>
      </c>
      <c r="C582" s="5">
        <f>YEAR(SalesData[[#This Row],[Order Date]])</f>
        <v>2026</v>
      </c>
      <c r="D582" s="6" t="str">
        <f>"Q"&amp;ROUNDUP(MONTH(SalesData[[#This Row],[Order Date]])/3,0)</f>
        <v>Q4</v>
      </c>
      <c r="E582" s="7">
        <f>MONTH(SalesData[[#This Row],[Order Date]])</f>
        <v>12</v>
      </c>
      <c r="F582" s="6" t="str">
        <f>TEXT(SalesData[[#This Row],[Order Date]],"mmm")</f>
        <v>Dec</v>
      </c>
      <c r="G582" s="8" t="s">
        <v>21</v>
      </c>
      <c r="H582" s="8" t="s">
        <v>42</v>
      </c>
      <c r="I582" s="8" t="s">
        <v>30</v>
      </c>
      <c r="J582" s="8" t="s">
        <v>24</v>
      </c>
      <c r="K582" s="8" t="s">
        <v>39</v>
      </c>
      <c r="L582" s="8" t="s">
        <v>106</v>
      </c>
      <c r="M582" s="7">
        <v>4</v>
      </c>
      <c r="N582" s="2">
        <v>80.98</v>
      </c>
      <c r="O582" s="9">
        <v>0.2</v>
      </c>
      <c r="P582" s="2">
        <v>38.6</v>
      </c>
      <c r="Q582" s="2">
        <f t="shared" si="36"/>
        <v>259.13600000000002</v>
      </c>
      <c r="R582" s="2">
        <f t="shared" si="37"/>
        <v>154.4</v>
      </c>
      <c r="S582" s="2">
        <f t="shared" si="38"/>
        <v>104.73600000000002</v>
      </c>
      <c r="T582" s="6">
        <f t="shared" si="39"/>
        <v>0.40417387009138062</v>
      </c>
    </row>
    <row r="583" spans="1:20" ht="15.6" x14ac:dyDescent="0.3">
      <c r="A583" s="3" t="s">
        <v>652</v>
      </c>
      <c r="B583" s="4">
        <v>46071</v>
      </c>
      <c r="C583" s="5">
        <f>YEAR(SalesData[[#This Row],[Order Date]])</f>
        <v>2026</v>
      </c>
      <c r="D583" s="6" t="str">
        <f>"Q"&amp;ROUNDUP(MONTH(SalesData[[#This Row],[Order Date]])/3,0)</f>
        <v>Q1</v>
      </c>
      <c r="E583" s="7">
        <f>MONTH(SalesData[[#This Row],[Order Date]])</f>
        <v>2</v>
      </c>
      <c r="F583" s="6" t="str">
        <f>TEXT(SalesData[[#This Row],[Order Date]],"mmm")</f>
        <v>Feb</v>
      </c>
      <c r="G583" s="8" t="s">
        <v>28</v>
      </c>
      <c r="H583" s="8" t="s">
        <v>35</v>
      </c>
      <c r="I583" s="8" t="s">
        <v>30</v>
      </c>
      <c r="J583" s="8" t="s">
        <v>24</v>
      </c>
      <c r="K583" s="8" t="s">
        <v>39</v>
      </c>
      <c r="L583" s="8" t="s">
        <v>67</v>
      </c>
      <c r="M583" s="7">
        <v>5</v>
      </c>
      <c r="N583" s="2">
        <v>122.72</v>
      </c>
      <c r="O583" s="9">
        <v>0</v>
      </c>
      <c r="P583" s="2">
        <v>62.41</v>
      </c>
      <c r="Q583" s="2">
        <f t="shared" si="36"/>
        <v>613.6</v>
      </c>
      <c r="R583" s="2">
        <f t="shared" si="37"/>
        <v>312.04999999999995</v>
      </c>
      <c r="S583" s="2">
        <f t="shared" si="38"/>
        <v>301.55000000000007</v>
      </c>
      <c r="T583" s="6">
        <f t="shared" si="39"/>
        <v>0.49144393741851378</v>
      </c>
    </row>
    <row r="584" spans="1:20" ht="15.6" x14ac:dyDescent="0.3">
      <c r="A584" s="3" t="s">
        <v>653</v>
      </c>
      <c r="B584" s="4">
        <v>46357</v>
      </c>
      <c r="C584" s="5">
        <f>YEAR(SalesData[[#This Row],[Order Date]])</f>
        <v>2026</v>
      </c>
      <c r="D584" s="6" t="str">
        <f>"Q"&amp;ROUNDUP(MONTH(SalesData[[#This Row],[Order Date]])/3,0)</f>
        <v>Q4</v>
      </c>
      <c r="E584" s="7">
        <f>MONTH(SalesData[[#This Row],[Order Date]])</f>
        <v>12</v>
      </c>
      <c r="F584" s="6" t="str">
        <f>TEXT(SalesData[[#This Row],[Order Date]],"mmm")</f>
        <v>Dec</v>
      </c>
      <c r="G584" s="8" t="s">
        <v>54</v>
      </c>
      <c r="H584" s="8" t="s">
        <v>57</v>
      </c>
      <c r="I584" s="8" t="s">
        <v>30</v>
      </c>
      <c r="J584" s="8" t="s">
        <v>24</v>
      </c>
      <c r="K584" s="8" t="s">
        <v>25</v>
      </c>
      <c r="L584" s="8" t="s">
        <v>70</v>
      </c>
      <c r="M584" s="7">
        <v>1</v>
      </c>
      <c r="N584" s="2">
        <v>140.34</v>
      </c>
      <c r="O584" s="9">
        <v>0.15</v>
      </c>
      <c r="P584" s="2">
        <v>79.92</v>
      </c>
      <c r="Q584" s="2">
        <f t="shared" si="36"/>
        <v>119.289</v>
      </c>
      <c r="R584" s="2">
        <f t="shared" si="37"/>
        <v>79.92</v>
      </c>
      <c r="S584" s="2">
        <f t="shared" si="38"/>
        <v>39.369</v>
      </c>
      <c r="T584" s="6">
        <f t="shared" si="39"/>
        <v>0.33003043029952467</v>
      </c>
    </row>
    <row r="585" spans="1:20" ht="15.6" x14ac:dyDescent="0.3">
      <c r="A585" s="3" t="s">
        <v>654</v>
      </c>
      <c r="B585" s="4">
        <v>46083</v>
      </c>
      <c r="C585" s="5">
        <f>YEAR(SalesData[[#This Row],[Order Date]])</f>
        <v>2026</v>
      </c>
      <c r="D585" s="6" t="str">
        <f>"Q"&amp;ROUNDUP(MONTH(SalesData[[#This Row],[Order Date]])/3,0)</f>
        <v>Q1</v>
      </c>
      <c r="E585" s="7">
        <f>MONTH(SalesData[[#This Row],[Order Date]])</f>
        <v>3</v>
      </c>
      <c r="F585" s="6" t="str">
        <f>TEXT(SalesData[[#This Row],[Order Date]],"mmm")</f>
        <v>Mar</v>
      </c>
      <c r="G585" s="8" t="s">
        <v>61</v>
      </c>
      <c r="H585" s="8" t="s">
        <v>105</v>
      </c>
      <c r="I585" s="8" t="s">
        <v>30</v>
      </c>
      <c r="J585" s="8" t="s">
        <v>36</v>
      </c>
      <c r="K585" s="8" t="s">
        <v>25</v>
      </c>
      <c r="L585" s="8" t="s">
        <v>70</v>
      </c>
      <c r="M585" s="7">
        <v>3</v>
      </c>
      <c r="N585" s="2">
        <v>146.99</v>
      </c>
      <c r="O585" s="9">
        <v>0</v>
      </c>
      <c r="P585" s="2">
        <v>80.069999999999993</v>
      </c>
      <c r="Q585" s="2">
        <f t="shared" si="36"/>
        <v>440.97</v>
      </c>
      <c r="R585" s="2">
        <f t="shared" si="37"/>
        <v>240.20999999999998</v>
      </c>
      <c r="S585" s="2">
        <f t="shared" si="38"/>
        <v>200.76000000000005</v>
      </c>
      <c r="T585" s="6">
        <f t="shared" si="39"/>
        <v>0.45526906592285199</v>
      </c>
    </row>
    <row r="586" spans="1:20" ht="15.6" x14ac:dyDescent="0.3">
      <c r="A586" s="3" t="s">
        <v>655</v>
      </c>
      <c r="B586" s="4">
        <v>46190</v>
      </c>
      <c r="C586" s="5">
        <f>YEAR(SalesData[[#This Row],[Order Date]])</f>
        <v>2026</v>
      </c>
      <c r="D586" s="6" t="str">
        <f>"Q"&amp;ROUNDUP(MONTH(SalesData[[#This Row],[Order Date]])/3,0)</f>
        <v>Q2</v>
      </c>
      <c r="E586" s="7">
        <f>MONTH(SalesData[[#This Row],[Order Date]])</f>
        <v>6</v>
      </c>
      <c r="F586" s="6" t="str">
        <f>TEXT(SalesData[[#This Row],[Order Date]],"mmm")</f>
        <v>Jun</v>
      </c>
      <c r="G586" s="8" t="s">
        <v>54</v>
      </c>
      <c r="H586" s="8" t="s">
        <v>55</v>
      </c>
      <c r="I586" s="8" t="s">
        <v>30</v>
      </c>
      <c r="J586" s="8" t="s">
        <v>24</v>
      </c>
      <c r="K586" s="8" t="s">
        <v>25</v>
      </c>
      <c r="L586" s="8" t="s">
        <v>74</v>
      </c>
      <c r="M586" s="7">
        <v>2</v>
      </c>
      <c r="N586" s="2">
        <v>90.33</v>
      </c>
      <c r="O586" s="9">
        <v>0</v>
      </c>
      <c r="P586" s="2">
        <v>46.3</v>
      </c>
      <c r="Q586" s="2">
        <f t="shared" si="36"/>
        <v>180.66</v>
      </c>
      <c r="R586" s="2">
        <f t="shared" si="37"/>
        <v>92.6</v>
      </c>
      <c r="S586" s="2">
        <f t="shared" si="38"/>
        <v>88.06</v>
      </c>
      <c r="T586" s="6">
        <f t="shared" si="39"/>
        <v>0.48743496069965686</v>
      </c>
    </row>
    <row r="587" spans="1:20" ht="15.6" x14ac:dyDescent="0.3">
      <c r="A587" s="3" t="s">
        <v>656</v>
      </c>
      <c r="B587" s="4">
        <v>46274</v>
      </c>
      <c r="C587" s="5">
        <f>YEAR(SalesData[[#This Row],[Order Date]])</f>
        <v>2026</v>
      </c>
      <c r="D587" s="6" t="str">
        <f>"Q"&amp;ROUNDUP(MONTH(SalesData[[#This Row],[Order Date]])/3,0)</f>
        <v>Q3</v>
      </c>
      <c r="E587" s="7">
        <f>MONTH(SalesData[[#This Row],[Order Date]])</f>
        <v>9</v>
      </c>
      <c r="F587" s="6" t="str">
        <f>TEXT(SalesData[[#This Row],[Order Date]],"mmm")</f>
        <v>Sep</v>
      </c>
      <c r="G587" s="8" t="s">
        <v>54</v>
      </c>
      <c r="H587" s="8" t="s">
        <v>92</v>
      </c>
      <c r="I587" s="8" t="s">
        <v>48</v>
      </c>
      <c r="J587" s="8" t="s">
        <v>31</v>
      </c>
      <c r="K587" s="8" t="s">
        <v>32</v>
      </c>
      <c r="L587" s="8" t="s">
        <v>33</v>
      </c>
      <c r="M587" s="7">
        <v>1</v>
      </c>
      <c r="N587" s="2">
        <v>35.68</v>
      </c>
      <c r="O587" s="9">
        <v>0.05</v>
      </c>
      <c r="P587" s="2">
        <v>13.37</v>
      </c>
      <c r="Q587" s="2">
        <f t="shared" si="36"/>
        <v>33.896000000000001</v>
      </c>
      <c r="R587" s="2">
        <f t="shared" si="37"/>
        <v>13.37</v>
      </c>
      <c r="S587" s="2">
        <f t="shared" si="38"/>
        <v>20.526000000000003</v>
      </c>
      <c r="T587" s="6">
        <f t="shared" si="39"/>
        <v>0.60555817795610112</v>
      </c>
    </row>
    <row r="588" spans="1:20" ht="15.6" x14ac:dyDescent="0.3">
      <c r="A588" s="3" t="s">
        <v>657</v>
      </c>
      <c r="B588" s="4">
        <v>46054</v>
      </c>
      <c r="C588" s="5">
        <f>YEAR(SalesData[[#This Row],[Order Date]])</f>
        <v>2026</v>
      </c>
      <c r="D588" s="6" t="str">
        <f>"Q"&amp;ROUNDUP(MONTH(SalesData[[#This Row],[Order Date]])/3,0)</f>
        <v>Q1</v>
      </c>
      <c r="E588" s="7">
        <f>MONTH(SalesData[[#This Row],[Order Date]])</f>
        <v>2</v>
      </c>
      <c r="F588" s="6" t="str">
        <f>TEXT(SalesData[[#This Row],[Order Date]],"mmm")</f>
        <v>Feb</v>
      </c>
      <c r="G588" s="8" t="s">
        <v>61</v>
      </c>
      <c r="H588" s="8" t="s">
        <v>69</v>
      </c>
      <c r="I588" s="8" t="s">
        <v>45</v>
      </c>
      <c r="J588" s="8" t="s">
        <v>36</v>
      </c>
      <c r="K588" s="8" t="s">
        <v>39</v>
      </c>
      <c r="L588" s="8" t="s">
        <v>67</v>
      </c>
      <c r="M588" s="7">
        <v>12</v>
      </c>
      <c r="N588" s="2">
        <v>124.84</v>
      </c>
      <c r="O588" s="9">
        <v>0.1</v>
      </c>
      <c r="P588" s="2">
        <v>59.47</v>
      </c>
      <c r="Q588" s="2">
        <f t="shared" si="36"/>
        <v>1348.2719999999999</v>
      </c>
      <c r="R588" s="2">
        <f t="shared" si="37"/>
        <v>713.64</v>
      </c>
      <c r="S588" s="2">
        <f t="shared" si="38"/>
        <v>634.63199999999995</v>
      </c>
      <c r="T588" s="6">
        <f t="shared" si="39"/>
        <v>0.47070027412866244</v>
      </c>
    </row>
    <row r="589" spans="1:20" ht="15.6" x14ac:dyDescent="0.3">
      <c r="A589" s="3" t="s">
        <v>658</v>
      </c>
      <c r="B589" s="4">
        <v>46310</v>
      </c>
      <c r="C589" s="5">
        <f>YEAR(SalesData[[#This Row],[Order Date]])</f>
        <v>2026</v>
      </c>
      <c r="D589" s="6" t="str">
        <f>"Q"&amp;ROUNDUP(MONTH(SalesData[[#This Row],[Order Date]])/3,0)</f>
        <v>Q4</v>
      </c>
      <c r="E589" s="7">
        <f>MONTH(SalesData[[#This Row],[Order Date]])</f>
        <v>10</v>
      </c>
      <c r="F589" s="6" t="str">
        <f>TEXT(SalesData[[#This Row],[Order Date]],"mmm")</f>
        <v>Oct</v>
      </c>
      <c r="G589" s="8" t="s">
        <v>21</v>
      </c>
      <c r="H589" s="8" t="s">
        <v>22</v>
      </c>
      <c r="I589" s="8" t="s">
        <v>30</v>
      </c>
      <c r="J589" s="8" t="s">
        <v>24</v>
      </c>
      <c r="K589" s="8" t="s">
        <v>98</v>
      </c>
      <c r="L589" s="8" t="s">
        <v>103</v>
      </c>
      <c r="M589" s="7">
        <v>3</v>
      </c>
      <c r="N589" s="2">
        <v>49.5</v>
      </c>
      <c r="O589" s="9">
        <v>0.05</v>
      </c>
      <c r="P589" s="2">
        <v>22</v>
      </c>
      <c r="Q589" s="2">
        <f t="shared" si="36"/>
        <v>141.07499999999999</v>
      </c>
      <c r="R589" s="2">
        <f t="shared" si="37"/>
        <v>66</v>
      </c>
      <c r="S589" s="2">
        <f t="shared" si="38"/>
        <v>75.074999999999989</v>
      </c>
      <c r="T589" s="6">
        <f t="shared" si="39"/>
        <v>0.53216374269005839</v>
      </c>
    </row>
    <row r="590" spans="1:20" ht="15.6" x14ac:dyDescent="0.3">
      <c r="A590" s="3" t="s">
        <v>659</v>
      </c>
      <c r="B590" s="4">
        <v>46320</v>
      </c>
      <c r="C590" s="5">
        <f>YEAR(SalesData[[#This Row],[Order Date]])</f>
        <v>2026</v>
      </c>
      <c r="D590" s="6" t="str">
        <f>"Q"&amp;ROUNDUP(MONTH(SalesData[[#This Row],[Order Date]])/3,0)</f>
        <v>Q4</v>
      </c>
      <c r="E590" s="7">
        <f>MONTH(SalesData[[#This Row],[Order Date]])</f>
        <v>10</v>
      </c>
      <c r="F590" s="6" t="str">
        <f>TEXT(SalesData[[#This Row],[Order Date]],"mmm")</f>
        <v>Oct</v>
      </c>
      <c r="G590" s="8" t="s">
        <v>21</v>
      </c>
      <c r="H590" s="8" t="s">
        <v>44</v>
      </c>
      <c r="I590" s="8" t="s">
        <v>45</v>
      </c>
      <c r="J590" s="8" t="s">
        <v>36</v>
      </c>
      <c r="K590" s="8" t="s">
        <v>32</v>
      </c>
      <c r="L590" s="8" t="s">
        <v>33</v>
      </c>
      <c r="M590" s="7">
        <v>6</v>
      </c>
      <c r="N590" s="2">
        <v>35.380000000000003</v>
      </c>
      <c r="O590" s="9">
        <v>0.05</v>
      </c>
      <c r="P590" s="2">
        <v>13.9</v>
      </c>
      <c r="Q590" s="2">
        <f t="shared" si="36"/>
        <v>201.66600000000003</v>
      </c>
      <c r="R590" s="2">
        <f t="shared" si="37"/>
        <v>83.4</v>
      </c>
      <c r="S590" s="2">
        <f t="shared" si="38"/>
        <v>118.26600000000002</v>
      </c>
      <c r="T590" s="6">
        <f t="shared" si="39"/>
        <v>0.58644491386748387</v>
      </c>
    </row>
    <row r="591" spans="1:20" ht="15.6" x14ac:dyDescent="0.3">
      <c r="A591" s="3" t="s">
        <v>660</v>
      </c>
      <c r="B591" s="4">
        <v>46181</v>
      </c>
      <c r="C591" s="5">
        <f>YEAR(SalesData[[#This Row],[Order Date]])</f>
        <v>2026</v>
      </c>
      <c r="D591" s="6" t="str">
        <f>"Q"&amp;ROUNDUP(MONTH(SalesData[[#This Row],[Order Date]])/3,0)</f>
        <v>Q2</v>
      </c>
      <c r="E591" s="7">
        <f>MONTH(SalesData[[#This Row],[Order Date]])</f>
        <v>6</v>
      </c>
      <c r="F591" s="6" t="str">
        <f>TEXT(SalesData[[#This Row],[Order Date]],"mmm")</f>
        <v>Jun</v>
      </c>
      <c r="G591" s="8" t="s">
        <v>21</v>
      </c>
      <c r="H591" s="8" t="s">
        <v>22</v>
      </c>
      <c r="I591" s="8" t="s">
        <v>30</v>
      </c>
      <c r="J591" s="8" t="s">
        <v>24</v>
      </c>
      <c r="K591" s="8" t="s">
        <v>51</v>
      </c>
      <c r="L591" s="8" t="s">
        <v>72</v>
      </c>
      <c r="M591" s="7">
        <v>2</v>
      </c>
      <c r="N591" s="2">
        <v>41.05</v>
      </c>
      <c r="O591" s="9">
        <v>0</v>
      </c>
      <c r="P591" s="2">
        <v>16.690000000000001</v>
      </c>
      <c r="Q591" s="2">
        <f t="shared" si="36"/>
        <v>82.1</v>
      </c>
      <c r="R591" s="2">
        <f t="shared" si="37"/>
        <v>33.380000000000003</v>
      </c>
      <c r="S591" s="2">
        <f t="shared" si="38"/>
        <v>48.719999999999992</v>
      </c>
      <c r="T591" s="6">
        <f t="shared" si="39"/>
        <v>0.59342265529841653</v>
      </c>
    </row>
    <row r="592" spans="1:20" ht="15.6" x14ac:dyDescent="0.3">
      <c r="A592" s="3" t="s">
        <v>661</v>
      </c>
      <c r="B592" s="4">
        <v>46044</v>
      </c>
      <c r="C592" s="5">
        <f>YEAR(SalesData[[#This Row],[Order Date]])</f>
        <v>2026</v>
      </c>
      <c r="D592" s="6" t="str">
        <f>"Q"&amp;ROUNDUP(MONTH(SalesData[[#This Row],[Order Date]])/3,0)</f>
        <v>Q1</v>
      </c>
      <c r="E592" s="7">
        <f>MONTH(SalesData[[#This Row],[Order Date]])</f>
        <v>1</v>
      </c>
      <c r="F592" s="6" t="str">
        <f>TEXT(SalesData[[#This Row],[Order Date]],"mmm")</f>
        <v>Jan</v>
      </c>
      <c r="G592" s="8" t="s">
        <v>61</v>
      </c>
      <c r="H592" s="8" t="s">
        <v>69</v>
      </c>
      <c r="I592" s="8" t="s">
        <v>30</v>
      </c>
      <c r="J592" s="8" t="s">
        <v>24</v>
      </c>
      <c r="K592" s="8" t="s">
        <v>39</v>
      </c>
      <c r="L592" s="8" t="s">
        <v>125</v>
      </c>
      <c r="M592" s="7">
        <v>3</v>
      </c>
      <c r="N592" s="2">
        <v>347.41</v>
      </c>
      <c r="O592" s="9">
        <v>0.1</v>
      </c>
      <c r="P592" s="2">
        <v>192.13</v>
      </c>
      <c r="Q592" s="2">
        <f t="shared" si="36"/>
        <v>938.00700000000006</v>
      </c>
      <c r="R592" s="2">
        <f t="shared" si="37"/>
        <v>576.39</v>
      </c>
      <c r="S592" s="2">
        <f t="shared" si="38"/>
        <v>361.61700000000008</v>
      </c>
      <c r="T592" s="6">
        <f t="shared" si="39"/>
        <v>0.38551631277804971</v>
      </c>
    </row>
    <row r="593" spans="1:20" ht="15.6" x14ac:dyDescent="0.3">
      <c r="A593" s="3" t="s">
        <v>662</v>
      </c>
      <c r="B593" s="4">
        <v>46208</v>
      </c>
      <c r="C593" s="5">
        <f>YEAR(SalesData[[#This Row],[Order Date]])</f>
        <v>2026</v>
      </c>
      <c r="D593" s="6" t="str">
        <f>"Q"&amp;ROUNDUP(MONTH(SalesData[[#This Row],[Order Date]])/3,0)</f>
        <v>Q3</v>
      </c>
      <c r="E593" s="7">
        <f>MONTH(SalesData[[#This Row],[Order Date]])</f>
        <v>7</v>
      </c>
      <c r="F593" s="6" t="str">
        <f>TEXT(SalesData[[#This Row],[Order Date]],"mmm")</f>
        <v>Jul</v>
      </c>
      <c r="G593" s="8" t="s">
        <v>21</v>
      </c>
      <c r="H593" s="8" t="s">
        <v>42</v>
      </c>
      <c r="I593" s="8" t="s">
        <v>30</v>
      </c>
      <c r="J593" s="8" t="s">
        <v>36</v>
      </c>
      <c r="K593" s="8" t="s">
        <v>25</v>
      </c>
      <c r="L593" s="8" t="s">
        <v>70</v>
      </c>
      <c r="M593" s="7">
        <v>3</v>
      </c>
      <c r="N593" s="2">
        <v>146.88999999999999</v>
      </c>
      <c r="O593" s="9">
        <v>0</v>
      </c>
      <c r="P593" s="2">
        <v>77.650000000000006</v>
      </c>
      <c r="Q593" s="2">
        <f t="shared" si="36"/>
        <v>440.66999999999996</v>
      </c>
      <c r="R593" s="2">
        <f t="shared" si="37"/>
        <v>232.95000000000002</v>
      </c>
      <c r="S593" s="2">
        <f t="shared" si="38"/>
        <v>207.71999999999994</v>
      </c>
      <c r="T593" s="6">
        <f t="shared" si="39"/>
        <v>0.47137313636054179</v>
      </c>
    </row>
    <row r="594" spans="1:20" ht="15.6" x14ac:dyDescent="0.3">
      <c r="A594" s="3" t="s">
        <v>663</v>
      </c>
      <c r="B594" s="4">
        <v>46209</v>
      </c>
      <c r="C594" s="5">
        <f>YEAR(SalesData[[#This Row],[Order Date]])</f>
        <v>2026</v>
      </c>
      <c r="D594" s="6" t="str">
        <f>"Q"&amp;ROUNDUP(MONTH(SalesData[[#This Row],[Order Date]])/3,0)</f>
        <v>Q3</v>
      </c>
      <c r="E594" s="7">
        <f>MONTH(SalesData[[#This Row],[Order Date]])</f>
        <v>7</v>
      </c>
      <c r="F594" s="6" t="str">
        <f>TEXT(SalesData[[#This Row],[Order Date]],"mmm")</f>
        <v>Jul</v>
      </c>
      <c r="G594" s="8" t="s">
        <v>54</v>
      </c>
      <c r="H594" s="8" t="s">
        <v>57</v>
      </c>
      <c r="I594" s="8" t="s">
        <v>30</v>
      </c>
      <c r="J594" s="8" t="s">
        <v>24</v>
      </c>
      <c r="K594" s="8" t="s">
        <v>51</v>
      </c>
      <c r="L594" s="8" t="s">
        <v>95</v>
      </c>
      <c r="M594" s="7">
        <v>5</v>
      </c>
      <c r="N594" s="2">
        <v>81.63</v>
      </c>
      <c r="O594" s="9">
        <v>0.05</v>
      </c>
      <c r="P594" s="2">
        <v>42.36</v>
      </c>
      <c r="Q594" s="2">
        <f t="shared" si="36"/>
        <v>387.74249999999995</v>
      </c>
      <c r="R594" s="2">
        <f t="shared" si="37"/>
        <v>211.8</v>
      </c>
      <c r="S594" s="2">
        <f t="shared" si="38"/>
        <v>175.94249999999994</v>
      </c>
      <c r="T594" s="6">
        <f t="shared" si="39"/>
        <v>0.45376119460724568</v>
      </c>
    </row>
    <row r="595" spans="1:20" ht="15.6" x14ac:dyDescent="0.3">
      <c r="A595" s="3" t="s">
        <v>664</v>
      </c>
      <c r="B595" s="4">
        <v>46111</v>
      </c>
      <c r="C595" s="5">
        <f>YEAR(SalesData[[#This Row],[Order Date]])</f>
        <v>2026</v>
      </c>
      <c r="D595" s="6" t="str">
        <f>"Q"&amp;ROUNDUP(MONTH(SalesData[[#This Row],[Order Date]])/3,0)</f>
        <v>Q1</v>
      </c>
      <c r="E595" s="7">
        <f>MONTH(SalesData[[#This Row],[Order Date]])</f>
        <v>3</v>
      </c>
      <c r="F595" s="6" t="str">
        <f>TEXT(SalesData[[#This Row],[Order Date]],"mmm")</f>
        <v>Mar</v>
      </c>
      <c r="G595" s="8" t="s">
        <v>21</v>
      </c>
      <c r="H595" s="8" t="s">
        <v>42</v>
      </c>
      <c r="I595" s="8" t="s">
        <v>45</v>
      </c>
      <c r="J595" s="8" t="s">
        <v>36</v>
      </c>
      <c r="K595" s="8" t="s">
        <v>25</v>
      </c>
      <c r="L595" s="8" t="s">
        <v>70</v>
      </c>
      <c r="M595" s="7">
        <v>6</v>
      </c>
      <c r="N595" s="2">
        <v>142.18</v>
      </c>
      <c r="O595" s="9">
        <v>0.05</v>
      </c>
      <c r="P595" s="2">
        <v>80.94</v>
      </c>
      <c r="Q595" s="2">
        <f t="shared" si="36"/>
        <v>810.42600000000004</v>
      </c>
      <c r="R595" s="2">
        <f t="shared" si="37"/>
        <v>485.64</v>
      </c>
      <c r="S595" s="2">
        <f t="shared" si="38"/>
        <v>324.78600000000006</v>
      </c>
      <c r="T595" s="6">
        <f t="shared" si="39"/>
        <v>0.40075960050640036</v>
      </c>
    </row>
    <row r="596" spans="1:20" ht="15.6" x14ac:dyDescent="0.3">
      <c r="A596" s="3" t="s">
        <v>665</v>
      </c>
      <c r="B596" s="4">
        <v>46335</v>
      </c>
      <c r="C596" s="5">
        <f>YEAR(SalesData[[#This Row],[Order Date]])</f>
        <v>2026</v>
      </c>
      <c r="D596" s="6" t="str">
        <f>"Q"&amp;ROUNDUP(MONTH(SalesData[[#This Row],[Order Date]])/3,0)</f>
        <v>Q4</v>
      </c>
      <c r="E596" s="7">
        <f>MONTH(SalesData[[#This Row],[Order Date]])</f>
        <v>11</v>
      </c>
      <c r="F596" s="6" t="str">
        <f>TEXT(SalesData[[#This Row],[Order Date]],"mmm")</f>
        <v>Nov</v>
      </c>
      <c r="G596" s="8" t="s">
        <v>28</v>
      </c>
      <c r="H596" s="8" t="s">
        <v>29</v>
      </c>
      <c r="I596" s="8" t="s">
        <v>23</v>
      </c>
      <c r="J596" s="8" t="s">
        <v>24</v>
      </c>
      <c r="K596" s="8" t="s">
        <v>98</v>
      </c>
      <c r="L596" s="8" t="s">
        <v>103</v>
      </c>
      <c r="M596" s="7">
        <v>1</v>
      </c>
      <c r="N596" s="2">
        <v>51.65</v>
      </c>
      <c r="O596" s="9">
        <v>0.15</v>
      </c>
      <c r="P596" s="2">
        <v>21.86</v>
      </c>
      <c r="Q596" s="2">
        <f t="shared" si="36"/>
        <v>43.902499999999996</v>
      </c>
      <c r="R596" s="2">
        <f t="shared" si="37"/>
        <v>21.86</v>
      </c>
      <c r="S596" s="2">
        <f t="shared" si="38"/>
        <v>22.042499999999997</v>
      </c>
      <c r="T596" s="6">
        <f t="shared" si="39"/>
        <v>0.50207846933545919</v>
      </c>
    </row>
    <row r="597" spans="1:20" ht="15.6" x14ac:dyDescent="0.3">
      <c r="A597" s="3" t="s">
        <v>666</v>
      </c>
      <c r="B597" s="4">
        <v>46235</v>
      </c>
      <c r="C597" s="5">
        <f>YEAR(SalesData[[#This Row],[Order Date]])</f>
        <v>2026</v>
      </c>
      <c r="D597" s="6" t="str">
        <f>"Q"&amp;ROUNDUP(MONTH(SalesData[[#This Row],[Order Date]])/3,0)</f>
        <v>Q3</v>
      </c>
      <c r="E597" s="7">
        <f>MONTH(SalesData[[#This Row],[Order Date]])</f>
        <v>8</v>
      </c>
      <c r="F597" s="6" t="str">
        <f>TEXT(SalesData[[#This Row],[Order Date]],"mmm")</f>
        <v>Aug</v>
      </c>
      <c r="G597" s="8" t="s">
        <v>61</v>
      </c>
      <c r="H597" s="8" t="s">
        <v>76</v>
      </c>
      <c r="I597" s="8" t="s">
        <v>23</v>
      </c>
      <c r="J597" s="8" t="s">
        <v>24</v>
      </c>
      <c r="K597" s="8" t="s">
        <v>51</v>
      </c>
      <c r="L597" s="8" t="s">
        <v>52</v>
      </c>
      <c r="M597" s="7">
        <v>1</v>
      </c>
      <c r="N597" s="2">
        <v>50.98</v>
      </c>
      <c r="O597" s="9">
        <v>0</v>
      </c>
      <c r="P597" s="2">
        <v>22.92</v>
      </c>
      <c r="Q597" s="2">
        <f t="shared" si="36"/>
        <v>50.98</v>
      </c>
      <c r="R597" s="2">
        <f t="shared" si="37"/>
        <v>22.92</v>
      </c>
      <c r="S597" s="2">
        <f t="shared" si="38"/>
        <v>28.059999999999995</v>
      </c>
      <c r="T597" s="6">
        <f t="shared" si="39"/>
        <v>0.55041192624558644</v>
      </c>
    </row>
    <row r="598" spans="1:20" ht="15.6" x14ac:dyDescent="0.3">
      <c r="A598" s="3" t="s">
        <v>667</v>
      </c>
      <c r="B598" s="4">
        <v>46184</v>
      </c>
      <c r="C598" s="5">
        <f>YEAR(SalesData[[#This Row],[Order Date]])</f>
        <v>2026</v>
      </c>
      <c r="D598" s="6" t="str">
        <f>"Q"&amp;ROUNDUP(MONTH(SalesData[[#This Row],[Order Date]])/3,0)</f>
        <v>Q2</v>
      </c>
      <c r="E598" s="7">
        <f>MONTH(SalesData[[#This Row],[Order Date]])</f>
        <v>6</v>
      </c>
      <c r="F598" s="6" t="str">
        <f>TEXT(SalesData[[#This Row],[Order Date]],"mmm")</f>
        <v>Jun</v>
      </c>
      <c r="G598" s="8" t="s">
        <v>28</v>
      </c>
      <c r="H598" s="8" t="s">
        <v>29</v>
      </c>
      <c r="I598" s="8" t="s">
        <v>23</v>
      </c>
      <c r="J598" s="8" t="s">
        <v>24</v>
      </c>
      <c r="K598" s="8" t="s">
        <v>51</v>
      </c>
      <c r="L598" s="8" t="s">
        <v>52</v>
      </c>
      <c r="M598" s="7">
        <v>2</v>
      </c>
      <c r="N598" s="2">
        <v>51.83</v>
      </c>
      <c r="O598" s="9">
        <v>0.1</v>
      </c>
      <c r="P598" s="2">
        <v>23.1</v>
      </c>
      <c r="Q598" s="2">
        <f t="shared" si="36"/>
        <v>93.293999999999997</v>
      </c>
      <c r="R598" s="2">
        <f t="shared" si="37"/>
        <v>46.2</v>
      </c>
      <c r="S598" s="2">
        <f t="shared" si="38"/>
        <v>47.093999999999994</v>
      </c>
      <c r="T598" s="6">
        <f t="shared" si="39"/>
        <v>0.50479130490706792</v>
      </c>
    </row>
    <row r="599" spans="1:20" ht="15.6" x14ac:dyDescent="0.3">
      <c r="A599" s="3" t="s">
        <v>668</v>
      </c>
      <c r="B599" s="4">
        <v>46337</v>
      </c>
      <c r="C599" s="5">
        <f>YEAR(SalesData[[#This Row],[Order Date]])</f>
        <v>2026</v>
      </c>
      <c r="D599" s="6" t="str">
        <f>"Q"&amp;ROUNDUP(MONTH(SalesData[[#This Row],[Order Date]])/3,0)</f>
        <v>Q4</v>
      </c>
      <c r="E599" s="7">
        <f>MONTH(SalesData[[#This Row],[Order Date]])</f>
        <v>11</v>
      </c>
      <c r="F599" s="6" t="str">
        <f>TEXT(SalesData[[#This Row],[Order Date]],"mmm")</f>
        <v>Nov</v>
      </c>
      <c r="G599" s="8" t="s">
        <v>61</v>
      </c>
      <c r="H599" s="8" t="s">
        <v>69</v>
      </c>
      <c r="I599" s="8" t="s">
        <v>30</v>
      </c>
      <c r="J599" s="8" t="s">
        <v>36</v>
      </c>
      <c r="K599" s="8" t="s">
        <v>39</v>
      </c>
      <c r="L599" s="8" t="s">
        <v>67</v>
      </c>
      <c r="M599" s="7">
        <v>3</v>
      </c>
      <c r="N599" s="2">
        <v>124.55</v>
      </c>
      <c r="O599" s="9">
        <v>0.15</v>
      </c>
      <c r="P599" s="2">
        <v>60.68</v>
      </c>
      <c r="Q599" s="2">
        <f t="shared" si="36"/>
        <v>317.60249999999996</v>
      </c>
      <c r="R599" s="2">
        <f t="shared" si="37"/>
        <v>182.04</v>
      </c>
      <c r="S599" s="2">
        <f t="shared" si="38"/>
        <v>135.56249999999997</v>
      </c>
      <c r="T599" s="6">
        <f t="shared" si="39"/>
        <v>0.42683070819656643</v>
      </c>
    </row>
    <row r="600" spans="1:20" ht="15.6" x14ac:dyDescent="0.3">
      <c r="A600" s="3" t="s">
        <v>669</v>
      </c>
      <c r="B600" s="4">
        <v>46384</v>
      </c>
      <c r="C600" s="5">
        <f>YEAR(SalesData[[#This Row],[Order Date]])</f>
        <v>2026</v>
      </c>
      <c r="D600" s="6" t="str">
        <f>"Q"&amp;ROUNDUP(MONTH(SalesData[[#This Row],[Order Date]])/3,0)</f>
        <v>Q4</v>
      </c>
      <c r="E600" s="7">
        <f>MONTH(SalesData[[#This Row],[Order Date]])</f>
        <v>12</v>
      </c>
      <c r="F600" s="6" t="str">
        <f>TEXT(SalesData[[#This Row],[Order Date]],"mmm")</f>
        <v>Dec</v>
      </c>
      <c r="G600" s="8" t="s">
        <v>28</v>
      </c>
      <c r="H600" s="8" t="s">
        <v>86</v>
      </c>
      <c r="I600" s="8" t="s">
        <v>48</v>
      </c>
      <c r="J600" s="8" t="s">
        <v>31</v>
      </c>
      <c r="K600" s="8" t="s">
        <v>39</v>
      </c>
      <c r="L600" s="8" t="s">
        <v>125</v>
      </c>
      <c r="M600" s="7">
        <v>2</v>
      </c>
      <c r="N600" s="2">
        <v>342.78</v>
      </c>
      <c r="O600" s="9">
        <v>0</v>
      </c>
      <c r="P600" s="2">
        <v>197.89</v>
      </c>
      <c r="Q600" s="2">
        <f t="shared" si="36"/>
        <v>685.56</v>
      </c>
      <c r="R600" s="2">
        <f t="shared" si="37"/>
        <v>395.78</v>
      </c>
      <c r="S600" s="2">
        <f t="shared" si="38"/>
        <v>289.77999999999997</v>
      </c>
      <c r="T600" s="6">
        <f t="shared" si="39"/>
        <v>0.4226909387945621</v>
      </c>
    </row>
    <row r="601" spans="1:20" ht="15.6" x14ac:dyDescent="0.3">
      <c r="A601" s="3" t="s">
        <v>670</v>
      </c>
      <c r="B601" s="4">
        <v>46278</v>
      </c>
      <c r="C601" s="5">
        <f>YEAR(SalesData[[#This Row],[Order Date]])</f>
        <v>2026</v>
      </c>
      <c r="D601" s="6" t="str">
        <f>"Q"&amp;ROUNDUP(MONTH(SalesData[[#This Row],[Order Date]])/3,0)</f>
        <v>Q3</v>
      </c>
      <c r="E601" s="7">
        <f>MONTH(SalesData[[#This Row],[Order Date]])</f>
        <v>9</v>
      </c>
      <c r="F601" s="6" t="str">
        <f>TEXT(SalesData[[#This Row],[Order Date]],"mmm")</f>
        <v>Sep</v>
      </c>
      <c r="G601" s="8" t="s">
        <v>54</v>
      </c>
      <c r="H601" s="8" t="s">
        <v>112</v>
      </c>
      <c r="I601" s="8" t="s">
        <v>23</v>
      </c>
      <c r="J601" s="8" t="s">
        <v>31</v>
      </c>
      <c r="K601" s="8" t="s">
        <v>32</v>
      </c>
      <c r="L601" s="8" t="s">
        <v>37</v>
      </c>
      <c r="M601" s="7">
        <v>3</v>
      </c>
      <c r="N601" s="2">
        <v>130.28</v>
      </c>
      <c r="O601" s="9">
        <v>0.1</v>
      </c>
      <c r="P601" s="2">
        <v>65.33</v>
      </c>
      <c r="Q601" s="2">
        <f t="shared" si="36"/>
        <v>351.75600000000003</v>
      </c>
      <c r="R601" s="2">
        <f t="shared" si="37"/>
        <v>195.99</v>
      </c>
      <c r="S601" s="2">
        <f t="shared" si="38"/>
        <v>155.76600000000002</v>
      </c>
      <c r="T601" s="6">
        <f t="shared" si="39"/>
        <v>0.44282400300208102</v>
      </c>
    </row>
    <row r="602" spans="1:20" ht="15.6" x14ac:dyDescent="0.3">
      <c r="A602" s="3" t="s">
        <v>671</v>
      </c>
      <c r="B602" s="4">
        <v>46378</v>
      </c>
      <c r="C602" s="5">
        <f>YEAR(SalesData[[#This Row],[Order Date]])</f>
        <v>2026</v>
      </c>
      <c r="D602" s="6" t="str">
        <f>"Q"&amp;ROUNDUP(MONTH(SalesData[[#This Row],[Order Date]])/3,0)</f>
        <v>Q4</v>
      </c>
      <c r="E602" s="7">
        <f>MONTH(SalesData[[#This Row],[Order Date]])</f>
        <v>12</v>
      </c>
      <c r="F602" s="6" t="str">
        <f>TEXT(SalesData[[#This Row],[Order Date]],"mmm")</f>
        <v>Dec</v>
      </c>
      <c r="G602" s="8" t="s">
        <v>21</v>
      </c>
      <c r="H602" s="8" t="s">
        <v>44</v>
      </c>
      <c r="I602" s="8" t="s">
        <v>30</v>
      </c>
      <c r="J602" s="8" t="s">
        <v>24</v>
      </c>
      <c r="K602" s="8" t="s">
        <v>51</v>
      </c>
      <c r="L602" s="8" t="s">
        <v>95</v>
      </c>
      <c r="M602" s="7">
        <v>1</v>
      </c>
      <c r="N602" s="2">
        <v>83.15</v>
      </c>
      <c r="O602" s="9">
        <v>0</v>
      </c>
      <c r="P602" s="2">
        <v>42.3</v>
      </c>
      <c r="Q602" s="2">
        <f t="shared" si="36"/>
        <v>83.15</v>
      </c>
      <c r="R602" s="2">
        <f t="shared" si="37"/>
        <v>42.3</v>
      </c>
      <c r="S602" s="2">
        <f t="shared" si="38"/>
        <v>40.850000000000009</v>
      </c>
      <c r="T602" s="6">
        <f t="shared" si="39"/>
        <v>0.49128081779915822</v>
      </c>
    </row>
    <row r="603" spans="1:20" ht="15.6" x14ac:dyDescent="0.3">
      <c r="A603" s="3" t="s">
        <v>672</v>
      </c>
      <c r="B603" s="4">
        <v>46282</v>
      </c>
      <c r="C603" s="5">
        <f>YEAR(SalesData[[#This Row],[Order Date]])</f>
        <v>2026</v>
      </c>
      <c r="D603" s="6" t="str">
        <f>"Q"&amp;ROUNDUP(MONTH(SalesData[[#This Row],[Order Date]])/3,0)</f>
        <v>Q3</v>
      </c>
      <c r="E603" s="7">
        <f>MONTH(SalesData[[#This Row],[Order Date]])</f>
        <v>9</v>
      </c>
      <c r="F603" s="6" t="str">
        <f>TEXT(SalesData[[#This Row],[Order Date]],"mmm")</f>
        <v>Sep</v>
      </c>
      <c r="G603" s="8" t="s">
        <v>21</v>
      </c>
      <c r="H603" s="8" t="s">
        <v>22</v>
      </c>
      <c r="I603" s="8" t="s">
        <v>23</v>
      </c>
      <c r="J603" s="8" t="s">
        <v>24</v>
      </c>
      <c r="K603" s="8" t="s">
        <v>51</v>
      </c>
      <c r="L603" s="8" t="s">
        <v>95</v>
      </c>
      <c r="M603" s="7">
        <v>2</v>
      </c>
      <c r="N603" s="2">
        <v>82.47</v>
      </c>
      <c r="O603" s="9">
        <v>0</v>
      </c>
      <c r="P603" s="2">
        <v>42.49</v>
      </c>
      <c r="Q603" s="2">
        <f t="shared" si="36"/>
        <v>164.94</v>
      </c>
      <c r="R603" s="2">
        <f t="shared" si="37"/>
        <v>84.98</v>
      </c>
      <c r="S603" s="2">
        <f t="shared" si="38"/>
        <v>79.959999999999994</v>
      </c>
      <c r="T603" s="6">
        <f t="shared" si="39"/>
        <v>0.48478234509518608</v>
      </c>
    </row>
    <row r="604" spans="1:20" ht="15.6" x14ac:dyDescent="0.3">
      <c r="A604" s="3" t="s">
        <v>673</v>
      </c>
      <c r="B604" s="4">
        <v>46290</v>
      </c>
      <c r="C604" s="5">
        <f>YEAR(SalesData[[#This Row],[Order Date]])</f>
        <v>2026</v>
      </c>
      <c r="D604" s="6" t="str">
        <f>"Q"&amp;ROUNDUP(MONTH(SalesData[[#This Row],[Order Date]])/3,0)</f>
        <v>Q3</v>
      </c>
      <c r="E604" s="7">
        <f>MONTH(SalesData[[#This Row],[Order Date]])</f>
        <v>9</v>
      </c>
      <c r="F604" s="6" t="str">
        <f>TEXT(SalesData[[#This Row],[Order Date]],"mmm")</f>
        <v>Sep</v>
      </c>
      <c r="G604" s="8" t="s">
        <v>21</v>
      </c>
      <c r="H604" s="8" t="s">
        <v>22</v>
      </c>
      <c r="I604" s="8" t="s">
        <v>30</v>
      </c>
      <c r="J604" s="8" t="s">
        <v>24</v>
      </c>
      <c r="K604" s="8" t="s">
        <v>39</v>
      </c>
      <c r="L604" s="8" t="s">
        <v>125</v>
      </c>
      <c r="M604" s="7">
        <v>1</v>
      </c>
      <c r="N604" s="2">
        <v>344.79</v>
      </c>
      <c r="O604" s="9">
        <v>0</v>
      </c>
      <c r="P604" s="2">
        <v>189.63</v>
      </c>
      <c r="Q604" s="2">
        <f t="shared" si="36"/>
        <v>344.79</v>
      </c>
      <c r="R604" s="2">
        <f t="shared" si="37"/>
        <v>189.63</v>
      </c>
      <c r="S604" s="2">
        <f t="shared" si="38"/>
        <v>155.16000000000003</v>
      </c>
      <c r="T604" s="6">
        <f t="shared" si="39"/>
        <v>0.45001305142260511</v>
      </c>
    </row>
    <row r="605" spans="1:20" ht="15.6" x14ac:dyDescent="0.3">
      <c r="A605" s="3" t="s">
        <v>674</v>
      </c>
      <c r="B605" s="4">
        <v>46237</v>
      </c>
      <c r="C605" s="5">
        <f>YEAR(SalesData[[#This Row],[Order Date]])</f>
        <v>2026</v>
      </c>
      <c r="D605" s="6" t="str">
        <f>"Q"&amp;ROUNDUP(MONTH(SalesData[[#This Row],[Order Date]])/3,0)</f>
        <v>Q3</v>
      </c>
      <c r="E605" s="7">
        <f>MONTH(SalesData[[#This Row],[Order Date]])</f>
        <v>8</v>
      </c>
      <c r="F605" s="6" t="str">
        <f>TEXT(SalesData[[#This Row],[Order Date]],"mmm")</f>
        <v>Aug</v>
      </c>
      <c r="G605" s="8" t="s">
        <v>61</v>
      </c>
      <c r="H605" s="8" t="s">
        <v>105</v>
      </c>
      <c r="I605" s="8" t="s">
        <v>30</v>
      </c>
      <c r="J605" s="8" t="s">
        <v>31</v>
      </c>
      <c r="K605" s="8" t="s">
        <v>98</v>
      </c>
      <c r="L605" s="8" t="s">
        <v>131</v>
      </c>
      <c r="M605" s="7">
        <v>1</v>
      </c>
      <c r="N605" s="2">
        <v>41.3</v>
      </c>
      <c r="O605" s="9">
        <v>0</v>
      </c>
      <c r="P605" s="2">
        <v>14.52</v>
      </c>
      <c r="Q605" s="2">
        <f t="shared" si="36"/>
        <v>41.3</v>
      </c>
      <c r="R605" s="2">
        <f t="shared" si="37"/>
        <v>14.52</v>
      </c>
      <c r="S605" s="2">
        <f t="shared" si="38"/>
        <v>26.779999999999998</v>
      </c>
      <c r="T605" s="6">
        <f t="shared" si="39"/>
        <v>0.64842615012106541</v>
      </c>
    </row>
    <row r="606" spans="1:20" ht="15.6" x14ac:dyDescent="0.3">
      <c r="A606" s="3" t="s">
        <v>675</v>
      </c>
      <c r="B606" s="4">
        <v>46123</v>
      </c>
      <c r="C606" s="5">
        <f>YEAR(SalesData[[#This Row],[Order Date]])</f>
        <v>2026</v>
      </c>
      <c r="D606" s="6" t="str">
        <f>"Q"&amp;ROUNDUP(MONTH(SalesData[[#This Row],[Order Date]])/3,0)</f>
        <v>Q2</v>
      </c>
      <c r="E606" s="7">
        <f>MONTH(SalesData[[#This Row],[Order Date]])</f>
        <v>4</v>
      </c>
      <c r="F606" s="6" t="str">
        <f>TEXT(SalesData[[#This Row],[Order Date]],"mmm")</f>
        <v>Apr</v>
      </c>
      <c r="G606" s="8" t="s">
        <v>28</v>
      </c>
      <c r="H606" s="8" t="s">
        <v>35</v>
      </c>
      <c r="I606" s="8" t="s">
        <v>30</v>
      </c>
      <c r="J606" s="8" t="s">
        <v>24</v>
      </c>
      <c r="K606" s="8" t="s">
        <v>39</v>
      </c>
      <c r="L606" s="8" t="s">
        <v>67</v>
      </c>
      <c r="M606" s="7">
        <v>4</v>
      </c>
      <c r="N606" s="2">
        <v>124.87</v>
      </c>
      <c r="O606" s="9">
        <v>0.1</v>
      </c>
      <c r="P606" s="2">
        <v>62.03</v>
      </c>
      <c r="Q606" s="2">
        <f t="shared" si="36"/>
        <v>449.53200000000004</v>
      </c>
      <c r="R606" s="2">
        <f t="shared" si="37"/>
        <v>248.12</v>
      </c>
      <c r="S606" s="2">
        <f t="shared" si="38"/>
        <v>201.41200000000003</v>
      </c>
      <c r="T606" s="6">
        <f t="shared" si="39"/>
        <v>0.44804819234225823</v>
      </c>
    </row>
    <row r="607" spans="1:20" ht="15.6" x14ac:dyDescent="0.3">
      <c r="A607" s="3" t="s">
        <v>676</v>
      </c>
      <c r="B607" s="4">
        <v>46347</v>
      </c>
      <c r="C607" s="5">
        <f>YEAR(SalesData[[#This Row],[Order Date]])</f>
        <v>2026</v>
      </c>
      <c r="D607" s="6" t="str">
        <f>"Q"&amp;ROUNDUP(MONTH(SalesData[[#This Row],[Order Date]])/3,0)</f>
        <v>Q4</v>
      </c>
      <c r="E607" s="7">
        <f>MONTH(SalesData[[#This Row],[Order Date]])</f>
        <v>11</v>
      </c>
      <c r="F607" s="6" t="str">
        <f>TEXT(SalesData[[#This Row],[Order Date]],"mmm")</f>
        <v>Nov</v>
      </c>
      <c r="G607" s="8" t="s">
        <v>54</v>
      </c>
      <c r="H607" s="8" t="s">
        <v>57</v>
      </c>
      <c r="I607" s="8" t="s">
        <v>30</v>
      </c>
      <c r="J607" s="8" t="s">
        <v>24</v>
      </c>
      <c r="K607" s="8" t="s">
        <v>51</v>
      </c>
      <c r="L607" s="8" t="s">
        <v>52</v>
      </c>
      <c r="M607" s="7">
        <v>2</v>
      </c>
      <c r="N607" s="2">
        <v>51.48</v>
      </c>
      <c r="O607" s="9">
        <v>0.1</v>
      </c>
      <c r="P607" s="2">
        <v>22.51</v>
      </c>
      <c r="Q607" s="2">
        <f t="shared" si="36"/>
        <v>92.664000000000001</v>
      </c>
      <c r="R607" s="2">
        <f t="shared" si="37"/>
        <v>45.02</v>
      </c>
      <c r="S607" s="2">
        <f t="shared" si="38"/>
        <v>47.643999999999998</v>
      </c>
      <c r="T607" s="6">
        <f t="shared" si="39"/>
        <v>0.51415868082534744</v>
      </c>
    </row>
    <row r="608" spans="1:20" ht="15.6" x14ac:dyDescent="0.3">
      <c r="A608" s="3" t="s">
        <v>677</v>
      </c>
      <c r="B608" s="4">
        <v>46370</v>
      </c>
      <c r="C608" s="5">
        <f>YEAR(SalesData[[#This Row],[Order Date]])</f>
        <v>2026</v>
      </c>
      <c r="D608" s="6" t="str">
        <f>"Q"&amp;ROUNDUP(MONTH(SalesData[[#This Row],[Order Date]])/3,0)</f>
        <v>Q4</v>
      </c>
      <c r="E608" s="7">
        <f>MONTH(SalesData[[#This Row],[Order Date]])</f>
        <v>12</v>
      </c>
      <c r="F608" s="6" t="str">
        <f>TEXT(SalesData[[#This Row],[Order Date]],"mmm")</f>
        <v>Dec</v>
      </c>
      <c r="G608" s="8" t="s">
        <v>54</v>
      </c>
      <c r="H608" s="8" t="s">
        <v>57</v>
      </c>
      <c r="I608" s="8" t="s">
        <v>45</v>
      </c>
      <c r="J608" s="8" t="s">
        <v>36</v>
      </c>
      <c r="K608" s="8" t="s">
        <v>25</v>
      </c>
      <c r="L608" s="8" t="s">
        <v>70</v>
      </c>
      <c r="M608" s="7">
        <v>4</v>
      </c>
      <c r="N608" s="2">
        <v>145.85</v>
      </c>
      <c r="O608" s="9">
        <v>0.1</v>
      </c>
      <c r="P608" s="2">
        <v>79.47</v>
      </c>
      <c r="Q608" s="2">
        <f t="shared" si="36"/>
        <v>525.05999999999995</v>
      </c>
      <c r="R608" s="2">
        <f t="shared" si="37"/>
        <v>317.88</v>
      </c>
      <c r="S608" s="2">
        <f t="shared" si="38"/>
        <v>207.17999999999995</v>
      </c>
      <c r="T608" s="6">
        <f t="shared" si="39"/>
        <v>0.39458347617415146</v>
      </c>
    </row>
    <row r="609" spans="1:20" ht="15.6" x14ac:dyDescent="0.3">
      <c r="A609" s="3" t="s">
        <v>678</v>
      </c>
      <c r="B609" s="4">
        <v>46157</v>
      </c>
      <c r="C609" s="5">
        <f>YEAR(SalesData[[#This Row],[Order Date]])</f>
        <v>2026</v>
      </c>
      <c r="D609" s="6" t="str">
        <f>"Q"&amp;ROUNDUP(MONTH(SalesData[[#This Row],[Order Date]])/3,0)</f>
        <v>Q2</v>
      </c>
      <c r="E609" s="7">
        <f>MONTH(SalesData[[#This Row],[Order Date]])</f>
        <v>5</v>
      </c>
      <c r="F609" s="6" t="str">
        <f>TEXT(SalesData[[#This Row],[Order Date]],"mmm")</f>
        <v>May</v>
      </c>
      <c r="G609" s="8" t="s">
        <v>28</v>
      </c>
      <c r="H609" s="8" t="s">
        <v>35</v>
      </c>
      <c r="I609" s="8" t="s">
        <v>45</v>
      </c>
      <c r="J609" s="8" t="s">
        <v>36</v>
      </c>
      <c r="K609" s="8" t="s">
        <v>39</v>
      </c>
      <c r="L609" s="8" t="s">
        <v>106</v>
      </c>
      <c r="M609" s="7">
        <v>6</v>
      </c>
      <c r="N609" s="2">
        <v>81.13</v>
      </c>
      <c r="O609" s="9">
        <v>0.05</v>
      </c>
      <c r="P609" s="2">
        <v>39.409999999999997</v>
      </c>
      <c r="Q609" s="2">
        <f t="shared" si="36"/>
        <v>462.44099999999997</v>
      </c>
      <c r="R609" s="2">
        <f t="shared" si="37"/>
        <v>236.45999999999998</v>
      </c>
      <c r="S609" s="2">
        <f t="shared" si="38"/>
        <v>225.98099999999999</v>
      </c>
      <c r="T609" s="6">
        <f t="shared" si="39"/>
        <v>0.48866990599881932</v>
      </c>
    </row>
    <row r="610" spans="1:20" ht="15.6" x14ac:dyDescent="0.3">
      <c r="A610" s="3" t="s">
        <v>679</v>
      </c>
      <c r="B610" s="4">
        <v>46270</v>
      </c>
      <c r="C610" s="5">
        <f>YEAR(SalesData[[#This Row],[Order Date]])</f>
        <v>2026</v>
      </c>
      <c r="D610" s="6" t="str">
        <f>"Q"&amp;ROUNDUP(MONTH(SalesData[[#This Row],[Order Date]])/3,0)</f>
        <v>Q3</v>
      </c>
      <c r="E610" s="7">
        <f>MONTH(SalesData[[#This Row],[Order Date]])</f>
        <v>9</v>
      </c>
      <c r="F610" s="6" t="str">
        <f>TEXT(SalesData[[#This Row],[Order Date]],"mmm")</f>
        <v>Sep</v>
      </c>
      <c r="G610" s="8" t="s">
        <v>21</v>
      </c>
      <c r="H610" s="8" t="s">
        <v>89</v>
      </c>
      <c r="I610" s="8" t="s">
        <v>45</v>
      </c>
      <c r="J610" s="8" t="s">
        <v>36</v>
      </c>
      <c r="K610" s="8" t="s">
        <v>25</v>
      </c>
      <c r="L610" s="8" t="s">
        <v>26</v>
      </c>
      <c r="M610" s="7">
        <v>4</v>
      </c>
      <c r="N610" s="2">
        <v>152.99</v>
      </c>
      <c r="O610" s="9">
        <v>0.15</v>
      </c>
      <c r="P610" s="2">
        <v>77.12</v>
      </c>
      <c r="Q610" s="2">
        <f t="shared" si="36"/>
        <v>520.16600000000005</v>
      </c>
      <c r="R610" s="2">
        <f t="shared" si="37"/>
        <v>308.48</v>
      </c>
      <c r="S610" s="2">
        <f t="shared" si="38"/>
        <v>211.68600000000004</v>
      </c>
      <c r="T610" s="6">
        <f t="shared" si="39"/>
        <v>0.40695854784818697</v>
      </c>
    </row>
    <row r="611" spans="1:20" ht="15.6" x14ac:dyDescent="0.3">
      <c r="A611" s="3" t="s">
        <v>680</v>
      </c>
      <c r="B611" s="4">
        <v>46310</v>
      </c>
      <c r="C611" s="5">
        <f>YEAR(SalesData[[#This Row],[Order Date]])</f>
        <v>2026</v>
      </c>
      <c r="D611" s="6" t="str">
        <f>"Q"&amp;ROUNDUP(MONTH(SalesData[[#This Row],[Order Date]])/3,0)</f>
        <v>Q4</v>
      </c>
      <c r="E611" s="7">
        <f>MONTH(SalesData[[#This Row],[Order Date]])</f>
        <v>10</v>
      </c>
      <c r="F611" s="6" t="str">
        <f>TEXT(SalesData[[#This Row],[Order Date]],"mmm")</f>
        <v>Oct</v>
      </c>
      <c r="G611" s="8" t="s">
        <v>54</v>
      </c>
      <c r="H611" s="8" t="s">
        <v>55</v>
      </c>
      <c r="I611" s="8" t="s">
        <v>48</v>
      </c>
      <c r="J611" s="8" t="s">
        <v>24</v>
      </c>
      <c r="K611" s="8" t="s">
        <v>25</v>
      </c>
      <c r="L611" s="8" t="s">
        <v>74</v>
      </c>
      <c r="M611" s="7">
        <v>1</v>
      </c>
      <c r="N611" s="2">
        <v>91.99</v>
      </c>
      <c r="O611" s="9">
        <v>0</v>
      </c>
      <c r="P611" s="2">
        <v>44.86</v>
      </c>
      <c r="Q611" s="2">
        <f t="shared" si="36"/>
        <v>91.99</v>
      </c>
      <c r="R611" s="2">
        <f t="shared" si="37"/>
        <v>44.86</v>
      </c>
      <c r="S611" s="2">
        <f t="shared" si="38"/>
        <v>47.129999999999995</v>
      </c>
      <c r="T611" s="6">
        <f t="shared" si="39"/>
        <v>0.51233829764104788</v>
      </c>
    </row>
    <row r="612" spans="1:20" ht="15.6" x14ac:dyDescent="0.3">
      <c r="A612" s="3" t="s">
        <v>681</v>
      </c>
      <c r="B612" s="4">
        <v>46257</v>
      </c>
      <c r="C612" s="5">
        <f>YEAR(SalesData[[#This Row],[Order Date]])</f>
        <v>2026</v>
      </c>
      <c r="D612" s="6" t="str">
        <f>"Q"&amp;ROUNDUP(MONTH(SalesData[[#This Row],[Order Date]])/3,0)</f>
        <v>Q3</v>
      </c>
      <c r="E612" s="7">
        <f>MONTH(SalesData[[#This Row],[Order Date]])</f>
        <v>8</v>
      </c>
      <c r="F612" s="6" t="str">
        <f>TEXT(SalesData[[#This Row],[Order Date]],"mmm")</f>
        <v>Aug</v>
      </c>
      <c r="G612" s="8" t="s">
        <v>54</v>
      </c>
      <c r="H612" s="8" t="s">
        <v>112</v>
      </c>
      <c r="I612" s="8" t="s">
        <v>30</v>
      </c>
      <c r="J612" s="8" t="s">
        <v>24</v>
      </c>
      <c r="K612" s="8" t="s">
        <v>25</v>
      </c>
      <c r="L612" s="8" t="s">
        <v>74</v>
      </c>
      <c r="M612" s="7">
        <v>1</v>
      </c>
      <c r="N612" s="2">
        <v>91.37</v>
      </c>
      <c r="O612" s="9">
        <v>0</v>
      </c>
      <c r="P612" s="2">
        <v>46.73</v>
      </c>
      <c r="Q612" s="2">
        <f t="shared" si="36"/>
        <v>91.37</v>
      </c>
      <c r="R612" s="2">
        <f t="shared" si="37"/>
        <v>46.73</v>
      </c>
      <c r="S612" s="2">
        <f t="shared" si="38"/>
        <v>44.640000000000008</v>
      </c>
      <c r="T612" s="6">
        <f t="shared" si="39"/>
        <v>0.48856298566269024</v>
      </c>
    </row>
    <row r="613" spans="1:20" ht="15.6" x14ac:dyDescent="0.3">
      <c r="A613" s="3" t="s">
        <v>682</v>
      </c>
      <c r="B613" s="4">
        <v>46291</v>
      </c>
      <c r="C613" s="5">
        <f>YEAR(SalesData[[#This Row],[Order Date]])</f>
        <v>2026</v>
      </c>
      <c r="D613" s="6" t="str">
        <f>"Q"&amp;ROUNDUP(MONTH(SalesData[[#This Row],[Order Date]])/3,0)</f>
        <v>Q3</v>
      </c>
      <c r="E613" s="7">
        <f>MONTH(SalesData[[#This Row],[Order Date]])</f>
        <v>9</v>
      </c>
      <c r="F613" s="6" t="str">
        <f>TEXT(SalesData[[#This Row],[Order Date]],"mmm")</f>
        <v>Sep</v>
      </c>
      <c r="G613" s="8" t="s">
        <v>61</v>
      </c>
      <c r="H613" s="8" t="s">
        <v>76</v>
      </c>
      <c r="I613" s="8" t="s">
        <v>30</v>
      </c>
      <c r="J613" s="8" t="s">
        <v>31</v>
      </c>
      <c r="K613" s="8" t="s">
        <v>39</v>
      </c>
      <c r="L613" s="8" t="s">
        <v>40</v>
      </c>
      <c r="M613" s="7">
        <v>3</v>
      </c>
      <c r="N613" s="2">
        <v>191.46</v>
      </c>
      <c r="O613" s="9">
        <v>0</v>
      </c>
      <c r="P613" s="2">
        <v>104.06</v>
      </c>
      <c r="Q613" s="2">
        <f t="shared" si="36"/>
        <v>574.38</v>
      </c>
      <c r="R613" s="2">
        <f t="shared" si="37"/>
        <v>312.18</v>
      </c>
      <c r="S613" s="2">
        <f t="shared" si="38"/>
        <v>262.2</v>
      </c>
      <c r="T613" s="6">
        <f t="shared" si="39"/>
        <v>0.45649221769560222</v>
      </c>
    </row>
    <row r="614" spans="1:20" ht="15.6" x14ac:dyDescent="0.3">
      <c r="A614" s="3" t="s">
        <v>683</v>
      </c>
      <c r="B614" s="4">
        <v>46309</v>
      </c>
      <c r="C614" s="5">
        <f>YEAR(SalesData[[#This Row],[Order Date]])</f>
        <v>2026</v>
      </c>
      <c r="D614" s="6" t="str">
        <f>"Q"&amp;ROUNDUP(MONTH(SalesData[[#This Row],[Order Date]])/3,0)</f>
        <v>Q4</v>
      </c>
      <c r="E614" s="7">
        <f>MONTH(SalesData[[#This Row],[Order Date]])</f>
        <v>10</v>
      </c>
      <c r="F614" s="6" t="str">
        <f>TEXT(SalesData[[#This Row],[Order Date]],"mmm")</f>
        <v>Oct</v>
      </c>
      <c r="G614" s="8" t="s">
        <v>21</v>
      </c>
      <c r="H614" s="8" t="s">
        <v>44</v>
      </c>
      <c r="I614" s="8" t="s">
        <v>23</v>
      </c>
      <c r="J614" s="8" t="s">
        <v>31</v>
      </c>
      <c r="K614" s="8" t="s">
        <v>25</v>
      </c>
      <c r="L614" s="8" t="s">
        <v>70</v>
      </c>
      <c r="M614" s="7">
        <v>1</v>
      </c>
      <c r="N614" s="2">
        <v>141.77000000000001</v>
      </c>
      <c r="O614" s="9">
        <v>0</v>
      </c>
      <c r="P614" s="2">
        <v>78.48</v>
      </c>
      <c r="Q614" s="2">
        <f t="shared" si="36"/>
        <v>141.77000000000001</v>
      </c>
      <c r="R614" s="2">
        <f t="shared" si="37"/>
        <v>78.48</v>
      </c>
      <c r="S614" s="2">
        <f t="shared" si="38"/>
        <v>63.290000000000006</v>
      </c>
      <c r="T614" s="6">
        <f t="shared" si="39"/>
        <v>0.44642731184312623</v>
      </c>
    </row>
    <row r="615" spans="1:20" ht="15.6" x14ac:dyDescent="0.3">
      <c r="A615" s="3" t="s">
        <v>684</v>
      </c>
      <c r="B615" s="4">
        <v>46166</v>
      </c>
      <c r="C615" s="5">
        <f>YEAR(SalesData[[#This Row],[Order Date]])</f>
        <v>2026</v>
      </c>
      <c r="D615" s="6" t="str">
        <f>"Q"&amp;ROUNDUP(MONTH(SalesData[[#This Row],[Order Date]])/3,0)</f>
        <v>Q2</v>
      </c>
      <c r="E615" s="7">
        <f>MONTH(SalesData[[#This Row],[Order Date]])</f>
        <v>5</v>
      </c>
      <c r="F615" s="6" t="str">
        <f>TEXT(SalesData[[#This Row],[Order Date]],"mmm")</f>
        <v>May</v>
      </c>
      <c r="G615" s="8" t="s">
        <v>28</v>
      </c>
      <c r="H615" s="8" t="s">
        <v>86</v>
      </c>
      <c r="I615" s="8" t="s">
        <v>48</v>
      </c>
      <c r="J615" s="8" t="s">
        <v>24</v>
      </c>
      <c r="K615" s="8" t="s">
        <v>98</v>
      </c>
      <c r="L615" s="8" t="s">
        <v>122</v>
      </c>
      <c r="M615" s="7">
        <v>3</v>
      </c>
      <c r="N615" s="2">
        <v>35.75</v>
      </c>
      <c r="O615" s="9">
        <v>0.15</v>
      </c>
      <c r="P615" s="2">
        <v>13.54</v>
      </c>
      <c r="Q615" s="2">
        <f t="shared" si="36"/>
        <v>91.162499999999994</v>
      </c>
      <c r="R615" s="2">
        <f t="shared" si="37"/>
        <v>40.619999999999997</v>
      </c>
      <c r="S615" s="2">
        <f t="shared" si="38"/>
        <v>50.542499999999997</v>
      </c>
      <c r="T615" s="6">
        <f t="shared" si="39"/>
        <v>0.55442204853969557</v>
      </c>
    </row>
    <row r="616" spans="1:20" ht="15.6" x14ac:dyDescent="0.3">
      <c r="A616" s="3" t="s">
        <v>685</v>
      </c>
      <c r="B616" s="4">
        <v>46338</v>
      </c>
      <c r="C616" s="5">
        <f>YEAR(SalesData[[#This Row],[Order Date]])</f>
        <v>2026</v>
      </c>
      <c r="D616" s="6" t="str">
        <f>"Q"&amp;ROUNDUP(MONTH(SalesData[[#This Row],[Order Date]])/3,0)</f>
        <v>Q4</v>
      </c>
      <c r="E616" s="7">
        <f>MONTH(SalesData[[#This Row],[Order Date]])</f>
        <v>11</v>
      </c>
      <c r="F616" s="6" t="str">
        <f>TEXT(SalesData[[#This Row],[Order Date]],"mmm")</f>
        <v>Nov</v>
      </c>
      <c r="G616" s="8" t="s">
        <v>21</v>
      </c>
      <c r="H616" s="8" t="s">
        <v>44</v>
      </c>
      <c r="I616" s="8" t="s">
        <v>48</v>
      </c>
      <c r="J616" s="8" t="s">
        <v>24</v>
      </c>
      <c r="K616" s="8" t="s">
        <v>32</v>
      </c>
      <c r="L616" s="8" t="s">
        <v>65</v>
      </c>
      <c r="M616" s="7">
        <v>4</v>
      </c>
      <c r="N616" s="2">
        <v>46.68</v>
      </c>
      <c r="O616" s="9">
        <v>0.05</v>
      </c>
      <c r="P616" s="2">
        <v>17.96</v>
      </c>
      <c r="Q616" s="2">
        <f t="shared" si="36"/>
        <v>177.38399999999999</v>
      </c>
      <c r="R616" s="2">
        <f t="shared" si="37"/>
        <v>71.84</v>
      </c>
      <c r="S616" s="2">
        <f t="shared" si="38"/>
        <v>105.54399999999998</v>
      </c>
      <c r="T616" s="6">
        <f t="shared" si="39"/>
        <v>0.59500293149325756</v>
      </c>
    </row>
    <row r="617" spans="1:20" ht="15.6" x14ac:dyDescent="0.3">
      <c r="A617" s="3" t="s">
        <v>686</v>
      </c>
      <c r="B617" s="4">
        <v>46353</v>
      </c>
      <c r="C617" s="5">
        <f>YEAR(SalesData[[#This Row],[Order Date]])</f>
        <v>2026</v>
      </c>
      <c r="D617" s="6" t="str">
        <f>"Q"&amp;ROUNDUP(MONTH(SalesData[[#This Row],[Order Date]])/3,0)</f>
        <v>Q4</v>
      </c>
      <c r="E617" s="7">
        <f>MONTH(SalesData[[#This Row],[Order Date]])</f>
        <v>11</v>
      </c>
      <c r="F617" s="6" t="str">
        <f>TEXT(SalesData[[#This Row],[Order Date]],"mmm")</f>
        <v>Nov</v>
      </c>
      <c r="G617" s="8" t="s">
        <v>54</v>
      </c>
      <c r="H617" s="8" t="s">
        <v>57</v>
      </c>
      <c r="I617" s="8" t="s">
        <v>48</v>
      </c>
      <c r="J617" s="8" t="s">
        <v>24</v>
      </c>
      <c r="K617" s="8" t="s">
        <v>98</v>
      </c>
      <c r="L617" s="8" t="s">
        <v>122</v>
      </c>
      <c r="M617" s="7">
        <v>1</v>
      </c>
      <c r="N617" s="2">
        <v>35.590000000000003</v>
      </c>
      <c r="O617" s="9">
        <v>0</v>
      </c>
      <c r="P617" s="2">
        <v>13.57</v>
      </c>
      <c r="Q617" s="2">
        <f t="shared" si="36"/>
        <v>35.590000000000003</v>
      </c>
      <c r="R617" s="2">
        <f t="shared" si="37"/>
        <v>13.57</v>
      </c>
      <c r="S617" s="2">
        <f t="shared" si="38"/>
        <v>22.020000000000003</v>
      </c>
      <c r="T617" s="6">
        <f t="shared" si="39"/>
        <v>0.61871312166338865</v>
      </c>
    </row>
    <row r="618" spans="1:20" ht="15.6" x14ac:dyDescent="0.3">
      <c r="A618" s="3" t="s">
        <v>687</v>
      </c>
      <c r="B618" s="4">
        <v>46060</v>
      </c>
      <c r="C618" s="5">
        <f>YEAR(SalesData[[#This Row],[Order Date]])</f>
        <v>2026</v>
      </c>
      <c r="D618" s="6" t="str">
        <f>"Q"&amp;ROUNDUP(MONTH(SalesData[[#This Row],[Order Date]])/3,0)</f>
        <v>Q1</v>
      </c>
      <c r="E618" s="7">
        <f>MONTH(SalesData[[#This Row],[Order Date]])</f>
        <v>2</v>
      </c>
      <c r="F618" s="6" t="str">
        <f>TEXT(SalesData[[#This Row],[Order Date]],"mmm")</f>
        <v>Feb</v>
      </c>
      <c r="G618" s="8" t="s">
        <v>61</v>
      </c>
      <c r="H618" s="8" t="s">
        <v>76</v>
      </c>
      <c r="I618" s="8" t="s">
        <v>30</v>
      </c>
      <c r="J618" s="8" t="s">
        <v>24</v>
      </c>
      <c r="K618" s="8" t="s">
        <v>98</v>
      </c>
      <c r="L618" s="8" t="s">
        <v>122</v>
      </c>
      <c r="M618" s="7">
        <v>1</v>
      </c>
      <c r="N618" s="2">
        <v>36.619999999999997</v>
      </c>
      <c r="O618" s="9">
        <v>0</v>
      </c>
      <c r="P618" s="2">
        <v>13.55</v>
      </c>
      <c r="Q618" s="2">
        <f t="shared" si="36"/>
        <v>36.619999999999997</v>
      </c>
      <c r="R618" s="2">
        <f t="shared" si="37"/>
        <v>13.55</v>
      </c>
      <c r="S618" s="2">
        <f t="shared" si="38"/>
        <v>23.069999999999997</v>
      </c>
      <c r="T618" s="6">
        <f t="shared" si="39"/>
        <v>0.62998361551064985</v>
      </c>
    </row>
    <row r="619" spans="1:20" ht="15.6" x14ac:dyDescent="0.3">
      <c r="A619" s="3" t="s">
        <v>688</v>
      </c>
      <c r="B619" s="4">
        <v>46080</v>
      </c>
      <c r="C619" s="5">
        <f>YEAR(SalesData[[#This Row],[Order Date]])</f>
        <v>2026</v>
      </c>
      <c r="D619" s="6" t="str">
        <f>"Q"&amp;ROUNDUP(MONTH(SalesData[[#This Row],[Order Date]])/3,0)</f>
        <v>Q1</v>
      </c>
      <c r="E619" s="7">
        <f>MONTH(SalesData[[#This Row],[Order Date]])</f>
        <v>2</v>
      </c>
      <c r="F619" s="6" t="str">
        <f>TEXT(SalesData[[#This Row],[Order Date]],"mmm")</f>
        <v>Feb</v>
      </c>
      <c r="G619" s="8" t="s">
        <v>61</v>
      </c>
      <c r="H619" s="8" t="s">
        <v>105</v>
      </c>
      <c r="I619" s="8" t="s">
        <v>30</v>
      </c>
      <c r="J619" s="8" t="s">
        <v>31</v>
      </c>
      <c r="K619" s="8" t="s">
        <v>39</v>
      </c>
      <c r="L619" s="8" t="s">
        <v>67</v>
      </c>
      <c r="M619" s="7">
        <v>2</v>
      </c>
      <c r="N619" s="2">
        <v>126.19</v>
      </c>
      <c r="O619" s="9">
        <v>0</v>
      </c>
      <c r="P619" s="2">
        <v>58.99</v>
      </c>
      <c r="Q619" s="2">
        <f t="shared" si="36"/>
        <v>252.38</v>
      </c>
      <c r="R619" s="2">
        <f t="shared" si="37"/>
        <v>117.98</v>
      </c>
      <c r="S619" s="2">
        <f t="shared" si="38"/>
        <v>134.39999999999998</v>
      </c>
      <c r="T619" s="6">
        <f t="shared" si="39"/>
        <v>0.5325303114351374</v>
      </c>
    </row>
    <row r="620" spans="1:20" ht="15.6" x14ac:dyDescent="0.3">
      <c r="A620" s="3" t="s">
        <v>689</v>
      </c>
      <c r="B620" s="4">
        <v>46358</v>
      </c>
      <c r="C620" s="5">
        <f>YEAR(SalesData[[#This Row],[Order Date]])</f>
        <v>2026</v>
      </c>
      <c r="D620" s="6" t="str">
        <f>"Q"&amp;ROUNDUP(MONTH(SalesData[[#This Row],[Order Date]])/3,0)</f>
        <v>Q4</v>
      </c>
      <c r="E620" s="7">
        <f>MONTH(SalesData[[#This Row],[Order Date]])</f>
        <v>12</v>
      </c>
      <c r="F620" s="6" t="str">
        <f>TEXT(SalesData[[#This Row],[Order Date]],"mmm")</f>
        <v>Dec</v>
      </c>
      <c r="G620" s="8" t="s">
        <v>28</v>
      </c>
      <c r="H620" s="8" t="s">
        <v>86</v>
      </c>
      <c r="I620" s="8" t="s">
        <v>30</v>
      </c>
      <c r="J620" s="8" t="s">
        <v>24</v>
      </c>
      <c r="K620" s="8" t="s">
        <v>39</v>
      </c>
      <c r="L620" s="8" t="s">
        <v>40</v>
      </c>
      <c r="M620" s="7">
        <v>3</v>
      </c>
      <c r="N620" s="2">
        <v>196.48</v>
      </c>
      <c r="O620" s="9">
        <v>0.05</v>
      </c>
      <c r="P620" s="2">
        <v>107.2</v>
      </c>
      <c r="Q620" s="2">
        <f t="shared" si="36"/>
        <v>559.96799999999996</v>
      </c>
      <c r="R620" s="2">
        <f t="shared" si="37"/>
        <v>321.60000000000002</v>
      </c>
      <c r="S620" s="2">
        <f t="shared" si="38"/>
        <v>238.36799999999994</v>
      </c>
      <c r="T620" s="6">
        <f t="shared" si="39"/>
        <v>0.42568146751242919</v>
      </c>
    </row>
    <row r="621" spans="1:20" ht="15.6" x14ac:dyDescent="0.3">
      <c r="A621" s="3" t="s">
        <v>690</v>
      </c>
      <c r="B621" s="4">
        <v>46208</v>
      </c>
      <c r="C621" s="5">
        <f>YEAR(SalesData[[#This Row],[Order Date]])</f>
        <v>2026</v>
      </c>
      <c r="D621" s="6" t="str">
        <f>"Q"&amp;ROUNDUP(MONTH(SalesData[[#This Row],[Order Date]])/3,0)</f>
        <v>Q3</v>
      </c>
      <c r="E621" s="7">
        <f>MONTH(SalesData[[#This Row],[Order Date]])</f>
        <v>7</v>
      </c>
      <c r="F621" s="6" t="str">
        <f>TEXT(SalesData[[#This Row],[Order Date]],"mmm")</f>
        <v>Jul</v>
      </c>
      <c r="G621" s="8" t="s">
        <v>21</v>
      </c>
      <c r="H621" s="8" t="s">
        <v>42</v>
      </c>
      <c r="I621" s="8" t="s">
        <v>48</v>
      </c>
      <c r="J621" s="8" t="s">
        <v>31</v>
      </c>
      <c r="K621" s="8" t="s">
        <v>32</v>
      </c>
      <c r="L621" s="8" t="s">
        <v>46</v>
      </c>
      <c r="M621" s="7">
        <v>2</v>
      </c>
      <c r="N621" s="2">
        <v>161.21</v>
      </c>
      <c r="O621" s="9">
        <v>0</v>
      </c>
      <c r="P621" s="2">
        <v>85.2</v>
      </c>
      <c r="Q621" s="2">
        <f t="shared" si="36"/>
        <v>322.42</v>
      </c>
      <c r="R621" s="2">
        <f t="shared" si="37"/>
        <v>170.4</v>
      </c>
      <c r="S621" s="2">
        <f t="shared" si="38"/>
        <v>152.02000000000001</v>
      </c>
      <c r="T621" s="6">
        <f t="shared" si="39"/>
        <v>0.47149680540909372</v>
      </c>
    </row>
    <row r="622" spans="1:20" ht="15.6" x14ac:dyDescent="0.3">
      <c r="A622" s="3" t="s">
        <v>691</v>
      </c>
      <c r="B622" s="4">
        <v>46198</v>
      </c>
      <c r="C622" s="5">
        <f>YEAR(SalesData[[#This Row],[Order Date]])</f>
        <v>2026</v>
      </c>
      <c r="D622" s="6" t="str">
        <f>"Q"&amp;ROUNDUP(MONTH(SalesData[[#This Row],[Order Date]])/3,0)</f>
        <v>Q2</v>
      </c>
      <c r="E622" s="7">
        <f>MONTH(SalesData[[#This Row],[Order Date]])</f>
        <v>6</v>
      </c>
      <c r="F622" s="6" t="str">
        <f>TEXT(SalesData[[#This Row],[Order Date]],"mmm")</f>
        <v>Jun</v>
      </c>
      <c r="G622" s="8" t="s">
        <v>61</v>
      </c>
      <c r="H622" s="8" t="s">
        <v>76</v>
      </c>
      <c r="I622" s="8" t="s">
        <v>30</v>
      </c>
      <c r="J622" s="8" t="s">
        <v>31</v>
      </c>
      <c r="K622" s="8" t="s">
        <v>25</v>
      </c>
      <c r="L622" s="8" t="s">
        <v>70</v>
      </c>
      <c r="M622" s="7">
        <v>1</v>
      </c>
      <c r="N622" s="2">
        <v>146.46</v>
      </c>
      <c r="O622" s="9">
        <v>0.15</v>
      </c>
      <c r="P622" s="2">
        <v>80.760000000000005</v>
      </c>
      <c r="Q622" s="2">
        <f t="shared" si="36"/>
        <v>124.491</v>
      </c>
      <c r="R622" s="2">
        <f t="shared" si="37"/>
        <v>80.760000000000005</v>
      </c>
      <c r="S622" s="2">
        <f t="shared" si="38"/>
        <v>43.730999999999995</v>
      </c>
      <c r="T622" s="6">
        <f t="shared" si="39"/>
        <v>0.35127840566787955</v>
      </c>
    </row>
    <row r="623" spans="1:20" ht="15.6" x14ac:dyDescent="0.3">
      <c r="A623" s="3" t="s">
        <v>692</v>
      </c>
      <c r="B623" s="4">
        <v>46231</v>
      </c>
      <c r="C623" s="5">
        <f>YEAR(SalesData[[#This Row],[Order Date]])</f>
        <v>2026</v>
      </c>
      <c r="D623" s="6" t="str">
        <f>"Q"&amp;ROUNDUP(MONTH(SalesData[[#This Row],[Order Date]])/3,0)</f>
        <v>Q3</v>
      </c>
      <c r="E623" s="7">
        <f>MONTH(SalesData[[#This Row],[Order Date]])</f>
        <v>7</v>
      </c>
      <c r="F623" s="6" t="str">
        <f>TEXT(SalesData[[#This Row],[Order Date]],"mmm")</f>
        <v>Jul</v>
      </c>
      <c r="G623" s="8" t="s">
        <v>54</v>
      </c>
      <c r="H623" s="8" t="s">
        <v>82</v>
      </c>
      <c r="I623" s="8" t="s">
        <v>30</v>
      </c>
      <c r="J623" s="8" t="s">
        <v>36</v>
      </c>
      <c r="K623" s="8" t="s">
        <v>39</v>
      </c>
      <c r="L623" s="8" t="s">
        <v>67</v>
      </c>
      <c r="M623" s="7">
        <v>1</v>
      </c>
      <c r="N623" s="2">
        <v>120.09</v>
      </c>
      <c r="O623" s="9">
        <v>0</v>
      </c>
      <c r="P623" s="2">
        <v>62.18</v>
      </c>
      <c r="Q623" s="2">
        <f t="shared" si="36"/>
        <v>120.09</v>
      </c>
      <c r="R623" s="2">
        <f t="shared" si="37"/>
        <v>62.18</v>
      </c>
      <c r="S623" s="2">
        <f t="shared" si="38"/>
        <v>57.910000000000004</v>
      </c>
      <c r="T623" s="6">
        <f t="shared" si="39"/>
        <v>0.48222166708302111</v>
      </c>
    </row>
    <row r="624" spans="1:20" ht="15.6" x14ac:dyDescent="0.3">
      <c r="A624" s="3" t="s">
        <v>693</v>
      </c>
      <c r="B624" s="4">
        <v>46285</v>
      </c>
      <c r="C624" s="5">
        <f>YEAR(SalesData[[#This Row],[Order Date]])</f>
        <v>2026</v>
      </c>
      <c r="D624" s="6" t="str">
        <f>"Q"&amp;ROUNDUP(MONTH(SalesData[[#This Row],[Order Date]])/3,0)</f>
        <v>Q3</v>
      </c>
      <c r="E624" s="7">
        <f>MONTH(SalesData[[#This Row],[Order Date]])</f>
        <v>9</v>
      </c>
      <c r="F624" s="6" t="str">
        <f>TEXT(SalesData[[#This Row],[Order Date]],"mmm")</f>
        <v>Sep</v>
      </c>
      <c r="G624" s="8" t="s">
        <v>61</v>
      </c>
      <c r="H624" s="8" t="s">
        <v>62</v>
      </c>
      <c r="I624" s="8" t="s">
        <v>23</v>
      </c>
      <c r="J624" s="8" t="s">
        <v>31</v>
      </c>
      <c r="K624" s="8" t="s">
        <v>39</v>
      </c>
      <c r="L624" s="8" t="s">
        <v>40</v>
      </c>
      <c r="M624" s="7">
        <v>1</v>
      </c>
      <c r="N624" s="2">
        <v>190.77</v>
      </c>
      <c r="O624" s="9">
        <v>0.05</v>
      </c>
      <c r="P624" s="2">
        <v>104.69</v>
      </c>
      <c r="Q624" s="2">
        <f t="shared" si="36"/>
        <v>181.23150000000001</v>
      </c>
      <c r="R624" s="2">
        <f t="shared" si="37"/>
        <v>104.69</v>
      </c>
      <c r="S624" s="2">
        <f t="shared" si="38"/>
        <v>76.541500000000013</v>
      </c>
      <c r="T624" s="6">
        <f t="shared" si="39"/>
        <v>0.42234103894742364</v>
      </c>
    </row>
    <row r="625" spans="1:20" ht="15.6" x14ac:dyDescent="0.3">
      <c r="A625" s="3" t="s">
        <v>694</v>
      </c>
      <c r="B625" s="4">
        <v>46219</v>
      </c>
      <c r="C625" s="5">
        <f>YEAR(SalesData[[#This Row],[Order Date]])</f>
        <v>2026</v>
      </c>
      <c r="D625" s="6" t="str">
        <f>"Q"&amp;ROUNDUP(MONTH(SalesData[[#This Row],[Order Date]])/3,0)</f>
        <v>Q3</v>
      </c>
      <c r="E625" s="7">
        <f>MONTH(SalesData[[#This Row],[Order Date]])</f>
        <v>7</v>
      </c>
      <c r="F625" s="6" t="str">
        <f>TEXT(SalesData[[#This Row],[Order Date]],"mmm")</f>
        <v>Jul</v>
      </c>
      <c r="G625" s="8" t="s">
        <v>61</v>
      </c>
      <c r="H625" s="8" t="s">
        <v>76</v>
      </c>
      <c r="I625" s="8" t="s">
        <v>30</v>
      </c>
      <c r="J625" s="8" t="s">
        <v>36</v>
      </c>
      <c r="K625" s="8" t="s">
        <v>51</v>
      </c>
      <c r="L625" s="8" t="s">
        <v>52</v>
      </c>
      <c r="M625" s="7">
        <v>2</v>
      </c>
      <c r="N625" s="2">
        <v>49.84</v>
      </c>
      <c r="O625" s="9">
        <v>0.1</v>
      </c>
      <c r="P625" s="2">
        <v>23.06</v>
      </c>
      <c r="Q625" s="2">
        <f t="shared" si="36"/>
        <v>89.712000000000003</v>
      </c>
      <c r="R625" s="2">
        <f t="shared" si="37"/>
        <v>46.12</v>
      </c>
      <c r="S625" s="2">
        <f t="shared" si="38"/>
        <v>43.592000000000006</v>
      </c>
      <c r="T625" s="6">
        <f t="shared" si="39"/>
        <v>0.48591046905653651</v>
      </c>
    </row>
    <row r="626" spans="1:20" ht="15.6" x14ac:dyDescent="0.3">
      <c r="A626" s="3" t="s">
        <v>695</v>
      </c>
      <c r="B626" s="4">
        <v>46138</v>
      </c>
      <c r="C626" s="5">
        <f>YEAR(SalesData[[#This Row],[Order Date]])</f>
        <v>2026</v>
      </c>
      <c r="D626" s="6" t="str">
        <f>"Q"&amp;ROUNDUP(MONTH(SalesData[[#This Row],[Order Date]])/3,0)</f>
        <v>Q2</v>
      </c>
      <c r="E626" s="7">
        <f>MONTH(SalesData[[#This Row],[Order Date]])</f>
        <v>4</v>
      </c>
      <c r="F626" s="6" t="str">
        <f>TEXT(SalesData[[#This Row],[Order Date]],"mmm")</f>
        <v>Apr</v>
      </c>
      <c r="G626" s="8" t="s">
        <v>21</v>
      </c>
      <c r="H626" s="8" t="s">
        <v>44</v>
      </c>
      <c r="I626" s="8" t="s">
        <v>30</v>
      </c>
      <c r="J626" s="8" t="s">
        <v>24</v>
      </c>
      <c r="K626" s="8" t="s">
        <v>25</v>
      </c>
      <c r="L626" s="8" t="s">
        <v>70</v>
      </c>
      <c r="M626" s="7">
        <v>4</v>
      </c>
      <c r="N626" s="2">
        <v>144.69999999999999</v>
      </c>
      <c r="O626" s="9">
        <v>0</v>
      </c>
      <c r="P626" s="2">
        <v>79.41</v>
      </c>
      <c r="Q626" s="2">
        <f t="shared" si="36"/>
        <v>578.79999999999995</v>
      </c>
      <c r="R626" s="2">
        <f t="shared" si="37"/>
        <v>317.64</v>
      </c>
      <c r="S626" s="2">
        <f t="shared" si="38"/>
        <v>261.15999999999997</v>
      </c>
      <c r="T626" s="6">
        <f t="shared" si="39"/>
        <v>0.45120939875604699</v>
      </c>
    </row>
    <row r="627" spans="1:20" ht="15.6" x14ac:dyDescent="0.3">
      <c r="A627" s="3" t="s">
        <v>696</v>
      </c>
      <c r="B627" s="4">
        <v>46283</v>
      </c>
      <c r="C627" s="5">
        <f>YEAR(SalesData[[#This Row],[Order Date]])</f>
        <v>2026</v>
      </c>
      <c r="D627" s="6" t="str">
        <f>"Q"&amp;ROUNDUP(MONTH(SalesData[[#This Row],[Order Date]])/3,0)</f>
        <v>Q3</v>
      </c>
      <c r="E627" s="7">
        <f>MONTH(SalesData[[#This Row],[Order Date]])</f>
        <v>9</v>
      </c>
      <c r="F627" s="6" t="str">
        <f>TEXT(SalesData[[#This Row],[Order Date]],"mmm")</f>
        <v>Sep</v>
      </c>
      <c r="G627" s="8" t="s">
        <v>28</v>
      </c>
      <c r="H627" s="8" t="s">
        <v>86</v>
      </c>
      <c r="I627" s="8" t="s">
        <v>23</v>
      </c>
      <c r="J627" s="8" t="s">
        <v>31</v>
      </c>
      <c r="K627" s="8" t="s">
        <v>51</v>
      </c>
      <c r="L627" s="8" t="s">
        <v>52</v>
      </c>
      <c r="M627" s="7">
        <v>1</v>
      </c>
      <c r="N627" s="2">
        <v>50.02</v>
      </c>
      <c r="O627" s="9">
        <v>0.1</v>
      </c>
      <c r="P627" s="2">
        <v>22.47</v>
      </c>
      <c r="Q627" s="2">
        <f t="shared" si="36"/>
        <v>45.018000000000001</v>
      </c>
      <c r="R627" s="2">
        <f t="shared" si="37"/>
        <v>22.47</v>
      </c>
      <c r="S627" s="2">
        <f t="shared" si="38"/>
        <v>22.548000000000002</v>
      </c>
      <c r="T627" s="6">
        <f t="shared" si="39"/>
        <v>0.50086632013861121</v>
      </c>
    </row>
    <row r="628" spans="1:20" ht="15.6" x14ac:dyDescent="0.3">
      <c r="A628" s="3" t="s">
        <v>697</v>
      </c>
      <c r="B628" s="4">
        <v>46177</v>
      </c>
      <c r="C628" s="5">
        <f>YEAR(SalesData[[#This Row],[Order Date]])</f>
        <v>2026</v>
      </c>
      <c r="D628" s="6" t="str">
        <f>"Q"&amp;ROUNDUP(MONTH(SalesData[[#This Row],[Order Date]])/3,0)</f>
        <v>Q2</v>
      </c>
      <c r="E628" s="7">
        <f>MONTH(SalesData[[#This Row],[Order Date]])</f>
        <v>6</v>
      </c>
      <c r="F628" s="6" t="str">
        <f>TEXT(SalesData[[#This Row],[Order Date]],"mmm")</f>
        <v>Jun</v>
      </c>
      <c r="G628" s="8" t="s">
        <v>54</v>
      </c>
      <c r="H628" s="8" t="s">
        <v>92</v>
      </c>
      <c r="I628" s="8" t="s">
        <v>30</v>
      </c>
      <c r="J628" s="8" t="s">
        <v>24</v>
      </c>
      <c r="K628" s="8" t="s">
        <v>25</v>
      </c>
      <c r="L628" s="8" t="s">
        <v>74</v>
      </c>
      <c r="M628" s="7">
        <v>1</v>
      </c>
      <c r="N628" s="2">
        <v>92.31</v>
      </c>
      <c r="O628" s="9">
        <v>0</v>
      </c>
      <c r="P628" s="2">
        <v>45.58</v>
      </c>
      <c r="Q628" s="2">
        <f t="shared" si="36"/>
        <v>92.31</v>
      </c>
      <c r="R628" s="2">
        <f t="shared" si="37"/>
        <v>45.58</v>
      </c>
      <c r="S628" s="2">
        <f t="shared" si="38"/>
        <v>46.730000000000004</v>
      </c>
      <c r="T628" s="6">
        <f t="shared" si="39"/>
        <v>0.50622901094139316</v>
      </c>
    </row>
    <row r="629" spans="1:20" ht="15.6" x14ac:dyDescent="0.3">
      <c r="A629" s="3" t="s">
        <v>698</v>
      </c>
      <c r="B629" s="4">
        <v>46149</v>
      </c>
      <c r="C629" s="5">
        <f>YEAR(SalesData[[#This Row],[Order Date]])</f>
        <v>2026</v>
      </c>
      <c r="D629" s="6" t="str">
        <f>"Q"&amp;ROUNDUP(MONTH(SalesData[[#This Row],[Order Date]])/3,0)</f>
        <v>Q2</v>
      </c>
      <c r="E629" s="7">
        <f>MONTH(SalesData[[#This Row],[Order Date]])</f>
        <v>5</v>
      </c>
      <c r="F629" s="6" t="str">
        <f>TEXT(SalesData[[#This Row],[Order Date]],"mmm")</f>
        <v>May</v>
      </c>
      <c r="G629" s="8" t="s">
        <v>54</v>
      </c>
      <c r="H629" s="8" t="s">
        <v>112</v>
      </c>
      <c r="I629" s="8" t="s">
        <v>23</v>
      </c>
      <c r="J629" s="8" t="s">
        <v>24</v>
      </c>
      <c r="K629" s="8" t="s">
        <v>39</v>
      </c>
      <c r="L629" s="8" t="s">
        <v>106</v>
      </c>
      <c r="M629" s="7">
        <v>1</v>
      </c>
      <c r="N629" s="2">
        <v>80.3</v>
      </c>
      <c r="O629" s="9">
        <v>0</v>
      </c>
      <c r="P629" s="2">
        <v>40.020000000000003</v>
      </c>
      <c r="Q629" s="2">
        <f t="shared" si="36"/>
        <v>80.3</v>
      </c>
      <c r="R629" s="2">
        <f t="shared" si="37"/>
        <v>40.020000000000003</v>
      </c>
      <c r="S629" s="2">
        <f t="shared" si="38"/>
        <v>40.279999999999994</v>
      </c>
      <c r="T629" s="6">
        <f t="shared" si="39"/>
        <v>0.50161892901618921</v>
      </c>
    </row>
    <row r="630" spans="1:20" ht="15.6" x14ac:dyDescent="0.3">
      <c r="A630" s="3" t="s">
        <v>699</v>
      </c>
      <c r="B630" s="4">
        <v>46127</v>
      </c>
      <c r="C630" s="5">
        <f>YEAR(SalesData[[#This Row],[Order Date]])</f>
        <v>2026</v>
      </c>
      <c r="D630" s="6" t="str">
        <f>"Q"&amp;ROUNDUP(MONTH(SalesData[[#This Row],[Order Date]])/3,0)</f>
        <v>Q2</v>
      </c>
      <c r="E630" s="7">
        <f>MONTH(SalesData[[#This Row],[Order Date]])</f>
        <v>4</v>
      </c>
      <c r="F630" s="6" t="str">
        <f>TEXT(SalesData[[#This Row],[Order Date]],"mmm")</f>
        <v>Apr</v>
      </c>
      <c r="G630" s="8" t="s">
        <v>28</v>
      </c>
      <c r="H630" s="8" t="s">
        <v>86</v>
      </c>
      <c r="I630" s="8" t="s">
        <v>30</v>
      </c>
      <c r="J630" s="8" t="s">
        <v>31</v>
      </c>
      <c r="K630" s="8" t="s">
        <v>32</v>
      </c>
      <c r="L630" s="8" t="s">
        <v>46</v>
      </c>
      <c r="M630" s="7">
        <v>5</v>
      </c>
      <c r="N630" s="2">
        <v>165.35</v>
      </c>
      <c r="O630" s="9">
        <v>0.05</v>
      </c>
      <c r="P630" s="2">
        <v>89.38</v>
      </c>
      <c r="Q630" s="2">
        <f t="shared" si="36"/>
        <v>785.41249999999991</v>
      </c>
      <c r="R630" s="2">
        <f t="shared" si="37"/>
        <v>446.9</v>
      </c>
      <c r="S630" s="2">
        <f t="shared" si="38"/>
        <v>338.51249999999993</v>
      </c>
      <c r="T630" s="6">
        <f t="shared" si="39"/>
        <v>0.43099963395031271</v>
      </c>
    </row>
    <row r="631" spans="1:20" ht="15.6" x14ac:dyDescent="0.3">
      <c r="A631" s="3" t="s">
        <v>700</v>
      </c>
      <c r="B631" s="4">
        <v>46268</v>
      </c>
      <c r="C631" s="5">
        <f>YEAR(SalesData[[#This Row],[Order Date]])</f>
        <v>2026</v>
      </c>
      <c r="D631" s="6" t="str">
        <f>"Q"&amp;ROUNDUP(MONTH(SalesData[[#This Row],[Order Date]])/3,0)</f>
        <v>Q3</v>
      </c>
      <c r="E631" s="7">
        <f>MONTH(SalesData[[#This Row],[Order Date]])</f>
        <v>9</v>
      </c>
      <c r="F631" s="6" t="str">
        <f>TEXT(SalesData[[#This Row],[Order Date]],"mmm")</f>
        <v>Sep</v>
      </c>
      <c r="G631" s="8" t="s">
        <v>54</v>
      </c>
      <c r="H631" s="8" t="s">
        <v>82</v>
      </c>
      <c r="I631" s="8" t="s">
        <v>30</v>
      </c>
      <c r="J631" s="8" t="s">
        <v>31</v>
      </c>
      <c r="K631" s="8" t="s">
        <v>25</v>
      </c>
      <c r="L631" s="8" t="s">
        <v>70</v>
      </c>
      <c r="M631" s="7">
        <v>1</v>
      </c>
      <c r="N631" s="2">
        <v>146.13999999999999</v>
      </c>
      <c r="O631" s="9">
        <v>0</v>
      </c>
      <c r="P631" s="2">
        <v>81.040000000000006</v>
      </c>
      <c r="Q631" s="2">
        <f t="shared" si="36"/>
        <v>146.13999999999999</v>
      </c>
      <c r="R631" s="2">
        <f t="shared" si="37"/>
        <v>81.040000000000006</v>
      </c>
      <c r="S631" s="2">
        <f t="shared" si="38"/>
        <v>65.09999999999998</v>
      </c>
      <c r="T631" s="6">
        <f t="shared" si="39"/>
        <v>0.44546325441357593</v>
      </c>
    </row>
    <row r="632" spans="1:20" ht="15.6" x14ac:dyDescent="0.3">
      <c r="A632" s="3" t="s">
        <v>701</v>
      </c>
      <c r="B632" s="4">
        <v>46201</v>
      </c>
      <c r="C632" s="5">
        <f>YEAR(SalesData[[#This Row],[Order Date]])</f>
        <v>2026</v>
      </c>
      <c r="D632" s="6" t="str">
        <f>"Q"&amp;ROUNDUP(MONTH(SalesData[[#This Row],[Order Date]])/3,0)</f>
        <v>Q2</v>
      </c>
      <c r="E632" s="7">
        <f>MONTH(SalesData[[#This Row],[Order Date]])</f>
        <v>6</v>
      </c>
      <c r="F632" s="6" t="str">
        <f>TEXT(SalesData[[#This Row],[Order Date]],"mmm")</f>
        <v>Jun</v>
      </c>
      <c r="G632" s="8" t="s">
        <v>54</v>
      </c>
      <c r="H632" s="8" t="s">
        <v>112</v>
      </c>
      <c r="I632" s="8" t="s">
        <v>30</v>
      </c>
      <c r="J632" s="8" t="s">
        <v>24</v>
      </c>
      <c r="K632" s="8" t="s">
        <v>51</v>
      </c>
      <c r="L632" s="8" t="s">
        <v>72</v>
      </c>
      <c r="M632" s="7">
        <v>1</v>
      </c>
      <c r="N632" s="2">
        <v>40.67</v>
      </c>
      <c r="O632" s="9">
        <v>0</v>
      </c>
      <c r="P632" s="2">
        <v>16.5</v>
      </c>
      <c r="Q632" s="2">
        <f t="shared" si="36"/>
        <v>40.67</v>
      </c>
      <c r="R632" s="2">
        <f t="shared" si="37"/>
        <v>16.5</v>
      </c>
      <c r="S632" s="2">
        <f t="shared" si="38"/>
        <v>24.17</v>
      </c>
      <c r="T632" s="6">
        <f t="shared" si="39"/>
        <v>0.59429554954511932</v>
      </c>
    </row>
    <row r="633" spans="1:20" ht="15.6" x14ac:dyDescent="0.3">
      <c r="A633" s="3" t="s">
        <v>702</v>
      </c>
      <c r="B633" s="4">
        <v>46212</v>
      </c>
      <c r="C633" s="5">
        <f>YEAR(SalesData[[#This Row],[Order Date]])</f>
        <v>2026</v>
      </c>
      <c r="D633" s="6" t="str">
        <f>"Q"&amp;ROUNDUP(MONTH(SalesData[[#This Row],[Order Date]])/3,0)</f>
        <v>Q3</v>
      </c>
      <c r="E633" s="7">
        <f>MONTH(SalesData[[#This Row],[Order Date]])</f>
        <v>7</v>
      </c>
      <c r="F633" s="6" t="str">
        <f>TEXT(SalesData[[#This Row],[Order Date]],"mmm")</f>
        <v>Jul</v>
      </c>
      <c r="G633" s="8" t="s">
        <v>61</v>
      </c>
      <c r="H633" s="8" t="s">
        <v>105</v>
      </c>
      <c r="I633" s="8" t="s">
        <v>45</v>
      </c>
      <c r="J633" s="8" t="s">
        <v>36</v>
      </c>
      <c r="K633" s="8" t="s">
        <v>51</v>
      </c>
      <c r="L633" s="8" t="s">
        <v>52</v>
      </c>
      <c r="M633" s="7">
        <v>10</v>
      </c>
      <c r="N633" s="2">
        <v>49.69</v>
      </c>
      <c r="O633" s="9">
        <v>0.1</v>
      </c>
      <c r="P633" s="2">
        <v>21.82</v>
      </c>
      <c r="Q633" s="2">
        <f t="shared" si="36"/>
        <v>447.21</v>
      </c>
      <c r="R633" s="2">
        <f t="shared" si="37"/>
        <v>218.2</v>
      </c>
      <c r="S633" s="2">
        <f t="shared" si="38"/>
        <v>229.01</v>
      </c>
      <c r="T633" s="6">
        <f t="shared" si="39"/>
        <v>0.51208604458755391</v>
      </c>
    </row>
    <row r="634" spans="1:20" ht="15.6" x14ac:dyDescent="0.3">
      <c r="A634" s="3" t="s">
        <v>703</v>
      </c>
      <c r="B634" s="4">
        <v>46143</v>
      </c>
      <c r="C634" s="5">
        <f>YEAR(SalesData[[#This Row],[Order Date]])</f>
        <v>2026</v>
      </c>
      <c r="D634" s="6" t="str">
        <f>"Q"&amp;ROUNDUP(MONTH(SalesData[[#This Row],[Order Date]])/3,0)</f>
        <v>Q2</v>
      </c>
      <c r="E634" s="7">
        <f>MONTH(SalesData[[#This Row],[Order Date]])</f>
        <v>5</v>
      </c>
      <c r="F634" s="6" t="str">
        <f>TEXT(SalesData[[#This Row],[Order Date]],"mmm")</f>
        <v>May</v>
      </c>
      <c r="G634" s="8" t="s">
        <v>28</v>
      </c>
      <c r="H634" s="8" t="s">
        <v>86</v>
      </c>
      <c r="I634" s="8" t="s">
        <v>30</v>
      </c>
      <c r="J634" s="8" t="s">
        <v>31</v>
      </c>
      <c r="K634" s="8" t="s">
        <v>32</v>
      </c>
      <c r="L634" s="8" t="s">
        <v>46</v>
      </c>
      <c r="M634" s="7">
        <v>1</v>
      </c>
      <c r="N634" s="2">
        <v>164.49</v>
      </c>
      <c r="O634" s="9">
        <v>0.05</v>
      </c>
      <c r="P634" s="2">
        <v>87.81</v>
      </c>
      <c r="Q634" s="2">
        <f t="shared" si="36"/>
        <v>156.2655</v>
      </c>
      <c r="R634" s="2">
        <f t="shared" si="37"/>
        <v>87.81</v>
      </c>
      <c r="S634" s="2">
        <f t="shared" si="38"/>
        <v>68.455500000000001</v>
      </c>
      <c r="T634" s="6">
        <f t="shared" si="39"/>
        <v>0.43807174328306631</v>
      </c>
    </row>
    <row r="635" spans="1:20" ht="15.6" x14ac:dyDescent="0.3">
      <c r="A635" s="3" t="s">
        <v>704</v>
      </c>
      <c r="B635" s="4">
        <v>46117</v>
      </c>
      <c r="C635" s="5">
        <f>YEAR(SalesData[[#This Row],[Order Date]])</f>
        <v>2026</v>
      </c>
      <c r="D635" s="6" t="str">
        <f>"Q"&amp;ROUNDUP(MONTH(SalesData[[#This Row],[Order Date]])/3,0)</f>
        <v>Q2</v>
      </c>
      <c r="E635" s="7">
        <f>MONTH(SalesData[[#This Row],[Order Date]])</f>
        <v>4</v>
      </c>
      <c r="F635" s="6" t="str">
        <f>TEXT(SalesData[[#This Row],[Order Date]],"mmm")</f>
        <v>Apr</v>
      </c>
      <c r="G635" s="8" t="s">
        <v>21</v>
      </c>
      <c r="H635" s="8" t="s">
        <v>42</v>
      </c>
      <c r="I635" s="8" t="s">
        <v>30</v>
      </c>
      <c r="J635" s="8" t="s">
        <v>24</v>
      </c>
      <c r="K635" s="8" t="s">
        <v>25</v>
      </c>
      <c r="L635" s="8" t="s">
        <v>49</v>
      </c>
      <c r="M635" s="7">
        <v>3</v>
      </c>
      <c r="N635" s="2">
        <v>69.83</v>
      </c>
      <c r="O635" s="9">
        <v>0.05</v>
      </c>
      <c r="P635" s="2">
        <v>31.53</v>
      </c>
      <c r="Q635" s="2">
        <f t="shared" si="36"/>
        <v>199.0155</v>
      </c>
      <c r="R635" s="2">
        <f t="shared" si="37"/>
        <v>94.59</v>
      </c>
      <c r="S635" s="2">
        <f t="shared" si="38"/>
        <v>104.4255</v>
      </c>
      <c r="T635" s="6">
        <f t="shared" si="39"/>
        <v>0.52471038687941396</v>
      </c>
    </row>
    <row r="636" spans="1:20" ht="15.6" x14ac:dyDescent="0.3">
      <c r="A636" s="3" t="s">
        <v>705</v>
      </c>
      <c r="B636" s="4">
        <v>46174</v>
      </c>
      <c r="C636" s="5">
        <f>YEAR(SalesData[[#This Row],[Order Date]])</f>
        <v>2026</v>
      </c>
      <c r="D636" s="6" t="str">
        <f>"Q"&amp;ROUNDUP(MONTH(SalesData[[#This Row],[Order Date]])/3,0)</f>
        <v>Q2</v>
      </c>
      <c r="E636" s="7">
        <f>MONTH(SalesData[[#This Row],[Order Date]])</f>
        <v>6</v>
      </c>
      <c r="F636" s="6" t="str">
        <f>TEXT(SalesData[[#This Row],[Order Date]],"mmm")</f>
        <v>Jun</v>
      </c>
      <c r="G636" s="8" t="s">
        <v>21</v>
      </c>
      <c r="H636" s="8" t="s">
        <v>42</v>
      </c>
      <c r="I636" s="8" t="s">
        <v>23</v>
      </c>
      <c r="J636" s="8" t="s">
        <v>36</v>
      </c>
      <c r="K636" s="8" t="s">
        <v>32</v>
      </c>
      <c r="L636" s="8" t="s">
        <v>65</v>
      </c>
      <c r="M636" s="7">
        <v>2</v>
      </c>
      <c r="N636" s="2">
        <v>45.54</v>
      </c>
      <c r="O636" s="9">
        <v>0.1</v>
      </c>
      <c r="P636" s="2">
        <v>18.309999999999999</v>
      </c>
      <c r="Q636" s="2">
        <f t="shared" si="36"/>
        <v>81.971999999999994</v>
      </c>
      <c r="R636" s="2">
        <f t="shared" si="37"/>
        <v>36.619999999999997</v>
      </c>
      <c r="S636" s="2">
        <f t="shared" si="38"/>
        <v>45.351999999999997</v>
      </c>
      <c r="T636" s="6">
        <f t="shared" si="39"/>
        <v>0.5532620894939736</v>
      </c>
    </row>
    <row r="637" spans="1:20" ht="15.6" x14ac:dyDescent="0.3">
      <c r="A637" s="3" t="s">
        <v>706</v>
      </c>
      <c r="B637" s="4">
        <v>46335</v>
      </c>
      <c r="C637" s="5">
        <f>YEAR(SalesData[[#This Row],[Order Date]])</f>
        <v>2026</v>
      </c>
      <c r="D637" s="6" t="str">
        <f>"Q"&amp;ROUNDUP(MONTH(SalesData[[#This Row],[Order Date]])/3,0)</f>
        <v>Q4</v>
      </c>
      <c r="E637" s="7">
        <f>MONTH(SalesData[[#This Row],[Order Date]])</f>
        <v>11</v>
      </c>
      <c r="F637" s="6" t="str">
        <f>TEXT(SalesData[[#This Row],[Order Date]],"mmm")</f>
        <v>Nov</v>
      </c>
      <c r="G637" s="8" t="s">
        <v>54</v>
      </c>
      <c r="H637" s="8" t="s">
        <v>57</v>
      </c>
      <c r="I637" s="8" t="s">
        <v>30</v>
      </c>
      <c r="J637" s="8" t="s">
        <v>24</v>
      </c>
      <c r="K637" s="8" t="s">
        <v>51</v>
      </c>
      <c r="L637" s="8" t="s">
        <v>95</v>
      </c>
      <c r="M637" s="7">
        <v>5</v>
      </c>
      <c r="N637" s="2">
        <v>82.96</v>
      </c>
      <c r="O637" s="9">
        <v>0</v>
      </c>
      <c r="P637" s="2">
        <v>43.55</v>
      </c>
      <c r="Q637" s="2">
        <f t="shared" si="36"/>
        <v>414.79999999999995</v>
      </c>
      <c r="R637" s="2">
        <f t="shared" si="37"/>
        <v>217.75</v>
      </c>
      <c r="S637" s="2">
        <f t="shared" si="38"/>
        <v>197.04999999999995</v>
      </c>
      <c r="T637" s="6">
        <f t="shared" si="39"/>
        <v>0.47504821600771452</v>
      </c>
    </row>
    <row r="638" spans="1:20" ht="15.6" x14ac:dyDescent="0.3">
      <c r="A638" s="3" t="s">
        <v>707</v>
      </c>
      <c r="B638" s="4">
        <v>46379</v>
      </c>
      <c r="C638" s="5">
        <f>YEAR(SalesData[[#This Row],[Order Date]])</f>
        <v>2026</v>
      </c>
      <c r="D638" s="6" t="str">
        <f>"Q"&amp;ROUNDUP(MONTH(SalesData[[#This Row],[Order Date]])/3,0)</f>
        <v>Q4</v>
      </c>
      <c r="E638" s="7">
        <f>MONTH(SalesData[[#This Row],[Order Date]])</f>
        <v>12</v>
      </c>
      <c r="F638" s="6" t="str">
        <f>TEXT(SalesData[[#This Row],[Order Date]],"mmm")</f>
        <v>Dec</v>
      </c>
      <c r="G638" s="8" t="s">
        <v>21</v>
      </c>
      <c r="H638" s="8" t="s">
        <v>89</v>
      </c>
      <c r="I638" s="8" t="s">
        <v>30</v>
      </c>
      <c r="J638" s="8" t="s">
        <v>31</v>
      </c>
      <c r="K638" s="8" t="s">
        <v>25</v>
      </c>
      <c r="L638" s="8" t="s">
        <v>74</v>
      </c>
      <c r="M638" s="7">
        <v>1</v>
      </c>
      <c r="N638" s="2">
        <v>91.08</v>
      </c>
      <c r="O638" s="9">
        <v>0.2</v>
      </c>
      <c r="P638" s="2">
        <v>46.14</v>
      </c>
      <c r="Q638" s="2">
        <f t="shared" si="36"/>
        <v>72.864000000000004</v>
      </c>
      <c r="R638" s="2">
        <f t="shared" si="37"/>
        <v>46.14</v>
      </c>
      <c r="S638" s="2">
        <f t="shared" si="38"/>
        <v>26.724000000000004</v>
      </c>
      <c r="T638" s="6">
        <f t="shared" si="39"/>
        <v>0.36676548089591571</v>
      </c>
    </row>
    <row r="639" spans="1:20" ht="15.6" x14ac:dyDescent="0.3">
      <c r="A639" s="3" t="s">
        <v>708</v>
      </c>
      <c r="B639" s="4">
        <v>46289</v>
      </c>
      <c r="C639" s="5">
        <f>YEAR(SalesData[[#This Row],[Order Date]])</f>
        <v>2026</v>
      </c>
      <c r="D639" s="6" t="str">
        <f>"Q"&amp;ROUNDUP(MONTH(SalesData[[#This Row],[Order Date]])/3,0)</f>
        <v>Q3</v>
      </c>
      <c r="E639" s="7">
        <f>MONTH(SalesData[[#This Row],[Order Date]])</f>
        <v>9</v>
      </c>
      <c r="F639" s="6" t="str">
        <f>TEXT(SalesData[[#This Row],[Order Date]],"mmm")</f>
        <v>Sep</v>
      </c>
      <c r="G639" s="8" t="s">
        <v>21</v>
      </c>
      <c r="H639" s="8" t="s">
        <v>89</v>
      </c>
      <c r="I639" s="8" t="s">
        <v>23</v>
      </c>
      <c r="J639" s="8" t="s">
        <v>24</v>
      </c>
      <c r="K639" s="8" t="s">
        <v>51</v>
      </c>
      <c r="L639" s="8" t="s">
        <v>58</v>
      </c>
      <c r="M639" s="7">
        <v>6</v>
      </c>
      <c r="N639" s="2">
        <v>104.16</v>
      </c>
      <c r="O639" s="9">
        <v>0</v>
      </c>
      <c r="P639" s="2">
        <v>51.76</v>
      </c>
      <c r="Q639" s="2">
        <f t="shared" si="36"/>
        <v>624.96</v>
      </c>
      <c r="R639" s="2">
        <f t="shared" si="37"/>
        <v>310.56</v>
      </c>
      <c r="S639" s="2">
        <f t="shared" si="38"/>
        <v>314.40000000000003</v>
      </c>
      <c r="T639" s="6">
        <f t="shared" si="39"/>
        <v>0.50307219662058378</v>
      </c>
    </row>
    <row r="640" spans="1:20" ht="15.6" x14ac:dyDescent="0.3">
      <c r="A640" s="3" t="s">
        <v>709</v>
      </c>
      <c r="B640" s="4">
        <v>46250</v>
      </c>
      <c r="C640" s="5">
        <f>YEAR(SalesData[[#This Row],[Order Date]])</f>
        <v>2026</v>
      </c>
      <c r="D640" s="6" t="str">
        <f>"Q"&amp;ROUNDUP(MONTH(SalesData[[#This Row],[Order Date]])/3,0)</f>
        <v>Q3</v>
      </c>
      <c r="E640" s="7">
        <f>MONTH(SalesData[[#This Row],[Order Date]])</f>
        <v>8</v>
      </c>
      <c r="F640" s="6" t="str">
        <f>TEXT(SalesData[[#This Row],[Order Date]],"mmm")</f>
        <v>Aug</v>
      </c>
      <c r="G640" s="8" t="s">
        <v>54</v>
      </c>
      <c r="H640" s="8" t="s">
        <v>112</v>
      </c>
      <c r="I640" s="8" t="s">
        <v>30</v>
      </c>
      <c r="J640" s="8" t="s">
        <v>36</v>
      </c>
      <c r="K640" s="8" t="s">
        <v>51</v>
      </c>
      <c r="L640" s="8" t="s">
        <v>58</v>
      </c>
      <c r="M640" s="7">
        <v>2</v>
      </c>
      <c r="N640" s="2">
        <v>104.02</v>
      </c>
      <c r="O640" s="9">
        <v>0</v>
      </c>
      <c r="P640" s="2">
        <v>50.26</v>
      </c>
      <c r="Q640" s="2">
        <f t="shared" si="36"/>
        <v>208.04</v>
      </c>
      <c r="R640" s="2">
        <f t="shared" si="37"/>
        <v>100.52</v>
      </c>
      <c r="S640" s="2">
        <f t="shared" si="38"/>
        <v>107.52</v>
      </c>
      <c r="T640" s="6">
        <f t="shared" si="39"/>
        <v>0.51682368775235532</v>
      </c>
    </row>
    <row r="641" spans="1:20" ht="15.6" x14ac:dyDescent="0.3">
      <c r="A641" s="3" t="s">
        <v>710</v>
      </c>
      <c r="B641" s="4">
        <v>46159</v>
      </c>
      <c r="C641" s="5">
        <f>YEAR(SalesData[[#This Row],[Order Date]])</f>
        <v>2026</v>
      </c>
      <c r="D641" s="6" t="str">
        <f>"Q"&amp;ROUNDUP(MONTH(SalesData[[#This Row],[Order Date]])/3,0)</f>
        <v>Q2</v>
      </c>
      <c r="E641" s="7">
        <f>MONTH(SalesData[[#This Row],[Order Date]])</f>
        <v>5</v>
      </c>
      <c r="F641" s="6" t="str">
        <f>TEXT(SalesData[[#This Row],[Order Date]],"mmm")</f>
        <v>May</v>
      </c>
      <c r="G641" s="8" t="s">
        <v>61</v>
      </c>
      <c r="H641" s="8" t="s">
        <v>108</v>
      </c>
      <c r="I641" s="8" t="s">
        <v>23</v>
      </c>
      <c r="J641" s="8" t="s">
        <v>24</v>
      </c>
      <c r="K641" s="8" t="s">
        <v>51</v>
      </c>
      <c r="L641" s="8" t="s">
        <v>95</v>
      </c>
      <c r="M641" s="7">
        <v>1</v>
      </c>
      <c r="N641" s="2">
        <v>81.86</v>
      </c>
      <c r="O641" s="9">
        <v>0</v>
      </c>
      <c r="P641" s="2">
        <v>43.14</v>
      </c>
      <c r="Q641" s="2">
        <f t="shared" si="36"/>
        <v>81.86</v>
      </c>
      <c r="R641" s="2">
        <f t="shared" si="37"/>
        <v>43.14</v>
      </c>
      <c r="S641" s="2">
        <f t="shared" si="38"/>
        <v>38.72</v>
      </c>
      <c r="T641" s="6">
        <f t="shared" si="39"/>
        <v>0.47300268751526997</v>
      </c>
    </row>
    <row r="642" spans="1:20" ht="15.6" x14ac:dyDescent="0.3">
      <c r="A642" s="3" t="s">
        <v>711</v>
      </c>
      <c r="B642" s="4">
        <v>46327</v>
      </c>
      <c r="C642" s="5">
        <f>YEAR(SalesData[[#This Row],[Order Date]])</f>
        <v>2026</v>
      </c>
      <c r="D642" s="6" t="str">
        <f>"Q"&amp;ROUNDUP(MONTH(SalesData[[#This Row],[Order Date]])/3,0)</f>
        <v>Q4</v>
      </c>
      <c r="E642" s="7">
        <f>MONTH(SalesData[[#This Row],[Order Date]])</f>
        <v>11</v>
      </c>
      <c r="F642" s="6" t="str">
        <f>TEXT(SalesData[[#This Row],[Order Date]],"mmm")</f>
        <v>Nov</v>
      </c>
      <c r="G642" s="8" t="s">
        <v>21</v>
      </c>
      <c r="H642" s="8" t="s">
        <v>42</v>
      </c>
      <c r="I642" s="8" t="s">
        <v>23</v>
      </c>
      <c r="J642" s="8" t="s">
        <v>24</v>
      </c>
      <c r="K642" s="8" t="s">
        <v>51</v>
      </c>
      <c r="L642" s="8" t="s">
        <v>52</v>
      </c>
      <c r="M642" s="7">
        <v>2</v>
      </c>
      <c r="N642" s="2">
        <v>50.43</v>
      </c>
      <c r="O642" s="9">
        <v>0</v>
      </c>
      <c r="P642" s="2">
        <v>22.54</v>
      </c>
      <c r="Q642" s="2">
        <f t="shared" si="36"/>
        <v>100.86</v>
      </c>
      <c r="R642" s="2">
        <f t="shared" si="37"/>
        <v>45.08</v>
      </c>
      <c r="S642" s="2">
        <f t="shared" si="38"/>
        <v>55.78</v>
      </c>
      <c r="T642" s="6">
        <f t="shared" si="39"/>
        <v>0.55304382312115807</v>
      </c>
    </row>
    <row r="643" spans="1:20" ht="15.6" x14ac:dyDescent="0.3">
      <c r="A643" s="3" t="s">
        <v>712</v>
      </c>
      <c r="B643" s="4">
        <v>46223</v>
      </c>
      <c r="C643" s="5">
        <f>YEAR(SalesData[[#This Row],[Order Date]])</f>
        <v>2026</v>
      </c>
      <c r="D643" s="6" t="str">
        <f>"Q"&amp;ROUNDUP(MONTH(SalesData[[#This Row],[Order Date]])/3,0)</f>
        <v>Q3</v>
      </c>
      <c r="E643" s="7">
        <f>MONTH(SalesData[[#This Row],[Order Date]])</f>
        <v>7</v>
      </c>
      <c r="F643" s="6" t="str">
        <f>TEXT(SalesData[[#This Row],[Order Date]],"mmm")</f>
        <v>Jul</v>
      </c>
      <c r="G643" s="8" t="s">
        <v>54</v>
      </c>
      <c r="H643" s="8" t="s">
        <v>112</v>
      </c>
      <c r="I643" s="8" t="s">
        <v>23</v>
      </c>
      <c r="J643" s="8" t="s">
        <v>31</v>
      </c>
      <c r="K643" s="8" t="s">
        <v>25</v>
      </c>
      <c r="L643" s="8" t="s">
        <v>70</v>
      </c>
      <c r="M643" s="7">
        <v>1</v>
      </c>
      <c r="N643" s="2">
        <v>145.21</v>
      </c>
      <c r="O643" s="9">
        <v>0</v>
      </c>
      <c r="P643" s="2">
        <v>80.52</v>
      </c>
      <c r="Q643" s="2">
        <f t="shared" si="36"/>
        <v>145.21</v>
      </c>
      <c r="R643" s="2">
        <f t="shared" si="37"/>
        <v>80.52</v>
      </c>
      <c r="S643" s="2">
        <f t="shared" si="38"/>
        <v>64.690000000000012</v>
      </c>
      <c r="T643" s="6">
        <f t="shared" si="39"/>
        <v>0.44549273466014744</v>
      </c>
    </row>
    <row r="644" spans="1:20" ht="15.6" x14ac:dyDescent="0.3">
      <c r="A644" s="3" t="s">
        <v>713</v>
      </c>
      <c r="B644" s="4">
        <v>46313</v>
      </c>
      <c r="C644" s="5">
        <f>YEAR(SalesData[[#This Row],[Order Date]])</f>
        <v>2026</v>
      </c>
      <c r="D644" s="6" t="str">
        <f>"Q"&amp;ROUNDUP(MONTH(SalesData[[#This Row],[Order Date]])/3,0)</f>
        <v>Q4</v>
      </c>
      <c r="E644" s="7">
        <f>MONTH(SalesData[[#This Row],[Order Date]])</f>
        <v>10</v>
      </c>
      <c r="F644" s="6" t="str">
        <f>TEXT(SalesData[[#This Row],[Order Date]],"mmm")</f>
        <v>Oct</v>
      </c>
      <c r="G644" s="8" t="s">
        <v>21</v>
      </c>
      <c r="H644" s="8" t="s">
        <v>89</v>
      </c>
      <c r="I644" s="8" t="s">
        <v>23</v>
      </c>
      <c r="J644" s="8" t="s">
        <v>24</v>
      </c>
      <c r="K644" s="8" t="s">
        <v>25</v>
      </c>
      <c r="L644" s="8" t="s">
        <v>74</v>
      </c>
      <c r="M644" s="7">
        <v>1</v>
      </c>
      <c r="N644" s="2">
        <v>92.56</v>
      </c>
      <c r="O644" s="9">
        <v>0.1</v>
      </c>
      <c r="P644" s="2">
        <v>44.23</v>
      </c>
      <c r="Q644" s="2">
        <f t="shared" ref="Q644:Q707" si="40">M644*N644*(1-O644)</f>
        <v>83.304000000000002</v>
      </c>
      <c r="R644" s="2">
        <f t="shared" ref="R644:R707" si="41">M644*P644</f>
        <v>44.23</v>
      </c>
      <c r="S644" s="2">
        <f t="shared" ref="S644:S707" si="42">Q644-R644</f>
        <v>39.074000000000005</v>
      </c>
      <c r="T644" s="6">
        <f t="shared" ref="T644:T707" si="43">IFERROR(S644/Q644,0)</f>
        <v>0.46905310669355621</v>
      </c>
    </row>
    <row r="645" spans="1:20" ht="15.6" x14ac:dyDescent="0.3">
      <c r="A645" s="3" t="s">
        <v>714</v>
      </c>
      <c r="B645" s="4">
        <v>46386</v>
      </c>
      <c r="C645" s="5">
        <f>YEAR(SalesData[[#This Row],[Order Date]])</f>
        <v>2026</v>
      </c>
      <c r="D645" s="6" t="str">
        <f>"Q"&amp;ROUNDUP(MONTH(SalesData[[#This Row],[Order Date]])/3,0)</f>
        <v>Q4</v>
      </c>
      <c r="E645" s="7">
        <f>MONTH(SalesData[[#This Row],[Order Date]])</f>
        <v>12</v>
      </c>
      <c r="F645" s="6" t="str">
        <f>TEXT(SalesData[[#This Row],[Order Date]],"mmm")</f>
        <v>Dec</v>
      </c>
      <c r="G645" s="8" t="s">
        <v>54</v>
      </c>
      <c r="H645" s="8" t="s">
        <v>57</v>
      </c>
      <c r="I645" s="8" t="s">
        <v>48</v>
      </c>
      <c r="J645" s="8" t="s">
        <v>36</v>
      </c>
      <c r="K645" s="8" t="s">
        <v>39</v>
      </c>
      <c r="L645" s="8" t="s">
        <v>40</v>
      </c>
      <c r="M645" s="7">
        <v>3</v>
      </c>
      <c r="N645" s="2">
        <v>194.7</v>
      </c>
      <c r="O645" s="9">
        <v>0.1</v>
      </c>
      <c r="P645" s="2">
        <v>102.62</v>
      </c>
      <c r="Q645" s="2">
        <f t="shared" si="40"/>
        <v>525.68999999999994</v>
      </c>
      <c r="R645" s="2">
        <f t="shared" si="41"/>
        <v>307.86</v>
      </c>
      <c r="S645" s="2">
        <f t="shared" si="42"/>
        <v>217.82999999999993</v>
      </c>
      <c r="T645" s="6">
        <f t="shared" si="43"/>
        <v>0.41436968555612613</v>
      </c>
    </row>
    <row r="646" spans="1:20" ht="15.6" x14ac:dyDescent="0.3">
      <c r="A646" s="3" t="s">
        <v>715</v>
      </c>
      <c r="B646" s="4">
        <v>46080</v>
      </c>
      <c r="C646" s="5">
        <f>YEAR(SalesData[[#This Row],[Order Date]])</f>
        <v>2026</v>
      </c>
      <c r="D646" s="6" t="str">
        <f>"Q"&amp;ROUNDUP(MONTH(SalesData[[#This Row],[Order Date]])/3,0)</f>
        <v>Q1</v>
      </c>
      <c r="E646" s="7">
        <f>MONTH(SalesData[[#This Row],[Order Date]])</f>
        <v>2</v>
      </c>
      <c r="F646" s="6" t="str">
        <f>TEXT(SalesData[[#This Row],[Order Date]],"mmm")</f>
        <v>Feb</v>
      </c>
      <c r="G646" s="8" t="s">
        <v>54</v>
      </c>
      <c r="H646" s="8" t="s">
        <v>57</v>
      </c>
      <c r="I646" s="8" t="s">
        <v>30</v>
      </c>
      <c r="J646" s="8" t="s">
        <v>31</v>
      </c>
      <c r="K646" s="8" t="s">
        <v>32</v>
      </c>
      <c r="L646" s="8" t="s">
        <v>37</v>
      </c>
      <c r="M646" s="7">
        <v>2</v>
      </c>
      <c r="N646" s="2">
        <v>135.38999999999999</v>
      </c>
      <c r="O646" s="9">
        <v>0.05</v>
      </c>
      <c r="P646" s="2">
        <v>65.69</v>
      </c>
      <c r="Q646" s="2">
        <f t="shared" si="40"/>
        <v>257.24099999999999</v>
      </c>
      <c r="R646" s="2">
        <f t="shared" si="41"/>
        <v>131.38</v>
      </c>
      <c r="S646" s="2">
        <f t="shared" si="42"/>
        <v>125.86099999999999</v>
      </c>
      <c r="T646" s="6">
        <f t="shared" si="43"/>
        <v>0.48927270536189799</v>
      </c>
    </row>
    <row r="647" spans="1:20" ht="15.6" x14ac:dyDescent="0.3">
      <c r="A647" s="3" t="s">
        <v>716</v>
      </c>
      <c r="B647" s="4">
        <v>46253</v>
      </c>
      <c r="C647" s="5">
        <f>YEAR(SalesData[[#This Row],[Order Date]])</f>
        <v>2026</v>
      </c>
      <c r="D647" s="6" t="str">
        <f>"Q"&amp;ROUNDUP(MONTH(SalesData[[#This Row],[Order Date]])/3,0)</f>
        <v>Q3</v>
      </c>
      <c r="E647" s="7">
        <f>MONTH(SalesData[[#This Row],[Order Date]])</f>
        <v>8</v>
      </c>
      <c r="F647" s="6" t="str">
        <f>TEXT(SalesData[[#This Row],[Order Date]],"mmm")</f>
        <v>Aug</v>
      </c>
      <c r="G647" s="8" t="s">
        <v>54</v>
      </c>
      <c r="H647" s="8" t="s">
        <v>55</v>
      </c>
      <c r="I647" s="8" t="s">
        <v>45</v>
      </c>
      <c r="J647" s="8" t="s">
        <v>36</v>
      </c>
      <c r="K647" s="8" t="s">
        <v>51</v>
      </c>
      <c r="L647" s="8" t="s">
        <v>58</v>
      </c>
      <c r="M647" s="7">
        <v>15</v>
      </c>
      <c r="N647" s="2">
        <v>104.79</v>
      </c>
      <c r="O647" s="9">
        <v>0.15</v>
      </c>
      <c r="P647" s="2">
        <v>49.67</v>
      </c>
      <c r="Q647" s="2">
        <f t="shared" si="40"/>
        <v>1336.0725</v>
      </c>
      <c r="R647" s="2">
        <f t="shared" si="41"/>
        <v>745.05000000000007</v>
      </c>
      <c r="S647" s="2">
        <f t="shared" si="42"/>
        <v>591.02249999999992</v>
      </c>
      <c r="T647" s="6">
        <f t="shared" si="43"/>
        <v>0.44235810556687599</v>
      </c>
    </row>
    <row r="648" spans="1:20" ht="15.6" x14ac:dyDescent="0.3">
      <c r="A648" s="3" t="s">
        <v>717</v>
      </c>
      <c r="B648" s="4">
        <v>46361</v>
      </c>
      <c r="C648" s="5">
        <f>YEAR(SalesData[[#This Row],[Order Date]])</f>
        <v>2026</v>
      </c>
      <c r="D648" s="6" t="str">
        <f>"Q"&amp;ROUNDUP(MONTH(SalesData[[#This Row],[Order Date]])/3,0)</f>
        <v>Q4</v>
      </c>
      <c r="E648" s="7">
        <f>MONTH(SalesData[[#This Row],[Order Date]])</f>
        <v>12</v>
      </c>
      <c r="F648" s="6" t="str">
        <f>TEXT(SalesData[[#This Row],[Order Date]],"mmm")</f>
        <v>Dec</v>
      </c>
      <c r="G648" s="8" t="s">
        <v>21</v>
      </c>
      <c r="H648" s="8" t="s">
        <v>42</v>
      </c>
      <c r="I648" s="8" t="s">
        <v>30</v>
      </c>
      <c r="J648" s="8" t="s">
        <v>24</v>
      </c>
      <c r="K648" s="8" t="s">
        <v>39</v>
      </c>
      <c r="L648" s="8" t="s">
        <v>40</v>
      </c>
      <c r="M648" s="7">
        <v>3</v>
      </c>
      <c r="N648" s="2">
        <v>194.07</v>
      </c>
      <c r="O648" s="9">
        <v>0.1</v>
      </c>
      <c r="P648" s="2">
        <v>102.37</v>
      </c>
      <c r="Q648" s="2">
        <f t="shared" si="40"/>
        <v>523.98900000000003</v>
      </c>
      <c r="R648" s="2">
        <f t="shared" si="41"/>
        <v>307.11</v>
      </c>
      <c r="S648" s="2">
        <f t="shared" si="42"/>
        <v>216.87900000000002</v>
      </c>
      <c r="T648" s="6">
        <f t="shared" si="43"/>
        <v>0.4138999101126169</v>
      </c>
    </row>
    <row r="649" spans="1:20" ht="15.6" x14ac:dyDescent="0.3">
      <c r="A649" s="3" t="s">
        <v>718</v>
      </c>
      <c r="B649" s="4">
        <v>46123</v>
      </c>
      <c r="C649" s="5">
        <f>YEAR(SalesData[[#This Row],[Order Date]])</f>
        <v>2026</v>
      </c>
      <c r="D649" s="6" t="str">
        <f>"Q"&amp;ROUNDUP(MONTH(SalesData[[#This Row],[Order Date]])/3,0)</f>
        <v>Q2</v>
      </c>
      <c r="E649" s="7">
        <f>MONTH(SalesData[[#This Row],[Order Date]])</f>
        <v>4</v>
      </c>
      <c r="F649" s="6" t="str">
        <f>TEXT(SalesData[[#This Row],[Order Date]],"mmm")</f>
        <v>Apr</v>
      </c>
      <c r="G649" s="8" t="s">
        <v>21</v>
      </c>
      <c r="H649" s="8" t="s">
        <v>44</v>
      </c>
      <c r="I649" s="8" t="s">
        <v>48</v>
      </c>
      <c r="J649" s="8" t="s">
        <v>24</v>
      </c>
      <c r="K649" s="8" t="s">
        <v>39</v>
      </c>
      <c r="L649" s="8" t="s">
        <v>125</v>
      </c>
      <c r="M649" s="7">
        <v>1</v>
      </c>
      <c r="N649" s="2">
        <v>339.64</v>
      </c>
      <c r="O649" s="9">
        <v>0.1</v>
      </c>
      <c r="P649" s="2">
        <v>195.81</v>
      </c>
      <c r="Q649" s="2">
        <f t="shared" si="40"/>
        <v>305.67599999999999</v>
      </c>
      <c r="R649" s="2">
        <f t="shared" si="41"/>
        <v>195.81</v>
      </c>
      <c r="S649" s="2">
        <f t="shared" si="42"/>
        <v>109.86599999999999</v>
      </c>
      <c r="T649" s="6">
        <f t="shared" si="43"/>
        <v>0.35941977780394924</v>
      </c>
    </row>
    <row r="650" spans="1:20" ht="15.6" x14ac:dyDescent="0.3">
      <c r="A650" s="3" t="s">
        <v>719</v>
      </c>
      <c r="B650" s="4">
        <v>46107</v>
      </c>
      <c r="C650" s="5">
        <f>YEAR(SalesData[[#This Row],[Order Date]])</f>
        <v>2026</v>
      </c>
      <c r="D650" s="6" t="str">
        <f>"Q"&amp;ROUNDUP(MONTH(SalesData[[#This Row],[Order Date]])/3,0)</f>
        <v>Q1</v>
      </c>
      <c r="E650" s="7">
        <f>MONTH(SalesData[[#This Row],[Order Date]])</f>
        <v>3</v>
      </c>
      <c r="F650" s="6" t="str">
        <f>TEXT(SalesData[[#This Row],[Order Date]],"mmm")</f>
        <v>Mar</v>
      </c>
      <c r="G650" s="8" t="s">
        <v>21</v>
      </c>
      <c r="H650" s="8" t="s">
        <v>89</v>
      </c>
      <c r="I650" s="8" t="s">
        <v>23</v>
      </c>
      <c r="J650" s="8" t="s">
        <v>31</v>
      </c>
      <c r="K650" s="8" t="s">
        <v>51</v>
      </c>
      <c r="L650" s="8" t="s">
        <v>72</v>
      </c>
      <c r="M650" s="7">
        <v>1</v>
      </c>
      <c r="N650" s="2">
        <v>39.53</v>
      </c>
      <c r="O650" s="9">
        <v>0.05</v>
      </c>
      <c r="P650" s="2">
        <v>17.170000000000002</v>
      </c>
      <c r="Q650" s="2">
        <f t="shared" si="40"/>
        <v>37.5535</v>
      </c>
      <c r="R650" s="2">
        <f t="shared" si="41"/>
        <v>17.170000000000002</v>
      </c>
      <c r="S650" s="2">
        <f t="shared" si="42"/>
        <v>20.383499999999998</v>
      </c>
      <c r="T650" s="6">
        <f t="shared" si="43"/>
        <v>0.54278562584046752</v>
      </c>
    </row>
    <row r="651" spans="1:20" ht="15.6" x14ac:dyDescent="0.3">
      <c r="A651" s="3" t="s">
        <v>720</v>
      </c>
      <c r="B651" s="4">
        <v>46265</v>
      </c>
      <c r="C651" s="5">
        <f>YEAR(SalesData[[#This Row],[Order Date]])</f>
        <v>2026</v>
      </c>
      <c r="D651" s="6" t="str">
        <f>"Q"&amp;ROUNDUP(MONTH(SalesData[[#This Row],[Order Date]])/3,0)</f>
        <v>Q3</v>
      </c>
      <c r="E651" s="7">
        <f>MONTH(SalesData[[#This Row],[Order Date]])</f>
        <v>8</v>
      </c>
      <c r="F651" s="6" t="str">
        <f>TEXT(SalesData[[#This Row],[Order Date]],"mmm")</f>
        <v>Aug</v>
      </c>
      <c r="G651" s="8" t="s">
        <v>28</v>
      </c>
      <c r="H651" s="8" t="s">
        <v>29</v>
      </c>
      <c r="I651" s="8" t="s">
        <v>48</v>
      </c>
      <c r="J651" s="8" t="s">
        <v>24</v>
      </c>
      <c r="K651" s="8" t="s">
        <v>98</v>
      </c>
      <c r="L651" s="8" t="s">
        <v>122</v>
      </c>
      <c r="M651" s="7">
        <v>1</v>
      </c>
      <c r="N651" s="2">
        <v>35.47</v>
      </c>
      <c r="O651" s="9">
        <v>0.05</v>
      </c>
      <c r="P651" s="2">
        <v>14.1</v>
      </c>
      <c r="Q651" s="2">
        <f t="shared" si="40"/>
        <v>33.6965</v>
      </c>
      <c r="R651" s="2">
        <f t="shared" si="41"/>
        <v>14.1</v>
      </c>
      <c r="S651" s="2">
        <f t="shared" si="42"/>
        <v>19.596499999999999</v>
      </c>
      <c r="T651" s="6">
        <f t="shared" si="43"/>
        <v>0.58155891561438122</v>
      </c>
    </row>
    <row r="652" spans="1:20" ht="15.6" x14ac:dyDescent="0.3">
      <c r="A652" s="3" t="s">
        <v>721</v>
      </c>
      <c r="B652" s="4">
        <v>46216</v>
      </c>
      <c r="C652" s="5">
        <f>YEAR(SalesData[[#This Row],[Order Date]])</f>
        <v>2026</v>
      </c>
      <c r="D652" s="6" t="str">
        <f>"Q"&amp;ROUNDUP(MONTH(SalesData[[#This Row],[Order Date]])/3,0)</f>
        <v>Q3</v>
      </c>
      <c r="E652" s="7">
        <f>MONTH(SalesData[[#This Row],[Order Date]])</f>
        <v>7</v>
      </c>
      <c r="F652" s="6" t="str">
        <f>TEXT(SalesData[[#This Row],[Order Date]],"mmm")</f>
        <v>Jul</v>
      </c>
      <c r="G652" s="8" t="s">
        <v>54</v>
      </c>
      <c r="H652" s="8" t="s">
        <v>112</v>
      </c>
      <c r="I652" s="8" t="s">
        <v>23</v>
      </c>
      <c r="J652" s="8" t="s">
        <v>24</v>
      </c>
      <c r="K652" s="8" t="s">
        <v>32</v>
      </c>
      <c r="L652" s="8" t="s">
        <v>37</v>
      </c>
      <c r="M652" s="7">
        <v>1</v>
      </c>
      <c r="N652" s="2">
        <v>131.91999999999999</v>
      </c>
      <c r="O652" s="9">
        <v>0</v>
      </c>
      <c r="P652" s="2">
        <v>66.19</v>
      </c>
      <c r="Q652" s="2">
        <f t="shared" si="40"/>
        <v>131.91999999999999</v>
      </c>
      <c r="R652" s="2">
        <f t="shared" si="41"/>
        <v>66.19</v>
      </c>
      <c r="S652" s="2">
        <f t="shared" si="42"/>
        <v>65.72999999999999</v>
      </c>
      <c r="T652" s="6">
        <f t="shared" si="43"/>
        <v>0.49825651910248631</v>
      </c>
    </row>
    <row r="653" spans="1:20" ht="15.6" x14ac:dyDescent="0.3">
      <c r="A653" s="3" t="s">
        <v>722</v>
      </c>
      <c r="B653" s="4">
        <v>46228</v>
      </c>
      <c r="C653" s="5">
        <f>YEAR(SalesData[[#This Row],[Order Date]])</f>
        <v>2026</v>
      </c>
      <c r="D653" s="6" t="str">
        <f>"Q"&amp;ROUNDUP(MONTH(SalesData[[#This Row],[Order Date]])/3,0)</f>
        <v>Q3</v>
      </c>
      <c r="E653" s="7">
        <f>MONTH(SalesData[[#This Row],[Order Date]])</f>
        <v>7</v>
      </c>
      <c r="F653" s="6" t="str">
        <f>TEXT(SalesData[[#This Row],[Order Date]],"mmm")</f>
        <v>Jul</v>
      </c>
      <c r="G653" s="8" t="s">
        <v>61</v>
      </c>
      <c r="H653" s="8" t="s">
        <v>108</v>
      </c>
      <c r="I653" s="8" t="s">
        <v>30</v>
      </c>
      <c r="J653" s="8" t="s">
        <v>24</v>
      </c>
      <c r="K653" s="8" t="s">
        <v>98</v>
      </c>
      <c r="L653" s="8" t="s">
        <v>131</v>
      </c>
      <c r="M653" s="7">
        <v>2</v>
      </c>
      <c r="N653" s="2">
        <v>41.14</v>
      </c>
      <c r="O653" s="9">
        <v>0.1</v>
      </c>
      <c r="P653" s="2">
        <v>14.84</v>
      </c>
      <c r="Q653" s="2">
        <f t="shared" si="40"/>
        <v>74.052000000000007</v>
      </c>
      <c r="R653" s="2">
        <f t="shared" si="41"/>
        <v>29.68</v>
      </c>
      <c r="S653" s="2">
        <f t="shared" si="42"/>
        <v>44.372000000000007</v>
      </c>
      <c r="T653" s="6">
        <f t="shared" si="43"/>
        <v>0.59920056176740677</v>
      </c>
    </row>
    <row r="654" spans="1:20" ht="15.6" x14ac:dyDescent="0.3">
      <c r="A654" s="3" t="s">
        <v>723</v>
      </c>
      <c r="B654" s="4">
        <v>46053</v>
      </c>
      <c r="C654" s="5">
        <f>YEAR(SalesData[[#This Row],[Order Date]])</f>
        <v>2026</v>
      </c>
      <c r="D654" s="6" t="str">
        <f>"Q"&amp;ROUNDUP(MONTH(SalesData[[#This Row],[Order Date]])/3,0)</f>
        <v>Q1</v>
      </c>
      <c r="E654" s="7">
        <f>MONTH(SalesData[[#This Row],[Order Date]])</f>
        <v>1</v>
      </c>
      <c r="F654" s="6" t="str">
        <f>TEXT(SalesData[[#This Row],[Order Date]],"mmm")</f>
        <v>Jan</v>
      </c>
      <c r="G654" s="8" t="s">
        <v>28</v>
      </c>
      <c r="H654" s="8" t="s">
        <v>86</v>
      </c>
      <c r="I654" s="8" t="s">
        <v>30</v>
      </c>
      <c r="J654" s="8" t="s">
        <v>31</v>
      </c>
      <c r="K654" s="8" t="s">
        <v>98</v>
      </c>
      <c r="L654" s="8" t="s">
        <v>99</v>
      </c>
      <c r="M654" s="7">
        <v>2</v>
      </c>
      <c r="N654" s="2">
        <v>124.83</v>
      </c>
      <c r="O654" s="9">
        <v>0</v>
      </c>
      <c r="P654" s="2">
        <v>70.91</v>
      </c>
      <c r="Q654" s="2">
        <f t="shared" si="40"/>
        <v>249.66</v>
      </c>
      <c r="R654" s="2">
        <f t="shared" si="41"/>
        <v>141.82</v>
      </c>
      <c r="S654" s="2">
        <f t="shared" si="42"/>
        <v>107.84</v>
      </c>
      <c r="T654" s="6">
        <f t="shared" si="43"/>
        <v>0.43194744853000083</v>
      </c>
    </row>
    <row r="655" spans="1:20" ht="15.6" x14ac:dyDescent="0.3">
      <c r="A655" s="3" t="s">
        <v>724</v>
      </c>
      <c r="B655" s="4">
        <v>46344</v>
      </c>
      <c r="C655" s="5">
        <f>YEAR(SalesData[[#This Row],[Order Date]])</f>
        <v>2026</v>
      </c>
      <c r="D655" s="6" t="str">
        <f>"Q"&amp;ROUNDUP(MONTH(SalesData[[#This Row],[Order Date]])/3,0)</f>
        <v>Q4</v>
      </c>
      <c r="E655" s="7">
        <f>MONTH(SalesData[[#This Row],[Order Date]])</f>
        <v>11</v>
      </c>
      <c r="F655" s="6" t="str">
        <f>TEXT(SalesData[[#This Row],[Order Date]],"mmm")</f>
        <v>Nov</v>
      </c>
      <c r="G655" s="8" t="s">
        <v>54</v>
      </c>
      <c r="H655" s="8" t="s">
        <v>92</v>
      </c>
      <c r="I655" s="8" t="s">
        <v>30</v>
      </c>
      <c r="J655" s="8" t="s">
        <v>24</v>
      </c>
      <c r="K655" s="8" t="s">
        <v>39</v>
      </c>
      <c r="L655" s="8" t="s">
        <v>67</v>
      </c>
      <c r="M655" s="7">
        <v>2</v>
      </c>
      <c r="N655" s="2">
        <v>124.18</v>
      </c>
      <c r="O655" s="9">
        <v>0.15</v>
      </c>
      <c r="P655" s="2">
        <v>60.72</v>
      </c>
      <c r="Q655" s="2">
        <f t="shared" si="40"/>
        <v>211.10599999999999</v>
      </c>
      <c r="R655" s="2">
        <f t="shared" si="41"/>
        <v>121.44</v>
      </c>
      <c r="S655" s="2">
        <f t="shared" si="42"/>
        <v>89.665999999999997</v>
      </c>
      <c r="T655" s="6">
        <f t="shared" si="43"/>
        <v>0.42474396748552862</v>
      </c>
    </row>
    <row r="656" spans="1:20" ht="15.6" x14ac:dyDescent="0.3">
      <c r="A656" s="3" t="s">
        <v>725</v>
      </c>
      <c r="B656" s="4">
        <v>46093</v>
      </c>
      <c r="C656" s="5">
        <f>YEAR(SalesData[[#This Row],[Order Date]])</f>
        <v>2026</v>
      </c>
      <c r="D656" s="6" t="str">
        <f>"Q"&amp;ROUNDUP(MONTH(SalesData[[#This Row],[Order Date]])/3,0)</f>
        <v>Q1</v>
      </c>
      <c r="E656" s="7">
        <f>MONTH(SalesData[[#This Row],[Order Date]])</f>
        <v>3</v>
      </c>
      <c r="F656" s="6" t="str">
        <f>TEXT(SalesData[[#This Row],[Order Date]],"mmm")</f>
        <v>Mar</v>
      </c>
      <c r="G656" s="8" t="s">
        <v>28</v>
      </c>
      <c r="H656" s="8" t="s">
        <v>35</v>
      </c>
      <c r="I656" s="8" t="s">
        <v>30</v>
      </c>
      <c r="J656" s="8" t="s">
        <v>24</v>
      </c>
      <c r="K656" s="8" t="s">
        <v>25</v>
      </c>
      <c r="L656" s="8" t="s">
        <v>70</v>
      </c>
      <c r="M656" s="7">
        <v>1</v>
      </c>
      <c r="N656" s="2">
        <v>142.88999999999999</v>
      </c>
      <c r="O656" s="9">
        <v>0</v>
      </c>
      <c r="P656" s="2">
        <v>81.099999999999994</v>
      </c>
      <c r="Q656" s="2">
        <f t="shared" si="40"/>
        <v>142.88999999999999</v>
      </c>
      <c r="R656" s="2">
        <f t="shared" si="41"/>
        <v>81.099999999999994</v>
      </c>
      <c r="S656" s="2">
        <f t="shared" si="42"/>
        <v>61.789999999999992</v>
      </c>
      <c r="T656" s="6">
        <f t="shared" si="43"/>
        <v>0.43243054097557559</v>
      </c>
    </row>
    <row r="657" spans="1:20" ht="15.6" x14ac:dyDescent="0.3">
      <c r="A657" s="3" t="s">
        <v>726</v>
      </c>
      <c r="B657" s="4">
        <v>46336</v>
      </c>
      <c r="C657" s="5">
        <f>YEAR(SalesData[[#This Row],[Order Date]])</f>
        <v>2026</v>
      </c>
      <c r="D657" s="6" t="str">
        <f>"Q"&amp;ROUNDUP(MONTH(SalesData[[#This Row],[Order Date]])/3,0)</f>
        <v>Q4</v>
      </c>
      <c r="E657" s="7">
        <f>MONTH(SalesData[[#This Row],[Order Date]])</f>
        <v>11</v>
      </c>
      <c r="F657" s="6" t="str">
        <f>TEXT(SalesData[[#This Row],[Order Date]],"mmm")</f>
        <v>Nov</v>
      </c>
      <c r="G657" s="8" t="s">
        <v>21</v>
      </c>
      <c r="H657" s="8" t="s">
        <v>22</v>
      </c>
      <c r="I657" s="8" t="s">
        <v>30</v>
      </c>
      <c r="J657" s="8" t="s">
        <v>24</v>
      </c>
      <c r="K657" s="8" t="s">
        <v>25</v>
      </c>
      <c r="L657" s="8" t="s">
        <v>26</v>
      </c>
      <c r="M657" s="7">
        <v>5</v>
      </c>
      <c r="N657" s="2">
        <v>152.82</v>
      </c>
      <c r="O657" s="9">
        <v>0.1</v>
      </c>
      <c r="P657" s="2">
        <v>80.09</v>
      </c>
      <c r="Q657" s="2">
        <f t="shared" si="40"/>
        <v>687.68999999999994</v>
      </c>
      <c r="R657" s="2">
        <f t="shared" si="41"/>
        <v>400.45000000000005</v>
      </c>
      <c r="S657" s="2">
        <f t="shared" si="42"/>
        <v>287.2399999999999</v>
      </c>
      <c r="T657" s="6">
        <f t="shared" si="43"/>
        <v>0.417688202533118</v>
      </c>
    </row>
    <row r="658" spans="1:20" ht="15.6" x14ac:dyDescent="0.3">
      <c r="A658" s="3" t="s">
        <v>727</v>
      </c>
      <c r="B658" s="4">
        <v>46237</v>
      </c>
      <c r="C658" s="5">
        <f>YEAR(SalesData[[#This Row],[Order Date]])</f>
        <v>2026</v>
      </c>
      <c r="D658" s="6" t="str">
        <f>"Q"&amp;ROUNDUP(MONTH(SalesData[[#This Row],[Order Date]])/3,0)</f>
        <v>Q3</v>
      </c>
      <c r="E658" s="7">
        <f>MONTH(SalesData[[#This Row],[Order Date]])</f>
        <v>8</v>
      </c>
      <c r="F658" s="6" t="str">
        <f>TEXT(SalesData[[#This Row],[Order Date]],"mmm")</f>
        <v>Aug</v>
      </c>
      <c r="G658" s="8" t="s">
        <v>28</v>
      </c>
      <c r="H658" s="8" t="s">
        <v>29</v>
      </c>
      <c r="I658" s="8" t="s">
        <v>23</v>
      </c>
      <c r="J658" s="8" t="s">
        <v>31</v>
      </c>
      <c r="K658" s="8" t="s">
        <v>32</v>
      </c>
      <c r="L658" s="8" t="s">
        <v>46</v>
      </c>
      <c r="M658" s="7">
        <v>1</v>
      </c>
      <c r="N658" s="2">
        <v>162.78</v>
      </c>
      <c r="O658" s="9">
        <v>0</v>
      </c>
      <c r="P658" s="2">
        <v>85.08</v>
      </c>
      <c r="Q658" s="2">
        <f t="shared" si="40"/>
        <v>162.78</v>
      </c>
      <c r="R658" s="2">
        <f t="shared" si="41"/>
        <v>85.08</v>
      </c>
      <c r="S658" s="2">
        <f t="shared" si="42"/>
        <v>77.7</v>
      </c>
      <c r="T658" s="6">
        <f t="shared" si="43"/>
        <v>0.47733136748986366</v>
      </c>
    </row>
    <row r="659" spans="1:20" ht="15.6" x14ac:dyDescent="0.3">
      <c r="A659" s="3" t="s">
        <v>728</v>
      </c>
      <c r="B659" s="4">
        <v>46181</v>
      </c>
      <c r="C659" s="5">
        <f>YEAR(SalesData[[#This Row],[Order Date]])</f>
        <v>2026</v>
      </c>
      <c r="D659" s="6" t="str">
        <f>"Q"&amp;ROUNDUP(MONTH(SalesData[[#This Row],[Order Date]])/3,0)</f>
        <v>Q2</v>
      </c>
      <c r="E659" s="7">
        <f>MONTH(SalesData[[#This Row],[Order Date]])</f>
        <v>6</v>
      </c>
      <c r="F659" s="6" t="str">
        <f>TEXT(SalesData[[#This Row],[Order Date]],"mmm")</f>
        <v>Jun</v>
      </c>
      <c r="G659" s="8" t="s">
        <v>61</v>
      </c>
      <c r="H659" s="8" t="s">
        <v>108</v>
      </c>
      <c r="I659" s="8" t="s">
        <v>23</v>
      </c>
      <c r="J659" s="8" t="s">
        <v>24</v>
      </c>
      <c r="K659" s="8" t="s">
        <v>25</v>
      </c>
      <c r="L659" s="8" t="s">
        <v>26</v>
      </c>
      <c r="M659" s="7">
        <v>1</v>
      </c>
      <c r="N659" s="2">
        <v>157.04</v>
      </c>
      <c r="O659" s="9">
        <v>0</v>
      </c>
      <c r="P659" s="2">
        <v>77.540000000000006</v>
      </c>
      <c r="Q659" s="2">
        <f t="shared" si="40"/>
        <v>157.04</v>
      </c>
      <c r="R659" s="2">
        <f t="shared" si="41"/>
        <v>77.540000000000006</v>
      </c>
      <c r="S659" s="2">
        <f t="shared" si="42"/>
        <v>79.499999999999986</v>
      </c>
      <c r="T659" s="6">
        <f t="shared" si="43"/>
        <v>0.5062404482934284</v>
      </c>
    </row>
    <row r="660" spans="1:20" ht="15.6" x14ac:dyDescent="0.3">
      <c r="A660" s="3" t="s">
        <v>729</v>
      </c>
      <c r="B660" s="4">
        <v>46369</v>
      </c>
      <c r="C660" s="5">
        <f>YEAR(SalesData[[#This Row],[Order Date]])</f>
        <v>2026</v>
      </c>
      <c r="D660" s="6" t="str">
        <f>"Q"&amp;ROUNDUP(MONTH(SalesData[[#This Row],[Order Date]])/3,0)</f>
        <v>Q4</v>
      </c>
      <c r="E660" s="7">
        <f>MONTH(SalesData[[#This Row],[Order Date]])</f>
        <v>12</v>
      </c>
      <c r="F660" s="6" t="str">
        <f>TEXT(SalesData[[#This Row],[Order Date]],"mmm")</f>
        <v>Dec</v>
      </c>
      <c r="G660" s="8" t="s">
        <v>61</v>
      </c>
      <c r="H660" s="8" t="s">
        <v>76</v>
      </c>
      <c r="I660" s="8" t="s">
        <v>30</v>
      </c>
      <c r="J660" s="8" t="s">
        <v>36</v>
      </c>
      <c r="K660" s="8" t="s">
        <v>51</v>
      </c>
      <c r="L660" s="8" t="s">
        <v>95</v>
      </c>
      <c r="M660" s="7">
        <v>1</v>
      </c>
      <c r="N660" s="2">
        <v>83.08</v>
      </c>
      <c r="O660" s="9">
        <v>0.15</v>
      </c>
      <c r="P660" s="2">
        <v>42.91</v>
      </c>
      <c r="Q660" s="2">
        <f t="shared" si="40"/>
        <v>70.617999999999995</v>
      </c>
      <c r="R660" s="2">
        <f t="shared" si="41"/>
        <v>42.91</v>
      </c>
      <c r="S660" s="2">
        <f t="shared" si="42"/>
        <v>27.707999999999998</v>
      </c>
      <c r="T660" s="6">
        <f t="shared" si="43"/>
        <v>0.39236455294684075</v>
      </c>
    </row>
    <row r="661" spans="1:20" ht="15.6" x14ac:dyDescent="0.3">
      <c r="A661" s="3" t="s">
        <v>730</v>
      </c>
      <c r="B661" s="4">
        <v>46363</v>
      </c>
      <c r="C661" s="5">
        <f>YEAR(SalesData[[#This Row],[Order Date]])</f>
        <v>2026</v>
      </c>
      <c r="D661" s="6" t="str">
        <f>"Q"&amp;ROUNDUP(MONTH(SalesData[[#This Row],[Order Date]])/3,0)</f>
        <v>Q4</v>
      </c>
      <c r="E661" s="7">
        <f>MONTH(SalesData[[#This Row],[Order Date]])</f>
        <v>12</v>
      </c>
      <c r="F661" s="6" t="str">
        <f>TEXT(SalesData[[#This Row],[Order Date]],"mmm")</f>
        <v>Dec</v>
      </c>
      <c r="G661" s="8" t="s">
        <v>28</v>
      </c>
      <c r="H661" s="8" t="s">
        <v>86</v>
      </c>
      <c r="I661" s="8" t="s">
        <v>48</v>
      </c>
      <c r="J661" s="8" t="s">
        <v>31</v>
      </c>
      <c r="K661" s="8" t="s">
        <v>32</v>
      </c>
      <c r="L661" s="8" t="s">
        <v>33</v>
      </c>
      <c r="M661" s="7">
        <v>1</v>
      </c>
      <c r="N661" s="2">
        <v>35.53</v>
      </c>
      <c r="O661" s="9">
        <v>0.05</v>
      </c>
      <c r="P661" s="2">
        <v>13.28</v>
      </c>
      <c r="Q661" s="2">
        <f t="shared" si="40"/>
        <v>33.753500000000003</v>
      </c>
      <c r="R661" s="2">
        <f t="shared" si="41"/>
        <v>13.28</v>
      </c>
      <c r="S661" s="2">
        <f t="shared" si="42"/>
        <v>20.473500000000001</v>
      </c>
      <c r="T661" s="6">
        <f t="shared" si="43"/>
        <v>0.6065593197742456</v>
      </c>
    </row>
    <row r="662" spans="1:20" ht="15.6" x14ac:dyDescent="0.3">
      <c r="A662" s="3" t="s">
        <v>731</v>
      </c>
      <c r="B662" s="4">
        <v>46276</v>
      </c>
      <c r="C662" s="5">
        <f>YEAR(SalesData[[#This Row],[Order Date]])</f>
        <v>2026</v>
      </c>
      <c r="D662" s="6" t="str">
        <f>"Q"&amp;ROUNDUP(MONTH(SalesData[[#This Row],[Order Date]])/3,0)</f>
        <v>Q3</v>
      </c>
      <c r="E662" s="7">
        <f>MONTH(SalesData[[#This Row],[Order Date]])</f>
        <v>9</v>
      </c>
      <c r="F662" s="6" t="str">
        <f>TEXT(SalesData[[#This Row],[Order Date]],"mmm")</f>
        <v>Sep</v>
      </c>
      <c r="G662" s="8" t="s">
        <v>54</v>
      </c>
      <c r="H662" s="8" t="s">
        <v>92</v>
      </c>
      <c r="I662" s="8" t="s">
        <v>30</v>
      </c>
      <c r="J662" s="8" t="s">
        <v>24</v>
      </c>
      <c r="K662" s="8" t="s">
        <v>32</v>
      </c>
      <c r="L662" s="8" t="s">
        <v>37</v>
      </c>
      <c r="M662" s="7">
        <v>1</v>
      </c>
      <c r="N662" s="2">
        <v>133.31</v>
      </c>
      <c r="O662" s="9">
        <v>0.05</v>
      </c>
      <c r="P662" s="2">
        <v>67.790000000000006</v>
      </c>
      <c r="Q662" s="2">
        <f t="shared" si="40"/>
        <v>126.64449999999999</v>
      </c>
      <c r="R662" s="2">
        <f t="shared" si="41"/>
        <v>67.790000000000006</v>
      </c>
      <c r="S662" s="2">
        <f t="shared" si="42"/>
        <v>58.854499999999987</v>
      </c>
      <c r="T662" s="6">
        <f t="shared" si="43"/>
        <v>0.46472211584395684</v>
      </c>
    </row>
    <row r="663" spans="1:20" ht="15.6" x14ac:dyDescent="0.3">
      <c r="A663" s="3" t="s">
        <v>732</v>
      </c>
      <c r="B663" s="4">
        <v>46332</v>
      </c>
      <c r="C663" s="5">
        <f>YEAR(SalesData[[#This Row],[Order Date]])</f>
        <v>2026</v>
      </c>
      <c r="D663" s="6" t="str">
        <f>"Q"&amp;ROUNDUP(MONTH(SalesData[[#This Row],[Order Date]])/3,0)</f>
        <v>Q4</v>
      </c>
      <c r="E663" s="7">
        <f>MONTH(SalesData[[#This Row],[Order Date]])</f>
        <v>11</v>
      </c>
      <c r="F663" s="6" t="str">
        <f>TEXT(SalesData[[#This Row],[Order Date]],"mmm")</f>
        <v>Nov</v>
      </c>
      <c r="G663" s="8" t="s">
        <v>21</v>
      </c>
      <c r="H663" s="8" t="s">
        <v>42</v>
      </c>
      <c r="I663" s="8" t="s">
        <v>23</v>
      </c>
      <c r="J663" s="8" t="s">
        <v>24</v>
      </c>
      <c r="K663" s="8" t="s">
        <v>98</v>
      </c>
      <c r="L663" s="8" t="s">
        <v>131</v>
      </c>
      <c r="M663" s="7">
        <v>1</v>
      </c>
      <c r="N663" s="2">
        <v>40.380000000000003</v>
      </c>
      <c r="O663" s="9">
        <v>0.15</v>
      </c>
      <c r="P663" s="2">
        <v>14.53</v>
      </c>
      <c r="Q663" s="2">
        <f t="shared" si="40"/>
        <v>34.323</v>
      </c>
      <c r="R663" s="2">
        <f t="shared" si="41"/>
        <v>14.53</v>
      </c>
      <c r="S663" s="2">
        <f t="shared" si="42"/>
        <v>19.792999999999999</v>
      </c>
      <c r="T663" s="6">
        <f t="shared" si="43"/>
        <v>0.57666870611543275</v>
      </c>
    </row>
    <row r="664" spans="1:20" ht="15.6" x14ac:dyDescent="0.3">
      <c r="A664" s="3" t="s">
        <v>733</v>
      </c>
      <c r="B664" s="4">
        <v>46075</v>
      </c>
      <c r="C664" s="5">
        <f>YEAR(SalesData[[#This Row],[Order Date]])</f>
        <v>2026</v>
      </c>
      <c r="D664" s="6" t="str">
        <f>"Q"&amp;ROUNDUP(MONTH(SalesData[[#This Row],[Order Date]])/3,0)</f>
        <v>Q1</v>
      </c>
      <c r="E664" s="7">
        <f>MONTH(SalesData[[#This Row],[Order Date]])</f>
        <v>2</v>
      </c>
      <c r="F664" s="6" t="str">
        <f>TEXT(SalesData[[#This Row],[Order Date]],"mmm")</f>
        <v>Feb</v>
      </c>
      <c r="G664" s="8" t="s">
        <v>54</v>
      </c>
      <c r="H664" s="8" t="s">
        <v>82</v>
      </c>
      <c r="I664" s="8" t="s">
        <v>48</v>
      </c>
      <c r="J664" s="8" t="s">
        <v>31</v>
      </c>
      <c r="K664" s="8" t="s">
        <v>51</v>
      </c>
      <c r="L664" s="8" t="s">
        <v>58</v>
      </c>
      <c r="M664" s="7">
        <v>1</v>
      </c>
      <c r="N664" s="2">
        <v>101.19</v>
      </c>
      <c r="O664" s="9">
        <v>0.05</v>
      </c>
      <c r="P664" s="2">
        <v>49.14</v>
      </c>
      <c r="Q664" s="2">
        <f t="shared" si="40"/>
        <v>96.130499999999998</v>
      </c>
      <c r="R664" s="2">
        <f t="shared" si="41"/>
        <v>49.14</v>
      </c>
      <c r="S664" s="2">
        <f t="shared" si="42"/>
        <v>46.990499999999997</v>
      </c>
      <c r="T664" s="6">
        <f t="shared" si="43"/>
        <v>0.48881988546819166</v>
      </c>
    </row>
    <row r="665" spans="1:20" ht="15.6" x14ac:dyDescent="0.3">
      <c r="A665" s="3" t="s">
        <v>734</v>
      </c>
      <c r="B665" s="4">
        <v>46100</v>
      </c>
      <c r="C665" s="5">
        <f>YEAR(SalesData[[#This Row],[Order Date]])</f>
        <v>2026</v>
      </c>
      <c r="D665" s="6" t="str">
        <f>"Q"&amp;ROUNDUP(MONTH(SalesData[[#This Row],[Order Date]])/3,0)</f>
        <v>Q1</v>
      </c>
      <c r="E665" s="7">
        <f>MONTH(SalesData[[#This Row],[Order Date]])</f>
        <v>3</v>
      </c>
      <c r="F665" s="6" t="str">
        <f>TEXT(SalesData[[#This Row],[Order Date]],"mmm")</f>
        <v>Mar</v>
      </c>
      <c r="G665" s="8" t="s">
        <v>21</v>
      </c>
      <c r="H665" s="8" t="s">
        <v>42</v>
      </c>
      <c r="I665" s="8" t="s">
        <v>45</v>
      </c>
      <c r="J665" s="8" t="s">
        <v>36</v>
      </c>
      <c r="K665" s="8" t="s">
        <v>98</v>
      </c>
      <c r="L665" s="8" t="s">
        <v>122</v>
      </c>
      <c r="M665" s="7">
        <v>5</v>
      </c>
      <c r="N665" s="2">
        <v>35.65</v>
      </c>
      <c r="O665" s="9">
        <v>0.1</v>
      </c>
      <c r="P665" s="2">
        <v>13.64</v>
      </c>
      <c r="Q665" s="2">
        <f t="shared" si="40"/>
        <v>160.42500000000001</v>
      </c>
      <c r="R665" s="2">
        <f t="shared" si="41"/>
        <v>68.2</v>
      </c>
      <c r="S665" s="2">
        <f t="shared" si="42"/>
        <v>92.225000000000009</v>
      </c>
      <c r="T665" s="6">
        <f t="shared" si="43"/>
        <v>0.5748792270531401</v>
      </c>
    </row>
    <row r="666" spans="1:20" ht="15.6" x14ac:dyDescent="0.3">
      <c r="A666" s="3" t="s">
        <v>735</v>
      </c>
      <c r="B666" s="4">
        <v>46157</v>
      </c>
      <c r="C666" s="5">
        <f>YEAR(SalesData[[#This Row],[Order Date]])</f>
        <v>2026</v>
      </c>
      <c r="D666" s="6" t="str">
        <f>"Q"&amp;ROUNDUP(MONTH(SalesData[[#This Row],[Order Date]])/3,0)</f>
        <v>Q2</v>
      </c>
      <c r="E666" s="7">
        <f>MONTH(SalesData[[#This Row],[Order Date]])</f>
        <v>5</v>
      </c>
      <c r="F666" s="6" t="str">
        <f>TEXT(SalesData[[#This Row],[Order Date]],"mmm")</f>
        <v>May</v>
      </c>
      <c r="G666" s="8" t="s">
        <v>61</v>
      </c>
      <c r="H666" s="8" t="s">
        <v>108</v>
      </c>
      <c r="I666" s="8" t="s">
        <v>45</v>
      </c>
      <c r="J666" s="8" t="s">
        <v>36</v>
      </c>
      <c r="K666" s="8" t="s">
        <v>32</v>
      </c>
      <c r="L666" s="8" t="s">
        <v>33</v>
      </c>
      <c r="M666" s="7">
        <v>6</v>
      </c>
      <c r="N666" s="2">
        <v>37.1</v>
      </c>
      <c r="O666" s="9">
        <v>0.1</v>
      </c>
      <c r="P666" s="2">
        <v>13.63</v>
      </c>
      <c r="Q666" s="2">
        <f t="shared" si="40"/>
        <v>200.34000000000003</v>
      </c>
      <c r="R666" s="2">
        <f t="shared" si="41"/>
        <v>81.78</v>
      </c>
      <c r="S666" s="2">
        <f t="shared" si="42"/>
        <v>118.56000000000003</v>
      </c>
      <c r="T666" s="6">
        <f t="shared" si="43"/>
        <v>0.59179395028451642</v>
      </c>
    </row>
    <row r="667" spans="1:20" ht="15.6" x14ac:dyDescent="0.3">
      <c r="A667" s="3" t="s">
        <v>736</v>
      </c>
      <c r="B667" s="4">
        <v>46224</v>
      </c>
      <c r="C667" s="5">
        <f>YEAR(SalesData[[#This Row],[Order Date]])</f>
        <v>2026</v>
      </c>
      <c r="D667" s="6" t="str">
        <f>"Q"&amp;ROUNDUP(MONTH(SalesData[[#This Row],[Order Date]])/3,0)</f>
        <v>Q3</v>
      </c>
      <c r="E667" s="7">
        <f>MONTH(SalesData[[#This Row],[Order Date]])</f>
        <v>7</v>
      </c>
      <c r="F667" s="6" t="str">
        <f>TEXT(SalesData[[#This Row],[Order Date]],"mmm")</f>
        <v>Jul</v>
      </c>
      <c r="G667" s="8" t="s">
        <v>21</v>
      </c>
      <c r="H667" s="8" t="s">
        <v>89</v>
      </c>
      <c r="I667" s="8" t="s">
        <v>48</v>
      </c>
      <c r="J667" s="8" t="s">
        <v>31</v>
      </c>
      <c r="K667" s="8" t="s">
        <v>51</v>
      </c>
      <c r="L667" s="8" t="s">
        <v>72</v>
      </c>
      <c r="M667" s="7">
        <v>3</v>
      </c>
      <c r="N667" s="2">
        <v>40.28</v>
      </c>
      <c r="O667" s="9">
        <v>0</v>
      </c>
      <c r="P667" s="2">
        <v>17.12</v>
      </c>
      <c r="Q667" s="2">
        <f t="shared" si="40"/>
        <v>120.84</v>
      </c>
      <c r="R667" s="2">
        <f t="shared" si="41"/>
        <v>51.36</v>
      </c>
      <c r="S667" s="2">
        <f t="shared" si="42"/>
        <v>69.48</v>
      </c>
      <c r="T667" s="6">
        <f t="shared" si="43"/>
        <v>0.57497517378351537</v>
      </c>
    </row>
    <row r="668" spans="1:20" ht="15.6" x14ac:dyDescent="0.3">
      <c r="A668" s="3" t="s">
        <v>737</v>
      </c>
      <c r="B668" s="4">
        <v>46257</v>
      </c>
      <c r="C668" s="5">
        <f>YEAR(SalesData[[#This Row],[Order Date]])</f>
        <v>2026</v>
      </c>
      <c r="D668" s="6" t="str">
        <f>"Q"&amp;ROUNDUP(MONTH(SalesData[[#This Row],[Order Date]])/3,0)</f>
        <v>Q3</v>
      </c>
      <c r="E668" s="7">
        <f>MONTH(SalesData[[#This Row],[Order Date]])</f>
        <v>8</v>
      </c>
      <c r="F668" s="6" t="str">
        <f>TEXT(SalesData[[#This Row],[Order Date]],"mmm")</f>
        <v>Aug</v>
      </c>
      <c r="G668" s="8" t="s">
        <v>54</v>
      </c>
      <c r="H668" s="8" t="s">
        <v>82</v>
      </c>
      <c r="I668" s="8" t="s">
        <v>30</v>
      </c>
      <c r="J668" s="8" t="s">
        <v>24</v>
      </c>
      <c r="K668" s="8" t="s">
        <v>32</v>
      </c>
      <c r="L668" s="8" t="s">
        <v>65</v>
      </c>
      <c r="M668" s="7">
        <v>1</v>
      </c>
      <c r="N668" s="2">
        <v>46.92</v>
      </c>
      <c r="O668" s="9">
        <v>0</v>
      </c>
      <c r="P668" s="2">
        <v>18.3</v>
      </c>
      <c r="Q668" s="2">
        <f t="shared" si="40"/>
        <v>46.92</v>
      </c>
      <c r="R668" s="2">
        <f t="shared" si="41"/>
        <v>18.3</v>
      </c>
      <c r="S668" s="2">
        <f t="shared" si="42"/>
        <v>28.62</v>
      </c>
      <c r="T668" s="6">
        <f t="shared" si="43"/>
        <v>0.60997442455242967</v>
      </c>
    </row>
    <row r="669" spans="1:20" ht="15.6" x14ac:dyDescent="0.3">
      <c r="A669" s="3" t="s">
        <v>738</v>
      </c>
      <c r="B669" s="4">
        <v>46310</v>
      </c>
      <c r="C669" s="5">
        <f>YEAR(SalesData[[#This Row],[Order Date]])</f>
        <v>2026</v>
      </c>
      <c r="D669" s="6" t="str">
        <f>"Q"&amp;ROUNDUP(MONTH(SalesData[[#This Row],[Order Date]])/3,0)</f>
        <v>Q4</v>
      </c>
      <c r="E669" s="7">
        <f>MONTH(SalesData[[#This Row],[Order Date]])</f>
        <v>10</v>
      </c>
      <c r="F669" s="6" t="str">
        <f>TEXT(SalesData[[#This Row],[Order Date]],"mmm")</f>
        <v>Oct</v>
      </c>
      <c r="G669" s="8" t="s">
        <v>28</v>
      </c>
      <c r="H669" s="8" t="s">
        <v>86</v>
      </c>
      <c r="I669" s="8" t="s">
        <v>48</v>
      </c>
      <c r="J669" s="8" t="s">
        <v>31</v>
      </c>
      <c r="K669" s="8" t="s">
        <v>51</v>
      </c>
      <c r="L669" s="8" t="s">
        <v>95</v>
      </c>
      <c r="M669" s="7">
        <v>1</v>
      </c>
      <c r="N669" s="2">
        <v>79.78</v>
      </c>
      <c r="O669" s="9">
        <v>0.05</v>
      </c>
      <c r="P669" s="2">
        <v>41.59</v>
      </c>
      <c r="Q669" s="2">
        <f t="shared" si="40"/>
        <v>75.790999999999997</v>
      </c>
      <c r="R669" s="2">
        <f t="shared" si="41"/>
        <v>41.59</v>
      </c>
      <c r="S669" s="2">
        <f t="shared" si="42"/>
        <v>34.200999999999993</v>
      </c>
      <c r="T669" s="6">
        <f t="shared" si="43"/>
        <v>0.45125410668812915</v>
      </c>
    </row>
    <row r="670" spans="1:20" ht="15.6" x14ac:dyDescent="0.3">
      <c r="A670" s="3" t="s">
        <v>739</v>
      </c>
      <c r="B670" s="4">
        <v>46063</v>
      </c>
      <c r="C670" s="5">
        <f>YEAR(SalesData[[#This Row],[Order Date]])</f>
        <v>2026</v>
      </c>
      <c r="D670" s="6" t="str">
        <f>"Q"&amp;ROUNDUP(MONTH(SalesData[[#This Row],[Order Date]])/3,0)</f>
        <v>Q1</v>
      </c>
      <c r="E670" s="7">
        <f>MONTH(SalesData[[#This Row],[Order Date]])</f>
        <v>2</v>
      </c>
      <c r="F670" s="6" t="str">
        <f>TEXT(SalesData[[#This Row],[Order Date]],"mmm")</f>
        <v>Feb</v>
      </c>
      <c r="G670" s="8" t="s">
        <v>61</v>
      </c>
      <c r="H670" s="8" t="s">
        <v>76</v>
      </c>
      <c r="I670" s="8" t="s">
        <v>48</v>
      </c>
      <c r="J670" s="8" t="s">
        <v>24</v>
      </c>
      <c r="K670" s="8" t="s">
        <v>25</v>
      </c>
      <c r="L670" s="8" t="s">
        <v>26</v>
      </c>
      <c r="M670" s="7">
        <v>6</v>
      </c>
      <c r="N670" s="2">
        <v>154.05000000000001</v>
      </c>
      <c r="O670" s="9">
        <v>0</v>
      </c>
      <c r="P670" s="2">
        <v>79.25</v>
      </c>
      <c r="Q670" s="2">
        <f t="shared" si="40"/>
        <v>924.30000000000007</v>
      </c>
      <c r="R670" s="2">
        <f t="shared" si="41"/>
        <v>475.5</v>
      </c>
      <c r="S670" s="2">
        <f t="shared" si="42"/>
        <v>448.80000000000007</v>
      </c>
      <c r="T670" s="6">
        <f t="shared" si="43"/>
        <v>0.4855566374553717</v>
      </c>
    </row>
    <row r="671" spans="1:20" ht="15.6" x14ac:dyDescent="0.3">
      <c r="A671" s="3" t="s">
        <v>740</v>
      </c>
      <c r="B671" s="4">
        <v>46164</v>
      </c>
      <c r="C671" s="5">
        <f>YEAR(SalesData[[#This Row],[Order Date]])</f>
        <v>2026</v>
      </c>
      <c r="D671" s="6" t="str">
        <f>"Q"&amp;ROUNDUP(MONTH(SalesData[[#This Row],[Order Date]])/3,0)</f>
        <v>Q2</v>
      </c>
      <c r="E671" s="7">
        <f>MONTH(SalesData[[#This Row],[Order Date]])</f>
        <v>5</v>
      </c>
      <c r="F671" s="6" t="str">
        <f>TEXT(SalesData[[#This Row],[Order Date]],"mmm")</f>
        <v>May</v>
      </c>
      <c r="G671" s="8" t="s">
        <v>28</v>
      </c>
      <c r="H671" s="8" t="s">
        <v>35</v>
      </c>
      <c r="I671" s="8" t="s">
        <v>45</v>
      </c>
      <c r="J671" s="8" t="s">
        <v>31</v>
      </c>
      <c r="K671" s="8" t="s">
        <v>51</v>
      </c>
      <c r="L671" s="8" t="s">
        <v>52</v>
      </c>
      <c r="M671" s="7">
        <v>3</v>
      </c>
      <c r="N671" s="2">
        <v>51.04</v>
      </c>
      <c r="O671" s="9">
        <v>0.2</v>
      </c>
      <c r="P671" s="2">
        <v>22.32</v>
      </c>
      <c r="Q671" s="2">
        <f t="shared" si="40"/>
        <v>122.49600000000001</v>
      </c>
      <c r="R671" s="2">
        <f t="shared" si="41"/>
        <v>66.960000000000008</v>
      </c>
      <c r="S671" s="2">
        <f t="shared" si="42"/>
        <v>55.536000000000001</v>
      </c>
      <c r="T671" s="6">
        <f t="shared" si="43"/>
        <v>0.45336990595611282</v>
      </c>
    </row>
    <row r="672" spans="1:20" ht="15.6" x14ac:dyDescent="0.3">
      <c r="A672" s="3" t="s">
        <v>741</v>
      </c>
      <c r="B672" s="4">
        <v>46045</v>
      </c>
      <c r="C672" s="5">
        <f>YEAR(SalesData[[#This Row],[Order Date]])</f>
        <v>2026</v>
      </c>
      <c r="D672" s="6" t="str">
        <f>"Q"&amp;ROUNDUP(MONTH(SalesData[[#This Row],[Order Date]])/3,0)</f>
        <v>Q1</v>
      </c>
      <c r="E672" s="7">
        <f>MONTH(SalesData[[#This Row],[Order Date]])</f>
        <v>1</v>
      </c>
      <c r="F672" s="6" t="str">
        <f>TEXT(SalesData[[#This Row],[Order Date]],"mmm")</f>
        <v>Jan</v>
      </c>
      <c r="G672" s="8" t="s">
        <v>61</v>
      </c>
      <c r="H672" s="8" t="s">
        <v>76</v>
      </c>
      <c r="I672" s="8" t="s">
        <v>45</v>
      </c>
      <c r="J672" s="8" t="s">
        <v>36</v>
      </c>
      <c r="K672" s="8" t="s">
        <v>39</v>
      </c>
      <c r="L672" s="8" t="s">
        <v>125</v>
      </c>
      <c r="M672" s="7">
        <v>10</v>
      </c>
      <c r="N672" s="2">
        <v>337.69</v>
      </c>
      <c r="O672" s="9">
        <v>0.1</v>
      </c>
      <c r="P672" s="2">
        <v>200.27</v>
      </c>
      <c r="Q672" s="2">
        <f t="shared" si="40"/>
        <v>3039.21</v>
      </c>
      <c r="R672" s="2">
        <f t="shared" si="41"/>
        <v>2002.7</v>
      </c>
      <c r="S672" s="2">
        <f t="shared" si="42"/>
        <v>1036.51</v>
      </c>
      <c r="T672" s="6">
        <f t="shared" si="43"/>
        <v>0.34104586389226149</v>
      </c>
    </row>
    <row r="673" spans="1:20" ht="15.6" x14ac:dyDescent="0.3">
      <c r="A673" s="3" t="s">
        <v>742</v>
      </c>
      <c r="B673" s="4">
        <v>46280</v>
      </c>
      <c r="C673" s="5">
        <f>YEAR(SalesData[[#This Row],[Order Date]])</f>
        <v>2026</v>
      </c>
      <c r="D673" s="6" t="str">
        <f>"Q"&amp;ROUNDUP(MONTH(SalesData[[#This Row],[Order Date]])/3,0)</f>
        <v>Q3</v>
      </c>
      <c r="E673" s="7">
        <f>MONTH(SalesData[[#This Row],[Order Date]])</f>
        <v>9</v>
      </c>
      <c r="F673" s="6" t="str">
        <f>TEXT(SalesData[[#This Row],[Order Date]],"mmm")</f>
        <v>Sep</v>
      </c>
      <c r="G673" s="8" t="s">
        <v>61</v>
      </c>
      <c r="H673" s="8" t="s">
        <v>76</v>
      </c>
      <c r="I673" s="8" t="s">
        <v>30</v>
      </c>
      <c r="J673" s="8" t="s">
        <v>31</v>
      </c>
      <c r="K673" s="8" t="s">
        <v>25</v>
      </c>
      <c r="L673" s="8" t="s">
        <v>74</v>
      </c>
      <c r="M673" s="7">
        <v>2</v>
      </c>
      <c r="N673" s="2">
        <v>91.6</v>
      </c>
      <c r="O673" s="9">
        <v>0</v>
      </c>
      <c r="P673" s="2">
        <v>46.54</v>
      </c>
      <c r="Q673" s="2">
        <f t="shared" si="40"/>
        <v>183.2</v>
      </c>
      <c r="R673" s="2">
        <f t="shared" si="41"/>
        <v>93.08</v>
      </c>
      <c r="S673" s="2">
        <f t="shared" si="42"/>
        <v>90.11999999999999</v>
      </c>
      <c r="T673" s="6">
        <f t="shared" si="43"/>
        <v>0.49192139737991264</v>
      </c>
    </row>
    <row r="674" spans="1:20" ht="15.6" x14ac:dyDescent="0.3">
      <c r="A674" s="3" t="s">
        <v>743</v>
      </c>
      <c r="B674" s="4">
        <v>46244</v>
      </c>
      <c r="C674" s="5">
        <f>YEAR(SalesData[[#This Row],[Order Date]])</f>
        <v>2026</v>
      </c>
      <c r="D674" s="6" t="str">
        <f>"Q"&amp;ROUNDUP(MONTH(SalesData[[#This Row],[Order Date]])/3,0)</f>
        <v>Q3</v>
      </c>
      <c r="E674" s="7">
        <f>MONTH(SalesData[[#This Row],[Order Date]])</f>
        <v>8</v>
      </c>
      <c r="F674" s="6" t="str">
        <f>TEXT(SalesData[[#This Row],[Order Date]],"mmm")</f>
        <v>Aug</v>
      </c>
      <c r="G674" s="8" t="s">
        <v>61</v>
      </c>
      <c r="H674" s="8" t="s">
        <v>76</v>
      </c>
      <c r="I674" s="8" t="s">
        <v>23</v>
      </c>
      <c r="J674" s="8" t="s">
        <v>24</v>
      </c>
      <c r="K674" s="8" t="s">
        <v>32</v>
      </c>
      <c r="L674" s="8" t="s">
        <v>65</v>
      </c>
      <c r="M674" s="7">
        <v>1</v>
      </c>
      <c r="N674" s="2">
        <v>46.32</v>
      </c>
      <c r="O674" s="9">
        <v>0.05</v>
      </c>
      <c r="P674" s="2">
        <v>18.34</v>
      </c>
      <c r="Q674" s="2">
        <f t="shared" si="40"/>
        <v>44.003999999999998</v>
      </c>
      <c r="R674" s="2">
        <f t="shared" si="41"/>
        <v>18.34</v>
      </c>
      <c r="S674" s="2">
        <f t="shared" si="42"/>
        <v>25.663999999999998</v>
      </c>
      <c r="T674" s="6">
        <f t="shared" si="43"/>
        <v>0.58321970729933637</v>
      </c>
    </row>
    <row r="675" spans="1:20" ht="15.6" x14ac:dyDescent="0.3">
      <c r="A675" s="3" t="s">
        <v>744</v>
      </c>
      <c r="B675" s="4">
        <v>46261</v>
      </c>
      <c r="C675" s="5">
        <f>YEAR(SalesData[[#This Row],[Order Date]])</f>
        <v>2026</v>
      </c>
      <c r="D675" s="6" t="str">
        <f>"Q"&amp;ROUNDUP(MONTH(SalesData[[#This Row],[Order Date]])/3,0)</f>
        <v>Q3</v>
      </c>
      <c r="E675" s="7">
        <f>MONTH(SalesData[[#This Row],[Order Date]])</f>
        <v>8</v>
      </c>
      <c r="F675" s="6" t="str">
        <f>TEXT(SalesData[[#This Row],[Order Date]],"mmm")</f>
        <v>Aug</v>
      </c>
      <c r="G675" s="8" t="s">
        <v>54</v>
      </c>
      <c r="H675" s="8" t="s">
        <v>55</v>
      </c>
      <c r="I675" s="8" t="s">
        <v>30</v>
      </c>
      <c r="J675" s="8" t="s">
        <v>24</v>
      </c>
      <c r="K675" s="8" t="s">
        <v>39</v>
      </c>
      <c r="L675" s="8" t="s">
        <v>106</v>
      </c>
      <c r="M675" s="7">
        <v>1</v>
      </c>
      <c r="N675" s="2">
        <v>83.23</v>
      </c>
      <c r="O675" s="9">
        <v>0.1</v>
      </c>
      <c r="P675" s="2">
        <v>40.229999999999997</v>
      </c>
      <c r="Q675" s="2">
        <f t="shared" si="40"/>
        <v>74.907000000000011</v>
      </c>
      <c r="R675" s="2">
        <f t="shared" si="41"/>
        <v>40.229999999999997</v>
      </c>
      <c r="S675" s="2">
        <f t="shared" si="42"/>
        <v>34.677000000000014</v>
      </c>
      <c r="T675" s="6">
        <f t="shared" si="43"/>
        <v>0.46293403820737727</v>
      </c>
    </row>
    <row r="676" spans="1:20" ht="15.6" x14ac:dyDescent="0.3">
      <c r="A676" s="3" t="s">
        <v>745</v>
      </c>
      <c r="B676" s="4">
        <v>46095</v>
      </c>
      <c r="C676" s="5">
        <f>YEAR(SalesData[[#This Row],[Order Date]])</f>
        <v>2026</v>
      </c>
      <c r="D676" s="6" t="str">
        <f>"Q"&amp;ROUNDUP(MONTH(SalesData[[#This Row],[Order Date]])/3,0)</f>
        <v>Q1</v>
      </c>
      <c r="E676" s="7">
        <f>MONTH(SalesData[[#This Row],[Order Date]])</f>
        <v>3</v>
      </c>
      <c r="F676" s="6" t="str">
        <f>TEXT(SalesData[[#This Row],[Order Date]],"mmm")</f>
        <v>Mar</v>
      </c>
      <c r="G676" s="8" t="s">
        <v>21</v>
      </c>
      <c r="H676" s="8" t="s">
        <v>44</v>
      </c>
      <c r="I676" s="8" t="s">
        <v>48</v>
      </c>
      <c r="J676" s="8" t="s">
        <v>24</v>
      </c>
      <c r="K676" s="8" t="s">
        <v>25</v>
      </c>
      <c r="L676" s="8" t="s">
        <v>49</v>
      </c>
      <c r="M676" s="7">
        <v>2</v>
      </c>
      <c r="N676" s="2">
        <v>72.34</v>
      </c>
      <c r="O676" s="9">
        <v>0</v>
      </c>
      <c r="P676" s="2">
        <v>33.29</v>
      </c>
      <c r="Q676" s="2">
        <f t="shared" si="40"/>
        <v>144.68</v>
      </c>
      <c r="R676" s="2">
        <f t="shared" si="41"/>
        <v>66.58</v>
      </c>
      <c r="S676" s="2">
        <f t="shared" si="42"/>
        <v>78.100000000000009</v>
      </c>
      <c r="T676" s="6">
        <f t="shared" si="43"/>
        <v>0.53981199889411113</v>
      </c>
    </row>
    <row r="677" spans="1:20" ht="15.6" x14ac:dyDescent="0.3">
      <c r="A677" s="3" t="s">
        <v>746</v>
      </c>
      <c r="B677" s="4">
        <v>46198</v>
      </c>
      <c r="C677" s="5">
        <f>YEAR(SalesData[[#This Row],[Order Date]])</f>
        <v>2026</v>
      </c>
      <c r="D677" s="6" t="str">
        <f>"Q"&amp;ROUNDUP(MONTH(SalesData[[#This Row],[Order Date]])/3,0)</f>
        <v>Q2</v>
      </c>
      <c r="E677" s="7">
        <f>MONTH(SalesData[[#This Row],[Order Date]])</f>
        <v>6</v>
      </c>
      <c r="F677" s="6" t="str">
        <f>TEXT(SalesData[[#This Row],[Order Date]],"mmm")</f>
        <v>Jun</v>
      </c>
      <c r="G677" s="8" t="s">
        <v>54</v>
      </c>
      <c r="H677" s="8" t="s">
        <v>55</v>
      </c>
      <c r="I677" s="8" t="s">
        <v>23</v>
      </c>
      <c r="J677" s="8" t="s">
        <v>36</v>
      </c>
      <c r="K677" s="8" t="s">
        <v>51</v>
      </c>
      <c r="L677" s="8" t="s">
        <v>52</v>
      </c>
      <c r="M677" s="7">
        <v>5</v>
      </c>
      <c r="N677" s="2">
        <v>50.78</v>
      </c>
      <c r="O677" s="9">
        <v>0</v>
      </c>
      <c r="P677" s="2">
        <v>22.68</v>
      </c>
      <c r="Q677" s="2">
        <f t="shared" si="40"/>
        <v>253.9</v>
      </c>
      <c r="R677" s="2">
        <f t="shared" si="41"/>
        <v>113.4</v>
      </c>
      <c r="S677" s="2">
        <f t="shared" si="42"/>
        <v>140.5</v>
      </c>
      <c r="T677" s="6">
        <f t="shared" si="43"/>
        <v>0.55336746750689247</v>
      </c>
    </row>
    <row r="678" spans="1:20" ht="15.6" x14ac:dyDescent="0.3">
      <c r="A678" s="3" t="s">
        <v>747</v>
      </c>
      <c r="B678" s="4">
        <v>46340</v>
      </c>
      <c r="C678" s="5">
        <f>YEAR(SalesData[[#This Row],[Order Date]])</f>
        <v>2026</v>
      </c>
      <c r="D678" s="6" t="str">
        <f>"Q"&amp;ROUNDUP(MONTH(SalesData[[#This Row],[Order Date]])/3,0)</f>
        <v>Q4</v>
      </c>
      <c r="E678" s="7">
        <f>MONTH(SalesData[[#This Row],[Order Date]])</f>
        <v>11</v>
      </c>
      <c r="F678" s="6" t="str">
        <f>TEXT(SalesData[[#This Row],[Order Date]],"mmm")</f>
        <v>Nov</v>
      </c>
      <c r="G678" s="8" t="s">
        <v>61</v>
      </c>
      <c r="H678" s="8" t="s">
        <v>69</v>
      </c>
      <c r="I678" s="8" t="s">
        <v>23</v>
      </c>
      <c r="J678" s="8" t="s">
        <v>31</v>
      </c>
      <c r="K678" s="8" t="s">
        <v>51</v>
      </c>
      <c r="L678" s="8" t="s">
        <v>52</v>
      </c>
      <c r="M678" s="7">
        <v>6</v>
      </c>
      <c r="N678" s="2">
        <v>49.85</v>
      </c>
      <c r="O678" s="9">
        <v>0.05</v>
      </c>
      <c r="P678" s="2">
        <v>22.68</v>
      </c>
      <c r="Q678" s="2">
        <f t="shared" si="40"/>
        <v>284.14499999999998</v>
      </c>
      <c r="R678" s="2">
        <f t="shared" si="41"/>
        <v>136.07999999999998</v>
      </c>
      <c r="S678" s="2">
        <f t="shared" si="42"/>
        <v>148.065</v>
      </c>
      <c r="T678" s="6">
        <f t="shared" si="43"/>
        <v>0.52108958454310306</v>
      </c>
    </row>
    <row r="679" spans="1:20" ht="15.6" x14ac:dyDescent="0.3">
      <c r="A679" s="3" t="s">
        <v>748</v>
      </c>
      <c r="B679" s="4">
        <v>46221</v>
      </c>
      <c r="C679" s="5">
        <f>YEAR(SalesData[[#This Row],[Order Date]])</f>
        <v>2026</v>
      </c>
      <c r="D679" s="6" t="str">
        <f>"Q"&amp;ROUNDUP(MONTH(SalesData[[#This Row],[Order Date]])/3,0)</f>
        <v>Q3</v>
      </c>
      <c r="E679" s="7">
        <f>MONTH(SalesData[[#This Row],[Order Date]])</f>
        <v>7</v>
      </c>
      <c r="F679" s="6" t="str">
        <f>TEXT(SalesData[[#This Row],[Order Date]],"mmm")</f>
        <v>Jul</v>
      </c>
      <c r="G679" s="8" t="s">
        <v>61</v>
      </c>
      <c r="H679" s="8" t="s">
        <v>76</v>
      </c>
      <c r="I679" s="8" t="s">
        <v>30</v>
      </c>
      <c r="J679" s="8" t="s">
        <v>31</v>
      </c>
      <c r="K679" s="8" t="s">
        <v>51</v>
      </c>
      <c r="L679" s="8" t="s">
        <v>72</v>
      </c>
      <c r="M679" s="7">
        <v>2</v>
      </c>
      <c r="N679" s="2">
        <v>39.409999999999997</v>
      </c>
      <c r="O679" s="9">
        <v>0</v>
      </c>
      <c r="P679" s="2">
        <v>16.8</v>
      </c>
      <c r="Q679" s="2">
        <f t="shared" si="40"/>
        <v>78.819999999999993</v>
      </c>
      <c r="R679" s="2">
        <f t="shared" si="41"/>
        <v>33.6</v>
      </c>
      <c r="S679" s="2">
        <f t="shared" si="42"/>
        <v>45.219999999999992</v>
      </c>
      <c r="T679" s="6">
        <f t="shared" si="43"/>
        <v>0.57371225577264651</v>
      </c>
    </row>
    <row r="680" spans="1:20" ht="15.6" x14ac:dyDescent="0.3">
      <c r="A680" s="3" t="s">
        <v>749</v>
      </c>
      <c r="B680" s="4">
        <v>46343</v>
      </c>
      <c r="C680" s="5">
        <f>YEAR(SalesData[[#This Row],[Order Date]])</f>
        <v>2026</v>
      </c>
      <c r="D680" s="6" t="str">
        <f>"Q"&amp;ROUNDUP(MONTH(SalesData[[#This Row],[Order Date]])/3,0)</f>
        <v>Q4</v>
      </c>
      <c r="E680" s="7">
        <f>MONTH(SalesData[[#This Row],[Order Date]])</f>
        <v>11</v>
      </c>
      <c r="F680" s="6" t="str">
        <f>TEXT(SalesData[[#This Row],[Order Date]],"mmm")</f>
        <v>Nov</v>
      </c>
      <c r="G680" s="8" t="s">
        <v>21</v>
      </c>
      <c r="H680" s="8" t="s">
        <v>42</v>
      </c>
      <c r="I680" s="8" t="s">
        <v>30</v>
      </c>
      <c r="J680" s="8" t="s">
        <v>31</v>
      </c>
      <c r="K680" s="8" t="s">
        <v>32</v>
      </c>
      <c r="L680" s="8" t="s">
        <v>33</v>
      </c>
      <c r="M680" s="7">
        <v>4</v>
      </c>
      <c r="N680" s="2">
        <v>36.57</v>
      </c>
      <c r="O680" s="9">
        <v>0.05</v>
      </c>
      <c r="P680" s="2">
        <v>13.35</v>
      </c>
      <c r="Q680" s="2">
        <f t="shared" si="40"/>
        <v>138.96600000000001</v>
      </c>
      <c r="R680" s="2">
        <f t="shared" si="41"/>
        <v>53.4</v>
      </c>
      <c r="S680" s="2">
        <f t="shared" si="42"/>
        <v>85.566000000000003</v>
      </c>
      <c r="T680" s="6">
        <f t="shared" si="43"/>
        <v>0.61573334484694098</v>
      </c>
    </row>
    <row r="681" spans="1:20" ht="15.6" x14ac:dyDescent="0.3">
      <c r="A681" s="3" t="s">
        <v>750</v>
      </c>
      <c r="B681" s="4">
        <v>46153</v>
      </c>
      <c r="C681" s="5">
        <f>YEAR(SalesData[[#This Row],[Order Date]])</f>
        <v>2026</v>
      </c>
      <c r="D681" s="6" t="str">
        <f>"Q"&amp;ROUNDUP(MONTH(SalesData[[#This Row],[Order Date]])/3,0)</f>
        <v>Q2</v>
      </c>
      <c r="E681" s="7">
        <f>MONTH(SalesData[[#This Row],[Order Date]])</f>
        <v>5</v>
      </c>
      <c r="F681" s="6" t="str">
        <f>TEXT(SalesData[[#This Row],[Order Date]],"mmm")</f>
        <v>May</v>
      </c>
      <c r="G681" s="8" t="s">
        <v>21</v>
      </c>
      <c r="H681" s="8" t="s">
        <v>44</v>
      </c>
      <c r="I681" s="8" t="s">
        <v>48</v>
      </c>
      <c r="J681" s="8" t="s">
        <v>31</v>
      </c>
      <c r="K681" s="8" t="s">
        <v>51</v>
      </c>
      <c r="L681" s="8" t="s">
        <v>95</v>
      </c>
      <c r="M681" s="7">
        <v>1</v>
      </c>
      <c r="N681" s="2">
        <v>83.23</v>
      </c>
      <c r="O681" s="9">
        <v>0.05</v>
      </c>
      <c r="P681" s="2">
        <v>43.82</v>
      </c>
      <c r="Q681" s="2">
        <f t="shared" si="40"/>
        <v>79.0685</v>
      </c>
      <c r="R681" s="2">
        <f t="shared" si="41"/>
        <v>43.82</v>
      </c>
      <c r="S681" s="2">
        <f t="shared" si="42"/>
        <v>35.2485</v>
      </c>
      <c r="T681" s="6">
        <f t="shared" si="43"/>
        <v>0.44579699880483376</v>
      </c>
    </row>
    <row r="682" spans="1:20" ht="15.6" x14ac:dyDescent="0.3">
      <c r="A682" s="3" t="s">
        <v>751</v>
      </c>
      <c r="B682" s="4">
        <v>46320</v>
      </c>
      <c r="C682" s="5">
        <f>YEAR(SalesData[[#This Row],[Order Date]])</f>
        <v>2026</v>
      </c>
      <c r="D682" s="6" t="str">
        <f>"Q"&amp;ROUNDUP(MONTH(SalesData[[#This Row],[Order Date]])/3,0)</f>
        <v>Q4</v>
      </c>
      <c r="E682" s="7">
        <f>MONTH(SalesData[[#This Row],[Order Date]])</f>
        <v>10</v>
      </c>
      <c r="F682" s="6" t="str">
        <f>TEXT(SalesData[[#This Row],[Order Date]],"mmm")</f>
        <v>Oct</v>
      </c>
      <c r="G682" s="8" t="s">
        <v>54</v>
      </c>
      <c r="H682" s="8" t="s">
        <v>57</v>
      </c>
      <c r="I682" s="8" t="s">
        <v>48</v>
      </c>
      <c r="J682" s="8" t="s">
        <v>31</v>
      </c>
      <c r="K682" s="8" t="s">
        <v>32</v>
      </c>
      <c r="L682" s="8" t="s">
        <v>37</v>
      </c>
      <c r="M682" s="7">
        <v>1</v>
      </c>
      <c r="N682" s="2">
        <v>132.63</v>
      </c>
      <c r="O682" s="9">
        <v>0.05</v>
      </c>
      <c r="P682" s="2">
        <v>67.489999999999995</v>
      </c>
      <c r="Q682" s="2">
        <f t="shared" si="40"/>
        <v>125.99849999999999</v>
      </c>
      <c r="R682" s="2">
        <f t="shared" si="41"/>
        <v>67.489999999999995</v>
      </c>
      <c r="S682" s="2">
        <f t="shared" si="42"/>
        <v>58.508499999999998</v>
      </c>
      <c r="T682" s="6">
        <f t="shared" si="43"/>
        <v>0.46435870268296847</v>
      </c>
    </row>
    <row r="683" spans="1:20" ht="15.6" x14ac:dyDescent="0.3">
      <c r="A683" s="3" t="s">
        <v>752</v>
      </c>
      <c r="B683" s="4">
        <v>46238</v>
      </c>
      <c r="C683" s="5">
        <f>YEAR(SalesData[[#This Row],[Order Date]])</f>
        <v>2026</v>
      </c>
      <c r="D683" s="6" t="str">
        <f>"Q"&amp;ROUNDUP(MONTH(SalesData[[#This Row],[Order Date]])/3,0)</f>
        <v>Q3</v>
      </c>
      <c r="E683" s="7">
        <f>MONTH(SalesData[[#This Row],[Order Date]])</f>
        <v>8</v>
      </c>
      <c r="F683" s="6" t="str">
        <f>TEXT(SalesData[[#This Row],[Order Date]],"mmm")</f>
        <v>Aug</v>
      </c>
      <c r="G683" s="8" t="s">
        <v>28</v>
      </c>
      <c r="H683" s="8" t="s">
        <v>86</v>
      </c>
      <c r="I683" s="8" t="s">
        <v>30</v>
      </c>
      <c r="J683" s="8" t="s">
        <v>31</v>
      </c>
      <c r="K683" s="8" t="s">
        <v>32</v>
      </c>
      <c r="L683" s="8" t="s">
        <v>65</v>
      </c>
      <c r="M683" s="7">
        <v>2</v>
      </c>
      <c r="N683" s="2">
        <v>46.71</v>
      </c>
      <c r="O683" s="9">
        <v>0</v>
      </c>
      <c r="P683" s="2">
        <v>18.41</v>
      </c>
      <c r="Q683" s="2">
        <f t="shared" si="40"/>
        <v>93.42</v>
      </c>
      <c r="R683" s="2">
        <f t="shared" si="41"/>
        <v>36.82</v>
      </c>
      <c r="S683" s="2">
        <f t="shared" si="42"/>
        <v>56.6</v>
      </c>
      <c r="T683" s="6">
        <f t="shared" si="43"/>
        <v>0.60586598158852489</v>
      </c>
    </row>
    <row r="684" spans="1:20" ht="15.6" x14ac:dyDescent="0.3">
      <c r="A684" s="3" t="s">
        <v>753</v>
      </c>
      <c r="B684" s="4">
        <v>46286</v>
      </c>
      <c r="C684" s="5">
        <f>YEAR(SalesData[[#This Row],[Order Date]])</f>
        <v>2026</v>
      </c>
      <c r="D684" s="6" t="str">
        <f>"Q"&amp;ROUNDUP(MONTH(SalesData[[#This Row],[Order Date]])/3,0)</f>
        <v>Q3</v>
      </c>
      <c r="E684" s="7">
        <f>MONTH(SalesData[[#This Row],[Order Date]])</f>
        <v>9</v>
      </c>
      <c r="F684" s="6" t="str">
        <f>TEXT(SalesData[[#This Row],[Order Date]],"mmm")</f>
        <v>Sep</v>
      </c>
      <c r="G684" s="8" t="s">
        <v>28</v>
      </c>
      <c r="H684" s="8" t="s">
        <v>29</v>
      </c>
      <c r="I684" s="8" t="s">
        <v>30</v>
      </c>
      <c r="J684" s="8" t="s">
        <v>24</v>
      </c>
      <c r="K684" s="8" t="s">
        <v>51</v>
      </c>
      <c r="L684" s="8" t="s">
        <v>72</v>
      </c>
      <c r="M684" s="7">
        <v>1</v>
      </c>
      <c r="N684" s="2">
        <v>40.4</v>
      </c>
      <c r="O684" s="9">
        <v>0.15</v>
      </c>
      <c r="P684" s="2">
        <v>16.47</v>
      </c>
      <c r="Q684" s="2">
        <f t="shared" si="40"/>
        <v>34.339999999999996</v>
      </c>
      <c r="R684" s="2">
        <f t="shared" si="41"/>
        <v>16.47</v>
      </c>
      <c r="S684" s="2">
        <f t="shared" si="42"/>
        <v>17.869999999999997</v>
      </c>
      <c r="T684" s="6">
        <f t="shared" si="43"/>
        <v>0.52038439138031445</v>
      </c>
    </row>
    <row r="685" spans="1:20" ht="15.6" x14ac:dyDescent="0.3">
      <c r="A685" s="3" t="s">
        <v>754</v>
      </c>
      <c r="B685" s="4">
        <v>46241</v>
      </c>
      <c r="C685" s="5">
        <f>YEAR(SalesData[[#This Row],[Order Date]])</f>
        <v>2026</v>
      </c>
      <c r="D685" s="6" t="str">
        <f>"Q"&amp;ROUNDUP(MONTH(SalesData[[#This Row],[Order Date]])/3,0)</f>
        <v>Q3</v>
      </c>
      <c r="E685" s="7">
        <f>MONTH(SalesData[[#This Row],[Order Date]])</f>
        <v>8</v>
      </c>
      <c r="F685" s="6" t="str">
        <f>TEXT(SalesData[[#This Row],[Order Date]],"mmm")</f>
        <v>Aug</v>
      </c>
      <c r="G685" s="8" t="s">
        <v>54</v>
      </c>
      <c r="H685" s="8" t="s">
        <v>92</v>
      </c>
      <c r="I685" s="8" t="s">
        <v>30</v>
      </c>
      <c r="J685" s="8" t="s">
        <v>31</v>
      </c>
      <c r="K685" s="8" t="s">
        <v>25</v>
      </c>
      <c r="L685" s="8" t="s">
        <v>70</v>
      </c>
      <c r="M685" s="7">
        <v>1</v>
      </c>
      <c r="N685" s="2">
        <v>141.38</v>
      </c>
      <c r="O685" s="9">
        <v>0.05</v>
      </c>
      <c r="P685" s="2">
        <v>77.14</v>
      </c>
      <c r="Q685" s="2">
        <f t="shared" si="40"/>
        <v>134.31099999999998</v>
      </c>
      <c r="R685" s="2">
        <f t="shared" si="41"/>
        <v>77.14</v>
      </c>
      <c r="S685" s="2">
        <f t="shared" si="42"/>
        <v>57.170999999999978</v>
      </c>
      <c r="T685" s="6">
        <f t="shared" si="43"/>
        <v>0.42566133823737434</v>
      </c>
    </row>
    <row r="686" spans="1:20" ht="15.6" x14ac:dyDescent="0.3">
      <c r="A686" s="3" t="s">
        <v>755</v>
      </c>
      <c r="B686" s="4">
        <v>46050</v>
      </c>
      <c r="C686" s="5">
        <f>YEAR(SalesData[[#This Row],[Order Date]])</f>
        <v>2026</v>
      </c>
      <c r="D686" s="6" t="str">
        <f>"Q"&amp;ROUNDUP(MONTH(SalesData[[#This Row],[Order Date]])/3,0)</f>
        <v>Q1</v>
      </c>
      <c r="E686" s="7">
        <f>MONTH(SalesData[[#This Row],[Order Date]])</f>
        <v>1</v>
      </c>
      <c r="F686" s="6" t="str">
        <f>TEXT(SalesData[[#This Row],[Order Date]],"mmm")</f>
        <v>Jan</v>
      </c>
      <c r="G686" s="8" t="s">
        <v>61</v>
      </c>
      <c r="H686" s="8" t="s">
        <v>105</v>
      </c>
      <c r="I686" s="8" t="s">
        <v>48</v>
      </c>
      <c r="J686" s="8" t="s">
        <v>31</v>
      </c>
      <c r="K686" s="8" t="s">
        <v>25</v>
      </c>
      <c r="L686" s="8" t="s">
        <v>49</v>
      </c>
      <c r="M686" s="7">
        <v>2</v>
      </c>
      <c r="N686" s="2">
        <v>70.290000000000006</v>
      </c>
      <c r="O686" s="9">
        <v>0.15</v>
      </c>
      <c r="P686" s="2">
        <v>31.84</v>
      </c>
      <c r="Q686" s="2">
        <f t="shared" si="40"/>
        <v>119.49300000000001</v>
      </c>
      <c r="R686" s="2">
        <f t="shared" si="41"/>
        <v>63.68</v>
      </c>
      <c r="S686" s="2">
        <f t="shared" si="42"/>
        <v>55.813000000000009</v>
      </c>
      <c r="T686" s="6">
        <f t="shared" si="43"/>
        <v>0.46708175374289712</v>
      </c>
    </row>
    <row r="687" spans="1:20" ht="15.6" x14ac:dyDescent="0.3">
      <c r="A687" s="3" t="s">
        <v>756</v>
      </c>
      <c r="B687" s="4">
        <v>46358</v>
      </c>
      <c r="C687" s="5">
        <f>YEAR(SalesData[[#This Row],[Order Date]])</f>
        <v>2026</v>
      </c>
      <c r="D687" s="6" t="str">
        <f>"Q"&amp;ROUNDUP(MONTH(SalesData[[#This Row],[Order Date]])/3,0)</f>
        <v>Q4</v>
      </c>
      <c r="E687" s="7">
        <f>MONTH(SalesData[[#This Row],[Order Date]])</f>
        <v>12</v>
      </c>
      <c r="F687" s="6" t="str">
        <f>TEXT(SalesData[[#This Row],[Order Date]],"mmm")</f>
        <v>Dec</v>
      </c>
      <c r="G687" s="8" t="s">
        <v>28</v>
      </c>
      <c r="H687" s="8" t="s">
        <v>35</v>
      </c>
      <c r="I687" s="8" t="s">
        <v>23</v>
      </c>
      <c r="J687" s="8" t="s">
        <v>24</v>
      </c>
      <c r="K687" s="8" t="s">
        <v>32</v>
      </c>
      <c r="L687" s="8" t="s">
        <v>65</v>
      </c>
      <c r="M687" s="7">
        <v>2</v>
      </c>
      <c r="N687" s="2">
        <v>46.63</v>
      </c>
      <c r="O687" s="9">
        <v>0</v>
      </c>
      <c r="P687" s="2">
        <v>18.68</v>
      </c>
      <c r="Q687" s="2">
        <f t="shared" si="40"/>
        <v>93.26</v>
      </c>
      <c r="R687" s="2">
        <f t="shared" si="41"/>
        <v>37.36</v>
      </c>
      <c r="S687" s="2">
        <f t="shared" si="42"/>
        <v>55.900000000000006</v>
      </c>
      <c r="T687" s="6">
        <f t="shared" si="43"/>
        <v>0.59939952820072917</v>
      </c>
    </row>
    <row r="688" spans="1:20" ht="15.6" x14ac:dyDescent="0.3">
      <c r="A688" s="3" t="s">
        <v>757</v>
      </c>
      <c r="B688" s="4">
        <v>46299</v>
      </c>
      <c r="C688" s="5">
        <f>YEAR(SalesData[[#This Row],[Order Date]])</f>
        <v>2026</v>
      </c>
      <c r="D688" s="6" t="str">
        <f>"Q"&amp;ROUNDUP(MONTH(SalesData[[#This Row],[Order Date]])/3,0)</f>
        <v>Q4</v>
      </c>
      <c r="E688" s="7">
        <f>MONTH(SalesData[[#This Row],[Order Date]])</f>
        <v>10</v>
      </c>
      <c r="F688" s="6" t="str">
        <f>TEXT(SalesData[[#This Row],[Order Date]],"mmm")</f>
        <v>Oct</v>
      </c>
      <c r="G688" s="8" t="s">
        <v>21</v>
      </c>
      <c r="H688" s="8" t="s">
        <v>42</v>
      </c>
      <c r="I688" s="8" t="s">
        <v>30</v>
      </c>
      <c r="J688" s="8" t="s">
        <v>24</v>
      </c>
      <c r="K688" s="8" t="s">
        <v>25</v>
      </c>
      <c r="L688" s="8" t="s">
        <v>74</v>
      </c>
      <c r="M688" s="7">
        <v>5</v>
      </c>
      <c r="N688" s="2">
        <v>90.12</v>
      </c>
      <c r="O688" s="9">
        <v>0</v>
      </c>
      <c r="P688" s="2">
        <v>46.67</v>
      </c>
      <c r="Q688" s="2">
        <f t="shared" si="40"/>
        <v>450.6</v>
      </c>
      <c r="R688" s="2">
        <f t="shared" si="41"/>
        <v>233.35000000000002</v>
      </c>
      <c r="S688" s="2">
        <f t="shared" si="42"/>
        <v>217.25</v>
      </c>
      <c r="T688" s="6">
        <f t="shared" si="43"/>
        <v>0.48213493120284062</v>
      </c>
    </row>
    <row r="689" spans="1:20" ht="15.6" x14ac:dyDescent="0.3">
      <c r="A689" s="3" t="s">
        <v>758</v>
      </c>
      <c r="B689" s="4">
        <v>46078</v>
      </c>
      <c r="C689" s="5">
        <f>YEAR(SalesData[[#This Row],[Order Date]])</f>
        <v>2026</v>
      </c>
      <c r="D689" s="6" t="str">
        <f>"Q"&amp;ROUNDUP(MONTH(SalesData[[#This Row],[Order Date]])/3,0)</f>
        <v>Q1</v>
      </c>
      <c r="E689" s="7">
        <f>MONTH(SalesData[[#This Row],[Order Date]])</f>
        <v>2</v>
      </c>
      <c r="F689" s="6" t="str">
        <f>TEXT(SalesData[[#This Row],[Order Date]],"mmm")</f>
        <v>Feb</v>
      </c>
      <c r="G689" s="8" t="s">
        <v>28</v>
      </c>
      <c r="H689" s="8" t="s">
        <v>29</v>
      </c>
      <c r="I689" s="8" t="s">
        <v>30</v>
      </c>
      <c r="J689" s="8" t="s">
        <v>36</v>
      </c>
      <c r="K689" s="8" t="s">
        <v>51</v>
      </c>
      <c r="L689" s="8" t="s">
        <v>52</v>
      </c>
      <c r="M689" s="7">
        <v>5</v>
      </c>
      <c r="N689" s="2">
        <v>50.58</v>
      </c>
      <c r="O689" s="9">
        <v>0.1</v>
      </c>
      <c r="P689" s="2">
        <v>22.42</v>
      </c>
      <c r="Q689" s="2">
        <f t="shared" si="40"/>
        <v>227.60999999999999</v>
      </c>
      <c r="R689" s="2">
        <f t="shared" si="41"/>
        <v>112.10000000000001</v>
      </c>
      <c r="S689" s="2">
        <f t="shared" si="42"/>
        <v>115.50999999999998</v>
      </c>
      <c r="T689" s="6">
        <f t="shared" si="43"/>
        <v>0.50749088352884308</v>
      </c>
    </row>
    <row r="690" spans="1:20" ht="15.6" x14ac:dyDescent="0.3">
      <c r="A690" s="3" t="s">
        <v>759</v>
      </c>
      <c r="B690" s="4">
        <v>46356</v>
      </c>
      <c r="C690" s="5">
        <f>YEAR(SalesData[[#This Row],[Order Date]])</f>
        <v>2026</v>
      </c>
      <c r="D690" s="6" t="str">
        <f>"Q"&amp;ROUNDUP(MONTH(SalesData[[#This Row],[Order Date]])/3,0)</f>
        <v>Q4</v>
      </c>
      <c r="E690" s="7">
        <f>MONTH(SalesData[[#This Row],[Order Date]])</f>
        <v>11</v>
      </c>
      <c r="F690" s="6" t="str">
        <f>TEXT(SalesData[[#This Row],[Order Date]],"mmm")</f>
        <v>Nov</v>
      </c>
      <c r="G690" s="8" t="s">
        <v>21</v>
      </c>
      <c r="H690" s="8" t="s">
        <v>89</v>
      </c>
      <c r="I690" s="8" t="s">
        <v>23</v>
      </c>
      <c r="J690" s="8" t="s">
        <v>36</v>
      </c>
      <c r="K690" s="8" t="s">
        <v>32</v>
      </c>
      <c r="L690" s="8" t="s">
        <v>37</v>
      </c>
      <c r="M690" s="7">
        <v>1</v>
      </c>
      <c r="N690" s="2">
        <v>132.06</v>
      </c>
      <c r="O690" s="9">
        <v>0.15</v>
      </c>
      <c r="P690" s="2">
        <v>67.53</v>
      </c>
      <c r="Q690" s="2">
        <f t="shared" si="40"/>
        <v>112.251</v>
      </c>
      <c r="R690" s="2">
        <f t="shared" si="41"/>
        <v>67.53</v>
      </c>
      <c r="S690" s="2">
        <f t="shared" si="42"/>
        <v>44.721000000000004</v>
      </c>
      <c r="T690" s="6">
        <f t="shared" si="43"/>
        <v>0.39840179597509157</v>
      </c>
    </row>
    <row r="691" spans="1:20" ht="15.6" x14ac:dyDescent="0.3">
      <c r="A691" s="3" t="s">
        <v>760</v>
      </c>
      <c r="B691" s="4">
        <v>46197</v>
      </c>
      <c r="C691" s="5">
        <f>YEAR(SalesData[[#This Row],[Order Date]])</f>
        <v>2026</v>
      </c>
      <c r="D691" s="6" t="str">
        <f>"Q"&amp;ROUNDUP(MONTH(SalesData[[#This Row],[Order Date]])/3,0)</f>
        <v>Q2</v>
      </c>
      <c r="E691" s="7">
        <f>MONTH(SalesData[[#This Row],[Order Date]])</f>
        <v>6</v>
      </c>
      <c r="F691" s="6" t="str">
        <f>TEXT(SalesData[[#This Row],[Order Date]],"mmm")</f>
        <v>Jun</v>
      </c>
      <c r="G691" s="8" t="s">
        <v>61</v>
      </c>
      <c r="H691" s="8" t="s">
        <v>108</v>
      </c>
      <c r="I691" s="8" t="s">
        <v>48</v>
      </c>
      <c r="J691" s="8" t="s">
        <v>24</v>
      </c>
      <c r="K691" s="8" t="s">
        <v>98</v>
      </c>
      <c r="L691" s="8" t="s">
        <v>131</v>
      </c>
      <c r="M691" s="7">
        <v>2</v>
      </c>
      <c r="N691" s="2">
        <v>41.25</v>
      </c>
      <c r="O691" s="9">
        <v>0</v>
      </c>
      <c r="P691" s="2">
        <v>14.72</v>
      </c>
      <c r="Q691" s="2">
        <f t="shared" si="40"/>
        <v>82.5</v>
      </c>
      <c r="R691" s="2">
        <f t="shared" si="41"/>
        <v>29.44</v>
      </c>
      <c r="S691" s="2">
        <f t="shared" si="42"/>
        <v>53.06</v>
      </c>
      <c r="T691" s="6">
        <f t="shared" si="43"/>
        <v>0.64315151515151514</v>
      </c>
    </row>
    <row r="692" spans="1:20" ht="15.6" x14ac:dyDescent="0.3">
      <c r="A692" s="3" t="s">
        <v>761</v>
      </c>
      <c r="B692" s="4">
        <v>46105</v>
      </c>
      <c r="C692" s="5">
        <f>YEAR(SalesData[[#This Row],[Order Date]])</f>
        <v>2026</v>
      </c>
      <c r="D692" s="6" t="str">
        <f>"Q"&amp;ROUNDUP(MONTH(SalesData[[#This Row],[Order Date]])/3,0)</f>
        <v>Q1</v>
      </c>
      <c r="E692" s="7">
        <f>MONTH(SalesData[[#This Row],[Order Date]])</f>
        <v>3</v>
      </c>
      <c r="F692" s="6" t="str">
        <f>TEXT(SalesData[[#This Row],[Order Date]],"mmm")</f>
        <v>Mar</v>
      </c>
      <c r="G692" s="8" t="s">
        <v>54</v>
      </c>
      <c r="H692" s="8" t="s">
        <v>55</v>
      </c>
      <c r="I692" s="8" t="s">
        <v>30</v>
      </c>
      <c r="J692" s="8" t="s">
        <v>31</v>
      </c>
      <c r="K692" s="8" t="s">
        <v>98</v>
      </c>
      <c r="L692" s="8" t="s">
        <v>99</v>
      </c>
      <c r="M692" s="7">
        <v>2</v>
      </c>
      <c r="N692" s="2">
        <v>122.92</v>
      </c>
      <c r="O692" s="9">
        <v>0.05</v>
      </c>
      <c r="P692" s="2">
        <v>70.31</v>
      </c>
      <c r="Q692" s="2">
        <f t="shared" si="40"/>
        <v>233.548</v>
      </c>
      <c r="R692" s="2">
        <f t="shared" si="41"/>
        <v>140.62</v>
      </c>
      <c r="S692" s="2">
        <f t="shared" si="42"/>
        <v>92.927999999999997</v>
      </c>
      <c r="T692" s="6">
        <f t="shared" si="43"/>
        <v>0.39789679209413054</v>
      </c>
    </row>
    <row r="693" spans="1:20" ht="15.6" x14ac:dyDescent="0.3">
      <c r="A693" s="3" t="s">
        <v>762</v>
      </c>
      <c r="B693" s="4">
        <v>46222</v>
      </c>
      <c r="C693" s="5">
        <f>YEAR(SalesData[[#This Row],[Order Date]])</f>
        <v>2026</v>
      </c>
      <c r="D693" s="6" t="str">
        <f>"Q"&amp;ROUNDUP(MONTH(SalesData[[#This Row],[Order Date]])/3,0)</f>
        <v>Q3</v>
      </c>
      <c r="E693" s="7">
        <f>MONTH(SalesData[[#This Row],[Order Date]])</f>
        <v>7</v>
      </c>
      <c r="F693" s="6" t="str">
        <f>TEXT(SalesData[[#This Row],[Order Date]],"mmm")</f>
        <v>Jul</v>
      </c>
      <c r="G693" s="8" t="s">
        <v>21</v>
      </c>
      <c r="H693" s="8" t="s">
        <v>42</v>
      </c>
      <c r="I693" s="8" t="s">
        <v>23</v>
      </c>
      <c r="J693" s="8" t="s">
        <v>31</v>
      </c>
      <c r="K693" s="8" t="s">
        <v>98</v>
      </c>
      <c r="L693" s="8" t="s">
        <v>122</v>
      </c>
      <c r="M693" s="7">
        <v>3</v>
      </c>
      <c r="N693" s="2">
        <v>35.53</v>
      </c>
      <c r="O693" s="9">
        <v>0</v>
      </c>
      <c r="P693" s="2">
        <v>14</v>
      </c>
      <c r="Q693" s="2">
        <f t="shared" si="40"/>
        <v>106.59</v>
      </c>
      <c r="R693" s="2">
        <f t="shared" si="41"/>
        <v>42</v>
      </c>
      <c r="S693" s="2">
        <f t="shared" si="42"/>
        <v>64.59</v>
      </c>
      <c r="T693" s="6">
        <f t="shared" si="43"/>
        <v>0.60596678862932729</v>
      </c>
    </row>
    <row r="694" spans="1:20" ht="15.6" x14ac:dyDescent="0.3">
      <c r="A694" s="3" t="s">
        <v>763</v>
      </c>
      <c r="B694" s="4">
        <v>46200</v>
      </c>
      <c r="C694" s="5">
        <f>YEAR(SalesData[[#This Row],[Order Date]])</f>
        <v>2026</v>
      </c>
      <c r="D694" s="6" t="str">
        <f>"Q"&amp;ROUNDUP(MONTH(SalesData[[#This Row],[Order Date]])/3,0)</f>
        <v>Q2</v>
      </c>
      <c r="E694" s="7">
        <f>MONTH(SalesData[[#This Row],[Order Date]])</f>
        <v>6</v>
      </c>
      <c r="F694" s="6" t="str">
        <f>TEXT(SalesData[[#This Row],[Order Date]],"mmm")</f>
        <v>Jun</v>
      </c>
      <c r="G694" s="8" t="s">
        <v>28</v>
      </c>
      <c r="H694" s="8" t="s">
        <v>35</v>
      </c>
      <c r="I694" s="8" t="s">
        <v>30</v>
      </c>
      <c r="J694" s="8" t="s">
        <v>36</v>
      </c>
      <c r="K694" s="8" t="s">
        <v>51</v>
      </c>
      <c r="L694" s="8" t="s">
        <v>95</v>
      </c>
      <c r="M694" s="7">
        <v>4</v>
      </c>
      <c r="N694" s="2">
        <v>81.86</v>
      </c>
      <c r="O694" s="9">
        <v>0.05</v>
      </c>
      <c r="P694" s="2">
        <v>42.22</v>
      </c>
      <c r="Q694" s="2">
        <f t="shared" si="40"/>
        <v>311.06799999999998</v>
      </c>
      <c r="R694" s="2">
        <f t="shared" si="41"/>
        <v>168.88</v>
      </c>
      <c r="S694" s="2">
        <f t="shared" si="42"/>
        <v>142.18799999999999</v>
      </c>
      <c r="T694" s="6">
        <f t="shared" si="43"/>
        <v>0.45709619761595532</v>
      </c>
    </row>
    <row r="695" spans="1:20" ht="15.6" x14ac:dyDescent="0.3">
      <c r="A695" s="3" t="s">
        <v>764</v>
      </c>
      <c r="B695" s="4">
        <v>46143</v>
      </c>
      <c r="C695" s="5">
        <f>YEAR(SalesData[[#This Row],[Order Date]])</f>
        <v>2026</v>
      </c>
      <c r="D695" s="6" t="str">
        <f>"Q"&amp;ROUNDUP(MONTH(SalesData[[#This Row],[Order Date]])/3,0)</f>
        <v>Q2</v>
      </c>
      <c r="E695" s="7">
        <f>MONTH(SalesData[[#This Row],[Order Date]])</f>
        <v>5</v>
      </c>
      <c r="F695" s="6" t="str">
        <f>TEXT(SalesData[[#This Row],[Order Date]],"mmm")</f>
        <v>May</v>
      </c>
      <c r="G695" s="8" t="s">
        <v>21</v>
      </c>
      <c r="H695" s="8" t="s">
        <v>89</v>
      </c>
      <c r="I695" s="8" t="s">
        <v>45</v>
      </c>
      <c r="J695" s="8" t="s">
        <v>31</v>
      </c>
      <c r="K695" s="8" t="s">
        <v>32</v>
      </c>
      <c r="L695" s="8" t="s">
        <v>46</v>
      </c>
      <c r="M695" s="7">
        <v>3</v>
      </c>
      <c r="N695" s="2">
        <v>163.44999999999999</v>
      </c>
      <c r="O695" s="9">
        <v>0.05</v>
      </c>
      <c r="P695" s="2">
        <v>87.54</v>
      </c>
      <c r="Q695" s="2">
        <f t="shared" si="40"/>
        <v>465.83249999999992</v>
      </c>
      <c r="R695" s="2">
        <f t="shared" si="41"/>
        <v>262.62</v>
      </c>
      <c r="S695" s="2">
        <f t="shared" si="42"/>
        <v>203.21249999999992</v>
      </c>
      <c r="T695" s="6">
        <f t="shared" si="43"/>
        <v>0.4362351274331438</v>
      </c>
    </row>
    <row r="696" spans="1:20" ht="15.6" x14ac:dyDescent="0.3">
      <c r="A696" s="3" t="s">
        <v>765</v>
      </c>
      <c r="B696" s="4">
        <v>46384</v>
      </c>
      <c r="C696" s="5">
        <f>YEAR(SalesData[[#This Row],[Order Date]])</f>
        <v>2026</v>
      </c>
      <c r="D696" s="6" t="str">
        <f>"Q"&amp;ROUNDUP(MONTH(SalesData[[#This Row],[Order Date]])/3,0)</f>
        <v>Q4</v>
      </c>
      <c r="E696" s="7">
        <f>MONTH(SalesData[[#This Row],[Order Date]])</f>
        <v>12</v>
      </c>
      <c r="F696" s="6" t="str">
        <f>TEXT(SalesData[[#This Row],[Order Date]],"mmm")</f>
        <v>Dec</v>
      </c>
      <c r="G696" s="8" t="s">
        <v>54</v>
      </c>
      <c r="H696" s="8" t="s">
        <v>112</v>
      </c>
      <c r="I696" s="8" t="s">
        <v>30</v>
      </c>
      <c r="J696" s="8" t="s">
        <v>31</v>
      </c>
      <c r="K696" s="8" t="s">
        <v>25</v>
      </c>
      <c r="L696" s="8" t="s">
        <v>70</v>
      </c>
      <c r="M696" s="7">
        <v>1</v>
      </c>
      <c r="N696" s="2">
        <v>147</v>
      </c>
      <c r="O696" s="9">
        <v>0.15</v>
      </c>
      <c r="P696" s="2">
        <v>79.58</v>
      </c>
      <c r="Q696" s="2">
        <f t="shared" si="40"/>
        <v>124.95</v>
      </c>
      <c r="R696" s="2">
        <f t="shared" si="41"/>
        <v>79.58</v>
      </c>
      <c r="S696" s="2">
        <f t="shared" si="42"/>
        <v>45.370000000000005</v>
      </c>
      <c r="T696" s="6">
        <f t="shared" si="43"/>
        <v>0.36310524209683875</v>
      </c>
    </row>
    <row r="697" spans="1:20" ht="15.6" x14ac:dyDescent="0.3">
      <c r="A697" s="3" t="s">
        <v>766</v>
      </c>
      <c r="B697" s="4">
        <v>46279</v>
      </c>
      <c r="C697" s="5">
        <f>YEAR(SalesData[[#This Row],[Order Date]])</f>
        <v>2026</v>
      </c>
      <c r="D697" s="6" t="str">
        <f>"Q"&amp;ROUNDUP(MONTH(SalesData[[#This Row],[Order Date]])/3,0)</f>
        <v>Q3</v>
      </c>
      <c r="E697" s="7">
        <f>MONTH(SalesData[[#This Row],[Order Date]])</f>
        <v>9</v>
      </c>
      <c r="F697" s="6" t="str">
        <f>TEXT(SalesData[[#This Row],[Order Date]],"mmm")</f>
        <v>Sep</v>
      </c>
      <c r="G697" s="8" t="s">
        <v>54</v>
      </c>
      <c r="H697" s="8" t="s">
        <v>57</v>
      </c>
      <c r="I697" s="8" t="s">
        <v>30</v>
      </c>
      <c r="J697" s="8" t="s">
        <v>31</v>
      </c>
      <c r="K697" s="8" t="s">
        <v>51</v>
      </c>
      <c r="L697" s="8" t="s">
        <v>52</v>
      </c>
      <c r="M697" s="7">
        <v>2</v>
      </c>
      <c r="N697" s="2">
        <v>49.69</v>
      </c>
      <c r="O697" s="9">
        <v>0.05</v>
      </c>
      <c r="P697" s="2">
        <v>22.55</v>
      </c>
      <c r="Q697" s="2">
        <f t="shared" si="40"/>
        <v>94.410999999999987</v>
      </c>
      <c r="R697" s="2">
        <f t="shared" si="41"/>
        <v>45.1</v>
      </c>
      <c r="S697" s="2">
        <f t="shared" si="42"/>
        <v>49.310999999999986</v>
      </c>
      <c r="T697" s="6">
        <f t="shared" si="43"/>
        <v>0.52230142674052804</v>
      </c>
    </row>
    <row r="698" spans="1:20" ht="15.6" x14ac:dyDescent="0.3">
      <c r="A698" s="3" t="s">
        <v>767</v>
      </c>
      <c r="B698" s="4">
        <v>46343</v>
      </c>
      <c r="C698" s="5">
        <f>YEAR(SalesData[[#This Row],[Order Date]])</f>
        <v>2026</v>
      </c>
      <c r="D698" s="6" t="str">
        <f>"Q"&amp;ROUNDUP(MONTH(SalesData[[#This Row],[Order Date]])/3,0)</f>
        <v>Q4</v>
      </c>
      <c r="E698" s="7">
        <f>MONTH(SalesData[[#This Row],[Order Date]])</f>
        <v>11</v>
      </c>
      <c r="F698" s="6" t="str">
        <f>TEXT(SalesData[[#This Row],[Order Date]],"mmm")</f>
        <v>Nov</v>
      </c>
      <c r="G698" s="8" t="s">
        <v>54</v>
      </c>
      <c r="H698" s="8" t="s">
        <v>57</v>
      </c>
      <c r="I698" s="8" t="s">
        <v>48</v>
      </c>
      <c r="J698" s="8" t="s">
        <v>31</v>
      </c>
      <c r="K698" s="8" t="s">
        <v>51</v>
      </c>
      <c r="L698" s="8" t="s">
        <v>72</v>
      </c>
      <c r="M698" s="7">
        <v>1</v>
      </c>
      <c r="N698" s="2">
        <v>39.81</v>
      </c>
      <c r="O698" s="9">
        <v>0.05</v>
      </c>
      <c r="P698" s="2">
        <v>16.25</v>
      </c>
      <c r="Q698" s="2">
        <f t="shared" si="40"/>
        <v>37.819499999999998</v>
      </c>
      <c r="R698" s="2">
        <f t="shared" si="41"/>
        <v>16.25</v>
      </c>
      <c r="S698" s="2">
        <f t="shared" si="42"/>
        <v>21.569499999999998</v>
      </c>
      <c r="T698" s="6">
        <f t="shared" si="43"/>
        <v>0.57032747656632155</v>
      </c>
    </row>
    <row r="699" spans="1:20" ht="15.6" x14ac:dyDescent="0.3">
      <c r="A699" s="3" t="s">
        <v>768</v>
      </c>
      <c r="B699" s="4">
        <v>46135</v>
      </c>
      <c r="C699" s="5">
        <f>YEAR(SalesData[[#This Row],[Order Date]])</f>
        <v>2026</v>
      </c>
      <c r="D699" s="6" t="str">
        <f>"Q"&amp;ROUNDUP(MONTH(SalesData[[#This Row],[Order Date]])/3,0)</f>
        <v>Q2</v>
      </c>
      <c r="E699" s="7">
        <f>MONTH(SalesData[[#This Row],[Order Date]])</f>
        <v>4</v>
      </c>
      <c r="F699" s="6" t="str">
        <f>TEXT(SalesData[[#This Row],[Order Date]],"mmm")</f>
        <v>Apr</v>
      </c>
      <c r="G699" s="8" t="s">
        <v>54</v>
      </c>
      <c r="H699" s="8" t="s">
        <v>92</v>
      </c>
      <c r="I699" s="8" t="s">
        <v>30</v>
      </c>
      <c r="J699" s="8" t="s">
        <v>24</v>
      </c>
      <c r="K699" s="8" t="s">
        <v>98</v>
      </c>
      <c r="L699" s="8" t="s">
        <v>103</v>
      </c>
      <c r="M699" s="7">
        <v>3</v>
      </c>
      <c r="N699" s="2">
        <v>49.55</v>
      </c>
      <c r="O699" s="9">
        <v>0</v>
      </c>
      <c r="P699" s="2">
        <v>22.55</v>
      </c>
      <c r="Q699" s="2">
        <f t="shared" si="40"/>
        <v>148.64999999999998</v>
      </c>
      <c r="R699" s="2">
        <f t="shared" si="41"/>
        <v>67.650000000000006</v>
      </c>
      <c r="S699" s="2">
        <f t="shared" si="42"/>
        <v>80.999999999999972</v>
      </c>
      <c r="T699" s="6">
        <f t="shared" si="43"/>
        <v>0.54490413723511588</v>
      </c>
    </row>
    <row r="700" spans="1:20" ht="15.6" x14ac:dyDescent="0.3">
      <c r="A700" s="3" t="s">
        <v>769</v>
      </c>
      <c r="B700" s="4">
        <v>46220</v>
      </c>
      <c r="C700" s="5">
        <f>YEAR(SalesData[[#This Row],[Order Date]])</f>
        <v>2026</v>
      </c>
      <c r="D700" s="6" t="str">
        <f>"Q"&amp;ROUNDUP(MONTH(SalesData[[#This Row],[Order Date]])/3,0)</f>
        <v>Q3</v>
      </c>
      <c r="E700" s="7">
        <f>MONTH(SalesData[[#This Row],[Order Date]])</f>
        <v>7</v>
      </c>
      <c r="F700" s="6" t="str">
        <f>TEXT(SalesData[[#This Row],[Order Date]],"mmm")</f>
        <v>Jul</v>
      </c>
      <c r="G700" s="8" t="s">
        <v>28</v>
      </c>
      <c r="H700" s="8" t="s">
        <v>86</v>
      </c>
      <c r="I700" s="8" t="s">
        <v>23</v>
      </c>
      <c r="J700" s="8" t="s">
        <v>24</v>
      </c>
      <c r="K700" s="8" t="s">
        <v>25</v>
      </c>
      <c r="L700" s="8" t="s">
        <v>49</v>
      </c>
      <c r="M700" s="7">
        <v>1</v>
      </c>
      <c r="N700" s="2">
        <v>69.78</v>
      </c>
      <c r="O700" s="9">
        <v>0.05</v>
      </c>
      <c r="P700" s="2">
        <v>32.83</v>
      </c>
      <c r="Q700" s="2">
        <f t="shared" si="40"/>
        <v>66.290999999999997</v>
      </c>
      <c r="R700" s="2">
        <f t="shared" si="41"/>
        <v>32.83</v>
      </c>
      <c r="S700" s="2">
        <f t="shared" si="42"/>
        <v>33.460999999999999</v>
      </c>
      <c r="T700" s="6">
        <f t="shared" si="43"/>
        <v>0.50475931876121949</v>
      </c>
    </row>
    <row r="701" spans="1:20" ht="15.6" x14ac:dyDescent="0.3">
      <c r="A701" s="3" t="s">
        <v>770</v>
      </c>
      <c r="B701" s="4">
        <v>46136</v>
      </c>
      <c r="C701" s="5">
        <f>YEAR(SalesData[[#This Row],[Order Date]])</f>
        <v>2026</v>
      </c>
      <c r="D701" s="6" t="str">
        <f>"Q"&amp;ROUNDUP(MONTH(SalesData[[#This Row],[Order Date]])/3,0)</f>
        <v>Q2</v>
      </c>
      <c r="E701" s="7">
        <f>MONTH(SalesData[[#This Row],[Order Date]])</f>
        <v>4</v>
      </c>
      <c r="F701" s="6" t="str">
        <f>TEXT(SalesData[[#This Row],[Order Date]],"mmm")</f>
        <v>Apr</v>
      </c>
      <c r="G701" s="8" t="s">
        <v>28</v>
      </c>
      <c r="H701" s="8" t="s">
        <v>29</v>
      </c>
      <c r="I701" s="8" t="s">
        <v>30</v>
      </c>
      <c r="J701" s="8" t="s">
        <v>24</v>
      </c>
      <c r="K701" s="8" t="s">
        <v>25</v>
      </c>
      <c r="L701" s="8" t="s">
        <v>70</v>
      </c>
      <c r="M701" s="7">
        <v>2</v>
      </c>
      <c r="N701" s="2">
        <v>145.75</v>
      </c>
      <c r="O701" s="9">
        <v>0.1</v>
      </c>
      <c r="P701" s="2">
        <v>78.900000000000006</v>
      </c>
      <c r="Q701" s="2">
        <f t="shared" si="40"/>
        <v>262.35000000000002</v>
      </c>
      <c r="R701" s="2">
        <f t="shared" si="41"/>
        <v>157.80000000000001</v>
      </c>
      <c r="S701" s="2">
        <f t="shared" si="42"/>
        <v>104.55000000000001</v>
      </c>
      <c r="T701" s="6">
        <f t="shared" si="43"/>
        <v>0.39851343624928531</v>
      </c>
    </row>
    <row r="702" spans="1:20" ht="15.6" x14ac:dyDescent="0.3">
      <c r="A702" s="3" t="s">
        <v>771</v>
      </c>
      <c r="B702" s="4">
        <v>46263</v>
      </c>
      <c r="C702" s="5">
        <f>YEAR(SalesData[[#This Row],[Order Date]])</f>
        <v>2026</v>
      </c>
      <c r="D702" s="6" t="str">
        <f>"Q"&amp;ROUNDUP(MONTH(SalesData[[#This Row],[Order Date]])/3,0)</f>
        <v>Q3</v>
      </c>
      <c r="E702" s="7">
        <f>MONTH(SalesData[[#This Row],[Order Date]])</f>
        <v>8</v>
      </c>
      <c r="F702" s="6" t="str">
        <f>TEXT(SalesData[[#This Row],[Order Date]],"mmm")</f>
        <v>Aug</v>
      </c>
      <c r="G702" s="8" t="s">
        <v>61</v>
      </c>
      <c r="H702" s="8" t="s">
        <v>76</v>
      </c>
      <c r="I702" s="8" t="s">
        <v>23</v>
      </c>
      <c r="J702" s="8" t="s">
        <v>31</v>
      </c>
      <c r="K702" s="8" t="s">
        <v>98</v>
      </c>
      <c r="L702" s="8" t="s">
        <v>103</v>
      </c>
      <c r="M702" s="7">
        <v>1</v>
      </c>
      <c r="N702" s="2">
        <v>49.79</v>
      </c>
      <c r="O702" s="9">
        <v>0</v>
      </c>
      <c r="P702" s="2">
        <v>21.43</v>
      </c>
      <c r="Q702" s="2">
        <f t="shared" si="40"/>
        <v>49.79</v>
      </c>
      <c r="R702" s="2">
        <f t="shared" si="41"/>
        <v>21.43</v>
      </c>
      <c r="S702" s="2">
        <f t="shared" si="42"/>
        <v>28.36</v>
      </c>
      <c r="T702" s="6">
        <f t="shared" si="43"/>
        <v>0.56959228760795344</v>
      </c>
    </row>
    <row r="703" spans="1:20" ht="15.6" x14ac:dyDescent="0.3">
      <c r="A703" s="3" t="s">
        <v>772</v>
      </c>
      <c r="B703" s="4">
        <v>46101</v>
      </c>
      <c r="C703" s="5">
        <f>YEAR(SalesData[[#This Row],[Order Date]])</f>
        <v>2026</v>
      </c>
      <c r="D703" s="6" t="str">
        <f>"Q"&amp;ROUNDUP(MONTH(SalesData[[#This Row],[Order Date]])/3,0)</f>
        <v>Q1</v>
      </c>
      <c r="E703" s="7">
        <f>MONTH(SalesData[[#This Row],[Order Date]])</f>
        <v>3</v>
      </c>
      <c r="F703" s="6" t="str">
        <f>TEXT(SalesData[[#This Row],[Order Date]],"mmm")</f>
        <v>Mar</v>
      </c>
      <c r="G703" s="8" t="s">
        <v>21</v>
      </c>
      <c r="H703" s="8" t="s">
        <v>42</v>
      </c>
      <c r="I703" s="8" t="s">
        <v>23</v>
      </c>
      <c r="J703" s="8" t="s">
        <v>24</v>
      </c>
      <c r="K703" s="8" t="s">
        <v>32</v>
      </c>
      <c r="L703" s="8" t="s">
        <v>33</v>
      </c>
      <c r="M703" s="7">
        <v>2</v>
      </c>
      <c r="N703" s="2">
        <v>36.340000000000003</v>
      </c>
      <c r="O703" s="9">
        <v>0</v>
      </c>
      <c r="P703" s="2">
        <v>13.8</v>
      </c>
      <c r="Q703" s="2">
        <f t="shared" si="40"/>
        <v>72.680000000000007</v>
      </c>
      <c r="R703" s="2">
        <f t="shared" si="41"/>
        <v>27.6</v>
      </c>
      <c r="S703" s="2">
        <f t="shared" si="42"/>
        <v>45.080000000000005</v>
      </c>
      <c r="T703" s="6">
        <f t="shared" si="43"/>
        <v>0.620253164556962</v>
      </c>
    </row>
    <row r="704" spans="1:20" ht="15.6" x14ac:dyDescent="0.3">
      <c r="A704" s="3" t="s">
        <v>773</v>
      </c>
      <c r="B704" s="4">
        <v>46286</v>
      </c>
      <c r="C704" s="5">
        <f>YEAR(SalesData[[#This Row],[Order Date]])</f>
        <v>2026</v>
      </c>
      <c r="D704" s="6" t="str">
        <f>"Q"&amp;ROUNDUP(MONTH(SalesData[[#This Row],[Order Date]])/3,0)</f>
        <v>Q3</v>
      </c>
      <c r="E704" s="7">
        <f>MONTH(SalesData[[#This Row],[Order Date]])</f>
        <v>9</v>
      </c>
      <c r="F704" s="6" t="str">
        <f>TEXT(SalesData[[#This Row],[Order Date]],"mmm")</f>
        <v>Sep</v>
      </c>
      <c r="G704" s="8" t="s">
        <v>54</v>
      </c>
      <c r="H704" s="8" t="s">
        <v>82</v>
      </c>
      <c r="I704" s="8" t="s">
        <v>30</v>
      </c>
      <c r="J704" s="8" t="s">
        <v>31</v>
      </c>
      <c r="K704" s="8" t="s">
        <v>25</v>
      </c>
      <c r="L704" s="8" t="s">
        <v>70</v>
      </c>
      <c r="M704" s="7">
        <v>3</v>
      </c>
      <c r="N704" s="2">
        <v>143.31</v>
      </c>
      <c r="O704" s="9">
        <v>0</v>
      </c>
      <c r="P704" s="2">
        <v>81.36</v>
      </c>
      <c r="Q704" s="2">
        <f t="shared" si="40"/>
        <v>429.93</v>
      </c>
      <c r="R704" s="2">
        <f t="shared" si="41"/>
        <v>244.07999999999998</v>
      </c>
      <c r="S704" s="2">
        <f t="shared" si="42"/>
        <v>185.85000000000002</v>
      </c>
      <c r="T704" s="6">
        <f t="shared" si="43"/>
        <v>0.43227967343521045</v>
      </c>
    </row>
    <row r="705" spans="1:20" ht="15.6" x14ac:dyDescent="0.3">
      <c r="A705" s="3" t="s">
        <v>774</v>
      </c>
      <c r="B705" s="4">
        <v>46131</v>
      </c>
      <c r="C705" s="5">
        <f>YEAR(SalesData[[#This Row],[Order Date]])</f>
        <v>2026</v>
      </c>
      <c r="D705" s="6" t="str">
        <f>"Q"&amp;ROUNDUP(MONTH(SalesData[[#This Row],[Order Date]])/3,0)</f>
        <v>Q2</v>
      </c>
      <c r="E705" s="7">
        <f>MONTH(SalesData[[#This Row],[Order Date]])</f>
        <v>4</v>
      </c>
      <c r="F705" s="6" t="str">
        <f>TEXT(SalesData[[#This Row],[Order Date]],"mmm")</f>
        <v>Apr</v>
      </c>
      <c r="G705" s="8" t="s">
        <v>28</v>
      </c>
      <c r="H705" s="8" t="s">
        <v>86</v>
      </c>
      <c r="I705" s="8" t="s">
        <v>48</v>
      </c>
      <c r="J705" s="8" t="s">
        <v>31</v>
      </c>
      <c r="K705" s="8" t="s">
        <v>39</v>
      </c>
      <c r="L705" s="8" t="s">
        <v>125</v>
      </c>
      <c r="M705" s="7">
        <v>4</v>
      </c>
      <c r="N705" s="2">
        <v>341.75</v>
      </c>
      <c r="O705" s="9">
        <v>0.1</v>
      </c>
      <c r="P705" s="2">
        <v>191.91</v>
      </c>
      <c r="Q705" s="2">
        <f t="shared" si="40"/>
        <v>1230.3</v>
      </c>
      <c r="R705" s="2">
        <f t="shared" si="41"/>
        <v>767.64</v>
      </c>
      <c r="S705" s="2">
        <f t="shared" si="42"/>
        <v>462.65999999999997</v>
      </c>
      <c r="T705" s="6">
        <f t="shared" si="43"/>
        <v>0.37605462082418922</v>
      </c>
    </row>
    <row r="706" spans="1:20" ht="15.6" x14ac:dyDescent="0.3">
      <c r="A706" s="3" t="s">
        <v>775</v>
      </c>
      <c r="B706" s="4">
        <v>46026</v>
      </c>
      <c r="C706" s="5">
        <f>YEAR(SalesData[[#This Row],[Order Date]])</f>
        <v>2026</v>
      </c>
      <c r="D706" s="6" t="str">
        <f>"Q"&amp;ROUNDUP(MONTH(SalesData[[#This Row],[Order Date]])/3,0)</f>
        <v>Q1</v>
      </c>
      <c r="E706" s="7">
        <f>MONTH(SalesData[[#This Row],[Order Date]])</f>
        <v>1</v>
      </c>
      <c r="F706" s="6" t="str">
        <f>TEXT(SalesData[[#This Row],[Order Date]],"mmm")</f>
        <v>Jan</v>
      </c>
      <c r="G706" s="8" t="s">
        <v>28</v>
      </c>
      <c r="H706" s="8" t="s">
        <v>35</v>
      </c>
      <c r="I706" s="8" t="s">
        <v>30</v>
      </c>
      <c r="J706" s="8" t="s">
        <v>24</v>
      </c>
      <c r="K706" s="8" t="s">
        <v>25</v>
      </c>
      <c r="L706" s="8" t="s">
        <v>26</v>
      </c>
      <c r="M706" s="7">
        <v>1</v>
      </c>
      <c r="N706" s="2">
        <v>153.38999999999999</v>
      </c>
      <c r="O706" s="9">
        <v>0</v>
      </c>
      <c r="P706" s="2">
        <v>78.59</v>
      </c>
      <c r="Q706" s="2">
        <f t="shared" si="40"/>
        <v>153.38999999999999</v>
      </c>
      <c r="R706" s="2">
        <f t="shared" si="41"/>
        <v>78.59</v>
      </c>
      <c r="S706" s="2">
        <f t="shared" si="42"/>
        <v>74.799999999999983</v>
      </c>
      <c r="T706" s="6">
        <f t="shared" si="43"/>
        <v>0.48764587000456344</v>
      </c>
    </row>
    <row r="707" spans="1:20" ht="15.6" x14ac:dyDescent="0.3">
      <c r="A707" s="3" t="s">
        <v>776</v>
      </c>
      <c r="B707" s="4">
        <v>46114</v>
      </c>
      <c r="C707" s="5">
        <f>YEAR(SalesData[[#This Row],[Order Date]])</f>
        <v>2026</v>
      </c>
      <c r="D707" s="6" t="str">
        <f>"Q"&amp;ROUNDUP(MONTH(SalesData[[#This Row],[Order Date]])/3,0)</f>
        <v>Q2</v>
      </c>
      <c r="E707" s="7">
        <f>MONTH(SalesData[[#This Row],[Order Date]])</f>
        <v>4</v>
      </c>
      <c r="F707" s="6" t="str">
        <f>TEXT(SalesData[[#This Row],[Order Date]],"mmm")</f>
        <v>Apr</v>
      </c>
      <c r="G707" s="8" t="s">
        <v>54</v>
      </c>
      <c r="H707" s="8" t="s">
        <v>57</v>
      </c>
      <c r="I707" s="8" t="s">
        <v>48</v>
      </c>
      <c r="J707" s="8" t="s">
        <v>31</v>
      </c>
      <c r="K707" s="8" t="s">
        <v>51</v>
      </c>
      <c r="L707" s="8" t="s">
        <v>52</v>
      </c>
      <c r="M707" s="7">
        <v>1</v>
      </c>
      <c r="N707" s="2">
        <v>50.17</v>
      </c>
      <c r="O707" s="9">
        <v>0</v>
      </c>
      <c r="P707" s="2">
        <v>21.95</v>
      </c>
      <c r="Q707" s="2">
        <f t="shared" si="40"/>
        <v>50.17</v>
      </c>
      <c r="R707" s="2">
        <f t="shared" si="41"/>
        <v>21.95</v>
      </c>
      <c r="S707" s="2">
        <f t="shared" si="42"/>
        <v>28.220000000000002</v>
      </c>
      <c r="T707" s="6">
        <f t="shared" si="43"/>
        <v>0.56248754235598963</v>
      </c>
    </row>
    <row r="708" spans="1:20" ht="15.6" x14ac:dyDescent="0.3">
      <c r="A708" s="3" t="s">
        <v>777</v>
      </c>
      <c r="B708" s="4">
        <v>46295</v>
      </c>
      <c r="C708" s="5">
        <f>YEAR(SalesData[[#This Row],[Order Date]])</f>
        <v>2026</v>
      </c>
      <c r="D708" s="6" t="str">
        <f>"Q"&amp;ROUNDUP(MONTH(SalesData[[#This Row],[Order Date]])/3,0)</f>
        <v>Q3</v>
      </c>
      <c r="E708" s="7">
        <f>MONTH(SalesData[[#This Row],[Order Date]])</f>
        <v>9</v>
      </c>
      <c r="F708" s="6" t="str">
        <f>TEXT(SalesData[[#This Row],[Order Date]],"mmm")</f>
        <v>Sep</v>
      </c>
      <c r="G708" s="8" t="s">
        <v>54</v>
      </c>
      <c r="H708" s="8" t="s">
        <v>55</v>
      </c>
      <c r="I708" s="8" t="s">
        <v>23</v>
      </c>
      <c r="J708" s="8" t="s">
        <v>36</v>
      </c>
      <c r="K708" s="8" t="s">
        <v>32</v>
      </c>
      <c r="L708" s="8" t="s">
        <v>46</v>
      </c>
      <c r="M708" s="7">
        <v>1</v>
      </c>
      <c r="N708" s="2">
        <v>163.13999999999999</v>
      </c>
      <c r="O708" s="9">
        <v>0</v>
      </c>
      <c r="P708" s="2">
        <v>87.53</v>
      </c>
      <c r="Q708" s="2">
        <f t="shared" ref="Q708:Q771" si="44">M708*N708*(1-O708)</f>
        <v>163.13999999999999</v>
      </c>
      <c r="R708" s="2">
        <f t="shared" ref="R708:R771" si="45">M708*P708</f>
        <v>87.53</v>
      </c>
      <c r="S708" s="2">
        <f t="shared" ref="S708:S771" si="46">Q708-R708</f>
        <v>75.609999999999985</v>
      </c>
      <c r="T708" s="6">
        <f t="shared" ref="T708:T771" si="47">IFERROR(S708/Q708,0)</f>
        <v>0.4634669608924849</v>
      </c>
    </row>
    <row r="709" spans="1:20" ht="15.6" x14ac:dyDescent="0.3">
      <c r="A709" s="3" t="s">
        <v>778</v>
      </c>
      <c r="B709" s="4">
        <v>46128</v>
      </c>
      <c r="C709" s="5">
        <f>YEAR(SalesData[[#This Row],[Order Date]])</f>
        <v>2026</v>
      </c>
      <c r="D709" s="6" t="str">
        <f>"Q"&amp;ROUNDUP(MONTH(SalesData[[#This Row],[Order Date]])/3,0)</f>
        <v>Q2</v>
      </c>
      <c r="E709" s="7">
        <f>MONTH(SalesData[[#This Row],[Order Date]])</f>
        <v>4</v>
      </c>
      <c r="F709" s="6" t="str">
        <f>TEXT(SalesData[[#This Row],[Order Date]],"mmm")</f>
        <v>Apr</v>
      </c>
      <c r="G709" s="8" t="s">
        <v>28</v>
      </c>
      <c r="H709" s="8" t="s">
        <v>86</v>
      </c>
      <c r="I709" s="8" t="s">
        <v>23</v>
      </c>
      <c r="J709" s="8" t="s">
        <v>24</v>
      </c>
      <c r="K709" s="8" t="s">
        <v>32</v>
      </c>
      <c r="L709" s="8" t="s">
        <v>33</v>
      </c>
      <c r="M709" s="7">
        <v>2</v>
      </c>
      <c r="N709" s="2">
        <v>36.68</v>
      </c>
      <c r="O709" s="9">
        <v>0.1</v>
      </c>
      <c r="P709" s="2">
        <v>13.92</v>
      </c>
      <c r="Q709" s="2">
        <f t="shared" si="44"/>
        <v>66.024000000000001</v>
      </c>
      <c r="R709" s="2">
        <f t="shared" si="45"/>
        <v>27.84</v>
      </c>
      <c r="S709" s="2">
        <f t="shared" si="46"/>
        <v>38.183999999999997</v>
      </c>
      <c r="T709" s="6">
        <f t="shared" si="47"/>
        <v>0.57833515085423481</v>
      </c>
    </row>
    <row r="710" spans="1:20" ht="15.6" x14ac:dyDescent="0.3">
      <c r="A710" s="3" t="s">
        <v>779</v>
      </c>
      <c r="B710" s="4">
        <v>46204</v>
      </c>
      <c r="C710" s="5">
        <f>YEAR(SalesData[[#This Row],[Order Date]])</f>
        <v>2026</v>
      </c>
      <c r="D710" s="6" t="str">
        <f>"Q"&amp;ROUNDUP(MONTH(SalesData[[#This Row],[Order Date]])/3,0)</f>
        <v>Q3</v>
      </c>
      <c r="E710" s="7">
        <f>MONTH(SalesData[[#This Row],[Order Date]])</f>
        <v>7</v>
      </c>
      <c r="F710" s="6" t="str">
        <f>TEXT(SalesData[[#This Row],[Order Date]],"mmm")</f>
        <v>Jul</v>
      </c>
      <c r="G710" s="8" t="s">
        <v>28</v>
      </c>
      <c r="H710" s="8" t="s">
        <v>86</v>
      </c>
      <c r="I710" s="8" t="s">
        <v>48</v>
      </c>
      <c r="J710" s="8" t="s">
        <v>24</v>
      </c>
      <c r="K710" s="8" t="s">
        <v>98</v>
      </c>
      <c r="L710" s="8" t="s">
        <v>122</v>
      </c>
      <c r="M710" s="7">
        <v>3</v>
      </c>
      <c r="N710" s="2">
        <v>36.22</v>
      </c>
      <c r="O710" s="9">
        <v>0.1</v>
      </c>
      <c r="P710" s="2">
        <v>13.83</v>
      </c>
      <c r="Q710" s="2">
        <f t="shared" si="44"/>
        <v>97.793999999999997</v>
      </c>
      <c r="R710" s="2">
        <f t="shared" si="45"/>
        <v>41.49</v>
      </c>
      <c r="S710" s="2">
        <f t="shared" si="46"/>
        <v>56.303999999999995</v>
      </c>
      <c r="T710" s="6">
        <f t="shared" si="47"/>
        <v>0.57574084299650286</v>
      </c>
    </row>
    <row r="711" spans="1:20" ht="15.6" x14ac:dyDescent="0.3">
      <c r="A711" s="3" t="s">
        <v>780</v>
      </c>
      <c r="B711" s="4">
        <v>46297</v>
      </c>
      <c r="C711" s="5">
        <f>YEAR(SalesData[[#This Row],[Order Date]])</f>
        <v>2026</v>
      </c>
      <c r="D711" s="6" t="str">
        <f>"Q"&amp;ROUNDUP(MONTH(SalesData[[#This Row],[Order Date]])/3,0)</f>
        <v>Q4</v>
      </c>
      <c r="E711" s="7">
        <f>MONTH(SalesData[[#This Row],[Order Date]])</f>
        <v>10</v>
      </c>
      <c r="F711" s="6" t="str">
        <f>TEXT(SalesData[[#This Row],[Order Date]],"mmm")</f>
        <v>Oct</v>
      </c>
      <c r="G711" s="8" t="s">
        <v>21</v>
      </c>
      <c r="H711" s="8" t="s">
        <v>42</v>
      </c>
      <c r="I711" s="8" t="s">
        <v>23</v>
      </c>
      <c r="J711" s="8" t="s">
        <v>31</v>
      </c>
      <c r="K711" s="8" t="s">
        <v>51</v>
      </c>
      <c r="L711" s="8" t="s">
        <v>52</v>
      </c>
      <c r="M711" s="7">
        <v>2</v>
      </c>
      <c r="N711" s="2">
        <v>50.43</v>
      </c>
      <c r="O711" s="9">
        <v>0</v>
      </c>
      <c r="P711" s="2">
        <v>23.04</v>
      </c>
      <c r="Q711" s="2">
        <f t="shared" si="44"/>
        <v>100.86</v>
      </c>
      <c r="R711" s="2">
        <f t="shared" si="45"/>
        <v>46.08</v>
      </c>
      <c r="S711" s="2">
        <f t="shared" si="46"/>
        <v>54.78</v>
      </c>
      <c r="T711" s="6">
        <f t="shared" si="47"/>
        <v>0.54312908982748365</v>
      </c>
    </row>
    <row r="712" spans="1:20" ht="15.6" x14ac:dyDescent="0.3">
      <c r="A712" s="3" t="s">
        <v>781</v>
      </c>
      <c r="B712" s="4">
        <v>46239</v>
      </c>
      <c r="C712" s="5">
        <f>YEAR(SalesData[[#This Row],[Order Date]])</f>
        <v>2026</v>
      </c>
      <c r="D712" s="6" t="str">
        <f>"Q"&amp;ROUNDUP(MONTH(SalesData[[#This Row],[Order Date]])/3,0)</f>
        <v>Q3</v>
      </c>
      <c r="E712" s="7">
        <f>MONTH(SalesData[[#This Row],[Order Date]])</f>
        <v>8</v>
      </c>
      <c r="F712" s="6" t="str">
        <f>TEXT(SalesData[[#This Row],[Order Date]],"mmm")</f>
        <v>Aug</v>
      </c>
      <c r="G712" s="8" t="s">
        <v>54</v>
      </c>
      <c r="H712" s="8" t="s">
        <v>82</v>
      </c>
      <c r="I712" s="8" t="s">
        <v>30</v>
      </c>
      <c r="J712" s="8" t="s">
        <v>24</v>
      </c>
      <c r="K712" s="8" t="s">
        <v>51</v>
      </c>
      <c r="L712" s="8" t="s">
        <v>52</v>
      </c>
      <c r="M712" s="7">
        <v>1</v>
      </c>
      <c r="N712" s="2">
        <v>49.68</v>
      </c>
      <c r="O712" s="9">
        <v>0.05</v>
      </c>
      <c r="P712" s="2">
        <v>22.02</v>
      </c>
      <c r="Q712" s="2">
        <f t="shared" si="44"/>
        <v>47.195999999999998</v>
      </c>
      <c r="R712" s="2">
        <f t="shared" si="45"/>
        <v>22.02</v>
      </c>
      <c r="S712" s="2">
        <f t="shared" si="46"/>
        <v>25.175999999999998</v>
      </c>
      <c r="T712" s="6">
        <f t="shared" si="47"/>
        <v>0.53343503686753113</v>
      </c>
    </row>
    <row r="713" spans="1:20" ht="15.6" x14ac:dyDescent="0.3">
      <c r="A713" s="3" t="s">
        <v>782</v>
      </c>
      <c r="B713" s="4">
        <v>46232</v>
      </c>
      <c r="C713" s="5">
        <f>YEAR(SalesData[[#This Row],[Order Date]])</f>
        <v>2026</v>
      </c>
      <c r="D713" s="6" t="str">
        <f>"Q"&amp;ROUNDUP(MONTH(SalesData[[#This Row],[Order Date]])/3,0)</f>
        <v>Q3</v>
      </c>
      <c r="E713" s="7">
        <f>MONTH(SalesData[[#This Row],[Order Date]])</f>
        <v>7</v>
      </c>
      <c r="F713" s="6" t="str">
        <f>TEXT(SalesData[[#This Row],[Order Date]],"mmm")</f>
        <v>Jul</v>
      </c>
      <c r="G713" s="8" t="s">
        <v>54</v>
      </c>
      <c r="H713" s="8" t="s">
        <v>112</v>
      </c>
      <c r="I713" s="8" t="s">
        <v>48</v>
      </c>
      <c r="J713" s="8" t="s">
        <v>24</v>
      </c>
      <c r="K713" s="8" t="s">
        <v>51</v>
      </c>
      <c r="L713" s="8" t="s">
        <v>52</v>
      </c>
      <c r="M713" s="7">
        <v>3</v>
      </c>
      <c r="N713" s="2">
        <v>50.98</v>
      </c>
      <c r="O713" s="9">
        <v>0</v>
      </c>
      <c r="P713" s="2">
        <v>22.63</v>
      </c>
      <c r="Q713" s="2">
        <f t="shared" si="44"/>
        <v>152.94</v>
      </c>
      <c r="R713" s="2">
        <f t="shared" si="45"/>
        <v>67.89</v>
      </c>
      <c r="S713" s="2">
        <f t="shared" si="46"/>
        <v>85.05</v>
      </c>
      <c r="T713" s="6">
        <f t="shared" si="47"/>
        <v>0.55610043154178113</v>
      </c>
    </row>
    <row r="714" spans="1:20" ht="15.6" x14ac:dyDescent="0.3">
      <c r="A714" s="3" t="s">
        <v>783</v>
      </c>
      <c r="B714" s="4">
        <v>46193</v>
      </c>
      <c r="C714" s="5">
        <f>YEAR(SalesData[[#This Row],[Order Date]])</f>
        <v>2026</v>
      </c>
      <c r="D714" s="6" t="str">
        <f>"Q"&amp;ROUNDUP(MONTH(SalesData[[#This Row],[Order Date]])/3,0)</f>
        <v>Q2</v>
      </c>
      <c r="E714" s="7">
        <f>MONTH(SalesData[[#This Row],[Order Date]])</f>
        <v>6</v>
      </c>
      <c r="F714" s="6" t="str">
        <f>TEXT(SalesData[[#This Row],[Order Date]],"mmm")</f>
        <v>Jun</v>
      </c>
      <c r="G714" s="8" t="s">
        <v>28</v>
      </c>
      <c r="H714" s="8" t="s">
        <v>35</v>
      </c>
      <c r="I714" s="8" t="s">
        <v>30</v>
      </c>
      <c r="J714" s="8" t="s">
        <v>36</v>
      </c>
      <c r="K714" s="8" t="s">
        <v>25</v>
      </c>
      <c r="L714" s="8" t="s">
        <v>74</v>
      </c>
      <c r="M714" s="7">
        <v>5</v>
      </c>
      <c r="N714" s="2">
        <v>90.1</v>
      </c>
      <c r="O714" s="9">
        <v>0</v>
      </c>
      <c r="P714" s="2">
        <v>44.32</v>
      </c>
      <c r="Q714" s="2">
        <f t="shared" si="44"/>
        <v>450.5</v>
      </c>
      <c r="R714" s="2">
        <f t="shared" si="45"/>
        <v>221.6</v>
      </c>
      <c r="S714" s="2">
        <f t="shared" si="46"/>
        <v>228.9</v>
      </c>
      <c r="T714" s="6">
        <f t="shared" si="47"/>
        <v>0.50810210876803552</v>
      </c>
    </row>
    <row r="715" spans="1:20" ht="15.6" x14ac:dyDescent="0.3">
      <c r="A715" s="3" t="s">
        <v>784</v>
      </c>
      <c r="B715" s="4">
        <v>46158</v>
      </c>
      <c r="C715" s="5">
        <f>YEAR(SalesData[[#This Row],[Order Date]])</f>
        <v>2026</v>
      </c>
      <c r="D715" s="6" t="str">
        <f>"Q"&amp;ROUNDUP(MONTH(SalesData[[#This Row],[Order Date]])/3,0)</f>
        <v>Q2</v>
      </c>
      <c r="E715" s="7">
        <f>MONTH(SalesData[[#This Row],[Order Date]])</f>
        <v>5</v>
      </c>
      <c r="F715" s="6" t="str">
        <f>TEXT(SalesData[[#This Row],[Order Date]],"mmm")</f>
        <v>May</v>
      </c>
      <c r="G715" s="8" t="s">
        <v>61</v>
      </c>
      <c r="H715" s="8" t="s">
        <v>108</v>
      </c>
      <c r="I715" s="8" t="s">
        <v>30</v>
      </c>
      <c r="J715" s="8" t="s">
        <v>24</v>
      </c>
      <c r="K715" s="8" t="s">
        <v>32</v>
      </c>
      <c r="L715" s="8" t="s">
        <v>46</v>
      </c>
      <c r="M715" s="7">
        <v>1</v>
      </c>
      <c r="N715" s="2">
        <v>165.99</v>
      </c>
      <c r="O715" s="9">
        <v>0.1</v>
      </c>
      <c r="P715" s="2">
        <v>89.9</v>
      </c>
      <c r="Q715" s="2">
        <f t="shared" si="44"/>
        <v>149.39100000000002</v>
      </c>
      <c r="R715" s="2">
        <f t="shared" si="45"/>
        <v>89.9</v>
      </c>
      <c r="S715" s="2">
        <f t="shared" si="46"/>
        <v>59.491000000000014</v>
      </c>
      <c r="T715" s="6">
        <f t="shared" si="47"/>
        <v>0.3982234538894579</v>
      </c>
    </row>
    <row r="716" spans="1:20" ht="15.6" x14ac:dyDescent="0.3">
      <c r="A716" s="3" t="s">
        <v>785</v>
      </c>
      <c r="B716" s="4">
        <v>46127</v>
      </c>
      <c r="C716" s="5">
        <f>YEAR(SalesData[[#This Row],[Order Date]])</f>
        <v>2026</v>
      </c>
      <c r="D716" s="6" t="str">
        <f>"Q"&amp;ROUNDUP(MONTH(SalesData[[#This Row],[Order Date]])/3,0)</f>
        <v>Q2</v>
      </c>
      <c r="E716" s="7">
        <f>MONTH(SalesData[[#This Row],[Order Date]])</f>
        <v>4</v>
      </c>
      <c r="F716" s="6" t="str">
        <f>TEXT(SalesData[[#This Row],[Order Date]],"mmm")</f>
        <v>Apr</v>
      </c>
      <c r="G716" s="8" t="s">
        <v>54</v>
      </c>
      <c r="H716" s="8" t="s">
        <v>82</v>
      </c>
      <c r="I716" s="8" t="s">
        <v>23</v>
      </c>
      <c r="J716" s="8" t="s">
        <v>31</v>
      </c>
      <c r="K716" s="8" t="s">
        <v>32</v>
      </c>
      <c r="L716" s="8" t="s">
        <v>33</v>
      </c>
      <c r="M716" s="7">
        <v>2</v>
      </c>
      <c r="N716" s="2">
        <v>36.35</v>
      </c>
      <c r="O716" s="9">
        <v>0</v>
      </c>
      <c r="P716" s="2">
        <v>13.55</v>
      </c>
      <c r="Q716" s="2">
        <f t="shared" si="44"/>
        <v>72.7</v>
      </c>
      <c r="R716" s="2">
        <f t="shared" si="45"/>
        <v>27.1</v>
      </c>
      <c r="S716" s="2">
        <f t="shared" si="46"/>
        <v>45.6</v>
      </c>
      <c r="T716" s="6">
        <f t="shared" si="47"/>
        <v>0.6272352132049519</v>
      </c>
    </row>
    <row r="717" spans="1:20" ht="15.6" x14ac:dyDescent="0.3">
      <c r="A717" s="3" t="s">
        <v>786</v>
      </c>
      <c r="B717" s="4">
        <v>46231</v>
      </c>
      <c r="C717" s="5">
        <f>YEAR(SalesData[[#This Row],[Order Date]])</f>
        <v>2026</v>
      </c>
      <c r="D717" s="6" t="str">
        <f>"Q"&amp;ROUNDUP(MONTH(SalesData[[#This Row],[Order Date]])/3,0)</f>
        <v>Q3</v>
      </c>
      <c r="E717" s="7">
        <f>MONTH(SalesData[[#This Row],[Order Date]])</f>
        <v>7</v>
      </c>
      <c r="F717" s="6" t="str">
        <f>TEXT(SalesData[[#This Row],[Order Date]],"mmm")</f>
        <v>Jul</v>
      </c>
      <c r="G717" s="8" t="s">
        <v>54</v>
      </c>
      <c r="H717" s="8" t="s">
        <v>82</v>
      </c>
      <c r="I717" s="8" t="s">
        <v>48</v>
      </c>
      <c r="J717" s="8" t="s">
        <v>36</v>
      </c>
      <c r="K717" s="8" t="s">
        <v>39</v>
      </c>
      <c r="L717" s="8" t="s">
        <v>106</v>
      </c>
      <c r="M717" s="7">
        <v>1</v>
      </c>
      <c r="N717" s="2">
        <v>83.05</v>
      </c>
      <c r="O717" s="9">
        <v>0</v>
      </c>
      <c r="P717" s="2">
        <v>38.86</v>
      </c>
      <c r="Q717" s="2">
        <f t="shared" si="44"/>
        <v>83.05</v>
      </c>
      <c r="R717" s="2">
        <f t="shared" si="45"/>
        <v>38.86</v>
      </c>
      <c r="S717" s="2">
        <f t="shared" si="46"/>
        <v>44.19</v>
      </c>
      <c r="T717" s="6">
        <f t="shared" si="47"/>
        <v>0.53208910295003009</v>
      </c>
    </row>
    <row r="718" spans="1:20" ht="15.6" x14ac:dyDescent="0.3">
      <c r="A718" s="3" t="s">
        <v>787</v>
      </c>
      <c r="B718" s="4">
        <v>46312</v>
      </c>
      <c r="C718" s="5">
        <f>YEAR(SalesData[[#This Row],[Order Date]])</f>
        <v>2026</v>
      </c>
      <c r="D718" s="6" t="str">
        <f>"Q"&amp;ROUNDUP(MONTH(SalesData[[#This Row],[Order Date]])/3,0)</f>
        <v>Q4</v>
      </c>
      <c r="E718" s="7">
        <f>MONTH(SalesData[[#This Row],[Order Date]])</f>
        <v>10</v>
      </c>
      <c r="F718" s="6" t="str">
        <f>TEXT(SalesData[[#This Row],[Order Date]],"mmm")</f>
        <v>Oct</v>
      </c>
      <c r="G718" s="8" t="s">
        <v>28</v>
      </c>
      <c r="H718" s="8" t="s">
        <v>86</v>
      </c>
      <c r="I718" s="8" t="s">
        <v>30</v>
      </c>
      <c r="J718" s="8" t="s">
        <v>31</v>
      </c>
      <c r="K718" s="8" t="s">
        <v>32</v>
      </c>
      <c r="L718" s="8" t="s">
        <v>37</v>
      </c>
      <c r="M718" s="7">
        <v>1</v>
      </c>
      <c r="N718" s="2">
        <v>134.31</v>
      </c>
      <c r="O718" s="9">
        <v>0.05</v>
      </c>
      <c r="P718" s="2">
        <v>67.239999999999995</v>
      </c>
      <c r="Q718" s="2">
        <f t="shared" si="44"/>
        <v>127.5945</v>
      </c>
      <c r="R718" s="2">
        <f t="shared" si="45"/>
        <v>67.239999999999995</v>
      </c>
      <c r="S718" s="2">
        <f t="shared" si="46"/>
        <v>60.354500000000002</v>
      </c>
      <c r="T718" s="6">
        <f t="shared" si="47"/>
        <v>0.47301803761133909</v>
      </c>
    </row>
    <row r="719" spans="1:20" ht="15.6" x14ac:dyDescent="0.3">
      <c r="A719" s="3" t="s">
        <v>788</v>
      </c>
      <c r="B719" s="4">
        <v>46331</v>
      </c>
      <c r="C719" s="5">
        <f>YEAR(SalesData[[#This Row],[Order Date]])</f>
        <v>2026</v>
      </c>
      <c r="D719" s="6" t="str">
        <f>"Q"&amp;ROUNDUP(MONTH(SalesData[[#This Row],[Order Date]])/3,0)</f>
        <v>Q4</v>
      </c>
      <c r="E719" s="7">
        <f>MONTH(SalesData[[#This Row],[Order Date]])</f>
        <v>11</v>
      </c>
      <c r="F719" s="6" t="str">
        <f>TEXT(SalesData[[#This Row],[Order Date]],"mmm")</f>
        <v>Nov</v>
      </c>
      <c r="G719" s="8" t="s">
        <v>54</v>
      </c>
      <c r="H719" s="8" t="s">
        <v>92</v>
      </c>
      <c r="I719" s="8" t="s">
        <v>23</v>
      </c>
      <c r="J719" s="8" t="s">
        <v>24</v>
      </c>
      <c r="K719" s="8" t="s">
        <v>25</v>
      </c>
      <c r="L719" s="8" t="s">
        <v>26</v>
      </c>
      <c r="M719" s="7">
        <v>4</v>
      </c>
      <c r="N719" s="2">
        <v>151.38999999999999</v>
      </c>
      <c r="O719" s="9">
        <v>0.05</v>
      </c>
      <c r="P719" s="2">
        <v>80.66</v>
      </c>
      <c r="Q719" s="2">
        <f t="shared" si="44"/>
        <v>575.28199999999993</v>
      </c>
      <c r="R719" s="2">
        <f t="shared" si="45"/>
        <v>322.64</v>
      </c>
      <c r="S719" s="2">
        <f t="shared" si="46"/>
        <v>252.64199999999994</v>
      </c>
      <c r="T719" s="6">
        <f t="shared" si="47"/>
        <v>0.43916201097896329</v>
      </c>
    </row>
    <row r="720" spans="1:20" ht="15.6" x14ac:dyDescent="0.3">
      <c r="A720" s="3" t="s">
        <v>789</v>
      </c>
      <c r="B720" s="4">
        <v>46243</v>
      </c>
      <c r="C720" s="5">
        <f>YEAR(SalesData[[#This Row],[Order Date]])</f>
        <v>2026</v>
      </c>
      <c r="D720" s="6" t="str">
        <f>"Q"&amp;ROUNDUP(MONTH(SalesData[[#This Row],[Order Date]])/3,0)</f>
        <v>Q3</v>
      </c>
      <c r="E720" s="7">
        <f>MONTH(SalesData[[#This Row],[Order Date]])</f>
        <v>8</v>
      </c>
      <c r="F720" s="6" t="str">
        <f>TEXT(SalesData[[#This Row],[Order Date]],"mmm")</f>
        <v>Aug</v>
      </c>
      <c r="G720" s="8" t="s">
        <v>21</v>
      </c>
      <c r="H720" s="8" t="s">
        <v>22</v>
      </c>
      <c r="I720" s="8" t="s">
        <v>48</v>
      </c>
      <c r="J720" s="8" t="s">
        <v>31</v>
      </c>
      <c r="K720" s="8" t="s">
        <v>98</v>
      </c>
      <c r="L720" s="8" t="s">
        <v>131</v>
      </c>
      <c r="M720" s="7">
        <v>3</v>
      </c>
      <c r="N720" s="2">
        <v>40.61</v>
      </c>
      <c r="O720" s="9">
        <v>0</v>
      </c>
      <c r="P720" s="2">
        <v>14.72</v>
      </c>
      <c r="Q720" s="2">
        <f t="shared" si="44"/>
        <v>121.83</v>
      </c>
      <c r="R720" s="2">
        <f t="shared" si="45"/>
        <v>44.160000000000004</v>
      </c>
      <c r="S720" s="2">
        <f t="shared" si="46"/>
        <v>77.669999999999987</v>
      </c>
      <c r="T720" s="6">
        <f t="shared" si="47"/>
        <v>0.63752770253632096</v>
      </c>
    </row>
    <row r="721" spans="1:20" ht="15.6" x14ac:dyDescent="0.3">
      <c r="A721" s="3" t="s">
        <v>790</v>
      </c>
      <c r="B721" s="4">
        <v>46309</v>
      </c>
      <c r="C721" s="5">
        <f>YEAR(SalesData[[#This Row],[Order Date]])</f>
        <v>2026</v>
      </c>
      <c r="D721" s="6" t="str">
        <f>"Q"&amp;ROUNDUP(MONTH(SalesData[[#This Row],[Order Date]])/3,0)</f>
        <v>Q4</v>
      </c>
      <c r="E721" s="7">
        <f>MONTH(SalesData[[#This Row],[Order Date]])</f>
        <v>10</v>
      </c>
      <c r="F721" s="6" t="str">
        <f>TEXT(SalesData[[#This Row],[Order Date]],"mmm")</f>
        <v>Oct</v>
      </c>
      <c r="G721" s="8" t="s">
        <v>21</v>
      </c>
      <c r="H721" s="8" t="s">
        <v>22</v>
      </c>
      <c r="I721" s="8" t="s">
        <v>30</v>
      </c>
      <c r="J721" s="8" t="s">
        <v>24</v>
      </c>
      <c r="K721" s="8" t="s">
        <v>39</v>
      </c>
      <c r="L721" s="8" t="s">
        <v>40</v>
      </c>
      <c r="M721" s="7">
        <v>3</v>
      </c>
      <c r="N721" s="2">
        <v>199.99</v>
      </c>
      <c r="O721" s="9">
        <v>0.15</v>
      </c>
      <c r="P721" s="2">
        <v>101.86</v>
      </c>
      <c r="Q721" s="2">
        <f t="shared" si="44"/>
        <v>509.97450000000003</v>
      </c>
      <c r="R721" s="2">
        <f t="shared" si="45"/>
        <v>305.58</v>
      </c>
      <c r="S721" s="2">
        <f t="shared" si="46"/>
        <v>204.39450000000005</v>
      </c>
      <c r="T721" s="6">
        <f t="shared" si="47"/>
        <v>0.40079356909021929</v>
      </c>
    </row>
    <row r="722" spans="1:20" ht="15.6" x14ac:dyDescent="0.3">
      <c r="A722" s="3" t="s">
        <v>791</v>
      </c>
      <c r="B722" s="4">
        <v>46040</v>
      </c>
      <c r="C722" s="5">
        <f>YEAR(SalesData[[#This Row],[Order Date]])</f>
        <v>2026</v>
      </c>
      <c r="D722" s="6" t="str">
        <f>"Q"&amp;ROUNDUP(MONTH(SalesData[[#This Row],[Order Date]])/3,0)</f>
        <v>Q1</v>
      </c>
      <c r="E722" s="7">
        <f>MONTH(SalesData[[#This Row],[Order Date]])</f>
        <v>1</v>
      </c>
      <c r="F722" s="6" t="str">
        <f>TEXT(SalesData[[#This Row],[Order Date]],"mmm")</f>
        <v>Jan</v>
      </c>
      <c r="G722" s="8" t="s">
        <v>54</v>
      </c>
      <c r="H722" s="8" t="s">
        <v>92</v>
      </c>
      <c r="I722" s="8" t="s">
        <v>23</v>
      </c>
      <c r="J722" s="8" t="s">
        <v>24</v>
      </c>
      <c r="K722" s="8" t="s">
        <v>39</v>
      </c>
      <c r="L722" s="8" t="s">
        <v>125</v>
      </c>
      <c r="M722" s="7">
        <v>4</v>
      </c>
      <c r="N722" s="2">
        <v>333.28</v>
      </c>
      <c r="O722" s="9">
        <v>0</v>
      </c>
      <c r="P722" s="2">
        <v>195.76</v>
      </c>
      <c r="Q722" s="2">
        <f t="shared" si="44"/>
        <v>1333.12</v>
      </c>
      <c r="R722" s="2">
        <f t="shared" si="45"/>
        <v>783.04</v>
      </c>
      <c r="S722" s="2">
        <f t="shared" si="46"/>
        <v>550.07999999999993</v>
      </c>
      <c r="T722" s="6">
        <f t="shared" si="47"/>
        <v>0.41262602016322608</v>
      </c>
    </row>
    <row r="723" spans="1:20" ht="15.6" x14ac:dyDescent="0.3">
      <c r="A723" s="3" t="s">
        <v>792</v>
      </c>
      <c r="B723" s="4">
        <v>46186</v>
      </c>
      <c r="C723" s="5">
        <f>YEAR(SalesData[[#This Row],[Order Date]])</f>
        <v>2026</v>
      </c>
      <c r="D723" s="6" t="str">
        <f>"Q"&amp;ROUNDUP(MONTH(SalesData[[#This Row],[Order Date]])/3,0)</f>
        <v>Q2</v>
      </c>
      <c r="E723" s="7">
        <f>MONTH(SalesData[[#This Row],[Order Date]])</f>
        <v>6</v>
      </c>
      <c r="F723" s="6" t="str">
        <f>TEXT(SalesData[[#This Row],[Order Date]],"mmm")</f>
        <v>Jun</v>
      </c>
      <c r="G723" s="8" t="s">
        <v>21</v>
      </c>
      <c r="H723" s="8" t="s">
        <v>89</v>
      </c>
      <c r="I723" s="8" t="s">
        <v>30</v>
      </c>
      <c r="J723" s="8" t="s">
        <v>31</v>
      </c>
      <c r="K723" s="8" t="s">
        <v>98</v>
      </c>
      <c r="L723" s="8" t="s">
        <v>99</v>
      </c>
      <c r="M723" s="7">
        <v>1</v>
      </c>
      <c r="N723" s="2">
        <v>125.01</v>
      </c>
      <c r="O723" s="9">
        <v>0.15</v>
      </c>
      <c r="P723" s="2">
        <v>70.39</v>
      </c>
      <c r="Q723" s="2">
        <f t="shared" si="44"/>
        <v>106.2585</v>
      </c>
      <c r="R723" s="2">
        <f t="shared" si="45"/>
        <v>70.39</v>
      </c>
      <c r="S723" s="2">
        <f t="shared" si="46"/>
        <v>35.868499999999997</v>
      </c>
      <c r="T723" s="6">
        <f t="shared" si="47"/>
        <v>0.33755887764272974</v>
      </c>
    </row>
    <row r="724" spans="1:20" ht="15.6" x14ac:dyDescent="0.3">
      <c r="A724" s="3" t="s">
        <v>793</v>
      </c>
      <c r="B724" s="4">
        <v>46165</v>
      </c>
      <c r="C724" s="5">
        <f>YEAR(SalesData[[#This Row],[Order Date]])</f>
        <v>2026</v>
      </c>
      <c r="D724" s="6" t="str">
        <f>"Q"&amp;ROUNDUP(MONTH(SalesData[[#This Row],[Order Date]])/3,0)</f>
        <v>Q2</v>
      </c>
      <c r="E724" s="7">
        <f>MONTH(SalesData[[#This Row],[Order Date]])</f>
        <v>5</v>
      </c>
      <c r="F724" s="6" t="str">
        <f>TEXT(SalesData[[#This Row],[Order Date]],"mmm")</f>
        <v>May</v>
      </c>
      <c r="G724" s="8" t="s">
        <v>61</v>
      </c>
      <c r="H724" s="8" t="s">
        <v>76</v>
      </c>
      <c r="I724" s="8" t="s">
        <v>23</v>
      </c>
      <c r="J724" s="8" t="s">
        <v>24</v>
      </c>
      <c r="K724" s="8" t="s">
        <v>98</v>
      </c>
      <c r="L724" s="8" t="s">
        <v>122</v>
      </c>
      <c r="M724" s="7">
        <v>2</v>
      </c>
      <c r="N724" s="2">
        <v>35.700000000000003</v>
      </c>
      <c r="O724" s="9">
        <v>0</v>
      </c>
      <c r="P724" s="2">
        <v>13.52</v>
      </c>
      <c r="Q724" s="2">
        <f t="shared" si="44"/>
        <v>71.400000000000006</v>
      </c>
      <c r="R724" s="2">
        <f t="shared" si="45"/>
        <v>27.04</v>
      </c>
      <c r="S724" s="2">
        <f t="shared" si="46"/>
        <v>44.360000000000007</v>
      </c>
      <c r="T724" s="6">
        <f t="shared" si="47"/>
        <v>0.62128851540616248</v>
      </c>
    </row>
    <row r="725" spans="1:20" ht="15.6" x14ac:dyDescent="0.3">
      <c r="A725" s="3" t="s">
        <v>794</v>
      </c>
      <c r="B725" s="4">
        <v>46302</v>
      </c>
      <c r="C725" s="5">
        <f>YEAR(SalesData[[#This Row],[Order Date]])</f>
        <v>2026</v>
      </c>
      <c r="D725" s="6" t="str">
        <f>"Q"&amp;ROUNDUP(MONTH(SalesData[[#This Row],[Order Date]])/3,0)</f>
        <v>Q4</v>
      </c>
      <c r="E725" s="7">
        <f>MONTH(SalesData[[#This Row],[Order Date]])</f>
        <v>10</v>
      </c>
      <c r="F725" s="6" t="str">
        <f>TEXT(SalesData[[#This Row],[Order Date]],"mmm")</f>
        <v>Oct</v>
      </c>
      <c r="G725" s="8" t="s">
        <v>28</v>
      </c>
      <c r="H725" s="8" t="s">
        <v>29</v>
      </c>
      <c r="I725" s="8" t="s">
        <v>30</v>
      </c>
      <c r="J725" s="8" t="s">
        <v>24</v>
      </c>
      <c r="K725" s="8" t="s">
        <v>51</v>
      </c>
      <c r="L725" s="8" t="s">
        <v>58</v>
      </c>
      <c r="M725" s="7">
        <v>2</v>
      </c>
      <c r="N725" s="2">
        <v>105</v>
      </c>
      <c r="O725" s="9">
        <v>0</v>
      </c>
      <c r="P725" s="2">
        <v>50.3</v>
      </c>
      <c r="Q725" s="2">
        <f t="shared" si="44"/>
        <v>210</v>
      </c>
      <c r="R725" s="2">
        <f t="shared" si="45"/>
        <v>100.6</v>
      </c>
      <c r="S725" s="2">
        <f t="shared" si="46"/>
        <v>109.4</v>
      </c>
      <c r="T725" s="6">
        <f t="shared" si="47"/>
        <v>0.52095238095238094</v>
      </c>
    </row>
    <row r="726" spans="1:20" ht="15.6" x14ac:dyDescent="0.3">
      <c r="A726" s="3" t="s">
        <v>795</v>
      </c>
      <c r="B726" s="4">
        <v>46321</v>
      </c>
      <c r="C726" s="5">
        <f>YEAR(SalesData[[#This Row],[Order Date]])</f>
        <v>2026</v>
      </c>
      <c r="D726" s="6" t="str">
        <f>"Q"&amp;ROUNDUP(MONTH(SalesData[[#This Row],[Order Date]])/3,0)</f>
        <v>Q4</v>
      </c>
      <c r="E726" s="7">
        <f>MONTH(SalesData[[#This Row],[Order Date]])</f>
        <v>10</v>
      </c>
      <c r="F726" s="6" t="str">
        <f>TEXT(SalesData[[#This Row],[Order Date]],"mmm")</f>
        <v>Oct</v>
      </c>
      <c r="G726" s="8" t="s">
        <v>28</v>
      </c>
      <c r="H726" s="8" t="s">
        <v>86</v>
      </c>
      <c r="I726" s="8" t="s">
        <v>30</v>
      </c>
      <c r="J726" s="8" t="s">
        <v>31</v>
      </c>
      <c r="K726" s="8" t="s">
        <v>98</v>
      </c>
      <c r="L726" s="8" t="s">
        <v>103</v>
      </c>
      <c r="M726" s="7">
        <v>5</v>
      </c>
      <c r="N726" s="2">
        <v>51.5</v>
      </c>
      <c r="O726" s="9">
        <v>0.1</v>
      </c>
      <c r="P726" s="2">
        <v>21.38</v>
      </c>
      <c r="Q726" s="2">
        <f t="shared" si="44"/>
        <v>231.75</v>
      </c>
      <c r="R726" s="2">
        <f t="shared" si="45"/>
        <v>106.89999999999999</v>
      </c>
      <c r="S726" s="2">
        <f t="shared" si="46"/>
        <v>124.85000000000001</v>
      </c>
      <c r="T726" s="6">
        <f t="shared" si="47"/>
        <v>0.53872707659115426</v>
      </c>
    </row>
    <row r="727" spans="1:20" ht="15.6" x14ac:dyDescent="0.3">
      <c r="A727" s="3" t="s">
        <v>796</v>
      </c>
      <c r="B727" s="4">
        <v>46356</v>
      </c>
      <c r="C727" s="5">
        <f>YEAR(SalesData[[#This Row],[Order Date]])</f>
        <v>2026</v>
      </c>
      <c r="D727" s="6" t="str">
        <f>"Q"&amp;ROUNDUP(MONTH(SalesData[[#This Row],[Order Date]])/3,0)</f>
        <v>Q4</v>
      </c>
      <c r="E727" s="7">
        <f>MONTH(SalesData[[#This Row],[Order Date]])</f>
        <v>11</v>
      </c>
      <c r="F727" s="6" t="str">
        <f>TEXT(SalesData[[#This Row],[Order Date]],"mmm")</f>
        <v>Nov</v>
      </c>
      <c r="G727" s="8" t="s">
        <v>28</v>
      </c>
      <c r="H727" s="8" t="s">
        <v>29</v>
      </c>
      <c r="I727" s="8" t="s">
        <v>23</v>
      </c>
      <c r="J727" s="8" t="s">
        <v>31</v>
      </c>
      <c r="K727" s="8" t="s">
        <v>51</v>
      </c>
      <c r="L727" s="8" t="s">
        <v>52</v>
      </c>
      <c r="M727" s="7">
        <v>2</v>
      </c>
      <c r="N727" s="2">
        <v>50.38</v>
      </c>
      <c r="O727" s="9">
        <v>0.1</v>
      </c>
      <c r="P727" s="2">
        <v>22.41</v>
      </c>
      <c r="Q727" s="2">
        <f t="shared" si="44"/>
        <v>90.684000000000012</v>
      </c>
      <c r="R727" s="2">
        <f t="shared" si="45"/>
        <v>44.82</v>
      </c>
      <c r="S727" s="2">
        <f t="shared" si="46"/>
        <v>45.864000000000011</v>
      </c>
      <c r="T727" s="6">
        <f t="shared" si="47"/>
        <v>0.50575625248114342</v>
      </c>
    </row>
    <row r="728" spans="1:20" ht="15.6" x14ac:dyDescent="0.3">
      <c r="A728" s="3" t="s">
        <v>797</v>
      </c>
      <c r="B728" s="4">
        <v>46138</v>
      </c>
      <c r="C728" s="5">
        <f>YEAR(SalesData[[#This Row],[Order Date]])</f>
        <v>2026</v>
      </c>
      <c r="D728" s="6" t="str">
        <f>"Q"&amp;ROUNDUP(MONTH(SalesData[[#This Row],[Order Date]])/3,0)</f>
        <v>Q2</v>
      </c>
      <c r="E728" s="7">
        <f>MONTH(SalesData[[#This Row],[Order Date]])</f>
        <v>4</v>
      </c>
      <c r="F728" s="6" t="str">
        <f>TEXT(SalesData[[#This Row],[Order Date]],"mmm")</f>
        <v>Apr</v>
      </c>
      <c r="G728" s="8" t="s">
        <v>21</v>
      </c>
      <c r="H728" s="8" t="s">
        <v>89</v>
      </c>
      <c r="I728" s="8" t="s">
        <v>30</v>
      </c>
      <c r="J728" s="8" t="s">
        <v>31</v>
      </c>
      <c r="K728" s="8" t="s">
        <v>39</v>
      </c>
      <c r="L728" s="8" t="s">
        <v>106</v>
      </c>
      <c r="M728" s="7">
        <v>5</v>
      </c>
      <c r="N728" s="2">
        <v>80.819999999999993</v>
      </c>
      <c r="O728" s="9">
        <v>0</v>
      </c>
      <c r="P728" s="2">
        <v>40.47</v>
      </c>
      <c r="Q728" s="2">
        <f t="shared" si="44"/>
        <v>404.09999999999997</v>
      </c>
      <c r="R728" s="2">
        <f t="shared" si="45"/>
        <v>202.35</v>
      </c>
      <c r="S728" s="2">
        <f t="shared" si="46"/>
        <v>201.74999999999997</v>
      </c>
      <c r="T728" s="6">
        <f t="shared" si="47"/>
        <v>0.49925760950259834</v>
      </c>
    </row>
    <row r="729" spans="1:20" ht="15.6" x14ac:dyDescent="0.3">
      <c r="A729" s="3" t="s">
        <v>798</v>
      </c>
      <c r="B729" s="4">
        <v>46248</v>
      </c>
      <c r="C729" s="5">
        <f>YEAR(SalesData[[#This Row],[Order Date]])</f>
        <v>2026</v>
      </c>
      <c r="D729" s="6" t="str">
        <f>"Q"&amp;ROUNDUP(MONTH(SalesData[[#This Row],[Order Date]])/3,0)</f>
        <v>Q3</v>
      </c>
      <c r="E729" s="7">
        <f>MONTH(SalesData[[#This Row],[Order Date]])</f>
        <v>8</v>
      </c>
      <c r="F729" s="6" t="str">
        <f>TEXT(SalesData[[#This Row],[Order Date]],"mmm")</f>
        <v>Aug</v>
      </c>
      <c r="G729" s="8" t="s">
        <v>54</v>
      </c>
      <c r="H729" s="8" t="s">
        <v>82</v>
      </c>
      <c r="I729" s="8" t="s">
        <v>23</v>
      </c>
      <c r="J729" s="8" t="s">
        <v>31</v>
      </c>
      <c r="K729" s="8" t="s">
        <v>25</v>
      </c>
      <c r="L729" s="8" t="s">
        <v>49</v>
      </c>
      <c r="M729" s="7">
        <v>1</v>
      </c>
      <c r="N729" s="2">
        <v>70.91</v>
      </c>
      <c r="O729" s="9">
        <v>0</v>
      </c>
      <c r="P729" s="2">
        <v>33.11</v>
      </c>
      <c r="Q729" s="2">
        <f t="shared" si="44"/>
        <v>70.91</v>
      </c>
      <c r="R729" s="2">
        <f t="shared" si="45"/>
        <v>33.11</v>
      </c>
      <c r="S729" s="2">
        <f t="shared" si="46"/>
        <v>37.799999999999997</v>
      </c>
      <c r="T729" s="6">
        <f t="shared" si="47"/>
        <v>0.53307008884501483</v>
      </c>
    </row>
    <row r="730" spans="1:20" ht="15.6" x14ac:dyDescent="0.3">
      <c r="A730" s="3" t="s">
        <v>799</v>
      </c>
      <c r="B730" s="4">
        <v>46250</v>
      </c>
      <c r="C730" s="5">
        <f>YEAR(SalesData[[#This Row],[Order Date]])</f>
        <v>2026</v>
      </c>
      <c r="D730" s="6" t="str">
        <f>"Q"&amp;ROUNDUP(MONTH(SalesData[[#This Row],[Order Date]])/3,0)</f>
        <v>Q3</v>
      </c>
      <c r="E730" s="7">
        <f>MONTH(SalesData[[#This Row],[Order Date]])</f>
        <v>8</v>
      </c>
      <c r="F730" s="6" t="str">
        <f>TEXT(SalesData[[#This Row],[Order Date]],"mmm")</f>
        <v>Aug</v>
      </c>
      <c r="G730" s="8" t="s">
        <v>54</v>
      </c>
      <c r="H730" s="8" t="s">
        <v>55</v>
      </c>
      <c r="I730" s="8" t="s">
        <v>45</v>
      </c>
      <c r="J730" s="8" t="s">
        <v>36</v>
      </c>
      <c r="K730" s="8" t="s">
        <v>25</v>
      </c>
      <c r="L730" s="8" t="s">
        <v>74</v>
      </c>
      <c r="M730" s="7">
        <v>8</v>
      </c>
      <c r="N730" s="2">
        <v>92.71</v>
      </c>
      <c r="O730" s="9">
        <v>0.1</v>
      </c>
      <c r="P730" s="2">
        <v>44.83</v>
      </c>
      <c r="Q730" s="2">
        <f t="shared" si="44"/>
        <v>667.51199999999994</v>
      </c>
      <c r="R730" s="2">
        <f t="shared" si="45"/>
        <v>358.64</v>
      </c>
      <c r="S730" s="2">
        <f t="shared" si="46"/>
        <v>308.87199999999996</v>
      </c>
      <c r="T730" s="6">
        <f t="shared" si="47"/>
        <v>0.46272126943036229</v>
      </c>
    </row>
    <row r="731" spans="1:20" ht="15.6" x14ac:dyDescent="0.3">
      <c r="A731" s="3" t="s">
        <v>800</v>
      </c>
      <c r="B731" s="4">
        <v>46255</v>
      </c>
      <c r="C731" s="5">
        <f>YEAR(SalesData[[#This Row],[Order Date]])</f>
        <v>2026</v>
      </c>
      <c r="D731" s="6" t="str">
        <f>"Q"&amp;ROUNDUP(MONTH(SalesData[[#This Row],[Order Date]])/3,0)</f>
        <v>Q3</v>
      </c>
      <c r="E731" s="7">
        <f>MONTH(SalesData[[#This Row],[Order Date]])</f>
        <v>8</v>
      </c>
      <c r="F731" s="6" t="str">
        <f>TEXT(SalesData[[#This Row],[Order Date]],"mmm")</f>
        <v>Aug</v>
      </c>
      <c r="G731" s="8" t="s">
        <v>54</v>
      </c>
      <c r="H731" s="8" t="s">
        <v>82</v>
      </c>
      <c r="I731" s="8" t="s">
        <v>30</v>
      </c>
      <c r="J731" s="8" t="s">
        <v>36</v>
      </c>
      <c r="K731" s="8" t="s">
        <v>25</v>
      </c>
      <c r="L731" s="8" t="s">
        <v>26</v>
      </c>
      <c r="M731" s="7">
        <v>2</v>
      </c>
      <c r="N731" s="2">
        <v>155.11000000000001</v>
      </c>
      <c r="O731" s="9">
        <v>0.05</v>
      </c>
      <c r="P731" s="2">
        <v>80.13</v>
      </c>
      <c r="Q731" s="2">
        <f t="shared" si="44"/>
        <v>294.709</v>
      </c>
      <c r="R731" s="2">
        <f t="shared" si="45"/>
        <v>160.26</v>
      </c>
      <c r="S731" s="2">
        <f t="shared" si="46"/>
        <v>134.44900000000001</v>
      </c>
      <c r="T731" s="6">
        <f t="shared" si="47"/>
        <v>0.45620934548995795</v>
      </c>
    </row>
    <row r="732" spans="1:20" ht="15.6" x14ac:dyDescent="0.3">
      <c r="A732" s="3" t="s">
        <v>801</v>
      </c>
      <c r="B732" s="4">
        <v>46111</v>
      </c>
      <c r="C732" s="5">
        <f>YEAR(SalesData[[#This Row],[Order Date]])</f>
        <v>2026</v>
      </c>
      <c r="D732" s="6" t="str">
        <f>"Q"&amp;ROUNDUP(MONTH(SalesData[[#This Row],[Order Date]])/3,0)</f>
        <v>Q1</v>
      </c>
      <c r="E732" s="7">
        <f>MONTH(SalesData[[#This Row],[Order Date]])</f>
        <v>3</v>
      </c>
      <c r="F732" s="6" t="str">
        <f>TEXT(SalesData[[#This Row],[Order Date]],"mmm")</f>
        <v>Mar</v>
      </c>
      <c r="G732" s="8" t="s">
        <v>54</v>
      </c>
      <c r="H732" s="8" t="s">
        <v>112</v>
      </c>
      <c r="I732" s="8" t="s">
        <v>30</v>
      </c>
      <c r="J732" s="8" t="s">
        <v>24</v>
      </c>
      <c r="K732" s="8" t="s">
        <v>98</v>
      </c>
      <c r="L732" s="8" t="s">
        <v>131</v>
      </c>
      <c r="M732" s="7">
        <v>2</v>
      </c>
      <c r="N732" s="2">
        <v>41.04</v>
      </c>
      <c r="O732" s="9">
        <v>0</v>
      </c>
      <c r="P732" s="2">
        <v>15.03</v>
      </c>
      <c r="Q732" s="2">
        <f t="shared" si="44"/>
        <v>82.08</v>
      </c>
      <c r="R732" s="2">
        <f t="shared" si="45"/>
        <v>30.06</v>
      </c>
      <c r="S732" s="2">
        <f t="shared" si="46"/>
        <v>52.019999999999996</v>
      </c>
      <c r="T732" s="6">
        <f t="shared" si="47"/>
        <v>0.63377192982456132</v>
      </c>
    </row>
    <row r="733" spans="1:20" ht="15.6" x14ac:dyDescent="0.3">
      <c r="A733" s="3" t="s">
        <v>802</v>
      </c>
      <c r="B733" s="4">
        <v>46191</v>
      </c>
      <c r="C733" s="5">
        <f>YEAR(SalesData[[#This Row],[Order Date]])</f>
        <v>2026</v>
      </c>
      <c r="D733" s="6" t="str">
        <f>"Q"&amp;ROUNDUP(MONTH(SalesData[[#This Row],[Order Date]])/3,0)</f>
        <v>Q2</v>
      </c>
      <c r="E733" s="7">
        <f>MONTH(SalesData[[#This Row],[Order Date]])</f>
        <v>6</v>
      </c>
      <c r="F733" s="6" t="str">
        <f>TEXT(SalesData[[#This Row],[Order Date]],"mmm")</f>
        <v>Jun</v>
      </c>
      <c r="G733" s="8" t="s">
        <v>54</v>
      </c>
      <c r="H733" s="8" t="s">
        <v>82</v>
      </c>
      <c r="I733" s="8" t="s">
        <v>48</v>
      </c>
      <c r="J733" s="8" t="s">
        <v>24</v>
      </c>
      <c r="K733" s="8" t="s">
        <v>32</v>
      </c>
      <c r="L733" s="8" t="s">
        <v>65</v>
      </c>
      <c r="M733" s="7">
        <v>1</v>
      </c>
      <c r="N733" s="2">
        <v>45.7</v>
      </c>
      <c r="O733" s="9">
        <v>0.1</v>
      </c>
      <c r="P733" s="2">
        <v>18.600000000000001</v>
      </c>
      <c r="Q733" s="2">
        <f t="shared" si="44"/>
        <v>41.13</v>
      </c>
      <c r="R733" s="2">
        <f t="shared" si="45"/>
        <v>18.600000000000001</v>
      </c>
      <c r="S733" s="2">
        <f t="shared" si="46"/>
        <v>22.53</v>
      </c>
      <c r="T733" s="6">
        <f t="shared" si="47"/>
        <v>0.5477753464624362</v>
      </c>
    </row>
    <row r="734" spans="1:20" ht="15.6" x14ac:dyDescent="0.3">
      <c r="A734" s="3" t="s">
        <v>803</v>
      </c>
      <c r="B734" s="4">
        <v>46159</v>
      </c>
      <c r="C734" s="5">
        <f>YEAR(SalesData[[#This Row],[Order Date]])</f>
        <v>2026</v>
      </c>
      <c r="D734" s="6" t="str">
        <f>"Q"&amp;ROUNDUP(MONTH(SalesData[[#This Row],[Order Date]])/3,0)</f>
        <v>Q2</v>
      </c>
      <c r="E734" s="7">
        <f>MONTH(SalesData[[#This Row],[Order Date]])</f>
        <v>5</v>
      </c>
      <c r="F734" s="6" t="str">
        <f>TEXT(SalesData[[#This Row],[Order Date]],"mmm")</f>
        <v>May</v>
      </c>
      <c r="G734" s="8" t="s">
        <v>21</v>
      </c>
      <c r="H734" s="8" t="s">
        <v>89</v>
      </c>
      <c r="I734" s="8" t="s">
        <v>30</v>
      </c>
      <c r="J734" s="8" t="s">
        <v>31</v>
      </c>
      <c r="K734" s="8" t="s">
        <v>32</v>
      </c>
      <c r="L734" s="8" t="s">
        <v>65</v>
      </c>
      <c r="M734" s="7">
        <v>1</v>
      </c>
      <c r="N734" s="2">
        <v>45.45</v>
      </c>
      <c r="O734" s="9">
        <v>0</v>
      </c>
      <c r="P734" s="2">
        <v>17.93</v>
      </c>
      <c r="Q734" s="2">
        <f t="shared" si="44"/>
        <v>45.45</v>
      </c>
      <c r="R734" s="2">
        <f t="shared" si="45"/>
        <v>17.93</v>
      </c>
      <c r="S734" s="2">
        <f t="shared" si="46"/>
        <v>27.520000000000003</v>
      </c>
      <c r="T734" s="6">
        <f t="shared" si="47"/>
        <v>0.60550055005500558</v>
      </c>
    </row>
    <row r="735" spans="1:20" ht="15.6" x14ac:dyDescent="0.3">
      <c r="A735" s="3" t="s">
        <v>804</v>
      </c>
      <c r="B735" s="4">
        <v>46214</v>
      </c>
      <c r="C735" s="5">
        <f>YEAR(SalesData[[#This Row],[Order Date]])</f>
        <v>2026</v>
      </c>
      <c r="D735" s="6" t="str">
        <f>"Q"&amp;ROUNDUP(MONTH(SalesData[[#This Row],[Order Date]])/3,0)</f>
        <v>Q3</v>
      </c>
      <c r="E735" s="7">
        <f>MONTH(SalesData[[#This Row],[Order Date]])</f>
        <v>7</v>
      </c>
      <c r="F735" s="6" t="str">
        <f>TEXT(SalesData[[#This Row],[Order Date]],"mmm")</f>
        <v>Jul</v>
      </c>
      <c r="G735" s="8" t="s">
        <v>61</v>
      </c>
      <c r="H735" s="8" t="s">
        <v>76</v>
      </c>
      <c r="I735" s="8" t="s">
        <v>23</v>
      </c>
      <c r="J735" s="8" t="s">
        <v>24</v>
      </c>
      <c r="K735" s="8" t="s">
        <v>51</v>
      </c>
      <c r="L735" s="8" t="s">
        <v>58</v>
      </c>
      <c r="M735" s="7">
        <v>2</v>
      </c>
      <c r="N735" s="2">
        <v>103.17</v>
      </c>
      <c r="O735" s="9">
        <v>0</v>
      </c>
      <c r="P735" s="2">
        <v>50.49</v>
      </c>
      <c r="Q735" s="2">
        <f t="shared" si="44"/>
        <v>206.34</v>
      </c>
      <c r="R735" s="2">
        <f t="shared" si="45"/>
        <v>100.98</v>
      </c>
      <c r="S735" s="2">
        <f t="shared" si="46"/>
        <v>105.36</v>
      </c>
      <c r="T735" s="6">
        <f t="shared" si="47"/>
        <v>0.51061355045071244</v>
      </c>
    </row>
    <row r="736" spans="1:20" ht="15.6" x14ac:dyDescent="0.3">
      <c r="A736" s="3" t="s">
        <v>805</v>
      </c>
      <c r="B736" s="4">
        <v>46294</v>
      </c>
      <c r="C736" s="5">
        <f>YEAR(SalesData[[#This Row],[Order Date]])</f>
        <v>2026</v>
      </c>
      <c r="D736" s="6" t="str">
        <f>"Q"&amp;ROUNDUP(MONTH(SalesData[[#This Row],[Order Date]])/3,0)</f>
        <v>Q3</v>
      </c>
      <c r="E736" s="7">
        <f>MONTH(SalesData[[#This Row],[Order Date]])</f>
        <v>9</v>
      </c>
      <c r="F736" s="6" t="str">
        <f>TEXT(SalesData[[#This Row],[Order Date]],"mmm")</f>
        <v>Sep</v>
      </c>
      <c r="G736" s="8" t="s">
        <v>54</v>
      </c>
      <c r="H736" s="8" t="s">
        <v>82</v>
      </c>
      <c r="I736" s="8" t="s">
        <v>30</v>
      </c>
      <c r="J736" s="8" t="s">
        <v>24</v>
      </c>
      <c r="K736" s="8" t="s">
        <v>32</v>
      </c>
      <c r="L736" s="8" t="s">
        <v>33</v>
      </c>
      <c r="M736" s="7">
        <v>2</v>
      </c>
      <c r="N736" s="2">
        <v>36.93</v>
      </c>
      <c r="O736" s="9">
        <v>0.1</v>
      </c>
      <c r="P736" s="2">
        <v>13.4</v>
      </c>
      <c r="Q736" s="2">
        <f t="shared" si="44"/>
        <v>66.474000000000004</v>
      </c>
      <c r="R736" s="2">
        <f t="shared" si="45"/>
        <v>26.8</v>
      </c>
      <c r="S736" s="2">
        <f t="shared" si="46"/>
        <v>39.674000000000007</v>
      </c>
      <c r="T736" s="6">
        <f t="shared" si="47"/>
        <v>0.59683485272437353</v>
      </c>
    </row>
    <row r="737" spans="1:20" ht="15.6" x14ac:dyDescent="0.3">
      <c r="A737" s="3" t="s">
        <v>806</v>
      </c>
      <c r="B737" s="4">
        <v>46192</v>
      </c>
      <c r="C737" s="5">
        <f>YEAR(SalesData[[#This Row],[Order Date]])</f>
        <v>2026</v>
      </c>
      <c r="D737" s="6" t="str">
        <f>"Q"&amp;ROUNDUP(MONTH(SalesData[[#This Row],[Order Date]])/3,0)</f>
        <v>Q2</v>
      </c>
      <c r="E737" s="7">
        <f>MONTH(SalesData[[#This Row],[Order Date]])</f>
        <v>6</v>
      </c>
      <c r="F737" s="6" t="str">
        <f>TEXT(SalesData[[#This Row],[Order Date]],"mmm")</f>
        <v>Jun</v>
      </c>
      <c r="G737" s="8" t="s">
        <v>21</v>
      </c>
      <c r="H737" s="8" t="s">
        <v>42</v>
      </c>
      <c r="I737" s="8" t="s">
        <v>45</v>
      </c>
      <c r="J737" s="8" t="s">
        <v>36</v>
      </c>
      <c r="K737" s="8" t="s">
        <v>25</v>
      </c>
      <c r="L737" s="8" t="s">
        <v>74</v>
      </c>
      <c r="M737" s="7">
        <v>4</v>
      </c>
      <c r="N737" s="2">
        <v>91.74</v>
      </c>
      <c r="O737" s="9">
        <v>0.2</v>
      </c>
      <c r="P737" s="2">
        <v>44.74</v>
      </c>
      <c r="Q737" s="2">
        <f t="shared" si="44"/>
        <v>293.56799999999998</v>
      </c>
      <c r="R737" s="2">
        <f t="shared" si="45"/>
        <v>178.96</v>
      </c>
      <c r="S737" s="2">
        <f t="shared" si="46"/>
        <v>114.60799999999998</v>
      </c>
      <c r="T737" s="6">
        <f t="shared" si="47"/>
        <v>0.39039677349029861</v>
      </c>
    </row>
    <row r="738" spans="1:20" ht="15.6" x14ac:dyDescent="0.3">
      <c r="A738" s="3" t="s">
        <v>807</v>
      </c>
      <c r="B738" s="4">
        <v>46048</v>
      </c>
      <c r="C738" s="5">
        <f>YEAR(SalesData[[#This Row],[Order Date]])</f>
        <v>2026</v>
      </c>
      <c r="D738" s="6" t="str">
        <f>"Q"&amp;ROUNDUP(MONTH(SalesData[[#This Row],[Order Date]])/3,0)</f>
        <v>Q1</v>
      </c>
      <c r="E738" s="7">
        <f>MONTH(SalesData[[#This Row],[Order Date]])</f>
        <v>1</v>
      </c>
      <c r="F738" s="6" t="str">
        <f>TEXT(SalesData[[#This Row],[Order Date]],"mmm")</f>
        <v>Jan</v>
      </c>
      <c r="G738" s="8" t="s">
        <v>61</v>
      </c>
      <c r="H738" s="8" t="s">
        <v>108</v>
      </c>
      <c r="I738" s="8" t="s">
        <v>23</v>
      </c>
      <c r="J738" s="8" t="s">
        <v>31</v>
      </c>
      <c r="K738" s="8" t="s">
        <v>51</v>
      </c>
      <c r="L738" s="8" t="s">
        <v>58</v>
      </c>
      <c r="M738" s="7">
        <v>1</v>
      </c>
      <c r="N738" s="2">
        <v>100.01</v>
      </c>
      <c r="O738" s="9">
        <v>0.05</v>
      </c>
      <c r="P738" s="2">
        <v>49.41</v>
      </c>
      <c r="Q738" s="2">
        <f t="shared" si="44"/>
        <v>95.009500000000003</v>
      </c>
      <c r="R738" s="2">
        <f t="shared" si="45"/>
        <v>49.41</v>
      </c>
      <c r="S738" s="2">
        <f t="shared" si="46"/>
        <v>45.599500000000006</v>
      </c>
      <c r="T738" s="6">
        <f t="shared" si="47"/>
        <v>0.47994674216788852</v>
      </c>
    </row>
    <row r="739" spans="1:20" ht="15.6" x14ac:dyDescent="0.3">
      <c r="A739" s="3" t="s">
        <v>808</v>
      </c>
      <c r="B739" s="4">
        <v>46360</v>
      </c>
      <c r="C739" s="5">
        <f>YEAR(SalesData[[#This Row],[Order Date]])</f>
        <v>2026</v>
      </c>
      <c r="D739" s="6" t="str">
        <f>"Q"&amp;ROUNDUP(MONTH(SalesData[[#This Row],[Order Date]])/3,0)</f>
        <v>Q4</v>
      </c>
      <c r="E739" s="7">
        <f>MONTH(SalesData[[#This Row],[Order Date]])</f>
        <v>12</v>
      </c>
      <c r="F739" s="6" t="str">
        <f>TEXT(SalesData[[#This Row],[Order Date]],"mmm")</f>
        <v>Dec</v>
      </c>
      <c r="G739" s="8" t="s">
        <v>21</v>
      </c>
      <c r="H739" s="8" t="s">
        <v>22</v>
      </c>
      <c r="I739" s="8" t="s">
        <v>30</v>
      </c>
      <c r="J739" s="8" t="s">
        <v>31</v>
      </c>
      <c r="K739" s="8" t="s">
        <v>39</v>
      </c>
      <c r="L739" s="8" t="s">
        <v>67</v>
      </c>
      <c r="M739" s="7">
        <v>2</v>
      </c>
      <c r="N739" s="2">
        <v>120.37</v>
      </c>
      <c r="O739" s="9">
        <v>0.2</v>
      </c>
      <c r="P739" s="2">
        <v>59.39</v>
      </c>
      <c r="Q739" s="2">
        <f t="shared" si="44"/>
        <v>192.59200000000001</v>
      </c>
      <c r="R739" s="2">
        <f t="shared" si="45"/>
        <v>118.78</v>
      </c>
      <c r="S739" s="2">
        <f t="shared" si="46"/>
        <v>73.812000000000012</v>
      </c>
      <c r="T739" s="6">
        <f t="shared" si="47"/>
        <v>0.3832557946332143</v>
      </c>
    </row>
    <row r="740" spans="1:20" ht="15.6" x14ac:dyDescent="0.3">
      <c r="A740" s="3" t="s">
        <v>809</v>
      </c>
      <c r="B740" s="4">
        <v>46272</v>
      </c>
      <c r="C740" s="5">
        <f>YEAR(SalesData[[#This Row],[Order Date]])</f>
        <v>2026</v>
      </c>
      <c r="D740" s="6" t="str">
        <f>"Q"&amp;ROUNDUP(MONTH(SalesData[[#This Row],[Order Date]])/3,0)</f>
        <v>Q3</v>
      </c>
      <c r="E740" s="7">
        <f>MONTH(SalesData[[#This Row],[Order Date]])</f>
        <v>9</v>
      </c>
      <c r="F740" s="6" t="str">
        <f>TEXT(SalesData[[#This Row],[Order Date]],"mmm")</f>
        <v>Sep</v>
      </c>
      <c r="G740" s="8" t="s">
        <v>21</v>
      </c>
      <c r="H740" s="8" t="s">
        <v>22</v>
      </c>
      <c r="I740" s="8" t="s">
        <v>48</v>
      </c>
      <c r="J740" s="8" t="s">
        <v>31</v>
      </c>
      <c r="K740" s="8" t="s">
        <v>39</v>
      </c>
      <c r="L740" s="8" t="s">
        <v>106</v>
      </c>
      <c r="M740" s="7">
        <v>2</v>
      </c>
      <c r="N740" s="2">
        <v>82.43</v>
      </c>
      <c r="O740" s="9">
        <v>0</v>
      </c>
      <c r="P740" s="2">
        <v>40.51</v>
      </c>
      <c r="Q740" s="2">
        <f t="shared" si="44"/>
        <v>164.86</v>
      </c>
      <c r="R740" s="2">
        <f t="shared" si="45"/>
        <v>81.02</v>
      </c>
      <c r="S740" s="2">
        <f t="shared" si="46"/>
        <v>83.840000000000018</v>
      </c>
      <c r="T740" s="6">
        <f t="shared" si="47"/>
        <v>0.50855271139148372</v>
      </c>
    </row>
    <row r="741" spans="1:20" ht="15.6" x14ac:dyDescent="0.3">
      <c r="A741" s="3" t="s">
        <v>810</v>
      </c>
      <c r="B741" s="4">
        <v>46276</v>
      </c>
      <c r="C741" s="5">
        <f>YEAR(SalesData[[#This Row],[Order Date]])</f>
        <v>2026</v>
      </c>
      <c r="D741" s="6" t="str">
        <f>"Q"&amp;ROUNDUP(MONTH(SalesData[[#This Row],[Order Date]])/3,0)</f>
        <v>Q3</v>
      </c>
      <c r="E741" s="7">
        <f>MONTH(SalesData[[#This Row],[Order Date]])</f>
        <v>9</v>
      </c>
      <c r="F741" s="6" t="str">
        <f>TEXT(SalesData[[#This Row],[Order Date]],"mmm")</f>
        <v>Sep</v>
      </c>
      <c r="G741" s="8" t="s">
        <v>61</v>
      </c>
      <c r="H741" s="8" t="s">
        <v>76</v>
      </c>
      <c r="I741" s="8" t="s">
        <v>30</v>
      </c>
      <c r="J741" s="8" t="s">
        <v>31</v>
      </c>
      <c r="K741" s="8" t="s">
        <v>32</v>
      </c>
      <c r="L741" s="8" t="s">
        <v>46</v>
      </c>
      <c r="M741" s="7">
        <v>1</v>
      </c>
      <c r="N741" s="2">
        <v>162.06</v>
      </c>
      <c r="O741" s="9">
        <v>0</v>
      </c>
      <c r="P741" s="2">
        <v>86.95</v>
      </c>
      <c r="Q741" s="2">
        <f t="shared" si="44"/>
        <v>162.06</v>
      </c>
      <c r="R741" s="2">
        <f t="shared" si="45"/>
        <v>86.95</v>
      </c>
      <c r="S741" s="2">
        <f t="shared" si="46"/>
        <v>75.11</v>
      </c>
      <c r="T741" s="6">
        <f t="shared" si="47"/>
        <v>0.4634703196347032</v>
      </c>
    </row>
    <row r="742" spans="1:20" ht="15.6" x14ac:dyDescent="0.3">
      <c r="A742" s="3" t="s">
        <v>811</v>
      </c>
      <c r="B742" s="4">
        <v>46104</v>
      </c>
      <c r="C742" s="5">
        <f>YEAR(SalesData[[#This Row],[Order Date]])</f>
        <v>2026</v>
      </c>
      <c r="D742" s="6" t="str">
        <f>"Q"&amp;ROUNDUP(MONTH(SalesData[[#This Row],[Order Date]])/3,0)</f>
        <v>Q1</v>
      </c>
      <c r="E742" s="7">
        <f>MONTH(SalesData[[#This Row],[Order Date]])</f>
        <v>3</v>
      </c>
      <c r="F742" s="6" t="str">
        <f>TEXT(SalesData[[#This Row],[Order Date]],"mmm")</f>
        <v>Mar</v>
      </c>
      <c r="G742" s="8" t="s">
        <v>21</v>
      </c>
      <c r="H742" s="8" t="s">
        <v>22</v>
      </c>
      <c r="I742" s="8" t="s">
        <v>30</v>
      </c>
      <c r="J742" s="8" t="s">
        <v>31</v>
      </c>
      <c r="K742" s="8" t="s">
        <v>39</v>
      </c>
      <c r="L742" s="8" t="s">
        <v>40</v>
      </c>
      <c r="M742" s="7">
        <v>6</v>
      </c>
      <c r="N742" s="2">
        <v>199.75</v>
      </c>
      <c r="O742" s="9">
        <v>0</v>
      </c>
      <c r="P742" s="2">
        <v>105.84</v>
      </c>
      <c r="Q742" s="2">
        <f t="shared" si="44"/>
        <v>1198.5</v>
      </c>
      <c r="R742" s="2">
        <f t="shared" si="45"/>
        <v>635.04</v>
      </c>
      <c r="S742" s="2">
        <f t="shared" si="46"/>
        <v>563.46</v>
      </c>
      <c r="T742" s="6">
        <f t="shared" si="47"/>
        <v>0.47013767209011265</v>
      </c>
    </row>
    <row r="743" spans="1:20" ht="15.6" x14ac:dyDescent="0.3">
      <c r="A743" s="3" t="s">
        <v>812</v>
      </c>
      <c r="B743" s="4">
        <v>46292</v>
      </c>
      <c r="C743" s="5">
        <f>YEAR(SalesData[[#This Row],[Order Date]])</f>
        <v>2026</v>
      </c>
      <c r="D743" s="6" t="str">
        <f>"Q"&amp;ROUNDUP(MONTH(SalesData[[#This Row],[Order Date]])/3,0)</f>
        <v>Q3</v>
      </c>
      <c r="E743" s="7">
        <f>MONTH(SalesData[[#This Row],[Order Date]])</f>
        <v>9</v>
      </c>
      <c r="F743" s="6" t="str">
        <f>TEXT(SalesData[[#This Row],[Order Date]],"mmm")</f>
        <v>Sep</v>
      </c>
      <c r="G743" s="8" t="s">
        <v>28</v>
      </c>
      <c r="H743" s="8" t="s">
        <v>86</v>
      </c>
      <c r="I743" s="8" t="s">
        <v>30</v>
      </c>
      <c r="J743" s="8" t="s">
        <v>31</v>
      </c>
      <c r="K743" s="8" t="s">
        <v>32</v>
      </c>
      <c r="L743" s="8" t="s">
        <v>46</v>
      </c>
      <c r="M743" s="7">
        <v>1</v>
      </c>
      <c r="N743" s="2">
        <v>165.44</v>
      </c>
      <c r="O743" s="9">
        <v>0</v>
      </c>
      <c r="P743" s="2">
        <v>88.25</v>
      </c>
      <c r="Q743" s="2">
        <f t="shared" si="44"/>
        <v>165.44</v>
      </c>
      <c r="R743" s="2">
        <f t="shared" si="45"/>
        <v>88.25</v>
      </c>
      <c r="S743" s="2">
        <f t="shared" si="46"/>
        <v>77.19</v>
      </c>
      <c r="T743" s="6">
        <f t="shared" si="47"/>
        <v>0.46657398452611215</v>
      </c>
    </row>
    <row r="744" spans="1:20" ht="15.6" x14ac:dyDescent="0.3">
      <c r="A744" s="3" t="s">
        <v>813</v>
      </c>
      <c r="B744" s="4">
        <v>46100</v>
      </c>
      <c r="C744" s="5">
        <f>YEAR(SalesData[[#This Row],[Order Date]])</f>
        <v>2026</v>
      </c>
      <c r="D744" s="6" t="str">
        <f>"Q"&amp;ROUNDUP(MONTH(SalesData[[#This Row],[Order Date]])/3,0)</f>
        <v>Q1</v>
      </c>
      <c r="E744" s="7">
        <f>MONTH(SalesData[[#This Row],[Order Date]])</f>
        <v>3</v>
      </c>
      <c r="F744" s="6" t="str">
        <f>TEXT(SalesData[[#This Row],[Order Date]],"mmm")</f>
        <v>Mar</v>
      </c>
      <c r="G744" s="8" t="s">
        <v>21</v>
      </c>
      <c r="H744" s="8" t="s">
        <v>89</v>
      </c>
      <c r="I744" s="8" t="s">
        <v>30</v>
      </c>
      <c r="J744" s="8" t="s">
        <v>24</v>
      </c>
      <c r="K744" s="8" t="s">
        <v>25</v>
      </c>
      <c r="L744" s="8" t="s">
        <v>70</v>
      </c>
      <c r="M744" s="7">
        <v>1</v>
      </c>
      <c r="N744" s="2">
        <v>145.19</v>
      </c>
      <c r="O744" s="9">
        <v>0</v>
      </c>
      <c r="P744" s="2">
        <v>80.67</v>
      </c>
      <c r="Q744" s="2">
        <f t="shared" si="44"/>
        <v>145.19</v>
      </c>
      <c r="R744" s="2">
        <f t="shared" si="45"/>
        <v>80.67</v>
      </c>
      <c r="S744" s="2">
        <f t="shared" si="46"/>
        <v>64.52</v>
      </c>
      <c r="T744" s="6">
        <f t="shared" si="47"/>
        <v>0.44438322198498514</v>
      </c>
    </row>
    <row r="745" spans="1:20" ht="15.6" x14ac:dyDescent="0.3">
      <c r="A745" s="3" t="s">
        <v>814</v>
      </c>
      <c r="B745" s="4">
        <v>46122</v>
      </c>
      <c r="C745" s="5">
        <f>YEAR(SalesData[[#This Row],[Order Date]])</f>
        <v>2026</v>
      </c>
      <c r="D745" s="6" t="str">
        <f>"Q"&amp;ROUNDUP(MONTH(SalesData[[#This Row],[Order Date]])/3,0)</f>
        <v>Q2</v>
      </c>
      <c r="E745" s="7">
        <f>MONTH(SalesData[[#This Row],[Order Date]])</f>
        <v>4</v>
      </c>
      <c r="F745" s="6" t="str">
        <f>TEXT(SalesData[[#This Row],[Order Date]],"mmm")</f>
        <v>Apr</v>
      </c>
      <c r="G745" s="8" t="s">
        <v>28</v>
      </c>
      <c r="H745" s="8" t="s">
        <v>86</v>
      </c>
      <c r="I745" s="8" t="s">
        <v>23</v>
      </c>
      <c r="J745" s="8" t="s">
        <v>24</v>
      </c>
      <c r="K745" s="8" t="s">
        <v>25</v>
      </c>
      <c r="L745" s="8" t="s">
        <v>74</v>
      </c>
      <c r="M745" s="7">
        <v>1</v>
      </c>
      <c r="N745" s="2">
        <v>93.35</v>
      </c>
      <c r="O745" s="9">
        <v>0.1</v>
      </c>
      <c r="P745" s="2">
        <v>45.54</v>
      </c>
      <c r="Q745" s="2">
        <f t="shared" si="44"/>
        <v>84.015000000000001</v>
      </c>
      <c r="R745" s="2">
        <f t="shared" si="45"/>
        <v>45.54</v>
      </c>
      <c r="S745" s="2">
        <f t="shared" si="46"/>
        <v>38.475000000000001</v>
      </c>
      <c r="T745" s="6">
        <f t="shared" si="47"/>
        <v>0.45795393679700053</v>
      </c>
    </row>
    <row r="746" spans="1:20" ht="15.6" x14ac:dyDescent="0.3">
      <c r="A746" s="3" t="s">
        <v>815</v>
      </c>
      <c r="B746" s="4">
        <v>46044</v>
      </c>
      <c r="C746" s="5">
        <f>YEAR(SalesData[[#This Row],[Order Date]])</f>
        <v>2026</v>
      </c>
      <c r="D746" s="6" t="str">
        <f>"Q"&amp;ROUNDUP(MONTH(SalesData[[#This Row],[Order Date]])/3,0)</f>
        <v>Q1</v>
      </c>
      <c r="E746" s="7">
        <f>MONTH(SalesData[[#This Row],[Order Date]])</f>
        <v>1</v>
      </c>
      <c r="F746" s="6" t="str">
        <f>TEXT(SalesData[[#This Row],[Order Date]],"mmm")</f>
        <v>Jan</v>
      </c>
      <c r="G746" s="8" t="s">
        <v>28</v>
      </c>
      <c r="H746" s="8" t="s">
        <v>35</v>
      </c>
      <c r="I746" s="8" t="s">
        <v>30</v>
      </c>
      <c r="J746" s="8" t="s">
        <v>24</v>
      </c>
      <c r="K746" s="8" t="s">
        <v>51</v>
      </c>
      <c r="L746" s="8" t="s">
        <v>72</v>
      </c>
      <c r="M746" s="7">
        <v>1</v>
      </c>
      <c r="N746" s="2">
        <v>40.28</v>
      </c>
      <c r="O746" s="9">
        <v>0</v>
      </c>
      <c r="P746" s="2">
        <v>16.79</v>
      </c>
      <c r="Q746" s="2">
        <f t="shared" si="44"/>
        <v>40.28</v>
      </c>
      <c r="R746" s="2">
        <f t="shared" si="45"/>
        <v>16.79</v>
      </c>
      <c r="S746" s="2">
        <f t="shared" si="46"/>
        <v>23.490000000000002</v>
      </c>
      <c r="T746" s="6">
        <f t="shared" si="47"/>
        <v>0.58316782522343602</v>
      </c>
    </row>
    <row r="747" spans="1:20" ht="15.6" x14ac:dyDescent="0.3">
      <c r="A747" s="3" t="s">
        <v>816</v>
      </c>
      <c r="B747" s="4">
        <v>46182</v>
      </c>
      <c r="C747" s="5">
        <f>YEAR(SalesData[[#This Row],[Order Date]])</f>
        <v>2026</v>
      </c>
      <c r="D747" s="6" t="str">
        <f>"Q"&amp;ROUNDUP(MONTH(SalesData[[#This Row],[Order Date]])/3,0)</f>
        <v>Q2</v>
      </c>
      <c r="E747" s="7">
        <f>MONTH(SalesData[[#This Row],[Order Date]])</f>
        <v>6</v>
      </c>
      <c r="F747" s="6" t="str">
        <f>TEXT(SalesData[[#This Row],[Order Date]],"mmm")</f>
        <v>Jun</v>
      </c>
      <c r="G747" s="8" t="s">
        <v>54</v>
      </c>
      <c r="H747" s="8" t="s">
        <v>82</v>
      </c>
      <c r="I747" s="8" t="s">
        <v>48</v>
      </c>
      <c r="J747" s="8" t="s">
        <v>24</v>
      </c>
      <c r="K747" s="8" t="s">
        <v>98</v>
      </c>
      <c r="L747" s="8" t="s">
        <v>122</v>
      </c>
      <c r="M747" s="7">
        <v>1</v>
      </c>
      <c r="N747" s="2">
        <v>35.619999999999997</v>
      </c>
      <c r="O747" s="9">
        <v>0</v>
      </c>
      <c r="P747" s="2">
        <v>14.05</v>
      </c>
      <c r="Q747" s="2">
        <f t="shared" si="44"/>
        <v>35.619999999999997</v>
      </c>
      <c r="R747" s="2">
        <f t="shared" si="45"/>
        <v>14.05</v>
      </c>
      <c r="S747" s="2">
        <f t="shared" si="46"/>
        <v>21.569999999999997</v>
      </c>
      <c r="T747" s="6">
        <f t="shared" si="47"/>
        <v>0.60555867490174053</v>
      </c>
    </row>
    <row r="748" spans="1:20" ht="15.6" x14ac:dyDescent="0.3">
      <c r="A748" s="3" t="s">
        <v>817</v>
      </c>
      <c r="B748" s="4">
        <v>46145</v>
      </c>
      <c r="C748" s="5">
        <f>YEAR(SalesData[[#This Row],[Order Date]])</f>
        <v>2026</v>
      </c>
      <c r="D748" s="6" t="str">
        <f>"Q"&amp;ROUNDUP(MONTH(SalesData[[#This Row],[Order Date]])/3,0)</f>
        <v>Q2</v>
      </c>
      <c r="E748" s="7">
        <f>MONTH(SalesData[[#This Row],[Order Date]])</f>
        <v>5</v>
      </c>
      <c r="F748" s="6" t="str">
        <f>TEXT(SalesData[[#This Row],[Order Date]],"mmm")</f>
        <v>May</v>
      </c>
      <c r="G748" s="8" t="s">
        <v>28</v>
      </c>
      <c r="H748" s="8" t="s">
        <v>86</v>
      </c>
      <c r="I748" s="8" t="s">
        <v>45</v>
      </c>
      <c r="J748" s="8" t="s">
        <v>36</v>
      </c>
      <c r="K748" s="8" t="s">
        <v>25</v>
      </c>
      <c r="L748" s="8" t="s">
        <v>26</v>
      </c>
      <c r="M748" s="7">
        <v>5</v>
      </c>
      <c r="N748" s="2">
        <v>155.54</v>
      </c>
      <c r="O748" s="9">
        <v>0.1</v>
      </c>
      <c r="P748" s="2">
        <v>78.02</v>
      </c>
      <c r="Q748" s="2">
        <f t="shared" si="44"/>
        <v>699.93</v>
      </c>
      <c r="R748" s="2">
        <f t="shared" si="45"/>
        <v>390.09999999999997</v>
      </c>
      <c r="S748" s="2">
        <f t="shared" si="46"/>
        <v>309.83</v>
      </c>
      <c r="T748" s="6">
        <f t="shared" si="47"/>
        <v>0.44265855156944267</v>
      </c>
    </row>
    <row r="749" spans="1:20" ht="15.6" x14ac:dyDescent="0.3">
      <c r="A749" s="3" t="s">
        <v>818</v>
      </c>
      <c r="B749" s="4">
        <v>46158</v>
      </c>
      <c r="C749" s="5">
        <f>YEAR(SalesData[[#This Row],[Order Date]])</f>
        <v>2026</v>
      </c>
      <c r="D749" s="6" t="str">
        <f>"Q"&amp;ROUNDUP(MONTH(SalesData[[#This Row],[Order Date]])/3,0)</f>
        <v>Q2</v>
      </c>
      <c r="E749" s="7">
        <f>MONTH(SalesData[[#This Row],[Order Date]])</f>
        <v>5</v>
      </c>
      <c r="F749" s="6" t="str">
        <f>TEXT(SalesData[[#This Row],[Order Date]],"mmm")</f>
        <v>May</v>
      </c>
      <c r="G749" s="8" t="s">
        <v>54</v>
      </c>
      <c r="H749" s="8" t="s">
        <v>57</v>
      </c>
      <c r="I749" s="8" t="s">
        <v>23</v>
      </c>
      <c r="J749" s="8" t="s">
        <v>36</v>
      </c>
      <c r="K749" s="8" t="s">
        <v>32</v>
      </c>
      <c r="L749" s="8" t="s">
        <v>37</v>
      </c>
      <c r="M749" s="7">
        <v>2</v>
      </c>
      <c r="N749" s="2">
        <v>131.1</v>
      </c>
      <c r="O749" s="9">
        <v>0</v>
      </c>
      <c r="P749" s="2">
        <v>65.55</v>
      </c>
      <c r="Q749" s="2">
        <f t="shared" si="44"/>
        <v>262.2</v>
      </c>
      <c r="R749" s="2">
        <f t="shared" si="45"/>
        <v>131.1</v>
      </c>
      <c r="S749" s="2">
        <f t="shared" si="46"/>
        <v>131.1</v>
      </c>
      <c r="T749" s="6">
        <f t="shared" si="47"/>
        <v>0.5</v>
      </c>
    </row>
    <row r="750" spans="1:20" ht="15.6" x14ac:dyDescent="0.3">
      <c r="A750" s="3" t="s">
        <v>819</v>
      </c>
      <c r="B750" s="4">
        <v>46159</v>
      </c>
      <c r="C750" s="5">
        <f>YEAR(SalesData[[#This Row],[Order Date]])</f>
        <v>2026</v>
      </c>
      <c r="D750" s="6" t="str">
        <f>"Q"&amp;ROUNDUP(MONTH(SalesData[[#This Row],[Order Date]])/3,0)</f>
        <v>Q2</v>
      </c>
      <c r="E750" s="7">
        <f>MONTH(SalesData[[#This Row],[Order Date]])</f>
        <v>5</v>
      </c>
      <c r="F750" s="6" t="str">
        <f>TEXT(SalesData[[#This Row],[Order Date]],"mmm")</f>
        <v>May</v>
      </c>
      <c r="G750" s="8" t="s">
        <v>61</v>
      </c>
      <c r="H750" s="8" t="s">
        <v>108</v>
      </c>
      <c r="I750" s="8" t="s">
        <v>23</v>
      </c>
      <c r="J750" s="8" t="s">
        <v>36</v>
      </c>
      <c r="K750" s="8" t="s">
        <v>25</v>
      </c>
      <c r="L750" s="8" t="s">
        <v>49</v>
      </c>
      <c r="M750" s="7">
        <v>1</v>
      </c>
      <c r="N750" s="2">
        <v>70.62</v>
      </c>
      <c r="O750" s="9">
        <v>0</v>
      </c>
      <c r="P750" s="2">
        <v>32.53</v>
      </c>
      <c r="Q750" s="2">
        <f t="shared" si="44"/>
        <v>70.62</v>
      </c>
      <c r="R750" s="2">
        <f t="shared" si="45"/>
        <v>32.53</v>
      </c>
      <c r="S750" s="2">
        <f t="shared" si="46"/>
        <v>38.090000000000003</v>
      </c>
      <c r="T750" s="6">
        <f t="shared" si="47"/>
        <v>0.53936561880487111</v>
      </c>
    </row>
    <row r="751" spans="1:20" ht="15.6" x14ac:dyDescent="0.3">
      <c r="A751" s="3" t="s">
        <v>820</v>
      </c>
      <c r="B751" s="4">
        <v>46092</v>
      </c>
      <c r="C751" s="5">
        <f>YEAR(SalesData[[#This Row],[Order Date]])</f>
        <v>2026</v>
      </c>
      <c r="D751" s="6" t="str">
        <f>"Q"&amp;ROUNDUP(MONTH(SalesData[[#This Row],[Order Date]])/3,0)</f>
        <v>Q1</v>
      </c>
      <c r="E751" s="7">
        <f>MONTH(SalesData[[#This Row],[Order Date]])</f>
        <v>3</v>
      </c>
      <c r="F751" s="6" t="str">
        <f>TEXT(SalesData[[#This Row],[Order Date]],"mmm")</f>
        <v>Mar</v>
      </c>
      <c r="G751" s="8" t="s">
        <v>54</v>
      </c>
      <c r="H751" s="8" t="s">
        <v>57</v>
      </c>
      <c r="I751" s="8" t="s">
        <v>23</v>
      </c>
      <c r="J751" s="8" t="s">
        <v>24</v>
      </c>
      <c r="K751" s="8" t="s">
        <v>32</v>
      </c>
      <c r="L751" s="8" t="s">
        <v>33</v>
      </c>
      <c r="M751" s="7">
        <v>2</v>
      </c>
      <c r="N751" s="2">
        <v>36.08</v>
      </c>
      <c r="O751" s="9">
        <v>0.05</v>
      </c>
      <c r="P751" s="2">
        <v>13.19</v>
      </c>
      <c r="Q751" s="2">
        <f t="shared" si="44"/>
        <v>68.551999999999992</v>
      </c>
      <c r="R751" s="2">
        <f t="shared" si="45"/>
        <v>26.38</v>
      </c>
      <c r="S751" s="2">
        <f t="shared" si="46"/>
        <v>42.171999999999997</v>
      </c>
      <c r="T751" s="6">
        <f t="shared" si="47"/>
        <v>0.61518263507993931</v>
      </c>
    </row>
    <row r="752" spans="1:20" ht="15.6" x14ac:dyDescent="0.3">
      <c r="A752" s="3" t="s">
        <v>821</v>
      </c>
      <c r="B752" s="4">
        <v>46213</v>
      </c>
      <c r="C752" s="5">
        <f>YEAR(SalesData[[#This Row],[Order Date]])</f>
        <v>2026</v>
      </c>
      <c r="D752" s="6" t="str">
        <f>"Q"&amp;ROUNDUP(MONTH(SalesData[[#This Row],[Order Date]])/3,0)</f>
        <v>Q3</v>
      </c>
      <c r="E752" s="7">
        <f>MONTH(SalesData[[#This Row],[Order Date]])</f>
        <v>7</v>
      </c>
      <c r="F752" s="6" t="str">
        <f>TEXT(SalesData[[#This Row],[Order Date]],"mmm")</f>
        <v>Jul</v>
      </c>
      <c r="G752" s="8" t="s">
        <v>54</v>
      </c>
      <c r="H752" s="8" t="s">
        <v>57</v>
      </c>
      <c r="I752" s="8" t="s">
        <v>30</v>
      </c>
      <c r="J752" s="8" t="s">
        <v>24</v>
      </c>
      <c r="K752" s="8" t="s">
        <v>98</v>
      </c>
      <c r="L752" s="8" t="s">
        <v>103</v>
      </c>
      <c r="M752" s="7">
        <v>2</v>
      </c>
      <c r="N752" s="2">
        <v>51.75</v>
      </c>
      <c r="O752" s="9">
        <v>0</v>
      </c>
      <c r="P752" s="2">
        <v>21.4</v>
      </c>
      <c r="Q752" s="2">
        <f t="shared" si="44"/>
        <v>103.5</v>
      </c>
      <c r="R752" s="2">
        <f t="shared" si="45"/>
        <v>42.8</v>
      </c>
      <c r="S752" s="2">
        <f t="shared" si="46"/>
        <v>60.7</v>
      </c>
      <c r="T752" s="6">
        <f t="shared" si="47"/>
        <v>0.58647342995169083</v>
      </c>
    </row>
    <row r="753" spans="1:20" ht="15.6" x14ac:dyDescent="0.3">
      <c r="A753" s="3" t="s">
        <v>822</v>
      </c>
      <c r="B753" s="4">
        <v>46140</v>
      </c>
      <c r="C753" s="5">
        <f>YEAR(SalesData[[#This Row],[Order Date]])</f>
        <v>2026</v>
      </c>
      <c r="D753" s="6" t="str">
        <f>"Q"&amp;ROUNDUP(MONTH(SalesData[[#This Row],[Order Date]])/3,0)</f>
        <v>Q2</v>
      </c>
      <c r="E753" s="7">
        <f>MONTH(SalesData[[#This Row],[Order Date]])</f>
        <v>4</v>
      </c>
      <c r="F753" s="6" t="str">
        <f>TEXT(SalesData[[#This Row],[Order Date]],"mmm")</f>
        <v>Apr</v>
      </c>
      <c r="G753" s="8" t="s">
        <v>28</v>
      </c>
      <c r="H753" s="8" t="s">
        <v>29</v>
      </c>
      <c r="I753" s="8" t="s">
        <v>30</v>
      </c>
      <c r="J753" s="8" t="s">
        <v>31</v>
      </c>
      <c r="K753" s="8" t="s">
        <v>98</v>
      </c>
      <c r="L753" s="8" t="s">
        <v>131</v>
      </c>
      <c r="M753" s="7">
        <v>1</v>
      </c>
      <c r="N753" s="2">
        <v>40.950000000000003</v>
      </c>
      <c r="O753" s="9">
        <v>0.15</v>
      </c>
      <c r="P753" s="2">
        <v>14.89</v>
      </c>
      <c r="Q753" s="2">
        <f t="shared" si="44"/>
        <v>34.807500000000005</v>
      </c>
      <c r="R753" s="2">
        <f t="shared" si="45"/>
        <v>14.89</v>
      </c>
      <c r="S753" s="2">
        <f t="shared" si="46"/>
        <v>19.917500000000004</v>
      </c>
      <c r="T753" s="6">
        <f t="shared" si="47"/>
        <v>0.57221863104216053</v>
      </c>
    </row>
    <row r="754" spans="1:20" ht="15.6" x14ac:dyDescent="0.3">
      <c r="A754" s="3" t="s">
        <v>823</v>
      </c>
      <c r="B754" s="4">
        <v>46162</v>
      </c>
      <c r="C754" s="5">
        <f>YEAR(SalesData[[#This Row],[Order Date]])</f>
        <v>2026</v>
      </c>
      <c r="D754" s="6" t="str">
        <f>"Q"&amp;ROUNDUP(MONTH(SalesData[[#This Row],[Order Date]])/3,0)</f>
        <v>Q2</v>
      </c>
      <c r="E754" s="7">
        <f>MONTH(SalesData[[#This Row],[Order Date]])</f>
        <v>5</v>
      </c>
      <c r="F754" s="6" t="str">
        <f>TEXT(SalesData[[#This Row],[Order Date]],"mmm")</f>
        <v>May</v>
      </c>
      <c r="G754" s="8" t="s">
        <v>61</v>
      </c>
      <c r="H754" s="8" t="s">
        <v>69</v>
      </c>
      <c r="I754" s="8" t="s">
        <v>23</v>
      </c>
      <c r="J754" s="8" t="s">
        <v>31</v>
      </c>
      <c r="K754" s="8" t="s">
        <v>25</v>
      </c>
      <c r="L754" s="8" t="s">
        <v>49</v>
      </c>
      <c r="M754" s="7">
        <v>1</v>
      </c>
      <c r="N754" s="2">
        <v>73.150000000000006</v>
      </c>
      <c r="O754" s="9">
        <v>0</v>
      </c>
      <c r="P754" s="2">
        <v>32.950000000000003</v>
      </c>
      <c r="Q754" s="2">
        <f t="shared" si="44"/>
        <v>73.150000000000006</v>
      </c>
      <c r="R754" s="2">
        <f t="shared" si="45"/>
        <v>32.950000000000003</v>
      </c>
      <c r="S754" s="2">
        <f t="shared" si="46"/>
        <v>40.200000000000003</v>
      </c>
      <c r="T754" s="6">
        <f t="shared" si="47"/>
        <v>0.54955570745044424</v>
      </c>
    </row>
    <row r="755" spans="1:20" ht="15.6" x14ac:dyDescent="0.3">
      <c r="A755" s="3" t="s">
        <v>824</v>
      </c>
      <c r="B755" s="4">
        <v>46253</v>
      </c>
      <c r="C755" s="5">
        <f>YEAR(SalesData[[#This Row],[Order Date]])</f>
        <v>2026</v>
      </c>
      <c r="D755" s="6" t="str">
        <f>"Q"&amp;ROUNDUP(MONTH(SalesData[[#This Row],[Order Date]])/3,0)</f>
        <v>Q3</v>
      </c>
      <c r="E755" s="7">
        <f>MONTH(SalesData[[#This Row],[Order Date]])</f>
        <v>8</v>
      </c>
      <c r="F755" s="6" t="str">
        <f>TEXT(SalesData[[#This Row],[Order Date]],"mmm")</f>
        <v>Aug</v>
      </c>
      <c r="G755" s="8" t="s">
        <v>61</v>
      </c>
      <c r="H755" s="8" t="s">
        <v>76</v>
      </c>
      <c r="I755" s="8" t="s">
        <v>30</v>
      </c>
      <c r="J755" s="8" t="s">
        <v>31</v>
      </c>
      <c r="K755" s="8" t="s">
        <v>32</v>
      </c>
      <c r="L755" s="8" t="s">
        <v>37</v>
      </c>
      <c r="M755" s="7">
        <v>1</v>
      </c>
      <c r="N755" s="2">
        <v>130.94</v>
      </c>
      <c r="O755" s="9">
        <v>0</v>
      </c>
      <c r="P755" s="2">
        <v>66.06</v>
      </c>
      <c r="Q755" s="2">
        <f t="shared" si="44"/>
        <v>130.94</v>
      </c>
      <c r="R755" s="2">
        <f t="shared" si="45"/>
        <v>66.06</v>
      </c>
      <c r="S755" s="2">
        <f t="shared" si="46"/>
        <v>64.88</v>
      </c>
      <c r="T755" s="6">
        <f t="shared" si="47"/>
        <v>0.49549411944402011</v>
      </c>
    </row>
    <row r="756" spans="1:20" ht="15.6" x14ac:dyDescent="0.3">
      <c r="A756" s="3" t="s">
        <v>825</v>
      </c>
      <c r="B756" s="4">
        <v>46182</v>
      </c>
      <c r="C756" s="5">
        <f>YEAR(SalesData[[#This Row],[Order Date]])</f>
        <v>2026</v>
      </c>
      <c r="D756" s="6" t="str">
        <f>"Q"&amp;ROUNDUP(MONTH(SalesData[[#This Row],[Order Date]])/3,0)</f>
        <v>Q2</v>
      </c>
      <c r="E756" s="7">
        <f>MONTH(SalesData[[#This Row],[Order Date]])</f>
        <v>6</v>
      </c>
      <c r="F756" s="6" t="str">
        <f>TEXT(SalesData[[#This Row],[Order Date]],"mmm")</f>
        <v>Jun</v>
      </c>
      <c r="G756" s="8" t="s">
        <v>21</v>
      </c>
      <c r="H756" s="8" t="s">
        <v>89</v>
      </c>
      <c r="I756" s="8" t="s">
        <v>30</v>
      </c>
      <c r="J756" s="8" t="s">
        <v>24</v>
      </c>
      <c r="K756" s="8" t="s">
        <v>25</v>
      </c>
      <c r="L756" s="8" t="s">
        <v>26</v>
      </c>
      <c r="M756" s="7">
        <v>3</v>
      </c>
      <c r="N756" s="2">
        <v>157.43</v>
      </c>
      <c r="O756" s="9">
        <v>0.15</v>
      </c>
      <c r="P756" s="2">
        <v>77.56</v>
      </c>
      <c r="Q756" s="2">
        <f t="shared" si="44"/>
        <v>401.44650000000001</v>
      </c>
      <c r="R756" s="2">
        <f t="shared" si="45"/>
        <v>232.68</v>
      </c>
      <c r="S756" s="2">
        <f t="shared" si="46"/>
        <v>168.76650000000001</v>
      </c>
      <c r="T756" s="6">
        <f t="shared" si="47"/>
        <v>0.42039599299034863</v>
      </c>
    </row>
    <row r="757" spans="1:20" ht="15.6" x14ac:dyDescent="0.3">
      <c r="A757" s="3" t="s">
        <v>826</v>
      </c>
      <c r="B757" s="4">
        <v>46188</v>
      </c>
      <c r="C757" s="5">
        <f>YEAR(SalesData[[#This Row],[Order Date]])</f>
        <v>2026</v>
      </c>
      <c r="D757" s="6" t="str">
        <f>"Q"&amp;ROUNDUP(MONTH(SalesData[[#This Row],[Order Date]])/3,0)</f>
        <v>Q2</v>
      </c>
      <c r="E757" s="7">
        <f>MONTH(SalesData[[#This Row],[Order Date]])</f>
        <v>6</v>
      </c>
      <c r="F757" s="6" t="str">
        <f>TEXT(SalesData[[#This Row],[Order Date]],"mmm")</f>
        <v>Jun</v>
      </c>
      <c r="G757" s="8" t="s">
        <v>54</v>
      </c>
      <c r="H757" s="8" t="s">
        <v>92</v>
      </c>
      <c r="I757" s="8" t="s">
        <v>30</v>
      </c>
      <c r="J757" s="8" t="s">
        <v>24</v>
      </c>
      <c r="K757" s="8" t="s">
        <v>32</v>
      </c>
      <c r="L757" s="8" t="s">
        <v>33</v>
      </c>
      <c r="M757" s="7">
        <v>2</v>
      </c>
      <c r="N757" s="2">
        <v>36.11</v>
      </c>
      <c r="O757" s="9">
        <v>0.05</v>
      </c>
      <c r="P757" s="2">
        <v>13.29</v>
      </c>
      <c r="Q757" s="2">
        <f t="shared" si="44"/>
        <v>68.608999999999995</v>
      </c>
      <c r="R757" s="2">
        <f t="shared" si="45"/>
        <v>26.58</v>
      </c>
      <c r="S757" s="2">
        <f t="shared" si="46"/>
        <v>42.028999999999996</v>
      </c>
      <c r="T757" s="6">
        <f t="shared" si="47"/>
        <v>0.6125872698917052</v>
      </c>
    </row>
    <row r="758" spans="1:20" ht="15.6" x14ac:dyDescent="0.3">
      <c r="A758" s="3" t="s">
        <v>827</v>
      </c>
      <c r="B758" s="4">
        <v>46027</v>
      </c>
      <c r="C758" s="5">
        <f>YEAR(SalesData[[#This Row],[Order Date]])</f>
        <v>2026</v>
      </c>
      <c r="D758" s="6" t="str">
        <f>"Q"&amp;ROUNDUP(MONTH(SalesData[[#This Row],[Order Date]])/3,0)</f>
        <v>Q1</v>
      </c>
      <c r="E758" s="7">
        <f>MONTH(SalesData[[#This Row],[Order Date]])</f>
        <v>1</v>
      </c>
      <c r="F758" s="6" t="str">
        <f>TEXT(SalesData[[#This Row],[Order Date]],"mmm")</f>
        <v>Jan</v>
      </c>
      <c r="G758" s="8" t="s">
        <v>21</v>
      </c>
      <c r="H758" s="8" t="s">
        <v>89</v>
      </c>
      <c r="I758" s="8" t="s">
        <v>30</v>
      </c>
      <c r="J758" s="8" t="s">
        <v>24</v>
      </c>
      <c r="K758" s="8" t="s">
        <v>51</v>
      </c>
      <c r="L758" s="8" t="s">
        <v>58</v>
      </c>
      <c r="M758" s="7">
        <v>1</v>
      </c>
      <c r="N758" s="2">
        <v>104.23</v>
      </c>
      <c r="O758" s="9">
        <v>0.1</v>
      </c>
      <c r="P758" s="2">
        <v>51.6</v>
      </c>
      <c r="Q758" s="2">
        <f t="shared" si="44"/>
        <v>93.807000000000002</v>
      </c>
      <c r="R758" s="2">
        <f t="shared" si="45"/>
        <v>51.6</v>
      </c>
      <c r="S758" s="2">
        <f t="shared" si="46"/>
        <v>42.207000000000001</v>
      </c>
      <c r="T758" s="6">
        <f t="shared" si="47"/>
        <v>0.44993443986056475</v>
      </c>
    </row>
    <row r="759" spans="1:20" ht="15.6" x14ac:dyDescent="0.3">
      <c r="A759" s="3" t="s">
        <v>828</v>
      </c>
      <c r="B759" s="4">
        <v>46178</v>
      </c>
      <c r="C759" s="5">
        <f>YEAR(SalesData[[#This Row],[Order Date]])</f>
        <v>2026</v>
      </c>
      <c r="D759" s="6" t="str">
        <f>"Q"&amp;ROUNDUP(MONTH(SalesData[[#This Row],[Order Date]])/3,0)</f>
        <v>Q2</v>
      </c>
      <c r="E759" s="7">
        <f>MONTH(SalesData[[#This Row],[Order Date]])</f>
        <v>6</v>
      </c>
      <c r="F759" s="6" t="str">
        <f>TEXT(SalesData[[#This Row],[Order Date]],"mmm")</f>
        <v>Jun</v>
      </c>
      <c r="G759" s="8" t="s">
        <v>61</v>
      </c>
      <c r="H759" s="8" t="s">
        <v>69</v>
      </c>
      <c r="I759" s="8" t="s">
        <v>30</v>
      </c>
      <c r="J759" s="8" t="s">
        <v>36</v>
      </c>
      <c r="K759" s="8" t="s">
        <v>39</v>
      </c>
      <c r="L759" s="8" t="s">
        <v>67</v>
      </c>
      <c r="M759" s="7">
        <v>1</v>
      </c>
      <c r="N759" s="2">
        <v>125.32</v>
      </c>
      <c r="O759" s="9">
        <v>0</v>
      </c>
      <c r="P759" s="2">
        <v>59.03</v>
      </c>
      <c r="Q759" s="2">
        <f t="shared" si="44"/>
        <v>125.32</v>
      </c>
      <c r="R759" s="2">
        <f t="shared" si="45"/>
        <v>59.03</v>
      </c>
      <c r="S759" s="2">
        <f t="shared" si="46"/>
        <v>66.289999999999992</v>
      </c>
      <c r="T759" s="6">
        <f t="shared" si="47"/>
        <v>0.52896584743057773</v>
      </c>
    </row>
    <row r="760" spans="1:20" ht="15.6" x14ac:dyDescent="0.3">
      <c r="A760" s="3" t="s">
        <v>829</v>
      </c>
      <c r="B760" s="4">
        <v>46045</v>
      </c>
      <c r="C760" s="5">
        <f>YEAR(SalesData[[#This Row],[Order Date]])</f>
        <v>2026</v>
      </c>
      <c r="D760" s="6" t="str">
        <f>"Q"&amp;ROUNDUP(MONTH(SalesData[[#This Row],[Order Date]])/3,0)</f>
        <v>Q1</v>
      </c>
      <c r="E760" s="7">
        <f>MONTH(SalesData[[#This Row],[Order Date]])</f>
        <v>1</v>
      </c>
      <c r="F760" s="6" t="str">
        <f>TEXT(SalesData[[#This Row],[Order Date]],"mmm")</f>
        <v>Jan</v>
      </c>
      <c r="G760" s="8" t="s">
        <v>21</v>
      </c>
      <c r="H760" s="8" t="s">
        <v>89</v>
      </c>
      <c r="I760" s="8" t="s">
        <v>30</v>
      </c>
      <c r="J760" s="8" t="s">
        <v>24</v>
      </c>
      <c r="K760" s="8" t="s">
        <v>39</v>
      </c>
      <c r="L760" s="8" t="s">
        <v>125</v>
      </c>
      <c r="M760" s="7">
        <v>2</v>
      </c>
      <c r="N760" s="2">
        <v>333.29</v>
      </c>
      <c r="O760" s="9">
        <v>0</v>
      </c>
      <c r="P760" s="2">
        <v>197.18</v>
      </c>
      <c r="Q760" s="2">
        <f t="shared" si="44"/>
        <v>666.58</v>
      </c>
      <c r="R760" s="2">
        <f t="shared" si="45"/>
        <v>394.36</v>
      </c>
      <c r="S760" s="2">
        <f t="shared" si="46"/>
        <v>272.22000000000003</v>
      </c>
      <c r="T760" s="6">
        <f t="shared" si="47"/>
        <v>0.40838308980167426</v>
      </c>
    </row>
    <row r="761" spans="1:20" ht="15.6" x14ac:dyDescent="0.3">
      <c r="A761" s="3" t="s">
        <v>830</v>
      </c>
      <c r="B761" s="4">
        <v>46101</v>
      </c>
      <c r="C761" s="5">
        <f>YEAR(SalesData[[#This Row],[Order Date]])</f>
        <v>2026</v>
      </c>
      <c r="D761" s="6" t="str">
        <f>"Q"&amp;ROUNDUP(MONTH(SalesData[[#This Row],[Order Date]])/3,0)</f>
        <v>Q1</v>
      </c>
      <c r="E761" s="7">
        <f>MONTH(SalesData[[#This Row],[Order Date]])</f>
        <v>3</v>
      </c>
      <c r="F761" s="6" t="str">
        <f>TEXT(SalesData[[#This Row],[Order Date]],"mmm")</f>
        <v>Mar</v>
      </c>
      <c r="G761" s="8" t="s">
        <v>54</v>
      </c>
      <c r="H761" s="8" t="s">
        <v>57</v>
      </c>
      <c r="I761" s="8" t="s">
        <v>48</v>
      </c>
      <c r="J761" s="8" t="s">
        <v>24</v>
      </c>
      <c r="K761" s="8" t="s">
        <v>51</v>
      </c>
      <c r="L761" s="8" t="s">
        <v>52</v>
      </c>
      <c r="M761" s="7">
        <v>2</v>
      </c>
      <c r="N761" s="2">
        <v>51.29</v>
      </c>
      <c r="O761" s="9">
        <v>0</v>
      </c>
      <c r="P761" s="2">
        <v>23.15</v>
      </c>
      <c r="Q761" s="2">
        <f t="shared" si="44"/>
        <v>102.58</v>
      </c>
      <c r="R761" s="2">
        <f t="shared" si="45"/>
        <v>46.3</v>
      </c>
      <c r="S761" s="2">
        <f t="shared" si="46"/>
        <v>56.28</v>
      </c>
      <c r="T761" s="6">
        <f t="shared" si="47"/>
        <v>0.54864496003119523</v>
      </c>
    </row>
    <row r="762" spans="1:20" ht="15.6" x14ac:dyDescent="0.3">
      <c r="A762" s="3" t="s">
        <v>831</v>
      </c>
      <c r="B762" s="4">
        <v>46286</v>
      </c>
      <c r="C762" s="5">
        <f>YEAR(SalesData[[#This Row],[Order Date]])</f>
        <v>2026</v>
      </c>
      <c r="D762" s="6" t="str">
        <f>"Q"&amp;ROUNDUP(MONTH(SalesData[[#This Row],[Order Date]])/3,0)</f>
        <v>Q3</v>
      </c>
      <c r="E762" s="7">
        <f>MONTH(SalesData[[#This Row],[Order Date]])</f>
        <v>9</v>
      </c>
      <c r="F762" s="6" t="str">
        <f>TEXT(SalesData[[#This Row],[Order Date]],"mmm")</f>
        <v>Sep</v>
      </c>
      <c r="G762" s="8" t="s">
        <v>61</v>
      </c>
      <c r="H762" s="8" t="s">
        <v>69</v>
      </c>
      <c r="I762" s="8" t="s">
        <v>30</v>
      </c>
      <c r="J762" s="8" t="s">
        <v>36</v>
      </c>
      <c r="K762" s="8" t="s">
        <v>25</v>
      </c>
      <c r="L762" s="8" t="s">
        <v>70</v>
      </c>
      <c r="M762" s="7">
        <v>2</v>
      </c>
      <c r="N762" s="2">
        <v>146.81</v>
      </c>
      <c r="O762" s="9">
        <v>0</v>
      </c>
      <c r="P762" s="2">
        <v>79.72</v>
      </c>
      <c r="Q762" s="2">
        <f t="shared" si="44"/>
        <v>293.62</v>
      </c>
      <c r="R762" s="2">
        <f t="shared" si="45"/>
        <v>159.44</v>
      </c>
      <c r="S762" s="2">
        <f t="shared" si="46"/>
        <v>134.18</v>
      </c>
      <c r="T762" s="6">
        <f t="shared" si="47"/>
        <v>0.45698521899053202</v>
      </c>
    </row>
    <row r="763" spans="1:20" ht="15.6" x14ac:dyDescent="0.3">
      <c r="A763" s="3" t="s">
        <v>832</v>
      </c>
      <c r="B763" s="4">
        <v>46268</v>
      </c>
      <c r="C763" s="5">
        <f>YEAR(SalesData[[#This Row],[Order Date]])</f>
        <v>2026</v>
      </c>
      <c r="D763" s="6" t="str">
        <f>"Q"&amp;ROUNDUP(MONTH(SalesData[[#This Row],[Order Date]])/3,0)</f>
        <v>Q3</v>
      </c>
      <c r="E763" s="7">
        <f>MONTH(SalesData[[#This Row],[Order Date]])</f>
        <v>9</v>
      </c>
      <c r="F763" s="6" t="str">
        <f>TEXT(SalesData[[#This Row],[Order Date]],"mmm")</f>
        <v>Sep</v>
      </c>
      <c r="G763" s="8" t="s">
        <v>54</v>
      </c>
      <c r="H763" s="8" t="s">
        <v>112</v>
      </c>
      <c r="I763" s="8" t="s">
        <v>23</v>
      </c>
      <c r="J763" s="8" t="s">
        <v>24</v>
      </c>
      <c r="K763" s="8" t="s">
        <v>39</v>
      </c>
      <c r="L763" s="8" t="s">
        <v>125</v>
      </c>
      <c r="M763" s="7">
        <v>4</v>
      </c>
      <c r="N763" s="2">
        <v>332.93</v>
      </c>
      <c r="O763" s="9">
        <v>0</v>
      </c>
      <c r="P763" s="2">
        <v>193.56</v>
      </c>
      <c r="Q763" s="2">
        <f t="shared" si="44"/>
        <v>1331.72</v>
      </c>
      <c r="R763" s="2">
        <f t="shared" si="45"/>
        <v>774.24</v>
      </c>
      <c r="S763" s="2">
        <f t="shared" si="46"/>
        <v>557.48</v>
      </c>
      <c r="T763" s="6">
        <f t="shared" si="47"/>
        <v>0.41861652599645571</v>
      </c>
    </row>
    <row r="764" spans="1:20" ht="15.6" x14ac:dyDescent="0.3">
      <c r="A764" s="3" t="s">
        <v>833</v>
      </c>
      <c r="B764" s="4">
        <v>46209</v>
      </c>
      <c r="C764" s="5">
        <f>YEAR(SalesData[[#This Row],[Order Date]])</f>
        <v>2026</v>
      </c>
      <c r="D764" s="6" t="str">
        <f>"Q"&amp;ROUNDUP(MONTH(SalesData[[#This Row],[Order Date]])/3,0)</f>
        <v>Q3</v>
      </c>
      <c r="E764" s="7">
        <f>MONTH(SalesData[[#This Row],[Order Date]])</f>
        <v>7</v>
      </c>
      <c r="F764" s="6" t="str">
        <f>TEXT(SalesData[[#This Row],[Order Date]],"mmm")</f>
        <v>Jul</v>
      </c>
      <c r="G764" s="8" t="s">
        <v>54</v>
      </c>
      <c r="H764" s="8" t="s">
        <v>92</v>
      </c>
      <c r="I764" s="8" t="s">
        <v>30</v>
      </c>
      <c r="J764" s="8" t="s">
        <v>31</v>
      </c>
      <c r="K764" s="8" t="s">
        <v>98</v>
      </c>
      <c r="L764" s="8" t="s">
        <v>122</v>
      </c>
      <c r="M764" s="7">
        <v>1</v>
      </c>
      <c r="N764" s="2">
        <v>36.19</v>
      </c>
      <c r="O764" s="9">
        <v>0</v>
      </c>
      <c r="P764" s="2">
        <v>13.91</v>
      </c>
      <c r="Q764" s="2">
        <f t="shared" si="44"/>
        <v>36.19</v>
      </c>
      <c r="R764" s="2">
        <f t="shared" si="45"/>
        <v>13.91</v>
      </c>
      <c r="S764" s="2">
        <f t="shared" si="46"/>
        <v>22.279999999999998</v>
      </c>
      <c r="T764" s="6">
        <f t="shared" si="47"/>
        <v>0.61563967946946663</v>
      </c>
    </row>
    <row r="765" spans="1:20" ht="15.6" x14ac:dyDescent="0.3">
      <c r="A765" s="3" t="s">
        <v>834</v>
      </c>
      <c r="B765" s="4">
        <v>46351</v>
      </c>
      <c r="C765" s="5">
        <f>YEAR(SalesData[[#This Row],[Order Date]])</f>
        <v>2026</v>
      </c>
      <c r="D765" s="6" t="str">
        <f>"Q"&amp;ROUNDUP(MONTH(SalesData[[#This Row],[Order Date]])/3,0)</f>
        <v>Q4</v>
      </c>
      <c r="E765" s="7">
        <f>MONTH(SalesData[[#This Row],[Order Date]])</f>
        <v>11</v>
      </c>
      <c r="F765" s="6" t="str">
        <f>TEXT(SalesData[[#This Row],[Order Date]],"mmm")</f>
        <v>Nov</v>
      </c>
      <c r="G765" s="8" t="s">
        <v>28</v>
      </c>
      <c r="H765" s="8" t="s">
        <v>86</v>
      </c>
      <c r="I765" s="8" t="s">
        <v>23</v>
      </c>
      <c r="J765" s="8" t="s">
        <v>24</v>
      </c>
      <c r="K765" s="8" t="s">
        <v>39</v>
      </c>
      <c r="L765" s="8" t="s">
        <v>67</v>
      </c>
      <c r="M765" s="7">
        <v>1</v>
      </c>
      <c r="N765" s="2">
        <v>121.53</v>
      </c>
      <c r="O765" s="9">
        <v>0.15</v>
      </c>
      <c r="P765" s="2">
        <v>62.14</v>
      </c>
      <c r="Q765" s="2">
        <f t="shared" si="44"/>
        <v>103.3005</v>
      </c>
      <c r="R765" s="2">
        <f t="shared" si="45"/>
        <v>62.14</v>
      </c>
      <c r="S765" s="2">
        <f t="shared" si="46"/>
        <v>41.160499999999999</v>
      </c>
      <c r="T765" s="6">
        <f t="shared" si="47"/>
        <v>0.39845402490791426</v>
      </c>
    </row>
    <row r="766" spans="1:20" ht="15.6" x14ac:dyDescent="0.3">
      <c r="A766" s="3" t="s">
        <v>835</v>
      </c>
      <c r="B766" s="4">
        <v>46272</v>
      </c>
      <c r="C766" s="5">
        <f>YEAR(SalesData[[#This Row],[Order Date]])</f>
        <v>2026</v>
      </c>
      <c r="D766" s="6" t="str">
        <f>"Q"&amp;ROUNDUP(MONTH(SalesData[[#This Row],[Order Date]])/3,0)</f>
        <v>Q3</v>
      </c>
      <c r="E766" s="7">
        <f>MONTH(SalesData[[#This Row],[Order Date]])</f>
        <v>9</v>
      </c>
      <c r="F766" s="6" t="str">
        <f>TEXT(SalesData[[#This Row],[Order Date]],"mmm")</f>
        <v>Sep</v>
      </c>
      <c r="G766" s="8" t="s">
        <v>28</v>
      </c>
      <c r="H766" s="8" t="s">
        <v>86</v>
      </c>
      <c r="I766" s="8" t="s">
        <v>48</v>
      </c>
      <c r="J766" s="8" t="s">
        <v>24</v>
      </c>
      <c r="K766" s="8" t="s">
        <v>98</v>
      </c>
      <c r="L766" s="8" t="s">
        <v>122</v>
      </c>
      <c r="M766" s="7">
        <v>4</v>
      </c>
      <c r="N766" s="2">
        <v>36.380000000000003</v>
      </c>
      <c r="O766" s="9">
        <v>0</v>
      </c>
      <c r="P766" s="2">
        <v>14.16</v>
      </c>
      <c r="Q766" s="2">
        <f t="shared" si="44"/>
        <v>145.52000000000001</v>
      </c>
      <c r="R766" s="2">
        <f t="shared" si="45"/>
        <v>56.64</v>
      </c>
      <c r="S766" s="2">
        <f t="shared" si="46"/>
        <v>88.88000000000001</v>
      </c>
      <c r="T766" s="6">
        <f t="shared" si="47"/>
        <v>0.61077515118196812</v>
      </c>
    </row>
    <row r="767" spans="1:20" ht="15.6" x14ac:dyDescent="0.3">
      <c r="A767" s="3" t="s">
        <v>836</v>
      </c>
      <c r="B767" s="4">
        <v>46362</v>
      </c>
      <c r="C767" s="5">
        <f>YEAR(SalesData[[#This Row],[Order Date]])</f>
        <v>2026</v>
      </c>
      <c r="D767" s="6" t="str">
        <f>"Q"&amp;ROUNDUP(MONTH(SalesData[[#This Row],[Order Date]])/3,0)</f>
        <v>Q4</v>
      </c>
      <c r="E767" s="7">
        <f>MONTH(SalesData[[#This Row],[Order Date]])</f>
        <v>12</v>
      </c>
      <c r="F767" s="6" t="str">
        <f>TEXT(SalesData[[#This Row],[Order Date]],"mmm")</f>
        <v>Dec</v>
      </c>
      <c r="G767" s="8" t="s">
        <v>28</v>
      </c>
      <c r="H767" s="8" t="s">
        <v>29</v>
      </c>
      <c r="I767" s="8" t="s">
        <v>48</v>
      </c>
      <c r="J767" s="8" t="s">
        <v>36</v>
      </c>
      <c r="K767" s="8" t="s">
        <v>32</v>
      </c>
      <c r="L767" s="8" t="s">
        <v>65</v>
      </c>
      <c r="M767" s="7">
        <v>2</v>
      </c>
      <c r="N767" s="2">
        <v>46.01</v>
      </c>
      <c r="O767" s="9">
        <v>0.05</v>
      </c>
      <c r="P767" s="2">
        <v>18.399999999999999</v>
      </c>
      <c r="Q767" s="2">
        <f t="shared" si="44"/>
        <v>87.418999999999997</v>
      </c>
      <c r="R767" s="2">
        <f t="shared" si="45"/>
        <v>36.799999999999997</v>
      </c>
      <c r="S767" s="2">
        <f t="shared" si="46"/>
        <v>50.619</v>
      </c>
      <c r="T767" s="6">
        <f t="shared" si="47"/>
        <v>0.57903888170763795</v>
      </c>
    </row>
    <row r="768" spans="1:20" ht="15.6" x14ac:dyDescent="0.3">
      <c r="A768" s="3" t="s">
        <v>837</v>
      </c>
      <c r="B768" s="4">
        <v>46103</v>
      </c>
      <c r="C768" s="5">
        <f>YEAR(SalesData[[#This Row],[Order Date]])</f>
        <v>2026</v>
      </c>
      <c r="D768" s="6" t="str">
        <f>"Q"&amp;ROUNDUP(MONTH(SalesData[[#This Row],[Order Date]])/3,0)</f>
        <v>Q1</v>
      </c>
      <c r="E768" s="7">
        <f>MONTH(SalesData[[#This Row],[Order Date]])</f>
        <v>3</v>
      </c>
      <c r="F768" s="6" t="str">
        <f>TEXT(SalesData[[#This Row],[Order Date]],"mmm")</f>
        <v>Mar</v>
      </c>
      <c r="G768" s="8" t="s">
        <v>21</v>
      </c>
      <c r="H768" s="8" t="s">
        <v>42</v>
      </c>
      <c r="I768" s="8" t="s">
        <v>30</v>
      </c>
      <c r="J768" s="8" t="s">
        <v>31</v>
      </c>
      <c r="K768" s="8" t="s">
        <v>32</v>
      </c>
      <c r="L768" s="8" t="s">
        <v>37</v>
      </c>
      <c r="M768" s="7">
        <v>2</v>
      </c>
      <c r="N768" s="2">
        <v>131.38999999999999</v>
      </c>
      <c r="O768" s="9">
        <v>0</v>
      </c>
      <c r="P768" s="2">
        <v>66.91</v>
      </c>
      <c r="Q768" s="2">
        <f t="shared" si="44"/>
        <v>262.77999999999997</v>
      </c>
      <c r="R768" s="2">
        <f t="shared" si="45"/>
        <v>133.82</v>
      </c>
      <c r="S768" s="2">
        <f t="shared" si="46"/>
        <v>128.95999999999998</v>
      </c>
      <c r="T768" s="6">
        <f t="shared" si="47"/>
        <v>0.49075272090722277</v>
      </c>
    </row>
    <row r="769" spans="1:20" ht="15.6" x14ac:dyDescent="0.3">
      <c r="A769" s="3" t="s">
        <v>838</v>
      </c>
      <c r="B769" s="4">
        <v>46207</v>
      </c>
      <c r="C769" s="5">
        <f>YEAR(SalesData[[#This Row],[Order Date]])</f>
        <v>2026</v>
      </c>
      <c r="D769" s="6" t="str">
        <f>"Q"&amp;ROUNDUP(MONTH(SalesData[[#This Row],[Order Date]])/3,0)</f>
        <v>Q3</v>
      </c>
      <c r="E769" s="7">
        <f>MONTH(SalesData[[#This Row],[Order Date]])</f>
        <v>7</v>
      </c>
      <c r="F769" s="6" t="str">
        <f>TEXT(SalesData[[#This Row],[Order Date]],"mmm")</f>
        <v>Jul</v>
      </c>
      <c r="G769" s="8" t="s">
        <v>61</v>
      </c>
      <c r="H769" s="8" t="s">
        <v>62</v>
      </c>
      <c r="I769" s="8" t="s">
        <v>45</v>
      </c>
      <c r="J769" s="8" t="s">
        <v>31</v>
      </c>
      <c r="K769" s="8" t="s">
        <v>25</v>
      </c>
      <c r="L769" s="8" t="s">
        <v>49</v>
      </c>
      <c r="M769" s="7">
        <v>4</v>
      </c>
      <c r="N769" s="2">
        <v>69.7</v>
      </c>
      <c r="O769" s="9">
        <v>0.1</v>
      </c>
      <c r="P769" s="2">
        <v>32.799999999999997</v>
      </c>
      <c r="Q769" s="2">
        <f t="shared" si="44"/>
        <v>250.92000000000002</v>
      </c>
      <c r="R769" s="2">
        <f t="shared" si="45"/>
        <v>131.19999999999999</v>
      </c>
      <c r="S769" s="2">
        <f t="shared" si="46"/>
        <v>119.72000000000003</v>
      </c>
      <c r="T769" s="6">
        <f t="shared" si="47"/>
        <v>0.47712418300653603</v>
      </c>
    </row>
    <row r="770" spans="1:20" ht="15.6" x14ac:dyDescent="0.3">
      <c r="A770" s="3" t="s">
        <v>839</v>
      </c>
      <c r="B770" s="4">
        <v>46070</v>
      </c>
      <c r="C770" s="5">
        <f>YEAR(SalesData[[#This Row],[Order Date]])</f>
        <v>2026</v>
      </c>
      <c r="D770" s="6" t="str">
        <f>"Q"&amp;ROUNDUP(MONTH(SalesData[[#This Row],[Order Date]])/3,0)</f>
        <v>Q1</v>
      </c>
      <c r="E770" s="7">
        <f>MONTH(SalesData[[#This Row],[Order Date]])</f>
        <v>2</v>
      </c>
      <c r="F770" s="6" t="str">
        <f>TEXT(SalesData[[#This Row],[Order Date]],"mmm")</f>
        <v>Feb</v>
      </c>
      <c r="G770" s="8" t="s">
        <v>54</v>
      </c>
      <c r="H770" s="8" t="s">
        <v>57</v>
      </c>
      <c r="I770" s="8" t="s">
        <v>30</v>
      </c>
      <c r="J770" s="8" t="s">
        <v>31</v>
      </c>
      <c r="K770" s="8" t="s">
        <v>39</v>
      </c>
      <c r="L770" s="8" t="s">
        <v>125</v>
      </c>
      <c r="M770" s="7">
        <v>1</v>
      </c>
      <c r="N770" s="2">
        <v>339.52</v>
      </c>
      <c r="O770" s="9">
        <v>0.1</v>
      </c>
      <c r="P770" s="2">
        <v>191.19</v>
      </c>
      <c r="Q770" s="2">
        <f t="shared" si="44"/>
        <v>305.56799999999998</v>
      </c>
      <c r="R770" s="2">
        <f t="shared" si="45"/>
        <v>191.19</v>
      </c>
      <c r="S770" s="2">
        <f t="shared" si="46"/>
        <v>114.37799999999999</v>
      </c>
      <c r="T770" s="6">
        <f t="shared" si="47"/>
        <v>0.3743127552623311</v>
      </c>
    </row>
    <row r="771" spans="1:20" ht="15.6" x14ac:dyDescent="0.3">
      <c r="A771" s="3" t="s">
        <v>840</v>
      </c>
      <c r="B771" s="4">
        <v>46243</v>
      </c>
      <c r="C771" s="5">
        <f>YEAR(SalesData[[#This Row],[Order Date]])</f>
        <v>2026</v>
      </c>
      <c r="D771" s="6" t="str">
        <f>"Q"&amp;ROUNDUP(MONTH(SalesData[[#This Row],[Order Date]])/3,0)</f>
        <v>Q3</v>
      </c>
      <c r="E771" s="7">
        <f>MONTH(SalesData[[#This Row],[Order Date]])</f>
        <v>8</v>
      </c>
      <c r="F771" s="6" t="str">
        <f>TEXT(SalesData[[#This Row],[Order Date]],"mmm")</f>
        <v>Aug</v>
      </c>
      <c r="G771" s="8" t="s">
        <v>21</v>
      </c>
      <c r="H771" s="8" t="s">
        <v>42</v>
      </c>
      <c r="I771" s="8" t="s">
        <v>23</v>
      </c>
      <c r="J771" s="8" t="s">
        <v>24</v>
      </c>
      <c r="K771" s="8" t="s">
        <v>51</v>
      </c>
      <c r="L771" s="8" t="s">
        <v>58</v>
      </c>
      <c r="M771" s="7">
        <v>3</v>
      </c>
      <c r="N771" s="2">
        <v>102.91</v>
      </c>
      <c r="O771" s="9">
        <v>0.1</v>
      </c>
      <c r="P771" s="2">
        <v>50.23</v>
      </c>
      <c r="Q771" s="2">
        <f t="shared" si="44"/>
        <v>277.85700000000003</v>
      </c>
      <c r="R771" s="2">
        <f t="shared" si="45"/>
        <v>150.69</v>
      </c>
      <c r="S771" s="2">
        <f t="shared" si="46"/>
        <v>127.16700000000003</v>
      </c>
      <c r="T771" s="6">
        <f t="shared" si="47"/>
        <v>0.45767067232425318</v>
      </c>
    </row>
    <row r="772" spans="1:20" ht="15.6" x14ac:dyDescent="0.3">
      <c r="A772" s="3" t="s">
        <v>841</v>
      </c>
      <c r="B772" s="4">
        <v>46195</v>
      </c>
      <c r="C772" s="5">
        <f>YEAR(SalesData[[#This Row],[Order Date]])</f>
        <v>2026</v>
      </c>
      <c r="D772" s="6" t="str">
        <f>"Q"&amp;ROUNDUP(MONTH(SalesData[[#This Row],[Order Date]])/3,0)</f>
        <v>Q2</v>
      </c>
      <c r="E772" s="7">
        <f>MONTH(SalesData[[#This Row],[Order Date]])</f>
        <v>6</v>
      </c>
      <c r="F772" s="6" t="str">
        <f>TEXT(SalesData[[#This Row],[Order Date]],"mmm")</f>
        <v>Jun</v>
      </c>
      <c r="G772" s="8" t="s">
        <v>28</v>
      </c>
      <c r="H772" s="8" t="s">
        <v>29</v>
      </c>
      <c r="I772" s="8" t="s">
        <v>48</v>
      </c>
      <c r="J772" s="8" t="s">
        <v>31</v>
      </c>
      <c r="K772" s="8" t="s">
        <v>98</v>
      </c>
      <c r="L772" s="8" t="s">
        <v>103</v>
      </c>
      <c r="M772" s="7">
        <v>2</v>
      </c>
      <c r="N772" s="2">
        <v>50.21</v>
      </c>
      <c r="O772" s="9">
        <v>0.05</v>
      </c>
      <c r="P772" s="2">
        <v>21.74</v>
      </c>
      <c r="Q772" s="2">
        <f t="shared" ref="Q772:Q835" si="48">M772*N772*(1-O772)</f>
        <v>95.399000000000001</v>
      </c>
      <c r="R772" s="2">
        <f t="shared" ref="R772:R835" si="49">M772*P772</f>
        <v>43.48</v>
      </c>
      <c r="S772" s="2">
        <f t="shared" ref="S772:S835" si="50">Q772-R772</f>
        <v>51.919000000000004</v>
      </c>
      <c r="T772" s="6">
        <f t="shared" ref="T772:T835" si="51">IFERROR(S772/Q772,0)</f>
        <v>0.54423002337550708</v>
      </c>
    </row>
    <row r="773" spans="1:20" ht="15.6" x14ac:dyDescent="0.3">
      <c r="A773" s="3" t="s">
        <v>842</v>
      </c>
      <c r="B773" s="4">
        <v>46079</v>
      </c>
      <c r="C773" s="5">
        <f>YEAR(SalesData[[#This Row],[Order Date]])</f>
        <v>2026</v>
      </c>
      <c r="D773" s="6" t="str">
        <f>"Q"&amp;ROUNDUP(MONTH(SalesData[[#This Row],[Order Date]])/3,0)</f>
        <v>Q1</v>
      </c>
      <c r="E773" s="7">
        <f>MONTH(SalesData[[#This Row],[Order Date]])</f>
        <v>2</v>
      </c>
      <c r="F773" s="6" t="str">
        <f>TEXT(SalesData[[#This Row],[Order Date]],"mmm")</f>
        <v>Feb</v>
      </c>
      <c r="G773" s="8" t="s">
        <v>61</v>
      </c>
      <c r="H773" s="8" t="s">
        <v>108</v>
      </c>
      <c r="I773" s="8" t="s">
        <v>30</v>
      </c>
      <c r="J773" s="8" t="s">
        <v>31</v>
      </c>
      <c r="K773" s="8" t="s">
        <v>39</v>
      </c>
      <c r="L773" s="8" t="s">
        <v>40</v>
      </c>
      <c r="M773" s="7">
        <v>2</v>
      </c>
      <c r="N773" s="2">
        <v>195.92</v>
      </c>
      <c r="O773" s="9">
        <v>0.05</v>
      </c>
      <c r="P773" s="2">
        <v>104.13</v>
      </c>
      <c r="Q773" s="2">
        <f t="shared" si="48"/>
        <v>372.24799999999993</v>
      </c>
      <c r="R773" s="2">
        <f t="shared" si="49"/>
        <v>208.26</v>
      </c>
      <c r="S773" s="2">
        <f t="shared" si="50"/>
        <v>163.98799999999994</v>
      </c>
      <c r="T773" s="6">
        <f t="shared" si="51"/>
        <v>0.4405342674775955</v>
      </c>
    </row>
    <row r="774" spans="1:20" ht="15.6" x14ac:dyDescent="0.3">
      <c r="A774" s="3" t="s">
        <v>843</v>
      </c>
      <c r="B774" s="4">
        <v>46205</v>
      </c>
      <c r="C774" s="5">
        <f>YEAR(SalesData[[#This Row],[Order Date]])</f>
        <v>2026</v>
      </c>
      <c r="D774" s="6" t="str">
        <f>"Q"&amp;ROUNDUP(MONTH(SalesData[[#This Row],[Order Date]])/3,0)</f>
        <v>Q3</v>
      </c>
      <c r="E774" s="7">
        <f>MONTH(SalesData[[#This Row],[Order Date]])</f>
        <v>7</v>
      </c>
      <c r="F774" s="6" t="str">
        <f>TEXT(SalesData[[#This Row],[Order Date]],"mmm")</f>
        <v>Jul</v>
      </c>
      <c r="G774" s="8" t="s">
        <v>21</v>
      </c>
      <c r="H774" s="8" t="s">
        <v>22</v>
      </c>
      <c r="I774" s="8" t="s">
        <v>30</v>
      </c>
      <c r="J774" s="8" t="s">
        <v>24</v>
      </c>
      <c r="K774" s="8" t="s">
        <v>25</v>
      </c>
      <c r="L774" s="8" t="s">
        <v>49</v>
      </c>
      <c r="M774" s="7">
        <v>2</v>
      </c>
      <c r="N774" s="2">
        <v>71.28</v>
      </c>
      <c r="O774" s="9">
        <v>0.1</v>
      </c>
      <c r="P774" s="2">
        <v>32.67</v>
      </c>
      <c r="Q774" s="2">
        <f t="shared" si="48"/>
        <v>128.304</v>
      </c>
      <c r="R774" s="2">
        <f t="shared" si="49"/>
        <v>65.34</v>
      </c>
      <c r="S774" s="2">
        <f t="shared" si="50"/>
        <v>62.963999999999999</v>
      </c>
      <c r="T774" s="6">
        <f t="shared" si="51"/>
        <v>0.4907407407407407</v>
      </c>
    </row>
    <row r="775" spans="1:20" ht="15.6" x14ac:dyDescent="0.3">
      <c r="A775" s="3" t="s">
        <v>844</v>
      </c>
      <c r="B775" s="4">
        <v>46340</v>
      </c>
      <c r="C775" s="5">
        <f>YEAR(SalesData[[#This Row],[Order Date]])</f>
        <v>2026</v>
      </c>
      <c r="D775" s="6" t="str">
        <f>"Q"&amp;ROUNDUP(MONTH(SalesData[[#This Row],[Order Date]])/3,0)</f>
        <v>Q4</v>
      </c>
      <c r="E775" s="7">
        <f>MONTH(SalesData[[#This Row],[Order Date]])</f>
        <v>11</v>
      </c>
      <c r="F775" s="6" t="str">
        <f>TEXT(SalesData[[#This Row],[Order Date]],"mmm")</f>
        <v>Nov</v>
      </c>
      <c r="G775" s="8" t="s">
        <v>61</v>
      </c>
      <c r="H775" s="8" t="s">
        <v>69</v>
      </c>
      <c r="I775" s="8" t="s">
        <v>23</v>
      </c>
      <c r="J775" s="8" t="s">
        <v>36</v>
      </c>
      <c r="K775" s="8" t="s">
        <v>25</v>
      </c>
      <c r="L775" s="8" t="s">
        <v>74</v>
      </c>
      <c r="M775" s="7">
        <v>2</v>
      </c>
      <c r="N775" s="2">
        <v>91.95</v>
      </c>
      <c r="O775" s="9">
        <v>0.05</v>
      </c>
      <c r="P775" s="2">
        <v>46.45</v>
      </c>
      <c r="Q775" s="2">
        <f t="shared" si="48"/>
        <v>174.70499999999998</v>
      </c>
      <c r="R775" s="2">
        <f t="shared" si="49"/>
        <v>92.9</v>
      </c>
      <c r="S775" s="2">
        <f t="shared" si="50"/>
        <v>81.804999999999978</v>
      </c>
      <c r="T775" s="6">
        <f t="shared" si="51"/>
        <v>0.46824647262528252</v>
      </c>
    </row>
    <row r="776" spans="1:20" ht="15.6" x14ac:dyDescent="0.3">
      <c r="A776" s="3" t="s">
        <v>845</v>
      </c>
      <c r="B776" s="4">
        <v>46195</v>
      </c>
      <c r="C776" s="5">
        <f>YEAR(SalesData[[#This Row],[Order Date]])</f>
        <v>2026</v>
      </c>
      <c r="D776" s="6" t="str">
        <f>"Q"&amp;ROUNDUP(MONTH(SalesData[[#This Row],[Order Date]])/3,0)</f>
        <v>Q2</v>
      </c>
      <c r="E776" s="7">
        <f>MONTH(SalesData[[#This Row],[Order Date]])</f>
        <v>6</v>
      </c>
      <c r="F776" s="6" t="str">
        <f>TEXT(SalesData[[#This Row],[Order Date]],"mmm")</f>
        <v>Jun</v>
      </c>
      <c r="G776" s="8" t="s">
        <v>61</v>
      </c>
      <c r="H776" s="8" t="s">
        <v>108</v>
      </c>
      <c r="I776" s="8" t="s">
        <v>48</v>
      </c>
      <c r="J776" s="8" t="s">
        <v>31</v>
      </c>
      <c r="K776" s="8" t="s">
        <v>51</v>
      </c>
      <c r="L776" s="8" t="s">
        <v>58</v>
      </c>
      <c r="M776" s="7">
        <v>3</v>
      </c>
      <c r="N776" s="2">
        <v>100.3</v>
      </c>
      <c r="O776" s="9">
        <v>0</v>
      </c>
      <c r="P776" s="2">
        <v>49.26</v>
      </c>
      <c r="Q776" s="2">
        <f t="shared" si="48"/>
        <v>300.89999999999998</v>
      </c>
      <c r="R776" s="2">
        <f t="shared" si="49"/>
        <v>147.78</v>
      </c>
      <c r="S776" s="2">
        <f t="shared" si="50"/>
        <v>153.11999999999998</v>
      </c>
      <c r="T776" s="6">
        <f t="shared" si="51"/>
        <v>0.5088733798604187</v>
      </c>
    </row>
    <row r="777" spans="1:20" ht="15.6" x14ac:dyDescent="0.3">
      <c r="A777" s="3" t="s">
        <v>846</v>
      </c>
      <c r="B777" s="4">
        <v>46242</v>
      </c>
      <c r="C777" s="5">
        <f>YEAR(SalesData[[#This Row],[Order Date]])</f>
        <v>2026</v>
      </c>
      <c r="D777" s="6" t="str">
        <f>"Q"&amp;ROUNDUP(MONTH(SalesData[[#This Row],[Order Date]])/3,0)</f>
        <v>Q3</v>
      </c>
      <c r="E777" s="7">
        <f>MONTH(SalesData[[#This Row],[Order Date]])</f>
        <v>8</v>
      </c>
      <c r="F777" s="6" t="str">
        <f>TEXT(SalesData[[#This Row],[Order Date]],"mmm")</f>
        <v>Aug</v>
      </c>
      <c r="G777" s="8" t="s">
        <v>21</v>
      </c>
      <c r="H777" s="8" t="s">
        <v>89</v>
      </c>
      <c r="I777" s="8" t="s">
        <v>23</v>
      </c>
      <c r="J777" s="8" t="s">
        <v>24</v>
      </c>
      <c r="K777" s="8" t="s">
        <v>39</v>
      </c>
      <c r="L777" s="8" t="s">
        <v>67</v>
      </c>
      <c r="M777" s="7">
        <v>1</v>
      </c>
      <c r="N777" s="2">
        <v>125.95</v>
      </c>
      <c r="O777" s="9">
        <v>0.05</v>
      </c>
      <c r="P777" s="2">
        <v>61.9</v>
      </c>
      <c r="Q777" s="2">
        <f t="shared" si="48"/>
        <v>119.6525</v>
      </c>
      <c r="R777" s="2">
        <f t="shared" si="49"/>
        <v>61.9</v>
      </c>
      <c r="S777" s="2">
        <f t="shared" si="50"/>
        <v>57.752500000000005</v>
      </c>
      <c r="T777" s="6">
        <f t="shared" si="51"/>
        <v>0.48266856104134892</v>
      </c>
    </row>
    <row r="778" spans="1:20" ht="15.6" x14ac:dyDescent="0.3">
      <c r="A778" s="3" t="s">
        <v>847</v>
      </c>
      <c r="B778" s="4">
        <v>46271</v>
      </c>
      <c r="C778" s="5">
        <f>YEAR(SalesData[[#This Row],[Order Date]])</f>
        <v>2026</v>
      </c>
      <c r="D778" s="6" t="str">
        <f>"Q"&amp;ROUNDUP(MONTH(SalesData[[#This Row],[Order Date]])/3,0)</f>
        <v>Q3</v>
      </c>
      <c r="E778" s="7">
        <f>MONTH(SalesData[[#This Row],[Order Date]])</f>
        <v>9</v>
      </c>
      <c r="F778" s="6" t="str">
        <f>TEXT(SalesData[[#This Row],[Order Date]],"mmm")</f>
        <v>Sep</v>
      </c>
      <c r="G778" s="8" t="s">
        <v>21</v>
      </c>
      <c r="H778" s="8" t="s">
        <v>44</v>
      </c>
      <c r="I778" s="8" t="s">
        <v>48</v>
      </c>
      <c r="J778" s="8" t="s">
        <v>24</v>
      </c>
      <c r="K778" s="8" t="s">
        <v>98</v>
      </c>
      <c r="L778" s="8" t="s">
        <v>122</v>
      </c>
      <c r="M778" s="7">
        <v>1</v>
      </c>
      <c r="N778" s="2">
        <v>35.68</v>
      </c>
      <c r="O778" s="9">
        <v>0.05</v>
      </c>
      <c r="P778" s="2">
        <v>13.76</v>
      </c>
      <c r="Q778" s="2">
        <f t="shared" si="48"/>
        <v>33.896000000000001</v>
      </c>
      <c r="R778" s="2">
        <f t="shared" si="49"/>
        <v>13.76</v>
      </c>
      <c r="S778" s="2">
        <f t="shared" si="50"/>
        <v>20.136000000000003</v>
      </c>
      <c r="T778" s="6">
        <f t="shared" si="51"/>
        <v>0.59405239556289835</v>
      </c>
    </row>
    <row r="779" spans="1:20" ht="15.6" x14ac:dyDescent="0.3">
      <c r="A779" s="3" t="s">
        <v>848</v>
      </c>
      <c r="B779" s="4">
        <v>46299</v>
      </c>
      <c r="C779" s="5">
        <f>YEAR(SalesData[[#This Row],[Order Date]])</f>
        <v>2026</v>
      </c>
      <c r="D779" s="6" t="str">
        <f>"Q"&amp;ROUNDUP(MONTH(SalesData[[#This Row],[Order Date]])/3,0)</f>
        <v>Q4</v>
      </c>
      <c r="E779" s="7">
        <f>MONTH(SalesData[[#This Row],[Order Date]])</f>
        <v>10</v>
      </c>
      <c r="F779" s="6" t="str">
        <f>TEXT(SalesData[[#This Row],[Order Date]],"mmm")</f>
        <v>Oct</v>
      </c>
      <c r="G779" s="8" t="s">
        <v>21</v>
      </c>
      <c r="H779" s="8" t="s">
        <v>42</v>
      </c>
      <c r="I779" s="8" t="s">
        <v>48</v>
      </c>
      <c r="J779" s="8" t="s">
        <v>31</v>
      </c>
      <c r="K779" s="8" t="s">
        <v>25</v>
      </c>
      <c r="L779" s="8" t="s">
        <v>49</v>
      </c>
      <c r="M779" s="7">
        <v>1</v>
      </c>
      <c r="N779" s="2">
        <v>70.400000000000006</v>
      </c>
      <c r="O779" s="9">
        <v>0</v>
      </c>
      <c r="P779" s="2">
        <v>32.43</v>
      </c>
      <c r="Q779" s="2">
        <f t="shared" si="48"/>
        <v>70.400000000000006</v>
      </c>
      <c r="R779" s="2">
        <f t="shared" si="49"/>
        <v>32.43</v>
      </c>
      <c r="S779" s="2">
        <f t="shared" si="50"/>
        <v>37.970000000000006</v>
      </c>
      <c r="T779" s="6">
        <f t="shared" si="51"/>
        <v>0.53934659090909098</v>
      </c>
    </row>
    <row r="780" spans="1:20" ht="15.6" x14ac:dyDescent="0.3">
      <c r="A780" s="3" t="s">
        <v>849</v>
      </c>
      <c r="B780" s="4">
        <v>46073</v>
      </c>
      <c r="C780" s="5">
        <f>YEAR(SalesData[[#This Row],[Order Date]])</f>
        <v>2026</v>
      </c>
      <c r="D780" s="6" t="str">
        <f>"Q"&amp;ROUNDUP(MONTH(SalesData[[#This Row],[Order Date]])/3,0)</f>
        <v>Q1</v>
      </c>
      <c r="E780" s="7">
        <f>MONTH(SalesData[[#This Row],[Order Date]])</f>
        <v>2</v>
      </c>
      <c r="F780" s="6" t="str">
        <f>TEXT(SalesData[[#This Row],[Order Date]],"mmm")</f>
        <v>Feb</v>
      </c>
      <c r="G780" s="8" t="s">
        <v>54</v>
      </c>
      <c r="H780" s="8" t="s">
        <v>57</v>
      </c>
      <c r="I780" s="8" t="s">
        <v>48</v>
      </c>
      <c r="J780" s="8" t="s">
        <v>31</v>
      </c>
      <c r="K780" s="8" t="s">
        <v>39</v>
      </c>
      <c r="L780" s="8" t="s">
        <v>106</v>
      </c>
      <c r="M780" s="7">
        <v>2</v>
      </c>
      <c r="N780" s="2">
        <v>80.510000000000005</v>
      </c>
      <c r="O780" s="9">
        <v>0.05</v>
      </c>
      <c r="P780" s="2">
        <v>38.630000000000003</v>
      </c>
      <c r="Q780" s="2">
        <f t="shared" si="48"/>
        <v>152.96899999999999</v>
      </c>
      <c r="R780" s="2">
        <f t="shared" si="49"/>
        <v>77.260000000000005</v>
      </c>
      <c r="S780" s="2">
        <f t="shared" si="50"/>
        <v>75.708999999999989</v>
      </c>
      <c r="T780" s="6">
        <f t="shared" si="51"/>
        <v>0.4949303453640933</v>
      </c>
    </row>
    <row r="781" spans="1:20" ht="15.6" x14ac:dyDescent="0.3">
      <c r="A781" s="3" t="s">
        <v>850</v>
      </c>
      <c r="B781" s="4">
        <v>46234</v>
      </c>
      <c r="C781" s="5">
        <f>YEAR(SalesData[[#This Row],[Order Date]])</f>
        <v>2026</v>
      </c>
      <c r="D781" s="6" t="str">
        <f>"Q"&amp;ROUNDUP(MONTH(SalesData[[#This Row],[Order Date]])/3,0)</f>
        <v>Q3</v>
      </c>
      <c r="E781" s="7">
        <f>MONTH(SalesData[[#This Row],[Order Date]])</f>
        <v>7</v>
      </c>
      <c r="F781" s="6" t="str">
        <f>TEXT(SalesData[[#This Row],[Order Date]],"mmm")</f>
        <v>Jul</v>
      </c>
      <c r="G781" s="8" t="s">
        <v>61</v>
      </c>
      <c r="H781" s="8" t="s">
        <v>69</v>
      </c>
      <c r="I781" s="8" t="s">
        <v>45</v>
      </c>
      <c r="J781" s="8" t="s">
        <v>31</v>
      </c>
      <c r="K781" s="8" t="s">
        <v>39</v>
      </c>
      <c r="L781" s="8" t="s">
        <v>40</v>
      </c>
      <c r="M781" s="7">
        <v>5</v>
      </c>
      <c r="N781" s="2">
        <v>198.35</v>
      </c>
      <c r="O781" s="9">
        <v>0.05</v>
      </c>
      <c r="P781" s="2">
        <v>104.96</v>
      </c>
      <c r="Q781" s="2">
        <f t="shared" si="48"/>
        <v>942.16249999999991</v>
      </c>
      <c r="R781" s="2">
        <f t="shared" si="49"/>
        <v>524.79999999999995</v>
      </c>
      <c r="S781" s="2">
        <f t="shared" si="50"/>
        <v>417.36249999999995</v>
      </c>
      <c r="T781" s="6">
        <f t="shared" si="51"/>
        <v>0.44298356175288234</v>
      </c>
    </row>
    <row r="782" spans="1:20" ht="15.6" x14ac:dyDescent="0.3">
      <c r="A782" s="3" t="s">
        <v>851</v>
      </c>
      <c r="B782" s="4">
        <v>46108</v>
      </c>
      <c r="C782" s="5">
        <f>YEAR(SalesData[[#This Row],[Order Date]])</f>
        <v>2026</v>
      </c>
      <c r="D782" s="6" t="str">
        <f>"Q"&amp;ROUNDUP(MONTH(SalesData[[#This Row],[Order Date]])/3,0)</f>
        <v>Q1</v>
      </c>
      <c r="E782" s="7">
        <f>MONTH(SalesData[[#This Row],[Order Date]])</f>
        <v>3</v>
      </c>
      <c r="F782" s="6" t="str">
        <f>TEXT(SalesData[[#This Row],[Order Date]],"mmm")</f>
        <v>Mar</v>
      </c>
      <c r="G782" s="8" t="s">
        <v>28</v>
      </c>
      <c r="H782" s="8" t="s">
        <v>29</v>
      </c>
      <c r="I782" s="8" t="s">
        <v>23</v>
      </c>
      <c r="J782" s="8" t="s">
        <v>31</v>
      </c>
      <c r="K782" s="8" t="s">
        <v>32</v>
      </c>
      <c r="L782" s="8" t="s">
        <v>46</v>
      </c>
      <c r="M782" s="7">
        <v>2</v>
      </c>
      <c r="N782" s="2">
        <v>165.58</v>
      </c>
      <c r="O782" s="9">
        <v>0</v>
      </c>
      <c r="P782" s="2">
        <v>86.16</v>
      </c>
      <c r="Q782" s="2">
        <f t="shared" si="48"/>
        <v>331.16</v>
      </c>
      <c r="R782" s="2">
        <f t="shared" si="49"/>
        <v>172.32</v>
      </c>
      <c r="S782" s="2">
        <f t="shared" si="50"/>
        <v>158.84000000000003</v>
      </c>
      <c r="T782" s="6">
        <f t="shared" si="51"/>
        <v>0.47964730039859893</v>
      </c>
    </row>
    <row r="783" spans="1:20" ht="15.6" x14ac:dyDescent="0.3">
      <c r="A783" s="3" t="s">
        <v>852</v>
      </c>
      <c r="B783" s="4">
        <v>46038</v>
      </c>
      <c r="C783" s="5">
        <f>YEAR(SalesData[[#This Row],[Order Date]])</f>
        <v>2026</v>
      </c>
      <c r="D783" s="6" t="str">
        <f>"Q"&amp;ROUNDUP(MONTH(SalesData[[#This Row],[Order Date]])/3,0)</f>
        <v>Q1</v>
      </c>
      <c r="E783" s="7">
        <f>MONTH(SalesData[[#This Row],[Order Date]])</f>
        <v>1</v>
      </c>
      <c r="F783" s="6" t="str">
        <f>TEXT(SalesData[[#This Row],[Order Date]],"mmm")</f>
        <v>Jan</v>
      </c>
      <c r="G783" s="8" t="s">
        <v>21</v>
      </c>
      <c r="H783" s="8" t="s">
        <v>42</v>
      </c>
      <c r="I783" s="8" t="s">
        <v>30</v>
      </c>
      <c r="J783" s="8" t="s">
        <v>31</v>
      </c>
      <c r="K783" s="8" t="s">
        <v>39</v>
      </c>
      <c r="L783" s="8" t="s">
        <v>67</v>
      </c>
      <c r="M783" s="7">
        <v>4</v>
      </c>
      <c r="N783" s="2">
        <v>121.8</v>
      </c>
      <c r="O783" s="9">
        <v>0.05</v>
      </c>
      <c r="P783" s="2">
        <v>59.57</v>
      </c>
      <c r="Q783" s="2">
        <f t="shared" si="48"/>
        <v>462.84</v>
      </c>
      <c r="R783" s="2">
        <f t="shared" si="49"/>
        <v>238.28</v>
      </c>
      <c r="S783" s="2">
        <f t="shared" si="50"/>
        <v>224.55999999999997</v>
      </c>
      <c r="T783" s="6">
        <f t="shared" si="51"/>
        <v>0.48517846339987897</v>
      </c>
    </row>
    <row r="784" spans="1:20" ht="15.6" x14ac:dyDescent="0.3">
      <c r="A784" s="3" t="s">
        <v>853</v>
      </c>
      <c r="B784" s="4">
        <v>46119</v>
      </c>
      <c r="C784" s="5">
        <f>YEAR(SalesData[[#This Row],[Order Date]])</f>
        <v>2026</v>
      </c>
      <c r="D784" s="6" t="str">
        <f>"Q"&amp;ROUNDUP(MONTH(SalesData[[#This Row],[Order Date]])/3,0)</f>
        <v>Q2</v>
      </c>
      <c r="E784" s="7">
        <f>MONTH(SalesData[[#This Row],[Order Date]])</f>
        <v>4</v>
      </c>
      <c r="F784" s="6" t="str">
        <f>TEXT(SalesData[[#This Row],[Order Date]],"mmm")</f>
        <v>Apr</v>
      </c>
      <c r="G784" s="8" t="s">
        <v>54</v>
      </c>
      <c r="H784" s="8" t="s">
        <v>82</v>
      </c>
      <c r="I784" s="8" t="s">
        <v>30</v>
      </c>
      <c r="J784" s="8" t="s">
        <v>31</v>
      </c>
      <c r="K784" s="8" t="s">
        <v>32</v>
      </c>
      <c r="L784" s="8" t="s">
        <v>37</v>
      </c>
      <c r="M784" s="7">
        <v>2</v>
      </c>
      <c r="N784" s="2">
        <v>134.16</v>
      </c>
      <c r="O784" s="9">
        <v>0.05</v>
      </c>
      <c r="P784" s="2">
        <v>67.08</v>
      </c>
      <c r="Q784" s="2">
        <f t="shared" si="48"/>
        <v>254.90399999999997</v>
      </c>
      <c r="R784" s="2">
        <f t="shared" si="49"/>
        <v>134.16</v>
      </c>
      <c r="S784" s="2">
        <f t="shared" si="50"/>
        <v>120.74399999999997</v>
      </c>
      <c r="T784" s="6">
        <f t="shared" si="51"/>
        <v>0.47368421052631576</v>
      </c>
    </row>
    <row r="785" spans="1:20" ht="15.6" x14ac:dyDescent="0.3">
      <c r="A785" s="3" t="s">
        <v>854</v>
      </c>
      <c r="B785" s="4">
        <v>46241</v>
      </c>
      <c r="C785" s="5">
        <f>YEAR(SalesData[[#This Row],[Order Date]])</f>
        <v>2026</v>
      </c>
      <c r="D785" s="6" t="str">
        <f>"Q"&amp;ROUNDUP(MONTH(SalesData[[#This Row],[Order Date]])/3,0)</f>
        <v>Q3</v>
      </c>
      <c r="E785" s="7">
        <f>MONTH(SalesData[[#This Row],[Order Date]])</f>
        <v>8</v>
      </c>
      <c r="F785" s="6" t="str">
        <f>TEXT(SalesData[[#This Row],[Order Date]],"mmm")</f>
        <v>Aug</v>
      </c>
      <c r="G785" s="8" t="s">
        <v>54</v>
      </c>
      <c r="H785" s="8" t="s">
        <v>112</v>
      </c>
      <c r="I785" s="8" t="s">
        <v>23</v>
      </c>
      <c r="J785" s="8" t="s">
        <v>31</v>
      </c>
      <c r="K785" s="8" t="s">
        <v>39</v>
      </c>
      <c r="L785" s="8" t="s">
        <v>125</v>
      </c>
      <c r="M785" s="7">
        <v>3</v>
      </c>
      <c r="N785" s="2">
        <v>343.45</v>
      </c>
      <c r="O785" s="9">
        <v>0.05</v>
      </c>
      <c r="P785" s="2">
        <v>195.73</v>
      </c>
      <c r="Q785" s="2">
        <f t="shared" si="48"/>
        <v>978.83249999999987</v>
      </c>
      <c r="R785" s="2">
        <f t="shared" si="49"/>
        <v>587.18999999999994</v>
      </c>
      <c r="S785" s="2">
        <f t="shared" si="50"/>
        <v>391.64249999999993</v>
      </c>
      <c r="T785" s="6">
        <f t="shared" si="51"/>
        <v>0.40011186796515236</v>
      </c>
    </row>
    <row r="786" spans="1:20" ht="15.6" x14ac:dyDescent="0.3">
      <c r="A786" s="3" t="s">
        <v>855</v>
      </c>
      <c r="B786" s="4">
        <v>46292</v>
      </c>
      <c r="C786" s="5">
        <f>YEAR(SalesData[[#This Row],[Order Date]])</f>
        <v>2026</v>
      </c>
      <c r="D786" s="6" t="str">
        <f>"Q"&amp;ROUNDUP(MONTH(SalesData[[#This Row],[Order Date]])/3,0)</f>
        <v>Q3</v>
      </c>
      <c r="E786" s="7">
        <f>MONTH(SalesData[[#This Row],[Order Date]])</f>
        <v>9</v>
      </c>
      <c r="F786" s="6" t="str">
        <f>TEXT(SalesData[[#This Row],[Order Date]],"mmm")</f>
        <v>Sep</v>
      </c>
      <c r="G786" s="8" t="s">
        <v>21</v>
      </c>
      <c r="H786" s="8" t="s">
        <v>22</v>
      </c>
      <c r="I786" s="8" t="s">
        <v>30</v>
      </c>
      <c r="J786" s="8" t="s">
        <v>31</v>
      </c>
      <c r="K786" s="8" t="s">
        <v>32</v>
      </c>
      <c r="L786" s="8" t="s">
        <v>37</v>
      </c>
      <c r="M786" s="7">
        <v>2</v>
      </c>
      <c r="N786" s="2">
        <v>130.29</v>
      </c>
      <c r="O786" s="9">
        <v>0.1</v>
      </c>
      <c r="P786" s="2">
        <v>67.97</v>
      </c>
      <c r="Q786" s="2">
        <f t="shared" si="48"/>
        <v>234.52199999999999</v>
      </c>
      <c r="R786" s="2">
        <f t="shared" si="49"/>
        <v>135.94</v>
      </c>
      <c r="S786" s="2">
        <f t="shared" si="50"/>
        <v>98.581999999999994</v>
      </c>
      <c r="T786" s="6">
        <f t="shared" si="51"/>
        <v>0.42035288800197845</v>
      </c>
    </row>
    <row r="787" spans="1:20" ht="15.6" x14ac:dyDescent="0.3">
      <c r="A787" s="3" t="s">
        <v>856</v>
      </c>
      <c r="B787" s="4">
        <v>46216</v>
      </c>
      <c r="C787" s="5">
        <f>YEAR(SalesData[[#This Row],[Order Date]])</f>
        <v>2026</v>
      </c>
      <c r="D787" s="6" t="str">
        <f>"Q"&amp;ROUNDUP(MONTH(SalesData[[#This Row],[Order Date]])/3,0)</f>
        <v>Q3</v>
      </c>
      <c r="E787" s="7">
        <f>MONTH(SalesData[[#This Row],[Order Date]])</f>
        <v>7</v>
      </c>
      <c r="F787" s="6" t="str">
        <f>TEXT(SalesData[[#This Row],[Order Date]],"mmm")</f>
        <v>Jul</v>
      </c>
      <c r="G787" s="8" t="s">
        <v>54</v>
      </c>
      <c r="H787" s="8" t="s">
        <v>82</v>
      </c>
      <c r="I787" s="8" t="s">
        <v>45</v>
      </c>
      <c r="J787" s="8" t="s">
        <v>36</v>
      </c>
      <c r="K787" s="8" t="s">
        <v>39</v>
      </c>
      <c r="L787" s="8" t="s">
        <v>106</v>
      </c>
      <c r="M787" s="7">
        <v>6</v>
      </c>
      <c r="N787" s="2">
        <v>83.28</v>
      </c>
      <c r="O787" s="9">
        <v>0.15</v>
      </c>
      <c r="P787" s="2">
        <v>38.76</v>
      </c>
      <c r="Q787" s="2">
        <f t="shared" si="48"/>
        <v>424.72800000000001</v>
      </c>
      <c r="R787" s="2">
        <f t="shared" si="49"/>
        <v>232.56</v>
      </c>
      <c r="S787" s="2">
        <f t="shared" si="50"/>
        <v>192.16800000000001</v>
      </c>
      <c r="T787" s="6">
        <f t="shared" si="51"/>
        <v>0.45244956772334294</v>
      </c>
    </row>
    <row r="788" spans="1:20" ht="15.6" x14ac:dyDescent="0.3">
      <c r="A788" s="3" t="s">
        <v>857</v>
      </c>
      <c r="B788" s="4">
        <v>46242</v>
      </c>
      <c r="C788" s="5">
        <f>YEAR(SalesData[[#This Row],[Order Date]])</f>
        <v>2026</v>
      </c>
      <c r="D788" s="6" t="str">
        <f>"Q"&amp;ROUNDUP(MONTH(SalesData[[#This Row],[Order Date]])/3,0)</f>
        <v>Q3</v>
      </c>
      <c r="E788" s="7">
        <f>MONTH(SalesData[[#This Row],[Order Date]])</f>
        <v>8</v>
      </c>
      <c r="F788" s="6" t="str">
        <f>TEXT(SalesData[[#This Row],[Order Date]],"mmm")</f>
        <v>Aug</v>
      </c>
      <c r="G788" s="8" t="s">
        <v>54</v>
      </c>
      <c r="H788" s="8" t="s">
        <v>92</v>
      </c>
      <c r="I788" s="8" t="s">
        <v>30</v>
      </c>
      <c r="J788" s="8" t="s">
        <v>31</v>
      </c>
      <c r="K788" s="8" t="s">
        <v>25</v>
      </c>
      <c r="L788" s="8" t="s">
        <v>74</v>
      </c>
      <c r="M788" s="7">
        <v>6</v>
      </c>
      <c r="N788" s="2">
        <v>91.9</v>
      </c>
      <c r="O788" s="9">
        <v>0.05</v>
      </c>
      <c r="P788" s="2">
        <v>44.69</v>
      </c>
      <c r="Q788" s="2">
        <f t="shared" si="48"/>
        <v>523.83000000000004</v>
      </c>
      <c r="R788" s="2">
        <f t="shared" si="49"/>
        <v>268.14</v>
      </c>
      <c r="S788" s="2">
        <f t="shared" si="50"/>
        <v>255.69000000000005</v>
      </c>
      <c r="T788" s="6">
        <f t="shared" si="51"/>
        <v>0.48811637363266713</v>
      </c>
    </row>
    <row r="789" spans="1:20" ht="15.6" x14ac:dyDescent="0.3">
      <c r="A789" s="3" t="s">
        <v>858</v>
      </c>
      <c r="B789" s="4">
        <v>46293</v>
      </c>
      <c r="C789" s="5">
        <f>YEAR(SalesData[[#This Row],[Order Date]])</f>
        <v>2026</v>
      </c>
      <c r="D789" s="6" t="str">
        <f>"Q"&amp;ROUNDUP(MONTH(SalesData[[#This Row],[Order Date]])/3,0)</f>
        <v>Q3</v>
      </c>
      <c r="E789" s="7">
        <f>MONTH(SalesData[[#This Row],[Order Date]])</f>
        <v>9</v>
      </c>
      <c r="F789" s="6" t="str">
        <f>TEXT(SalesData[[#This Row],[Order Date]],"mmm")</f>
        <v>Sep</v>
      </c>
      <c r="G789" s="8" t="s">
        <v>21</v>
      </c>
      <c r="H789" s="8" t="s">
        <v>89</v>
      </c>
      <c r="I789" s="8" t="s">
        <v>30</v>
      </c>
      <c r="J789" s="8" t="s">
        <v>31</v>
      </c>
      <c r="K789" s="8" t="s">
        <v>25</v>
      </c>
      <c r="L789" s="8" t="s">
        <v>74</v>
      </c>
      <c r="M789" s="7">
        <v>3</v>
      </c>
      <c r="N789" s="2">
        <v>93.22</v>
      </c>
      <c r="O789" s="9">
        <v>0</v>
      </c>
      <c r="P789" s="2">
        <v>46.75</v>
      </c>
      <c r="Q789" s="2">
        <f t="shared" si="48"/>
        <v>279.65999999999997</v>
      </c>
      <c r="R789" s="2">
        <f t="shared" si="49"/>
        <v>140.25</v>
      </c>
      <c r="S789" s="2">
        <f t="shared" si="50"/>
        <v>139.40999999999997</v>
      </c>
      <c r="T789" s="6">
        <f t="shared" si="51"/>
        <v>0.49849817635700489</v>
      </c>
    </row>
    <row r="790" spans="1:20" ht="15.6" x14ac:dyDescent="0.3">
      <c r="A790" s="3" t="s">
        <v>859</v>
      </c>
      <c r="B790" s="4">
        <v>46140</v>
      </c>
      <c r="C790" s="5">
        <f>YEAR(SalesData[[#This Row],[Order Date]])</f>
        <v>2026</v>
      </c>
      <c r="D790" s="6" t="str">
        <f>"Q"&amp;ROUNDUP(MONTH(SalesData[[#This Row],[Order Date]])/3,0)</f>
        <v>Q2</v>
      </c>
      <c r="E790" s="7">
        <f>MONTH(SalesData[[#This Row],[Order Date]])</f>
        <v>4</v>
      </c>
      <c r="F790" s="6" t="str">
        <f>TEXT(SalesData[[#This Row],[Order Date]],"mmm")</f>
        <v>Apr</v>
      </c>
      <c r="G790" s="8" t="s">
        <v>21</v>
      </c>
      <c r="H790" s="8" t="s">
        <v>22</v>
      </c>
      <c r="I790" s="8" t="s">
        <v>30</v>
      </c>
      <c r="J790" s="8" t="s">
        <v>31</v>
      </c>
      <c r="K790" s="8" t="s">
        <v>32</v>
      </c>
      <c r="L790" s="8" t="s">
        <v>33</v>
      </c>
      <c r="M790" s="7">
        <v>1</v>
      </c>
      <c r="N790" s="2">
        <v>35.549999999999997</v>
      </c>
      <c r="O790" s="9">
        <v>0.05</v>
      </c>
      <c r="P790" s="2">
        <v>13.25</v>
      </c>
      <c r="Q790" s="2">
        <f t="shared" si="48"/>
        <v>33.772499999999994</v>
      </c>
      <c r="R790" s="2">
        <f t="shared" si="49"/>
        <v>13.25</v>
      </c>
      <c r="S790" s="2">
        <f t="shared" si="50"/>
        <v>20.522499999999994</v>
      </c>
      <c r="T790" s="6">
        <f t="shared" si="51"/>
        <v>0.60766896143311855</v>
      </c>
    </row>
    <row r="791" spans="1:20" ht="15.6" x14ac:dyDescent="0.3">
      <c r="A791" s="3" t="s">
        <v>860</v>
      </c>
      <c r="B791" s="4">
        <v>46130</v>
      </c>
      <c r="C791" s="5">
        <f>YEAR(SalesData[[#This Row],[Order Date]])</f>
        <v>2026</v>
      </c>
      <c r="D791" s="6" t="str">
        <f>"Q"&amp;ROUNDUP(MONTH(SalesData[[#This Row],[Order Date]])/3,0)</f>
        <v>Q2</v>
      </c>
      <c r="E791" s="7">
        <f>MONTH(SalesData[[#This Row],[Order Date]])</f>
        <v>4</v>
      </c>
      <c r="F791" s="6" t="str">
        <f>TEXT(SalesData[[#This Row],[Order Date]],"mmm")</f>
        <v>Apr</v>
      </c>
      <c r="G791" s="8" t="s">
        <v>21</v>
      </c>
      <c r="H791" s="8" t="s">
        <v>89</v>
      </c>
      <c r="I791" s="8" t="s">
        <v>23</v>
      </c>
      <c r="J791" s="8" t="s">
        <v>31</v>
      </c>
      <c r="K791" s="8" t="s">
        <v>39</v>
      </c>
      <c r="L791" s="8" t="s">
        <v>106</v>
      </c>
      <c r="M791" s="7">
        <v>1</v>
      </c>
      <c r="N791" s="2">
        <v>80.98</v>
      </c>
      <c r="O791" s="9">
        <v>0</v>
      </c>
      <c r="P791" s="2">
        <v>40.19</v>
      </c>
      <c r="Q791" s="2">
        <f t="shared" si="48"/>
        <v>80.98</v>
      </c>
      <c r="R791" s="2">
        <f t="shared" si="49"/>
        <v>40.19</v>
      </c>
      <c r="S791" s="2">
        <f t="shared" si="50"/>
        <v>40.790000000000006</v>
      </c>
      <c r="T791" s="6">
        <f t="shared" si="51"/>
        <v>0.50370461842430236</v>
      </c>
    </row>
    <row r="792" spans="1:20" ht="15.6" x14ac:dyDescent="0.3">
      <c r="A792" s="3" t="s">
        <v>861</v>
      </c>
      <c r="B792" s="4">
        <v>46113</v>
      </c>
      <c r="C792" s="5">
        <f>YEAR(SalesData[[#This Row],[Order Date]])</f>
        <v>2026</v>
      </c>
      <c r="D792" s="6" t="str">
        <f>"Q"&amp;ROUNDUP(MONTH(SalesData[[#This Row],[Order Date]])/3,0)</f>
        <v>Q2</v>
      </c>
      <c r="E792" s="7">
        <f>MONTH(SalesData[[#This Row],[Order Date]])</f>
        <v>4</v>
      </c>
      <c r="F792" s="6" t="str">
        <f>TEXT(SalesData[[#This Row],[Order Date]],"mmm")</f>
        <v>Apr</v>
      </c>
      <c r="G792" s="8" t="s">
        <v>54</v>
      </c>
      <c r="H792" s="8" t="s">
        <v>57</v>
      </c>
      <c r="I792" s="8" t="s">
        <v>30</v>
      </c>
      <c r="J792" s="8" t="s">
        <v>31</v>
      </c>
      <c r="K792" s="8" t="s">
        <v>98</v>
      </c>
      <c r="L792" s="8" t="s">
        <v>131</v>
      </c>
      <c r="M792" s="7">
        <v>2</v>
      </c>
      <c r="N792" s="2">
        <v>40.590000000000003</v>
      </c>
      <c r="O792" s="9">
        <v>0</v>
      </c>
      <c r="P792" s="2">
        <v>15.01</v>
      </c>
      <c r="Q792" s="2">
        <f t="shared" si="48"/>
        <v>81.180000000000007</v>
      </c>
      <c r="R792" s="2">
        <f t="shared" si="49"/>
        <v>30.02</v>
      </c>
      <c r="S792" s="2">
        <f t="shared" si="50"/>
        <v>51.160000000000011</v>
      </c>
      <c r="T792" s="6">
        <f t="shared" si="51"/>
        <v>0.63020448386302053</v>
      </c>
    </row>
    <row r="793" spans="1:20" ht="15.6" x14ac:dyDescent="0.3">
      <c r="A793" s="3" t="s">
        <v>862</v>
      </c>
      <c r="B793" s="4">
        <v>46163</v>
      </c>
      <c r="C793" s="5">
        <f>YEAR(SalesData[[#This Row],[Order Date]])</f>
        <v>2026</v>
      </c>
      <c r="D793" s="6" t="str">
        <f>"Q"&amp;ROUNDUP(MONTH(SalesData[[#This Row],[Order Date]])/3,0)</f>
        <v>Q2</v>
      </c>
      <c r="E793" s="7">
        <f>MONTH(SalesData[[#This Row],[Order Date]])</f>
        <v>5</v>
      </c>
      <c r="F793" s="6" t="str">
        <f>TEXT(SalesData[[#This Row],[Order Date]],"mmm")</f>
        <v>May</v>
      </c>
      <c r="G793" s="8" t="s">
        <v>54</v>
      </c>
      <c r="H793" s="8" t="s">
        <v>57</v>
      </c>
      <c r="I793" s="8" t="s">
        <v>30</v>
      </c>
      <c r="J793" s="8" t="s">
        <v>36</v>
      </c>
      <c r="K793" s="8" t="s">
        <v>98</v>
      </c>
      <c r="L793" s="8" t="s">
        <v>122</v>
      </c>
      <c r="M793" s="7">
        <v>1</v>
      </c>
      <c r="N793" s="2">
        <v>36.9</v>
      </c>
      <c r="O793" s="9">
        <v>0.05</v>
      </c>
      <c r="P793" s="2">
        <v>13.89</v>
      </c>
      <c r="Q793" s="2">
        <f t="shared" si="48"/>
        <v>35.055</v>
      </c>
      <c r="R793" s="2">
        <f t="shared" si="49"/>
        <v>13.89</v>
      </c>
      <c r="S793" s="2">
        <f t="shared" si="50"/>
        <v>21.164999999999999</v>
      </c>
      <c r="T793" s="6">
        <f t="shared" si="51"/>
        <v>0.60376551133932388</v>
      </c>
    </row>
    <row r="794" spans="1:20" ht="15.6" x14ac:dyDescent="0.3">
      <c r="A794" s="3" t="s">
        <v>863</v>
      </c>
      <c r="B794" s="4">
        <v>46061</v>
      </c>
      <c r="C794" s="5">
        <f>YEAR(SalesData[[#This Row],[Order Date]])</f>
        <v>2026</v>
      </c>
      <c r="D794" s="6" t="str">
        <f>"Q"&amp;ROUNDUP(MONTH(SalesData[[#This Row],[Order Date]])/3,0)</f>
        <v>Q1</v>
      </c>
      <c r="E794" s="7">
        <f>MONTH(SalesData[[#This Row],[Order Date]])</f>
        <v>2</v>
      </c>
      <c r="F794" s="6" t="str">
        <f>TEXT(SalesData[[#This Row],[Order Date]],"mmm")</f>
        <v>Feb</v>
      </c>
      <c r="G794" s="8" t="s">
        <v>21</v>
      </c>
      <c r="H794" s="8" t="s">
        <v>22</v>
      </c>
      <c r="I794" s="8" t="s">
        <v>30</v>
      </c>
      <c r="J794" s="8" t="s">
        <v>36</v>
      </c>
      <c r="K794" s="8" t="s">
        <v>98</v>
      </c>
      <c r="L794" s="8" t="s">
        <v>103</v>
      </c>
      <c r="M794" s="7">
        <v>2</v>
      </c>
      <c r="N794" s="2">
        <v>50.4</v>
      </c>
      <c r="O794" s="9">
        <v>0</v>
      </c>
      <c r="P794" s="2">
        <v>21.43</v>
      </c>
      <c r="Q794" s="2">
        <f t="shared" si="48"/>
        <v>100.8</v>
      </c>
      <c r="R794" s="2">
        <f t="shared" si="49"/>
        <v>42.86</v>
      </c>
      <c r="S794" s="2">
        <f t="shared" si="50"/>
        <v>57.94</v>
      </c>
      <c r="T794" s="6">
        <f t="shared" si="51"/>
        <v>0.57480158730158726</v>
      </c>
    </row>
    <row r="795" spans="1:20" ht="15.6" x14ac:dyDescent="0.3">
      <c r="A795" s="3" t="s">
        <v>864</v>
      </c>
      <c r="B795" s="4">
        <v>46304</v>
      </c>
      <c r="C795" s="5">
        <f>YEAR(SalesData[[#This Row],[Order Date]])</f>
        <v>2026</v>
      </c>
      <c r="D795" s="6" t="str">
        <f>"Q"&amp;ROUNDUP(MONTH(SalesData[[#This Row],[Order Date]])/3,0)</f>
        <v>Q4</v>
      </c>
      <c r="E795" s="7">
        <f>MONTH(SalesData[[#This Row],[Order Date]])</f>
        <v>10</v>
      </c>
      <c r="F795" s="6" t="str">
        <f>TEXT(SalesData[[#This Row],[Order Date]],"mmm")</f>
        <v>Oct</v>
      </c>
      <c r="G795" s="8" t="s">
        <v>61</v>
      </c>
      <c r="H795" s="8" t="s">
        <v>76</v>
      </c>
      <c r="I795" s="8" t="s">
        <v>30</v>
      </c>
      <c r="J795" s="8" t="s">
        <v>24</v>
      </c>
      <c r="K795" s="8" t="s">
        <v>25</v>
      </c>
      <c r="L795" s="8" t="s">
        <v>74</v>
      </c>
      <c r="M795" s="7">
        <v>2</v>
      </c>
      <c r="N795" s="2">
        <v>93.83</v>
      </c>
      <c r="O795" s="9">
        <v>0.1</v>
      </c>
      <c r="P795" s="2">
        <v>44.27</v>
      </c>
      <c r="Q795" s="2">
        <f t="shared" si="48"/>
        <v>168.89400000000001</v>
      </c>
      <c r="R795" s="2">
        <f t="shared" si="49"/>
        <v>88.54</v>
      </c>
      <c r="S795" s="2">
        <f t="shared" si="50"/>
        <v>80.353999999999999</v>
      </c>
      <c r="T795" s="6">
        <f t="shared" si="51"/>
        <v>0.47576586498040191</v>
      </c>
    </row>
    <row r="796" spans="1:20" ht="15.6" x14ac:dyDescent="0.3">
      <c r="A796" s="3" t="s">
        <v>865</v>
      </c>
      <c r="B796" s="4">
        <v>46383</v>
      </c>
      <c r="C796" s="5">
        <f>YEAR(SalesData[[#This Row],[Order Date]])</f>
        <v>2026</v>
      </c>
      <c r="D796" s="6" t="str">
        <f>"Q"&amp;ROUNDUP(MONTH(SalesData[[#This Row],[Order Date]])/3,0)</f>
        <v>Q4</v>
      </c>
      <c r="E796" s="7">
        <f>MONTH(SalesData[[#This Row],[Order Date]])</f>
        <v>12</v>
      </c>
      <c r="F796" s="6" t="str">
        <f>TEXT(SalesData[[#This Row],[Order Date]],"mmm")</f>
        <v>Dec</v>
      </c>
      <c r="G796" s="8" t="s">
        <v>54</v>
      </c>
      <c r="H796" s="8" t="s">
        <v>112</v>
      </c>
      <c r="I796" s="8" t="s">
        <v>48</v>
      </c>
      <c r="J796" s="8" t="s">
        <v>24</v>
      </c>
      <c r="K796" s="8" t="s">
        <v>32</v>
      </c>
      <c r="L796" s="8" t="s">
        <v>37</v>
      </c>
      <c r="M796" s="7">
        <v>6</v>
      </c>
      <c r="N796" s="2">
        <v>133.4</v>
      </c>
      <c r="O796" s="9">
        <v>0.1</v>
      </c>
      <c r="P796" s="2">
        <v>66.3</v>
      </c>
      <c r="Q796" s="2">
        <f t="shared" si="48"/>
        <v>720.36000000000013</v>
      </c>
      <c r="R796" s="2">
        <f t="shared" si="49"/>
        <v>397.79999999999995</v>
      </c>
      <c r="S796" s="2">
        <f t="shared" si="50"/>
        <v>322.56000000000017</v>
      </c>
      <c r="T796" s="6">
        <f t="shared" si="51"/>
        <v>0.44777611194402817</v>
      </c>
    </row>
    <row r="797" spans="1:20" ht="15.6" x14ac:dyDescent="0.3">
      <c r="A797" s="3" t="s">
        <v>866</v>
      </c>
      <c r="B797" s="4">
        <v>46373</v>
      </c>
      <c r="C797" s="5">
        <f>YEAR(SalesData[[#This Row],[Order Date]])</f>
        <v>2026</v>
      </c>
      <c r="D797" s="6" t="str">
        <f>"Q"&amp;ROUNDUP(MONTH(SalesData[[#This Row],[Order Date]])/3,0)</f>
        <v>Q4</v>
      </c>
      <c r="E797" s="7">
        <f>MONTH(SalesData[[#This Row],[Order Date]])</f>
        <v>12</v>
      </c>
      <c r="F797" s="6" t="str">
        <f>TEXT(SalesData[[#This Row],[Order Date]],"mmm")</f>
        <v>Dec</v>
      </c>
      <c r="G797" s="8" t="s">
        <v>61</v>
      </c>
      <c r="H797" s="8" t="s">
        <v>108</v>
      </c>
      <c r="I797" s="8" t="s">
        <v>48</v>
      </c>
      <c r="J797" s="8" t="s">
        <v>36</v>
      </c>
      <c r="K797" s="8" t="s">
        <v>32</v>
      </c>
      <c r="L797" s="8" t="s">
        <v>46</v>
      </c>
      <c r="M797" s="7">
        <v>3</v>
      </c>
      <c r="N797" s="2">
        <v>163.34</v>
      </c>
      <c r="O797" s="9">
        <v>0.1</v>
      </c>
      <c r="P797" s="2">
        <v>88.53</v>
      </c>
      <c r="Q797" s="2">
        <f t="shared" si="48"/>
        <v>441.01799999999997</v>
      </c>
      <c r="R797" s="2">
        <f t="shared" si="49"/>
        <v>265.59000000000003</v>
      </c>
      <c r="S797" s="2">
        <f t="shared" si="50"/>
        <v>175.42799999999994</v>
      </c>
      <c r="T797" s="6">
        <f t="shared" si="51"/>
        <v>0.39777968246194023</v>
      </c>
    </row>
    <row r="798" spans="1:20" ht="15.6" x14ac:dyDescent="0.3">
      <c r="A798" s="3" t="s">
        <v>867</v>
      </c>
      <c r="B798" s="4">
        <v>46215</v>
      </c>
      <c r="C798" s="5">
        <f>YEAR(SalesData[[#This Row],[Order Date]])</f>
        <v>2026</v>
      </c>
      <c r="D798" s="6" t="str">
        <f>"Q"&amp;ROUNDUP(MONTH(SalesData[[#This Row],[Order Date]])/3,0)</f>
        <v>Q3</v>
      </c>
      <c r="E798" s="7">
        <f>MONTH(SalesData[[#This Row],[Order Date]])</f>
        <v>7</v>
      </c>
      <c r="F798" s="6" t="str">
        <f>TEXT(SalesData[[#This Row],[Order Date]],"mmm")</f>
        <v>Jul</v>
      </c>
      <c r="G798" s="8" t="s">
        <v>54</v>
      </c>
      <c r="H798" s="8" t="s">
        <v>57</v>
      </c>
      <c r="I798" s="8" t="s">
        <v>48</v>
      </c>
      <c r="J798" s="8" t="s">
        <v>36</v>
      </c>
      <c r="K798" s="8" t="s">
        <v>25</v>
      </c>
      <c r="L798" s="8" t="s">
        <v>26</v>
      </c>
      <c r="M798" s="7">
        <v>1</v>
      </c>
      <c r="N798" s="2">
        <v>153.25</v>
      </c>
      <c r="O798" s="9">
        <v>0.15</v>
      </c>
      <c r="P798" s="2">
        <v>78.28</v>
      </c>
      <c r="Q798" s="2">
        <f t="shared" si="48"/>
        <v>130.26249999999999</v>
      </c>
      <c r="R798" s="2">
        <f t="shared" si="49"/>
        <v>78.28</v>
      </c>
      <c r="S798" s="2">
        <f t="shared" si="50"/>
        <v>51.982499999999987</v>
      </c>
      <c r="T798" s="6">
        <f t="shared" si="51"/>
        <v>0.39905959121005657</v>
      </c>
    </row>
    <row r="799" spans="1:20" ht="15.6" x14ac:dyDescent="0.3">
      <c r="A799" s="3" t="s">
        <v>868</v>
      </c>
      <c r="B799" s="4">
        <v>46236</v>
      </c>
      <c r="C799" s="5">
        <f>YEAR(SalesData[[#This Row],[Order Date]])</f>
        <v>2026</v>
      </c>
      <c r="D799" s="6" t="str">
        <f>"Q"&amp;ROUNDUP(MONTH(SalesData[[#This Row],[Order Date]])/3,0)</f>
        <v>Q3</v>
      </c>
      <c r="E799" s="7">
        <f>MONTH(SalesData[[#This Row],[Order Date]])</f>
        <v>8</v>
      </c>
      <c r="F799" s="6" t="str">
        <f>TEXT(SalesData[[#This Row],[Order Date]],"mmm")</f>
        <v>Aug</v>
      </c>
      <c r="G799" s="8" t="s">
        <v>21</v>
      </c>
      <c r="H799" s="8" t="s">
        <v>42</v>
      </c>
      <c r="I799" s="8" t="s">
        <v>30</v>
      </c>
      <c r="J799" s="8" t="s">
        <v>31</v>
      </c>
      <c r="K799" s="8" t="s">
        <v>39</v>
      </c>
      <c r="L799" s="8" t="s">
        <v>106</v>
      </c>
      <c r="M799" s="7">
        <v>1</v>
      </c>
      <c r="N799" s="2">
        <v>83.6</v>
      </c>
      <c r="O799" s="9">
        <v>0.05</v>
      </c>
      <c r="P799" s="2">
        <v>38.51</v>
      </c>
      <c r="Q799" s="2">
        <f t="shared" si="48"/>
        <v>79.419999999999987</v>
      </c>
      <c r="R799" s="2">
        <f t="shared" si="49"/>
        <v>38.51</v>
      </c>
      <c r="S799" s="2">
        <f t="shared" si="50"/>
        <v>40.909999999999989</v>
      </c>
      <c r="T799" s="6">
        <f t="shared" si="51"/>
        <v>0.51510954419541677</v>
      </c>
    </row>
    <row r="800" spans="1:20" ht="15.6" x14ac:dyDescent="0.3">
      <c r="A800" s="3" t="s">
        <v>869</v>
      </c>
      <c r="B800" s="4">
        <v>46279</v>
      </c>
      <c r="C800" s="5">
        <f>YEAR(SalesData[[#This Row],[Order Date]])</f>
        <v>2026</v>
      </c>
      <c r="D800" s="6" t="str">
        <f>"Q"&amp;ROUNDUP(MONTH(SalesData[[#This Row],[Order Date]])/3,0)</f>
        <v>Q3</v>
      </c>
      <c r="E800" s="7">
        <f>MONTH(SalesData[[#This Row],[Order Date]])</f>
        <v>9</v>
      </c>
      <c r="F800" s="6" t="str">
        <f>TEXT(SalesData[[#This Row],[Order Date]],"mmm")</f>
        <v>Sep</v>
      </c>
      <c r="G800" s="8" t="s">
        <v>61</v>
      </c>
      <c r="H800" s="8" t="s">
        <v>69</v>
      </c>
      <c r="I800" s="8" t="s">
        <v>30</v>
      </c>
      <c r="J800" s="8" t="s">
        <v>31</v>
      </c>
      <c r="K800" s="8" t="s">
        <v>51</v>
      </c>
      <c r="L800" s="8" t="s">
        <v>52</v>
      </c>
      <c r="M800" s="7">
        <v>4</v>
      </c>
      <c r="N800" s="2">
        <v>50.5</v>
      </c>
      <c r="O800" s="9">
        <v>0</v>
      </c>
      <c r="P800" s="2">
        <v>23.02</v>
      </c>
      <c r="Q800" s="2">
        <f t="shared" si="48"/>
        <v>202</v>
      </c>
      <c r="R800" s="2">
        <f t="shared" si="49"/>
        <v>92.08</v>
      </c>
      <c r="S800" s="2">
        <f t="shared" si="50"/>
        <v>109.92</v>
      </c>
      <c r="T800" s="6">
        <f t="shared" si="51"/>
        <v>0.5441584158415842</v>
      </c>
    </row>
    <row r="801" spans="1:20" ht="15.6" x14ac:dyDescent="0.3">
      <c r="A801" s="3" t="s">
        <v>870</v>
      </c>
      <c r="B801" s="4">
        <v>46248</v>
      </c>
      <c r="C801" s="5">
        <f>YEAR(SalesData[[#This Row],[Order Date]])</f>
        <v>2026</v>
      </c>
      <c r="D801" s="6" t="str">
        <f>"Q"&amp;ROUNDUP(MONTH(SalesData[[#This Row],[Order Date]])/3,0)</f>
        <v>Q3</v>
      </c>
      <c r="E801" s="7">
        <f>MONTH(SalesData[[#This Row],[Order Date]])</f>
        <v>8</v>
      </c>
      <c r="F801" s="6" t="str">
        <f>TEXT(SalesData[[#This Row],[Order Date]],"mmm")</f>
        <v>Aug</v>
      </c>
      <c r="G801" s="8" t="s">
        <v>54</v>
      </c>
      <c r="H801" s="8" t="s">
        <v>55</v>
      </c>
      <c r="I801" s="8" t="s">
        <v>45</v>
      </c>
      <c r="J801" s="8" t="s">
        <v>36</v>
      </c>
      <c r="K801" s="8" t="s">
        <v>51</v>
      </c>
      <c r="L801" s="8" t="s">
        <v>52</v>
      </c>
      <c r="M801" s="7">
        <v>6</v>
      </c>
      <c r="N801" s="2">
        <v>50.94</v>
      </c>
      <c r="O801" s="9">
        <v>0.1</v>
      </c>
      <c r="P801" s="2">
        <v>22.76</v>
      </c>
      <c r="Q801" s="2">
        <f t="shared" si="48"/>
        <v>275.07600000000002</v>
      </c>
      <c r="R801" s="2">
        <f t="shared" si="49"/>
        <v>136.56</v>
      </c>
      <c r="S801" s="2">
        <f t="shared" si="50"/>
        <v>138.51600000000002</v>
      </c>
      <c r="T801" s="6">
        <f t="shared" si="51"/>
        <v>0.50355538105832576</v>
      </c>
    </row>
    <row r="802" spans="1:20" ht="15.6" x14ac:dyDescent="0.3">
      <c r="A802" s="3" t="s">
        <v>871</v>
      </c>
      <c r="B802" s="4">
        <v>46239</v>
      </c>
      <c r="C802" s="5">
        <f>YEAR(SalesData[[#This Row],[Order Date]])</f>
        <v>2026</v>
      </c>
      <c r="D802" s="6" t="str">
        <f>"Q"&amp;ROUNDUP(MONTH(SalesData[[#This Row],[Order Date]])/3,0)</f>
        <v>Q3</v>
      </c>
      <c r="E802" s="7">
        <f>MONTH(SalesData[[#This Row],[Order Date]])</f>
        <v>8</v>
      </c>
      <c r="F802" s="6" t="str">
        <f>TEXT(SalesData[[#This Row],[Order Date]],"mmm")</f>
        <v>Aug</v>
      </c>
      <c r="G802" s="8" t="s">
        <v>54</v>
      </c>
      <c r="H802" s="8" t="s">
        <v>57</v>
      </c>
      <c r="I802" s="8" t="s">
        <v>30</v>
      </c>
      <c r="J802" s="8" t="s">
        <v>24</v>
      </c>
      <c r="K802" s="8" t="s">
        <v>32</v>
      </c>
      <c r="L802" s="8" t="s">
        <v>37</v>
      </c>
      <c r="M802" s="7">
        <v>2</v>
      </c>
      <c r="N802" s="2">
        <v>131.25</v>
      </c>
      <c r="O802" s="9">
        <v>0.05</v>
      </c>
      <c r="P802" s="2">
        <v>65.42</v>
      </c>
      <c r="Q802" s="2">
        <f t="shared" si="48"/>
        <v>249.375</v>
      </c>
      <c r="R802" s="2">
        <f t="shared" si="49"/>
        <v>130.84</v>
      </c>
      <c r="S802" s="2">
        <f t="shared" si="50"/>
        <v>118.535</v>
      </c>
      <c r="T802" s="6">
        <f t="shared" si="51"/>
        <v>0.47532832080200499</v>
      </c>
    </row>
    <row r="803" spans="1:20" ht="15.6" x14ac:dyDescent="0.3">
      <c r="A803" s="3" t="s">
        <v>872</v>
      </c>
      <c r="B803" s="4">
        <v>46202</v>
      </c>
      <c r="C803" s="5">
        <f>YEAR(SalesData[[#This Row],[Order Date]])</f>
        <v>2026</v>
      </c>
      <c r="D803" s="6" t="str">
        <f>"Q"&amp;ROUNDUP(MONTH(SalesData[[#This Row],[Order Date]])/3,0)</f>
        <v>Q2</v>
      </c>
      <c r="E803" s="7">
        <f>MONTH(SalesData[[#This Row],[Order Date]])</f>
        <v>6</v>
      </c>
      <c r="F803" s="6" t="str">
        <f>TEXT(SalesData[[#This Row],[Order Date]],"mmm")</f>
        <v>Jun</v>
      </c>
      <c r="G803" s="8" t="s">
        <v>54</v>
      </c>
      <c r="H803" s="8" t="s">
        <v>57</v>
      </c>
      <c r="I803" s="8" t="s">
        <v>30</v>
      </c>
      <c r="J803" s="8" t="s">
        <v>36</v>
      </c>
      <c r="K803" s="8" t="s">
        <v>98</v>
      </c>
      <c r="L803" s="8" t="s">
        <v>103</v>
      </c>
      <c r="M803" s="7">
        <v>1</v>
      </c>
      <c r="N803" s="2">
        <v>50.67</v>
      </c>
      <c r="O803" s="9">
        <v>0</v>
      </c>
      <c r="P803" s="2">
        <v>22.18</v>
      </c>
      <c r="Q803" s="2">
        <f t="shared" si="48"/>
        <v>50.67</v>
      </c>
      <c r="R803" s="2">
        <f t="shared" si="49"/>
        <v>22.18</v>
      </c>
      <c r="S803" s="2">
        <f t="shared" si="50"/>
        <v>28.490000000000002</v>
      </c>
      <c r="T803" s="6">
        <f t="shared" si="51"/>
        <v>0.56226564041839355</v>
      </c>
    </row>
    <row r="804" spans="1:20" ht="15.6" x14ac:dyDescent="0.3">
      <c r="A804" s="3" t="s">
        <v>873</v>
      </c>
      <c r="B804" s="4">
        <v>46276</v>
      </c>
      <c r="C804" s="5">
        <f>YEAR(SalesData[[#This Row],[Order Date]])</f>
        <v>2026</v>
      </c>
      <c r="D804" s="6" t="str">
        <f>"Q"&amp;ROUNDUP(MONTH(SalesData[[#This Row],[Order Date]])/3,0)</f>
        <v>Q3</v>
      </c>
      <c r="E804" s="7">
        <f>MONTH(SalesData[[#This Row],[Order Date]])</f>
        <v>9</v>
      </c>
      <c r="F804" s="6" t="str">
        <f>TEXT(SalesData[[#This Row],[Order Date]],"mmm")</f>
        <v>Sep</v>
      </c>
      <c r="G804" s="8" t="s">
        <v>21</v>
      </c>
      <c r="H804" s="8" t="s">
        <v>42</v>
      </c>
      <c r="I804" s="8" t="s">
        <v>48</v>
      </c>
      <c r="J804" s="8" t="s">
        <v>36</v>
      </c>
      <c r="K804" s="8" t="s">
        <v>98</v>
      </c>
      <c r="L804" s="8" t="s">
        <v>131</v>
      </c>
      <c r="M804" s="7">
        <v>5</v>
      </c>
      <c r="N804" s="2">
        <v>40.94</v>
      </c>
      <c r="O804" s="9">
        <v>0</v>
      </c>
      <c r="P804" s="2">
        <v>14.78</v>
      </c>
      <c r="Q804" s="2">
        <f t="shared" si="48"/>
        <v>204.7</v>
      </c>
      <c r="R804" s="2">
        <f t="shared" si="49"/>
        <v>73.899999999999991</v>
      </c>
      <c r="S804" s="2">
        <f t="shared" si="50"/>
        <v>130.80000000000001</v>
      </c>
      <c r="T804" s="6">
        <f t="shared" si="51"/>
        <v>0.6389838788470934</v>
      </c>
    </row>
    <row r="805" spans="1:20" ht="15.6" x14ac:dyDescent="0.3">
      <c r="A805" s="3" t="s">
        <v>874</v>
      </c>
      <c r="B805" s="4">
        <v>46179</v>
      </c>
      <c r="C805" s="5">
        <f>YEAR(SalesData[[#This Row],[Order Date]])</f>
        <v>2026</v>
      </c>
      <c r="D805" s="6" t="str">
        <f>"Q"&amp;ROUNDUP(MONTH(SalesData[[#This Row],[Order Date]])/3,0)</f>
        <v>Q2</v>
      </c>
      <c r="E805" s="7">
        <f>MONTH(SalesData[[#This Row],[Order Date]])</f>
        <v>6</v>
      </c>
      <c r="F805" s="6" t="str">
        <f>TEXT(SalesData[[#This Row],[Order Date]],"mmm")</f>
        <v>Jun</v>
      </c>
      <c r="G805" s="8" t="s">
        <v>61</v>
      </c>
      <c r="H805" s="8" t="s">
        <v>69</v>
      </c>
      <c r="I805" s="8" t="s">
        <v>30</v>
      </c>
      <c r="J805" s="8" t="s">
        <v>24</v>
      </c>
      <c r="K805" s="8" t="s">
        <v>32</v>
      </c>
      <c r="L805" s="8" t="s">
        <v>37</v>
      </c>
      <c r="M805" s="7">
        <v>1</v>
      </c>
      <c r="N805" s="2">
        <v>131.79</v>
      </c>
      <c r="O805" s="9">
        <v>0</v>
      </c>
      <c r="P805" s="2">
        <v>68.22</v>
      </c>
      <c r="Q805" s="2">
        <f t="shared" si="48"/>
        <v>131.79</v>
      </c>
      <c r="R805" s="2">
        <f t="shared" si="49"/>
        <v>68.22</v>
      </c>
      <c r="S805" s="2">
        <f t="shared" si="50"/>
        <v>63.569999999999993</v>
      </c>
      <c r="T805" s="6">
        <f t="shared" si="51"/>
        <v>0.48235829729114499</v>
      </c>
    </row>
    <row r="806" spans="1:20" ht="15.6" x14ac:dyDescent="0.3">
      <c r="A806" s="3" t="s">
        <v>875</v>
      </c>
      <c r="B806" s="4">
        <v>46210</v>
      </c>
      <c r="C806" s="5">
        <f>YEAR(SalesData[[#This Row],[Order Date]])</f>
        <v>2026</v>
      </c>
      <c r="D806" s="6" t="str">
        <f>"Q"&amp;ROUNDUP(MONTH(SalesData[[#This Row],[Order Date]])/3,0)</f>
        <v>Q3</v>
      </c>
      <c r="E806" s="7">
        <f>MONTH(SalesData[[#This Row],[Order Date]])</f>
        <v>7</v>
      </c>
      <c r="F806" s="6" t="str">
        <f>TEXT(SalesData[[#This Row],[Order Date]],"mmm")</f>
        <v>Jul</v>
      </c>
      <c r="G806" s="8" t="s">
        <v>21</v>
      </c>
      <c r="H806" s="8" t="s">
        <v>89</v>
      </c>
      <c r="I806" s="8" t="s">
        <v>30</v>
      </c>
      <c r="J806" s="8" t="s">
        <v>24</v>
      </c>
      <c r="K806" s="8" t="s">
        <v>51</v>
      </c>
      <c r="L806" s="8" t="s">
        <v>52</v>
      </c>
      <c r="M806" s="7">
        <v>1</v>
      </c>
      <c r="N806" s="2">
        <v>51.06</v>
      </c>
      <c r="O806" s="9">
        <v>0.15</v>
      </c>
      <c r="P806" s="2">
        <v>22.56</v>
      </c>
      <c r="Q806" s="2">
        <f t="shared" si="48"/>
        <v>43.401000000000003</v>
      </c>
      <c r="R806" s="2">
        <f t="shared" si="49"/>
        <v>22.56</v>
      </c>
      <c r="S806" s="2">
        <f t="shared" si="50"/>
        <v>20.841000000000005</v>
      </c>
      <c r="T806" s="6">
        <f t="shared" si="51"/>
        <v>0.48019630884081022</v>
      </c>
    </row>
    <row r="807" spans="1:20" ht="15.6" x14ac:dyDescent="0.3">
      <c r="A807" s="3" t="s">
        <v>876</v>
      </c>
      <c r="B807" s="4">
        <v>46287</v>
      </c>
      <c r="C807" s="5">
        <f>YEAR(SalesData[[#This Row],[Order Date]])</f>
        <v>2026</v>
      </c>
      <c r="D807" s="6" t="str">
        <f>"Q"&amp;ROUNDUP(MONTH(SalesData[[#This Row],[Order Date]])/3,0)</f>
        <v>Q3</v>
      </c>
      <c r="E807" s="7">
        <f>MONTH(SalesData[[#This Row],[Order Date]])</f>
        <v>9</v>
      </c>
      <c r="F807" s="6" t="str">
        <f>TEXT(SalesData[[#This Row],[Order Date]],"mmm")</f>
        <v>Sep</v>
      </c>
      <c r="G807" s="8" t="s">
        <v>21</v>
      </c>
      <c r="H807" s="8" t="s">
        <v>89</v>
      </c>
      <c r="I807" s="8" t="s">
        <v>48</v>
      </c>
      <c r="J807" s="8" t="s">
        <v>24</v>
      </c>
      <c r="K807" s="8" t="s">
        <v>32</v>
      </c>
      <c r="L807" s="8" t="s">
        <v>37</v>
      </c>
      <c r="M807" s="7">
        <v>3</v>
      </c>
      <c r="N807" s="2">
        <v>134.52000000000001</v>
      </c>
      <c r="O807" s="9">
        <v>0.05</v>
      </c>
      <c r="P807" s="2">
        <v>65.19</v>
      </c>
      <c r="Q807" s="2">
        <f t="shared" si="48"/>
        <v>383.38200000000006</v>
      </c>
      <c r="R807" s="2">
        <f t="shared" si="49"/>
        <v>195.57</v>
      </c>
      <c r="S807" s="2">
        <f t="shared" si="50"/>
        <v>187.81200000000007</v>
      </c>
      <c r="T807" s="6">
        <f t="shared" si="51"/>
        <v>0.48988215409174152</v>
      </c>
    </row>
    <row r="808" spans="1:20" ht="15.6" x14ac:dyDescent="0.3">
      <c r="A808" s="3" t="s">
        <v>877</v>
      </c>
      <c r="B808" s="4">
        <v>46250</v>
      </c>
      <c r="C808" s="5">
        <f>YEAR(SalesData[[#This Row],[Order Date]])</f>
        <v>2026</v>
      </c>
      <c r="D808" s="6" t="str">
        <f>"Q"&amp;ROUNDUP(MONTH(SalesData[[#This Row],[Order Date]])/3,0)</f>
        <v>Q3</v>
      </c>
      <c r="E808" s="7">
        <f>MONTH(SalesData[[#This Row],[Order Date]])</f>
        <v>8</v>
      </c>
      <c r="F808" s="6" t="str">
        <f>TEXT(SalesData[[#This Row],[Order Date]],"mmm")</f>
        <v>Aug</v>
      </c>
      <c r="G808" s="8" t="s">
        <v>54</v>
      </c>
      <c r="H808" s="8" t="s">
        <v>57</v>
      </c>
      <c r="I808" s="8" t="s">
        <v>30</v>
      </c>
      <c r="J808" s="8" t="s">
        <v>24</v>
      </c>
      <c r="K808" s="8" t="s">
        <v>25</v>
      </c>
      <c r="L808" s="8" t="s">
        <v>74</v>
      </c>
      <c r="M808" s="7">
        <v>1</v>
      </c>
      <c r="N808" s="2">
        <v>90.58</v>
      </c>
      <c r="O808" s="9">
        <v>0</v>
      </c>
      <c r="P808" s="2">
        <v>44.53</v>
      </c>
      <c r="Q808" s="2">
        <f t="shared" si="48"/>
        <v>90.58</v>
      </c>
      <c r="R808" s="2">
        <f t="shared" si="49"/>
        <v>44.53</v>
      </c>
      <c r="S808" s="2">
        <f t="shared" si="50"/>
        <v>46.05</v>
      </c>
      <c r="T808" s="6">
        <f t="shared" si="51"/>
        <v>0.50839037315080593</v>
      </c>
    </row>
    <row r="809" spans="1:20" ht="15.6" x14ac:dyDescent="0.3">
      <c r="A809" s="3" t="s">
        <v>878</v>
      </c>
      <c r="B809" s="4">
        <v>46128</v>
      </c>
      <c r="C809" s="5">
        <f>YEAR(SalesData[[#This Row],[Order Date]])</f>
        <v>2026</v>
      </c>
      <c r="D809" s="6" t="str">
        <f>"Q"&amp;ROUNDUP(MONTH(SalesData[[#This Row],[Order Date]])/3,0)</f>
        <v>Q2</v>
      </c>
      <c r="E809" s="7">
        <f>MONTH(SalesData[[#This Row],[Order Date]])</f>
        <v>4</v>
      </c>
      <c r="F809" s="6" t="str">
        <f>TEXT(SalesData[[#This Row],[Order Date]],"mmm")</f>
        <v>Apr</v>
      </c>
      <c r="G809" s="8" t="s">
        <v>21</v>
      </c>
      <c r="H809" s="8" t="s">
        <v>42</v>
      </c>
      <c r="I809" s="8" t="s">
        <v>30</v>
      </c>
      <c r="J809" s="8" t="s">
        <v>24</v>
      </c>
      <c r="K809" s="8" t="s">
        <v>32</v>
      </c>
      <c r="L809" s="8" t="s">
        <v>65</v>
      </c>
      <c r="M809" s="7">
        <v>1</v>
      </c>
      <c r="N809" s="2">
        <v>45.82</v>
      </c>
      <c r="O809" s="9">
        <v>0.1</v>
      </c>
      <c r="P809" s="2">
        <v>18.48</v>
      </c>
      <c r="Q809" s="2">
        <f t="shared" si="48"/>
        <v>41.238</v>
      </c>
      <c r="R809" s="2">
        <f t="shared" si="49"/>
        <v>18.48</v>
      </c>
      <c r="S809" s="2">
        <f t="shared" si="50"/>
        <v>22.757999999999999</v>
      </c>
      <c r="T809" s="6">
        <f t="shared" si="51"/>
        <v>0.55186963480285167</v>
      </c>
    </row>
    <row r="810" spans="1:20" ht="15.6" x14ac:dyDescent="0.3">
      <c r="A810" s="3" t="s">
        <v>879</v>
      </c>
      <c r="B810" s="4">
        <v>46267</v>
      </c>
      <c r="C810" s="5">
        <f>YEAR(SalesData[[#This Row],[Order Date]])</f>
        <v>2026</v>
      </c>
      <c r="D810" s="6" t="str">
        <f>"Q"&amp;ROUNDUP(MONTH(SalesData[[#This Row],[Order Date]])/3,0)</f>
        <v>Q3</v>
      </c>
      <c r="E810" s="7">
        <f>MONTH(SalesData[[#This Row],[Order Date]])</f>
        <v>9</v>
      </c>
      <c r="F810" s="6" t="str">
        <f>TEXT(SalesData[[#This Row],[Order Date]],"mmm")</f>
        <v>Sep</v>
      </c>
      <c r="G810" s="8" t="s">
        <v>54</v>
      </c>
      <c r="H810" s="8" t="s">
        <v>55</v>
      </c>
      <c r="I810" s="8" t="s">
        <v>48</v>
      </c>
      <c r="J810" s="8" t="s">
        <v>24</v>
      </c>
      <c r="K810" s="8" t="s">
        <v>32</v>
      </c>
      <c r="L810" s="8" t="s">
        <v>33</v>
      </c>
      <c r="M810" s="7">
        <v>1</v>
      </c>
      <c r="N810" s="2">
        <v>36.69</v>
      </c>
      <c r="O810" s="9">
        <v>0</v>
      </c>
      <c r="P810" s="2">
        <v>13.92</v>
      </c>
      <c r="Q810" s="2">
        <f t="shared" si="48"/>
        <v>36.69</v>
      </c>
      <c r="R810" s="2">
        <f t="shared" si="49"/>
        <v>13.92</v>
      </c>
      <c r="S810" s="2">
        <f t="shared" si="50"/>
        <v>22.769999999999996</v>
      </c>
      <c r="T810" s="6">
        <f t="shared" si="51"/>
        <v>0.6206050695012264</v>
      </c>
    </row>
    <row r="811" spans="1:20" ht="15.6" x14ac:dyDescent="0.3">
      <c r="A811" s="3" t="s">
        <v>880</v>
      </c>
      <c r="B811" s="4">
        <v>46252</v>
      </c>
      <c r="C811" s="5">
        <f>YEAR(SalesData[[#This Row],[Order Date]])</f>
        <v>2026</v>
      </c>
      <c r="D811" s="6" t="str">
        <f>"Q"&amp;ROUNDUP(MONTH(SalesData[[#This Row],[Order Date]])/3,0)</f>
        <v>Q3</v>
      </c>
      <c r="E811" s="7">
        <f>MONTH(SalesData[[#This Row],[Order Date]])</f>
        <v>8</v>
      </c>
      <c r="F811" s="6" t="str">
        <f>TEXT(SalesData[[#This Row],[Order Date]],"mmm")</f>
        <v>Aug</v>
      </c>
      <c r="G811" s="8" t="s">
        <v>28</v>
      </c>
      <c r="H811" s="8" t="s">
        <v>86</v>
      </c>
      <c r="I811" s="8" t="s">
        <v>48</v>
      </c>
      <c r="J811" s="8" t="s">
        <v>36</v>
      </c>
      <c r="K811" s="8" t="s">
        <v>98</v>
      </c>
      <c r="L811" s="8" t="s">
        <v>99</v>
      </c>
      <c r="M811" s="7">
        <v>3</v>
      </c>
      <c r="N811" s="2">
        <v>125.31</v>
      </c>
      <c r="O811" s="9">
        <v>0</v>
      </c>
      <c r="P811" s="2">
        <v>67.64</v>
      </c>
      <c r="Q811" s="2">
        <f t="shared" si="48"/>
        <v>375.93</v>
      </c>
      <c r="R811" s="2">
        <f t="shared" si="49"/>
        <v>202.92000000000002</v>
      </c>
      <c r="S811" s="2">
        <f t="shared" si="50"/>
        <v>173.01</v>
      </c>
      <c r="T811" s="6">
        <f t="shared" si="51"/>
        <v>0.46021865772883247</v>
      </c>
    </row>
    <row r="812" spans="1:20" ht="15.6" x14ac:dyDescent="0.3">
      <c r="A812" s="3" t="s">
        <v>881</v>
      </c>
      <c r="B812" s="4">
        <v>46170</v>
      </c>
      <c r="C812" s="5">
        <f>YEAR(SalesData[[#This Row],[Order Date]])</f>
        <v>2026</v>
      </c>
      <c r="D812" s="6" t="str">
        <f>"Q"&amp;ROUNDUP(MONTH(SalesData[[#This Row],[Order Date]])/3,0)</f>
        <v>Q2</v>
      </c>
      <c r="E812" s="7">
        <f>MONTH(SalesData[[#This Row],[Order Date]])</f>
        <v>5</v>
      </c>
      <c r="F812" s="6" t="str">
        <f>TEXT(SalesData[[#This Row],[Order Date]],"mmm")</f>
        <v>May</v>
      </c>
      <c r="G812" s="8" t="s">
        <v>54</v>
      </c>
      <c r="H812" s="8" t="s">
        <v>57</v>
      </c>
      <c r="I812" s="8" t="s">
        <v>30</v>
      </c>
      <c r="J812" s="8" t="s">
        <v>31</v>
      </c>
      <c r="K812" s="8" t="s">
        <v>98</v>
      </c>
      <c r="L812" s="8" t="s">
        <v>131</v>
      </c>
      <c r="M812" s="7">
        <v>1</v>
      </c>
      <c r="N812" s="2">
        <v>41.13</v>
      </c>
      <c r="O812" s="9">
        <v>0</v>
      </c>
      <c r="P812" s="2">
        <v>14.8</v>
      </c>
      <c r="Q812" s="2">
        <f t="shared" si="48"/>
        <v>41.13</v>
      </c>
      <c r="R812" s="2">
        <f t="shared" si="49"/>
        <v>14.8</v>
      </c>
      <c r="S812" s="2">
        <f t="shared" si="50"/>
        <v>26.330000000000002</v>
      </c>
      <c r="T812" s="6">
        <f t="shared" si="51"/>
        <v>0.64016532944322879</v>
      </c>
    </row>
    <row r="813" spans="1:20" ht="15.6" x14ac:dyDescent="0.3">
      <c r="A813" s="3" t="s">
        <v>882</v>
      </c>
      <c r="B813" s="4">
        <v>46072</v>
      </c>
      <c r="C813" s="5">
        <f>YEAR(SalesData[[#This Row],[Order Date]])</f>
        <v>2026</v>
      </c>
      <c r="D813" s="6" t="str">
        <f>"Q"&amp;ROUNDUP(MONTH(SalesData[[#This Row],[Order Date]])/3,0)</f>
        <v>Q1</v>
      </c>
      <c r="E813" s="7">
        <f>MONTH(SalesData[[#This Row],[Order Date]])</f>
        <v>2</v>
      </c>
      <c r="F813" s="6" t="str">
        <f>TEXT(SalesData[[#This Row],[Order Date]],"mmm")</f>
        <v>Feb</v>
      </c>
      <c r="G813" s="8" t="s">
        <v>61</v>
      </c>
      <c r="H813" s="8" t="s">
        <v>62</v>
      </c>
      <c r="I813" s="8" t="s">
        <v>30</v>
      </c>
      <c r="J813" s="8" t="s">
        <v>24</v>
      </c>
      <c r="K813" s="8" t="s">
        <v>51</v>
      </c>
      <c r="L813" s="8" t="s">
        <v>72</v>
      </c>
      <c r="M813" s="7">
        <v>1</v>
      </c>
      <c r="N813" s="2">
        <v>41.01</v>
      </c>
      <c r="O813" s="9">
        <v>0.05</v>
      </c>
      <c r="P813" s="2">
        <v>16.489999999999998</v>
      </c>
      <c r="Q813" s="2">
        <f t="shared" si="48"/>
        <v>38.959499999999998</v>
      </c>
      <c r="R813" s="2">
        <f t="shared" si="49"/>
        <v>16.489999999999998</v>
      </c>
      <c r="S813" s="2">
        <f t="shared" si="50"/>
        <v>22.4695</v>
      </c>
      <c r="T813" s="6">
        <f t="shared" si="51"/>
        <v>0.57673994789460847</v>
      </c>
    </row>
    <row r="814" spans="1:20" ht="15.6" x14ac:dyDescent="0.3">
      <c r="A814" s="3" t="s">
        <v>883</v>
      </c>
      <c r="B814" s="4">
        <v>46335</v>
      </c>
      <c r="C814" s="5">
        <f>YEAR(SalesData[[#This Row],[Order Date]])</f>
        <v>2026</v>
      </c>
      <c r="D814" s="6" t="str">
        <f>"Q"&amp;ROUNDUP(MONTH(SalesData[[#This Row],[Order Date]])/3,0)</f>
        <v>Q4</v>
      </c>
      <c r="E814" s="7">
        <f>MONTH(SalesData[[#This Row],[Order Date]])</f>
        <v>11</v>
      </c>
      <c r="F814" s="6" t="str">
        <f>TEXT(SalesData[[#This Row],[Order Date]],"mmm")</f>
        <v>Nov</v>
      </c>
      <c r="G814" s="8" t="s">
        <v>21</v>
      </c>
      <c r="H814" s="8" t="s">
        <v>44</v>
      </c>
      <c r="I814" s="8" t="s">
        <v>48</v>
      </c>
      <c r="J814" s="8" t="s">
        <v>36</v>
      </c>
      <c r="K814" s="8" t="s">
        <v>25</v>
      </c>
      <c r="L814" s="8" t="s">
        <v>49</v>
      </c>
      <c r="M814" s="7">
        <v>1</v>
      </c>
      <c r="N814" s="2">
        <v>70.3</v>
      </c>
      <c r="O814" s="9">
        <v>0.05</v>
      </c>
      <c r="P814" s="2">
        <v>33.31</v>
      </c>
      <c r="Q814" s="2">
        <f t="shared" si="48"/>
        <v>66.784999999999997</v>
      </c>
      <c r="R814" s="2">
        <f t="shared" si="49"/>
        <v>33.31</v>
      </c>
      <c r="S814" s="2">
        <f t="shared" si="50"/>
        <v>33.474999999999994</v>
      </c>
      <c r="T814" s="6">
        <f t="shared" si="51"/>
        <v>0.50123530732949007</v>
      </c>
    </row>
    <row r="815" spans="1:20" ht="15.6" x14ac:dyDescent="0.3">
      <c r="A815" s="3" t="s">
        <v>884</v>
      </c>
      <c r="B815" s="4">
        <v>46356</v>
      </c>
      <c r="C815" s="5">
        <f>YEAR(SalesData[[#This Row],[Order Date]])</f>
        <v>2026</v>
      </c>
      <c r="D815" s="6" t="str">
        <f>"Q"&amp;ROUNDUP(MONTH(SalesData[[#This Row],[Order Date]])/3,0)</f>
        <v>Q4</v>
      </c>
      <c r="E815" s="7">
        <f>MONTH(SalesData[[#This Row],[Order Date]])</f>
        <v>11</v>
      </c>
      <c r="F815" s="6" t="str">
        <f>TEXT(SalesData[[#This Row],[Order Date]],"mmm")</f>
        <v>Nov</v>
      </c>
      <c r="G815" s="8" t="s">
        <v>28</v>
      </c>
      <c r="H815" s="8" t="s">
        <v>35</v>
      </c>
      <c r="I815" s="8" t="s">
        <v>30</v>
      </c>
      <c r="J815" s="8" t="s">
        <v>36</v>
      </c>
      <c r="K815" s="8" t="s">
        <v>98</v>
      </c>
      <c r="L815" s="8" t="s">
        <v>122</v>
      </c>
      <c r="M815" s="7">
        <v>1</v>
      </c>
      <c r="N815" s="2">
        <v>35.67</v>
      </c>
      <c r="O815" s="9">
        <v>0.1</v>
      </c>
      <c r="P815" s="2">
        <v>13.81</v>
      </c>
      <c r="Q815" s="2">
        <f t="shared" si="48"/>
        <v>32.103000000000002</v>
      </c>
      <c r="R815" s="2">
        <f t="shared" si="49"/>
        <v>13.81</v>
      </c>
      <c r="S815" s="2">
        <f t="shared" si="50"/>
        <v>18.292999999999999</v>
      </c>
      <c r="T815" s="6">
        <f t="shared" si="51"/>
        <v>0.5698221350029592</v>
      </c>
    </row>
    <row r="816" spans="1:20" ht="15.6" x14ac:dyDescent="0.3">
      <c r="A816" s="3" t="s">
        <v>885</v>
      </c>
      <c r="B816" s="4">
        <v>46302</v>
      </c>
      <c r="C816" s="5">
        <f>YEAR(SalesData[[#This Row],[Order Date]])</f>
        <v>2026</v>
      </c>
      <c r="D816" s="6" t="str">
        <f>"Q"&amp;ROUNDUP(MONTH(SalesData[[#This Row],[Order Date]])/3,0)</f>
        <v>Q4</v>
      </c>
      <c r="E816" s="7">
        <f>MONTH(SalesData[[#This Row],[Order Date]])</f>
        <v>10</v>
      </c>
      <c r="F816" s="6" t="str">
        <f>TEXT(SalesData[[#This Row],[Order Date]],"mmm")</f>
        <v>Oct</v>
      </c>
      <c r="G816" s="8" t="s">
        <v>61</v>
      </c>
      <c r="H816" s="8" t="s">
        <v>76</v>
      </c>
      <c r="I816" s="8" t="s">
        <v>45</v>
      </c>
      <c r="J816" s="8" t="s">
        <v>36</v>
      </c>
      <c r="K816" s="8" t="s">
        <v>25</v>
      </c>
      <c r="L816" s="8" t="s">
        <v>26</v>
      </c>
      <c r="M816" s="7">
        <v>4</v>
      </c>
      <c r="N816" s="2">
        <v>157.12</v>
      </c>
      <c r="O816" s="9">
        <v>0.15</v>
      </c>
      <c r="P816" s="2">
        <v>77.98</v>
      </c>
      <c r="Q816" s="2">
        <f t="shared" si="48"/>
        <v>534.20799999999997</v>
      </c>
      <c r="R816" s="2">
        <f t="shared" si="49"/>
        <v>311.92</v>
      </c>
      <c r="S816" s="2">
        <f t="shared" si="50"/>
        <v>222.28799999999995</v>
      </c>
      <c r="T816" s="6">
        <f t="shared" si="51"/>
        <v>0.41610758356295668</v>
      </c>
    </row>
    <row r="817" spans="1:20" ht="15.6" x14ac:dyDescent="0.3">
      <c r="A817" s="3" t="s">
        <v>886</v>
      </c>
      <c r="B817" s="4">
        <v>46118</v>
      </c>
      <c r="C817" s="5">
        <f>YEAR(SalesData[[#This Row],[Order Date]])</f>
        <v>2026</v>
      </c>
      <c r="D817" s="6" t="str">
        <f>"Q"&amp;ROUNDUP(MONTH(SalesData[[#This Row],[Order Date]])/3,0)</f>
        <v>Q2</v>
      </c>
      <c r="E817" s="7">
        <f>MONTH(SalesData[[#This Row],[Order Date]])</f>
        <v>4</v>
      </c>
      <c r="F817" s="6" t="str">
        <f>TEXT(SalesData[[#This Row],[Order Date]],"mmm")</f>
        <v>Apr</v>
      </c>
      <c r="G817" s="8" t="s">
        <v>28</v>
      </c>
      <c r="H817" s="8" t="s">
        <v>86</v>
      </c>
      <c r="I817" s="8" t="s">
        <v>30</v>
      </c>
      <c r="J817" s="8" t="s">
        <v>31</v>
      </c>
      <c r="K817" s="8" t="s">
        <v>32</v>
      </c>
      <c r="L817" s="8" t="s">
        <v>33</v>
      </c>
      <c r="M817" s="7">
        <v>1</v>
      </c>
      <c r="N817" s="2">
        <v>35.700000000000003</v>
      </c>
      <c r="O817" s="9">
        <v>0</v>
      </c>
      <c r="P817" s="2">
        <v>13.8</v>
      </c>
      <c r="Q817" s="2">
        <f t="shared" si="48"/>
        <v>35.700000000000003</v>
      </c>
      <c r="R817" s="2">
        <f t="shared" si="49"/>
        <v>13.8</v>
      </c>
      <c r="S817" s="2">
        <f t="shared" si="50"/>
        <v>21.900000000000002</v>
      </c>
      <c r="T817" s="6">
        <f t="shared" si="51"/>
        <v>0.61344537815126055</v>
      </c>
    </row>
    <row r="818" spans="1:20" ht="15.6" x14ac:dyDescent="0.3">
      <c r="A818" s="3" t="s">
        <v>887</v>
      </c>
      <c r="B818" s="4">
        <v>46128</v>
      </c>
      <c r="C818" s="5">
        <f>YEAR(SalesData[[#This Row],[Order Date]])</f>
        <v>2026</v>
      </c>
      <c r="D818" s="6" t="str">
        <f>"Q"&amp;ROUNDUP(MONTH(SalesData[[#This Row],[Order Date]])/3,0)</f>
        <v>Q2</v>
      </c>
      <c r="E818" s="7">
        <f>MONTH(SalesData[[#This Row],[Order Date]])</f>
        <v>4</v>
      </c>
      <c r="F818" s="6" t="str">
        <f>TEXT(SalesData[[#This Row],[Order Date]],"mmm")</f>
        <v>Apr</v>
      </c>
      <c r="G818" s="8" t="s">
        <v>28</v>
      </c>
      <c r="H818" s="8" t="s">
        <v>86</v>
      </c>
      <c r="I818" s="8" t="s">
        <v>30</v>
      </c>
      <c r="J818" s="8" t="s">
        <v>31</v>
      </c>
      <c r="K818" s="8" t="s">
        <v>25</v>
      </c>
      <c r="L818" s="8" t="s">
        <v>49</v>
      </c>
      <c r="M818" s="7">
        <v>1</v>
      </c>
      <c r="N818" s="2">
        <v>70.95</v>
      </c>
      <c r="O818" s="9">
        <v>0</v>
      </c>
      <c r="P818" s="2">
        <v>31.43</v>
      </c>
      <c r="Q818" s="2">
        <f t="shared" si="48"/>
        <v>70.95</v>
      </c>
      <c r="R818" s="2">
        <f t="shared" si="49"/>
        <v>31.43</v>
      </c>
      <c r="S818" s="2">
        <f t="shared" si="50"/>
        <v>39.520000000000003</v>
      </c>
      <c r="T818" s="6">
        <f t="shared" si="51"/>
        <v>0.55701198026779419</v>
      </c>
    </row>
    <row r="819" spans="1:20" ht="15.6" x14ac:dyDescent="0.3">
      <c r="A819" s="3" t="s">
        <v>888</v>
      </c>
      <c r="B819" s="4">
        <v>46166</v>
      </c>
      <c r="C819" s="5">
        <f>YEAR(SalesData[[#This Row],[Order Date]])</f>
        <v>2026</v>
      </c>
      <c r="D819" s="6" t="str">
        <f>"Q"&amp;ROUNDUP(MONTH(SalesData[[#This Row],[Order Date]])/3,0)</f>
        <v>Q2</v>
      </c>
      <c r="E819" s="7">
        <f>MONTH(SalesData[[#This Row],[Order Date]])</f>
        <v>5</v>
      </c>
      <c r="F819" s="6" t="str">
        <f>TEXT(SalesData[[#This Row],[Order Date]],"mmm")</f>
        <v>May</v>
      </c>
      <c r="G819" s="8" t="s">
        <v>54</v>
      </c>
      <c r="H819" s="8" t="s">
        <v>57</v>
      </c>
      <c r="I819" s="8" t="s">
        <v>30</v>
      </c>
      <c r="J819" s="8" t="s">
        <v>24</v>
      </c>
      <c r="K819" s="8" t="s">
        <v>39</v>
      </c>
      <c r="L819" s="8" t="s">
        <v>40</v>
      </c>
      <c r="M819" s="7">
        <v>5</v>
      </c>
      <c r="N819" s="2">
        <v>195.78</v>
      </c>
      <c r="O819" s="9">
        <v>0.1</v>
      </c>
      <c r="P819" s="2">
        <v>101.98</v>
      </c>
      <c r="Q819" s="2">
        <f t="shared" si="48"/>
        <v>881.01</v>
      </c>
      <c r="R819" s="2">
        <f t="shared" si="49"/>
        <v>509.90000000000003</v>
      </c>
      <c r="S819" s="2">
        <f t="shared" si="50"/>
        <v>371.10999999999996</v>
      </c>
      <c r="T819" s="6">
        <f t="shared" si="51"/>
        <v>0.4212324491208953</v>
      </c>
    </row>
    <row r="820" spans="1:20" ht="15.6" x14ac:dyDescent="0.3">
      <c r="A820" s="3" t="s">
        <v>889</v>
      </c>
      <c r="B820" s="4">
        <v>46246</v>
      </c>
      <c r="C820" s="5">
        <f>YEAR(SalesData[[#This Row],[Order Date]])</f>
        <v>2026</v>
      </c>
      <c r="D820" s="6" t="str">
        <f>"Q"&amp;ROUNDUP(MONTH(SalesData[[#This Row],[Order Date]])/3,0)</f>
        <v>Q3</v>
      </c>
      <c r="E820" s="7">
        <f>MONTH(SalesData[[#This Row],[Order Date]])</f>
        <v>8</v>
      </c>
      <c r="F820" s="6" t="str">
        <f>TEXT(SalesData[[#This Row],[Order Date]],"mmm")</f>
        <v>Aug</v>
      </c>
      <c r="G820" s="8" t="s">
        <v>21</v>
      </c>
      <c r="H820" s="8" t="s">
        <v>42</v>
      </c>
      <c r="I820" s="8" t="s">
        <v>48</v>
      </c>
      <c r="J820" s="8" t="s">
        <v>31</v>
      </c>
      <c r="K820" s="8" t="s">
        <v>25</v>
      </c>
      <c r="L820" s="8" t="s">
        <v>70</v>
      </c>
      <c r="M820" s="7">
        <v>1</v>
      </c>
      <c r="N820" s="2">
        <v>142.84</v>
      </c>
      <c r="O820" s="9">
        <v>0</v>
      </c>
      <c r="P820" s="2">
        <v>77.7</v>
      </c>
      <c r="Q820" s="2">
        <f t="shared" si="48"/>
        <v>142.84</v>
      </c>
      <c r="R820" s="2">
        <f t="shared" si="49"/>
        <v>77.7</v>
      </c>
      <c r="S820" s="2">
        <f t="shared" si="50"/>
        <v>65.14</v>
      </c>
      <c r="T820" s="6">
        <f t="shared" si="51"/>
        <v>0.4560347241669</v>
      </c>
    </row>
    <row r="821" spans="1:20" ht="15.6" x14ac:dyDescent="0.3">
      <c r="A821" s="3" t="s">
        <v>890</v>
      </c>
      <c r="B821" s="4">
        <v>46200</v>
      </c>
      <c r="C821" s="5">
        <f>YEAR(SalesData[[#This Row],[Order Date]])</f>
        <v>2026</v>
      </c>
      <c r="D821" s="6" t="str">
        <f>"Q"&amp;ROUNDUP(MONTH(SalesData[[#This Row],[Order Date]])/3,0)</f>
        <v>Q2</v>
      </c>
      <c r="E821" s="7">
        <f>MONTH(SalesData[[#This Row],[Order Date]])</f>
        <v>6</v>
      </c>
      <c r="F821" s="6" t="str">
        <f>TEXT(SalesData[[#This Row],[Order Date]],"mmm")</f>
        <v>Jun</v>
      </c>
      <c r="G821" s="8" t="s">
        <v>28</v>
      </c>
      <c r="H821" s="8" t="s">
        <v>35</v>
      </c>
      <c r="I821" s="8" t="s">
        <v>45</v>
      </c>
      <c r="J821" s="8" t="s">
        <v>36</v>
      </c>
      <c r="K821" s="8" t="s">
        <v>32</v>
      </c>
      <c r="L821" s="8" t="s">
        <v>46</v>
      </c>
      <c r="M821" s="7">
        <v>4</v>
      </c>
      <c r="N821" s="2">
        <v>162.61000000000001</v>
      </c>
      <c r="O821" s="9">
        <v>0.05</v>
      </c>
      <c r="P821" s="2">
        <v>88.64</v>
      </c>
      <c r="Q821" s="2">
        <f t="shared" si="48"/>
        <v>617.91800000000001</v>
      </c>
      <c r="R821" s="2">
        <f t="shared" si="49"/>
        <v>354.56</v>
      </c>
      <c r="S821" s="2">
        <f t="shared" si="50"/>
        <v>263.358</v>
      </c>
      <c r="T821" s="6">
        <f t="shared" si="51"/>
        <v>0.4262021821665658</v>
      </c>
    </row>
    <row r="822" spans="1:20" ht="15.6" x14ac:dyDescent="0.3">
      <c r="A822" s="3" t="s">
        <v>891</v>
      </c>
      <c r="B822" s="4">
        <v>46283</v>
      </c>
      <c r="C822" s="5">
        <f>YEAR(SalesData[[#This Row],[Order Date]])</f>
        <v>2026</v>
      </c>
      <c r="D822" s="6" t="str">
        <f>"Q"&amp;ROUNDUP(MONTH(SalesData[[#This Row],[Order Date]])/3,0)</f>
        <v>Q3</v>
      </c>
      <c r="E822" s="7">
        <f>MONTH(SalesData[[#This Row],[Order Date]])</f>
        <v>9</v>
      </c>
      <c r="F822" s="6" t="str">
        <f>TEXT(SalesData[[#This Row],[Order Date]],"mmm")</f>
        <v>Sep</v>
      </c>
      <c r="G822" s="8" t="s">
        <v>61</v>
      </c>
      <c r="H822" s="8" t="s">
        <v>69</v>
      </c>
      <c r="I822" s="8" t="s">
        <v>30</v>
      </c>
      <c r="J822" s="8" t="s">
        <v>24</v>
      </c>
      <c r="K822" s="8" t="s">
        <v>98</v>
      </c>
      <c r="L822" s="8" t="s">
        <v>103</v>
      </c>
      <c r="M822" s="7">
        <v>1</v>
      </c>
      <c r="N822" s="2">
        <v>50.17</v>
      </c>
      <c r="O822" s="9">
        <v>0.1</v>
      </c>
      <c r="P822" s="2">
        <v>21.99</v>
      </c>
      <c r="Q822" s="2">
        <f t="shared" si="48"/>
        <v>45.153000000000006</v>
      </c>
      <c r="R822" s="2">
        <f t="shared" si="49"/>
        <v>21.99</v>
      </c>
      <c r="S822" s="2">
        <f t="shared" si="50"/>
        <v>23.163000000000007</v>
      </c>
      <c r="T822" s="6">
        <f t="shared" si="51"/>
        <v>0.51298917015480705</v>
      </c>
    </row>
    <row r="823" spans="1:20" ht="15.6" x14ac:dyDescent="0.3">
      <c r="A823" s="3" t="s">
        <v>892</v>
      </c>
      <c r="B823" s="4">
        <v>46110</v>
      </c>
      <c r="C823" s="5">
        <f>YEAR(SalesData[[#This Row],[Order Date]])</f>
        <v>2026</v>
      </c>
      <c r="D823" s="6" t="str">
        <f>"Q"&amp;ROUNDUP(MONTH(SalesData[[#This Row],[Order Date]])/3,0)</f>
        <v>Q1</v>
      </c>
      <c r="E823" s="7">
        <f>MONTH(SalesData[[#This Row],[Order Date]])</f>
        <v>3</v>
      </c>
      <c r="F823" s="6" t="str">
        <f>TEXT(SalesData[[#This Row],[Order Date]],"mmm")</f>
        <v>Mar</v>
      </c>
      <c r="G823" s="8" t="s">
        <v>21</v>
      </c>
      <c r="H823" s="8" t="s">
        <v>89</v>
      </c>
      <c r="I823" s="8" t="s">
        <v>30</v>
      </c>
      <c r="J823" s="8" t="s">
        <v>36</v>
      </c>
      <c r="K823" s="8" t="s">
        <v>51</v>
      </c>
      <c r="L823" s="8" t="s">
        <v>95</v>
      </c>
      <c r="M823" s="7">
        <v>2</v>
      </c>
      <c r="N823" s="2">
        <v>79.849999999999994</v>
      </c>
      <c r="O823" s="9">
        <v>0.05</v>
      </c>
      <c r="P823" s="2">
        <v>43.78</v>
      </c>
      <c r="Q823" s="2">
        <f t="shared" si="48"/>
        <v>151.71499999999997</v>
      </c>
      <c r="R823" s="2">
        <f t="shared" si="49"/>
        <v>87.56</v>
      </c>
      <c r="S823" s="2">
        <f t="shared" si="50"/>
        <v>64.154999999999973</v>
      </c>
      <c r="T823" s="6">
        <f t="shared" si="51"/>
        <v>0.42286524074745402</v>
      </c>
    </row>
    <row r="824" spans="1:20" ht="15.6" x14ac:dyDescent="0.3">
      <c r="A824" s="3" t="s">
        <v>893</v>
      </c>
      <c r="B824" s="4">
        <v>46371</v>
      </c>
      <c r="C824" s="5">
        <f>YEAR(SalesData[[#This Row],[Order Date]])</f>
        <v>2026</v>
      </c>
      <c r="D824" s="6" t="str">
        <f>"Q"&amp;ROUNDUP(MONTH(SalesData[[#This Row],[Order Date]])/3,0)</f>
        <v>Q4</v>
      </c>
      <c r="E824" s="7">
        <f>MONTH(SalesData[[#This Row],[Order Date]])</f>
        <v>12</v>
      </c>
      <c r="F824" s="6" t="str">
        <f>TEXT(SalesData[[#This Row],[Order Date]],"mmm")</f>
        <v>Dec</v>
      </c>
      <c r="G824" s="8" t="s">
        <v>54</v>
      </c>
      <c r="H824" s="8" t="s">
        <v>57</v>
      </c>
      <c r="I824" s="8" t="s">
        <v>30</v>
      </c>
      <c r="J824" s="8" t="s">
        <v>31</v>
      </c>
      <c r="K824" s="8" t="s">
        <v>39</v>
      </c>
      <c r="L824" s="8" t="s">
        <v>67</v>
      </c>
      <c r="M824" s="7">
        <v>3</v>
      </c>
      <c r="N824" s="2">
        <v>126.21</v>
      </c>
      <c r="O824" s="9">
        <v>0.1</v>
      </c>
      <c r="P824" s="2">
        <v>60.65</v>
      </c>
      <c r="Q824" s="2">
        <f t="shared" si="48"/>
        <v>340.767</v>
      </c>
      <c r="R824" s="2">
        <f t="shared" si="49"/>
        <v>181.95</v>
      </c>
      <c r="S824" s="2">
        <f t="shared" si="50"/>
        <v>158.81700000000001</v>
      </c>
      <c r="T824" s="6">
        <f t="shared" si="51"/>
        <v>0.46605745274630467</v>
      </c>
    </row>
    <row r="825" spans="1:20" ht="15.6" x14ac:dyDescent="0.3">
      <c r="A825" s="3" t="s">
        <v>894</v>
      </c>
      <c r="B825" s="4">
        <v>46384</v>
      </c>
      <c r="C825" s="5">
        <f>YEAR(SalesData[[#This Row],[Order Date]])</f>
        <v>2026</v>
      </c>
      <c r="D825" s="6" t="str">
        <f>"Q"&amp;ROUNDUP(MONTH(SalesData[[#This Row],[Order Date]])/3,0)</f>
        <v>Q4</v>
      </c>
      <c r="E825" s="7">
        <f>MONTH(SalesData[[#This Row],[Order Date]])</f>
        <v>12</v>
      </c>
      <c r="F825" s="6" t="str">
        <f>TEXT(SalesData[[#This Row],[Order Date]],"mmm")</f>
        <v>Dec</v>
      </c>
      <c r="G825" s="8" t="s">
        <v>21</v>
      </c>
      <c r="H825" s="8" t="s">
        <v>22</v>
      </c>
      <c r="I825" s="8" t="s">
        <v>48</v>
      </c>
      <c r="J825" s="8" t="s">
        <v>36</v>
      </c>
      <c r="K825" s="8" t="s">
        <v>51</v>
      </c>
      <c r="L825" s="8" t="s">
        <v>72</v>
      </c>
      <c r="M825" s="7">
        <v>1</v>
      </c>
      <c r="N825" s="2">
        <v>41.06</v>
      </c>
      <c r="O825" s="9">
        <v>0.1</v>
      </c>
      <c r="P825" s="2">
        <v>16.23</v>
      </c>
      <c r="Q825" s="2">
        <f t="shared" si="48"/>
        <v>36.954000000000001</v>
      </c>
      <c r="R825" s="2">
        <f t="shared" si="49"/>
        <v>16.23</v>
      </c>
      <c r="S825" s="2">
        <f t="shared" si="50"/>
        <v>20.724</v>
      </c>
      <c r="T825" s="6">
        <f t="shared" si="51"/>
        <v>0.5608053255398604</v>
      </c>
    </row>
    <row r="826" spans="1:20" ht="15.6" x14ac:dyDescent="0.3">
      <c r="A826" s="3" t="s">
        <v>895</v>
      </c>
      <c r="B826" s="4">
        <v>46209</v>
      </c>
      <c r="C826" s="5">
        <f>YEAR(SalesData[[#This Row],[Order Date]])</f>
        <v>2026</v>
      </c>
      <c r="D826" s="6" t="str">
        <f>"Q"&amp;ROUNDUP(MONTH(SalesData[[#This Row],[Order Date]])/3,0)</f>
        <v>Q3</v>
      </c>
      <c r="E826" s="7">
        <f>MONTH(SalesData[[#This Row],[Order Date]])</f>
        <v>7</v>
      </c>
      <c r="F826" s="6" t="str">
        <f>TEXT(SalesData[[#This Row],[Order Date]],"mmm")</f>
        <v>Jul</v>
      </c>
      <c r="G826" s="8" t="s">
        <v>54</v>
      </c>
      <c r="H826" s="8" t="s">
        <v>92</v>
      </c>
      <c r="I826" s="8" t="s">
        <v>48</v>
      </c>
      <c r="J826" s="8" t="s">
        <v>24</v>
      </c>
      <c r="K826" s="8" t="s">
        <v>25</v>
      </c>
      <c r="L826" s="8" t="s">
        <v>70</v>
      </c>
      <c r="M826" s="7">
        <v>1</v>
      </c>
      <c r="N826" s="2">
        <v>142.04</v>
      </c>
      <c r="O826" s="9">
        <v>0</v>
      </c>
      <c r="P826" s="2">
        <v>81.67</v>
      </c>
      <c r="Q826" s="2">
        <f t="shared" si="48"/>
        <v>142.04</v>
      </c>
      <c r="R826" s="2">
        <f t="shared" si="49"/>
        <v>81.67</v>
      </c>
      <c r="S826" s="2">
        <f t="shared" si="50"/>
        <v>60.36999999999999</v>
      </c>
      <c r="T826" s="6">
        <f t="shared" si="51"/>
        <v>0.4250211208110391</v>
      </c>
    </row>
    <row r="827" spans="1:20" ht="15.6" x14ac:dyDescent="0.3">
      <c r="A827" s="3" t="s">
        <v>896</v>
      </c>
      <c r="B827" s="4">
        <v>46351</v>
      </c>
      <c r="C827" s="5">
        <f>YEAR(SalesData[[#This Row],[Order Date]])</f>
        <v>2026</v>
      </c>
      <c r="D827" s="6" t="str">
        <f>"Q"&amp;ROUNDUP(MONTH(SalesData[[#This Row],[Order Date]])/3,0)</f>
        <v>Q4</v>
      </c>
      <c r="E827" s="7">
        <f>MONTH(SalesData[[#This Row],[Order Date]])</f>
        <v>11</v>
      </c>
      <c r="F827" s="6" t="str">
        <f>TEXT(SalesData[[#This Row],[Order Date]],"mmm")</f>
        <v>Nov</v>
      </c>
      <c r="G827" s="8" t="s">
        <v>61</v>
      </c>
      <c r="H827" s="8" t="s">
        <v>76</v>
      </c>
      <c r="I827" s="8" t="s">
        <v>30</v>
      </c>
      <c r="J827" s="8" t="s">
        <v>36</v>
      </c>
      <c r="K827" s="8" t="s">
        <v>51</v>
      </c>
      <c r="L827" s="8" t="s">
        <v>72</v>
      </c>
      <c r="M827" s="7">
        <v>2</v>
      </c>
      <c r="N827" s="2">
        <v>40.51</v>
      </c>
      <c r="O827" s="9">
        <v>0.05</v>
      </c>
      <c r="P827" s="2">
        <v>16.45</v>
      </c>
      <c r="Q827" s="2">
        <f t="shared" si="48"/>
        <v>76.968999999999994</v>
      </c>
      <c r="R827" s="2">
        <f t="shared" si="49"/>
        <v>32.9</v>
      </c>
      <c r="S827" s="2">
        <f t="shared" si="50"/>
        <v>44.068999999999996</v>
      </c>
      <c r="T827" s="6">
        <f t="shared" si="51"/>
        <v>0.5725551845548208</v>
      </c>
    </row>
    <row r="828" spans="1:20" ht="15.6" x14ac:dyDescent="0.3">
      <c r="A828" s="3" t="s">
        <v>897</v>
      </c>
      <c r="B828" s="4">
        <v>46228</v>
      </c>
      <c r="C828" s="5">
        <f>YEAR(SalesData[[#This Row],[Order Date]])</f>
        <v>2026</v>
      </c>
      <c r="D828" s="6" t="str">
        <f>"Q"&amp;ROUNDUP(MONTH(SalesData[[#This Row],[Order Date]])/3,0)</f>
        <v>Q3</v>
      </c>
      <c r="E828" s="7">
        <f>MONTH(SalesData[[#This Row],[Order Date]])</f>
        <v>7</v>
      </c>
      <c r="F828" s="6" t="str">
        <f>TEXT(SalesData[[#This Row],[Order Date]],"mmm")</f>
        <v>Jul</v>
      </c>
      <c r="G828" s="8" t="s">
        <v>21</v>
      </c>
      <c r="H828" s="8" t="s">
        <v>44</v>
      </c>
      <c r="I828" s="8" t="s">
        <v>23</v>
      </c>
      <c r="J828" s="8" t="s">
        <v>31</v>
      </c>
      <c r="K828" s="8" t="s">
        <v>51</v>
      </c>
      <c r="L828" s="8" t="s">
        <v>52</v>
      </c>
      <c r="M828" s="7">
        <v>1</v>
      </c>
      <c r="N828" s="2">
        <v>49.5</v>
      </c>
      <c r="O828" s="9">
        <v>0</v>
      </c>
      <c r="P828" s="2">
        <v>21.83</v>
      </c>
      <c r="Q828" s="2">
        <f t="shared" si="48"/>
        <v>49.5</v>
      </c>
      <c r="R828" s="2">
        <f t="shared" si="49"/>
        <v>21.83</v>
      </c>
      <c r="S828" s="2">
        <f t="shared" si="50"/>
        <v>27.67</v>
      </c>
      <c r="T828" s="6">
        <f t="shared" si="51"/>
        <v>0.55898989898989904</v>
      </c>
    </row>
    <row r="829" spans="1:20" ht="15.6" x14ac:dyDescent="0.3">
      <c r="A829" s="3" t="s">
        <v>898</v>
      </c>
      <c r="B829" s="4">
        <v>46254</v>
      </c>
      <c r="C829" s="5">
        <f>YEAR(SalesData[[#This Row],[Order Date]])</f>
        <v>2026</v>
      </c>
      <c r="D829" s="6" t="str">
        <f>"Q"&amp;ROUNDUP(MONTH(SalesData[[#This Row],[Order Date]])/3,0)</f>
        <v>Q3</v>
      </c>
      <c r="E829" s="7">
        <f>MONTH(SalesData[[#This Row],[Order Date]])</f>
        <v>8</v>
      </c>
      <c r="F829" s="6" t="str">
        <f>TEXT(SalesData[[#This Row],[Order Date]],"mmm")</f>
        <v>Aug</v>
      </c>
      <c r="G829" s="8" t="s">
        <v>28</v>
      </c>
      <c r="H829" s="8" t="s">
        <v>35</v>
      </c>
      <c r="I829" s="8" t="s">
        <v>30</v>
      </c>
      <c r="J829" s="8" t="s">
        <v>24</v>
      </c>
      <c r="K829" s="8" t="s">
        <v>51</v>
      </c>
      <c r="L829" s="8" t="s">
        <v>52</v>
      </c>
      <c r="M829" s="7">
        <v>6</v>
      </c>
      <c r="N829" s="2">
        <v>51.67</v>
      </c>
      <c r="O829" s="9">
        <v>0.1</v>
      </c>
      <c r="P829" s="2">
        <v>23.1</v>
      </c>
      <c r="Q829" s="2">
        <f t="shared" si="48"/>
        <v>279.01799999999997</v>
      </c>
      <c r="R829" s="2">
        <f t="shared" si="49"/>
        <v>138.60000000000002</v>
      </c>
      <c r="S829" s="2">
        <f t="shared" si="50"/>
        <v>140.41799999999995</v>
      </c>
      <c r="T829" s="6">
        <f t="shared" si="51"/>
        <v>0.50325785433197845</v>
      </c>
    </row>
    <row r="830" spans="1:20" ht="15.6" x14ac:dyDescent="0.3">
      <c r="A830" s="3" t="s">
        <v>899</v>
      </c>
      <c r="B830" s="4">
        <v>46345</v>
      </c>
      <c r="C830" s="5">
        <f>YEAR(SalesData[[#This Row],[Order Date]])</f>
        <v>2026</v>
      </c>
      <c r="D830" s="6" t="str">
        <f>"Q"&amp;ROUNDUP(MONTH(SalesData[[#This Row],[Order Date]])/3,0)</f>
        <v>Q4</v>
      </c>
      <c r="E830" s="7">
        <f>MONTH(SalesData[[#This Row],[Order Date]])</f>
        <v>11</v>
      </c>
      <c r="F830" s="6" t="str">
        <f>TEXT(SalesData[[#This Row],[Order Date]],"mmm")</f>
        <v>Nov</v>
      </c>
      <c r="G830" s="8" t="s">
        <v>54</v>
      </c>
      <c r="H830" s="8" t="s">
        <v>55</v>
      </c>
      <c r="I830" s="8" t="s">
        <v>23</v>
      </c>
      <c r="J830" s="8" t="s">
        <v>36</v>
      </c>
      <c r="K830" s="8" t="s">
        <v>25</v>
      </c>
      <c r="L830" s="8" t="s">
        <v>74</v>
      </c>
      <c r="M830" s="7">
        <v>1</v>
      </c>
      <c r="N830" s="2">
        <v>92.13</v>
      </c>
      <c r="O830" s="9">
        <v>0.15</v>
      </c>
      <c r="P830" s="2">
        <v>45.85</v>
      </c>
      <c r="Q830" s="2">
        <f t="shared" si="48"/>
        <v>78.31049999999999</v>
      </c>
      <c r="R830" s="2">
        <f t="shared" si="49"/>
        <v>45.85</v>
      </c>
      <c r="S830" s="2">
        <f t="shared" si="50"/>
        <v>32.460499999999989</v>
      </c>
      <c r="T830" s="6">
        <f t="shared" si="51"/>
        <v>0.41451018701195874</v>
      </c>
    </row>
    <row r="831" spans="1:20" ht="15.6" x14ac:dyDescent="0.3">
      <c r="A831" s="3" t="s">
        <v>900</v>
      </c>
      <c r="B831" s="4">
        <v>46303</v>
      </c>
      <c r="C831" s="5">
        <f>YEAR(SalesData[[#This Row],[Order Date]])</f>
        <v>2026</v>
      </c>
      <c r="D831" s="6" t="str">
        <f>"Q"&amp;ROUNDUP(MONTH(SalesData[[#This Row],[Order Date]])/3,0)</f>
        <v>Q4</v>
      </c>
      <c r="E831" s="7">
        <f>MONTH(SalesData[[#This Row],[Order Date]])</f>
        <v>10</v>
      </c>
      <c r="F831" s="6" t="str">
        <f>TEXT(SalesData[[#This Row],[Order Date]],"mmm")</f>
        <v>Oct</v>
      </c>
      <c r="G831" s="8" t="s">
        <v>21</v>
      </c>
      <c r="H831" s="8" t="s">
        <v>42</v>
      </c>
      <c r="I831" s="8" t="s">
        <v>23</v>
      </c>
      <c r="J831" s="8" t="s">
        <v>24</v>
      </c>
      <c r="K831" s="8" t="s">
        <v>98</v>
      </c>
      <c r="L831" s="8" t="s">
        <v>131</v>
      </c>
      <c r="M831" s="7">
        <v>1</v>
      </c>
      <c r="N831" s="2">
        <v>39.79</v>
      </c>
      <c r="O831" s="9">
        <v>0</v>
      </c>
      <c r="P831" s="2">
        <v>14.76</v>
      </c>
      <c r="Q831" s="2">
        <f t="shared" si="48"/>
        <v>39.79</v>
      </c>
      <c r="R831" s="2">
        <f t="shared" si="49"/>
        <v>14.76</v>
      </c>
      <c r="S831" s="2">
        <f t="shared" si="50"/>
        <v>25.03</v>
      </c>
      <c r="T831" s="6">
        <f t="shared" si="51"/>
        <v>0.62905252576024129</v>
      </c>
    </row>
    <row r="832" spans="1:20" ht="15.6" x14ac:dyDescent="0.3">
      <c r="A832" s="3" t="s">
        <v>901</v>
      </c>
      <c r="B832" s="4">
        <v>46192</v>
      </c>
      <c r="C832" s="5">
        <f>YEAR(SalesData[[#This Row],[Order Date]])</f>
        <v>2026</v>
      </c>
      <c r="D832" s="6" t="str">
        <f>"Q"&amp;ROUNDUP(MONTH(SalesData[[#This Row],[Order Date]])/3,0)</f>
        <v>Q2</v>
      </c>
      <c r="E832" s="7">
        <f>MONTH(SalesData[[#This Row],[Order Date]])</f>
        <v>6</v>
      </c>
      <c r="F832" s="6" t="str">
        <f>TEXT(SalesData[[#This Row],[Order Date]],"mmm")</f>
        <v>Jun</v>
      </c>
      <c r="G832" s="8" t="s">
        <v>28</v>
      </c>
      <c r="H832" s="8" t="s">
        <v>29</v>
      </c>
      <c r="I832" s="8" t="s">
        <v>45</v>
      </c>
      <c r="J832" s="8" t="s">
        <v>31</v>
      </c>
      <c r="K832" s="8" t="s">
        <v>51</v>
      </c>
      <c r="L832" s="8" t="s">
        <v>95</v>
      </c>
      <c r="M832" s="7">
        <v>3</v>
      </c>
      <c r="N832" s="2">
        <v>80.75</v>
      </c>
      <c r="O832" s="9">
        <v>0.15</v>
      </c>
      <c r="P832" s="2">
        <v>42.81</v>
      </c>
      <c r="Q832" s="2">
        <f t="shared" si="48"/>
        <v>205.91249999999999</v>
      </c>
      <c r="R832" s="2">
        <f t="shared" si="49"/>
        <v>128.43</v>
      </c>
      <c r="S832" s="2">
        <f t="shared" si="50"/>
        <v>77.482499999999987</v>
      </c>
      <c r="T832" s="6">
        <f t="shared" si="51"/>
        <v>0.37628847204516475</v>
      </c>
    </row>
    <row r="833" spans="1:20" ht="15.6" x14ac:dyDescent="0.3">
      <c r="A833" s="3" t="s">
        <v>902</v>
      </c>
      <c r="B833" s="4">
        <v>46223</v>
      </c>
      <c r="C833" s="5">
        <f>YEAR(SalesData[[#This Row],[Order Date]])</f>
        <v>2026</v>
      </c>
      <c r="D833" s="6" t="str">
        <f>"Q"&amp;ROUNDUP(MONTH(SalesData[[#This Row],[Order Date]])/3,0)</f>
        <v>Q3</v>
      </c>
      <c r="E833" s="7">
        <f>MONTH(SalesData[[#This Row],[Order Date]])</f>
        <v>7</v>
      </c>
      <c r="F833" s="6" t="str">
        <f>TEXT(SalesData[[#This Row],[Order Date]],"mmm")</f>
        <v>Jul</v>
      </c>
      <c r="G833" s="8" t="s">
        <v>61</v>
      </c>
      <c r="H833" s="8" t="s">
        <v>76</v>
      </c>
      <c r="I833" s="8" t="s">
        <v>23</v>
      </c>
      <c r="J833" s="8" t="s">
        <v>31</v>
      </c>
      <c r="K833" s="8" t="s">
        <v>51</v>
      </c>
      <c r="L833" s="8" t="s">
        <v>72</v>
      </c>
      <c r="M833" s="7">
        <v>2</v>
      </c>
      <c r="N833" s="2">
        <v>39.78</v>
      </c>
      <c r="O833" s="9">
        <v>0.1</v>
      </c>
      <c r="P833" s="2">
        <v>16.260000000000002</v>
      </c>
      <c r="Q833" s="2">
        <f t="shared" si="48"/>
        <v>71.603999999999999</v>
      </c>
      <c r="R833" s="2">
        <f t="shared" si="49"/>
        <v>32.520000000000003</v>
      </c>
      <c r="S833" s="2">
        <f t="shared" si="50"/>
        <v>39.083999999999996</v>
      </c>
      <c r="T833" s="6">
        <f t="shared" si="51"/>
        <v>0.54583542818836928</v>
      </c>
    </row>
    <row r="834" spans="1:20" ht="15.6" x14ac:dyDescent="0.3">
      <c r="A834" s="3" t="s">
        <v>903</v>
      </c>
      <c r="B834" s="4">
        <v>46027</v>
      </c>
      <c r="C834" s="5">
        <f>YEAR(SalesData[[#This Row],[Order Date]])</f>
        <v>2026</v>
      </c>
      <c r="D834" s="6" t="str">
        <f>"Q"&amp;ROUNDUP(MONTH(SalesData[[#This Row],[Order Date]])/3,0)</f>
        <v>Q1</v>
      </c>
      <c r="E834" s="7">
        <f>MONTH(SalesData[[#This Row],[Order Date]])</f>
        <v>1</v>
      </c>
      <c r="F834" s="6" t="str">
        <f>TEXT(SalesData[[#This Row],[Order Date]],"mmm")</f>
        <v>Jan</v>
      </c>
      <c r="G834" s="8" t="s">
        <v>54</v>
      </c>
      <c r="H834" s="8" t="s">
        <v>92</v>
      </c>
      <c r="I834" s="8" t="s">
        <v>23</v>
      </c>
      <c r="J834" s="8" t="s">
        <v>31</v>
      </c>
      <c r="K834" s="8" t="s">
        <v>98</v>
      </c>
      <c r="L834" s="8" t="s">
        <v>99</v>
      </c>
      <c r="M834" s="7">
        <v>5</v>
      </c>
      <c r="N834" s="2">
        <v>122.87</v>
      </c>
      <c r="O834" s="9">
        <v>0.05</v>
      </c>
      <c r="P834" s="2">
        <v>69.67</v>
      </c>
      <c r="Q834" s="2">
        <f t="shared" si="48"/>
        <v>583.63250000000005</v>
      </c>
      <c r="R834" s="2">
        <f t="shared" si="49"/>
        <v>348.35</v>
      </c>
      <c r="S834" s="2">
        <f t="shared" si="50"/>
        <v>235.28250000000003</v>
      </c>
      <c r="T834" s="6">
        <f t="shared" si="51"/>
        <v>0.40313467807224584</v>
      </c>
    </row>
    <row r="835" spans="1:20" ht="15.6" x14ac:dyDescent="0.3">
      <c r="A835" s="3" t="s">
        <v>904</v>
      </c>
      <c r="B835" s="4">
        <v>46385</v>
      </c>
      <c r="C835" s="5">
        <f>YEAR(SalesData[[#This Row],[Order Date]])</f>
        <v>2026</v>
      </c>
      <c r="D835" s="6" t="str">
        <f>"Q"&amp;ROUNDUP(MONTH(SalesData[[#This Row],[Order Date]])/3,0)</f>
        <v>Q4</v>
      </c>
      <c r="E835" s="7">
        <f>MONTH(SalesData[[#This Row],[Order Date]])</f>
        <v>12</v>
      </c>
      <c r="F835" s="6" t="str">
        <f>TEXT(SalesData[[#This Row],[Order Date]],"mmm")</f>
        <v>Dec</v>
      </c>
      <c r="G835" s="8" t="s">
        <v>28</v>
      </c>
      <c r="H835" s="8" t="s">
        <v>86</v>
      </c>
      <c r="I835" s="8" t="s">
        <v>23</v>
      </c>
      <c r="J835" s="8" t="s">
        <v>24</v>
      </c>
      <c r="K835" s="8" t="s">
        <v>51</v>
      </c>
      <c r="L835" s="8" t="s">
        <v>72</v>
      </c>
      <c r="M835" s="7">
        <v>1</v>
      </c>
      <c r="N835" s="2">
        <v>41.28</v>
      </c>
      <c r="O835" s="9">
        <v>0.15</v>
      </c>
      <c r="P835" s="2">
        <v>16.41</v>
      </c>
      <c r="Q835" s="2">
        <f t="shared" si="48"/>
        <v>35.088000000000001</v>
      </c>
      <c r="R835" s="2">
        <f t="shared" si="49"/>
        <v>16.41</v>
      </c>
      <c r="S835" s="2">
        <f t="shared" si="50"/>
        <v>18.678000000000001</v>
      </c>
      <c r="T835" s="6">
        <f t="shared" si="51"/>
        <v>0.53231874145006841</v>
      </c>
    </row>
    <row r="836" spans="1:20" ht="15.6" x14ac:dyDescent="0.3">
      <c r="A836" s="3" t="s">
        <v>905</v>
      </c>
      <c r="B836" s="4">
        <v>46099</v>
      </c>
      <c r="C836" s="5">
        <f>YEAR(SalesData[[#This Row],[Order Date]])</f>
        <v>2026</v>
      </c>
      <c r="D836" s="6" t="str">
        <f>"Q"&amp;ROUNDUP(MONTH(SalesData[[#This Row],[Order Date]])/3,0)</f>
        <v>Q1</v>
      </c>
      <c r="E836" s="7">
        <f>MONTH(SalesData[[#This Row],[Order Date]])</f>
        <v>3</v>
      </c>
      <c r="F836" s="6" t="str">
        <f>TEXT(SalesData[[#This Row],[Order Date]],"mmm")</f>
        <v>Mar</v>
      </c>
      <c r="G836" s="8" t="s">
        <v>21</v>
      </c>
      <c r="H836" s="8" t="s">
        <v>22</v>
      </c>
      <c r="I836" s="8" t="s">
        <v>23</v>
      </c>
      <c r="J836" s="8" t="s">
        <v>31</v>
      </c>
      <c r="K836" s="8" t="s">
        <v>98</v>
      </c>
      <c r="L836" s="8" t="s">
        <v>131</v>
      </c>
      <c r="M836" s="7">
        <v>2</v>
      </c>
      <c r="N836" s="2">
        <v>39.619999999999997</v>
      </c>
      <c r="O836" s="9">
        <v>0</v>
      </c>
      <c r="P836" s="2">
        <v>14.78</v>
      </c>
      <c r="Q836" s="2">
        <f t="shared" ref="Q836:Q899" si="52">M836*N836*(1-O836)</f>
        <v>79.239999999999995</v>
      </c>
      <c r="R836" s="2">
        <f t="shared" ref="R836:R899" si="53">M836*P836</f>
        <v>29.56</v>
      </c>
      <c r="S836" s="2">
        <f t="shared" ref="S836:S899" si="54">Q836-R836</f>
        <v>49.679999999999993</v>
      </c>
      <c r="T836" s="6">
        <f t="shared" ref="T836:T899" si="55">IFERROR(S836/Q836,0)</f>
        <v>0.62695608278647141</v>
      </c>
    </row>
    <row r="837" spans="1:20" ht="15.6" x14ac:dyDescent="0.3">
      <c r="A837" s="3" t="s">
        <v>906</v>
      </c>
      <c r="B837" s="4">
        <v>46029</v>
      </c>
      <c r="C837" s="5">
        <f>YEAR(SalesData[[#This Row],[Order Date]])</f>
        <v>2026</v>
      </c>
      <c r="D837" s="6" t="str">
        <f>"Q"&amp;ROUNDUP(MONTH(SalesData[[#This Row],[Order Date]])/3,0)</f>
        <v>Q1</v>
      </c>
      <c r="E837" s="7">
        <f>MONTH(SalesData[[#This Row],[Order Date]])</f>
        <v>1</v>
      </c>
      <c r="F837" s="6" t="str">
        <f>TEXT(SalesData[[#This Row],[Order Date]],"mmm")</f>
        <v>Jan</v>
      </c>
      <c r="G837" s="8" t="s">
        <v>54</v>
      </c>
      <c r="H837" s="8" t="s">
        <v>57</v>
      </c>
      <c r="I837" s="8" t="s">
        <v>48</v>
      </c>
      <c r="J837" s="8" t="s">
        <v>24</v>
      </c>
      <c r="K837" s="8" t="s">
        <v>51</v>
      </c>
      <c r="L837" s="8" t="s">
        <v>95</v>
      </c>
      <c r="M837" s="7">
        <v>3</v>
      </c>
      <c r="N837" s="2">
        <v>81.64</v>
      </c>
      <c r="O837" s="9">
        <v>0</v>
      </c>
      <c r="P837" s="2">
        <v>43.84</v>
      </c>
      <c r="Q837" s="2">
        <f t="shared" si="52"/>
        <v>244.92000000000002</v>
      </c>
      <c r="R837" s="2">
        <f t="shared" si="53"/>
        <v>131.52000000000001</v>
      </c>
      <c r="S837" s="2">
        <f t="shared" si="54"/>
        <v>113.4</v>
      </c>
      <c r="T837" s="6">
        <f t="shared" si="55"/>
        <v>0.46300832925036745</v>
      </c>
    </row>
    <row r="838" spans="1:20" ht="15.6" x14ac:dyDescent="0.3">
      <c r="A838" s="3" t="s">
        <v>907</v>
      </c>
      <c r="B838" s="4">
        <v>46118</v>
      </c>
      <c r="C838" s="5">
        <f>YEAR(SalesData[[#This Row],[Order Date]])</f>
        <v>2026</v>
      </c>
      <c r="D838" s="6" t="str">
        <f>"Q"&amp;ROUNDUP(MONTH(SalesData[[#This Row],[Order Date]])/3,0)</f>
        <v>Q2</v>
      </c>
      <c r="E838" s="7">
        <f>MONTH(SalesData[[#This Row],[Order Date]])</f>
        <v>4</v>
      </c>
      <c r="F838" s="6" t="str">
        <f>TEXT(SalesData[[#This Row],[Order Date]],"mmm")</f>
        <v>Apr</v>
      </c>
      <c r="G838" s="8" t="s">
        <v>61</v>
      </c>
      <c r="H838" s="8" t="s">
        <v>105</v>
      </c>
      <c r="I838" s="8" t="s">
        <v>45</v>
      </c>
      <c r="J838" s="8" t="s">
        <v>24</v>
      </c>
      <c r="K838" s="8" t="s">
        <v>25</v>
      </c>
      <c r="L838" s="8" t="s">
        <v>26</v>
      </c>
      <c r="M838" s="7">
        <v>8</v>
      </c>
      <c r="N838" s="2">
        <v>152.41999999999999</v>
      </c>
      <c r="O838" s="9">
        <v>0.05</v>
      </c>
      <c r="P838" s="2">
        <v>80.11</v>
      </c>
      <c r="Q838" s="2">
        <f t="shared" si="52"/>
        <v>1158.3919999999998</v>
      </c>
      <c r="R838" s="2">
        <f t="shared" si="53"/>
        <v>640.88</v>
      </c>
      <c r="S838" s="2">
        <f t="shared" si="54"/>
        <v>517.51199999999983</v>
      </c>
      <c r="T838" s="6">
        <f t="shared" si="55"/>
        <v>0.44675032286134564</v>
      </c>
    </row>
    <row r="839" spans="1:20" ht="15.6" x14ac:dyDescent="0.3">
      <c r="A839" s="3" t="s">
        <v>908</v>
      </c>
      <c r="B839" s="4">
        <v>46317</v>
      </c>
      <c r="C839" s="5">
        <f>YEAR(SalesData[[#This Row],[Order Date]])</f>
        <v>2026</v>
      </c>
      <c r="D839" s="6" t="str">
        <f>"Q"&amp;ROUNDUP(MONTH(SalesData[[#This Row],[Order Date]])/3,0)</f>
        <v>Q4</v>
      </c>
      <c r="E839" s="7">
        <f>MONTH(SalesData[[#This Row],[Order Date]])</f>
        <v>10</v>
      </c>
      <c r="F839" s="6" t="str">
        <f>TEXT(SalesData[[#This Row],[Order Date]],"mmm")</f>
        <v>Oct</v>
      </c>
      <c r="G839" s="8" t="s">
        <v>28</v>
      </c>
      <c r="H839" s="8" t="s">
        <v>29</v>
      </c>
      <c r="I839" s="8" t="s">
        <v>30</v>
      </c>
      <c r="J839" s="8" t="s">
        <v>24</v>
      </c>
      <c r="K839" s="8" t="s">
        <v>39</v>
      </c>
      <c r="L839" s="8" t="s">
        <v>106</v>
      </c>
      <c r="M839" s="7">
        <v>1</v>
      </c>
      <c r="N839" s="2">
        <v>80.56</v>
      </c>
      <c r="O839" s="9">
        <v>0</v>
      </c>
      <c r="P839" s="2">
        <v>39.53</v>
      </c>
      <c r="Q839" s="2">
        <f t="shared" si="52"/>
        <v>80.56</v>
      </c>
      <c r="R839" s="2">
        <f t="shared" si="53"/>
        <v>39.53</v>
      </c>
      <c r="S839" s="2">
        <f t="shared" si="54"/>
        <v>41.03</v>
      </c>
      <c r="T839" s="6">
        <f t="shared" si="55"/>
        <v>0.5093098311817279</v>
      </c>
    </row>
    <row r="840" spans="1:20" ht="15.6" x14ac:dyDescent="0.3">
      <c r="A840" s="3" t="s">
        <v>909</v>
      </c>
      <c r="B840" s="4">
        <v>46337</v>
      </c>
      <c r="C840" s="5">
        <f>YEAR(SalesData[[#This Row],[Order Date]])</f>
        <v>2026</v>
      </c>
      <c r="D840" s="6" t="str">
        <f>"Q"&amp;ROUNDUP(MONTH(SalesData[[#This Row],[Order Date]])/3,0)</f>
        <v>Q4</v>
      </c>
      <c r="E840" s="7">
        <f>MONTH(SalesData[[#This Row],[Order Date]])</f>
        <v>11</v>
      </c>
      <c r="F840" s="6" t="str">
        <f>TEXT(SalesData[[#This Row],[Order Date]],"mmm")</f>
        <v>Nov</v>
      </c>
      <c r="G840" s="8" t="s">
        <v>61</v>
      </c>
      <c r="H840" s="8" t="s">
        <v>108</v>
      </c>
      <c r="I840" s="8" t="s">
        <v>23</v>
      </c>
      <c r="J840" s="8" t="s">
        <v>31</v>
      </c>
      <c r="K840" s="8" t="s">
        <v>25</v>
      </c>
      <c r="L840" s="8" t="s">
        <v>70</v>
      </c>
      <c r="M840" s="7">
        <v>1</v>
      </c>
      <c r="N840" s="2">
        <v>143.77000000000001</v>
      </c>
      <c r="O840" s="9">
        <v>0.1</v>
      </c>
      <c r="P840" s="2">
        <v>81.02</v>
      </c>
      <c r="Q840" s="2">
        <f t="shared" si="52"/>
        <v>129.393</v>
      </c>
      <c r="R840" s="2">
        <f t="shared" si="53"/>
        <v>81.02</v>
      </c>
      <c r="S840" s="2">
        <f t="shared" si="54"/>
        <v>48.373000000000005</v>
      </c>
      <c r="T840" s="6">
        <f t="shared" si="55"/>
        <v>0.3738455712441941</v>
      </c>
    </row>
    <row r="841" spans="1:20" ht="15.6" x14ac:dyDescent="0.3">
      <c r="A841" s="3" t="s">
        <v>910</v>
      </c>
      <c r="B841" s="4">
        <v>46125</v>
      </c>
      <c r="C841" s="5">
        <f>YEAR(SalesData[[#This Row],[Order Date]])</f>
        <v>2026</v>
      </c>
      <c r="D841" s="6" t="str">
        <f>"Q"&amp;ROUNDUP(MONTH(SalesData[[#This Row],[Order Date]])/3,0)</f>
        <v>Q2</v>
      </c>
      <c r="E841" s="7">
        <f>MONTH(SalesData[[#This Row],[Order Date]])</f>
        <v>4</v>
      </c>
      <c r="F841" s="6" t="str">
        <f>TEXT(SalesData[[#This Row],[Order Date]],"mmm")</f>
        <v>Apr</v>
      </c>
      <c r="G841" s="8" t="s">
        <v>54</v>
      </c>
      <c r="H841" s="8" t="s">
        <v>82</v>
      </c>
      <c r="I841" s="8" t="s">
        <v>30</v>
      </c>
      <c r="J841" s="8" t="s">
        <v>36</v>
      </c>
      <c r="K841" s="8" t="s">
        <v>25</v>
      </c>
      <c r="L841" s="8" t="s">
        <v>74</v>
      </c>
      <c r="M841" s="7">
        <v>1</v>
      </c>
      <c r="N841" s="2">
        <v>93.65</v>
      </c>
      <c r="O841" s="9">
        <v>0</v>
      </c>
      <c r="P841" s="2">
        <v>44.15</v>
      </c>
      <c r="Q841" s="2">
        <f t="shared" si="52"/>
        <v>93.65</v>
      </c>
      <c r="R841" s="2">
        <f t="shared" si="53"/>
        <v>44.15</v>
      </c>
      <c r="S841" s="2">
        <f t="shared" si="54"/>
        <v>49.500000000000007</v>
      </c>
      <c r="T841" s="6">
        <f t="shared" si="55"/>
        <v>0.5285638013881474</v>
      </c>
    </row>
    <row r="842" spans="1:20" ht="15.6" x14ac:dyDescent="0.3">
      <c r="A842" s="3" t="s">
        <v>911</v>
      </c>
      <c r="B842" s="4">
        <v>46347</v>
      </c>
      <c r="C842" s="5">
        <f>YEAR(SalesData[[#This Row],[Order Date]])</f>
        <v>2026</v>
      </c>
      <c r="D842" s="6" t="str">
        <f>"Q"&amp;ROUNDUP(MONTH(SalesData[[#This Row],[Order Date]])/3,0)</f>
        <v>Q4</v>
      </c>
      <c r="E842" s="7">
        <f>MONTH(SalesData[[#This Row],[Order Date]])</f>
        <v>11</v>
      </c>
      <c r="F842" s="6" t="str">
        <f>TEXT(SalesData[[#This Row],[Order Date]],"mmm")</f>
        <v>Nov</v>
      </c>
      <c r="G842" s="8" t="s">
        <v>61</v>
      </c>
      <c r="H842" s="8" t="s">
        <v>76</v>
      </c>
      <c r="I842" s="8" t="s">
        <v>48</v>
      </c>
      <c r="J842" s="8" t="s">
        <v>24</v>
      </c>
      <c r="K842" s="8" t="s">
        <v>39</v>
      </c>
      <c r="L842" s="8" t="s">
        <v>67</v>
      </c>
      <c r="M842" s="7">
        <v>1</v>
      </c>
      <c r="N842" s="2">
        <v>123.43</v>
      </c>
      <c r="O842" s="9">
        <v>0.15</v>
      </c>
      <c r="P842" s="2">
        <v>60.8</v>
      </c>
      <c r="Q842" s="2">
        <f t="shared" si="52"/>
        <v>104.91550000000001</v>
      </c>
      <c r="R842" s="2">
        <f t="shared" si="53"/>
        <v>60.8</v>
      </c>
      <c r="S842" s="2">
        <f t="shared" si="54"/>
        <v>44.115500000000011</v>
      </c>
      <c r="T842" s="6">
        <f t="shared" si="55"/>
        <v>0.42048601017008935</v>
      </c>
    </row>
    <row r="843" spans="1:20" ht="15.6" x14ac:dyDescent="0.3">
      <c r="A843" s="3" t="s">
        <v>912</v>
      </c>
      <c r="B843" s="4">
        <v>46208</v>
      </c>
      <c r="C843" s="5">
        <f>YEAR(SalesData[[#This Row],[Order Date]])</f>
        <v>2026</v>
      </c>
      <c r="D843" s="6" t="str">
        <f>"Q"&amp;ROUNDUP(MONTH(SalesData[[#This Row],[Order Date]])/3,0)</f>
        <v>Q3</v>
      </c>
      <c r="E843" s="7">
        <f>MONTH(SalesData[[#This Row],[Order Date]])</f>
        <v>7</v>
      </c>
      <c r="F843" s="6" t="str">
        <f>TEXT(SalesData[[#This Row],[Order Date]],"mmm")</f>
        <v>Jul</v>
      </c>
      <c r="G843" s="8" t="s">
        <v>21</v>
      </c>
      <c r="H843" s="8" t="s">
        <v>89</v>
      </c>
      <c r="I843" s="8" t="s">
        <v>23</v>
      </c>
      <c r="J843" s="8" t="s">
        <v>24</v>
      </c>
      <c r="K843" s="8" t="s">
        <v>25</v>
      </c>
      <c r="L843" s="8" t="s">
        <v>49</v>
      </c>
      <c r="M843" s="7">
        <v>2</v>
      </c>
      <c r="N843" s="2">
        <v>71.27</v>
      </c>
      <c r="O843" s="9">
        <v>0.05</v>
      </c>
      <c r="P843" s="2">
        <v>32.85</v>
      </c>
      <c r="Q843" s="2">
        <f t="shared" si="52"/>
        <v>135.41299999999998</v>
      </c>
      <c r="R843" s="2">
        <f t="shared" si="53"/>
        <v>65.7</v>
      </c>
      <c r="S843" s="2">
        <f t="shared" si="54"/>
        <v>69.71299999999998</v>
      </c>
      <c r="T843" s="6">
        <f t="shared" si="55"/>
        <v>0.5148176319851121</v>
      </c>
    </row>
    <row r="844" spans="1:20" ht="15.6" x14ac:dyDescent="0.3">
      <c r="A844" s="3" t="s">
        <v>913</v>
      </c>
      <c r="B844" s="4">
        <v>46047</v>
      </c>
      <c r="C844" s="5">
        <f>YEAR(SalesData[[#This Row],[Order Date]])</f>
        <v>2026</v>
      </c>
      <c r="D844" s="6" t="str">
        <f>"Q"&amp;ROUNDUP(MONTH(SalesData[[#This Row],[Order Date]])/3,0)</f>
        <v>Q1</v>
      </c>
      <c r="E844" s="7">
        <f>MONTH(SalesData[[#This Row],[Order Date]])</f>
        <v>1</v>
      </c>
      <c r="F844" s="6" t="str">
        <f>TEXT(SalesData[[#This Row],[Order Date]],"mmm")</f>
        <v>Jan</v>
      </c>
      <c r="G844" s="8" t="s">
        <v>54</v>
      </c>
      <c r="H844" s="8" t="s">
        <v>112</v>
      </c>
      <c r="I844" s="8" t="s">
        <v>30</v>
      </c>
      <c r="J844" s="8" t="s">
        <v>24</v>
      </c>
      <c r="K844" s="8" t="s">
        <v>51</v>
      </c>
      <c r="L844" s="8" t="s">
        <v>58</v>
      </c>
      <c r="M844" s="7">
        <v>2</v>
      </c>
      <c r="N844" s="2">
        <v>103.99</v>
      </c>
      <c r="O844" s="9">
        <v>0.15</v>
      </c>
      <c r="P844" s="2">
        <v>51.94</v>
      </c>
      <c r="Q844" s="2">
        <f t="shared" si="52"/>
        <v>176.78299999999999</v>
      </c>
      <c r="R844" s="2">
        <f t="shared" si="53"/>
        <v>103.88</v>
      </c>
      <c r="S844" s="2">
        <f t="shared" si="54"/>
        <v>72.902999999999992</v>
      </c>
      <c r="T844" s="6">
        <f t="shared" si="55"/>
        <v>0.41238693765803269</v>
      </c>
    </row>
    <row r="845" spans="1:20" ht="15.6" x14ac:dyDescent="0.3">
      <c r="A845" s="3" t="s">
        <v>914</v>
      </c>
      <c r="B845" s="4">
        <v>46061</v>
      </c>
      <c r="C845" s="5">
        <f>YEAR(SalesData[[#This Row],[Order Date]])</f>
        <v>2026</v>
      </c>
      <c r="D845" s="6" t="str">
        <f>"Q"&amp;ROUNDUP(MONTH(SalesData[[#This Row],[Order Date]])/3,0)</f>
        <v>Q1</v>
      </c>
      <c r="E845" s="7">
        <f>MONTH(SalesData[[#This Row],[Order Date]])</f>
        <v>2</v>
      </c>
      <c r="F845" s="6" t="str">
        <f>TEXT(SalesData[[#This Row],[Order Date]],"mmm")</f>
        <v>Feb</v>
      </c>
      <c r="G845" s="8" t="s">
        <v>61</v>
      </c>
      <c r="H845" s="8" t="s">
        <v>69</v>
      </c>
      <c r="I845" s="8" t="s">
        <v>30</v>
      </c>
      <c r="J845" s="8" t="s">
        <v>24</v>
      </c>
      <c r="K845" s="8" t="s">
        <v>25</v>
      </c>
      <c r="L845" s="8" t="s">
        <v>49</v>
      </c>
      <c r="M845" s="7">
        <v>1</v>
      </c>
      <c r="N845" s="2">
        <v>69.98</v>
      </c>
      <c r="O845" s="9">
        <v>0</v>
      </c>
      <c r="P845" s="2">
        <v>33.21</v>
      </c>
      <c r="Q845" s="2">
        <f t="shared" si="52"/>
        <v>69.98</v>
      </c>
      <c r="R845" s="2">
        <f t="shared" si="53"/>
        <v>33.21</v>
      </c>
      <c r="S845" s="2">
        <f t="shared" si="54"/>
        <v>36.770000000000003</v>
      </c>
      <c r="T845" s="6">
        <f t="shared" si="55"/>
        <v>0.52543583881108891</v>
      </c>
    </row>
    <row r="846" spans="1:20" ht="15.6" x14ac:dyDescent="0.3">
      <c r="A846" s="3" t="s">
        <v>915</v>
      </c>
      <c r="B846" s="4">
        <v>46158</v>
      </c>
      <c r="C846" s="5">
        <f>YEAR(SalesData[[#This Row],[Order Date]])</f>
        <v>2026</v>
      </c>
      <c r="D846" s="6" t="str">
        <f>"Q"&amp;ROUNDUP(MONTH(SalesData[[#This Row],[Order Date]])/3,0)</f>
        <v>Q2</v>
      </c>
      <c r="E846" s="7">
        <f>MONTH(SalesData[[#This Row],[Order Date]])</f>
        <v>5</v>
      </c>
      <c r="F846" s="6" t="str">
        <f>TEXT(SalesData[[#This Row],[Order Date]],"mmm")</f>
        <v>May</v>
      </c>
      <c r="G846" s="8" t="s">
        <v>54</v>
      </c>
      <c r="H846" s="8" t="s">
        <v>55</v>
      </c>
      <c r="I846" s="8" t="s">
        <v>30</v>
      </c>
      <c r="J846" s="8" t="s">
        <v>31</v>
      </c>
      <c r="K846" s="8" t="s">
        <v>32</v>
      </c>
      <c r="L846" s="8" t="s">
        <v>65</v>
      </c>
      <c r="M846" s="7">
        <v>2</v>
      </c>
      <c r="N846" s="2">
        <v>46.44</v>
      </c>
      <c r="O846" s="9">
        <v>0</v>
      </c>
      <c r="P846" s="2">
        <v>18.63</v>
      </c>
      <c r="Q846" s="2">
        <f t="shared" si="52"/>
        <v>92.88</v>
      </c>
      <c r="R846" s="2">
        <f t="shared" si="53"/>
        <v>37.26</v>
      </c>
      <c r="S846" s="2">
        <f t="shared" si="54"/>
        <v>55.62</v>
      </c>
      <c r="T846" s="6">
        <f t="shared" si="55"/>
        <v>0.59883720930232553</v>
      </c>
    </row>
    <row r="847" spans="1:20" ht="15.6" x14ac:dyDescent="0.3">
      <c r="A847" s="3" t="s">
        <v>916</v>
      </c>
      <c r="B847" s="4">
        <v>46094</v>
      </c>
      <c r="C847" s="5">
        <f>YEAR(SalesData[[#This Row],[Order Date]])</f>
        <v>2026</v>
      </c>
      <c r="D847" s="6" t="str">
        <f>"Q"&amp;ROUNDUP(MONTH(SalesData[[#This Row],[Order Date]])/3,0)</f>
        <v>Q1</v>
      </c>
      <c r="E847" s="7">
        <f>MONTH(SalesData[[#This Row],[Order Date]])</f>
        <v>3</v>
      </c>
      <c r="F847" s="6" t="str">
        <f>TEXT(SalesData[[#This Row],[Order Date]],"mmm")</f>
        <v>Mar</v>
      </c>
      <c r="G847" s="8" t="s">
        <v>61</v>
      </c>
      <c r="H847" s="8" t="s">
        <v>62</v>
      </c>
      <c r="I847" s="8" t="s">
        <v>23</v>
      </c>
      <c r="J847" s="8" t="s">
        <v>24</v>
      </c>
      <c r="K847" s="8" t="s">
        <v>51</v>
      </c>
      <c r="L847" s="8" t="s">
        <v>52</v>
      </c>
      <c r="M847" s="7">
        <v>1</v>
      </c>
      <c r="N847" s="2">
        <v>50.04</v>
      </c>
      <c r="O847" s="9">
        <v>0</v>
      </c>
      <c r="P847" s="2">
        <v>22.64</v>
      </c>
      <c r="Q847" s="2">
        <f t="shared" si="52"/>
        <v>50.04</v>
      </c>
      <c r="R847" s="2">
        <f t="shared" si="53"/>
        <v>22.64</v>
      </c>
      <c r="S847" s="2">
        <f t="shared" si="54"/>
        <v>27.4</v>
      </c>
      <c r="T847" s="6">
        <f t="shared" si="55"/>
        <v>0.54756195043964828</v>
      </c>
    </row>
    <row r="848" spans="1:20" ht="15.6" x14ac:dyDescent="0.3">
      <c r="A848" s="3" t="s">
        <v>917</v>
      </c>
      <c r="B848" s="4">
        <v>46085</v>
      </c>
      <c r="C848" s="5">
        <f>YEAR(SalesData[[#This Row],[Order Date]])</f>
        <v>2026</v>
      </c>
      <c r="D848" s="6" t="str">
        <f>"Q"&amp;ROUNDUP(MONTH(SalesData[[#This Row],[Order Date]])/3,0)</f>
        <v>Q1</v>
      </c>
      <c r="E848" s="7">
        <f>MONTH(SalesData[[#This Row],[Order Date]])</f>
        <v>3</v>
      </c>
      <c r="F848" s="6" t="str">
        <f>TEXT(SalesData[[#This Row],[Order Date]],"mmm")</f>
        <v>Mar</v>
      </c>
      <c r="G848" s="8" t="s">
        <v>21</v>
      </c>
      <c r="H848" s="8" t="s">
        <v>22</v>
      </c>
      <c r="I848" s="8" t="s">
        <v>23</v>
      </c>
      <c r="J848" s="8" t="s">
        <v>24</v>
      </c>
      <c r="K848" s="8" t="s">
        <v>39</v>
      </c>
      <c r="L848" s="8" t="s">
        <v>125</v>
      </c>
      <c r="M848" s="7">
        <v>2</v>
      </c>
      <c r="N848" s="2">
        <v>341.1</v>
      </c>
      <c r="O848" s="9">
        <v>0</v>
      </c>
      <c r="P848" s="2">
        <v>200.19</v>
      </c>
      <c r="Q848" s="2">
        <f t="shared" si="52"/>
        <v>682.2</v>
      </c>
      <c r="R848" s="2">
        <f t="shared" si="53"/>
        <v>400.38</v>
      </c>
      <c r="S848" s="2">
        <f t="shared" si="54"/>
        <v>281.82000000000005</v>
      </c>
      <c r="T848" s="6">
        <f t="shared" si="55"/>
        <v>0.41310466138962187</v>
      </c>
    </row>
    <row r="849" spans="1:20" ht="15.6" x14ac:dyDescent="0.3">
      <c r="A849" s="3" t="s">
        <v>918</v>
      </c>
      <c r="B849" s="4">
        <v>46337</v>
      </c>
      <c r="C849" s="5">
        <f>YEAR(SalesData[[#This Row],[Order Date]])</f>
        <v>2026</v>
      </c>
      <c r="D849" s="6" t="str">
        <f>"Q"&amp;ROUNDUP(MONTH(SalesData[[#This Row],[Order Date]])/3,0)</f>
        <v>Q4</v>
      </c>
      <c r="E849" s="7">
        <f>MONTH(SalesData[[#This Row],[Order Date]])</f>
        <v>11</v>
      </c>
      <c r="F849" s="6" t="str">
        <f>TEXT(SalesData[[#This Row],[Order Date]],"mmm")</f>
        <v>Nov</v>
      </c>
      <c r="G849" s="8" t="s">
        <v>28</v>
      </c>
      <c r="H849" s="8" t="s">
        <v>29</v>
      </c>
      <c r="I849" s="8" t="s">
        <v>30</v>
      </c>
      <c r="J849" s="8" t="s">
        <v>31</v>
      </c>
      <c r="K849" s="8" t="s">
        <v>25</v>
      </c>
      <c r="L849" s="8" t="s">
        <v>70</v>
      </c>
      <c r="M849" s="7">
        <v>1</v>
      </c>
      <c r="N849" s="2">
        <v>145.83000000000001</v>
      </c>
      <c r="O849" s="9">
        <v>0.1</v>
      </c>
      <c r="P849" s="2">
        <v>79.14</v>
      </c>
      <c r="Q849" s="2">
        <f t="shared" si="52"/>
        <v>131.24700000000001</v>
      </c>
      <c r="R849" s="2">
        <f t="shared" si="53"/>
        <v>79.14</v>
      </c>
      <c r="S849" s="2">
        <f t="shared" si="54"/>
        <v>52.107000000000014</v>
      </c>
      <c r="T849" s="6">
        <f t="shared" si="55"/>
        <v>0.39701478890946085</v>
      </c>
    </row>
    <row r="850" spans="1:20" ht="15.6" x14ac:dyDescent="0.3">
      <c r="A850" s="3" t="s">
        <v>919</v>
      </c>
      <c r="B850" s="4">
        <v>46260</v>
      </c>
      <c r="C850" s="5">
        <f>YEAR(SalesData[[#This Row],[Order Date]])</f>
        <v>2026</v>
      </c>
      <c r="D850" s="6" t="str">
        <f>"Q"&amp;ROUNDUP(MONTH(SalesData[[#This Row],[Order Date]])/3,0)</f>
        <v>Q3</v>
      </c>
      <c r="E850" s="7">
        <f>MONTH(SalesData[[#This Row],[Order Date]])</f>
        <v>8</v>
      </c>
      <c r="F850" s="6" t="str">
        <f>TEXT(SalesData[[#This Row],[Order Date]],"mmm")</f>
        <v>Aug</v>
      </c>
      <c r="G850" s="8" t="s">
        <v>54</v>
      </c>
      <c r="H850" s="8" t="s">
        <v>55</v>
      </c>
      <c r="I850" s="8" t="s">
        <v>30</v>
      </c>
      <c r="J850" s="8" t="s">
        <v>31</v>
      </c>
      <c r="K850" s="8" t="s">
        <v>51</v>
      </c>
      <c r="L850" s="8" t="s">
        <v>52</v>
      </c>
      <c r="M850" s="7">
        <v>2</v>
      </c>
      <c r="N850" s="2">
        <v>50.02</v>
      </c>
      <c r="O850" s="9">
        <v>0</v>
      </c>
      <c r="P850" s="2">
        <v>21.99</v>
      </c>
      <c r="Q850" s="2">
        <f t="shared" si="52"/>
        <v>100.04</v>
      </c>
      <c r="R850" s="2">
        <f t="shared" si="53"/>
        <v>43.98</v>
      </c>
      <c r="S850" s="2">
        <f t="shared" si="54"/>
        <v>56.060000000000009</v>
      </c>
      <c r="T850" s="6">
        <f t="shared" si="55"/>
        <v>0.56037584966013598</v>
      </c>
    </row>
    <row r="851" spans="1:20" ht="15.6" x14ac:dyDescent="0.3">
      <c r="A851" s="3" t="s">
        <v>920</v>
      </c>
      <c r="B851" s="4">
        <v>46158</v>
      </c>
      <c r="C851" s="5">
        <f>YEAR(SalesData[[#This Row],[Order Date]])</f>
        <v>2026</v>
      </c>
      <c r="D851" s="6" t="str">
        <f>"Q"&amp;ROUNDUP(MONTH(SalesData[[#This Row],[Order Date]])/3,0)</f>
        <v>Q2</v>
      </c>
      <c r="E851" s="7">
        <f>MONTH(SalesData[[#This Row],[Order Date]])</f>
        <v>5</v>
      </c>
      <c r="F851" s="6" t="str">
        <f>TEXT(SalesData[[#This Row],[Order Date]],"mmm")</f>
        <v>May</v>
      </c>
      <c r="G851" s="8" t="s">
        <v>21</v>
      </c>
      <c r="H851" s="8" t="s">
        <v>22</v>
      </c>
      <c r="I851" s="8" t="s">
        <v>30</v>
      </c>
      <c r="J851" s="8" t="s">
        <v>24</v>
      </c>
      <c r="K851" s="8" t="s">
        <v>32</v>
      </c>
      <c r="L851" s="8" t="s">
        <v>33</v>
      </c>
      <c r="M851" s="7">
        <v>1</v>
      </c>
      <c r="N851" s="2">
        <v>36.659999999999997</v>
      </c>
      <c r="O851" s="9">
        <v>0</v>
      </c>
      <c r="P851" s="2">
        <v>13.61</v>
      </c>
      <c r="Q851" s="2">
        <f t="shared" si="52"/>
        <v>36.659999999999997</v>
      </c>
      <c r="R851" s="2">
        <f t="shared" si="53"/>
        <v>13.61</v>
      </c>
      <c r="S851" s="2">
        <f t="shared" si="54"/>
        <v>23.049999999999997</v>
      </c>
      <c r="T851" s="6">
        <f t="shared" si="55"/>
        <v>0.62875068194217132</v>
      </c>
    </row>
    <row r="852" spans="1:20" ht="15.6" x14ac:dyDescent="0.3">
      <c r="A852" s="3" t="s">
        <v>921</v>
      </c>
      <c r="B852" s="4">
        <v>46146</v>
      </c>
      <c r="C852" s="5">
        <f>YEAR(SalesData[[#This Row],[Order Date]])</f>
        <v>2026</v>
      </c>
      <c r="D852" s="6" t="str">
        <f>"Q"&amp;ROUNDUP(MONTH(SalesData[[#This Row],[Order Date]])/3,0)</f>
        <v>Q2</v>
      </c>
      <c r="E852" s="7">
        <f>MONTH(SalesData[[#This Row],[Order Date]])</f>
        <v>5</v>
      </c>
      <c r="F852" s="6" t="str">
        <f>TEXT(SalesData[[#This Row],[Order Date]],"mmm")</f>
        <v>May</v>
      </c>
      <c r="G852" s="8" t="s">
        <v>61</v>
      </c>
      <c r="H852" s="8" t="s">
        <v>108</v>
      </c>
      <c r="I852" s="8" t="s">
        <v>45</v>
      </c>
      <c r="J852" s="8" t="s">
        <v>36</v>
      </c>
      <c r="K852" s="8" t="s">
        <v>39</v>
      </c>
      <c r="L852" s="8" t="s">
        <v>40</v>
      </c>
      <c r="M852" s="7">
        <v>8</v>
      </c>
      <c r="N852" s="2">
        <v>195.03</v>
      </c>
      <c r="O852" s="9">
        <v>0.15</v>
      </c>
      <c r="P852" s="2">
        <v>101.13</v>
      </c>
      <c r="Q852" s="2">
        <f t="shared" si="52"/>
        <v>1326.204</v>
      </c>
      <c r="R852" s="2">
        <f t="shared" si="53"/>
        <v>809.04</v>
      </c>
      <c r="S852" s="2">
        <f t="shared" si="54"/>
        <v>517.16399999999999</v>
      </c>
      <c r="T852" s="6">
        <f t="shared" si="55"/>
        <v>0.38995810599274322</v>
      </c>
    </row>
    <row r="853" spans="1:20" ht="15.6" x14ac:dyDescent="0.3">
      <c r="A853" s="3" t="s">
        <v>922</v>
      </c>
      <c r="B853" s="4">
        <v>46093</v>
      </c>
      <c r="C853" s="5">
        <f>YEAR(SalesData[[#This Row],[Order Date]])</f>
        <v>2026</v>
      </c>
      <c r="D853" s="6" t="str">
        <f>"Q"&amp;ROUNDUP(MONTH(SalesData[[#This Row],[Order Date]])/3,0)</f>
        <v>Q1</v>
      </c>
      <c r="E853" s="7">
        <f>MONTH(SalesData[[#This Row],[Order Date]])</f>
        <v>3</v>
      </c>
      <c r="F853" s="6" t="str">
        <f>TEXT(SalesData[[#This Row],[Order Date]],"mmm")</f>
        <v>Mar</v>
      </c>
      <c r="G853" s="8" t="s">
        <v>54</v>
      </c>
      <c r="H853" s="8" t="s">
        <v>92</v>
      </c>
      <c r="I853" s="8" t="s">
        <v>30</v>
      </c>
      <c r="J853" s="8" t="s">
        <v>24</v>
      </c>
      <c r="K853" s="8" t="s">
        <v>39</v>
      </c>
      <c r="L853" s="8" t="s">
        <v>40</v>
      </c>
      <c r="M853" s="7">
        <v>2</v>
      </c>
      <c r="N853" s="2">
        <v>192.76</v>
      </c>
      <c r="O853" s="9">
        <v>0</v>
      </c>
      <c r="P853" s="2">
        <v>103.08</v>
      </c>
      <c r="Q853" s="2">
        <f t="shared" si="52"/>
        <v>385.52</v>
      </c>
      <c r="R853" s="2">
        <f t="shared" si="53"/>
        <v>206.16</v>
      </c>
      <c r="S853" s="2">
        <f t="shared" si="54"/>
        <v>179.35999999999999</v>
      </c>
      <c r="T853" s="6">
        <f t="shared" si="55"/>
        <v>0.46524175140070551</v>
      </c>
    </row>
    <row r="854" spans="1:20" ht="15.6" x14ac:dyDescent="0.3">
      <c r="A854" s="3" t="s">
        <v>923</v>
      </c>
      <c r="B854" s="4">
        <v>46223</v>
      </c>
      <c r="C854" s="5">
        <f>YEAR(SalesData[[#This Row],[Order Date]])</f>
        <v>2026</v>
      </c>
      <c r="D854" s="6" t="str">
        <f>"Q"&amp;ROUNDUP(MONTH(SalesData[[#This Row],[Order Date]])/3,0)</f>
        <v>Q3</v>
      </c>
      <c r="E854" s="7">
        <f>MONTH(SalesData[[#This Row],[Order Date]])</f>
        <v>7</v>
      </c>
      <c r="F854" s="6" t="str">
        <f>TEXT(SalesData[[#This Row],[Order Date]],"mmm")</f>
        <v>Jul</v>
      </c>
      <c r="G854" s="8" t="s">
        <v>54</v>
      </c>
      <c r="H854" s="8" t="s">
        <v>55</v>
      </c>
      <c r="I854" s="8" t="s">
        <v>30</v>
      </c>
      <c r="J854" s="8" t="s">
        <v>24</v>
      </c>
      <c r="K854" s="8" t="s">
        <v>32</v>
      </c>
      <c r="L854" s="8" t="s">
        <v>46</v>
      </c>
      <c r="M854" s="7">
        <v>2</v>
      </c>
      <c r="N854" s="2">
        <v>161.97</v>
      </c>
      <c r="O854" s="9">
        <v>0.1</v>
      </c>
      <c r="P854" s="2">
        <v>88.57</v>
      </c>
      <c r="Q854" s="2">
        <f t="shared" si="52"/>
        <v>291.54599999999999</v>
      </c>
      <c r="R854" s="2">
        <f t="shared" si="53"/>
        <v>177.14</v>
      </c>
      <c r="S854" s="2">
        <f t="shared" si="54"/>
        <v>114.40600000000001</v>
      </c>
      <c r="T854" s="6">
        <f t="shared" si="55"/>
        <v>0.39241148909606033</v>
      </c>
    </row>
    <row r="855" spans="1:20" ht="15.6" x14ac:dyDescent="0.3">
      <c r="A855" s="3" t="s">
        <v>924</v>
      </c>
      <c r="B855" s="4">
        <v>46118</v>
      </c>
      <c r="C855" s="5">
        <f>YEAR(SalesData[[#This Row],[Order Date]])</f>
        <v>2026</v>
      </c>
      <c r="D855" s="6" t="str">
        <f>"Q"&amp;ROUNDUP(MONTH(SalesData[[#This Row],[Order Date]])/3,0)</f>
        <v>Q2</v>
      </c>
      <c r="E855" s="7">
        <f>MONTH(SalesData[[#This Row],[Order Date]])</f>
        <v>4</v>
      </c>
      <c r="F855" s="6" t="str">
        <f>TEXT(SalesData[[#This Row],[Order Date]],"mmm")</f>
        <v>Apr</v>
      </c>
      <c r="G855" s="8" t="s">
        <v>21</v>
      </c>
      <c r="H855" s="8" t="s">
        <v>89</v>
      </c>
      <c r="I855" s="8" t="s">
        <v>30</v>
      </c>
      <c r="J855" s="8" t="s">
        <v>31</v>
      </c>
      <c r="K855" s="8" t="s">
        <v>51</v>
      </c>
      <c r="L855" s="8" t="s">
        <v>95</v>
      </c>
      <c r="M855" s="7">
        <v>1</v>
      </c>
      <c r="N855" s="2">
        <v>81.78</v>
      </c>
      <c r="O855" s="9">
        <v>0</v>
      </c>
      <c r="P855" s="2">
        <v>42.82</v>
      </c>
      <c r="Q855" s="2">
        <f t="shared" si="52"/>
        <v>81.78</v>
      </c>
      <c r="R855" s="2">
        <f t="shared" si="53"/>
        <v>42.82</v>
      </c>
      <c r="S855" s="2">
        <f t="shared" si="54"/>
        <v>38.96</v>
      </c>
      <c r="T855" s="6">
        <f t="shared" si="55"/>
        <v>0.47640009782342874</v>
      </c>
    </row>
    <row r="856" spans="1:20" ht="15.6" x14ac:dyDescent="0.3">
      <c r="A856" s="3" t="s">
        <v>925</v>
      </c>
      <c r="B856" s="4">
        <v>46297</v>
      </c>
      <c r="C856" s="5">
        <f>YEAR(SalesData[[#This Row],[Order Date]])</f>
        <v>2026</v>
      </c>
      <c r="D856" s="6" t="str">
        <f>"Q"&amp;ROUNDUP(MONTH(SalesData[[#This Row],[Order Date]])/3,0)</f>
        <v>Q4</v>
      </c>
      <c r="E856" s="7">
        <f>MONTH(SalesData[[#This Row],[Order Date]])</f>
        <v>10</v>
      </c>
      <c r="F856" s="6" t="str">
        <f>TEXT(SalesData[[#This Row],[Order Date]],"mmm")</f>
        <v>Oct</v>
      </c>
      <c r="G856" s="8" t="s">
        <v>61</v>
      </c>
      <c r="H856" s="8" t="s">
        <v>108</v>
      </c>
      <c r="I856" s="8" t="s">
        <v>30</v>
      </c>
      <c r="J856" s="8" t="s">
        <v>24</v>
      </c>
      <c r="K856" s="8" t="s">
        <v>39</v>
      </c>
      <c r="L856" s="8" t="s">
        <v>40</v>
      </c>
      <c r="M856" s="7">
        <v>2</v>
      </c>
      <c r="N856" s="2">
        <v>198.57</v>
      </c>
      <c r="O856" s="9">
        <v>0.15</v>
      </c>
      <c r="P856" s="2">
        <v>101.08</v>
      </c>
      <c r="Q856" s="2">
        <f t="shared" si="52"/>
        <v>337.56899999999996</v>
      </c>
      <c r="R856" s="2">
        <f t="shared" si="53"/>
        <v>202.16</v>
      </c>
      <c r="S856" s="2">
        <f t="shared" si="54"/>
        <v>135.40899999999996</v>
      </c>
      <c r="T856" s="6">
        <f t="shared" si="55"/>
        <v>0.4011298430839324</v>
      </c>
    </row>
    <row r="857" spans="1:20" ht="15.6" x14ac:dyDescent="0.3">
      <c r="A857" s="3" t="s">
        <v>926</v>
      </c>
      <c r="B857" s="4">
        <v>46216</v>
      </c>
      <c r="C857" s="5">
        <f>YEAR(SalesData[[#This Row],[Order Date]])</f>
        <v>2026</v>
      </c>
      <c r="D857" s="6" t="str">
        <f>"Q"&amp;ROUNDUP(MONTH(SalesData[[#This Row],[Order Date]])/3,0)</f>
        <v>Q3</v>
      </c>
      <c r="E857" s="7">
        <f>MONTH(SalesData[[#This Row],[Order Date]])</f>
        <v>7</v>
      </c>
      <c r="F857" s="6" t="str">
        <f>TEXT(SalesData[[#This Row],[Order Date]],"mmm")</f>
        <v>Jul</v>
      </c>
      <c r="G857" s="8" t="s">
        <v>54</v>
      </c>
      <c r="H857" s="8" t="s">
        <v>55</v>
      </c>
      <c r="I857" s="8" t="s">
        <v>30</v>
      </c>
      <c r="J857" s="8" t="s">
        <v>24</v>
      </c>
      <c r="K857" s="8" t="s">
        <v>32</v>
      </c>
      <c r="L857" s="8" t="s">
        <v>33</v>
      </c>
      <c r="M857" s="7">
        <v>1</v>
      </c>
      <c r="N857" s="2">
        <v>36.479999999999997</v>
      </c>
      <c r="O857" s="9">
        <v>0.05</v>
      </c>
      <c r="P857" s="2">
        <v>13.22</v>
      </c>
      <c r="Q857" s="2">
        <f t="shared" si="52"/>
        <v>34.655999999999999</v>
      </c>
      <c r="R857" s="2">
        <f t="shared" si="53"/>
        <v>13.22</v>
      </c>
      <c r="S857" s="2">
        <f t="shared" si="54"/>
        <v>21.436</v>
      </c>
      <c r="T857" s="6">
        <f t="shared" si="55"/>
        <v>0.61853647276084955</v>
      </c>
    </row>
    <row r="858" spans="1:20" ht="15.6" x14ac:dyDescent="0.3">
      <c r="A858" s="3" t="s">
        <v>927</v>
      </c>
      <c r="B858" s="4">
        <v>46235</v>
      </c>
      <c r="C858" s="5">
        <f>YEAR(SalesData[[#This Row],[Order Date]])</f>
        <v>2026</v>
      </c>
      <c r="D858" s="6" t="str">
        <f>"Q"&amp;ROUNDUP(MONTH(SalesData[[#This Row],[Order Date]])/3,0)</f>
        <v>Q3</v>
      </c>
      <c r="E858" s="7">
        <f>MONTH(SalesData[[#This Row],[Order Date]])</f>
        <v>8</v>
      </c>
      <c r="F858" s="6" t="str">
        <f>TEXT(SalesData[[#This Row],[Order Date]],"mmm")</f>
        <v>Aug</v>
      </c>
      <c r="G858" s="8" t="s">
        <v>61</v>
      </c>
      <c r="H858" s="8" t="s">
        <v>76</v>
      </c>
      <c r="I858" s="8" t="s">
        <v>30</v>
      </c>
      <c r="J858" s="8" t="s">
        <v>31</v>
      </c>
      <c r="K858" s="8" t="s">
        <v>25</v>
      </c>
      <c r="L858" s="8" t="s">
        <v>74</v>
      </c>
      <c r="M858" s="7">
        <v>2</v>
      </c>
      <c r="N858" s="2">
        <v>91.11</v>
      </c>
      <c r="O858" s="9">
        <v>0</v>
      </c>
      <c r="P858" s="2">
        <v>44.19</v>
      </c>
      <c r="Q858" s="2">
        <f t="shared" si="52"/>
        <v>182.22</v>
      </c>
      <c r="R858" s="2">
        <f t="shared" si="53"/>
        <v>88.38</v>
      </c>
      <c r="S858" s="2">
        <f t="shared" si="54"/>
        <v>93.84</v>
      </c>
      <c r="T858" s="6">
        <f t="shared" si="55"/>
        <v>0.51498189002304906</v>
      </c>
    </row>
    <row r="859" spans="1:20" ht="15.6" x14ac:dyDescent="0.3">
      <c r="A859" s="3" t="s">
        <v>928</v>
      </c>
      <c r="B859" s="4">
        <v>46337</v>
      </c>
      <c r="C859" s="5">
        <f>YEAR(SalesData[[#This Row],[Order Date]])</f>
        <v>2026</v>
      </c>
      <c r="D859" s="6" t="str">
        <f>"Q"&amp;ROUNDUP(MONTH(SalesData[[#This Row],[Order Date]])/3,0)</f>
        <v>Q4</v>
      </c>
      <c r="E859" s="7">
        <f>MONTH(SalesData[[#This Row],[Order Date]])</f>
        <v>11</v>
      </c>
      <c r="F859" s="6" t="str">
        <f>TEXT(SalesData[[#This Row],[Order Date]],"mmm")</f>
        <v>Nov</v>
      </c>
      <c r="G859" s="8" t="s">
        <v>28</v>
      </c>
      <c r="H859" s="8" t="s">
        <v>29</v>
      </c>
      <c r="I859" s="8" t="s">
        <v>30</v>
      </c>
      <c r="J859" s="8" t="s">
        <v>31</v>
      </c>
      <c r="K859" s="8" t="s">
        <v>32</v>
      </c>
      <c r="L859" s="8" t="s">
        <v>46</v>
      </c>
      <c r="M859" s="7">
        <v>4</v>
      </c>
      <c r="N859" s="2">
        <v>162.04</v>
      </c>
      <c r="O859" s="9">
        <v>0</v>
      </c>
      <c r="P859" s="2">
        <v>85.77</v>
      </c>
      <c r="Q859" s="2">
        <f t="shared" si="52"/>
        <v>648.16</v>
      </c>
      <c r="R859" s="2">
        <f t="shared" si="53"/>
        <v>343.08</v>
      </c>
      <c r="S859" s="2">
        <f t="shared" si="54"/>
        <v>305.08</v>
      </c>
      <c r="T859" s="6">
        <f t="shared" si="55"/>
        <v>0.47068625030856581</v>
      </c>
    </row>
    <row r="860" spans="1:20" ht="15.6" x14ac:dyDescent="0.3">
      <c r="A860" s="3" t="s">
        <v>929</v>
      </c>
      <c r="B860" s="4">
        <v>46064</v>
      </c>
      <c r="C860" s="5">
        <f>YEAR(SalesData[[#This Row],[Order Date]])</f>
        <v>2026</v>
      </c>
      <c r="D860" s="6" t="str">
        <f>"Q"&amp;ROUNDUP(MONTH(SalesData[[#This Row],[Order Date]])/3,0)</f>
        <v>Q1</v>
      </c>
      <c r="E860" s="7">
        <f>MONTH(SalesData[[#This Row],[Order Date]])</f>
        <v>2</v>
      </c>
      <c r="F860" s="6" t="str">
        <f>TEXT(SalesData[[#This Row],[Order Date]],"mmm")</f>
        <v>Feb</v>
      </c>
      <c r="G860" s="8" t="s">
        <v>54</v>
      </c>
      <c r="H860" s="8" t="s">
        <v>112</v>
      </c>
      <c r="I860" s="8" t="s">
        <v>45</v>
      </c>
      <c r="J860" s="8" t="s">
        <v>36</v>
      </c>
      <c r="K860" s="8" t="s">
        <v>39</v>
      </c>
      <c r="L860" s="8" t="s">
        <v>125</v>
      </c>
      <c r="M860" s="7">
        <v>10</v>
      </c>
      <c r="N860" s="2">
        <v>343.77</v>
      </c>
      <c r="O860" s="9">
        <v>0.15</v>
      </c>
      <c r="P860" s="2">
        <v>195.29</v>
      </c>
      <c r="Q860" s="2">
        <f t="shared" si="52"/>
        <v>2922.0449999999996</v>
      </c>
      <c r="R860" s="2">
        <f t="shared" si="53"/>
        <v>1952.8999999999999</v>
      </c>
      <c r="S860" s="2">
        <f t="shared" si="54"/>
        <v>969.14499999999975</v>
      </c>
      <c r="T860" s="6">
        <f t="shared" si="55"/>
        <v>0.33166669233362245</v>
      </c>
    </row>
    <row r="861" spans="1:20" ht="15.6" x14ac:dyDescent="0.3">
      <c r="A861" s="3" t="s">
        <v>930</v>
      </c>
      <c r="B861" s="4">
        <v>46239</v>
      </c>
      <c r="C861" s="5">
        <f>YEAR(SalesData[[#This Row],[Order Date]])</f>
        <v>2026</v>
      </c>
      <c r="D861" s="6" t="str">
        <f>"Q"&amp;ROUNDUP(MONTH(SalesData[[#This Row],[Order Date]])/3,0)</f>
        <v>Q3</v>
      </c>
      <c r="E861" s="7">
        <f>MONTH(SalesData[[#This Row],[Order Date]])</f>
        <v>8</v>
      </c>
      <c r="F861" s="6" t="str">
        <f>TEXT(SalesData[[#This Row],[Order Date]],"mmm")</f>
        <v>Aug</v>
      </c>
      <c r="G861" s="8" t="s">
        <v>21</v>
      </c>
      <c r="H861" s="8" t="s">
        <v>44</v>
      </c>
      <c r="I861" s="8" t="s">
        <v>23</v>
      </c>
      <c r="J861" s="8" t="s">
        <v>24</v>
      </c>
      <c r="K861" s="8" t="s">
        <v>98</v>
      </c>
      <c r="L861" s="8" t="s">
        <v>122</v>
      </c>
      <c r="M861" s="7">
        <v>2</v>
      </c>
      <c r="N861" s="2">
        <v>36.78</v>
      </c>
      <c r="O861" s="9">
        <v>0.05</v>
      </c>
      <c r="P861" s="2">
        <v>13.85</v>
      </c>
      <c r="Q861" s="2">
        <f t="shared" si="52"/>
        <v>69.882000000000005</v>
      </c>
      <c r="R861" s="2">
        <f t="shared" si="53"/>
        <v>27.7</v>
      </c>
      <c r="S861" s="2">
        <f t="shared" si="54"/>
        <v>42.182000000000002</v>
      </c>
      <c r="T861" s="6">
        <f t="shared" si="55"/>
        <v>0.60361752668784519</v>
      </c>
    </row>
    <row r="862" spans="1:20" ht="15.6" x14ac:dyDescent="0.3">
      <c r="A862" s="3" t="s">
        <v>931</v>
      </c>
      <c r="B862" s="4">
        <v>46150</v>
      </c>
      <c r="C862" s="5">
        <f>YEAR(SalesData[[#This Row],[Order Date]])</f>
        <v>2026</v>
      </c>
      <c r="D862" s="6" t="str">
        <f>"Q"&amp;ROUNDUP(MONTH(SalesData[[#This Row],[Order Date]])/3,0)</f>
        <v>Q2</v>
      </c>
      <c r="E862" s="7">
        <f>MONTH(SalesData[[#This Row],[Order Date]])</f>
        <v>5</v>
      </c>
      <c r="F862" s="6" t="str">
        <f>TEXT(SalesData[[#This Row],[Order Date]],"mmm")</f>
        <v>May</v>
      </c>
      <c r="G862" s="8" t="s">
        <v>54</v>
      </c>
      <c r="H862" s="8" t="s">
        <v>112</v>
      </c>
      <c r="I862" s="8" t="s">
        <v>30</v>
      </c>
      <c r="J862" s="8" t="s">
        <v>24</v>
      </c>
      <c r="K862" s="8" t="s">
        <v>39</v>
      </c>
      <c r="L862" s="8" t="s">
        <v>106</v>
      </c>
      <c r="M862" s="7">
        <v>1</v>
      </c>
      <c r="N862" s="2">
        <v>80.86</v>
      </c>
      <c r="O862" s="9">
        <v>0</v>
      </c>
      <c r="P862" s="2">
        <v>38.44</v>
      </c>
      <c r="Q862" s="2">
        <f t="shared" si="52"/>
        <v>80.86</v>
      </c>
      <c r="R862" s="2">
        <f t="shared" si="53"/>
        <v>38.44</v>
      </c>
      <c r="S862" s="2">
        <f t="shared" si="54"/>
        <v>42.42</v>
      </c>
      <c r="T862" s="6">
        <f t="shared" si="55"/>
        <v>0.52461043779371752</v>
      </c>
    </row>
    <row r="863" spans="1:20" ht="15.6" x14ac:dyDescent="0.3">
      <c r="A863" s="3" t="s">
        <v>932</v>
      </c>
      <c r="B863" s="4">
        <v>46097</v>
      </c>
      <c r="C863" s="5">
        <f>YEAR(SalesData[[#This Row],[Order Date]])</f>
        <v>2026</v>
      </c>
      <c r="D863" s="6" t="str">
        <f>"Q"&amp;ROUNDUP(MONTH(SalesData[[#This Row],[Order Date]])/3,0)</f>
        <v>Q1</v>
      </c>
      <c r="E863" s="7">
        <f>MONTH(SalesData[[#This Row],[Order Date]])</f>
        <v>3</v>
      </c>
      <c r="F863" s="6" t="str">
        <f>TEXT(SalesData[[#This Row],[Order Date]],"mmm")</f>
        <v>Mar</v>
      </c>
      <c r="G863" s="8" t="s">
        <v>21</v>
      </c>
      <c r="H863" s="8" t="s">
        <v>22</v>
      </c>
      <c r="I863" s="8" t="s">
        <v>30</v>
      </c>
      <c r="J863" s="8" t="s">
        <v>24</v>
      </c>
      <c r="K863" s="8" t="s">
        <v>25</v>
      </c>
      <c r="L863" s="8" t="s">
        <v>74</v>
      </c>
      <c r="M863" s="7">
        <v>1</v>
      </c>
      <c r="N863" s="2">
        <v>90.06</v>
      </c>
      <c r="O863" s="9">
        <v>0</v>
      </c>
      <c r="P863" s="2">
        <v>44.49</v>
      </c>
      <c r="Q863" s="2">
        <f t="shared" si="52"/>
        <v>90.06</v>
      </c>
      <c r="R863" s="2">
        <f t="shared" si="53"/>
        <v>44.49</v>
      </c>
      <c r="S863" s="2">
        <f t="shared" si="54"/>
        <v>45.57</v>
      </c>
      <c r="T863" s="6">
        <f t="shared" si="55"/>
        <v>0.50599600266489009</v>
      </c>
    </row>
    <row r="864" spans="1:20" ht="15.6" x14ac:dyDescent="0.3">
      <c r="A864" s="3" t="s">
        <v>933</v>
      </c>
      <c r="B864" s="4">
        <v>46058</v>
      </c>
      <c r="C864" s="5">
        <f>YEAR(SalesData[[#This Row],[Order Date]])</f>
        <v>2026</v>
      </c>
      <c r="D864" s="6" t="str">
        <f>"Q"&amp;ROUNDUP(MONTH(SalesData[[#This Row],[Order Date]])/3,0)</f>
        <v>Q1</v>
      </c>
      <c r="E864" s="7">
        <f>MONTH(SalesData[[#This Row],[Order Date]])</f>
        <v>2</v>
      </c>
      <c r="F864" s="6" t="str">
        <f>TEXT(SalesData[[#This Row],[Order Date]],"mmm")</f>
        <v>Feb</v>
      </c>
      <c r="G864" s="8" t="s">
        <v>21</v>
      </c>
      <c r="H864" s="8" t="s">
        <v>42</v>
      </c>
      <c r="I864" s="8" t="s">
        <v>30</v>
      </c>
      <c r="J864" s="8" t="s">
        <v>31</v>
      </c>
      <c r="K864" s="8" t="s">
        <v>25</v>
      </c>
      <c r="L864" s="8" t="s">
        <v>26</v>
      </c>
      <c r="M864" s="7">
        <v>6</v>
      </c>
      <c r="N864" s="2">
        <v>154.22</v>
      </c>
      <c r="O864" s="9">
        <v>0</v>
      </c>
      <c r="P864" s="2">
        <v>79.599999999999994</v>
      </c>
      <c r="Q864" s="2">
        <f t="shared" si="52"/>
        <v>925.31999999999994</v>
      </c>
      <c r="R864" s="2">
        <f t="shared" si="53"/>
        <v>477.59999999999997</v>
      </c>
      <c r="S864" s="2">
        <f t="shared" si="54"/>
        <v>447.71999999999997</v>
      </c>
      <c r="T864" s="6">
        <f t="shared" si="55"/>
        <v>0.4838542342108676</v>
      </c>
    </row>
    <row r="865" spans="1:20" ht="15.6" x14ac:dyDescent="0.3">
      <c r="A865" s="3" t="s">
        <v>934</v>
      </c>
      <c r="B865" s="4">
        <v>46146</v>
      </c>
      <c r="C865" s="5">
        <f>YEAR(SalesData[[#This Row],[Order Date]])</f>
        <v>2026</v>
      </c>
      <c r="D865" s="6" t="str">
        <f>"Q"&amp;ROUNDUP(MONTH(SalesData[[#This Row],[Order Date]])/3,0)</f>
        <v>Q2</v>
      </c>
      <c r="E865" s="7">
        <f>MONTH(SalesData[[#This Row],[Order Date]])</f>
        <v>5</v>
      </c>
      <c r="F865" s="6" t="str">
        <f>TEXT(SalesData[[#This Row],[Order Date]],"mmm")</f>
        <v>May</v>
      </c>
      <c r="G865" s="8" t="s">
        <v>61</v>
      </c>
      <c r="H865" s="8" t="s">
        <v>108</v>
      </c>
      <c r="I865" s="8" t="s">
        <v>23</v>
      </c>
      <c r="J865" s="8" t="s">
        <v>36</v>
      </c>
      <c r="K865" s="8" t="s">
        <v>25</v>
      </c>
      <c r="L865" s="8" t="s">
        <v>74</v>
      </c>
      <c r="M865" s="7">
        <v>1</v>
      </c>
      <c r="N865" s="2">
        <v>90.92</v>
      </c>
      <c r="O865" s="9">
        <v>0.15</v>
      </c>
      <c r="P865" s="2">
        <v>44.93</v>
      </c>
      <c r="Q865" s="2">
        <f t="shared" si="52"/>
        <v>77.281999999999996</v>
      </c>
      <c r="R865" s="2">
        <f t="shared" si="53"/>
        <v>44.93</v>
      </c>
      <c r="S865" s="2">
        <f t="shared" si="54"/>
        <v>32.351999999999997</v>
      </c>
      <c r="T865" s="6">
        <f t="shared" si="55"/>
        <v>0.41862270645169636</v>
      </c>
    </row>
    <row r="866" spans="1:20" ht="15.6" x14ac:dyDescent="0.3">
      <c r="A866" s="3" t="s">
        <v>935</v>
      </c>
      <c r="B866" s="4">
        <v>46279</v>
      </c>
      <c r="C866" s="5">
        <f>YEAR(SalesData[[#This Row],[Order Date]])</f>
        <v>2026</v>
      </c>
      <c r="D866" s="6" t="str">
        <f>"Q"&amp;ROUNDUP(MONTH(SalesData[[#This Row],[Order Date]])/3,0)</f>
        <v>Q3</v>
      </c>
      <c r="E866" s="7">
        <f>MONTH(SalesData[[#This Row],[Order Date]])</f>
        <v>9</v>
      </c>
      <c r="F866" s="6" t="str">
        <f>TEXT(SalesData[[#This Row],[Order Date]],"mmm")</f>
        <v>Sep</v>
      </c>
      <c r="G866" s="8" t="s">
        <v>21</v>
      </c>
      <c r="H866" s="8" t="s">
        <v>22</v>
      </c>
      <c r="I866" s="8" t="s">
        <v>30</v>
      </c>
      <c r="J866" s="8" t="s">
        <v>24</v>
      </c>
      <c r="K866" s="8" t="s">
        <v>32</v>
      </c>
      <c r="L866" s="8" t="s">
        <v>65</v>
      </c>
      <c r="M866" s="7">
        <v>6</v>
      </c>
      <c r="N866" s="2">
        <v>46.16</v>
      </c>
      <c r="O866" s="9">
        <v>0.1</v>
      </c>
      <c r="P866" s="2">
        <v>18.39</v>
      </c>
      <c r="Q866" s="2">
        <f t="shared" si="52"/>
        <v>249.26399999999998</v>
      </c>
      <c r="R866" s="2">
        <f t="shared" si="53"/>
        <v>110.34</v>
      </c>
      <c r="S866" s="2">
        <f t="shared" si="54"/>
        <v>138.92399999999998</v>
      </c>
      <c r="T866" s="6">
        <f t="shared" si="55"/>
        <v>0.55733679953783932</v>
      </c>
    </row>
    <row r="867" spans="1:20" ht="15.6" x14ac:dyDescent="0.3">
      <c r="A867" s="3" t="s">
        <v>936</v>
      </c>
      <c r="B867" s="4">
        <v>46325</v>
      </c>
      <c r="C867" s="5">
        <f>YEAR(SalesData[[#This Row],[Order Date]])</f>
        <v>2026</v>
      </c>
      <c r="D867" s="6" t="str">
        <f>"Q"&amp;ROUNDUP(MONTH(SalesData[[#This Row],[Order Date]])/3,0)</f>
        <v>Q4</v>
      </c>
      <c r="E867" s="7">
        <f>MONTH(SalesData[[#This Row],[Order Date]])</f>
        <v>10</v>
      </c>
      <c r="F867" s="6" t="str">
        <f>TEXT(SalesData[[#This Row],[Order Date]],"mmm")</f>
        <v>Oct</v>
      </c>
      <c r="G867" s="8" t="s">
        <v>28</v>
      </c>
      <c r="H867" s="8" t="s">
        <v>86</v>
      </c>
      <c r="I867" s="8" t="s">
        <v>48</v>
      </c>
      <c r="J867" s="8" t="s">
        <v>24</v>
      </c>
      <c r="K867" s="8" t="s">
        <v>51</v>
      </c>
      <c r="L867" s="8" t="s">
        <v>95</v>
      </c>
      <c r="M867" s="7">
        <v>1</v>
      </c>
      <c r="N867" s="2">
        <v>80.400000000000006</v>
      </c>
      <c r="O867" s="9">
        <v>0</v>
      </c>
      <c r="P867" s="2">
        <v>43.34</v>
      </c>
      <c r="Q867" s="2">
        <f t="shared" si="52"/>
        <v>80.400000000000006</v>
      </c>
      <c r="R867" s="2">
        <f t="shared" si="53"/>
        <v>43.34</v>
      </c>
      <c r="S867" s="2">
        <f t="shared" si="54"/>
        <v>37.06</v>
      </c>
      <c r="T867" s="6">
        <f t="shared" si="55"/>
        <v>0.46094527363184079</v>
      </c>
    </row>
    <row r="868" spans="1:20" ht="15.6" x14ac:dyDescent="0.3">
      <c r="A868" s="3" t="s">
        <v>937</v>
      </c>
      <c r="B868" s="4">
        <v>46250</v>
      </c>
      <c r="C868" s="5">
        <f>YEAR(SalesData[[#This Row],[Order Date]])</f>
        <v>2026</v>
      </c>
      <c r="D868" s="6" t="str">
        <f>"Q"&amp;ROUNDUP(MONTH(SalesData[[#This Row],[Order Date]])/3,0)</f>
        <v>Q3</v>
      </c>
      <c r="E868" s="7">
        <f>MONTH(SalesData[[#This Row],[Order Date]])</f>
        <v>8</v>
      </c>
      <c r="F868" s="6" t="str">
        <f>TEXT(SalesData[[#This Row],[Order Date]],"mmm")</f>
        <v>Aug</v>
      </c>
      <c r="G868" s="8" t="s">
        <v>54</v>
      </c>
      <c r="H868" s="8" t="s">
        <v>112</v>
      </c>
      <c r="I868" s="8" t="s">
        <v>30</v>
      </c>
      <c r="J868" s="8" t="s">
        <v>24</v>
      </c>
      <c r="K868" s="8" t="s">
        <v>39</v>
      </c>
      <c r="L868" s="8" t="s">
        <v>67</v>
      </c>
      <c r="M868" s="7">
        <v>1</v>
      </c>
      <c r="N868" s="2">
        <v>120.22</v>
      </c>
      <c r="O868" s="9">
        <v>0</v>
      </c>
      <c r="P868" s="2">
        <v>62.31</v>
      </c>
      <c r="Q868" s="2">
        <f t="shared" si="52"/>
        <v>120.22</v>
      </c>
      <c r="R868" s="2">
        <f t="shared" si="53"/>
        <v>62.31</v>
      </c>
      <c r="S868" s="2">
        <f t="shared" si="54"/>
        <v>57.91</v>
      </c>
      <c r="T868" s="6">
        <f t="shared" si="55"/>
        <v>0.48170021627017134</v>
      </c>
    </row>
    <row r="869" spans="1:20" ht="15.6" x14ac:dyDescent="0.3">
      <c r="A869" s="3" t="s">
        <v>938</v>
      </c>
      <c r="B869" s="4">
        <v>46237</v>
      </c>
      <c r="C869" s="5">
        <f>YEAR(SalesData[[#This Row],[Order Date]])</f>
        <v>2026</v>
      </c>
      <c r="D869" s="6" t="str">
        <f>"Q"&amp;ROUNDUP(MONTH(SalesData[[#This Row],[Order Date]])/3,0)</f>
        <v>Q3</v>
      </c>
      <c r="E869" s="7">
        <f>MONTH(SalesData[[#This Row],[Order Date]])</f>
        <v>8</v>
      </c>
      <c r="F869" s="6" t="str">
        <f>TEXT(SalesData[[#This Row],[Order Date]],"mmm")</f>
        <v>Aug</v>
      </c>
      <c r="G869" s="8" t="s">
        <v>61</v>
      </c>
      <c r="H869" s="8" t="s">
        <v>105</v>
      </c>
      <c r="I869" s="8" t="s">
        <v>23</v>
      </c>
      <c r="J869" s="8" t="s">
        <v>24</v>
      </c>
      <c r="K869" s="8" t="s">
        <v>51</v>
      </c>
      <c r="L869" s="8" t="s">
        <v>95</v>
      </c>
      <c r="M869" s="7">
        <v>1</v>
      </c>
      <c r="N869" s="2">
        <v>80.040000000000006</v>
      </c>
      <c r="O869" s="9">
        <v>0.1</v>
      </c>
      <c r="P869" s="2">
        <v>41.88</v>
      </c>
      <c r="Q869" s="2">
        <f t="shared" si="52"/>
        <v>72.036000000000001</v>
      </c>
      <c r="R869" s="2">
        <f t="shared" si="53"/>
        <v>41.88</v>
      </c>
      <c r="S869" s="2">
        <f t="shared" si="54"/>
        <v>30.155999999999999</v>
      </c>
      <c r="T869" s="6">
        <f t="shared" si="55"/>
        <v>0.41862402132267196</v>
      </c>
    </row>
    <row r="870" spans="1:20" ht="15.6" x14ac:dyDescent="0.3">
      <c r="A870" s="3" t="s">
        <v>939</v>
      </c>
      <c r="B870" s="4">
        <v>46356</v>
      </c>
      <c r="C870" s="5">
        <f>YEAR(SalesData[[#This Row],[Order Date]])</f>
        <v>2026</v>
      </c>
      <c r="D870" s="6" t="str">
        <f>"Q"&amp;ROUNDUP(MONTH(SalesData[[#This Row],[Order Date]])/3,0)</f>
        <v>Q4</v>
      </c>
      <c r="E870" s="7">
        <f>MONTH(SalesData[[#This Row],[Order Date]])</f>
        <v>11</v>
      </c>
      <c r="F870" s="6" t="str">
        <f>TEXT(SalesData[[#This Row],[Order Date]],"mmm")</f>
        <v>Nov</v>
      </c>
      <c r="G870" s="8" t="s">
        <v>54</v>
      </c>
      <c r="H870" s="8" t="s">
        <v>112</v>
      </c>
      <c r="I870" s="8" t="s">
        <v>45</v>
      </c>
      <c r="J870" s="8" t="s">
        <v>36</v>
      </c>
      <c r="K870" s="8" t="s">
        <v>39</v>
      </c>
      <c r="L870" s="8" t="s">
        <v>106</v>
      </c>
      <c r="M870" s="7">
        <v>12</v>
      </c>
      <c r="N870" s="2">
        <v>81.150000000000006</v>
      </c>
      <c r="O870" s="9">
        <v>0.15</v>
      </c>
      <c r="P870" s="2">
        <v>39.590000000000003</v>
      </c>
      <c r="Q870" s="2">
        <f t="shared" si="52"/>
        <v>827.73</v>
      </c>
      <c r="R870" s="2">
        <f t="shared" si="53"/>
        <v>475.08000000000004</v>
      </c>
      <c r="S870" s="2">
        <f t="shared" si="54"/>
        <v>352.65</v>
      </c>
      <c r="T870" s="6">
        <f t="shared" si="55"/>
        <v>0.42604472472907828</v>
      </c>
    </row>
    <row r="871" spans="1:20" ht="15.6" x14ac:dyDescent="0.3">
      <c r="A871" s="3" t="s">
        <v>940</v>
      </c>
      <c r="B871" s="4">
        <v>46106</v>
      </c>
      <c r="C871" s="5">
        <f>YEAR(SalesData[[#This Row],[Order Date]])</f>
        <v>2026</v>
      </c>
      <c r="D871" s="6" t="str">
        <f>"Q"&amp;ROUNDUP(MONTH(SalesData[[#This Row],[Order Date]])/3,0)</f>
        <v>Q1</v>
      </c>
      <c r="E871" s="7">
        <f>MONTH(SalesData[[#This Row],[Order Date]])</f>
        <v>3</v>
      </c>
      <c r="F871" s="6" t="str">
        <f>TEXT(SalesData[[#This Row],[Order Date]],"mmm")</f>
        <v>Mar</v>
      </c>
      <c r="G871" s="8" t="s">
        <v>54</v>
      </c>
      <c r="H871" s="8" t="s">
        <v>57</v>
      </c>
      <c r="I871" s="8" t="s">
        <v>30</v>
      </c>
      <c r="J871" s="8" t="s">
        <v>31</v>
      </c>
      <c r="K871" s="8" t="s">
        <v>32</v>
      </c>
      <c r="L871" s="8" t="s">
        <v>65</v>
      </c>
      <c r="M871" s="7">
        <v>2</v>
      </c>
      <c r="N871" s="2">
        <v>46.61</v>
      </c>
      <c r="O871" s="9">
        <v>0</v>
      </c>
      <c r="P871" s="2">
        <v>17.97</v>
      </c>
      <c r="Q871" s="2">
        <f t="shared" si="52"/>
        <v>93.22</v>
      </c>
      <c r="R871" s="2">
        <f t="shared" si="53"/>
        <v>35.94</v>
      </c>
      <c r="S871" s="2">
        <f t="shared" si="54"/>
        <v>57.28</v>
      </c>
      <c r="T871" s="6">
        <f t="shared" si="55"/>
        <v>0.61446041621969538</v>
      </c>
    </row>
    <row r="872" spans="1:20" ht="15.6" x14ac:dyDescent="0.3">
      <c r="A872" s="3" t="s">
        <v>941</v>
      </c>
      <c r="B872" s="4">
        <v>46145</v>
      </c>
      <c r="C872" s="5">
        <f>YEAR(SalesData[[#This Row],[Order Date]])</f>
        <v>2026</v>
      </c>
      <c r="D872" s="6" t="str">
        <f>"Q"&amp;ROUNDUP(MONTH(SalesData[[#This Row],[Order Date]])/3,0)</f>
        <v>Q2</v>
      </c>
      <c r="E872" s="7">
        <f>MONTH(SalesData[[#This Row],[Order Date]])</f>
        <v>5</v>
      </c>
      <c r="F872" s="6" t="str">
        <f>TEXT(SalesData[[#This Row],[Order Date]],"mmm")</f>
        <v>May</v>
      </c>
      <c r="G872" s="8" t="s">
        <v>21</v>
      </c>
      <c r="H872" s="8" t="s">
        <v>89</v>
      </c>
      <c r="I872" s="8" t="s">
        <v>23</v>
      </c>
      <c r="J872" s="8" t="s">
        <v>24</v>
      </c>
      <c r="K872" s="8" t="s">
        <v>32</v>
      </c>
      <c r="L872" s="8" t="s">
        <v>37</v>
      </c>
      <c r="M872" s="7">
        <v>1</v>
      </c>
      <c r="N872" s="2">
        <v>131.13</v>
      </c>
      <c r="O872" s="9">
        <v>0.05</v>
      </c>
      <c r="P872" s="2">
        <v>67.010000000000005</v>
      </c>
      <c r="Q872" s="2">
        <f t="shared" si="52"/>
        <v>124.5735</v>
      </c>
      <c r="R872" s="2">
        <f t="shared" si="53"/>
        <v>67.010000000000005</v>
      </c>
      <c r="S872" s="2">
        <f t="shared" si="54"/>
        <v>57.563499999999991</v>
      </c>
      <c r="T872" s="6">
        <f t="shared" si="55"/>
        <v>0.46208463276700096</v>
      </c>
    </row>
    <row r="873" spans="1:20" ht="15.6" x14ac:dyDescent="0.3">
      <c r="A873" s="3" t="s">
        <v>942</v>
      </c>
      <c r="B873" s="4">
        <v>46143</v>
      </c>
      <c r="C873" s="5">
        <f>YEAR(SalesData[[#This Row],[Order Date]])</f>
        <v>2026</v>
      </c>
      <c r="D873" s="6" t="str">
        <f>"Q"&amp;ROUNDUP(MONTH(SalesData[[#This Row],[Order Date]])/3,0)</f>
        <v>Q2</v>
      </c>
      <c r="E873" s="7">
        <f>MONTH(SalesData[[#This Row],[Order Date]])</f>
        <v>5</v>
      </c>
      <c r="F873" s="6" t="str">
        <f>TEXT(SalesData[[#This Row],[Order Date]],"mmm")</f>
        <v>May</v>
      </c>
      <c r="G873" s="8" t="s">
        <v>21</v>
      </c>
      <c r="H873" s="8" t="s">
        <v>44</v>
      </c>
      <c r="I873" s="8" t="s">
        <v>30</v>
      </c>
      <c r="J873" s="8" t="s">
        <v>31</v>
      </c>
      <c r="K873" s="8" t="s">
        <v>25</v>
      </c>
      <c r="L873" s="8" t="s">
        <v>49</v>
      </c>
      <c r="M873" s="7">
        <v>1</v>
      </c>
      <c r="N873" s="2">
        <v>71.87</v>
      </c>
      <c r="O873" s="9">
        <v>0.05</v>
      </c>
      <c r="P873" s="2">
        <v>31.97</v>
      </c>
      <c r="Q873" s="2">
        <f t="shared" si="52"/>
        <v>68.276499999999999</v>
      </c>
      <c r="R873" s="2">
        <f t="shared" si="53"/>
        <v>31.97</v>
      </c>
      <c r="S873" s="2">
        <f t="shared" si="54"/>
        <v>36.3065</v>
      </c>
      <c r="T873" s="6">
        <f t="shared" si="55"/>
        <v>0.53175690025118449</v>
      </c>
    </row>
    <row r="874" spans="1:20" ht="15.6" x14ac:dyDescent="0.3">
      <c r="A874" s="3" t="s">
        <v>943</v>
      </c>
      <c r="B874" s="4">
        <v>46207</v>
      </c>
      <c r="C874" s="5">
        <f>YEAR(SalesData[[#This Row],[Order Date]])</f>
        <v>2026</v>
      </c>
      <c r="D874" s="6" t="str">
        <f>"Q"&amp;ROUNDUP(MONTH(SalesData[[#This Row],[Order Date]])/3,0)</f>
        <v>Q3</v>
      </c>
      <c r="E874" s="7">
        <f>MONTH(SalesData[[#This Row],[Order Date]])</f>
        <v>7</v>
      </c>
      <c r="F874" s="6" t="str">
        <f>TEXT(SalesData[[#This Row],[Order Date]],"mmm")</f>
        <v>Jul</v>
      </c>
      <c r="G874" s="8" t="s">
        <v>54</v>
      </c>
      <c r="H874" s="8" t="s">
        <v>57</v>
      </c>
      <c r="I874" s="8" t="s">
        <v>30</v>
      </c>
      <c r="J874" s="8" t="s">
        <v>36</v>
      </c>
      <c r="K874" s="8" t="s">
        <v>98</v>
      </c>
      <c r="L874" s="8" t="s">
        <v>131</v>
      </c>
      <c r="M874" s="7">
        <v>1</v>
      </c>
      <c r="N874" s="2">
        <v>40.549999999999997</v>
      </c>
      <c r="O874" s="9">
        <v>0.05</v>
      </c>
      <c r="P874" s="2">
        <v>14.44</v>
      </c>
      <c r="Q874" s="2">
        <f t="shared" si="52"/>
        <v>38.522499999999994</v>
      </c>
      <c r="R874" s="2">
        <f t="shared" si="53"/>
        <v>14.44</v>
      </c>
      <c r="S874" s="2">
        <f t="shared" si="54"/>
        <v>24.082499999999996</v>
      </c>
      <c r="T874" s="6">
        <f t="shared" si="55"/>
        <v>0.62515413070283599</v>
      </c>
    </row>
    <row r="875" spans="1:20" ht="15.6" x14ac:dyDescent="0.3">
      <c r="A875" s="3" t="s">
        <v>944</v>
      </c>
      <c r="B875" s="4">
        <v>46115</v>
      </c>
      <c r="C875" s="5">
        <f>YEAR(SalesData[[#This Row],[Order Date]])</f>
        <v>2026</v>
      </c>
      <c r="D875" s="6" t="str">
        <f>"Q"&amp;ROUNDUP(MONTH(SalesData[[#This Row],[Order Date]])/3,0)</f>
        <v>Q2</v>
      </c>
      <c r="E875" s="7">
        <f>MONTH(SalesData[[#This Row],[Order Date]])</f>
        <v>4</v>
      </c>
      <c r="F875" s="6" t="str">
        <f>TEXT(SalesData[[#This Row],[Order Date]],"mmm")</f>
        <v>Apr</v>
      </c>
      <c r="G875" s="8" t="s">
        <v>28</v>
      </c>
      <c r="H875" s="8" t="s">
        <v>35</v>
      </c>
      <c r="I875" s="8" t="s">
        <v>48</v>
      </c>
      <c r="J875" s="8" t="s">
        <v>24</v>
      </c>
      <c r="K875" s="8" t="s">
        <v>51</v>
      </c>
      <c r="L875" s="8" t="s">
        <v>52</v>
      </c>
      <c r="M875" s="7">
        <v>4</v>
      </c>
      <c r="N875" s="2">
        <v>51.68</v>
      </c>
      <c r="O875" s="9">
        <v>0.05</v>
      </c>
      <c r="P875" s="2">
        <v>23.09</v>
      </c>
      <c r="Q875" s="2">
        <f t="shared" si="52"/>
        <v>196.38399999999999</v>
      </c>
      <c r="R875" s="2">
        <f t="shared" si="53"/>
        <v>92.36</v>
      </c>
      <c r="S875" s="2">
        <f t="shared" si="54"/>
        <v>104.02399999999999</v>
      </c>
      <c r="T875" s="6">
        <f t="shared" si="55"/>
        <v>0.52969692031937421</v>
      </c>
    </row>
    <row r="876" spans="1:20" ht="15.6" x14ac:dyDescent="0.3">
      <c r="A876" s="3" t="s">
        <v>945</v>
      </c>
      <c r="B876" s="4">
        <v>46192</v>
      </c>
      <c r="C876" s="5">
        <f>YEAR(SalesData[[#This Row],[Order Date]])</f>
        <v>2026</v>
      </c>
      <c r="D876" s="6" t="str">
        <f>"Q"&amp;ROUNDUP(MONTH(SalesData[[#This Row],[Order Date]])/3,0)</f>
        <v>Q2</v>
      </c>
      <c r="E876" s="7">
        <f>MONTH(SalesData[[#This Row],[Order Date]])</f>
        <v>6</v>
      </c>
      <c r="F876" s="6" t="str">
        <f>TEXT(SalesData[[#This Row],[Order Date]],"mmm")</f>
        <v>Jun</v>
      </c>
      <c r="G876" s="8" t="s">
        <v>21</v>
      </c>
      <c r="H876" s="8" t="s">
        <v>42</v>
      </c>
      <c r="I876" s="8" t="s">
        <v>45</v>
      </c>
      <c r="J876" s="8" t="s">
        <v>31</v>
      </c>
      <c r="K876" s="8" t="s">
        <v>98</v>
      </c>
      <c r="L876" s="8" t="s">
        <v>122</v>
      </c>
      <c r="M876" s="7">
        <v>8</v>
      </c>
      <c r="N876" s="2">
        <v>36.15</v>
      </c>
      <c r="O876" s="9">
        <v>0.05</v>
      </c>
      <c r="P876" s="2">
        <v>13.55</v>
      </c>
      <c r="Q876" s="2">
        <f t="shared" si="52"/>
        <v>274.73999999999995</v>
      </c>
      <c r="R876" s="2">
        <f t="shared" si="53"/>
        <v>108.4</v>
      </c>
      <c r="S876" s="2">
        <f t="shared" si="54"/>
        <v>166.33999999999995</v>
      </c>
      <c r="T876" s="6">
        <f t="shared" si="55"/>
        <v>0.60544514814005956</v>
      </c>
    </row>
    <row r="877" spans="1:20" ht="15.6" x14ac:dyDescent="0.3">
      <c r="A877" s="3" t="s">
        <v>946</v>
      </c>
      <c r="B877" s="4">
        <v>46063</v>
      </c>
      <c r="C877" s="5">
        <f>YEAR(SalesData[[#This Row],[Order Date]])</f>
        <v>2026</v>
      </c>
      <c r="D877" s="6" t="str">
        <f>"Q"&amp;ROUNDUP(MONTH(SalesData[[#This Row],[Order Date]])/3,0)</f>
        <v>Q1</v>
      </c>
      <c r="E877" s="7">
        <f>MONTH(SalesData[[#This Row],[Order Date]])</f>
        <v>2</v>
      </c>
      <c r="F877" s="6" t="str">
        <f>TEXT(SalesData[[#This Row],[Order Date]],"mmm")</f>
        <v>Feb</v>
      </c>
      <c r="G877" s="8" t="s">
        <v>21</v>
      </c>
      <c r="H877" s="8" t="s">
        <v>22</v>
      </c>
      <c r="I877" s="8" t="s">
        <v>30</v>
      </c>
      <c r="J877" s="8" t="s">
        <v>24</v>
      </c>
      <c r="K877" s="8" t="s">
        <v>32</v>
      </c>
      <c r="L877" s="8" t="s">
        <v>37</v>
      </c>
      <c r="M877" s="7">
        <v>3</v>
      </c>
      <c r="N877" s="2">
        <v>134.53</v>
      </c>
      <c r="O877" s="9">
        <v>0.1</v>
      </c>
      <c r="P877" s="2">
        <v>69.12</v>
      </c>
      <c r="Q877" s="2">
        <f t="shared" si="52"/>
        <v>363.23100000000005</v>
      </c>
      <c r="R877" s="2">
        <f t="shared" si="53"/>
        <v>207.36</v>
      </c>
      <c r="S877" s="2">
        <f t="shared" si="54"/>
        <v>155.87100000000004</v>
      </c>
      <c r="T877" s="6">
        <f t="shared" si="55"/>
        <v>0.42912361555043488</v>
      </c>
    </row>
    <row r="878" spans="1:20" ht="15.6" x14ac:dyDescent="0.3">
      <c r="A878" s="3" t="s">
        <v>947</v>
      </c>
      <c r="B878" s="4">
        <v>46232</v>
      </c>
      <c r="C878" s="5">
        <f>YEAR(SalesData[[#This Row],[Order Date]])</f>
        <v>2026</v>
      </c>
      <c r="D878" s="6" t="str">
        <f>"Q"&amp;ROUNDUP(MONTH(SalesData[[#This Row],[Order Date]])/3,0)</f>
        <v>Q3</v>
      </c>
      <c r="E878" s="7">
        <f>MONTH(SalesData[[#This Row],[Order Date]])</f>
        <v>7</v>
      </c>
      <c r="F878" s="6" t="str">
        <f>TEXT(SalesData[[#This Row],[Order Date]],"mmm")</f>
        <v>Jul</v>
      </c>
      <c r="G878" s="8" t="s">
        <v>54</v>
      </c>
      <c r="H878" s="8" t="s">
        <v>82</v>
      </c>
      <c r="I878" s="8" t="s">
        <v>48</v>
      </c>
      <c r="J878" s="8" t="s">
        <v>24</v>
      </c>
      <c r="K878" s="8" t="s">
        <v>98</v>
      </c>
      <c r="L878" s="8" t="s">
        <v>103</v>
      </c>
      <c r="M878" s="7">
        <v>2</v>
      </c>
      <c r="N878" s="2">
        <v>49.98</v>
      </c>
      <c r="O878" s="9">
        <v>0.1</v>
      </c>
      <c r="P878" s="2">
        <v>21.91</v>
      </c>
      <c r="Q878" s="2">
        <f t="shared" si="52"/>
        <v>89.963999999999999</v>
      </c>
      <c r="R878" s="2">
        <f t="shared" si="53"/>
        <v>43.82</v>
      </c>
      <c r="S878" s="2">
        <f t="shared" si="54"/>
        <v>46.143999999999998</v>
      </c>
      <c r="T878" s="6">
        <f t="shared" si="55"/>
        <v>0.51291627762215997</v>
      </c>
    </row>
    <row r="879" spans="1:20" ht="15.6" x14ac:dyDescent="0.3">
      <c r="A879" s="3" t="s">
        <v>948</v>
      </c>
      <c r="B879" s="4">
        <v>46222</v>
      </c>
      <c r="C879" s="5">
        <f>YEAR(SalesData[[#This Row],[Order Date]])</f>
        <v>2026</v>
      </c>
      <c r="D879" s="6" t="str">
        <f>"Q"&amp;ROUNDUP(MONTH(SalesData[[#This Row],[Order Date]])/3,0)</f>
        <v>Q3</v>
      </c>
      <c r="E879" s="7">
        <f>MONTH(SalesData[[#This Row],[Order Date]])</f>
        <v>7</v>
      </c>
      <c r="F879" s="6" t="str">
        <f>TEXT(SalesData[[#This Row],[Order Date]],"mmm")</f>
        <v>Jul</v>
      </c>
      <c r="G879" s="8" t="s">
        <v>61</v>
      </c>
      <c r="H879" s="8" t="s">
        <v>76</v>
      </c>
      <c r="I879" s="8" t="s">
        <v>48</v>
      </c>
      <c r="J879" s="8" t="s">
        <v>24</v>
      </c>
      <c r="K879" s="8" t="s">
        <v>32</v>
      </c>
      <c r="L879" s="8" t="s">
        <v>65</v>
      </c>
      <c r="M879" s="7">
        <v>2</v>
      </c>
      <c r="N879" s="2">
        <v>46.89</v>
      </c>
      <c r="O879" s="9">
        <v>0.1</v>
      </c>
      <c r="P879" s="2">
        <v>18.53</v>
      </c>
      <c r="Q879" s="2">
        <f t="shared" si="52"/>
        <v>84.402000000000001</v>
      </c>
      <c r="R879" s="2">
        <f t="shared" si="53"/>
        <v>37.06</v>
      </c>
      <c r="S879" s="2">
        <f t="shared" si="54"/>
        <v>47.341999999999999</v>
      </c>
      <c r="T879" s="6">
        <f t="shared" si="55"/>
        <v>0.56091087888912583</v>
      </c>
    </row>
    <row r="880" spans="1:20" ht="15.6" x14ac:dyDescent="0.3">
      <c r="A880" s="3" t="s">
        <v>949</v>
      </c>
      <c r="B880" s="4">
        <v>46114</v>
      </c>
      <c r="C880" s="5">
        <f>YEAR(SalesData[[#This Row],[Order Date]])</f>
        <v>2026</v>
      </c>
      <c r="D880" s="6" t="str">
        <f>"Q"&amp;ROUNDUP(MONTH(SalesData[[#This Row],[Order Date]])/3,0)</f>
        <v>Q2</v>
      </c>
      <c r="E880" s="7">
        <f>MONTH(SalesData[[#This Row],[Order Date]])</f>
        <v>4</v>
      </c>
      <c r="F880" s="6" t="str">
        <f>TEXT(SalesData[[#This Row],[Order Date]],"mmm")</f>
        <v>Apr</v>
      </c>
      <c r="G880" s="8" t="s">
        <v>21</v>
      </c>
      <c r="H880" s="8" t="s">
        <v>89</v>
      </c>
      <c r="I880" s="8" t="s">
        <v>30</v>
      </c>
      <c r="J880" s="8" t="s">
        <v>31</v>
      </c>
      <c r="K880" s="8" t="s">
        <v>25</v>
      </c>
      <c r="L880" s="8" t="s">
        <v>49</v>
      </c>
      <c r="M880" s="7">
        <v>2</v>
      </c>
      <c r="N880" s="2">
        <v>72.900000000000006</v>
      </c>
      <c r="O880" s="9">
        <v>0</v>
      </c>
      <c r="P880" s="2">
        <v>31.52</v>
      </c>
      <c r="Q880" s="2">
        <f t="shared" si="52"/>
        <v>145.80000000000001</v>
      </c>
      <c r="R880" s="2">
        <f t="shared" si="53"/>
        <v>63.04</v>
      </c>
      <c r="S880" s="2">
        <f t="shared" si="54"/>
        <v>82.760000000000019</v>
      </c>
      <c r="T880" s="6">
        <f t="shared" si="55"/>
        <v>0.5676268861454048</v>
      </c>
    </row>
    <row r="881" spans="1:20" ht="15.6" x14ac:dyDescent="0.3">
      <c r="A881" s="3" t="s">
        <v>950</v>
      </c>
      <c r="B881" s="4">
        <v>46082</v>
      </c>
      <c r="C881" s="5">
        <f>YEAR(SalesData[[#This Row],[Order Date]])</f>
        <v>2026</v>
      </c>
      <c r="D881" s="6" t="str">
        <f>"Q"&amp;ROUNDUP(MONTH(SalesData[[#This Row],[Order Date]])/3,0)</f>
        <v>Q1</v>
      </c>
      <c r="E881" s="7">
        <f>MONTH(SalesData[[#This Row],[Order Date]])</f>
        <v>3</v>
      </c>
      <c r="F881" s="6" t="str">
        <f>TEXT(SalesData[[#This Row],[Order Date]],"mmm")</f>
        <v>Mar</v>
      </c>
      <c r="G881" s="8" t="s">
        <v>28</v>
      </c>
      <c r="H881" s="8" t="s">
        <v>86</v>
      </c>
      <c r="I881" s="8" t="s">
        <v>48</v>
      </c>
      <c r="J881" s="8" t="s">
        <v>24</v>
      </c>
      <c r="K881" s="8" t="s">
        <v>98</v>
      </c>
      <c r="L881" s="8" t="s">
        <v>122</v>
      </c>
      <c r="M881" s="7">
        <v>1</v>
      </c>
      <c r="N881" s="2">
        <v>36.67</v>
      </c>
      <c r="O881" s="9">
        <v>0</v>
      </c>
      <c r="P881" s="2">
        <v>13.97</v>
      </c>
      <c r="Q881" s="2">
        <f t="shared" si="52"/>
        <v>36.67</v>
      </c>
      <c r="R881" s="2">
        <f t="shared" si="53"/>
        <v>13.97</v>
      </c>
      <c r="S881" s="2">
        <f t="shared" si="54"/>
        <v>22.700000000000003</v>
      </c>
      <c r="T881" s="6">
        <f t="shared" si="55"/>
        <v>0.61903463321516228</v>
      </c>
    </row>
    <row r="882" spans="1:20" ht="15.6" x14ac:dyDescent="0.3">
      <c r="A882" s="3" t="s">
        <v>951</v>
      </c>
      <c r="B882" s="4">
        <v>46225</v>
      </c>
      <c r="C882" s="5">
        <f>YEAR(SalesData[[#This Row],[Order Date]])</f>
        <v>2026</v>
      </c>
      <c r="D882" s="6" t="str">
        <f>"Q"&amp;ROUNDUP(MONTH(SalesData[[#This Row],[Order Date]])/3,0)</f>
        <v>Q3</v>
      </c>
      <c r="E882" s="7">
        <f>MONTH(SalesData[[#This Row],[Order Date]])</f>
        <v>7</v>
      </c>
      <c r="F882" s="6" t="str">
        <f>TEXT(SalesData[[#This Row],[Order Date]],"mmm")</f>
        <v>Jul</v>
      </c>
      <c r="G882" s="8" t="s">
        <v>54</v>
      </c>
      <c r="H882" s="8" t="s">
        <v>57</v>
      </c>
      <c r="I882" s="8" t="s">
        <v>30</v>
      </c>
      <c r="J882" s="8" t="s">
        <v>31</v>
      </c>
      <c r="K882" s="8" t="s">
        <v>51</v>
      </c>
      <c r="L882" s="8" t="s">
        <v>52</v>
      </c>
      <c r="M882" s="7">
        <v>2</v>
      </c>
      <c r="N882" s="2">
        <v>51.71</v>
      </c>
      <c r="O882" s="9">
        <v>0</v>
      </c>
      <c r="P882" s="2">
        <v>22.75</v>
      </c>
      <c r="Q882" s="2">
        <f t="shared" si="52"/>
        <v>103.42</v>
      </c>
      <c r="R882" s="2">
        <f t="shared" si="53"/>
        <v>45.5</v>
      </c>
      <c r="S882" s="2">
        <f t="shared" si="54"/>
        <v>57.92</v>
      </c>
      <c r="T882" s="6">
        <f t="shared" si="55"/>
        <v>0.5600464126861342</v>
      </c>
    </row>
    <row r="883" spans="1:20" ht="15.6" x14ac:dyDescent="0.3">
      <c r="A883" s="3" t="s">
        <v>952</v>
      </c>
      <c r="B883" s="4">
        <v>46338</v>
      </c>
      <c r="C883" s="5">
        <f>YEAR(SalesData[[#This Row],[Order Date]])</f>
        <v>2026</v>
      </c>
      <c r="D883" s="6" t="str">
        <f>"Q"&amp;ROUNDUP(MONTH(SalesData[[#This Row],[Order Date]])/3,0)</f>
        <v>Q4</v>
      </c>
      <c r="E883" s="7">
        <f>MONTH(SalesData[[#This Row],[Order Date]])</f>
        <v>11</v>
      </c>
      <c r="F883" s="6" t="str">
        <f>TEXT(SalesData[[#This Row],[Order Date]],"mmm")</f>
        <v>Nov</v>
      </c>
      <c r="G883" s="8" t="s">
        <v>54</v>
      </c>
      <c r="H883" s="8" t="s">
        <v>57</v>
      </c>
      <c r="I883" s="8" t="s">
        <v>23</v>
      </c>
      <c r="J883" s="8" t="s">
        <v>24</v>
      </c>
      <c r="K883" s="8" t="s">
        <v>25</v>
      </c>
      <c r="L883" s="8" t="s">
        <v>49</v>
      </c>
      <c r="M883" s="7">
        <v>4</v>
      </c>
      <c r="N883" s="2">
        <v>73.05</v>
      </c>
      <c r="O883" s="9">
        <v>0.2</v>
      </c>
      <c r="P883" s="2">
        <v>32.82</v>
      </c>
      <c r="Q883" s="2">
        <f t="shared" si="52"/>
        <v>233.76</v>
      </c>
      <c r="R883" s="2">
        <f t="shared" si="53"/>
        <v>131.28</v>
      </c>
      <c r="S883" s="2">
        <f t="shared" si="54"/>
        <v>102.47999999999999</v>
      </c>
      <c r="T883" s="6">
        <f t="shared" si="55"/>
        <v>0.4383983572895277</v>
      </c>
    </row>
    <row r="884" spans="1:20" ht="15.6" x14ac:dyDescent="0.3">
      <c r="A884" s="3" t="s">
        <v>953</v>
      </c>
      <c r="B884" s="4">
        <v>46278</v>
      </c>
      <c r="C884" s="5">
        <f>YEAR(SalesData[[#This Row],[Order Date]])</f>
        <v>2026</v>
      </c>
      <c r="D884" s="6" t="str">
        <f>"Q"&amp;ROUNDUP(MONTH(SalesData[[#This Row],[Order Date]])/3,0)</f>
        <v>Q3</v>
      </c>
      <c r="E884" s="7">
        <f>MONTH(SalesData[[#This Row],[Order Date]])</f>
        <v>9</v>
      </c>
      <c r="F884" s="6" t="str">
        <f>TEXT(SalesData[[#This Row],[Order Date]],"mmm")</f>
        <v>Sep</v>
      </c>
      <c r="G884" s="8" t="s">
        <v>54</v>
      </c>
      <c r="H884" s="8" t="s">
        <v>55</v>
      </c>
      <c r="I884" s="8" t="s">
        <v>48</v>
      </c>
      <c r="J884" s="8" t="s">
        <v>31</v>
      </c>
      <c r="K884" s="8" t="s">
        <v>25</v>
      </c>
      <c r="L884" s="8" t="s">
        <v>26</v>
      </c>
      <c r="M884" s="7">
        <v>1</v>
      </c>
      <c r="N884" s="2">
        <v>157.88999999999999</v>
      </c>
      <c r="O884" s="9">
        <v>0.1</v>
      </c>
      <c r="P884" s="2">
        <v>78.209999999999994</v>
      </c>
      <c r="Q884" s="2">
        <f t="shared" si="52"/>
        <v>142.101</v>
      </c>
      <c r="R884" s="2">
        <f t="shared" si="53"/>
        <v>78.209999999999994</v>
      </c>
      <c r="S884" s="2">
        <f t="shared" si="54"/>
        <v>63.891000000000005</v>
      </c>
      <c r="T884" s="6">
        <f t="shared" si="55"/>
        <v>0.44961682183798851</v>
      </c>
    </row>
    <row r="885" spans="1:20" ht="15.6" x14ac:dyDescent="0.3">
      <c r="A885" s="3" t="s">
        <v>954</v>
      </c>
      <c r="B885" s="4">
        <v>46258</v>
      </c>
      <c r="C885" s="5">
        <f>YEAR(SalesData[[#This Row],[Order Date]])</f>
        <v>2026</v>
      </c>
      <c r="D885" s="6" t="str">
        <f>"Q"&amp;ROUNDUP(MONTH(SalesData[[#This Row],[Order Date]])/3,0)</f>
        <v>Q3</v>
      </c>
      <c r="E885" s="7">
        <f>MONTH(SalesData[[#This Row],[Order Date]])</f>
        <v>8</v>
      </c>
      <c r="F885" s="6" t="str">
        <f>TEXT(SalesData[[#This Row],[Order Date]],"mmm")</f>
        <v>Aug</v>
      </c>
      <c r="G885" s="8" t="s">
        <v>61</v>
      </c>
      <c r="H885" s="8" t="s">
        <v>62</v>
      </c>
      <c r="I885" s="8" t="s">
        <v>30</v>
      </c>
      <c r="J885" s="8" t="s">
        <v>31</v>
      </c>
      <c r="K885" s="8" t="s">
        <v>39</v>
      </c>
      <c r="L885" s="8" t="s">
        <v>40</v>
      </c>
      <c r="M885" s="7">
        <v>1</v>
      </c>
      <c r="N885" s="2">
        <v>200.2</v>
      </c>
      <c r="O885" s="9">
        <v>0</v>
      </c>
      <c r="P885" s="2">
        <v>103.38</v>
      </c>
      <c r="Q885" s="2">
        <f t="shared" si="52"/>
        <v>200.2</v>
      </c>
      <c r="R885" s="2">
        <f t="shared" si="53"/>
        <v>103.38</v>
      </c>
      <c r="S885" s="2">
        <f t="shared" si="54"/>
        <v>96.82</v>
      </c>
      <c r="T885" s="6">
        <f t="shared" si="55"/>
        <v>0.48361638361638359</v>
      </c>
    </row>
    <row r="886" spans="1:20" ht="15.6" x14ac:dyDescent="0.3">
      <c r="A886" s="3" t="s">
        <v>955</v>
      </c>
      <c r="B886" s="4">
        <v>46140</v>
      </c>
      <c r="C886" s="5">
        <f>YEAR(SalesData[[#This Row],[Order Date]])</f>
        <v>2026</v>
      </c>
      <c r="D886" s="6" t="str">
        <f>"Q"&amp;ROUNDUP(MONTH(SalesData[[#This Row],[Order Date]])/3,0)</f>
        <v>Q2</v>
      </c>
      <c r="E886" s="7">
        <f>MONTH(SalesData[[#This Row],[Order Date]])</f>
        <v>4</v>
      </c>
      <c r="F886" s="6" t="str">
        <f>TEXT(SalesData[[#This Row],[Order Date]],"mmm")</f>
        <v>Apr</v>
      </c>
      <c r="G886" s="8" t="s">
        <v>21</v>
      </c>
      <c r="H886" s="8" t="s">
        <v>42</v>
      </c>
      <c r="I886" s="8" t="s">
        <v>48</v>
      </c>
      <c r="J886" s="8" t="s">
        <v>31</v>
      </c>
      <c r="K886" s="8" t="s">
        <v>32</v>
      </c>
      <c r="L886" s="8" t="s">
        <v>65</v>
      </c>
      <c r="M886" s="7">
        <v>3</v>
      </c>
      <c r="N886" s="2">
        <v>47.28</v>
      </c>
      <c r="O886" s="9">
        <v>0.05</v>
      </c>
      <c r="P886" s="2">
        <v>18.52</v>
      </c>
      <c r="Q886" s="2">
        <f t="shared" si="52"/>
        <v>134.74799999999999</v>
      </c>
      <c r="R886" s="2">
        <f t="shared" si="53"/>
        <v>55.56</v>
      </c>
      <c r="S886" s="2">
        <f t="shared" si="54"/>
        <v>79.187999999999988</v>
      </c>
      <c r="T886" s="6">
        <f t="shared" si="55"/>
        <v>0.58767477068305274</v>
      </c>
    </row>
    <row r="887" spans="1:20" ht="15.6" x14ac:dyDescent="0.3">
      <c r="A887" s="3" t="s">
        <v>956</v>
      </c>
      <c r="B887" s="4">
        <v>46296</v>
      </c>
      <c r="C887" s="5">
        <f>YEAR(SalesData[[#This Row],[Order Date]])</f>
        <v>2026</v>
      </c>
      <c r="D887" s="6" t="str">
        <f>"Q"&amp;ROUNDUP(MONTH(SalesData[[#This Row],[Order Date]])/3,0)</f>
        <v>Q4</v>
      </c>
      <c r="E887" s="7">
        <f>MONTH(SalesData[[#This Row],[Order Date]])</f>
        <v>10</v>
      </c>
      <c r="F887" s="6" t="str">
        <f>TEXT(SalesData[[#This Row],[Order Date]],"mmm")</f>
        <v>Oct</v>
      </c>
      <c r="G887" s="8" t="s">
        <v>21</v>
      </c>
      <c r="H887" s="8" t="s">
        <v>42</v>
      </c>
      <c r="I887" s="8" t="s">
        <v>45</v>
      </c>
      <c r="J887" s="8" t="s">
        <v>36</v>
      </c>
      <c r="K887" s="8" t="s">
        <v>51</v>
      </c>
      <c r="L887" s="8" t="s">
        <v>52</v>
      </c>
      <c r="M887" s="7">
        <v>10</v>
      </c>
      <c r="N887" s="2">
        <v>50.42</v>
      </c>
      <c r="O887" s="9">
        <v>0.05</v>
      </c>
      <c r="P887" s="2">
        <v>22.5</v>
      </c>
      <c r="Q887" s="2">
        <f t="shared" si="52"/>
        <v>478.99</v>
      </c>
      <c r="R887" s="2">
        <f t="shared" si="53"/>
        <v>225</v>
      </c>
      <c r="S887" s="2">
        <f t="shared" si="54"/>
        <v>253.99</v>
      </c>
      <c r="T887" s="6">
        <f t="shared" si="55"/>
        <v>0.53026159210004387</v>
      </c>
    </row>
    <row r="888" spans="1:20" ht="15.6" x14ac:dyDescent="0.3">
      <c r="A888" s="3" t="s">
        <v>957</v>
      </c>
      <c r="B888" s="4">
        <v>46176</v>
      </c>
      <c r="C888" s="5">
        <f>YEAR(SalesData[[#This Row],[Order Date]])</f>
        <v>2026</v>
      </c>
      <c r="D888" s="6" t="str">
        <f>"Q"&amp;ROUNDUP(MONTH(SalesData[[#This Row],[Order Date]])/3,0)</f>
        <v>Q2</v>
      </c>
      <c r="E888" s="7">
        <f>MONTH(SalesData[[#This Row],[Order Date]])</f>
        <v>6</v>
      </c>
      <c r="F888" s="6" t="str">
        <f>TEXT(SalesData[[#This Row],[Order Date]],"mmm")</f>
        <v>Jun</v>
      </c>
      <c r="G888" s="8" t="s">
        <v>21</v>
      </c>
      <c r="H888" s="8" t="s">
        <v>89</v>
      </c>
      <c r="I888" s="8" t="s">
        <v>48</v>
      </c>
      <c r="J888" s="8" t="s">
        <v>36</v>
      </c>
      <c r="K888" s="8" t="s">
        <v>25</v>
      </c>
      <c r="L888" s="8" t="s">
        <v>49</v>
      </c>
      <c r="M888" s="7">
        <v>2</v>
      </c>
      <c r="N888" s="2">
        <v>70.97</v>
      </c>
      <c r="O888" s="9">
        <v>0.05</v>
      </c>
      <c r="P888" s="2">
        <v>32.54</v>
      </c>
      <c r="Q888" s="2">
        <f t="shared" si="52"/>
        <v>134.84299999999999</v>
      </c>
      <c r="R888" s="2">
        <f t="shared" si="53"/>
        <v>65.08</v>
      </c>
      <c r="S888" s="2">
        <f t="shared" si="54"/>
        <v>69.762999999999991</v>
      </c>
      <c r="T888" s="6">
        <f t="shared" si="55"/>
        <v>0.51736463887632278</v>
      </c>
    </row>
    <row r="889" spans="1:20" ht="15.6" x14ac:dyDescent="0.3">
      <c r="A889" s="3" t="s">
        <v>958</v>
      </c>
      <c r="B889" s="4">
        <v>46261</v>
      </c>
      <c r="C889" s="5">
        <f>YEAR(SalesData[[#This Row],[Order Date]])</f>
        <v>2026</v>
      </c>
      <c r="D889" s="6" t="str">
        <f>"Q"&amp;ROUNDUP(MONTH(SalesData[[#This Row],[Order Date]])/3,0)</f>
        <v>Q3</v>
      </c>
      <c r="E889" s="7">
        <f>MONTH(SalesData[[#This Row],[Order Date]])</f>
        <v>8</v>
      </c>
      <c r="F889" s="6" t="str">
        <f>TEXT(SalesData[[#This Row],[Order Date]],"mmm")</f>
        <v>Aug</v>
      </c>
      <c r="G889" s="8" t="s">
        <v>28</v>
      </c>
      <c r="H889" s="8" t="s">
        <v>35</v>
      </c>
      <c r="I889" s="8" t="s">
        <v>23</v>
      </c>
      <c r="J889" s="8" t="s">
        <v>24</v>
      </c>
      <c r="K889" s="8" t="s">
        <v>51</v>
      </c>
      <c r="L889" s="8" t="s">
        <v>58</v>
      </c>
      <c r="M889" s="7">
        <v>1</v>
      </c>
      <c r="N889" s="2">
        <v>104.33</v>
      </c>
      <c r="O889" s="9">
        <v>0.1</v>
      </c>
      <c r="P889" s="2">
        <v>49.86</v>
      </c>
      <c r="Q889" s="2">
        <f t="shared" si="52"/>
        <v>93.897000000000006</v>
      </c>
      <c r="R889" s="2">
        <f t="shared" si="53"/>
        <v>49.86</v>
      </c>
      <c r="S889" s="2">
        <f t="shared" si="54"/>
        <v>44.037000000000006</v>
      </c>
      <c r="T889" s="6">
        <f t="shared" si="55"/>
        <v>0.46899261957251032</v>
      </c>
    </row>
    <row r="890" spans="1:20" ht="15.6" x14ac:dyDescent="0.3">
      <c r="A890" s="3" t="s">
        <v>959</v>
      </c>
      <c r="B890" s="4">
        <v>46350</v>
      </c>
      <c r="C890" s="5">
        <f>YEAR(SalesData[[#This Row],[Order Date]])</f>
        <v>2026</v>
      </c>
      <c r="D890" s="6" t="str">
        <f>"Q"&amp;ROUNDUP(MONTH(SalesData[[#This Row],[Order Date]])/3,0)</f>
        <v>Q4</v>
      </c>
      <c r="E890" s="7">
        <f>MONTH(SalesData[[#This Row],[Order Date]])</f>
        <v>11</v>
      </c>
      <c r="F890" s="6" t="str">
        <f>TEXT(SalesData[[#This Row],[Order Date]],"mmm")</f>
        <v>Nov</v>
      </c>
      <c r="G890" s="8" t="s">
        <v>61</v>
      </c>
      <c r="H890" s="8" t="s">
        <v>108</v>
      </c>
      <c r="I890" s="8" t="s">
        <v>23</v>
      </c>
      <c r="J890" s="8" t="s">
        <v>31</v>
      </c>
      <c r="K890" s="8" t="s">
        <v>98</v>
      </c>
      <c r="L890" s="8" t="s">
        <v>131</v>
      </c>
      <c r="M890" s="7">
        <v>1</v>
      </c>
      <c r="N890" s="2">
        <v>39.42</v>
      </c>
      <c r="O890" s="9">
        <v>0</v>
      </c>
      <c r="P890" s="2">
        <v>14.63</v>
      </c>
      <c r="Q890" s="2">
        <f t="shared" si="52"/>
        <v>39.42</v>
      </c>
      <c r="R890" s="2">
        <f t="shared" si="53"/>
        <v>14.63</v>
      </c>
      <c r="S890" s="2">
        <f t="shared" si="54"/>
        <v>24.79</v>
      </c>
      <c r="T890" s="6">
        <f t="shared" si="55"/>
        <v>0.62886859462201927</v>
      </c>
    </row>
    <row r="891" spans="1:20" ht="15.6" x14ac:dyDescent="0.3">
      <c r="A891" s="3" t="s">
        <v>960</v>
      </c>
      <c r="B891" s="4">
        <v>46093</v>
      </c>
      <c r="C891" s="5">
        <f>YEAR(SalesData[[#This Row],[Order Date]])</f>
        <v>2026</v>
      </c>
      <c r="D891" s="6" t="str">
        <f>"Q"&amp;ROUNDUP(MONTH(SalesData[[#This Row],[Order Date]])/3,0)</f>
        <v>Q1</v>
      </c>
      <c r="E891" s="7">
        <f>MONTH(SalesData[[#This Row],[Order Date]])</f>
        <v>3</v>
      </c>
      <c r="F891" s="6" t="str">
        <f>TEXT(SalesData[[#This Row],[Order Date]],"mmm")</f>
        <v>Mar</v>
      </c>
      <c r="G891" s="8" t="s">
        <v>61</v>
      </c>
      <c r="H891" s="8" t="s">
        <v>69</v>
      </c>
      <c r="I891" s="8" t="s">
        <v>30</v>
      </c>
      <c r="J891" s="8" t="s">
        <v>24</v>
      </c>
      <c r="K891" s="8" t="s">
        <v>32</v>
      </c>
      <c r="L891" s="8" t="s">
        <v>46</v>
      </c>
      <c r="M891" s="7">
        <v>1</v>
      </c>
      <c r="N891" s="2">
        <v>165.72</v>
      </c>
      <c r="O891" s="9">
        <v>0</v>
      </c>
      <c r="P891" s="2">
        <v>89.31</v>
      </c>
      <c r="Q891" s="2">
        <f t="shared" si="52"/>
        <v>165.72</v>
      </c>
      <c r="R891" s="2">
        <f t="shared" si="53"/>
        <v>89.31</v>
      </c>
      <c r="S891" s="2">
        <f t="shared" si="54"/>
        <v>76.41</v>
      </c>
      <c r="T891" s="6">
        <f t="shared" si="55"/>
        <v>0.46107892831281677</v>
      </c>
    </row>
    <row r="892" spans="1:20" ht="15.6" x14ac:dyDescent="0.3">
      <c r="A892" s="3" t="s">
        <v>961</v>
      </c>
      <c r="B892" s="4">
        <v>46242</v>
      </c>
      <c r="C892" s="5">
        <f>YEAR(SalesData[[#This Row],[Order Date]])</f>
        <v>2026</v>
      </c>
      <c r="D892" s="6" t="str">
        <f>"Q"&amp;ROUNDUP(MONTH(SalesData[[#This Row],[Order Date]])/3,0)</f>
        <v>Q3</v>
      </c>
      <c r="E892" s="7">
        <f>MONTH(SalesData[[#This Row],[Order Date]])</f>
        <v>8</v>
      </c>
      <c r="F892" s="6" t="str">
        <f>TEXT(SalesData[[#This Row],[Order Date]],"mmm")</f>
        <v>Aug</v>
      </c>
      <c r="G892" s="8" t="s">
        <v>21</v>
      </c>
      <c r="H892" s="8" t="s">
        <v>89</v>
      </c>
      <c r="I892" s="8" t="s">
        <v>23</v>
      </c>
      <c r="J892" s="8" t="s">
        <v>31</v>
      </c>
      <c r="K892" s="8" t="s">
        <v>39</v>
      </c>
      <c r="L892" s="8" t="s">
        <v>106</v>
      </c>
      <c r="M892" s="7">
        <v>1</v>
      </c>
      <c r="N892" s="2">
        <v>81.22</v>
      </c>
      <c r="O892" s="9">
        <v>0</v>
      </c>
      <c r="P892" s="2">
        <v>39.18</v>
      </c>
      <c r="Q892" s="2">
        <f t="shared" si="52"/>
        <v>81.22</v>
      </c>
      <c r="R892" s="2">
        <f t="shared" si="53"/>
        <v>39.18</v>
      </c>
      <c r="S892" s="2">
        <f t="shared" si="54"/>
        <v>42.04</v>
      </c>
      <c r="T892" s="6">
        <f t="shared" si="55"/>
        <v>0.51760650086185667</v>
      </c>
    </row>
    <row r="893" spans="1:20" ht="15.6" x14ac:dyDescent="0.3">
      <c r="A893" s="3" t="s">
        <v>962</v>
      </c>
      <c r="B893" s="4">
        <v>46219</v>
      </c>
      <c r="C893" s="5">
        <f>YEAR(SalesData[[#This Row],[Order Date]])</f>
        <v>2026</v>
      </c>
      <c r="D893" s="6" t="str">
        <f>"Q"&amp;ROUNDUP(MONTH(SalesData[[#This Row],[Order Date]])/3,0)</f>
        <v>Q3</v>
      </c>
      <c r="E893" s="7">
        <f>MONTH(SalesData[[#This Row],[Order Date]])</f>
        <v>7</v>
      </c>
      <c r="F893" s="6" t="str">
        <f>TEXT(SalesData[[#This Row],[Order Date]],"mmm")</f>
        <v>Jul</v>
      </c>
      <c r="G893" s="8" t="s">
        <v>21</v>
      </c>
      <c r="H893" s="8" t="s">
        <v>89</v>
      </c>
      <c r="I893" s="8" t="s">
        <v>48</v>
      </c>
      <c r="J893" s="8" t="s">
        <v>24</v>
      </c>
      <c r="K893" s="8" t="s">
        <v>25</v>
      </c>
      <c r="L893" s="8" t="s">
        <v>49</v>
      </c>
      <c r="M893" s="7">
        <v>3</v>
      </c>
      <c r="N893" s="2">
        <v>71.34</v>
      </c>
      <c r="O893" s="9">
        <v>0.1</v>
      </c>
      <c r="P893" s="2">
        <v>31.71</v>
      </c>
      <c r="Q893" s="2">
        <f t="shared" si="52"/>
        <v>192.61800000000002</v>
      </c>
      <c r="R893" s="2">
        <f t="shared" si="53"/>
        <v>95.13</v>
      </c>
      <c r="S893" s="2">
        <f t="shared" si="54"/>
        <v>97.488000000000028</v>
      </c>
      <c r="T893" s="6">
        <f t="shared" si="55"/>
        <v>0.50612092327819835</v>
      </c>
    </row>
    <row r="894" spans="1:20" ht="15.6" x14ac:dyDescent="0.3">
      <c r="A894" s="3" t="s">
        <v>963</v>
      </c>
      <c r="B894" s="4">
        <v>46155</v>
      </c>
      <c r="C894" s="5">
        <f>YEAR(SalesData[[#This Row],[Order Date]])</f>
        <v>2026</v>
      </c>
      <c r="D894" s="6" t="str">
        <f>"Q"&amp;ROUNDUP(MONTH(SalesData[[#This Row],[Order Date]])/3,0)</f>
        <v>Q2</v>
      </c>
      <c r="E894" s="7">
        <f>MONTH(SalesData[[#This Row],[Order Date]])</f>
        <v>5</v>
      </c>
      <c r="F894" s="6" t="str">
        <f>TEXT(SalesData[[#This Row],[Order Date]],"mmm")</f>
        <v>May</v>
      </c>
      <c r="G894" s="8" t="s">
        <v>54</v>
      </c>
      <c r="H894" s="8" t="s">
        <v>57</v>
      </c>
      <c r="I894" s="8" t="s">
        <v>30</v>
      </c>
      <c r="J894" s="8" t="s">
        <v>24</v>
      </c>
      <c r="K894" s="8" t="s">
        <v>25</v>
      </c>
      <c r="L894" s="8" t="s">
        <v>74</v>
      </c>
      <c r="M894" s="7">
        <v>2</v>
      </c>
      <c r="N894" s="2">
        <v>91.76</v>
      </c>
      <c r="O894" s="9">
        <v>0.05</v>
      </c>
      <c r="P894" s="2">
        <v>46.31</v>
      </c>
      <c r="Q894" s="2">
        <f t="shared" si="52"/>
        <v>174.34399999999999</v>
      </c>
      <c r="R894" s="2">
        <f t="shared" si="53"/>
        <v>92.62</v>
      </c>
      <c r="S894" s="2">
        <f t="shared" si="54"/>
        <v>81.72399999999999</v>
      </c>
      <c r="T894" s="6">
        <f t="shared" si="55"/>
        <v>0.46875143394668006</v>
      </c>
    </row>
    <row r="895" spans="1:20" ht="15.6" x14ac:dyDescent="0.3">
      <c r="A895" s="3" t="s">
        <v>964</v>
      </c>
      <c r="B895" s="4">
        <v>46103</v>
      </c>
      <c r="C895" s="5">
        <f>YEAR(SalesData[[#This Row],[Order Date]])</f>
        <v>2026</v>
      </c>
      <c r="D895" s="6" t="str">
        <f>"Q"&amp;ROUNDUP(MONTH(SalesData[[#This Row],[Order Date]])/3,0)</f>
        <v>Q1</v>
      </c>
      <c r="E895" s="7">
        <f>MONTH(SalesData[[#This Row],[Order Date]])</f>
        <v>3</v>
      </c>
      <c r="F895" s="6" t="str">
        <f>TEXT(SalesData[[#This Row],[Order Date]],"mmm")</f>
        <v>Mar</v>
      </c>
      <c r="G895" s="8" t="s">
        <v>54</v>
      </c>
      <c r="H895" s="8" t="s">
        <v>92</v>
      </c>
      <c r="I895" s="8" t="s">
        <v>48</v>
      </c>
      <c r="J895" s="8" t="s">
        <v>24</v>
      </c>
      <c r="K895" s="8" t="s">
        <v>98</v>
      </c>
      <c r="L895" s="8" t="s">
        <v>99</v>
      </c>
      <c r="M895" s="7">
        <v>1</v>
      </c>
      <c r="N895" s="2">
        <v>120.16</v>
      </c>
      <c r="O895" s="9">
        <v>0.15</v>
      </c>
      <c r="P895" s="2">
        <v>68.33</v>
      </c>
      <c r="Q895" s="2">
        <f t="shared" si="52"/>
        <v>102.136</v>
      </c>
      <c r="R895" s="2">
        <f t="shared" si="53"/>
        <v>68.33</v>
      </c>
      <c r="S895" s="2">
        <f t="shared" si="54"/>
        <v>33.805999999999997</v>
      </c>
      <c r="T895" s="6">
        <f t="shared" si="55"/>
        <v>0.33099005247904756</v>
      </c>
    </row>
    <row r="896" spans="1:20" ht="15.6" x14ac:dyDescent="0.3">
      <c r="A896" s="3" t="s">
        <v>965</v>
      </c>
      <c r="B896" s="4">
        <v>46116</v>
      </c>
      <c r="C896" s="5">
        <f>YEAR(SalesData[[#This Row],[Order Date]])</f>
        <v>2026</v>
      </c>
      <c r="D896" s="6" t="str">
        <f>"Q"&amp;ROUNDUP(MONTH(SalesData[[#This Row],[Order Date]])/3,0)</f>
        <v>Q2</v>
      </c>
      <c r="E896" s="7">
        <f>MONTH(SalesData[[#This Row],[Order Date]])</f>
        <v>4</v>
      </c>
      <c r="F896" s="6" t="str">
        <f>TEXT(SalesData[[#This Row],[Order Date]],"mmm")</f>
        <v>Apr</v>
      </c>
      <c r="G896" s="8" t="s">
        <v>28</v>
      </c>
      <c r="H896" s="8" t="s">
        <v>29</v>
      </c>
      <c r="I896" s="8" t="s">
        <v>30</v>
      </c>
      <c r="J896" s="8" t="s">
        <v>31</v>
      </c>
      <c r="K896" s="8" t="s">
        <v>98</v>
      </c>
      <c r="L896" s="8" t="s">
        <v>131</v>
      </c>
      <c r="M896" s="7">
        <v>1</v>
      </c>
      <c r="N896" s="2">
        <v>41.13</v>
      </c>
      <c r="O896" s="9">
        <v>0</v>
      </c>
      <c r="P896" s="2">
        <v>15.04</v>
      </c>
      <c r="Q896" s="2">
        <f t="shared" si="52"/>
        <v>41.13</v>
      </c>
      <c r="R896" s="2">
        <f t="shared" si="53"/>
        <v>15.04</v>
      </c>
      <c r="S896" s="2">
        <f t="shared" si="54"/>
        <v>26.090000000000003</v>
      </c>
      <c r="T896" s="6">
        <f t="shared" si="55"/>
        <v>0.63433017262338931</v>
      </c>
    </row>
    <row r="897" spans="1:20" ht="15.6" x14ac:dyDescent="0.3">
      <c r="A897" s="3" t="s">
        <v>966</v>
      </c>
      <c r="B897" s="4">
        <v>46349</v>
      </c>
      <c r="C897" s="5">
        <f>YEAR(SalesData[[#This Row],[Order Date]])</f>
        <v>2026</v>
      </c>
      <c r="D897" s="6" t="str">
        <f>"Q"&amp;ROUNDUP(MONTH(SalesData[[#This Row],[Order Date]])/3,0)</f>
        <v>Q4</v>
      </c>
      <c r="E897" s="7">
        <f>MONTH(SalesData[[#This Row],[Order Date]])</f>
        <v>11</v>
      </c>
      <c r="F897" s="6" t="str">
        <f>TEXT(SalesData[[#This Row],[Order Date]],"mmm")</f>
        <v>Nov</v>
      </c>
      <c r="G897" s="8" t="s">
        <v>54</v>
      </c>
      <c r="H897" s="8" t="s">
        <v>55</v>
      </c>
      <c r="I897" s="8" t="s">
        <v>45</v>
      </c>
      <c r="J897" s="8" t="s">
        <v>31</v>
      </c>
      <c r="K897" s="8" t="s">
        <v>39</v>
      </c>
      <c r="L897" s="8" t="s">
        <v>40</v>
      </c>
      <c r="M897" s="7">
        <v>15</v>
      </c>
      <c r="N897" s="2">
        <v>192.23</v>
      </c>
      <c r="O897" s="9">
        <v>0.15</v>
      </c>
      <c r="P897" s="2">
        <v>106.34</v>
      </c>
      <c r="Q897" s="2">
        <f t="shared" si="52"/>
        <v>2450.9324999999999</v>
      </c>
      <c r="R897" s="2">
        <f t="shared" si="53"/>
        <v>1595.1000000000001</v>
      </c>
      <c r="S897" s="2">
        <f t="shared" si="54"/>
        <v>855.83249999999975</v>
      </c>
      <c r="T897" s="6">
        <f t="shared" si="55"/>
        <v>0.34918648310387979</v>
      </c>
    </row>
    <row r="898" spans="1:20" ht="15.6" x14ac:dyDescent="0.3">
      <c r="A898" s="3" t="s">
        <v>967</v>
      </c>
      <c r="B898" s="4">
        <v>46379</v>
      </c>
      <c r="C898" s="5">
        <f>YEAR(SalesData[[#This Row],[Order Date]])</f>
        <v>2026</v>
      </c>
      <c r="D898" s="6" t="str">
        <f>"Q"&amp;ROUNDUP(MONTH(SalesData[[#This Row],[Order Date]])/3,0)</f>
        <v>Q4</v>
      </c>
      <c r="E898" s="7">
        <f>MONTH(SalesData[[#This Row],[Order Date]])</f>
        <v>12</v>
      </c>
      <c r="F898" s="6" t="str">
        <f>TEXT(SalesData[[#This Row],[Order Date]],"mmm")</f>
        <v>Dec</v>
      </c>
      <c r="G898" s="8" t="s">
        <v>54</v>
      </c>
      <c r="H898" s="8" t="s">
        <v>112</v>
      </c>
      <c r="I898" s="8" t="s">
        <v>23</v>
      </c>
      <c r="J898" s="8" t="s">
        <v>24</v>
      </c>
      <c r="K898" s="8" t="s">
        <v>25</v>
      </c>
      <c r="L898" s="8" t="s">
        <v>70</v>
      </c>
      <c r="M898" s="7">
        <v>1</v>
      </c>
      <c r="N898" s="2">
        <v>143.84</v>
      </c>
      <c r="O898" s="9">
        <v>0.15</v>
      </c>
      <c r="P898" s="2">
        <v>78.17</v>
      </c>
      <c r="Q898" s="2">
        <f t="shared" si="52"/>
        <v>122.264</v>
      </c>
      <c r="R898" s="2">
        <f t="shared" si="53"/>
        <v>78.17</v>
      </c>
      <c r="S898" s="2">
        <f t="shared" si="54"/>
        <v>44.093999999999994</v>
      </c>
      <c r="T898" s="6">
        <f t="shared" si="55"/>
        <v>0.360645815612118</v>
      </c>
    </row>
    <row r="899" spans="1:20" ht="15.6" x14ac:dyDescent="0.3">
      <c r="A899" s="3" t="s">
        <v>968</v>
      </c>
      <c r="B899" s="4">
        <v>46187</v>
      </c>
      <c r="C899" s="5">
        <f>YEAR(SalesData[[#This Row],[Order Date]])</f>
        <v>2026</v>
      </c>
      <c r="D899" s="6" t="str">
        <f>"Q"&amp;ROUNDUP(MONTH(SalesData[[#This Row],[Order Date]])/3,0)</f>
        <v>Q2</v>
      </c>
      <c r="E899" s="7">
        <f>MONTH(SalesData[[#This Row],[Order Date]])</f>
        <v>6</v>
      </c>
      <c r="F899" s="6" t="str">
        <f>TEXT(SalesData[[#This Row],[Order Date]],"mmm")</f>
        <v>Jun</v>
      </c>
      <c r="G899" s="8" t="s">
        <v>21</v>
      </c>
      <c r="H899" s="8" t="s">
        <v>89</v>
      </c>
      <c r="I899" s="8" t="s">
        <v>48</v>
      </c>
      <c r="J899" s="8" t="s">
        <v>31</v>
      </c>
      <c r="K899" s="8" t="s">
        <v>25</v>
      </c>
      <c r="L899" s="8" t="s">
        <v>74</v>
      </c>
      <c r="M899" s="7">
        <v>1</v>
      </c>
      <c r="N899" s="2">
        <v>90.28</v>
      </c>
      <c r="O899" s="9">
        <v>0</v>
      </c>
      <c r="P899" s="2">
        <v>46.04</v>
      </c>
      <c r="Q899" s="2">
        <f t="shared" si="52"/>
        <v>90.28</v>
      </c>
      <c r="R899" s="2">
        <f t="shared" si="53"/>
        <v>46.04</v>
      </c>
      <c r="S899" s="2">
        <f t="shared" si="54"/>
        <v>44.24</v>
      </c>
      <c r="T899" s="6">
        <f t="shared" si="55"/>
        <v>0.4900310146211786</v>
      </c>
    </row>
    <row r="900" spans="1:20" ht="15.6" x14ac:dyDescent="0.3">
      <c r="A900" s="3" t="s">
        <v>969</v>
      </c>
      <c r="B900" s="4">
        <v>46283</v>
      </c>
      <c r="C900" s="5">
        <f>YEAR(SalesData[[#This Row],[Order Date]])</f>
        <v>2026</v>
      </c>
      <c r="D900" s="6" t="str">
        <f>"Q"&amp;ROUNDUP(MONTH(SalesData[[#This Row],[Order Date]])/3,0)</f>
        <v>Q3</v>
      </c>
      <c r="E900" s="7">
        <f>MONTH(SalesData[[#This Row],[Order Date]])</f>
        <v>9</v>
      </c>
      <c r="F900" s="6" t="str">
        <f>TEXT(SalesData[[#This Row],[Order Date]],"mmm")</f>
        <v>Sep</v>
      </c>
      <c r="G900" s="8" t="s">
        <v>21</v>
      </c>
      <c r="H900" s="8" t="s">
        <v>89</v>
      </c>
      <c r="I900" s="8" t="s">
        <v>23</v>
      </c>
      <c r="J900" s="8" t="s">
        <v>36</v>
      </c>
      <c r="K900" s="8" t="s">
        <v>32</v>
      </c>
      <c r="L900" s="8" t="s">
        <v>46</v>
      </c>
      <c r="M900" s="7">
        <v>4</v>
      </c>
      <c r="N900" s="2">
        <v>168.48</v>
      </c>
      <c r="O900" s="9">
        <v>0.1</v>
      </c>
      <c r="P900" s="2">
        <v>89.85</v>
      </c>
      <c r="Q900" s="2">
        <f t="shared" ref="Q900:Q963" si="56">M900*N900*(1-O900)</f>
        <v>606.52800000000002</v>
      </c>
      <c r="R900" s="2">
        <f t="shared" ref="R900:R963" si="57">M900*P900</f>
        <v>359.4</v>
      </c>
      <c r="S900" s="2">
        <f t="shared" ref="S900:S963" si="58">Q900-R900</f>
        <v>247.12800000000004</v>
      </c>
      <c r="T900" s="6">
        <f t="shared" ref="T900:T963" si="59">IFERROR(S900/Q900,0)</f>
        <v>0.4074469768914214</v>
      </c>
    </row>
    <row r="901" spans="1:20" ht="15.6" x14ac:dyDescent="0.3">
      <c r="A901" s="3" t="s">
        <v>970</v>
      </c>
      <c r="B901" s="4">
        <v>46138</v>
      </c>
      <c r="C901" s="5">
        <f>YEAR(SalesData[[#This Row],[Order Date]])</f>
        <v>2026</v>
      </c>
      <c r="D901" s="6" t="str">
        <f>"Q"&amp;ROUNDUP(MONTH(SalesData[[#This Row],[Order Date]])/3,0)</f>
        <v>Q2</v>
      </c>
      <c r="E901" s="7">
        <f>MONTH(SalesData[[#This Row],[Order Date]])</f>
        <v>4</v>
      </c>
      <c r="F901" s="6" t="str">
        <f>TEXT(SalesData[[#This Row],[Order Date]],"mmm")</f>
        <v>Apr</v>
      </c>
      <c r="G901" s="8" t="s">
        <v>54</v>
      </c>
      <c r="H901" s="8" t="s">
        <v>55</v>
      </c>
      <c r="I901" s="8" t="s">
        <v>23</v>
      </c>
      <c r="J901" s="8" t="s">
        <v>24</v>
      </c>
      <c r="K901" s="8" t="s">
        <v>98</v>
      </c>
      <c r="L901" s="8" t="s">
        <v>122</v>
      </c>
      <c r="M901" s="7">
        <v>2</v>
      </c>
      <c r="N901" s="2">
        <v>36.51</v>
      </c>
      <c r="O901" s="9">
        <v>0.1</v>
      </c>
      <c r="P901" s="2">
        <v>14.18</v>
      </c>
      <c r="Q901" s="2">
        <f t="shared" si="56"/>
        <v>65.718000000000004</v>
      </c>
      <c r="R901" s="2">
        <f t="shared" si="57"/>
        <v>28.36</v>
      </c>
      <c r="S901" s="2">
        <f t="shared" si="58"/>
        <v>37.358000000000004</v>
      </c>
      <c r="T901" s="6">
        <f t="shared" si="59"/>
        <v>0.56845917404668433</v>
      </c>
    </row>
    <row r="902" spans="1:20" ht="15.6" x14ac:dyDescent="0.3">
      <c r="A902" s="3" t="s">
        <v>971</v>
      </c>
      <c r="B902" s="4">
        <v>46053</v>
      </c>
      <c r="C902" s="5">
        <f>YEAR(SalesData[[#This Row],[Order Date]])</f>
        <v>2026</v>
      </c>
      <c r="D902" s="6" t="str">
        <f>"Q"&amp;ROUNDUP(MONTH(SalesData[[#This Row],[Order Date]])/3,0)</f>
        <v>Q1</v>
      </c>
      <c r="E902" s="7">
        <f>MONTH(SalesData[[#This Row],[Order Date]])</f>
        <v>1</v>
      </c>
      <c r="F902" s="6" t="str">
        <f>TEXT(SalesData[[#This Row],[Order Date]],"mmm")</f>
        <v>Jan</v>
      </c>
      <c r="G902" s="8" t="s">
        <v>54</v>
      </c>
      <c r="H902" s="8" t="s">
        <v>82</v>
      </c>
      <c r="I902" s="8" t="s">
        <v>23</v>
      </c>
      <c r="J902" s="8" t="s">
        <v>24</v>
      </c>
      <c r="K902" s="8" t="s">
        <v>51</v>
      </c>
      <c r="L902" s="8" t="s">
        <v>72</v>
      </c>
      <c r="M902" s="7">
        <v>6</v>
      </c>
      <c r="N902" s="2">
        <v>41.07</v>
      </c>
      <c r="O902" s="9">
        <v>0.1</v>
      </c>
      <c r="P902" s="2">
        <v>16.29</v>
      </c>
      <c r="Q902" s="2">
        <f t="shared" si="56"/>
        <v>221.77800000000002</v>
      </c>
      <c r="R902" s="2">
        <f t="shared" si="57"/>
        <v>97.74</v>
      </c>
      <c r="S902" s="2">
        <f t="shared" si="58"/>
        <v>124.03800000000003</v>
      </c>
      <c r="T902" s="6">
        <f t="shared" si="59"/>
        <v>0.55928901874847825</v>
      </c>
    </row>
    <row r="903" spans="1:20" ht="15.6" x14ac:dyDescent="0.3">
      <c r="A903" s="3" t="s">
        <v>972</v>
      </c>
      <c r="B903" s="4">
        <v>46233</v>
      </c>
      <c r="C903" s="5">
        <f>YEAR(SalesData[[#This Row],[Order Date]])</f>
        <v>2026</v>
      </c>
      <c r="D903" s="6" t="str">
        <f>"Q"&amp;ROUNDUP(MONTH(SalesData[[#This Row],[Order Date]])/3,0)</f>
        <v>Q3</v>
      </c>
      <c r="E903" s="7">
        <f>MONTH(SalesData[[#This Row],[Order Date]])</f>
        <v>7</v>
      </c>
      <c r="F903" s="6" t="str">
        <f>TEXT(SalesData[[#This Row],[Order Date]],"mmm")</f>
        <v>Jul</v>
      </c>
      <c r="G903" s="8" t="s">
        <v>28</v>
      </c>
      <c r="H903" s="8" t="s">
        <v>35</v>
      </c>
      <c r="I903" s="8" t="s">
        <v>45</v>
      </c>
      <c r="J903" s="8" t="s">
        <v>36</v>
      </c>
      <c r="K903" s="8" t="s">
        <v>32</v>
      </c>
      <c r="L903" s="8" t="s">
        <v>37</v>
      </c>
      <c r="M903" s="7">
        <v>15</v>
      </c>
      <c r="N903" s="2">
        <v>133.44999999999999</v>
      </c>
      <c r="O903" s="9">
        <v>0.2</v>
      </c>
      <c r="P903" s="2">
        <v>65.819999999999993</v>
      </c>
      <c r="Q903" s="2">
        <f t="shared" si="56"/>
        <v>1601.3999999999999</v>
      </c>
      <c r="R903" s="2">
        <f t="shared" si="57"/>
        <v>987.3</v>
      </c>
      <c r="S903" s="2">
        <f t="shared" si="58"/>
        <v>614.09999999999991</v>
      </c>
      <c r="T903" s="6">
        <f t="shared" si="59"/>
        <v>0.3834769576620457</v>
      </c>
    </row>
    <row r="904" spans="1:20" ht="15.6" x14ac:dyDescent="0.3">
      <c r="A904" s="3" t="s">
        <v>973</v>
      </c>
      <c r="B904" s="4">
        <v>46240</v>
      </c>
      <c r="C904" s="5">
        <f>YEAR(SalesData[[#This Row],[Order Date]])</f>
        <v>2026</v>
      </c>
      <c r="D904" s="6" t="str">
        <f>"Q"&amp;ROUNDUP(MONTH(SalesData[[#This Row],[Order Date]])/3,0)</f>
        <v>Q3</v>
      </c>
      <c r="E904" s="7">
        <f>MONTH(SalesData[[#This Row],[Order Date]])</f>
        <v>8</v>
      </c>
      <c r="F904" s="6" t="str">
        <f>TEXT(SalesData[[#This Row],[Order Date]],"mmm")</f>
        <v>Aug</v>
      </c>
      <c r="G904" s="8" t="s">
        <v>61</v>
      </c>
      <c r="H904" s="8" t="s">
        <v>62</v>
      </c>
      <c r="I904" s="8" t="s">
        <v>23</v>
      </c>
      <c r="J904" s="8" t="s">
        <v>31</v>
      </c>
      <c r="K904" s="8" t="s">
        <v>39</v>
      </c>
      <c r="L904" s="8" t="s">
        <v>106</v>
      </c>
      <c r="M904" s="7">
        <v>1</v>
      </c>
      <c r="N904" s="2">
        <v>82.82</v>
      </c>
      <c r="O904" s="9">
        <v>0</v>
      </c>
      <c r="P904" s="2">
        <v>38.83</v>
      </c>
      <c r="Q904" s="2">
        <f t="shared" si="56"/>
        <v>82.82</v>
      </c>
      <c r="R904" s="2">
        <f t="shared" si="57"/>
        <v>38.83</v>
      </c>
      <c r="S904" s="2">
        <f t="shared" si="58"/>
        <v>43.989999999999995</v>
      </c>
      <c r="T904" s="6">
        <f t="shared" si="59"/>
        <v>0.53115189567737264</v>
      </c>
    </row>
    <row r="905" spans="1:20" ht="15.6" x14ac:dyDescent="0.3">
      <c r="A905" s="3" t="s">
        <v>974</v>
      </c>
      <c r="B905" s="4">
        <v>46158</v>
      </c>
      <c r="C905" s="5">
        <f>YEAR(SalesData[[#This Row],[Order Date]])</f>
        <v>2026</v>
      </c>
      <c r="D905" s="6" t="str">
        <f>"Q"&amp;ROUNDUP(MONTH(SalesData[[#This Row],[Order Date]])/3,0)</f>
        <v>Q2</v>
      </c>
      <c r="E905" s="7">
        <f>MONTH(SalesData[[#This Row],[Order Date]])</f>
        <v>5</v>
      </c>
      <c r="F905" s="6" t="str">
        <f>TEXT(SalesData[[#This Row],[Order Date]],"mmm")</f>
        <v>May</v>
      </c>
      <c r="G905" s="8" t="s">
        <v>21</v>
      </c>
      <c r="H905" s="8" t="s">
        <v>89</v>
      </c>
      <c r="I905" s="8" t="s">
        <v>30</v>
      </c>
      <c r="J905" s="8" t="s">
        <v>24</v>
      </c>
      <c r="K905" s="8" t="s">
        <v>25</v>
      </c>
      <c r="L905" s="8" t="s">
        <v>26</v>
      </c>
      <c r="M905" s="7">
        <v>5</v>
      </c>
      <c r="N905" s="2">
        <v>156.16999999999999</v>
      </c>
      <c r="O905" s="9">
        <v>0.1</v>
      </c>
      <c r="P905" s="2">
        <v>80.59</v>
      </c>
      <c r="Q905" s="2">
        <f t="shared" si="56"/>
        <v>702.76499999999999</v>
      </c>
      <c r="R905" s="2">
        <f t="shared" si="57"/>
        <v>402.95000000000005</v>
      </c>
      <c r="S905" s="2">
        <f t="shared" si="58"/>
        <v>299.81499999999994</v>
      </c>
      <c r="T905" s="6">
        <f t="shared" si="59"/>
        <v>0.42662198601239382</v>
      </c>
    </row>
    <row r="906" spans="1:20" ht="15.6" x14ac:dyDescent="0.3">
      <c r="A906" s="3" t="s">
        <v>975</v>
      </c>
      <c r="B906" s="4">
        <v>46382</v>
      </c>
      <c r="C906" s="5">
        <f>YEAR(SalesData[[#This Row],[Order Date]])</f>
        <v>2026</v>
      </c>
      <c r="D906" s="6" t="str">
        <f>"Q"&amp;ROUNDUP(MONTH(SalesData[[#This Row],[Order Date]])/3,0)</f>
        <v>Q4</v>
      </c>
      <c r="E906" s="7">
        <f>MONTH(SalesData[[#This Row],[Order Date]])</f>
        <v>12</v>
      </c>
      <c r="F906" s="6" t="str">
        <f>TEXT(SalesData[[#This Row],[Order Date]],"mmm")</f>
        <v>Dec</v>
      </c>
      <c r="G906" s="8" t="s">
        <v>61</v>
      </c>
      <c r="H906" s="8" t="s">
        <v>76</v>
      </c>
      <c r="I906" s="8" t="s">
        <v>30</v>
      </c>
      <c r="J906" s="8" t="s">
        <v>36</v>
      </c>
      <c r="K906" s="8" t="s">
        <v>25</v>
      </c>
      <c r="L906" s="8" t="s">
        <v>49</v>
      </c>
      <c r="M906" s="7">
        <v>1</v>
      </c>
      <c r="N906" s="2">
        <v>71.89</v>
      </c>
      <c r="O906" s="9">
        <v>0.1</v>
      </c>
      <c r="P906" s="2">
        <v>31.88</v>
      </c>
      <c r="Q906" s="2">
        <f t="shared" si="56"/>
        <v>64.701000000000008</v>
      </c>
      <c r="R906" s="2">
        <f t="shared" si="57"/>
        <v>31.88</v>
      </c>
      <c r="S906" s="2">
        <f t="shared" si="58"/>
        <v>32.821000000000012</v>
      </c>
      <c r="T906" s="6">
        <f t="shared" si="59"/>
        <v>0.50727191233520363</v>
      </c>
    </row>
    <row r="907" spans="1:20" ht="15.6" x14ac:dyDescent="0.3">
      <c r="A907" s="3" t="s">
        <v>976</v>
      </c>
      <c r="B907" s="4">
        <v>46158</v>
      </c>
      <c r="C907" s="5">
        <f>YEAR(SalesData[[#This Row],[Order Date]])</f>
        <v>2026</v>
      </c>
      <c r="D907" s="6" t="str">
        <f>"Q"&amp;ROUNDUP(MONTH(SalesData[[#This Row],[Order Date]])/3,0)</f>
        <v>Q2</v>
      </c>
      <c r="E907" s="7">
        <f>MONTH(SalesData[[#This Row],[Order Date]])</f>
        <v>5</v>
      </c>
      <c r="F907" s="6" t="str">
        <f>TEXT(SalesData[[#This Row],[Order Date]],"mmm")</f>
        <v>May</v>
      </c>
      <c r="G907" s="8" t="s">
        <v>54</v>
      </c>
      <c r="H907" s="8" t="s">
        <v>57</v>
      </c>
      <c r="I907" s="8" t="s">
        <v>23</v>
      </c>
      <c r="J907" s="8" t="s">
        <v>24</v>
      </c>
      <c r="K907" s="8" t="s">
        <v>32</v>
      </c>
      <c r="L907" s="8" t="s">
        <v>33</v>
      </c>
      <c r="M907" s="7">
        <v>1</v>
      </c>
      <c r="N907" s="2">
        <v>35.97</v>
      </c>
      <c r="O907" s="9">
        <v>0.1</v>
      </c>
      <c r="P907" s="2">
        <v>13.54</v>
      </c>
      <c r="Q907" s="2">
        <f t="shared" si="56"/>
        <v>32.372999999999998</v>
      </c>
      <c r="R907" s="2">
        <f t="shared" si="57"/>
        <v>13.54</v>
      </c>
      <c r="S907" s="2">
        <f t="shared" si="58"/>
        <v>18.832999999999998</v>
      </c>
      <c r="T907" s="6">
        <f t="shared" si="59"/>
        <v>0.58175022395205878</v>
      </c>
    </row>
    <row r="908" spans="1:20" ht="15.6" x14ac:dyDescent="0.3">
      <c r="A908" s="3" t="s">
        <v>977</v>
      </c>
      <c r="B908" s="4">
        <v>46272</v>
      </c>
      <c r="C908" s="5">
        <f>YEAR(SalesData[[#This Row],[Order Date]])</f>
        <v>2026</v>
      </c>
      <c r="D908" s="6" t="str">
        <f>"Q"&amp;ROUNDUP(MONTH(SalesData[[#This Row],[Order Date]])/3,0)</f>
        <v>Q3</v>
      </c>
      <c r="E908" s="7">
        <f>MONTH(SalesData[[#This Row],[Order Date]])</f>
        <v>9</v>
      </c>
      <c r="F908" s="6" t="str">
        <f>TEXT(SalesData[[#This Row],[Order Date]],"mmm")</f>
        <v>Sep</v>
      </c>
      <c r="G908" s="8" t="s">
        <v>54</v>
      </c>
      <c r="H908" s="8" t="s">
        <v>82</v>
      </c>
      <c r="I908" s="8" t="s">
        <v>30</v>
      </c>
      <c r="J908" s="8" t="s">
        <v>24</v>
      </c>
      <c r="K908" s="8" t="s">
        <v>51</v>
      </c>
      <c r="L908" s="8" t="s">
        <v>95</v>
      </c>
      <c r="M908" s="7">
        <v>1</v>
      </c>
      <c r="N908" s="2">
        <v>82.86</v>
      </c>
      <c r="O908" s="9">
        <v>0</v>
      </c>
      <c r="P908" s="2">
        <v>43.33</v>
      </c>
      <c r="Q908" s="2">
        <f t="shared" si="56"/>
        <v>82.86</v>
      </c>
      <c r="R908" s="2">
        <f t="shared" si="57"/>
        <v>43.33</v>
      </c>
      <c r="S908" s="2">
        <f t="shared" si="58"/>
        <v>39.53</v>
      </c>
      <c r="T908" s="6">
        <f t="shared" si="59"/>
        <v>0.47706975621530295</v>
      </c>
    </row>
    <row r="909" spans="1:20" ht="15.6" x14ac:dyDescent="0.3">
      <c r="A909" s="3" t="s">
        <v>978</v>
      </c>
      <c r="B909" s="4">
        <v>46115</v>
      </c>
      <c r="C909" s="5">
        <f>YEAR(SalesData[[#This Row],[Order Date]])</f>
        <v>2026</v>
      </c>
      <c r="D909" s="6" t="str">
        <f>"Q"&amp;ROUNDUP(MONTH(SalesData[[#This Row],[Order Date]])/3,0)</f>
        <v>Q2</v>
      </c>
      <c r="E909" s="7">
        <f>MONTH(SalesData[[#This Row],[Order Date]])</f>
        <v>4</v>
      </c>
      <c r="F909" s="6" t="str">
        <f>TEXT(SalesData[[#This Row],[Order Date]],"mmm")</f>
        <v>Apr</v>
      </c>
      <c r="G909" s="8" t="s">
        <v>54</v>
      </c>
      <c r="H909" s="8" t="s">
        <v>57</v>
      </c>
      <c r="I909" s="8" t="s">
        <v>48</v>
      </c>
      <c r="J909" s="8" t="s">
        <v>24</v>
      </c>
      <c r="K909" s="8" t="s">
        <v>51</v>
      </c>
      <c r="L909" s="8" t="s">
        <v>72</v>
      </c>
      <c r="M909" s="7">
        <v>1</v>
      </c>
      <c r="N909" s="2">
        <v>40.159999999999997</v>
      </c>
      <c r="O909" s="9">
        <v>0</v>
      </c>
      <c r="P909" s="2">
        <v>16.77</v>
      </c>
      <c r="Q909" s="2">
        <f t="shared" si="56"/>
        <v>40.159999999999997</v>
      </c>
      <c r="R909" s="2">
        <f t="shared" si="57"/>
        <v>16.77</v>
      </c>
      <c r="S909" s="2">
        <f t="shared" si="58"/>
        <v>23.389999999999997</v>
      </c>
      <c r="T909" s="6">
        <f t="shared" si="59"/>
        <v>0.58242031872509958</v>
      </c>
    </row>
    <row r="910" spans="1:20" ht="15.6" x14ac:dyDescent="0.3">
      <c r="A910" s="3" t="s">
        <v>979</v>
      </c>
      <c r="B910" s="4">
        <v>46340</v>
      </c>
      <c r="C910" s="5">
        <f>YEAR(SalesData[[#This Row],[Order Date]])</f>
        <v>2026</v>
      </c>
      <c r="D910" s="6" t="str">
        <f>"Q"&amp;ROUNDUP(MONTH(SalesData[[#This Row],[Order Date]])/3,0)</f>
        <v>Q4</v>
      </c>
      <c r="E910" s="7">
        <f>MONTH(SalesData[[#This Row],[Order Date]])</f>
        <v>11</v>
      </c>
      <c r="F910" s="6" t="str">
        <f>TEXT(SalesData[[#This Row],[Order Date]],"mmm")</f>
        <v>Nov</v>
      </c>
      <c r="G910" s="8" t="s">
        <v>21</v>
      </c>
      <c r="H910" s="8" t="s">
        <v>89</v>
      </c>
      <c r="I910" s="8" t="s">
        <v>48</v>
      </c>
      <c r="J910" s="8" t="s">
        <v>31</v>
      </c>
      <c r="K910" s="8" t="s">
        <v>51</v>
      </c>
      <c r="L910" s="8" t="s">
        <v>52</v>
      </c>
      <c r="M910" s="7">
        <v>2</v>
      </c>
      <c r="N910" s="2">
        <v>51.71</v>
      </c>
      <c r="O910" s="9">
        <v>0.15</v>
      </c>
      <c r="P910" s="2">
        <v>22.93</v>
      </c>
      <c r="Q910" s="2">
        <f t="shared" si="56"/>
        <v>87.906999999999996</v>
      </c>
      <c r="R910" s="2">
        <f t="shared" si="57"/>
        <v>45.86</v>
      </c>
      <c r="S910" s="2">
        <f t="shared" si="58"/>
        <v>42.046999999999997</v>
      </c>
      <c r="T910" s="6">
        <f t="shared" si="59"/>
        <v>0.47831230732478641</v>
      </c>
    </row>
    <row r="911" spans="1:20" ht="15.6" x14ac:dyDescent="0.3">
      <c r="A911" s="3" t="s">
        <v>980</v>
      </c>
      <c r="B911" s="4">
        <v>46304</v>
      </c>
      <c r="C911" s="5">
        <f>YEAR(SalesData[[#This Row],[Order Date]])</f>
        <v>2026</v>
      </c>
      <c r="D911" s="6" t="str">
        <f>"Q"&amp;ROUNDUP(MONTH(SalesData[[#This Row],[Order Date]])/3,0)</f>
        <v>Q4</v>
      </c>
      <c r="E911" s="7">
        <f>MONTH(SalesData[[#This Row],[Order Date]])</f>
        <v>10</v>
      </c>
      <c r="F911" s="6" t="str">
        <f>TEXT(SalesData[[#This Row],[Order Date]],"mmm")</f>
        <v>Oct</v>
      </c>
      <c r="G911" s="8" t="s">
        <v>61</v>
      </c>
      <c r="H911" s="8" t="s">
        <v>62</v>
      </c>
      <c r="I911" s="8" t="s">
        <v>30</v>
      </c>
      <c r="J911" s="8" t="s">
        <v>36</v>
      </c>
      <c r="K911" s="8" t="s">
        <v>39</v>
      </c>
      <c r="L911" s="8" t="s">
        <v>125</v>
      </c>
      <c r="M911" s="7">
        <v>1</v>
      </c>
      <c r="N911" s="2">
        <v>336.56</v>
      </c>
      <c r="O911" s="9">
        <v>0</v>
      </c>
      <c r="P911" s="2">
        <v>189.74</v>
      </c>
      <c r="Q911" s="2">
        <f t="shared" si="56"/>
        <v>336.56</v>
      </c>
      <c r="R911" s="2">
        <f t="shared" si="57"/>
        <v>189.74</v>
      </c>
      <c r="S911" s="2">
        <f t="shared" si="58"/>
        <v>146.82</v>
      </c>
      <c r="T911" s="6">
        <f t="shared" si="59"/>
        <v>0.43623722367482765</v>
      </c>
    </row>
    <row r="912" spans="1:20" ht="15.6" x14ac:dyDescent="0.3">
      <c r="A912" s="3" t="s">
        <v>981</v>
      </c>
      <c r="B912" s="4">
        <v>46274</v>
      </c>
      <c r="C912" s="5">
        <f>YEAR(SalesData[[#This Row],[Order Date]])</f>
        <v>2026</v>
      </c>
      <c r="D912" s="6" t="str">
        <f>"Q"&amp;ROUNDUP(MONTH(SalesData[[#This Row],[Order Date]])/3,0)</f>
        <v>Q3</v>
      </c>
      <c r="E912" s="7">
        <f>MONTH(SalesData[[#This Row],[Order Date]])</f>
        <v>9</v>
      </c>
      <c r="F912" s="6" t="str">
        <f>TEXT(SalesData[[#This Row],[Order Date]],"mmm")</f>
        <v>Sep</v>
      </c>
      <c r="G912" s="8" t="s">
        <v>21</v>
      </c>
      <c r="H912" s="8" t="s">
        <v>89</v>
      </c>
      <c r="I912" s="8" t="s">
        <v>30</v>
      </c>
      <c r="J912" s="8" t="s">
        <v>31</v>
      </c>
      <c r="K912" s="8" t="s">
        <v>39</v>
      </c>
      <c r="L912" s="8" t="s">
        <v>125</v>
      </c>
      <c r="M912" s="7">
        <v>1</v>
      </c>
      <c r="N912" s="2">
        <v>341.87</v>
      </c>
      <c r="O912" s="9">
        <v>0.1</v>
      </c>
      <c r="P912" s="2">
        <v>190.66</v>
      </c>
      <c r="Q912" s="2">
        <f t="shared" si="56"/>
        <v>307.68299999999999</v>
      </c>
      <c r="R912" s="2">
        <f t="shared" si="57"/>
        <v>190.66</v>
      </c>
      <c r="S912" s="2">
        <f t="shared" si="58"/>
        <v>117.023</v>
      </c>
      <c r="T912" s="6">
        <f t="shared" si="59"/>
        <v>0.38033625517171893</v>
      </c>
    </row>
    <row r="913" spans="1:20" ht="15.6" x14ac:dyDescent="0.3">
      <c r="A913" s="3" t="s">
        <v>982</v>
      </c>
      <c r="B913" s="4">
        <v>46189</v>
      </c>
      <c r="C913" s="5">
        <f>YEAR(SalesData[[#This Row],[Order Date]])</f>
        <v>2026</v>
      </c>
      <c r="D913" s="6" t="str">
        <f>"Q"&amp;ROUNDUP(MONTH(SalesData[[#This Row],[Order Date]])/3,0)</f>
        <v>Q2</v>
      </c>
      <c r="E913" s="7">
        <f>MONTH(SalesData[[#This Row],[Order Date]])</f>
        <v>6</v>
      </c>
      <c r="F913" s="6" t="str">
        <f>TEXT(SalesData[[#This Row],[Order Date]],"mmm")</f>
        <v>Jun</v>
      </c>
      <c r="G913" s="8" t="s">
        <v>21</v>
      </c>
      <c r="H913" s="8" t="s">
        <v>42</v>
      </c>
      <c r="I913" s="8" t="s">
        <v>30</v>
      </c>
      <c r="J913" s="8" t="s">
        <v>31</v>
      </c>
      <c r="K913" s="8" t="s">
        <v>32</v>
      </c>
      <c r="L913" s="8" t="s">
        <v>46</v>
      </c>
      <c r="M913" s="7">
        <v>5</v>
      </c>
      <c r="N913" s="2">
        <v>160.82</v>
      </c>
      <c r="O913" s="9">
        <v>0</v>
      </c>
      <c r="P913" s="2">
        <v>90.14</v>
      </c>
      <c r="Q913" s="2">
        <f t="shared" si="56"/>
        <v>804.09999999999991</v>
      </c>
      <c r="R913" s="2">
        <f t="shared" si="57"/>
        <v>450.7</v>
      </c>
      <c r="S913" s="2">
        <f t="shared" si="58"/>
        <v>353.39999999999992</v>
      </c>
      <c r="T913" s="6">
        <f t="shared" si="59"/>
        <v>0.43949757492849145</v>
      </c>
    </row>
    <row r="914" spans="1:20" ht="15.6" x14ac:dyDescent="0.3">
      <c r="A914" s="3" t="s">
        <v>983</v>
      </c>
      <c r="B914" s="4">
        <v>46254</v>
      </c>
      <c r="C914" s="5">
        <f>YEAR(SalesData[[#This Row],[Order Date]])</f>
        <v>2026</v>
      </c>
      <c r="D914" s="6" t="str">
        <f>"Q"&amp;ROUNDUP(MONTH(SalesData[[#This Row],[Order Date]])/3,0)</f>
        <v>Q3</v>
      </c>
      <c r="E914" s="7">
        <f>MONTH(SalesData[[#This Row],[Order Date]])</f>
        <v>8</v>
      </c>
      <c r="F914" s="6" t="str">
        <f>TEXT(SalesData[[#This Row],[Order Date]],"mmm")</f>
        <v>Aug</v>
      </c>
      <c r="G914" s="8" t="s">
        <v>21</v>
      </c>
      <c r="H914" s="8" t="s">
        <v>44</v>
      </c>
      <c r="I914" s="8" t="s">
        <v>30</v>
      </c>
      <c r="J914" s="8" t="s">
        <v>24</v>
      </c>
      <c r="K914" s="8" t="s">
        <v>98</v>
      </c>
      <c r="L914" s="8" t="s">
        <v>122</v>
      </c>
      <c r="M914" s="7">
        <v>1</v>
      </c>
      <c r="N914" s="2">
        <v>36.380000000000003</v>
      </c>
      <c r="O914" s="9">
        <v>0.05</v>
      </c>
      <c r="P914" s="2">
        <v>14.2</v>
      </c>
      <c r="Q914" s="2">
        <f t="shared" si="56"/>
        <v>34.561</v>
      </c>
      <c r="R914" s="2">
        <f t="shared" si="57"/>
        <v>14.2</v>
      </c>
      <c r="S914" s="2">
        <f t="shared" si="58"/>
        <v>20.361000000000001</v>
      </c>
      <c r="T914" s="6">
        <f t="shared" si="59"/>
        <v>0.58913225890454557</v>
      </c>
    </row>
    <row r="915" spans="1:20" ht="15.6" x14ac:dyDescent="0.3">
      <c r="A915" s="3" t="s">
        <v>984</v>
      </c>
      <c r="B915" s="4">
        <v>46066</v>
      </c>
      <c r="C915" s="5">
        <f>YEAR(SalesData[[#This Row],[Order Date]])</f>
        <v>2026</v>
      </c>
      <c r="D915" s="6" t="str">
        <f>"Q"&amp;ROUNDUP(MONTH(SalesData[[#This Row],[Order Date]])/3,0)</f>
        <v>Q1</v>
      </c>
      <c r="E915" s="7">
        <f>MONTH(SalesData[[#This Row],[Order Date]])</f>
        <v>2</v>
      </c>
      <c r="F915" s="6" t="str">
        <f>TEXT(SalesData[[#This Row],[Order Date]],"mmm")</f>
        <v>Feb</v>
      </c>
      <c r="G915" s="8" t="s">
        <v>28</v>
      </c>
      <c r="H915" s="8" t="s">
        <v>86</v>
      </c>
      <c r="I915" s="8" t="s">
        <v>30</v>
      </c>
      <c r="J915" s="8" t="s">
        <v>31</v>
      </c>
      <c r="K915" s="8" t="s">
        <v>25</v>
      </c>
      <c r="L915" s="8" t="s">
        <v>26</v>
      </c>
      <c r="M915" s="7">
        <v>6</v>
      </c>
      <c r="N915" s="2">
        <v>155.79</v>
      </c>
      <c r="O915" s="9">
        <v>0</v>
      </c>
      <c r="P915" s="2">
        <v>77.48</v>
      </c>
      <c r="Q915" s="2">
        <f t="shared" si="56"/>
        <v>934.74</v>
      </c>
      <c r="R915" s="2">
        <f t="shared" si="57"/>
        <v>464.88</v>
      </c>
      <c r="S915" s="2">
        <f t="shared" si="58"/>
        <v>469.86</v>
      </c>
      <c r="T915" s="6">
        <f t="shared" si="59"/>
        <v>0.50266384235188399</v>
      </c>
    </row>
    <row r="916" spans="1:20" ht="15.6" x14ac:dyDescent="0.3">
      <c r="A916" s="3" t="s">
        <v>985</v>
      </c>
      <c r="B916" s="4">
        <v>46223</v>
      </c>
      <c r="C916" s="5">
        <f>YEAR(SalesData[[#This Row],[Order Date]])</f>
        <v>2026</v>
      </c>
      <c r="D916" s="6" t="str">
        <f>"Q"&amp;ROUNDUP(MONTH(SalesData[[#This Row],[Order Date]])/3,0)</f>
        <v>Q3</v>
      </c>
      <c r="E916" s="7">
        <f>MONTH(SalesData[[#This Row],[Order Date]])</f>
        <v>7</v>
      </c>
      <c r="F916" s="6" t="str">
        <f>TEXT(SalesData[[#This Row],[Order Date]],"mmm")</f>
        <v>Jul</v>
      </c>
      <c r="G916" s="8" t="s">
        <v>61</v>
      </c>
      <c r="H916" s="8" t="s">
        <v>62</v>
      </c>
      <c r="I916" s="8" t="s">
        <v>23</v>
      </c>
      <c r="J916" s="8" t="s">
        <v>24</v>
      </c>
      <c r="K916" s="8" t="s">
        <v>98</v>
      </c>
      <c r="L916" s="8" t="s">
        <v>99</v>
      </c>
      <c r="M916" s="7">
        <v>2</v>
      </c>
      <c r="N916" s="2">
        <v>125.37</v>
      </c>
      <c r="O916" s="9">
        <v>0</v>
      </c>
      <c r="P916" s="2">
        <v>68.040000000000006</v>
      </c>
      <c r="Q916" s="2">
        <f t="shared" si="56"/>
        <v>250.74</v>
      </c>
      <c r="R916" s="2">
        <f t="shared" si="57"/>
        <v>136.08000000000001</v>
      </c>
      <c r="S916" s="2">
        <f t="shared" si="58"/>
        <v>114.66</v>
      </c>
      <c r="T916" s="6">
        <f t="shared" si="59"/>
        <v>0.457286432160804</v>
      </c>
    </row>
    <row r="917" spans="1:20" ht="15.6" x14ac:dyDescent="0.3">
      <c r="A917" s="3" t="s">
        <v>986</v>
      </c>
      <c r="B917" s="4">
        <v>46095</v>
      </c>
      <c r="C917" s="5">
        <f>YEAR(SalesData[[#This Row],[Order Date]])</f>
        <v>2026</v>
      </c>
      <c r="D917" s="6" t="str">
        <f>"Q"&amp;ROUNDUP(MONTH(SalesData[[#This Row],[Order Date]])/3,0)</f>
        <v>Q1</v>
      </c>
      <c r="E917" s="7">
        <f>MONTH(SalesData[[#This Row],[Order Date]])</f>
        <v>3</v>
      </c>
      <c r="F917" s="6" t="str">
        <f>TEXT(SalesData[[#This Row],[Order Date]],"mmm")</f>
        <v>Mar</v>
      </c>
      <c r="G917" s="8" t="s">
        <v>21</v>
      </c>
      <c r="H917" s="8" t="s">
        <v>42</v>
      </c>
      <c r="I917" s="8" t="s">
        <v>30</v>
      </c>
      <c r="J917" s="8" t="s">
        <v>24</v>
      </c>
      <c r="K917" s="8" t="s">
        <v>32</v>
      </c>
      <c r="L917" s="8" t="s">
        <v>33</v>
      </c>
      <c r="M917" s="7">
        <v>2</v>
      </c>
      <c r="N917" s="2">
        <v>35.409999999999997</v>
      </c>
      <c r="O917" s="9">
        <v>0</v>
      </c>
      <c r="P917" s="2">
        <v>13.89</v>
      </c>
      <c r="Q917" s="2">
        <f t="shared" si="56"/>
        <v>70.819999999999993</v>
      </c>
      <c r="R917" s="2">
        <f t="shared" si="57"/>
        <v>27.78</v>
      </c>
      <c r="S917" s="2">
        <f t="shared" si="58"/>
        <v>43.039999999999992</v>
      </c>
      <c r="T917" s="6">
        <f t="shared" si="59"/>
        <v>0.60773792713922614</v>
      </c>
    </row>
    <row r="918" spans="1:20" ht="15.6" x14ac:dyDescent="0.3">
      <c r="A918" s="3" t="s">
        <v>987</v>
      </c>
      <c r="B918" s="4">
        <v>46245</v>
      </c>
      <c r="C918" s="5">
        <f>YEAR(SalesData[[#This Row],[Order Date]])</f>
        <v>2026</v>
      </c>
      <c r="D918" s="6" t="str">
        <f>"Q"&amp;ROUNDUP(MONTH(SalesData[[#This Row],[Order Date]])/3,0)</f>
        <v>Q3</v>
      </c>
      <c r="E918" s="7">
        <f>MONTH(SalesData[[#This Row],[Order Date]])</f>
        <v>8</v>
      </c>
      <c r="F918" s="6" t="str">
        <f>TEXT(SalesData[[#This Row],[Order Date]],"mmm")</f>
        <v>Aug</v>
      </c>
      <c r="G918" s="8" t="s">
        <v>28</v>
      </c>
      <c r="H918" s="8" t="s">
        <v>86</v>
      </c>
      <c r="I918" s="8" t="s">
        <v>23</v>
      </c>
      <c r="J918" s="8" t="s">
        <v>36</v>
      </c>
      <c r="K918" s="8" t="s">
        <v>25</v>
      </c>
      <c r="L918" s="8" t="s">
        <v>70</v>
      </c>
      <c r="M918" s="7">
        <v>2</v>
      </c>
      <c r="N918" s="2">
        <v>143.86000000000001</v>
      </c>
      <c r="O918" s="9">
        <v>0</v>
      </c>
      <c r="P918" s="2">
        <v>81.23</v>
      </c>
      <c r="Q918" s="2">
        <f t="shared" si="56"/>
        <v>287.72000000000003</v>
      </c>
      <c r="R918" s="2">
        <f t="shared" si="57"/>
        <v>162.46</v>
      </c>
      <c r="S918" s="2">
        <f t="shared" si="58"/>
        <v>125.26000000000002</v>
      </c>
      <c r="T918" s="6">
        <f t="shared" si="59"/>
        <v>0.43535381621020441</v>
      </c>
    </row>
    <row r="919" spans="1:20" ht="15.6" x14ac:dyDescent="0.3">
      <c r="A919" s="3" t="s">
        <v>988</v>
      </c>
      <c r="B919" s="4">
        <v>46323</v>
      </c>
      <c r="C919" s="5">
        <f>YEAR(SalesData[[#This Row],[Order Date]])</f>
        <v>2026</v>
      </c>
      <c r="D919" s="6" t="str">
        <f>"Q"&amp;ROUNDUP(MONTH(SalesData[[#This Row],[Order Date]])/3,0)</f>
        <v>Q4</v>
      </c>
      <c r="E919" s="7">
        <f>MONTH(SalesData[[#This Row],[Order Date]])</f>
        <v>10</v>
      </c>
      <c r="F919" s="6" t="str">
        <f>TEXT(SalesData[[#This Row],[Order Date]],"mmm")</f>
        <v>Oct</v>
      </c>
      <c r="G919" s="8" t="s">
        <v>28</v>
      </c>
      <c r="H919" s="8" t="s">
        <v>86</v>
      </c>
      <c r="I919" s="8" t="s">
        <v>48</v>
      </c>
      <c r="J919" s="8" t="s">
        <v>24</v>
      </c>
      <c r="K919" s="8" t="s">
        <v>39</v>
      </c>
      <c r="L919" s="8" t="s">
        <v>106</v>
      </c>
      <c r="M919" s="7">
        <v>3</v>
      </c>
      <c r="N919" s="2">
        <v>83.73</v>
      </c>
      <c r="O919" s="9">
        <v>0.15</v>
      </c>
      <c r="P919" s="2">
        <v>39.43</v>
      </c>
      <c r="Q919" s="2">
        <f t="shared" si="56"/>
        <v>213.51149999999998</v>
      </c>
      <c r="R919" s="2">
        <f t="shared" si="57"/>
        <v>118.28999999999999</v>
      </c>
      <c r="S919" s="2">
        <f t="shared" si="58"/>
        <v>95.221499999999992</v>
      </c>
      <c r="T919" s="6">
        <f t="shared" si="59"/>
        <v>0.44597831966896395</v>
      </c>
    </row>
    <row r="920" spans="1:20" ht="15.6" x14ac:dyDescent="0.3">
      <c r="A920" s="3" t="s">
        <v>989</v>
      </c>
      <c r="B920" s="4">
        <v>46091</v>
      </c>
      <c r="C920" s="5">
        <f>YEAR(SalesData[[#This Row],[Order Date]])</f>
        <v>2026</v>
      </c>
      <c r="D920" s="6" t="str">
        <f>"Q"&amp;ROUNDUP(MONTH(SalesData[[#This Row],[Order Date]])/3,0)</f>
        <v>Q1</v>
      </c>
      <c r="E920" s="7">
        <f>MONTH(SalesData[[#This Row],[Order Date]])</f>
        <v>3</v>
      </c>
      <c r="F920" s="6" t="str">
        <f>TEXT(SalesData[[#This Row],[Order Date]],"mmm")</f>
        <v>Mar</v>
      </c>
      <c r="G920" s="8" t="s">
        <v>54</v>
      </c>
      <c r="H920" s="8" t="s">
        <v>57</v>
      </c>
      <c r="I920" s="8" t="s">
        <v>48</v>
      </c>
      <c r="J920" s="8" t="s">
        <v>24</v>
      </c>
      <c r="K920" s="8" t="s">
        <v>51</v>
      </c>
      <c r="L920" s="8" t="s">
        <v>58</v>
      </c>
      <c r="M920" s="7">
        <v>2</v>
      </c>
      <c r="N920" s="2">
        <v>103.33</v>
      </c>
      <c r="O920" s="9">
        <v>0.05</v>
      </c>
      <c r="P920" s="2">
        <v>51.58</v>
      </c>
      <c r="Q920" s="2">
        <f t="shared" si="56"/>
        <v>196.327</v>
      </c>
      <c r="R920" s="2">
        <f t="shared" si="57"/>
        <v>103.16</v>
      </c>
      <c r="S920" s="2">
        <f t="shared" si="58"/>
        <v>93.167000000000002</v>
      </c>
      <c r="T920" s="6">
        <f t="shared" si="59"/>
        <v>0.47455011282197557</v>
      </c>
    </row>
    <row r="921" spans="1:20" ht="15.6" x14ac:dyDescent="0.3">
      <c r="A921" s="3" t="s">
        <v>990</v>
      </c>
      <c r="B921" s="4">
        <v>46232</v>
      </c>
      <c r="C921" s="5">
        <f>YEAR(SalesData[[#This Row],[Order Date]])</f>
        <v>2026</v>
      </c>
      <c r="D921" s="6" t="str">
        <f>"Q"&amp;ROUNDUP(MONTH(SalesData[[#This Row],[Order Date]])/3,0)</f>
        <v>Q3</v>
      </c>
      <c r="E921" s="7">
        <f>MONTH(SalesData[[#This Row],[Order Date]])</f>
        <v>7</v>
      </c>
      <c r="F921" s="6" t="str">
        <f>TEXT(SalesData[[#This Row],[Order Date]],"mmm")</f>
        <v>Jul</v>
      </c>
      <c r="G921" s="8" t="s">
        <v>21</v>
      </c>
      <c r="H921" s="8" t="s">
        <v>44</v>
      </c>
      <c r="I921" s="8" t="s">
        <v>45</v>
      </c>
      <c r="J921" s="8" t="s">
        <v>36</v>
      </c>
      <c r="K921" s="8" t="s">
        <v>32</v>
      </c>
      <c r="L921" s="8" t="s">
        <v>33</v>
      </c>
      <c r="M921" s="7">
        <v>4</v>
      </c>
      <c r="N921" s="2">
        <v>36.44</v>
      </c>
      <c r="O921" s="9">
        <v>0.15</v>
      </c>
      <c r="P921" s="2">
        <v>13.32</v>
      </c>
      <c r="Q921" s="2">
        <f t="shared" si="56"/>
        <v>123.89599999999999</v>
      </c>
      <c r="R921" s="2">
        <f t="shared" si="57"/>
        <v>53.28</v>
      </c>
      <c r="S921" s="2">
        <f t="shared" si="58"/>
        <v>70.615999999999985</v>
      </c>
      <c r="T921" s="6">
        <f t="shared" si="59"/>
        <v>0.5699619035319945</v>
      </c>
    </row>
    <row r="922" spans="1:20" ht="15.6" x14ac:dyDescent="0.3">
      <c r="A922" s="3" t="s">
        <v>991</v>
      </c>
      <c r="B922" s="4">
        <v>46091</v>
      </c>
      <c r="C922" s="5">
        <f>YEAR(SalesData[[#This Row],[Order Date]])</f>
        <v>2026</v>
      </c>
      <c r="D922" s="6" t="str">
        <f>"Q"&amp;ROUNDUP(MONTH(SalesData[[#This Row],[Order Date]])/3,0)</f>
        <v>Q1</v>
      </c>
      <c r="E922" s="7">
        <f>MONTH(SalesData[[#This Row],[Order Date]])</f>
        <v>3</v>
      </c>
      <c r="F922" s="6" t="str">
        <f>TEXT(SalesData[[#This Row],[Order Date]],"mmm")</f>
        <v>Mar</v>
      </c>
      <c r="G922" s="8" t="s">
        <v>21</v>
      </c>
      <c r="H922" s="8" t="s">
        <v>22</v>
      </c>
      <c r="I922" s="8" t="s">
        <v>23</v>
      </c>
      <c r="J922" s="8" t="s">
        <v>36</v>
      </c>
      <c r="K922" s="8" t="s">
        <v>98</v>
      </c>
      <c r="L922" s="8" t="s">
        <v>103</v>
      </c>
      <c r="M922" s="7">
        <v>2</v>
      </c>
      <c r="N922" s="2">
        <v>51.14</v>
      </c>
      <c r="O922" s="9">
        <v>0</v>
      </c>
      <c r="P922" s="2">
        <v>21.58</v>
      </c>
      <c r="Q922" s="2">
        <f t="shared" si="56"/>
        <v>102.28</v>
      </c>
      <c r="R922" s="2">
        <f t="shared" si="57"/>
        <v>43.16</v>
      </c>
      <c r="S922" s="2">
        <f t="shared" si="58"/>
        <v>59.120000000000005</v>
      </c>
      <c r="T922" s="6">
        <f t="shared" si="59"/>
        <v>0.57802111849824012</v>
      </c>
    </row>
    <row r="923" spans="1:20" ht="15.6" x14ac:dyDescent="0.3">
      <c r="A923" s="3" t="s">
        <v>992</v>
      </c>
      <c r="B923" s="4">
        <v>46178</v>
      </c>
      <c r="C923" s="5">
        <f>YEAR(SalesData[[#This Row],[Order Date]])</f>
        <v>2026</v>
      </c>
      <c r="D923" s="6" t="str">
        <f>"Q"&amp;ROUNDUP(MONTH(SalesData[[#This Row],[Order Date]])/3,0)</f>
        <v>Q2</v>
      </c>
      <c r="E923" s="7">
        <f>MONTH(SalesData[[#This Row],[Order Date]])</f>
        <v>6</v>
      </c>
      <c r="F923" s="6" t="str">
        <f>TEXT(SalesData[[#This Row],[Order Date]],"mmm")</f>
        <v>Jun</v>
      </c>
      <c r="G923" s="8" t="s">
        <v>21</v>
      </c>
      <c r="H923" s="8" t="s">
        <v>89</v>
      </c>
      <c r="I923" s="8" t="s">
        <v>48</v>
      </c>
      <c r="J923" s="8" t="s">
        <v>31</v>
      </c>
      <c r="K923" s="8" t="s">
        <v>32</v>
      </c>
      <c r="L923" s="8" t="s">
        <v>46</v>
      </c>
      <c r="M923" s="7">
        <v>2</v>
      </c>
      <c r="N923" s="2">
        <v>167.26</v>
      </c>
      <c r="O923" s="9">
        <v>0</v>
      </c>
      <c r="P923" s="2">
        <v>89.65</v>
      </c>
      <c r="Q923" s="2">
        <f t="shared" si="56"/>
        <v>334.52</v>
      </c>
      <c r="R923" s="2">
        <f t="shared" si="57"/>
        <v>179.3</v>
      </c>
      <c r="S923" s="2">
        <f t="shared" si="58"/>
        <v>155.21999999999997</v>
      </c>
      <c r="T923" s="6">
        <f t="shared" si="59"/>
        <v>0.46400813105344968</v>
      </c>
    </row>
    <row r="924" spans="1:20" ht="15.6" x14ac:dyDescent="0.3">
      <c r="A924" s="3" t="s">
        <v>993</v>
      </c>
      <c r="B924" s="4">
        <v>46265</v>
      </c>
      <c r="C924" s="5">
        <f>YEAR(SalesData[[#This Row],[Order Date]])</f>
        <v>2026</v>
      </c>
      <c r="D924" s="6" t="str">
        <f>"Q"&amp;ROUNDUP(MONTH(SalesData[[#This Row],[Order Date]])/3,0)</f>
        <v>Q3</v>
      </c>
      <c r="E924" s="7">
        <f>MONTH(SalesData[[#This Row],[Order Date]])</f>
        <v>8</v>
      </c>
      <c r="F924" s="6" t="str">
        <f>TEXT(SalesData[[#This Row],[Order Date]],"mmm")</f>
        <v>Aug</v>
      </c>
      <c r="G924" s="8" t="s">
        <v>21</v>
      </c>
      <c r="H924" s="8" t="s">
        <v>89</v>
      </c>
      <c r="I924" s="8" t="s">
        <v>30</v>
      </c>
      <c r="J924" s="8" t="s">
        <v>31</v>
      </c>
      <c r="K924" s="8" t="s">
        <v>51</v>
      </c>
      <c r="L924" s="8" t="s">
        <v>95</v>
      </c>
      <c r="M924" s="7">
        <v>1</v>
      </c>
      <c r="N924" s="2">
        <v>81.72</v>
      </c>
      <c r="O924" s="9">
        <v>0</v>
      </c>
      <c r="P924" s="2">
        <v>42.38</v>
      </c>
      <c r="Q924" s="2">
        <f t="shared" si="56"/>
        <v>81.72</v>
      </c>
      <c r="R924" s="2">
        <f t="shared" si="57"/>
        <v>42.38</v>
      </c>
      <c r="S924" s="2">
        <f t="shared" si="58"/>
        <v>39.339999999999996</v>
      </c>
      <c r="T924" s="6">
        <f t="shared" si="59"/>
        <v>0.48139990210474787</v>
      </c>
    </row>
    <row r="925" spans="1:20" ht="15.6" x14ac:dyDescent="0.3">
      <c r="A925" s="3" t="s">
        <v>994</v>
      </c>
      <c r="B925" s="4">
        <v>46223</v>
      </c>
      <c r="C925" s="5">
        <f>YEAR(SalesData[[#This Row],[Order Date]])</f>
        <v>2026</v>
      </c>
      <c r="D925" s="6" t="str">
        <f>"Q"&amp;ROUNDUP(MONTH(SalesData[[#This Row],[Order Date]])/3,0)</f>
        <v>Q3</v>
      </c>
      <c r="E925" s="7">
        <f>MONTH(SalesData[[#This Row],[Order Date]])</f>
        <v>7</v>
      </c>
      <c r="F925" s="6" t="str">
        <f>TEXT(SalesData[[#This Row],[Order Date]],"mmm")</f>
        <v>Jul</v>
      </c>
      <c r="G925" s="8" t="s">
        <v>28</v>
      </c>
      <c r="H925" s="8" t="s">
        <v>86</v>
      </c>
      <c r="I925" s="8" t="s">
        <v>30</v>
      </c>
      <c r="J925" s="8" t="s">
        <v>24</v>
      </c>
      <c r="K925" s="8" t="s">
        <v>39</v>
      </c>
      <c r="L925" s="8" t="s">
        <v>40</v>
      </c>
      <c r="M925" s="7">
        <v>1</v>
      </c>
      <c r="N925" s="2">
        <v>196.57</v>
      </c>
      <c r="O925" s="9">
        <v>0</v>
      </c>
      <c r="P925" s="2">
        <v>104.78</v>
      </c>
      <c r="Q925" s="2">
        <f t="shared" si="56"/>
        <v>196.57</v>
      </c>
      <c r="R925" s="2">
        <f t="shared" si="57"/>
        <v>104.78</v>
      </c>
      <c r="S925" s="2">
        <f t="shared" si="58"/>
        <v>91.789999999999992</v>
      </c>
      <c r="T925" s="6">
        <f t="shared" si="59"/>
        <v>0.46695833545301924</v>
      </c>
    </row>
    <row r="926" spans="1:20" ht="15.6" x14ac:dyDescent="0.3">
      <c r="A926" s="3" t="s">
        <v>995</v>
      </c>
      <c r="B926" s="4">
        <v>46172</v>
      </c>
      <c r="C926" s="5">
        <f>YEAR(SalesData[[#This Row],[Order Date]])</f>
        <v>2026</v>
      </c>
      <c r="D926" s="6" t="str">
        <f>"Q"&amp;ROUNDUP(MONTH(SalesData[[#This Row],[Order Date]])/3,0)</f>
        <v>Q2</v>
      </c>
      <c r="E926" s="7">
        <f>MONTH(SalesData[[#This Row],[Order Date]])</f>
        <v>5</v>
      </c>
      <c r="F926" s="6" t="str">
        <f>TEXT(SalesData[[#This Row],[Order Date]],"mmm")</f>
        <v>May</v>
      </c>
      <c r="G926" s="8" t="s">
        <v>61</v>
      </c>
      <c r="H926" s="8" t="s">
        <v>105</v>
      </c>
      <c r="I926" s="8" t="s">
        <v>48</v>
      </c>
      <c r="J926" s="8" t="s">
        <v>31</v>
      </c>
      <c r="K926" s="8" t="s">
        <v>32</v>
      </c>
      <c r="L926" s="8" t="s">
        <v>33</v>
      </c>
      <c r="M926" s="7">
        <v>2</v>
      </c>
      <c r="N926" s="2">
        <v>36.94</v>
      </c>
      <c r="O926" s="9">
        <v>0.05</v>
      </c>
      <c r="P926" s="2">
        <v>13.82</v>
      </c>
      <c r="Q926" s="2">
        <f t="shared" si="56"/>
        <v>70.185999999999993</v>
      </c>
      <c r="R926" s="2">
        <f t="shared" si="57"/>
        <v>27.64</v>
      </c>
      <c r="S926" s="2">
        <f t="shared" si="58"/>
        <v>42.545999999999992</v>
      </c>
      <c r="T926" s="6">
        <f t="shared" si="59"/>
        <v>0.60618926851508848</v>
      </c>
    </row>
    <row r="927" spans="1:20" ht="15.6" x14ac:dyDescent="0.3">
      <c r="A927" s="3" t="s">
        <v>996</v>
      </c>
      <c r="B927" s="4">
        <v>46331</v>
      </c>
      <c r="C927" s="5">
        <f>YEAR(SalesData[[#This Row],[Order Date]])</f>
        <v>2026</v>
      </c>
      <c r="D927" s="6" t="str">
        <f>"Q"&amp;ROUNDUP(MONTH(SalesData[[#This Row],[Order Date]])/3,0)</f>
        <v>Q4</v>
      </c>
      <c r="E927" s="7">
        <f>MONTH(SalesData[[#This Row],[Order Date]])</f>
        <v>11</v>
      </c>
      <c r="F927" s="6" t="str">
        <f>TEXT(SalesData[[#This Row],[Order Date]],"mmm")</f>
        <v>Nov</v>
      </c>
      <c r="G927" s="8" t="s">
        <v>54</v>
      </c>
      <c r="H927" s="8" t="s">
        <v>112</v>
      </c>
      <c r="I927" s="8" t="s">
        <v>23</v>
      </c>
      <c r="J927" s="8" t="s">
        <v>36</v>
      </c>
      <c r="K927" s="8" t="s">
        <v>32</v>
      </c>
      <c r="L927" s="8" t="s">
        <v>65</v>
      </c>
      <c r="M927" s="7">
        <v>2</v>
      </c>
      <c r="N927" s="2">
        <v>45.44</v>
      </c>
      <c r="O927" s="9">
        <v>0.05</v>
      </c>
      <c r="P927" s="2">
        <v>18.2</v>
      </c>
      <c r="Q927" s="2">
        <f t="shared" si="56"/>
        <v>86.335999999999999</v>
      </c>
      <c r="R927" s="2">
        <f t="shared" si="57"/>
        <v>36.4</v>
      </c>
      <c r="S927" s="2">
        <f t="shared" si="58"/>
        <v>49.936</v>
      </c>
      <c r="T927" s="6">
        <f t="shared" si="59"/>
        <v>0.57839140103780584</v>
      </c>
    </row>
    <row r="928" spans="1:20" ht="15.6" x14ac:dyDescent="0.3">
      <c r="A928" s="3" t="s">
        <v>997</v>
      </c>
      <c r="B928" s="4">
        <v>46334</v>
      </c>
      <c r="C928" s="5">
        <f>YEAR(SalesData[[#This Row],[Order Date]])</f>
        <v>2026</v>
      </c>
      <c r="D928" s="6" t="str">
        <f>"Q"&amp;ROUNDUP(MONTH(SalesData[[#This Row],[Order Date]])/3,0)</f>
        <v>Q4</v>
      </c>
      <c r="E928" s="7">
        <f>MONTH(SalesData[[#This Row],[Order Date]])</f>
        <v>11</v>
      </c>
      <c r="F928" s="6" t="str">
        <f>TEXT(SalesData[[#This Row],[Order Date]],"mmm")</f>
        <v>Nov</v>
      </c>
      <c r="G928" s="8" t="s">
        <v>28</v>
      </c>
      <c r="H928" s="8" t="s">
        <v>35</v>
      </c>
      <c r="I928" s="8" t="s">
        <v>30</v>
      </c>
      <c r="J928" s="8" t="s">
        <v>24</v>
      </c>
      <c r="K928" s="8" t="s">
        <v>25</v>
      </c>
      <c r="L928" s="8" t="s">
        <v>49</v>
      </c>
      <c r="M928" s="7">
        <v>1</v>
      </c>
      <c r="N928" s="2">
        <v>69.760000000000005</v>
      </c>
      <c r="O928" s="9">
        <v>0.15</v>
      </c>
      <c r="P928" s="2">
        <v>32.39</v>
      </c>
      <c r="Q928" s="2">
        <f t="shared" si="56"/>
        <v>59.295999999999999</v>
      </c>
      <c r="R928" s="2">
        <f t="shared" si="57"/>
        <v>32.39</v>
      </c>
      <c r="S928" s="2">
        <f t="shared" si="58"/>
        <v>26.905999999999999</v>
      </c>
      <c r="T928" s="6">
        <f t="shared" si="59"/>
        <v>0.45375742039935241</v>
      </c>
    </row>
    <row r="929" spans="1:20" ht="15.6" x14ac:dyDescent="0.3">
      <c r="A929" s="3" t="s">
        <v>998</v>
      </c>
      <c r="B929" s="4">
        <v>46370</v>
      </c>
      <c r="C929" s="5">
        <f>YEAR(SalesData[[#This Row],[Order Date]])</f>
        <v>2026</v>
      </c>
      <c r="D929" s="6" t="str">
        <f>"Q"&amp;ROUNDUP(MONTH(SalesData[[#This Row],[Order Date]])/3,0)</f>
        <v>Q4</v>
      </c>
      <c r="E929" s="7">
        <f>MONTH(SalesData[[#This Row],[Order Date]])</f>
        <v>12</v>
      </c>
      <c r="F929" s="6" t="str">
        <f>TEXT(SalesData[[#This Row],[Order Date]],"mmm")</f>
        <v>Dec</v>
      </c>
      <c r="G929" s="8" t="s">
        <v>21</v>
      </c>
      <c r="H929" s="8" t="s">
        <v>42</v>
      </c>
      <c r="I929" s="8" t="s">
        <v>30</v>
      </c>
      <c r="J929" s="8" t="s">
        <v>31</v>
      </c>
      <c r="K929" s="8" t="s">
        <v>39</v>
      </c>
      <c r="L929" s="8" t="s">
        <v>40</v>
      </c>
      <c r="M929" s="7">
        <v>1</v>
      </c>
      <c r="N929" s="2">
        <v>197.18</v>
      </c>
      <c r="O929" s="9">
        <v>0</v>
      </c>
      <c r="P929" s="2">
        <v>105.28</v>
      </c>
      <c r="Q929" s="2">
        <f t="shared" si="56"/>
        <v>197.18</v>
      </c>
      <c r="R929" s="2">
        <f t="shared" si="57"/>
        <v>105.28</v>
      </c>
      <c r="S929" s="2">
        <f t="shared" si="58"/>
        <v>91.9</v>
      </c>
      <c r="T929" s="6">
        <f t="shared" si="59"/>
        <v>0.46607160969672384</v>
      </c>
    </row>
    <row r="930" spans="1:20" ht="15.6" x14ac:dyDescent="0.3">
      <c r="A930" s="3" t="s">
        <v>999</v>
      </c>
      <c r="B930" s="4">
        <v>46094</v>
      </c>
      <c r="C930" s="5">
        <f>YEAR(SalesData[[#This Row],[Order Date]])</f>
        <v>2026</v>
      </c>
      <c r="D930" s="6" t="str">
        <f>"Q"&amp;ROUNDUP(MONTH(SalesData[[#This Row],[Order Date]])/3,0)</f>
        <v>Q1</v>
      </c>
      <c r="E930" s="7">
        <f>MONTH(SalesData[[#This Row],[Order Date]])</f>
        <v>3</v>
      </c>
      <c r="F930" s="6" t="str">
        <f>TEXT(SalesData[[#This Row],[Order Date]],"mmm")</f>
        <v>Mar</v>
      </c>
      <c r="G930" s="8" t="s">
        <v>28</v>
      </c>
      <c r="H930" s="8" t="s">
        <v>29</v>
      </c>
      <c r="I930" s="8" t="s">
        <v>30</v>
      </c>
      <c r="J930" s="8" t="s">
        <v>36</v>
      </c>
      <c r="K930" s="8" t="s">
        <v>32</v>
      </c>
      <c r="L930" s="8" t="s">
        <v>65</v>
      </c>
      <c r="M930" s="7">
        <v>4</v>
      </c>
      <c r="N930" s="2">
        <v>47.33</v>
      </c>
      <c r="O930" s="9">
        <v>0</v>
      </c>
      <c r="P930" s="2">
        <v>18.739999999999998</v>
      </c>
      <c r="Q930" s="2">
        <f t="shared" si="56"/>
        <v>189.32</v>
      </c>
      <c r="R930" s="2">
        <f t="shared" si="57"/>
        <v>74.959999999999994</v>
      </c>
      <c r="S930" s="2">
        <f t="shared" si="58"/>
        <v>114.36</v>
      </c>
      <c r="T930" s="6">
        <f t="shared" si="59"/>
        <v>0.60405662370589475</v>
      </c>
    </row>
    <row r="931" spans="1:20" ht="15.6" x14ac:dyDescent="0.3">
      <c r="A931" s="3" t="s">
        <v>1000</v>
      </c>
      <c r="B931" s="4">
        <v>46171</v>
      </c>
      <c r="C931" s="5">
        <f>YEAR(SalesData[[#This Row],[Order Date]])</f>
        <v>2026</v>
      </c>
      <c r="D931" s="6" t="str">
        <f>"Q"&amp;ROUNDUP(MONTH(SalesData[[#This Row],[Order Date]])/3,0)</f>
        <v>Q2</v>
      </c>
      <c r="E931" s="7">
        <f>MONTH(SalesData[[#This Row],[Order Date]])</f>
        <v>5</v>
      </c>
      <c r="F931" s="6" t="str">
        <f>TEXT(SalesData[[#This Row],[Order Date]],"mmm")</f>
        <v>May</v>
      </c>
      <c r="G931" s="8" t="s">
        <v>28</v>
      </c>
      <c r="H931" s="8" t="s">
        <v>86</v>
      </c>
      <c r="I931" s="8" t="s">
        <v>48</v>
      </c>
      <c r="J931" s="8" t="s">
        <v>31</v>
      </c>
      <c r="K931" s="8" t="s">
        <v>98</v>
      </c>
      <c r="L931" s="8" t="s">
        <v>122</v>
      </c>
      <c r="M931" s="7">
        <v>2</v>
      </c>
      <c r="N931" s="2">
        <v>36.9</v>
      </c>
      <c r="O931" s="9">
        <v>0</v>
      </c>
      <c r="P931" s="2">
        <v>14.07</v>
      </c>
      <c r="Q931" s="2">
        <f t="shared" si="56"/>
        <v>73.8</v>
      </c>
      <c r="R931" s="2">
        <f t="shared" si="57"/>
        <v>28.14</v>
      </c>
      <c r="S931" s="2">
        <f t="shared" si="58"/>
        <v>45.66</v>
      </c>
      <c r="T931" s="6">
        <f t="shared" si="59"/>
        <v>0.61869918699186988</v>
      </c>
    </row>
    <row r="932" spans="1:20" ht="15.6" x14ac:dyDescent="0.3">
      <c r="A932" s="3" t="s">
        <v>1001</v>
      </c>
      <c r="B932" s="4">
        <v>46055</v>
      </c>
      <c r="C932" s="5">
        <f>YEAR(SalesData[[#This Row],[Order Date]])</f>
        <v>2026</v>
      </c>
      <c r="D932" s="6" t="str">
        <f>"Q"&amp;ROUNDUP(MONTH(SalesData[[#This Row],[Order Date]])/3,0)</f>
        <v>Q1</v>
      </c>
      <c r="E932" s="7">
        <f>MONTH(SalesData[[#This Row],[Order Date]])</f>
        <v>2</v>
      </c>
      <c r="F932" s="6" t="str">
        <f>TEXT(SalesData[[#This Row],[Order Date]],"mmm")</f>
        <v>Feb</v>
      </c>
      <c r="G932" s="8" t="s">
        <v>54</v>
      </c>
      <c r="H932" s="8" t="s">
        <v>82</v>
      </c>
      <c r="I932" s="8" t="s">
        <v>48</v>
      </c>
      <c r="J932" s="8" t="s">
        <v>31</v>
      </c>
      <c r="K932" s="8" t="s">
        <v>39</v>
      </c>
      <c r="L932" s="8" t="s">
        <v>40</v>
      </c>
      <c r="M932" s="7">
        <v>3</v>
      </c>
      <c r="N932" s="2">
        <v>199.9</v>
      </c>
      <c r="O932" s="9">
        <v>0</v>
      </c>
      <c r="P932" s="2">
        <v>104.18</v>
      </c>
      <c r="Q932" s="2">
        <f t="shared" si="56"/>
        <v>599.70000000000005</v>
      </c>
      <c r="R932" s="2">
        <f t="shared" si="57"/>
        <v>312.54000000000002</v>
      </c>
      <c r="S932" s="2">
        <f t="shared" si="58"/>
        <v>287.16000000000003</v>
      </c>
      <c r="T932" s="6">
        <f t="shared" si="59"/>
        <v>0.47883941970985494</v>
      </c>
    </row>
    <row r="933" spans="1:20" ht="15.6" x14ac:dyDescent="0.3">
      <c r="A933" s="3" t="s">
        <v>1002</v>
      </c>
      <c r="B933" s="4">
        <v>46235</v>
      </c>
      <c r="C933" s="5">
        <f>YEAR(SalesData[[#This Row],[Order Date]])</f>
        <v>2026</v>
      </c>
      <c r="D933" s="6" t="str">
        <f>"Q"&amp;ROUNDUP(MONTH(SalesData[[#This Row],[Order Date]])/3,0)</f>
        <v>Q3</v>
      </c>
      <c r="E933" s="7">
        <f>MONTH(SalesData[[#This Row],[Order Date]])</f>
        <v>8</v>
      </c>
      <c r="F933" s="6" t="str">
        <f>TEXT(SalesData[[#This Row],[Order Date]],"mmm")</f>
        <v>Aug</v>
      </c>
      <c r="G933" s="8" t="s">
        <v>28</v>
      </c>
      <c r="H933" s="8" t="s">
        <v>29</v>
      </c>
      <c r="I933" s="8" t="s">
        <v>48</v>
      </c>
      <c r="J933" s="8" t="s">
        <v>31</v>
      </c>
      <c r="K933" s="8" t="s">
        <v>32</v>
      </c>
      <c r="L933" s="8" t="s">
        <v>33</v>
      </c>
      <c r="M933" s="7">
        <v>3</v>
      </c>
      <c r="N933" s="2">
        <v>35.619999999999997</v>
      </c>
      <c r="O933" s="9">
        <v>0.05</v>
      </c>
      <c r="P933" s="2">
        <v>13.47</v>
      </c>
      <c r="Q933" s="2">
        <f t="shared" si="56"/>
        <v>101.51699999999998</v>
      </c>
      <c r="R933" s="2">
        <f t="shared" si="57"/>
        <v>40.410000000000004</v>
      </c>
      <c r="S933" s="2">
        <f t="shared" si="58"/>
        <v>61.106999999999978</v>
      </c>
      <c r="T933" s="6">
        <f t="shared" si="59"/>
        <v>0.60193859156594454</v>
      </c>
    </row>
    <row r="934" spans="1:20" ht="15.6" x14ac:dyDescent="0.3">
      <c r="A934" s="3" t="s">
        <v>1003</v>
      </c>
      <c r="B934" s="4">
        <v>46330</v>
      </c>
      <c r="C934" s="5">
        <f>YEAR(SalesData[[#This Row],[Order Date]])</f>
        <v>2026</v>
      </c>
      <c r="D934" s="6" t="str">
        <f>"Q"&amp;ROUNDUP(MONTH(SalesData[[#This Row],[Order Date]])/3,0)</f>
        <v>Q4</v>
      </c>
      <c r="E934" s="7">
        <f>MONTH(SalesData[[#This Row],[Order Date]])</f>
        <v>11</v>
      </c>
      <c r="F934" s="6" t="str">
        <f>TEXT(SalesData[[#This Row],[Order Date]],"mmm")</f>
        <v>Nov</v>
      </c>
      <c r="G934" s="8" t="s">
        <v>28</v>
      </c>
      <c r="H934" s="8" t="s">
        <v>86</v>
      </c>
      <c r="I934" s="8" t="s">
        <v>23</v>
      </c>
      <c r="J934" s="8" t="s">
        <v>24</v>
      </c>
      <c r="K934" s="8" t="s">
        <v>25</v>
      </c>
      <c r="L934" s="8" t="s">
        <v>49</v>
      </c>
      <c r="M934" s="7">
        <v>4</v>
      </c>
      <c r="N934" s="2">
        <v>70.010000000000005</v>
      </c>
      <c r="O934" s="9">
        <v>0.05</v>
      </c>
      <c r="P934" s="2">
        <v>31.43</v>
      </c>
      <c r="Q934" s="2">
        <f t="shared" si="56"/>
        <v>266.03800000000001</v>
      </c>
      <c r="R934" s="2">
        <f t="shared" si="57"/>
        <v>125.72</v>
      </c>
      <c r="S934" s="2">
        <f t="shared" si="58"/>
        <v>140.31800000000001</v>
      </c>
      <c r="T934" s="6">
        <f t="shared" si="59"/>
        <v>0.52743593020545942</v>
      </c>
    </row>
    <row r="935" spans="1:20" ht="15.6" x14ac:dyDescent="0.3">
      <c r="A935" s="3" t="s">
        <v>1004</v>
      </c>
      <c r="B935" s="4">
        <v>46377</v>
      </c>
      <c r="C935" s="5">
        <f>YEAR(SalesData[[#This Row],[Order Date]])</f>
        <v>2026</v>
      </c>
      <c r="D935" s="6" t="str">
        <f>"Q"&amp;ROUNDUP(MONTH(SalesData[[#This Row],[Order Date]])/3,0)</f>
        <v>Q4</v>
      </c>
      <c r="E935" s="7">
        <f>MONTH(SalesData[[#This Row],[Order Date]])</f>
        <v>12</v>
      </c>
      <c r="F935" s="6" t="str">
        <f>TEXT(SalesData[[#This Row],[Order Date]],"mmm")</f>
        <v>Dec</v>
      </c>
      <c r="G935" s="8" t="s">
        <v>54</v>
      </c>
      <c r="H935" s="8" t="s">
        <v>92</v>
      </c>
      <c r="I935" s="8" t="s">
        <v>30</v>
      </c>
      <c r="J935" s="8" t="s">
        <v>31</v>
      </c>
      <c r="K935" s="8" t="s">
        <v>98</v>
      </c>
      <c r="L935" s="8" t="s">
        <v>122</v>
      </c>
      <c r="M935" s="7">
        <v>1</v>
      </c>
      <c r="N935" s="2">
        <v>35.799999999999997</v>
      </c>
      <c r="O935" s="9">
        <v>0.05</v>
      </c>
      <c r="P935" s="2">
        <v>14.12</v>
      </c>
      <c r="Q935" s="2">
        <f t="shared" si="56"/>
        <v>34.01</v>
      </c>
      <c r="R935" s="2">
        <f t="shared" si="57"/>
        <v>14.12</v>
      </c>
      <c r="S935" s="2">
        <f t="shared" si="58"/>
        <v>19.89</v>
      </c>
      <c r="T935" s="6">
        <f t="shared" si="59"/>
        <v>0.58482799176712741</v>
      </c>
    </row>
    <row r="936" spans="1:20" ht="15.6" x14ac:dyDescent="0.3">
      <c r="A936" s="3" t="s">
        <v>1005</v>
      </c>
      <c r="B936" s="4">
        <v>46351</v>
      </c>
      <c r="C936" s="5">
        <f>YEAR(SalesData[[#This Row],[Order Date]])</f>
        <v>2026</v>
      </c>
      <c r="D936" s="6" t="str">
        <f>"Q"&amp;ROUNDUP(MONTH(SalesData[[#This Row],[Order Date]])/3,0)</f>
        <v>Q4</v>
      </c>
      <c r="E936" s="7">
        <f>MONTH(SalesData[[#This Row],[Order Date]])</f>
        <v>11</v>
      </c>
      <c r="F936" s="6" t="str">
        <f>TEXT(SalesData[[#This Row],[Order Date]],"mmm")</f>
        <v>Nov</v>
      </c>
      <c r="G936" s="8" t="s">
        <v>61</v>
      </c>
      <c r="H936" s="8" t="s">
        <v>69</v>
      </c>
      <c r="I936" s="8" t="s">
        <v>30</v>
      </c>
      <c r="J936" s="8" t="s">
        <v>24</v>
      </c>
      <c r="K936" s="8" t="s">
        <v>25</v>
      </c>
      <c r="L936" s="8" t="s">
        <v>49</v>
      </c>
      <c r="M936" s="7">
        <v>1</v>
      </c>
      <c r="N936" s="2">
        <v>70.099999999999994</v>
      </c>
      <c r="O936" s="9">
        <v>0.15</v>
      </c>
      <c r="P936" s="2">
        <v>32.28</v>
      </c>
      <c r="Q936" s="2">
        <f t="shared" si="56"/>
        <v>59.584999999999994</v>
      </c>
      <c r="R936" s="2">
        <f t="shared" si="57"/>
        <v>32.28</v>
      </c>
      <c r="S936" s="2">
        <f t="shared" si="58"/>
        <v>27.304999999999993</v>
      </c>
      <c r="T936" s="6">
        <f t="shared" si="59"/>
        <v>0.45825291600234952</v>
      </c>
    </row>
    <row r="937" spans="1:20" ht="15.6" x14ac:dyDescent="0.3">
      <c r="A937" s="3" t="s">
        <v>1006</v>
      </c>
      <c r="B937" s="4">
        <v>46282</v>
      </c>
      <c r="C937" s="5">
        <f>YEAR(SalesData[[#This Row],[Order Date]])</f>
        <v>2026</v>
      </c>
      <c r="D937" s="6" t="str">
        <f>"Q"&amp;ROUNDUP(MONTH(SalesData[[#This Row],[Order Date]])/3,0)</f>
        <v>Q3</v>
      </c>
      <c r="E937" s="7">
        <f>MONTH(SalesData[[#This Row],[Order Date]])</f>
        <v>9</v>
      </c>
      <c r="F937" s="6" t="str">
        <f>TEXT(SalesData[[#This Row],[Order Date]],"mmm")</f>
        <v>Sep</v>
      </c>
      <c r="G937" s="8" t="s">
        <v>61</v>
      </c>
      <c r="H937" s="8" t="s">
        <v>105</v>
      </c>
      <c r="I937" s="8" t="s">
        <v>48</v>
      </c>
      <c r="J937" s="8" t="s">
        <v>24</v>
      </c>
      <c r="K937" s="8" t="s">
        <v>98</v>
      </c>
      <c r="L937" s="8" t="s">
        <v>103</v>
      </c>
      <c r="M937" s="7">
        <v>1</v>
      </c>
      <c r="N937" s="2">
        <v>50.47</v>
      </c>
      <c r="O937" s="9">
        <v>0.05</v>
      </c>
      <c r="P937" s="2">
        <v>22.27</v>
      </c>
      <c r="Q937" s="2">
        <f t="shared" si="56"/>
        <v>47.946499999999993</v>
      </c>
      <c r="R937" s="2">
        <f t="shared" si="57"/>
        <v>22.27</v>
      </c>
      <c r="S937" s="2">
        <f t="shared" si="58"/>
        <v>25.676499999999994</v>
      </c>
      <c r="T937" s="6">
        <f t="shared" si="59"/>
        <v>0.53552396942425406</v>
      </c>
    </row>
    <row r="938" spans="1:20" ht="15.6" x14ac:dyDescent="0.3">
      <c r="A938" s="3" t="s">
        <v>1007</v>
      </c>
      <c r="B938" s="4">
        <v>46172</v>
      </c>
      <c r="C938" s="5">
        <f>YEAR(SalesData[[#This Row],[Order Date]])</f>
        <v>2026</v>
      </c>
      <c r="D938" s="6" t="str">
        <f>"Q"&amp;ROUNDUP(MONTH(SalesData[[#This Row],[Order Date]])/3,0)</f>
        <v>Q2</v>
      </c>
      <c r="E938" s="7">
        <f>MONTH(SalesData[[#This Row],[Order Date]])</f>
        <v>5</v>
      </c>
      <c r="F938" s="6" t="str">
        <f>TEXT(SalesData[[#This Row],[Order Date]],"mmm")</f>
        <v>May</v>
      </c>
      <c r="G938" s="8" t="s">
        <v>28</v>
      </c>
      <c r="H938" s="8" t="s">
        <v>29</v>
      </c>
      <c r="I938" s="8" t="s">
        <v>30</v>
      </c>
      <c r="J938" s="8" t="s">
        <v>24</v>
      </c>
      <c r="K938" s="8" t="s">
        <v>39</v>
      </c>
      <c r="L938" s="8" t="s">
        <v>40</v>
      </c>
      <c r="M938" s="7">
        <v>3</v>
      </c>
      <c r="N938" s="2">
        <v>199.17</v>
      </c>
      <c r="O938" s="9">
        <v>0.05</v>
      </c>
      <c r="P938" s="2">
        <v>105.24</v>
      </c>
      <c r="Q938" s="2">
        <f t="shared" si="56"/>
        <v>567.6345</v>
      </c>
      <c r="R938" s="2">
        <f t="shared" si="57"/>
        <v>315.71999999999997</v>
      </c>
      <c r="S938" s="2">
        <f t="shared" si="58"/>
        <v>251.91450000000003</v>
      </c>
      <c r="T938" s="6">
        <f t="shared" si="59"/>
        <v>0.4437970207941907</v>
      </c>
    </row>
    <row r="939" spans="1:20" ht="15.6" x14ac:dyDescent="0.3">
      <c r="A939" s="3" t="s">
        <v>1008</v>
      </c>
      <c r="B939" s="4">
        <v>46318</v>
      </c>
      <c r="C939" s="5">
        <f>YEAR(SalesData[[#This Row],[Order Date]])</f>
        <v>2026</v>
      </c>
      <c r="D939" s="6" t="str">
        <f>"Q"&amp;ROUNDUP(MONTH(SalesData[[#This Row],[Order Date]])/3,0)</f>
        <v>Q4</v>
      </c>
      <c r="E939" s="7">
        <f>MONTH(SalesData[[#This Row],[Order Date]])</f>
        <v>10</v>
      </c>
      <c r="F939" s="6" t="str">
        <f>TEXT(SalesData[[#This Row],[Order Date]],"mmm")</f>
        <v>Oct</v>
      </c>
      <c r="G939" s="8" t="s">
        <v>54</v>
      </c>
      <c r="H939" s="8" t="s">
        <v>55</v>
      </c>
      <c r="I939" s="8" t="s">
        <v>30</v>
      </c>
      <c r="J939" s="8" t="s">
        <v>31</v>
      </c>
      <c r="K939" s="8" t="s">
        <v>51</v>
      </c>
      <c r="L939" s="8" t="s">
        <v>95</v>
      </c>
      <c r="M939" s="7">
        <v>1</v>
      </c>
      <c r="N939" s="2">
        <v>82.28</v>
      </c>
      <c r="O939" s="9">
        <v>0</v>
      </c>
      <c r="P939" s="2">
        <v>42.08</v>
      </c>
      <c r="Q939" s="2">
        <f t="shared" si="56"/>
        <v>82.28</v>
      </c>
      <c r="R939" s="2">
        <f t="shared" si="57"/>
        <v>42.08</v>
      </c>
      <c r="S939" s="2">
        <f t="shared" si="58"/>
        <v>40.200000000000003</v>
      </c>
      <c r="T939" s="6">
        <f t="shared" si="59"/>
        <v>0.48857559552746721</v>
      </c>
    </row>
    <row r="940" spans="1:20" ht="15.6" x14ac:dyDescent="0.3">
      <c r="A940" s="3" t="s">
        <v>1009</v>
      </c>
      <c r="B940" s="4">
        <v>46204</v>
      </c>
      <c r="C940" s="5">
        <f>YEAR(SalesData[[#This Row],[Order Date]])</f>
        <v>2026</v>
      </c>
      <c r="D940" s="6" t="str">
        <f>"Q"&amp;ROUNDUP(MONTH(SalesData[[#This Row],[Order Date]])/3,0)</f>
        <v>Q3</v>
      </c>
      <c r="E940" s="7">
        <f>MONTH(SalesData[[#This Row],[Order Date]])</f>
        <v>7</v>
      </c>
      <c r="F940" s="6" t="str">
        <f>TEXT(SalesData[[#This Row],[Order Date]],"mmm")</f>
        <v>Jul</v>
      </c>
      <c r="G940" s="8" t="s">
        <v>21</v>
      </c>
      <c r="H940" s="8" t="s">
        <v>22</v>
      </c>
      <c r="I940" s="8" t="s">
        <v>45</v>
      </c>
      <c r="J940" s="8" t="s">
        <v>36</v>
      </c>
      <c r="K940" s="8" t="s">
        <v>32</v>
      </c>
      <c r="L940" s="8" t="s">
        <v>46</v>
      </c>
      <c r="M940" s="7">
        <v>10</v>
      </c>
      <c r="N940" s="2">
        <v>161.78</v>
      </c>
      <c r="O940" s="9">
        <v>0.1</v>
      </c>
      <c r="P940" s="2">
        <v>85.11</v>
      </c>
      <c r="Q940" s="2">
        <f t="shared" si="56"/>
        <v>1456.02</v>
      </c>
      <c r="R940" s="2">
        <f t="shared" si="57"/>
        <v>851.1</v>
      </c>
      <c r="S940" s="2">
        <f t="shared" si="58"/>
        <v>604.91999999999996</v>
      </c>
      <c r="T940" s="6">
        <f t="shared" si="59"/>
        <v>0.4154613260806857</v>
      </c>
    </row>
    <row r="941" spans="1:20" ht="15.6" x14ac:dyDescent="0.3">
      <c r="A941" s="3" t="s">
        <v>1010</v>
      </c>
      <c r="B941" s="4">
        <v>46384</v>
      </c>
      <c r="C941" s="5">
        <f>YEAR(SalesData[[#This Row],[Order Date]])</f>
        <v>2026</v>
      </c>
      <c r="D941" s="6" t="str">
        <f>"Q"&amp;ROUNDUP(MONTH(SalesData[[#This Row],[Order Date]])/3,0)</f>
        <v>Q4</v>
      </c>
      <c r="E941" s="7">
        <f>MONTH(SalesData[[#This Row],[Order Date]])</f>
        <v>12</v>
      </c>
      <c r="F941" s="6" t="str">
        <f>TEXT(SalesData[[#This Row],[Order Date]],"mmm")</f>
        <v>Dec</v>
      </c>
      <c r="G941" s="8" t="s">
        <v>28</v>
      </c>
      <c r="H941" s="8" t="s">
        <v>86</v>
      </c>
      <c r="I941" s="8" t="s">
        <v>30</v>
      </c>
      <c r="J941" s="8" t="s">
        <v>24</v>
      </c>
      <c r="K941" s="8" t="s">
        <v>32</v>
      </c>
      <c r="L941" s="8" t="s">
        <v>65</v>
      </c>
      <c r="M941" s="7">
        <v>1</v>
      </c>
      <c r="N941" s="2">
        <v>45.69</v>
      </c>
      <c r="O941" s="9">
        <v>0.2</v>
      </c>
      <c r="P941" s="2">
        <v>18.829999999999998</v>
      </c>
      <c r="Q941" s="2">
        <f t="shared" si="56"/>
        <v>36.552</v>
      </c>
      <c r="R941" s="2">
        <f t="shared" si="57"/>
        <v>18.829999999999998</v>
      </c>
      <c r="S941" s="2">
        <f t="shared" si="58"/>
        <v>17.722000000000001</v>
      </c>
      <c r="T941" s="6">
        <f t="shared" si="59"/>
        <v>0.48484351061501429</v>
      </c>
    </row>
    <row r="942" spans="1:20" ht="15.6" x14ac:dyDescent="0.3">
      <c r="A942" s="3" t="s">
        <v>1011</v>
      </c>
      <c r="B942" s="4">
        <v>46239</v>
      </c>
      <c r="C942" s="5">
        <f>YEAR(SalesData[[#This Row],[Order Date]])</f>
        <v>2026</v>
      </c>
      <c r="D942" s="6" t="str">
        <f>"Q"&amp;ROUNDUP(MONTH(SalesData[[#This Row],[Order Date]])/3,0)</f>
        <v>Q3</v>
      </c>
      <c r="E942" s="7">
        <f>MONTH(SalesData[[#This Row],[Order Date]])</f>
        <v>8</v>
      </c>
      <c r="F942" s="6" t="str">
        <f>TEXT(SalesData[[#This Row],[Order Date]],"mmm")</f>
        <v>Aug</v>
      </c>
      <c r="G942" s="8" t="s">
        <v>61</v>
      </c>
      <c r="H942" s="8" t="s">
        <v>76</v>
      </c>
      <c r="I942" s="8" t="s">
        <v>23</v>
      </c>
      <c r="J942" s="8" t="s">
        <v>31</v>
      </c>
      <c r="K942" s="8" t="s">
        <v>51</v>
      </c>
      <c r="L942" s="8" t="s">
        <v>95</v>
      </c>
      <c r="M942" s="7">
        <v>1</v>
      </c>
      <c r="N942" s="2">
        <v>80.790000000000006</v>
      </c>
      <c r="O942" s="9">
        <v>0.1</v>
      </c>
      <c r="P942" s="2">
        <v>43.65</v>
      </c>
      <c r="Q942" s="2">
        <f t="shared" si="56"/>
        <v>72.711000000000013</v>
      </c>
      <c r="R942" s="2">
        <f t="shared" si="57"/>
        <v>43.65</v>
      </c>
      <c r="S942" s="2">
        <f t="shared" si="58"/>
        <v>29.061000000000014</v>
      </c>
      <c r="T942" s="6">
        <f t="shared" si="59"/>
        <v>0.39967817799232591</v>
      </c>
    </row>
    <row r="943" spans="1:20" ht="15.6" x14ac:dyDescent="0.3">
      <c r="A943" s="3" t="s">
        <v>1012</v>
      </c>
      <c r="B943" s="4">
        <v>46089</v>
      </c>
      <c r="C943" s="5">
        <f>YEAR(SalesData[[#This Row],[Order Date]])</f>
        <v>2026</v>
      </c>
      <c r="D943" s="6" t="str">
        <f>"Q"&amp;ROUNDUP(MONTH(SalesData[[#This Row],[Order Date]])/3,0)</f>
        <v>Q1</v>
      </c>
      <c r="E943" s="7">
        <f>MONTH(SalesData[[#This Row],[Order Date]])</f>
        <v>3</v>
      </c>
      <c r="F943" s="6" t="str">
        <f>TEXT(SalesData[[#This Row],[Order Date]],"mmm")</f>
        <v>Mar</v>
      </c>
      <c r="G943" s="8" t="s">
        <v>54</v>
      </c>
      <c r="H943" s="8" t="s">
        <v>112</v>
      </c>
      <c r="I943" s="8" t="s">
        <v>23</v>
      </c>
      <c r="J943" s="8" t="s">
        <v>31</v>
      </c>
      <c r="K943" s="8" t="s">
        <v>25</v>
      </c>
      <c r="L943" s="8" t="s">
        <v>74</v>
      </c>
      <c r="M943" s="7">
        <v>1</v>
      </c>
      <c r="N943" s="2">
        <v>94.38</v>
      </c>
      <c r="O943" s="9">
        <v>0</v>
      </c>
      <c r="P943" s="2">
        <v>44.78</v>
      </c>
      <c r="Q943" s="2">
        <f t="shared" si="56"/>
        <v>94.38</v>
      </c>
      <c r="R943" s="2">
        <f t="shared" si="57"/>
        <v>44.78</v>
      </c>
      <c r="S943" s="2">
        <f t="shared" si="58"/>
        <v>49.599999999999994</v>
      </c>
      <c r="T943" s="6">
        <f t="shared" si="59"/>
        <v>0.52553507098961638</v>
      </c>
    </row>
    <row r="944" spans="1:20" ht="15.6" x14ac:dyDescent="0.3">
      <c r="A944" s="3" t="s">
        <v>1013</v>
      </c>
      <c r="B944" s="4">
        <v>46119</v>
      </c>
      <c r="C944" s="5">
        <f>YEAR(SalesData[[#This Row],[Order Date]])</f>
        <v>2026</v>
      </c>
      <c r="D944" s="6" t="str">
        <f>"Q"&amp;ROUNDUP(MONTH(SalesData[[#This Row],[Order Date]])/3,0)</f>
        <v>Q2</v>
      </c>
      <c r="E944" s="7">
        <f>MONTH(SalesData[[#This Row],[Order Date]])</f>
        <v>4</v>
      </c>
      <c r="F944" s="6" t="str">
        <f>TEXT(SalesData[[#This Row],[Order Date]],"mmm")</f>
        <v>Apr</v>
      </c>
      <c r="G944" s="8" t="s">
        <v>21</v>
      </c>
      <c r="H944" s="8" t="s">
        <v>42</v>
      </c>
      <c r="I944" s="8" t="s">
        <v>23</v>
      </c>
      <c r="J944" s="8" t="s">
        <v>36</v>
      </c>
      <c r="K944" s="8" t="s">
        <v>51</v>
      </c>
      <c r="L944" s="8" t="s">
        <v>58</v>
      </c>
      <c r="M944" s="7">
        <v>1</v>
      </c>
      <c r="N944" s="2">
        <v>101.13</v>
      </c>
      <c r="O944" s="9">
        <v>0</v>
      </c>
      <c r="P944" s="2">
        <v>50.8</v>
      </c>
      <c r="Q944" s="2">
        <f t="shared" si="56"/>
        <v>101.13</v>
      </c>
      <c r="R944" s="2">
        <f t="shared" si="57"/>
        <v>50.8</v>
      </c>
      <c r="S944" s="2">
        <f t="shared" si="58"/>
        <v>50.33</v>
      </c>
      <c r="T944" s="6">
        <f t="shared" si="59"/>
        <v>0.49767625828141998</v>
      </c>
    </row>
    <row r="945" spans="1:20" ht="15.6" x14ac:dyDescent="0.3">
      <c r="A945" s="3" t="s">
        <v>1014</v>
      </c>
      <c r="B945" s="4">
        <v>46312</v>
      </c>
      <c r="C945" s="5">
        <f>YEAR(SalesData[[#This Row],[Order Date]])</f>
        <v>2026</v>
      </c>
      <c r="D945" s="6" t="str">
        <f>"Q"&amp;ROUNDUP(MONTH(SalesData[[#This Row],[Order Date]])/3,0)</f>
        <v>Q4</v>
      </c>
      <c r="E945" s="7">
        <f>MONTH(SalesData[[#This Row],[Order Date]])</f>
        <v>10</v>
      </c>
      <c r="F945" s="6" t="str">
        <f>TEXT(SalesData[[#This Row],[Order Date]],"mmm")</f>
        <v>Oct</v>
      </c>
      <c r="G945" s="8" t="s">
        <v>61</v>
      </c>
      <c r="H945" s="8" t="s">
        <v>105</v>
      </c>
      <c r="I945" s="8" t="s">
        <v>30</v>
      </c>
      <c r="J945" s="8" t="s">
        <v>24</v>
      </c>
      <c r="K945" s="8" t="s">
        <v>39</v>
      </c>
      <c r="L945" s="8" t="s">
        <v>67</v>
      </c>
      <c r="M945" s="7">
        <v>1</v>
      </c>
      <c r="N945" s="2">
        <v>123.11</v>
      </c>
      <c r="O945" s="9">
        <v>0</v>
      </c>
      <c r="P945" s="2">
        <v>58.99</v>
      </c>
      <c r="Q945" s="2">
        <f t="shared" si="56"/>
        <v>123.11</v>
      </c>
      <c r="R945" s="2">
        <f t="shared" si="57"/>
        <v>58.99</v>
      </c>
      <c r="S945" s="2">
        <f t="shared" si="58"/>
        <v>64.12</v>
      </c>
      <c r="T945" s="6">
        <f t="shared" si="59"/>
        <v>0.52083502558687356</v>
      </c>
    </row>
    <row r="946" spans="1:20" ht="15.6" x14ac:dyDescent="0.3">
      <c r="A946" s="3" t="s">
        <v>1015</v>
      </c>
      <c r="B946" s="4">
        <v>46144</v>
      </c>
      <c r="C946" s="5">
        <f>YEAR(SalesData[[#This Row],[Order Date]])</f>
        <v>2026</v>
      </c>
      <c r="D946" s="6" t="str">
        <f>"Q"&amp;ROUNDUP(MONTH(SalesData[[#This Row],[Order Date]])/3,0)</f>
        <v>Q2</v>
      </c>
      <c r="E946" s="7">
        <f>MONTH(SalesData[[#This Row],[Order Date]])</f>
        <v>5</v>
      </c>
      <c r="F946" s="6" t="str">
        <f>TEXT(SalesData[[#This Row],[Order Date]],"mmm")</f>
        <v>May</v>
      </c>
      <c r="G946" s="8" t="s">
        <v>28</v>
      </c>
      <c r="H946" s="8" t="s">
        <v>29</v>
      </c>
      <c r="I946" s="8" t="s">
        <v>23</v>
      </c>
      <c r="J946" s="8" t="s">
        <v>24</v>
      </c>
      <c r="K946" s="8" t="s">
        <v>25</v>
      </c>
      <c r="L946" s="8" t="s">
        <v>70</v>
      </c>
      <c r="M946" s="7">
        <v>1</v>
      </c>
      <c r="N946" s="2">
        <v>145.68</v>
      </c>
      <c r="O946" s="9">
        <v>0</v>
      </c>
      <c r="P946" s="2">
        <v>77.8</v>
      </c>
      <c r="Q946" s="2">
        <f t="shared" si="56"/>
        <v>145.68</v>
      </c>
      <c r="R946" s="2">
        <f t="shared" si="57"/>
        <v>77.8</v>
      </c>
      <c r="S946" s="2">
        <f t="shared" si="58"/>
        <v>67.88000000000001</v>
      </c>
      <c r="T946" s="6">
        <f t="shared" si="59"/>
        <v>0.46595277320153766</v>
      </c>
    </row>
    <row r="947" spans="1:20" ht="15.6" x14ac:dyDescent="0.3">
      <c r="A947" s="3" t="s">
        <v>1016</v>
      </c>
      <c r="B947" s="4">
        <v>46161</v>
      </c>
      <c r="C947" s="5">
        <f>YEAR(SalesData[[#This Row],[Order Date]])</f>
        <v>2026</v>
      </c>
      <c r="D947" s="6" t="str">
        <f>"Q"&amp;ROUNDUP(MONTH(SalesData[[#This Row],[Order Date]])/3,0)</f>
        <v>Q2</v>
      </c>
      <c r="E947" s="7">
        <f>MONTH(SalesData[[#This Row],[Order Date]])</f>
        <v>5</v>
      </c>
      <c r="F947" s="6" t="str">
        <f>TEXT(SalesData[[#This Row],[Order Date]],"mmm")</f>
        <v>May</v>
      </c>
      <c r="G947" s="8" t="s">
        <v>28</v>
      </c>
      <c r="H947" s="8" t="s">
        <v>86</v>
      </c>
      <c r="I947" s="8" t="s">
        <v>30</v>
      </c>
      <c r="J947" s="8" t="s">
        <v>36</v>
      </c>
      <c r="K947" s="8" t="s">
        <v>25</v>
      </c>
      <c r="L947" s="8" t="s">
        <v>26</v>
      </c>
      <c r="M947" s="7">
        <v>1</v>
      </c>
      <c r="N947" s="2">
        <v>153.16999999999999</v>
      </c>
      <c r="O947" s="9">
        <v>0</v>
      </c>
      <c r="P947" s="2">
        <v>78.489999999999995</v>
      </c>
      <c r="Q947" s="2">
        <f t="shared" si="56"/>
        <v>153.16999999999999</v>
      </c>
      <c r="R947" s="2">
        <f t="shared" si="57"/>
        <v>78.489999999999995</v>
      </c>
      <c r="S947" s="2">
        <f t="shared" si="58"/>
        <v>74.679999999999993</v>
      </c>
      <c r="T947" s="6">
        <f t="shared" si="59"/>
        <v>0.48756283867598094</v>
      </c>
    </row>
    <row r="948" spans="1:20" ht="15.6" x14ac:dyDescent="0.3">
      <c r="A948" s="3" t="s">
        <v>1017</v>
      </c>
      <c r="B948" s="4">
        <v>46053</v>
      </c>
      <c r="C948" s="5">
        <f>YEAR(SalesData[[#This Row],[Order Date]])</f>
        <v>2026</v>
      </c>
      <c r="D948" s="6" t="str">
        <f>"Q"&amp;ROUNDUP(MONTH(SalesData[[#This Row],[Order Date]])/3,0)</f>
        <v>Q1</v>
      </c>
      <c r="E948" s="7">
        <f>MONTH(SalesData[[#This Row],[Order Date]])</f>
        <v>1</v>
      </c>
      <c r="F948" s="6" t="str">
        <f>TEXT(SalesData[[#This Row],[Order Date]],"mmm")</f>
        <v>Jan</v>
      </c>
      <c r="G948" s="8" t="s">
        <v>28</v>
      </c>
      <c r="H948" s="8" t="s">
        <v>86</v>
      </c>
      <c r="I948" s="8" t="s">
        <v>30</v>
      </c>
      <c r="J948" s="8" t="s">
        <v>24</v>
      </c>
      <c r="K948" s="8" t="s">
        <v>32</v>
      </c>
      <c r="L948" s="8" t="s">
        <v>33</v>
      </c>
      <c r="M948" s="7">
        <v>1</v>
      </c>
      <c r="N948" s="2">
        <v>36.020000000000003</v>
      </c>
      <c r="O948" s="9">
        <v>0</v>
      </c>
      <c r="P948" s="2">
        <v>13.34</v>
      </c>
      <c r="Q948" s="2">
        <f t="shared" si="56"/>
        <v>36.020000000000003</v>
      </c>
      <c r="R948" s="2">
        <f t="shared" si="57"/>
        <v>13.34</v>
      </c>
      <c r="S948" s="2">
        <f t="shared" si="58"/>
        <v>22.680000000000003</v>
      </c>
      <c r="T948" s="6">
        <f t="shared" si="59"/>
        <v>0.62965019433647973</v>
      </c>
    </row>
    <row r="949" spans="1:20" ht="15.6" x14ac:dyDescent="0.3">
      <c r="A949" s="3" t="s">
        <v>1018</v>
      </c>
      <c r="B949" s="4">
        <v>46332</v>
      </c>
      <c r="C949" s="5">
        <f>YEAR(SalesData[[#This Row],[Order Date]])</f>
        <v>2026</v>
      </c>
      <c r="D949" s="6" t="str">
        <f>"Q"&amp;ROUNDUP(MONTH(SalesData[[#This Row],[Order Date]])/3,0)</f>
        <v>Q4</v>
      </c>
      <c r="E949" s="7">
        <f>MONTH(SalesData[[#This Row],[Order Date]])</f>
        <v>11</v>
      </c>
      <c r="F949" s="6" t="str">
        <f>TEXT(SalesData[[#This Row],[Order Date]],"mmm")</f>
        <v>Nov</v>
      </c>
      <c r="G949" s="8" t="s">
        <v>54</v>
      </c>
      <c r="H949" s="8" t="s">
        <v>92</v>
      </c>
      <c r="I949" s="8" t="s">
        <v>48</v>
      </c>
      <c r="J949" s="8" t="s">
        <v>36</v>
      </c>
      <c r="K949" s="8" t="s">
        <v>25</v>
      </c>
      <c r="L949" s="8" t="s">
        <v>74</v>
      </c>
      <c r="M949" s="7">
        <v>1</v>
      </c>
      <c r="N949" s="2">
        <v>93.48</v>
      </c>
      <c r="O949" s="9">
        <v>0.05</v>
      </c>
      <c r="P949" s="2">
        <v>46.34</v>
      </c>
      <c r="Q949" s="2">
        <f t="shared" si="56"/>
        <v>88.805999999999997</v>
      </c>
      <c r="R949" s="2">
        <f t="shared" si="57"/>
        <v>46.34</v>
      </c>
      <c r="S949" s="2">
        <f t="shared" si="58"/>
        <v>42.465999999999994</v>
      </c>
      <c r="T949" s="6">
        <f t="shared" si="59"/>
        <v>0.47818841069297113</v>
      </c>
    </row>
    <row r="950" spans="1:20" ht="15.6" x14ac:dyDescent="0.3">
      <c r="A950" s="3" t="s">
        <v>1019</v>
      </c>
      <c r="B950" s="4">
        <v>46220</v>
      </c>
      <c r="C950" s="5">
        <f>YEAR(SalesData[[#This Row],[Order Date]])</f>
        <v>2026</v>
      </c>
      <c r="D950" s="6" t="str">
        <f>"Q"&amp;ROUNDUP(MONTH(SalesData[[#This Row],[Order Date]])/3,0)</f>
        <v>Q3</v>
      </c>
      <c r="E950" s="7">
        <f>MONTH(SalesData[[#This Row],[Order Date]])</f>
        <v>7</v>
      </c>
      <c r="F950" s="6" t="str">
        <f>TEXT(SalesData[[#This Row],[Order Date]],"mmm")</f>
        <v>Jul</v>
      </c>
      <c r="G950" s="8" t="s">
        <v>61</v>
      </c>
      <c r="H950" s="8" t="s">
        <v>69</v>
      </c>
      <c r="I950" s="8" t="s">
        <v>23</v>
      </c>
      <c r="J950" s="8" t="s">
        <v>24</v>
      </c>
      <c r="K950" s="8" t="s">
        <v>32</v>
      </c>
      <c r="L950" s="8" t="s">
        <v>33</v>
      </c>
      <c r="M950" s="7">
        <v>4</v>
      </c>
      <c r="N950" s="2">
        <v>35.450000000000003</v>
      </c>
      <c r="O950" s="9">
        <v>0.1</v>
      </c>
      <c r="P950" s="2">
        <v>13.83</v>
      </c>
      <c r="Q950" s="2">
        <f t="shared" si="56"/>
        <v>127.62000000000002</v>
      </c>
      <c r="R950" s="2">
        <f t="shared" si="57"/>
        <v>55.32</v>
      </c>
      <c r="S950" s="2">
        <f t="shared" si="58"/>
        <v>72.300000000000011</v>
      </c>
      <c r="T950" s="6">
        <f t="shared" si="59"/>
        <v>0.56652562294311237</v>
      </c>
    </row>
    <row r="951" spans="1:20" ht="15.6" x14ac:dyDescent="0.3">
      <c r="A951" s="3" t="s">
        <v>1020</v>
      </c>
      <c r="B951" s="4">
        <v>46198</v>
      </c>
      <c r="C951" s="5">
        <f>YEAR(SalesData[[#This Row],[Order Date]])</f>
        <v>2026</v>
      </c>
      <c r="D951" s="6" t="str">
        <f>"Q"&amp;ROUNDUP(MONTH(SalesData[[#This Row],[Order Date]])/3,0)</f>
        <v>Q2</v>
      </c>
      <c r="E951" s="7">
        <f>MONTH(SalesData[[#This Row],[Order Date]])</f>
        <v>6</v>
      </c>
      <c r="F951" s="6" t="str">
        <f>TEXT(SalesData[[#This Row],[Order Date]],"mmm")</f>
        <v>Jun</v>
      </c>
      <c r="G951" s="8" t="s">
        <v>61</v>
      </c>
      <c r="H951" s="8" t="s">
        <v>108</v>
      </c>
      <c r="I951" s="8" t="s">
        <v>48</v>
      </c>
      <c r="J951" s="8" t="s">
        <v>31</v>
      </c>
      <c r="K951" s="8" t="s">
        <v>32</v>
      </c>
      <c r="L951" s="8" t="s">
        <v>65</v>
      </c>
      <c r="M951" s="7">
        <v>3</v>
      </c>
      <c r="N951" s="2">
        <v>47.61</v>
      </c>
      <c r="O951" s="9">
        <v>0</v>
      </c>
      <c r="P951" s="2">
        <v>18.21</v>
      </c>
      <c r="Q951" s="2">
        <f t="shared" si="56"/>
        <v>142.82999999999998</v>
      </c>
      <c r="R951" s="2">
        <f t="shared" si="57"/>
        <v>54.63</v>
      </c>
      <c r="S951" s="2">
        <f t="shared" si="58"/>
        <v>88.199999999999989</v>
      </c>
      <c r="T951" s="6">
        <f t="shared" si="59"/>
        <v>0.61751732829237549</v>
      </c>
    </row>
    <row r="952" spans="1:20" ht="15.6" x14ac:dyDescent="0.3">
      <c r="A952" s="3" t="s">
        <v>1021</v>
      </c>
      <c r="B952" s="4">
        <v>46334</v>
      </c>
      <c r="C952" s="5">
        <f>YEAR(SalesData[[#This Row],[Order Date]])</f>
        <v>2026</v>
      </c>
      <c r="D952" s="6" t="str">
        <f>"Q"&amp;ROUNDUP(MONTH(SalesData[[#This Row],[Order Date]])/3,0)</f>
        <v>Q4</v>
      </c>
      <c r="E952" s="7">
        <f>MONTH(SalesData[[#This Row],[Order Date]])</f>
        <v>11</v>
      </c>
      <c r="F952" s="6" t="str">
        <f>TEXT(SalesData[[#This Row],[Order Date]],"mmm")</f>
        <v>Nov</v>
      </c>
      <c r="G952" s="8" t="s">
        <v>54</v>
      </c>
      <c r="H952" s="8" t="s">
        <v>57</v>
      </c>
      <c r="I952" s="8" t="s">
        <v>23</v>
      </c>
      <c r="J952" s="8" t="s">
        <v>36</v>
      </c>
      <c r="K952" s="8" t="s">
        <v>39</v>
      </c>
      <c r="L952" s="8" t="s">
        <v>106</v>
      </c>
      <c r="M952" s="7">
        <v>6</v>
      </c>
      <c r="N952" s="2">
        <v>81.37</v>
      </c>
      <c r="O952" s="9">
        <v>0</v>
      </c>
      <c r="P952" s="2">
        <v>39.5</v>
      </c>
      <c r="Q952" s="2">
        <f t="shared" si="56"/>
        <v>488.22</v>
      </c>
      <c r="R952" s="2">
        <f t="shared" si="57"/>
        <v>237</v>
      </c>
      <c r="S952" s="2">
        <f t="shared" si="58"/>
        <v>251.22000000000003</v>
      </c>
      <c r="T952" s="6">
        <f t="shared" si="59"/>
        <v>0.5145631067961165</v>
      </c>
    </row>
    <row r="953" spans="1:20" ht="15.6" x14ac:dyDescent="0.3">
      <c r="A953" s="3" t="s">
        <v>1022</v>
      </c>
      <c r="B953" s="4">
        <v>46054</v>
      </c>
      <c r="C953" s="5">
        <f>YEAR(SalesData[[#This Row],[Order Date]])</f>
        <v>2026</v>
      </c>
      <c r="D953" s="6" t="str">
        <f>"Q"&amp;ROUNDUP(MONTH(SalesData[[#This Row],[Order Date]])/3,0)</f>
        <v>Q1</v>
      </c>
      <c r="E953" s="7">
        <f>MONTH(SalesData[[#This Row],[Order Date]])</f>
        <v>2</v>
      </c>
      <c r="F953" s="6" t="str">
        <f>TEXT(SalesData[[#This Row],[Order Date]],"mmm")</f>
        <v>Feb</v>
      </c>
      <c r="G953" s="8" t="s">
        <v>54</v>
      </c>
      <c r="H953" s="8" t="s">
        <v>57</v>
      </c>
      <c r="I953" s="8" t="s">
        <v>30</v>
      </c>
      <c r="J953" s="8" t="s">
        <v>31</v>
      </c>
      <c r="K953" s="8" t="s">
        <v>98</v>
      </c>
      <c r="L953" s="8" t="s">
        <v>122</v>
      </c>
      <c r="M953" s="7">
        <v>3</v>
      </c>
      <c r="N953" s="2">
        <v>35.36</v>
      </c>
      <c r="O953" s="9">
        <v>0</v>
      </c>
      <c r="P953" s="2">
        <v>13.7</v>
      </c>
      <c r="Q953" s="2">
        <f t="shared" si="56"/>
        <v>106.08</v>
      </c>
      <c r="R953" s="2">
        <f t="shared" si="57"/>
        <v>41.099999999999994</v>
      </c>
      <c r="S953" s="2">
        <f t="shared" si="58"/>
        <v>64.98</v>
      </c>
      <c r="T953" s="6">
        <f t="shared" si="59"/>
        <v>0.61255656108597289</v>
      </c>
    </row>
    <row r="954" spans="1:20" ht="15.6" x14ac:dyDescent="0.3">
      <c r="A954" s="3" t="s">
        <v>1023</v>
      </c>
      <c r="B954" s="4">
        <v>46191</v>
      </c>
      <c r="C954" s="5">
        <f>YEAR(SalesData[[#This Row],[Order Date]])</f>
        <v>2026</v>
      </c>
      <c r="D954" s="6" t="str">
        <f>"Q"&amp;ROUNDUP(MONTH(SalesData[[#This Row],[Order Date]])/3,0)</f>
        <v>Q2</v>
      </c>
      <c r="E954" s="7">
        <f>MONTH(SalesData[[#This Row],[Order Date]])</f>
        <v>6</v>
      </c>
      <c r="F954" s="6" t="str">
        <f>TEXT(SalesData[[#This Row],[Order Date]],"mmm")</f>
        <v>Jun</v>
      </c>
      <c r="G954" s="8" t="s">
        <v>61</v>
      </c>
      <c r="H954" s="8" t="s">
        <v>69</v>
      </c>
      <c r="I954" s="8" t="s">
        <v>48</v>
      </c>
      <c r="J954" s="8" t="s">
        <v>31</v>
      </c>
      <c r="K954" s="8" t="s">
        <v>32</v>
      </c>
      <c r="L954" s="8" t="s">
        <v>46</v>
      </c>
      <c r="M954" s="7">
        <v>3</v>
      </c>
      <c r="N954" s="2">
        <v>162.30000000000001</v>
      </c>
      <c r="O954" s="9">
        <v>0.1</v>
      </c>
      <c r="P954" s="2">
        <v>86.43</v>
      </c>
      <c r="Q954" s="2">
        <f t="shared" si="56"/>
        <v>438.21000000000004</v>
      </c>
      <c r="R954" s="2">
        <f t="shared" si="57"/>
        <v>259.29000000000002</v>
      </c>
      <c r="S954" s="2">
        <f t="shared" si="58"/>
        <v>178.92000000000002</v>
      </c>
      <c r="T954" s="6">
        <f t="shared" si="59"/>
        <v>0.40829739166153217</v>
      </c>
    </row>
    <row r="955" spans="1:20" ht="15.6" x14ac:dyDescent="0.3">
      <c r="A955" s="3" t="s">
        <v>1024</v>
      </c>
      <c r="B955" s="4">
        <v>46350</v>
      </c>
      <c r="C955" s="5">
        <f>YEAR(SalesData[[#This Row],[Order Date]])</f>
        <v>2026</v>
      </c>
      <c r="D955" s="6" t="str">
        <f>"Q"&amp;ROUNDUP(MONTH(SalesData[[#This Row],[Order Date]])/3,0)</f>
        <v>Q4</v>
      </c>
      <c r="E955" s="7">
        <f>MONTH(SalesData[[#This Row],[Order Date]])</f>
        <v>11</v>
      </c>
      <c r="F955" s="6" t="str">
        <f>TEXT(SalesData[[#This Row],[Order Date]],"mmm")</f>
        <v>Nov</v>
      </c>
      <c r="G955" s="8" t="s">
        <v>61</v>
      </c>
      <c r="H955" s="8" t="s">
        <v>76</v>
      </c>
      <c r="I955" s="8" t="s">
        <v>30</v>
      </c>
      <c r="J955" s="8" t="s">
        <v>31</v>
      </c>
      <c r="K955" s="8" t="s">
        <v>51</v>
      </c>
      <c r="L955" s="8" t="s">
        <v>52</v>
      </c>
      <c r="M955" s="7">
        <v>2</v>
      </c>
      <c r="N955" s="2">
        <v>51.56</v>
      </c>
      <c r="O955" s="9">
        <v>0.05</v>
      </c>
      <c r="P955" s="2">
        <v>22.7</v>
      </c>
      <c r="Q955" s="2">
        <f t="shared" si="56"/>
        <v>97.963999999999999</v>
      </c>
      <c r="R955" s="2">
        <f t="shared" si="57"/>
        <v>45.4</v>
      </c>
      <c r="S955" s="2">
        <f t="shared" si="58"/>
        <v>52.564</v>
      </c>
      <c r="T955" s="6">
        <f t="shared" si="59"/>
        <v>0.5365644522477645</v>
      </c>
    </row>
    <row r="956" spans="1:20" ht="15.6" x14ac:dyDescent="0.3">
      <c r="A956" s="3" t="s">
        <v>1025</v>
      </c>
      <c r="B956" s="4">
        <v>46110</v>
      </c>
      <c r="C956" s="5">
        <f>YEAR(SalesData[[#This Row],[Order Date]])</f>
        <v>2026</v>
      </c>
      <c r="D956" s="6" t="str">
        <f>"Q"&amp;ROUNDUP(MONTH(SalesData[[#This Row],[Order Date]])/3,0)</f>
        <v>Q1</v>
      </c>
      <c r="E956" s="7">
        <f>MONTH(SalesData[[#This Row],[Order Date]])</f>
        <v>3</v>
      </c>
      <c r="F956" s="6" t="str">
        <f>TEXT(SalesData[[#This Row],[Order Date]],"mmm")</f>
        <v>Mar</v>
      </c>
      <c r="G956" s="8" t="s">
        <v>61</v>
      </c>
      <c r="H956" s="8" t="s">
        <v>69</v>
      </c>
      <c r="I956" s="8" t="s">
        <v>23</v>
      </c>
      <c r="J956" s="8" t="s">
        <v>24</v>
      </c>
      <c r="K956" s="8" t="s">
        <v>39</v>
      </c>
      <c r="L956" s="8" t="s">
        <v>40</v>
      </c>
      <c r="M956" s="7">
        <v>4</v>
      </c>
      <c r="N956" s="2">
        <v>191.99</v>
      </c>
      <c r="O956" s="9">
        <v>0</v>
      </c>
      <c r="P956" s="2">
        <v>104.44</v>
      </c>
      <c r="Q956" s="2">
        <f t="shared" si="56"/>
        <v>767.96</v>
      </c>
      <c r="R956" s="2">
        <f t="shared" si="57"/>
        <v>417.76</v>
      </c>
      <c r="S956" s="2">
        <f t="shared" si="58"/>
        <v>350.20000000000005</v>
      </c>
      <c r="T956" s="6">
        <f t="shared" si="59"/>
        <v>0.45601333402781397</v>
      </c>
    </row>
    <row r="957" spans="1:20" ht="15.6" x14ac:dyDescent="0.3">
      <c r="A957" s="3" t="s">
        <v>1026</v>
      </c>
      <c r="B957" s="4">
        <v>46177</v>
      </c>
      <c r="C957" s="5">
        <f>YEAR(SalesData[[#This Row],[Order Date]])</f>
        <v>2026</v>
      </c>
      <c r="D957" s="6" t="str">
        <f>"Q"&amp;ROUNDUP(MONTH(SalesData[[#This Row],[Order Date]])/3,0)</f>
        <v>Q2</v>
      </c>
      <c r="E957" s="7">
        <f>MONTH(SalesData[[#This Row],[Order Date]])</f>
        <v>6</v>
      </c>
      <c r="F957" s="6" t="str">
        <f>TEXT(SalesData[[#This Row],[Order Date]],"mmm")</f>
        <v>Jun</v>
      </c>
      <c r="G957" s="8" t="s">
        <v>21</v>
      </c>
      <c r="H957" s="8" t="s">
        <v>89</v>
      </c>
      <c r="I957" s="8" t="s">
        <v>45</v>
      </c>
      <c r="J957" s="8" t="s">
        <v>31</v>
      </c>
      <c r="K957" s="8" t="s">
        <v>32</v>
      </c>
      <c r="L957" s="8" t="s">
        <v>65</v>
      </c>
      <c r="M957" s="7">
        <v>12</v>
      </c>
      <c r="N957" s="2">
        <v>47.6</v>
      </c>
      <c r="O957" s="9">
        <v>0.15</v>
      </c>
      <c r="P957" s="2">
        <v>18.670000000000002</v>
      </c>
      <c r="Q957" s="2">
        <f t="shared" si="56"/>
        <v>485.52000000000004</v>
      </c>
      <c r="R957" s="2">
        <f t="shared" si="57"/>
        <v>224.04000000000002</v>
      </c>
      <c r="S957" s="2">
        <f t="shared" si="58"/>
        <v>261.48</v>
      </c>
      <c r="T957" s="6">
        <f t="shared" si="59"/>
        <v>0.53855659911023235</v>
      </c>
    </row>
    <row r="958" spans="1:20" ht="15.6" x14ac:dyDescent="0.3">
      <c r="A958" s="3" t="s">
        <v>1027</v>
      </c>
      <c r="B958" s="4">
        <v>46185</v>
      </c>
      <c r="C958" s="5">
        <f>YEAR(SalesData[[#This Row],[Order Date]])</f>
        <v>2026</v>
      </c>
      <c r="D958" s="6" t="str">
        <f>"Q"&amp;ROUNDUP(MONTH(SalesData[[#This Row],[Order Date]])/3,0)</f>
        <v>Q2</v>
      </c>
      <c r="E958" s="7">
        <f>MONTH(SalesData[[#This Row],[Order Date]])</f>
        <v>6</v>
      </c>
      <c r="F958" s="6" t="str">
        <f>TEXT(SalesData[[#This Row],[Order Date]],"mmm")</f>
        <v>Jun</v>
      </c>
      <c r="G958" s="8" t="s">
        <v>21</v>
      </c>
      <c r="H958" s="8" t="s">
        <v>42</v>
      </c>
      <c r="I958" s="8" t="s">
        <v>23</v>
      </c>
      <c r="J958" s="8" t="s">
        <v>36</v>
      </c>
      <c r="K958" s="8" t="s">
        <v>98</v>
      </c>
      <c r="L958" s="8" t="s">
        <v>122</v>
      </c>
      <c r="M958" s="7">
        <v>1</v>
      </c>
      <c r="N958" s="2">
        <v>37.01</v>
      </c>
      <c r="O958" s="9">
        <v>0.05</v>
      </c>
      <c r="P958" s="2">
        <v>14.18</v>
      </c>
      <c r="Q958" s="2">
        <f t="shared" si="56"/>
        <v>35.159499999999994</v>
      </c>
      <c r="R958" s="2">
        <f t="shared" si="57"/>
        <v>14.18</v>
      </c>
      <c r="S958" s="2">
        <f t="shared" si="58"/>
        <v>20.979499999999994</v>
      </c>
      <c r="T958" s="6">
        <f t="shared" si="59"/>
        <v>0.59669506107879799</v>
      </c>
    </row>
    <row r="959" spans="1:20" ht="15.6" x14ac:dyDescent="0.3">
      <c r="A959" s="3" t="s">
        <v>1028</v>
      </c>
      <c r="B959" s="4">
        <v>46186</v>
      </c>
      <c r="C959" s="5">
        <f>YEAR(SalesData[[#This Row],[Order Date]])</f>
        <v>2026</v>
      </c>
      <c r="D959" s="6" t="str">
        <f>"Q"&amp;ROUNDUP(MONTH(SalesData[[#This Row],[Order Date]])/3,0)</f>
        <v>Q2</v>
      </c>
      <c r="E959" s="7">
        <f>MONTH(SalesData[[#This Row],[Order Date]])</f>
        <v>6</v>
      </c>
      <c r="F959" s="6" t="str">
        <f>TEXT(SalesData[[#This Row],[Order Date]],"mmm")</f>
        <v>Jun</v>
      </c>
      <c r="G959" s="8" t="s">
        <v>54</v>
      </c>
      <c r="H959" s="8" t="s">
        <v>112</v>
      </c>
      <c r="I959" s="8" t="s">
        <v>30</v>
      </c>
      <c r="J959" s="8" t="s">
        <v>31</v>
      </c>
      <c r="K959" s="8" t="s">
        <v>25</v>
      </c>
      <c r="L959" s="8" t="s">
        <v>74</v>
      </c>
      <c r="M959" s="7">
        <v>1</v>
      </c>
      <c r="N959" s="2">
        <v>93.59</v>
      </c>
      <c r="O959" s="9">
        <v>0.15</v>
      </c>
      <c r="P959" s="2">
        <v>46.48</v>
      </c>
      <c r="Q959" s="2">
        <f t="shared" si="56"/>
        <v>79.551500000000004</v>
      </c>
      <c r="R959" s="2">
        <f t="shared" si="57"/>
        <v>46.48</v>
      </c>
      <c r="S959" s="2">
        <f t="shared" si="58"/>
        <v>33.071500000000007</v>
      </c>
      <c r="T959" s="6">
        <f t="shared" si="59"/>
        <v>0.41572440494522422</v>
      </c>
    </row>
    <row r="960" spans="1:20" ht="15.6" x14ac:dyDescent="0.3">
      <c r="A960" s="3" t="s">
        <v>1029</v>
      </c>
      <c r="B960" s="4">
        <v>46035</v>
      </c>
      <c r="C960" s="5">
        <f>YEAR(SalesData[[#This Row],[Order Date]])</f>
        <v>2026</v>
      </c>
      <c r="D960" s="6" t="str">
        <f>"Q"&amp;ROUNDUP(MONTH(SalesData[[#This Row],[Order Date]])/3,0)</f>
        <v>Q1</v>
      </c>
      <c r="E960" s="7">
        <f>MONTH(SalesData[[#This Row],[Order Date]])</f>
        <v>1</v>
      </c>
      <c r="F960" s="6" t="str">
        <f>TEXT(SalesData[[#This Row],[Order Date]],"mmm")</f>
        <v>Jan</v>
      </c>
      <c r="G960" s="8" t="s">
        <v>21</v>
      </c>
      <c r="H960" s="8" t="s">
        <v>44</v>
      </c>
      <c r="I960" s="8" t="s">
        <v>30</v>
      </c>
      <c r="J960" s="8" t="s">
        <v>24</v>
      </c>
      <c r="K960" s="8" t="s">
        <v>25</v>
      </c>
      <c r="L960" s="8" t="s">
        <v>74</v>
      </c>
      <c r="M960" s="7">
        <v>1</v>
      </c>
      <c r="N960" s="2">
        <v>94.32</v>
      </c>
      <c r="O960" s="9">
        <v>0</v>
      </c>
      <c r="P960" s="2">
        <v>45.93</v>
      </c>
      <c r="Q960" s="2">
        <f t="shared" si="56"/>
        <v>94.32</v>
      </c>
      <c r="R960" s="2">
        <f t="shared" si="57"/>
        <v>45.93</v>
      </c>
      <c r="S960" s="2">
        <f t="shared" si="58"/>
        <v>48.389999999999993</v>
      </c>
      <c r="T960" s="6">
        <f t="shared" si="59"/>
        <v>0.51304071246819338</v>
      </c>
    </row>
    <row r="961" spans="1:20" ht="15.6" x14ac:dyDescent="0.3">
      <c r="A961" s="3" t="s">
        <v>1030</v>
      </c>
      <c r="B961" s="4">
        <v>46230</v>
      </c>
      <c r="C961" s="5">
        <f>YEAR(SalesData[[#This Row],[Order Date]])</f>
        <v>2026</v>
      </c>
      <c r="D961" s="6" t="str">
        <f>"Q"&amp;ROUNDUP(MONTH(SalesData[[#This Row],[Order Date]])/3,0)</f>
        <v>Q3</v>
      </c>
      <c r="E961" s="7">
        <f>MONTH(SalesData[[#This Row],[Order Date]])</f>
        <v>7</v>
      </c>
      <c r="F961" s="6" t="str">
        <f>TEXT(SalesData[[#This Row],[Order Date]],"mmm")</f>
        <v>Jul</v>
      </c>
      <c r="G961" s="8" t="s">
        <v>54</v>
      </c>
      <c r="H961" s="8" t="s">
        <v>82</v>
      </c>
      <c r="I961" s="8" t="s">
        <v>30</v>
      </c>
      <c r="J961" s="8" t="s">
        <v>24</v>
      </c>
      <c r="K961" s="8" t="s">
        <v>98</v>
      </c>
      <c r="L961" s="8" t="s">
        <v>131</v>
      </c>
      <c r="M961" s="7">
        <v>2</v>
      </c>
      <c r="N961" s="2">
        <v>40.22</v>
      </c>
      <c r="O961" s="9">
        <v>0.05</v>
      </c>
      <c r="P961" s="2">
        <v>14.72</v>
      </c>
      <c r="Q961" s="2">
        <f t="shared" si="56"/>
        <v>76.417999999999992</v>
      </c>
      <c r="R961" s="2">
        <f t="shared" si="57"/>
        <v>29.44</v>
      </c>
      <c r="S961" s="2">
        <f t="shared" si="58"/>
        <v>46.977999999999994</v>
      </c>
      <c r="T961" s="6">
        <f t="shared" si="59"/>
        <v>0.61475045146431473</v>
      </c>
    </row>
    <row r="962" spans="1:20" ht="15.6" x14ac:dyDescent="0.3">
      <c r="A962" s="3" t="s">
        <v>1031</v>
      </c>
      <c r="B962" s="4">
        <v>46185</v>
      </c>
      <c r="C962" s="5">
        <f>YEAR(SalesData[[#This Row],[Order Date]])</f>
        <v>2026</v>
      </c>
      <c r="D962" s="6" t="str">
        <f>"Q"&amp;ROUNDUP(MONTH(SalesData[[#This Row],[Order Date]])/3,0)</f>
        <v>Q2</v>
      </c>
      <c r="E962" s="7">
        <f>MONTH(SalesData[[#This Row],[Order Date]])</f>
        <v>6</v>
      </c>
      <c r="F962" s="6" t="str">
        <f>TEXT(SalesData[[#This Row],[Order Date]],"mmm")</f>
        <v>Jun</v>
      </c>
      <c r="G962" s="8" t="s">
        <v>21</v>
      </c>
      <c r="H962" s="8" t="s">
        <v>89</v>
      </c>
      <c r="I962" s="8" t="s">
        <v>30</v>
      </c>
      <c r="J962" s="8" t="s">
        <v>31</v>
      </c>
      <c r="K962" s="8" t="s">
        <v>39</v>
      </c>
      <c r="L962" s="8" t="s">
        <v>40</v>
      </c>
      <c r="M962" s="7">
        <v>1</v>
      </c>
      <c r="N962" s="2">
        <v>198.64</v>
      </c>
      <c r="O962" s="9">
        <v>0.05</v>
      </c>
      <c r="P962" s="2">
        <v>101.89</v>
      </c>
      <c r="Q962" s="2">
        <f t="shared" si="56"/>
        <v>188.70799999999997</v>
      </c>
      <c r="R962" s="2">
        <f t="shared" si="57"/>
        <v>101.89</v>
      </c>
      <c r="S962" s="2">
        <f t="shared" si="58"/>
        <v>86.817999999999969</v>
      </c>
      <c r="T962" s="6">
        <f t="shared" si="59"/>
        <v>0.46006528605040581</v>
      </c>
    </row>
    <row r="963" spans="1:20" ht="15.6" x14ac:dyDescent="0.3">
      <c r="A963" s="3" t="s">
        <v>1032</v>
      </c>
      <c r="B963" s="4">
        <v>46058</v>
      </c>
      <c r="C963" s="5">
        <f>YEAR(SalesData[[#This Row],[Order Date]])</f>
        <v>2026</v>
      </c>
      <c r="D963" s="6" t="str">
        <f>"Q"&amp;ROUNDUP(MONTH(SalesData[[#This Row],[Order Date]])/3,0)</f>
        <v>Q1</v>
      </c>
      <c r="E963" s="7">
        <f>MONTH(SalesData[[#This Row],[Order Date]])</f>
        <v>2</v>
      </c>
      <c r="F963" s="6" t="str">
        <f>TEXT(SalesData[[#This Row],[Order Date]],"mmm")</f>
        <v>Feb</v>
      </c>
      <c r="G963" s="8" t="s">
        <v>54</v>
      </c>
      <c r="H963" s="8" t="s">
        <v>112</v>
      </c>
      <c r="I963" s="8" t="s">
        <v>30</v>
      </c>
      <c r="J963" s="8" t="s">
        <v>24</v>
      </c>
      <c r="K963" s="8" t="s">
        <v>25</v>
      </c>
      <c r="L963" s="8" t="s">
        <v>49</v>
      </c>
      <c r="M963" s="7">
        <v>1</v>
      </c>
      <c r="N963" s="2">
        <v>72.78</v>
      </c>
      <c r="O963" s="9">
        <v>0.05</v>
      </c>
      <c r="P963" s="2">
        <v>33.26</v>
      </c>
      <c r="Q963" s="2">
        <f t="shared" si="56"/>
        <v>69.140999999999991</v>
      </c>
      <c r="R963" s="2">
        <f t="shared" si="57"/>
        <v>33.26</v>
      </c>
      <c r="S963" s="2">
        <f t="shared" si="58"/>
        <v>35.880999999999993</v>
      </c>
      <c r="T963" s="6">
        <f t="shared" si="59"/>
        <v>0.51895402149231273</v>
      </c>
    </row>
    <row r="964" spans="1:20" ht="15.6" x14ac:dyDescent="0.3">
      <c r="A964" s="3" t="s">
        <v>1033</v>
      </c>
      <c r="B964" s="4">
        <v>46132</v>
      </c>
      <c r="C964" s="5">
        <f>YEAR(SalesData[[#This Row],[Order Date]])</f>
        <v>2026</v>
      </c>
      <c r="D964" s="6" t="str">
        <f>"Q"&amp;ROUNDUP(MONTH(SalesData[[#This Row],[Order Date]])/3,0)</f>
        <v>Q2</v>
      </c>
      <c r="E964" s="7">
        <f>MONTH(SalesData[[#This Row],[Order Date]])</f>
        <v>4</v>
      </c>
      <c r="F964" s="6" t="str">
        <f>TEXT(SalesData[[#This Row],[Order Date]],"mmm")</f>
        <v>Apr</v>
      </c>
      <c r="G964" s="8" t="s">
        <v>54</v>
      </c>
      <c r="H964" s="8" t="s">
        <v>57</v>
      </c>
      <c r="I964" s="8" t="s">
        <v>30</v>
      </c>
      <c r="J964" s="8" t="s">
        <v>31</v>
      </c>
      <c r="K964" s="8" t="s">
        <v>25</v>
      </c>
      <c r="L964" s="8" t="s">
        <v>49</v>
      </c>
      <c r="M964" s="7">
        <v>1</v>
      </c>
      <c r="N964" s="2">
        <v>70.45</v>
      </c>
      <c r="O964" s="9">
        <v>0.05</v>
      </c>
      <c r="P964" s="2">
        <v>31.98</v>
      </c>
      <c r="Q964" s="2">
        <f t="shared" ref="Q964:Q1027" si="60">M964*N964*(1-O964)</f>
        <v>66.927499999999995</v>
      </c>
      <c r="R964" s="2">
        <f t="shared" ref="R964:R1027" si="61">M964*P964</f>
        <v>31.98</v>
      </c>
      <c r="S964" s="2">
        <f t="shared" ref="S964:S1027" si="62">Q964-R964</f>
        <v>34.947499999999991</v>
      </c>
      <c r="T964" s="6">
        <f t="shared" ref="T964:T1027" si="63">IFERROR(S964/Q964,0)</f>
        <v>0.52216951178514059</v>
      </c>
    </row>
    <row r="965" spans="1:20" ht="15.6" x14ac:dyDescent="0.3">
      <c r="A965" s="3" t="s">
        <v>1034</v>
      </c>
      <c r="B965" s="4">
        <v>46125</v>
      </c>
      <c r="C965" s="5">
        <f>YEAR(SalesData[[#This Row],[Order Date]])</f>
        <v>2026</v>
      </c>
      <c r="D965" s="6" t="str">
        <f>"Q"&amp;ROUNDUP(MONTH(SalesData[[#This Row],[Order Date]])/3,0)</f>
        <v>Q2</v>
      </c>
      <c r="E965" s="7">
        <f>MONTH(SalesData[[#This Row],[Order Date]])</f>
        <v>4</v>
      </c>
      <c r="F965" s="6" t="str">
        <f>TEXT(SalesData[[#This Row],[Order Date]],"mmm")</f>
        <v>Apr</v>
      </c>
      <c r="G965" s="8" t="s">
        <v>61</v>
      </c>
      <c r="H965" s="8" t="s">
        <v>105</v>
      </c>
      <c r="I965" s="8" t="s">
        <v>48</v>
      </c>
      <c r="J965" s="8" t="s">
        <v>24</v>
      </c>
      <c r="K965" s="8" t="s">
        <v>32</v>
      </c>
      <c r="L965" s="8" t="s">
        <v>65</v>
      </c>
      <c r="M965" s="7">
        <v>5</v>
      </c>
      <c r="N965" s="2">
        <v>47.25</v>
      </c>
      <c r="O965" s="9">
        <v>0.1</v>
      </c>
      <c r="P965" s="2">
        <v>17.93</v>
      </c>
      <c r="Q965" s="2">
        <f t="shared" si="60"/>
        <v>212.625</v>
      </c>
      <c r="R965" s="2">
        <f t="shared" si="61"/>
        <v>89.65</v>
      </c>
      <c r="S965" s="2">
        <f t="shared" si="62"/>
        <v>122.97499999999999</v>
      </c>
      <c r="T965" s="6">
        <f t="shared" si="63"/>
        <v>0.57836566725455607</v>
      </c>
    </row>
    <row r="966" spans="1:20" ht="15.6" x14ac:dyDescent="0.3">
      <c r="A966" s="3" t="s">
        <v>1035</v>
      </c>
      <c r="B966" s="4">
        <v>46192</v>
      </c>
      <c r="C966" s="5">
        <f>YEAR(SalesData[[#This Row],[Order Date]])</f>
        <v>2026</v>
      </c>
      <c r="D966" s="6" t="str">
        <f>"Q"&amp;ROUNDUP(MONTH(SalesData[[#This Row],[Order Date]])/3,0)</f>
        <v>Q2</v>
      </c>
      <c r="E966" s="7">
        <f>MONTH(SalesData[[#This Row],[Order Date]])</f>
        <v>6</v>
      </c>
      <c r="F966" s="6" t="str">
        <f>TEXT(SalesData[[#This Row],[Order Date]],"mmm")</f>
        <v>Jun</v>
      </c>
      <c r="G966" s="8" t="s">
        <v>21</v>
      </c>
      <c r="H966" s="8" t="s">
        <v>42</v>
      </c>
      <c r="I966" s="8" t="s">
        <v>45</v>
      </c>
      <c r="J966" s="8" t="s">
        <v>31</v>
      </c>
      <c r="K966" s="8" t="s">
        <v>25</v>
      </c>
      <c r="L966" s="8" t="s">
        <v>49</v>
      </c>
      <c r="M966" s="7">
        <v>3</v>
      </c>
      <c r="N966" s="2">
        <v>73.02</v>
      </c>
      <c r="O966" s="9">
        <v>0.1</v>
      </c>
      <c r="P966" s="2">
        <v>32.69</v>
      </c>
      <c r="Q966" s="2">
        <f t="shared" si="60"/>
        <v>197.154</v>
      </c>
      <c r="R966" s="2">
        <f t="shared" si="61"/>
        <v>98.07</v>
      </c>
      <c r="S966" s="2">
        <f t="shared" si="62"/>
        <v>99.084000000000003</v>
      </c>
      <c r="T966" s="6">
        <f t="shared" si="63"/>
        <v>0.50257159377948202</v>
      </c>
    </row>
    <row r="967" spans="1:20" ht="15.6" x14ac:dyDescent="0.3">
      <c r="A967" s="3" t="s">
        <v>1036</v>
      </c>
      <c r="B967" s="4">
        <v>46240</v>
      </c>
      <c r="C967" s="5">
        <f>YEAR(SalesData[[#This Row],[Order Date]])</f>
        <v>2026</v>
      </c>
      <c r="D967" s="6" t="str">
        <f>"Q"&amp;ROUNDUP(MONTH(SalesData[[#This Row],[Order Date]])/3,0)</f>
        <v>Q3</v>
      </c>
      <c r="E967" s="7">
        <f>MONTH(SalesData[[#This Row],[Order Date]])</f>
        <v>8</v>
      </c>
      <c r="F967" s="6" t="str">
        <f>TEXT(SalesData[[#This Row],[Order Date]],"mmm")</f>
        <v>Aug</v>
      </c>
      <c r="G967" s="8" t="s">
        <v>21</v>
      </c>
      <c r="H967" s="8" t="s">
        <v>89</v>
      </c>
      <c r="I967" s="8" t="s">
        <v>30</v>
      </c>
      <c r="J967" s="8" t="s">
        <v>24</v>
      </c>
      <c r="K967" s="8" t="s">
        <v>39</v>
      </c>
      <c r="L967" s="8" t="s">
        <v>125</v>
      </c>
      <c r="M967" s="7">
        <v>1</v>
      </c>
      <c r="N967" s="2">
        <v>335.26</v>
      </c>
      <c r="O967" s="9">
        <v>0.05</v>
      </c>
      <c r="P967" s="2">
        <v>193.73</v>
      </c>
      <c r="Q967" s="2">
        <f t="shared" si="60"/>
        <v>318.49699999999996</v>
      </c>
      <c r="R967" s="2">
        <f t="shared" si="61"/>
        <v>193.73</v>
      </c>
      <c r="S967" s="2">
        <f t="shared" si="62"/>
        <v>124.76699999999997</v>
      </c>
      <c r="T967" s="6">
        <f t="shared" si="63"/>
        <v>0.39173681384754011</v>
      </c>
    </row>
    <row r="968" spans="1:20" ht="15.6" x14ac:dyDescent="0.3">
      <c r="A968" s="3" t="s">
        <v>1037</v>
      </c>
      <c r="B968" s="4">
        <v>46370</v>
      </c>
      <c r="C968" s="5">
        <f>YEAR(SalesData[[#This Row],[Order Date]])</f>
        <v>2026</v>
      </c>
      <c r="D968" s="6" t="str">
        <f>"Q"&amp;ROUNDUP(MONTH(SalesData[[#This Row],[Order Date]])/3,0)</f>
        <v>Q4</v>
      </c>
      <c r="E968" s="7">
        <f>MONTH(SalesData[[#This Row],[Order Date]])</f>
        <v>12</v>
      </c>
      <c r="F968" s="6" t="str">
        <f>TEXT(SalesData[[#This Row],[Order Date]],"mmm")</f>
        <v>Dec</v>
      </c>
      <c r="G968" s="8" t="s">
        <v>21</v>
      </c>
      <c r="H968" s="8" t="s">
        <v>22</v>
      </c>
      <c r="I968" s="8" t="s">
        <v>30</v>
      </c>
      <c r="J968" s="8" t="s">
        <v>24</v>
      </c>
      <c r="K968" s="8" t="s">
        <v>39</v>
      </c>
      <c r="L968" s="8" t="s">
        <v>67</v>
      </c>
      <c r="M968" s="7">
        <v>1</v>
      </c>
      <c r="N968" s="2">
        <v>124.9</v>
      </c>
      <c r="O968" s="9">
        <v>0</v>
      </c>
      <c r="P968" s="2">
        <v>62.16</v>
      </c>
      <c r="Q968" s="2">
        <f t="shared" si="60"/>
        <v>124.9</v>
      </c>
      <c r="R968" s="2">
        <f t="shared" si="61"/>
        <v>62.16</v>
      </c>
      <c r="S968" s="2">
        <f t="shared" si="62"/>
        <v>62.740000000000009</v>
      </c>
      <c r="T968" s="6">
        <f t="shared" si="63"/>
        <v>0.50232185748598879</v>
      </c>
    </row>
    <row r="969" spans="1:20" ht="15.6" x14ac:dyDescent="0.3">
      <c r="A969" s="3" t="s">
        <v>1038</v>
      </c>
      <c r="B969" s="4">
        <v>46085</v>
      </c>
      <c r="C969" s="5">
        <f>YEAR(SalesData[[#This Row],[Order Date]])</f>
        <v>2026</v>
      </c>
      <c r="D969" s="6" t="str">
        <f>"Q"&amp;ROUNDUP(MONTH(SalesData[[#This Row],[Order Date]])/3,0)</f>
        <v>Q1</v>
      </c>
      <c r="E969" s="7">
        <f>MONTH(SalesData[[#This Row],[Order Date]])</f>
        <v>3</v>
      </c>
      <c r="F969" s="6" t="str">
        <f>TEXT(SalesData[[#This Row],[Order Date]],"mmm")</f>
        <v>Mar</v>
      </c>
      <c r="G969" s="8" t="s">
        <v>61</v>
      </c>
      <c r="H969" s="8" t="s">
        <v>105</v>
      </c>
      <c r="I969" s="8" t="s">
        <v>48</v>
      </c>
      <c r="J969" s="8" t="s">
        <v>24</v>
      </c>
      <c r="K969" s="8" t="s">
        <v>98</v>
      </c>
      <c r="L969" s="8" t="s">
        <v>122</v>
      </c>
      <c r="M969" s="7">
        <v>4</v>
      </c>
      <c r="N969" s="2">
        <v>36.08</v>
      </c>
      <c r="O969" s="9">
        <v>0</v>
      </c>
      <c r="P969" s="2">
        <v>13.89</v>
      </c>
      <c r="Q969" s="2">
        <f t="shared" si="60"/>
        <v>144.32</v>
      </c>
      <c r="R969" s="2">
        <f t="shared" si="61"/>
        <v>55.56</v>
      </c>
      <c r="S969" s="2">
        <f t="shared" si="62"/>
        <v>88.759999999999991</v>
      </c>
      <c r="T969" s="6">
        <f t="shared" si="63"/>
        <v>0.61502217294900219</v>
      </c>
    </row>
    <row r="970" spans="1:20" ht="15.6" x14ac:dyDescent="0.3">
      <c r="A970" s="3" t="s">
        <v>1039</v>
      </c>
      <c r="B970" s="4">
        <v>46174</v>
      </c>
      <c r="C970" s="5">
        <f>YEAR(SalesData[[#This Row],[Order Date]])</f>
        <v>2026</v>
      </c>
      <c r="D970" s="6" t="str">
        <f>"Q"&amp;ROUNDUP(MONTH(SalesData[[#This Row],[Order Date]])/3,0)</f>
        <v>Q2</v>
      </c>
      <c r="E970" s="7">
        <f>MONTH(SalesData[[#This Row],[Order Date]])</f>
        <v>6</v>
      </c>
      <c r="F970" s="6" t="str">
        <f>TEXT(SalesData[[#This Row],[Order Date]],"mmm")</f>
        <v>Jun</v>
      </c>
      <c r="G970" s="8" t="s">
        <v>21</v>
      </c>
      <c r="H970" s="8" t="s">
        <v>42</v>
      </c>
      <c r="I970" s="8" t="s">
        <v>30</v>
      </c>
      <c r="J970" s="8" t="s">
        <v>31</v>
      </c>
      <c r="K970" s="8" t="s">
        <v>39</v>
      </c>
      <c r="L970" s="8" t="s">
        <v>40</v>
      </c>
      <c r="M970" s="7">
        <v>1</v>
      </c>
      <c r="N970" s="2">
        <v>195.22</v>
      </c>
      <c r="O970" s="9">
        <v>0</v>
      </c>
      <c r="P970" s="2">
        <v>105.91</v>
      </c>
      <c r="Q970" s="2">
        <f t="shared" si="60"/>
        <v>195.22</v>
      </c>
      <c r="R970" s="2">
        <f t="shared" si="61"/>
        <v>105.91</v>
      </c>
      <c r="S970" s="2">
        <f t="shared" si="62"/>
        <v>89.31</v>
      </c>
      <c r="T970" s="6">
        <f t="shared" si="63"/>
        <v>0.45748386435816002</v>
      </c>
    </row>
    <row r="971" spans="1:20" ht="15.6" x14ac:dyDescent="0.3">
      <c r="A971" s="3" t="s">
        <v>1040</v>
      </c>
      <c r="B971" s="4">
        <v>46223</v>
      </c>
      <c r="C971" s="5">
        <f>YEAR(SalesData[[#This Row],[Order Date]])</f>
        <v>2026</v>
      </c>
      <c r="D971" s="6" t="str">
        <f>"Q"&amp;ROUNDUP(MONTH(SalesData[[#This Row],[Order Date]])/3,0)</f>
        <v>Q3</v>
      </c>
      <c r="E971" s="7">
        <f>MONTH(SalesData[[#This Row],[Order Date]])</f>
        <v>7</v>
      </c>
      <c r="F971" s="6" t="str">
        <f>TEXT(SalesData[[#This Row],[Order Date]],"mmm")</f>
        <v>Jul</v>
      </c>
      <c r="G971" s="8" t="s">
        <v>61</v>
      </c>
      <c r="H971" s="8" t="s">
        <v>76</v>
      </c>
      <c r="I971" s="8" t="s">
        <v>48</v>
      </c>
      <c r="J971" s="8" t="s">
        <v>31</v>
      </c>
      <c r="K971" s="8" t="s">
        <v>39</v>
      </c>
      <c r="L971" s="8" t="s">
        <v>67</v>
      </c>
      <c r="M971" s="7">
        <v>3</v>
      </c>
      <c r="N971" s="2">
        <v>120.14</v>
      </c>
      <c r="O971" s="9">
        <v>0</v>
      </c>
      <c r="P971" s="2">
        <v>58.9</v>
      </c>
      <c r="Q971" s="2">
        <f t="shared" si="60"/>
        <v>360.42</v>
      </c>
      <c r="R971" s="2">
        <f t="shared" si="61"/>
        <v>176.7</v>
      </c>
      <c r="S971" s="2">
        <f t="shared" si="62"/>
        <v>183.72000000000003</v>
      </c>
      <c r="T971" s="6">
        <f t="shared" si="63"/>
        <v>0.5097386382553688</v>
      </c>
    </row>
    <row r="972" spans="1:20" ht="15.6" x14ac:dyDescent="0.3">
      <c r="A972" s="3" t="s">
        <v>1041</v>
      </c>
      <c r="B972" s="4">
        <v>46037</v>
      </c>
      <c r="C972" s="5">
        <f>YEAR(SalesData[[#This Row],[Order Date]])</f>
        <v>2026</v>
      </c>
      <c r="D972" s="6" t="str">
        <f>"Q"&amp;ROUNDUP(MONTH(SalesData[[#This Row],[Order Date]])/3,0)</f>
        <v>Q1</v>
      </c>
      <c r="E972" s="7">
        <f>MONTH(SalesData[[#This Row],[Order Date]])</f>
        <v>1</v>
      </c>
      <c r="F972" s="6" t="str">
        <f>TEXT(SalesData[[#This Row],[Order Date]],"mmm")</f>
        <v>Jan</v>
      </c>
      <c r="G972" s="8" t="s">
        <v>54</v>
      </c>
      <c r="H972" s="8" t="s">
        <v>112</v>
      </c>
      <c r="I972" s="8" t="s">
        <v>30</v>
      </c>
      <c r="J972" s="8" t="s">
        <v>31</v>
      </c>
      <c r="K972" s="8" t="s">
        <v>25</v>
      </c>
      <c r="L972" s="8" t="s">
        <v>70</v>
      </c>
      <c r="M972" s="7">
        <v>5</v>
      </c>
      <c r="N972" s="2">
        <v>144.01</v>
      </c>
      <c r="O972" s="9">
        <v>0.05</v>
      </c>
      <c r="P972" s="2">
        <v>79.64</v>
      </c>
      <c r="Q972" s="2">
        <f t="shared" si="60"/>
        <v>684.0474999999999</v>
      </c>
      <c r="R972" s="2">
        <f t="shared" si="61"/>
        <v>398.2</v>
      </c>
      <c r="S972" s="2">
        <f t="shared" si="62"/>
        <v>285.84749999999991</v>
      </c>
      <c r="T972" s="6">
        <f t="shared" si="63"/>
        <v>0.41787668254032062</v>
      </c>
    </row>
    <row r="973" spans="1:20" ht="15.6" x14ac:dyDescent="0.3">
      <c r="A973" s="3" t="s">
        <v>1042</v>
      </c>
      <c r="B973" s="4">
        <v>46162</v>
      </c>
      <c r="C973" s="5">
        <f>YEAR(SalesData[[#This Row],[Order Date]])</f>
        <v>2026</v>
      </c>
      <c r="D973" s="6" t="str">
        <f>"Q"&amp;ROUNDUP(MONTH(SalesData[[#This Row],[Order Date]])/3,0)</f>
        <v>Q2</v>
      </c>
      <c r="E973" s="7">
        <f>MONTH(SalesData[[#This Row],[Order Date]])</f>
        <v>5</v>
      </c>
      <c r="F973" s="6" t="str">
        <f>TEXT(SalesData[[#This Row],[Order Date]],"mmm")</f>
        <v>May</v>
      </c>
      <c r="G973" s="8" t="s">
        <v>21</v>
      </c>
      <c r="H973" s="8" t="s">
        <v>89</v>
      </c>
      <c r="I973" s="8" t="s">
        <v>23</v>
      </c>
      <c r="J973" s="8" t="s">
        <v>36</v>
      </c>
      <c r="K973" s="8" t="s">
        <v>39</v>
      </c>
      <c r="L973" s="8" t="s">
        <v>40</v>
      </c>
      <c r="M973" s="7">
        <v>2</v>
      </c>
      <c r="N973" s="2">
        <v>197.35</v>
      </c>
      <c r="O973" s="9">
        <v>0.05</v>
      </c>
      <c r="P973" s="2">
        <v>102.63</v>
      </c>
      <c r="Q973" s="2">
        <f t="shared" si="60"/>
        <v>374.96499999999997</v>
      </c>
      <c r="R973" s="2">
        <f t="shared" si="61"/>
        <v>205.26</v>
      </c>
      <c r="S973" s="2">
        <f t="shared" si="62"/>
        <v>169.70499999999998</v>
      </c>
      <c r="T973" s="6">
        <f t="shared" si="63"/>
        <v>0.45258890829810783</v>
      </c>
    </row>
    <row r="974" spans="1:20" ht="15.6" x14ac:dyDescent="0.3">
      <c r="A974" s="3" t="s">
        <v>1043</v>
      </c>
      <c r="B974" s="4">
        <v>46054</v>
      </c>
      <c r="C974" s="5">
        <f>YEAR(SalesData[[#This Row],[Order Date]])</f>
        <v>2026</v>
      </c>
      <c r="D974" s="6" t="str">
        <f>"Q"&amp;ROUNDUP(MONTH(SalesData[[#This Row],[Order Date]])/3,0)</f>
        <v>Q1</v>
      </c>
      <c r="E974" s="7">
        <f>MONTH(SalesData[[#This Row],[Order Date]])</f>
        <v>2</v>
      </c>
      <c r="F974" s="6" t="str">
        <f>TEXT(SalesData[[#This Row],[Order Date]],"mmm")</f>
        <v>Feb</v>
      </c>
      <c r="G974" s="8" t="s">
        <v>21</v>
      </c>
      <c r="H974" s="8" t="s">
        <v>42</v>
      </c>
      <c r="I974" s="8" t="s">
        <v>48</v>
      </c>
      <c r="J974" s="8" t="s">
        <v>31</v>
      </c>
      <c r="K974" s="8" t="s">
        <v>98</v>
      </c>
      <c r="L974" s="8" t="s">
        <v>99</v>
      </c>
      <c r="M974" s="7">
        <v>2</v>
      </c>
      <c r="N974" s="2">
        <v>122.43</v>
      </c>
      <c r="O974" s="9">
        <v>0</v>
      </c>
      <c r="P974" s="2">
        <v>69.08</v>
      </c>
      <c r="Q974" s="2">
        <f t="shared" si="60"/>
        <v>244.86</v>
      </c>
      <c r="R974" s="2">
        <f t="shared" si="61"/>
        <v>138.16</v>
      </c>
      <c r="S974" s="2">
        <f t="shared" si="62"/>
        <v>106.70000000000002</v>
      </c>
      <c r="T974" s="6">
        <f t="shared" si="63"/>
        <v>0.43575920934411505</v>
      </c>
    </row>
    <row r="975" spans="1:20" ht="15.6" x14ac:dyDescent="0.3">
      <c r="A975" s="3" t="s">
        <v>1044</v>
      </c>
      <c r="B975" s="4">
        <v>46266</v>
      </c>
      <c r="C975" s="5">
        <f>YEAR(SalesData[[#This Row],[Order Date]])</f>
        <v>2026</v>
      </c>
      <c r="D975" s="6" t="str">
        <f>"Q"&amp;ROUNDUP(MONTH(SalesData[[#This Row],[Order Date]])/3,0)</f>
        <v>Q3</v>
      </c>
      <c r="E975" s="7">
        <f>MONTH(SalesData[[#This Row],[Order Date]])</f>
        <v>9</v>
      </c>
      <c r="F975" s="6" t="str">
        <f>TEXT(SalesData[[#This Row],[Order Date]],"mmm")</f>
        <v>Sep</v>
      </c>
      <c r="G975" s="8" t="s">
        <v>54</v>
      </c>
      <c r="H975" s="8" t="s">
        <v>57</v>
      </c>
      <c r="I975" s="8" t="s">
        <v>48</v>
      </c>
      <c r="J975" s="8" t="s">
        <v>31</v>
      </c>
      <c r="K975" s="8" t="s">
        <v>25</v>
      </c>
      <c r="L975" s="8" t="s">
        <v>74</v>
      </c>
      <c r="M975" s="7">
        <v>1</v>
      </c>
      <c r="N975" s="2">
        <v>94.29</v>
      </c>
      <c r="O975" s="9">
        <v>0.1</v>
      </c>
      <c r="P975" s="2">
        <v>45.12</v>
      </c>
      <c r="Q975" s="2">
        <f t="shared" si="60"/>
        <v>84.861000000000004</v>
      </c>
      <c r="R975" s="2">
        <f t="shared" si="61"/>
        <v>45.12</v>
      </c>
      <c r="S975" s="2">
        <f t="shared" si="62"/>
        <v>39.741000000000007</v>
      </c>
      <c r="T975" s="6">
        <f t="shared" si="63"/>
        <v>0.46830699614663984</v>
      </c>
    </row>
    <row r="976" spans="1:20" ht="15.6" x14ac:dyDescent="0.3">
      <c r="A976" s="3" t="s">
        <v>1045</v>
      </c>
      <c r="B976" s="4">
        <v>46333</v>
      </c>
      <c r="C976" s="5">
        <f>YEAR(SalesData[[#This Row],[Order Date]])</f>
        <v>2026</v>
      </c>
      <c r="D976" s="6" t="str">
        <f>"Q"&amp;ROUNDUP(MONTH(SalesData[[#This Row],[Order Date]])/3,0)</f>
        <v>Q4</v>
      </c>
      <c r="E976" s="7">
        <f>MONTH(SalesData[[#This Row],[Order Date]])</f>
        <v>11</v>
      </c>
      <c r="F976" s="6" t="str">
        <f>TEXT(SalesData[[#This Row],[Order Date]],"mmm")</f>
        <v>Nov</v>
      </c>
      <c r="G976" s="8" t="s">
        <v>28</v>
      </c>
      <c r="H976" s="8" t="s">
        <v>35</v>
      </c>
      <c r="I976" s="8" t="s">
        <v>23</v>
      </c>
      <c r="J976" s="8" t="s">
        <v>24</v>
      </c>
      <c r="K976" s="8" t="s">
        <v>39</v>
      </c>
      <c r="L976" s="8" t="s">
        <v>106</v>
      </c>
      <c r="M976" s="7">
        <v>2</v>
      </c>
      <c r="N976" s="2">
        <v>80.67</v>
      </c>
      <c r="O976" s="9">
        <v>0</v>
      </c>
      <c r="P976" s="2">
        <v>40.5</v>
      </c>
      <c r="Q976" s="2">
        <f t="shared" si="60"/>
        <v>161.34</v>
      </c>
      <c r="R976" s="2">
        <f t="shared" si="61"/>
        <v>81</v>
      </c>
      <c r="S976" s="2">
        <f t="shared" si="62"/>
        <v>80.34</v>
      </c>
      <c r="T976" s="6">
        <f t="shared" si="63"/>
        <v>0.49795462997396805</v>
      </c>
    </row>
    <row r="977" spans="1:20" ht="15.6" x14ac:dyDescent="0.3">
      <c r="A977" s="3" t="s">
        <v>1046</v>
      </c>
      <c r="B977" s="4">
        <v>46125</v>
      </c>
      <c r="C977" s="5">
        <f>YEAR(SalesData[[#This Row],[Order Date]])</f>
        <v>2026</v>
      </c>
      <c r="D977" s="6" t="str">
        <f>"Q"&amp;ROUNDUP(MONTH(SalesData[[#This Row],[Order Date]])/3,0)</f>
        <v>Q2</v>
      </c>
      <c r="E977" s="7">
        <f>MONTH(SalesData[[#This Row],[Order Date]])</f>
        <v>4</v>
      </c>
      <c r="F977" s="6" t="str">
        <f>TEXT(SalesData[[#This Row],[Order Date]],"mmm")</f>
        <v>Apr</v>
      </c>
      <c r="G977" s="8" t="s">
        <v>61</v>
      </c>
      <c r="H977" s="8" t="s">
        <v>69</v>
      </c>
      <c r="I977" s="8" t="s">
        <v>30</v>
      </c>
      <c r="J977" s="8" t="s">
        <v>31</v>
      </c>
      <c r="K977" s="8" t="s">
        <v>98</v>
      </c>
      <c r="L977" s="8" t="s">
        <v>122</v>
      </c>
      <c r="M977" s="7">
        <v>1</v>
      </c>
      <c r="N977" s="2">
        <v>35.69</v>
      </c>
      <c r="O977" s="9">
        <v>0.05</v>
      </c>
      <c r="P977" s="2">
        <v>13.53</v>
      </c>
      <c r="Q977" s="2">
        <f t="shared" si="60"/>
        <v>33.905499999999996</v>
      </c>
      <c r="R977" s="2">
        <f t="shared" si="61"/>
        <v>13.53</v>
      </c>
      <c r="S977" s="2">
        <f t="shared" si="62"/>
        <v>20.375499999999995</v>
      </c>
      <c r="T977" s="6">
        <f t="shared" si="63"/>
        <v>0.60094969842650892</v>
      </c>
    </row>
    <row r="978" spans="1:20" ht="15.6" x14ac:dyDescent="0.3">
      <c r="A978" s="3" t="s">
        <v>1047</v>
      </c>
      <c r="B978" s="4">
        <v>46069</v>
      </c>
      <c r="C978" s="5">
        <f>YEAR(SalesData[[#This Row],[Order Date]])</f>
        <v>2026</v>
      </c>
      <c r="D978" s="6" t="str">
        <f>"Q"&amp;ROUNDUP(MONTH(SalesData[[#This Row],[Order Date]])/3,0)</f>
        <v>Q1</v>
      </c>
      <c r="E978" s="7">
        <f>MONTH(SalesData[[#This Row],[Order Date]])</f>
        <v>2</v>
      </c>
      <c r="F978" s="6" t="str">
        <f>TEXT(SalesData[[#This Row],[Order Date]],"mmm")</f>
        <v>Feb</v>
      </c>
      <c r="G978" s="8" t="s">
        <v>28</v>
      </c>
      <c r="H978" s="8" t="s">
        <v>86</v>
      </c>
      <c r="I978" s="8" t="s">
        <v>30</v>
      </c>
      <c r="J978" s="8" t="s">
        <v>36</v>
      </c>
      <c r="K978" s="8" t="s">
        <v>25</v>
      </c>
      <c r="L978" s="8" t="s">
        <v>26</v>
      </c>
      <c r="M978" s="7">
        <v>3</v>
      </c>
      <c r="N978" s="2">
        <v>153.24</v>
      </c>
      <c r="O978" s="9">
        <v>0.15</v>
      </c>
      <c r="P978" s="2">
        <v>77.61</v>
      </c>
      <c r="Q978" s="2">
        <f t="shared" si="60"/>
        <v>390.762</v>
      </c>
      <c r="R978" s="2">
        <f t="shared" si="61"/>
        <v>232.82999999999998</v>
      </c>
      <c r="S978" s="2">
        <f t="shared" si="62"/>
        <v>157.93200000000002</v>
      </c>
      <c r="T978" s="6">
        <f t="shared" si="63"/>
        <v>0.40416417154175693</v>
      </c>
    </row>
    <row r="979" spans="1:20" ht="15.6" x14ac:dyDescent="0.3">
      <c r="A979" s="3" t="s">
        <v>1048</v>
      </c>
      <c r="B979" s="4">
        <v>46212</v>
      </c>
      <c r="C979" s="5">
        <f>YEAR(SalesData[[#This Row],[Order Date]])</f>
        <v>2026</v>
      </c>
      <c r="D979" s="6" t="str">
        <f>"Q"&amp;ROUNDUP(MONTH(SalesData[[#This Row],[Order Date]])/3,0)</f>
        <v>Q3</v>
      </c>
      <c r="E979" s="7">
        <f>MONTH(SalesData[[#This Row],[Order Date]])</f>
        <v>7</v>
      </c>
      <c r="F979" s="6" t="str">
        <f>TEXT(SalesData[[#This Row],[Order Date]],"mmm")</f>
        <v>Jul</v>
      </c>
      <c r="G979" s="8" t="s">
        <v>54</v>
      </c>
      <c r="H979" s="8" t="s">
        <v>92</v>
      </c>
      <c r="I979" s="8" t="s">
        <v>30</v>
      </c>
      <c r="J979" s="8" t="s">
        <v>24</v>
      </c>
      <c r="K979" s="8" t="s">
        <v>25</v>
      </c>
      <c r="L979" s="8" t="s">
        <v>74</v>
      </c>
      <c r="M979" s="7">
        <v>3</v>
      </c>
      <c r="N979" s="2">
        <v>92.25</v>
      </c>
      <c r="O979" s="9">
        <v>0</v>
      </c>
      <c r="P979" s="2">
        <v>46.27</v>
      </c>
      <c r="Q979" s="2">
        <f t="shared" si="60"/>
        <v>276.75</v>
      </c>
      <c r="R979" s="2">
        <f t="shared" si="61"/>
        <v>138.81</v>
      </c>
      <c r="S979" s="2">
        <f t="shared" si="62"/>
        <v>137.94</v>
      </c>
      <c r="T979" s="6">
        <f t="shared" si="63"/>
        <v>0.49842818428184282</v>
      </c>
    </row>
    <row r="980" spans="1:20" ht="15.6" x14ac:dyDescent="0.3">
      <c r="A980" s="3" t="s">
        <v>1049</v>
      </c>
      <c r="B980" s="4">
        <v>46349</v>
      </c>
      <c r="C980" s="5">
        <f>YEAR(SalesData[[#This Row],[Order Date]])</f>
        <v>2026</v>
      </c>
      <c r="D980" s="6" t="str">
        <f>"Q"&amp;ROUNDUP(MONTH(SalesData[[#This Row],[Order Date]])/3,0)</f>
        <v>Q4</v>
      </c>
      <c r="E980" s="7">
        <f>MONTH(SalesData[[#This Row],[Order Date]])</f>
        <v>11</v>
      </c>
      <c r="F980" s="6" t="str">
        <f>TEXT(SalesData[[#This Row],[Order Date]],"mmm")</f>
        <v>Nov</v>
      </c>
      <c r="G980" s="8" t="s">
        <v>54</v>
      </c>
      <c r="H980" s="8" t="s">
        <v>57</v>
      </c>
      <c r="I980" s="8" t="s">
        <v>30</v>
      </c>
      <c r="J980" s="8" t="s">
        <v>24</v>
      </c>
      <c r="K980" s="8" t="s">
        <v>32</v>
      </c>
      <c r="L980" s="8" t="s">
        <v>46</v>
      </c>
      <c r="M980" s="7">
        <v>2</v>
      </c>
      <c r="N980" s="2">
        <v>167.9</v>
      </c>
      <c r="O980" s="9">
        <v>0.15</v>
      </c>
      <c r="P980" s="2">
        <v>89.55</v>
      </c>
      <c r="Q980" s="2">
        <f t="shared" si="60"/>
        <v>285.43</v>
      </c>
      <c r="R980" s="2">
        <f t="shared" si="61"/>
        <v>179.1</v>
      </c>
      <c r="S980" s="2">
        <f t="shared" si="62"/>
        <v>106.33000000000001</v>
      </c>
      <c r="T980" s="6">
        <f t="shared" si="63"/>
        <v>0.37252566303471957</v>
      </c>
    </row>
    <row r="981" spans="1:20" ht="15.6" x14ac:dyDescent="0.3">
      <c r="A981" s="3" t="s">
        <v>1050</v>
      </c>
      <c r="B981" s="4">
        <v>46178</v>
      </c>
      <c r="C981" s="5">
        <f>YEAR(SalesData[[#This Row],[Order Date]])</f>
        <v>2026</v>
      </c>
      <c r="D981" s="6" t="str">
        <f>"Q"&amp;ROUNDUP(MONTH(SalesData[[#This Row],[Order Date]])/3,0)</f>
        <v>Q2</v>
      </c>
      <c r="E981" s="7">
        <f>MONTH(SalesData[[#This Row],[Order Date]])</f>
        <v>6</v>
      </c>
      <c r="F981" s="6" t="str">
        <f>TEXT(SalesData[[#This Row],[Order Date]],"mmm")</f>
        <v>Jun</v>
      </c>
      <c r="G981" s="8" t="s">
        <v>28</v>
      </c>
      <c r="H981" s="8" t="s">
        <v>29</v>
      </c>
      <c r="I981" s="8" t="s">
        <v>48</v>
      </c>
      <c r="J981" s="8" t="s">
        <v>31</v>
      </c>
      <c r="K981" s="8" t="s">
        <v>51</v>
      </c>
      <c r="L981" s="8" t="s">
        <v>95</v>
      </c>
      <c r="M981" s="7">
        <v>1</v>
      </c>
      <c r="N981" s="2">
        <v>80.19</v>
      </c>
      <c r="O981" s="9">
        <v>0</v>
      </c>
      <c r="P981" s="2">
        <v>42.18</v>
      </c>
      <c r="Q981" s="2">
        <f t="shared" si="60"/>
        <v>80.19</v>
      </c>
      <c r="R981" s="2">
        <f t="shared" si="61"/>
        <v>42.18</v>
      </c>
      <c r="S981" s="2">
        <f t="shared" si="62"/>
        <v>38.01</v>
      </c>
      <c r="T981" s="6">
        <f t="shared" si="63"/>
        <v>0.47399925177702956</v>
      </c>
    </row>
    <row r="982" spans="1:20" ht="15.6" x14ac:dyDescent="0.3">
      <c r="A982" s="3" t="s">
        <v>1051</v>
      </c>
      <c r="B982" s="4">
        <v>46211</v>
      </c>
      <c r="C982" s="5">
        <f>YEAR(SalesData[[#This Row],[Order Date]])</f>
        <v>2026</v>
      </c>
      <c r="D982" s="6" t="str">
        <f>"Q"&amp;ROUNDUP(MONTH(SalesData[[#This Row],[Order Date]])/3,0)</f>
        <v>Q3</v>
      </c>
      <c r="E982" s="7">
        <f>MONTH(SalesData[[#This Row],[Order Date]])</f>
        <v>7</v>
      </c>
      <c r="F982" s="6" t="str">
        <f>TEXT(SalesData[[#This Row],[Order Date]],"mmm")</f>
        <v>Jul</v>
      </c>
      <c r="G982" s="8" t="s">
        <v>28</v>
      </c>
      <c r="H982" s="8" t="s">
        <v>86</v>
      </c>
      <c r="I982" s="8" t="s">
        <v>30</v>
      </c>
      <c r="J982" s="8" t="s">
        <v>36</v>
      </c>
      <c r="K982" s="8" t="s">
        <v>32</v>
      </c>
      <c r="L982" s="8" t="s">
        <v>46</v>
      </c>
      <c r="M982" s="7">
        <v>1</v>
      </c>
      <c r="N982" s="2">
        <v>164.92</v>
      </c>
      <c r="O982" s="9">
        <v>0</v>
      </c>
      <c r="P982" s="2">
        <v>89.47</v>
      </c>
      <c r="Q982" s="2">
        <f t="shared" si="60"/>
        <v>164.92</v>
      </c>
      <c r="R982" s="2">
        <f t="shared" si="61"/>
        <v>89.47</v>
      </c>
      <c r="S982" s="2">
        <f t="shared" si="62"/>
        <v>75.449999999999989</v>
      </c>
      <c r="T982" s="6">
        <f t="shared" si="63"/>
        <v>0.45749454280863444</v>
      </c>
    </row>
    <row r="983" spans="1:20" ht="15.6" x14ac:dyDescent="0.3">
      <c r="A983" s="3" t="s">
        <v>1052</v>
      </c>
      <c r="B983" s="4">
        <v>46232</v>
      </c>
      <c r="C983" s="5">
        <f>YEAR(SalesData[[#This Row],[Order Date]])</f>
        <v>2026</v>
      </c>
      <c r="D983" s="6" t="str">
        <f>"Q"&amp;ROUNDUP(MONTH(SalesData[[#This Row],[Order Date]])/3,0)</f>
        <v>Q3</v>
      </c>
      <c r="E983" s="7">
        <f>MONTH(SalesData[[#This Row],[Order Date]])</f>
        <v>7</v>
      </c>
      <c r="F983" s="6" t="str">
        <f>TEXT(SalesData[[#This Row],[Order Date]],"mmm")</f>
        <v>Jul</v>
      </c>
      <c r="G983" s="8" t="s">
        <v>21</v>
      </c>
      <c r="H983" s="8" t="s">
        <v>44</v>
      </c>
      <c r="I983" s="8" t="s">
        <v>30</v>
      </c>
      <c r="J983" s="8" t="s">
        <v>36</v>
      </c>
      <c r="K983" s="8" t="s">
        <v>39</v>
      </c>
      <c r="L983" s="8" t="s">
        <v>40</v>
      </c>
      <c r="M983" s="7">
        <v>2</v>
      </c>
      <c r="N983" s="2">
        <v>195.09</v>
      </c>
      <c r="O983" s="9">
        <v>0</v>
      </c>
      <c r="P983" s="2">
        <v>106.82</v>
      </c>
      <c r="Q983" s="2">
        <f t="shared" si="60"/>
        <v>390.18</v>
      </c>
      <c r="R983" s="2">
        <f t="shared" si="61"/>
        <v>213.64</v>
      </c>
      <c r="S983" s="2">
        <f t="shared" si="62"/>
        <v>176.54000000000002</v>
      </c>
      <c r="T983" s="6">
        <f t="shared" si="63"/>
        <v>0.45245783997129535</v>
      </c>
    </row>
    <row r="984" spans="1:20" ht="15.6" x14ac:dyDescent="0.3">
      <c r="A984" s="3" t="s">
        <v>1053</v>
      </c>
      <c r="B984" s="4">
        <v>46207</v>
      </c>
      <c r="C984" s="5">
        <f>YEAR(SalesData[[#This Row],[Order Date]])</f>
        <v>2026</v>
      </c>
      <c r="D984" s="6" t="str">
        <f>"Q"&amp;ROUNDUP(MONTH(SalesData[[#This Row],[Order Date]])/3,0)</f>
        <v>Q3</v>
      </c>
      <c r="E984" s="7">
        <f>MONTH(SalesData[[#This Row],[Order Date]])</f>
        <v>7</v>
      </c>
      <c r="F984" s="6" t="str">
        <f>TEXT(SalesData[[#This Row],[Order Date]],"mmm")</f>
        <v>Jul</v>
      </c>
      <c r="G984" s="8" t="s">
        <v>21</v>
      </c>
      <c r="H984" s="8" t="s">
        <v>89</v>
      </c>
      <c r="I984" s="8" t="s">
        <v>30</v>
      </c>
      <c r="J984" s="8" t="s">
        <v>24</v>
      </c>
      <c r="K984" s="8" t="s">
        <v>25</v>
      </c>
      <c r="L984" s="8" t="s">
        <v>70</v>
      </c>
      <c r="M984" s="7">
        <v>2</v>
      </c>
      <c r="N984" s="2">
        <v>145.88999999999999</v>
      </c>
      <c r="O984" s="9">
        <v>0</v>
      </c>
      <c r="P984" s="2">
        <v>80.709999999999994</v>
      </c>
      <c r="Q984" s="2">
        <f t="shared" si="60"/>
        <v>291.77999999999997</v>
      </c>
      <c r="R984" s="2">
        <f t="shared" si="61"/>
        <v>161.41999999999999</v>
      </c>
      <c r="S984" s="2">
        <f t="shared" si="62"/>
        <v>130.35999999999999</v>
      </c>
      <c r="T984" s="6">
        <f t="shared" si="63"/>
        <v>0.4467749674412228</v>
      </c>
    </row>
    <row r="985" spans="1:20" ht="15.6" x14ac:dyDescent="0.3">
      <c r="A985" s="3" t="s">
        <v>1054</v>
      </c>
      <c r="B985" s="4">
        <v>46112</v>
      </c>
      <c r="C985" s="5">
        <f>YEAR(SalesData[[#This Row],[Order Date]])</f>
        <v>2026</v>
      </c>
      <c r="D985" s="6" t="str">
        <f>"Q"&amp;ROUNDUP(MONTH(SalesData[[#This Row],[Order Date]])/3,0)</f>
        <v>Q1</v>
      </c>
      <c r="E985" s="7">
        <f>MONTH(SalesData[[#This Row],[Order Date]])</f>
        <v>3</v>
      </c>
      <c r="F985" s="6" t="str">
        <f>TEXT(SalesData[[#This Row],[Order Date]],"mmm")</f>
        <v>Mar</v>
      </c>
      <c r="G985" s="8" t="s">
        <v>21</v>
      </c>
      <c r="H985" s="8" t="s">
        <v>42</v>
      </c>
      <c r="I985" s="8" t="s">
        <v>48</v>
      </c>
      <c r="J985" s="8" t="s">
        <v>24</v>
      </c>
      <c r="K985" s="8" t="s">
        <v>51</v>
      </c>
      <c r="L985" s="8" t="s">
        <v>52</v>
      </c>
      <c r="M985" s="7">
        <v>1</v>
      </c>
      <c r="N985" s="2">
        <v>50.99</v>
      </c>
      <c r="O985" s="9">
        <v>0.1</v>
      </c>
      <c r="P985" s="2">
        <v>21.86</v>
      </c>
      <c r="Q985" s="2">
        <f t="shared" si="60"/>
        <v>45.891000000000005</v>
      </c>
      <c r="R985" s="2">
        <f t="shared" si="61"/>
        <v>21.86</v>
      </c>
      <c r="S985" s="2">
        <f t="shared" si="62"/>
        <v>24.031000000000006</v>
      </c>
      <c r="T985" s="6">
        <f t="shared" si="63"/>
        <v>0.52365387548756848</v>
      </c>
    </row>
    <row r="986" spans="1:20" ht="15.6" x14ac:dyDescent="0.3">
      <c r="A986" s="3" t="s">
        <v>1055</v>
      </c>
      <c r="B986" s="4">
        <v>46257</v>
      </c>
      <c r="C986" s="5">
        <f>YEAR(SalesData[[#This Row],[Order Date]])</f>
        <v>2026</v>
      </c>
      <c r="D986" s="6" t="str">
        <f>"Q"&amp;ROUNDUP(MONTH(SalesData[[#This Row],[Order Date]])/3,0)</f>
        <v>Q3</v>
      </c>
      <c r="E986" s="7">
        <f>MONTH(SalesData[[#This Row],[Order Date]])</f>
        <v>8</v>
      </c>
      <c r="F986" s="6" t="str">
        <f>TEXT(SalesData[[#This Row],[Order Date]],"mmm")</f>
        <v>Aug</v>
      </c>
      <c r="G986" s="8" t="s">
        <v>28</v>
      </c>
      <c r="H986" s="8" t="s">
        <v>29</v>
      </c>
      <c r="I986" s="8" t="s">
        <v>30</v>
      </c>
      <c r="J986" s="8" t="s">
        <v>24</v>
      </c>
      <c r="K986" s="8" t="s">
        <v>51</v>
      </c>
      <c r="L986" s="8" t="s">
        <v>58</v>
      </c>
      <c r="M986" s="7">
        <v>1</v>
      </c>
      <c r="N986" s="2">
        <v>100.29</v>
      </c>
      <c r="O986" s="9">
        <v>0.05</v>
      </c>
      <c r="P986" s="2">
        <v>49.82</v>
      </c>
      <c r="Q986" s="2">
        <f t="shared" si="60"/>
        <v>95.275500000000008</v>
      </c>
      <c r="R986" s="2">
        <f t="shared" si="61"/>
        <v>49.82</v>
      </c>
      <c r="S986" s="2">
        <f t="shared" si="62"/>
        <v>45.455500000000008</v>
      </c>
      <c r="T986" s="6">
        <f t="shared" si="63"/>
        <v>0.47709537079312103</v>
      </c>
    </row>
    <row r="987" spans="1:20" ht="15.6" x14ac:dyDescent="0.3">
      <c r="A987" s="3" t="s">
        <v>1056</v>
      </c>
      <c r="B987" s="4">
        <v>46271</v>
      </c>
      <c r="C987" s="5">
        <f>YEAR(SalesData[[#This Row],[Order Date]])</f>
        <v>2026</v>
      </c>
      <c r="D987" s="6" t="str">
        <f>"Q"&amp;ROUNDUP(MONTH(SalesData[[#This Row],[Order Date]])/3,0)</f>
        <v>Q3</v>
      </c>
      <c r="E987" s="7">
        <f>MONTH(SalesData[[#This Row],[Order Date]])</f>
        <v>9</v>
      </c>
      <c r="F987" s="6" t="str">
        <f>TEXT(SalesData[[#This Row],[Order Date]],"mmm")</f>
        <v>Sep</v>
      </c>
      <c r="G987" s="8" t="s">
        <v>54</v>
      </c>
      <c r="H987" s="8" t="s">
        <v>55</v>
      </c>
      <c r="I987" s="8" t="s">
        <v>30</v>
      </c>
      <c r="J987" s="8" t="s">
        <v>24</v>
      </c>
      <c r="K987" s="8" t="s">
        <v>51</v>
      </c>
      <c r="L987" s="8" t="s">
        <v>72</v>
      </c>
      <c r="M987" s="7">
        <v>1</v>
      </c>
      <c r="N987" s="2">
        <v>39.68</v>
      </c>
      <c r="O987" s="9">
        <v>0.05</v>
      </c>
      <c r="P987" s="2">
        <v>16.63</v>
      </c>
      <c r="Q987" s="2">
        <f t="shared" si="60"/>
        <v>37.695999999999998</v>
      </c>
      <c r="R987" s="2">
        <f t="shared" si="61"/>
        <v>16.63</v>
      </c>
      <c r="S987" s="2">
        <f t="shared" si="62"/>
        <v>21.065999999999999</v>
      </c>
      <c r="T987" s="6">
        <f t="shared" si="63"/>
        <v>0.55883913412563668</v>
      </c>
    </row>
    <row r="988" spans="1:20" ht="15.6" x14ac:dyDescent="0.3">
      <c r="A988" s="3" t="s">
        <v>1057</v>
      </c>
      <c r="B988" s="4">
        <v>46284</v>
      </c>
      <c r="C988" s="5">
        <f>YEAR(SalesData[[#This Row],[Order Date]])</f>
        <v>2026</v>
      </c>
      <c r="D988" s="6" t="str">
        <f>"Q"&amp;ROUNDUP(MONTH(SalesData[[#This Row],[Order Date]])/3,0)</f>
        <v>Q3</v>
      </c>
      <c r="E988" s="7">
        <f>MONTH(SalesData[[#This Row],[Order Date]])</f>
        <v>9</v>
      </c>
      <c r="F988" s="6" t="str">
        <f>TEXT(SalesData[[#This Row],[Order Date]],"mmm")</f>
        <v>Sep</v>
      </c>
      <c r="G988" s="8" t="s">
        <v>28</v>
      </c>
      <c r="H988" s="8" t="s">
        <v>86</v>
      </c>
      <c r="I988" s="8" t="s">
        <v>30</v>
      </c>
      <c r="J988" s="8" t="s">
        <v>24</v>
      </c>
      <c r="K988" s="8" t="s">
        <v>25</v>
      </c>
      <c r="L988" s="8" t="s">
        <v>26</v>
      </c>
      <c r="M988" s="7">
        <v>3</v>
      </c>
      <c r="N988" s="2">
        <v>153.5</v>
      </c>
      <c r="O988" s="9">
        <v>0</v>
      </c>
      <c r="P988" s="2">
        <v>80.819999999999993</v>
      </c>
      <c r="Q988" s="2">
        <f t="shared" si="60"/>
        <v>460.5</v>
      </c>
      <c r="R988" s="2">
        <f t="shared" si="61"/>
        <v>242.45999999999998</v>
      </c>
      <c r="S988" s="2">
        <f t="shared" si="62"/>
        <v>218.04000000000002</v>
      </c>
      <c r="T988" s="6">
        <f t="shared" si="63"/>
        <v>0.47348534201954401</v>
      </c>
    </row>
    <row r="989" spans="1:20" ht="15.6" x14ac:dyDescent="0.3">
      <c r="A989" s="3" t="s">
        <v>1058</v>
      </c>
      <c r="B989" s="4">
        <v>46106</v>
      </c>
      <c r="C989" s="5">
        <f>YEAR(SalesData[[#This Row],[Order Date]])</f>
        <v>2026</v>
      </c>
      <c r="D989" s="6" t="str">
        <f>"Q"&amp;ROUNDUP(MONTH(SalesData[[#This Row],[Order Date]])/3,0)</f>
        <v>Q1</v>
      </c>
      <c r="E989" s="7">
        <f>MONTH(SalesData[[#This Row],[Order Date]])</f>
        <v>3</v>
      </c>
      <c r="F989" s="6" t="str">
        <f>TEXT(SalesData[[#This Row],[Order Date]],"mmm")</f>
        <v>Mar</v>
      </c>
      <c r="G989" s="8" t="s">
        <v>21</v>
      </c>
      <c r="H989" s="8" t="s">
        <v>89</v>
      </c>
      <c r="I989" s="8" t="s">
        <v>30</v>
      </c>
      <c r="J989" s="8" t="s">
        <v>24</v>
      </c>
      <c r="K989" s="8" t="s">
        <v>98</v>
      </c>
      <c r="L989" s="8" t="s">
        <v>99</v>
      </c>
      <c r="M989" s="7">
        <v>2</v>
      </c>
      <c r="N989" s="2">
        <v>125.04</v>
      </c>
      <c r="O989" s="9">
        <v>0.05</v>
      </c>
      <c r="P989" s="2">
        <v>67.680000000000007</v>
      </c>
      <c r="Q989" s="2">
        <f t="shared" si="60"/>
        <v>237.57599999999999</v>
      </c>
      <c r="R989" s="2">
        <f t="shared" si="61"/>
        <v>135.36000000000001</v>
      </c>
      <c r="S989" s="2">
        <f t="shared" si="62"/>
        <v>102.21599999999998</v>
      </c>
      <c r="T989" s="6">
        <f t="shared" si="63"/>
        <v>0.43024547934134755</v>
      </c>
    </row>
    <row r="990" spans="1:20" ht="15.6" x14ac:dyDescent="0.3">
      <c r="A990" s="3" t="s">
        <v>1059</v>
      </c>
      <c r="B990" s="4">
        <v>46344</v>
      </c>
      <c r="C990" s="5">
        <f>YEAR(SalesData[[#This Row],[Order Date]])</f>
        <v>2026</v>
      </c>
      <c r="D990" s="6" t="str">
        <f>"Q"&amp;ROUNDUP(MONTH(SalesData[[#This Row],[Order Date]])/3,0)</f>
        <v>Q4</v>
      </c>
      <c r="E990" s="7">
        <f>MONTH(SalesData[[#This Row],[Order Date]])</f>
        <v>11</v>
      </c>
      <c r="F990" s="6" t="str">
        <f>TEXT(SalesData[[#This Row],[Order Date]],"mmm")</f>
        <v>Nov</v>
      </c>
      <c r="G990" s="8" t="s">
        <v>28</v>
      </c>
      <c r="H990" s="8" t="s">
        <v>29</v>
      </c>
      <c r="I990" s="8" t="s">
        <v>30</v>
      </c>
      <c r="J990" s="8" t="s">
        <v>31</v>
      </c>
      <c r="K990" s="8" t="s">
        <v>25</v>
      </c>
      <c r="L990" s="8" t="s">
        <v>26</v>
      </c>
      <c r="M990" s="7">
        <v>3</v>
      </c>
      <c r="N990" s="2">
        <v>154.07</v>
      </c>
      <c r="O990" s="9">
        <v>0.05</v>
      </c>
      <c r="P990" s="2">
        <v>77.73</v>
      </c>
      <c r="Q990" s="2">
        <f t="shared" si="60"/>
        <v>439.09949999999998</v>
      </c>
      <c r="R990" s="2">
        <f t="shared" si="61"/>
        <v>233.19</v>
      </c>
      <c r="S990" s="2">
        <f t="shared" si="62"/>
        <v>205.90949999999998</v>
      </c>
      <c r="T990" s="6">
        <f t="shared" si="63"/>
        <v>0.46893585622393102</v>
      </c>
    </row>
    <row r="991" spans="1:20" ht="15.6" x14ac:dyDescent="0.3">
      <c r="A991" s="3" t="s">
        <v>1060</v>
      </c>
      <c r="B991" s="4">
        <v>46349</v>
      </c>
      <c r="C991" s="5">
        <f>YEAR(SalesData[[#This Row],[Order Date]])</f>
        <v>2026</v>
      </c>
      <c r="D991" s="6" t="str">
        <f>"Q"&amp;ROUNDUP(MONTH(SalesData[[#This Row],[Order Date]])/3,0)</f>
        <v>Q4</v>
      </c>
      <c r="E991" s="7">
        <f>MONTH(SalesData[[#This Row],[Order Date]])</f>
        <v>11</v>
      </c>
      <c r="F991" s="6" t="str">
        <f>TEXT(SalesData[[#This Row],[Order Date]],"mmm")</f>
        <v>Nov</v>
      </c>
      <c r="G991" s="8" t="s">
        <v>54</v>
      </c>
      <c r="H991" s="8" t="s">
        <v>55</v>
      </c>
      <c r="I991" s="8" t="s">
        <v>30</v>
      </c>
      <c r="J991" s="8" t="s">
        <v>36</v>
      </c>
      <c r="K991" s="8" t="s">
        <v>39</v>
      </c>
      <c r="L991" s="8" t="s">
        <v>106</v>
      </c>
      <c r="M991" s="7">
        <v>2</v>
      </c>
      <c r="N991" s="2">
        <v>80.709999999999994</v>
      </c>
      <c r="O991" s="9">
        <v>0.1</v>
      </c>
      <c r="P991" s="2">
        <v>39.33</v>
      </c>
      <c r="Q991" s="2">
        <f t="shared" si="60"/>
        <v>145.27799999999999</v>
      </c>
      <c r="R991" s="2">
        <f t="shared" si="61"/>
        <v>78.66</v>
      </c>
      <c r="S991" s="2">
        <f t="shared" si="62"/>
        <v>66.617999999999995</v>
      </c>
      <c r="T991" s="6">
        <f t="shared" si="63"/>
        <v>0.45855532152149669</v>
      </c>
    </row>
    <row r="992" spans="1:20" ht="15.6" x14ac:dyDescent="0.3">
      <c r="A992" s="3" t="s">
        <v>1061</v>
      </c>
      <c r="B992" s="4">
        <v>46374</v>
      </c>
      <c r="C992" s="5">
        <f>YEAR(SalesData[[#This Row],[Order Date]])</f>
        <v>2026</v>
      </c>
      <c r="D992" s="6" t="str">
        <f>"Q"&amp;ROUNDUP(MONTH(SalesData[[#This Row],[Order Date]])/3,0)</f>
        <v>Q4</v>
      </c>
      <c r="E992" s="7">
        <f>MONTH(SalesData[[#This Row],[Order Date]])</f>
        <v>12</v>
      </c>
      <c r="F992" s="6" t="str">
        <f>TEXT(SalesData[[#This Row],[Order Date]],"mmm")</f>
        <v>Dec</v>
      </c>
      <c r="G992" s="8" t="s">
        <v>54</v>
      </c>
      <c r="H992" s="8" t="s">
        <v>82</v>
      </c>
      <c r="I992" s="8" t="s">
        <v>30</v>
      </c>
      <c r="J992" s="8" t="s">
        <v>24</v>
      </c>
      <c r="K992" s="8" t="s">
        <v>25</v>
      </c>
      <c r="L992" s="8" t="s">
        <v>70</v>
      </c>
      <c r="M992" s="7">
        <v>3</v>
      </c>
      <c r="N992" s="2">
        <v>145.43</v>
      </c>
      <c r="O992" s="9">
        <v>0.05</v>
      </c>
      <c r="P992" s="2">
        <v>81.72</v>
      </c>
      <c r="Q992" s="2">
        <f t="shared" si="60"/>
        <v>414.47550000000001</v>
      </c>
      <c r="R992" s="2">
        <f t="shared" si="61"/>
        <v>245.16</v>
      </c>
      <c r="S992" s="2">
        <f t="shared" si="62"/>
        <v>169.31550000000001</v>
      </c>
      <c r="T992" s="6">
        <f t="shared" si="63"/>
        <v>0.40850544845232106</v>
      </c>
    </row>
    <row r="993" spans="1:20" ht="15.6" x14ac:dyDescent="0.3">
      <c r="A993" s="3" t="s">
        <v>1062</v>
      </c>
      <c r="B993" s="4">
        <v>46332</v>
      </c>
      <c r="C993" s="5">
        <f>YEAR(SalesData[[#This Row],[Order Date]])</f>
        <v>2026</v>
      </c>
      <c r="D993" s="6" t="str">
        <f>"Q"&amp;ROUNDUP(MONTH(SalesData[[#This Row],[Order Date]])/3,0)</f>
        <v>Q4</v>
      </c>
      <c r="E993" s="7">
        <f>MONTH(SalesData[[#This Row],[Order Date]])</f>
        <v>11</v>
      </c>
      <c r="F993" s="6" t="str">
        <f>TEXT(SalesData[[#This Row],[Order Date]],"mmm")</f>
        <v>Nov</v>
      </c>
      <c r="G993" s="8" t="s">
        <v>54</v>
      </c>
      <c r="H993" s="8" t="s">
        <v>92</v>
      </c>
      <c r="I993" s="8" t="s">
        <v>30</v>
      </c>
      <c r="J993" s="8" t="s">
        <v>36</v>
      </c>
      <c r="K993" s="8" t="s">
        <v>51</v>
      </c>
      <c r="L993" s="8" t="s">
        <v>95</v>
      </c>
      <c r="M993" s="7">
        <v>1</v>
      </c>
      <c r="N993" s="2">
        <v>82.89</v>
      </c>
      <c r="O993" s="9">
        <v>0</v>
      </c>
      <c r="P993" s="2">
        <v>41.44</v>
      </c>
      <c r="Q993" s="2">
        <f t="shared" si="60"/>
        <v>82.89</v>
      </c>
      <c r="R993" s="2">
        <f t="shared" si="61"/>
        <v>41.44</v>
      </c>
      <c r="S993" s="2">
        <f t="shared" si="62"/>
        <v>41.45</v>
      </c>
      <c r="T993" s="6">
        <f t="shared" si="63"/>
        <v>0.50006032090722652</v>
      </c>
    </row>
    <row r="994" spans="1:20" ht="15.6" x14ac:dyDescent="0.3">
      <c r="A994" s="3" t="s">
        <v>1063</v>
      </c>
      <c r="B994" s="4">
        <v>46311</v>
      </c>
      <c r="C994" s="5">
        <f>YEAR(SalesData[[#This Row],[Order Date]])</f>
        <v>2026</v>
      </c>
      <c r="D994" s="6" t="str">
        <f>"Q"&amp;ROUNDUP(MONTH(SalesData[[#This Row],[Order Date]])/3,0)</f>
        <v>Q4</v>
      </c>
      <c r="E994" s="7">
        <f>MONTH(SalesData[[#This Row],[Order Date]])</f>
        <v>10</v>
      </c>
      <c r="F994" s="6" t="str">
        <f>TEXT(SalesData[[#This Row],[Order Date]],"mmm")</f>
        <v>Oct</v>
      </c>
      <c r="G994" s="8" t="s">
        <v>21</v>
      </c>
      <c r="H994" s="8" t="s">
        <v>44</v>
      </c>
      <c r="I994" s="8" t="s">
        <v>30</v>
      </c>
      <c r="J994" s="8" t="s">
        <v>31</v>
      </c>
      <c r="K994" s="8" t="s">
        <v>98</v>
      </c>
      <c r="L994" s="8" t="s">
        <v>131</v>
      </c>
      <c r="M994" s="7">
        <v>1</v>
      </c>
      <c r="N994" s="2">
        <v>40.75</v>
      </c>
      <c r="O994" s="9">
        <v>0</v>
      </c>
      <c r="P994" s="2">
        <v>14.7</v>
      </c>
      <c r="Q994" s="2">
        <f t="shared" si="60"/>
        <v>40.75</v>
      </c>
      <c r="R994" s="2">
        <f t="shared" si="61"/>
        <v>14.7</v>
      </c>
      <c r="S994" s="2">
        <f t="shared" si="62"/>
        <v>26.05</v>
      </c>
      <c r="T994" s="6">
        <f t="shared" si="63"/>
        <v>0.63926380368098157</v>
      </c>
    </row>
    <row r="995" spans="1:20" ht="15.6" x14ac:dyDescent="0.3">
      <c r="A995" s="3" t="s">
        <v>1064</v>
      </c>
      <c r="B995" s="4">
        <v>46256</v>
      </c>
      <c r="C995" s="5">
        <f>YEAR(SalesData[[#This Row],[Order Date]])</f>
        <v>2026</v>
      </c>
      <c r="D995" s="6" t="str">
        <f>"Q"&amp;ROUNDUP(MONTH(SalesData[[#This Row],[Order Date]])/3,0)</f>
        <v>Q3</v>
      </c>
      <c r="E995" s="7">
        <f>MONTH(SalesData[[#This Row],[Order Date]])</f>
        <v>8</v>
      </c>
      <c r="F995" s="6" t="str">
        <f>TEXT(SalesData[[#This Row],[Order Date]],"mmm")</f>
        <v>Aug</v>
      </c>
      <c r="G995" s="8" t="s">
        <v>21</v>
      </c>
      <c r="H995" s="8" t="s">
        <v>22</v>
      </c>
      <c r="I995" s="8" t="s">
        <v>30</v>
      </c>
      <c r="J995" s="8" t="s">
        <v>36</v>
      </c>
      <c r="K995" s="8" t="s">
        <v>98</v>
      </c>
      <c r="L995" s="8" t="s">
        <v>99</v>
      </c>
      <c r="M995" s="7">
        <v>1</v>
      </c>
      <c r="N995" s="2">
        <v>125.14</v>
      </c>
      <c r="O995" s="9">
        <v>0</v>
      </c>
      <c r="P995" s="2">
        <v>69.44</v>
      </c>
      <c r="Q995" s="2">
        <f t="shared" si="60"/>
        <v>125.14</v>
      </c>
      <c r="R995" s="2">
        <f t="shared" si="61"/>
        <v>69.44</v>
      </c>
      <c r="S995" s="2">
        <f t="shared" si="62"/>
        <v>55.7</v>
      </c>
      <c r="T995" s="6">
        <f t="shared" si="63"/>
        <v>0.4451014863353045</v>
      </c>
    </row>
    <row r="996" spans="1:20" ht="15.6" x14ac:dyDescent="0.3">
      <c r="A996" s="3" t="s">
        <v>1065</v>
      </c>
      <c r="B996" s="4">
        <v>46385</v>
      </c>
      <c r="C996" s="5">
        <f>YEAR(SalesData[[#This Row],[Order Date]])</f>
        <v>2026</v>
      </c>
      <c r="D996" s="6" t="str">
        <f>"Q"&amp;ROUNDUP(MONTH(SalesData[[#This Row],[Order Date]])/3,0)</f>
        <v>Q4</v>
      </c>
      <c r="E996" s="7">
        <f>MONTH(SalesData[[#This Row],[Order Date]])</f>
        <v>12</v>
      </c>
      <c r="F996" s="6" t="str">
        <f>TEXT(SalesData[[#This Row],[Order Date]],"mmm")</f>
        <v>Dec</v>
      </c>
      <c r="G996" s="8" t="s">
        <v>21</v>
      </c>
      <c r="H996" s="8" t="s">
        <v>42</v>
      </c>
      <c r="I996" s="8" t="s">
        <v>48</v>
      </c>
      <c r="J996" s="8" t="s">
        <v>36</v>
      </c>
      <c r="K996" s="8" t="s">
        <v>32</v>
      </c>
      <c r="L996" s="8" t="s">
        <v>65</v>
      </c>
      <c r="M996" s="7">
        <v>1</v>
      </c>
      <c r="N996" s="2">
        <v>46.07</v>
      </c>
      <c r="O996" s="9">
        <v>0</v>
      </c>
      <c r="P996" s="2">
        <v>18.420000000000002</v>
      </c>
      <c r="Q996" s="2">
        <f t="shared" si="60"/>
        <v>46.07</v>
      </c>
      <c r="R996" s="2">
        <f t="shared" si="61"/>
        <v>18.420000000000002</v>
      </c>
      <c r="S996" s="2">
        <f t="shared" si="62"/>
        <v>27.65</v>
      </c>
      <c r="T996" s="6">
        <f t="shared" si="63"/>
        <v>0.60017364879531143</v>
      </c>
    </row>
    <row r="997" spans="1:20" ht="15.6" x14ac:dyDescent="0.3">
      <c r="A997" s="3" t="s">
        <v>1066</v>
      </c>
      <c r="B997" s="4">
        <v>46216</v>
      </c>
      <c r="C997" s="5">
        <f>YEAR(SalesData[[#This Row],[Order Date]])</f>
        <v>2026</v>
      </c>
      <c r="D997" s="6" t="str">
        <f>"Q"&amp;ROUNDUP(MONTH(SalesData[[#This Row],[Order Date]])/3,0)</f>
        <v>Q3</v>
      </c>
      <c r="E997" s="7">
        <f>MONTH(SalesData[[#This Row],[Order Date]])</f>
        <v>7</v>
      </c>
      <c r="F997" s="6" t="str">
        <f>TEXT(SalesData[[#This Row],[Order Date]],"mmm")</f>
        <v>Jul</v>
      </c>
      <c r="G997" s="8" t="s">
        <v>28</v>
      </c>
      <c r="H997" s="8" t="s">
        <v>29</v>
      </c>
      <c r="I997" s="8" t="s">
        <v>23</v>
      </c>
      <c r="J997" s="8" t="s">
        <v>24</v>
      </c>
      <c r="K997" s="8" t="s">
        <v>25</v>
      </c>
      <c r="L997" s="8" t="s">
        <v>26</v>
      </c>
      <c r="M997" s="7">
        <v>3</v>
      </c>
      <c r="N997" s="2">
        <v>155.44</v>
      </c>
      <c r="O997" s="9">
        <v>0.05</v>
      </c>
      <c r="P997" s="2">
        <v>79.95</v>
      </c>
      <c r="Q997" s="2">
        <f t="shared" si="60"/>
        <v>443.00399999999996</v>
      </c>
      <c r="R997" s="2">
        <f t="shared" si="61"/>
        <v>239.85000000000002</v>
      </c>
      <c r="S997" s="2">
        <f t="shared" si="62"/>
        <v>203.15399999999994</v>
      </c>
      <c r="T997" s="6">
        <f t="shared" si="63"/>
        <v>0.45858276674702703</v>
      </c>
    </row>
    <row r="998" spans="1:20" ht="15.6" x14ac:dyDescent="0.3">
      <c r="A998" s="3" t="s">
        <v>1067</v>
      </c>
      <c r="B998" s="4">
        <v>46356</v>
      </c>
      <c r="C998" s="5">
        <f>YEAR(SalesData[[#This Row],[Order Date]])</f>
        <v>2026</v>
      </c>
      <c r="D998" s="6" t="str">
        <f>"Q"&amp;ROUNDUP(MONTH(SalesData[[#This Row],[Order Date]])/3,0)</f>
        <v>Q4</v>
      </c>
      <c r="E998" s="7">
        <f>MONTH(SalesData[[#This Row],[Order Date]])</f>
        <v>11</v>
      </c>
      <c r="F998" s="6" t="str">
        <f>TEXT(SalesData[[#This Row],[Order Date]],"mmm")</f>
        <v>Nov</v>
      </c>
      <c r="G998" s="8" t="s">
        <v>28</v>
      </c>
      <c r="H998" s="8" t="s">
        <v>86</v>
      </c>
      <c r="I998" s="8" t="s">
        <v>23</v>
      </c>
      <c r="J998" s="8" t="s">
        <v>31</v>
      </c>
      <c r="K998" s="8" t="s">
        <v>39</v>
      </c>
      <c r="L998" s="8" t="s">
        <v>40</v>
      </c>
      <c r="M998" s="7">
        <v>1</v>
      </c>
      <c r="N998" s="2">
        <v>194.73</v>
      </c>
      <c r="O998" s="9">
        <v>0</v>
      </c>
      <c r="P998" s="2">
        <v>104.48</v>
      </c>
      <c r="Q998" s="2">
        <f t="shared" si="60"/>
        <v>194.73</v>
      </c>
      <c r="R998" s="2">
        <f t="shared" si="61"/>
        <v>104.48</v>
      </c>
      <c r="S998" s="2">
        <f t="shared" si="62"/>
        <v>90.249999999999986</v>
      </c>
      <c r="T998" s="6">
        <f t="shared" si="63"/>
        <v>0.46346222975401835</v>
      </c>
    </row>
    <row r="999" spans="1:20" ht="15.6" x14ac:dyDescent="0.3">
      <c r="A999" s="3" t="s">
        <v>1068</v>
      </c>
      <c r="B999" s="4">
        <v>46183</v>
      </c>
      <c r="C999" s="5">
        <f>YEAR(SalesData[[#This Row],[Order Date]])</f>
        <v>2026</v>
      </c>
      <c r="D999" s="6" t="str">
        <f>"Q"&amp;ROUNDUP(MONTH(SalesData[[#This Row],[Order Date]])/3,0)</f>
        <v>Q2</v>
      </c>
      <c r="E999" s="7">
        <f>MONTH(SalesData[[#This Row],[Order Date]])</f>
        <v>6</v>
      </c>
      <c r="F999" s="6" t="str">
        <f>TEXT(SalesData[[#This Row],[Order Date]],"mmm")</f>
        <v>Jun</v>
      </c>
      <c r="G999" s="8" t="s">
        <v>61</v>
      </c>
      <c r="H999" s="8" t="s">
        <v>76</v>
      </c>
      <c r="I999" s="8" t="s">
        <v>30</v>
      </c>
      <c r="J999" s="8" t="s">
        <v>24</v>
      </c>
      <c r="K999" s="8" t="s">
        <v>98</v>
      </c>
      <c r="L999" s="8" t="s">
        <v>131</v>
      </c>
      <c r="M999" s="7">
        <v>2</v>
      </c>
      <c r="N999" s="2">
        <v>40.86</v>
      </c>
      <c r="O999" s="9">
        <v>0</v>
      </c>
      <c r="P999" s="2">
        <v>14.59</v>
      </c>
      <c r="Q999" s="2">
        <f t="shared" si="60"/>
        <v>81.72</v>
      </c>
      <c r="R999" s="2">
        <f t="shared" si="61"/>
        <v>29.18</v>
      </c>
      <c r="S999" s="2">
        <f t="shared" si="62"/>
        <v>52.54</v>
      </c>
      <c r="T999" s="6">
        <f t="shared" si="63"/>
        <v>0.64292706803720023</v>
      </c>
    </row>
    <row r="1000" spans="1:20" ht="15.6" x14ac:dyDescent="0.3">
      <c r="A1000" s="3" t="s">
        <v>1069</v>
      </c>
      <c r="B1000" s="4">
        <v>46247</v>
      </c>
      <c r="C1000" s="5">
        <f>YEAR(SalesData[[#This Row],[Order Date]])</f>
        <v>2026</v>
      </c>
      <c r="D1000" s="6" t="str">
        <f>"Q"&amp;ROUNDUP(MONTH(SalesData[[#This Row],[Order Date]])/3,0)</f>
        <v>Q3</v>
      </c>
      <c r="E1000" s="7">
        <f>MONTH(SalesData[[#This Row],[Order Date]])</f>
        <v>8</v>
      </c>
      <c r="F1000" s="6" t="str">
        <f>TEXT(SalesData[[#This Row],[Order Date]],"mmm")</f>
        <v>Aug</v>
      </c>
      <c r="G1000" s="8" t="s">
        <v>54</v>
      </c>
      <c r="H1000" s="8" t="s">
        <v>112</v>
      </c>
      <c r="I1000" s="8" t="s">
        <v>30</v>
      </c>
      <c r="J1000" s="8" t="s">
        <v>36</v>
      </c>
      <c r="K1000" s="8" t="s">
        <v>25</v>
      </c>
      <c r="L1000" s="8" t="s">
        <v>74</v>
      </c>
      <c r="M1000" s="7">
        <v>2</v>
      </c>
      <c r="N1000" s="2">
        <v>93.13</v>
      </c>
      <c r="O1000" s="9">
        <v>0</v>
      </c>
      <c r="P1000" s="2">
        <v>45.68</v>
      </c>
      <c r="Q1000" s="2">
        <f t="shared" si="60"/>
        <v>186.26</v>
      </c>
      <c r="R1000" s="2">
        <f t="shared" si="61"/>
        <v>91.36</v>
      </c>
      <c r="S1000" s="2">
        <f t="shared" si="62"/>
        <v>94.899999999999991</v>
      </c>
      <c r="T1000" s="6">
        <f t="shared" si="63"/>
        <v>0.50950284548480618</v>
      </c>
    </row>
    <row r="1001" spans="1:20" ht="15.6" x14ac:dyDescent="0.3">
      <c r="A1001" s="3" t="s">
        <v>1070</v>
      </c>
      <c r="B1001" s="4">
        <v>46210</v>
      </c>
      <c r="C1001" s="5">
        <f>YEAR(SalesData[[#This Row],[Order Date]])</f>
        <v>2026</v>
      </c>
      <c r="D1001" s="6" t="str">
        <f>"Q"&amp;ROUNDUP(MONTH(SalesData[[#This Row],[Order Date]])/3,0)</f>
        <v>Q3</v>
      </c>
      <c r="E1001" s="7">
        <f>MONTH(SalesData[[#This Row],[Order Date]])</f>
        <v>7</v>
      </c>
      <c r="F1001" s="6" t="str">
        <f>TEXT(SalesData[[#This Row],[Order Date]],"mmm")</f>
        <v>Jul</v>
      </c>
      <c r="G1001" s="8" t="s">
        <v>28</v>
      </c>
      <c r="H1001" s="8" t="s">
        <v>86</v>
      </c>
      <c r="I1001" s="8" t="s">
        <v>23</v>
      </c>
      <c r="J1001" s="8" t="s">
        <v>24</v>
      </c>
      <c r="K1001" s="8" t="s">
        <v>98</v>
      </c>
      <c r="L1001" s="8" t="s">
        <v>99</v>
      </c>
      <c r="M1001" s="7">
        <v>2</v>
      </c>
      <c r="N1001" s="2">
        <v>125.9</v>
      </c>
      <c r="O1001" s="9">
        <v>0.15</v>
      </c>
      <c r="P1001" s="2">
        <v>70.27</v>
      </c>
      <c r="Q1001" s="2">
        <f t="shared" si="60"/>
        <v>214.03</v>
      </c>
      <c r="R1001" s="2">
        <f t="shared" si="61"/>
        <v>140.54</v>
      </c>
      <c r="S1001" s="2">
        <f t="shared" si="62"/>
        <v>73.490000000000009</v>
      </c>
      <c r="T1001" s="6">
        <f t="shared" si="63"/>
        <v>0.34336307994206422</v>
      </c>
    </row>
    <row r="1002" spans="1:20" ht="15.6" x14ac:dyDescent="0.3">
      <c r="A1002" s="3" t="s">
        <v>1071</v>
      </c>
      <c r="B1002" s="4">
        <v>46069</v>
      </c>
      <c r="C1002" s="5">
        <f>YEAR(SalesData[[#This Row],[Order Date]])</f>
        <v>2026</v>
      </c>
      <c r="D1002" s="6" t="str">
        <f>"Q"&amp;ROUNDUP(MONTH(SalesData[[#This Row],[Order Date]])/3,0)</f>
        <v>Q1</v>
      </c>
      <c r="E1002" s="7">
        <f>MONTH(SalesData[[#This Row],[Order Date]])</f>
        <v>2</v>
      </c>
      <c r="F1002" s="6" t="str">
        <f>TEXT(SalesData[[#This Row],[Order Date]],"mmm")</f>
        <v>Feb</v>
      </c>
      <c r="G1002" s="8" t="s">
        <v>21</v>
      </c>
      <c r="H1002" s="8" t="s">
        <v>44</v>
      </c>
      <c r="I1002" s="8" t="s">
        <v>48</v>
      </c>
      <c r="J1002" s="8" t="s">
        <v>31</v>
      </c>
      <c r="K1002" s="8" t="s">
        <v>25</v>
      </c>
      <c r="L1002" s="8" t="s">
        <v>70</v>
      </c>
      <c r="M1002" s="7">
        <v>1</v>
      </c>
      <c r="N1002" s="2">
        <v>140.47</v>
      </c>
      <c r="O1002" s="9">
        <v>0</v>
      </c>
      <c r="P1002" s="2">
        <v>79.66</v>
      </c>
      <c r="Q1002" s="2">
        <f t="shared" si="60"/>
        <v>140.47</v>
      </c>
      <c r="R1002" s="2">
        <f t="shared" si="61"/>
        <v>79.66</v>
      </c>
      <c r="S1002" s="2">
        <f t="shared" si="62"/>
        <v>60.81</v>
      </c>
      <c r="T1002" s="6">
        <f t="shared" si="63"/>
        <v>0.43290382288033036</v>
      </c>
    </row>
    <row r="1003" spans="1:20" ht="15.6" x14ac:dyDescent="0.3">
      <c r="A1003" s="3" t="s">
        <v>1072</v>
      </c>
      <c r="B1003" s="4">
        <v>46271</v>
      </c>
      <c r="C1003" s="5">
        <f>YEAR(SalesData[[#This Row],[Order Date]])</f>
        <v>2026</v>
      </c>
      <c r="D1003" s="6" t="str">
        <f>"Q"&amp;ROUNDUP(MONTH(SalesData[[#This Row],[Order Date]])/3,0)</f>
        <v>Q3</v>
      </c>
      <c r="E1003" s="7">
        <f>MONTH(SalesData[[#This Row],[Order Date]])</f>
        <v>9</v>
      </c>
      <c r="F1003" s="6" t="str">
        <f>TEXT(SalesData[[#This Row],[Order Date]],"mmm")</f>
        <v>Sep</v>
      </c>
      <c r="G1003" s="8" t="s">
        <v>61</v>
      </c>
      <c r="H1003" s="8" t="s">
        <v>108</v>
      </c>
      <c r="I1003" s="8" t="s">
        <v>30</v>
      </c>
      <c r="J1003" s="8" t="s">
        <v>24</v>
      </c>
      <c r="K1003" s="8" t="s">
        <v>25</v>
      </c>
      <c r="L1003" s="8" t="s">
        <v>70</v>
      </c>
      <c r="M1003" s="7">
        <v>3</v>
      </c>
      <c r="N1003" s="2">
        <v>146.22</v>
      </c>
      <c r="O1003" s="9">
        <v>0</v>
      </c>
      <c r="P1003" s="2">
        <v>80.13</v>
      </c>
      <c r="Q1003" s="2">
        <f t="shared" si="60"/>
        <v>438.65999999999997</v>
      </c>
      <c r="R1003" s="2">
        <f t="shared" si="61"/>
        <v>240.39</v>
      </c>
      <c r="S1003" s="2">
        <f t="shared" si="62"/>
        <v>198.26999999999998</v>
      </c>
      <c r="T1003" s="6">
        <f t="shared" si="63"/>
        <v>0.4519901518260156</v>
      </c>
    </row>
    <row r="1004" spans="1:20" ht="15.6" x14ac:dyDescent="0.3">
      <c r="A1004" s="3" t="s">
        <v>1073</v>
      </c>
      <c r="B1004" s="4">
        <v>46194</v>
      </c>
      <c r="C1004" s="5">
        <f>YEAR(SalesData[[#This Row],[Order Date]])</f>
        <v>2026</v>
      </c>
      <c r="D1004" s="6" t="str">
        <f>"Q"&amp;ROUNDUP(MONTH(SalesData[[#This Row],[Order Date]])/3,0)</f>
        <v>Q2</v>
      </c>
      <c r="E1004" s="7">
        <f>MONTH(SalesData[[#This Row],[Order Date]])</f>
        <v>6</v>
      </c>
      <c r="F1004" s="6" t="str">
        <f>TEXT(SalesData[[#This Row],[Order Date]],"mmm")</f>
        <v>Jun</v>
      </c>
      <c r="G1004" s="8" t="s">
        <v>54</v>
      </c>
      <c r="H1004" s="8" t="s">
        <v>55</v>
      </c>
      <c r="I1004" s="8" t="s">
        <v>45</v>
      </c>
      <c r="J1004" s="8" t="s">
        <v>36</v>
      </c>
      <c r="K1004" s="8" t="s">
        <v>32</v>
      </c>
      <c r="L1004" s="8" t="s">
        <v>37</v>
      </c>
      <c r="M1004" s="7">
        <v>6</v>
      </c>
      <c r="N1004" s="2">
        <v>136.65</v>
      </c>
      <c r="O1004" s="9">
        <v>0.15</v>
      </c>
      <c r="P1004" s="2">
        <v>68.56</v>
      </c>
      <c r="Q1004" s="2">
        <f t="shared" si="60"/>
        <v>696.91500000000008</v>
      </c>
      <c r="R1004" s="2">
        <f t="shared" si="61"/>
        <v>411.36</v>
      </c>
      <c r="S1004" s="2">
        <f t="shared" si="62"/>
        <v>285.55500000000006</v>
      </c>
      <c r="T1004" s="6">
        <f t="shared" si="63"/>
        <v>0.4097415036266977</v>
      </c>
    </row>
    <row r="1005" spans="1:20" ht="15.6" x14ac:dyDescent="0.3">
      <c r="A1005" s="3" t="s">
        <v>1074</v>
      </c>
      <c r="B1005" s="4">
        <v>46225</v>
      </c>
      <c r="C1005" s="5">
        <f>YEAR(SalesData[[#This Row],[Order Date]])</f>
        <v>2026</v>
      </c>
      <c r="D1005" s="6" t="str">
        <f>"Q"&amp;ROUNDUP(MONTH(SalesData[[#This Row],[Order Date]])/3,0)</f>
        <v>Q3</v>
      </c>
      <c r="E1005" s="7">
        <f>MONTH(SalesData[[#This Row],[Order Date]])</f>
        <v>7</v>
      </c>
      <c r="F1005" s="6" t="str">
        <f>TEXT(SalesData[[#This Row],[Order Date]],"mmm")</f>
        <v>Jul</v>
      </c>
      <c r="G1005" s="8" t="s">
        <v>28</v>
      </c>
      <c r="H1005" s="8" t="s">
        <v>29</v>
      </c>
      <c r="I1005" s="8" t="s">
        <v>30</v>
      </c>
      <c r="J1005" s="8" t="s">
        <v>24</v>
      </c>
      <c r="K1005" s="8" t="s">
        <v>51</v>
      </c>
      <c r="L1005" s="8" t="s">
        <v>72</v>
      </c>
      <c r="M1005" s="7">
        <v>1</v>
      </c>
      <c r="N1005" s="2">
        <v>39.86</v>
      </c>
      <c r="O1005" s="9">
        <v>0</v>
      </c>
      <c r="P1005" s="2">
        <v>16.53</v>
      </c>
      <c r="Q1005" s="2">
        <f t="shared" si="60"/>
        <v>39.86</v>
      </c>
      <c r="R1005" s="2">
        <f t="shared" si="61"/>
        <v>16.53</v>
      </c>
      <c r="S1005" s="2">
        <f t="shared" si="62"/>
        <v>23.33</v>
      </c>
      <c r="T1005" s="6">
        <f t="shared" si="63"/>
        <v>0.58529854490717503</v>
      </c>
    </row>
    <row r="1006" spans="1:20" ht="15.6" x14ac:dyDescent="0.3">
      <c r="A1006" s="3" t="s">
        <v>1075</v>
      </c>
      <c r="B1006" s="4">
        <v>46310</v>
      </c>
      <c r="C1006" s="5">
        <f>YEAR(SalesData[[#This Row],[Order Date]])</f>
        <v>2026</v>
      </c>
      <c r="D1006" s="6" t="str">
        <f>"Q"&amp;ROUNDUP(MONTH(SalesData[[#This Row],[Order Date]])/3,0)</f>
        <v>Q4</v>
      </c>
      <c r="E1006" s="7">
        <f>MONTH(SalesData[[#This Row],[Order Date]])</f>
        <v>10</v>
      </c>
      <c r="F1006" s="6" t="str">
        <f>TEXT(SalesData[[#This Row],[Order Date]],"mmm")</f>
        <v>Oct</v>
      </c>
      <c r="G1006" s="8" t="s">
        <v>61</v>
      </c>
      <c r="H1006" s="8" t="s">
        <v>76</v>
      </c>
      <c r="I1006" s="8" t="s">
        <v>30</v>
      </c>
      <c r="J1006" s="8" t="s">
        <v>36</v>
      </c>
      <c r="K1006" s="8" t="s">
        <v>25</v>
      </c>
      <c r="L1006" s="8" t="s">
        <v>74</v>
      </c>
      <c r="M1006" s="7">
        <v>1</v>
      </c>
      <c r="N1006" s="2">
        <v>92.74</v>
      </c>
      <c r="O1006" s="9">
        <v>0.15</v>
      </c>
      <c r="P1006" s="2">
        <v>44.52</v>
      </c>
      <c r="Q1006" s="2">
        <f t="shared" si="60"/>
        <v>78.828999999999994</v>
      </c>
      <c r="R1006" s="2">
        <f t="shared" si="61"/>
        <v>44.52</v>
      </c>
      <c r="S1006" s="2">
        <f t="shared" si="62"/>
        <v>34.30899999999999</v>
      </c>
      <c r="T1006" s="6">
        <f t="shared" si="63"/>
        <v>0.43523322635070844</v>
      </c>
    </row>
    <row r="1007" spans="1:20" ht="15.6" x14ac:dyDescent="0.3">
      <c r="A1007" s="3" t="s">
        <v>1076</v>
      </c>
      <c r="B1007" s="4">
        <v>46283</v>
      </c>
      <c r="C1007" s="5">
        <f>YEAR(SalesData[[#This Row],[Order Date]])</f>
        <v>2026</v>
      </c>
      <c r="D1007" s="6" t="str">
        <f>"Q"&amp;ROUNDUP(MONTH(SalesData[[#This Row],[Order Date]])/3,0)</f>
        <v>Q3</v>
      </c>
      <c r="E1007" s="7">
        <f>MONTH(SalesData[[#This Row],[Order Date]])</f>
        <v>9</v>
      </c>
      <c r="F1007" s="6" t="str">
        <f>TEXT(SalesData[[#This Row],[Order Date]],"mmm")</f>
        <v>Sep</v>
      </c>
      <c r="G1007" s="8" t="s">
        <v>28</v>
      </c>
      <c r="H1007" s="8" t="s">
        <v>86</v>
      </c>
      <c r="I1007" s="8" t="s">
        <v>45</v>
      </c>
      <c r="J1007" s="8" t="s">
        <v>36</v>
      </c>
      <c r="K1007" s="8" t="s">
        <v>39</v>
      </c>
      <c r="L1007" s="8" t="s">
        <v>67</v>
      </c>
      <c r="M1007" s="7">
        <v>5</v>
      </c>
      <c r="N1007" s="2">
        <v>124.51</v>
      </c>
      <c r="O1007" s="9">
        <v>0.1</v>
      </c>
      <c r="P1007" s="2">
        <v>60.29</v>
      </c>
      <c r="Q1007" s="2">
        <f t="shared" si="60"/>
        <v>560.29500000000007</v>
      </c>
      <c r="R1007" s="2">
        <f t="shared" si="61"/>
        <v>301.45</v>
      </c>
      <c r="S1007" s="2">
        <f t="shared" si="62"/>
        <v>258.84500000000008</v>
      </c>
      <c r="T1007" s="6">
        <f t="shared" si="63"/>
        <v>0.46197984990049895</v>
      </c>
    </row>
    <row r="1008" spans="1:20" ht="15.6" x14ac:dyDescent="0.3">
      <c r="A1008" s="3" t="s">
        <v>1077</v>
      </c>
      <c r="B1008" s="4">
        <v>46103</v>
      </c>
      <c r="C1008" s="5">
        <f>YEAR(SalesData[[#This Row],[Order Date]])</f>
        <v>2026</v>
      </c>
      <c r="D1008" s="6" t="str">
        <f>"Q"&amp;ROUNDUP(MONTH(SalesData[[#This Row],[Order Date]])/3,0)</f>
        <v>Q1</v>
      </c>
      <c r="E1008" s="7">
        <f>MONTH(SalesData[[#This Row],[Order Date]])</f>
        <v>3</v>
      </c>
      <c r="F1008" s="6" t="str">
        <f>TEXT(SalesData[[#This Row],[Order Date]],"mmm")</f>
        <v>Mar</v>
      </c>
      <c r="G1008" s="8" t="s">
        <v>21</v>
      </c>
      <c r="H1008" s="8" t="s">
        <v>89</v>
      </c>
      <c r="I1008" s="8" t="s">
        <v>23</v>
      </c>
      <c r="J1008" s="8" t="s">
        <v>31</v>
      </c>
      <c r="K1008" s="8" t="s">
        <v>39</v>
      </c>
      <c r="L1008" s="8" t="s">
        <v>40</v>
      </c>
      <c r="M1008" s="7">
        <v>1</v>
      </c>
      <c r="N1008" s="2">
        <v>196.48</v>
      </c>
      <c r="O1008" s="9">
        <v>0</v>
      </c>
      <c r="P1008" s="2">
        <v>101.29</v>
      </c>
      <c r="Q1008" s="2">
        <f t="shared" si="60"/>
        <v>196.48</v>
      </c>
      <c r="R1008" s="2">
        <f t="shared" si="61"/>
        <v>101.29</v>
      </c>
      <c r="S1008" s="2">
        <f t="shared" si="62"/>
        <v>95.189999999999984</v>
      </c>
      <c r="T1008" s="6">
        <f t="shared" si="63"/>
        <v>0.48447679153094458</v>
      </c>
    </row>
    <row r="1009" spans="1:20" ht="15.6" x14ac:dyDescent="0.3">
      <c r="A1009" s="3" t="s">
        <v>1078</v>
      </c>
      <c r="B1009" s="4">
        <v>46233</v>
      </c>
      <c r="C1009" s="5">
        <f>YEAR(SalesData[[#This Row],[Order Date]])</f>
        <v>2026</v>
      </c>
      <c r="D1009" s="6" t="str">
        <f>"Q"&amp;ROUNDUP(MONTH(SalesData[[#This Row],[Order Date]])/3,0)</f>
        <v>Q3</v>
      </c>
      <c r="E1009" s="7">
        <f>MONTH(SalesData[[#This Row],[Order Date]])</f>
        <v>7</v>
      </c>
      <c r="F1009" s="6" t="str">
        <f>TEXT(SalesData[[#This Row],[Order Date]],"mmm")</f>
        <v>Jul</v>
      </c>
      <c r="G1009" s="8" t="s">
        <v>28</v>
      </c>
      <c r="H1009" s="8" t="s">
        <v>86</v>
      </c>
      <c r="I1009" s="8" t="s">
        <v>30</v>
      </c>
      <c r="J1009" s="8" t="s">
        <v>36</v>
      </c>
      <c r="K1009" s="8" t="s">
        <v>39</v>
      </c>
      <c r="L1009" s="8" t="s">
        <v>67</v>
      </c>
      <c r="M1009" s="7">
        <v>1</v>
      </c>
      <c r="N1009" s="2">
        <v>120.94</v>
      </c>
      <c r="O1009" s="9">
        <v>0</v>
      </c>
      <c r="P1009" s="2">
        <v>62.24</v>
      </c>
      <c r="Q1009" s="2">
        <f t="shared" si="60"/>
        <v>120.94</v>
      </c>
      <c r="R1009" s="2">
        <f t="shared" si="61"/>
        <v>62.24</v>
      </c>
      <c r="S1009" s="2">
        <f t="shared" si="62"/>
        <v>58.699999999999996</v>
      </c>
      <c r="T1009" s="6">
        <f t="shared" si="63"/>
        <v>0.48536464362493797</v>
      </c>
    </row>
    <row r="1010" spans="1:20" ht="15.6" x14ac:dyDescent="0.3">
      <c r="A1010" s="3" t="s">
        <v>1079</v>
      </c>
      <c r="B1010" s="4">
        <v>46112</v>
      </c>
      <c r="C1010" s="5">
        <f>YEAR(SalesData[[#This Row],[Order Date]])</f>
        <v>2026</v>
      </c>
      <c r="D1010" s="6" t="str">
        <f>"Q"&amp;ROUNDUP(MONTH(SalesData[[#This Row],[Order Date]])/3,0)</f>
        <v>Q1</v>
      </c>
      <c r="E1010" s="7">
        <f>MONTH(SalesData[[#This Row],[Order Date]])</f>
        <v>3</v>
      </c>
      <c r="F1010" s="6" t="str">
        <f>TEXT(SalesData[[#This Row],[Order Date]],"mmm")</f>
        <v>Mar</v>
      </c>
      <c r="G1010" s="8" t="s">
        <v>54</v>
      </c>
      <c r="H1010" s="8" t="s">
        <v>55</v>
      </c>
      <c r="I1010" s="8" t="s">
        <v>30</v>
      </c>
      <c r="J1010" s="8" t="s">
        <v>31</v>
      </c>
      <c r="K1010" s="8" t="s">
        <v>32</v>
      </c>
      <c r="L1010" s="8" t="s">
        <v>37</v>
      </c>
      <c r="M1010" s="7">
        <v>4</v>
      </c>
      <c r="N1010" s="2">
        <v>134.18</v>
      </c>
      <c r="O1010" s="9">
        <v>0</v>
      </c>
      <c r="P1010" s="2">
        <v>66.430000000000007</v>
      </c>
      <c r="Q1010" s="2">
        <f t="shared" si="60"/>
        <v>536.72</v>
      </c>
      <c r="R1010" s="2">
        <f t="shared" si="61"/>
        <v>265.72000000000003</v>
      </c>
      <c r="S1010" s="2">
        <f t="shared" si="62"/>
        <v>271</v>
      </c>
      <c r="T1010" s="6">
        <f t="shared" si="63"/>
        <v>0.5049187658369354</v>
      </c>
    </row>
    <row r="1011" spans="1:20" ht="15.6" x14ac:dyDescent="0.3">
      <c r="A1011" s="3" t="s">
        <v>1080</v>
      </c>
      <c r="B1011" s="4">
        <v>46181</v>
      </c>
      <c r="C1011" s="5">
        <f>YEAR(SalesData[[#This Row],[Order Date]])</f>
        <v>2026</v>
      </c>
      <c r="D1011" s="6" t="str">
        <f>"Q"&amp;ROUNDUP(MONTH(SalesData[[#This Row],[Order Date]])/3,0)</f>
        <v>Q2</v>
      </c>
      <c r="E1011" s="7">
        <f>MONTH(SalesData[[#This Row],[Order Date]])</f>
        <v>6</v>
      </c>
      <c r="F1011" s="6" t="str">
        <f>TEXT(SalesData[[#This Row],[Order Date]],"mmm")</f>
        <v>Jun</v>
      </c>
      <c r="G1011" s="8" t="s">
        <v>21</v>
      </c>
      <c r="H1011" s="8" t="s">
        <v>22</v>
      </c>
      <c r="I1011" s="8" t="s">
        <v>23</v>
      </c>
      <c r="J1011" s="8" t="s">
        <v>24</v>
      </c>
      <c r="K1011" s="8" t="s">
        <v>32</v>
      </c>
      <c r="L1011" s="8" t="s">
        <v>37</v>
      </c>
      <c r="M1011" s="7">
        <v>6</v>
      </c>
      <c r="N1011" s="2">
        <v>136.46</v>
      </c>
      <c r="O1011" s="9">
        <v>0</v>
      </c>
      <c r="P1011" s="2">
        <v>68.61</v>
      </c>
      <c r="Q1011" s="2">
        <f t="shared" si="60"/>
        <v>818.76</v>
      </c>
      <c r="R1011" s="2">
        <f t="shared" si="61"/>
        <v>411.65999999999997</v>
      </c>
      <c r="S1011" s="2">
        <f t="shared" si="62"/>
        <v>407.1</v>
      </c>
      <c r="T1011" s="6">
        <f t="shared" si="63"/>
        <v>0.49721530118716112</v>
      </c>
    </row>
    <row r="1012" spans="1:20" ht="15.6" x14ac:dyDescent="0.3">
      <c r="A1012" s="3" t="s">
        <v>1081</v>
      </c>
      <c r="B1012" s="4">
        <v>46244</v>
      </c>
      <c r="C1012" s="5">
        <f>YEAR(SalesData[[#This Row],[Order Date]])</f>
        <v>2026</v>
      </c>
      <c r="D1012" s="6" t="str">
        <f>"Q"&amp;ROUNDUP(MONTH(SalesData[[#This Row],[Order Date]])/3,0)</f>
        <v>Q3</v>
      </c>
      <c r="E1012" s="7">
        <f>MONTH(SalesData[[#This Row],[Order Date]])</f>
        <v>8</v>
      </c>
      <c r="F1012" s="6" t="str">
        <f>TEXT(SalesData[[#This Row],[Order Date]],"mmm")</f>
        <v>Aug</v>
      </c>
      <c r="G1012" s="8" t="s">
        <v>54</v>
      </c>
      <c r="H1012" s="8" t="s">
        <v>112</v>
      </c>
      <c r="I1012" s="8" t="s">
        <v>30</v>
      </c>
      <c r="J1012" s="8" t="s">
        <v>24</v>
      </c>
      <c r="K1012" s="8" t="s">
        <v>25</v>
      </c>
      <c r="L1012" s="8" t="s">
        <v>26</v>
      </c>
      <c r="M1012" s="7">
        <v>4</v>
      </c>
      <c r="N1012" s="2">
        <v>151.06</v>
      </c>
      <c r="O1012" s="9">
        <v>0</v>
      </c>
      <c r="P1012" s="2">
        <v>77.67</v>
      </c>
      <c r="Q1012" s="2">
        <f t="shared" si="60"/>
        <v>604.24</v>
      </c>
      <c r="R1012" s="2">
        <f t="shared" si="61"/>
        <v>310.68</v>
      </c>
      <c r="S1012" s="2">
        <f t="shared" si="62"/>
        <v>293.56</v>
      </c>
      <c r="T1012" s="6">
        <f t="shared" si="63"/>
        <v>0.48583344366476894</v>
      </c>
    </row>
    <row r="1013" spans="1:20" ht="15.6" x14ac:dyDescent="0.3">
      <c r="A1013" s="3" t="s">
        <v>1082</v>
      </c>
      <c r="B1013" s="4">
        <v>46172</v>
      </c>
      <c r="C1013" s="5">
        <f>YEAR(SalesData[[#This Row],[Order Date]])</f>
        <v>2026</v>
      </c>
      <c r="D1013" s="6" t="str">
        <f>"Q"&amp;ROUNDUP(MONTH(SalesData[[#This Row],[Order Date]])/3,0)</f>
        <v>Q2</v>
      </c>
      <c r="E1013" s="7">
        <f>MONTH(SalesData[[#This Row],[Order Date]])</f>
        <v>5</v>
      </c>
      <c r="F1013" s="6" t="str">
        <f>TEXT(SalesData[[#This Row],[Order Date]],"mmm")</f>
        <v>May</v>
      </c>
      <c r="G1013" s="8" t="s">
        <v>28</v>
      </c>
      <c r="H1013" s="8" t="s">
        <v>35</v>
      </c>
      <c r="I1013" s="8" t="s">
        <v>30</v>
      </c>
      <c r="J1013" s="8" t="s">
        <v>31</v>
      </c>
      <c r="K1013" s="8" t="s">
        <v>39</v>
      </c>
      <c r="L1013" s="8" t="s">
        <v>106</v>
      </c>
      <c r="M1013" s="7">
        <v>3</v>
      </c>
      <c r="N1013" s="2">
        <v>83.17</v>
      </c>
      <c r="O1013" s="9">
        <v>0</v>
      </c>
      <c r="P1013" s="2">
        <v>40.520000000000003</v>
      </c>
      <c r="Q1013" s="2">
        <f t="shared" si="60"/>
        <v>249.51</v>
      </c>
      <c r="R1013" s="2">
        <f t="shared" si="61"/>
        <v>121.56</v>
      </c>
      <c r="S1013" s="2">
        <f t="shared" si="62"/>
        <v>127.94999999999999</v>
      </c>
      <c r="T1013" s="6">
        <f t="shared" si="63"/>
        <v>0.51280509799206442</v>
      </c>
    </row>
    <row r="1014" spans="1:20" ht="15.6" x14ac:dyDescent="0.3">
      <c r="A1014" s="3" t="s">
        <v>1083</v>
      </c>
      <c r="B1014" s="4">
        <v>46162</v>
      </c>
      <c r="C1014" s="5">
        <f>YEAR(SalesData[[#This Row],[Order Date]])</f>
        <v>2026</v>
      </c>
      <c r="D1014" s="6" t="str">
        <f>"Q"&amp;ROUNDUP(MONTH(SalesData[[#This Row],[Order Date]])/3,0)</f>
        <v>Q2</v>
      </c>
      <c r="E1014" s="7">
        <f>MONTH(SalesData[[#This Row],[Order Date]])</f>
        <v>5</v>
      </c>
      <c r="F1014" s="6" t="str">
        <f>TEXT(SalesData[[#This Row],[Order Date]],"mmm")</f>
        <v>May</v>
      </c>
      <c r="G1014" s="8" t="s">
        <v>21</v>
      </c>
      <c r="H1014" s="8" t="s">
        <v>44</v>
      </c>
      <c r="I1014" s="8" t="s">
        <v>30</v>
      </c>
      <c r="J1014" s="8" t="s">
        <v>36</v>
      </c>
      <c r="K1014" s="8" t="s">
        <v>32</v>
      </c>
      <c r="L1014" s="8" t="s">
        <v>33</v>
      </c>
      <c r="M1014" s="7">
        <v>3</v>
      </c>
      <c r="N1014" s="2">
        <v>36.74</v>
      </c>
      <c r="O1014" s="9">
        <v>0.05</v>
      </c>
      <c r="P1014" s="2">
        <v>13.97</v>
      </c>
      <c r="Q1014" s="2">
        <f t="shared" si="60"/>
        <v>104.70899999999999</v>
      </c>
      <c r="R1014" s="2">
        <f t="shared" si="61"/>
        <v>41.910000000000004</v>
      </c>
      <c r="S1014" s="2">
        <f t="shared" si="62"/>
        <v>62.798999999999985</v>
      </c>
      <c r="T1014" s="6">
        <f t="shared" si="63"/>
        <v>0.59974787267570118</v>
      </c>
    </row>
    <row r="1015" spans="1:20" ht="15.6" x14ac:dyDescent="0.3">
      <c r="A1015" s="3" t="s">
        <v>1084</v>
      </c>
      <c r="B1015" s="4">
        <v>46191</v>
      </c>
      <c r="C1015" s="5">
        <f>YEAR(SalesData[[#This Row],[Order Date]])</f>
        <v>2026</v>
      </c>
      <c r="D1015" s="6" t="str">
        <f>"Q"&amp;ROUNDUP(MONTH(SalesData[[#This Row],[Order Date]])/3,0)</f>
        <v>Q2</v>
      </c>
      <c r="E1015" s="7">
        <f>MONTH(SalesData[[#This Row],[Order Date]])</f>
        <v>6</v>
      </c>
      <c r="F1015" s="6" t="str">
        <f>TEXT(SalesData[[#This Row],[Order Date]],"mmm")</f>
        <v>Jun</v>
      </c>
      <c r="G1015" s="8" t="s">
        <v>54</v>
      </c>
      <c r="H1015" s="8" t="s">
        <v>112</v>
      </c>
      <c r="I1015" s="8" t="s">
        <v>45</v>
      </c>
      <c r="J1015" s="8" t="s">
        <v>36</v>
      </c>
      <c r="K1015" s="8" t="s">
        <v>25</v>
      </c>
      <c r="L1015" s="8" t="s">
        <v>49</v>
      </c>
      <c r="M1015" s="7">
        <v>5</v>
      </c>
      <c r="N1015" s="2">
        <v>72.37</v>
      </c>
      <c r="O1015" s="9">
        <v>0.2</v>
      </c>
      <c r="P1015" s="2">
        <v>32.840000000000003</v>
      </c>
      <c r="Q1015" s="2">
        <f t="shared" si="60"/>
        <v>289.48</v>
      </c>
      <c r="R1015" s="2">
        <f t="shared" si="61"/>
        <v>164.20000000000002</v>
      </c>
      <c r="S1015" s="2">
        <f t="shared" si="62"/>
        <v>125.28</v>
      </c>
      <c r="T1015" s="6">
        <f t="shared" si="63"/>
        <v>0.43277601215973466</v>
      </c>
    </row>
    <row r="1016" spans="1:20" ht="15.6" x14ac:dyDescent="0.3">
      <c r="A1016" s="3" t="s">
        <v>1085</v>
      </c>
      <c r="B1016" s="4">
        <v>46342</v>
      </c>
      <c r="C1016" s="5">
        <f>YEAR(SalesData[[#This Row],[Order Date]])</f>
        <v>2026</v>
      </c>
      <c r="D1016" s="6" t="str">
        <f>"Q"&amp;ROUNDUP(MONTH(SalesData[[#This Row],[Order Date]])/3,0)</f>
        <v>Q4</v>
      </c>
      <c r="E1016" s="7">
        <f>MONTH(SalesData[[#This Row],[Order Date]])</f>
        <v>11</v>
      </c>
      <c r="F1016" s="6" t="str">
        <f>TEXT(SalesData[[#This Row],[Order Date]],"mmm")</f>
        <v>Nov</v>
      </c>
      <c r="G1016" s="8" t="s">
        <v>21</v>
      </c>
      <c r="H1016" s="8" t="s">
        <v>44</v>
      </c>
      <c r="I1016" s="8" t="s">
        <v>48</v>
      </c>
      <c r="J1016" s="8" t="s">
        <v>31</v>
      </c>
      <c r="K1016" s="8" t="s">
        <v>25</v>
      </c>
      <c r="L1016" s="8" t="s">
        <v>70</v>
      </c>
      <c r="M1016" s="7">
        <v>1</v>
      </c>
      <c r="N1016" s="2">
        <v>145.4</v>
      </c>
      <c r="O1016" s="9">
        <v>0.1</v>
      </c>
      <c r="P1016" s="2">
        <v>77.66</v>
      </c>
      <c r="Q1016" s="2">
        <f t="shared" si="60"/>
        <v>130.86000000000001</v>
      </c>
      <c r="R1016" s="2">
        <f t="shared" si="61"/>
        <v>77.66</v>
      </c>
      <c r="S1016" s="2">
        <f t="shared" si="62"/>
        <v>53.200000000000017</v>
      </c>
      <c r="T1016" s="6">
        <f t="shared" si="63"/>
        <v>0.40654134189209851</v>
      </c>
    </row>
    <row r="1017" spans="1:20" ht="15.6" x14ac:dyDescent="0.3">
      <c r="A1017" s="3" t="s">
        <v>1086</v>
      </c>
      <c r="B1017" s="4">
        <v>46344</v>
      </c>
      <c r="C1017" s="5">
        <f>YEAR(SalesData[[#This Row],[Order Date]])</f>
        <v>2026</v>
      </c>
      <c r="D1017" s="6" t="str">
        <f>"Q"&amp;ROUNDUP(MONTH(SalesData[[#This Row],[Order Date]])/3,0)</f>
        <v>Q4</v>
      </c>
      <c r="E1017" s="7">
        <f>MONTH(SalesData[[#This Row],[Order Date]])</f>
        <v>11</v>
      </c>
      <c r="F1017" s="6" t="str">
        <f>TEXT(SalesData[[#This Row],[Order Date]],"mmm")</f>
        <v>Nov</v>
      </c>
      <c r="G1017" s="8" t="s">
        <v>28</v>
      </c>
      <c r="H1017" s="8" t="s">
        <v>86</v>
      </c>
      <c r="I1017" s="8" t="s">
        <v>45</v>
      </c>
      <c r="J1017" s="8" t="s">
        <v>36</v>
      </c>
      <c r="K1017" s="8" t="s">
        <v>98</v>
      </c>
      <c r="L1017" s="8" t="s">
        <v>99</v>
      </c>
      <c r="M1017" s="7">
        <v>4</v>
      </c>
      <c r="N1017" s="2">
        <v>123.4</v>
      </c>
      <c r="O1017" s="9">
        <v>0.05</v>
      </c>
      <c r="P1017" s="2">
        <v>70.930000000000007</v>
      </c>
      <c r="Q1017" s="2">
        <f t="shared" si="60"/>
        <v>468.92</v>
      </c>
      <c r="R1017" s="2">
        <f t="shared" si="61"/>
        <v>283.72000000000003</v>
      </c>
      <c r="S1017" s="2">
        <f t="shared" si="62"/>
        <v>185.2</v>
      </c>
      <c r="T1017" s="6">
        <f t="shared" si="63"/>
        <v>0.3949500980977565</v>
      </c>
    </row>
    <row r="1018" spans="1:20" ht="15.6" x14ac:dyDescent="0.3">
      <c r="A1018" s="3" t="s">
        <v>1087</v>
      </c>
      <c r="B1018" s="4">
        <v>46191</v>
      </c>
      <c r="C1018" s="5">
        <f>YEAR(SalesData[[#This Row],[Order Date]])</f>
        <v>2026</v>
      </c>
      <c r="D1018" s="6" t="str">
        <f>"Q"&amp;ROUNDUP(MONTH(SalesData[[#This Row],[Order Date]])/3,0)</f>
        <v>Q2</v>
      </c>
      <c r="E1018" s="7">
        <f>MONTH(SalesData[[#This Row],[Order Date]])</f>
        <v>6</v>
      </c>
      <c r="F1018" s="6" t="str">
        <f>TEXT(SalesData[[#This Row],[Order Date]],"mmm")</f>
        <v>Jun</v>
      </c>
      <c r="G1018" s="8" t="s">
        <v>61</v>
      </c>
      <c r="H1018" s="8" t="s">
        <v>62</v>
      </c>
      <c r="I1018" s="8" t="s">
        <v>30</v>
      </c>
      <c r="J1018" s="8" t="s">
        <v>24</v>
      </c>
      <c r="K1018" s="8" t="s">
        <v>98</v>
      </c>
      <c r="L1018" s="8" t="s">
        <v>122</v>
      </c>
      <c r="M1018" s="7">
        <v>2</v>
      </c>
      <c r="N1018" s="2">
        <v>35.61</v>
      </c>
      <c r="O1018" s="9">
        <v>0.15</v>
      </c>
      <c r="P1018" s="2">
        <v>13.96</v>
      </c>
      <c r="Q1018" s="2">
        <f t="shared" si="60"/>
        <v>60.536999999999999</v>
      </c>
      <c r="R1018" s="2">
        <f t="shared" si="61"/>
        <v>27.92</v>
      </c>
      <c r="S1018" s="2">
        <f t="shared" si="62"/>
        <v>32.616999999999997</v>
      </c>
      <c r="T1018" s="6">
        <f t="shared" si="63"/>
        <v>0.53879445628293432</v>
      </c>
    </row>
    <row r="1019" spans="1:20" ht="15.6" x14ac:dyDescent="0.3">
      <c r="A1019" s="3" t="s">
        <v>1088</v>
      </c>
      <c r="B1019" s="4">
        <v>46221</v>
      </c>
      <c r="C1019" s="5">
        <f>YEAR(SalesData[[#This Row],[Order Date]])</f>
        <v>2026</v>
      </c>
      <c r="D1019" s="6" t="str">
        <f>"Q"&amp;ROUNDUP(MONTH(SalesData[[#This Row],[Order Date]])/3,0)</f>
        <v>Q3</v>
      </c>
      <c r="E1019" s="7">
        <f>MONTH(SalesData[[#This Row],[Order Date]])</f>
        <v>7</v>
      </c>
      <c r="F1019" s="6" t="str">
        <f>TEXT(SalesData[[#This Row],[Order Date]],"mmm")</f>
        <v>Jul</v>
      </c>
      <c r="G1019" s="8" t="s">
        <v>28</v>
      </c>
      <c r="H1019" s="8" t="s">
        <v>29</v>
      </c>
      <c r="I1019" s="8" t="s">
        <v>30</v>
      </c>
      <c r="J1019" s="8" t="s">
        <v>31</v>
      </c>
      <c r="K1019" s="8" t="s">
        <v>32</v>
      </c>
      <c r="L1019" s="8" t="s">
        <v>37</v>
      </c>
      <c r="M1019" s="7">
        <v>2</v>
      </c>
      <c r="N1019" s="2">
        <v>134.99</v>
      </c>
      <c r="O1019" s="9">
        <v>0</v>
      </c>
      <c r="P1019" s="2">
        <v>68.77</v>
      </c>
      <c r="Q1019" s="2">
        <f t="shared" si="60"/>
        <v>269.98</v>
      </c>
      <c r="R1019" s="2">
        <f t="shared" si="61"/>
        <v>137.54</v>
      </c>
      <c r="S1019" s="2">
        <f t="shared" si="62"/>
        <v>132.44000000000003</v>
      </c>
      <c r="T1019" s="6">
        <f t="shared" si="63"/>
        <v>0.49055485591525305</v>
      </c>
    </row>
    <row r="1020" spans="1:20" ht="15.6" x14ac:dyDescent="0.3">
      <c r="A1020" s="3" t="s">
        <v>1089</v>
      </c>
      <c r="B1020" s="4">
        <v>46031</v>
      </c>
      <c r="C1020" s="5">
        <f>YEAR(SalesData[[#This Row],[Order Date]])</f>
        <v>2026</v>
      </c>
      <c r="D1020" s="6" t="str">
        <f>"Q"&amp;ROUNDUP(MONTH(SalesData[[#This Row],[Order Date]])/3,0)</f>
        <v>Q1</v>
      </c>
      <c r="E1020" s="7">
        <f>MONTH(SalesData[[#This Row],[Order Date]])</f>
        <v>1</v>
      </c>
      <c r="F1020" s="6" t="str">
        <f>TEXT(SalesData[[#This Row],[Order Date]],"mmm")</f>
        <v>Jan</v>
      </c>
      <c r="G1020" s="8" t="s">
        <v>21</v>
      </c>
      <c r="H1020" s="8" t="s">
        <v>44</v>
      </c>
      <c r="I1020" s="8" t="s">
        <v>30</v>
      </c>
      <c r="J1020" s="8" t="s">
        <v>24</v>
      </c>
      <c r="K1020" s="8" t="s">
        <v>25</v>
      </c>
      <c r="L1020" s="8" t="s">
        <v>26</v>
      </c>
      <c r="M1020" s="7">
        <v>1</v>
      </c>
      <c r="N1020" s="2">
        <v>152.75</v>
      </c>
      <c r="O1020" s="9">
        <v>0.05</v>
      </c>
      <c r="P1020" s="2">
        <v>79.88</v>
      </c>
      <c r="Q1020" s="2">
        <f t="shared" si="60"/>
        <v>145.11249999999998</v>
      </c>
      <c r="R1020" s="2">
        <f t="shared" si="61"/>
        <v>79.88</v>
      </c>
      <c r="S1020" s="2">
        <f t="shared" si="62"/>
        <v>65.232499999999987</v>
      </c>
      <c r="T1020" s="6">
        <f t="shared" si="63"/>
        <v>0.44953053665259707</v>
      </c>
    </row>
    <row r="1021" spans="1:20" ht="15.6" x14ac:dyDescent="0.3">
      <c r="A1021" s="3" t="s">
        <v>1090</v>
      </c>
      <c r="B1021" s="4">
        <v>46045</v>
      </c>
      <c r="C1021" s="5">
        <f>YEAR(SalesData[[#This Row],[Order Date]])</f>
        <v>2026</v>
      </c>
      <c r="D1021" s="6" t="str">
        <f>"Q"&amp;ROUNDUP(MONTH(SalesData[[#This Row],[Order Date]])/3,0)</f>
        <v>Q1</v>
      </c>
      <c r="E1021" s="7">
        <f>MONTH(SalesData[[#This Row],[Order Date]])</f>
        <v>1</v>
      </c>
      <c r="F1021" s="6" t="str">
        <f>TEXT(SalesData[[#This Row],[Order Date]],"mmm")</f>
        <v>Jan</v>
      </c>
      <c r="G1021" s="8" t="s">
        <v>28</v>
      </c>
      <c r="H1021" s="8" t="s">
        <v>86</v>
      </c>
      <c r="I1021" s="8" t="s">
        <v>23</v>
      </c>
      <c r="J1021" s="8" t="s">
        <v>24</v>
      </c>
      <c r="K1021" s="8" t="s">
        <v>51</v>
      </c>
      <c r="L1021" s="8" t="s">
        <v>95</v>
      </c>
      <c r="M1021" s="7">
        <v>1</v>
      </c>
      <c r="N1021" s="2">
        <v>80.11</v>
      </c>
      <c r="O1021" s="9">
        <v>0.05</v>
      </c>
      <c r="P1021" s="2">
        <v>43.54</v>
      </c>
      <c r="Q1021" s="2">
        <f t="shared" si="60"/>
        <v>76.104500000000002</v>
      </c>
      <c r="R1021" s="2">
        <f t="shared" si="61"/>
        <v>43.54</v>
      </c>
      <c r="S1021" s="2">
        <f t="shared" si="62"/>
        <v>32.564500000000002</v>
      </c>
      <c r="T1021" s="6">
        <f t="shared" si="63"/>
        <v>0.42789191177919839</v>
      </c>
    </row>
    <row r="1022" spans="1:20" ht="15.6" x14ac:dyDescent="0.3">
      <c r="A1022" s="3" t="s">
        <v>1091</v>
      </c>
      <c r="B1022" s="4">
        <v>46278</v>
      </c>
      <c r="C1022" s="5">
        <f>YEAR(SalesData[[#This Row],[Order Date]])</f>
        <v>2026</v>
      </c>
      <c r="D1022" s="6" t="str">
        <f>"Q"&amp;ROUNDUP(MONTH(SalesData[[#This Row],[Order Date]])/3,0)</f>
        <v>Q3</v>
      </c>
      <c r="E1022" s="7">
        <f>MONTH(SalesData[[#This Row],[Order Date]])</f>
        <v>9</v>
      </c>
      <c r="F1022" s="6" t="str">
        <f>TEXT(SalesData[[#This Row],[Order Date]],"mmm")</f>
        <v>Sep</v>
      </c>
      <c r="G1022" s="8" t="s">
        <v>21</v>
      </c>
      <c r="H1022" s="8" t="s">
        <v>89</v>
      </c>
      <c r="I1022" s="8" t="s">
        <v>30</v>
      </c>
      <c r="J1022" s="8" t="s">
        <v>24</v>
      </c>
      <c r="K1022" s="8" t="s">
        <v>98</v>
      </c>
      <c r="L1022" s="8" t="s">
        <v>131</v>
      </c>
      <c r="M1022" s="7">
        <v>2</v>
      </c>
      <c r="N1022" s="2">
        <v>40.83</v>
      </c>
      <c r="O1022" s="9">
        <v>0</v>
      </c>
      <c r="P1022" s="2">
        <v>14.56</v>
      </c>
      <c r="Q1022" s="2">
        <f t="shared" si="60"/>
        <v>81.66</v>
      </c>
      <c r="R1022" s="2">
        <f t="shared" si="61"/>
        <v>29.12</v>
      </c>
      <c r="S1022" s="2">
        <f t="shared" si="62"/>
        <v>52.539999999999992</v>
      </c>
      <c r="T1022" s="6">
        <f t="shared" si="63"/>
        <v>0.64339946118050451</v>
      </c>
    </row>
    <row r="1023" spans="1:20" ht="15.6" x14ac:dyDescent="0.3">
      <c r="A1023" s="3" t="s">
        <v>1092</v>
      </c>
      <c r="B1023" s="4">
        <v>46284</v>
      </c>
      <c r="C1023" s="5">
        <f>YEAR(SalesData[[#This Row],[Order Date]])</f>
        <v>2026</v>
      </c>
      <c r="D1023" s="6" t="str">
        <f>"Q"&amp;ROUNDUP(MONTH(SalesData[[#This Row],[Order Date]])/3,0)</f>
        <v>Q3</v>
      </c>
      <c r="E1023" s="7">
        <f>MONTH(SalesData[[#This Row],[Order Date]])</f>
        <v>9</v>
      </c>
      <c r="F1023" s="6" t="str">
        <f>TEXT(SalesData[[#This Row],[Order Date]],"mmm")</f>
        <v>Sep</v>
      </c>
      <c r="G1023" s="8" t="s">
        <v>54</v>
      </c>
      <c r="H1023" s="8" t="s">
        <v>57</v>
      </c>
      <c r="I1023" s="8" t="s">
        <v>48</v>
      </c>
      <c r="J1023" s="8" t="s">
        <v>24</v>
      </c>
      <c r="K1023" s="8" t="s">
        <v>25</v>
      </c>
      <c r="L1023" s="8" t="s">
        <v>49</v>
      </c>
      <c r="M1023" s="7">
        <v>1</v>
      </c>
      <c r="N1023" s="2">
        <v>70.430000000000007</v>
      </c>
      <c r="O1023" s="9">
        <v>0</v>
      </c>
      <c r="P1023" s="2">
        <v>31.51</v>
      </c>
      <c r="Q1023" s="2">
        <f t="shared" si="60"/>
        <v>70.430000000000007</v>
      </c>
      <c r="R1023" s="2">
        <f t="shared" si="61"/>
        <v>31.51</v>
      </c>
      <c r="S1023" s="2">
        <f t="shared" si="62"/>
        <v>38.92</v>
      </c>
      <c r="T1023" s="6">
        <f t="shared" si="63"/>
        <v>0.55260542382507449</v>
      </c>
    </row>
    <row r="1024" spans="1:20" ht="15.6" x14ac:dyDescent="0.3">
      <c r="A1024" s="3" t="s">
        <v>1093</v>
      </c>
      <c r="B1024" s="4">
        <v>46289</v>
      </c>
      <c r="C1024" s="5">
        <f>YEAR(SalesData[[#This Row],[Order Date]])</f>
        <v>2026</v>
      </c>
      <c r="D1024" s="6" t="str">
        <f>"Q"&amp;ROUNDUP(MONTH(SalesData[[#This Row],[Order Date]])/3,0)</f>
        <v>Q3</v>
      </c>
      <c r="E1024" s="7">
        <f>MONTH(SalesData[[#This Row],[Order Date]])</f>
        <v>9</v>
      </c>
      <c r="F1024" s="6" t="str">
        <f>TEXT(SalesData[[#This Row],[Order Date]],"mmm")</f>
        <v>Sep</v>
      </c>
      <c r="G1024" s="8" t="s">
        <v>61</v>
      </c>
      <c r="H1024" s="8" t="s">
        <v>105</v>
      </c>
      <c r="I1024" s="8" t="s">
        <v>30</v>
      </c>
      <c r="J1024" s="8" t="s">
        <v>24</v>
      </c>
      <c r="K1024" s="8" t="s">
        <v>25</v>
      </c>
      <c r="L1024" s="8" t="s">
        <v>70</v>
      </c>
      <c r="M1024" s="7">
        <v>5</v>
      </c>
      <c r="N1024" s="2">
        <v>147.21</v>
      </c>
      <c r="O1024" s="9">
        <v>0.05</v>
      </c>
      <c r="P1024" s="2">
        <v>79.14</v>
      </c>
      <c r="Q1024" s="2">
        <f t="shared" si="60"/>
        <v>699.24750000000006</v>
      </c>
      <c r="R1024" s="2">
        <f t="shared" si="61"/>
        <v>395.7</v>
      </c>
      <c r="S1024" s="2">
        <f t="shared" si="62"/>
        <v>303.54750000000007</v>
      </c>
      <c r="T1024" s="6">
        <f t="shared" si="63"/>
        <v>0.43410594961011667</v>
      </c>
    </row>
    <row r="1025" spans="1:20" ht="15.6" x14ac:dyDescent="0.3">
      <c r="A1025" s="3" t="s">
        <v>1094</v>
      </c>
      <c r="B1025" s="4">
        <v>46269</v>
      </c>
      <c r="C1025" s="5">
        <f>YEAR(SalesData[[#This Row],[Order Date]])</f>
        <v>2026</v>
      </c>
      <c r="D1025" s="6" t="str">
        <f>"Q"&amp;ROUNDUP(MONTH(SalesData[[#This Row],[Order Date]])/3,0)</f>
        <v>Q3</v>
      </c>
      <c r="E1025" s="7">
        <f>MONTH(SalesData[[#This Row],[Order Date]])</f>
        <v>9</v>
      </c>
      <c r="F1025" s="6" t="str">
        <f>TEXT(SalesData[[#This Row],[Order Date]],"mmm")</f>
        <v>Sep</v>
      </c>
      <c r="G1025" s="8" t="s">
        <v>21</v>
      </c>
      <c r="H1025" s="8" t="s">
        <v>89</v>
      </c>
      <c r="I1025" s="8" t="s">
        <v>30</v>
      </c>
      <c r="J1025" s="8" t="s">
        <v>31</v>
      </c>
      <c r="K1025" s="8" t="s">
        <v>98</v>
      </c>
      <c r="L1025" s="8" t="s">
        <v>131</v>
      </c>
      <c r="M1025" s="7">
        <v>1</v>
      </c>
      <c r="N1025" s="2">
        <v>39.85</v>
      </c>
      <c r="O1025" s="9">
        <v>0.1</v>
      </c>
      <c r="P1025" s="2">
        <v>14.96</v>
      </c>
      <c r="Q1025" s="2">
        <f t="shared" si="60"/>
        <v>35.865000000000002</v>
      </c>
      <c r="R1025" s="2">
        <f t="shared" si="61"/>
        <v>14.96</v>
      </c>
      <c r="S1025" s="2">
        <f t="shared" si="62"/>
        <v>20.905000000000001</v>
      </c>
      <c r="T1025" s="6">
        <f t="shared" si="63"/>
        <v>0.58288024536456151</v>
      </c>
    </row>
    <row r="1026" spans="1:20" ht="15.6" x14ac:dyDescent="0.3">
      <c r="A1026" s="3" t="s">
        <v>1095</v>
      </c>
      <c r="B1026" s="4">
        <v>46258</v>
      </c>
      <c r="C1026" s="5">
        <f>YEAR(SalesData[[#This Row],[Order Date]])</f>
        <v>2026</v>
      </c>
      <c r="D1026" s="6" t="str">
        <f>"Q"&amp;ROUNDUP(MONTH(SalesData[[#This Row],[Order Date]])/3,0)</f>
        <v>Q3</v>
      </c>
      <c r="E1026" s="7">
        <f>MONTH(SalesData[[#This Row],[Order Date]])</f>
        <v>8</v>
      </c>
      <c r="F1026" s="6" t="str">
        <f>TEXT(SalesData[[#This Row],[Order Date]],"mmm")</f>
        <v>Aug</v>
      </c>
      <c r="G1026" s="8" t="s">
        <v>28</v>
      </c>
      <c r="H1026" s="8" t="s">
        <v>86</v>
      </c>
      <c r="I1026" s="8" t="s">
        <v>23</v>
      </c>
      <c r="J1026" s="8" t="s">
        <v>36</v>
      </c>
      <c r="K1026" s="8" t="s">
        <v>98</v>
      </c>
      <c r="L1026" s="8" t="s">
        <v>122</v>
      </c>
      <c r="M1026" s="7">
        <v>2</v>
      </c>
      <c r="N1026" s="2">
        <v>36.869999999999997</v>
      </c>
      <c r="O1026" s="9">
        <v>0</v>
      </c>
      <c r="P1026" s="2">
        <v>13.71</v>
      </c>
      <c r="Q1026" s="2">
        <f t="shared" si="60"/>
        <v>73.739999999999995</v>
      </c>
      <c r="R1026" s="2">
        <f t="shared" si="61"/>
        <v>27.42</v>
      </c>
      <c r="S1026" s="2">
        <f t="shared" si="62"/>
        <v>46.319999999999993</v>
      </c>
      <c r="T1026" s="6">
        <f t="shared" si="63"/>
        <v>0.62815296989422287</v>
      </c>
    </row>
    <row r="1027" spans="1:20" ht="15.6" x14ac:dyDescent="0.3">
      <c r="A1027" s="3" t="s">
        <v>1096</v>
      </c>
      <c r="B1027" s="4">
        <v>46058</v>
      </c>
      <c r="C1027" s="5">
        <f>YEAR(SalesData[[#This Row],[Order Date]])</f>
        <v>2026</v>
      </c>
      <c r="D1027" s="6" t="str">
        <f>"Q"&amp;ROUNDUP(MONTH(SalesData[[#This Row],[Order Date]])/3,0)</f>
        <v>Q1</v>
      </c>
      <c r="E1027" s="7">
        <f>MONTH(SalesData[[#This Row],[Order Date]])</f>
        <v>2</v>
      </c>
      <c r="F1027" s="6" t="str">
        <f>TEXT(SalesData[[#This Row],[Order Date]],"mmm")</f>
        <v>Feb</v>
      </c>
      <c r="G1027" s="8" t="s">
        <v>54</v>
      </c>
      <c r="H1027" s="8" t="s">
        <v>112</v>
      </c>
      <c r="I1027" s="8" t="s">
        <v>45</v>
      </c>
      <c r="J1027" s="8" t="s">
        <v>36</v>
      </c>
      <c r="K1027" s="8" t="s">
        <v>39</v>
      </c>
      <c r="L1027" s="8" t="s">
        <v>67</v>
      </c>
      <c r="M1027" s="7">
        <v>3</v>
      </c>
      <c r="N1027" s="2">
        <v>122.69</v>
      </c>
      <c r="O1027" s="9">
        <v>0.05</v>
      </c>
      <c r="P1027" s="2">
        <v>62.08</v>
      </c>
      <c r="Q1027" s="2">
        <f t="shared" si="60"/>
        <v>349.66649999999998</v>
      </c>
      <c r="R1027" s="2">
        <f t="shared" si="61"/>
        <v>186.24</v>
      </c>
      <c r="S1027" s="2">
        <f t="shared" si="62"/>
        <v>163.42649999999998</v>
      </c>
      <c r="T1027" s="6">
        <f t="shared" si="63"/>
        <v>0.46737820180085876</v>
      </c>
    </row>
    <row r="1028" spans="1:20" ht="15.6" x14ac:dyDescent="0.3">
      <c r="A1028" s="3" t="s">
        <v>1097</v>
      </c>
      <c r="B1028" s="4">
        <v>46293</v>
      </c>
      <c r="C1028" s="5">
        <f>YEAR(SalesData[[#This Row],[Order Date]])</f>
        <v>2026</v>
      </c>
      <c r="D1028" s="6" t="str">
        <f>"Q"&amp;ROUNDUP(MONTH(SalesData[[#This Row],[Order Date]])/3,0)</f>
        <v>Q3</v>
      </c>
      <c r="E1028" s="7">
        <f>MONTH(SalesData[[#This Row],[Order Date]])</f>
        <v>9</v>
      </c>
      <c r="F1028" s="6" t="str">
        <f>TEXT(SalesData[[#This Row],[Order Date]],"mmm")</f>
        <v>Sep</v>
      </c>
      <c r="G1028" s="8" t="s">
        <v>54</v>
      </c>
      <c r="H1028" s="8" t="s">
        <v>57</v>
      </c>
      <c r="I1028" s="8" t="s">
        <v>30</v>
      </c>
      <c r="J1028" s="8" t="s">
        <v>24</v>
      </c>
      <c r="K1028" s="8" t="s">
        <v>25</v>
      </c>
      <c r="L1028" s="8" t="s">
        <v>70</v>
      </c>
      <c r="M1028" s="7">
        <v>3</v>
      </c>
      <c r="N1028" s="2">
        <v>142.19</v>
      </c>
      <c r="O1028" s="9">
        <v>0.05</v>
      </c>
      <c r="P1028" s="2">
        <v>78.37</v>
      </c>
      <c r="Q1028" s="2">
        <f t="shared" ref="Q1028:Q1091" si="64">M1028*N1028*(1-O1028)</f>
        <v>405.24149999999997</v>
      </c>
      <c r="R1028" s="2">
        <f t="shared" ref="R1028:R1091" si="65">M1028*P1028</f>
        <v>235.11</v>
      </c>
      <c r="S1028" s="2">
        <f t="shared" ref="S1028:S1091" si="66">Q1028-R1028</f>
        <v>170.13149999999996</v>
      </c>
      <c r="T1028" s="6">
        <f t="shared" ref="T1028:T1091" si="67">IFERROR(S1028/Q1028,0)</f>
        <v>0.41982743623246871</v>
      </c>
    </row>
    <row r="1029" spans="1:20" ht="15.6" x14ac:dyDescent="0.3">
      <c r="A1029" s="3" t="s">
        <v>1098</v>
      </c>
      <c r="B1029" s="4">
        <v>46033</v>
      </c>
      <c r="C1029" s="5">
        <f>YEAR(SalesData[[#This Row],[Order Date]])</f>
        <v>2026</v>
      </c>
      <c r="D1029" s="6" t="str">
        <f>"Q"&amp;ROUNDUP(MONTH(SalesData[[#This Row],[Order Date]])/3,0)</f>
        <v>Q1</v>
      </c>
      <c r="E1029" s="7">
        <f>MONTH(SalesData[[#This Row],[Order Date]])</f>
        <v>1</v>
      </c>
      <c r="F1029" s="6" t="str">
        <f>TEXT(SalesData[[#This Row],[Order Date]],"mmm")</f>
        <v>Jan</v>
      </c>
      <c r="G1029" s="8" t="s">
        <v>21</v>
      </c>
      <c r="H1029" s="8" t="s">
        <v>22</v>
      </c>
      <c r="I1029" s="8" t="s">
        <v>23</v>
      </c>
      <c r="J1029" s="8" t="s">
        <v>31</v>
      </c>
      <c r="K1029" s="8" t="s">
        <v>32</v>
      </c>
      <c r="L1029" s="8" t="s">
        <v>33</v>
      </c>
      <c r="M1029" s="7">
        <v>3</v>
      </c>
      <c r="N1029" s="2">
        <v>36.33</v>
      </c>
      <c r="O1029" s="9">
        <v>0.05</v>
      </c>
      <c r="P1029" s="2">
        <v>13.27</v>
      </c>
      <c r="Q1029" s="2">
        <f t="shared" si="64"/>
        <v>103.54049999999999</v>
      </c>
      <c r="R1029" s="2">
        <f t="shared" si="65"/>
        <v>39.81</v>
      </c>
      <c r="S1029" s="2">
        <f t="shared" si="66"/>
        <v>63.730499999999992</v>
      </c>
      <c r="T1029" s="6">
        <f t="shared" si="67"/>
        <v>0.61551277036521934</v>
      </c>
    </row>
    <row r="1030" spans="1:20" ht="15.6" x14ac:dyDescent="0.3">
      <c r="A1030" s="3" t="s">
        <v>1099</v>
      </c>
      <c r="B1030" s="4">
        <v>46370</v>
      </c>
      <c r="C1030" s="5">
        <f>YEAR(SalesData[[#This Row],[Order Date]])</f>
        <v>2026</v>
      </c>
      <c r="D1030" s="6" t="str">
        <f>"Q"&amp;ROUNDUP(MONTH(SalesData[[#This Row],[Order Date]])/3,0)</f>
        <v>Q4</v>
      </c>
      <c r="E1030" s="7">
        <f>MONTH(SalesData[[#This Row],[Order Date]])</f>
        <v>12</v>
      </c>
      <c r="F1030" s="6" t="str">
        <f>TEXT(SalesData[[#This Row],[Order Date]],"mmm")</f>
        <v>Dec</v>
      </c>
      <c r="G1030" s="8" t="s">
        <v>61</v>
      </c>
      <c r="H1030" s="8" t="s">
        <v>105</v>
      </c>
      <c r="I1030" s="8" t="s">
        <v>23</v>
      </c>
      <c r="J1030" s="8" t="s">
        <v>24</v>
      </c>
      <c r="K1030" s="8" t="s">
        <v>25</v>
      </c>
      <c r="L1030" s="8" t="s">
        <v>49</v>
      </c>
      <c r="M1030" s="7">
        <v>2</v>
      </c>
      <c r="N1030" s="2">
        <v>70.239999999999995</v>
      </c>
      <c r="O1030" s="9">
        <v>0.1</v>
      </c>
      <c r="P1030" s="2">
        <v>32.130000000000003</v>
      </c>
      <c r="Q1030" s="2">
        <f t="shared" si="64"/>
        <v>126.43199999999999</v>
      </c>
      <c r="R1030" s="2">
        <f t="shared" si="65"/>
        <v>64.260000000000005</v>
      </c>
      <c r="S1030" s="2">
        <f t="shared" si="66"/>
        <v>62.171999999999983</v>
      </c>
      <c r="T1030" s="6">
        <f t="shared" si="67"/>
        <v>0.49174259681093385</v>
      </c>
    </row>
    <row r="1031" spans="1:20" ht="15.6" x14ac:dyDescent="0.3">
      <c r="A1031" s="3" t="s">
        <v>1100</v>
      </c>
      <c r="B1031" s="4">
        <v>46118</v>
      </c>
      <c r="C1031" s="5">
        <f>YEAR(SalesData[[#This Row],[Order Date]])</f>
        <v>2026</v>
      </c>
      <c r="D1031" s="6" t="str">
        <f>"Q"&amp;ROUNDUP(MONTH(SalesData[[#This Row],[Order Date]])/3,0)</f>
        <v>Q2</v>
      </c>
      <c r="E1031" s="7">
        <f>MONTH(SalesData[[#This Row],[Order Date]])</f>
        <v>4</v>
      </c>
      <c r="F1031" s="6" t="str">
        <f>TEXT(SalesData[[#This Row],[Order Date]],"mmm")</f>
        <v>Apr</v>
      </c>
      <c r="G1031" s="8" t="s">
        <v>54</v>
      </c>
      <c r="H1031" s="8" t="s">
        <v>55</v>
      </c>
      <c r="I1031" s="8" t="s">
        <v>23</v>
      </c>
      <c r="J1031" s="8" t="s">
        <v>24</v>
      </c>
      <c r="K1031" s="8" t="s">
        <v>98</v>
      </c>
      <c r="L1031" s="8" t="s">
        <v>99</v>
      </c>
      <c r="M1031" s="7">
        <v>2</v>
      </c>
      <c r="N1031" s="2">
        <v>125.94</v>
      </c>
      <c r="O1031" s="9">
        <v>0.05</v>
      </c>
      <c r="P1031" s="2">
        <v>70.94</v>
      </c>
      <c r="Q1031" s="2">
        <f t="shared" si="64"/>
        <v>239.28599999999997</v>
      </c>
      <c r="R1031" s="2">
        <f t="shared" si="65"/>
        <v>141.88</v>
      </c>
      <c r="S1031" s="2">
        <f t="shared" si="66"/>
        <v>97.405999999999977</v>
      </c>
      <c r="T1031" s="6">
        <f t="shared" si="67"/>
        <v>0.40706936469329585</v>
      </c>
    </row>
    <row r="1032" spans="1:20" ht="15.6" x14ac:dyDescent="0.3">
      <c r="A1032" s="3" t="s">
        <v>1101</v>
      </c>
      <c r="B1032" s="4">
        <v>46162</v>
      </c>
      <c r="C1032" s="5">
        <f>YEAR(SalesData[[#This Row],[Order Date]])</f>
        <v>2026</v>
      </c>
      <c r="D1032" s="6" t="str">
        <f>"Q"&amp;ROUNDUP(MONTH(SalesData[[#This Row],[Order Date]])/3,0)</f>
        <v>Q2</v>
      </c>
      <c r="E1032" s="7">
        <f>MONTH(SalesData[[#This Row],[Order Date]])</f>
        <v>5</v>
      </c>
      <c r="F1032" s="6" t="str">
        <f>TEXT(SalesData[[#This Row],[Order Date]],"mmm")</f>
        <v>May</v>
      </c>
      <c r="G1032" s="8" t="s">
        <v>21</v>
      </c>
      <c r="H1032" s="8" t="s">
        <v>89</v>
      </c>
      <c r="I1032" s="8" t="s">
        <v>23</v>
      </c>
      <c r="J1032" s="8" t="s">
        <v>36</v>
      </c>
      <c r="K1032" s="8" t="s">
        <v>32</v>
      </c>
      <c r="L1032" s="8" t="s">
        <v>46</v>
      </c>
      <c r="M1032" s="7">
        <v>1</v>
      </c>
      <c r="N1032" s="2">
        <v>168.56</v>
      </c>
      <c r="O1032" s="9">
        <v>0</v>
      </c>
      <c r="P1032" s="2">
        <v>85.46</v>
      </c>
      <c r="Q1032" s="2">
        <f t="shared" si="64"/>
        <v>168.56</v>
      </c>
      <c r="R1032" s="2">
        <f t="shared" si="65"/>
        <v>85.46</v>
      </c>
      <c r="S1032" s="2">
        <f t="shared" si="66"/>
        <v>83.100000000000009</v>
      </c>
      <c r="T1032" s="6">
        <f t="shared" si="67"/>
        <v>0.49299952539155201</v>
      </c>
    </row>
    <row r="1033" spans="1:20" ht="15.6" x14ac:dyDescent="0.3">
      <c r="A1033" s="3" t="s">
        <v>1102</v>
      </c>
      <c r="B1033" s="4">
        <v>46110</v>
      </c>
      <c r="C1033" s="5">
        <f>YEAR(SalesData[[#This Row],[Order Date]])</f>
        <v>2026</v>
      </c>
      <c r="D1033" s="6" t="str">
        <f>"Q"&amp;ROUNDUP(MONTH(SalesData[[#This Row],[Order Date]])/3,0)</f>
        <v>Q1</v>
      </c>
      <c r="E1033" s="7">
        <f>MONTH(SalesData[[#This Row],[Order Date]])</f>
        <v>3</v>
      </c>
      <c r="F1033" s="6" t="str">
        <f>TEXT(SalesData[[#This Row],[Order Date]],"mmm")</f>
        <v>Mar</v>
      </c>
      <c r="G1033" s="8" t="s">
        <v>54</v>
      </c>
      <c r="H1033" s="8" t="s">
        <v>82</v>
      </c>
      <c r="I1033" s="8" t="s">
        <v>30</v>
      </c>
      <c r="J1033" s="8" t="s">
        <v>24</v>
      </c>
      <c r="K1033" s="8" t="s">
        <v>51</v>
      </c>
      <c r="L1033" s="8" t="s">
        <v>52</v>
      </c>
      <c r="M1033" s="7">
        <v>1</v>
      </c>
      <c r="N1033" s="2">
        <v>49.81</v>
      </c>
      <c r="O1033" s="9">
        <v>0.05</v>
      </c>
      <c r="P1033" s="2">
        <v>23.12</v>
      </c>
      <c r="Q1033" s="2">
        <f t="shared" si="64"/>
        <v>47.319499999999998</v>
      </c>
      <c r="R1033" s="2">
        <f t="shared" si="65"/>
        <v>23.12</v>
      </c>
      <c r="S1033" s="2">
        <f t="shared" si="66"/>
        <v>24.199499999999997</v>
      </c>
      <c r="T1033" s="6">
        <f t="shared" si="67"/>
        <v>0.51140650260463438</v>
      </c>
    </row>
    <row r="1034" spans="1:20" ht="15.6" x14ac:dyDescent="0.3">
      <c r="A1034" s="3" t="s">
        <v>1103</v>
      </c>
      <c r="B1034" s="4">
        <v>46231</v>
      </c>
      <c r="C1034" s="5">
        <f>YEAR(SalesData[[#This Row],[Order Date]])</f>
        <v>2026</v>
      </c>
      <c r="D1034" s="6" t="str">
        <f>"Q"&amp;ROUNDUP(MONTH(SalesData[[#This Row],[Order Date]])/3,0)</f>
        <v>Q3</v>
      </c>
      <c r="E1034" s="7">
        <f>MONTH(SalesData[[#This Row],[Order Date]])</f>
        <v>7</v>
      </c>
      <c r="F1034" s="6" t="str">
        <f>TEXT(SalesData[[#This Row],[Order Date]],"mmm")</f>
        <v>Jul</v>
      </c>
      <c r="G1034" s="8" t="s">
        <v>28</v>
      </c>
      <c r="H1034" s="8" t="s">
        <v>35</v>
      </c>
      <c r="I1034" s="8" t="s">
        <v>30</v>
      </c>
      <c r="J1034" s="8" t="s">
        <v>31</v>
      </c>
      <c r="K1034" s="8" t="s">
        <v>25</v>
      </c>
      <c r="L1034" s="8" t="s">
        <v>70</v>
      </c>
      <c r="M1034" s="7">
        <v>2</v>
      </c>
      <c r="N1034" s="2">
        <v>146.22999999999999</v>
      </c>
      <c r="O1034" s="9">
        <v>0</v>
      </c>
      <c r="P1034" s="2">
        <v>79.040000000000006</v>
      </c>
      <c r="Q1034" s="2">
        <f t="shared" si="64"/>
        <v>292.45999999999998</v>
      </c>
      <c r="R1034" s="2">
        <f t="shared" si="65"/>
        <v>158.08000000000001</v>
      </c>
      <c r="S1034" s="2">
        <f t="shared" si="66"/>
        <v>134.37999999999997</v>
      </c>
      <c r="T1034" s="6">
        <f t="shared" si="67"/>
        <v>0.45948163851466861</v>
      </c>
    </row>
    <row r="1035" spans="1:20" ht="15.6" x14ac:dyDescent="0.3">
      <c r="A1035" s="3" t="s">
        <v>1104</v>
      </c>
      <c r="B1035" s="4">
        <v>46292</v>
      </c>
      <c r="C1035" s="5">
        <f>YEAR(SalesData[[#This Row],[Order Date]])</f>
        <v>2026</v>
      </c>
      <c r="D1035" s="6" t="str">
        <f>"Q"&amp;ROUNDUP(MONTH(SalesData[[#This Row],[Order Date]])/3,0)</f>
        <v>Q3</v>
      </c>
      <c r="E1035" s="7">
        <f>MONTH(SalesData[[#This Row],[Order Date]])</f>
        <v>9</v>
      </c>
      <c r="F1035" s="6" t="str">
        <f>TEXT(SalesData[[#This Row],[Order Date]],"mmm")</f>
        <v>Sep</v>
      </c>
      <c r="G1035" s="8" t="s">
        <v>54</v>
      </c>
      <c r="H1035" s="8" t="s">
        <v>57</v>
      </c>
      <c r="I1035" s="8" t="s">
        <v>30</v>
      </c>
      <c r="J1035" s="8" t="s">
        <v>31</v>
      </c>
      <c r="K1035" s="8" t="s">
        <v>98</v>
      </c>
      <c r="L1035" s="8" t="s">
        <v>122</v>
      </c>
      <c r="M1035" s="7">
        <v>3</v>
      </c>
      <c r="N1035" s="2">
        <v>36.909999999999997</v>
      </c>
      <c r="O1035" s="9">
        <v>0.05</v>
      </c>
      <c r="P1035" s="2">
        <v>13.7</v>
      </c>
      <c r="Q1035" s="2">
        <f t="shared" si="64"/>
        <v>105.19349999999999</v>
      </c>
      <c r="R1035" s="2">
        <f t="shared" si="65"/>
        <v>41.099999999999994</v>
      </c>
      <c r="S1035" s="2">
        <f t="shared" si="66"/>
        <v>64.093499999999992</v>
      </c>
      <c r="T1035" s="6">
        <f t="shared" si="67"/>
        <v>0.60929144861612172</v>
      </c>
    </row>
    <row r="1036" spans="1:20" ht="15.6" x14ac:dyDescent="0.3">
      <c r="A1036" s="3" t="s">
        <v>1105</v>
      </c>
      <c r="B1036" s="4">
        <v>46179</v>
      </c>
      <c r="C1036" s="5">
        <f>YEAR(SalesData[[#This Row],[Order Date]])</f>
        <v>2026</v>
      </c>
      <c r="D1036" s="6" t="str">
        <f>"Q"&amp;ROUNDUP(MONTH(SalesData[[#This Row],[Order Date]])/3,0)</f>
        <v>Q2</v>
      </c>
      <c r="E1036" s="7">
        <f>MONTH(SalesData[[#This Row],[Order Date]])</f>
        <v>6</v>
      </c>
      <c r="F1036" s="6" t="str">
        <f>TEXT(SalesData[[#This Row],[Order Date]],"mmm")</f>
        <v>Jun</v>
      </c>
      <c r="G1036" s="8" t="s">
        <v>61</v>
      </c>
      <c r="H1036" s="8" t="s">
        <v>108</v>
      </c>
      <c r="I1036" s="8" t="s">
        <v>45</v>
      </c>
      <c r="J1036" s="8" t="s">
        <v>31</v>
      </c>
      <c r="K1036" s="8" t="s">
        <v>39</v>
      </c>
      <c r="L1036" s="8" t="s">
        <v>125</v>
      </c>
      <c r="M1036" s="7">
        <v>12</v>
      </c>
      <c r="N1036" s="2">
        <v>338.45</v>
      </c>
      <c r="O1036" s="9">
        <v>0.1</v>
      </c>
      <c r="P1036" s="2">
        <v>196.78</v>
      </c>
      <c r="Q1036" s="2">
        <f t="shared" si="64"/>
        <v>3655.2599999999998</v>
      </c>
      <c r="R1036" s="2">
        <f t="shared" si="65"/>
        <v>2361.36</v>
      </c>
      <c r="S1036" s="2">
        <f t="shared" si="66"/>
        <v>1293.8999999999996</v>
      </c>
      <c r="T1036" s="6">
        <f t="shared" si="67"/>
        <v>0.35398302719915947</v>
      </c>
    </row>
    <row r="1037" spans="1:20" ht="15.6" x14ac:dyDescent="0.3">
      <c r="A1037" s="3" t="s">
        <v>1106</v>
      </c>
      <c r="B1037" s="4">
        <v>46302</v>
      </c>
      <c r="C1037" s="5">
        <f>YEAR(SalesData[[#This Row],[Order Date]])</f>
        <v>2026</v>
      </c>
      <c r="D1037" s="6" t="str">
        <f>"Q"&amp;ROUNDUP(MONTH(SalesData[[#This Row],[Order Date]])/3,0)</f>
        <v>Q4</v>
      </c>
      <c r="E1037" s="7">
        <f>MONTH(SalesData[[#This Row],[Order Date]])</f>
        <v>10</v>
      </c>
      <c r="F1037" s="6" t="str">
        <f>TEXT(SalesData[[#This Row],[Order Date]],"mmm")</f>
        <v>Oct</v>
      </c>
      <c r="G1037" s="8" t="s">
        <v>21</v>
      </c>
      <c r="H1037" s="8" t="s">
        <v>89</v>
      </c>
      <c r="I1037" s="8" t="s">
        <v>30</v>
      </c>
      <c r="J1037" s="8" t="s">
        <v>31</v>
      </c>
      <c r="K1037" s="8" t="s">
        <v>25</v>
      </c>
      <c r="L1037" s="8" t="s">
        <v>49</v>
      </c>
      <c r="M1037" s="7">
        <v>3</v>
      </c>
      <c r="N1037" s="2">
        <v>70.239999999999995</v>
      </c>
      <c r="O1037" s="9">
        <v>0.05</v>
      </c>
      <c r="P1037" s="2">
        <v>31.96</v>
      </c>
      <c r="Q1037" s="2">
        <f t="shared" si="64"/>
        <v>200.18399999999997</v>
      </c>
      <c r="R1037" s="2">
        <f t="shared" si="65"/>
        <v>95.88</v>
      </c>
      <c r="S1037" s="2">
        <f t="shared" si="66"/>
        <v>104.30399999999997</v>
      </c>
      <c r="T1037" s="6">
        <f t="shared" si="67"/>
        <v>0.5210406426087999</v>
      </c>
    </row>
    <row r="1038" spans="1:20" ht="15.6" x14ac:dyDescent="0.3">
      <c r="A1038" s="3" t="s">
        <v>1107</v>
      </c>
      <c r="B1038" s="4">
        <v>46370</v>
      </c>
      <c r="C1038" s="5">
        <f>YEAR(SalesData[[#This Row],[Order Date]])</f>
        <v>2026</v>
      </c>
      <c r="D1038" s="6" t="str">
        <f>"Q"&amp;ROUNDUP(MONTH(SalesData[[#This Row],[Order Date]])/3,0)</f>
        <v>Q4</v>
      </c>
      <c r="E1038" s="7">
        <f>MONTH(SalesData[[#This Row],[Order Date]])</f>
        <v>12</v>
      </c>
      <c r="F1038" s="6" t="str">
        <f>TEXT(SalesData[[#This Row],[Order Date]],"mmm")</f>
        <v>Dec</v>
      </c>
      <c r="G1038" s="8" t="s">
        <v>54</v>
      </c>
      <c r="H1038" s="8" t="s">
        <v>82</v>
      </c>
      <c r="I1038" s="8" t="s">
        <v>23</v>
      </c>
      <c r="J1038" s="8" t="s">
        <v>36</v>
      </c>
      <c r="K1038" s="8" t="s">
        <v>25</v>
      </c>
      <c r="L1038" s="8" t="s">
        <v>70</v>
      </c>
      <c r="M1038" s="7">
        <v>5</v>
      </c>
      <c r="N1038" s="2">
        <v>145.6</v>
      </c>
      <c r="O1038" s="9">
        <v>0.15</v>
      </c>
      <c r="P1038" s="2">
        <v>81.180000000000007</v>
      </c>
      <c r="Q1038" s="2">
        <f t="shared" si="64"/>
        <v>618.79999999999995</v>
      </c>
      <c r="R1038" s="2">
        <f t="shared" si="65"/>
        <v>405.90000000000003</v>
      </c>
      <c r="S1038" s="2">
        <f t="shared" si="66"/>
        <v>212.89999999999992</v>
      </c>
      <c r="T1038" s="6">
        <f t="shared" si="67"/>
        <v>0.34405300581771159</v>
      </c>
    </row>
    <row r="1039" spans="1:20" ht="15.6" x14ac:dyDescent="0.3">
      <c r="A1039" s="3" t="s">
        <v>1108</v>
      </c>
      <c r="B1039" s="4">
        <v>46133</v>
      </c>
      <c r="C1039" s="5">
        <f>YEAR(SalesData[[#This Row],[Order Date]])</f>
        <v>2026</v>
      </c>
      <c r="D1039" s="6" t="str">
        <f>"Q"&amp;ROUNDUP(MONTH(SalesData[[#This Row],[Order Date]])/3,0)</f>
        <v>Q2</v>
      </c>
      <c r="E1039" s="7">
        <f>MONTH(SalesData[[#This Row],[Order Date]])</f>
        <v>4</v>
      </c>
      <c r="F1039" s="6" t="str">
        <f>TEXT(SalesData[[#This Row],[Order Date]],"mmm")</f>
        <v>Apr</v>
      </c>
      <c r="G1039" s="8" t="s">
        <v>54</v>
      </c>
      <c r="H1039" s="8" t="s">
        <v>55</v>
      </c>
      <c r="I1039" s="8" t="s">
        <v>30</v>
      </c>
      <c r="J1039" s="8" t="s">
        <v>24</v>
      </c>
      <c r="K1039" s="8" t="s">
        <v>51</v>
      </c>
      <c r="L1039" s="8" t="s">
        <v>52</v>
      </c>
      <c r="M1039" s="7">
        <v>1</v>
      </c>
      <c r="N1039" s="2">
        <v>51.39</v>
      </c>
      <c r="O1039" s="9">
        <v>0</v>
      </c>
      <c r="P1039" s="2">
        <v>22.08</v>
      </c>
      <c r="Q1039" s="2">
        <f t="shared" si="64"/>
        <v>51.39</v>
      </c>
      <c r="R1039" s="2">
        <f t="shared" si="65"/>
        <v>22.08</v>
      </c>
      <c r="S1039" s="2">
        <f t="shared" si="66"/>
        <v>29.310000000000002</v>
      </c>
      <c r="T1039" s="6">
        <f t="shared" si="67"/>
        <v>0.57034442498540572</v>
      </c>
    </row>
    <row r="1040" spans="1:20" ht="15.6" x14ac:dyDescent="0.3">
      <c r="A1040" s="3" t="s">
        <v>1109</v>
      </c>
      <c r="B1040" s="4">
        <v>46187</v>
      </c>
      <c r="C1040" s="5">
        <f>YEAR(SalesData[[#This Row],[Order Date]])</f>
        <v>2026</v>
      </c>
      <c r="D1040" s="6" t="str">
        <f>"Q"&amp;ROUNDUP(MONTH(SalesData[[#This Row],[Order Date]])/3,0)</f>
        <v>Q2</v>
      </c>
      <c r="E1040" s="7">
        <f>MONTH(SalesData[[#This Row],[Order Date]])</f>
        <v>6</v>
      </c>
      <c r="F1040" s="6" t="str">
        <f>TEXT(SalesData[[#This Row],[Order Date]],"mmm")</f>
        <v>Jun</v>
      </c>
      <c r="G1040" s="8" t="s">
        <v>21</v>
      </c>
      <c r="H1040" s="8" t="s">
        <v>42</v>
      </c>
      <c r="I1040" s="8" t="s">
        <v>48</v>
      </c>
      <c r="J1040" s="8" t="s">
        <v>24</v>
      </c>
      <c r="K1040" s="8" t="s">
        <v>39</v>
      </c>
      <c r="L1040" s="8" t="s">
        <v>125</v>
      </c>
      <c r="M1040" s="7">
        <v>2</v>
      </c>
      <c r="N1040" s="2">
        <v>342.25</v>
      </c>
      <c r="O1040" s="9">
        <v>0</v>
      </c>
      <c r="P1040" s="2">
        <v>196.86</v>
      </c>
      <c r="Q1040" s="2">
        <f t="shared" si="64"/>
        <v>684.5</v>
      </c>
      <c r="R1040" s="2">
        <f t="shared" si="65"/>
        <v>393.72</v>
      </c>
      <c r="S1040" s="2">
        <f t="shared" si="66"/>
        <v>290.77999999999997</v>
      </c>
      <c r="T1040" s="6">
        <f t="shared" si="67"/>
        <v>0.42480642804967128</v>
      </c>
    </row>
    <row r="1041" spans="1:20" ht="15.6" x14ac:dyDescent="0.3">
      <c r="A1041" s="3" t="s">
        <v>1110</v>
      </c>
      <c r="B1041" s="4">
        <v>46215</v>
      </c>
      <c r="C1041" s="5">
        <f>YEAR(SalesData[[#This Row],[Order Date]])</f>
        <v>2026</v>
      </c>
      <c r="D1041" s="6" t="str">
        <f>"Q"&amp;ROUNDUP(MONTH(SalesData[[#This Row],[Order Date]])/3,0)</f>
        <v>Q3</v>
      </c>
      <c r="E1041" s="7">
        <f>MONTH(SalesData[[#This Row],[Order Date]])</f>
        <v>7</v>
      </c>
      <c r="F1041" s="6" t="str">
        <f>TEXT(SalesData[[#This Row],[Order Date]],"mmm")</f>
        <v>Jul</v>
      </c>
      <c r="G1041" s="8" t="s">
        <v>21</v>
      </c>
      <c r="H1041" s="8" t="s">
        <v>22</v>
      </c>
      <c r="I1041" s="8" t="s">
        <v>48</v>
      </c>
      <c r="J1041" s="8" t="s">
        <v>24</v>
      </c>
      <c r="K1041" s="8" t="s">
        <v>32</v>
      </c>
      <c r="L1041" s="8" t="s">
        <v>37</v>
      </c>
      <c r="M1041" s="7">
        <v>3</v>
      </c>
      <c r="N1041" s="2">
        <v>134.43</v>
      </c>
      <c r="O1041" s="9">
        <v>0.1</v>
      </c>
      <c r="P1041" s="2">
        <v>65.78</v>
      </c>
      <c r="Q1041" s="2">
        <f t="shared" si="64"/>
        <v>362.96100000000001</v>
      </c>
      <c r="R1041" s="2">
        <f t="shared" si="65"/>
        <v>197.34</v>
      </c>
      <c r="S1041" s="2">
        <f t="shared" si="66"/>
        <v>165.62100000000001</v>
      </c>
      <c r="T1041" s="6">
        <f t="shared" si="67"/>
        <v>0.45630522287518493</v>
      </c>
    </row>
    <row r="1042" spans="1:20" ht="15.6" x14ac:dyDescent="0.3">
      <c r="A1042" s="3" t="s">
        <v>1111</v>
      </c>
      <c r="B1042" s="4">
        <v>46159</v>
      </c>
      <c r="C1042" s="5">
        <f>YEAR(SalesData[[#This Row],[Order Date]])</f>
        <v>2026</v>
      </c>
      <c r="D1042" s="6" t="str">
        <f>"Q"&amp;ROUNDUP(MONTH(SalesData[[#This Row],[Order Date]])/3,0)</f>
        <v>Q2</v>
      </c>
      <c r="E1042" s="7">
        <f>MONTH(SalesData[[#This Row],[Order Date]])</f>
        <v>5</v>
      </c>
      <c r="F1042" s="6" t="str">
        <f>TEXT(SalesData[[#This Row],[Order Date]],"mmm")</f>
        <v>May</v>
      </c>
      <c r="G1042" s="8" t="s">
        <v>54</v>
      </c>
      <c r="H1042" s="8" t="s">
        <v>57</v>
      </c>
      <c r="I1042" s="8" t="s">
        <v>48</v>
      </c>
      <c r="J1042" s="8" t="s">
        <v>24</v>
      </c>
      <c r="K1042" s="8" t="s">
        <v>51</v>
      </c>
      <c r="L1042" s="8" t="s">
        <v>52</v>
      </c>
      <c r="M1042" s="7">
        <v>3</v>
      </c>
      <c r="N1042" s="2">
        <v>51.68</v>
      </c>
      <c r="O1042" s="9">
        <v>0</v>
      </c>
      <c r="P1042" s="2">
        <v>22.4</v>
      </c>
      <c r="Q1042" s="2">
        <f t="shared" si="64"/>
        <v>155.04</v>
      </c>
      <c r="R1042" s="2">
        <f t="shared" si="65"/>
        <v>67.199999999999989</v>
      </c>
      <c r="S1042" s="2">
        <f t="shared" si="66"/>
        <v>87.84</v>
      </c>
      <c r="T1042" s="6">
        <f t="shared" si="67"/>
        <v>0.56656346749226016</v>
      </c>
    </row>
    <row r="1043" spans="1:20" ht="15.6" x14ac:dyDescent="0.3">
      <c r="A1043" s="3" t="s">
        <v>1112</v>
      </c>
      <c r="B1043" s="4">
        <v>46319</v>
      </c>
      <c r="C1043" s="5">
        <f>YEAR(SalesData[[#This Row],[Order Date]])</f>
        <v>2026</v>
      </c>
      <c r="D1043" s="6" t="str">
        <f>"Q"&amp;ROUNDUP(MONTH(SalesData[[#This Row],[Order Date]])/3,0)</f>
        <v>Q4</v>
      </c>
      <c r="E1043" s="7">
        <f>MONTH(SalesData[[#This Row],[Order Date]])</f>
        <v>10</v>
      </c>
      <c r="F1043" s="6" t="str">
        <f>TEXT(SalesData[[#This Row],[Order Date]],"mmm")</f>
        <v>Oct</v>
      </c>
      <c r="G1043" s="8" t="s">
        <v>21</v>
      </c>
      <c r="H1043" s="8" t="s">
        <v>22</v>
      </c>
      <c r="I1043" s="8" t="s">
        <v>45</v>
      </c>
      <c r="J1043" s="8" t="s">
        <v>36</v>
      </c>
      <c r="K1043" s="8" t="s">
        <v>25</v>
      </c>
      <c r="L1043" s="8" t="s">
        <v>49</v>
      </c>
      <c r="M1043" s="7">
        <v>6</v>
      </c>
      <c r="N1043" s="2">
        <v>72.73</v>
      </c>
      <c r="O1043" s="9">
        <v>0.05</v>
      </c>
      <c r="P1043" s="2">
        <v>32.700000000000003</v>
      </c>
      <c r="Q1043" s="2">
        <f t="shared" si="64"/>
        <v>414.56099999999998</v>
      </c>
      <c r="R1043" s="2">
        <f t="shared" si="65"/>
        <v>196.20000000000002</v>
      </c>
      <c r="S1043" s="2">
        <f t="shared" si="66"/>
        <v>218.36099999999996</v>
      </c>
      <c r="T1043" s="6">
        <f t="shared" si="67"/>
        <v>0.52672827400551425</v>
      </c>
    </row>
    <row r="1044" spans="1:20" ht="15.6" x14ac:dyDescent="0.3">
      <c r="A1044" s="3" t="s">
        <v>1113</v>
      </c>
      <c r="B1044" s="4">
        <v>46217</v>
      </c>
      <c r="C1044" s="5">
        <f>YEAR(SalesData[[#This Row],[Order Date]])</f>
        <v>2026</v>
      </c>
      <c r="D1044" s="6" t="str">
        <f>"Q"&amp;ROUNDUP(MONTH(SalesData[[#This Row],[Order Date]])/3,0)</f>
        <v>Q3</v>
      </c>
      <c r="E1044" s="7">
        <f>MONTH(SalesData[[#This Row],[Order Date]])</f>
        <v>7</v>
      </c>
      <c r="F1044" s="6" t="str">
        <f>TEXT(SalesData[[#This Row],[Order Date]],"mmm")</f>
        <v>Jul</v>
      </c>
      <c r="G1044" s="8" t="s">
        <v>28</v>
      </c>
      <c r="H1044" s="8" t="s">
        <v>86</v>
      </c>
      <c r="I1044" s="8" t="s">
        <v>30</v>
      </c>
      <c r="J1044" s="8" t="s">
        <v>24</v>
      </c>
      <c r="K1044" s="8" t="s">
        <v>51</v>
      </c>
      <c r="L1044" s="8" t="s">
        <v>95</v>
      </c>
      <c r="M1044" s="7">
        <v>3</v>
      </c>
      <c r="N1044" s="2">
        <v>81.39</v>
      </c>
      <c r="O1044" s="9">
        <v>0</v>
      </c>
      <c r="P1044" s="2">
        <v>43.54</v>
      </c>
      <c r="Q1044" s="2">
        <f t="shared" si="64"/>
        <v>244.17000000000002</v>
      </c>
      <c r="R1044" s="2">
        <f t="shared" si="65"/>
        <v>130.62</v>
      </c>
      <c r="S1044" s="2">
        <f t="shared" si="66"/>
        <v>113.55000000000001</v>
      </c>
      <c r="T1044" s="6">
        <f t="shared" si="67"/>
        <v>0.46504484580415284</v>
      </c>
    </row>
    <row r="1045" spans="1:20" ht="15.6" x14ac:dyDescent="0.3">
      <c r="A1045" s="3" t="s">
        <v>1114</v>
      </c>
      <c r="B1045" s="4">
        <v>46046</v>
      </c>
      <c r="C1045" s="5">
        <f>YEAR(SalesData[[#This Row],[Order Date]])</f>
        <v>2026</v>
      </c>
      <c r="D1045" s="6" t="str">
        <f>"Q"&amp;ROUNDUP(MONTH(SalesData[[#This Row],[Order Date]])/3,0)</f>
        <v>Q1</v>
      </c>
      <c r="E1045" s="7">
        <f>MONTH(SalesData[[#This Row],[Order Date]])</f>
        <v>1</v>
      </c>
      <c r="F1045" s="6" t="str">
        <f>TEXT(SalesData[[#This Row],[Order Date]],"mmm")</f>
        <v>Jan</v>
      </c>
      <c r="G1045" s="8" t="s">
        <v>54</v>
      </c>
      <c r="H1045" s="8" t="s">
        <v>82</v>
      </c>
      <c r="I1045" s="8" t="s">
        <v>45</v>
      </c>
      <c r="J1045" s="8" t="s">
        <v>36</v>
      </c>
      <c r="K1045" s="8" t="s">
        <v>32</v>
      </c>
      <c r="L1045" s="8" t="s">
        <v>65</v>
      </c>
      <c r="M1045" s="7">
        <v>3</v>
      </c>
      <c r="N1045" s="2">
        <v>46.94</v>
      </c>
      <c r="O1045" s="9">
        <v>0.05</v>
      </c>
      <c r="P1045" s="2">
        <v>18.18</v>
      </c>
      <c r="Q1045" s="2">
        <f t="shared" si="64"/>
        <v>133.779</v>
      </c>
      <c r="R1045" s="2">
        <f t="shared" si="65"/>
        <v>54.54</v>
      </c>
      <c r="S1045" s="2">
        <f t="shared" si="66"/>
        <v>79.239000000000004</v>
      </c>
      <c r="T1045" s="6">
        <f t="shared" si="67"/>
        <v>0.59231269481757232</v>
      </c>
    </row>
    <row r="1046" spans="1:20" ht="15.6" x14ac:dyDescent="0.3">
      <c r="A1046" s="3" t="s">
        <v>1115</v>
      </c>
      <c r="B1046" s="4">
        <v>46118</v>
      </c>
      <c r="C1046" s="5">
        <f>YEAR(SalesData[[#This Row],[Order Date]])</f>
        <v>2026</v>
      </c>
      <c r="D1046" s="6" t="str">
        <f>"Q"&amp;ROUNDUP(MONTH(SalesData[[#This Row],[Order Date]])/3,0)</f>
        <v>Q2</v>
      </c>
      <c r="E1046" s="7">
        <f>MONTH(SalesData[[#This Row],[Order Date]])</f>
        <v>4</v>
      </c>
      <c r="F1046" s="6" t="str">
        <f>TEXT(SalesData[[#This Row],[Order Date]],"mmm")</f>
        <v>Apr</v>
      </c>
      <c r="G1046" s="8" t="s">
        <v>54</v>
      </c>
      <c r="H1046" s="8" t="s">
        <v>55</v>
      </c>
      <c r="I1046" s="8" t="s">
        <v>30</v>
      </c>
      <c r="J1046" s="8" t="s">
        <v>36</v>
      </c>
      <c r="K1046" s="8" t="s">
        <v>51</v>
      </c>
      <c r="L1046" s="8" t="s">
        <v>58</v>
      </c>
      <c r="M1046" s="7">
        <v>6</v>
      </c>
      <c r="N1046" s="2">
        <v>102.59</v>
      </c>
      <c r="O1046" s="9">
        <v>0.1</v>
      </c>
      <c r="P1046" s="2">
        <v>49.6</v>
      </c>
      <c r="Q1046" s="2">
        <f t="shared" si="64"/>
        <v>553.98599999999999</v>
      </c>
      <c r="R1046" s="2">
        <f t="shared" si="65"/>
        <v>297.60000000000002</v>
      </c>
      <c r="S1046" s="2">
        <f t="shared" si="66"/>
        <v>256.38599999999997</v>
      </c>
      <c r="T1046" s="6">
        <f t="shared" si="67"/>
        <v>0.46280230908362302</v>
      </c>
    </row>
    <row r="1047" spans="1:20" ht="15.6" x14ac:dyDescent="0.3">
      <c r="A1047" s="3" t="s">
        <v>1116</v>
      </c>
      <c r="B1047" s="4">
        <v>46324</v>
      </c>
      <c r="C1047" s="5">
        <f>YEAR(SalesData[[#This Row],[Order Date]])</f>
        <v>2026</v>
      </c>
      <c r="D1047" s="6" t="str">
        <f>"Q"&amp;ROUNDUP(MONTH(SalesData[[#This Row],[Order Date]])/3,0)</f>
        <v>Q4</v>
      </c>
      <c r="E1047" s="7">
        <f>MONTH(SalesData[[#This Row],[Order Date]])</f>
        <v>10</v>
      </c>
      <c r="F1047" s="6" t="str">
        <f>TEXT(SalesData[[#This Row],[Order Date]],"mmm")</f>
        <v>Oct</v>
      </c>
      <c r="G1047" s="8" t="s">
        <v>61</v>
      </c>
      <c r="H1047" s="8" t="s">
        <v>76</v>
      </c>
      <c r="I1047" s="8" t="s">
        <v>30</v>
      </c>
      <c r="J1047" s="8" t="s">
        <v>24</v>
      </c>
      <c r="K1047" s="8" t="s">
        <v>32</v>
      </c>
      <c r="L1047" s="8" t="s">
        <v>46</v>
      </c>
      <c r="M1047" s="7">
        <v>1</v>
      </c>
      <c r="N1047" s="2">
        <v>161.94999999999999</v>
      </c>
      <c r="O1047" s="9">
        <v>0</v>
      </c>
      <c r="P1047" s="2">
        <v>86.61</v>
      </c>
      <c r="Q1047" s="2">
        <f t="shared" si="64"/>
        <v>161.94999999999999</v>
      </c>
      <c r="R1047" s="2">
        <f t="shared" si="65"/>
        <v>86.61</v>
      </c>
      <c r="S1047" s="2">
        <f t="shared" si="66"/>
        <v>75.339999999999989</v>
      </c>
      <c r="T1047" s="6">
        <f t="shared" si="67"/>
        <v>0.46520531028095086</v>
      </c>
    </row>
    <row r="1048" spans="1:20" ht="15.6" x14ac:dyDescent="0.3">
      <c r="A1048" s="3" t="s">
        <v>1117</v>
      </c>
      <c r="B1048" s="4">
        <v>46272</v>
      </c>
      <c r="C1048" s="5">
        <f>YEAR(SalesData[[#This Row],[Order Date]])</f>
        <v>2026</v>
      </c>
      <c r="D1048" s="6" t="str">
        <f>"Q"&amp;ROUNDUP(MONTH(SalesData[[#This Row],[Order Date]])/3,0)</f>
        <v>Q3</v>
      </c>
      <c r="E1048" s="7">
        <f>MONTH(SalesData[[#This Row],[Order Date]])</f>
        <v>9</v>
      </c>
      <c r="F1048" s="6" t="str">
        <f>TEXT(SalesData[[#This Row],[Order Date]],"mmm")</f>
        <v>Sep</v>
      </c>
      <c r="G1048" s="8" t="s">
        <v>28</v>
      </c>
      <c r="H1048" s="8" t="s">
        <v>35</v>
      </c>
      <c r="I1048" s="8" t="s">
        <v>30</v>
      </c>
      <c r="J1048" s="8" t="s">
        <v>24</v>
      </c>
      <c r="K1048" s="8" t="s">
        <v>32</v>
      </c>
      <c r="L1048" s="8" t="s">
        <v>65</v>
      </c>
      <c r="M1048" s="7">
        <v>1</v>
      </c>
      <c r="N1048" s="2">
        <v>46.44</v>
      </c>
      <c r="O1048" s="9">
        <v>0.05</v>
      </c>
      <c r="P1048" s="2">
        <v>17.88</v>
      </c>
      <c r="Q1048" s="2">
        <f t="shared" si="64"/>
        <v>44.117999999999995</v>
      </c>
      <c r="R1048" s="2">
        <f t="shared" si="65"/>
        <v>17.88</v>
      </c>
      <c r="S1048" s="2">
        <f t="shared" si="66"/>
        <v>26.237999999999996</v>
      </c>
      <c r="T1048" s="6">
        <f t="shared" si="67"/>
        <v>0.59472324221406225</v>
      </c>
    </row>
    <row r="1049" spans="1:20" ht="15.6" x14ac:dyDescent="0.3">
      <c r="A1049" s="3" t="s">
        <v>1118</v>
      </c>
      <c r="B1049" s="4">
        <v>46135</v>
      </c>
      <c r="C1049" s="5">
        <f>YEAR(SalesData[[#This Row],[Order Date]])</f>
        <v>2026</v>
      </c>
      <c r="D1049" s="6" t="str">
        <f>"Q"&amp;ROUNDUP(MONTH(SalesData[[#This Row],[Order Date]])/3,0)</f>
        <v>Q2</v>
      </c>
      <c r="E1049" s="7">
        <f>MONTH(SalesData[[#This Row],[Order Date]])</f>
        <v>4</v>
      </c>
      <c r="F1049" s="6" t="str">
        <f>TEXT(SalesData[[#This Row],[Order Date]],"mmm")</f>
        <v>Apr</v>
      </c>
      <c r="G1049" s="8" t="s">
        <v>21</v>
      </c>
      <c r="H1049" s="8" t="s">
        <v>89</v>
      </c>
      <c r="I1049" s="8" t="s">
        <v>48</v>
      </c>
      <c r="J1049" s="8" t="s">
        <v>31</v>
      </c>
      <c r="K1049" s="8" t="s">
        <v>98</v>
      </c>
      <c r="L1049" s="8" t="s">
        <v>131</v>
      </c>
      <c r="M1049" s="7">
        <v>1</v>
      </c>
      <c r="N1049" s="2">
        <v>39.89</v>
      </c>
      <c r="O1049" s="9">
        <v>0.05</v>
      </c>
      <c r="P1049" s="2">
        <v>15.06</v>
      </c>
      <c r="Q1049" s="2">
        <f t="shared" si="64"/>
        <v>37.895499999999998</v>
      </c>
      <c r="R1049" s="2">
        <f t="shared" si="65"/>
        <v>15.06</v>
      </c>
      <c r="S1049" s="2">
        <f t="shared" si="66"/>
        <v>22.835499999999996</v>
      </c>
      <c r="T1049" s="6">
        <f t="shared" si="67"/>
        <v>0.60259133670224685</v>
      </c>
    </row>
    <row r="1050" spans="1:20" ht="15.6" x14ac:dyDescent="0.3">
      <c r="A1050" s="3" t="s">
        <v>1119</v>
      </c>
      <c r="B1050" s="4">
        <v>46176</v>
      </c>
      <c r="C1050" s="5">
        <f>YEAR(SalesData[[#This Row],[Order Date]])</f>
        <v>2026</v>
      </c>
      <c r="D1050" s="6" t="str">
        <f>"Q"&amp;ROUNDUP(MONTH(SalesData[[#This Row],[Order Date]])/3,0)</f>
        <v>Q2</v>
      </c>
      <c r="E1050" s="7">
        <f>MONTH(SalesData[[#This Row],[Order Date]])</f>
        <v>6</v>
      </c>
      <c r="F1050" s="6" t="str">
        <f>TEXT(SalesData[[#This Row],[Order Date]],"mmm")</f>
        <v>Jun</v>
      </c>
      <c r="G1050" s="8" t="s">
        <v>21</v>
      </c>
      <c r="H1050" s="8" t="s">
        <v>42</v>
      </c>
      <c r="I1050" s="8" t="s">
        <v>30</v>
      </c>
      <c r="J1050" s="8" t="s">
        <v>31</v>
      </c>
      <c r="K1050" s="8" t="s">
        <v>25</v>
      </c>
      <c r="L1050" s="8" t="s">
        <v>70</v>
      </c>
      <c r="M1050" s="7">
        <v>3</v>
      </c>
      <c r="N1050" s="2">
        <v>141.6</v>
      </c>
      <c r="O1050" s="9">
        <v>0</v>
      </c>
      <c r="P1050" s="2">
        <v>78.02</v>
      </c>
      <c r="Q1050" s="2">
        <f t="shared" si="64"/>
        <v>424.79999999999995</v>
      </c>
      <c r="R1050" s="2">
        <f t="shared" si="65"/>
        <v>234.06</v>
      </c>
      <c r="S1050" s="2">
        <f t="shared" si="66"/>
        <v>190.73999999999995</v>
      </c>
      <c r="T1050" s="6">
        <f t="shared" si="67"/>
        <v>0.44901129943502821</v>
      </c>
    </row>
    <row r="1051" spans="1:20" ht="15.6" x14ac:dyDescent="0.3">
      <c r="A1051" s="3" t="s">
        <v>1120</v>
      </c>
      <c r="B1051" s="4">
        <v>46226</v>
      </c>
      <c r="C1051" s="5">
        <f>YEAR(SalesData[[#This Row],[Order Date]])</f>
        <v>2026</v>
      </c>
      <c r="D1051" s="6" t="str">
        <f>"Q"&amp;ROUNDUP(MONTH(SalesData[[#This Row],[Order Date]])/3,0)</f>
        <v>Q3</v>
      </c>
      <c r="E1051" s="7">
        <f>MONTH(SalesData[[#This Row],[Order Date]])</f>
        <v>7</v>
      </c>
      <c r="F1051" s="6" t="str">
        <f>TEXT(SalesData[[#This Row],[Order Date]],"mmm")</f>
        <v>Jul</v>
      </c>
      <c r="G1051" s="8" t="s">
        <v>21</v>
      </c>
      <c r="H1051" s="8" t="s">
        <v>42</v>
      </c>
      <c r="I1051" s="8" t="s">
        <v>48</v>
      </c>
      <c r="J1051" s="8" t="s">
        <v>24</v>
      </c>
      <c r="K1051" s="8" t="s">
        <v>25</v>
      </c>
      <c r="L1051" s="8" t="s">
        <v>49</v>
      </c>
      <c r="M1051" s="7">
        <v>1</v>
      </c>
      <c r="N1051" s="2">
        <v>69.75</v>
      </c>
      <c r="O1051" s="9">
        <v>0</v>
      </c>
      <c r="P1051" s="2">
        <v>33.299999999999997</v>
      </c>
      <c r="Q1051" s="2">
        <f t="shared" si="64"/>
        <v>69.75</v>
      </c>
      <c r="R1051" s="2">
        <f t="shared" si="65"/>
        <v>33.299999999999997</v>
      </c>
      <c r="S1051" s="2">
        <f t="shared" si="66"/>
        <v>36.450000000000003</v>
      </c>
      <c r="T1051" s="6">
        <f t="shared" si="67"/>
        <v>0.52258064516129032</v>
      </c>
    </row>
    <row r="1052" spans="1:20" ht="15.6" x14ac:dyDescent="0.3">
      <c r="A1052" s="3" t="s">
        <v>1121</v>
      </c>
      <c r="B1052" s="4">
        <v>46127</v>
      </c>
      <c r="C1052" s="5">
        <f>YEAR(SalesData[[#This Row],[Order Date]])</f>
        <v>2026</v>
      </c>
      <c r="D1052" s="6" t="str">
        <f>"Q"&amp;ROUNDUP(MONTH(SalesData[[#This Row],[Order Date]])/3,0)</f>
        <v>Q2</v>
      </c>
      <c r="E1052" s="7">
        <f>MONTH(SalesData[[#This Row],[Order Date]])</f>
        <v>4</v>
      </c>
      <c r="F1052" s="6" t="str">
        <f>TEXT(SalesData[[#This Row],[Order Date]],"mmm")</f>
        <v>Apr</v>
      </c>
      <c r="G1052" s="8" t="s">
        <v>54</v>
      </c>
      <c r="H1052" s="8" t="s">
        <v>112</v>
      </c>
      <c r="I1052" s="8" t="s">
        <v>23</v>
      </c>
      <c r="J1052" s="8" t="s">
        <v>24</v>
      </c>
      <c r="K1052" s="8" t="s">
        <v>32</v>
      </c>
      <c r="L1052" s="8" t="s">
        <v>65</v>
      </c>
      <c r="M1052" s="7">
        <v>1</v>
      </c>
      <c r="N1052" s="2">
        <v>47</v>
      </c>
      <c r="O1052" s="9">
        <v>0</v>
      </c>
      <c r="P1052" s="2">
        <v>18.64</v>
      </c>
      <c r="Q1052" s="2">
        <f t="shared" si="64"/>
        <v>47</v>
      </c>
      <c r="R1052" s="2">
        <f t="shared" si="65"/>
        <v>18.64</v>
      </c>
      <c r="S1052" s="2">
        <f t="shared" si="66"/>
        <v>28.36</v>
      </c>
      <c r="T1052" s="6">
        <f t="shared" si="67"/>
        <v>0.60340425531914887</v>
      </c>
    </row>
    <row r="1053" spans="1:20" ht="15.6" x14ac:dyDescent="0.3">
      <c r="A1053" s="3" t="s">
        <v>1122</v>
      </c>
      <c r="B1053" s="4">
        <v>46293</v>
      </c>
      <c r="C1053" s="5">
        <f>YEAR(SalesData[[#This Row],[Order Date]])</f>
        <v>2026</v>
      </c>
      <c r="D1053" s="6" t="str">
        <f>"Q"&amp;ROUNDUP(MONTH(SalesData[[#This Row],[Order Date]])/3,0)</f>
        <v>Q3</v>
      </c>
      <c r="E1053" s="7">
        <f>MONTH(SalesData[[#This Row],[Order Date]])</f>
        <v>9</v>
      </c>
      <c r="F1053" s="6" t="str">
        <f>TEXT(SalesData[[#This Row],[Order Date]],"mmm")</f>
        <v>Sep</v>
      </c>
      <c r="G1053" s="8" t="s">
        <v>28</v>
      </c>
      <c r="H1053" s="8" t="s">
        <v>29</v>
      </c>
      <c r="I1053" s="8" t="s">
        <v>30</v>
      </c>
      <c r="J1053" s="8" t="s">
        <v>31</v>
      </c>
      <c r="K1053" s="8" t="s">
        <v>25</v>
      </c>
      <c r="L1053" s="8" t="s">
        <v>26</v>
      </c>
      <c r="M1053" s="7">
        <v>2</v>
      </c>
      <c r="N1053" s="2">
        <v>151.69999999999999</v>
      </c>
      <c r="O1053" s="9">
        <v>0</v>
      </c>
      <c r="P1053" s="2">
        <v>77.19</v>
      </c>
      <c r="Q1053" s="2">
        <f t="shared" si="64"/>
        <v>303.39999999999998</v>
      </c>
      <c r="R1053" s="2">
        <f t="shared" si="65"/>
        <v>154.38</v>
      </c>
      <c r="S1053" s="2">
        <f t="shared" si="66"/>
        <v>149.01999999999998</v>
      </c>
      <c r="T1053" s="6">
        <f t="shared" si="67"/>
        <v>0.49116677653263019</v>
      </c>
    </row>
    <row r="1054" spans="1:20" ht="15.6" x14ac:dyDescent="0.3">
      <c r="A1054" s="3" t="s">
        <v>1123</v>
      </c>
      <c r="B1054" s="4">
        <v>46363</v>
      </c>
      <c r="C1054" s="5">
        <f>YEAR(SalesData[[#This Row],[Order Date]])</f>
        <v>2026</v>
      </c>
      <c r="D1054" s="6" t="str">
        <f>"Q"&amp;ROUNDUP(MONTH(SalesData[[#This Row],[Order Date]])/3,0)</f>
        <v>Q4</v>
      </c>
      <c r="E1054" s="7">
        <f>MONTH(SalesData[[#This Row],[Order Date]])</f>
        <v>12</v>
      </c>
      <c r="F1054" s="6" t="str">
        <f>TEXT(SalesData[[#This Row],[Order Date]],"mmm")</f>
        <v>Dec</v>
      </c>
      <c r="G1054" s="8" t="s">
        <v>54</v>
      </c>
      <c r="H1054" s="8" t="s">
        <v>112</v>
      </c>
      <c r="I1054" s="8" t="s">
        <v>30</v>
      </c>
      <c r="J1054" s="8" t="s">
        <v>24</v>
      </c>
      <c r="K1054" s="8" t="s">
        <v>39</v>
      </c>
      <c r="L1054" s="8" t="s">
        <v>40</v>
      </c>
      <c r="M1054" s="7">
        <v>3</v>
      </c>
      <c r="N1054" s="2">
        <v>196.97</v>
      </c>
      <c r="O1054" s="9">
        <v>0.15</v>
      </c>
      <c r="P1054" s="2">
        <v>101.88</v>
      </c>
      <c r="Q1054" s="2">
        <f t="shared" si="64"/>
        <v>502.27349999999996</v>
      </c>
      <c r="R1054" s="2">
        <f t="shared" si="65"/>
        <v>305.64</v>
      </c>
      <c r="S1054" s="2">
        <f t="shared" si="66"/>
        <v>196.63349999999997</v>
      </c>
      <c r="T1054" s="6">
        <f t="shared" si="67"/>
        <v>0.39148690902466482</v>
      </c>
    </row>
    <row r="1055" spans="1:20" ht="15.6" x14ac:dyDescent="0.3">
      <c r="A1055" s="3" t="s">
        <v>1124</v>
      </c>
      <c r="B1055" s="4">
        <v>46376</v>
      </c>
      <c r="C1055" s="5">
        <f>YEAR(SalesData[[#This Row],[Order Date]])</f>
        <v>2026</v>
      </c>
      <c r="D1055" s="6" t="str">
        <f>"Q"&amp;ROUNDUP(MONTH(SalesData[[#This Row],[Order Date]])/3,0)</f>
        <v>Q4</v>
      </c>
      <c r="E1055" s="7">
        <f>MONTH(SalesData[[#This Row],[Order Date]])</f>
        <v>12</v>
      </c>
      <c r="F1055" s="6" t="str">
        <f>TEXT(SalesData[[#This Row],[Order Date]],"mmm")</f>
        <v>Dec</v>
      </c>
      <c r="G1055" s="8" t="s">
        <v>61</v>
      </c>
      <c r="H1055" s="8" t="s">
        <v>108</v>
      </c>
      <c r="I1055" s="8" t="s">
        <v>45</v>
      </c>
      <c r="J1055" s="8" t="s">
        <v>36</v>
      </c>
      <c r="K1055" s="8" t="s">
        <v>51</v>
      </c>
      <c r="L1055" s="8" t="s">
        <v>52</v>
      </c>
      <c r="M1055" s="7">
        <v>5</v>
      </c>
      <c r="N1055" s="2">
        <v>51.02</v>
      </c>
      <c r="O1055" s="9">
        <v>0.05</v>
      </c>
      <c r="P1055" s="2">
        <v>22.56</v>
      </c>
      <c r="Q1055" s="2">
        <f t="shared" si="64"/>
        <v>242.345</v>
      </c>
      <c r="R1055" s="2">
        <f t="shared" si="65"/>
        <v>112.8</v>
      </c>
      <c r="S1055" s="2">
        <f t="shared" si="66"/>
        <v>129.54500000000002</v>
      </c>
      <c r="T1055" s="6">
        <f t="shared" si="67"/>
        <v>0.5345478553302111</v>
      </c>
    </row>
    <row r="1056" spans="1:20" ht="15.6" x14ac:dyDescent="0.3">
      <c r="A1056" s="3" t="s">
        <v>1125</v>
      </c>
      <c r="B1056" s="4">
        <v>46034</v>
      </c>
      <c r="C1056" s="5">
        <f>YEAR(SalesData[[#This Row],[Order Date]])</f>
        <v>2026</v>
      </c>
      <c r="D1056" s="6" t="str">
        <f>"Q"&amp;ROUNDUP(MONTH(SalesData[[#This Row],[Order Date]])/3,0)</f>
        <v>Q1</v>
      </c>
      <c r="E1056" s="7">
        <f>MONTH(SalesData[[#This Row],[Order Date]])</f>
        <v>1</v>
      </c>
      <c r="F1056" s="6" t="str">
        <f>TEXT(SalesData[[#This Row],[Order Date]],"mmm")</f>
        <v>Jan</v>
      </c>
      <c r="G1056" s="8" t="s">
        <v>28</v>
      </c>
      <c r="H1056" s="8" t="s">
        <v>29</v>
      </c>
      <c r="I1056" s="8" t="s">
        <v>30</v>
      </c>
      <c r="J1056" s="8" t="s">
        <v>24</v>
      </c>
      <c r="K1056" s="8" t="s">
        <v>32</v>
      </c>
      <c r="L1056" s="8" t="s">
        <v>37</v>
      </c>
      <c r="M1056" s="7">
        <v>1</v>
      </c>
      <c r="N1056" s="2">
        <v>136.18</v>
      </c>
      <c r="O1056" s="9">
        <v>0</v>
      </c>
      <c r="P1056" s="2">
        <v>68.34</v>
      </c>
      <c r="Q1056" s="2">
        <f t="shared" si="64"/>
        <v>136.18</v>
      </c>
      <c r="R1056" s="2">
        <f t="shared" si="65"/>
        <v>68.34</v>
      </c>
      <c r="S1056" s="2">
        <f t="shared" si="66"/>
        <v>67.84</v>
      </c>
      <c r="T1056" s="6">
        <f t="shared" si="67"/>
        <v>0.498164194448524</v>
      </c>
    </row>
    <row r="1057" spans="1:20" ht="15.6" x14ac:dyDescent="0.3">
      <c r="A1057" s="3" t="s">
        <v>1126</v>
      </c>
      <c r="B1057" s="4">
        <v>46272</v>
      </c>
      <c r="C1057" s="5">
        <f>YEAR(SalesData[[#This Row],[Order Date]])</f>
        <v>2026</v>
      </c>
      <c r="D1057" s="6" t="str">
        <f>"Q"&amp;ROUNDUP(MONTH(SalesData[[#This Row],[Order Date]])/3,0)</f>
        <v>Q3</v>
      </c>
      <c r="E1057" s="7">
        <f>MONTH(SalesData[[#This Row],[Order Date]])</f>
        <v>9</v>
      </c>
      <c r="F1057" s="6" t="str">
        <f>TEXT(SalesData[[#This Row],[Order Date]],"mmm")</f>
        <v>Sep</v>
      </c>
      <c r="G1057" s="8" t="s">
        <v>28</v>
      </c>
      <c r="H1057" s="8" t="s">
        <v>29</v>
      </c>
      <c r="I1057" s="8" t="s">
        <v>45</v>
      </c>
      <c r="J1057" s="8" t="s">
        <v>36</v>
      </c>
      <c r="K1057" s="8" t="s">
        <v>32</v>
      </c>
      <c r="L1057" s="8" t="s">
        <v>37</v>
      </c>
      <c r="M1057" s="7">
        <v>4</v>
      </c>
      <c r="N1057" s="2">
        <v>133.26</v>
      </c>
      <c r="O1057" s="9">
        <v>0.1</v>
      </c>
      <c r="P1057" s="2">
        <v>68.77</v>
      </c>
      <c r="Q1057" s="2">
        <f t="shared" si="64"/>
        <v>479.73599999999999</v>
      </c>
      <c r="R1057" s="2">
        <f t="shared" si="65"/>
        <v>275.08</v>
      </c>
      <c r="S1057" s="2">
        <f t="shared" si="66"/>
        <v>204.65600000000001</v>
      </c>
      <c r="T1057" s="6">
        <f t="shared" si="67"/>
        <v>0.42660129738022579</v>
      </c>
    </row>
    <row r="1058" spans="1:20" ht="15.6" x14ac:dyDescent="0.3">
      <c r="A1058" s="3" t="s">
        <v>1127</v>
      </c>
      <c r="B1058" s="4">
        <v>46166</v>
      </c>
      <c r="C1058" s="5">
        <f>YEAR(SalesData[[#This Row],[Order Date]])</f>
        <v>2026</v>
      </c>
      <c r="D1058" s="6" t="str">
        <f>"Q"&amp;ROUNDUP(MONTH(SalesData[[#This Row],[Order Date]])/3,0)</f>
        <v>Q2</v>
      </c>
      <c r="E1058" s="7">
        <f>MONTH(SalesData[[#This Row],[Order Date]])</f>
        <v>5</v>
      </c>
      <c r="F1058" s="6" t="str">
        <f>TEXT(SalesData[[#This Row],[Order Date]],"mmm")</f>
        <v>May</v>
      </c>
      <c r="G1058" s="8" t="s">
        <v>21</v>
      </c>
      <c r="H1058" s="8" t="s">
        <v>42</v>
      </c>
      <c r="I1058" s="8" t="s">
        <v>30</v>
      </c>
      <c r="J1058" s="8" t="s">
        <v>31</v>
      </c>
      <c r="K1058" s="8" t="s">
        <v>39</v>
      </c>
      <c r="L1058" s="8" t="s">
        <v>67</v>
      </c>
      <c r="M1058" s="7">
        <v>2</v>
      </c>
      <c r="N1058" s="2">
        <v>125.95</v>
      </c>
      <c r="O1058" s="9">
        <v>0.05</v>
      </c>
      <c r="P1058" s="2">
        <v>61.74</v>
      </c>
      <c r="Q1058" s="2">
        <f t="shared" si="64"/>
        <v>239.30500000000001</v>
      </c>
      <c r="R1058" s="2">
        <f t="shared" si="65"/>
        <v>123.48</v>
      </c>
      <c r="S1058" s="2">
        <f t="shared" si="66"/>
        <v>115.825</v>
      </c>
      <c r="T1058" s="6">
        <f t="shared" si="67"/>
        <v>0.48400576669940032</v>
      </c>
    </row>
    <row r="1059" spans="1:20" ht="15.6" x14ac:dyDescent="0.3">
      <c r="A1059" s="3" t="s">
        <v>1128</v>
      </c>
      <c r="B1059" s="4">
        <v>46124</v>
      </c>
      <c r="C1059" s="5">
        <f>YEAR(SalesData[[#This Row],[Order Date]])</f>
        <v>2026</v>
      </c>
      <c r="D1059" s="6" t="str">
        <f>"Q"&amp;ROUNDUP(MONTH(SalesData[[#This Row],[Order Date]])/3,0)</f>
        <v>Q2</v>
      </c>
      <c r="E1059" s="7">
        <f>MONTH(SalesData[[#This Row],[Order Date]])</f>
        <v>4</v>
      </c>
      <c r="F1059" s="6" t="str">
        <f>TEXT(SalesData[[#This Row],[Order Date]],"mmm")</f>
        <v>Apr</v>
      </c>
      <c r="G1059" s="8" t="s">
        <v>54</v>
      </c>
      <c r="H1059" s="8" t="s">
        <v>55</v>
      </c>
      <c r="I1059" s="8" t="s">
        <v>30</v>
      </c>
      <c r="J1059" s="8" t="s">
        <v>24</v>
      </c>
      <c r="K1059" s="8" t="s">
        <v>25</v>
      </c>
      <c r="L1059" s="8" t="s">
        <v>49</v>
      </c>
      <c r="M1059" s="7">
        <v>1</v>
      </c>
      <c r="N1059" s="2">
        <v>71.64</v>
      </c>
      <c r="O1059" s="9">
        <v>0.05</v>
      </c>
      <c r="P1059" s="2">
        <v>32.729999999999997</v>
      </c>
      <c r="Q1059" s="2">
        <f t="shared" si="64"/>
        <v>68.057999999999993</v>
      </c>
      <c r="R1059" s="2">
        <f t="shared" si="65"/>
        <v>32.729999999999997</v>
      </c>
      <c r="S1059" s="2">
        <f t="shared" si="66"/>
        <v>35.327999999999996</v>
      </c>
      <c r="T1059" s="6">
        <f t="shared" si="67"/>
        <v>0.51908666137706072</v>
      </c>
    </row>
    <row r="1060" spans="1:20" ht="15.6" x14ac:dyDescent="0.3">
      <c r="A1060" s="3" t="s">
        <v>1129</v>
      </c>
      <c r="B1060" s="4">
        <v>46066</v>
      </c>
      <c r="C1060" s="5">
        <f>YEAR(SalesData[[#This Row],[Order Date]])</f>
        <v>2026</v>
      </c>
      <c r="D1060" s="6" t="str">
        <f>"Q"&amp;ROUNDUP(MONTH(SalesData[[#This Row],[Order Date]])/3,0)</f>
        <v>Q1</v>
      </c>
      <c r="E1060" s="7">
        <f>MONTH(SalesData[[#This Row],[Order Date]])</f>
        <v>2</v>
      </c>
      <c r="F1060" s="6" t="str">
        <f>TEXT(SalesData[[#This Row],[Order Date]],"mmm")</f>
        <v>Feb</v>
      </c>
      <c r="G1060" s="8" t="s">
        <v>21</v>
      </c>
      <c r="H1060" s="8" t="s">
        <v>89</v>
      </c>
      <c r="I1060" s="8" t="s">
        <v>23</v>
      </c>
      <c r="J1060" s="8" t="s">
        <v>24</v>
      </c>
      <c r="K1060" s="8" t="s">
        <v>25</v>
      </c>
      <c r="L1060" s="8" t="s">
        <v>74</v>
      </c>
      <c r="M1060" s="7">
        <v>4</v>
      </c>
      <c r="N1060" s="2">
        <v>92.87</v>
      </c>
      <c r="O1060" s="9">
        <v>0</v>
      </c>
      <c r="P1060" s="2">
        <v>44.95</v>
      </c>
      <c r="Q1060" s="2">
        <f t="shared" si="64"/>
        <v>371.48</v>
      </c>
      <c r="R1060" s="2">
        <f t="shared" si="65"/>
        <v>179.8</v>
      </c>
      <c r="S1060" s="2">
        <f t="shared" si="66"/>
        <v>191.68</v>
      </c>
      <c r="T1060" s="6">
        <f t="shared" si="67"/>
        <v>0.51599009367933668</v>
      </c>
    </row>
    <row r="1061" spans="1:20" ht="15.6" x14ac:dyDescent="0.3">
      <c r="A1061" s="3" t="s">
        <v>1130</v>
      </c>
      <c r="B1061" s="4">
        <v>46327</v>
      </c>
      <c r="C1061" s="5">
        <f>YEAR(SalesData[[#This Row],[Order Date]])</f>
        <v>2026</v>
      </c>
      <c r="D1061" s="6" t="str">
        <f>"Q"&amp;ROUNDUP(MONTH(SalesData[[#This Row],[Order Date]])/3,0)</f>
        <v>Q4</v>
      </c>
      <c r="E1061" s="7">
        <f>MONTH(SalesData[[#This Row],[Order Date]])</f>
        <v>11</v>
      </c>
      <c r="F1061" s="6" t="str">
        <f>TEXT(SalesData[[#This Row],[Order Date]],"mmm")</f>
        <v>Nov</v>
      </c>
      <c r="G1061" s="8" t="s">
        <v>61</v>
      </c>
      <c r="H1061" s="8" t="s">
        <v>76</v>
      </c>
      <c r="I1061" s="8" t="s">
        <v>45</v>
      </c>
      <c r="J1061" s="8" t="s">
        <v>31</v>
      </c>
      <c r="K1061" s="8" t="s">
        <v>98</v>
      </c>
      <c r="L1061" s="8" t="s">
        <v>103</v>
      </c>
      <c r="M1061" s="7">
        <v>3</v>
      </c>
      <c r="N1061" s="2">
        <v>50.05</v>
      </c>
      <c r="O1061" s="9">
        <v>0.15</v>
      </c>
      <c r="P1061" s="2">
        <v>22.36</v>
      </c>
      <c r="Q1061" s="2">
        <f t="shared" si="64"/>
        <v>127.62749999999998</v>
      </c>
      <c r="R1061" s="2">
        <f t="shared" si="65"/>
        <v>67.08</v>
      </c>
      <c r="S1061" s="2">
        <f t="shared" si="66"/>
        <v>60.547499999999985</v>
      </c>
      <c r="T1061" s="6">
        <f t="shared" si="67"/>
        <v>0.47440794499618022</v>
      </c>
    </row>
    <row r="1062" spans="1:20" ht="15.6" x14ac:dyDescent="0.3">
      <c r="A1062" s="3" t="s">
        <v>1131</v>
      </c>
      <c r="B1062" s="4">
        <v>46322</v>
      </c>
      <c r="C1062" s="5">
        <f>YEAR(SalesData[[#This Row],[Order Date]])</f>
        <v>2026</v>
      </c>
      <c r="D1062" s="6" t="str">
        <f>"Q"&amp;ROUNDUP(MONTH(SalesData[[#This Row],[Order Date]])/3,0)</f>
        <v>Q4</v>
      </c>
      <c r="E1062" s="7">
        <f>MONTH(SalesData[[#This Row],[Order Date]])</f>
        <v>10</v>
      </c>
      <c r="F1062" s="6" t="str">
        <f>TEXT(SalesData[[#This Row],[Order Date]],"mmm")</f>
        <v>Oct</v>
      </c>
      <c r="G1062" s="8" t="s">
        <v>54</v>
      </c>
      <c r="H1062" s="8" t="s">
        <v>57</v>
      </c>
      <c r="I1062" s="8" t="s">
        <v>45</v>
      </c>
      <c r="J1062" s="8" t="s">
        <v>36</v>
      </c>
      <c r="K1062" s="8" t="s">
        <v>25</v>
      </c>
      <c r="L1062" s="8" t="s">
        <v>70</v>
      </c>
      <c r="M1062" s="7">
        <v>3</v>
      </c>
      <c r="N1062" s="2">
        <v>141.96</v>
      </c>
      <c r="O1062" s="9">
        <v>0.1</v>
      </c>
      <c r="P1062" s="2">
        <v>77.42</v>
      </c>
      <c r="Q1062" s="2">
        <f t="shared" si="64"/>
        <v>383.29200000000003</v>
      </c>
      <c r="R1062" s="2">
        <f t="shared" si="65"/>
        <v>232.26</v>
      </c>
      <c r="S1062" s="2">
        <f t="shared" si="66"/>
        <v>151.03200000000004</v>
      </c>
      <c r="T1062" s="6">
        <f t="shared" si="67"/>
        <v>0.39403900942362485</v>
      </c>
    </row>
    <row r="1063" spans="1:20" ht="15.6" x14ac:dyDescent="0.3">
      <c r="A1063" s="3" t="s">
        <v>1132</v>
      </c>
      <c r="B1063" s="4">
        <v>46344</v>
      </c>
      <c r="C1063" s="5">
        <f>YEAR(SalesData[[#This Row],[Order Date]])</f>
        <v>2026</v>
      </c>
      <c r="D1063" s="6" t="str">
        <f>"Q"&amp;ROUNDUP(MONTH(SalesData[[#This Row],[Order Date]])/3,0)</f>
        <v>Q4</v>
      </c>
      <c r="E1063" s="7">
        <f>MONTH(SalesData[[#This Row],[Order Date]])</f>
        <v>11</v>
      </c>
      <c r="F1063" s="6" t="str">
        <f>TEXT(SalesData[[#This Row],[Order Date]],"mmm")</f>
        <v>Nov</v>
      </c>
      <c r="G1063" s="8" t="s">
        <v>61</v>
      </c>
      <c r="H1063" s="8" t="s">
        <v>62</v>
      </c>
      <c r="I1063" s="8" t="s">
        <v>30</v>
      </c>
      <c r="J1063" s="8" t="s">
        <v>24</v>
      </c>
      <c r="K1063" s="8" t="s">
        <v>51</v>
      </c>
      <c r="L1063" s="8" t="s">
        <v>58</v>
      </c>
      <c r="M1063" s="7">
        <v>1</v>
      </c>
      <c r="N1063" s="2">
        <v>104.64</v>
      </c>
      <c r="O1063" s="9">
        <v>0</v>
      </c>
      <c r="P1063" s="2">
        <v>50.79</v>
      </c>
      <c r="Q1063" s="2">
        <f t="shared" si="64"/>
        <v>104.64</v>
      </c>
      <c r="R1063" s="2">
        <f t="shared" si="65"/>
        <v>50.79</v>
      </c>
      <c r="S1063" s="2">
        <f t="shared" si="66"/>
        <v>53.85</v>
      </c>
      <c r="T1063" s="6">
        <f t="shared" si="67"/>
        <v>0.51462155963302758</v>
      </c>
    </row>
    <row r="1064" spans="1:20" ht="15.6" x14ac:dyDescent="0.3">
      <c r="A1064" s="3" t="s">
        <v>1133</v>
      </c>
      <c r="B1064" s="4">
        <v>46308</v>
      </c>
      <c r="C1064" s="5">
        <f>YEAR(SalesData[[#This Row],[Order Date]])</f>
        <v>2026</v>
      </c>
      <c r="D1064" s="6" t="str">
        <f>"Q"&amp;ROUNDUP(MONTH(SalesData[[#This Row],[Order Date]])/3,0)</f>
        <v>Q4</v>
      </c>
      <c r="E1064" s="7">
        <f>MONTH(SalesData[[#This Row],[Order Date]])</f>
        <v>10</v>
      </c>
      <c r="F1064" s="6" t="str">
        <f>TEXT(SalesData[[#This Row],[Order Date]],"mmm")</f>
        <v>Oct</v>
      </c>
      <c r="G1064" s="8" t="s">
        <v>28</v>
      </c>
      <c r="H1064" s="8" t="s">
        <v>86</v>
      </c>
      <c r="I1064" s="8" t="s">
        <v>23</v>
      </c>
      <c r="J1064" s="8" t="s">
        <v>24</v>
      </c>
      <c r="K1064" s="8" t="s">
        <v>32</v>
      </c>
      <c r="L1064" s="8" t="s">
        <v>33</v>
      </c>
      <c r="M1064" s="7">
        <v>3</v>
      </c>
      <c r="N1064" s="2">
        <v>36.049999999999997</v>
      </c>
      <c r="O1064" s="9">
        <v>0.1</v>
      </c>
      <c r="P1064" s="2">
        <v>13.87</v>
      </c>
      <c r="Q1064" s="2">
        <f t="shared" si="64"/>
        <v>97.334999999999994</v>
      </c>
      <c r="R1064" s="2">
        <f t="shared" si="65"/>
        <v>41.61</v>
      </c>
      <c r="S1064" s="2">
        <f t="shared" si="66"/>
        <v>55.724999999999994</v>
      </c>
      <c r="T1064" s="6">
        <f t="shared" si="67"/>
        <v>0.57250732008013561</v>
      </c>
    </row>
    <row r="1065" spans="1:20" ht="15.6" x14ac:dyDescent="0.3">
      <c r="A1065" s="3" t="s">
        <v>1134</v>
      </c>
      <c r="B1065" s="4">
        <v>46338</v>
      </c>
      <c r="C1065" s="5">
        <f>YEAR(SalesData[[#This Row],[Order Date]])</f>
        <v>2026</v>
      </c>
      <c r="D1065" s="6" t="str">
        <f>"Q"&amp;ROUNDUP(MONTH(SalesData[[#This Row],[Order Date]])/3,0)</f>
        <v>Q4</v>
      </c>
      <c r="E1065" s="7">
        <f>MONTH(SalesData[[#This Row],[Order Date]])</f>
        <v>11</v>
      </c>
      <c r="F1065" s="6" t="str">
        <f>TEXT(SalesData[[#This Row],[Order Date]],"mmm")</f>
        <v>Nov</v>
      </c>
      <c r="G1065" s="8" t="s">
        <v>61</v>
      </c>
      <c r="H1065" s="8" t="s">
        <v>108</v>
      </c>
      <c r="I1065" s="8" t="s">
        <v>48</v>
      </c>
      <c r="J1065" s="8" t="s">
        <v>24</v>
      </c>
      <c r="K1065" s="8" t="s">
        <v>39</v>
      </c>
      <c r="L1065" s="8" t="s">
        <v>67</v>
      </c>
      <c r="M1065" s="7">
        <v>1</v>
      </c>
      <c r="N1065" s="2">
        <v>125.32</v>
      </c>
      <c r="O1065" s="9">
        <v>0.15</v>
      </c>
      <c r="P1065" s="2">
        <v>59.49</v>
      </c>
      <c r="Q1065" s="2">
        <f t="shared" si="64"/>
        <v>106.52199999999999</v>
      </c>
      <c r="R1065" s="2">
        <f t="shared" si="65"/>
        <v>59.49</v>
      </c>
      <c r="S1065" s="2">
        <f t="shared" si="66"/>
        <v>47.031999999999989</v>
      </c>
      <c r="T1065" s="6">
        <f t="shared" si="67"/>
        <v>0.44152381667636725</v>
      </c>
    </row>
    <row r="1066" spans="1:20" ht="15.6" x14ac:dyDescent="0.3">
      <c r="A1066" s="3" t="s">
        <v>1135</v>
      </c>
      <c r="B1066" s="4">
        <v>46158</v>
      </c>
      <c r="C1066" s="5">
        <f>YEAR(SalesData[[#This Row],[Order Date]])</f>
        <v>2026</v>
      </c>
      <c r="D1066" s="6" t="str">
        <f>"Q"&amp;ROUNDUP(MONTH(SalesData[[#This Row],[Order Date]])/3,0)</f>
        <v>Q2</v>
      </c>
      <c r="E1066" s="7">
        <f>MONTH(SalesData[[#This Row],[Order Date]])</f>
        <v>5</v>
      </c>
      <c r="F1066" s="6" t="str">
        <f>TEXT(SalesData[[#This Row],[Order Date]],"mmm")</f>
        <v>May</v>
      </c>
      <c r="G1066" s="8" t="s">
        <v>54</v>
      </c>
      <c r="H1066" s="8" t="s">
        <v>82</v>
      </c>
      <c r="I1066" s="8" t="s">
        <v>45</v>
      </c>
      <c r="J1066" s="8" t="s">
        <v>36</v>
      </c>
      <c r="K1066" s="8" t="s">
        <v>98</v>
      </c>
      <c r="L1066" s="8" t="s">
        <v>99</v>
      </c>
      <c r="M1066" s="7">
        <v>4</v>
      </c>
      <c r="N1066" s="2">
        <v>125.11</v>
      </c>
      <c r="O1066" s="9">
        <v>0.15</v>
      </c>
      <c r="P1066" s="2">
        <v>70.010000000000005</v>
      </c>
      <c r="Q1066" s="2">
        <f t="shared" si="64"/>
        <v>425.37399999999997</v>
      </c>
      <c r="R1066" s="2">
        <f t="shared" si="65"/>
        <v>280.04000000000002</v>
      </c>
      <c r="S1066" s="2">
        <f t="shared" si="66"/>
        <v>145.33399999999995</v>
      </c>
      <c r="T1066" s="6">
        <f t="shared" si="67"/>
        <v>0.34166169065340135</v>
      </c>
    </row>
    <row r="1067" spans="1:20" ht="15.6" x14ac:dyDescent="0.3">
      <c r="A1067" s="3" t="s">
        <v>1136</v>
      </c>
      <c r="B1067" s="4">
        <v>46110</v>
      </c>
      <c r="C1067" s="5">
        <f>YEAR(SalesData[[#This Row],[Order Date]])</f>
        <v>2026</v>
      </c>
      <c r="D1067" s="6" t="str">
        <f>"Q"&amp;ROUNDUP(MONTH(SalesData[[#This Row],[Order Date]])/3,0)</f>
        <v>Q1</v>
      </c>
      <c r="E1067" s="7">
        <f>MONTH(SalesData[[#This Row],[Order Date]])</f>
        <v>3</v>
      </c>
      <c r="F1067" s="6" t="str">
        <f>TEXT(SalesData[[#This Row],[Order Date]],"mmm")</f>
        <v>Mar</v>
      </c>
      <c r="G1067" s="8" t="s">
        <v>28</v>
      </c>
      <c r="H1067" s="8" t="s">
        <v>86</v>
      </c>
      <c r="I1067" s="8" t="s">
        <v>23</v>
      </c>
      <c r="J1067" s="8" t="s">
        <v>24</v>
      </c>
      <c r="K1067" s="8" t="s">
        <v>98</v>
      </c>
      <c r="L1067" s="8" t="s">
        <v>131</v>
      </c>
      <c r="M1067" s="7">
        <v>1</v>
      </c>
      <c r="N1067" s="2">
        <v>40.39</v>
      </c>
      <c r="O1067" s="9">
        <v>0.1</v>
      </c>
      <c r="P1067" s="2">
        <v>14.97</v>
      </c>
      <c r="Q1067" s="2">
        <f t="shared" si="64"/>
        <v>36.350999999999999</v>
      </c>
      <c r="R1067" s="2">
        <f t="shared" si="65"/>
        <v>14.97</v>
      </c>
      <c r="S1067" s="2">
        <f t="shared" si="66"/>
        <v>21.381</v>
      </c>
      <c r="T1067" s="6">
        <f t="shared" si="67"/>
        <v>0.58818189320788972</v>
      </c>
    </row>
    <row r="1068" spans="1:20" ht="15.6" x14ac:dyDescent="0.3">
      <c r="A1068" s="3" t="s">
        <v>1137</v>
      </c>
      <c r="B1068" s="4">
        <v>46264</v>
      </c>
      <c r="C1068" s="5">
        <f>YEAR(SalesData[[#This Row],[Order Date]])</f>
        <v>2026</v>
      </c>
      <c r="D1068" s="6" t="str">
        <f>"Q"&amp;ROUNDUP(MONTH(SalesData[[#This Row],[Order Date]])/3,0)</f>
        <v>Q3</v>
      </c>
      <c r="E1068" s="7">
        <f>MONTH(SalesData[[#This Row],[Order Date]])</f>
        <v>8</v>
      </c>
      <c r="F1068" s="6" t="str">
        <f>TEXT(SalesData[[#This Row],[Order Date]],"mmm")</f>
        <v>Aug</v>
      </c>
      <c r="G1068" s="8" t="s">
        <v>21</v>
      </c>
      <c r="H1068" s="8" t="s">
        <v>22</v>
      </c>
      <c r="I1068" s="8" t="s">
        <v>48</v>
      </c>
      <c r="J1068" s="8" t="s">
        <v>31</v>
      </c>
      <c r="K1068" s="8" t="s">
        <v>25</v>
      </c>
      <c r="L1068" s="8" t="s">
        <v>70</v>
      </c>
      <c r="M1068" s="7">
        <v>1</v>
      </c>
      <c r="N1068" s="2">
        <v>143.49</v>
      </c>
      <c r="O1068" s="9">
        <v>0.1</v>
      </c>
      <c r="P1068" s="2">
        <v>80.72</v>
      </c>
      <c r="Q1068" s="2">
        <f t="shared" si="64"/>
        <v>129.14100000000002</v>
      </c>
      <c r="R1068" s="2">
        <f t="shared" si="65"/>
        <v>80.72</v>
      </c>
      <c r="S1068" s="2">
        <f t="shared" si="66"/>
        <v>48.421000000000021</v>
      </c>
      <c r="T1068" s="6">
        <f t="shared" si="67"/>
        <v>0.3749467636149636</v>
      </c>
    </row>
    <row r="1069" spans="1:20" ht="15.6" x14ac:dyDescent="0.3">
      <c r="A1069" s="3" t="s">
        <v>1138</v>
      </c>
      <c r="B1069" s="4">
        <v>46293</v>
      </c>
      <c r="C1069" s="5">
        <f>YEAR(SalesData[[#This Row],[Order Date]])</f>
        <v>2026</v>
      </c>
      <c r="D1069" s="6" t="str">
        <f>"Q"&amp;ROUNDUP(MONTH(SalesData[[#This Row],[Order Date]])/3,0)</f>
        <v>Q3</v>
      </c>
      <c r="E1069" s="7">
        <f>MONTH(SalesData[[#This Row],[Order Date]])</f>
        <v>9</v>
      </c>
      <c r="F1069" s="6" t="str">
        <f>TEXT(SalesData[[#This Row],[Order Date]],"mmm")</f>
        <v>Sep</v>
      </c>
      <c r="G1069" s="8" t="s">
        <v>61</v>
      </c>
      <c r="H1069" s="8" t="s">
        <v>76</v>
      </c>
      <c r="I1069" s="8" t="s">
        <v>23</v>
      </c>
      <c r="J1069" s="8" t="s">
        <v>24</v>
      </c>
      <c r="K1069" s="8" t="s">
        <v>32</v>
      </c>
      <c r="L1069" s="8" t="s">
        <v>37</v>
      </c>
      <c r="M1069" s="7">
        <v>1</v>
      </c>
      <c r="N1069" s="2">
        <v>133.85</v>
      </c>
      <c r="O1069" s="9">
        <v>0.05</v>
      </c>
      <c r="P1069" s="2">
        <v>66.41</v>
      </c>
      <c r="Q1069" s="2">
        <f t="shared" si="64"/>
        <v>127.15749999999998</v>
      </c>
      <c r="R1069" s="2">
        <f t="shared" si="65"/>
        <v>66.41</v>
      </c>
      <c r="S1069" s="2">
        <f t="shared" si="66"/>
        <v>60.747499999999988</v>
      </c>
      <c r="T1069" s="6">
        <f t="shared" si="67"/>
        <v>0.47773430588050247</v>
      </c>
    </row>
    <row r="1070" spans="1:20" ht="15.6" x14ac:dyDescent="0.3">
      <c r="A1070" s="3" t="s">
        <v>1139</v>
      </c>
      <c r="B1070" s="4">
        <v>46266</v>
      </c>
      <c r="C1070" s="5">
        <f>YEAR(SalesData[[#This Row],[Order Date]])</f>
        <v>2026</v>
      </c>
      <c r="D1070" s="6" t="str">
        <f>"Q"&amp;ROUNDUP(MONTH(SalesData[[#This Row],[Order Date]])/3,0)</f>
        <v>Q3</v>
      </c>
      <c r="E1070" s="7">
        <f>MONTH(SalesData[[#This Row],[Order Date]])</f>
        <v>9</v>
      </c>
      <c r="F1070" s="6" t="str">
        <f>TEXT(SalesData[[#This Row],[Order Date]],"mmm")</f>
        <v>Sep</v>
      </c>
      <c r="G1070" s="8" t="s">
        <v>28</v>
      </c>
      <c r="H1070" s="8" t="s">
        <v>86</v>
      </c>
      <c r="I1070" s="8" t="s">
        <v>48</v>
      </c>
      <c r="J1070" s="8" t="s">
        <v>31</v>
      </c>
      <c r="K1070" s="8" t="s">
        <v>25</v>
      </c>
      <c r="L1070" s="8" t="s">
        <v>26</v>
      </c>
      <c r="M1070" s="7">
        <v>2</v>
      </c>
      <c r="N1070" s="2">
        <v>156.63999999999999</v>
      </c>
      <c r="O1070" s="9">
        <v>0.1</v>
      </c>
      <c r="P1070" s="2">
        <v>80.09</v>
      </c>
      <c r="Q1070" s="2">
        <f t="shared" si="64"/>
        <v>281.952</v>
      </c>
      <c r="R1070" s="2">
        <f t="shared" si="65"/>
        <v>160.18</v>
      </c>
      <c r="S1070" s="2">
        <f t="shared" si="66"/>
        <v>121.77199999999999</v>
      </c>
      <c r="T1070" s="6">
        <f t="shared" si="67"/>
        <v>0.43188911587787987</v>
      </c>
    </row>
    <row r="1071" spans="1:20" ht="15.6" x14ac:dyDescent="0.3">
      <c r="A1071" s="3" t="s">
        <v>1140</v>
      </c>
      <c r="B1071" s="4">
        <v>46312</v>
      </c>
      <c r="C1071" s="5">
        <f>YEAR(SalesData[[#This Row],[Order Date]])</f>
        <v>2026</v>
      </c>
      <c r="D1071" s="6" t="str">
        <f>"Q"&amp;ROUNDUP(MONTH(SalesData[[#This Row],[Order Date]])/3,0)</f>
        <v>Q4</v>
      </c>
      <c r="E1071" s="7">
        <f>MONTH(SalesData[[#This Row],[Order Date]])</f>
        <v>10</v>
      </c>
      <c r="F1071" s="6" t="str">
        <f>TEXT(SalesData[[#This Row],[Order Date]],"mmm")</f>
        <v>Oct</v>
      </c>
      <c r="G1071" s="8" t="s">
        <v>54</v>
      </c>
      <c r="H1071" s="8" t="s">
        <v>55</v>
      </c>
      <c r="I1071" s="8" t="s">
        <v>30</v>
      </c>
      <c r="J1071" s="8" t="s">
        <v>24</v>
      </c>
      <c r="K1071" s="8" t="s">
        <v>39</v>
      </c>
      <c r="L1071" s="8" t="s">
        <v>106</v>
      </c>
      <c r="M1071" s="7">
        <v>1</v>
      </c>
      <c r="N1071" s="2">
        <v>81.239999999999995</v>
      </c>
      <c r="O1071" s="9">
        <v>0</v>
      </c>
      <c r="P1071" s="2">
        <v>38.65</v>
      </c>
      <c r="Q1071" s="2">
        <f t="shared" si="64"/>
        <v>81.239999999999995</v>
      </c>
      <c r="R1071" s="2">
        <f t="shared" si="65"/>
        <v>38.65</v>
      </c>
      <c r="S1071" s="2">
        <f t="shared" si="66"/>
        <v>42.589999999999996</v>
      </c>
      <c r="T1071" s="6">
        <f t="shared" si="67"/>
        <v>0.52424913835548992</v>
      </c>
    </row>
    <row r="1072" spans="1:20" ht="15.6" x14ac:dyDescent="0.3">
      <c r="A1072" s="3" t="s">
        <v>1141</v>
      </c>
      <c r="B1072" s="4">
        <v>46213</v>
      </c>
      <c r="C1072" s="5">
        <f>YEAR(SalesData[[#This Row],[Order Date]])</f>
        <v>2026</v>
      </c>
      <c r="D1072" s="6" t="str">
        <f>"Q"&amp;ROUNDUP(MONTH(SalesData[[#This Row],[Order Date]])/3,0)</f>
        <v>Q3</v>
      </c>
      <c r="E1072" s="7">
        <f>MONTH(SalesData[[#This Row],[Order Date]])</f>
        <v>7</v>
      </c>
      <c r="F1072" s="6" t="str">
        <f>TEXT(SalesData[[#This Row],[Order Date]],"mmm")</f>
        <v>Jul</v>
      </c>
      <c r="G1072" s="8" t="s">
        <v>61</v>
      </c>
      <c r="H1072" s="8" t="s">
        <v>69</v>
      </c>
      <c r="I1072" s="8" t="s">
        <v>48</v>
      </c>
      <c r="J1072" s="8" t="s">
        <v>24</v>
      </c>
      <c r="K1072" s="8" t="s">
        <v>39</v>
      </c>
      <c r="L1072" s="8" t="s">
        <v>106</v>
      </c>
      <c r="M1072" s="7">
        <v>1</v>
      </c>
      <c r="N1072" s="2">
        <v>82.23</v>
      </c>
      <c r="O1072" s="9">
        <v>0.1</v>
      </c>
      <c r="P1072" s="2">
        <v>38.340000000000003</v>
      </c>
      <c r="Q1072" s="2">
        <f t="shared" si="64"/>
        <v>74.007000000000005</v>
      </c>
      <c r="R1072" s="2">
        <f t="shared" si="65"/>
        <v>38.340000000000003</v>
      </c>
      <c r="S1072" s="2">
        <f t="shared" si="66"/>
        <v>35.667000000000002</v>
      </c>
      <c r="T1072" s="6">
        <f t="shared" si="67"/>
        <v>0.48194089748267055</v>
      </c>
    </row>
    <row r="1073" spans="1:20" ht="15.6" x14ac:dyDescent="0.3">
      <c r="A1073" s="3" t="s">
        <v>1142</v>
      </c>
      <c r="B1073" s="4">
        <v>46077</v>
      </c>
      <c r="C1073" s="5">
        <f>YEAR(SalesData[[#This Row],[Order Date]])</f>
        <v>2026</v>
      </c>
      <c r="D1073" s="6" t="str">
        <f>"Q"&amp;ROUNDUP(MONTH(SalesData[[#This Row],[Order Date]])/3,0)</f>
        <v>Q1</v>
      </c>
      <c r="E1073" s="7">
        <f>MONTH(SalesData[[#This Row],[Order Date]])</f>
        <v>2</v>
      </c>
      <c r="F1073" s="6" t="str">
        <f>TEXT(SalesData[[#This Row],[Order Date]],"mmm")</f>
        <v>Feb</v>
      </c>
      <c r="G1073" s="8" t="s">
        <v>54</v>
      </c>
      <c r="H1073" s="8" t="s">
        <v>55</v>
      </c>
      <c r="I1073" s="8" t="s">
        <v>48</v>
      </c>
      <c r="J1073" s="8" t="s">
        <v>24</v>
      </c>
      <c r="K1073" s="8" t="s">
        <v>32</v>
      </c>
      <c r="L1073" s="8" t="s">
        <v>46</v>
      </c>
      <c r="M1073" s="7">
        <v>1</v>
      </c>
      <c r="N1073" s="2">
        <v>164.6</v>
      </c>
      <c r="O1073" s="9">
        <v>0</v>
      </c>
      <c r="P1073" s="2">
        <v>85.07</v>
      </c>
      <c r="Q1073" s="2">
        <f t="shared" si="64"/>
        <v>164.6</v>
      </c>
      <c r="R1073" s="2">
        <f t="shared" si="65"/>
        <v>85.07</v>
      </c>
      <c r="S1073" s="2">
        <f t="shared" si="66"/>
        <v>79.53</v>
      </c>
      <c r="T1073" s="6">
        <f t="shared" si="67"/>
        <v>0.48317132442284327</v>
      </c>
    </row>
    <row r="1074" spans="1:20" ht="15.6" x14ac:dyDescent="0.3">
      <c r="A1074" s="3" t="s">
        <v>1143</v>
      </c>
      <c r="B1074" s="4">
        <v>46265</v>
      </c>
      <c r="C1074" s="5">
        <f>YEAR(SalesData[[#This Row],[Order Date]])</f>
        <v>2026</v>
      </c>
      <c r="D1074" s="6" t="str">
        <f>"Q"&amp;ROUNDUP(MONTH(SalesData[[#This Row],[Order Date]])/3,0)</f>
        <v>Q3</v>
      </c>
      <c r="E1074" s="7">
        <f>MONTH(SalesData[[#This Row],[Order Date]])</f>
        <v>8</v>
      </c>
      <c r="F1074" s="6" t="str">
        <f>TEXT(SalesData[[#This Row],[Order Date]],"mmm")</f>
        <v>Aug</v>
      </c>
      <c r="G1074" s="8" t="s">
        <v>21</v>
      </c>
      <c r="H1074" s="8" t="s">
        <v>22</v>
      </c>
      <c r="I1074" s="8" t="s">
        <v>30</v>
      </c>
      <c r="J1074" s="8" t="s">
        <v>24</v>
      </c>
      <c r="K1074" s="8" t="s">
        <v>32</v>
      </c>
      <c r="L1074" s="8" t="s">
        <v>65</v>
      </c>
      <c r="M1074" s="7">
        <v>1</v>
      </c>
      <c r="N1074" s="2">
        <v>45.84</v>
      </c>
      <c r="O1074" s="9">
        <v>0</v>
      </c>
      <c r="P1074" s="2">
        <v>17.84</v>
      </c>
      <c r="Q1074" s="2">
        <f t="shared" si="64"/>
        <v>45.84</v>
      </c>
      <c r="R1074" s="2">
        <f t="shared" si="65"/>
        <v>17.84</v>
      </c>
      <c r="S1074" s="2">
        <f t="shared" si="66"/>
        <v>28.000000000000004</v>
      </c>
      <c r="T1074" s="6">
        <f t="shared" si="67"/>
        <v>0.61082024432809778</v>
      </c>
    </row>
    <row r="1075" spans="1:20" ht="15.6" x14ac:dyDescent="0.3">
      <c r="A1075" s="3" t="s">
        <v>1144</v>
      </c>
      <c r="B1075" s="4">
        <v>46200</v>
      </c>
      <c r="C1075" s="5">
        <f>YEAR(SalesData[[#This Row],[Order Date]])</f>
        <v>2026</v>
      </c>
      <c r="D1075" s="6" t="str">
        <f>"Q"&amp;ROUNDUP(MONTH(SalesData[[#This Row],[Order Date]])/3,0)</f>
        <v>Q2</v>
      </c>
      <c r="E1075" s="7">
        <f>MONTH(SalesData[[#This Row],[Order Date]])</f>
        <v>6</v>
      </c>
      <c r="F1075" s="6" t="str">
        <f>TEXT(SalesData[[#This Row],[Order Date]],"mmm")</f>
        <v>Jun</v>
      </c>
      <c r="G1075" s="8" t="s">
        <v>54</v>
      </c>
      <c r="H1075" s="8" t="s">
        <v>57</v>
      </c>
      <c r="I1075" s="8" t="s">
        <v>23</v>
      </c>
      <c r="J1075" s="8" t="s">
        <v>24</v>
      </c>
      <c r="K1075" s="8" t="s">
        <v>51</v>
      </c>
      <c r="L1075" s="8" t="s">
        <v>72</v>
      </c>
      <c r="M1075" s="7">
        <v>1</v>
      </c>
      <c r="N1075" s="2">
        <v>40.26</v>
      </c>
      <c r="O1075" s="9">
        <v>0</v>
      </c>
      <c r="P1075" s="2">
        <v>16.62</v>
      </c>
      <c r="Q1075" s="2">
        <f t="shared" si="64"/>
        <v>40.26</v>
      </c>
      <c r="R1075" s="2">
        <f t="shared" si="65"/>
        <v>16.62</v>
      </c>
      <c r="S1075" s="2">
        <f t="shared" si="66"/>
        <v>23.639999999999997</v>
      </c>
      <c r="T1075" s="6">
        <f t="shared" si="67"/>
        <v>0.58718330849478384</v>
      </c>
    </row>
    <row r="1076" spans="1:20" ht="15.6" x14ac:dyDescent="0.3">
      <c r="A1076" s="3" t="s">
        <v>1145</v>
      </c>
      <c r="B1076" s="4">
        <v>46270</v>
      </c>
      <c r="C1076" s="5">
        <f>YEAR(SalesData[[#This Row],[Order Date]])</f>
        <v>2026</v>
      </c>
      <c r="D1076" s="6" t="str">
        <f>"Q"&amp;ROUNDUP(MONTH(SalesData[[#This Row],[Order Date]])/3,0)</f>
        <v>Q3</v>
      </c>
      <c r="E1076" s="7">
        <f>MONTH(SalesData[[#This Row],[Order Date]])</f>
        <v>9</v>
      </c>
      <c r="F1076" s="6" t="str">
        <f>TEXT(SalesData[[#This Row],[Order Date]],"mmm")</f>
        <v>Sep</v>
      </c>
      <c r="G1076" s="8" t="s">
        <v>61</v>
      </c>
      <c r="H1076" s="8" t="s">
        <v>108</v>
      </c>
      <c r="I1076" s="8" t="s">
        <v>30</v>
      </c>
      <c r="J1076" s="8" t="s">
        <v>36</v>
      </c>
      <c r="K1076" s="8" t="s">
        <v>32</v>
      </c>
      <c r="L1076" s="8" t="s">
        <v>33</v>
      </c>
      <c r="M1076" s="7">
        <v>3</v>
      </c>
      <c r="N1076" s="2">
        <v>36.19</v>
      </c>
      <c r="O1076" s="9">
        <v>0.1</v>
      </c>
      <c r="P1076" s="2">
        <v>13.97</v>
      </c>
      <c r="Q1076" s="2">
        <f t="shared" si="64"/>
        <v>97.712999999999994</v>
      </c>
      <c r="R1076" s="2">
        <f t="shared" si="65"/>
        <v>41.910000000000004</v>
      </c>
      <c r="S1076" s="2">
        <f t="shared" si="66"/>
        <v>55.80299999999999</v>
      </c>
      <c r="T1076" s="6">
        <f t="shared" si="67"/>
        <v>0.57109084768659235</v>
      </c>
    </row>
    <row r="1077" spans="1:20" ht="15.6" x14ac:dyDescent="0.3">
      <c r="A1077" s="3" t="s">
        <v>1146</v>
      </c>
      <c r="B1077" s="4">
        <v>46313</v>
      </c>
      <c r="C1077" s="5">
        <f>YEAR(SalesData[[#This Row],[Order Date]])</f>
        <v>2026</v>
      </c>
      <c r="D1077" s="6" t="str">
        <f>"Q"&amp;ROUNDUP(MONTH(SalesData[[#This Row],[Order Date]])/3,0)</f>
        <v>Q4</v>
      </c>
      <c r="E1077" s="7">
        <f>MONTH(SalesData[[#This Row],[Order Date]])</f>
        <v>10</v>
      </c>
      <c r="F1077" s="6" t="str">
        <f>TEXT(SalesData[[#This Row],[Order Date]],"mmm")</f>
        <v>Oct</v>
      </c>
      <c r="G1077" s="8" t="s">
        <v>21</v>
      </c>
      <c r="H1077" s="8" t="s">
        <v>89</v>
      </c>
      <c r="I1077" s="8" t="s">
        <v>48</v>
      </c>
      <c r="J1077" s="8" t="s">
        <v>24</v>
      </c>
      <c r="K1077" s="8" t="s">
        <v>25</v>
      </c>
      <c r="L1077" s="8" t="s">
        <v>49</v>
      </c>
      <c r="M1077" s="7">
        <v>4</v>
      </c>
      <c r="N1077" s="2">
        <v>70.02</v>
      </c>
      <c r="O1077" s="9">
        <v>0</v>
      </c>
      <c r="P1077" s="2">
        <v>32.86</v>
      </c>
      <c r="Q1077" s="2">
        <f t="shared" si="64"/>
        <v>280.08</v>
      </c>
      <c r="R1077" s="2">
        <f t="shared" si="65"/>
        <v>131.44</v>
      </c>
      <c r="S1077" s="2">
        <f t="shared" si="66"/>
        <v>148.63999999999999</v>
      </c>
      <c r="T1077" s="6">
        <f t="shared" si="67"/>
        <v>0.53070551271065403</v>
      </c>
    </row>
    <row r="1078" spans="1:20" ht="15.6" x14ac:dyDescent="0.3">
      <c r="A1078" s="3" t="s">
        <v>1147</v>
      </c>
      <c r="B1078" s="4">
        <v>46217</v>
      </c>
      <c r="C1078" s="5">
        <f>YEAR(SalesData[[#This Row],[Order Date]])</f>
        <v>2026</v>
      </c>
      <c r="D1078" s="6" t="str">
        <f>"Q"&amp;ROUNDUP(MONTH(SalesData[[#This Row],[Order Date]])/3,0)</f>
        <v>Q3</v>
      </c>
      <c r="E1078" s="7">
        <f>MONTH(SalesData[[#This Row],[Order Date]])</f>
        <v>7</v>
      </c>
      <c r="F1078" s="6" t="str">
        <f>TEXT(SalesData[[#This Row],[Order Date]],"mmm")</f>
        <v>Jul</v>
      </c>
      <c r="G1078" s="8" t="s">
        <v>61</v>
      </c>
      <c r="H1078" s="8" t="s">
        <v>108</v>
      </c>
      <c r="I1078" s="8" t="s">
        <v>48</v>
      </c>
      <c r="J1078" s="8" t="s">
        <v>24</v>
      </c>
      <c r="K1078" s="8" t="s">
        <v>32</v>
      </c>
      <c r="L1078" s="8" t="s">
        <v>33</v>
      </c>
      <c r="M1078" s="7">
        <v>1</v>
      </c>
      <c r="N1078" s="2">
        <v>36.799999999999997</v>
      </c>
      <c r="O1078" s="9">
        <v>0</v>
      </c>
      <c r="P1078" s="2">
        <v>13.91</v>
      </c>
      <c r="Q1078" s="2">
        <f t="shared" si="64"/>
        <v>36.799999999999997</v>
      </c>
      <c r="R1078" s="2">
        <f t="shared" si="65"/>
        <v>13.91</v>
      </c>
      <c r="S1078" s="2">
        <f t="shared" si="66"/>
        <v>22.889999999999997</v>
      </c>
      <c r="T1078" s="6">
        <f t="shared" si="67"/>
        <v>0.62201086956521734</v>
      </c>
    </row>
    <row r="1079" spans="1:20" ht="15.6" x14ac:dyDescent="0.3">
      <c r="A1079" s="3" t="s">
        <v>1148</v>
      </c>
      <c r="B1079" s="4">
        <v>46324</v>
      </c>
      <c r="C1079" s="5">
        <f>YEAR(SalesData[[#This Row],[Order Date]])</f>
        <v>2026</v>
      </c>
      <c r="D1079" s="6" t="str">
        <f>"Q"&amp;ROUNDUP(MONTH(SalesData[[#This Row],[Order Date]])/3,0)</f>
        <v>Q4</v>
      </c>
      <c r="E1079" s="7">
        <f>MONTH(SalesData[[#This Row],[Order Date]])</f>
        <v>10</v>
      </c>
      <c r="F1079" s="6" t="str">
        <f>TEXT(SalesData[[#This Row],[Order Date]],"mmm")</f>
        <v>Oct</v>
      </c>
      <c r="G1079" s="8" t="s">
        <v>28</v>
      </c>
      <c r="H1079" s="8" t="s">
        <v>86</v>
      </c>
      <c r="I1079" s="8" t="s">
        <v>23</v>
      </c>
      <c r="J1079" s="8" t="s">
        <v>31</v>
      </c>
      <c r="K1079" s="8" t="s">
        <v>51</v>
      </c>
      <c r="L1079" s="8" t="s">
        <v>95</v>
      </c>
      <c r="M1079" s="7">
        <v>2</v>
      </c>
      <c r="N1079" s="2">
        <v>83.6</v>
      </c>
      <c r="O1079" s="9">
        <v>0</v>
      </c>
      <c r="P1079" s="2">
        <v>43.01</v>
      </c>
      <c r="Q1079" s="2">
        <f t="shared" si="64"/>
        <v>167.2</v>
      </c>
      <c r="R1079" s="2">
        <f t="shared" si="65"/>
        <v>86.02</v>
      </c>
      <c r="S1079" s="2">
        <f t="shared" si="66"/>
        <v>81.179999999999993</v>
      </c>
      <c r="T1079" s="6">
        <f t="shared" si="67"/>
        <v>0.48552631578947369</v>
      </c>
    </row>
    <row r="1080" spans="1:20" ht="15.6" x14ac:dyDescent="0.3">
      <c r="A1080" s="3" t="s">
        <v>1149</v>
      </c>
      <c r="B1080" s="4">
        <v>46200</v>
      </c>
      <c r="C1080" s="5">
        <f>YEAR(SalesData[[#This Row],[Order Date]])</f>
        <v>2026</v>
      </c>
      <c r="D1080" s="6" t="str">
        <f>"Q"&amp;ROUNDUP(MONTH(SalesData[[#This Row],[Order Date]])/3,0)</f>
        <v>Q2</v>
      </c>
      <c r="E1080" s="7">
        <f>MONTH(SalesData[[#This Row],[Order Date]])</f>
        <v>6</v>
      </c>
      <c r="F1080" s="6" t="str">
        <f>TEXT(SalesData[[#This Row],[Order Date]],"mmm")</f>
        <v>Jun</v>
      </c>
      <c r="G1080" s="8" t="s">
        <v>28</v>
      </c>
      <c r="H1080" s="8" t="s">
        <v>29</v>
      </c>
      <c r="I1080" s="8" t="s">
        <v>30</v>
      </c>
      <c r="J1080" s="8" t="s">
        <v>36</v>
      </c>
      <c r="K1080" s="8" t="s">
        <v>32</v>
      </c>
      <c r="L1080" s="8" t="s">
        <v>65</v>
      </c>
      <c r="M1080" s="7">
        <v>1</v>
      </c>
      <c r="N1080" s="2">
        <v>47.23</v>
      </c>
      <c r="O1080" s="9">
        <v>0.1</v>
      </c>
      <c r="P1080" s="2">
        <v>17.829999999999998</v>
      </c>
      <c r="Q1080" s="2">
        <f t="shared" si="64"/>
        <v>42.506999999999998</v>
      </c>
      <c r="R1080" s="2">
        <f t="shared" si="65"/>
        <v>17.829999999999998</v>
      </c>
      <c r="S1080" s="2">
        <f t="shared" si="66"/>
        <v>24.677</v>
      </c>
      <c r="T1080" s="6">
        <f t="shared" si="67"/>
        <v>0.58053967581810062</v>
      </c>
    </row>
    <row r="1081" spans="1:20" ht="15.6" x14ac:dyDescent="0.3">
      <c r="A1081" s="3" t="s">
        <v>1150</v>
      </c>
      <c r="B1081" s="4">
        <v>46214</v>
      </c>
      <c r="C1081" s="5">
        <f>YEAR(SalesData[[#This Row],[Order Date]])</f>
        <v>2026</v>
      </c>
      <c r="D1081" s="6" t="str">
        <f>"Q"&amp;ROUNDUP(MONTH(SalesData[[#This Row],[Order Date]])/3,0)</f>
        <v>Q3</v>
      </c>
      <c r="E1081" s="7">
        <f>MONTH(SalesData[[#This Row],[Order Date]])</f>
        <v>7</v>
      </c>
      <c r="F1081" s="6" t="str">
        <f>TEXT(SalesData[[#This Row],[Order Date]],"mmm")</f>
        <v>Jul</v>
      </c>
      <c r="G1081" s="8" t="s">
        <v>28</v>
      </c>
      <c r="H1081" s="8" t="s">
        <v>86</v>
      </c>
      <c r="I1081" s="8" t="s">
        <v>30</v>
      </c>
      <c r="J1081" s="8" t="s">
        <v>24</v>
      </c>
      <c r="K1081" s="8" t="s">
        <v>51</v>
      </c>
      <c r="L1081" s="8" t="s">
        <v>52</v>
      </c>
      <c r="M1081" s="7">
        <v>1</v>
      </c>
      <c r="N1081" s="2">
        <v>50.33</v>
      </c>
      <c r="O1081" s="9">
        <v>0.05</v>
      </c>
      <c r="P1081" s="2">
        <v>22.06</v>
      </c>
      <c r="Q1081" s="2">
        <f t="shared" si="64"/>
        <v>47.813499999999998</v>
      </c>
      <c r="R1081" s="2">
        <f t="shared" si="65"/>
        <v>22.06</v>
      </c>
      <c r="S1081" s="2">
        <f t="shared" si="66"/>
        <v>25.753499999999999</v>
      </c>
      <c r="T1081" s="6">
        <f t="shared" si="67"/>
        <v>0.53862402877848303</v>
      </c>
    </row>
    <row r="1082" spans="1:20" ht="15.6" x14ac:dyDescent="0.3">
      <c r="A1082" s="3" t="s">
        <v>1151</v>
      </c>
      <c r="B1082" s="4">
        <v>46168</v>
      </c>
      <c r="C1082" s="5">
        <f>YEAR(SalesData[[#This Row],[Order Date]])</f>
        <v>2026</v>
      </c>
      <c r="D1082" s="6" t="str">
        <f>"Q"&amp;ROUNDUP(MONTH(SalesData[[#This Row],[Order Date]])/3,0)</f>
        <v>Q2</v>
      </c>
      <c r="E1082" s="7">
        <f>MONTH(SalesData[[#This Row],[Order Date]])</f>
        <v>5</v>
      </c>
      <c r="F1082" s="6" t="str">
        <f>TEXT(SalesData[[#This Row],[Order Date]],"mmm")</f>
        <v>May</v>
      </c>
      <c r="G1082" s="8" t="s">
        <v>28</v>
      </c>
      <c r="H1082" s="8" t="s">
        <v>86</v>
      </c>
      <c r="I1082" s="8" t="s">
        <v>30</v>
      </c>
      <c r="J1082" s="8" t="s">
        <v>36</v>
      </c>
      <c r="K1082" s="8" t="s">
        <v>51</v>
      </c>
      <c r="L1082" s="8" t="s">
        <v>72</v>
      </c>
      <c r="M1082" s="7">
        <v>2</v>
      </c>
      <c r="N1082" s="2">
        <v>41.29</v>
      </c>
      <c r="O1082" s="9">
        <v>0.15</v>
      </c>
      <c r="P1082" s="2">
        <v>16.43</v>
      </c>
      <c r="Q1082" s="2">
        <f t="shared" si="64"/>
        <v>70.192999999999998</v>
      </c>
      <c r="R1082" s="2">
        <f t="shared" si="65"/>
        <v>32.86</v>
      </c>
      <c r="S1082" s="2">
        <f t="shared" si="66"/>
        <v>37.332999999999998</v>
      </c>
      <c r="T1082" s="6">
        <f t="shared" si="67"/>
        <v>0.531862151496588</v>
      </c>
    </row>
    <row r="1083" spans="1:20" ht="15.6" x14ac:dyDescent="0.3">
      <c r="A1083" s="3" t="s">
        <v>1152</v>
      </c>
      <c r="B1083" s="4">
        <v>46267</v>
      </c>
      <c r="C1083" s="5">
        <f>YEAR(SalesData[[#This Row],[Order Date]])</f>
        <v>2026</v>
      </c>
      <c r="D1083" s="6" t="str">
        <f>"Q"&amp;ROUNDUP(MONTH(SalesData[[#This Row],[Order Date]])/3,0)</f>
        <v>Q3</v>
      </c>
      <c r="E1083" s="7">
        <f>MONTH(SalesData[[#This Row],[Order Date]])</f>
        <v>9</v>
      </c>
      <c r="F1083" s="6" t="str">
        <f>TEXT(SalesData[[#This Row],[Order Date]],"mmm")</f>
        <v>Sep</v>
      </c>
      <c r="G1083" s="8" t="s">
        <v>61</v>
      </c>
      <c r="H1083" s="8" t="s">
        <v>62</v>
      </c>
      <c r="I1083" s="8" t="s">
        <v>30</v>
      </c>
      <c r="J1083" s="8" t="s">
        <v>36</v>
      </c>
      <c r="K1083" s="8" t="s">
        <v>32</v>
      </c>
      <c r="L1083" s="8" t="s">
        <v>37</v>
      </c>
      <c r="M1083" s="7">
        <v>4</v>
      </c>
      <c r="N1083" s="2">
        <v>130.43</v>
      </c>
      <c r="O1083" s="9">
        <v>0</v>
      </c>
      <c r="P1083" s="2">
        <v>66.849999999999994</v>
      </c>
      <c r="Q1083" s="2">
        <f t="shared" si="64"/>
        <v>521.72</v>
      </c>
      <c r="R1083" s="2">
        <f t="shared" si="65"/>
        <v>267.39999999999998</v>
      </c>
      <c r="S1083" s="2">
        <f t="shared" si="66"/>
        <v>254.32000000000005</v>
      </c>
      <c r="T1083" s="6">
        <f t="shared" si="67"/>
        <v>0.48746454036648018</v>
      </c>
    </row>
    <row r="1084" spans="1:20" ht="15.6" x14ac:dyDescent="0.3">
      <c r="A1084" s="3" t="s">
        <v>1153</v>
      </c>
      <c r="B1084" s="4">
        <v>46111</v>
      </c>
      <c r="C1084" s="5">
        <f>YEAR(SalesData[[#This Row],[Order Date]])</f>
        <v>2026</v>
      </c>
      <c r="D1084" s="6" t="str">
        <f>"Q"&amp;ROUNDUP(MONTH(SalesData[[#This Row],[Order Date]])/3,0)</f>
        <v>Q1</v>
      </c>
      <c r="E1084" s="7">
        <f>MONTH(SalesData[[#This Row],[Order Date]])</f>
        <v>3</v>
      </c>
      <c r="F1084" s="6" t="str">
        <f>TEXT(SalesData[[#This Row],[Order Date]],"mmm")</f>
        <v>Mar</v>
      </c>
      <c r="G1084" s="8" t="s">
        <v>54</v>
      </c>
      <c r="H1084" s="8" t="s">
        <v>57</v>
      </c>
      <c r="I1084" s="8" t="s">
        <v>30</v>
      </c>
      <c r="J1084" s="8" t="s">
        <v>31</v>
      </c>
      <c r="K1084" s="8" t="s">
        <v>25</v>
      </c>
      <c r="L1084" s="8" t="s">
        <v>70</v>
      </c>
      <c r="M1084" s="7">
        <v>2</v>
      </c>
      <c r="N1084" s="2">
        <v>145.06</v>
      </c>
      <c r="O1084" s="9">
        <v>0.15</v>
      </c>
      <c r="P1084" s="2">
        <v>77.08</v>
      </c>
      <c r="Q1084" s="2">
        <f t="shared" si="64"/>
        <v>246.602</v>
      </c>
      <c r="R1084" s="2">
        <f t="shared" si="65"/>
        <v>154.16</v>
      </c>
      <c r="S1084" s="2">
        <f t="shared" si="66"/>
        <v>92.442000000000007</v>
      </c>
      <c r="T1084" s="6">
        <f t="shared" si="67"/>
        <v>0.37486313979610875</v>
      </c>
    </row>
    <row r="1085" spans="1:20" ht="15.6" x14ac:dyDescent="0.3">
      <c r="A1085" s="3" t="s">
        <v>1154</v>
      </c>
      <c r="B1085" s="4">
        <v>46214</v>
      </c>
      <c r="C1085" s="5">
        <f>YEAR(SalesData[[#This Row],[Order Date]])</f>
        <v>2026</v>
      </c>
      <c r="D1085" s="6" t="str">
        <f>"Q"&amp;ROUNDUP(MONTH(SalesData[[#This Row],[Order Date]])/3,0)</f>
        <v>Q3</v>
      </c>
      <c r="E1085" s="7">
        <f>MONTH(SalesData[[#This Row],[Order Date]])</f>
        <v>7</v>
      </c>
      <c r="F1085" s="6" t="str">
        <f>TEXT(SalesData[[#This Row],[Order Date]],"mmm")</f>
        <v>Jul</v>
      </c>
      <c r="G1085" s="8" t="s">
        <v>54</v>
      </c>
      <c r="H1085" s="8" t="s">
        <v>82</v>
      </c>
      <c r="I1085" s="8" t="s">
        <v>45</v>
      </c>
      <c r="J1085" s="8" t="s">
        <v>36</v>
      </c>
      <c r="K1085" s="8" t="s">
        <v>25</v>
      </c>
      <c r="L1085" s="8" t="s">
        <v>70</v>
      </c>
      <c r="M1085" s="7">
        <v>6</v>
      </c>
      <c r="N1085" s="2">
        <v>142.78</v>
      </c>
      <c r="O1085" s="9">
        <v>0.15</v>
      </c>
      <c r="P1085" s="2">
        <v>80.38</v>
      </c>
      <c r="Q1085" s="2">
        <f t="shared" si="64"/>
        <v>728.178</v>
      </c>
      <c r="R1085" s="2">
        <f t="shared" si="65"/>
        <v>482.28</v>
      </c>
      <c r="S1085" s="2">
        <f t="shared" si="66"/>
        <v>245.89800000000002</v>
      </c>
      <c r="T1085" s="6">
        <f t="shared" si="67"/>
        <v>0.33768941110552642</v>
      </c>
    </row>
    <row r="1086" spans="1:20" ht="15.6" x14ac:dyDescent="0.3">
      <c r="A1086" s="3" t="s">
        <v>1155</v>
      </c>
      <c r="B1086" s="4">
        <v>46203</v>
      </c>
      <c r="C1086" s="5">
        <f>YEAR(SalesData[[#This Row],[Order Date]])</f>
        <v>2026</v>
      </c>
      <c r="D1086" s="6" t="str">
        <f>"Q"&amp;ROUNDUP(MONTH(SalesData[[#This Row],[Order Date]])/3,0)</f>
        <v>Q2</v>
      </c>
      <c r="E1086" s="7">
        <f>MONTH(SalesData[[#This Row],[Order Date]])</f>
        <v>6</v>
      </c>
      <c r="F1086" s="6" t="str">
        <f>TEXT(SalesData[[#This Row],[Order Date]],"mmm")</f>
        <v>Jun</v>
      </c>
      <c r="G1086" s="8" t="s">
        <v>21</v>
      </c>
      <c r="H1086" s="8" t="s">
        <v>89</v>
      </c>
      <c r="I1086" s="8" t="s">
        <v>30</v>
      </c>
      <c r="J1086" s="8" t="s">
        <v>31</v>
      </c>
      <c r="K1086" s="8" t="s">
        <v>98</v>
      </c>
      <c r="L1086" s="8" t="s">
        <v>131</v>
      </c>
      <c r="M1086" s="7">
        <v>2</v>
      </c>
      <c r="N1086" s="2">
        <v>40.46</v>
      </c>
      <c r="O1086" s="9">
        <v>0</v>
      </c>
      <c r="P1086" s="2">
        <v>15.15</v>
      </c>
      <c r="Q1086" s="2">
        <f t="shared" si="64"/>
        <v>80.92</v>
      </c>
      <c r="R1086" s="2">
        <f t="shared" si="65"/>
        <v>30.3</v>
      </c>
      <c r="S1086" s="2">
        <f t="shared" si="66"/>
        <v>50.620000000000005</v>
      </c>
      <c r="T1086" s="6">
        <f t="shared" si="67"/>
        <v>0.62555610479485912</v>
      </c>
    </row>
    <row r="1087" spans="1:20" ht="15.6" x14ac:dyDescent="0.3">
      <c r="A1087" s="3" t="s">
        <v>1156</v>
      </c>
      <c r="B1087" s="4">
        <v>46372</v>
      </c>
      <c r="C1087" s="5">
        <f>YEAR(SalesData[[#This Row],[Order Date]])</f>
        <v>2026</v>
      </c>
      <c r="D1087" s="6" t="str">
        <f>"Q"&amp;ROUNDUP(MONTH(SalesData[[#This Row],[Order Date]])/3,0)</f>
        <v>Q4</v>
      </c>
      <c r="E1087" s="7">
        <f>MONTH(SalesData[[#This Row],[Order Date]])</f>
        <v>12</v>
      </c>
      <c r="F1087" s="6" t="str">
        <f>TEXT(SalesData[[#This Row],[Order Date]],"mmm")</f>
        <v>Dec</v>
      </c>
      <c r="G1087" s="8" t="s">
        <v>54</v>
      </c>
      <c r="H1087" s="8" t="s">
        <v>57</v>
      </c>
      <c r="I1087" s="8" t="s">
        <v>23</v>
      </c>
      <c r="J1087" s="8" t="s">
        <v>36</v>
      </c>
      <c r="K1087" s="8" t="s">
        <v>98</v>
      </c>
      <c r="L1087" s="8" t="s">
        <v>122</v>
      </c>
      <c r="M1087" s="7">
        <v>2</v>
      </c>
      <c r="N1087" s="2">
        <v>36.020000000000003</v>
      </c>
      <c r="O1087" s="9">
        <v>0.1</v>
      </c>
      <c r="P1087" s="2">
        <v>13.59</v>
      </c>
      <c r="Q1087" s="2">
        <f t="shared" si="64"/>
        <v>64.836000000000013</v>
      </c>
      <c r="R1087" s="2">
        <f t="shared" si="65"/>
        <v>27.18</v>
      </c>
      <c r="S1087" s="2">
        <f t="shared" si="66"/>
        <v>37.656000000000013</v>
      </c>
      <c r="T1087" s="6">
        <f t="shared" si="67"/>
        <v>0.58078845086063302</v>
      </c>
    </row>
    <row r="1088" spans="1:20" ht="15.6" x14ac:dyDescent="0.3">
      <c r="A1088" s="3" t="s">
        <v>1157</v>
      </c>
      <c r="B1088" s="4">
        <v>46357</v>
      </c>
      <c r="C1088" s="5">
        <f>YEAR(SalesData[[#This Row],[Order Date]])</f>
        <v>2026</v>
      </c>
      <c r="D1088" s="6" t="str">
        <f>"Q"&amp;ROUNDUP(MONTH(SalesData[[#This Row],[Order Date]])/3,0)</f>
        <v>Q4</v>
      </c>
      <c r="E1088" s="7">
        <f>MONTH(SalesData[[#This Row],[Order Date]])</f>
        <v>12</v>
      </c>
      <c r="F1088" s="6" t="str">
        <f>TEXT(SalesData[[#This Row],[Order Date]],"mmm")</f>
        <v>Dec</v>
      </c>
      <c r="G1088" s="8" t="s">
        <v>28</v>
      </c>
      <c r="H1088" s="8" t="s">
        <v>29</v>
      </c>
      <c r="I1088" s="8" t="s">
        <v>30</v>
      </c>
      <c r="J1088" s="8" t="s">
        <v>24</v>
      </c>
      <c r="K1088" s="8" t="s">
        <v>25</v>
      </c>
      <c r="L1088" s="8" t="s">
        <v>26</v>
      </c>
      <c r="M1088" s="7">
        <v>1</v>
      </c>
      <c r="N1088" s="2">
        <v>156.44999999999999</v>
      </c>
      <c r="O1088" s="9">
        <v>0</v>
      </c>
      <c r="P1088" s="2">
        <v>80.56</v>
      </c>
      <c r="Q1088" s="2">
        <f t="shared" si="64"/>
        <v>156.44999999999999</v>
      </c>
      <c r="R1088" s="2">
        <f t="shared" si="65"/>
        <v>80.56</v>
      </c>
      <c r="S1088" s="2">
        <f t="shared" si="66"/>
        <v>75.889999999999986</v>
      </c>
      <c r="T1088" s="6">
        <f t="shared" si="67"/>
        <v>0.48507510386705011</v>
      </c>
    </row>
    <row r="1089" spans="1:20" ht="15.6" x14ac:dyDescent="0.3">
      <c r="A1089" s="3" t="s">
        <v>1158</v>
      </c>
      <c r="B1089" s="4">
        <v>46099</v>
      </c>
      <c r="C1089" s="5">
        <f>YEAR(SalesData[[#This Row],[Order Date]])</f>
        <v>2026</v>
      </c>
      <c r="D1089" s="6" t="str">
        <f>"Q"&amp;ROUNDUP(MONTH(SalesData[[#This Row],[Order Date]])/3,0)</f>
        <v>Q1</v>
      </c>
      <c r="E1089" s="7">
        <f>MONTH(SalesData[[#This Row],[Order Date]])</f>
        <v>3</v>
      </c>
      <c r="F1089" s="6" t="str">
        <f>TEXT(SalesData[[#This Row],[Order Date]],"mmm")</f>
        <v>Mar</v>
      </c>
      <c r="G1089" s="8" t="s">
        <v>21</v>
      </c>
      <c r="H1089" s="8" t="s">
        <v>44</v>
      </c>
      <c r="I1089" s="8" t="s">
        <v>30</v>
      </c>
      <c r="J1089" s="8" t="s">
        <v>36</v>
      </c>
      <c r="K1089" s="8" t="s">
        <v>32</v>
      </c>
      <c r="L1089" s="8" t="s">
        <v>37</v>
      </c>
      <c r="M1089" s="7">
        <v>2</v>
      </c>
      <c r="N1089" s="2">
        <v>130.4</v>
      </c>
      <c r="O1089" s="9">
        <v>0</v>
      </c>
      <c r="P1089" s="2">
        <v>67.599999999999994</v>
      </c>
      <c r="Q1089" s="2">
        <f t="shared" si="64"/>
        <v>260.8</v>
      </c>
      <c r="R1089" s="2">
        <f t="shared" si="65"/>
        <v>135.19999999999999</v>
      </c>
      <c r="S1089" s="2">
        <f t="shared" si="66"/>
        <v>125.60000000000002</v>
      </c>
      <c r="T1089" s="6">
        <f t="shared" si="67"/>
        <v>0.48159509202453993</v>
      </c>
    </row>
    <row r="1090" spans="1:20" ht="15.6" x14ac:dyDescent="0.3">
      <c r="A1090" s="3" t="s">
        <v>1159</v>
      </c>
      <c r="B1090" s="4">
        <v>46126</v>
      </c>
      <c r="C1090" s="5">
        <f>YEAR(SalesData[[#This Row],[Order Date]])</f>
        <v>2026</v>
      </c>
      <c r="D1090" s="6" t="str">
        <f>"Q"&amp;ROUNDUP(MONTH(SalesData[[#This Row],[Order Date]])/3,0)</f>
        <v>Q2</v>
      </c>
      <c r="E1090" s="7">
        <f>MONTH(SalesData[[#This Row],[Order Date]])</f>
        <v>4</v>
      </c>
      <c r="F1090" s="6" t="str">
        <f>TEXT(SalesData[[#This Row],[Order Date]],"mmm")</f>
        <v>Apr</v>
      </c>
      <c r="G1090" s="8" t="s">
        <v>28</v>
      </c>
      <c r="H1090" s="8" t="s">
        <v>86</v>
      </c>
      <c r="I1090" s="8" t="s">
        <v>30</v>
      </c>
      <c r="J1090" s="8" t="s">
        <v>36</v>
      </c>
      <c r="K1090" s="8" t="s">
        <v>32</v>
      </c>
      <c r="L1090" s="8" t="s">
        <v>37</v>
      </c>
      <c r="M1090" s="7">
        <v>1</v>
      </c>
      <c r="N1090" s="2">
        <v>130.81</v>
      </c>
      <c r="O1090" s="9">
        <v>0</v>
      </c>
      <c r="P1090" s="2">
        <v>67.86</v>
      </c>
      <c r="Q1090" s="2">
        <f t="shared" si="64"/>
        <v>130.81</v>
      </c>
      <c r="R1090" s="2">
        <f t="shared" si="65"/>
        <v>67.86</v>
      </c>
      <c r="S1090" s="2">
        <f t="shared" si="66"/>
        <v>62.95</v>
      </c>
      <c r="T1090" s="6">
        <f t="shared" si="67"/>
        <v>0.48123232168794439</v>
      </c>
    </row>
    <row r="1091" spans="1:20" ht="15.6" x14ac:dyDescent="0.3">
      <c r="A1091" s="3" t="s">
        <v>1160</v>
      </c>
      <c r="B1091" s="4">
        <v>46095</v>
      </c>
      <c r="C1091" s="5">
        <f>YEAR(SalesData[[#This Row],[Order Date]])</f>
        <v>2026</v>
      </c>
      <c r="D1091" s="6" t="str">
        <f>"Q"&amp;ROUNDUP(MONTH(SalesData[[#This Row],[Order Date]])/3,0)</f>
        <v>Q1</v>
      </c>
      <c r="E1091" s="7">
        <f>MONTH(SalesData[[#This Row],[Order Date]])</f>
        <v>3</v>
      </c>
      <c r="F1091" s="6" t="str">
        <f>TEXT(SalesData[[#This Row],[Order Date]],"mmm")</f>
        <v>Mar</v>
      </c>
      <c r="G1091" s="8" t="s">
        <v>21</v>
      </c>
      <c r="H1091" s="8" t="s">
        <v>89</v>
      </c>
      <c r="I1091" s="8" t="s">
        <v>45</v>
      </c>
      <c r="J1091" s="8" t="s">
        <v>36</v>
      </c>
      <c r="K1091" s="8" t="s">
        <v>51</v>
      </c>
      <c r="L1091" s="8" t="s">
        <v>58</v>
      </c>
      <c r="M1091" s="7">
        <v>12</v>
      </c>
      <c r="N1091" s="2">
        <v>102.25</v>
      </c>
      <c r="O1091" s="9">
        <v>0.1</v>
      </c>
      <c r="P1091" s="2">
        <v>51.07</v>
      </c>
      <c r="Q1091" s="2">
        <f t="shared" si="64"/>
        <v>1104.3</v>
      </c>
      <c r="R1091" s="2">
        <f t="shared" si="65"/>
        <v>612.84</v>
      </c>
      <c r="S1091" s="2">
        <f t="shared" si="66"/>
        <v>491.45999999999992</v>
      </c>
      <c r="T1091" s="6">
        <f t="shared" si="67"/>
        <v>0.44504210812279266</v>
      </c>
    </row>
    <row r="1092" spans="1:20" ht="15.6" x14ac:dyDescent="0.3">
      <c r="A1092" s="3" t="s">
        <v>1161</v>
      </c>
      <c r="B1092" s="4">
        <v>46219</v>
      </c>
      <c r="C1092" s="5">
        <f>YEAR(SalesData[[#This Row],[Order Date]])</f>
        <v>2026</v>
      </c>
      <c r="D1092" s="6" t="str">
        <f>"Q"&amp;ROUNDUP(MONTH(SalesData[[#This Row],[Order Date]])/3,0)</f>
        <v>Q3</v>
      </c>
      <c r="E1092" s="7">
        <f>MONTH(SalesData[[#This Row],[Order Date]])</f>
        <v>7</v>
      </c>
      <c r="F1092" s="6" t="str">
        <f>TEXT(SalesData[[#This Row],[Order Date]],"mmm")</f>
        <v>Jul</v>
      </c>
      <c r="G1092" s="8" t="s">
        <v>54</v>
      </c>
      <c r="H1092" s="8" t="s">
        <v>57</v>
      </c>
      <c r="I1092" s="8" t="s">
        <v>48</v>
      </c>
      <c r="J1092" s="8" t="s">
        <v>36</v>
      </c>
      <c r="K1092" s="8" t="s">
        <v>98</v>
      </c>
      <c r="L1092" s="8" t="s">
        <v>122</v>
      </c>
      <c r="M1092" s="7">
        <v>1</v>
      </c>
      <c r="N1092" s="2">
        <v>35.799999999999997</v>
      </c>
      <c r="O1092" s="9">
        <v>0</v>
      </c>
      <c r="P1092" s="2">
        <v>14.05</v>
      </c>
      <c r="Q1092" s="2">
        <f t="shared" ref="Q1092:Q1155" si="68">M1092*N1092*(1-O1092)</f>
        <v>35.799999999999997</v>
      </c>
      <c r="R1092" s="2">
        <f t="shared" ref="R1092:R1155" si="69">M1092*P1092</f>
        <v>14.05</v>
      </c>
      <c r="S1092" s="2">
        <f t="shared" ref="S1092:S1155" si="70">Q1092-R1092</f>
        <v>21.749999999999996</v>
      </c>
      <c r="T1092" s="6">
        <f t="shared" ref="T1092:T1155" si="71">IFERROR(S1092/Q1092,0)</f>
        <v>0.60754189944134074</v>
      </c>
    </row>
    <row r="1093" spans="1:20" ht="15.6" x14ac:dyDescent="0.3">
      <c r="A1093" s="3" t="s">
        <v>1162</v>
      </c>
      <c r="B1093" s="4">
        <v>46087</v>
      </c>
      <c r="C1093" s="5">
        <f>YEAR(SalesData[[#This Row],[Order Date]])</f>
        <v>2026</v>
      </c>
      <c r="D1093" s="6" t="str">
        <f>"Q"&amp;ROUNDUP(MONTH(SalesData[[#This Row],[Order Date]])/3,0)</f>
        <v>Q1</v>
      </c>
      <c r="E1093" s="7">
        <f>MONTH(SalesData[[#This Row],[Order Date]])</f>
        <v>3</v>
      </c>
      <c r="F1093" s="6" t="str">
        <f>TEXT(SalesData[[#This Row],[Order Date]],"mmm")</f>
        <v>Mar</v>
      </c>
      <c r="G1093" s="8" t="s">
        <v>21</v>
      </c>
      <c r="H1093" s="8" t="s">
        <v>42</v>
      </c>
      <c r="I1093" s="8" t="s">
        <v>30</v>
      </c>
      <c r="J1093" s="8" t="s">
        <v>31</v>
      </c>
      <c r="K1093" s="8" t="s">
        <v>51</v>
      </c>
      <c r="L1093" s="8" t="s">
        <v>72</v>
      </c>
      <c r="M1093" s="7">
        <v>1</v>
      </c>
      <c r="N1093" s="2">
        <v>40.44</v>
      </c>
      <c r="O1093" s="9">
        <v>0.05</v>
      </c>
      <c r="P1093" s="2">
        <v>16.829999999999998</v>
      </c>
      <c r="Q1093" s="2">
        <f t="shared" si="68"/>
        <v>38.417999999999999</v>
      </c>
      <c r="R1093" s="2">
        <f t="shared" si="69"/>
        <v>16.829999999999998</v>
      </c>
      <c r="S1093" s="2">
        <f t="shared" si="70"/>
        <v>21.588000000000001</v>
      </c>
      <c r="T1093" s="6">
        <f t="shared" si="71"/>
        <v>0.56192409807902555</v>
      </c>
    </row>
    <row r="1094" spans="1:20" ht="15.6" x14ac:dyDescent="0.3">
      <c r="A1094" s="3" t="s">
        <v>1163</v>
      </c>
      <c r="B1094" s="4">
        <v>46304</v>
      </c>
      <c r="C1094" s="5">
        <f>YEAR(SalesData[[#This Row],[Order Date]])</f>
        <v>2026</v>
      </c>
      <c r="D1094" s="6" t="str">
        <f>"Q"&amp;ROUNDUP(MONTH(SalesData[[#This Row],[Order Date]])/3,0)</f>
        <v>Q4</v>
      </c>
      <c r="E1094" s="7">
        <f>MONTH(SalesData[[#This Row],[Order Date]])</f>
        <v>10</v>
      </c>
      <c r="F1094" s="6" t="str">
        <f>TEXT(SalesData[[#This Row],[Order Date]],"mmm")</f>
        <v>Oct</v>
      </c>
      <c r="G1094" s="8" t="s">
        <v>61</v>
      </c>
      <c r="H1094" s="8" t="s">
        <v>76</v>
      </c>
      <c r="I1094" s="8" t="s">
        <v>30</v>
      </c>
      <c r="J1094" s="8" t="s">
        <v>24</v>
      </c>
      <c r="K1094" s="8" t="s">
        <v>32</v>
      </c>
      <c r="L1094" s="8" t="s">
        <v>37</v>
      </c>
      <c r="M1094" s="7">
        <v>2</v>
      </c>
      <c r="N1094" s="2">
        <v>132.47999999999999</v>
      </c>
      <c r="O1094" s="9">
        <v>0.1</v>
      </c>
      <c r="P1094" s="2">
        <v>67.48</v>
      </c>
      <c r="Q1094" s="2">
        <f t="shared" si="68"/>
        <v>238.464</v>
      </c>
      <c r="R1094" s="2">
        <f t="shared" si="69"/>
        <v>134.96</v>
      </c>
      <c r="S1094" s="2">
        <f t="shared" si="70"/>
        <v>103.50399999999999</v>
      </c>
      <c r="T1094" s="6">
        <f t="shared" si="71"/>
        <v>0.43404455179817497</v>
      </c>
    </row>
    <row r="1095" spans="1:20" ht="15.6" x14ac:dyDescent="0.3">
      <c r="A1095" s="3" t="s">
        <v>1164</v>
      </c>
      <c r="B1095" s="4">
        <v>46041</v>
      </c>
      <c r="C1095" s="5">
        <f>YEAR(SalesData[[#This Row],[Order Date]])</f>
        <v>2026</v>
      </c>
      <c r="D1095" s="6" t="str">
        <f>"Q"&amp;ROUNDUP(MONTH(SalesData[[#This Row],[Order Date]])/3,0)</f>
        <v>Q1</v>
      </c>
      <c r="E1095" s="7">
        <f>MONTH(SalesData[[#This Row],[Order Date]])</f>
        <v>1</v>
      </c>
      <c r="F1095" s="6" t="str">
        <f>TEXT(SalesData[[#This Row],[Order Date]],"mmm")</f>
        <v>Jan</v>
      </c>
      <c r="G1095" s="8" t="s">
        <v>21</v>
      </c>
      <c r="H1095" s="8" t="s">
        <v>42</v>
      </c>
      <c r="I1095" s="8" t="s">
        <v>23</v>
      </c>
      <c r="J1095" s="8" t="s">
        <v>31</v>
      </c>
      <c r="K1095" s="8" t="s">
        <v>51</v>
      </c>
      <c r="L1095" s="8" t="s">
        <v>58</v>
      </c>
      <c r="M1095" s="7">
        <v>1</v>
      </c>
      <c r="N1095" s="2">
        <v>104.83</v>
      </c>
      <c r="O1095" s="9">
        <v>0.05</v>
      </c>
      <c r="P1095" s="2">
        <v>51.06</v>
      </c>
      <c r="Q1095" s="2">
        <f t="shared" si="68"/>
        <v>99.588499999999996</v>
      </c>
      <c r="R1095" s="2">
        <f t="shared" si="69"/>
        <v>51.06</v>
      </c>
      <c r="S1095" s="2">
        <f t="shared" si="70"/>
        <v>48.528499999999994</v>
      </c>
      <c r="T1095" s="6">
        <f t="shared" si="71"/>
        <v>0.48729019916958277</v>
      </c>
    </row>
    <row r="1096" spans="1:20" ht="15.6" x14ac:dyDescent="0.3">
      <c r="A1096" s="3" t="s">
        <v>1165</v>
      </c>
      <c r="B1096" s="4">
        <v>46123</v>
      </c>
      <c r="C1096" s="5">
        <f>YEAR(SalesData[[#This Row],[Order Date]])</f>
        <v>2026</v>
      </c>
      <c r="D1096" s="6" t="str">
        <f>"Q"&amp;ROUNDUP(MONTH(SalesData[[#This Row],[Order Date]])/3,0)</f>
        <v>Q2</v>
      </c>
      <c r="E1096" s="7">
        <f>MONTH(SalesData[[#This Row],[Order Date]])</f>
        <v>4</v>
      </c>
      <c r="F1096" s="6" t="str">
        <f>TEXT(SalesData[[#This Row],[Order Date]],"mmm")</f>
        <v>Apr</v>
      </c>
      <c r="G1096" s="8" t="s">
        <v>61</v>
      </c>
      <c r="H1096" s="8" t="s">
        <v>76</v>
      </c>
      <c r="I1096" s="8" t="s">
        <v>23</v>
      </c>
      <c r="J1096" s="8" t="s">
        <v>24</v>
      </c>
      <c r="K1096" s="8" t="s">
        <v>51</v>
      </c>
      <c r="L1096" s="8" t="s">
        <v>52</v>
      </c>
      <c r="M1096" s="7">
        <v>1</v>
      </c>
      <c r="N1096" s="2">
        <v>50.86</v>
      </c>
      <c r="O1096" s="9">
        <v>0.05</v>
      </c>
      <c r="P1096" s="2">
        <v>22.1</v>
      </c>
      <c r="Q1096" s="2">
        <f t="shared" si="68"/>
        <v>48.317</v>
      </c>
      <c r="R1096" s="2">
        <f t="shared" si="69"/>
        <v>22.1</v>
      </c>
      <c r="S1096" s="2">
        <f t="shared" si="70"/>
        <v>26.216999999999999</v>
      </c>
      <c r="T1096" s="6">
        <f t="shared" si="71"/>
        <v>0.54260405240391574</v>
      </c>
    </row>
    <row r="1097" spans="1:20" ht="15.6" x14ac:dyDescent="0.3">
      <c r="A1097" s="3" t="s">
        <v>1166</v>
      </c>
      <c r="B1097" s="4">
        <v>46386</v>
      </c>
      <c r="C1097" s="5">
        <f>YEAR(SalesData[[#This Row],[Order Date]])</f>
        <v>2026</v>
      </c>
      <c r="D1097" s="6" t="str">
        <f>"Q"&amp;ROUNDUP(MONTH(SalesData[[#This Row],[Order Date]])/3,0)</f>
        <v>Q4</v>
      </c>
      <c r="E1097" s="7">
        <f>MONTH(SalesData[[#This Row],[Order Date]])</f>
        <v>12</v>
      </c>
      <c r="F1097" s="6" t="str">
        <f>TEXT(SalesData[[#This Row],[Order Date]],"mmm")</f>
        <v>Dec</v>
      </c>
      <c r="G1097" s="8" t="s">
        <v>54</v>
      </c>
      <c r="H1097" s="8" t="s">
        <v>55</v>
      </c>
      <c r="I1097" s="8" t="s">
        <v>23</v>
      </c>
      <c r="J1097" s="8" t="s">
        <v>24</v>
      </c>
      <c r="K1097" s="8" t="s">
        <v>32</v>
      </c>
      <c r="L1097" s="8" t="s">
        <v>33</v>
      </c>
      <c r="M1097" s="7">
        <v>1</v>
      </c>
      <c r="N1097" s="2">
        <v>36.64</v>
      </c>
      <c r="O1097" s="9">
        <v>0.05</v>
      </c>
      <c r="P1097" s="2">
        <v>13.59</v>
      </c>
      <c r="Q1097" s="2">
        <f t="shared" si="68"/>
        <v>34.808</v>
      </c>
      <c r="R1097" s="2">
        <f t="shared" si="69"/>
        <v>13.59</v>
      </c>
      <c r="S1097" s="2">
        <f t="shared" si="70"/>
        <v>21.218</v>
      </c>
      <c r="T1097" s="6">
        <f t="shared" si="71"/>
        <v>0.60957251206619167</v>
      </c>
    </row>
    <row r="1098" spans="1:20" ht="15.6" x14ac:dyDescent="0.3">
      <c r="A1098" s="3" t="s">
        <v>1167</v>
      </c>
      <c r="B1098" s="4">
        <v>46090</v>
      </c>
      <c r="C1098" s="5">
        <f>YEAR(SalesData[[#This Row],[Order Date]])</f>
        <v>2026</v>
      </c>
      <c r="D1098" s="6" t="str">
        <f>"Q"&amp;ROUNDUP(MONTH(SalesData[[#This Row],[Order Date]])/3,0)</f>
        <v>Q1</v>
      </c>
      <c r="E1098" s="7">
        <f>MONTH(SalesData[[#This Row],[Order Date]])</f>
        <v>3</v>
      </c>
      <c r="F1098" s="6" t="str">
        <f>TEXT(SalesData[[#This Row],[Order Date]],"mmm")</f>
        <v>Mar</v>
      </c>
      <c r="G1098" s="8" t="s">
        <v>61</v>
      </c>
      <c r="H1098" s="8" t="s">
        <v>105</v>
      </c>
      <c r="I1098" s="8" t="s">
        <v>48</v>
      </c>
      <c r="J1098" s="8" t="s">
        <v>36</v>
      </c>
      <c r="K1098" s="8" t="s">
        <v>32</v>
      </c>
      <c r="L1098" s="8" t="s">
        <v>46</v>
      </c>
      <c r="M1098" s="7">
        <v>2</v>
      </c>
      <c r="N1098" s="2">
        <v>165.49</v>
      </c>
      <c r="O1098" s="9">
        <v>0.05</v>
      </c>
      <c r="P1098" s="2">
        <v>89.82</v>
      </c>
      <c r="Q1098" s="2">
        <f t="shared" si="68"/>
        <v>314.43099999999998</v>
      </c>
      <c r="R1098" s="2">
        <f t="shared" si="69"/>
        <v>179.64</v>
      </c>
      <c r="S1098" s="2">
        <f t="shared" si="70"/>
        <v>134.791</v>
      </c>
      <c r="T1098" s="6">
        <f t="shared" si="71"/>
        <v>0.4286822864157796</v>
      </c>
    </row>
    <row r="1099" spans="1:20" ht="15.6" x14ac:dyDescent="0.3">
      <c r="A1099" s="3" t="s">
        <v>1168</v>
      </c>
      <c r="B1099" s="4">
        <v>46315</v>
      </c>
      <c r="C1099" s="5">
        <f>YEAR(SalesData[[#This Row],[Order Date]])</f>
        <v>2026</v>
      </c>
      <c r="D1099" s="6" t="str">
        <f>"Q"&amp;ROUNDUP(MONTH(SalesData[[#This Row],[Order Date]])/3,0)</f>
        <v>Q4</v>
      </c>
      <c r="E1099" s="7">
        <f>MONTH(SalesData[[#This Row],[Order Date]])</f>
        <v>10</v>
      </c>
      <c r="F1099" s="6" t="str">
        <f>TEXT(SalesData[[#This Row],[Order Date]],"mmm")</f>
        <v>Oct</v>
      </c>
      <c r="G1099" s="8" t="s">
        <v>21</v>
      </c>
      <c r="H1099" s="8" t="s">
        <v>89</v>
      </c>
      <c r="I1099" s="8" t="s">
        <v>23</v>
      </c>
      <c r="J1099" s="8" t="s">
        <v>31</v>
      </c>
      <c r="K1099" s="8" t="s">
        <v>39</v>
      </c>
      <c r="L1099" s="8" t="s">
        <v>106</v>
      </c>
      <c r="M1099" s="7">
        <v>3</v>
      </c>
      <c r="N1099" s="2">
        <v>80.47</v>
      </c>
      <c r="O1099" s="9">
        <v>0</v>
      </c>
      <c r="P1099" s="2">
        <v>40.090000000000003</v>
      </c>
      <c r="Q1099" s="2">
        <f t="shared" si="68"/>
        <v>241.41</v>
      </c>
      <c r="R1099" s="2">
        <f t="shared" si="69"/>
        <v>120.27000000000001</v>
      </c>
      <c r="S1099" s="2">
        <f t="shared" si="70"/>
        <v>121.13999999999999</v>
      </c>
      <c r="T1099" s="6">
        <f t="shared" si="71"/>
        <v>0.50180191375667949</v>
      </c>
    </row>
    <row r="1100" spans="1:20" ht="15.6" x14ac:dyDescent="0.3">
      <c r="A1100" s="3" t="s">
        <v>1169</v>
      </c>
      <c r="B1100" s="4">
        <v>46289</v>
      </c>
      <c r="C1100" s="5">
        <f>YEAR(SalesData[[#This Row],[Order Date]])</f>
        <v>2026</v>
      </c>
      <c r="D1100" s="6" t="str">
        <f>"Q"&amp;ROUNDUP(MONTH(SalesData[[#This Row],[Order Date]])/3,0)</f>
        <v>Q3</v>
      </c>
      <c r="E1100" s="7">
        <f>MONTH(SalesData[[#This Row],[Order Date]])</f>
        <v>9</v>
      </c>
      <c r="F1100" s="6" t="str">
        <f>TEXT(SalesData[[#This Row],[Order Date]],"mmm")</f>
        <v>Sep</v>
      </c>
      <c r="G1100" s="8" t="s">
        <v>28</v>
      </c>
      <c r="H1100" s="8" t="s">
        <v>29</v>
      </c>
      <c r="I1100" s="8" t="s">
        <v>30</v>
      </c>
      <c r="J1100" s="8" t="s">
        <v>24</v>
      </c>
      <c r="K1100" s="8" t="s">
        <v>39</v>
      </c>
      <c r="L1100" s="8" t="s">
        <v>40</v>
      </c>
      <c r="M1100" s="7">
        <v>3</v>
      </c>
      <c r="N1100" s="2">
        <v>195.68</v>
      </c>
      <c r="O1100" s="9">
        <v>0.05</v>
      </c>
      <c r="P1100" s="2">
        <v>102.16</v>
      </c>
      <c r="Q1100" s="2">
        <f t="shared" si="68"/>
        <v>557.68799999999999</v>
      </c>
      <c r="R1100" s="2">
        <f t="shared" si="69"/>
        <v>306.48</v>
      </c>
      <c r="S1100" s="2">
        <f t="shared" si="70"/>
        <v>251.20799999999997</v>
      </c>
      <c r="T1100" s="6">
        <f t="shared" si="71"/>
        <v>0.45044541033696256</v>
      </c>
    </row>
    <row r="1101" spans="1:20" ht="15.6" x14ac:dyDescent="0.3">
      <c r="A1101" s="3" t="s">
        <v>1170</v>
      </c>
      <c r="B1101" s="4">
        <v>46280</v>
      </c>
      <c r="C1101" s="5">
        <f>YEAR(SalesData[[#This Row],[Order Date]])</f>
        <v>2026</v>
      </c>
      <c r="D1101" s="6" t="str">
        <f>"Q"&amp;ROUNDUP(MONTH(SalesData[[#This Row],[Order Date]])/3,0)</f>
        <v>Q3</v>
      </c>
      <c r="E1101" s="7">
        <f>MONTH(SalesData[[#This Row],[Order Date]])</f>
        <v>9</v>
      </c>
      <c r="F1101" s="6" t="str">
        <f>TEXT(SalesData[[#This Row],[Order Date]],"mmm")</f>
        <v>Sep</v>
      </c>
      <c r="G1101" s="8" t="s">
        <v>61</v>
      </c>
      <c r="H1101" s="8" t="s">
        <v>76</v>
      </c>
      <c r="I1101" s="8" t="s">
        <v>30</v>
      </c>
      <c r="J1101" s="8" t="s">
        <v>24</v>
      </c>
      <c r="K1101" s="8" t="s">
        <v>98</v>
      </c>
      <c r="L1101" s="8" t="s">
        <v>99</v>
      </c>
      <c r="M1101" s="7">
        <v>4</v>
      </c>
      <c r="N1101" s="2">
        <v>121.47</v>
      </c>
      <c r="O1101" s="9">
        <v>0.05</v>
      </c>
      <c r="P1101" s="2">
        <v>67.650000000000006</v>
      </c>
      <c r="Q1101" s="2">
        <f t="shared" si="68"/>
        <v>461.58599999999996</v>
      </c>
      <c r="R1101" s="2">
        <f t="shared" si="69"/>
        <v>270.60000000000002</v>
      </c>
      <c r="S1101" s="2">
        <f t="shared" si="70"/>
        <v>190.98599999999993</v>
      </c>
      <c r="T1101" s="6">
        <f t="shared" si="71"/>
        <v>0.41376038268058379</v>
      </c>
    </row>
    <row r="1102" spans="1:20" ht="15.6" x14ac:dyDescent="0.3">
      <c r="A1102" s="3" t="s">
        <v>1171</v>
      </c>
      <c r="B1102" s="4">
        <v>46061</v>
      </c>
      <c r="C1102" s="5">
        <f>YEAR(SalesData[[#This Row],[Order Date]])</f>
        <v>2026</v>
      </c>
      <c r="D1102" s="6" t="str">
        <f>"Q"&amp;ROUNDUP(MONTH(SalesData[[#This Row],[Order Date]])/3,0)</f>
        <v>Q1</v>
      </c>
      <c r="E1102" s="7">
        <f>MONTH(SalesData[[#This Row],[Order Date]])</f>
        <v>2</v>
      </c>
      <c r="F1102" s="6" t="str">
        <f>TEXT(SalesData[[#This Row],[Order Date]],"mmm")</f>
        <v>Feb</v>
      </c>
      <c r="G1102" s="8" t="s">
        <v>28</v>
      </c>
      <c r="H1102" s="8" t="s">
        <v>29</v>
      </c>
      <c r="I1102" s="8" t="s">
        <v>23</v>
      </c>
      <c r="J1102" s="8" t="s">
        <v>24</v>
      </c>
      <c r="K1102" s="8" t="s">
        <v>25</v>
      </c>
      <c r="L1102" s="8" t="s">
        <v>74</v>
      </c>
      <c r="M1102" s="7">
        <v>3</v>
      </c>
      <c r="N1102" s="2">
        <v>90.04</v>
      </c>
      <c r="O1102" s="9">
        <v>0.05</v>
      </c>
      <c r="P1102" s="2">
        <v>45.25</v>
      </c>
      <c r="Q1102" s="2">
        <f t="shared" si="68"/>
        <v>256.61399999999998</v>
      </c>
      <c r="R1102" s="2">
        <f t="shared" si="69"/>
        <v>135.75</v>
      </c>
      <c r="S1102" s="2">
        <f t="shared" si="70"/>
        <v>120.86399999999998</v>
      </c>
      <c r="T1102" s="6">
        <f t="shared" si="71"/>
        <v>0.47099534709719654</v>
      </c>
    </row>
    <row r="1103" spans="1:20" ht="15.6" x14ac:dyDescent="0.3">
      <c r="A1103" s="3" t="s">
        <v>1172</v>
      </c>
      <c r="B1103" s="4">
        <v>46026</v>
      </c>
      <c r="C1103" s="5">
        <f>YEAR(SalesData[[#This Row],[Order Date]])</f>
        <v>2026</v>
      </c>
      <c r="D1103" s="6" t="str">
        <f>"Q"&amp;ROUNDUP(MONTH(SalesData[[#This Row],[Order Date]])/3,0)</f>
        <v>Q1</v>
      </c>
      <c r="E1103" s="7">
        <f>MONTH(SalesData[[#This Row],[Order Date]])</f>
        <v>1</v>
      </c>
      <c r="F1103" s="6" t="str">
        <f>TEXT(SalesData[[#This Row],[Order Date]],"mmm")</f>
        <v>Jan</v>
      </c>
      <c r="G1103" s="8" t="s">
        <v>54</v>
      </c>
      <c r="H1103" s="8" t="s">
        <v>55</v>
      </c>
      <c r="I1103" s="8" t="s">
        <v>30</v>
      </c>
      <c r="J1103" s="8" t="s">
        <v>31</v>
      </c>
      <c r="K1103" s="8" t="s">
        <v>98</v>
      </c>
      <c r="L1103" s="8" t="s">
        <v>99</v>
      </c>
      <c r="M1103" s="7">
        <v>2</v>
      </c>
      <c r="N1103" s="2">
        <v>124.97</v>
      </c>
      <c r="O1103" s="9">
        <v>0.1</v>
      </c>
      <c r="P1103" s="2">
        <v>67.36</v>
      </c>
      <c r="Q1103" s="2">
        <f t="shared" si="68"/>
        <v>224.946</v>
      </c>
      <c r="R1103" s="2">
        <f t="shared" si="69"/>
        <v>134.72</v>
      </c>
      <c r="S1103" s="2">
        <f t="shared" si="70"/>
        <v>90.225999999999999</v>
      </c>
      <c r="T1103" s="6">
        <f t="shared" si="71"/>
        <v>0.40110070861451191</v>
      </c>
    </row>
    <row r="1104" spans="1:20" ht="15.6" x14ac:dyDescent="0.3">
      <c r="A1104" s="3" t="s">
        <v>1173</v>
      </c>
      <c r="B1104" s="4">
        <v>46055</v>
      </c>
      <c r="C1104" s="5">
        <f>YEAR(SalesData[[#This Row],[Order Date]])</f>
        <v>2026</v>
      </c>
      <c r="D1104" s="6" t="str">
        <f>"Q"&amp;ROUNDUP(MONTH(SalesData[[#This Row],[Order Date]])/3,0)</f>
        <v>Q1</v>
      </c>
      <c r="E1104" s="7">
        <f>MONTH(SalesData[[#This Row],[Order Date]])</f>
        <v>2</v>
      </c>
      <c r="F1104" s="6" t="str">
        <f>TEXT(SalesData[[#This Row],[Order Date]],"mmm")</f>
        <v>Feb</v>
      </c>
      <c r="G1104" s="8" t="s">
        <v>54</v>
      </c>
      <c r="H1104" s="8" t="s">
        <v>57</v>
      </c>
      <c r="I1104" s="8" t="s">
        <v>48</v>
      </c>
      <c r="J1104" s="8" t="s">
        <v>31</v>
      </c>
      <c r="K1104" s="8" t="s">
        <v>25</v>
      </c>
      <c r="L1104" s="8" t="s">
        <v>74</v>
      </c>
      <c r="M1104" s="7">
        <v>1</v>
      </c>
      <c r="N1104" s="2">
        <v>93.78</v>
      </c>
      <c r="O1104" s="9">
        <v>0</v>
      </c>
      <c r="P1104" s="2">
        <v>44.21</v>
      </c>
      <c r="Q1104" s="2">
        <f t="shared" si="68"/>
        <v>93.78</v>
      </c>
      <c r="R1104" s="2">
        <f t="shared" si="69"/>
        <v>44.21</v>
      </c>
      <c r="S1104" s="2">
        <f t="shared" si="70"/>
        <v>49.57</v>
      </c>
      <c r="T1104" s="6">
        <f t="shared" si="71"/>
        <v>0.52857752185967155</v>
      </c>
    </row>
    <row r="1105" spans="1:20" ht="15.6" x14ac:dyDescent="0.3">
      <c r="A1105" s="3" t="s">
        <v>1174</v>
      </c>
      <c r="B1105" s="4">
        <v>46165</v>
      </c>
      <c r="C1105" s="5">
        <f>YEAR(SalesData[[#This Row],[Order Date]])</f>
        <v>2026</v>
      </c>
      <c r="D1105" s="6" t="str">
        <f>"Q"&amp;ROUNDUP(MONTH(SalesData[[#This Row],[Order Date]])/3,0)</f>
        <v>Q2</v>
      </c>
      <c r="E1105" s="7">
        <f>MONTH(SalesData[[#This Row],[Order Date]])</f>
        <v>5</v>
      </c>
      <c r="F1105" s="6" t="str">
        <f>TEXT(SalesData[[#This Row],[Order Date]],"mmm")</f>
        <v>May</v>
      </c>
      <c r="G1105" s="8" t="s">
        <v>28</v>
      </c>
      <c r="H1105" s="8" t="s">
        <v>29</v>
      </c>
      <c r="I1105" s="8" t="s">
        <v>30</v>
      </c>
      <c r="J1105" s="8" t="s">
        <v>31</v>
      </c>
      <c r="K1105" s="8" t="s">
        <v>51</v>
      </c>
      <c r="L1105" s="8" t="s">
        <v>58</v>
      </c>
      <c r="M1105" s="7">
        <v>1</v>
      </c>
      <c r="N1105" s="2">
        <v>100.87</v>
      </c>
      <c r="O1105" s="9">
        <v>0</v>
      </c>
      <c r="P1105" s="2">
        <v>50.4</v>
      </c>
      <c r="Q1105" s="2">
        <f t="shared" si="68"/>
        <v>100.87</v>
      </c>
      <c r="R1105" s="2">
        <f t="shared" si="69"/>
        <v>50.4</v>
      </c>
      <c r="S1105" s="2">
        <f t="shared" si="70"/>
        <v>50.470000000000006</v>
      </c>
      <c r="T1105" s="6">
        <f t="shared" si="71"/>
        <v>0.5003469812630118</v>
      </c>
    </row>
    <row r="1106" spans="1:20" ht="15.6" x14ac:dyDescent="0.3">
      <c r="A1106" s="3" t="s">
        <v>1175</v>
      </c>
      <c r="B1106" s="4">
        <v>46284</v>
      </c>
      <c r="C1106" s="5">
        <f>YEAR(SalesData[[#This Row],[Order Date]])</f>
        <v>2026</v>
      </c>
      <c r="D1106" s="6" t="str">
        <f>"Q"&amp;ROUNDUP(MONTH(SalesData[[#This Row],[Order Date]])/3,0)</f>
        <v>Q3</v>
      </c>
      <c r="E1106" s="7">
        <f>MONTH(SalesData[[#This Row],[Order Date]])</f>
        <v>9</v>
      </c>
      <c r="F1106" s="6" t="str">
        <f>TEXT(SalesData[[#This Row],[Order Date]],"mmm")</f>
        <v>Sep</v>
      </c>
      <c r="G1106" s="8" t="s">
        <v>28</v>
      </c>
      <c r="H1106" s="8" t="s">
        <v>86</v>
      </c>
      <c r="I1106" s="8" t="s">
        <v>23</v>
      </c>
      <c r="J1106" s="8" t="s">
        <v>36</v>
      </c>
      <c r="K1106" s="8" t="s">
        <v>51</v>
      </c>
      <c r="L1106" s="8" t="s">
        <v>52</v>
      </c>
      <c r="M1106" s="7">
        <v>4</v>
      </c>
      <c r="N1106" s="2">
        <v>49.93</v>
      </c>
      <c r="O1106" s="9">
        <v>0</v>
      </c>
      <c r="P1106" s="2">
        <v>22.99</v>
      </c>
      <c r="Q1106" s="2">
        <f t="shared" si="68"/>
        <v>199.72</v>
      </c>
      <c r="R1106" s="2">
        <f t="shared" si="69"/>
        <v>91.96</v>
      </c>
      <c r="S1106" s="2">
        <f t="shared" si="70"/>
        <v>107.76</v>
      </c>
      <c r="T1106" s="6">
        <f t="shared" si="71"/>
        <v>0.53955537752853999</v>
      </c>
    </row>
    <row r="1107" spans="1:20" ht="15.6" x14ac:dyDescent="0.3">
      <c r="A1107" s="3" t="s">
        <v>1176</v>
      </c>
      <c r="B1107" s="4">
        <v>46117</v>
      </c>
      <c r="C1107" s="5">
        <f>YEAR(SalesData[[#This Row],[Order Date]])</f>
        <v>2026</v>
      </c>
      <c r="D1107" s="6" t="str">
        <f>"Q"&amp;ROUNDUP(MONTH(SalesData[[#This Row],[Order Date]])/3,0)</f>
        <v>Q2</v>
      </c>
      <c r="E1107" s="7">
        <f>MONTH(SalesData[[#This Row],[Order Date]])</f>
        <v>4</v>
      </c>
      <c r="F1107" s="6" t="str">
        <f>TEXT(SalesData[[#This Row],[Order Date]],"mmm")</f>
        <v>Apr</v>
      </c>
      <c r="G1107" s="8" t="s">
        <v>54</v>
      </c>
      <c r="H1107" s="8" t="s">
        <v>55</v>
      </c>
      <c r="I1107" s="8" t="s">
        <v>23</v>
      </c>
      <c r="J1107" s="8" t="s">
        <v>31</v>
      </c>
      <c r="K1107" s="8" t="s">
        <v>32</v>
      </c>
      <c r="L1107" s="8" t="s">
        <v>33</v>
      </c>
      <c r="M1107" s="7">
        <v>1</v>
      </c>
      <c r="N1107" s="2">
        <v>35.4</v>
      </c>
      <c r="O1107" s="9">
        <v>0</v>
      </c>
      <c r="P1107" s="2">
        <v>13.37</v>
      </c>
      <c r="Q1107" s="2">
        <f t="shared" si="68"/>
        <v>35.4</v>
      </c>
      <c r="R1107" s="2">
        <f t="shared" si="69"/>
        <v>13.37</v>
      </c>
      <c r="S1107" s="2">
        <f t="shared" si="70"/>
        <v>22.03</v>
      </c>
      <c r="T1107" s="6">
        <f t="shared" si="71"/>
        <v>0.62231638418079105</v>
      </c>
    </row>
    <row r="1108" spans="1:20" ht="15.6" x14ac:dyDescent="0.3">
      <c r="A1108" s="3" t="s">
        <v>1177</v>
      </c>
      <c r="B1108" s="4">
        <v>46236</v>
      </c>
      <c r="C1108" s="5">
        <f>YEAR(SalesData[[#This Row],[Order Date]])</f>
        <v>2026</v>
      </c>
      <c r="D1108" s="6" t="str">
        <f>"Q"&amp;ROUNDUP(MONTH(SalesData[[#This Row],[Order Date]])/3,0)</f>
        <v>Q3</v>
      </c>
      <c r="E1108" s="7">
        <f>MONTH(SalesData[[#This Row],[Order Date]])</f>
        <v>8</v>
      </c>
      <c r="F1108" s="6" t="str">
        <f>TEXT(SalesData[[#This Row],[Order Date]],"mmm")</f>
        <v>Aug</v>
      </c>
      <c r="G1108" s="8" t="s">
        <v>61</v>
      </c>
      <c r="H1108" s="8" t="s">
        <v>105</v>
      </c>
      <c r="I1108" s="8" t="s">
        <v>30</v>
      </c>
      <c r="J1108" s="8" t="s">
        <v>24</v>
      </c>
      <c r="K1108" s="8" t="s">
        <v>32</v>
      </c>
      <c r="L1108" s="8" t="s">
        <v>33</v>
      </c>
      <c r="M1108" s="7">
        <v>1</v>
      </c>
      <c r="N1108" s="2">
        <v>35.74</v>
      </c>
      <c r="O1108" s="9">
        <v>0</v>
      </c>
      <c r="P1108" s="2">
        <v>13.49</v>
      </c>
      <c r="Q1108" s="2">
        <f t="shared" si="68"/>
        <v>35.74</v>
      </c>
      <c r="R1108" s="2">
        <f t="shared" si="69"/>
        <v>13.49</v>
      </c>
      <c r="S1108" s="2">
        <f t="shared" si="70"/>
        <v>22.25</v>
      </c>
      <c r="T1108" s="6">
        <f t="shared" si="71"/>
        <v>0.62255176273083379</v>
      </c>
    </row>
    <row r="1109" spans="1:20" ht="15.6" x14ac:dyDescent="0.3">
      <c r="A1109" s="3" t="s">
        <v>1178</v>
      </c>
      <c r="B1109" s="4">
        <v>46025</v>
      </c>
      <c r="C1109" s="5">
        <f>YEAR(SalesData[[#This Row],[Order Date]])</f>
        <v>2026</v>
      </c>
      <c r="D1109" s="6" t="str">
        <f>"Q"&amp;ROUNDUP(MONTH(SalesData[[#This Row],[Order Date]])/3,0)</f>
        <v>Q1</v>
      </c>
      <c r="E1109" s="7">
        <f>MONTH(SalesData[[#This Row],[Order Date]])</f>
        <v>1</v>
      </c>
      <c r="F1109" s="6" t="str">
        <f>TEXT(SalesData[[#This Row],[Order Date]],"mmm")</f>
        <v>Jan</v>
      </c>
      <c r="G1109" s="8" t="s">
        <v>21</v>
      </c>
      <c r="H1109" s="8" t="s">
        <v>44</v>
      </c>
      <c r="I1109" s="8" t="s">
        <v>45</v>
      </c>
      <c r="J1109" s="8" t="s">
        <v>31</v>
      </c>
      <c r="K1109" s="8" t="s">
        <v>51</v>
      </c>
      <c r="L1109" s="8" t="s">
        <v>52</v>
      </c>
      <c r="M1109" s="7">
        <v>8</v>
      </c>
      <c r="N1109" s="2">
        <v>49.6</v>
      </c>
      <c r="O1109" s="9">
        <v>0.1</v>
      </c>
      <c r="P1109" s="2">
        <v>23.05</v>
      </c>
      <c r="Q1109" s="2">
        <f t="shared" si="68"/>
        <v>357.12</v>
      </c>
      <c r="R1109" s="2">
        <f t="shared" si="69"/>
        <v>184.4</v>
      </c>
      <c r="S1109" s="2">
        <f t="shared" si="70"/>
        <v>172.72</v>
      </c>
      <c r="T1109" s="6">
        <f t="shared" si="71"/>
        <v>0.4836469534050179</v>
      </c>
    </row>
    <row r="1110" spans="1:20" ht="15.6" x14ac:dyDescent="0.3">
      <c r="A1110" s="3" t="s">
        <v>1179</v>
      </c>
      <c r="B1110" s="4">
        <v>46214</v>
      </c>
      <c r="C1110" s="5">
        <f>YEAR(SalesData[[#This Row],[Order Date]])</f>
        <v>2026</v>
      </c>
      <c r="D1110" s="6" t="str">
        <f>"Q"&amp;ROUNDUP(MONTH(SalesData[[#This Row],[Order Date]])/3,0)</f>
        <v>Q3</v>
      </c>
      <c r="E1110" s="7">
        <f>MONTH(SalesData[[#This Row],[Order Date]])</f>
        <v>7</v>
      </c>
      <c r="F1110" s="6" t="str">
        <f>TEXT(SalesData[[#This Row],[Order Date]],"mmm")</f>
        <v>Jul</v>
      </c>
      <c r="G1110" s="8" t="s">
        <v>54</v>
      </c>
      <c r="H1110" s="8" t="s">
        <v>55</v>
      </c>
      <c r="I1110" s="8" t="s">
        <v>30</v>
      </c>
      <c r="J1110" s="8" t="s">
        <v>24</v>
      </c>
      <c r="K1110" s="8" t="s">
        <v>39</v>
      </c>
      <c r="L1110" s="8" t="s">
        <v>40</v>
      </c>
      <c r="M1110" s="7">
        <v>1</v>
      </c>
      <c r="N1110" s="2">
        <v>195.38</v>
      </c>
      <c r="O1110" s="9">
        <v>0.05</v>
      </c>
      <c r="P1110" s="2">
        <v>101.67</v>
      </c>
      <c r="Q1110" s="2">
        <f t="shared" si="68"/>
        <v>185.61099999999999</v>
      </c>
      <c r="R1110" s="2">
        <f t="shared" si="69"/>
        <v>101.67</v>
      </c>
      <c r="S1110" s="2">
        <f t="shared" si="70"/>
        <v>83.940999999999988</v>
      </c>
      <c r="T1110" s="6">
        <f t="shared" si="71"/>
        <v>0.45224151585843508</v>
      </c>
    </row>
    <row r="1111" spans="1:20" ht="15.6" x14ac:dyDescent="0.3">
      <c r="A1111" s="3" t="s">
        <v>1180</v>
      </c>
      <c r="B1111" s="4">
        <v>46054</v>
      </c>
      <c r="C1111" s="5">
        <f>YEAR(SalesData[[#This Row],[Order Date]])</f>
        <v>2026</v>
      </c>
      <c r="D1111" s="6" t="str">
        <f>"Q"&amp;ROUNDUP(MONTH(SalesData[[#This Row],[Order Date]])/3,0)</f>
        <v>Q1</v>
      </c>
      <c r="E1111" s="7">
        <f>MONTH(SalesData[[#This Row],[Order Date]])</f>
        <v>2</v>
      </c>
      <c r="F1111" s="6" t="str">
        <f>TEXT(SalesData[[#This Row],[Order Date]],"mmm")</f>
        <v>Feb</v>
      </c>
      <c r="G1111" s="8" t="s">
        <v>28</v>
      </c>
      <c r="H1111" s="8" t="s">
        <v>86</v>
      </c>
      <c r="I1111" s="8" t="s">
        <v>48</v>
      </c>
      <c r="J1111" s="8" t="s">
        <v>24</v>
      </c>
      <c r="K1111" s="8" t="s">
        <v>25</v>
      </c>
      <c r="L1111" s="8" t="s">
        <v>70</v>
      </c>
      <c r="M1111" s="7">
        <v>2</v>
      </c>
      <c r="N1111" s="2">
        <v>140.47</v>
      </c>
      <c r="O1111" s="9">
        <v>0.05</v>
      </c>
      <c r="P1111" s="2">
        <v>78.39</v>
      </c>
      <c r="Q1111" s="2">
        <f t="shared" si="68"/>
        <v>266.89299999999997</v>
      </c>
      <c r="R1111" s="2">
        <f t="shared" si="69"/>
        <v>156.78</v>
      </c>
      <c r="S1111" s="2">
        <f t="shared" si="70"/>
        <v>110.11299999999997</v>
      </c>
      <c r="T1111" s="6">
        <f t="shared" si="71"/>
        <v>0.41257357817552348</v>
      </c>
    </row>
    <row r="1112" spans="1:20" ht="15.6" x14ac:dyDescent="0.3">
      <c r="A1112" s="3" t="s">
        <v>1181</v>
      </c>
      <c r="B1112" s="4">
        <v>46261</v>
      </c>
      <c r="C1112" s="5">
        <f>YEAR(SalesData[[#This Row],[Order Date]])</f>
        <v>2026</v>
      </c>
      <c r="D1112" s="6" t="str">
        <f>"Q"&amp;ROUNDUP(MONTH(SalesData[[#This Row],[Order Date]])/3,0)</f>
        <v>Q3</v>
      </c>
      <c r="E1112" s="7">
        <f>MONTH(SalesData[[#This Row],[Order Date]])</f>
        <v>8</v>
      </c>
      <c r="F1112" s="6" t="str">
        <f>TEXT(SalesData[[#This Row],[Order Date]],"mmm")</f>
        <v>Aug</v>
      </c>
      <c r="G1112" s="8" t="s">
        <v>54</v>
      </c>
      <c r="H1112" s="8" t="s">
        <v>55</v>
      </c>
      <c r="I1112" s="8" t="s">
        <v>30</v>
      </c>
      <c r="J1112" s="8" t="s">
        <v>24</v>
      </c>
      <c r="K1112" s="8" t="s">
        <v>25</v>
      </c>
      <c r="L1112" s="8" t="s">
        <v>26</v>
      </c>
      <c r="M1112" s="7">
        <v>1</v>
      </c>
      <c r="N1112" s="2">
        <v>156.94999999999999</v>
      </c>
      <c r="O1112" s="9">
        <v>0</v>
      </c>
      <c r="P1112" s="2">
        <v>80.41</v>
      </c>
      <c r="Q1112" s="2">
        <f t="shared" si="68"/>
        <v>156.94999999999999</v>
      </c>
      <c r="R1112" s="2">
        <f t="shared" si="69"/>
        <v>80.41</v>
      </c>
      <c r="S1112" s="2">
        <f t="shared" si="70"/>
        <v>76.539999999999992</v>
      </c>
      <c r="T1112" s="6">
        <f t="shared" si="71"/>
        <v>0.48767123287671232</v>
      </c>
    </row>
    <row r="1113" spans="1:20" ht="15.6" x14ac:dyDescent="0.3">
      <c r="A1113" s="3" t="s">
        <v>1182</v>
      </c>
      <c r="B1113" s="4">
        <v>46119</v>
      </c>
      <c r="C1113" s="5">
        <f>YEAR(SalesData[[#This Row],[Order Date]])</f>
        <v>2026</v>
      </c>
      <c r="D1113" s="6" t="str">
        <f>"Q"&amp;ROUNDUP(MONTH(SalesData[[#This Row],[Order Date]])/3,0)</f>
        <v>Q2</v>
      </c>
      <c r="E1113" s="7">
        <f>MONTH(SalesData[[#This Row],[Order Date]])</f>
        <v>4</v>
      </c>
      <c r="F1113" s="6" t="str">
        <f>TEXT(SalesData[[#This Row],[Order Date]],"mmm")</f>
        <v>Apr</v>
      </c>
      <c r="G1113" s="8" t="s">
        <v>54</v>
      </c>
      <c r="H1113" s="8" t="s">
        <v>112</v>
      </c>
      <c r="I1113" s="8" t="s">
        <v>23</v>
      </c>
      <c r="J1113" s="8" t="s">
        <v>24</v>
      </c>
      <c r="K1113" s="8" t="s">
        <v>98</v>
      </c>
      <c r="L1113" s="8" t="s">
        <v>103</v>
      </c>
      <c r="M1113" s="7">
        <v>1</v>
      </c>
      <c r="N1113" s="2">
        <v>51.36</v>
      </c>
      <c r="O1113" s="9">
        <v>0</v>
      </c>
      <c r="P1113" s="2">
        <v>22.21</v>
      </c>
      <c r="Q1113" s="2">
        <f t="shared" si="68"/>
        <v>51.36</v>
      </c>
      <c r="R1113" s="2">
        <f t="shared" si="69"/>
        <v>22.21</v>
      </c>
      <c r="S1113" s="2">
        <f t="shared" si="70"/>
        <v>29.15</v>
      </c>
      <c r="T1113" s="6">
        <f t="shared" si="71"/>
        <v>0.56756230529595009</v>
      </c>
    </row>
    <row r="1114" spans="1:20" ht="15.6" x14ac:dyDescent="0.3">
      <c r="A1114" s="3" t="s">
        <v>1183</v>
      </c>
      <c r="B1114" s="4">
        <v>46302</v>
      </c>
      <c r="C1114" s="5">
        <f>YEAR(SalesData[[#This Row],[Order Date]])</f>
        <v>2026</v>
      </c>
      <c r="D1114" s="6" t="str">
        <f>"Q"&amp;ROUNDUP(MONTH(SalesData[[#This Row],[Order Date]])/3,0)</f>
        <v>Q4</v>
      </c>
      <c r="E1114" s="7">
        <f>MONTH(SalesData[[#This Row],[Order Date]])</f>
        <v>10</v>
      </c>
      <c r="F1114" s="6" t="str">
        <f>TEXT(SalesData[[#This Row],[Order Date]],"mmm")</f>
        <v>Oct</v>
      </c>
      <c r="G1114" s="8" t="s">
        <v>61</v>
      </c>
      <c r="H1114" s="8" t="s">
        <v>105</v>
      </c>
      <c r="I1114" s="8" t="s">
        <v>30</v>
      </c>
      <c r="J1114" s="8" t="s">
        <v>31</v>
      </c>
      <c r="K1114" s="8" t="s">
        <v>51</v>
      </c>
      <c r="L1114" s="8" t="s">
        <v>58</v>
      </c>
      <c r="M1114" s="7">
        <v>1</v>
      </c>
      <c r="N1114" s="2">
        <v>103.48</v>
      </c>
      <c r="O1114" s="9">
        <v>0.1</v>
      </c>
      <c r="P1114" s="2">
        <v>51.33</v>
      </c>
      <c r="Q1114" s="2">
        <f t="shared" si="68"/>
        <v>93.132000000000005</v>
      </c>
      <c r="R1114" s="2">
        <f t="shared" si="69"/>
        <v>51.33</v>
      </c>
      <c r="S1114" s="2">
        <f t="shared" si="70"/>
        <v>41.802000000000007</v>
      </c>
      <c r="T1114" s="6">
        <f t="shared" si="71"/>
        <v>0.4488467980930293</v>
      </c>
    </row>
    <row r="1115" spans="1:20" ht="15.6" x14ac:dyDescent="0.3">
      <c r="A1115" s="3" t="s">
        <v>1184</v>
      </c>
      <c r="B1115" s="4">
        <v>46250</v>
      </c>
      <c r="C1115" s="5">
        <f>YEAR(SalesData[[#This Row],[Order Date]])</f>
        <v>2026</v>
      </c>
      <c r="D1115" s="6" t="str">
        <f>"Q"&amp;ROUNDUP(MONTH(SalesData[[#This Row],[Order Date]])/3,0)</f>
        <v>Q3</v>
      </c>
      <c r="E1115" s="7">
        <f>MONTH(SalesData[[#This Row],[Order Date]])</f>
        <v>8</v>
      </c>
      <c r="F1115" s="6" t="str">
        <f>TEXT(SalesData[[#This Row],[Order Date]],"mmm")</f>
        <v>Aug</v>
      </c>
      <c r="G1115" s="8" t="s">
        <v>61</v>
      </c>
      <c r="H1115" s="8" t="s">
        <v>76</v>
      </c>
      <c r="I1115" s="8" t="s">
        <v>23</v>
      </c>
      <c r="J1115" s="8" t="s">
        <v>24</v>
      </c>
      <c r="K1115" s="8" t="s">
        <v>32</v>
      </c>
      <c r="L1115" s="8" t="s">
        <v>33</v>
      </c>
      <c r="M1115" s="7">
        <v>3</v>
      </c>
      <c r="N1115" s="2">
        <v>36.35</v>
      </c>
      <c r="O1115" s="9">
        <v>0</v>
      </c>
      <c r="P1115" s="2">
        <v>13.42</v>
      </c>
      <c r="Q1115" s="2">
        <f t="shared" si="68"/>
        <v>109.05000000000001</v>
      </c>
      <c r="R1115" s="2">
        <f t="shared" si="69"/>
        <v>40.26</v>
      </c>
      <c r="S1115" s="2">
        <f t="shared" si="70"/>
        <v>68.79000000000002</v>
      </c>
      <c r="T1115" s="6">
        <f t="shared" si="71"/>
        <v>0.63081155433287495</v>
      </c>
    </row>
    <row r="1116" spans="1:20" ht="15.6" x14ac:dyDescent="0.3">
      <c r="A1116" s="3" t="s">
        <v>1185</v>
      </c>
      <c r="B1116" s="4">
        <v>46237</v>
      </c>
      <c r="C1116" s="5">
        <f>YEAR(SalesData[[#This Row],[Order Date]])</f>
        <v>2026</v>
      </c>
      <c r="D1116" s="6" t="str">
        <f>"Q"&amp;ROUNDUP(MONTH(SalesData[[#This Row],[Order Date]])/3,0)</f>
        <v>Q3</v>
      </c>
      <c r="E1116" s="7">
        <f>MONTH(SalesData[[#This Row],[Order Date]])</f>
        <v>8</v>
      </c>
      <c r="F1116" s="6" t="str">
        <f>TEXT(SalesData[[#This Row],[Order Date]],"mmm")</f>
        <v>Aug</v>
      </c>
      <c r="G1116" s="8" t="s">
        <v>21</v>
      </c>
      <c r="H1116" s="8" t="s">
        <v>89</v>
      </c>
      <c r="I1116" s="8" t="s">
        <v>48</v>
      </c>
      <c r="J1116" s="8" t="s">
        <v>31</v>
      </c>
      <c r="K1116" s="8" t="s">
        <v>32</v>
      </c>
      <c r="L1116" s="8" t="s">
        <v>33</v>
      </c>
      <c r="M1116" s="7">
        <v>2</v>
      </c>
      <c r="N1116" s="2">
        <v>36.15</v>
      </c>
      <c r="O1116" s="9">
        <v>0.1</v>
      </c>
      <c r="P1116" s="2">
        <v>13.19</v>
      </c>
      <c r="Q1116" s="2">
        <f t="shared" si="68"/>
        <v>65.069999999999993</v>
      </c>
      <c r="R1116" s="2">
        <f t="shared" si="69"/>
        <v>26.38</v>
      </c>
      <c r="S1116" s="2">
        <f t="shared" si="70"/>
        <v>38.69</v>
      </c>
      <c r="T1116" s="6">
        <f t="shared" si="71"/>
        <v>0.59459044106347014</v>
      </c>
    </row>
    <row r="1117" spans="1:20" ht="15.6" x14ac:dyDescent="0.3">
      <c r="A1117" s="3" t="s">
        <v>1186</v>
      </c>
      <c r="B1117" s="4">
        <v>46161</v>
      </c>
      <c r="C1117" s="5">
        <f>YEAR(SalesData[[#This Row],[Order Date]])</f>
        <v>2026</v>
      </c>
      <c r="D1117" s="6" t="str">
        <f>"Q"&amp;ROUNDUP(MONTH(SalesData[[#This Row],[Order Date]])/3,0)</f>
        <v>Q2</v>
      </c>
      <c r="E1117" s="7">
        <f>MONTH(SalesData[[#This Row],[Order Date]])</f>
        <v>5</v>
      </c>
      <c r="F1117" s="6" t="str">
        <f>TEXT(SalesData[[#This Row],[Order Date]],"mmm")</f>
        <v>May</v>
      </c>
      <c r="G1117" s="8" t="s">
        <v>28</v>
      </c>
      <c r="H1117" s="8" t="s">
        <v>29</v>
      </c>
      <c r="I1117" s="8" t="s">
        <v>30</v>
      </c>
      <c r="J1117" s="8" t="s">
        <v>36</v>
      </c>
      <c r="K1117" s="8" t="s">
        <v>51</v>
      </c>
      <c r="L1117" s="8" t="s">
        <v>95</v>
      </c>
      <c r="M1117" s="7">
        <v>2</v>
      </c>
      <c r="N1117" s="2">
        <v>82.85</v>
      </c>
      <c r="O1117" s="9">
        <v>0</v>
      </c>
      <c r="P1117" s="2">
        <v>42.53</v>
      </c>
      <c r="Q1117" s="2">
        <f t="shared" si="68"/>
        <v>165.7</v>
      </c>
      <c r="R1117" s="2">
        <f t="shared" si="69"/>
        <v>85.06</v>
      </c>
      <c r="S1117" s="2">
        <f t="shared" si="70"/>
        <v>80.639999999999986</v>
      </c>
      <c r="T1117" s="6">
        <f t="shared" si="71"/>
        <v>0.48666264333132164</v>
      </c>
    </row>
    <row r="1118" spans="1:20" ht="15.6" x14ac:dyDescent="0.3">
      <c r="A1118" s="3" t="s">
        <v>1187</v>
      </c>
      <c r="B1118" s="4">
        <v>46095</v>
      </c>
      <c r="C1118" s="5">
        <f>YEAR(SalesData[[#This Row],[Order Date]])</f>
        <v>2026</v>
      </c>
      <c r="D1118" s="6" t="str">
        <f>"Q"&amp;ROUNDUP(MONTH(SalesData[[#This Row],[Order Date]])/3,0)</f>
        <v>Q1</v>
      </c>
      <c r="E1118" s="7">
        <f>MONTH(SalesData[[#This Row],[Order Date]])</f>
        <v>3</v>
      </c>
      <c r="F1118" s="6" t="str">
        <f>TEXT(SalesData[[#This Row],[Order Date]],"mmm")</f>
        <v>Mar</v>
      </c>
      <c r="G1118" s="8" t="s">
        <v>54</v>
      </c>
      <c r="H1118" s="8" t="s">
        <v>92</v>
      </c>
      <c r="I1118" s="8" t="s">
        <v>30</v>
      </c>
      <c r="J1118" s="8" t="s">
        <v>24</v>
      </c>
      <c r="K1118" s="8" t="s">
        <v>51</v>
      </c>
      <c r="L1118" s="8" t="s">
        <v>52</v>
      </c>
      <c r="M1118" s="7">
        <v>1</v>
      </c>
      <c r="N1118" s="2">
        <v>51.86</v>
      </c>
      <c r="O1118" s="9">
        <v>0.1</v>
      </c>
      <c r="P1118" s="2">
        <v>22.34</v>
      </c>
      <c r="Q1118" s="2">
        <f t="shared" si="68"/>
        <v>46.673999999999999</v>
      </c>
      <c r="R1118" s="2">
        <f t="shared" si="69"/>
        <v>22.34</v>
      </c>
      <c r="S1118" s="2">
        <f t="shared" si="70"/>
        <v>24.334</v>
      </c>
      <c r="T1118" s="6">
        <f t="shared" si="71"/>
        <v>0.52136092899687192</v>
      </c>
    </row>
    <row r="1119" spans="1:20" ht="15.6" x14ac:dyDescent="0.3">
      <c r="A1119" s="3" t="s">
        <v>1188</v>
      </c>
      <c r="B1119" s="4">
        <v>46126</v>
      </c>
      <c r="C1119" s="5">
        <f>YEAR(SalesData[[#This Row],[Order Date]])</f>
        <v>2026</v>
      </c>
      <c r="D1119" s="6" t="str">
        <f>"Q"&amp;ROUNDUP(MONTH(SalesData[[#This Row],[Order Date]])/3,0)</f>
        <v>Q2</v>
      </c>
      <c r="E1119" s="7">
        <f>MONTH(SalesData[[#This Row],[Order Date]])</f>
        <v>4</v>
      </c>
      <c r="F1119" s="6" t="str">
        <f>TEXT(SalesData[[#This Row],[Order Date]],"mmm")</f>
        <v>Apr</v>
      </c>
      <c r="G1119" s="8" t="s">
        <v>28</v>
      </c>
      <c r="H1119" s="8" t="s">
        <v>29</v>
      </c>
      <c r="I1119" s="8" t="s">
        <v>30</v>
      </c>
      <c r="J1119" s="8" t="s">
        <v>31</v>
      </c>
      <c r="K1119" s="8" t="s">
        <v>32</v>
      </c>
      <c r="L1119" s="8" t="s">
        <v>65</v>
      </c>
      <c r="M1119" s="7">
        <v>2</v>
      </c>
      <c r="N1119" s="2">
        <v>47.56</v>
      </c>
      <c r="O1119" s="9">
        <v>0.05</v>
      </c>
      <c r="P1119" s="2">
        <v>18.649999999999999</v>
      </c>
      <c r="Q1119" s="2">
        <f t="shared" si="68"/>
        <v>90.364000000000004</v>
      </c>
      <c r="R1119" s="2">
        <f t="shared" si="69"/>
        <v>37.299999999999997</v>
      </c>
      <c r="S1119" s="2">
        <f t="shared" si="70"/>
        <v>53.064000000000007</v>
      </c>
      <c r="T1119" s="6">
        <f t="shared" si="71"/>
        <v>0.58722500110663545</v>
      </c>
    </row>
    <row r="1120" spans="1:20" ht="15.6" x14ac:dyDescent="0.3">
      <c r="A1120" s="3" t="s">
        <v>1189</v>
      </c>
      <c r="B1120" s="4">
        <v>46320</v>
      </c>
      <c r="C1120" s="5">
        <f>YEAR(SalesData[[#This Row],[Order Date]])</f>
        <v>2026</v>
      </c>
      <c r="D1120" s="6" t="str">
        <f>"Q"&amp;ROUNDUP(MONTH(SalesData[[#This Row],[Order Date]])/3,0)</f>
        <v>Q4</v>
      </c>
      <c r="E1120" s="7">
        <f>MONTH(SalesData[[#This Row],[Order Date]])</f>
        <v>10</v>
      </c>
      <c r="F1120" s="6" t="str">
        <f>TEXT(SalesData[[#This Row],[Order Date]],"mmm")</f>
        <v>Oct</v>
      </c>
      <c r="G1120" s="8" t="s">
        <v>21</v>
      </c>
      <c r="H1120" s="8" t="s">
        <v>44</v>
      </c>
      <c r="I1120" s="8" t="s">
        <v>30</v>
      </c>
      <c r="J1120" s="8" t="s">
        <v>24</v>
      </c>
      <c r="K1120" s="8" t="s">
        <v>25</v>
      </c>
      <c r="L1120" s="8" t="s">
        <v>49</v>
      </c>
      <c r="M1120" s="7">
        <v>1</v>
      </c>
      <c r="N1120" s="2">
        <v>71.17</v>
      </c>
      <c r="O1120" s="9">
        <v>0</v>
      </c>
      <c r="P1120" s="2">
        <v>32.57</v>
      </c>
      <c r="Q1120" s="2">
        <f t="shared" si="68"/>
        <v>71.17</v>
      </c>
      <c r="R1120" s="2">
        <f t="shared" si="69"/>
        <v>32.57</v>
      </c>
      <c r="S1120" s="2">
        <f t="shared" si="70"/>
        <v>38.6</v>
      </c>
      <c r="T1120" s="6">
        <f t="shared" si="71"/>
        <v>0.54236335534635383</v>
      </c>
    </row>
    <row r="1121" spans="1:20" ht="15.6" x14ac:dyDescent="0.3">
      <c r="A1121" s="3" t="s">
        <v>1190</v>
      </c>
      <c r="B1121" s="4">
        <v>46097</v>
      </c>
      <c r="C1121" s="5">
        <f>YEAR(SalesData[[#This Row],[Order Date]])</f>
        <v>2026</v>
      </c>
      <c r="D1121" s="6" t="str">
        <f>"Q"&amp;ROUNDUP(MONTH(SalesData[[#This Row],[Order Date]])/3,0)</f>
        <v>Q1</v>
      </c>
      <c r="E1121" s="7">
        <f>MONTH(SalesData[[#This Row],[Order Date]])</f>
        <v>3</v>
      </c>
      <c r="F1121" s="6" t="str">
        <f>TEXT(SalesData[[#This Row],[Order Date]],"mmm")</f>
        <v>Mar</v>
      </c>
      <c r="G1121" s="8" t="s">
        <v>54</v>
      </c>
      <c r="H1121" s="8" t="s">
        <v>82</v>
      </c>
      <c r="I1121" s="8" t="s">
        <v>30</v>
      </c>
      <c r="J1121" s="8" t="s">
        <v>24</v>
      </c>
      <c r="K1121" s="8" t="s">
        <v>32</v>
      </c>
      <c r="L1121" s="8" t="s">
        <v>33</v>
      </c>
      <c r="M1121" s="7">
        <v>1</v>
      </c>
      <c r="N1121" s="2">
        <v>37.119999999999997</v>
      </c>
      <c r="O1121" s="9">
        <v>0.1</v>
      </c>
      <c r="P1121" s="2">
        <v>13.39</v>
      </c>
      <c r="Q1121" s="2">
        <f t="shared" si="68"/>
        <v>33.408000000000001</v>
      </c>
      <c r="R1121" s="2">
        <f t="shared" si="69"/>
        <v>13.39</v>
      </c>
      <c r="S1121" s="2">
        <f t="shared" si="70"/>
        <v>20.018000000000001</v>
      </c>
      <c r="T1121" s="6">
        <f t="shared" si="71"/>
        <v>0.59919779693486586</v>
      </c>
    </row>
    <row r="1122" spans="1:20" ht="15.6" x14ac:dyDescent="0.3">
      <c r="A1122" s="3" t="s">
        <v>1191</v>
      </c>
      <c r="B1122" s="4">
        <v>46138</v>
      </c>
      <c r="C1122" s="5">
        <f>YEAR(SalesData[[#This Row],[Order Date]])</f>
        <v>2026</v>
      </c>
      <c r="D1122" s="6" t="str">
        <f>"Q"&amp;ROUNDUP(MONTH(SalesData[[#This Row],[Order Date]])/3,0)</f>
        <v>Q2</v>
      </c>
      <c r="E1122" s="7">
        <f>MONTH(SalesData[[#This Row],[Order Date]])</f>
        <v>4</v>
      </c>
      <c r="F1122" s="6" t="str">
        <f>TEXT(SalesData[[#This Row],[Order Date]],"mmm")</f>
        <v>Apr</v>
      </c>
      <c r="G1122" s="8" t="s">
        <v>21</v>
      </c>
      <c r="H1122" s="8" t="s">
        <v>22</v>
      </c>
      <c r="I1122" s="8" t="s">
        <v>48</v>
      </c>
      <c r="J1122" s="8" t="s">
        <v>24</v>
      </c>
      <c r="K1122" s="8" t="s">
        <v>32</v>
      </c>
      <c r="L1122" s="8" t="s">
        <v>33</v>
      </c>
      <c r="M1122" s="7">
        <v>3</v>
      </c>
      <c r="N1122" s="2">
        <v>36.58</v>
      </c>
      <c r="O1122" s="9">
        <v>0.05</v>
      </c>
      <c r="P1122" s="2">
        <v>13.71</v>
      </c>
      <c r="Q1122" s="2">
        <f t="shared" si="68"/>
        <v>104.25299999999999</v>
      </c>
      <c r="R1122" s="2">
        <f t="shared" si="69"/>
        <v>41.13</v>
      </c>
      <c r="S1122" s="2">
        <f t="shared" si="70"/>
        <v>63.122999999999983</v>
      </c>
      <c r="T1122" s="6">
        <f t="shared" si="71"/>
        <v>0.60547897902218628</v>
      </c>
    </row>
    <row r="1123" spans="1:20" ht="15.6" x14ac:dyDescent="0.3">
      <c r="A1123" s="3" t="s">
        <v>1192</v>
      </c>
      <c r="B1123" s="4">
        <v>46351</v>
      </c>
      <c r="C1123" s="5">
        <f>YEAR(SalesData[[#This Row],[Order Date]])</f>
        <v>2026</v>
      </c>
      <c r="D1123" s="6" t="str">
        <f>"Q"&amp;ROUNDUP(MONTH(SalesData[[#This Row],[Order Date]])/3,0)</f>
        <v>Q4</v>
      </c>
      <c r="E1123" s="7">
        <f>MONTH(SalesData[[#This Row],[Order Date]])</f>
        <v>11</v>
      </c>
      <c r="F1123" s="6" t="str">
        <f>TEXT(SalesData[[#This Row],[Order Date]],"mmm")</f>
        <v>Nov</v>
      </c>
      <c r="G1123" s="8" t="s">
        <v>54</v>
      </c>
      <c r="H1123" s="8" t="s">
        <v>57</v>
      </c>
      <c r="I1123" s="8" t="s">
        <v>48</v>
      </c>
      <c r="J1123" s="8" t="s">
        <v>24</v>
      </c>
      <c r="K1123" s="8" t="s">
        <v>25</v>
      </c>
      <c r="L1123" s="8" t="s">
        <v>70</v>
      </c>
      <c r="M1123" s="7">
        <v>1</v>
      </c>
      <c r="N1123" s="2">
        <v>144.25</v>
      </c>
      <c r="O1123" s="9">
        <v>0.1</v>
      </c>
      <c r="P1123" s="2">
        <v>79.55</v>
      </c>
      <c r="Q1123" s="2">
        <f t="shared" si="68"/>
        <v>129.82500000000002</v>
      </c>
      <c r="R1123" s="2">
        <f t="shared" si="69"/>
        <v>79.55</v>
      </c>
      <c r="S1123" s="2">
        <f t="shared" si="70"/>
        <v>50.27500000000002</v>
      </c>
      <c r="T1123" s="6">
        <f t="shared" si="71"/>
        <v>0.38725207009435791</v>
      </c>
    </row>
    <row r="1124" spans="1:20" ht="15.6" x14ac:dyDescent="0.3">
      <c r="A1124" s="3" t="s">
        <v>1193</v>
      </c>
      <c r="B1124" s="4">
        <v>46097</v>
      </c>
      <c r="C1124" s="5">
        <f>YEAR(SalesData[[#This Row],[Order Date]])</f>
        <v>2026</v>
      </c>
      <c r="D1124" s="6" t="str">
        <f>"Q"&amp;ROUNDUP(MONTH(SalesData[[#This Row],[Order Date]])/3,0)</f>
        <v>Q1</v>
      </c>
      <c r="E1124" s="7">
        <f>MONTH(SalesData[[#This Row],[Order Date]])</f>
        <v>3</v>
      </c>
      <c r="F1124" s="6" t="str">
        <f>TEXT(SalesData[[#This Row],[Order Date]],"mmm")</f>
        <v>Mar</v>
      </c>
      <c r="G1124" s="8" t="s">
        <v>28</v>
      </c>
      <c r="H1124" s="8" t="s">
        <v>29</v>
      </c>
      <c r="I1124" s="8" t="s">
        <v>23</v>
      </c>
      <c r="J1124" s="8" t="s">
        <v>31</v>
      </c>
      <c r="K1124" s="8" t="s">
        <v>25</v>
      </c>
      <c r="L1124" s="8" t="s">
        <v>26</v>
      </c>
      <c r="M1124" s="7">
        <v>2</v>
      </c>
      <c r="N1124" s="2">
        <v>156.09</v>
      </c>
      <c r="O1124" s="9">
        <v>0.1</v>
      </c>
      <c r="P1124" s="2">
        <v>79.72</v>
      </c>
      <c r="Q1124" s="2">
        <f t="shared" si="68"/>
        <v>280.96199999999999</v>
      </c>
      <c r="R1124" s="2">
        <f t="shared" si="69"/>
        <v>159.44</v>
      </c>
      <c r="S1124" s="2">
        <f t="shared" si="70"/>
        <v>121.52199999999999</v>
      </c>
      <c r="T1124" s="6">
        <f t="shared" si="71"/>
        <v>0.43252112385304775</v>
      </c>
    </row>
    <row r="1125" spans="1:20" ht="15.6" x14ac:dyDescent="0.3">
      <c r="A1125" s="3" t="s">
        <v>1194</v>
      </c>
      <c r="B1125" s="4">
        <v>46265</v>
      </c>
      <c r="C1125" s="5">
        <f>YEAR(SalesData[[#This Row],[Order Date]])</f>
        <v>2026</v>
      </c>
      <c r="D1125" s="6" t="str">
        <f>"Q"&amp;ROUNDUP(MONTH(SalesData[[#This Row],[Order Date]])/3,0)</f>
        <v>Q3</v>
      </c>
      <c r="E1125" s="7">
        <f>MONTH(SalesData[[#This Row],[Order Date]])</f>
        <v>8</v>
      </c>
      <c r="F1125" s="6" t="str">
        <f>TEXT(SalesData[[#This Row],[Order Date]],"mmm")</f>
        <v>Aug</v>
      </c>
      <c r="G1125" s="8" t="s">
        <v>54</v>
      </c>
      <c r="H1125" s="8" t="s">
        <v>57</v>
      </c>
      <c r="I1125" s="8" t="s">
        <v>30</v>
      </c>
      <c r="J1125" s="8" t="s">
        <v>24</v>
      </c>
      <c r="K1125" s="8" t="s">
        <v>32</v>
      </c>
      <c r="L1125" s="8" t="s">
        <v>65</v>
      </c>
      <c r="M1125" s="7">
        <v>1</v>
      </c>
      <c r="N1125" s="2">
        <v>46.59</v>
      </c>
      <c r="O1125" s="9">
        <v>0</v>
      </c>
      <c r="P1125" s="2">
        <v>18.47</v>
      </c>
      <c r="Q1125" s="2">
        <f t="shared" si="68"/>
        <v>46.59</v>
      </c>
      <c r="R1125" s="2">
        <f t="shared" si="69"/>
        <v>18.47</v>
      </c>
      <c r="S1125" s="2">
        <f t="shared" si="70"/>
        <v>28.120000000000005</v>
      </c>
      <c r="T1125" s="6">
        <f t="shared" si="71"/>
        <v>0.60356299635114841</v>
      </c>
    </row>
    <row r="1126" spans="1:20" ht="15.6" x14ac:dyDescent="0.3">
      <c r="A1126" s="3" t="s">
        <v>1195</v>
      </c>
      <c r="B1126" s="4">
        <v>46157</v>
      </c>
      <c r="C1126" s="5">
        <f>YEAR(SalesData[[#This Row],[Order Date]])</f>
        <v>2026</v>
      </c>
      <c r="D1126" s="6" t="str">
        <f>"Q"&amp;ROUNDUP(MONTH(SalesData[[#This Row],[Order Date]])/3,0)</f>
        <v>Q2</v>
      </c>
      <c r="E1126" s="7">
        <f>MONTH(SalesData[[#This Row],[Order Date]])</f>
        <v>5</v>
      </c>
      <c r="F1126" s="6" t="str">
        <f>TEXT(SalesData[[#This Row],[Order Date]],"mmm")</f>
        <v>May</v>
      </c>
      <c r="G1126" s="8" t="s">
        <v>54</v>
      </c>
      <c r="H1126" s="8" t="s">
        <v>112</v>
      </c>
      <c r="I1126" s="8" t="s">
        <v>45</v>
      </c>
      <c r="J1126" s="8" t="s">
        <v>36</v>
      </c>
      <c r="K1126" s="8" t="s">
        <v>32</v>
      </c>
      <c r="L1126" s="8" t="s">
        <v>33</v>
      </c>
      <c r="M1126" s="7">
        <v>6</v>
      </c>
      <c r="N1126" s="2">
        <v>35.92</v>
      </c>
      <c r="O1126" s="9">
        <v>0.15</v>
      </c>
      <c r="P1126" s="2">
        <v>13.3</v>
      </c>
      <c r="Q1126" s="2">
        <f t="shared" si="68"/>
        <v>183.19200000000001</v>
      </c>
      <c r="R1126" s="2">
        <f t="shared" si="69"/>
        <v>79.800000000000011</v>
      </c>
      <c r="S1126" s="2">
        <f t="shared" si="70"/>
        <v>103.392</v>
      </c>
      <c r="T1126" s="6">
        <f t="shared" si="71"/>
        <v>0.56439145814227687</v>
      </c>
    </row>
    <row r="1127" spans="1:20" ht="15.6" x14ac:dyDescent="0.3">
      <c r="A1127" s="3" t="s">
        <v>1196</v>
      </c>
      <c r="B1127" s="4">
        <v>46255</v>
      </c>
      <c r="C1127" s="5">
        <f>YEAR(SalesData[[#This Row],[Order Date]])</f>
        <v>2026</v>
      </c>
      <c r="D1127" s="6" t="str">
        <f>"Q"&amp;ROUNDUP(MONTH(SalesData[[#This Row],[Order Date]])/3,0)</f>
        <v>Q3</v>
      </c>
      <c r="E1127" s="7">
        <f>MONTH(SalesData[[#This Row],[Order Date]])</f>
        <v>8</v>
      </c>
      <c r="F1127" s="6" t="str">
        <f>TEXT(SalesData[[#This Row],[Order Date]],"mmm")</f>
        <v>Aug</v>
      </c>
      <c r="G1127" s="8" t="s">
        <v>61</v>
      </c>
      <c r="H1127" s="8" t="s">
        <v>108</v>
      </c>
      <c r="I1127" s="8" t="s">
        <v>23</v>
      </c>
      <c r="J1127" s="8" t="s">
        <v>24</v>
      </c>
      <c r="K1127" s="8" t="s">
        <v>51</v>
      </c>
      <c r="L1127" s="8" t="s">
        <v>95</v>
      </c>
      <c r="M1127" s="7">
        <v>1</v>
      </c>
      <c r="N1127" s="2">
        <v>80.7</v>
      </c>
      <c r="O1127" s="9">
        <v>0</v>
      </c>
      <c r="P1127" s="2">
        <v>41.98</v>
      </c>
      <c r="Q1127" s="2">
        <f t="shared" si="68"/>
        <v>80.7</v>
      </c>
      <c r="R1127" s="2">
        <f t="shared" si="69"/>
        <v>41.98</v>
      </c>
      <c r="S1127" s="2">
        <f t="shared" si="70"/>
        <v>38.720000000000006</v>
      </c>
      <c r="T1127" s="6">
        <f t="shared" si="71"/>
        <v>0.47980173482032223</v>
      </c>
    </row>
    <row r="1128" spans="1:20" ht="15.6" x14ac:dyDescent="0.3">
      <c r="A1128" s="3" t="s">
        <v>1197</v>
      </c>
      <c r="B1128" s="4">
        <v>46124</v>
      </c>
      <c r="C1128" s="5">
        <f>YEAR(SalesData[[#This Row],[Order Date]])</f>
        <v>2026</v>
      </c>
      <c r="D1128" s="6" t="str">
        <f>"Q"&amp;ROUNDUP(MONTH(SalesData[[#This Row],[Order Date]])/3,0)</f>
        <v>Q2</v>
      </c>
      <c r="E1128" s="7">
        <f>MONTH(SalesData[[#This Row],[Order Date]])</f>
        <v>4</v>
      </c>
      <c r="F1128" s="6" t="str">
        <f>TEXT(SalesData[[#This Row],[Order Date]],"mmm")</f>
        <v>Apr</v>
      </c>
      <c r="G1128" s="8" t="s">
        <v>54</v>
      </c>
      <c r="H1128" s="8" t="s">
        <v>112</v>
      </c>
      <c r="I1128" s="8" t="s">
        <v>30</v>
      </c>
      <c r="J1128" s="8" t="s">
        <v>24</v>
      </c>
      <c r="K1128" s="8" t="s">
        <v>98</v>
      </c>
      <c r="L1128" s="8" t="s">
        <v>99</v>
      </c>
      <c r="M1128" s="7">
        <v>1</v>
      </c>
      <c r="N1128" s="2">
        <v>124.18</v>
      </c>
      <c r="O1128" s="9">
        <v>0</v>
      </c>
      <c r="P1128" s="2">
        <v>67.42</v>
      </c>
      <c r="Q1128" s="2">
        <f t="shared" si="68"/>
        <v>124.18</v>
      </c>
      <c r="R1128" s="2">
        <f t="shared" si="69"/>
        <v>67.42</v>
      </c>
      <c r="S1128" s="2">
        <f t="shared" si="70"/>
        <v>56.760000000000005</v>
      </c>
      <c r="T1128" s="6">
        <f t="shared" si="71"/>
        <v>0.45707843453052022</v>
      </c>
    </row>
    <row r="1129" spans="1:20" ht="15.6" x14ac:dyDescent="0.3">
      <c r="A1129" s="3" t="s">
        <v>1198</v>
      </c>
      <c r="B1129" s="4">
        <v>46348</v>
      </c>
      <c r="C1129" s="5">
        <f>YEAR(SalesData[[#This Row],[Order Date]])</f>
        <v>2026</v>
      </c>
      <c r="D1129" s="6" t="str">
        <f>"Q"&amp;ROUNDUP(MONTH(SalesData[[#This Row],[Order Date]])/3,0)</f>
        <v>Q4</v>
      </c>
      <c r="E1129" s="7">
        <f>MONTH(SalesData[[#This Row],[Order Date]])</f>
        <v>11</v>
      </c>
      <c r="F1129" s="6" t="str">
        <f>TEXT(SalesData[[#This Row],[Order Date]],"mmm")</f>
        <v>Nov</v>
      </c>
      <c r="G1129" s="8" t="s">
        <v>54</v>
      </c>
      <c r="H1129" s="8" t="s">
        <v>57</v>
      </c>
      <c r="I1129" s="8" t="s">
        <v>48</v>
      </c>
      <c r="J1129" s="8" t="s">
        <v>24</v>
      </c>
      <c r="K1129" s="8" t="s">
        <v>39</v>
      </c>
      <c r="L1129" s="8" t="s">
        <v>40</v>
      </c>
      <c r="M1129" s="7">
        <v>1</v>
      </c>
      <c r="N1129" s="2">
        <v>196.08</v>
      </c>
      <c r="O1129" s="9">
        <v>0.1</v>
      </c>
      <c r="P1129" s="2">
        <v>104.19</v>
      </c>
      <c r="Q1129" s="2">
        <f t="shared" si="68"/>
        <v>176.47200000000001</v>
      </c>
      <c r="R1129" s="2">
        <f t="shared" si="69"/>
        <v>104.19</v>
      </c>
      <c r="S1129" s="2">
        <f t="shared" si="70"/>
        <v>72.282000000000011</v>
      </c>
      <c r="T1129" s="6">
        <f t="shared" si="71"/>
        <v>0.40959472324221408</v>
      </c>
    </row>
    <row r="1130" spans="1:20" ht="15.6" x14ac:dyDescent="0.3">
      <c r="A1130" s="3" t="s">
        <v>1199</v>
      </c>
      <c r="B1130" s="4">
        <v>46108</v>
      </c>
      <c r="C1130" s="5">
        <f>YEAR(SalesData[[#This Row],[Order Date]])</f>
        <v>2026</v>
      </c>
      <c r="D1130" s="6" t="str">
        <f>"Q"&amp;ROUNDUP(MONTH(SalesData[[#This Row],[Order Date]])/3,0)</f>
        <v>Q1</v>
      </c>
      <c r="E1130" s="7">
        <f>MONTH(SalesData[[#This Row],[Order Date]])</f>
        <v>3</v>
      </c>
      <c r="F1130" s="6" t="str">
        <f>TEXT(SalesData[[#This Row],[Order Date]],"mmm")</f>
        <v>Mar</v>
      </c>
      <c r="G1130" s="8" t="s">
        <v>28</v>
      </c>
      <c r="H1130" s="8" t="s">
        <v>35</v>
      </c>
      <c r="I1130" s="8" t="s">
        <v>30</v>
      </c>
      <c r="J1130" s="8" t="s">
        <v>31</v>
      </c>
      <c r="K1130" s="8" t="s">
        <v>39</v>
      </c>
      <c r="L1130" s="8" t="s">
        <v>67</v>
      </c>
      <c r="M1130" s="7">
        <v>4</v>
      </c>
      <c r="N1130" s="2">
        <v>121.49</v>
      </c>
      <c r="O1130" s="9">
        <v>0</v>
      </c>
      <c r="P1130" s="2">
        <v>62.01</v>
      </c>
      <c r="Q1130" s="2">
        <f t="shared" si="68"/>
        <v>485.96</v>
      </c>
      <c r="R1130" s="2">
        <f t="shared" si="69"/>
        <v>248.04</v>
      </c>
      <c r="S1130" s="2">
        <f t="shared" si="70"/>
        <v>237.92</v>
      </c>
      <c r="T1130" s="6">
        <f t="shared" si="71"/>
        <v>0.4895876203802782</v>
      </c>
    </row>
    <row r="1131" spans="1:20" ht="15.6" x14ac:dyDescent="0.3">
      <c r="A1131" s="3" t="s">
        <v>1200</v>
      </c>
      <c r="B1131" s="4">
        <v>46170</v>
      </c>
      <c r="C1131" s="5">
        <f>YEAR(SalesData[[#This Row],[Order Date]])</f>
        <v>2026</v>
      </c>
      <c r="D1131" s="6" t="str">
        <f>"Q"&amp;ROUNDUP(MONTH(SalesData[[#This Row],[Order Date]])/3,0)</f>
        <v>Q2</v>
      </c>
      <c r="E1131" s="7">
        <f>MONTH(SalesData[[#This Row],[Order Date]])</f>
        <v>5</v>
      </c>
      <c r="F1131" s="6" t="str">
        <f>TEXT(SalesData[[#This Row],[Order Date]],"mmm")</f>
        <v>May</v>
      </c>
      <c r="G1131" s="8" t="s">
        <v>21</v>
      </c>
      <c r="H1131" s="8" t="s">
        <v>42</v>
      </c>
      <c r="I1131" s="8" t="s">
        <v>30</v>
      </c>
      <c r="J1131" s="8" t="s">
        <v>31</v>
      </c>
      <c r="K1131" s="8" t="s">
        <v>39</v>
      </c>
      <c r="L1131" s="8" t="s">
        <v>106</v>
      </c>
      <c r="M1131" s="7">
        <v>1</v>
      </c>
      <c r="N1131" s="2">
        <v>81.28</v>
      </c>
      <c r="O1131" s="9">
        <v>0.15</v>
      </c>
      <c r="P1131" s="2">
        <v>39.020000000000003</v>
      </c>
      <c r="Q1131" s="2">
        <f t="shared" si="68"/>
        <v>69.087999999999994</v>
      </c>
      <c r="R1131" s="2">
        <f t="shared" si="69"/>
        <v>39.020000000000003</v>
      </c>
      <c r="S1131" s="2">
        <f t="shared" si="70"/>
        <v>30.067999999999991</v>
      </c>
      <c r="T1131" s="6">
        <f t="shared" si="71"/>
        <v>0.43521306160259371</v>
      </c>
    </row>
    <row r="1132" spans="1:20" ht="15.6" x14ac:dyDescent="0.3">
      <c r="A1132" s="3" t="s">
        <v>1201</v>
      </c>
      <c r="B1132" s="4">
        <v>46184</v>
      </c>
      <c r="C1132" s="5">
        <f>YEAR(SalesData[[#This Row],[Order Date]])</f>
        <v>2026</v>
      </c>
      <c r="D1132" s="6" t="str">
        <f>"Q"&amp;ROUNDUP(MONTH(SalesData[[#This Row],[Order Date]])/3,0)</f>
        <v>Q2</v>
      </c>
      <c r="E1132" s="7">
        <f>MONTH(SalesData[[#This Row],[Order Date]])</f>
        <v>6</v>
      </c>
      <c r="F1132" s="6" t="str">
        <f>TEXT(SalesData[[#This Row],[Order Date]],"mmm")</f>
        <v>Jun</v>
      </c>
      <c r="G1132" s="8" t="s">
        <v>54</v>
      </c>
      <c r="H1132" s="8" t="s">
        <v>55</v>
      </c>
      <c r="I1132" s="8" t="s">
        <v>48</v>
      </c>
      <c r="J1132" s="8" t="s">
        <v>31</v>
      </c>
      <c r="K1132" s="8" t="s">
        <v>25</v>
      </c>
      <c r="L1132" s="8" t="s">
        <v>70</v>
      </c>
      <c r="M1132" s="7">
        <v>1</v>
      </c>
      <c r="N1132" s="2">
        <v>146.66</v>
      </c>
      <c r="O1132" s="9">
        <v>0</v>
      </c>
      <c r="P1132" s="2">
        <v>78.709999999999994</v>
      </c>
      <c r="Q1132" s="2">
        <f t="shared" si="68"/>
        <v>146.66</v>
      </c>
      <c r="R1132" s="2">
        <f t="shared" si="69"/>
        <v>78.709999999999994</v>
      </c>
      <c r="S1132" s="2">
        <f t="shared" si="70"/>
        <v>67.95</v>
      </c>
      <c r="T1132" s="6">
        <f t="shared" si="71"/>
        <v>0.4633165143870176</v>
      </c>
    </row>
    <row r="1133" spans="1:20" ht="15.6" x14ac:dyDescent="0.3">
      <c r="A1133" s="3" t="s">
        <v>1202</v>
      </c>
      <c r="B1133" s="4">
        <v>46198</v>
      </c>
      <c r="C1133" s="5">
        <f>YEAR(SalesData[[#This Row],[Order Date]])</f>
        <v>2026</v>
      </c>
      <c r="D1133" s="6" t="str">
        <f>"Q"&amp;ROUNDUP(MONTH(SalesData[[#This Row],[Order Date]])/3,0)</f>
        <v>Q2</v>
      </c>
      <c r="E1133" s="7">
        <f>MONTH(SalesData[[#This Row],[Order Date]])</f>
        <v>6</v>
      </c>
      <c r="F1133" s="6" t="str">
        <f>TEXT(SalesData[[#This Row],[Order Date]],"mmm")</f>
        <v>Jun</v>
      </c>
      <c r="G1133" s="8" t="s">
        <v>61</v>
      </c>
      <c r="H1133" s="8" t="s">
        <v>105</v>
      </c>
      <c r="I1133" s="8" t="s">
        <v>30</v>
      </c>
      <c r="J1133" s="8" t="s">
        <v>24</v>
      </c>
      <c r="K1133" s="8" t="s">
        <v>51</v>
      </c>
      <c r="L1133" s="8" t="s">
        <v>52</v>
      </c>
      <c r="M1133" s="7">
        <v>1</v>
      </c>
      <c r="N1133" s="2">
        <v>50.75</v>
      </c>
      <c r="O1133" s="9">
        <v>0.1</v>
      </c>
      <c r="P1133" s="2">
        <v>22.94</v>
      </c>
      <c r="Q1133" s="2">
        <f t="shared" si="68"/>
        <v>45.675000000000004</v>
      </c>
      <c r="R1133" s="2">
        <f t="shared" si="69"/>
        <v>22.94</v>
      </c>
      <c r="S1133" s="2">
        <f t="shared" si="70"/>
        <v>22.735000000000003</v>
      </c>
      <c r="T1133" s="6">
        <f t="shared" si="71"/>
        <v>0.49775588396278053</v>
      </c>
    </row>
    <row r="1134" spans="1:20" ht="15.6" x14ac:dyDescent="0.3">
      <c r="A1134" s="3" t="s">
        <v>1203</v>
      </c>
      <c r="B1134" s="4">
        <v>46262</v>
      </c>
      <c r="C1134" s="5">
        <f>YEAR(SalesData[[#This Row],[Order Date]])</f>
        <v>2026</v>
      </c>
      <c r="D1134" s="6" t="str">
        <f>"Q"&amp;ROUNDUP(MONTH(SalesData[[#This Row],[Order Date]])/3,0)</f>
        <v>Q3</v>
      </c>
      <c r="E1134" s="7">
        <f>MONTH(SalesData[[#This Row],[Order Date]])</f>
        <v>8</v>
      </c>
      <c r="F1134" s="6" t="str">
        <f>TEXT(SalesData[[#This Row],[Order Date]],"mmm")</f>
        <v>Aug</v>
      </c>
      <c r="G1134" s="8" t="s">
        <v>54</v>
      </c>
      <c r="H1134" s="8" t="s">
        <v>57</v>
      </c>
      <c r="I1134" s="8" t="s">
        <v>45</v>
      </c>
      <c r="J1134" s="8" t="s">
        <v>36</v>
      </c>
      <c r="K1134" s="8" t="s">
        <v>32</v>
      </c>
      <c r="L1134" s="8" t="s">
        <v>33</v>
      </c>
      <c r="M1134" s="7">
        <v>3</v>
      </c>
      <c r="N1134" s="2">
        <v>35.520000000000003</v>
      </c>
      <c r="O1134" s="9">
        <v>0.1</v>
      </c>
      <c r="P1134" s="2">
        <v>13.78</v>
      </c>
      <c r="Q1134" s="2">
        <f t="shared" si="68"/>
        <v>95.904000000000011</v>
      </c>
      <c r="R1134" s="2">
        <f t="shared" si="69"/>
        <v>41.339999999999996</v>
      </c>
      <c r="S1134" s="2">
        <f t="shared" si="70"/>
        <v>54.564000000000014</v>
      </c>
      <c r="T1134" s="6">
        <f t="shared" si="71"/>
        <v>0.56894394394394399</v>
      </c>
    </row>
    <row r="1135" spans="1:20" ht="15.6" x14ac:dyDescent="0.3">
      <c r="A1135" s="3" t="s">
        <v>1204</v>
      </c>
      <c r="B1135" s="4">
        <v>46124</v>
      </c>
      <c r="C1135" s="5">
        <f>YEAR(SalesData[[#This Row],[Order Date]])</f>
        <v>2026</v>
      </c>
      <c r="D1135" s="6" t="str">
        <f>"Q"&amp;ROUNDUP(MONTH(SalesData[[#This Row],[Order Date]])/3,0)</f>
        <v>Q2</v>
      </c>
      <c r="E1135" s="7">
        <f>MONTH(SalesData[[#This Row],[Order Date]])</f>
        <v>4</v>
      </c>
      <c r="F1135" s="6" t="str">
        <f>TEXT(SalesData[[#This Row],[Order Date]],"mmm")</f>
        <v>Apr</v>
      </c>
      <c r="G1135" s="8" t="s">
        <v>54</v>
      </c>
      <c r="H1135" s="8" t="s">
        <v>57</v>
      </c>
      <c r="I1135" s="8" t="s">
        <v>23</v>
      </c>
      <c r="J1135" s="8" t="s">
        <v>24</v>
      </c>
      <c r="K1135" s="8" t="s">
        <v>32</v>
      </c>
      <c r="L1135" s="8" t="s">
        <v>37</v>
      </c>
      <c r="M1135" s="7">
        <v>1</v>
      </c>
      <c r="N1135" s="2">
        <v>134.94999999999999</v>
      </c>
      <c r="O1135" s="9">
        <v>0</v>
      </c>
      <c r="P1135" s="2">
        <v>67.849999999999994</v>
      </c>
      <c r="Q1135" s="2">
        <f t="shared" si="68"/>
        <v>134.94999999999999</v>
      </c>
      <c r="R1135" s="2">
        <f t="shared" si="69"/>
        <v>67.849999999999994</v>
      </c>
      <c r="S1135" s="2">
        <f t="shared" si="70"/>
        <v>67.099999999999994</v>
      </c>
      <c r="T1135" s="6">
        <f t="shared" si="71"/>
        <v>0.49722119303445722</v>
      </c>
    </row>
    <row r="1136" spans="1:20" ht="15.6" x14ac:dyDescent="0.3">
      <c r="A1136" s="3" t="s">
        <v>1205</v>
      </c>
      <c r="B1136" s="4">
        <v>46087</v>
      </c>
      <c r="C1136" s="5">
        <f>YEAR(SalesData[[#This Row],[Order Date]])</f>
        <v>2026</v>
      </c>
      <c r="D1136" s="6" t="str">
        <f>"Q"&amp;ROUNDUP(MONTH(SalesData[[#This Row],[Order Date]])/3,0)</f>
        <v>Q1</v>
      </c>
      <c r="E1136" s="7">
        <f>MONTH(SalesData[[#This Row],[Order Date]])</f>
        <v>3</v>
      </c>
      <c r="F1136" s="6" t="str">
        <f>TEXT(SalesData[[#This Row],[Order Date]],"mmm")</f>
        <v>Mar</v>
      </c>
      <c r="G1136" s="8" t="s">
        <v>61</v>
      </c>
      <c r="H1136" s="8" t="s">
        <v>105</v>
      </c>
      <c r="I1136" s="8" t="s">
        <v>30</v>
      </c>
      <c r="J1136" s="8" t="s">
        <v>31</v>
      </c>
      <c r="K1136" s="8" t="s">
        <v>32</v>
      </c>
      <c r="L1136" s="8" t="s">
        <v>33</v>
      </c>
      <c r="M1136" s="7">
        <v>3</v>
      </c>
      <c r="N1136" s="2">
        <v>35.89</v>
      </c>
      <c r="O1136" s="9">
        <v>0</v>
      </c>
      <c r="P1136" s="2">
        <v>13.25</v>
      </c>
      <c r="Q1136" s="2">
        <f t="shared" si="68"/>
        <v>107.67</v>
      </c>
      <c r="R1136" s="2">
        <f t="shared" si="69"/>
        <v>39.75</v>
      </c>
      <c r="S1136" s="2">
        <f t="shared" si="70"/>
        <v>67.92</v>
      </c>
      <c r="T1136" s="6">
        <f t="shared" si="71"/>
        <v>0.63081638339370294</v>
      </c>
    </row>
    <row r="1137" spans="1:20" ht="15.6" x14ac:dyDescent="0.3">
      <c r="A1137" s="3" t="s">
        <v>1206</v>
      </c>
      <c r="B1137" s="4">
        <v>46107</v>
      </c>
      <c r="C1137" s="5">
        <f>YEAR(SalesData[[#This Row],[Order Date]])</f>
        <v>2026</v>
      </c>
      <c r="D1137" s="6" t="str">
        <f>"Q"&amp;ROUNDUP(MONTH(SalesData[[#This Row],[Order Date]])/3,0)</f>
        <v>Q1</v>
      </c>
      <c r="E1137" s="7">
        <f>MONTH(SalesData[[#This Row],[Order Date]])</f>
        <v>3</v>
      </c>
      <c r="F1137" s="6" t="str">
        <f>TEXT(SalesData[[#This Row],[Order Date]],"mmm")</f>
        <v>Mar</v>
      </c>
      <c r="G1137" s="8" t="s">
        <v>61</v>
      </c>
      <c r="H1137" s="8" t="s">
        <v>62</v>
      </c>
      <c r="I1137" s="8" t="s">
        <v>23</v>
      </c>
      <c r="J1137" s="8" t="s">
        <v>31</v>
      </c>
      <c r="K1137" s="8" t="s">
        <v>32</v>
      </c>
      <c r="L1137" s="8" t="s">
        <v>33</v>
      </c>
      <c r="M1137" s="7">
        <v>2</v>
      </c>
      <c r="N1137" s="2">
        <v>35.75</v>
      </c>
      <c r="O1137" s="9">
        <v>0</v>
      </c>
      <c r="P1137" s="2">
        <v>13.28</v>
      </c>
      <c r="Q1137" s="2">
        <f t="shared" si="68"/>
        <v>71.5</v>
      </c>
      <c r="R1137" s="2">
        <f t="shared" si="69"/>
        <v>26.56</v>
      </c>
      <c r="S1137" s="2">
        <f t="shared" si="70"/>
        <v>44.94</v>
      </c>
      <c r="T1137" s="6">
        <f t="shared" si="71"/>
        <v>0.62853146853146846</v>
      </c>
    </row>
    <row r="1138" spans="1:20" ht="15.6" x14ac:dyDescent="0.3">
      <c r="A1138" s="3" t="s">
        <v>1207</v>
      </c>
      <c r="B1138" s="4">
        <v>46347</v>
      </c>
      <c r="C1138" s="5">
        <f>YEAR(SalesData[[#This Row],[Order Date]])</f>
        <v>2026</v>
      </c>
      <c r="D1138" s="6" t="str">
        <f>"Q"&amp;ROUNDUP(MONTH(SalesData[[#This Row],[Order Date]])/3,0)</f>
        <v>Q4</v>
      </c>
      <c r="E1138" s="7">
        <f>MONTH(SalesData[[#This Row],[Order Date]])</f>
        <v>11</v>
      </c>
      <c r="F1138" s="6" t="str">
        <f>TEXT(SalesData[[#This Row],[Order Date]],"mmm")</f>
        <v>Nov</v>
      </c>
      <c r="G1138" s="8" t="s">
        <v>21</v>
      </c>
      <c r="H1138" s="8" t="s">
        <v>22</v>
      </c>
      <c r="I1138" s="8" t="s">
        <v>23</v>
      </c>
      <c r="J1138" s="8" t="s">
        <v>31</v>
      </c>
      <c r="K1138" s="8" t="s">
        <v>39</v>
      </c>
      <c r="L1138" s="8" t="s">
        <v>67</v>
      </c>
      <c r="M1138" s="7">
        <v>5</v>
      </c>
      <c r="N1138" s="2">
        <v>122.33</v>
      </c>
      <c r="O1138" s="9">
        <v>0.15</v>
      </c>
      <c r="P1138" s="2">
        <v>58.98</v>
      </c>
      <c r="Q1138" s="2">
        <f t="shared" si="68"/>
        <v>519.90249999999992</v>
      </c>
      <c r="R1138" s="2">
        <f t="shared" si="69"/>
        <v>294.89999999999998</v>
      </c>
      <c r="S1138" s="2">
        <f t="shared" si="70"/>
        <v>225.00249999999994</v>
      </c>
      <c r="T1138" s="6">
        <f t="shared" si="71"/>
        <v>0.43277826130861069</v>
      </c>
    </row>
    <row r="1139" spans="1:20" ht="15.6" x14ac:dyDescent="0.3">
      <c r="A1139" s="3" t="s">
        <v>1208</v>
      </c>
      <c r="B1139" s="4">
        <v>46288</v>
      </c>
      <c r="C1139" s="5">
        <f>YEAR(SalesData[[#This Row],[Order Date]])</f>
        <v>2026</v>
      </c>
      <c r="D1139" s="6" t="str">
        <f>"Q"&amp;ROUNDUP(MONTH(SalesData[[#This Row],[Order Date]])/3,0)</f>
        <v>Q3</v>
      </c>
      <c r="E1139" s="7">
        <f>MONTH(SalesData[[#This Row],[Order Date]])</f>
        <v>9</v>
      </c>
      <c r="F1139" s="6" t="str">
        <f>TEXT(SalesData[[#This Row],[Order Date]],"mmm")</f>
        <v>Sep</v>
      </c>
      <c r="G1139" s="8" t="s">
        <v>61</v>
      </c>
      <c r="H1139" s="8" t="s">
        <v>69</v>
      </c>
      <c r="I1139" s="8" t="s">
        <v>48</v>
      </c>
      <c r="J1139" s="8" t="s">
        <v>31</v>
      </c>
      <c r="K1139" s="8" t="s">
        <v>25</v>
      </c>
      <c r="L1139" s="8" t="s">
        <v>74</v>
      </c>
      <c r="M1139" s="7">
        <v>2</v>
      </c>
      <c r="N1139" s="2">
        <v>93.82</v>
      </c>
      <c r="O1139" s="9">
        <v>0.05</v>
      </c>
      <c r="P1139" s="2">
        <v>45.57</v>
      </c>
      <c r="Q1139" s="2">
        <f t="shared" si="68"/>
        <v>178.25799999999998</v>
      </c>
      <c r="R1139" s="2">
        <f t="shared" si="69"/>
        <v>91.14</v>
      </c>
      <c r="S1139" s="2">
        <f t="shared" si="70"/>
        <v>87.117999999999981</v>
      </c>
      <c r="T1139" s="6">
        <f t="shared" si="71"/>
        <v>0.48871859888476249</v>
      </c>
    </row>
    <row r="1140" spans="1:20" ht="15.6" x14ac:dyDescent="0.3">
      <c r="A1140" s="3" t="s">
        <v>1209</v>
      </c>
      <c r="B1140" s="4">
        <v>46135</v>
      </c>
      <c r="C1140" s="5">
        <f>YEAR(SalesData[[#This Row],[Order Date]])</f>
        <v>2026</v>
      </c>
      <c r="D1140" s="6" t="str">
        <f>"Q"&amp;ROUNDUP(MONTH(SalesData[[#This Row],[Order Date]])/3,0)</f>
        <v>Q2</v>
      </c>
      <c r="E1140" s="7">
        <f>MONTH(SalesData[[#This Row],[Order Date]])</f>
        <v>4</v>
      </c>
      <c r="F1140" s="6" t="str">
        <f>TEXT(SalesData[[#This Row],[Order Date]],"mmm")</f>
        <v>Apr</v>
      </c>
      <c r="G1140" s="8" t="s">
        <v>21</v>
      </c>
      <c r="H1140" s="8" t="s">
        <v>22</v>
      </c>
      <c r="I1140" s="8" t="s">
        <v>48</v>
      </c>
      <c r="J1140" s="8" t="s">
        <v>24</v>
      </c>
      <c r="K1140" s="8" t="s">
        <v>98</v>
      </c>
      <c r="L1140" s="8" t="s">
        <v>131</v>
      </c>
      <c r="M1140" s="7">
        <v>1</v>
      </c>
      <c r="N1140" s="2">
        <v>40.630000000000003</v>
      </c>
      <c r="O1140" s="9">
        <v>0.1</v>
      </c>
      <c r="P1140" s="2">
        <v>14.67</v>
      </c>
      <c r="Q1140" s="2">
        <f t="shared" si="68"/>
        <v>36.567</v>
      </c>
      <c r="R1140" s="2">
        <f t="shared" si="69"/>
        <v>14.67</v>
      </c>
      <c r="S1140" s="2">
        <f t="shared" si="70"/>
        <v>21.896999999999998</v>
      </c>
      <c r="T1140" s="6">
        <f t="shared" si="71"/>
        <v>0.59881860694068423</v>
      </c>
    </row>
    <row r="1141" spans="1:20" ht="15.6" x14ac:dyDescent="0.3">
      <c r="A1141" s="3" t="s">
        <v>1210</v>
      </c>
      <c r="B1141" s="4">
        <v>46254</v>
      </c>
      <c r="C1141" s="5">
        <f>YEAR(SalesData[[#This Row],[Order Date]])</f>
        <v>2026</v>
      </c>
      <c r="D1141" s="6" t="str">
        <f>"Q"&amp;ROUNDUP(MONTH(SalesData[[#This Row],[Order Date]])/3,0)</f>
        <v>Q3</v>
      </c>
      <c r="E1141" s="7">
        <f>MONTH(SalesData[[#This Row],[Order Date]])</f>
        <v>8</v>
      </c>
      <c r="F1141" s="6" t="str">
        <f>TEXT(SalesData[[#This Row],[Order Date]],"mmm")</f>
        <v>Aug</v>
      </c>
      <c r="G1141" s="8" t="s">
        <v>54</v>
      </c>
      <c r="H1141" s="8" t="s">
        <v>57</v>
      </c>
      <c r="I1141" s="8" t="s">
        <v>23</v>
      </c>
      <c r="J1141" s="8" t="s">
        <v>24</v>
      </c>
      <c r="K1141" s="8" t="s">
        <v>39</v>
      </c>
      <c r="L1141" s="8" t="s">
        <v>67</v>
      </c>
      <c r="M1141" s="7">
        <v>2</v>
      </c>
      <c r="N1141" s="2">
        <v>124.09</v>
      </c>
      <c r="O1141" s="9">
        <v>0</v>
      </c>
      <c r="P1141" s="2">
        <v>60.39</v>
      </c>
      <c r="Q1141" s="2">
        <f t="shared" si="68"/>
        <v>248.18</v>
      </c>
      <c r="R1141" s="2">
        <f t="shared" si="69"/>
        <v>120.78</v>
      </c>
      <c r="S1141" s="2">
        <f t="shared" si="70"/>
        <v>127.4</v>
      </c>
      <c r="T1141" s="6">
        <f t="shared" si="71"/>
        <v>0.513337094044645</v>
      </c>
    </row>
    <row r="1142" spans="1:20" ht="15.6" x14ac:dyDescent="0.3">
      <c r="A1142" s="3" t="s">
        <v>1211</v>
      </c>
      <c r="B1142" s="4">
        <v>46220</v>
      </c>
      <c r="C1142" s="5">
        <f>YEAR(SalesData[[#This Row],[Order Date]])</f>
        <v>2026</v>
      </c>
      <c r="D1142" s="6" t="str">
        <f>"Q"&amp;ROUNDUP(MONTH(SalesData[[#This Row],[Order Date]])/3,0)</f>
        <v>Q3</v>
      </c>
      <c r="E1142" s="7">
        <f>MONTH(SalesData[[#This Row],[Order Date]])</f>
        <v>7</v>
      </c>
      <c r="F1142" s="6" t="str">
        <f>TEXT(SalesData[[#This Row],[Order Date]],"mmm")</f>
        <v>Jul</v>
      </c>
      <c r="G1142" s="8" t="s">
        <v>21</v>
      </c>
      <c r="H1142" s="8" t="s">
        <v>89</v>
      </c>
      <c r="I1142" s="8" t="s">
        <v>30</v>
      </c>
      <c r="J1142" s="8" t="s">
        <v>31</v>
      </c>
      <c r="K1142" s="8" t="s">
        <v>51</v>
      </c>
      <c r="L1142" s="8" t="s">
        <v>52</v>
      </c>
      <c r="M1142" s="7">
        <v>1</v>
      </c>
      <c r="N1142" s="2">
        <v>50.82</v>
      </c>
      <c r="O1142" s="9">
        <v>0.05</v>
      </c>
      <c r="P1142" s="2">
        <v>22.36</v>
      </c>
      <c r="Q1142" s="2">
        <f t="shared" si="68"/>
        <v>48.278999999999996</v>
      </c>
      <c r="R1142" s="2">
        <f t="shared" si="69"/>
        <v>22.36</v>
      </c>
      <c r="S1142" s="2">
        <f t="shared" si="70"/>
        <v>25.918999999999997</v>
      </c>
      <c r="T1142" s="6">
        <f t="shared" si="71"/>
        <v>0.5368586756146565</v>
      </c>
    </row>
    <row r="1143" spans="1:20" ht="15.6" x14ac:dyDescent="0.3">
      <c r="A1143" s="3" t="s">
        <v>1212</v>
      </c>
      <c r="B1143" s="4">
        <v>46141</v>
      </c>
      <c r="C1143" s="5">
        <f>YEAR(SalesData[[#This Row],[Order Date]])</f>
        <v>2026</v>
      </c>
      <c r="D1143" s="6" t="str">
        <f>"Q"&amp;ROUNDUP(MONTH(SalesData[[#This Row],[Order Date]])/3,0)</f>
        <v>Q2</v>
      </c>
      <c r="E1143" s="7">
        <f>MONTH(SalesData[[#This Row],[Order Date]])</f>
        <v>4</v>
      </c>
      <c r="F1143" s="6" t="str">
        <f>TEXT(SalesData[[#This Row],[Order Date]],"mmm")</f>
        <v>Apr</v>
      </c>
      <c r="G1143" s="8" t="s">
        <v>61</v>
      </c>
      <c r="H1143" s="8" t="s">
        <v>76</v>
      </c>
      <c r="I1143" s="8" t="s">
        <v>45</v>
      </c>
      <c r="J1143" s="8" t="s">
        <v>36</v>
      </c>
      <c r="K1143" s="8" t="s">
        <v>32</v>
      </c>
      <c r="L1143" s="8" t="s">
        <v>65</v>
      </c>
      <c r="M1143" s="7">
        <v>4</v>
      </c>
      <c r="N1143" s="2">
        <v>46.43</v>
      </c>
      <c r="O1143" s="9">
        <v>0.1</v>
      </c>
      <c r="P1143" s="2">
        <v>18.04</v>
      </c>
      <c r="Q1143" s="2">
        <f t="shared" si="68"/>
        <v>167.148</v>
      </c>
      <c r="R1143" s="2">
        <f t="shared" si="69"/>
        <v>72.16</v>
      </c>
      <c r="S1143" s="2">
        <f t="shared" si="70"/>
        <v>94.988</v>
      </c>
      <c r="T1143" s="6">
        <f t="shared" si="71"/>
        <v>0.56828678775695796</v>
      </c>
    </row>
    <row r="1144" spans="1:20" ht="15.6" x14ac:dyDescent="0.3">
      <c r="A1144" s="3" t="s">
        <v>1213</v>
      </c>
      <c r="B1144" s="4">
        <v>46200</v>
      </c>
      <c r="C1144" s="5">
        <f>YEAR(SalesData[[#This Row],[Order Date]])</f>
        <v>2026</v>
      </c>
      <c r="D1144" s="6" t="str">
        <f>"Q"&amp;ROUNDUP(MONTH(SalesData[[#This Row],[Order Date]])/3,0)</f>
        <v>Q2</v>
      </c>
      <c r="E1144" s="7">
        <f>MONTH(SalesData[[#This Row],[Order Date]])</f>
        <v>6</v>
      </c>
      <c r="F1144" s="6" t="str">
        <f>TEXT(SalesData[[#This Row],[Order Date]],"mmm")</f>
        <v>Jun</v>
      </c>
      <c r="G1144" s="8" t="s">
        <v>61</v>
      </c>
      <c r="H1144" s="8" t="s">
        <v>108</v>
      </c>
      <c r="I1144" s="8" t="s">
        <v>30</v>
      </c>
      <c r="J1144" s="8" t="s">
        <v>24</v>
      </c>
      <c r="K1144" s="8" t="s">
        <v>98</v>
      </c>
      <c r="L1144" s="8" t="s">
        <v>103</v>
      </c>
      <c r="M1144" s="7">
        <v>1</v>
      </c>
      <c r="N1144" s="2">
        <v>50.13</v>
      </c>
      <c r="O1144" s="9">
        <v>0.15</v>
      </c>
      <c r="P1144" s="2">
        <v>22.22</v>
      </c>
      <c r="Q1144" s="2">
        <f t="shared" si="68"/>
        <v>42.610500000000002</v>
      </c>
      <c r="R1144" s="2">
        <f t="shared" si="69"/>
        <v>22.22</v>
      </c>
      <c r="S1144" s="2">
        <f t="shared" si="70"/>
        <v>20.390500000000003</v>
      </c>
      <c r="T1144" s="6">
        <f t="shared" si="71"/>
        <v>0.47853228664296366</v>
      </c>
    </row>
    <row r="1145" spans="1:20" ht="15.6" x14ac:dyDescent="0.3">
      <c r="A1145" s="3" t="s">
        <v>1214</v>
      </c>
      <c r="B1145" s="4">
        <v>46177</v>
      </c>
      <c r="C1145" s="5">
        <f>YEAR(SalesData[[#This Row],[Order Date]])</f>
        <v>2026</v>
      </c>
      <c r="D1145" s="6" t="str">
        <f>"Q"&amp;ROUNDUP(MONTH(SalesData[[#This Row],[Order Date]])/3,0)</f>
        <v>Q2</v>
      </c>
      <c r="E1145" s="7">
        <f>MONTH(SalesData[[#This Row],[Order Date]])</f>
        <v>6</v>
      </c>
      <c r="F1145" s="6" t="str">
        <f>TEXT(SalesData[[#This Row],[Order Date]],"mmm")</f>
        <v>Jun</v>
      </c>
      <c r="G1145" s="8" t="s">
        <v>54</v>
      </c>
      <c r="H1145" s="8" t="s">
        <v>112</v>
      </c>
      <c r="I1145" s="8" t="s">
        <v>30</v>
      </c>
      <c r="J1145" s="8" t="s">
        <v>31</v>
      </c>
      <c r="K1145" s="8" t="s">
        <v>32</v>
      </c>
      <c r="L1145" s="8" t="s">
        <v>65</v>
      </c>
      <c r="M1145" s="7">
        <v>1</v>
      </c>
      <c r="N1145" s="2">
        <v>45.5</v>
      </c>
      <c r="O1145" s="9">
        <v>0.05</v>
      </c>
      <c r="P1145" s="2">
        <v>18.89</v>
      </c>
      <c r="Q1145" s="2">
        <f t="shared" si="68"/>
        <v>43.225000000000001</v>
      </c>
      <c r="R1145" s="2">
        <f t="shared" si="69"/>
        <v>18.89</v>
      </c>
      <c r="S1145" s="2">
        <f t="shared" si="70"/>
        <v>24.335000000000001</v>
      </c>
      <c r="T1145" s="6">
        <f t="shared" si="71"/>
        <v>0.56298438403701567</v>
      </c>
    </row>
    <row r="1146" spans="1:20" ht="15.6" x14ac:dyDescent="0.3">
      <c r="A1146" s="3" t="s">
        <v>1215</v>
      </c>
      <c r="B1146" s="4">
        <v>46133</v>
      </c>
      <c r="C1146" s="5">
        <f>YEAR(SalesData[[#This Row],[Order Date]])</f>
        <v>2026</v>
      </c>
      <c r="D1146" s="6" t="str">
        <f>"Q"&amp;ROUNDUP(MONTH(SalesData[[#This Row],[Order Date]])/3,0)</f>
        <v>Q2</v>
      </c>
      <c r="E1146" s="7">
        <f>MONTH(SalesData[[#This Row],[Order Date]])</f>
        <v>4</v>
      </c>
      <c r="F1146" s="6" t="str">
        <f>TEXT(SalesData[[#This Row],[Order Date]],"mmm")</f>
        <v>Apr</v>
      </c>
      <c r="G1146" s="8" t="s">
        <v>54</v>
      </c>
      <c r="H1146" s="8" t="s">
        <v>57</v>
      </c>
      <c r="I1146" s="8" t="s">
        <v>30</v>
      </c>
      <c r="J1146" s="8" t="s">
        <v>31</v>
      </c>
      <c r="K1146" s="8" t="s">
        <v>51</v>
      </c>
      <c r="L1146" s="8" t="s">
        <v>58</v>
      </c>
      <c r="M1146" s="7">
        <v>1</v>
      </c>
      <c r="N1146" s="2">
        <v>102.64</v>
      </c>
      <c r="O1146" s="9">
        <v>0</v>
      </c>
      <c r="P1146" s="2">
        <v>51.86</v>
      </c>
      <c r="Q1146" s="2">
        <f t="shared" si="68"/>
        <v>102.64</v>
      </c>
      <c r="R1146" s="2">
        <f t="shared" si="69"/>
        <v>51.86</v>
      </c>
      <c r="S1146" s="2">
        <f t="shared" si="70"/>
        <v>50.78</v>
      </c>
      <c r="T1146" s="6">
        <f t="shared" si="71"/>
        <v>0.49473889321901793</v>
      </c>
    </row>
    <row r="1147" spans="1:20" ht="15.6" x14ac:dyDescent="0.3">
      <c r="A1147" s="3" t="s">
        <v>1216</v>
      </c>
      <c r="B1147" s="4">
        <v>46333</v>
      </c>
      <c r="C1147" s="5">
        <f>YEAR(SalesData[[#This Row],[Order Date]])</f>
        <v>2026</v>
      </c>
      <c r="D1147" s="6" t="str">
        <f>"Q"&amp;ROUNDUP(MONTH(SalesData[[#This Row],[Order Date]])/3,0)</f>
        <v>Q4</v>
      </c>
      <c r="E1147" s="7">
        <f>MONTH(SalesData[[#This Row],[Order Date]])</f>
        <v>11</v>
      </c>
      <c r="F1147" s="6" t="str">
        <f>TEXT(SalesData[[#This Row],[Order Date]],"mmm")</f>
        <v>Nov</v>
      </c>
      <c r="G1147" s="8" t="s">
        <v>21</v>
      </c>
      <c r="H1147" s="8" t="s">
        <v>22</v>
      </c>
      <c r="I1147" s="8" t="s">
        <v>45</v>
      </c>
      <c r="J1147" s="8" t="s">
        <v>36</v>
      </c>
      <c r="K1147" s="8" t="s">
        <v>51</v>
      </c>
      <c r="L1147" s="8" t="s">
        <v>95</v>
      </c>
      <c r="M1147" s="7">
        <v>10</v>
      </c>
      <c r="N1147" s="2">
        <v>81.48</v>
      </c>
      <c r="O1147" s="9">
        <v>0.05</v>
      </c>
      <c r="P1147" s="2">
        <v>43.7</v>
      </c>
      <c r="Q1147" s="2">
        <f t="shared" si="68"/>
        <v>774.06000000000006</v>
      </c>
      <c r="R1147" s="2">
        <f t="shared" si="69"/>
        <v>437</v>
      </c>
      <c r="S1147" s="2">
        <f t="shared" si="70"/>
        <v>337.06000000000006</v>
      </c>
      <c r="T1147" s="6">
        <f t="shared" si="71"/>
        <v>0.43544428080510561</v>
      </c>
    </row>
    <row r="1148" spans="1:20" ht="15.6" x14ac:dyDescent="0.3">
      <c r="A1148" s="3" t="s">
        <v>1217</v>
      </c>
      <c r="B1148" s="4">
        <v>46170</v>
      </c>
      <c r="C1148" s="5">
        <f>YEAR(SalesData[[#This Row],[Order Date]])</f>
        <v>2026</v>
      </c>
      <c r="D1148" s="6" t="str">
        <f>"Q"&amp;ROUNDUP(MONTH(SalesData[[#This Row],[Order Date]])/3,0)</f>
        <v>Q2</v>
      </c>
      <c r="E1148" s="7">
        <f>MONTH(SalesData[[#This Row],[Order Date]])</f>
        <v>5</v>
      </c>
      <c r="F1148" s="6" t="str">
        <f>TEXT(SalesData[[#This Row],[Order Date]],"mmm")</f>
        <v>May</v>
      </c>
      <c r="G1148" s="8" t="s">
        <v>61</v>
      </c>
      <c r="H1148" s="8" t="s">
        <v>62</v>
      </c>
      <c r="I1148" s="8" t="s">
        <v>30</v>
      </c>
      <c r="J1148" s="8" t="s">
        <v>36</v>
      </c>
      <c r="K1148" s="8" t="s">
        <v>32</v>
      </c>
      <c r="L1148" s="8" t="s">
        <v>65</v>
      </c>
      <c r="M1148" s="7">
        <v>1</v>
      </c>
      <c r="N1148" s="2">
        <v>46.19</v>
      </c>
      <c r="O1148" s="9">
        <v>0</v>
      </c>
      <c r="P1148" s="2">
        <v>18.329999999999998</v>
      </c>
      <c r="Q1148" s="2">
        <f t="shared" si="68"/>
        <v>46.19</v>
      </c>
      <c r="R1148" s="2">
        <f t="shared" si="69"/>
        <v>18.329999999999998</v>
      </c>
      <c r="S1148" s="2">
        <f t="shared" si="70"/>
        <v>27.86</v>
      </c>
      <c r="T1148" s="6">
        <f t="shared" si="71"/>
        <v>0.60316085732842606</v>
      </c>
    </row>
    <row r="1149" spans="1:20" ht="15.6" x14ac:dyDescent="0.3">
      <c r="A1149" s="3" t="s">
        <v>1218</v>
      </c>
      <c r="B1149" s="4">
        <v>46070</v>
      </c>
      <c r="C1149" s="5">
        <f>YEAR(SalesData[[#This Row],[Order Date]])</f>
        <v>2026</v>
      </c>
      <c r="D1149" s="6" t="str">
        <f>"Q"&amp;ROUNDUP(MONTH(SalesData[[#This Row],[Order Date]])/3,0)</f>
        <v>Q1</v>
      </c>
      <c r="E1149" s="7">
        <f>MONTH(SalesData[[#This Row],[Order Date]])</f>
        <v>2</v>
      </c>
      <c r="F1149" s="6" t="str">
        <f>TEXT(SalesData[[#This Row],[Order Date]],"mmm")</f>
        <v>Feb</v>
      </c>
      <c r="G1149" s="8" t="s">
        <v>54</v>
      </c>
      <c r="H1149" s="8" t="s">
        <v>112</v>
      </c>
      <c r="I1149" s="8" t="s">
        <v>45</v>
      </c>
      <c r="J1149" s="8" t="s">
        <v>36</v>
      </c>
      <c r="K1149" s="8" t="s">
        <v>25</v>
      </c>
      <c r="L1149" s="8" t="s">
        <v>26</v>
      </c>
      <c r="M1149" s="7">
        <v>5</v>
      </c>
      <c r="N1149" s="2">
        <v>154.72999999999999</v>
      </c>
      <c r="O1149" s="9">
        <v>0.1</v>
      </c>
      <c r="P1149" s="2">
        <v>77.42</v>
      </c>
      <c r="Q1149" s="2">
        <f t="shared" si="68"/>
        <v>696.28499999999997</v>
      </c>
      <c r="R1149" s="2">
        <f t="shared" si="69"/>
        <v>387.1</v>
      </c>
      <c r="S1149" s="2">
        <f t="shared" si="70"/>
        <v>309.18499999999995</v>
      </c>
      <c r="T1149" s="6">
        <f t="shared" si="71"/>
        <v>0.44404949122844806</v>
      </c>
    </row>
    <row r="1150" spans="1:20" ht="15.6" x14ac:dyDescent="0.3">
      <c r="A1150" s="3" t="s">
        <v>1219</v>
      </c>
      <c r="B1150" s="4">
        <v>46349</v>
      </c>
      <c r="C1150" s="5">
        <f>YEAR(SalesData[[#This Row],[Order Date]])</f>
        <v>2026</v>
      </c>
      <c r="D1150" s="6" t="str">
        <f>"Q"&amp;ROUNDUP(MONTH(SalesData[[#This Row],[Order Date]])/3,0)</f>
        <v>Q4</v>
      </c>
      <c r="E1150" s="7">
        <f>MONTH(SalesData[[#This Row],[Order Date]])</f>
        <v>11</v>
      </c>
      <c r="F1150" s="6" t="str">
        <f>TEXT(SalesData[[#This Row],[Order Date]],"mmm")</f>
        <v>Nov</v>
      </c>
      <c r="G1150" s="8" t="s">
        <v>28</v>
      </c>
      <c r="H1150" s="8" t="s">
        <v>86</v>
      </c>
      <c r="I1150" s="8" t="s">
        <v>30</v>
      </c>
      <c r="J1150" s="8" t="s">
        <v>36</v>
      </c>
      <c r="K1150" s="8" t="s">
        <v>25</v>
      </c>
      <c r="L1150" s="8" t="s">
        <v>49</v>
      </c>
      <c r="M1150" s="7">
        <v>1</v>
      </c>
      <c r="N1150" s="2">
        <v>71.66</v>
      </c>
      <c r="O1150" s="9">
        <v>0.2</v>
      </c>
      <c r="P1150" s="2">
        <v>31.83</v>
      </c>
      <c r="Q1150" s="2">
        <f t="shared" si="68"/>
        <v>57.328000000000003</v>
      </c>
      <c r="R1150" s="2">
        <f t="shared" si="69"/>
        <v>31.83</v>
      </c>
      <c r="S1150" s="2">
        <f t="shared" si="70"/>
        <v>25.498000000000005</v>
      </c>
      <c r="T1150" s="6">
        <f t="shared" si="71"/>
        <v>0.44477393245883345</v>
      </c>
    </row>
    <row r="1151" spans="1:20" ht="15.6" x14ac:dyDescent="0.3">
      <c r="A1151" s="3" t="s">
        <v>1220</v>
      </c>
      <c r="B1151" s="4">
        <v>46160</v>
      </c>
      <c r="C1151" s="5">
        <f>YEAR(SalesData[[#This Row],[Order Date]])</f>
        <v>2026</v>
      </c>
      <c r="D1151" s="6" t="str">
        <f>"Q"&amp;ROUNDUP(MONTH(SalesData[[#This Row],[Order Date]])/3,0)</f>
        <v>Q2</v>
      </c>
      <c r="E1151" s="7">
        <f>MONTH(SalesData[[#This Row],[Order Date]])</f>
        <v>5</v>
      </c>
      <c r="F1151" s="6" t="str">
        <f>TEXT(SalesData[[#This Row],[Order Date]],"mmm")</f>
        <v>May</v>
      </c>
      <c r="G1151" s="8" t="s">
        <v>21</v>
      </c>
      <c r="H1151" s="8" t="s">
        <v>89</v>
      </c>
      <c r="I1151" s="8" t="s">
        <v>48</v>
      </c>
      <c r="J1151" s="8" t="s">
        <v>24</v>
      </c>
      <c r="K1151" s="8" t="s">
        <v>32</v>
      </c>
      <c r="L1151" s="8" t="s">
        <v>33</v>
      </c>
      <c r="M1151" s="7">
        <v>1</v>
      </c>
      <c r="N1151" s="2">
        <v>36.72</v>
      </c>
      <c r="O1151" s="9">
        <v>0</v>
      </c>
      <c r="P1151" s="2">
        <v>13.67</v>
      </c>
      <c r="Q1151" s="2">
        <f t="shared" si="68"/>
        <v>36.72</v>
      </c>
      <c r="R1151" s="2">
        <f t="shared" si="69"/>
        <v>13.67</v>
      </c>
      <c r="S1151" s="2">
        <f t="shared" si="70"/>
        <v>23.049999999999997</v>
      </c>
      <c r="T1151" s="6">
        <f t="shared" si="71"/>
        <v>0.62772331154684091</v>
      </c>
    </row>
    <row r="1152" spans="1:20" ht="15.6" x14ac:dyDescent="0.3">
      <c r="A1152" s="3" t="s">
        <v>1221</v>
      </c>
      <c r="B1152" s="4">
        <v>46029</v>
      </c>
      <c r="C1152" s="5">
        <f>YEAR(SalesData[[#This Row],[Order Date]])</f>
        <v>2026</v>
      </c>
      <c r="D1152" s="6" t="str">
        <f>"Q"&amp;ROUNDUP(MONTH(SalesData[[#This Row],[Order Date]])/3,0)</f>
        <v>Q1</v>
      </c>
      <c r="E1152" s="7">
        <f>MONTH(SalesData[[#This Row],[Order Date]])</f>
        <v>1</v>
      </c>
      <c r="F1152" s="6" t="str">
        <f>TEXT(SalesData[[#This Row],[Order Date]],"mmm")</f>
        <v>Jan</v>
      </c>
      <c r="G1152" s="8" t="s">
        <v>61</v>
      </c>
      <c r="H1152" s="8" t="s">
        <v>62</v>
      </c>
      <c r="I1152" s="8" t="s">
        <v>48</v>
      </c>
      <c r="J1152" s="8" t="s">
        <v>24</v>
      </c>
      <c r="K1152" s="8" t="s">
        <v>25</v>
      </c>
      <c r="L1152" s="8" t="s">
        <v>26</v>
      </c>
      <c r="M1152" s="7">
        <v>2</v>
      </c>
      <c r="N1152" s="2">
        <v>155.35</v>
      </c>
      <c r="O1152" s="9">
        <v>0</v>
      </c>
      <c r="P1152" s="2">
        <v>80.790000000000006</v>
      </c>
      <c r="Q1152" s="2">
        <f t="shared" si="68"/>
        <v>310.7</v>
      </c>
      <c r="R1152" s="2">
        <f t="shared" si="69"/>
        <v>161.58000000000001</v>
      </c>
      <c r="S1152" s="2">
        <f t="shared" si="70"/>
        <v>149.11999999999998</v>
      </c>
      <c r="T1152" s="6">
        <f t="shared" si="71"/>
        <v>0.47994850337946565</v>
      </c>
    </row>
    <row r="1153" spans="1:20" ht="15.6" x14ac:dyDescent="0.3">
      <c r="A1153" s="3" t="s">
        <v>1222</v>
      </c>
      <c r="B1153" s="4">
        <v>46082</v>
      </c>
      <c r="C1153" s="5">
        <f>YEAR(SalesData[[#This Row],[Order Date]])</f>
        <v>2026</v>
      </c>
      <c r="D1153" s="6" t="str">
        <f>"Q"&amp;ROUNDUP(MONTH(SalesData[[#This Row],[Order Date]])/3,0)</f>
        <v>Q1</v>
      </c>
      <c r="E1153" s="7">
        <f>MONTH(SalesData[[#This Row],[Order Date]])</f>
        <v>3</v>
      </c>
      <c r="F1153" s="6" t="str">
        <f>TEXT(SalesData[[#This Row],[Order Date]],"mmm")</f>
        <v>Mar</v>
      </c>
      <c r="G1153" s="8" t="s">
        <v>54</v>
      </c>
      <c r="H1153" s="8" t="s">
        <v>82</v>
      </c>
      <c r="I1153" s="8" t="s">
        <v>30</v>
      </c>
      <c r="J1153" s="8" t="s">
        <v>36</v>
      </c>
      <c r="K1153" s="8" t="s">
        <v>51</v>
      </c>
      <c r="L1153" s="8" t="s">
        <v>52</v>
      </c>
      <c r="M1153" s="7">
        <v>2</v>
      </c>
      <c r="N1153" s="2">
        <v>51.87</v>
      </c>
      <c r="O1153" s="9">
        <v>0.1</v>
      </c>
      <c r="P1153" s="2">
        <v>22.95</v>
      </c>
      <c r="Q1153" s="2">
        <f t="shared" si="68"/>
        <v>93.366</v>
      </c>
      <c r="R1153" s="2">
        <f t="shared" si="69"/>
        <v>45.9</v>
      </c>
      <c r="S1153" s="2">
        <f t="shared" si="70"/>
        <v>47.466000000000001</v>
      </c>
      <c r="T1153" s="6">
        <f t="shared" si="71"/>
        <v>0.50838635049161363</v>
      </c>
    </row>
    <row r="1154" spans="1:20" ht="15.6" x14ac:dyDescent="0.3">
      <c r="A1154" s="3" t="s">
        <v>1223</v>
      </c>
      <c r="B1154" s="4">
        <v>46263</v>
      </c>
      <c r="C1154" s="5">
        <f>YEAR(SalesData[[#This Row],[Order Date]])</f>
        <v>2026</v>
      </c>
      <c r="D1154" s="6" t="str">
        <f>"Q"&amp;ROUNDUP(MONTH(SalesData[[#This Row],[Order Date]])/3,0)</f>
        <v>Q3</v>
      </c>
      <c r="E1154" s="7">
        <f>MONTH(SalesData[[#This Row],[Order Date]])</f>
        <v>8</v>
      </c>
      <c r="F1154" s="6" t="str">
        <f>TEXT(SalesData[[#This Row],[Order Date]],"mmm")</f>
        <v>Aug</v>
      </c>
      <c r="G1154" s="8" t="s">
        <v>28</v>
      </c>
      <c r="H1154" s="8" t="s">
        <v>29</v>
      </c>
      <c r="I1154" s="8" t="s">
        <v>30</v>
      </c>
      <c r="J1154" s="8" t="s">
        <v>24</v>
      </c>
      <c r="K1154" s="8" t="s">
        <v>39</v>
      </c>
      <c r="L1154" s="8" t="s">
        <v>40</v>
      </c>
      <c r="M1154" s="7">
        <v>1</v>
      </c>
      <c r="N1154" s="2">
        <v>194.75</v>
      </c>
      <c r="O1154" s="9">
        <v>0.05</v>
      </c>
      <c r="P1154" s="2">
        <v>105.94</v>
      </c>
      <c r="Q1154" s="2">
        <f t="shared" si="68"/>
        <v>185.01249999999999</v>
      </c>
      <c r="R1154" s="2">
        <f t="shared" si="69"/>
        <v>105.94</v>
      </c>
      <c r="S1154" s="2">
        <f t="shared" si="70"/>
        <v>79.072499999999991</v>
      </c>
      <c r="T1154" s="6">
        <f t="shared" si="71"/>
        <v>0.42739004121343149</v>
      </c>
    </row>
    <row r="1155" spans="1:20" ht="15.6" x14ac:dyDescent="0.3">
      <c r="A1155" s="3" t="s">
        <v>1224</v>
      </c>
      <c r="B1155" s="4">
        <v>46288</v>
      </c>
      <c r="C1155" s="5">
        <f>YEAR(SalesData[[#This Row],[Order Date]])</f>
        <v>2026</v>
      </c>
      <c r="D1155" s="6" t="str">
        <f>"Q"&amp;ROUNDUP(MONTH(SalesData[[#This Row],[Order Date]])/3,0)</f>
        <v>Q3</v>
      </c>
      <c r="E1155" s="7">
        <f>MONTH(SalesData[[#This Row],[Order Date]])</f>
        <v>9</v>
      </c>
      <c r="F1155" s="6" t="str">
        <f>TEXT(SalesData[[#This Row],[Order Date]],"mmm")</f>
        <v>Sep</v>
      </c>
      <c r="G1155" s="8" t="s">
        <v>21</v>
      </c>
      <c r="H1155" s="8" t="s">
        <v>89</v>
      </c>
      <c r="I1155" s="8" t="s">
        <v>45</v>
      </c>
      <c r="J1155" s="8" t="s">
        <v>36</v>
      </c>
      <c r="K1155" s="8" t="s">
        <v>25</v>
      </c>
      <c r="L1155" s="8" t="s">
        <v>26</v>
      </c>
      <c r="M1155" s="7">
        <v>8</v>
      </c>
      <c r="N1155" s="2">
        <v>155.13999999999999</v>
      </c>
      <c r="O1155" s="9">
        <v>0.1</v>
      </c>
      <c r="P1155" s="2">
        <v>76.87</v>
      </c>
      <c r="Q1155" s="2">
        <f t="shared" si="68"/>
        <v>1117.008</v>
      </c>
      <c r="R1155" s="2">
        <f t="shared" si="69"/>
        <v>614.96</v>
      </c>
      <c r="S1155" s="2">
        <f t="shared" si="70"/>
        <v>502.048</v>
      </c>
      <c r="T1155" s="6">
        <f t="shared" si="71"/>
        <v>0.44945783736553363</v>
      </c>
    </row>
    <row r="1156" spans="1:20" ht="15.6" x14ac:dyDescent="0.3">
      <c r="A1156" s="3" t="s">
        <v>1225</v>
      </c>
      <c r="B1156" s="4">
        <v>46068</v>
      </c>
      <c r="C1156" s="5">
        <f>YEAR(SalesData[[#This Row],[Order Date]])</f>
        <v>2026</v>
      </c>
      <c r="D1156" s="6" t="str">
        <f>"Q"&amp;ROUNDUP(MONTH(SalesData[[#This Row],[Order Date]])/3,0)</f>
        <v>Q1</v>
      </c>
      <c r="E1156" s="7">
        <f>MONTH(SalesData[[#This Row],[Order Date]])</f>
        <v>2</v>
      </c>
      <c r="F1156" s="6" t="str">
        <f>TEXT(SalesData[[#This Row],[Order Date]],"mmm")</f>
        <v>Feb</v>
      </c>
      <c r="G1156" s="8" t="s">
        <v>54</v>
      </c>
      <c r="H1156" s="8" t="s">
        <v>55</v>
      </c>
      <c r="I1156" s="8" t="s">
        <v>48</v>
      </c>
      <c r="J1156" s="8" t="s">
        <v>31</v>
      </c>
      <c r="K1156" s="8" t="s">
        <v>51</v>
      </c>
      <c r="L1156" s="8" t="s">
        <v>58</v>
      </c>
      <c r="M1156" s="7">
        <v>2</v>
      </c>
      <c r="N1156" s="2">
        <v>102.12</v>
      </c>
      <c r="O1156" s="9">
        <v>0.15</v>
      </c>
      <c r="P1156" s="2">
        <v>51.03</v>
      </c>
      <c r="Q1156" s="2">
        <f t="shared" ref="Q1156:Q1219" si="72">M1156*N1156*(1-O1156)</f>
        <v>173.60400000000001</v>
      </c>
      <c r="R1156" s="2">
        <f t="shared" ref="R1156:R1219" si="73">M1156*P1156</f>
        <v>102.06</v>
      </c>
      <c r="S1156" s="2">
        <f t="shared" ref="S1156:S1219" si="74">Q1156-R1156</f>
        <v>71.544000000000011</v>
      </c>
      <c r="T1156" s="6">
        <f t="shared" ref="T1156:T1219" si="75">IFERROR(S1156/Q1156,0)</f>
        <v>0.41211032003870884</v>
      </c>
    </row>
    <row r="1157" spans="1:20" ht="15.6" x14ac:dyDescent="0.3">
      <c r="A1157" s="3" t="s">
        <v>1226</v>
      </c>
      <c r="B1157" s="4">
        <v>46380</v>
      </c>
      <c r="C1157" s="5">
        <f>YEAR(SalesData[[#This Row],[Order Date]])</f>
        <v>2026</v>
      </c>
      <c r="D1157" s="6" t="str">
        <f>"Q"&amp;ROUNDUP(MONTH(SalesData[[#This Row],[Order Date]])/3,0)</f>
        <v>Q4</v>
      </c>
      <c r="E1157" s="7">
        <f>MONTH(SalesData[[#This Row],[Order Date]])</f>
        <v>12</v>
      </c>
      <c r="F1157" s="6" t="str">
        <f>TEXT(SalesData[[#This Row],[Order Date]],"mmm")</f>
        <v>Dec</v>
      </c>
      <c r="G1157" s="8" t="s">
        <v>54</v>
      </c>
      <c r="H1157" s="8" t="s">
        <v>92</v>
      </c>
      <c r="I1157" s="8" t="s">
        <v>23</v>
      </c>
      <c r="J1157" s="8" t="s">
        <v>24</v>
      </c>
      <c r="K1157" s="8" t="s">
        <v>39</v>
      </c>
      <c r="L1157" s="8" t="s">
        <v>67</v>
      </c>
      <c r="M1157" s="7">
        <v>1</v>
      </c>
      <c r="N1157" s="2">
        <v>122.18</v>
      </c>
      <c r="O1157" s="9">
        <v>0.15</v>
      </c>
      <c r="P1157" s="2">
        <v>61.28</v>
      </c>
      <c r="Q1157" s="2">
        <f t="shared" si="72"/>
        <v>103.85300000000001</v>
      </c>
      <c r="R1157" s="2">
        <f t="shared" si="73"/>
        <v>61.28</v>
      </c>
      <c r="S1157" s="2">
        <f t="shared" si="74"/>
        <v>42.573000000000008</v>
      </c>
      <c r="T1157" s="6">
        <f t="shared" si="75"/>
        <v>0.40993519686479934</v>
      </c>
    </row>
    <row r="1158" spans="1:20" ht="15.6" x14ac:dyDescent="0.3">
      <c r="A1158" s="3" t="s">
        <v>1227</v>
      </c>
      <c r="B1158" s="4">
        <v>46182</v>
      </c>
      <c r="C1158" s="5">
        <f>YEAR(SalesData[[#This Row],[Order Date]])</f>
        <v>2026</v>
      </c>
      <c r="D1158" s="6" t="str">
        <f>"Q"&amp;ROUNDUP(MONTH(SalesData[[#This Row],[Order Date]])/3,0)</f>
        <v>Q2</v>
      </c>
      <c r="E1158" s="7">
        <f>MONTH(SalesData[[#This Row],[Order Date]])</f>
        <v>6</v>
      </c>
      <c r="F1158" s="6" t="str">
        <f>TEXT(SalesData[[#This Row],[Order Date]],"mmm")</f>
        <v>Jun</v>
      </c>
      <c r="G1158" s="8" t="s">
        <v>54</v>
      </c>
      <c r="H1158" s="8" t="s">
        <v>57</v>
      </c>
      <c r="I1158" s="8" t="s">
        <v>23</v>
      </c>
      <c r="J1158" s="8" t="s">
        <v>24</v>
      </c>
      <c r="K1158" s="8" t="s">
        <v>51</v>
      </c>
      <c r="L1158" s="8" t="s">
        <v>95</v>
      </c>
      <c r="M1158" s="7">
        <v>1</v>
      </c>
      <c r="N1158" s="2">
        <v>81.2</v>
      </c>
      <c r="O1158" s="9">
        <v>0.1</v>
      </c>
      <c r="P1158" s="2">
        <v>41.64</v>
      </c>
      <c r="Q1158" s="2">
        <f t="shared" si="72"/>
        <v>73.08</v>
      </c>
      <c r="R1158" s="2">
        <f t="shared" si="73"/>
        <v>41.64</v>
      </c>
      <c r="S1158" s="2">
        <f t="shared" si="74"/>
        <v>31.439999999999998</v>
      </c>
      <c r="T1158" s="6">
        <f t="shared" si="75"/>
        <v>0.43021346469622329</v>
      </c>
    </row>
    <row r="1159" spans="1:20" ht="15.6" x14ac:dyDescent="0.3">
      <c r="A1159" s="3" t="s">
        <v>1228</v>
      </c>
      <c r="B1159" s="4">
        <v>46172</v>
      </c>
      <c r="C1159" s="5">
        <f>YEAR(SalesData[[#This Row],[Order Date]])</f>
        <v>2026</v>
      </c>
      <c r="D1159" s="6" t="str">
        <f>"Q"&amp;ROUNDUP(MONTH(SalesData[[#This Row],[Order Date]])/3,0)</f>
        <v>Q2</v>
      </c>
      <c r="E1159" s="7">
        <f>MONTH(SalesData[[#This Row],[Order Date]])</f>
        <v>5</v>
      </c>
      <c r="F1159" s="6" t="str">
        <f>TEXT(SalesData[[#This Row],[Order Date]],"mmm")</f>
        <v>May</v>
      </c>
      <c r="G1159" s="8" t="s">
        <v>54</v>
      </c>
      <c r="H1159" s="8" t="s">
        <v>55</v>
      </c>
      <c r="I1159" s="8" t="s">
        <v>30</v>
      </c>
      <c r="J1159" s="8" t="s">
        <v>36</v>
      </c>
      <c r="K1159" s="8" t="s">
        <v>32</v>
      </c>
      <c r="L1159" s="8" t="s">
        <v>65</v>
      </c>
      <c r="M1159" s="7">
        <v>1</v>
      </c>
      <c r="N1159" s="2">
        <v>45.8</v>
      </c>
      <c r="O1159" s="9">
        <v>0.05</v>
      </c>
      <c r="P1159" s="2">
        <v>17.88</v>
      </c>
      <c r="Q1159" s="2">
        <f t="shared" si="72"/>
        <v>43.51</v>
      </c>
      <c r="R1159" s="2">
        <f t="shared" si="73"/>
        <v>17.88</v>
      </c>
      <c r="S1159" s="2">
        <f t="shared" si="74"/>
        <v>25.63</v>
      </c>
      <c r="T1159" s="6">
        <f t="shared" si="75"/>
        <v>0.58905998621006661</v>
      </c>
    </row>
    <row r="1160" spans="1:20" ht="15.6" x14ac:dyDescent="0.3">
      <c r="A1160" s="3" t="s">
        <v>1229</v>
      </c>
      <c r="B1160" s="4">
        <v>46073</v>
      </c>
      <c r="C1160" s="5">
        <f>YEAR(SalesData[[#This Row],[Order Date]])</f>
        <v>2026</v>
      </c>
      <c r="D1160" s="6" t="str">
        <f>"Q"&amp;ROUNDUP(MONTH(SalesData[[#This Row],[Order Date]])/3,0)</f>
        <v>Q1</v>
      </c>
      <c r="E1160" s="7">
        <f>MONTH(SalesData[[#This Row],[Order Date]])</f>
        <v>2</v>
      </c>
      <c r="F1160" s="6" t="str">
        <f>TEXT(SalesData[[#This Row],[Order Date]],"mmm")</f>
        <v>Feb</v>
      </c>
      <c r="G1160" s="8" t="s">
        <v>54</v>
      </c>
      <c r="H1160" s="8" t="s">
        <v>57</v>
      </c>
      <c r="I1160" s="8" t="s">
        <v>30</v>
      </c>
      <c r="J1160" s="8" t="s">
        <v>36</v>
      </c>
      <c r="K1160" s="8" t="s">
        <v>32</v>
      </c>
      <c r="L1160" s="8" t="s">
        <v>37</v>
      </c>
      <c r="M1160" s="7">
        <v>2</v>
      </c>
      <c r="N1160" s="2">
        <v>136.55000000000001</v>
      </c>
      <c r="O1160" s="9">
        <v>0</v>
      </c>
      <c r="P1160" s="2">
        <v>68.84</v>
      </c>
      <c r="Q1160" s="2">
        <f t="shared" si="72"/>
        <v>273.10000000000002</v>
      </c>
      <c r="R1160" s="2">
        <f t="shared" si="73"/>
        <v>137.68</v>
      </c>
      <c r="S1160" s="2">
        <f t="shared" si="74"/>
        <v>135.42000000000002</v>
      </c>
      <c r="T1160" s="6">
        <f t="shared" si="75"/>
        <v>0.49586232149395826</v>
      </c>
    </row>
    <row r="1161" spans="1:20" ht="15.6" x14ac:dyDescent="0.3">
      <c r="A1161" s="3" t="s">
        <v>1230</v>
      </c>
      <c r="B1161" s="4">
        <v>46221</v>
      </c>
      <c r="C1161" s="5">
        <f>YEAR(SalesData[[#This Row],[Order Date]])</f>
        <v>2026</v>
      </c>
      <c r="D1161" s="6" t="str">
        <f>"Q"&amp;ROUNDUP(MONTH(SalesData[[#This Row],[Order Date]])/3,0)</f>
        <v>Q3</v>
      </c>
      <c r="E1161" s="7">
        <f>MONTH(SalesData[[#This Row],[Order Date]])</f>
        <v>7</v>
      </c>
      <c r="F1161" s="6" t="str">
        <f>TEXT(SalesData[[#This Row],[Order Date]],"mmm")</f>
        <v>Jul</v>
      </c>
      <c r="G1161" s="8" t="s">
        <v>54</v>
      </c>
      <c r="H1161" s="8" t="s">
        <v>57</v>
      </c>
      <c r="I1161" s="8" t="s">
        <v>48</v>
      </c>
      <c r="J1161" s="8" t="s">
        <v>24</v>
      </c>
      <c r="K1161" s="8" t="s">
        <v>51</v>
      </c>
      <c r="L1161" s="8" t="s">
        <v>72</v>
      </c>
      <c r="M1161" s="7">
        <v>2</v>
      </c>
      <c r="N1161" s="2">
        <v>40.93</v>
      </c>
      <c r="O1161" s="9">
        <v>0.05</v>
      </c>
      <c r="P1161" s="2">
        <v>16.89</v>
      </c>
      <c r="Q1161" s="2">
        <f t="shared" si="72"/>
        <v>77.766999999999996</v>
      </c>
      <c r="R1161" s="2">
        <f t="shared" si="73"/>
        <v>33.78</v>
      </c>
      <c r="S1161" s="2">
        <f t="shared" si="74"/>
        <v>43.986999999999995</v>
      </c>
      <c r="T1161" s="6">
        <f t="shared" si="75"/>
        <v>0.56562552239381736</v>
      </c>
    </row>
    <row r="1162" spans="1:20" ht="15.6" x14ac:dyDescent="0.3">
      <c r="A1162" s="3" t="s">
        <v>1231</v>
      </c>
      <c r="B1162" s="4">
        <v>46377</v>
      </c>
      <c r="C1162" s="5">
        <f>YEAR(SalesData[[#This Row],[Order Date]])</f>
        <v>2026</v>
      </c>
      <c r="D1162" s="6" t="str">
        <f>"Q"&amp;ROUNDUP(MONTH(SalesData[[#This Row],[Order Date]])/3,0)</f>
        <v>Q4</v>
      </c>
      <c r="E1162" s="7">
        <f>MONTH(SalesData[[#This Row],[Order Date]])</f>
        <v>12</v>
      </c>
      <c r="F1162" s="6" t="str">
        <f>TEXT(SalesData[[#This Row],[Order Date]],"mmm")</f>
        <v>Dec</v>
      </c>
      <c r="G1162" s="8" t="s">
        <v>54</v>
      </c>
      <c r="H1162" s="8" t="s">
        <v>55</v>
      </c>
      <c r="I1162" s="8" t="s">
        <v>45</v>
      </c>
      <c r="J1162" s="8" t="s">
        <v>36</v>
      </c>
      <c r="K1162" s="8" t="s">
        <v>51</v>
      </c>
      <c r="L1162" s="8" t="s">
        <v>72</v>
      </c>
      <c r="M1162" s="7">
        <v>4</v>
      </c>
      <c r="N1162" s="2">
        <v>40.64</v>
      </c>
      <c r="O1162" s="9">
        <v>0.1</v>
      </c>
      <c r="P1162" s="2">
        <v>16.260000000000002</v>
      </c>
      <c r="Q1162" s="2">
        <f t="shared" si="72"/>
        <v>146.304</v>
      </c>
      <c r="R1162" s="2">
        <f t="shared" si="73"/>
        <v>65.040000000000006</v>
      </c>
      <c r="S1162" s="2">
        <f t="shared" si="74"/>
        <v>81.263999999999996</v>
      </c>
      <c r="T1162" s="6">
        <f t="shared" si="75"/>
        <v>0.55544619422572172</v>
      </c>
    </row>
    <row r="1163" spans="1:20" ht="15.6" x14ac:dyDescent="0.3">
      <c r="A1163" s="3" t="s">
        <v>1232</v>
      </c>
      <c r="B1163" s="4">
        <v>46240</v>
      </c>
      <c r="C1163" s="5">
        <f>YEAR(SalesData[[#This Row],[Order Date]])</f>
        <v>2026</v>
      </c>
      <c r="D1163" s="6" t="str">
        <f>"Q"&amp;ROUNDUP(MONTH(SalesData[[#This Row],[Order Date]])/3,0)</f>
        <v>Q3</v>
      </c>
      <c r="E1163" s="7">
        <f>MONTH(SalesData[[#This Row],[Order Date]])</f>
        <v>8</v>
      </c>
      <c r="F1163" s="6" t="str">
        <f>TEXT(SalesData[[#This Row],[Order Date]],"mmm")</f>
        <v>Aug</v>
      </c>
      <c r="G1163" s="8" t="s">
        <v>61</v>
      </c>
      <c r="H1163" s="8" t="s">
        <v>105</v>
      </c>
      <c r="I1163" s="8" t="s">
        <v>48</v>
      </c>
      <c r="J1163" s="8" t="s">
        <v>36</v>
      </c>
      <c r="K1163" s="8" t="s">
        <v>32</v>
      </c>
      <c r="L1163" s="8" t="s">
        <v>65</v>
      </c>
      <c r="M1163" s="7">
        <v>1</v>
      </c>
      <c r="N1163" s="2">
        <v>47.19</v>
      </c>
      <c r="O1163" s="9">
        <v>0.05</v>
      </c>
      <c r="P1163" s="2">
        <v>18.11</v>
      </c>
      <c r="Q1163" s="2">
        <f t="shared" si="72"/>
        <v>44.830499999999994</v>
      </c>
      <c r="R1163" s="2">
        <f t="shared" si="73"/>
        <v>18.11</v>
      </c>
      <c r="S1163" s="2">
        <f t="shared" si="74"/>
        <v>26.720499999999994</v>
      </c>
      <c r="T1163" s="6">
        <f t="shared" si="75"/>
        <v>0.59603395010093574</v>
      </c>
    </row>
    <row r="1164" spans="1:20" ht="15.6" x14ac:dyDescent="0.3">
      <c r="A1164" s="3" t="s">
        <v>1233</v>
      </c>
      <c r="B1164" s="4">
        <v>46379</v>
      </c>
      <c r="C1164" s="5">
        <f>YEAR(SalesData[[#This Row],[Order Date]])</f>
        <v>2026</v>
      </c>
      <c r="D1164" s="6" t="str">
        <f>"Q"&amp;ROUNDUP(MONTH(SalesData[[#This Row],[Order Date]])/3,0)</f>
        <v>Q4</v>
      </c>
      <c r="E1164" s="7">
        <f>MONTH(SalesData[[#This Row],[Order Date]])</f>
        <v>12</v>
      </c>
      <c r="F1164" s="6" t="str">
        <f>TEXT(SalesData[[#This Row],[Order Date]],"mmm")</f>
        <v>Dec</v>
      </c>
      <c r="G1164" s="8" t="s">
        <v>54</v>
      </c>
      <c r="H1164" s="8" t="s">
        <v>55</v>
      </c>
      <c r="I1164" s="8" t="s">
        <v>30</v>
      </c>
      <c r="J1164" s="8" t="s">
        <v>24</v>
      </c>
      <c r="K1164" s="8" t="s">
        <v>51</v>
      </c>
      <c r="L1164" s="8" t="s">
        <v>58</v>
      </c>
      <c r="M1164" s="7">
        <v>1</v>
      </c>
      <c r="N1164" s="2">
        <v>102.66</v>
      </c>
      <c r="O1164" s="9">
        <v>0.05</v>
      </c>
      <c r="P1164" s="2">
        <v>49.2</v>
      </c>
      <c r="Q1164" s="2">
        <f t="shared" si="72"/>
        <v>97.526999999999987</v>
      </c>
      <c r="R1164" s="2">
        <f t="shared" si="73"/>
        <v>49.2</v>
      </c>
      <c r="S1164" s="2">
        <f t="shared" si="74"/>
        <v>48.326999999999984</v>
      </c>
      <c r="T1164" s="6">
        <f t="shared" si="75"/>
        <v>0.4955243163431664</v>
      </c>
    </row>
    <row r="1165" spans="1:20" ht="15.6" x14ac:dyDescent="0.3">
      <c r="A1165" s="3" t="s">
        <v>1234</v>
      </c>
      <c r="B1165" s="4">
        <v>46287</v>
      </c>
      <c r="C1165" s="5">
        <f>YEAR(SalesData[[#This Row],[Order Date]])</f>
        <v>2026</v>
      </c>
      <c r="D1165" s="6" t="str">
        <f>"Q"&amp;ROUNDUP(MONTH(SalesData[[#This Row],[Order Date]])/3,0)</f>
        <v>Q3</v>
      </c>
      <c r="E1165" s="7">
        <f>MONTH(SalesData[[#This Row],[Order Date]])</f>
        <v>9</v>
      </c>
      <c r="F1165" s="6" t="str">
        <f>TEXT(SalesData[[#This Row],[Order Date]],"mmm")</f>
        <v>Sep</v>
      </c>
      <c r="G1165" s="8" t="s">
        <v>21</v>
      </c>
      <c r="H1165" s="8" t="s">
        <v>89</v>
      </c>
      <c r="I1165" s="8" t="s">
        <v>30</v>
      </c>
      <c r="J1165" s="8" t="s">
        <v>31</v>
      </c>
      <c r="K1165" s="8" t="s">
        <v>32</v>
      </c>
      <c r="L1165" s="8" t="s">
        <v>37</v>
      </c>
      <c r="M1165" s="7">
        <v>1</v>
      </c>
      <c r="N1165" s="2">
        <v>130.69999999999999</v>
      </c>
      <c r="O1165" s="9">
        <v>0.05</v>
      </c>
      <c r="P1165" s="2">
        <v>68.23</v>
      </c>
      <c r="Q1165" s="2">
        <f t="shared" si="72"/>
        <v>124.16499999999998</v>
      </c>
      <c r="R1165" s="2">
        <f t="shared" si="73"/>
        <v>68.23</v>
      </c>
      <c r="S1165" s="2">
        <f t="shared" si="74"/>
        <v>55.934999999999974</v>
      </c>
      <c r="T1165" s="6">
        <f t="shared" si="75"/>
        <v>0.45048926831232622</v>
      </c>
    </row>
    <row r="1166" spans="1:20" ht="15.6" x14ac:dyDescent="0.3">
      <c r="A1166" s="3" t="s">
        <v>1235</v>
      </c>
      <c r="B1166" s="4">
        <v>46131</v>
      </c>
      <c r="C1166" s="5">
        <f>YEAR(SalesData[[#This Row],[Order Date]])</f>
        <v>2026</v>
      </c>
      <c r="D1166" s="6" t="str">
        <f>"Q"&amp;ROUNDUP(MONTH(SalesData[[#This Row],[Order Date]])/3,0)</f>
        <v>Q2</v>
      </c>
      <c r="E1166" s="7">
        <f>MONTH(SalesData[[#This Row],[Order Date]])</f>
        <v>4</v>
      </c>
      <c r="F1166" s="6" t="str">
        <f>TEXT(SalesData[[#This Row],[Order Date]],"mmm")</f>
        <v>Apr</v>
      </c>
      <c r="G1166" s="8" t="s">
        <v>21</v>
      </c>
      <c r="H1166" s="8" t="s">
        <v>42</v>
      </c>
      <c r="I1166" s="8" t="s">
        <v>23</v>
      </c>
      <c r="J1166" s="8" t="s">
        <v>31</v>
      </c>
      <c r="K1166" s="8" t="s">
        <v>25</v>
      </c>
      <c r="L1166" s="8" t="s">
        <v>26</v>
      </c>
      <c r="M1166" s="7">
        <v>3</v>
      </c>
      <c r="N1166" s="2">
        <v>156.16</v>
      </c>
      <c r="O1166" s="9">
        <v>0.05</v>
      </c>
      <c r="P1166" s="2">
        <v>77.81</v>
      </c>
      <c r="Q1166" s="2">
        <f t="shared" si="72"/>
        <v>445.05599999999998</v>
      </c>
      <c r="R1166" s="2">
        <f t="shared" si="73"/>
        <v>233.43</v>
      </c>
      <c r="S1166" s="2">
        <f t="shared" si="74"/>
        <v>211.62599999999998</v>
      </c>
      <c r="T1166" s="6">
        <f t="shared" si="75"/>
        <v>0.47550420621225192</v>
      </c>
    </row>
    <row r="1167" spans="1:20" ht="15.6" x14ac:dyDescent="0.3">
      <c r="A1167" s="3" t="s">
        <v>1236</v>
      </c>
      <c r="B1167" s="4">
        <v>46294</v>
      </c>
      <c r="C1167" s="5">
        <f>YEAR(SalesData[[#This Row],[Order Date]])</f>
        <v>2026</v>
      </c>
      <c r="D1167" s="6" t="str">
        <f>"Q"&amp;ROUNDUP(MONTH(SalesData[[#This Row],[Order Date]])/3,0)</f>
        <v>Q3</v>
      </c>
      <c r="E1167" s="7">
        <f>MONTH(SalesData[[#This Row],[Order Date]])</f>
        <v>9</v>
      </c>
      <c r="F1167" s="6" t="str">
        <f>TEXT(SalesData[[#This Row],[Order Date]],"mmm")</f>
        <v>Sep</v>
      </c>
      <c r="G1167" s="8" t="s">
        <v>54</v>
      </c>
      <c r="H1167" s="8" t="s">
        <v>112</v>
      </c>
      <c r="I1167" s="8" t="s">
        <v>30</v>
      </c>
      <c r="J1167" s="8" t="s">
        <v>24</v>
      </c>
      <c r="K1167" s="8" t="s">
        <v>98</v>
      </c>
      <c r="L1167" s="8" t="s">
        <v>103</v>
      </c>
      <c r="M1167" s="7">
        <v>2</v>
      </c>
      <c r="N1167" s="2">
        <v>51.52</v>
      </c>
      <c r="O1167" s="9">
        <v>0</v>
      </c>
      <c r="P1167" s="2">
        <v>21.47</v>
      </c>
      <c r="Q1167" s="2">
        <f t="shared" si="72"/>
        <v>103.04</v>
      </c>
      <c r="R1167" s="2">
        <f t="shared" si="73"/>
        <v>42.94</v>
      </c>
      <c r="S1167" s="2">
        <f t="shared" si="74"/>
        <v>60.100000000000009</v>
      </c>
      <c r="T1167" s="6">
        <f t="shared" si="75"/>
        <v>0.58326863354037273</v>
      </c>
    </row>
    <row r="1168" spans="1:20" ht="15.6" x14ac:dyDescent="0.3">
      <c r="A1168" s="3" t="s">
        <v>1237</v>
      </c>
      <c r="B1168" s="4">
        <v>46087</v>
      </c>
      <c r="C1168" s="5">
        <f>YEAR(SalesData[[#This Row],[Order Date]])</f>
        <v>2026</v>
      </c>
      <c r="D1168" s="6" t="str">
        <f>"Q"&amp;ROUNDUP(MONTH(SalesData[[#This Row],[Order Date]])/3,0)</f>
        <v>Q1</v>
      </c>
      <c r="E1168" s="7">
        <f>MONTH(SalesData[[#This Row],[Order Date]])</f>
        <v>3</v>
      </c>
      <c r="F1168" s="6" t="str">
        <f>TEXT(SalesData[[#This Row],[Order Date]],"mmm")</f>
        <v>Mar</v>
      </c>
      <c r="G1168" s="8" t="s">
        <v>54</v>
      </c>
      <c r="H1168" s="8" t="s">
        <v>57</v>
      </c>
      <c r="I1168" s="8" t="s">
        <v>48</v>
      </c>
      <c r="J1168" s="8" t="s">
        <v>31</v>
      </c>
      <c r="K1168" s="8" t="s">
        <v>32</v>
      </c>
      <c r="L1168" s="8" t="s">
        <v>46</v>
      </c>
      <c r="M1168" s="7">
        <v>3</v>
      </c>
      <c r="N1168" s="2">
        <v>163.44999999999999</v>
      </c>
      <c r="O1168" s="9">
        <v>0</v>
      </c>
      <c r="P1168" s="2">
        <v>86.88</v>
      </c>
      <c r="Q1168" s="2">
        <f t="shared" si="72"/>
        <v>490.34999999999997</v>
      </c>
      <c r="R1168" s="2">
        <f t="shared" si="73"/>
        <v>260.64</v>
      </c>
      <c r="S1168" s="2">
        <f t="shared" si="74"/>
        <v>229.70999999999998</v>
      </c>
      <c r="T1168" s="6">
        <f t="shared" si="75"/>
        <v>0.46846130315081064</v>
      </c>
    </row>
    <row r="1169" spans="1:20" ht="15.6" x14ac:dyDescent="0.3">
      <c r="A1169" s="3" t="s">
        <v>1238</v>
      </c>
      <c r="B1169" s="4">
        <v>46263</v>
      </c>
      <c r="C1169" s="5">
        <f>YEAR(SalesData[[#This Row],[Order Date]])</f>
        <v>2026</v>
      </c>
      <c r="D1169" s="6" t="str">
        <f>"Q"&amp;ROUNDUP(MONTH(SalesData[[#This Row],[Order Date]])/3,0)</f>
        <v>Q3</v>
      </c>
      <c r="E1169" s="7">
        <f>MONTH(SalesData[[#This Row],[Order Date]])</f>
        <v>8</v>
      </c>
      <c r="F1169" s="6" t="str">
        <f>TEXT(SalesData[[#This Row],[Order Date]],"mmm")</f>
        <v>Aug</v>
      </c>
      <c r="G1169" s="8" t="s">
        <v>54</v>
      </c>
      <c r="H1169" s="8" t="s">
        <v>112</v>
      </c>
      <c r="I1169" s="8" t="s">
        <v>23</v>
      </c>
      <c r="J1169" s="8" t="s">
        <v>31</v>
      </c>
      <c r="K1169" s="8" t="s">
        <v>25</v>
      </c>
      <c r="L1169" s="8" t="s">
        <v>70</v>
      </c>
      <c r="M1169" s="7">
        <v>2</v>
      </c>
      <c r="N1169" s="2">
        <v>142.16</v>
      </c>
      <c r="O1169" s="9">
        <v>0</v>
      </c>
      <c r="P1169" s="2">
        <v>79.36</v>
      </c>
      <c r="Q1169" s="2">
        <f t="shared" si="72"/>
        <v>284.32</v>
      </c>
      <c r="R1169" s="2">
        <f t="shared" si="73"/>
        <v>158.72</v>
      </c>
      <c r="S1169" s="2">
        <f t="shared" si="74"/>
        <v>125.6</v>
      </c>
      <c r="T1169" s="6">
        <f t="shared" si="75"/>
        <v>0.44175576814856499</v>
      </c>
    </row>
    <row r="1170" spans="1:20" ht="15.6" x14ac:dyDescent="0.3">
      <c r="A1170" s="3" t="s">
        <v>1239</v>
      </c>
      <c r="B1170" s="4">
        <v>46171</v>
      </c>
      <c r="C1170" s="5">
        <f>YEAR(SalesData[[#This Row],[Order Date]])</f>
        <v>2026</v>
      </c>
      <c r="D1170" s="6" t="str">
        <f>"Q"&amp;ROUNDUP(MONTH(SalesData[[#This Row],[Order Date]])/3,0)</f>
        <v>Q2</v>
      </c>
      <c r="E1170" s="7">
        <f>MONTH(SalesData[[#This Row],[Order Date]])</f>
        <v>5</v>
      </c>
      <c r="F1170" s="6" t="str">
        <f>TEXT(SalesData[[#This Row],[Order Date]],"mmm")</f>
        <v>May</v>
      </c>
      <c r="G1170" s="8" t="s">
        <v>54</v>
      </c>
      <c r="H1170" s="8" t="s">
        <v>82</v>
      </c>
      <c r="I1170" s="8" t="s">
        <v>30</v>
      </c>
      <c r="J1170" s="8" t="s">
        <v>31</v>
      </c>
      <c r="K1170" s="8" t="s">
        <v>39</v>
      </c>
      <c r="L1170" s="8" t="s">
        <v>40</v>
      </c>
      <c r="M1170" s="7">
        <v>1</v>
      </c>
      <c r="N1170" s="2">
        <v>196.91</v>
      </c>
      <c r="O1170" s="9">
        <v>0</v>
      </c>
      <c r="P1170" s="2">
        <v>106.31</v>
      </c>
      <c r="Q1170" s="2">
        <f t="shared" si="72"/>
        <v>196.91</v>
      </c>
      <c r="R1170" s="2">
        <f t="shared" si="73"/>
        <v>106.31</v>
      </c>
      <c r="S1170" s="2">
        <f t="shared" si="74"/>
        <v>90.6</v>
      </c>
      <c r="T1170" s="6">
        <f t="shared" si="75"/>
        <v>0.46010867909197095</v>
      </c>
    </row>
    <row r="1171" spans="1:20" ht="15.6" x14ac:dyDescent="0.3">
      <c r="A1171" s="3" t="s">
        <v>1240</v>
      </c>
      <c r="B1171" s="4">
        <v>46215</v>
      </c>
      <c r="C1171" s="5">
        <f>YEAR(SalesData[[#This Row],[Order Date]])</f>
        <v>2026</v>
      </c>
      <c r="D1171" s="6" t="str">
        <f>"Q"&amp;ROUNDUP(MONTH(SalesData[[#This Row],[Order Date]])/3,0)</f>
        <v>Q3</v>
      </c>
      <c r="E1171" s="7">
        <f>MONTH(SalesData[[#This Row],[Order Date]])</f>
        <v>7</v>
      </c>
      <c r="F1171" s="6" t="str">
        <f>TEXT(SalesData[[#This Row],[Order Date]],"mmm")</f>
        <v>Jul</v>
      </c>
      <c r="G1171" s="8" t="s">
        <v>28</v>
      </c>
      <c r="H1171" s="8" t="s">
        <v>29</v>
      </c>
      <c r="I1171" s="8" t="s">
        <v>30</v>
      </c>
      <c r="J1171" s="8" t="s">
        <v>31</v>
      </c>
      <c r="K1171" s="8" t="s">
        <v>25</v>
      </c>
      <c r="L1171" s="8" t="s">
        <v>74</v>
      </c>
      <c r="M1171" s="7">
        <v>1</v>
      </c>
      <c r="N1171" s="2">
        <v>93.73</v>
      </c>
      <c r="O1171" s="9">
        <v>0.05</v>
      </c>
      <c r="P1171" s="2">
        <v>44.51</v>
      </c>
      <c r="Q1171" s="2">
        <f t="shared" si="72"/>
        <v>89.043499999999995</v>
      </c>
      <c r="R1171" s="2">
        <f t="shared" si="73"/>
        <v>44.51</v>
      </c>
      <c r="S1171" s="2">
        <f t="shared" si="74"/>
        <v>44.533499999999997</v>
      </c>
      <c r="T1171" s="6">
        <f t="shared" si="75"/>
        <v>0.50013195797559618</v>
      </c>
    </row>
    <row r="1172" spans="1:20" ht="15.6" x14ac:dyDescent="0.3">
      <c r="A1172" s="3" t="s">
        <v>1241</v>
      </c>
      <c r="B1172" s="4">
        <v>46295</v>
      </c>
      <c r="C1172" s="5">
        <f>YEAR(SalesData[[#This Row],[Order Date]])</f>
        <v>2026</v>
      </c>
      <c r="D1172" s="6" t="str">
        <f>"Q"&amp;ROUNDUP(MONTH(SalesData[[#This Row],[Order Date]])/3,0)</f>
        <v>Q3</v>
      </c>
      <c r="E1172" s="7">
        <f>MONTH(SalesData[[#This Row],[Order Date]])</f>
        <v>9</v>
      </c>
      <c r="F1172" s="6" t="str">
        <f>TEXT(SalesData[[#This Row],[Order Date]],"mmm")</f>
        <v>Sep</v>
      </c>
      <c r="G1172" s="8" t="s">
        <v>61</v>
      </c>
      <c r="H1172" s="8" t="s">
        <v>108</v>
      </c>
      <c r="I1172" s="8" t="s">
        <v>23</v>
      </c>
      <c r="J1172" s="8" t="s">
        <v>36</v>
      </c>
      <c r="K1172" s="8" t="s">
        <v>51</v>
      </c>
      <c r="L1172" s="8" t="s">
        <v>52</v>
      </c>
      <c r="M1172" s="7">
        <v>1</v>
      </c>
      <c r="N1172" s="2">
        <v>51.81</v>
      </c>
      <c r="O1172" s="9">
        <v>0.1</v>
      </c>
      <c r="P1172" s="2">
        <v>22.65</v>
      </c>
      <c r="Q1172" s="2">
        <f t="shared" si="72"/>
        <v>46.629000000000005</v>
      </c>
      <c r="R1172" s="2">
        <f t="shared" si="73"/>
        <v>22.65</v>
      </c>
      <c r="S1172" s="2">
        <f t="shared" si="74"/>
        <v>23.979000000000006</v>
      </c>
      <c r="T1172" s="6">
        <f t="shared" si="75"/>
        <v>0.51425078813613856</v>
      </c>
    </row>
    <row r="1173" spans="1:20" ht="15.6" x14ac:dyDescent="0.3">
      <c r="A1173" s="3" t="s">
        <v>1242</v>
      </c>
      <c r="B1173" s="4">
        <v>46148</v>
      </c>
      <c r="C1173" s="5">
        <f>YEAR(SalesData[[#This Row],[Order Date]])</f>
        <v>2026</v>
      </c>
      <c r="D1173" s="6" t="str">
        <f>"Q"&amp;ROUNDUP(MONTH(SalesData[[#This Row],[Order Date]])/3,0)</f>
        <v>Q2</v>
      </c>
      <c r="E1173" s="7">
        <f>MONTH(SalesData[[#This Row],[Order Date]])</f>
        <v>5</v>
      </c>
      <c r="F1173" s="6" t="str">
        <f>TEXT(SalesData[[#This Row],[Order Date]],"mmm")</f>
        <v>May</v>
      </c>
      <c r="G1173" s="8" t="s">
        <v>54</v>
      </c>
      <c r="H1173" s="8" t="s">
        <v>55</v>
      </c>
      <c r="I1173" s="8" t="s">
        <v>45</v>
      </c>
      <c r="J1173" s="8" t="s">
        <v>36</v>
      </c>
      <c r="K1173" s="8" t="s">
        <v>25</v>
      </c>
      <c r="L1173" s="8" t="s">
        <v>26</v>
      </c>
      <c r="M1173" s="7">
        <v>6</v>
      </c>
      <c r="N1173" s="2">
        <v>157.31</v>
      </c>
      <c r="O1173" s="9">
        <v>0.15</v>
      </c>
      <c r="P1173" s="2">
        <v>80.34</v>
      </c>
      <c r="Q1173" s="2">
        <f t="shared" si="72"/>
        <v>802.28099999999995</v>
      </c>
      <c r="R1173" s="2">
        <f t="shared" si="73"/>
        <v>482.04</v>
      </c>
      <c r="S1173" s="2">
        <f t="shared" si="74"/>
        <v>320.24099999999993</v>
      </c>
      <c r="T1173" s="6">
        <f t="shared" si="75"/>
        <v>0.3991631361081715</v>
      </c>
    </row>
    <row r="1174" spans="1:20" ht="15.6" x14ac:dyDescent="0.3">
      <c r="A1174" s="3" t="s">
        <v>1243</v>
      </c>
      <c r="B1174" s="4">
        <v>46092</v>
      </c>
      <c r="C1174" s="5">
        <f>YEAR(SalesData[[#This Row],[Order Date]])</f>
        <v>2026</v>
      </c>
      <c r="D1174" s="6" t="str">
        <f>"Q"&amp;ROUNDUP(MONTH(SalesData[[#This Row],[Order Date]])/3,0)</f>
        <v>Q1</v>
      </c>
      <c r="E1174" s="7">
        <f>MONTH(SalesData[[#This Row],[Order Date]])</f>
        <v>3</v>
      </c>
      <c r="F1174" s="6" t="str">
        <f>TEXT(SalesData[[#This Row],[Order Date]],"mmm")</f>
        <v>Mar</v>
      </c>
      <c r="G1174" s="8" t="s">
        <v>21</v>
      </c>
      <c r="H1174" s="8" t="s">
        <v>89</v>
      </c>
      <c r="I1174" s="8" t="s">
        <v>30</v>
      </c>
      <c r="J1174" s="8" t="s">
        <v>31</v>
      </c>
      <c r="K1174" s="8" t="s">
        <v>39</v>
      </c>
      <c r="L1174" s="8" t="s">
        <v>67</v>
      </c>
      <c r="M1174" s="7">
        <v>6</v>
      </c>
      <c r="N1174" s="2">
        <v>124.04</v>
      </c>
      <c r="O1174" s="9">
        <v>0.05</v>
      </c>
      <c r="P1174" s="2">
        <v>61.17</v>
      </c>
      <c r="Q1174" s="2">
        <f t="shared" si="72"/>
        <v>707.02800000000002</v>
      </c>
      <c r="R1174" s="2">
        <f t="shared" si="73"/>
        <v>367.02</v>
      </c>
      <c r="S1174" s="2">
        <f t="shared" si="74"/>
        <v>340.00800000000004</v>
      </c>
      <c r="T1174" s="6">
        <f t="shared" si="75"/>
        <v>0.48089750335205966</v>
      </c>
    </row>
    <row r="1175" spans="1:20" ht="15.6" x14ac:dyDescent="0.3">
      <c r="A1175" s="3" t="s">
        <v>1244</v>
      </c>
      <c r="B1175" s="4">
        <v>46377</v>
      </c>
      <c r="C1175" s="5">
        <f>YEAR(SalesData[[#This Row],[Order Date]])</f>
        <v>2026</v>
      </c>
      <c r="D1175" s="6" t="str">
        <f>"Q"&amp;ROUNDUP(MONTH(SalesData[[#This Row],[Order Date]])/3,0)</f>
        <v>Q4</v>
      </c>
      <c r="E1175" s="7">
        <f>MONTH(SalesData[[#This Row],[Order Date]])</f>
        <v>12</v>
      </c>
      <c r="F1175" s="6" t="str">
        <f>TEXT(SalesData[[#This Row],[Order Date]],"mmm")</f>
        <v>Dec</v>
      </c>
      <c r="G1175" s="8" t="s">
        <v>61</v>
      </c>
      <c r="H1175" s="8" t="s">
        <v>108</v>
      </c>
      <c r="I1175" s="8" t="s">
        <v>30</v>
      </c>
      <c r="J1175" s="8" t="s">
        <v>24</v>
      </c>
      <c r="K1175" s="8" t="s">
        <v>39</v>
      </c>
      <c r="L1175" s="8" t="s">
        <v>106</v>
      </c>
      <c r="M1175" s="7">
        <v>3</v>
      </c>
      <c r="N1175" s="2">
        <v>81.510000000000005</v>
      </c>
      <c r="O1175" s="9">
        <v>0.05</v>
      </c>
      <c r="P1175" s="2">
        <v>39.9</v>
      </c>
      <c r="Q1175" s="2">
        <f t="shared" si="72"/>
        <v>232.30350000000001</v>
      </c>
      <c r="R1175" s="2">
        <f t="shared" si="73"/>
        <v>119.69999999999999</v>
      </c>
      <c r="S1175" s="2">
        <f t="shared" si="74"/>
        <v>112.60350000000003</v>
      </c>
      <c r="T1175" s="6">
        <f t="shared" si="75"/>
        <v>0.48472580051527425</v>
      </c>
    </row>
    <row r="1176" spans="1:20" ht="15.6" x14ac:dyDescent="0.3">
      <c r="A1176" s="3" t="s">
        <v>1245</v>
      </c>
      <c r="B1176" s="4">
        <v>46034</v>
      </c>
      <c r="C1176" s="5">
        <f>YEAR(SalesData[[#This Row],[Order Date]])</f>
        <v>2026</v>
      </c>
      <c r="D1176" s="6" t="str">
        <f>"Q"&amp;ROUNDUP(MONTH(SalesData[[#This Row],[Order Date]])/3,0)</f>
        <v>Q1</v>
      </c>
      <c r="E1176" s="7">
        <f>MONTH(SalesData[[#This Row],[Order Date]])</f>
        <v>1</v>
      </c>
      <c r="F1176" s="6" t="str">
        <f>TEXT(SalesData[[#This Row],[Order Date]],"mmm")</f>
        <v>Jan</v>
      </c>
      <c r="G1176" s="8" t="s">
        <v>61</v>
      </c>
      <c r="H1176" s="8" t="s">
        <v>76</v>
      </c>
      <c r="I1176" s="8" t="s">
        <v>48</v>
      </c>
      <c r="J1176" s="8" t="s">
        <v>24</v>
      </c>
      <c r="K1176" s="8" t="s">
        <v>98</v>
      </c>
      <c r="L1176" s="8" t="s">
        <v>122</v>
      </c>
      <c r="M1176" s="7">
        <v>1</v>
      </c>
      <c r="N1176" s="2">
        <v>36.43</v>
      </c>
      <c r="O1176" s="9">
        <v>0</v>
      </c>
      <c r="P1176" s="2">
        <v>14.33</v>
      </c>
      <c r="Q1176" s="2">
        <f t="shared" si="72"/>
        <v>36.43</v>
      </c>
      <c r="R1176" s="2">
        <f t="shared" si="73"/>
        <v>14.33</v>
      </c>
      <c r="S1176" s="2">
        <f t="shared" si="74"/>
        <v>22.1</v>
      </c>
      <c r="T1176" s="6">
        <f t="shared" si="75"/>
        <v>0.60664287674993145</v>
      </c>
    </row>
    <row r="1177" spans="1:20" ht="15.6" x14ac:dyDescent="0.3">
      <c r="A1177" s="3" t="s">
        <v>1246</v>
      </c>
      <c r="B1177" s="4">
        <v>46326</v>
      </c>
      <c r="C1177" s="5">
        <f>YEAR(SalesData[[#This Row],[Order Date]])</f>
        <v>2026</v>
      </c>
      <c r="D1177" s="6" t="str">
        <f>"Q"&amp;ROUNDUP(MONTH(SalesData[[#This Row],[Order Date]])/3,0)</f>
        <v>Q4</v>
      </c>
      <c r="E1177" s="7">
        <f>MONTH(SalesData[[#This Row],[Order Date]])</f>
        <v>10</v>
      </c>
      <c r="F1177" s="6" t="str">
        <f>TEXT(SalesData[[#This Row],[Order Date]],"mmm")</f>
        <v>Oct</v>
      </c>
      <c r="G1177" s="8" t="s">
        <v>21</v>
      </c>
      <c r="H1177" s="8" t="s">
        <v>89</v>
      </c>
      <c r="I1177" s="8" t="s">
        <v>30</v>
      </c>
      <c r="J1177" s="8" t="s">
        <v>31</v>
      </c>
      <c r="K1177" s="8" t="s">
        <v>98</v>
      </c>
      <c r="L1177" s="8" t="s">
        <v>122</v>
      </c>
      <c r="M1177" s="7">
        <v>1</v>
      </c>
      <c r="N1177" s="2">
        <v>37.08</v>
      </c>
      <c r="O1177" s="9">
        <v>0</v>
      </c>
      <c r="P1177" s="2">
        <v>13.62</v>
      </c>
      <c r="Q1177" s="2">
        <f t="shared" si="72"/>
        <v>37.08</v>
      </c>
      <c r="R1177" s="2">
        <f t="shared" si="73"/>
        <v>13.62</v>
      </c>
      <c r="S1177" s="2">
        <f t="shared" si="74"/>
        <v>23.46</v>
      </c>
      <c r="T1177" s="6">
        <f t="shared" si="75"/>
        <v>0.63268608414239491</v>
      </c>
    </row>
    <row r="1178" spans="1:20" ht="15.6" x14ac:dyDescent="0.3">
      <c r="A1178" s="3" t="s">
        <v>1247</v>
      </c>
      <c r="B1178" s="4">
        <v>46353</v>
      </c>
      <c r="C1178" s="5">
        <f>YEAR(SalesData[[#This Row],[Order Date]])</f>
        <v>2026</v>
      </c>
      <c r="D1178" s="6" t="str">
        <f>"Q"&amp;ROUNDUP(MONTH(SalesData[[#This Row],[Order Date]])/3,0)</f>
        <v>Q4</v>
      </c>
      <c r="E1178" s="7">
        <f>MONTH(SalesData[[#This Row],[Order Date]])</f>
        <v>11</v>
      </c>
      <c r="F1178" s="6" t="str">
        <f>TEXT(SalesData[[#This Row],[Order Date]],"mmm")</f>
        <v>Nov</v>
      </c>
      <c r="G1178" s="8" t="s">
        <v>21</v>
      </c>
      <c r="H1178" s="8" t="s">
        <v>42</v>
      </c>
      <c r="I1178" s="8" t="s">
        <v>48</v>
      </c>
      <c r="J1178" s="8" t="s">
        <v>31</v>
      </c>
      <c r="K1178" s="8" t="s">
        <v>25</v>
      </c>
      <c r="L1178" s="8" t="s">
        <v>49</v>
      </c>
      <c r="M1178" s="7">
        <v>4</v>
      </c>
      <c r="N1178" s="2">
        <v>71.11</v>
      </c>
      <c r="O1178" s="9">
        <v>0.05</v>
      </c>
      <c r="P1178" s="2">
        <v>32.25</v>
      </c>
      <c r="Q1178" s="2">
        <f t="shared" si="72"/>
        <v>270.21799999999996</v>
      </c>
      <c r="R1178" s="2">
        <f t="shared" si="73"/>
        <v>129</v>
      </c>
      <c r="S1178" s="2">
        <f t="shared" si="74"/>
        <v>141.21799999999996</v>
      </c>
      <c r="T1178" s="6">
        <f t="shared" si="75"/>
        <v>0.52260767232382732</v>
      </c>
    </row>
    <row r="1179" spans="1:20" ht="15.6" x14ac:dyDescent="0.3">
      <c r="A1179" s="3" t="s">
        <v>1248</v>
      </c>
      <c r="B1179" s="4">
        <v>46169</v>
      </c>
      <c r="C1179" s="5">
        <f>YEAR(SalesData[[#This Row],[Order Date]])</f>
        <v>2026</v>
      </c>
      <c r="D1179" s="6" t="str">
        <f>"Q"&amp;ROUNDUP(MONTH(SalesData[[#This Row],[Order Date]])/3,0)</f>
        <v>Q2</v>
      </c>
      <c r="E1179" s="7">
        <f>MONTH(SalesData[[#This Row],[Order Date]])</f>
        <v>5</v>
      </c>
      <c r="F1179" s="6" t="str">
        <f>TEXT(SalesData[[#This Row],[Order Date]],"mmm")</f>
        <v>May</v>
      </c>
      <c r="G1179" s="8" t="s">
        <v>21</v>
      </c>
      <c r="H1179" s="8" t="s">
        <v>42</v>
      </c>
      <c r="I1179" s="8" t="s">
        <v>30</v>
      </c>
      <c r="J1179" s="8" t="s">
        <v>31</v>
      </c>
      <c r="K1179" s="8" t="s">
        <v>98</v>
      </c>
      <c r="L1179" s="8" t="s">
        <v>131</v>
      </c>
      <c r="M1179" s="7">
        <v>3</v>
      </c>
      <c r="N1179" s="2">
        <v>39.549999999999997</v>
      </c>
      <c r="O1179" s="9">
        <v>0</v>
      </c>
      <c r="P1179" s="2">
        <v>14.87</v>
      </c>
      <c r="Q1179" s="2">
        <f t="shared" si="72"/>
        <v>118.64999999999999</v>
      </c>
      <c r="R1179" s="2">
        <f t="shared" si="73"/>
        <v>44.61</v>
      </c>
      <c r="S1179" s="2">
        <f t="shared" si="74"/>
        <v>74.039999999999992</v>
      </c>
      <c r="T1179" s="6">
        <f t="shared" si="75"/>
        <v>0.6240202275600506</v>
      </c>
    </row>
    <row r="1180" spans="1:20" ht="15.6" x14ac:dyDescent="0.3">
      <c r="A1180" s="3" t="s">
        <v>1249</v>
      </c>
      <c r="B1180" s="4">
        <v>46282</v>
      </c>
      <c r="C1180" s="5">
        <f>YEAR(SalesData[[#This Row],[Order Date]])</f>
        <v>2026</v>
      </c>
      <c r="D1180" s="6" t="str">
        <f>"Q"&amp;ROUNDUP(MONTH(SalesData[[#This Row],[Order Date]])/3,0)</f>
        <v>Q3</v>
      </c>
      <c r="E1180" s="7">
        <f>MONTH(SalesData[[#This Row],[Order Date]])</f>
        <v>9</v>
      </c>
      <c r="F1180" s="6" t="str">
        <f>TEXT(SalesData[[#This Row],[Order Date]],"mmm")</f>
        <v>Sep</v>
      </c>
      <c r="G1180" s="8" t="s">
        <v>21</v>
      </c>
      <c r="H1180" s="8" t="s">
        <v>89</v>
      </c>
      <c r="I1180" s="8" t="s">
        <v>45</v>
      </c>
      <c r="J1180" s="8" t="s">
        <v>36</v>
      </c>
      <c r="K1180" s="8" t="s">
        <v>39</v>
      </c>
      <c r="L1180" s="8" t="s">
        <v>106</v>
      </c>
      <c r="M1180" s="7">
        <v>5</v>
      </c>
      <c r="N1180" s="2">
        <v>82.63</v>
      </c>
      <c r="O1180" s="9">
        <v>0.15</v>
      </c>
      <c r="P1180" s="2">
        <v>38.630000000000003</v>
      </c>
      <c r="Q1180" s="2">
        <f t="shared" si="72"/>
        <v>351.17749999999995</v>
      </c>
      <c r="R1180" s="2">
        <f t="shared" si="73"/>
        <v>193.15</v>
      </c>
      <c r="S1180" s="2">
        <f t="shared" si="74"/>
        <v>158.02749999999995</v>
      </c>
      <c r="T1180" s="6">
        <f t="shared" si="75"/>
        <v>0.44999323703824978</v>
      </c>
    </row>
    <row r="1181" spans="1:20" ht="15.6" x14ac:dyDescent="0.3">
      <c r="A1181" s="3" t="s">
        <v>1250</v>
      </c>
      <c r="B1181" s="4">
        <v>46242</v>
      </c>
      <c r="C1181" s="5">
        <f>YEAR(SalesData[[#This Row],[Order Date]])</f>
        <v>2026</v>
      </c>
      <c r="D1181" s="6" t="str">
        <f>"Q"&amp;ROUNDUP(MONTH(SalesData[[#This Row],[Order Date]])/3,0)</f>
        <v>Q3</v>
      </c>
      <c r="E1181" s="7">
        <f>MONTH(SalesData[[#This Row],[Order Date]])</f>
        <v>8</v>
      </c>
      <c r="F1181" s="6" t="str">
        <f>TEXT(SalesData[[#This Row],[Order Date]],"mmm")</f>
        <v>Aug</v>
      </c>
      <c r="G1181" s="8" t="s">
        <v>28</v>
      </c>
      <c r="H1181" s="8" t="s">
        <v>29</v>
      </c>
      <c r="I1181" s="8" t="s">
        <v>30</v>
      </c>
      <c r="J1181" s="8" t="s">
        <v>36</v>
      </c>
      <c r="K1181" s="8" t="s">
        <v>25</v>
      </c>
      <c r="L1181" s="8" t="s">
        <v>49</v>
      </c>
      <c r="M1181" s="7">
        <v>2</v>
      </c>
      <c r="N1181" s="2">
        <v>72.31</v>
      </c>
      <c r="O1181" s="9">
        <v>0</v>
      </c>
      <c r="P1181" s="2">
        <v>31.75</v>
      </c>
      <c r="Q1181" s="2">
        <f t="shared" si="72"/>
        <v>144.62</v>
      </c>
      <c r="R1181" s="2">
        <f t="shared" si="73"/>
        <v>63.5</v>
      </c>
      <c r="S1181" s="2">
        <f t="shared" si="74"/>
        <v>81.12</v>
      </c>
      <c r="T1181" s="6">
        <f t="shared" si="75"/>
        <v>0.56091826856589688</v>
      </c>
    </row>
    <row r="1182" spans="1:20" ht="15.6" x14ac:dyDescent="0.3">
      <c r="A1182" s="3" t="s">
        <v>1251</v>
      </c>
      <c r="B1182" s="4">
        <v>46130</v>
      </c>
      <c r="C1182" s="5">
        <f>YEAR(SalesData[[#This Row],[Order Date]])</f>
        <v>2026</v>
      </c>
      <c r="D1182" s="6" t="str">
        <f>"Q"&amp;ROUNDUP(MONTH(SalesData[[#This Row],[Order Date]])/3,0)</f>
        <v>Q2</v>
      </c>
      <c r="E1182" s="7">
        <f>MONTH(SalesData[[#This Row],[Order Date]])</f>
        <v>4</v>
      </c>
      <c r="F1182" s="6" t="str">
        <f>TEXT(SalesData[[#This Row],[Order Date]],"mmm")</f>
        <v>Apr</v>
      </c>
      <c r="G1182" s="8" t="s">
        <v>61</v>
      </c>
      <c r="H1182" s="8" t="s">
        <v>76</v>
      </c>
      <c r="I1182" s="8" t="s">
        <v>30</v>
      </c>
      <c r="J1182" s="8" t="s">
        <v>36</v>
      </c>
      <c r="K1182" s="8" t="s">
        <v>39</v>
      </c>
      <c r="L1182" s="8" t="s">
        <v>106</v>
      </c>
      <c r="M1182" s="7">
        <v>2</v>
      </c>
      <c r="N1182" s="2">
        <v>82.58</v>
      </c>
      <c r="O1182" s="9">
        <v>0.1</v>
      </c>
      <c r="P1182" s="2">
        <v>39.93</v>
      </c>
      <c r="Q1182" s="2">
        <f t="shared" si="72"/>
        <v>148.64400000000001</v>
      </c>
      <c r="R1182" s="2">
        <f t="shared" si="73"/>
        <v>79.86</v>
      </c>
      <c r="S1182" s="2">
        <f t="shared" si="74"/>
        <v>68.784000000000006</v>
      </c>
      <c r="T1182" s="6">
        <f t="shared" si="75"/>
        <v>0.46274319851457174</v>
      </c>
    </row>
    <row r="1183" spans="1:20" ht="15.6" x14ac:dyDescent="0.3">
      <c r="A1183" s="3" t="s">
        <v>1252</v>
      </c>
      <c r="B1183" s="4">
        <v>46268</v>
      </c>
      <c r="C1183" s="5">
        <f>YEAR(SalesData[[#This Row],[Order Date]])</f>
        <v>2026</v>
      </c>
      <c r="D1183" s="6" t="str">
        <f>"Q"&amp;ROUNDUP(MONTH(SalesData[[#This Row],[Order Date]])/3,0)</f>
        <v>Q3</v>
      </c>
      <c r="E1183" s="7">
        <f>MONTH(SalesData[[#This Row],[Order Date]])</f>
        <v>9</v>
      </c>
      <c r="F1183" s="6" t="str">
        <f>TEXT(SalesData[[#This Row],[Order Date]],"mmm")</f>
        <v>Sep</v>
      </c>
      <c r="G1183" s="8" t="s">
        <v>54</v>
      </c>
      <c r="H1183" s="8" t="s">
        <v>112</v>
      </c>
      <c r="I1183" s="8" t="s">
        <v>23</v>
      </c>
      <c r="J1183" s="8" t="s">
        <v>36</v>
      </c>
      <c r="K1183" s="8" t="s">
        <v>39</v>
      </c>
      <c r="L1183" s="8" t="s">
        <v>67</v>
      </c>
      <c r="M1183" s="7">
        <v>4</v>
      </c>
      <c r="N1183" s="2">
        <v>122.43</v>
      </c>
      <c r="O1183" s="9">
        <v>0</v>
      </c>
      <c r="P1183" s="2">
        <v>61.5</v>
      </c>
      <c r="Q1183" s="2">
        <f t="shared" si="72"/>
        <v>489.72</v>
      </c>
      <c r="R1183" s="2">
        <f t="shared" si="73"/>
        <v>246</v>
      </c>
      <c r="S1183" s="2">
        <f t="shared" si="74"/>
        <v>243.72000000000003</v>
      </c>
      <c r="T1183" s="6">
        <f t="shared" si="75"/>
        <v>0.49767213918157316</v>
      </c>
    </row>
    <row r="1184" spans="1:20" ht="15.6" x14ac:dyDescent="0.3">
      <c r="A1184" s="3" t="s">
        <v>1253</v>
      </c>
      <c r="B1184" s="4">
        <v>46133</v>
      </c>
      <c r="C1184" s="5">
        <f>YEAR(SalesData[[#This Row],[Order Date]])</f>
        <v>2026</v>
      </c>
      <c r="D1184" s="6" t="str">
        <f>"Q"&amp;ROUNDUP(MONTH(SalesData[[#This Row],[Order Date]])/3,0)</f>
        <v>Q2</v>
      </c>
      <c r="E1184" s="7">
        <f>MONTH(SalesData[[#This Row],[Order Date]])</f>
        <v>4</v>
      </c>
      <c r="F1184" s="6" t="str">
        <f>TEXT(SalesData[[#This Row],[Order Date]],"mmm")</f>
        <v>Apr</v>
      </c>
      <c r="G1184" s="8" t="s">
        <v>21</v>
      </c>
      <c r="H1184" s="8" t="s">
        <v>22</v>
      </c>
      <c r="I1184" s="8" t="s">
        <v>30</v>
      </c>
      <c r="J1184" s="8" t="s">
        <v>31</v>
      </c>
      <c r="K1184" s="8" t="s">
        <v>25</v>
      </c>
      <c r="L1184" s="8" t="s">
        <v>74</v>
      </c>
      <c r="M1184" s="7">
        <v>6</v>
      </c>
      <c r="N1184" s="2">
        <v>93.58</v>
      </c>
      <c r="O1184" s="9">
        <v>0</v>
      </c>
      <c r="P1184" s="2">
        <v>46.68</v>
      </c>
      <c r="Q1184" s="2">
        <f t="shared" si="72"/>
        <v>561.48</v>
      </c>
      <c r="R1184" s="2">
        <f t="shared" si="73"/>
        <v>280.08</v>
      </c>
      <c r="S1184" s="2">
        <f t="shared" si="74"/>
        <v>281.40000000000003</v>
      </c>
      <c r="T1184" s="6">
        <f t="shared" si="75"/>
        <v>0.5011754648429152</v>
      </c>
    </row>
    <row r="1185" spans="1:20" ht="15.6" x14ac:dyDescent="0.3">
      <c r="A1185" s="3" t="s">
        <v>1254</v>
      </c>
      <c r="B1185" s="4">
        <v>46249</v>
      </c>
      <c r="C1185" s="5">
        <f>YEAR(SalesData[[#This Row],[Order Date]])</f>
        <v>2026</v>
      </c>
      <c r="D1185" s="6" t="str">
        <f>"Q"&amp;ROUNDUP(MONTH(SalesData[[#This Row],[Order Date]])/3,0)</f>
        <v>Q3</v>
      </c>
      <c r="E1185" s="7">
        <f>MONTH(SalesData[[#This Row],[Order Date]])</f>
        <v>8</v>
      </c>
      <c r="F1185" s="6" t="str">
        <f>TEXT(SalesData[[#This Row],[Order Date]],"mmm")</f>
        <v>Aug</v>
      </c>
      <c r="G1185" s="8" t="s">
        <v>21</v>
      </c>
      <c r="H1185" s="8" t="s">
        <v>22</v>
      </c>
      <c r="I1185" s="8" t="s">
        <v>30</v>
      </c>
      <c r="J1185" s="8" t="s">
        <v>24</v>
      </c>
      <c r="K1185" s="8" t="s">
        <v>39</v>
      </c>
      <c r="L1185" s="8" t="s">
        <v>40</v>
      </c>
      <c r="M1185" s="7">
        <v>1</v>
      </c>
      <c r="N1185" s="2">
        <v>194.36</v>
      </c>
      <c r="O1185" s="9">
        <v>0</v>
      </c>
      <c r="P1185" s="2">
        <v>106.01</v>
      </c>
      <c r="Q1185" s="2">
        <f t="shared" si="72"/>
        <v>194.36</v>
      </c>
      <c r="R1185" s="2">
        <f t="shared" si="73"/>
        <v>106.01</v>
      </c>
      <c r="S1185" s="2">
        <f t="shared" si="74"/>
        <v>88.350000000000009</v>
      </c>
      <c r="T1185" s="6">
        <f t="shared" si="75"/>
        <v>0.45456884132537562</v>
      </c>
    </row>
    <row r="1186" spans="1:20" ht="15.6" x14ac:dyDescent="0.3">
      <c r="A1186" s="3" t="s">
        <v>1255</v>
      </c>
      <c r="B1186" s="4">
        <v>46181</v>
      </c>
      <c r="C1186" s="5">
        <f>YEAR(SalesData[[#This Row],[Order Date]])</f>
        <v>2026</v>
      </c>
      <c r="D1186" s="6" t="str">
        <f>"Q"&amp;ROUNDUP(MONTH(SalesData[[#This Row],[Order Date]])/3,0)</f>
        <v>Q2</v>
      </c>
      <c r="E1186" s="7">
        <f>MONTH(SalesData[[#This Row],[Order Date]])</f>
        <v>6</v>
      </c>
      <c r="F1186" s="6" t="str">
        <f>TEXT(SalesData[[#This Row],[Order Date]],"mmm")</f>
        <v>Jun</v>
      </c>
      <c r="G1186" s="8" t="s">
        <v>28</v>
      </c>
      <c r="H1186" s="8" t="s">
        <v>29</v>
      </c>
      <c r="I1186" s="8" t="s">
        <v>30</v>
      </c>
      <c r="J1186" s="8" t="s">
        <v>24</v>
      </c>
      <c r="K1186" s="8" t="s">
        <v>98</v>
      </c>
      <c r="L1186" s="8" t="s">
        <v>122</v>
      </c>
      <c r="M1186" s="7">
        <v>1</v>
      </c>
      <c r="N1186" s="2">
        <v>36.1</v>
      </c>
      <c r="O1186" s="9">
        <v>0</v>
      </c>
      <c r="P1186" s="2">
        <v>13.65</v>
      </c>
      <c r="Q1186" s="2">
        <f t="shared" si="72"/>
        <v>36.1</v>
      </c>
      <c r="R1186" s="2">
        <f t="shared" si="73"/>
        <v>13.65</v>
      </c>
      <c r="S1186" s="2">
        <f t="shared" si="74"/>
        <v>22.450000000000003</v>
      </c>
      <c r="T1186" s="6">
        <f t="shared" si="75"/>
        <v>0.62188365650969535</v>
      </c>
    </row>
    <row r="1187" spans="1:20" ht="15.6" x14ac:dyDescent="0.3">
      <c r="A1187" s="3" t="s">
        <v>1256</v>
      </c>
      <c r="B1187" s="4">
        <v>46324</v>
      </c>
      <c r="C1187" s="5">
        <f>YEAR(SalesData[[#This Row],[Order Date]])</f>
        <v>2026</v>
      </c>
      <c r="D1187" s="6" t="str">
        <f>"Q"&amp;ROUNDUP(MONTH(SalesData[[#This Row],[Order Date]])/3,0)</f>
        <v>Q4</v>
      </c>
      <c r="E1187" s="7">
        <f>MONTH(SalesData[[#This Row],[Order Date]])</f>
        <v>10</v>
      </c>
      <c r="F1187" s="6" t="str">
        <f>TEXT(SalesData[[#This Row],[Order Date]],"mmm")</f>
        <v>Oct</v>
      </c>
      <c r="G1187" s="8" t="s">
        <v>21</v>
      </c>
      <c r="H1187" s="8" t="s">
        <v>44</v>
      </c>
      <c r="I1187" s="8" t="s">
        <v>45</v>
      </c>
      <c r="J1187" s="8" t="s">
        <v>36</v>
      </c>
      <c r="K1187" s="8" t="s">
        <v>39</v>
      </c>
      <c r="L1187" s="8" t="s">
        <v>40</v>
      </c>
      <c r="M1187" s="7">
        <v>3</v>
      </c>
      <c r="N1187" s="2">
        <v>194.19</v>
      </c>
      <c r="O1187" s="9">
        <v>0.15</v>
      </c>
      <c r="P1187" s="2">
        <v>104.22</v>
      </c>
      <c r="Q1187" s="2">
        <f t="shared" si="72"/>
        <v>495.18449999999996</v>
      </c>
      <c r="R1187" s="2">
        <f t="shared" si="73"/>
        <v>312.65999999999997</v>
      </c>
      <c r="S1187" s="2">
        <f t="shared" si="74"/>
        <v>182.52449999999999</v>
      </c>
      <c r="T1187" s="6">
        <f t="shared" si="75"/>
        <v>0.36859897674503139</v>
      </c>
    </row>
    <row r="1188" spans="1:20" ht="15.6" x14ac:dyDescent="0.3">
      <c r="A1188" s="3" t="s">
        <v>1257</v>
      </c>
      <c r="B1188" s="4">
        <v>46356</v>
      </c>
      <c r="C1188" s="5">
        <f>YEAR(SalesData[[#This Row],[Order Date]])</f>
        <v>2026</v>
      </c>
      <c r="D1188" s="6" t="str">
        <f>"Q"&amp;ROUNDUP(MONTH(SalesData[[#This Row],[Order Date]])/3,0)</f>
        <v>Q4</v>
      </c>
      <c r="E1188" s="7">
        <f>MONTH(SalesData[[#This Row],[Order Date]])</f>
        <v>11</v>
      </c>
      <c r="F1188" s="6" t="str">
        <f>TEXT(SalesData[[#This Row],[Order Date]],"mmm")</f>
        <v>Nov</v>
      </c>
      <c r="G1188" s="8" t="s">
        <v>54</v>
      </c>
      <c r="H1188" s="8" t="s">
        <v>92</v>
      </c>
      <c r="I1188" s="8" t="s">
        <v>48</v>
      </c>
      <c r="J1188" s="8" t="s">
        <v>36</v>
      </c>
      <c r="K1188" s="8" t="s">
        <v>39</v>
      </c>
      <c r="L1188" s="8" t="s">
        <v>67</v>
      </c>
      <c r="M1188" s="7">
        <v>2</v>
      </c>
      <c r="N1188" s="2">
        <v>122.18</v>
      </c>
      <c r="O1188" s="9">
        <v>0.15</v>
      </c>
      <c r="P1188" s="2">
        <v>61.3</v>
      </c>
      <c r="Q1188" s="2">
        <f t="shared" si="72"/>
        <v>207.70600000000002</v>
      </c>
      <c r="R1188" s="2">
        <f t="shared" si="73"/>
        <v>122.6</v>
      </c>
      <c r="S1188" s="2">
        <f t="shared" si="74"/>
        <v>85.106000000000023</v>
      </c>
      <c r="T1188" s="6">
        <f t="shared" si="75"/>
        <v>0.40974261696821479</v>
      </c>
    </row>
    <row r="1189" spans="1:20" ht="15.6" x14ac:dyDescent="0.3">
      <c r="A1189" s="3" t="s">
        <v>1258</v>
      </c>
      <c r="B1189" s="4">
        <v>46362</v>
      </c>
      <c r="C1189" s="5">
        <f>YEAR(SalesData[[#This Row],[Order Date]])</f>
        <v>2026</v>
      </c>
      <c r="D1189" s="6" t="str">
        <f>"Q"&amp;ROUNDUP(MONTH(SalesData[[#This Row],[Order Date]])/3,0)</f>
        <v>Q4</v>
      </c>
      <c r="E1189" s="7">
        <f>MONTH(SalesData[[#This Row],[Order Date]])</f>
        <v>12</v>
      </c>
      <c r="F1189" s="6" t="str">
        <f>TEXT(SalesData[[#This Row],[Order Date]],"mmm")</f>
        <v>Dec</v>
      </c>
      <c r="G1189" s="8" t="s">
        <v>54</v>
      </c>
      <c r="H1189" s="8" t="s">
        <v>57</v>
      </c>
      <c r="I1189" s="8" t="s">
        <v>30</v>
      </c>
      <c r="J1189" s="8" t="s">
        <v>24</v>
      </c>
      <c r="K1189" s="8" t="s">
        <v>32</v>
      </c>
      <c r="L1189" s="8" t="s">
        <v>37</v>
      </c>
      <c r="M1189" s="7">
        <v>2</v>
      </c>
      <c r="N1189" s="2">
        <v>131.97999999999999</v>
      </c>
      <c r="O1189" s="9">
        <v>0.1</v>
      </c>
      <c r="P1189" s="2">
        <v>68.02</v>
      </c>
      <c r="Q1189" s="2">
        <f t="shared" si="72"/>
        <v>237.56399999999999</v>
      </c>
      <c r="R1189" s="2">
        <f t="shared" si="73"/>
        <v>136.04</v>
      </c>
      <c r="S1189" s="2">
        <f t="shared" si="74"/>
        <v>101.524</v>
      </c>
      <c r="T1189" s="6">
        <f t="shared" si="75"/>
        <v>0.42735431294303855</v>
      </c>
    </row>
    <row r="1190" spans="1:20" ht="15.6" x14ac:dyDescent="0.3">
      <c r="A1190" s="3" t="s">
        <v>1259</v>
      </c>
      <c r="B1190" s="4">
        <v>46034</v>
      </c>
      <c r="C1190" s="5">
        <f>YEAR(SalesData[[#This Row],[Order Date]])</f>
        <v>2026</v>
      </c>
      <c r="D1190" s="6" t="str">
        <f>"Q"&amp;ROUNDUP(MONTH(SalesData[[#This Row],[Order Date]])/3,0)</f>
        <v>Q1</v>
      </c>
      <c r="E1190" s="7">
        <f>MONTH(SalesData[[#This Row],[Order Date]])</f>
        <v>1</v>
      </c>
      <c r="F1190" s="6" t="str">
        <f>TEXT(SalesData[[#This Row],[Order Date]],"mmm")</f>
        <v>Jan</v>
      </c>
      <c r="G1190" s="8" t="s">
        <v>21</v>
      </c>
      <c r="H1190" s="8" t="s">
        <v>22</v>
      </c>
      <c r="I1190" s="8" t="s">
        <v>30</v>
      </c>
      <c r="J1190" s="8" t="s">
        <v>24</v>
      </c>
      <c r="K1190" s="8" t="s">
        <v>98</v>
      </c>
      <c r="L1190" s="8" t="s">
        <v>103</v>
      </c>
      <c r="M1190" s="7">
        <v>2</v>
      </c>
      <c r="N1190" s="2">
        <v>50.51</v>
      </c>
      <c r="O1190" s="9">
        <v>0.1</v>
      </c>
      <c r="P1190" s="2">
        <v>21.84</v>
      </c>
      <c r="Q1190" s="2">
        <f t="shared" si="72"/>
        <v>90.917999999999992</v>
      </c>
      <c r="R1190" s="2">
        <f t="shared" si="73"/>
        <v>43.68</v>
      </c>
      <c r="S1190" s="2">
        <f t="shared" si="74"/>
        <v>47.237999999999992</v>
      </c>
      <c r="T1190" s="6">
        <f t="shared" si="75"/>
        <v>0.5195670824259222</v>
      </c>
    </row>
    <row r="1191" spans="1:20" ht="15.6" x14ac:dyDescent="0.3">
      <c r="A1191" s="3" t="s">
        <v>1260</v>
      </c>
      <c r="B1191" s="4">
        <v>46367</v>
      </c>
      <c r="C1191" s="5">
        <f>YEAR(SalesData[[#This Row],[Order Date]])</f>
        <v>2026</v>
      </c>
      <c r="D1191" s="6" t="str">
        <f>"Q"&amp;ROUNDUP(MONTH(SalesData[[#This Row],[Order Date]])/3,0)</f>
        <v>Q4</v>
      </c>
      <c r="E1191" s="7">
        <f>MONTH(SalesData[[#This Row],[Order Date]])</f>
        <v>12</v>
      </c>
      <c r="F1191" s="6" t="str">
        <f>TEXT(SalesData[[#This Row],[Order Date]],"mmm")</f>
        <v>Dec</v>
      </c>
      <c r="G1191" s="8" t="s">
        <v>61</v>
      </c>
      <c r="H1191" s="8" t="s">
        <v>62</v>
      </c>
      <c r="I1191" s="8" t="s">
        <v>23</v>
      </c>
      <c r="J1191" s="8" t="s">
        <v>31</v>
      </c>
      <c r="K1191" s="8" t="s">
        <v>51</v>
      </c>
      <c r="L1191" s="8" t="s">
        <v>52</v>
      </c>
      <c r="M1191" s="7">
        <v>1</v>
      </c>
      <c r="N1191" s="2">
        <v>49.64</v>
      </c>
      <c r="O1191" s="9">
        <v>0.1</v>
      </c>
      <c r="P1191" s="2">
        <v>22</v>
      </c>
      <c r="Q1191" s="2">
        <f t="shared" si="72"/>
        <v>44.676000000000002</v>
      </c>
      <c r="R1191" s="2">
        <f t="shared" si="73"/>
        <v>22</v>
      </c>
      <c r="S1191" s="2">
        <f t="shared" si="74"/>
        <v>22.676000000000002</v>
      </c>
      <c r="T1191" s="6">
        <f t="shared" si="75"/>
        <v>0.50756558331094992</v>
      </c>
    </row>
    <row r="1192" spans="1:20" ht="15.6" x14ac:dyDescent="0.3">
      <c r="A1192" s="3" t="s">
        <v>1261</v>
      </c>
      <c r="B1192" s="4">
        <v>46256</v>
      </c>
      <c r="C1192" s="5">
        <f>YEAR(SalesData[[#This Row],[Order Date]])</f>
        <v>2026</v>
      </c>
      <c r="D1192" s="6" t="str">
        <f>"Q"&amp;ROUNDUP(MONTH(SalesData[[#This Row],[Order Date]])/3,0)</f>
        <v>Q3</v>
      </c>
      <c r="E1192" s="7">
        <f>MONTH(SalesData[[#This Row],[Order Date]])</f>
        <v>8</v>
      </c>
      <c r="F1192" s="6" t="str">
        <f>TEXT(SalesData[[#This Row],[Order Date]],"mmm")</f>
        <v>Aug</v>
      </c>
      <c r="G1192" s="8" t="s">
        <v>54</v>
      </c>
      <c r="H1192" s="8" t="s">
        <v>55</v>
      </c>
      <c r="I1192" s="8" t="s">
        <v>30</v>
      </c>
      <c r="J1192" s="8" t="s">
        <v>24</v>
      </c>
      <c r="K1192" s="8" t="s">
        <v>51</v>
      </c>
      <c r="L1192" s="8" t="s">
        <v>95</v>
      </c>
      <c r="M1192" s="7">
        <v>2</v>
      </c>
      <c r="N1192" s="2">
        <v>80.239999999999995</v>
      </c>
      <c r="O1192" s="9">
        <v>0.1</v>
      </c>
      <c r="P1192" s="2">
        <v>42.09</v>
      </c>
      <c r="Q1192" s="2">
        <f t="shared" si="72"/>
        <v>144.43199999999999</v>
      </c>
      <c r="R1192" s="2">
        <f t="shared" si="73"/>
        <v>84.18</v>
      </c>
      <c r="S1192" s="2">
        <f t="shared" si="74"/>
        <v>60.251999999999981</v>
      </c>
      <c r="T1192" s="6">
        <f t="shared" si="75"/>
        <v>0.41716517115320695</v>
      </c>
    </row>
    <row r="1193" spans="1:20" ht="15.6" x14ac:dyDescent="0.3">
      <c r="A1193" s="3" t="s">
        <v>1262</v>
      </c>
      <c r="B1193" s="4">
        <v>46320</v>
      </c>
      <c r="C1193" s="5">
        <f>YEAR(SalesData[[#This Row],[Order Date]])</f>
        <v>2026</v>
      </c>
      <c r="D1193" s="6" t="str">
        <f>"Q"&amp;ROUNDUP(MONTH(SalesData[[#This Row],[Order Date]])/3,0)</f>
        <v>Q4</v>
      </c>
      <c r="E1193" s="7">
        <f>MONTH(SalesData[[#This Row],[Order Date]])</f>
        <v>10</v>
      </c>
      <c r="F1193" s="6" t="str">
        <f>TEXT(SalesData[[#This Row],[Order Date]],"mmm")</f>
        <v>Oct</v>
      </c>
      <c r="G1193" s="8" t="s">
        <v>54</v>
      </c>
      <c r="H1193" s="8" t="s">
        <v>57</v>
      </c>
      <c r="I1193" s="8" t="s">
        <v>30</v>
      </c>
      <c r="J1193" s="8" t="s">
        <v>36</v>
      </c>
      <c r="K1193" s="8" t="s">
        <v>25</v>
      </c>
      <c r="L1193" s="8" t="s">
        <v>70</v>
      </c>
      <c r="M1193" s="7">
        <v>5</v>
      </c>
      <c r="N1193" s="2">
        <v>144.04</v>
      </c>
      <c r="O1193" s="9">
        <v>0.1</v>
      </c>
      <c r="P1193" s="2">
        <v>78.069999999999993</v>
      </c>
      <c r="Q1193" s="2">
        <f t="shared" si="72"/>
        <v>648.17999999999995</v>
      </c>
      <c r="R1193" s="2">
        <f t="shared" si="73"/>
        <v>390.34999999999997</v>
      </c>
      <c r="S1193" s="2">
        <f t="shared" si="74"/>
        <v>257.83</v>
      </c>
      <c r="T1193" s="6">
        <f t="shared" si="75"/>
        <v>0.39777530932765592</v>
      </c>
    </row>
    <row r="1194" spans="1:20" ht="15.6" x14ac:dyDescent="0.3">
      <c r="A1194" s="3" t="s">
        <v>1263</v>
      </c>
      <c r="B1194" s="4">
        <v>46337</v>
      </c>
      <c r="C1194" s="5">
        <f>YEAR(SalesData[[#This Row],[Order Date]])</f>
        <v>2026</v>
      </c>
      <c r="D1194" s="6" t="str">
        <f>"Q"&amp;ROUNDUP(MONTH(SalesData[[#This Row],[Order Date]])/3,0)</f>
        <v>Q4</v>
      </c>
      <c r="E1194" s="7">
        <f>MONTH(SalesData[[#This Row],[Order Date]])</f>
        <v>11</v>
      </c>
      <c r="F1194" s="6" t="str">
        <f>TEXT(SalesData[[#This Row],[Order Date]],"mmm")</f>
        <v>Nov</v>
      </c>
      <c r="G1194" s="8" t="s">
        <v>21</v>
      </c>
      <c r="H1194" s="8" t="s">
        <v>89</v>
      </c>
      <c r="I1194" s="8" t="s">
        <v>30</v>
      </c>
      <c r="J1194" s="8" t="s">
        <v>24</v>
      </c>
      <c r="K1194" s="8" t="s">
        <v>39</v>
      </c>
      <c r="L1194" s="8" t="s">
        <v>67</v>
      </c>
      <c r="M1194" s="7">
        <v>3</v>
      </c>
      <c r="N1194" s="2">
        <v>124.72</v>
      </c>
      <c r="O1194" s="9">
        <v>0.15</v>
      </c>
      <c r="P1194" s="2">
        <v>60.35</v>
      </c>
      <c r="Q1194" s="2">
        <f t="shared" si="72"/>
        <v>318.03599999999994</v>
      </c>
      <c r="R1194" s="2">
        <f t="shared" si="73"/>
        <v>181.05</v>
      </c>
      <c r="S1194" s="2">
        <f t="shared" si="74"/>
        <v>136.98599999999993</v>
      </c>
      <c r="T1194" s="6">
        <f t="shared" si="75"/>
        <v>0.4307248236048748</v>
      </c>
    </row>
    <row r="1195" spans="1:20" ht="15.6" x14ac:dyDescent="0.3">
      <c r="A1195" s="3" t="s">
        <v>1264</v>
      </c>
      <c r="B1195" s="4">
        <v>46221</v>
      </c>
      <c r="C1195" s="5">
        <f>YEAR(SalesData[[#This Row],[Order Date]])</f>
        <v>2026</v>
      </c>
      <c r="D1195" s="6" t="str">
        <f>"Q"&amp;ROUNDUP(MONTH(SalesData[[#This Row],[Order Date]])/3,0)</f>
        <v>Q3</v>
      </c>
      <c r="E1195" s="7">
        <f>MONTH(SalesData[[#This Row],[Order Date]])</f>
        <v>7</v>
      </c>
      <c r="F1195" s="6" t="str">
        <f>TEXT(SalesData[[#This Row],[Order Date]],"mmm")</f>
        <v>Jul</v>
      </c>
      <c r="G1195" s="8" t="s">
        <v>21</v>
      </c>
      <c r="H1195" s="8" t="s">
        <v>42</v>
      </c>
      <c r="I1195" s="8" t="s">
        <v>48</v>
      </c>
      <c r="J1195" s="8" t="s">
        <v>31</v>
      </c>
      <c r="K1195" s="8" t="s">
        <v>25</v>
      </c>
      <c r="L1195" s="8" t="s">
        <v>74</v>
      </c>
      <c r="M1195" s="7">
        <v>1</v>
      </c>
      <c r="N1195" s="2">
        <v>90.02</v>
      </c>
      <c r="O1195" s="9">
        <v>0.05</v>
      </c>
      <c r="P1195" s="2">
        <v>45.83</v>
      </c>
      <c r="Q1195" s="2">
        <f t="shared" si="72"/>
        <v>85.518999999999991</v>
      </c>
      <c r="R1195" s="2">
        <f t="shared" si="73"/>
        <v>45.83</v>
      </c>
      <c r="S1195" s="2">
        <f t="shared" si="74"/>
        <v>39.688999999999993</v>
      </c>
      <c r="T1195" s="6">
        <f t="shared" si="75"/>
        <v>0.46409569803201622</v>
      </c>
    </row>
    <row r="1196" spans="1:20" ht="15.6" x14ac:dyDescent="0.3">
      <c r="A1196" s="3" t="s">
        <v>1265</v>
      </c>
      <c r="B1196" s="4">
        <v>46254</v>
      </c>
      <c r="C1196" s="5">
        <f>YEAR(SalesData[[#This Row],[Order Date]])</f>
        <v>2026</v>
      </c>
      <c r="D1196" s="6" t="str">
        <f>"Q"&amp;ROUNDUP(MONTH(SalesData[[#This Row],[Order Date]])/3,0)</f>
        <v>Q3</v>
      </c>
      <c r="E1196" s="7">
        <f>MONTH(SalesData[[#This Row],[Order Date]])</f>
        <v>8</v>
      </c>
      <c r="F1196" s="6" t="str">
        <f>TEXT(SalesData[[#This Row],[Order Date]],"mmm")</f>
        <v>Aug</v>
      </c>
      <c r="G1196" s="8" t="s">
        <v>21</v>
      </c>
      <c r="H1196" s="8" t="s">
        <v>89</v>
      </c>
      <c r="I1196" s="8" t="s">
        <v>30</v>
      </c>
      <c r="J1196" s="8" t="s">
        <v>24</v>
      </c>
      <c r="K1196" s="8" t="s">
        <v>25</v>
      </c>
      <c r="L1196" s="8" t="s">
        <v>70</v>
      </c>
      <c r="M1196" s="7">
        <v>1</v>
      </c>
      <c r="N1196" s="2">
        <v>141.97999999999999</v>
      </c>
      <c r="O1196" s="9">
        <v>0.05</v>
      </c>
      <c r="P1196" s="2">
        <v>79.510000000000005</v>
      </c>
      <c r="Q1196" s="2">
        <f t="shared" si="72"/>
        <v>134.88099999999997</v>
      </c>
      <c r="R1196" s="2">
        <f t="shared" si="73"/>
        <v>79.510000000000005</v>
      </c>
      <c r="S1196" s="2">
        <f t="shared" si="74"/>
        <v>55.370999999999967</v>
      </c>
      <c r="T1196" s="6">
        <f t="shared" si="75"/>
        <v>0.41051741905828082</v>
      </c>
    </row>
    <row r="1197" spans="1:20" ht="15.6" x14ac:dyDescent="0.3">
      <c r="A1197" s="3" t="s">
        <v>1266</v>
      </c>
      <c r="B1197" s="4">
        <v>46174</v>
      </c>
      <c r="C1197" s="5">
        <f>YEAR(SalesData[[#This Row],[Order Date]])</f>
        <v>2026</v>
      </c>
      <c r="D1197" s="6" t="str">
        <f>"Q"&amp;ROUNDUP(MONTH(SalesData[[#This Row],[Order Date]])/3,0)</f>
        <v>Q2</v>
      </c>
      <c r="E1197" s="7">
        <f>MONTH(SalesData[[#This Row],[Order Date]])</f>
        <v>6</v>
      </c>
      <c r="F1197" s="6" t="str">
        <f>TEXT(SalesData[[#This Row],[Order Date]],"mmm")</f>
        <v>Jun</v>
      </c>
      <c r="G1197" s="8" t="s">
        <v>61</v>
      </c>
      <c r="H1197" s="8" t="s">
        <v>62</v>
      </c>
      <c r="I1197" s="8" t="s">
        <v>45</v>
      </c>
      <c r="J1197" s="8" t="s">
        <v>36</v>
      </c>
      <c r="K1197" s="8" t="s">
        <v>25</v>
      </c>
      <c r="L1197" s="8" t="s">
        <v>26</v>
      </c>
      <c r="M1197" s="7">
        <v>5</v>
      </c>
      <c r="N1197" s="2">
        <v>153.97</v>
      </c>
      <c r="O1197" s="9">
        <v>0.15</v>
      </c>
      <c r="P1197" s="2">
        <v>79.81</v>
      </c>
      <c r="Q1197" s="2">
        <f t="shared" si="72"/>
        <v>654.37249999999995</v>
      </c>
      <c r="R1197" s="2">
        <f t="shared" si="73"/>
        <v>399.05</v>
      </c>
      <c r="S1197" s="2">
        <f t="shared" si="74"/>
        <v>255.32249999999993</v>
      </c>
      <c r="T1197" s="6">
        <f t="shared" si="75"/>
        <v>0.39017914108554369</v>
      </c>
    </row>
    <row r="1198" spans="1:20" ht="15.6" x14ac:dyDescent="0.3">
      <c r="A1198" s="3" t="s">
        <v>1267</v>
      </c>
      <c r="B1198" s="4">
        <v>46140</v>
      </c>
      <c r="C1198" s="5">
        <f>YEAR(SalesData[[#This Row],[Order Date]])</f>
        <v>2026</v>
      </c>
      <c r="D1198" s="6" t="str">
        <f>"Q"&amp;ROUNDUP(MONTH(SalesData[[#This Row],[Order Date]])/3,0)</f>
        <v>Q2</v>
      </c>
      <c r="E1198" s="7">
        <f>MONTH(SalesData[[#This Row],[Order Date]])</f>
        <v>4</v>
      </c>
      <c r="F1198" s="6" t="str">
        <f>TEXT(SalesData[[#This Row],[Order Date]],"mmm")</f>
        <v>Apr</v>
      </c>
      <c r="G1198" s="8" t="s">
        <v>21</v>
      </c>
      <c r="H1198" s="8" t="s">
        <v>22</v>
      </c>
      <c r="I1198" s="8" t="s">
        <v>30</v>
      </c>
      <c r="J1198" s="8" t="s">
        <v>31</v>
      </c>
      <c r="K1198" s="8" t="s">
        <v>98</v>
      </c>
      <c r="L1198" s="8" t="s">
        <v>103</v>
      </c>
      <c r="M1198" s="7">
        <v>4</v>
      </c>
      <c r="N1198" s="2">
        <v>51.57</v>
      </c>
      <c r="O1198" s="9">
        <v>0.1</v>
      </c>
      <c r="P1198" s="2">
        <v>22.58</v>
      </c>
      <c r="Q1198" s="2">
        <f t="shared" si="72"/>
        <v>185.65200000000002</v>
      </c>
      <c r="R1198" s="2">
        <f t="shared" si="73"/>
        <v>90.32</v>
      </c>
      <c r="S1198" s="2">
        <f t="shared" si="74"/>
        <v>95.332000000000022</v>
      </c>
      <c r="T1198" s="6">
        <f t="shared" si="75"/>
        <v>0.51349837330058401</v>
      </c>
    </row>
    <row r="1199" spans="1:20" ht="15.6" x14ac:dyDescent="0.3">
      <c r="A1199" s="3" t="s">
        <v>1268</v>
      </c>
      <c r="B1199" s="4">
        <v>46323</v>
      </c>
      <c r="C1199" s="5">
        <f>YEAR(SalesData[[#This Row],[Order Date]])</f>
        <v>2026</v>
      </c>
      <c r="D1199" s="6" t="str">
        <f>"Q"&amp;ROUNDUP(MONTH(SalesData[[#This Row],[Order Date]])/3,0)</f>
        <v>Q4</v>
      </c>
      <c r="E1199" s="7">
        <f>MONTH(SalesData[[#This Row],[Order Date]])</f>
        <v>10</v>
      </c>
      <c r="F1199" s="6" t="str">
        <f>TEXT(SalesData[[#This Row],[Order Date]],"mmm")</f>
        <v>Oct</v>
      </c>
      <c r="G1199" s="8" t="s">
        <v>21</v>
      </c>
      <c r="H1199" s="8" t="s">
        <v>89</v>
      </c>
      <c r="I1199" s="8" t="s">
        <v>48</v>
      </c>
      <c r="J1199" s="8" t="s">
        <v>36</v>
      </c>
      <c r="K1199" s="8" t="s">
        <v>98</v>
      </c>
      <c r="L1199" s="8" t="s">
        <v>122</v>
      </c>
      <c r="M1199" s="7">
        <v>3</v>
      </c>
      <c r="N1199" s="2">
        <v>36.99</v>
      </c>
      <c r="O1199" s="9">
        <v>0.05</v>
      </c>
      <c r="P1199" s="2">
        <v>14.14</v>
      </c>
      <c r="Q1199" s="2">
        <f t="shared" si="72"/>
        <v>105.42149999999999</v>
      </c>
      <c r="R1199" s="2">
        <f t="shared" si="73"/>
        <v>42.42</v>
      </c>
      <c r="S1199" s="2">
        <f t="shared" si="74"/>
        <v>63.001499999999993</v>
      </c>
      <c r="T1199" s="6">
        <f t="shared" si="75"/>
        <v>0.59761528720422297</v>
      </c>
    </row>
    <row r="1200" spans="1:20" ht="15.6" x14ac:dyDescent="0.3">
      <c r="A1200" s="3" t="s">
        <v>1269</v>
      </c>
      <c r="B1200" s="4">
        <v>46289</v>
      </c>
      <c r="C1200" s="5">
        <f>YEAR(SalesData[[#This Row],[Order Date]])</f>
        <v>2026</v>
      </c>
      <c r="D1200" s="6" t="str">
        <f>"Q"&amp;ROUNDUP(MONTH(SalesData[[#This Row],[Order Date]])/3,0)</f>
        <v>Q3</v>
      </c>
      <c r="E1200" s="7">
        <f>MONTH(SalesData[[#This Row],[Order Date]])</f>
        <v>9</v>
      </c>
      <c r="F1200" s="6" t="str">
        <f>TEXT(SalesData[[#This Row],[Order Date]],"mmm")</f>
        <v>Sep</v>
      </c>
      <c r="G1200" s="8" t="s">
        <v>54</v>
      </c>
      <c r="H1200" s="8" t="s">
        <v>82</v>
      </c>
      <c r="I1200" s="8" t="s">
        <v>45</v>
      </c>
      <c r="J1200" s="8" t="s">
        <v>36</v>
      </c>
      <c r="K1200" s="8" t="s">
        <v>25</v>
      </c>
      <c r="L1200" s="8" t="s">
        <v>74</v>
      </c>
      <c r="M1200" s="7">
        <v>5</v>
      </c>
      <c r="N1200" s="2">
        <v>90.05</v>
      </c>
      <c r="O1200" s="9">
        <v>0.15</v>
      </c>
      <c r="P1200" s="2">
        <v>44.12</v>
      </c>
      <c r="Q1200" s="2">
        <f t="shared" si="72"/>
        <v>382.71249999999998</v>
      </c>
      <c r="R1200" s="2">
        <f t="shared" si="73"/>
        <v>220.6</v>
      </c>
      <c r="S1200" s="2">
        <f t="shared" si="74"/>
        <v>162.11249999999998</v>
      </c>
      <c r="T1200" s="6">
        <f t="shared" si="75"/>
        <v>0.42358820263252439</v>
      </c>
    </row>
    <row r="1201" spans="1:20" ht="15.6" x14ac:dyDescent="0.3">
      <c r="A1201" s="3" t="s">
        <v>1270</v>
      </c>
      <c r="B1201" s="4">
        <v>46234</v>
      </c>
      <c r="C1201" s="5">
        <f>YEAR(SalesData[[#This Row],[Order Date]])</f>
        <v>2026</v>
      </c>
      <c r="D1201" s="6" t="str">
        <f>"Q"&amp;ROUNDUP(MONTH(SalesData[[#This Row],[Order Date]])/3,0)</f>
        <v>Q3</v>
      </c>
      <c r="E1201" s="7">
        <f>MONTH(SalesData[[#This Row],[Order Date]])</f>
        <v>7</v>
      </c>
      <c r="F1201" s="6" t="str">
        <f>TEXT(SalesData[[#This Row],[Order Date]],"mmm")</f>
        <v>Jul</v>
      </c>
      <c r="G1201" s="8" t="s">
        <v>28</v>
      </c>
      <c r="H1201" s="8" t="s">
        <v>29</v>
      </c>
      <c r="I1201" s="8" t="s">
        <v>48</v>
      </c>
      <c r="J1201" s="8" t="s">
        <v>31</v>
      </c>
      <c r="K1201" s="8" t="s">
        <v>98</v>
      </c>
      <c r="L1201" s="8" t="s">
        <v>122</v>
      </c>
      <c r="M1201" s="7">
        <v>2</v>
      </c>
      <c r="N1201" s="2">
        <v>36.56</v>
      </c>
      <c r="O1201" s="9">
        <v>0.05</v>
      </c>
      <c r="P1201" s="2">
        <v>13.76</v>
      </c>
      <c r="Q1201" s="2">
        <f t="shared" si="72"/>
        <v>69.463999999999999</v>
      </c>
      <c r="R1201" s="2">
        <f t="shared" si="73"/>
        <v>27.52</v>
      </c>
      <c r="S1201" s="2">
        <f t="shared" si="74"/>
        <v>41.944000000000003</v>
      </c>
      <c r="T1201" s="6">
        <f t="shared" si="75"/>
        <v>0.60382356328457909</v>
      </c>
    </row>
    <row r="1202" spans="1:20" ht="15.6" x14ac:dyDescent="0.3">
      <c r="A1202" s="3" t="s">
        <v>1271</v>
      </c>
      <c r="B1202" s="4">
        <v>46171</v>
      </c>
      <c r="C1202" s="5">
        <f>YEAR(SalesData[[#This Row],[Order Date]])</f>
        <v>2026</v>
      </c>
      <c r="D1202" s="6" t="str">
        <f>"Q"&amp;ROUNDUP(MONTH(SalesData[[#This Row],[Order Date]])/3,0)</f>
        <v>Q2</v>
      </c>
      <c r="E1202" s="7">
        <f>MONTH(SalesData[[#This Row],[Order Date]])</f>
        <v>5</v>
      </c>
      <c r="F1202" s="6" t="str">
        <f>TEXT(SalesData[[#This Row],[Order Date]],"mmm")</f>
        <v>May</v>
      </c>
      <c r="G1202" s="8" t="s">
        <v>54</v>
      </c>
      <c r="H1202" s="8" t="s">
        <v>55</v>
      </c>
      <c r="I1202" s="8" t="s">
        <v>23</v>
      </c>
      <c r="J1202" s="8" t="s">
        <v>36</v>
      </c>
      <c r="K1202" s="8" t="s">
        <v>98</v>
      </c>
      <c r="L1202" s="8" t="s">
        <v>122</v>
      </c>
      <c r="M1202" s="7">
        <v>3</v>
      </c>
      <c r="N1202" s="2">
        <v>35.79</v>
      </c>
      <c r="O1202" s="9">
        <v>0</v>
      </c>
      <c r="P1202" s="2">
        <v>13.67</v>
      </c>
      <c r="Q1202" s="2">
        <f t="shared" si="72"/>
        <v>107.37</v>
      </c>
      <c r="R1202" s="2">
        <f t="shared" si="73"/>
        <v>41.01</v>
      </c>
      <c r="S1202" s="2">
        <f t="shared" si="74"/>
        <v>66.360000000000014</v>
      </c>
      <c r="T1202" s="6">
        <f t="shared" si="75"/>
        <v>0.61804973456272716</v>
      </c>
    </row>
    <row r="1203" spans="1:20" ht="15.6" x14ac:dyDescent="0.3">
      <c r="A1203" s="3" t="s">
        <v>1272</v>
      </c>
      <c r="B1203" s="4">
        <v>46263</v>
      </c>
      <c r="C1203" s="5">
        <f>YEAR(SalesData[[#This Row],[Order Date]])</f>
        <v>2026</v>
      </c>
      <c r="D1203" s="6" t="str">
        <f>"Q"&amp;ROUNDUP(MONTH(SalesData[[#This Row],[Order Date]])/3,0)</f>
        <v>Q3</v>
      </c>
      <c r="E1203" s="7">
        <f>MONTH(SalesData[[#This Row],[Order Date]])</f>
        <v>8</v>
      </c>
      <c r="F1203" s="6" t="str">
        <f>TEXT(SalesData[[#This Row],[Order Date]],"mmm")</f>
        <v>Aug</v>
      </c>
      <c r="G1203" s="8" t="s">
        <v>21</v>
      </c>
      <c r="H1203" s="8" t="s">
        <v>89</v>
      </c>
      <c r="I1203" s="8" t="s">
        <v>30</v>
      </c>
      <c r="J1203" s="8" t="s">
        <v>36</v>
      </c>
      <c r="K1203" s="8" t="s">
        <v>32</v>
      </c>
      <c r="L1203" s="8" t="s">
        <v>65</v>
      </c>
      <c r="M1203" s="7">
        <v>2</v>
      </c>
      <c r="N1203" s="2">
        <v>47.69</v>
      </c>
      <c r="O1203" s="9">
        <v>0.05</v>
      </c>
      <c r="P1203" s="2">
        <v>18.8</v>
      </c>
      <c r="Q1203" s="2">
        <f t="shared" si="72"/>
        <v>90.61099999999999</v>
      </c>
      <c r="R1203" s="2">
        <f t="shared" si="73"/>
        <v>37.6</v>
      </c>
      <c r="S1203" s="2">
        <f t="shared" si="74"/>
        <v>53.010999999999989</v>
      </c>
      <c r="T1203" s="6">
        <f t="shared" si="75"/>
        <v>0.58503934400900548</v>
      </c>
    </row>
    <row r="1204" spans="1:20" ht="15.6" x14ac:dyDescent="0.3">
      <c r="A1204" s="3" t="s">
        <v>1273</v>
      </c>
      <c r="B1204" s="4">
        <v>46219</v>
      </c>
      <c r="C1204" s="5">
        <f>YEAR(SalesData[[#This Row],[Order Date]])</f>
        <v>2026</v>
      </c>
      <c r="D1204" s="6" t="str">
        <f>"Q"&amp;ROUNDUP(MONTH(SalesData[[#This Row],[Order Date]])/3,0)</f>
        <v>Q3</v>
      </c>
      <c r="E1204" s="7">
        <f>MONTH(SalesData[[#This Row],[Order Date]])</f>
        <v>7</v>
      </c>
      <c r="F1204" s="6" t="str">
        <f>TEXT(SalesData[[#This Row],[Order Date]],"mmm")</f>
        <v>Jul</v>
      </c>
      <c r="G1204" s="8" t="s">
        <v>21</v>
      </c>
      <c r="H1204" s="8" t="s">
        <v>42</v>
      </c>
      <c r="I1204" s="8" t="s">
        <v>30</v>
      </c>
      <c r="J1204" s="8" t="s">
        <v>24</v>
      </c>
      <c r="K1204" s="8" t="s">
        <v>39</v>
      </c>
      <c r="L1204" s="8" t="s">
        <v>40</v>
      </c>
      <c r="M1204" s="7">
        <v>1</v>
      </c>
      <c r="N1204" s="2">
        <v>195.12</v>
      </c>
      <c r="O1204" s="9">
        <v>0</v>
      </c>
      <c r="P1204" s="2">
        <v>101.14</v>
      </c>
      <c r="Q1204" s="2">
        <f t="shared" si="72"/>
        <v>195.12</v>
      </c>
      <c r="R1204" s="2">
        <f t="shared" si="73"/>
        <v>101.14</v>
      </c>
      <c r="S1204" s="2">
        <f t="shared" si="74"/>
        <v>93.98</v>
      </c>
      <c r="T1204" s="6">
        <f t="shared" si="75"/>
        <v>0.48165231652316526</v>
      </c>
    </row>
    <row r="1205" spans="1:20" ht="15.6" x14ac:dyDescent="0.3">
      <c r="A1205" s="3" t="s">
        <v>1274</v>
      </c>
      <c r="B1205" s="4">
        <v>46318</v>
      </c>
      <c r="C1205" s="5">
        <f>YEAR(SalesData[[#This Row],[Order Date]])</f>
        <v>2026</v>
      </c>
      <c r="D1205" s="6" t="str">
        <f>"Q"&amp;ROUNDUP(MONTH(SalesData[[#This Row],[Order Date]])/3,0)</f>
        <v>Q4</v>
      </c>
      <c r="E1205" s="7">
        <f>MONTH(SalesData[[#This Row],[Order Date]])</f>
        <v>10</v>
      </c>
      <c r="F1205" s="6" t="str">
        <f>TEXT(SalesData[[#This Row],[Order Date]],"mmm")</f>
        <v>Oct</v>
      </c>
      <c r="G1205" s="8" t="s">
        <v>54</v>
      </c>
      <c r="H1205" s="8" t="s">
        <v>92</v>
      </c>
      <c r="I1205" s="8" t="s">
        <v>48</v>
      </c>
      <c r="J1205" s="8" t="s">
        <v>24</v>
      </c>
      <c r="K1205" s="8" t="s">
        <v>25</v>
      </c>
      <c r="L1205" s="8" t="s">
        <v>74</v>
      </c>
      <c r="M1205" s="7">
        <v>1</v>
      </c>
      <c r="N1205" s="2">
        <v>93.64</v>
      </c>
      <c r="O1205" s="9">
        <v>0</v>
      </c>
      <c r="P1205" s="2">
        <v>44.34</v>
      </c>
      <c r="Q1205" s="2">
        <f t="shared" si="72"/>
        <v>93.64</v>
      </c>
      <c r="R1205" s="2">
        <f t="shared" si="73"/>
        <v>44.34</v>
      </c>
      <c r="S1205" s="2">
        <f t="shared" si="74"/>
        <v>49.3</v>
      </c>
      <c r="T1205" s="6">
        <f t="shared" si="75"/>
        <v>0.52648440837249033</v>
      </c>
    </row>
    <row r="1206" spans="1:20" ht="15.6" x14ac:dyDescent="0.3">
      <c r="A1206" s="3" t="s">
        <v>1275</v>
      </c>
      <c r="B1206" s="4">
        <v>46052</v>
      </c>
      <c r="C1206" s="5">
        <f>YEAR(SalesData[[#This Row],[Order Date]])</f>
        <v>2026</v>
      </c>
      <c r="D1206" s="6" t="str">
        <f>"Q"&amp;ROUNDUP(MONTH(SalesData[[#This Row],[Order Date]])/3,0)</f>
        <v>Q1</v>
      </c>
      <c r="E1206" s="7">
        <f>MONTH(SalesData[[#This Row],[Order Date]])</f>
        <v>1</v>
      </c>
      <c r="F1206" s="6" t="str">
        <f>TEXT(SalesData[[#This Row],[Order Date]],"mmm")</f>
        <v>Jan</v>
      </c>
      <c r="G1206" s="8" t="s">
        <v>54</v>
      </c>
      <c r="H1206" s="8" t="s">
        <v>57</v>
      </c>
      <c r="I1206" s="8" t="s">
        <v>30</v>
      </c>
      <c r="J1206" s="8" t="s">
        <v>24</v>
      </c>
      <c r="K1206" s="8" t="s">
        <v>39</v>
      </c>
      <c r="L1206" s="8" t="s">
        <v>106</v>
      </c>
      <c r="M1206" s="7">
        <v>3</v>
      </c>
      <c r="N1206" s="2">
        <v>80.08</v>
      </c>
      <c r="O1206" s="9">
        <v>0</v>
      </c>
      <c r="P1206" s="2">
        <v>39.450000000000003</v>
      </c>
      <c r="Q1206" s="2">
        <f t="shared" si="72"/>
        <v>240.24</v>
      </c>
      <c r="R1206" s="2">
        <f t="shared" si="73"/>
        <v>118.35000000000001</v>
      </c>
      <c r="S1206" s="2">
        <f t="shared" si="74"/>
        <v>121.89</v>
      </c>
      <c r="T1206" s="6">
        <f t="shared" si="75"/>
        <v>0.50736763236763238</v>
      </c>
    </row>
    <row r="1207" spans="1:20" ht="15.6" x14ac:dyDescent="0.3">
      <c r="A1207" s="3" t="s">
        <v>1276</v>
      </c>
      <c r="B1207" s="4">
        <v>46295</v>
      </c>
      <c r="C1207" s="5">
        <f>YEAR(SalesData[[#This Row],[Order Date]])</f>
        <v>2026</v>
      </c>
      <c r="D1207" s="6" t="str">
        <f>"Q"&amp;ROUNDUP(MONTH(SalesData[[#This Row],[Order Date]])/3,0)</f>
        <v>Q3</v>
      </c>
      <c r="E1207" s="7">
        <f>MONTH(SalesData[[#This Row],[Order Date]])</f>
        <v>9</v>
      </c>
      <c r="F1207" s="6" t="str">
        <f>TEXT(SalesData[[#This Row],[Order Date]],"mmm")</f>
        <v>Sep</v>
      </c>
      <c r="G1207" s="8" t="s">
        <v>21</v>
      </c>
      <c r="H1207" s="8" t="s">
        <v>44</v>
      </c>
      <c r="I1207" s="8" t="s">
        <v>23</v>
      </c>
      <c r="J1207" s="8" t="s">
        <v>31</v>
      </c>
      <c r="K1207" s="8" t="s">
        <v>25</v>
      </c>
      <c r="L1207" s="8" t="s">
        <v>49</v>
      </c>
      <c r="M1207" s="7">
        <v>1</v>
      </c>
      <c r="N1207" s="2">
        <v>70.91</v>
      </c>
      <c r="O1207" s="9">
        <v>0</v>
      </c>
      <c r="P1207" s="2">
        <v>31.73</v>
      </c>
      <c r="Q1207" s="2">
        <f t="shared" si="72"/>
        <v>70.91</v>
      </c>
      <c r="R1207" s="2">
        <f t="shared" si="73"/>
        <v>31.73</v>
      </c>
      <c r="S1207" s="2">
        <f t="shared" si="74"/>
        <v>39.179999999999993</v>
      </c>
      <c r="T1207" s="6">
        <f t="shared" si="75"/>
        <v>0.55253137780284856</v>
      </c>
    </row>
    <row r="1208" spans="1:20" ht="15.6" x14ac:dyDescent="0.3">
      <c r="A1208" s="3" t="s">
        <v>1277</v>
      </c>
      <c r="B1208" s="4">
        <v>46201</v>
      </c>
      <c r="C1208" s="5">
        <f>YEAR(SalesData[[#This Row],[Order Date]])</f>
        <v>2026</v>
      </c>
      <c r="D1208" s="6" t="str">
        <f>"Q"&amp;ROUNDUP(MONTH(SalesData[[#This Row],[Order Date]])/3,0)</f>
        <v>Q2</v>
      </c>
      <c r="E1208" s="7">
        <f>MONTH(SalesData[[#This Row],[Order Date]])</f>
        <v>6</v>
      </c>
      <c r="F1208" s="6" t="str">
        <f>TEXT(SalesData[[#This Row],[Order Date]],"mmm")</f>
        <v>Jun</v>
      </c>
      <c r="G1208" s="8" t="s">
        <v>21</v>
      </c>
      <c r="H1208" s="8" t="s">
        <v>22</v>
      </c>
      <c r="I1208" s="8" t="s">
        <v>48</v>
      </c>
      <c r="J1208" s="8" t="s">
        <v>31</v>
      </c>
      <c r="K1208" s="8" t="s">
        <v>98</v>
      </c>
      <c r="L1208" s="8" t="s">
        <v>122</v>
      </c>
      <c r="M1208" s="7">
        <v>1</v>
      </c>
      <c r="N1208" s="2">
        <v>36</v>
      </c>
      <c r="O1208" s="9">
        <v>0</v>
      </c>
      <c r="P1208" s="2">
        <v>13.95</v>
      </c>
      <c r="Q1208" s="2">
        <f t="shared" si="72"/>
        <v>36</v>
      </c>
      <c r="R1208" s="2">
        <f t="shared" si="73"/>
        <v>13.95</v>
      </c>
      <c r="S1208" s="2">
        <f t="shared" si="74"/>
        <v>22.05</v>
      </c>
      <c r="T1208" s="6">
        <f t="shared" si="75"/>
        <v>0.61250000000000004</v>
      </c>
    </row>
    <row r="1209" spans="1:20" ht="15.6" x14ac:dyDescent="0.3">
      <c r="A1209" s="3" t="s">
        <v>1278</v>
      </c>
      <c r="B1209" s="4">
        <v>46198</v>
      </c>
      <c r="C1209" s="5">
        <f>YEAR(SalesData[[#This Row],[Order Date]])</f>
        <v>2026</v>
      </c>
      <c r="D1209" s="6" t="str">
        <f>"Q"&amp;ROUNDUP(MONTH(SalesData[[#This Row],[Order Date]])/3,0)</f>
        <v>Q2</v>
      </c>
      <c r="E1209" s="7">
        <f>MONTH(SalesData[[#This Row],[Order Date]])</f>
        <v>6</v>
      </c>
      <c r="F1209" s="6" t="str">
        <f>TEXT(SalesData[[#This Row],[Order Date]],"mmm")</f>
        <v>Jun</v>
      </c>
      <c r="G1209" s="8" t="s">
        <v>61</v>
      </c>
      <c r="H1209" s="8" t="s">
        <v>69</v>
      </c>
      <c r="I1209" s="8" t="s">
        <v>48</v>
      </c>
      <c r="J1209" s="8" t="s">
        <v>31</v>
      </c>
      <c r="K1209" s="8" t="s">
        <v>98</v>
      </c>
      <c r="L1209" s="8" t="s">
        <v>103</v>
      </c>
      <c r="M1209" s="7">
        <v>1</v>
      </c>
      <c r="N1209" s="2">
        <v>50.33</v>
      </c>
      <c r="O1209" s="9">
        <v>0</v>
      </c>
      <c r="P1209" s="2">
        <v>21.66</v>
      </c>
      <c r="Q1209" s="2">
        <f t="shared" si="72"/>
        <v>50.33</v>
      </c>
      <c r="R1209" s="2">
        <f t="shared" si="73"/>
        <v>21.66</v>
      </c>
      <c r="S1209" s="2">
        <f t="shared" si="74"/>
        <v>28.669999999999998</v>
      </c>
      <c r="T1209" s="6">
        <f t="shared" si="75"/>
        <v>0.56964037353467112</v>
      </c>
    </row>
    <row r="1210" spans="1:20" ht="15.6" x14ac:dyDescent="0.3">
      <c r="A1210" s="3" t="s">
        <v>1279</v>
      </c>
      <c r="B1210" s="4">
        <v>46108</v>
      </c>
      <c r="C1210" s="5">
        <f>YEAR(SalesData[[#This Row],[Order Date]])</f>
        <v>2026</v>
      </c>
      <c r="D1210" s="6" t="str">
        <f>"Q"&amp;ROUNDUP(MONTH(SalesData[[#This Row],[Order Date]])/3,0)</f>
        <v>Q1</v>
      </c>
      <c r="E1210" s="7">
        <f>MONTH(SalesData[[#This Row],[Order Date]])</f>
        <v>3</v>
      </c>
      <c r="F1210" s="6" t="str">
        <f>TEXT(SalesData[[#This Row],[Order Date]],"mmm")</f>
        <v>Mar</v>
      </c>
      <c r="G1210" s="8" t="s">
        <v>54</v>
      </c>
      <c r="H1210" s="8" t="s">
        <v>57</v>
      </c>
      <c r="I1210" s="8" t="s">
        <v>23</v>
      </c>
      <c r="J1210" s="8" t="s">
        <v>24</v>
      </c>
      <c r="K1210" s="8" t="s">
        <v>51</v>
      </c>
      <c r="L1210" s="8" t="s">
        <v>95</v>
      </c>
      <c r="M1210" s="7">
        <v>5</v>
      </c>
      <c r="N1210" s="2">
        <v>81.84</v>
      </c>
      <c r="O1210" s="9">
        <v>0.1</v>
      </c>
      <c r="P1210" s="2">
        <v>42.7</v>
      </c>
      <c r="Q1210" s="2">
        <f t="shared" si="72"/>
        <v>368.28000000000003</v>
      </c>
      <c r="R1210" s="2">
        <f t="shared" si="73"/>
        <v>213.5</v>
      </c>
      <c r="S1210" s="2">
        <f t="shared" si="74"/>
        <v>154.78000000000003</v>
      </c>
      <c r="T1210" s="6">
        <f t="shared" si="75"/>
        <v>0.42027804931030743</v>
      </c>
    </row>
    <row r="1211" spans="1:20" ht="15.6" x14ac:dyDescent="0.3">
      <c r="A1211" s="3" t="s">
        <v>1280</v>
      </c>
      <c r="B1211" s="4">
        <v>46375</v>
      </c>
      <c r="C1211" s="5">
        <f>YEAR(SalesData[[#This Row],[Order Date]])</f>
        <v>2026</v>
      </c>
      <c r="D1211" s="6" t="str">
        <f>"Q"&amp;ROUNDUP(MONTH(SalesData[[#This Row],[Order Date]])/3,0)</f>
        <v>Q4</v>
      </c>
      <c r="E1211" s="7">
        <f>MONTH(SalesData[[#This Row],[Order Date]])</f>
        <v>12</v>
      </c>
      <c r="F1211" s="6" t="str">
        <f>TEXT(SalesData[[#This Row],[Order Date]],"mmm")</f>
        <v>Dec</v>
      </c>
      <c r="G1211" s="8" t="s">
        <v>28</v>
      </c>
      <c r="H1211" s="8" t="s">
        <v>29</v>
      </c>
      <c r="I1211" s="8" t="s">
        <v>48</v>
      </c>
      <c r="J1211" s="8" t="s">
        <v>31</v>
      </c>
      <c r="K1211" s="8" t="s">
        <v>25</v>
      </c>
      <c r="L1211" s="8" t="s">
        <v>70</v>
      </c>
      <c r="M1211" s="7">
        <v>1</v>
      </c>
      <c r="N1211" s="2">
        <v>145.44</v>
      </c>
      <c r="O1211" s="9">
        <v>0.1</v>
      </c>
      <c r="P1211" s="2">
        <v>80.42</v>
      </c>
      <c r="Q1211" s="2">
        <f t="shared" si="72"/>
        <v>130.89600000000002</v>
      </c>
      <c r="R1211" s="2">
        <f t="shared" si="73"/>
        <v>80.42</v>
      </c>
      <c r="S1211" s="2">
        <f t="shared" si="74"/>
        <v>50.476000000000013</v>
      </c>
      <c r="T1211" s="6">
        <f t="shared" si="75"/>
        <v>0.38561911746730232</v>
      </c>
    </row>
    <row r="1212" spans="1:20" ht="15.6" x14ac:dyDescent="0.3">
      <c r="A1212" s="3" t="s">
        <v>1281</v>
      </c>
      <c r="B1212" s="4">
        <v>46291</v>
      </c>
      <c r="C1212" s="5">
        <f>YEAR(SalesData[[#This Row],[Order Date]])</f>
        <v>2026</v>
      </c>
      <c r="D1212" s="6" t="str">
        <f>"Q"&amp;ROUNDUP(MONTH(SalesData[[#This Row],[Order Date]])/3,0)</f>
        <v>Q3</v>
      </c>
      <c r="E1212" s="7">
        <f>MONTH(SalesData[[#This Row],[Order Date]])</f>
        <v>9</v>
      </c>
      <c r="F1212" s="6" t="str">
        <f>TEXT(SalesData[[#This Row],[Order Date]],"mmm")</f>
        <v>Sep</v>
      </c>
      <c r="G1212" s="8" t="s">
        <v>61</v>
      </c>
      <c r="H1212" s="8" t="s">
        <v>69</v>
      </c>
      <c r="I1212" s="8" t="s">
        <v>30</v>
      </c>
      <c r="J1212" s="8" t="s">
        <v>31</v>
      </c>
      <c r="K1212" s="8" t="s">
        <v>32</v>
      </c>
      <c r="L1212" s="8" t="s">
        <v>65</v>
      </c>
      <c r="M1212" s="7">
        <v>3</v>
      </c>
      <c r="N1212" s="2">
        <v>46.48</v>
      </c>
      <c r="O1212" s="9">
        <v>0.05</v>
      </c>
      <c r="P1212" s="2">
        <v>18.82</v>
      </c>
      <c r="Q1212" s="2">
        <f t="shared" si="72"/>
        <v>132.46799999999999</v>
      </c>
      <c r="R1212" s="2">
        <f t="shared" si="73"/>
        <v>56.46</v>
      </c>
      <c r="S1212" s="2">
        <f t="shared" si="74"/>
        <v>76.007999999999981</v>
      </c>
      <c r="T1212" s="6">
        <f t="shared" si="75"/>
        <v>0.57378385723344494</v>
      </c>
    </row>
    <row r="1213" spans="1:20" ht="15.6" x14ac:dyDescent="0.3">
      <c r="A1213" s="3" t="s">
        <v>1282</v>
      </c>
      <c r="B1213" s="4">
        <v>46193</v>
      </c>
      <c r="C1213" s="5">
        <f>YEAR(SalesData[[#This Row],[Order Date]])</f>
        <v>2026</v>
      </c>
      <c r="D1213" s="6" t="str">
        <f>"Q"&amp;ROUNDUP(MONTH(SalesData[[#This Row],[Order Date]])/3,0)</f>
        <v>Q2</v>
      </c>
      <c r="E1213" s="7">
        <f>MONTH(SalesData[[#This Row],[Order Date]])</f>
        <v>6</v>
      </c>
      <c r="F1213" s="6" t="str">
        <f>TEXT(SalesData[[#This Row],[Order Date]],"mmm")</f>
        <v>Jun</v>
      </c>
      <c r="G1213" s="8" t="s">
        <v>28</v>
      </c>
      <c r="H1213" s="8" t="s">
        <v>29</v>
      </c>
      <c r="I1213" s="8" t="s">
        <v>48</v>
      </c>
      <c r="J1213" s="8" t="s">
        <v>36</v>
      </c>
      <c r="K1213" s="8" t="s">
        <v>25</v>
      </c>
      <c r="L1213" s="8" t="s">
        <v>26</v>
      </c>
      <c r="M1213" s="7">
        <v>1</v>
      </c>
      <c r="N1213" s="2">
        <v>155.69</v>
      </c>
      <c r="O1213" s="9">
        <v>0.1</v>
      </c>
      <c r="P1213" s="2">
        <v>79.42</v>
      </c>
      <c r="Q1213" s="2">
        <f t="shared" si="72"/>
        <v>140.12100000000001</v>
      </c>
      <c r="R1213" s="2">
        <f t="shared" si="73"/>
        <v>79.42</v>
      </c>
      <c r="S1213" s="2">
        <f t="shared" si="74"/>
        <v>60.701000000000008</v>
      </c>
      <c r="T1213" s="6">
        <f t="shared" si="75"/>
        <v>0.43320415926235184</v>
      </c>
    </row>
    <row r="1214" spans="1:20" ht="15.6" x14ac:dyDescent="0.3">
      <c r="A1214" s="3" t="s">
        <v>1283</v>
      </c>
      <c r="B1214" s="4">
        <v>46154</v>
      </c>
      <c r="C1214" s="5">
        <f>YEAR(SalesData[[#This Row],[Order Date]])</f>
        <v>2026</v>
      </c>
      <c r="D1214" s="6" t="str">
        <f>"Q"&amp;ROUNDUP(MONTH(SalesData[[#This Row],[Order Date]])/3,0)</f>
        <v>Q2</v>
      </c>
      <c r="E1214" s="7">
        <f>MONTH(SalesData[[#This Row],[Order Date]])</f>
        <v>5</v>
      </c>
      <c r="F1214" s="6" t="str">
        <f>TEXT(SalesData[[#This Row],[Order Date]],"mmm")</f>
        <v>May</v>
      </c>
      <c r="G1214" s="8" t="s">
        <v>61</v>
      </c>
      <c r="H1214" s="8" t="s">
        <v>69</v>
      </c>
      <c r="I1214" s="8" t="s">
        <v>30</v>
      </c>
      <c r="J1214" s="8" t="s">
        <v>24</v>
      </c>
      <c r="K1214" s="8" t="s">
        <v>39</v>
      </c>
      <c r="L1214" s="8" t="s">
        <v>67</v>
      </c>
      <c r="M1214" s="7">
        <v>1</v>
      </c>
      <c r="N1214" s="2">
        <v>121.38</v>
      </c>
      <c r="O1214" s="9">
        <v>0</v>
      </c>
      <c r="P1214" s="2">
        <v>59.68</v>
      </c>
      <c r="Q1214" s="2">
        <f t="shared" si="72"/>
        <v>121.38</v>
      </c>
      <c r="R1214" s="2">
        <f t="shared" si="73"/>
        <v>59.68</v>
      </c>
      <c r="S1214" s="2">
        <f t="shared" si="74"/>
        <v>61.699999999999996</v>
      </c>
      <c r="T1214" s="6">
        <f t="shared" si="75"/>
        <v>0.50832097544900312</v>
      </c>
    </row>
    <row r="1215" spans="1:20" ht="15.6" x14ac:dyDescent="0.3">
      <c r="A1215" s="3" t="s">
        <v>1284</v>
      </c>
      <c r="B1215" s="4">
        <v>46034</v>
      </c>
      <c r="C1215" s="5">
        <f>YEAR(SalesData[[#This Row],[Order Date]])</f>
        <v>2026</v>
      </c>
      <c r="D1215" s="6" t="str">
        <f>"Q"&amp;ROUNDUP(MONTH(SalesData[[#This Row],[Order Date]])/3,0)</f>
        <v>Q1</v>
      </c>
      <c r="E1215" s="7">
        <f>MONTH(SalesData[[#This Row],[Order Date]])</f>
        <v>1</v>
      </c>
      <c r="F1215" s="6" t="str">
        <f>TEXT(SalesData[[#This Row],[Order Date]],"mmm")</f>
        <v>Jan</v>
      </c>
      <c r="G1215" s="8" t="s">
        <v>21</v>
      </c>
      <c r="H1215" s="8" t="s">
        <v>42</v>
      </c>
      <c r="I1215" s="8" t="s">
        <v>23</v>
      </c>
      <c r="J1215" s="8" t="s">
        <v>31</v>
      </c>
      <c r="K1215" s="8" t="s">
        <v>98</v>
      </c>
      <c r="L1215" s="8" t="s">
        <v>99</v>
      </c>
      <c r="M1215" s="7">
        <v>1</v>
      </c>
      <c r="N1215" s="2">
        <v>123</v>
      </c>
      <c r="O1215" s="9">
        <v>0</v>
      </c>
      <c r="P1215" s="2">
        <v>67.3</v>
      </c>
      <c r="Q1215" s="2">
        <f t="shared" si="72"/>
        <v>123</v>
      </c>
      <c r="R1215" s="2">
        <f t="shared" si="73"/>
        <v>67.3</v>
      </c>
      <c r="S1215" s="2">
        <f t="shared" si="74"/>
        <v>55.7</v>
      </c>
      <c r="T1215" s="6">
        <f t="shared" si="75"/>
        <v>0.45284552845528458</v>
      </c>
    </row>
    <row r="1216" spans="1:20" ht="15.6" x14ac:dyDescent="0.3">
      <c r="A1216" s="3" t="s">
        <v>1285</v>
      </c>
      <c r="B1216" s="4">
        <v>46095</v>
      </c>
      <c r="C1216" s="5">
        <f>YEAR(SalesData[[#This Row],[Order Date]])</f>
        <v>2026</v>
      </c>
      <c r="D1216" s="6" t="str">
        <f>"Q"&amp;ROUNDUP(MONTH(SalesData[[#This Row],[Order Date]])/3,0)</f>
        <v>Q1</v>
      </c>
      <c r="E1216" s="7">
        <f>MONTH(SalesData[[#This Row],[Order Date]])</f>
        <v>3</v>
      </c>
      <c r="F1216" s="6" t="str">
        <f>TEXT(SalesData[[#This Row],[Order Date]],"mmm")</f>
        <v>Mar</v>
      </c>
      <c r="G1216" s="8" t="s">
        <v>21</v>
      </c>
      <c r="H1216" s="8" t="s">
        <v>89</v>
      </c>
      <c r="I1216" s="8" t="s">
        <v>30</v>
      </c>
      <c r="J1216" s="8" t="s">
        <v>24</v>
      </c>
      <c r="K1216" s="8" t="s">
        <v>51</v>
      </c>
      <c r="L1216" s="8" t="s">
        <v>72</v>
      </c>
      <c r="M1216" s="7">
        <v>4</v>
      </c>
      <c r="N1216" s="2">
        <v>40.42</v>
      </c>
      <c r="O1216" s="9">
        <v>0.1</v>
      </c>
      <c r="P1216" s="2">
        <v>16.25</v>
      </c>
      <c r="Q1216" s="2">
        <f t="shared" si="72"/>
        <v>145.512</v>
      </c>
      <c r="R1216" s="2">
        <f t="shared" si="73"/>
        <v>65</v>
      </c>
      <c r="S1216" s="2">
        <f t="shared" si="74"/>
        <v>80.512</v>
      </c>
      <c r="T1216" s="6">
        <f t="shared" si="75"/>
        <v>0.5533014459288581</v>
      </c>
    </row>
    <row r="1217" spans="1:20" ht="15.6" x14ac:dyDescent="0.3">
      <c r="A1217" s="3" t="s">
        <v>1286</v>
      </c>
      <c r="B1217" s="4">
        <v>46321</v>
      </c>
      <c r="C1217" s="5">
        <f>YEAR(SalesData[[#This Row],[Order Date]])</f>
        <v>2026</v>
      </c>
      <c r="D1217" s="6" t="str">
        <f>"Q"&amp;ROUNDUP(MONTH(SalesData[[#This Row],[Order Date]])/3,0)</f>
        <v>Q4</v>
      </c>
      <c r="E1217" s="7">
        <f>MONTH(SalesData[[#This Row],[Order Date]])</f>
        <v>10</v>
      </c>
      <c r="F1217" s="6" t="str">
        <f>TEXT(SalesData[[#This Row],[Order Date]],"mmm")</f>
        <v>Oct</v>
      </c>
      <c r="G1217" s="8" t="s">
        <v>61</v>
      </c>
      <c r="H1217" s="8" t="s">
        <v>69</v>
      </c>
      <c r="I1217" s="8" t="s">
        <v>30</v>
      </c>
      <c r="J1217" s="8" t="s">
        <v>24</v>
      </c>
      <c r="K1217" s="8" t="s">
        <v>25</v>
      </c>
      <c r="L1217" s="8" t="s">
        <v>70</v>
      </c>
      <c r="M1217" s="7">
        <v>3</v>
      </c>
      <c r="N1217" s="2">
        <v>140.49</v>
      </c>
      <c r="O1217" s="9">
        <v>0.05</v>
      </c>
      <c r="P1217" s="2">
        <v>77.45</v>
      </c>
      <c r="Q1217" s="2">
        <f t="shared" si="72"/>
        <v>400.3965</v>
      </c>
      <c r="R1217" s="2">
        <f t="shared" si="73"/>
        <v>232.35000000000002</v>
      </c>
      <c r="S1217" s="2">
        <f t="shared" si="74"/>
        <v>168.04649999999998</v>
      </c>
      <c r="T1217" s="6">
        <f t="shared" si="75"/>
        <v>0.41970022215478903</v>
      </c>
    </row>
    <row r="1218" spans="1:20" ht="15.6" x14ac:dyDescent="0.3">
      <c r="A1218" s="3" t="s">
        <v>1287</v>
      </c>
      <c r="B1218" s="4">
        <v>46378</v>
      </c>
      <c r="C1218" s="5">
        <f>YEAR(SalesData[[#This Row],[Order Date]])</f>
        <v>2026</v>
      </c>
      <c r="D1218" s="6" t="str">
        <f>"Q"&amp;ROUNDUP(MONTH(SalesData[[#This Row],[Order Date]])/3,0)</f>
        <v>Q4</v>
      </c>
      <c r="E1218" s="7">
        <f>MONTH(SalesData[[#This Row],[Order Date]])</f>
        <v>12</v>
      </c>
      <c r="F1218" s="6" t="str">
        <f>TEXT(SalesData[[#This Row],[Order Date]],"mmm")</f>
        <v>Dec</v>
      </c>
      <c r="G1218" s="8" t="s">
        <v>54</v>
      </c>
      <c r="H1218" s="8" t="s">
        <v>55</v>
      </c>
      <c r="I1218" s="8" t="s">
        <v>48</v>
      </c>
      <c r="J1218" s="8" t="s">
        <v>36</v>
      </c>
      <c r="K1218" s="8" t="s">
        <v>51</v>
      </c>
      <c r="L1218" s="8" t="s">
        <v>95</v>
      </c>
      <c r="M1218" s="7">
        <v>1</v>
      </c>
      <c r="N1218" s="2">
        <v>81.599999999999994</v>
      </c>
      <c r="O1218" s="9">
        <v>0.15</v>
      </c>
      <c r="P1218" s="2">
        <v>42</v>
      </c>
      <c r="Q1218" s="2">
        <f t="shared" si="72"/>
        <v>69.36</v>
      </c>
      <c r="R1218" s="2">
        <f t="shared" si="73"/>
        <v>42</v>
      </c>
      <c r="S1218" s="2">
        <f t="shared" si="74"/>
        <v>27.36</v>
      </c>
      <c r="T1218" s="6">
        <f t="shared" si="75"/>
        <v>0.3944636678200692</v>
      </c>
    </row>
    <row r="1219" spans="1:20" ht="15.6" x14ac:dyDescent="0.3">
      <c r="A1219" s="3" t="s">
        <v>1288</v>
      </c>
      <c r="B1219" s="4">
        <v>46263</v>
      </c>
      <c r="C1219" s="5">
        <f>YEAR(SalesData[[#This Row],[Order Date]])</f>
        <v>2026</v>
      </c>
      <c r="D1219" s="6" t="str">
        <f>"Q"&amp;ROUNDUP(MONTH(SalesData[[#This Row],[Order Date]])/3,0)</f>
        <v>Q3</v>
      </c>
      <c r="E1219" s="7">
        <f>MONTH(SalesData[[#This Row],[Order Date]])</f>
        <v>8</v>
      </c>
      <c r="F1219" s="6" t="str">
        <f>TEXT(SalesData[[#This Row],[Order Date]],"mmm")</f>
        <v>Aug</v>
      </c>
      <c r="G1219" s="8" t="s">
        <v>61</v>
      </c>
      <c r="H1219" s="8" t="s">
        <v>69</v>
      </c>
      <c r="I1219" s="8" t="s">
        <v>23</v>
      </c>
      <c r="J1219" s="8" t="s">
        <v>24</v>
      </c>
      <c r="K1219" s="8" t="s">
        <v>32</v>
      </c>
      <c r="L1219" s="8" t="s">
        <v>46</v>
      </c>
      <c r="M1219" s="7">
        <v>3</v>
      </c>
      <c r="N1219" s="2">
        <v>164.51</v>
      </c>
      <c r="O1219" s="9">
        <v>0</v>
      </c>
      <c r="P1219" s="2">
        <v>86.76</v>
      </c>
      <c r="Q1219" s="2">
        <f t="shared" si="72"/>
        <v>493.53</v>
      </c>
      <c r="R1219" s="2">
        <f t="shared" si="73"/>
        <v>260.28000000000003</v>
      </c>
      <c r="S1219" s="2">
        <f t="shared" si="74"/>
        <v>233.24999999999994</v>
      </c>
      <c r="T1219" s="6">
        <f t="shared" si="75"/>
        <v>0.47261564646526039</v>
      </c>
    </row>
    <row r="1220" spans="1:20" ht="15.6" x14ac:dyDescent="0.3">
      <c r="A1220" s="3" t="s">
        <v>1289</v>
      </c>
      <c r="B1220" s="4">
        <v>46172</v>
      </c>
      <c r="C1220" s="5">
        <f>YEAR(SalesData[[#This Row],[Order Date]])</f>
        <v>2026</v>
      </c>
      <c r="D1220" s="6" t="str">
        <f>"Q"&amp;ROUNDUP(MONTH(SalesData[[#This Row],[Order Date]])/3,0)</f>
        <v>Q2</v>
      </c>
      <c r="E1220" s="7">
        <f>MONTH(SalesData[[#This Row],[Order Date]])</f>
        <v>5</v>
      </c>
      <c r="F1220" s="6" t="str">
        <f>TEXT(SalesData[[#This Row],[Order Date]],"mmm")</f>
        <v>May</v>
      </c>
      <c r="G1220" s="8" t="s">
        <v>61</v>
      </c>
      <c r="H1220" s="8" t="s">
        <v>76</v>
      </c>
      <c r="I1220" s="8" t="s">
        <v>48</v>
      </c>
      <c r="J1220" s="8" t="s">
        <v>31</v>
      </c>
      <c r="K1220" s="8" t="s">
        <v>25</v>
      </c>
      <c r="L1220" s="8" t="s">
        <v>26</v>
      </c>
      <c r="M1220" s="7">
        <v>1</v>
      </c>
      <c r="N1220" s="2">
        <v>154.85</v>
      </c>
      <c r="O1220" s="9">
        <v>0</v>
      </c>
      <c r="P1220" s="2">
        <v>80.17</v>
      </c>
      <c r="Q1220" s="2">
        <f t="shared" ref="Q1220:Q1283" si="76">M1220*N1220*(1-O1220)</f>
        <v>154.85</v>
      </c>
      <c r="R1220" s="2">
        <f t="shared" ref="R1220:R1283" si="77">M1220*P1220</f>
        <v>80.17</v>
      </c>
      <c r="S1220" s="2">
        <f t="shared" ref="S1220:S1283" si="78">Q1220-R1220</f>
        <v>74.679999999999993</v>
      </c>
      <c r="T1220" s="6">
        <f t="shared" ref="T1220:T1283" si="79">IFERROR(S1220/Q1220,0)</f>
        <v>0.48227316758153049</v>
      </c>
    </row>
    <row r="1221" spans="1:20" ht="15.6" x14ac:dyDescent="0.3">
      <c r="A1221" s="3" t="s">
        <v>1290</v>
      </c>
      <c r="B1221" s="4">
        <v>46215</v>
      </c>
      <c r="C1221" s="5">
        <f>YEAR(SalesData[[#This Row],[Order Date]])</f>
        <v>2026</v>
      </c>
      <c r="D1221" s="6" t="str">
        <f>"Q"&amp;ROUNDUP(MONTH(SalesData[[#This Row],[Order Date]])/3,0)</f>
        <v>Q3</v>
      </c>
      <c r="E1221" s="7">
        <f>MONTH(SalesData[[#This Row],[Order Date]])</f>
        <v>7</v>
      </c>
      <c r="F1221" s="6" t="str">
        <f>TEXT(SalesData[[#This Row],[Order Date]],"mmm")</f>
        <v>Jul</v>
      </c>
      <c r="G1221" s="8" t="s">
        <v>61</v>
      </c>
      <c r="H1221" s="8" t="s">
        <v>76</v>
      </c>
      <c r="I1221" s="8" t="s">
        <v>30</v>
      </c>
      <c r="J1221" s="8" t="s">
        <v>31</v>
      </c>
      <c r="K1221" s="8" t="s">
        <v>98</v>
      </c>
      <c r="L1221" s="8" t="s">
        <v>131</v>
      </c>
      <c r="M1221" s="7">
        <v>2</v>
      </c>
      <c r="N1221" s="2">
        <v>41.09</v>
      </c>
      <c r="O1221" s="9">
        <v>0.05</v>
      </c>
      <c r="P1221" s="2">
        <v>14.54</v>
      </c>
      <c r="Q1221" s="2">
        <f t="shared" si="76"/>
        <v>78.070999999999998</v>
      </c>
      <c r="R1221" s="2">
        <f t="shared" si="77"/>
        <v>29.08</v>
      </c>
      <c r="S1221" s="2">
        <f t="shared" si="78"/>
        <v>48.991</v>
      </c>
      <c r="T1221" s="6">
        <f t="shared" si="79"/>
        <v>0.62751854081541159</v>
      </c>
    </row>
    <row r="1222" spans="1:20" ht="15.6" x14ac:dyDescent="0.3">
      <c r="A1222" s="3" t="s">
        <v>1291</v>
      </c>
      <c r="B1222" s="4">
        <v>46280</v>
      </c>
      <c r="C1222" s="5">
        <f>YEAR(SalesData[[#This Row],[Order Date]])</f>
        <v>2026</v>
      </c>
      <c r="D1222" s="6" t="str">
        <f>"Q"&amp;ROUNDUP(MONTH(SalesData[[#This Row],[Order Date]])/3,0)</f>
        <v>Q3</v>
      </c>
      <c r="E1222" s="7">
        <f>MONTH(SalesData[[#This Row],[Order Date]])</f>
        <v>9</v>
      </c>
      <c r="F1222" s="6" t="str">
        <f>TEXT(SalesData[[#This Row],[Order Date]],"mmm")</f>
        <v>Sep</v>
      </c>
      <c r="G1222" s="8" t="s">
        <v>54</v>
      </c>
      <c r="H1222" s="8" t="s">
        <v>57</v>
      </c>
      <c r="I1222" s="8" t="s">
        <v>48</v>
      </c>
      <c r="J1222" s="8" t="s">
        <v>24</v>
      </c>
      <c r="K1222" s="8" t="s">
        <v>39</v>
      </c>
      <c r="L1222" s="8" t="s">
        <v>67</v>
      </c>
      <c r="M1222" s="7">
        <v>2</v>
      </c>
      <c r="N1222" s="2">
        <v>122.69</v>
      </c>
      <c r="O1222" s="9">
        <v>0</v>
      </c>
      <c r="P1222" s="2">
        <v>61.4</v>
      </c>
      <c r="Q1222" s="2">
        <f t="shared" si="76"/>
        <v>245.38</v>
      </c>
      <c r="R1222" s="2">
        <f t="shared" si="77"/>
        <v>122.8</v>
      </c>
      <c r="S1222" s="2">
        <f t="shared" si="78"/>
        <v>122.58</v>
      </c>
      <c r="T1222" s="6">
        <f t="shared" si="79"/>
        <v>0.49955171570625151</v>
      </c>
    </row>
    <row r="1223" spans="1:20" ht="15.6" x14ac:dyDescent="0.3">
      <c r="A1223" s="3" t="s">
        <v>1292</v>
      </c>
      <c r="B1223" s="4">
        <v>46250</v>
      </c>
      <c r="C1223" s="5">
        <f>YEAR(SalesData[[#This Row],[Order Date]])</f>
        <v>2026</v>
      </c>
      <c r="D1223" s="6" t="str">
        <f>"Q"&amp;ROUNDUP(MONTH(SalesData[[#This Row],[Order Date]])/3,0)</f>
        <v>Q3</v>
      </c>
      <c r="E1223" s="7">
        <f>MONTH(SalesData[[#This Row],[Order Date]])</f>
        <v>8</v>
      </c>
      <c r="F1223" s="6" t="str">
        <f>TEXT(SalesData[[#This Row],[Order Date]],"mmm")</f>
        <v>Aug</v>
      </c>
      <c r="G1223" s="8" t="s">
        <v>54</v>
      </c>
      <c r="H1223" s="8" t="s">
        <v>57</v>
      </c>
      <c r="I1223" s="8" t="s">
        <v>48</v>
      </c>
      <c r="J1223" s="8" t="s">
        <v>31</v>
      </c>
      <c r="K1223" s="8" t="s">
        <v>39</v>
      </c>
      <c r="L1223" s="8" t="s">
        <v>40</v>
      </c>
      <c r="M1223" s="7">
        <v>2</v>
      </c>
      <c r="N1223" s="2">
        <v>195.28</v>
      </c>
      <c r="O1223" s="9">
        <v>0</v>
      </c>
      <c r="P1223" s="2">
        <v>102.24</v>
      </c>
      <c r="Q1223" s="2">
        <f t="shared" si="76"/>
        <v>390.56</v>
      </c>
      <c r="R1223" s="2">
        <f t="shared" si="77"/>
        <v>204.48</v>
      </c>
      <c r="S1223" s="2">
        <f t="shared" si="78"/>
        <v>186.08</v>
      </c>
      <c r="T1223" s="6">
        <f t="shared" si="79"/>
        <v>0.4764440802949611</v>
      </c>
    </row>
    <row r="1224" spans="1:20" ht="15.6" x14ac:dyDescent="0.3">
      <c r="A1224" s="3" t="s">
        <v>1293</v>
      </c>
      <c r="B1224" s="4">
        <v>46321</v>
      </c>
      <c r="C1224" s="5">
        <f>YEAR(SalesData[[#This Row],[Order Date]])</f>
        <v>2026</v>
      </c>
      <c r="D1224" s="6" t="str">
        <f>"Q"&amp;ROUNDUP(MONTH(SalesData[[#This Row],[Order Date]])/3,0)</f>
        <v>Q4</v>
      </c>
      <c r="E1224" s="7">
        <f>MONTH(SalesData[[#This Row],[Order Date]])</f>
        <v>10</v>
      </c>
      <c r="F1224" s="6" t="str">
        <f>TEXT(SalesData[[#This Row],[Order Date]],"mmm")</f>
        <v>Oct</v>
      </c>
      <c r="G1224" s="8" t="s">
        <v>61</v>
      </c>
      <c r="H1224" s="8" t="s">
        <v>76</v>
      </c>
      <c r="I1224" s="8" t="s">
        <v>48</v>
      </c>
      <c r="J1224" s="8" t="s">
        <v>24</v>
      </c>
      <c r="K1224" s="8" t="s">
        <v>98</v>
      </c>
      <c r="L1224" s="8" t="s">
        <v>122</v>
      </c>
      <c r="M1224" s="7">
        <v>4</v>
      </c>
      <c r="N1224" s="2">
        <v>36.200000000000003</v>
      </c>
      <c r="O1224" s="9">
        <v>0.15</v>
      </c>
      <c r="P1224" s="2">
        <v>13.53</v>
      </c>
      <c r="Q1224" s="2">
        <f t="shared" si="76"/>
        <v>123.08000000000001</v>
      </c>
      <c r="R1224" s="2">
        <f t="shared" si="77"/>
        <v>54.12</v>
      </c>
      <c r="S1224" s="2">
        <f t="shared" si="78"/>
        <v>68.960000000000008</v>
      </c>
      <c r="T1224" s="6">
        <f t="shared" si="79"/>
        <v>0.56028599285017877</v>
      </c>
    </row>
    <row r="1225" spans="1:20" ht="15.6" x14ac:dyDescent="0.3">
      <c r="A1225" s="3" t="s">
        <v>1294</v>
      </c>
      <c r="B1225" s="4">
        <v>46111</v>
      </c>
      <c r="C1225" s="5">
        <f>YEAR(SalesData[[#This Row],[Order Date]])</f>
        <v>2026</v>
      </c>
      <c r="D1225" s="6" t="str">
        <f>"Q"&amp;ROUNDUP(MONTH(SalesData[[#This Row],[Order Date]])/3,0)</f>
        <v>Q1</v>
      </c>
      <c r="E1225" s="7">
        <f>MONTH(SalesData[[#This Row],[Order Date]])</f>
        <v>3</v>
      </c>
      <c r="F1225" s="6" t="str">
        <f>TEXT(SalesData[[#This Row],[Order Date]],"mmm")</f>
        <v>Mar</v>
      </c>
      <c r="G1225" s="8" t="s">
        <v>54</v>
      </c>
      <c r="H1225" s="8" t="s">
        <v>82</v>
      </c>
      <c r="I1225" s="8" t="s">
        <v>30</v>
      </c>
      <c r="J1225" s="8" t="s">
        <v>31</v>
      </c>
      <c r="K1225" s="8" t="s">
        <v>32</v>
      </c>
      <c r="L1225" s="8" t="s">
        <v>37</v>
      </c>
      <c r="M1225" s="7">
        <v>1</v>
      </c>
      <c r="N1225" s="2">
        <v>130.72999999999999</v>
      </c>
      <c r="O1225" s="9">
        <v>0</v>
      </c>
      <c r="P1225" s="2">
        <v>66.17</v>
      </c>
      <c r="Q1225" s="2">
        <f t="shared" si="76"/>
        <v>130.72999999999999</v>
      </c>
      <c r="R1225" s="2">
        <f t="shared" si="77"/>
        <v>66.17</v>
      </c>
      <c r="S1225" s="2">
        <f t="shared" si="78"/>
        <v>64.559999999999988</v>
      </c>
      <c r="T1225" s="6">
        <f t="shared" si="79"/>
        <v>0.4938422703281572</v>
      </c>
    </row>
    <row r="1226" spans="1:20" ht="15.6" x14ac:dyDescent="0.3">
      <c r="A1226" s="3" t="s">
        <v>1295</v>
      </c>
      <c r="B1226" s="4">
        <v>46228</v>
      </c>
      <c r="C1226" s="5">
        <f>YEAR(SalesData[[#This Row],[Order Date]])</f>
        <v>2026</v>
      </c>
      <c r="D1226" s="6" t="str">
        <f>"Q"&amp;ROUNDUP(MONTH(SalesData[[#This Row],[Order Date]])/3,0)</f>
        <v>Q3</v>
      </c>
      <c r="E1226" s="7">
        <f>MONTH(SalesData[[#This Row],[Order Date]])</f>
        <v>7</v>
      </c>
      <c r="F1226" s="6" t="str">
        <f>TEXT(SalesData[[#This Row],[Order Date]],"mmm")</f>
        <v>Jul</v>
      </c>
      <c r="G1226" s="8" t="s">
        <v>61</v>
      </c>
      <c r="H1226" s="8" t="s">
        <v>62</v>
      </c>
      <c r="I1226" s="8" t="s">
        <v>48</v>
      </c>
      <c r="J1226" s="8" t="s">
        <v>24</v>
      </c>
      <c r="K1226" s="8" t="s">
        <v>51</v>
      </c>
      <c r="L1226" s="8" t="s">
        <v>95</v>
      </c>
      <c r="M1226" s="7">
        <v>1</v>
      </c>
      <c r="N1226" s="2">
        <v>81.13</v>
      </c>
      <c r="O1226" s="9">
        <v>0.05</v>
      </c>
      <c r="P1226" s="2">
        <v>42.41</v>
      </c>
      <c r="Q1226" s="2">
        <f t="shared" si="76"/>
        <v>77.073499999999996</v>
      </c>
      <c r="R1226" s="2">
        <f t="shared" si="77"/>
        <v>42.41</v>
      </c>
      <c r="S1226" s="2">
        <f t="shared" si="78"/>
        <v>34.663499999999999</v>
      </c>
      <c r="T1226" s="6">
        <f t="shared" si="79"/>
        <v>0.44974602165465433</v>
      </c>
    </row>
    <row r="1227" spans="1:20" ht="15.6" x14ac:dyDescent="0.3">
      <c r="A1227" s="3" t="s">
        <v>1296</v>
      </c>
      <c r="B1227" s="4">
        <v>46355</v>
      </c>
      <c r="C1227" s="5">
        <f>YEAR(SalesData[[#This Row],[Order Date]])</f>
        <v>2026</v>
      </c>
      <c r="D1227" s="6" t="str">
        <f>"Q"&amp;ROUNDUP(MONTH(SalesData[[#This Row],[Order Date]])/3,0)</f>
        <v>Q4</v>
      </c>
      <c r="E1227" s="7">
        <f>MONTH(SalesData[[#This Row],[Order Date]])</f>
        <v>11</v>
      </c>
      <c r="F1227" s="6" t="str">
        <f>TEXT(SalesData[[#This Row],[Order Date]],"mmm")</f>
        <v>Nov</v>
      </c>
      <c r="G1227" s="8" t="s">
        <v>54</v>
      </c>
      <c r="H1227" s="8" t="s">
        <v>55</v>
      </c>
      <c r="I1227" s="8" t="s">
        <v>30</v>
      </c>
      <c r="J1227" s="8" t="s">
        <v>24</v>
      </c>
      <c r="K1227" s="8" t="s">
        <v>39</v>
      </c>
      <c r="L1227" s="8" t="s">
        <v>106</v>
      </c>
      <c r="M1227" s="7">
        <v>3</v>
      </c>
      <c r="N1227" s="2">
        <v>80.72</v>
      </c>
      <c r="O1227" s="9">
        <v>0.05</v>
      </c>
      <c r="P1227" s="2">
        <v>39.130000000000003</v>
      </c>
      <c r="Q1227" s="2">
        <f t="shared" si="76"/>
        <v>230.05199999999999</v>
      </c>
      <c r="R1227" s="2">
        <f t="shared" si="77"/>
        <v>117.39000000000001</v>
      </c>
      <c r="S1227" s="2">
        <f t="shared" si="78"/>
        <v>112.66199999999998</v>
      </c>
      <c r="T1227" s="6">
        <f t="shared" si="79"/>
        <v>0.48972406238589528</v>
      </c>
    </row>
    <row r="1228" spans="1:20" ht="15.6" x14ac:dyDescent="0.3">
      <c r="A1228" s="3" t="s">
        <v>1297</v>
      </c>
      <c r="B1228" s="4">
        <v>46221</v>
      </c>
      <c r="C1228" s="5">
        <f>YEAR(SalesData[[#This Row],[Order Date]])</f>
        <v>2026</v>
      </c>
      <c r="D1228" s="6" t="str">
        <f>"Q"&amp;ROUNDUP(MONTH(SalesData[[#This Row],[Order Date]])/3,0)</f>
        <v>Q3</v>
      </c>
      <c r="E1228" s="7">
        <f>MONTH(SalesData[[#This Row],[Order Date]])</f>
        <v>7</v>
      </c>
      <c r="F1228" s="6" t="str">
        <f>TEXT(SalesData[[#This Row],[Order Date]],"mmm")</f>
        <v>Jul</v>
      </c>
      <c r="G1228" s="8" t="s">
        <v>28</v>
      </c>
      <c r="H1228" s="8" t="s">
        <v>29</v>
      </c>
      <c r="I1228" s="8" t="s">
        <v>23</v>
      </c>
      <c r="J1228" s="8" t="s">
        <v>31</v>
      </c>
      <c r="K1228" s="8" t="s">
        <v>98</v>
      </c>
      <c r="L1228" s="8" t="s">
        <v>103</v>
      </c>
      <c r="M1228" s="7">
        <v>2</v>
      </c>
      <c r="N1228" s="2">
        <v>50.73</v>
      </c>
      <c r="O1228" s="9">
        <v>0</v>
      </c>
      <c r="P1228" s="2">
        <v>21.87</v>
      </c>
      <c r="Q1228" s="2">
        <f t="shared" si="76"/>
        <v>101.46</v>
      </c>
      <c r="R1228" s="2">
        <f t="shared" si="77"/>
        <v>43.74</v>
      </c>
      <c r="S1228" s="2">
        <f t="shared" si="78"/>
        <v>57.719999999999992</v>
      </c>
      <c r="T1228" s="6">
        <f t="shared" si="79"/>
        <v>0.56889414547604966</v>
      </c>
    </row>
    <row r="1229" spans="1:20" ht="15.6" x14ac:dyDescent="0.3">
      <c r="A1229" s="3" t="s">
        <v>1298</v>
      </c>
      <c r="B1229" s="4">
        <v>46130</v>
      </c>
      <c r="C1229" s="5">
        <f>YEAR(SalesData[[#This Row],[Order Date]])</f>
        <v>2026</v>
      </c>
      <c r="D1229" s="6" t="str">
        <f>"Q"&amp;ROUNDUP(MONTH(SalesData[[#This Row],[Order Date]])/3,0)</f>
        <v>Q2</v>
      </c>
      <c r="E1229" s="7">
        <f>MONTH(SalesData[[#This Row],[Order Date]])</f>
        <v>4</v>
      </c>
      <c r="F1229" s="6" t="str">
        <f>TEXT(SalesData[[#This Row],[Order Date]],"mmm")</f>
        <v>Apr</v>
      </c>
      <c r="G1229" s="8" t="s">
        <v>21</v>
      </c>
      <c r="H1229" s="8" t="s">
        <v>89</v>
      </c>
      <c r="I1229" s="8" t="s">
        <v>30</v>
      </c>
      <c r="J1229" s="8" t="s">
        <v>24</v>
      </c>
      <c r="K1229" s="8" t="s">
        <v>39</v>
      </c>
      <c r="L1229" s="8" t="s">
        <v>40</v>
      </c>
      <c r="M1229" s="7">
        <v>2</v>
      </c>
      <c r="N1229" s="2">
        <v>200.36</v>
      </c>
      <c r="O1229" s="9">
        <v>0</v>
      </c>
      <c r="P1229" s="2">
        <v>105.12</v>
      </c>
      <c r="Q1229" s="2">
        <f t="shared" si="76"/>
        <v>400.72</v>
      </c>
      <c r="R1229" s="2">
        <f t="shared" si="77"/>
        <v>210.24</v>
      </c>
      <c r="S1229" s="2">
        <f t="shared" si="78"/>
        <v>190.48000000000002</v>
      </c>
      <c r="T1229" s="6">
        <f t="shared" si="79"/>
        <v>0.47534438011579161</v>
      </c>
    </row>
    <row r="1230" spans="1:20" ht="15.6" x14ac:dyDescent="0.3">
      <c r="A1230" s="3" t="s">
        <v>1299</v>
      </c>
      <c r="B1230" s="4">
        <v>46151</v>
      </c>
      <c r="C1230" s="5">
        <f>YEAR(SalesData[[#This Row],[Order Date]])</f>
        <v>2026</v>
      </c>
      <c r="D1230" s="6" t="str">
        <f>"Q"&amp;ROUNDUP(MONTH(SalesData[[#This Row],[Order Date]])/3,0)</f>
        <v>Q2</v>
      </c>
      <c r="E1230" s="7">
        <f>MONTH(SalesData[[#This Row],[Order Date]])</f>
        <v>5</v>
      </c>
      <c r="F1230" s="6" t="str">
        <f>TEXT(SalesData[[#This Row],[Order Date]],"mmm")</f>
        <v>May</v>
      </c>
      <c r="G1230" s="8" t="s">
        <v>28</v>
      </c>
      <c r="H1230" s="8" t="s">
        <v>29</v>
      </c>
      <c r="I1230" s="8" t="s">
        <v>30</v>
      </c>
      <c r="J1230" s="8" t="s">
        <v>31</v>
      </c>
      <c r="K1230" s="8" t="s">
        <v>39</v>
      </c>
      <c r="L1230" s="8" t="s">
        <v>40</v>
      </c>
      <c r="M1230" s="7">
        <v>3</v>
      </c>
      <c r="N1230" s="2">
        <v>198.5</v>
      </c>
      <c r="O1230" s="9">
        <v>0</v>
      </c>
      <c r="P1230" s="2">
        <v>102.23</v>
      </c>
      <c r="Q1230" s="2">
        <f t="shared" si="76"/>
        <v>595.5</v>
      </c>
      <c r="R1230" s="2">
        <f t="shared" si="77"/>
        <v>306.69</v>
      </c>
      <c r="S1230" s="2">
        <f t="shared" si="78"/>
        <v>288.81</v>
      </c>
      <c r="T1230" s="6">
        <f t="shared" si="79"/>
        <v>0.48498740554156172</v>
      </c>
    </row>
    <row r="1231" spans="1:20" ht="15.6" x14ac:dyDescent="0.3">
      <c r="A1231" s="3" t="s">
        <v>1300</v>
      </c>
      <c r="B1231" s="4">
        <v>46179</v>
      </c>
      <c r="C1231" s="5">
        <f>YEAR(SalesData[[#This Row],[Order Date]])</f>
        <v>2026</v>
      </c>
      <c r="D1231" s="6" t="str">
        <f>"Q"&amp;ROUNDUP(MONTH(SalesData[[#This Row],[Order Date]])/3,0)</f>
        <v>Q2</v>
      </c>
      <c r="E1231" s="7">
        <f>MONTH(SalesData[[#This Row],[Order Date]])</f>
        <v>6</v>
      </c>
      <c r="F1231" s="6" t="str">
        <f>TEXT(SalesData[[#This Row],[Order Date]],"mmm")</f>
        <v>Jun</v>
      </c>
      <c r="G1231" s="8" t="s">
        <v>61</v>
      </c>
      <c r="H1231" s="8" t="s">
        <v>62</v>
      </c>
      <c r="I1231" s="8" t="s">
        <v>23</v>
      </c>
      <c r="J1231" s="8" t="s">
        <v>31</v>
      </c>
      <c r="K1231" s="8" t="s">
        <v>98</v>
      </c>
      <c r="L1231" s="8" t="s">
        <v>131</v>
      </c>
      <c r="M1231" s="7">
        <v>2</v>
      </c>
      <c r="N1231" s="2">
        <v>40.99</v>
      </c>
      <c r="O1231" s="9">
        <v>0</v>
      </c>
      <c r="P1231" s="2">
        <v>14.53</v>
      </c>
      <c r="Q1231" s="2">
        <f t="shared" si="76"/>
        <v>81.98</v>
      </c>
      <c r="R1231" s="2">
        <f t="shared" si="77"/>
        <v>29.06</v>
      </c>
      <c r="S1231" s="2">
        <f t="shared" si="78"/>
        <v>52.92</v>
      </c>
      <c r="T1231" s="6">
        <f t="shared" si="79"/>
        <v>0.64552329836545497</v>
      </c>
    </row>
    <row r="1232" spans="1:20" ht="15.6" x14ac:dyDescent="0.3">
      <c r="A1232" s="3" t="s">
        <v>1301</v>
      </c>
      <c r="B1232" s="4">
        <v>46212</v>
      </c>
      <c r="C1232" s="5">
        <f>YEAR(SalesData[[#This Row],[Order Date]])</f>
        <v>2026</v>
      </c>
      <c r="D1232" s="6" t="str">
        <f>"Q"&amp;ROUNDUP(MONTH(SalesData[[#This Row],[Order Date]])/3,0)</f>
        <v>Q3</v>
      </c>
      <c r="E1232" s="7">
        <f>MONTH(SalesData[[#This Row],[Order Date]])</f>
        <v>7</v>
      </c>
      <c r="F1232" s="6" t="str">
        <f>TEXT(SalesData[[#This Row],[Order Date]],"mmm")</f>
        <v>Jul</v>
      </c>
      <c r="G1232" s="8" t="s">
        <v>61</v>
      </c>
      <c r="H1232" s="8" t="s">
        <v>69</v>
      </c>
      <c r="I1232" s="8" t="s">
        <v>30</v>
      </c>
      <c r="J1232" s="8" t="s">
        <v>24</v>
      </c>
      <c r="K1232" s="8" t="s">
        <v>39</v>
      </c>
      <c r="L1232" s="8" t="s">
        <v>40</v>
      </c>
      <c r="M1232" s="7">
        <v>2</v>
      </c>
      <c r="N1232" s="2">
        <v>192.6</v>
      </c>
      <c r="O1232" s="9">
        <v>0</v>
      </c>
      <c r="P1232" s="2">
        <v>104.89</v>
      </c>
      <c r="Q1232" s="2">
        <f t="shared" si="76"/>
        <v>385.2</v>
      </c>
      <c r="R1232" s="2">
        <f t="shared" si="77"/>
        <v>209.78</v>
      </c>
      <c r="S1232" s="2">
        <f t="shared" si="78"/>
        <v>175.42</v>
      </c>
      <c r="T1232" s="6">
        <f t="shared" si="79"/>
        <v>0.45539979231568017</v>
      </c>
    </row>
    <row r="1233" spans="1:20" ht="15.6" x14ac:dyDescent="0.3">
      <c r="A1233" s="3" t="s">
        <v>1302</v>
      </c>
      <c r="B1233" s="4">
        <v>46248</v>
      </c>
      <c r="C1233" s="5">
        <f>YEAR(SalesData[[#This Row],[Order Date]])</f>
        <v>2026</v>
      </c>
      <c r="D1233" s="6" t="str">
        <f>"Q"&amp;ROUNDUP(MONTH(SalesData[[#This Row],[Order Date]])/3,0)</f>
        <v>Q3</v>
      </c>
      <c r="E1233" s="7">
        <f>MONTH(SalesData[[#This Row],[Order Date]])</f>
        <v>8</v>
      </c>
      <c r="F1233" s="6" t="str">
        <f>TEXT(SalesData[[#This Row],[Order Date]],"mmm")</f>
        <v>Aug</v>
      </c>
      <c r="G1233" s="8" t="s">
        <v>54</v>
      </c>
      <c r="H1233" s="8" t="s">
        <v>92</v>
      </c>
      <c r="I1233" s="8" t="s">
        <v>30</v>
      </c>
      <c r="J1233" s="8" t="s">
        <v>24</v>
      </c>
      <c r="K1233" s="8" t="s">
        <v>25</v>
      </c>
      <c r="L1233" s="8" t="s">
        <v>70</v>
      </c>
      <c r="M1233" s="7">
        <v>1</v>
      </c>
      <c r="N1233" s="2">
        <v>144.96</v>
      </c>
      <c r="O1233" s="9">
        <v>0.05</v>
      </c>
      <c r="P1233" s="2">
        <v>77.959999999999994</v>
      </c>
      <c r="Q1233" s="2">
        <f t="shared" si="76"/>
        <v>137.71199999999999</v>
      </c>
      <c r="R1233" s="2">
        <f t="shared" si="77"/>
        <v>77.959999999999994</v>
      </c>
      <c r="S1233" s="2">
        <f t="shared" si="78"/>
        <v>59.751999999999995</v>
      </c>
      <c r="T1233" s="6">
        <f t="shared" si="79"/>
        <v>0.43389101893807364</v>
      </c>
    </row>
    <row r="1234" spans="1:20" ht="15.6" x14ac:dyDescent="0.3">
      <c r="A1234" s="3" t="s">
        <v>1303</v>
      </c>
      <c r="B1234" s="4">
        <v>46265</v>
      </c>
      <c r="C1234" s="5">
        <f>YEAR(SalesData[[#This Row],[Order Date]])</f>
        <v>2026</v>
      </c>
      <c r="D1234" s="6" t="str">
        <f>"Q"&amp;ROUNDUP(MONTH(SalesData[[#This Row],[Order Date]])/3,0)</f>
        <v>Q3</v>
      </c>
      <c r="E1234" s="7">
        <f>MONTH(SalesData[[#This Row],[Order Date]])</f>
        <v>8</v>
      </c>
      <c r="F1234" s="6" t="str">
        <f>TEXT(SalesData[[#This Row],[Order Date]],"mmm")</f>
        <v>Aug</v>
      </c>
      <c r="G1234" s="8" t="s">
        <v>28</v>
      </c>
      <c r="H1234" s="8" t="s">
        <v>86</v>
      </c>
      <c r="I1234" s="8" t="s">
        <v>23</v>
      </c>
      <c r="J1234" s="8" t="s">
        <v>36</v>
      </c>
      <c r="K1234" s="8" t="s">
        <v>25</v>
      </c>
      <c r="L1234" s="8" t="s">
        <v>49</v>
      </c>
      <c r="M1234" s="7">
        <v>1</v>
      </c>
      <c r="N1234" s="2">
        <v>69.959999999999994</v>
      </c>
      <c r="O1234" s="9">
        <v>0</v>
      </c>
      <c r="P1234" s="2">
        <v>32.340000000000003</v>
      </c>
      <c r="Q1234" s="2">
        <f t="shared" si="76"/>
        <v>69.959999999999994</v>
      </c>
      <c r="R1234" s="2">
        <f t="shared" si="77"/>
        <v>32.340000000000003</v>
      </c>
      <c r="S1234" s="2">
        <f t="shared" si="78"/>
        <v>37.61999999999999</v>
      </c>
      <c r="T1234" s="6">
        <f t="shared" si="79"/>
        <v>0.53773584905660365</v>
      </c>
    </row>
    <row r="1235" spans="1:20" ht="15.6" x14ac:dyDescent="0.3">
      <c r="A1235" s="3" t="s">
        <v>1304</v>
      </c>
      <c r="B1235" s="4">
        <v>46337</v>
      </c>
      <c r="C1235" s="5">
        <f>YEAR(SalesData[[#This Row],[Order Date]])</f>
        <v>2026</v>
      </c>
      <c r="D1235" s="6" t="str">
        <f>"Q"&amp;ROUNDUP(MONTH(SalesData[[#This Row],[Order Date]])/3,0)</f>
        <v>Q4</v>
      </c>
      <c r="E1235" s="7">
        <f>MONTH(SalesData[[#This Row],[Order Date]])</f>
        <v>11</v>
      </c>
      <c r="F1235" s="6" t="str">
        <f>TEXT(SalesData[[#This Row],[Order Date]],"mmm")</f>
        <v>Nov</v>
      </c>
      <c r="G1235" s="8" t="s">
        <v>61</v>
      </c>
      <c r="H1235" s="8" t="s">
        <v>76</v>
      </c>
      <c r="I1235" s="8" t="s">
        <v>23</v>
      </c>
      <c r="J1235" s="8" t="s">
        <v>31</v>
      </c>
      <c r="K1235" s="8" t="s">
        <v>98</v>
      </c>
      <c r="L1235" s="8" t="s">
        <v>122</v>
      </c>
      <c r="M1235" s="7">
        <v>1</v>
      </c>
      <c r="N1235" s="2">
        <v>35.729999999999997</v>
      </c>
      <c r="O1235" s="9">
        <v>0.1</v>
      </c>
      <c r="P1235" s="2">
        <v>14.15</v>
      </c>
      <c r="Q1235" s="2">
        <f t="shared" si="76"/>
        <v>32.156999999999996</v>
      </c>
      <c r="R1235" s="2">
        <f t="shared" si="77"/>
        <v>14.15</v>
      </c>
      <c r="S1235" s="2">
        <f t="shared" si="78"/>
        <v>18.006999999999998</v>
      </c>
      <c r="T1235" s="6">
        <f t="shared" si="79"/>
        <v>0.55997139036601673</v>
      </c>
    </row>
    <row r="1236" spans="1:20" ht="15.6" x14ac:dyDescent="0.3">
      <c r="A1236" s="3" t="s">
        <v>1305</v>
      </c>
      <c r="B1236" s="4">
        <v>46140</v>
      </c>
      <c r="C1236" s="5">
        <f>YEAR(SalesData[[#This Row],[Order Date]])</f>
        <v>2026</v>
      </c>
      <c r="D1236" s="6" t="str">
        <f>"Q"&amp;ROUNDUP(MONTH(SalesData[[#This Row],[Order Date]])/3,0)</f>
        <v>Q2</v>
      </c>
      <c r="E1236" s="7">
        <f>MONTH(SalesData[[#This Row],[Order Date]])</f>
        <v>4</v>
      </c>
      <c r="F1236" s="6" t="str">
        <f>TEXT(SalesData[[#This Row],[Order Date]],"mmm")</f>
        <v>Apr</v>
      </c>
      <c r="G1236" s="8" t="s">
        <v>21</v>
      </c>
      <c r="H1236" s="8" t="s">
        <v>89</v>
      </c>
      <c r="I1236" s="8" t="s">
        <v>30</v>
      </c>
      <c r="J1236" s="8" t="s">
        <v>36</v>
      </c>
      <c r="K1236" s="8" t="s">
        <v>51</v>
      </c>
      <c r="L1236" s="8" t="s">
        <v>52</v>
      </c>
      <c r="M1236" s="7">
        <v>1</v>
      </c>
      <c r="N1236" s="2">
        <v>51.61</v>
      </c>
      <c r="O1236" s="9">
        <v>0</v>
      </c>
      <c r="P1236" s="2">
        <v>23</v>
      </c>
      <c r="Q1236" s="2">
        <f t="shared" si="76"/>
        <v>51.61</v>
      </c>
      <c r="R1236" s="2">
        <f t="shared" si="77"/>
        <v>23</v>
      </c>
      <c r="S1236" s="2">
        <f t="shared" si="78"/>
        <v>28.61</v>
      </c>
      <c r="T1236" s="6">
        <f t="shared" si="79"/>
        <v>0.55434993218368533</v>
      </c>
    </row>
    <row r="1237" spans="1:20" ht="15.6" x14ac:dyDescent="0.3">
      <c r="A1237" s="3" t="s">
        <v>1306</v>
      </c>
      <c r="B1237" s="4">
        <v>46320</v>
      </c>
      <c r="C1237" s="5">
        <f>YEAR(SalesData[[#This Row],[Order Date]])</f>
        <v>2026</v>
      </c>
      <c r="D1237" s="6" t="str">
        <f>"Q"&amp;ROUNDUP(MONTH(SalesData[[#This Row],[Order Date]])/3,0)</f>
        <v>Q4</v>
      </c>
      <c r="E1237" s="7">
        <f>MONTH(SalesData[[#This Row],[Order Date]])</f>
        <v>10</v>
      </c>
      <c r="F1237" s="6" t="str">
        <f>TEXT(SalesData[[#This Row],[Order Date]],"mmm")</f>
        <v>Oct</v>
      </c>
      <c r="G1237" s="8" t="s">
        <v>61</v>
      </c>
      <c r="H1237" s="8" t="s">
        <v>108</v>
      </c>
      <c r="I1237" s="8" t="s">
        <v>48</v>
      </c>
      <c r="J1237" s="8" t="s">
        <v>24</v>
      </c>
      <c r="K1237" s="8" t="s">
        <v>51</v>
      </c>
      <c r="L1237" s="8" t="s">
        <v>95</v>
      </c>
      <c r="M1237" s="7">
        <v>2</v>
      </c>
      <c r="N1237" s="2">
        <v>80.69</v>
      </c>
      <c r="O1237" s="9">
        <v>0.05</v>
      </c>
      <c r="P1237" s="2">
        <v>43.81</v>
      </c>
      <c r="Q1237" s="2">
        <f t="shared" si="76"/>
        <v>153.31099999999998</v>
      </c>
      <c r="R1237" s="2">
        <f t="shared" si="77"/>
        <v>87.62</v>
      </c>
      <c r="S1237" s="2">
        <f t="shared" si="78"/>
        <v>65.690999999999974</v>
      </c>
      <c r="T1237" s="6">
        <f t="shared" si="79"/>
        <v>0.42848197454846676</v>
      </c>
    </row>
    <row r="1238" spans="1:20" ht="15.6" x14ac:dyDescent="0.3">
      <c r="A1238" s="3" t="s">
        <v>1307</v>
      </c>
      <c r="B1238" s="4">
        <v>46039</v>
      </c>
      <c r="C1238" s="5">
        <f>YEAR(SalesData[[#This Row],[Order Date]])</f>
        <v>2026</v>
      </c>
      <c r="D1238" s="6" t="str">
        <f>"Q"&amp;ROUNDUP(MONTH(SalesData[[#This Row],[Order Date]])/3,0)</f>
        <v>Q1</v>
      </c>
      <c r="E1238" s="7">
        <f>MONTH(SalesData[[#This Row],[Order Date]])</f>
        <v>1</v>
      </c>
      <c r="F1238" s="6" t="str">
        <f>TEXT(SalesData[[#This Row],[Order Date]],"mmm")</f>
        <v>Jan</v>
      </c>
      <c r="G1238" s="8" t="s">
        <v>28</v>
      </c>
      <c r="H1238" s="8" t="s">
        <v>86</v>
      </c>
      <c r="I1238" s="8" t="s">
        <v>23</v>
      </c>
      <c r="J1238" s="8" t="s">
        <v>31</v>
      </c>
      <c r="K1238" s="8" t="s">
        <v>51</v>
      </c>
      <c r="L1238" s="8" t="s">
        <v>52</v>
      </c>
      <c r="M1238" s="7">
        <v>1</v>
      </c>
      <c r="N1238" s="2">
        <v>51.78</v>
      </c>
      <c r="O1238" s="9">
        <v>0</v>
      </c>
      <c r="P1238" s="2">
        <v>22.64</v>
      </c>
      <c r="Q1238" s="2">
        <f t="shared" si="76"/>
        <v>51.78</v>
      </c>
      <c r="R1238" s="2">
        <f t="shared" si="77"/>
        <v>22.64</v>
      </c>
      <c r="S1238" s="2">
        <f t="shared" si="78"/>
        <v>29.14</v>
      </c>
      <c r="T1238" s="6">
        <f t="shared" si="79"/>
        <v>0.56276554654306687</v>
      </c>
    </row>
    <row r="1239" spans="1:20" ht="15.6" x14ac:dyDescent="0.3">
      <c r="A1239" s="3" t="s">
        <v>1308</v>
      </c>
      <c r="B1239" s="4">
        <v>46384</v>
      </c>
      <c r="C1239" s="5">
        <f>YEAR(SalesData[[#This Row],[Order Date]])</f>
        <v>2026</v>
      </c>
      <c r="D1239" s="6" t="str">
        <f>"Q"&amp;ROUNDUP(MONTH(SalesData[[#This Row],[Order Date]])/3,0)</f>
        <v>Q4</v>
      </c>
      <c r="E1239" s="7">
        <f>MONTH(SalesData[[#This Row],[Order Date]])</f>
        <v>12</v>
      </c>
      <c r="F1239" s="6" t="str">
        <f>TEXT(SalesData[[#This Row],[Order Date]],"mmm")</f>
        <v>Dec</v>
      </c>
      <c r="G1239" s="8" t="s">
        <v>54</v>
      </c>
      <c r="H1239" s="8" t="s">
        <v>57</v>
      </c>
      <c r="I1239" s="8" t="s">
        <v>48</v>
      </c>
      <c r="J1239" s="8" t="s">
        <v>31</v>
      </c>
      <c r="K1239" s="8" t="s">
        <v>51</v>
      </c>
      <c r="L1239" s="8" t="s">
        <v>72</v>
      </c>
      <c r="M1239" s="7">
        <v>1</v>
      </c>
      <c r="N1239" s="2">
        <v>39.69</v>
      </c>
      <c r="O1239" s="9">
        <v>0</v>
      </c>
      <c r="P1239" s="2">
        <v>17.09</v>
      </c>
      <c r="Q1239" s="2">
        <f t="shared" si="76"/>
        <v>39.69</v>
      </c>
      <c r="R1239" s="2">
        <f t="shared" si="77"/>
        <v>17.09</v>
      </c>
      <c r="S1239" s="2">
        <f t="shared" si="78"/>
        <v>22.599999999999998</v>
      </c>
      <c r="T1239" s="6">
        <f t="shared" si="79"/>
        <v>0.56941295036533135</v>
      </c>
    </row>
    <row r="1240" spans="1:20" ht="15.6" x14ac:dyDescent="0.3">
      <c r="A1240" s="3" t="s">
        <v>1309</v>
      </c>
      <c r="B1240" s="4">
        <v>46249</v>
      </c>
      <c r="C1240" s="5">
        <f>YEAR(SalesData[[#This Row],[Order Date]])</f>
        <v>2026</v>
      </c>
      <c r="D1240" s="6" t="str">
        <f>"Q"&amp;ROUNDUP(MONTH(SalesData[[#This Row],[Order Date]])/3,0)</f>
        <v>Q3</v>
      </c>
      <c r="E1240" s="7">
        <f>MONTH(SalesData[[#This Row],[Order Date]])</f>
        <v>8</v>
      </c>
      <c r="F1240" s="6" t="str">
        <f>TEXT(SalesData[[#This Row],[Order Date]],"mmm")</f>
        <v>Aug</v>
      </c>
      <c r="G1240" s="8" t="s">
        <v>21</v>
      </c>
      <c r="H1240" s="8" t="s">
        <v>44</v>
      </c>
      <c r="I1240" s="8" t="s">
        <v>23</v>
      </c>
      <c r="J1240" s="8" t="s">
        <v>31</v>
      </c>
      <c r="K1240" s="8" t="s">
        <v>39</v>
      </c>
      <c r="L1240" s="8" t="s">
        <v>40</v>
      </c>
      <c r="M1240" s="7">
        <v>1</v>
      </c>
      <c r="N1240" s="2">
        <v>192.67</v>
      </c>
      <c r="O1240" s="9">
        <v>0.05</v>
      </c>
      <c r="P1240" s="2">
        <v>103.37</v>
      </c>
      <c r="Q1240" s="2">
        <f t="shared" si="76"/>
        <v>183.03649999999999</v>
      </c>
      <c r="R1240" s="2">
        <f t="shared" si="77"/>
        <v>103.37</v>
      </c>
      <c r="S1240" s="2">
        <f t="shared" si="78"/>
        <v>79.666499999999985</v>
      </c>
      <c r="T1240" s="6">
        <f t="shared" si="79"/>
        <v>0.43524925356417976</v>
      </c>
    </row>
    <row r="1241" spans="1:20" ht="15.6" x14ac:dyDescent="0.3">
      <c r="A1241" s="3" t="s">
        <v>1310</v>
      </c>
      <c r="B1241" s="4">
        <v>46037</v>
      </c>
      <c r="C1241" s="5">
        <f>YEAR(SalesData[[#This Row],[Order Date]])</f>
        <v>2026</v>
      </c>
      <c r="D1241" s="6" t="str">
        <f>"Q"&amp;ROUNDUP(MONTH(SalesData[[#This Row],[Order Date]])/3,0)</f>
        <v>Q1</v>
      </c>
      <c r="E1241" s="7">
        <f>MONTH(SalesData[[#This Row],[Order Date]])</f>
        <v>1</v>
      </c>
      <c r="F1241" s="6" t="str">
        <f>TEXT(SalesData[[#This Row],[Order Date]],"mmm")</f>
        <v>Jan</v>
      </c>
      <c r="G1241" s="8" t="s">
        <v>21</v>
      </c>
      <c r="H1241" s="8" t="s">
        <v>89</v>
      </c>
      <c r="I1241" s="8" t="s">
        <v>30</v>
      </c>
      <c r="J1241" s="8" t="s">
        <v>31</v>
      </c>
      <c r="K1241" s="8" t="s">
        <v>25</v>
      </c>
      <c r="L1241" s="8" t="s">
        <v>74</v>
      </c>
      <c r="M1241" s="7">
        <v>3</v>
      </c>
      <c r="N1241" s="2">
        <v>91.19</v>
      </c>
      <c r="O1241" s="9">
        <v>0</v>
      </c>
      <c r="P1241" s="2">
        <v>44.47</v>
      </c>
      <c r="Q1241" s="2">
        <f t="shared" si="76"/>
        <v>273.57</v>
      </c>
      <c r="R1241" s="2">
        <f t="shared" si="77"/>
        <v>133.41</v>
      </c>
      <c r="S1241" s="2">
        <f t="shared" si="78"/>
        <v>140.16</v>
      </c>
      <c r="T1241" s="6">
        <f t="shared" si="79"/>
        <v>0.5123368790437548</v>
      </c>
    </row>
    <row r="1242" spans="1:20" ht="15.6" x14ac:dyDescent="0.3">
      <c r="A1242" s="3" t="s">
        <v>1311</v>
      </c>
      <c r="B1242" s="4">
        <v>46126</v>
      </c>
      <c r="C1242" s="5">
        <f>YEAR(SalesData[[#This Row],[Order Date]])</f>
        <v>2026</v>
      </c>
      <c r="D1242" s="6" t="str">
        <f>"Q"&amp;ROUNDUP(MONTH(SalesData[[#This Row],[Order Date]])/3,0)</f>
        <v>Q2</v>
      </c>
      <c r="E1242" s="7">
        <f>MONTH(SalesData[[#This Row],[Order Date]])</f>
        <v>4</v>
      </c>
      <c r="F1242" s="6" t="str">
        <f>TEXT(SalesData[[#This Row],[Order Date]],"mmm")</f>
        <v>Apr</v>
      </c>
      <c r="G1242" s="8" t="s">
        <v>54</v>
      </c>
      <c r="H1242" s="8" t="s">
        <v>112</v>
      </c>
      <c r="I1242" s="8" t="s">
        <v>30</v>
      </c>
      <c r="J1242" s="8" t="s">
        <v>24</v>
      </c>
      <c r="K1242" s="8" t="s">
        <v>25</v>
      </c>
      <c r="L1242" s="8" t="s">
        <v>70</v>
      </c>
      <c r="M1242" s="7">
        <v>2</v>
      </c>
      <c r="N1242" s="2">
        <v>140.65</v>
      </c>
      <c r="O1242" s="9">
        <v>0.05</v>
      </c>
      <c r="P1242" s="2">
        <v>78.900000000000006</v>
      </c>
      <c r="Q1242" s="2">
        <f t="shared" si="76"/>
        <v>267.23500000000001</v>
      </c>
      <c r="R1242" s="2">
        <f t="shared" si="77"/>
        <v>157.80000000000001</v>
      </c>
      <c r="S1242" s="2">
        <f t="shared" si="78"/>
        <v>109.435</v>
      </c>
      <c r="T1242" s="6">
        <f t="shared" si="79"/>
        <v>0.40950848504125581</v>
      </c>
    </row>
    <row r="1243" spans="1:20" ht="15.6" x14ac:dyDescent="0.3">
      <c r="A1243" s="3" t="s">
        <v>1312</v>
      </c>
      <c r="B1243" s="4">
        <v>46361</v>
      </c>
      <c r="C1243" s="5">
        <f>YEAR(SalesData[[#This Row],[Order Date]])</f>
        <v>2026</v>
      </c>
      <c r="D1243" s="6" t="str">
        <f>"Q"&amp;ROUNDUP(MONTH(SalesData[[#This Row],[Order Date]])/3,0)</f>
        <v>Q4</v>
      </c>
      <c r="E1243" s="7">
        <f>MONTH(SalesData[[#This Row],[Order Date]])</f>
        <v>12</v>
      </c>
      <c r="F1243" s="6" t="str">
        <f>TEXT(SalesData[[#This Row],[Order Date]],"mmm")</f>
        <v>Dec</v>
      </c>
      <c r="G1243" s="8" t="s">
        <v>21</v>
      </c>
      <c r="H1243" s="8" t="s">
        <v>42</v>
      </c>
      <c r="I1243" s="8" t="s">
        <v>30</v>
      </c>
      <c r="J1243" s="8" t="s">
        <v>36</v>
      </c>
      <c r="K1243" s="8" t="s">
        <v>25</v>
      </c>
      <c r="L1243" s="8" t="s">
        <v>70</v>
      </c>
      <c r="M1243" s="7">
        <v>1</v>
      </c>
      <c r="N1243" s="2">
        <v>146.08000000000001</v>
      </c>
      <c r="O1243" s="9">
        <v>0.1</v>
      </c>
      <c r="P1243" s="2">
        <v>81.540000000000006</v>
      </c>
      <c r="Q1243" s="2">
        <f t="shared" si="76"/>
        <v>131.47200000000001</v>
      </c>
      <c r="R1243" s="2">
        <f t="shared" si="77"/>
        <v>81.540000000000006</v>
      </c>
      <c r="S1243" s="2">
        <f t="shared" si="78"/>
        <v>49.932000000000002</v>
      </c>
      <c r="T1243" s="6">
        <f t="shared" si="79"/>
        <v>0.37979189485213583</v>
      </c>
    </row>
    <row r="1244" spans="1:20" ht="15.6" x14ac:dyDescent="0.3">
      <c r="A1244" s="3" t="s">
        <v>1313</v>
      </c>
      <c r="B1244" s="4">
        <v>46371</v>
      </c>
      <c r="C1244" s="5">
        <f>YEAR(SalesData[[#This Row],[Order Date]])</f>
        <v>2026</v>
      </c>
      <c r="D1244" s="6" t="str">
        <f>"Q"&amp;ROUNDUP(MONTH(SalesData[[#This Row],[Order Date]])/3,0)</f>
        <v>Q4</v>
      </c>
      <c r="E1244" s="7">
        <f>MONTH(SalesData[[#This Row],[Order Date]])</f>
        <v>12</v>
      </c>
      <c r="F1244" s="6" t="str">
        <f>TEXT(SalesData[[#This Row],[Order Date]],"mmm")</f>
        <v>Dec</v>
      </c>
      <c r="G1244" s="8" t="s">
        <v>21</v>
      </c>
      <c r="H1244" s="8" t="s">
        <v>42</v>
      </c>
      <c r="I1244" s="8" t="s">
        <v>45</v>
      </c>
      <c r="J1244" s="8" t="s">
        <v>31</v>
      </c>
      <c r="K1244" s="8" t="s">
        <v>25</v>
      </c>
      <c r="L1244" s="8" t="s">
        <v>70</v>
      </c>
      <c r="M1244" s="7">
        <v>6</v>
      </c>
      <c r="N1244" s="2">
        <v>143.72999999999999</v>
      </c>
      <c r="O1244" s="9">
        <v>0.15</v>
      </c>
      <c r="P1244" s="2">
        <v>77.27</v>
      </c>
      <c r="Q1244" s="2">
        <f t="shared" si="76"/>
        <v>733.02299999999991</v>
      </c>
      <c r="R1244" s="2">
        <f t="shared" si="77"/>
        <v>463.62</v>
      </c>
      <c r="S1244" s="2">
        <f t="shared" si="78"/>
        <v>269.40299999999991</v>
      </c>
      <c r="T1244" s="6">
        <f t="shared" si="79"/>
        <v>0.36752325643260847</v>
      </c>
    </row>
    <row r="1245" spans="1:20" ht="15.6" x14ac:dyDescent="0.3">
      <c r="A1245" s="3" t="s">
        <v>1314</v>
      </c>
      <c r="B1245" s="4">
        <v>46178</v>
      </c>
      <c r="C1245" s="5">
        <f>YEAR(SalesData[[#This Row],[Order Date]])</f>
        <v>2026</v>
      </c>
      <c r="D1245" s="6" t="str">
        <f>"Q"&amp;ROUNDUP(MONTH(SalesData[[#This Row],[Order Date]])/3,0)</f>
        <v>Q2</v>
      </c>
      <c r="E1245" s="7">
        <f>MONTH(SalesData[[#This Row],[Order Date]])</f>
        <v>6</v>
      </c>
      <c r="F1245" s="6" t="str">
        <f>TEXT(SalesData[[#This Row],[Order Date]],"mmm")</f>
        <v>Jun</v>
      </c>
      <c r="G1245" s="8" t="s">
        <v>28</v>
      </c>
      <c r="H1245" s="8" t="s">
        <v>86</v>
      </c>
      <c r="I1245" s="8" t="s">
        <v>30</v>
      </c>
      <c r="J1245" s="8" t="s">
        <v>24</v>
      </c>
      <c r="K1245" s="8" t="s">
        <v>51</v>
      </c>
      <c r="L1245" s="8" t="s">
        <v>52</v>
      </c>
      <c r="M1245" s="7">
        <v>1</v>
      </c>
      <c r="N1245" s="2">
        <v>49.86</v>
      </c>
      <c r="O1245" s="9">
        <v>0</v>
      </c>
      <c r="P1245" s="2">
        <v>22.72</v>
      </c>
      <c r="Q1245" s="2">
        <f t="shared" si="76"/>
        <v>49.86</v>
      </c>
      <c r="R1245" s="2">
        <f t="shared" si="77"/>
        <v>22.72</v>
      </c>
      <c r="S1245" s="2">
        <f t="shared" si="78"/>
        <v>27.14</v>
      </c>
      <c r="T1245" s="6">
        <f t="shared" si="79"/>
        <v>0.5443241075010028</v>
      </c>
    </row>
    <row r="1246" spans="1:20" ht="15.6" x14ac:dyDescent="0.3">
      <c r="A1246" s="3" t="s">
        <v>1315</v>
      </c>
      <c r="B1246" s="4">
        <v>46146</v>
      </c>
      <c r="C1246" s="5">
        <f>YEAR(SalesData[[#This Row],[Order Date]])</f>
        <v>2026</v>
      </c>
      <c r="D1246" s="6" t="str">
        <f>"Q"&amp;ROUNDUP(MONTH(SalesData[[#This Row],[Order Date]])/3,0)</f>
        <v>Q2</v>
      </c>
      <c r="E1246" s="7">
        <f>MONTH(SalesData[[#This Row],[Order Date]])</f>
        <v>5</v>
      </c>
      <c r="F1246" s="6" t="str">
        <f>TEXT(SalesData[[#This Row],[Order Date]],"mmm")</f>
        <v>May</v>
      </c>
      <c r="G1246" s="8" t="s">
        <v>54</v>
      </c>
      <c r="H1246" s="8" t="s">
        <v>55</v>
      </c>
      <c r="I1246" s="8" t="s">
        <v>30</v>
      </c>
      <c r="J1246" s="8" t="s">
        <v>24</v>
      </c>
      <c r="K1246" s="8" t="s">
        <v>25</v>
      </c>
      <c r="L1246" s="8" t="s">
        <v>70</v>
      </c>
      <c r="M1246" s="7">
        <v>1</v>
      </c>
      <c r="N1246" s="2">
        <v>143.66</v>
      </c>
      <c r="O1246" s="9">
        <v>0.1</v>
      </c>
      <c r="P1246" s="2">
        <v>79.25</v>
      </c>
      <c r="Q1246" s="2">
        <f t="shared" si="76"/>
        <v>129.29400000000001</v>
      </c>
      <c r="R1246" s="2">
        <f t="shared" si="77"/>
        <v>79.25</v>
      </c>
      <c r="S1246" s="2">
        <f t="shared" si="78"/>
        <v>50.044000000000011</v>
      </c>
      <c r="T1246" s="6">
        <f t="shared" si="79"/>
        <v>0.38705585719368268</v>
      </c>
    </row>
    <row r="1247" spans="1:20" ht="15.6" x14ac:dyDescent="0.3">
      <c r="A1247" s="3" t="s">
        <v>1316</v>
      </c>
      <c r="B1247" s="4">
        <v>46271</v>
      </c>
      <c r="C1247" s="5">
        <f>YEAR(SalesData[[#This Row],[Order Date]])</f>
        <v>2026</v>
      </c>
      <c r="D1247" s="6" t="str">
        <f>"Q"&amp;ROUNDUP(MONTH(SalesData[[#This Row],[Order Date]])/3,0)</f>
        <v>Q3</v>
      </c>
      <c r="E1247" s="7">
        <f>MONTH(SalesData[[#This Row],[Order Date]])</f>
        <v>9</v>
      </c>
      <c r="F1247" s="6" t="str">
        <f>TEXT(SalesData[[#This Row],[Order Date]],"mmm")</f>
        <v>Sep</v>
      </c>
      <c r="G1247" s="8" t="s">
        <v>21</v>
      </c>
      <c r="H1247" s="8" t="s">
        <v>22</v>
      </c>
      <c r="I1247" s="8" t="s">
        <v>23</v>
      </c>
      <c r="J1247" s="8" t="s">
        <v>31</v>
      </c>
      <c r="K1247" s="8" t="s">
        <v>25</v>
      </c>
      <c r="L1247" s="8" t="s">
        <v>49</v>
      </c>
      <c r="M1247" s="7">
        <v>1</v>
      </c>
      <c r="N1247" s="2">
        <v>71.680000000000007</v>
      </c>
      <c r="O1247" s="9">
        <v>0</v>
      </c>
      <c r="P1247" s="2">
        <v>31.87</v>
      </c>
      <c r="Q1247" s="2">
        <f t="shared" si="76"/>
        <v>71.680000000000007</v>
      </c>
      <c r="R1247" s="2">
        <f t="shared" si="77"/>
        <v>31.87</v>
      </c>
      <c r="S1247" s="2">
        <f t="shared" si="78"/>
        <v>39.81</v>
      </c>
      <c r="T1247" s="6">
        <f t="shared" si="79"/>
        <v>0.5553850446428571</v>
      </c>
    </row>
    <row r="1248" spans="1:20" ht="15.6" x14ac:dyDescent="0.3">
      <c r="A1248" s="3" t="s">
        <v>1317</v>
      </c>
      <c r="B1248" s="4">
        <v>46382</v>
      </c>
      <c r="C1248" s="5">
        <f>YEAR(SalesData[[#This Row],[Order Date]])</f>
        <v>2026</v>
      </c>
      <c r="D1248" s="6" t="str">
        <f>"Q"&amp;ROUNDUP(MONTH(SalesData[[#This Row],[Order Date]])/3,0)</f>
        <v>Q4</v>
      </c>
      <c r="E1248" s="7">
        <f>MONTH(SalesData[[#This Row],[Order Date]])</f>
        <v>12</v>
      </c>
      <c r="F1248" s="6" t="str">
        <f>TEXT(SalesData[[#This Row],[Order Date]],"mmm")</f>
        <v>Dec</v>
      </c>
      <c r="G1248" s="8" t="s">
        <v>21</v>
      </c>
      <c r="H1248" s="8" t="s">
        <v>22</v>
      </c>
      <c r="I1248" s="8" t="s">
        <v>48</v>
      </c>
      <c r="J1248" s="8" t="s">
        <v>24</v>
      </c>
      <c r="K1248" s="8" t="s">
        <v>39</v>
      </c>
      <c r="L1248" s="8" t="s">
        <v>67</v>
      </c>
      <c r="M1248" s="7">
        <v>2</v>
      </c>
      <c r="N1248" s="2">
        <v>122.28</v>
      </c>
      <c r="O1248" s="9">
        <v>0.1</v>
      </c>
      <c r="P1248" s="2">
        <v>61.64</v>
      </c>
      <c r="Q1248" s="2">
        <f t="shared" si="76"/>
        <v>220.10400000000001</v>
      </c>
      <c r="R1248" s="2">
        <f t="shared" si="77"/>
        <v>123.28</v>
      </c>
      <c r="S1248" s="2">
        <f t="shared" si="78"/>
        <v>96.824000000000012</v>
      </c>
      <c r="T1248" s="6">
        <f t="shared" si="79"/>
        <v>0.43990113764402283</v>
      </c>
    </row>
    <row r="1249" spans="1:20" ht="15.6" x14ac:dyDescent="0.3">
      <c r="A1249" s="3" t="s">
        <v>1318</v>
      </c>
      <c r="B1249" s="4">
        <v>46121</v>
      </c>
      <c r="C1249" s="5">
        <f>YEAR(SalesData[[#This Row],[Order Date]])</f>
        <v>2026</v>
      </c>
      <c r="D1249" s="6" t="str">
        <f>"Q"&amp;ROUNDUP(MONTH(SalesData[[#This Row],[Order Date]])/3,0)</f>
        <v>Q2</v>
      </c>
      <c r="E1249" s="7">
        <f>MONTH(SalesData[[#This Row],[Order Date]])</f>
        <v>4</v>
      </c>
      <c r="F1249" s="6" t="str">
        <f>TEXT(SalesData[[#This Row],[Order Date]],"mmm")</f>
        <v>Apr</v>
      </c>
      <c r="G1249" s="8" t="s">
        <v>54</v>
      </c>
      <c r="H1249" s="8" t="s">
        <v>82</v>
      </c>
      <c r="I1249" s="8" t="s">
        <v>45</v>
      </c>
      <c r="J1249" s="8" t="s">
        <v>36</v>
      </c>
      <c r="K1249" s="8" t="s">
        <v>25</v>
      </c>
      <c r="L1249" s="8" t="s">
        <v>26</v>
      </c>
      <c r="M1249" s="7">
        <v>6</v>
      </c>
      <c r="N1249" s="2">
        <v>157.38999999999999</v>
      </c>
      <c r="O1249" s="9">
        <v>0.05</v>
      </c>
      <c r="P1249" s="2">
        <v>79.239999999999995</v>
      </c>
      <c r="Q1249" s="2">
        <f t="shared" si="76"/>
        <v>897.12299999999993</v>
      </c>
      <c r="R1249" s="2">
        <f t="shared" si="77"/>
        <v>475.43999999999994</v>
      </c>
      <c r="S1249" s="2">
        <f t="shared" si="78"/>
        <v>421.68299999999999</v>
      </c>
      <c r="T1249" s="6">
        <f t="shared" si="79"/>
        <v>0.47003922539049831</v>
      </c>
    </row>
    <row r="1250" spans="1:20" ht="15.6" x14ac:dyDescent="0.3">
      <c r="A1250" s="3" t="s">
        <v>1319</v>
      </c>
      <c r="B1250" s="4">
        <v>46334</v>
      </c>
      <c r="C1250" s="5">
        <f>YEAR(SalesData[[#This Row],[Order Date]])</f>
        <v>2026</v>
      </c>
      <c r="D1250" s="6" t="str">
        <f>"Q"&amp;ROUNDUP(MONTH(SalesData[[#This Row],[Order Date]])/3,0)</f>
        <v>Q4</v>
      </c>
      <c r="E1250" s="7">
        <f>MONTH(SalesData[[#This Row],[Order Date]])</f>
        <v>11</v>
      </c>
      <c r="F1250" s="6" t="str">
        <f>TEXT(SalesData[[#This Row],[Order Date]],"mmm")</f>
        <v>Nov</v>
      </c>
      <c r="G1250" s="8" t="s">
        <v>21</v>
      </c>
      <c r="H1250" s="8" t="s">
        <v>89</v>
      </c>
      <c r="I1250" s="8" t="s">
        <v>30</v>
      </c>
      <c r="J1250" s="8" t="s">
        <v>31</v>
      </c>
      <c r="K1250" s="8" t="s">
        <v>32</v>
      </c>
      <c r="L1250" s="8" t="s">
        <v>33</v>
      </c>
      <c r="M1250" s="7">
        <v>2</v>
      </c>
      <c r="N1250" s="2">
        <v>36.299999999999997</v>
      </c>
      <c r="O1250" s="9">
        <v>0.15</v>
      </c>
      <c r="P1250" s="2">
        <v>13.38</v>
      </c>
      <c r="Q1250" s="2">
        <f t="shared" si="76"/>
        <v>61.709999999999994</v>
      </c>
      <c r="R1250" s="2">
        <f t="shared" si="77"/>
        <v>26.76</v>
      </c>
      <c r="S1250" s="2">
        <f t="shared" si="78"/>
        <v>34.949999999999989</v>
      </c>
      <c r="T1250" s="6">
        <f t="shared" si="79"/>
        <v>0.56635877491492448</v>
      </c>
    </row>
    <row r="1251" spans="1:20" ht="15.6" x14ac:dyDescent="0.3">
      <c r="A1251" s="3" t="s">
        <v>1320</v>
      </c>
      <c r="B1251" s="4">
        <v>46364</v>
      </c>
      <c r="C1251" s="5">
        <f>YEAR(SalesData[[#This Row],[Order Date]])</f>
        <v>2026</v>
      </c>
      <c r="D1251" s="6" t="str">
        <f>"Q"&amp;ROUNDUP(MONTH(SalesData[[#This Row],[Order Date]])/3,0)</f>
        <v>Q4</v>
      </c>
      <c r="E1251" s="7">
        <f>MONTH(SalesData[[#This Row],[Order Date]])</f>
        <v>12</v>
      </c>
      <c r="F1251" s="6" t="str">
        <f>TEXT(SalesData[[#This Row],[Order Date]],"mmm")</f>
        <v>Dec</v>
      </c>
      <c r="G1251" s="8" t="s">
        <v>21</v>
      </c>
      <c r="H1251" s="8" t="s">
        <v>89</v>
      </c>
      <c r="I1251" s="8" t="s">
        <v>30</v>
      </c>
      <c r="J1251" s="8" t="s">
        <v>24</v>
      </c>
      <c r="K1251" s="8" t="s">
        <v>39</v>
      </c>
      <c r="L1251" s="8" t="s">
        <v>106</v>
      </c>
      <c r="M1251" s="7">
        <v>1</v>
      </c>
      <c r="N1251" s="2">
        <v>82.89</v>
      </c>
      <c r="O1251" s="9">
        <v>0.15</v>
      </c>
      <c r="P1251" s="2">
        <v>38.51</v>
      </c>
      <c r="Q1251" s="2">
        <f t="shared" si="76"/>
        <v>70.456500000000005</v>
      </c>
      <c r="R1251" s="2">
        <f t="shared" si="77"/>
        <v>38.51</v>
      </c>
      <c r="S1251" s="2">
        <f t="shared" si="78"/>
        <v>31.946500000000007</v>
      </c>
      <c r="T1251" s="6">
        <f t="shared" si="79"/>
        <v>0.45342161475520365</v>
      </c>
    </row>
    <row r="1252" spans="1:20" ht="15.6" x14ac:dyDescent="0.3">
      <c r="A1252" s="3" t="s">
        <v>1321</v>
      </c>
      <c r="B1252" s="4">
        <v>46383</v>
      </c>
      <c r="C1252" s="5">
        <f>YEAR(SalesData[[#This Row],[Order Date]])</f>
        <v>2026</v>
      </c>
      <c r="D1252" s="6" t="str">
        <f>"Q"&amp;ROUNDUP(MONTH(SalesData[[#This Row],[Order Date]])/3,0)</f>
        <v>Q4</v>
      </c>
      <c r="E1252" s="7">
        <f>MONTH(SalesData[[#This Row],[Order Date]])</f>
        <v>12</v>
      </c>
      <c r="F1252" s="6" t="str">
        <f>TEXT(SalesData[[#This Row],[Order Date]],"mmm")</f>
        <v>Dec</v>
      </c>
      <c r="G1252" s="8" t="s">
        <v>21</v>
      </c>
      <c r="H1252" s="8" t="s">
        <v>22</v>
      </c>
      <c r="I1252" s="8" t="s">
        <v>30</v>
      </c>
      <c r="J1252" s="8" t="s">
        <v>31</v>
      </c>
      <c r="K1252" s="8" t="s">
        <v>25</v>
      </c>
      <c r="L1252" s="8" t="s">
        <v>74</v>
      </c>
      <c r="M1252" s="7">
        <v>2</v>
      </c>
      <c r="N1252" s="2">
        <v>93.45</v>
      </c>
      <c r="O1252" s="9">
        <v>0</v>
      </c>
      <c r="P1252" s="2">
        <v>45.75</v>
      </c>
      <c r="Q1252" s="2">
        <f t="shared" si="76"/>
        <v>186.9</v>
      </c>
      <c r="R1252" s="2">
        <f t="shared" si="77"/>
        <v>91.5</v>
      </c>
      <c r="S1252" s="2">
        <f t="shared" si="78"/>
        <v>95.4</v>
      </c>
      <c r="T1252" s="6">
        <f t="shared" si="79"/>
        <v>0.5104333868378812</v>
      </c>
    </row>
    <row r="1253" spans="1:20" ht="15.6" x14ac:dyDescent="0.3">
      <c r="A1253" s="3" t="s">
        <v>1322</v>
      </c>
      <c r="B1253" s="4">
        <v>46359</v>
      </c>
      <c r="C1253" s="5">
        <f>YEAR(SalesData[[#This Row],[Order Date]])</f>
        <v>2026</v>
      </c>
      <c r="D1253" s="6" t="str">
        <f>"Q"&amp;ROUNDUP(MONTH(SalesData[[#This Row],[Order Date]])/3,0)</f>
        <v>Q4</v>
      </c>
      <c r="E1253" s="7">
        <f>MONTH(SalesData[[#This Row],[Order Date]])</f>
        <v>12</v>
      </c>
      <c r="F1253" s="6" t="str">
        <f>TEXT(SalesData[[#This Row],[Order Date]],"mmm")</f>
        <v>Dec</v>
      </c>
      <c r="G1253" s="8" t="s">
        <v>21</v>
      </c>
      <c r="H1253" s="8" t="s">
        <v>42</v>
      </c>
      <c r="I1253" s="8" t="s">
        <v>30</v>
      </c>
      <c r="J1253" s="8" t="s">
        <v>24</v>
      </c>
      <c r="K1253" s="8" t="s">
        <v>39</v>
      </c>
      <c r="L1253" s="8" t="s">
        <v>67</v>
      </c>
      <c r="M1253" s="7">
        <v>2</v>
      </c>
      <c r="N1253" s="2">
        <v>124.62</v>
      </c>
      <c r="O1253" s="9">
        <v>0.1</v>
      </c>
      <c r="P1253" s="2">
        <v>58.91</v>
      </c>
      <c r="Q1253" s="2">
        <f t="shared" si="76"/>
        <v>224.316</v>
      </c>
      <c r="R1253" s="2">
        <f t="shared" si="77"/>
        <v>117.82</v>
      </c>
      <c r="S1253" s="2">
        <f t="shared" si="78"/>
        <v>106.49600000000001</v>
      </c>
      <c r="T1253" s="6">
        <f t="shared" si="79"/>
        <v>0.47475882237557737</v>
      </c>
    </row>
    <row r="1254" spans="1:20" ht="15.6" x14ac:dyDescent="0.3">
      <c r="A1254" s="3" t="s">
        <v>1323</v>
      </c>
      <c r="B1254" s="4">
        <v>46189</v>
      </c>
      <c r="C1254" s="5">
        <f>YEAR(SalesData[[#This Row],[Order Date]])</f>
        <v>2026</v>
      </c>
      <c r="D1254" s="6" t="str">
        <f>"Q"&amp;ROUNDUP(MONTH(SalesData[[#This Row],[Order Date]])/3,0)</f>
        <v>Q2</v>
      </c>
      <c r="E1254" s="7">
        <f>MONTH(SalesData[[#This Row],[Order Date]])</f>
        <v>6</v>
      </c>
      <c r="F1254" s="6" t="str">
        <f>TEXT(SalesData[[#This Row],[Order Date]],"mmm")</f>
        <v>Jun</v>
      </c>
      <c r="G1254" s="8" t="s">
        <v>54</v>
      </c>
      <c r="H1254" s="8" t="s">
        <v>57</v>
      </c>
      <c r="I1254" s="8" t="s">
        <v>23</v>
      </c>
      <c r="J1254" s="8" t="s">
        <v>24</v>
      </c>
      <c r="K1254" s="8" t="s">
        <v>51</v>
      </c>
      <c r="L1254" s="8" t="s">
        <v>72</v>
      </c>
      <c r="M1254" s="7">
        <v>3</v>
      </c>
      <c r="N1254" s="2">
        <v>40.51</v>
      </c>
      <c r="O1254" s="9">
        <v>0</v>
      </c>
      <c r="P1254" s="2">
        <v>16.940000000000001</v>
      </c>
      <c r="Q1254" s="2">
        <f t="shared" si="76"/>
        <v>121.53</v>
      </c>
      <c r="R1254" s="2">
        <f t="shared" si="77"/>
        <v>50.820000000000007</v>
      </c>
      <c r="S1254" s="2">
        <f t="shared" si="78"/>
        <v>70.709999999999994</v>
      </c>
      <c r="T1254" s="6">
        <f t="shared" si="79"/>
        <v>0.58183164650703523</v>
      </c>
    </row>
    <row r="1255" spans="1:20" ht="15.6" x14ac:dyDescent="0.3">
      <c r="A1255" s="3" t="s">
        <v>1324</v>
      </c>
      <c r="B1255" s="4">
        <v>46357</v>
      </c>
      <c r="C1255" s="5">
        <f>YEAR(SalesData[[#This Row],[Order Date]])</f>
        <v>2026</v>
      </c>
      <c r="D1255" s="6" t="str">
        <f>"Q"&amp;ROUNDUP(MONTH(SalesData[[#This Row],[Order Date]])/3,0)</f>
        <v>Q4</v>
      </c>
      <c r="E1255" s="7">
        <f>MONTH(SalesData[[#This Row],[Order Date]])</f>
        <v>12</v>
      </c>
      <c r="F1255" s="6" t="str">
        <f>TEXT(SalesData[[#This Row],[Order Date]],"mmm")</f>
        <v>Dec</v>
      </c>
      <c r="G1255" s="8" t="s">
        <v>61</v>
      </c>
      <c r="H1255" s="8" t="s">
        <v>105</v>
      </c>
      <c r="I1255" s="8" t="s">
        <v>48</v>
      </c>
      <c r="J1255" s="8" t="s">
        <v>31</v>
      </c>
      <c r="K1255" s="8" t="s">
        <v>98</v>
      </c>
      <c r="L1255" s="8" t="s">
        <v>131</v>
      </c>
      <c r="M1255" s="7">
        <v>1</v>
      </c>
      <c r="N1255" s="2">
        <v>41.33</v>
      </c>
      <c r="O1255" s="9">
        <v>0</v>
      </c>
      <c r="P1255" s="2">
        <v>15.03</v>
      </c>
      <c r="Q1255" s="2">
        <f t="shared" si="76"/>
        <v>41.33</v>
      </c>
      <c r="R1255" s="2">
        <f t="shared" si="77"/>
        <v>15.03</v>
      </c>
      <c r="S1255" s="2">
        <f t="shared" si="78"/>
        <v>26.299999999999997</v>
      </c>
      <c r="T1255" s="6">
        <f t="shared" si="79"/>
        <v>0.6363416404548754</v>
      </c>
    </row>
    <row r="1256" spans="1:20" ht="15.6" x14ac:dyDescent="0.3">
      <c r="A1256" s="3" t="s">
        <v>1325</v>
      </c>
      <c r="B1256" s="4">
        <v>46349</v>
      </c>
      <c r="C1256" s="5">
        <f>YEAR(SalesData[[#This Row],[Order Date]])</f>
        <v>2026</v>
      </c>
      <c r="D1256" s="6" t="str">
        <f>"Q"&amp;ROUNDUP(MONTH(SalesData[[#This Row],[Order Date]])/3,0)</f>
        <v>Q4</v>
      </c>
      <c r="E1256" s="7">
        <f>MONTH(SalesData[[#This Row],[Order Date]])</f>
        <v>11</v>
      </c>
      <c r="F1256" s="6" t="str">
        <f>TEXT(SalesData[[#This Row],[Order Date]],"mmm")</f>
        <v>Nov</v>
      </c>
      <c r="G1256" s="8" t="s">
        <v>61</v>
      </c>
      <c r="H1256" s="8" t="s">
        <v>76</v>
      </c>
      <c r="I1256" s="8" t="s">
        <v>30</v>
      </c>
      <c r="J1256" s="8" t="s">
        <v>24</v>
      </c>
      <c r="K1256" s="8" t="s">
        <v>39</v>
      </c>
      <c r="L1256" s="8" t="s">
        <v>40</v>
      </c>
      <c r="M1256" s="7">
        <v>5</v>
      </c>
      <c r="N1256" s="2">
        <v>196.53</v>
      </c>
      <c r="O1256" s="9">
        <v>0.15</v>
      </c>
      <c r="P1256" s="2">
        <v>105.01</v>
      </c>
      <c r="Q1256" s="2">
        <f t="shared" si="76"/>
        <v>835.25249999999994</v>
      </c>
      <c r="R1256" s="2">
        <f t="shared" si="77"/>
        <v>525.05000000000007</v>
      </c>
      <c r="S1256" s="2">
        <f t="shared" si="78"/>
        <v>310.20249999999987</v>
      </c>
      <c r="T1256" s="6">
        <f t="shared" si="79"/>
        <v>0.37138769414039452</v>
      </c>
    </row>
    <row r="1257" spans="1:20" ht="15.6" x14ac:dyDescent="0.3">
      <c r="A1257" s="3" t="s">
        <v>1326</v>
      </c>
      <c r="B1257" s="4">
        <v>46248</v>
      </c>
      <c r="C1257" s="5">
        <f>YEAR(SalesData[[#This Row],[Order Date]])</f>
        <v>2026</v>
      </c>
      <c r="D1257" s="6" t="str">
        <f>"Q"&amp;ROUNDUP(MONTH(SalesData[[#This Row],[Order Date]])/3,0)</f>
        <v>Q3</v>
      </c>
      <c r="E1257" s="7">
        <f>MONTH(SalesData[[#This Row],[Order Date]])</f>
        <v>8</v>
      </c>
      <c r="F1257" s="6" t="str">
        <f>TEXT(SalesData[[#This Row],[Order Date]],"mmm")</f>
        <v>Aug</v>
      </c>
      <c r="G1257" s="8" t="s">
        <v>21</v>
      </c>
      <c r="H1257" s="8" t="s">
        <v>89</v>
      </c>
      <c r="I1257" s="8" t="s">
        <v>23</v>
      </c>
      <c r="J1257" s="8" t="s">
        <v>24</v>
      </c>
      <c r="K1257" s="8" t="s">
        <v>25</v>
      </c>
      <c r="L1257" s="8" t="s">
        <v>26</v>
      </c>
      <c r="M1257" s="7">
        <v>1</v>
      </c>
      <c r="N1257" s="2">
        <v>152.97</v>
      </c>
      <c r="O1257" s="9">
        <v>0</v>
      </c>
      <c r="P1257" s="2">
        <v>79.66</v>
      </c>
      <c r="Q1257" s="2">
        <f t="shared" si="76"/>
        <v>152.97</v>
      </c>
      <c r="R1257" s="2">
        <f t="shared" si="77"/>
        <v>79.66</v>
      </c>
      <c r="S1257" s="2">
        <f t="shared" si="78"/>
        <v>73.31</v>
      </c>
      <c r="T1257" s="6">
        <f t="shared" si="79"/>
        <v>0.47924429626724196</v>
      </c>
    </row>
    <row r="1258" spans="1:20" ht="15.6" x14ac:dyDescent="0.3">
      <c r="A1258" s="3" t="s">
        <v>1327</v>
      </c>
      <c r="B1258" s="4">
        <v>46175</v>
      </c>
      <c r="C1258" s="5">
        <f>YEAR(SalesData[[#This Row],[Order Date]])</f>
        <v>2026</v>
      </c>
      <c r="D1258" s="6" t="str">
        <f>"Q"&amp;ROUNDUP(MONTH(SalesData[[#This Row],[Order Date]])/3,0)</f>
        <v>Q2</v>
      </c>
      <c r="E1258" s="7">
        <f>MONTH(SalesData[[#This Row],[Order Date]])</f>
        <v>6</v>
      </c>
      <c r="F1258" s="6" t="str">
        <f>TEXT(SalesData[[#This Row],[Order Date]],"mmm")</f>
        <v>Jun</v>
      </c>
      <c r="G1258" s="8" t="s">
        <v>21</v>
      </c>
      <c r="H1258" s="8" t="s">
        <v>44</v>
      </c>
      <c r="I1258" s="8" t="s">
        <v>45</v>
      </c>
      <c r="J1258" s="8" t="s">
        <v>36</v>
      </c>
      <c r="K1258" s="8" t="s">
        <v>25</v>
      </c>
      <c r="L1258" s="8" t="s">
        <v>70</v>
      </c>
      <c r="M1258" s="7">
        <v>6</v>
      </c>
      <c r="N1258" s="2">
        <v>146.85</v>
      </c>
      <c r="O1258" s="9">
        <v>0.15</v>
      </c>
      <c r="P1258" s="2">
        <v>80.45</v>
      </c>
      <c r="Q1258" s="2">
        <f t="shared" si="76"/>
        <v>748.93499999999995</v>
      </c>
      <c r="R1258" s="2">
        <f t="shared" si="77"/>
        <v>482.70000000000005</v>
      </c>
      <c r="S1258" s="2">
        <f t="shared" si="78"/>
        <v>266.2349999999999</v>
      </c>
      <c r="T1258" s="6">
        <f t="shared" si="79"/>
        <v>0.35548478839952724</v>
      </c>
    </row>
    <row r="1259" spans="1:20" ht="15.6" x14ac:dyDescent="0.3">
      <c r="A1259" s="3" t="s">
        <v>1328</v>
      </c>
      <c r="B1259" s="4">
        <v>46135</v>
      </c>
      <c r="C1259" s="5">
        <f>YEAR(SalesData[[#This Row],[Order Date]])</f>
        <v>2026</v>
      </c>
      <c r="D1259" s="6" t="str">
        <f>"Q"&amp;ROUNDUP(MONTH(SalesData[[#This Row],[Order Date]])/3,0)</f>
        <v>Q2</v>
      </c>
      <c r="E1259" s="7">
        <f>MONTH(SalesData[[#This Row],[Order Date]])</f>
        <v>4</v>
      </c>
      <c r="F1259" s="6" t="str">
        <f>TEXT(SalesData[[#This Row],[Order Date]],"mmm")</f>
        <v>Apr</v>
      </c>
      <c r="G1259" s="8" t="s">
        <v>21</v>
      </c>
      <c r="H1259" s="8" t="s">
        <v>89</v>
      </c>
      <c r="I1259" s="8" t="s">
        <v>48</v>
      </c>
      <c r="J1259" s="8" t="s">
        <v>31</v>
      </c>
      <c r="K1259" s="8" t="s">
        <v>51</v>
      </c>
      <c r="L1259" s="8" t="s">
        <v>72</v>
      </c>
      <c r="M1259" s="7">
        <v>4</v>
      </c>
      <c r="N1259" s="2">
        <v>39.78</v>
      </c>
      <c r="O1259" s="9">
        <v>0.05</v>
      </c>
      <c r="P1259" s="2">
        <v>16.7</v>
      </c>
      <c r="Q1259" s="2">
        <f t="shared" si="76"/>
        <v>151.16399999999999</v>
      </c>
      <c r="R1259" s="2">
        <f t="shared" si="77"/>
        <v>66.8</v>
      </c>
      <c r="S1259" s="2">
        <f t="shared" si="78"/>
        <v>84.36399999999999</v>
      </c>
      <c r="T1259" s="6">
        <f t="shared" si="79"/>
        <v>0.55809584292556425</v>
      </c>
    </row>
    <row r="1260" spans="1:20" ht="15.6" x14ac:dyDescent="0.3">
      <c r="A1260" s="3" t="s">
        <v>1329</v>
      </c>
      <c r="B1260" s="4">
        <v>46303</v>
      </c>
      <c r="C1260" s="5">
        <f>YEAR(SalesData[[#This Row],[Order Date]])</f>
        <v>2026</v>
      </c>
      <c r="D1260" s="6" t="str">
        <f>"Q"&amp;ROUNDUP(MONTH(SalesData[[#This Row],[Order Date]])/3,0)</f>
        <v>Q4</v>
      </c>
      <c r="E1260" s="7">
        <f>MONTH(SalesData[[#This Row],[Order Date]])</f>
        <v>10</v>
      </c>
      <c r="F1260" s="6" t="str">
        <f>TEXT(SalesData[[#This Row],[Order Date]],"mmm")</f>
        <v>Oct</v>
      </c>
      <c r="G1260" s="8" t="s">
        <v>61</v>
      </c>
      <c r="H1260" s="8" t="s">
        <v>108</v>
      </c>
      <c r="I1260" s="8" t="s">
        <v>45</v>
      </c>
      <c r="J1260" s="8" t="s">
        <v>24</v>
      </c>
      <c r="K1260" s="8" t="s">
        <v>51</v>
      </c>
      <c r="L1260" s="8" t="s">
        <v>72</v>
      </c>
      <c r="M1260" s="7">
        <v>6</v>
      </c>
      <c r="N1260" s="2">
        <v>41.27</v>
      </c>
      <c r="O1260" s="9">
        <v>0.1</v>
      </c>
      <c r="P1260" s="2">
        <v>16.61</v>
      </c>
      <c r="Q1260" s="2">
        <f t="shared" si="76"/>
        <v>222.858</v>
      </c>
      <c r="R1260" s="2">
        <f t="shared" si="77"/>
        <v>99.66</v>
      </c>
      <c r="S1260" s="2">
        <f t="shared" si="78"/>
        <v>123.19800000000001</v>
      </c>
      <c r="T1260" s="6">
        <f t="shared" si="79"/>
        <v>0.55280941227149127</v>
      </c>
    </row>
    <row r="1261" spans="1:20" ht="15.6" x14ac:dyDescent="0.3">
      <c r="A1261" s="3" t="s">
        <v>1330</v>
      </c>
      <c r="B1261" s="4">
        <v>46191</v>
      </c>
      <c r="C1261" s="5">
        <f>YEAR(SalesData[[#This Row],[Order Date]])</f>
        <v>2026</v>
      </c>
      <c r="D1261" s="6" t="str">
        <f>"Q"&amp;ROUNDUP(MONTH(SalesData[[#This Row],[Order Date]])/3,0)</f>
        <v>Q2</v>
      </c>
      <c r="E1261" s="7">
        <f>MONTH(SalesData[[#This Row],[Order Date]])</f>
        <v>6</v>
      </c>
      <c r="F1261" s="6" t="str">
        <f>TEXT(SalesData[[#This Row],[Order Date]],"mmm")</f>
        <v>Jun</v>
      </c>
      <c r="G1261" s="8" t="s">
        <v>21</v>
      </c>
      <c r="H1261" s="8" t="s">
        <v>42</v>
      </c>
      <c r="I1261" s="8" t="s">
        <v>30</v>
      </c>
      <c r="J1261" s="8" t="s">
        <v>31</v>
      </c>
      <c r="K1261" s="8" t="s">
        <v>32</v>
      </c>
      <c r="L1261" s="8" t="s">
        <v>37</v>
      </c>
      <c r="M1261" s="7">
        <v>2</v>
      </c>
      <c r="N1261" s="2">
        <v>133.12</v>
      </c>
      <c r="O1261" s="9">
        <v>0</v>
      </c>
      <c r="P1261" s="2">
        <v>67.02</v>
      </c>
      <c r="Q1261" s="2">
        <f t="shared" si="76"/>
        <v>266.24</v>
      </c>
      <c r="R1261" s="2">
        <f t="shared" si="77"/>
        <v>134.04</v>
      </c>
      <c r="S1261" s="2">
        <f t="shared" si="78"/>
        <v>132.20000000000002</v>
      </c>
      <c r="T1261" s="6">
        <f t="shared" si="79"/>
        <v>0.4965444711538462</v>
      </c>
    </row>
    <row r="1262" spans="1:20" ht="15.6" x14ac:dyDescent="0.3">
      <c r="A1262" s="3" t="s">
        <v>1331</v>
      </c>
      <c r="B1262" s="4">
        <v>46215</v>
      </c>
      <c r="C1262" s="5">
        <f>YEAR(SalesData[[#This Row],[Order Date]])</f>
        <v>2026</v>
      </c>
      <c r="D1262" s="6" t="str">
        <f>"Q"&amp;ROUNDUP(MONTH(SalesData[[#This Row],[Order Date]])/3,0)</f>
        <v>Q3</v>
      </c>
      <c r="E1262" s="7">
        <f>MONTH(SalesData[[#This Row],[Order Date]])</f>
        <v>7</v>
      </c>
      <c r="F1262" s="6" t="str">
        <f>TEXT(SalesData[[#This Row],[Order Date]],"mmm")</f>
        <v>Jul</v>
      </c>
      <c r="G1262" s="8" t="s">
        <v>28</v>
      </c>
      <c r="H1262" s="8" t="s">
        <v>29</v>
      </c>
      <c r="I1262" s="8" t="s">
        <v>30</v>
      </c>
      <c r="J1262" s="8" t="s">
        <v>31</v>
      </c>
      <c r="K1262" s="8" t="s">
        <v>32</v>
      </c>
      <c r="L1262" s="8" t="s">
        <v>33</v>
      </c>
      <c r="M1262" s="7">
        <v>1</v>
      </c>
      <c r="N1262" s="2">
        <v>37.090000000000003</v>
      </c>
      <c r="O1262" s="9">
        <v>0</v>
      </c>
      <c r="P1262" s="2">
        <v>13.43</v>
      </c>
      <c r="Q1262" s="2">
        <f t="shared" si="76"/>
        <v>37.090000000000003</v>
      </c>
      <c r="R1262" s="2">
        <f t="shared" si="77"/>
        <v>13.43</v>
      </c>
      <c r="S1262" s="2">
        <f t="shared" si="78"/>
        <v>23.660000000000004</v>
      </c>
      <c r="T1262" s="6">
        <f t="shared" si="79"/>
        <v>0.63790779185764357</v>
      </c>
    </row>
    <row r="1263" spans="1:20" ht="15.6" x14ac:dyDescent="0.3">
      <c r="A1263" s="3" t="s">
        <v>1332</v>
      </c>
      <c r="B1263" s="4">
        <v>46261</v>
      </c>
      <c r="C1263" s="5">
        <f>YEAR(SalesData[[#This Row],[Order Date]])</f>
        <v>2026</v>
      </c>
      <c r="D1263" s="6" t="str">
        <f>"Q"&amp;ROUNDUP(MONTH(SalesData[[#This Row],[Order Date]])/3,0)</f>
        <v>Q3</v>
      </c>
      <c r="E1263" s="7">
        <f>MONTH(SalesData[[#This Row],[Order Date]])</f>
        <v>8</v>
      </c>
      <c r="F1263" s="6" t="str">
        <f>TEXT(SalesData[[#This Row],[Order Date]],"mmm")</f>
        <v>Aug</v>
      </c>
      <c r="G1263" s="8" t="s">
        <v>54</v>
      </c>
      <c r="H1263" s="8" t="s">
        <v>112</v>
      </c>
      <c r="I1263" s="8" t="s">
        <v>23</v>
      </c>
      <c r="J1263" s="8" t="s">
        <v>36</v>
      </c>
      <c r="K1263" s="8" t="s">
        <v>51</v>
      </c>
      <c r="L1263" s="8" t="s">
        <v>72</v>
      </c>
      <c r="M1263" s="7">
        <v>3</v>
      </c>
      <c r="N1263" s="2">
        <v>41.33</v>
      </c>
      <c r="O1263" s="9">
        <v>0.05</v>
      </c>
      <c r="P1263" s="2">
        <v>17</v>
      </c>
      <c r="Q1263" s="2">
        <f t="shared" si="76"/>
        <v>117.79049999999999</v>
      </c>
      <c r="R1263" s="2">
        <f t="shared" si="77"/>
        <v>51</v>
      </c>
      <c r="S1263" s="2">
        <f t="shared" si="78"/>
        <v>66.790499999999994</v>
      </c>
      <c r="T1263" s="6">
        <f t="shared" si="79"/>
        <v>0.56702790123142355</v>
      </c>
    </row>
    <row r="1264" spans="1:20" ht="15.6" x14ac:dyDescent="0.3">
      <c r="A1264" s="3" t="s">
        <v>1333</v>
      </c>
      <c r="B1264" s="4">
        <v>46308</v>
      </c>
      <c r="C1264" s="5">
        <f>YEAR(SalesData[[#This Row],[Order Date]])</f>
        <v>2026</v>
      </c>
      <c r="D1264" s="6" t="str">
        <f>"Q"&amp;ROUNDUP(MONTH(SalesData[[#This Row],[Order Date]])/3,0)</f>
        <v>Q4</v>
      </c>
      <c r="E1264" s="7">
        <f>MONTH(SalesData[[#This Row],[Order Date]])</f>
        <v>10</v>
      </c>
      <c r="F1264" s="6" t="str">
        <f>TEXT(SalesData[[#This Row],[Order Date]],"mmm")</f>
        <v>Oct</v>
      </c>
      <c r="G1264" s="8" t="s">
        <v>61</v>
      </c>
      <c r="H1264" s="8" t="s">
        <v>76</v>
      </c>
      <c r="I1264" s="8" t="s">
        <v>45</v>
      </c>
      <c r="J1264" s="8" t="s">
        <v>31</v>
      </c>
      <c r="K1264" s="8" t="s">
        <v>51</v>
      </c>
      <c r="L1264" s="8" t="s">
        <v>72</v>
      </c>
      <c r="M1264" s="7">
        <v>15</v>
      </c>
      <c r="N1264" s="2">
        <v>40</v>
      </c>
      <c r="O1264" s="9">
        <v>0.1</v>
      </c>
      <c r="P1264" s="2">
        <v>16.420000000000002</v>
      </c>
      <c r="Q1264" s="2">
        <f t="shared" si="76"/>
        <v>540</v>
      </c>
      <c r="R1264" s="2">
        <f t="shared" si="77"/>
        <v>246.3</v>
      </c>
      <c r="S1264" s="2">
        <f t="shared" si="78"/>
        <v>293.7</v>
      </c>
      <c r="T1264" s="6">
        <f t="shared" si="79"/>
        <v>0.54388888888888887</v>
      </c>
    </row>
    <row r="1265" spans="1:20" ht="15.6" x14ac:dyDescent="0.3">
      <c r="A1265" s="3" t="s">
        <v>1334</v>
      </c>
      <c r="B1265" s="4">
        <v>46131</v>
      </c>
      <c r="C1265" s="5">
        <f>YEAR(SalesData[[#This Row],[Order Date]])</f>
        <v>2026</v>
      </c>
      <c r="D1265" s="6" t="str">
        <f>"Q"&amp;ROUNDUP(MONTH(SalesData[[#This Row],[Order Date]])/3,0)</f>
        <v>Q2</v>
      </c>
      <c r="E1265" s="7">
        <f>MONTH(SalesData[[#This Row],[Order Date]])</f>
        <v>4</v>
      </c>
      <c r="F1265" s="6" t="str">
        <f>TEXT(SalesData[[#This Row],[Order Date]],"mmm")</f>
        <v>Apr</v>
      </c>
      <c r="G1265" s="8" t="s">
        <v>28</v>
      </c>
      <c r="H1265" s="8" t="s">
        <v>86</v>
      </c>
      <c r="I1265" s="8" t="s">
        <v>30</v>
      </c>
      <c r="J1265" s="8" t="s">
        <v>31</v>
      </c>
      <c r="K1265" s="8" t="s">
        <v>32</v>
      </c>
      <c r="L1265" s="8" t="s">
        <v>37</v>
      </c>
      <c r="M1265" s="7">
        <v>2</v>
      </c>
      <c r="N1265" s="2">
        <v>132.53</v>
      </c>
      <c r="O1265" s="9">
        <v>0.05</v>
      </c>
      <c r="P1265" s="2">
        <v>66.39</v>
      </c>
      <c r="Q1265" s="2">
        <f t="shared" si="76"/>
        <v>251.80699999999999</v>
      </c>
      <c r="R1265" s="2">
        <f t="shared" si="77"/>
        <v>132.78</v>
      </c>
      <c r="S1265" s="2">
        <f t="shared" si="78"/>
        <v>119.02699999999999</v>
      </c>
      <c r="T1265" s="6">
        <f t="shared" si="79"/>
        <v>0.47269138665724142</v>
      </c>
    </row>
    <row r="1266" spans="1:20" ht="15.6" x14ac:dyDescent="0.3">
      <c r="A1266" s="3" t="s">
        <v>1335</v>
      </c>
      <c r="B1266" s="4">
        <v>46291</v>
      </c>
      <c r="C1266" s="5">
        <f>YEAR(SalesData[[#This Row],[Order Date]])</f>
        <v>2026</v>
      </c>
      <c r="D1266" s="6" t="str">
        <f>"Q"&amp;ROUNDUP(MONTH(SalesData[[#This Row],[Order Date]])/3,0)</f>
        <v>Q3</v>
      </c>
      <c r="E1266" s="7">
        <f>MONTH(SalesData[[#This Row],[Order Date]])</f>
        <v>9</v>
      </c>
      <c r="F1266" s="6" t="str">
        <f>TEXT(SalesData[[#This Row],[Order Date]],"mmm")</f>
        <v>Sep</v>
      </c>
      <c r="G1266" s="8" t="s">
        <v>54</v>
      </c>
      <c r="H1266" s="8" t="s">
        <v>57</v>
      </c>
      <c r="I1266" s="8" t="s">
        <v>23</v>
      </c>
      <c r="J1266" s="8" t="s">
        <v>31</v>
      </c>
      <c r="K1266" s="8" t="s">
        <v>32</v>
      </c>
      <c r="L1266" s="8" t="s">
        <v>33</v>
      </c>
      <c r="M1266" s="7">
        <v>2</v>
      </c>
      <c r="N1266" s="2">
        <v>35.44</v>
      </c>
      <c r="O1266" s="9">
        <v>0.1</v>
      </c>
      <c r="P1266" s="2">
        <v>13.2</v>
      </c>
      <c r="Q1266" s="2">
        <f t="shared" si="76"/>
        <v>63.791999999999994</v>
      </c>
      <c r="R1266" s="2">
        <f t="shared" si="77"/>
        <v>26.4</v>
      </c>
      <c r="S1266" s="2">
        <f t="shared" si="78"/>
        <v>37.391999999999996</v>
      </c>
      <c r="T1266" s="6">
        <f t="shared" si="79"/>
        <v>0.58615500376222718</v>
      </c>
    </row>
    <row r="1267" spans="1:20" ht="15.6" x14ac:dyDescent="0.3">
      <c r="A1267" s="3" t="s">
        <v>1336</v>
      </c>
      <c r="B1267" s="4">
        <v>46320</v>
      </c>
      <c r="C1267" s="5">
        <f>YEAR(SalesData[[#This Row],[Order Date]])</f>
        <v>2026</v>
      </c>
      <c r="D1267" s="6" t="str">
        <f>"Q"&amp;ROUNDUP(MONTH(SalesData[[#This Row],[Order Date]])/3,0)</f>
        <v>Q4</v>
      </c>
      <c r="E1267" s="7">
        <f>MONTH(SalesData[[#This Row],[Order Date]])</f>
        <v>10</v>
      </c>
      <c r="F1267" s="6" t="str">
        <f>TEXT(SalesData[[#This Row],[Order Date]],"mmm")</f>
        <v>Oct</v>
      </c>
      <c r="G1267" s="8" t="s">
        <v>28</v>
      </c>
      <c r="H1267" s="8" t="s">
        <v>86</v>
      </c>
      <c r="I1267" s="8" t="s">
        <v>45</v>
      </c>
      <c r="J1267" s="8" t="s">
        <v>36</v>
      </c>
      <c r="K1267" s="8" t="s">
        <v>32</v>
      </c>
      <c r="L1267" s="8" t="s">
        <v>37</v>
      </c>
      <c r="M1267" s="7">
        <v>6</v>
      </c>
      <c r="N1267" s="2">
        <v>132.08000000000001</v>
      </c>
      <c r="O1267" s="9">
        <v>0.1</v>
      </c>
      <c r="P1267" s="2">
        <v>67.61</v>
      </c>
      <c r="Q1267" s="2">
        <f t="shared" si="76"/>
        <v>713.23200000000008</v>
      </c>
      <c r="R1267" s="2">
        <f t="shared" si="77"/>
        <v>405.65999999999997</v>
      </c>
      <c r="S1267" s="2">
        <f t="shared" si="78"/>
        <v>307.57200000000012</v>
      </c>
      <c r="T1267" s="6">
        <f t="shared" si="79"/>
        <v>0.43123696076451995</v>
      </c>
    </row>
    <row r="1268" spans="1:20" ht="15.6" x14ac:dyDescent="0.3">
      <c r="A1268" s="3" t="s">
        <v>1337</v>
      </c>
      <c r="B1268" s="4">
        <v>46038</v>
      </c>
      <c r="C1268" s="5">
        <f>YEAR(SalesData[[#This Row],[Order Date]])</f>
        <v>2026</v>
      </c>
      <c r="D1268" s="6" t="str">
        <f>"Q"&amp;ROUNDUP(MONTH(SalesData[[#This Row],[Order Date]])/3,0)</f>
        <v>Q1</v>
      </c>
      <c r="E1268" s="7">
        <f>MONTH(SalesData[[#This Row],[Order Date]])</f>
        <v>1</v>
      </c>
      <c r="F1268" s="6" t="str">
        <f>TEXT(SalesData[[#This Row],[Order Date]],"mmm")</f>
        <v>Jan</v>
      </c>
      <c r="G1268" s="8" t="s">
        <v>54</v>
      </c>
      <c r="H1268" s="8" t="s">
        <v>82</v>
      </c>
      <c r="I1268" s="8" t="s">
        <v>23</v>
      </c>
      <c r="J1268" s="8" t="s">
        <v>31</v>
      </c>
      <c r="K1268" s="8" t="s">
        <v>25</v>
      </c>
      <c r="L1268" s="8" t="s">
        <v>74</v>
      </c>
      <c r="M1268" s="7">
        <v>1</v>
      </c>
      <c r="N1268" s="2">
        <v>92.6</v>
      </c>
      <c r="O1268" s="9">
        <v>0.05</v>
      </c>
      <c r="P1268" s="2">
        <v>44.15</v>
      </c>
      <c r="Q1268" s="2">
        <f t="shared" si="76"/>
        <v>87.969999999999985</v>
      </c>
      <c r="R1268" s="2">
        <f t="shared" si="77"/>
        <v>44.15</v>
      </c>
      <c r="S1268" s="2">
        <f t="shared" si="78"/>
        <v>43.819999999999986</v>
      </c>
      <c r="T1268" s="6">
        <f t="shared" si="79"/>
        <v>0.4981243605774695</v>
      </c>
    </row>
    <row r="1269" spans="1:20" ht="15.6" x14ac:dyDescent="0.3">
      <c r="A1269" s="3" t="s">
        <v>1338</v>
      </c>
      <c r="B1269" s="4">
        <v>46246</v>
      </c>
      <c r="C1269" s="5">
        <f>YEAR(SalesData[[#This Row],[Order Date]])</f>
        <v>2026</v>
      </c>
      <c r="D1269" s="6" t="str">
        <f>"Q"&amp;ROUNDUP(MONTH(SalesData[[#This Row],[Order Date]])/3,0)</f>
        <v>Q3</v>
      </c>
      <c r="E1269" s="7">
        <f>MONTH(SalesData[[#This Row],[Order Date]])</f>
        <v>8</v>
      </c>
      <c r="F1269" s="6" t="str">
        <f>TEXT(SalesData[[#This Row],[Order Date]],"mmm")</f>
        <v>Aug</v>
      </c>
      <c r="G1269" s="8" t="s">
        <v>54</v>
      </c>
      <c r="H1269" s="8" t="s">
        <v>112</v>
      </c>
      <c r="I1269" s="8" t="s">
        <v>23</v>
      </c>
      <c r="J1269" s="8" t="s">
        <v>31</v>
      </c>
      <c r="K1269" s="8" t="s">
        <v>25</v>
      </c>
      <c r="L1269" s="8" t="s">
        <v>49</v>
      </c>
      <c r="M1269" s="7">
        <v>3</v>
      </c>
      <c r="N1269" s="2">
        <v>72.349999999999994</v>
      </c>
      <c r="O1269" s="9">
        <v>0</v>
      </c>
      <c r="P1269" s="2">
        <v>32.119999999999997</v>
      </c>
      <c r="Q1269" s="2">
        <f t="shared" si="76"/>
        <v>217.04999999999998</v>
      </c>
      <c r="R1269" s="2">
        <f t="shared" si="77"/>
        <v>96.359999999999985</v>
      </c>
      <c r="S1269" s="2">
        <f t="shared" si="78"/>
        <v>120.69</v>
      </c>
      <c r="T1269" s="6">
        <f t="shared" si="79"/>
        <v>0.55604699378023503</v>
      </c>
    </row>
    <row r="1270" spans="1:20" ht="15.6" x14ac:dyDescent="0.3">
      <c r="A1270" s="3" t="s">
        <v>1339</v>
      </c>
      <c r="B1270" s="4">
        <v>46208</v>
      </c>
      <c r="C1270" s="5">
        <f>YEAR(SalesData[[#This Row],[Order Date]])</f>
        <v>2026</v>
      </c>
      <c r="D1270" s="6" t="str">
        <f>"Q"&amp;ROUNDUP(MONTH(SalesData[[#This Row],[Order Date]])/3,0)</f>
        <v>Q3</v>
      </c>
      <c r="E1270" s="7">
        <f>MONTH(SalesData[[#This Row],[Order Date]])</f>
        <v>7</v>
      </c>
      <c r="F1270" s="6" t="str">
        <f>TEXT(SalesData[[#This Row],[Order Date]],"mmm")</f>
        <v>Jul</v>
      </c>
      <c r="G1270" s="8" t="s">
        <v>28</v>
      </c>
      <c r="H1270" s="8" t="s">
        <v>35</v>
      </c>
      <c r="I1270" s="8" t="s">
        <v>23</v>
      </c>
      <c r="J1270" s="8" t="s">
        <v>31</v>
      </c>
      <c r="K1270" s="8" t="s">
        <v>98</v>
      </c>
      <c r="L1270" s="8" t="s">
        <v>103</v>
      </c>
      <c r="M1270" s="7">
        <v>3</v>
      </c>
      <c r="N1270" s="2">
        <v>50.16</v>
      </c>
      <c r="O1270" s="9">
        <v>0.05</v>
      </c>
      <c r="P1270" s="2">
        <v>22.24</v>
      </c>
      <c r="Q1270" s="2">
        <f t="shared" si="76"/>
        <v>142.95599999999999</v>
      </c>
      <c r="R1270" s="2">
        <f t="shared" si="77"/>
        <v>66.72</v>
      </c>
      <c r="S1270" s="2">
        <f t="shared" si="78"/>
        <v>76.23599999999999</v>
      </c>
      <c r="T1270" s="6">
        <f t="shared" si="79"/>
        <v>0.53328296818601528</v>
      </c>
    </row>
    <row r="1271" spans="1:20" ht="15.6" x14ac:dyDescent="0.3">
      <c r="A1271" s="3" t="s">
        <v>1340</v>
      </c>
      <c r="B1271" s="4">
        <v>46142</v>
      </c>
      <c r="C1271" s="5">
        <f>YEAR(SalesData[[#This Row],[Order Date]])</f>
        <v>2026</v>
      </c>
      <c r="D1271" s="6" t="str">
        <f>"Q"&amp;ROUNDUP(MONTH(SalesData[[#This Row],[Order Date]])/3,0)</f>
        <v>Q2</v>
      </c>
      <c r="E1271" s="7">
        <f>MONTH(SalesData[[#This Row],[Order Date]])</f>
        <v>4</v>
      </c>
      <c r="F1271" s="6" t="str">
        <f>TEXT(SalesData[[#This Row],[Order Date]],"mmm")</f>
        <v>Apr</v>
      </c>
      <c r="G1271" s="8" t="s">
        <v>61</v>
      </c>
      <c r="H1271" s="8" t="s">
        <v>105</v>
      </c>
      <c r="I1271" s="8" t="s">
        <v>45</v>
      </c>
      <c r="J1271" s="8" t="s">
        <v>36</v>
      </c>
      <c r="K1271" s="8" t="s">
        <v>39</v>
      </c>
      <c r="L1271" s="8" t="s">
        <v>67</v>
      </c>
      <c r="M1271" s="7">
        <v>3</v>
      </c>
      <c r="N1271" s="2">
        <v>126.03</v>
      </c>
      <c r="O1271" s="9">
        <v>0.1</v>
      </c>
      <c r="P1271" s="2">
        <v>61.75</v>
      </c>
      <c r="Q1271" s="2">
        <f t="shared" si="76"/>
        <v>340.28100000000006</v>
      </c>
      <c r="R1271" s="2">
        <f t="shared" si="77"/>
        <v>185.25</v>
      </c>
      <c r="S1271" s="2">
        <f t="shared" si="78"/>
        <v>155.03100000000006</v>
      </c>
      <c r="T1271" s="6">
        <f t="shared" si="79"/>
        <v>0.45559699189787273</v>
      </c>
    </row>
    <row r="1272" spans="1:20" ht="15.6" x14ac:dyDescent="0.3">
      <c r="A1272" s="3" t="s">
        <v>1341</v>
      </c>
      <c r="B1272" s="4">
        <v>46193</v>
      </c>
      <c r="C1272" s="5">
        <f>YEAR(SalesData[[#This Row],[Order Date]])</f>
        <v>2026</v>
      </c>
      <c r="D1272" s="6" t="str">
        <f>"Q"&amp;ROUNDUP(MONTH(SalesData[[#This Row],[Order Date]])/3,0)</f>
        <v>Q2</v>
      </c>
      <c r="E1272" s="7">
        <f>MONTH(SalesData[[#This Row],[Order Date]])</f>
        <v>6</v>
      </c>
      <c r="F1272" s="6" t="str">
        <f>TEXT(SalesData[[#This Row],[Order Date]],"mmm")</f>
        <v>Jun</v>
      </c>
      <c r="G1272" s="8" t="s">
        <v>54</v>
      </c>
      <c r="H1272" s="8" t="s">
        <v>112</v>
      </c>
      <c r="I1272" s="8" t="s">
        <v>23</v>
      </c>
      <c r="J1272" s="8" t="s">
        <v>31</v>
      </c>
      <c r="K1272" s="8" t="s">
        <v>98</v>
      </c>
      <c r="L1272" s="8" t="s">
        <v>103</v>
      </c>
      <c r="M1272" s="7">
        <v>1</v>
      </c>
      <c r="N1272" s="2">
        <v>50.11</v>
      </c>
      <c r="O1272" s="9">
        <v>0.05</v>
      </c>
      <c r="P1272" s="2">
        <v>21.38</v>
      </c>
      <c r="Q1272" s="2">
        <f t="shared" si="76"/>
        <v>47.604499999999994</v>
      </c>
      <c r="R1272" s="2">
        <f t="shared" si="77"/>
        <v>21.38</v>
      </c>
      <c r="S1272" s="2">
        <f t="shared" si="78"/>
        <v>26.224499999999995</v>
      </c>
      <c r="T1272" s="6">
        <f t="shared" si="79"/>
        <v>0.55088279469377888</v>
      </c>
    </row>
    <row r="1273" spans="1:20" ht="15.6" x14ac:dyDescent="0.3">
      <c r="A1273" s="3" t="s">
        <v>1342</v>
      </c>
      <c r="B1273" s="4">
        <v>46082</v>
      </c>
      <c r="C1273" s="5">
        <f>YEAR(SalesData[[#This Row],[Order Date]])</f>
        <v>2026</v>
      </c>
      <c r="D1273" s="6" t="str">
        <f>"Q"&amp;ROUNDUP(MONTH(SalesData[[#This Row],[Order Date]])/3,0)</f>
        <v>Q1</v>
      </c>
      <c r="E1273" s="7">
        <f>MONTH(SalesData[[#This Row],[Order Date]])</f>
        <v>3</v>
      </c>
      <c r="F1273" s="6" t="str">
        <f>TEXT(SalesData[[#This Row],[Order Date]],"mmm")</f>
        <v>Mar</v>
      </c>
      <c r="G1273" s="8" t="s">
        <v>61</v>
      </c>
      <c r="H1273" s="8" t="s">
        <v>76</v>
      </c>
      <c r="I1273" s="8" t="s">
        <v>23</v>
      </c>
      <c r="J1273" s="8" t="s">
        <v>36</v>
      </c>
      <c r="K1273" s="8" t="s">
        <v>39</v>
      </c>
      <c r="L1273" s="8" t="s">
        <v>40</v>
      </c>
      <c r="M1273" s="7">
        <v>1</v>
      </c>
      <c r="N1273" s="2">
        <v>195.06</v>
      </c>
      <c r="O1273" s="9">
        <v>0.1</v>
      </c>
      <c r="P1273" s="2">
        <v>106.68</v>
      </c>
      <c r="Q1273" s="2">
        <f t="shared" si="76"/>
        <v>175.554</v>
      </c>
      <c r="R1273" s="2">
        <f t="shared" si="77"/>
        <v>106.68</v>
      </c>
      <c r="S1273" s="2">
        <f t="shared" si="78"/>
        <v>68.873999999999995</v>
      </c>
      <c r="T1273" s="6">
        <f t="shared" si="79"/>
        <v>0.39232372945076727</v>
      </c>
    </row>
    <row r="1274" spans="1:20" ht="15.6" x14ac:dyDescent="0.3">
      <c r="A1274" s="3" t="s">
        <v>1343</v>
      </c>
      <c r="B1274" s="4">
        <v>46289</v>
      </c>
      <c r="C1274" s="5">
        <f>YEAR(SalesData[[#This Row],[Order Date]])</f>
        <v>2026</v>
      </c>
      <c r="D1274" s="6" t="str">
        <f>"Q"&amp;ROUNDUP(MONTH(SalesData[[#This Row],[Order Date]])/3,0)</f>
        <v>Q3</v>
      </c>
      <c r="E1274" s="7">
        <f>MONTH(SalesData[[#This Row],[Order Date]])</f>
        <v>9</v>
      </c>
      <c r="F1274" s="6" t="str">
        <f>TEXT(SalesData[[#This Row],[Order Date]],"mmm")</f>
        <v>Sep</v>
      </c>
      <c r="G1274" s="8" t="s">
        <v>21</v>
      </c>
      <c r="H1274" s="8" t="s">
        <v>42</v>
      </c>
      <c r="I1274" s="8" t="s">
        <v>48</v>
      </c>
      <c r="J1274" s="8" t="s">
        <v>31</v>
      </c>
      <c r="K1274" s="8" t="s">
        <v>39</v>
      </c>
      <c r="L1274" s="8" t="s">
        <v>125</v>
      </c>
      <c r="M1274" s="7">
        <v>1</v>
      </c>
      <c r="N1274" s="2">
        <v>345.48</v>
      </c>
      <c r="O1274" s="9">
        <v>0</v>
      </c>
      <c r="P1274" s="2">
        <v>196.31</v>
      </c>
      <c r="Q1274" s="2">
        <f t="shared" si="76"/>
        <v>345.48</v>
      </c>
      <c r="R1274" s="2">
        <f t="shared" si="77"/>
        <v>196.31</v>
      </c>
      <c r="S1274" s="2">
        <f t="shared" si="78"/>
        <v>149.17000000000002</v>
      </c>
      <c r="T1274" s="6">
        <f t="shared" si="79"/>
        <v>0.43177607965728843</v>
      </c>
    </row>
    <row r="1275" spans="1:20" ht="15.6" x14ac:dyDescent="0.3">
      <c r="A1275" s="3" t="s">
        <v>1344</v>
      </c>
      <c r="B1275" s="4">
        <v>46070</v>
      </c>
      <c r="C1275" s="5">
        <f>YEAR(SalesData[[#This Row],[Order Date]])</f>
        <v>2026</v>
      </c>
      <c r="D1275" s="6" t="str">
        <f>"Q"&amp;ROUNDUP(MONTH(SalesData[[#This Row],[Order Date]])/3,0)</f>
        <v>Q1</v>
      </c>
      <c r="E1275" s="7">
        <f>MONTH(SalesData[[#This Row],[Order Date]])</f>
        <v>2</v>
      </c>
      <c r="F1275" s="6" t="str">
        <f>TEXT(SalesData[[#This Row],[Order Date]],"mmm")</f>
        <v>Feb</v>
      </c>
      <c r="G1275" s="8" t="s">
        <v>61</v>
      </c>
      <c r="H1275" s="8" t="s">
        <v>69</v>
      </c>
      <c r="I1275" s="8" t="s">
        <v>23</v>
      </c>
      <c r="J1275" s="8" t="s">
        <v>36</v>
      </c>
      <c r="K1275" s="8" t="s">
        <v>25</v>
      </c>
      <c r="L1275" s="8" t="s">
        <v>74</v>
      </c>
      <c r="M1275" s="7">
        <v>4</v>
      </c>
      <c r="N1275" s="2">
        <v>93.98</v>
      </c>
      <c r="O1275" s="9">
        <v>0.05</v>
      </c>
      <c r="P1275" s="2">
        <v>44.6</v>
      </c>
      <c r="Q1275" s="2">
        <f t="shared" si="76"/>
        <v>357.12400000000002</v>
      </c>
      <c r="R1275" s="2">
        <f t="shared" si="77"/>
        <v>178.4</v>
      </c>
      <c r="S1275" s="2">
        <f t="shared" si="78"/>
        <v>178.72400000000002</v>
      </c>
      <c r="T1275" s="6">
        <f t="shared" si="79"/>
        <v>0.50045362395134463</v>
      </c>
    </row>
    <row r="1276" spans="1:20" ht="15.6" x14ac:dyDescent="0.3">
      <c r="A1276" s="3" t="s">
        <v>1345</v>
      </c>
      <c r="B1276" s="4">
        <v>46172</v>
      </c>
      <c r="C1276" s="5">
        <f>YEAR(SalesData[[#This Row],[Order Date]])</f>
        <v>2026</v>
      </c>
      <c r="D1276" s="6" t="str">
        <f>"Q"&amp;ROUNDUP(MONTH(SalesData[[#This Row],[Order Date]])/3,0)</f>
        <v>Q2</v>
      </c>
      <c r="E1276" s="7">
        <f>MONTH(SalesData[[#This Row],[Order Date]])</f>
        <v>5</v>
      </c>
      <c r="F1276" s="6" t="str">
        <f>TEXT(SalesData[[#This Row],[Order Date]],"mmm")</f>
        <v>May</v>
      </c>
      <c r="G1276" s="8" t="s">
        <v>21</v>
      </c>
      <c r="H1276" s="8" t="s">
        <v>42</v>
      </c>
      <c r="I1276" s="8" t="s">
        <v>30</v>
      </c>
      <c r="J1276" s="8" t="s">
        <v>36</v>
      </c>
      <c r="K1276" s="8" t="s">
        <v>39</v>
      </c>
      <c r="L1276" s="8" t="s">
        <v>40</v>
      </c>
      <c r="M1276" s="7">
        <v>1</v>
      </c>
      <c r="N1276" s="2">
        <v>194.99</v>
      </c>
      <c r="O1276" s="9">
        <v>0</v>
      </c>
      <c r="P1276" s="2">
        <v>101.21</v>
      </c>
      <c r="Q1276" s="2">
        <f t="shared" si="76"/>
        <v>194.99</v>
      </c>
      <c r="R1276" s="2">
        <f t="shared" si="77"/>
        <v>101.21</v>
      </c>
      <c r="S1276" s="2">
        <f t="shared" si="78"/>
        <v>93.780000000000015</v>
      </c>
      <c r="T1276" s="6">
        <f t="shared" si="79"/>
        <v>0.48094774090979031</v>
      </c>
    </row>
    <row r="1277" spans="1:20" ht="15.6" x14ac:dyDescent="0.3">
      <c r="A1277" s="3" t="s">
        <v>1346</v>
      </c>
      <c r="B1277" s="4">
        <v>46115</v>
      </c>
      <c r="C1277" s="5">
        <f>YEAR(SalesData[[#This Row],[Order Date]])</f>
        <v>2026</v>
      </c>
      <c r="D1277" s="6" t="str">
        <f>"Q"&amp;ROUNDUP(MONTH(SalesData[[#This Row],[Order Date]])/3,0)</f>
        <v>Q2</v>
      </c>
      <c r="E1277" s="7">
        <f>MONTH(SalesData[[#This Row],[Order Date]])</f>
        <v>4</v>
      </c>
      <c r="F1277" s="6" t="str">
        <f>TEXT(SalesData[[#This Row],[Order Date]],"mmm")</f>
        <v>Apr</v>
      </c>
      <c r="G1277" s="8" t="s">
        <v>21</v>
      </c>
      <c r="H1277" s="8" t="s">
        <v>42</v>
      </c>
      <c r="I1277" s="8" t="s">
        <v>23</v>
      </c>
      <c r="J1277" s="8" t="s">
        <v>31</v>
      </c>
      <c r="K1277" s="8" t="s">
        <v>32</v>
      </c>
      <c r="L1277" s="8" t="s">
        <v>33</v>
      </c>
      <c r="M1277" s="7">
        <v>3</v>
      </c>
      <c r="N1277" s="2">
        <v>36.17</v>
      </c>
      <c r="O1277" s="9">
        <v>0.1</v>
      </c>
      <c r="P1277" s="2">
        <v>13.65</v>
      </c>
      <c r="Q1277" s="2">
        <f t="shared" si="76"/>
        <v>97.659000000000006</v>
      </c>
      <c r="R1277" s="2">
        <f t="shared" si="77"/>
        <v>40.950000000000003</v>
      </c>
      <c r="S1277" s="2">
        <f t="shared" si="78"/>
        <v>56.709000000000003</v>
      </c>
      <c r="T1277" s="6">
        <f t="shared" si="79"/>
        <v>0.58068380794396834</v>
      </c>
    </row>
    <row r="1278" spans="1:20" ht="15.6" x14ac:dyDescent="0.3">
      <c r="A1278" s="3" t="s">
        <v>1347</v>
      </c>
      <c r="B1278" s="4">
        <v>46196</v>
      </c>
      <c r="C1278" s="5">
        <f>YEAR(SalesData[[#This Row],[Order Date]])</f>
        <v>2026</v>
      </c>
      <c r="D1278" s="6" t="str">
        <f>"Q"&amp;ROUNDUP(MONTH(SalesData[[#This Row],[Order Date]])/3,0)</f>
        <v>Q2</v>
      </c>
      <c r="E1278" s="7">
        <f>MONTH(SalesData[[#This Row],[Order Date]])</f>
        <v>6</v>
      </c>
      <c r="F1278" s="6" t="str">
        <f>TEXT(SalesData[[#This Row],[Order Date]],"mmm")</f>
        <v>Jun</v>
      </c>
      <c r="G1278" s="8" t="s">
        <v>21</v>
      </c>
      <c r="H1278" s="8" t="s">
        <v>42</v>
      </c>
      <c r="I1278" s="8" t="s">
        <v>30</v>
      </c>
      <c r="J1278" s="8" t="s">
        <v>31</v>
      </c>
      <c r="K1278" s="8" t="s">
        <v>32</v>
      </c>
      <c r="L1278" s="8" t="s">
        <v>33</v>
      </c>
      <c r="M1278" s="7">
        <v>1</v>
      </c>
      <c r="N1278" s="2">
        <v>36.94</v>
      </c>
      <c r="O1278" s="9">
        <v>0</v>
      </c>
      <c r="P1278" s="2">
        <v>13.25</v>
      </c>
      <c r="Q1278" s="2">
        <f t="shared" si="76"/>
        <v>36.94</v>
      </c>
      <c r="R1278" s="2">
        <f t="shared" si="77"/>
        <v>13.25</v>
      </c>
      <c r="S1278" s="2">
        <f t="shared" si="78"/>
        <v>23.689999999999998</v>
      </c>
      <c r="T1278" s="6">
        <f t="shared" si="79"/>
        <v>0.64131023280996213</v>
      </c>
    </row>
    <row r="1279" spans="1:20" ht="15.6" x14ac:dyDescent="0.3">
      <c r="A1279" s="3" t="s">
        <v>1348</v>
      </c>
      <c r="B1279" s="4">
        <v>46174</v>
      </c>
      <c r="C1279" s="5">
        <f>YEAR(SalesData[[#This Row],[Order Date]])</f>
        <v>2026</v>
      </c>
      <c r="D1279" s="6" t="str">
        <f>"Q"&amp;ROUNDUP(MONTH(SalesData[[#This Row],[Order Date]])/3,0)</f>
        <v>Q2</v>
      </c>
      <c r="E1279" s="7">
        <f>MONTH(SalesData[[#This Row],[Order Date]])</f>
        <v>6</v>
      </c>
      <c r="F1279" s="6" t="str">
        <f>TEXT(SalesData[[#This Row],[Order Date]],"mmm")</f>
        <v>Jun</v>
      </c>
      <c r="G1279" s="8" t="s">
        <v>61</v>
      </c>
      <c r="H1279" s="8" t="s">
        <v>105</v>
      </c>
      <c r="I1279" s="8" t="s">
        <v>23</v>
      </c>
      <c r="J1279" s="8" t="s">
        <v>31</v>
      </c>
      <c r="K1279" s="8" t="s">
        <v>98</v>
      </c>
      <c r="L1279" s="8" t="s">
        <v>99</v>
      </c>
      <c r="M1279" s="7">
        <v>1</v>
      </c>
      <c r="N1279" s="2">
        <v>124.17</v>
      </c>
      <c r="O1279" s="9">
        <v>0</v>
      </c>
      <c r="P1279" s="2">
        <v>71.040000000000006</v>
      </c>
      <c r="Q1279" s="2">
        <f t="shared" si="76"/>
        <v>124.17</v>
      </c>
      <c r="R1279" s="2">
        <f t="shared" si="77"/>
        <v>71.040000000000006</v>
      </c>
      <c r="S1279" s="2">
        <f t="shared" si="78"/>
        <v>53.129999999999995</v>
      </c>
      <c r="T1279" s="6">
        <f t="shared" si="79"/>
        <v>0.4278811307079004</v>
      </c>
    </row>
    <row r="1280" spans="1:20" ht="15.6" x14ac:dyDescent="0.3">
      <c r="A1280" s="3" t="s">
        <v>1349</v>
      </c>
      <c r="B1280" s="4">
        <v>46042</v>
      </c>
      <c r="C1280" s="5">
        <f>YEAR(SalesData[[#This Row],[Order Date]])</f>
        <v>2026</v>
      </c>
      <c r="D1280" s="6" t="str">
        <f>"Q"&amp;ROUNDUP(MONTH(SalesData[[#This Row],[Order Date]])/3,0)</f>
        <v>Q1</v>
      </c>
      <c r="E1280" s="7">
        <f>MONTH(SalesData[[#This Row],[Order Date]])</f>
        <v>1</v>
      </c>
      <c r="F1280" s="6" t="str">
        <f>TEXT(SalesData[[#This Row],[Order Date]],"mmm")</f>
        <v>Jan</v>
      </c>
      <c r="G1280" s="8" t="s">
        <v>28</v>
      </c>
      <c r="H1280" s="8" t="s">
        <v>29</v>
      </c>
      <c r="I1280" s="8" t="s">
        <v>30</v>
      </c>
      <c r="J1280" s="8" t="s">
        <v>24</v>
      </c>
      <c r="K1280" s="8" t="s">
        <v>39</v>
      </c>
      <c r="L1280" s="8" t="s">
        <v>67</v>
      </c>
      <c r="M1280" s="7">
        <v>3</v>
      </c>
      <c r="N1280" s="2">
        <v>120.29</v>
      </c>
      <c r="O1280" s="9">
        <v>0.1</v>
      </c>
      <c r="P1280" s="2">
        <v>62.41</v>
      </c>
      <c r="Q1280" s="2">
        <f t="shared" si="76"/>
        <v>324.78300000000002</v>
      </c>
      <c r="R1280" s="2">
        <f t="shared" si="77"/>
        <v>187.23</v>
      </c>
      <c r="S1280" s="2">
        <f t="shared" si="78"/>
        <v>137.55300000000003</v>
      </c>
      <c r="T1280" s="6">
        <f t="shared" si="79"/>
        <v>0.42352278290427769</v>
      </c>
    </row>
    <row r="1281" spans="1:20" ht="15.6" x14ac:dyDescent="0.3">
      <c r="A1281" s="3" t="s">
        <v>1350</v>
      </c>
      <c r="B1281" s="4">
        <v>46254</v>
      </c>
      <c r="C1281" s="5">
        <f>YEAR(SalesData[[#This Row],[Order Date]])</f>
        <v>2026</v>
      </c>
      <c r="D1281" s="6" t="str">
        <f>"Q"&amp;ROUNDUP(MONTH(SalesData[[#This Row],[Order Date]])/3,0)</f>
        <v>Q3</v>
      </c>
      <c r="E1281" s="7">
        <f>MONTH(SalesData[[#This Row],[Order Date]])</f>
        <v>8</v>
      </c>
      <c r="F1281" s="6" t="str">
        <f>TEXT(SalesData[[#This Row],[Order Date]],"mmm")</f>
        <v>Aug</v>
      </c>
      <c r="G1281" s="8" t="s">
        <v>21</v>
      </c>
      <c r="H1281" s="8" t="s">
        <v>42</v>
      </c>
      <c r="I1281" s="8" t="s">
        <v>23</v>
      </c>
      <c r="J1281" s="8" t="s">
        <v>24</v>
      </c>
      <c r="K1281" s="8" t="s">
        <v>39</v>
      </c>
      <c r="L1281" s="8" t="s">
        <v>67</v>
      </c>
      <c r="M1281" s="7">
        <v>5</v>
      </c>
      <c r="N1281" s="2">
        <v>121.93</v>
      </c>
      <c r="O1281" s="9">
        <v>0.15</v>
      </c>
      <c r="P1281" s="2">
        <v>62.28</v>
      </c>
      <c r="Q1281" s="2">
        <f t="shared" si="76"/>
        <v>518.2025000000001</v>
      </c>
      <c r="R1281" s="2">
        <f t="shared" si="77"/>
        <v>311.39999999999998</v>
      </c>
      <c r="S1281" s="2">
        <f t="shared" si="78"/>
        <v>206.80250000000012</v>
      </c>
      <c r="T1281" s="6">
        <f t="shared" si="79"/>
        <v>0.39907661580173792</v>
      </c>
    </row>
    <row r="1282" spans="1:20" ht="15.6" x14ac:dyDescent="0.3">
      <c r="A1282" s="3" t="s">
        <v>1351</v>
      </c>
      <c r="B1282" s="4">
        <v>46213</v>
      </c>
      <c r="C1282" s="5">
        <f>YEAR(SalesData[[#This Row],[Order Date]])</f>
        <v>2026</v>
      </c>
      <c r="D1282" s="6" t="str">
        <f>"Q"&amp;ROUNDUP(MONTH(SalesData[[#This Row],[Order Date]])/3,0)</f>
        <v>Q3</v>
      </c>
      <c r="E1282" s="7">
        <f>MONTH(SalesData[[#This Row],[Order Date]])</f>
        <v>7</v>
      </c>
      <c r="F1282" s="6" t="str">
        <f>TEXT(SalesData[[#This Row],[Order Date]],"mmm")</f>
        <v>Jul</v>
      </c>
      <c r="G1282" s="8" t="s">
        <v>54</v>
      </c>
      <c r="H1282" s="8" t="s">
        <v>55</v>
      </c>
      <c r="I1282" s="8" t="s">
        <v>30</v>
      </c>
      <c r="J1282" s="8" t="s">
        <v>24</v>
      </c>
      <c r="K1282" s="8" t="s">
        <v>25</v>
      </c>
      <c r="L1282" s="8" t="s">
        <v>70</v>
      </c>
      <c r="M1282" s="7">
        <v>1</v>
      </c>
      <c r="N1282" s="2">
        <v>144.16999999999999</v>
      </c>
      <c r="O1282" s="9">
        <v>0.1</v>
      </c>
      <c r="P1282" s="2">
        <v>78.13</v>
      </c>
      <c r="Q1282" s="2">
        <f t="shared" si="76"/>
        <v>129.75299999999999</v>
      </c>
      <c r="R1282" s="2">
        <f t="shared" si="77"/>
        <v>78.13</v>
      </c>
      <c r="S1282" s="2">
        <f t="shared" si="78"/>
        <v>51.62299999999999</v>
      </c>
      <c r="T1282" s="6">
        <f t="shared" si="79"/>
        <v>0.39785592625989374</v>
      </c>
    </row>
    <row r="1283" spans="1:20" ht="15.6" x14ac:dyDescent="0.3">
      <c r="A1283" s="3" t="s">
        <v>1352</v>
      </c>
      <c r="B1283" s="4">
        <v>46142</v>
      </c>
      <c r="C1283" s="5">
        <f>YEAR(SalesData[[#This Row],[Order Date]])</f>
        <v>2026</v>
      </c>
      <c r="D1283" s="6" t="str">
        <f>"Q"&amp;ROUNDUP(MONTH(SalesData[[#This Row],[Order Date]])/3,0)</f>
        <v>Q2</v>
      </c>
      <c r="E1283" s="7">
        <f>MONTH(SalesData[[#This Row],[Order Date]])</f>
        <v>4</v>
      </c>
      <c r="F1283" s="6" t="str">
        <f>TEXT(SalesData[[#This Row],[Order Date]],"mmm")</f>
        <v>Apr</v>
      </c>
      <c r="G1283" s="8" t="s">
        <v>54</v>
      </c>
      <c r="H1283" s="8" t="s">
        <v>112</v>
      </c>
      <c r="I1283" s="8" t="s">
        <v>30</v>
      </c>
      <c r="J1283" s="8" t="s">
        <v>24</v>
      </c>
      <c r="K1283" s="8" t="s">
        <v>39</v>
      </c>
      <c r="L1283" s="8" t="s">
        <v>67</v>
      </c>
      <c r="M1283" s="7">
        <v>1</v>
      </c>
      <c r="N1283" s="2">
        <v>122.86</v>
      </c>
      <c r="O1283" s="9">
        <v>0.05</v>
      </c>
      <c r="P1283" s="2">
        <v>59.22</v>
      </c>
      <c r="Q1283" s="2">
        <f t="shared" si="76"/>
        <v>116.717</v>
      </c>
      <c r="R1283" s="2">
        <f t="shared" si="77"/>
        <v>59.22</v>
      </c>
      <c r="S1283" s="2">
        <f t="shared" si="78"/>
        <v>57.497</v>
      </c>
      <c r="T1283" s="6">
        <f t="shared" si="79"/>
        <v>0.49261889870370212</v>
      </c>
    </row>
    <row r="1284" spans="1:20" ht="15.6" x14ac:dyDescent="0.3">
      <c r="A1284" s="3" t="s">
        <v>1353</v>
      </c>
      <c r="B1284" s="4">
        <v>46144</v>
      </c>
      <c r="C1284" s="5">
        <f>YEAR(SalesData[[#This Row],[Order Date]])</f>
        <v>2026</v>
      </c>
      <c r="D1284" s="6" t="str">
        <f>"Q"&amp;ROUNDUP(MONTH(SalesData[[#This Row],[Order Date]])/3,0)</f>
        <v>Q2</v>
      </c>
      <c r="E1284" s="7">
        <f>MONTH(SalesData[[#This Row],[Order Date]])</f>
        <v>5</v>
      </c>
      <c r="F1284" s="6" t="str">
        <f>TEXT(SalesData[[#This Row],[Order Date]],"mmm")</f>
        <v>May</v>
      </c>
      <c r="G1284" s="8" t="s">
        <v>21</v>
      </c>
      <c r="H1284" s="8" t="s">
        <v>89</v>
      </c>
      <c r="I1284" s="8" t="s">
        <v>48</v>
      </c>
      <c r="J1284" s="8" t="s">
        <v>31</v>
      </c>
      <c r="K1284" s="8" t="s">
        <v>39</v>
      </c>
      <c r="L1284" s="8" t="s">
        <v>106</v>
      </c>
      <c r="M1284" s="7">
        <v>2</v>
      </c>
      <c r="N1284" s="2">
        <v>82.65</v>
      </c>
      <c r="O1284" s="9">
        <v>0.05</v>
      </c>
      <c r="P1284" s="2">
        <v>40.46</v>
      </c>
      <c r="Q1284" s="2">
        <f t="shared" ref="Q1284:Q1347" si="80">M1284*N1284*(1-O1284)</f>
        <v>157.035</v>
      </c>
      <c r="R1284" s="2">
        <f t="shared" ref="R1284:R1347" si="81">M1284*P1284</f>
        <v>80.92</v>
      </c>
      <c r="S1284" s="2">
        <f t="shared" ref="S1284:S1347" si="82">Q1284-R1284</f>
        <v>76.114999999999995</v>
      </c>
      <c r="T1284" s="6">
        <f t="shared" ref="T1284:T1347" si="83">IFERROR(S1284/Q1284,0)</f>
        <v>0.48470086286496639</v>
      </c>
    </row>
    <row r="1285" spans="1:20" ht="15.6" x14ac:dyDescent="0.3">
      <c r="A1285" s="3" t="s">
        <v>1354</v>
      </c>
      <c r="B1285" s="4">
        <v>46351</v>
      </c>
      <c r="C1285" s="5">
        <f>YEAR(SalesData[[#This Row],[Order Date]])</f>
        <v>2026</v>
      </c>
      <c r="D1285" s="6" t="str">
        <f>"Q"&amp;ROUNDUP(MONTH(SalesData[[#This Row],[Order Date]])/3,0)</f>
        <v>Q4</v>
      </c>
      <c r="E1285" s="7">
        <f>MONTH(SalesData[[#This Row],[Order Date]])</f>
        <v>11</v>
      </c>
      <c r="F1285" s="6" t="str">
        <f>TEXT(SalesData[[#This Row],[Order Date]],"mmm")</f>
        <v>Nov</v>
      </c>
      <c r="G1285" s="8" t="s">
        <v>21</v>
      </c>
      <c r="H1285" s="8" t="s">
        <v>42</v>
      </c>
      <c r="I1285" s="8" t="s">
        <v>48</v>
      </c>
      <c r="J1285" s="8" t="s">
        <v>31</v>
      </c>
      <c r="K1285" s="8" t="s">
        <v>51</v>
      </c>
      <c r="L1285" s="8" t="s">
        <v>58</v>
      </c>
      <c r="M1285" s="7">
        <v>2</v>
      </c>
      <c r="N1285" s="2">
        <v>103.88</v>
      </c>
      <c r="O1285" s="9">
        <v>0.15</v>
      </c>
      <c r="P1285" s="2">
        <v>49.26</v>
      </c>
      <c r="Q1285" s="2">
        <f t="shared" si="80"/>
        <v>176.59599999999998</v>
      </c>
      <c r="R1285" s="2">
        <f t="shared" si="81"/>
        <v>98.52</v>
      </c>
      <c r="S1285" s="2">
        <f t="shared" si="82"/>
        <v>78.075999999999979</v>
      </c>
      <c r="T1285" s="6">
        <f t="shared" si="83"/>
        <v>0.44211646922920106</v>
      </c>
    </row>
    <row r="1286" spans="1:20" ht="15.6" x14ac:dyDescent="0.3">
      <c r="A1286" s="3" t="s">
        <v>1355</v>
      </c>
      <c r="B1286" s="4">
        <v>46212</v>
      </c>
      <c r="C1286" s="5">
        <f>YEAR(SalesData[[#This Row],[Order Date]])</f>
        <v>2026</v>
      </c>
      <c r="D1286" s="6" t="str">
        <f>"Q"&amp;ROUNDUP(MONTH(SalesData[[#This Row],[Order Date]])/3,0)</f>
        <v>Q3</v>
      </c>
      <c r="E1286" s="7">
        <f>MONTH(SalesData[[#This Row],[Order Date]])</f>
        <v>7</v>
      </c>
      <c r="F1286" s="6" t="str">
        <f>TEXT(SalesData[[#This Row],[Order Date]],"mmm")</f>
        <v>Jul</v>
      </c>
      <c r="G1286" s="8" t="s">
        <v>21</v>
      </c>
      <c r="H1286" s="8" t="s">
        <v>89</v>
      </c>
      <c r="I1286" s="8" t="s">
        <v>30</v>
      </c>
      <c r="J1286" s="8" t="s">
        <v>31</v>
      </c>
      <c r="K1286" s="8" t="s">
        <v>51</v>
      </c>
      <c r="L1286" s="8" t="s">
        <v>72</v>
      </c>
      <c r="M1286" s="7">
        <v>1</v>
      </c>
      <c r="N1286" s="2">
        <v>39.94</v>
      </c>
      <c r="O1286" s="9">
        <v>0</v>
      </c>
      <c r="P1286" s="2">
        <v>16.89</v>
      </c>
      <c r="Q1286" s="2">
        <f t="shared" si="80"/>
        <v>39.94</v>
      </c>
      <c r="R1286" s="2">
        <f t="shared" si="81"/>
        <v>16.89</v>
      </c>
      <c r="S1286" s="2">
        <f t="shared" si="82"/>
        <v>23.049999999999997</v>
      </c>
      <c r="T1286" s="6">
        <f t="shared" si="83"/>
        <v>0.57711567351026538</v>
      </c>
    </row>
    <row r="1287" spans="1:20" ht="15.6" x14ac:dyDescent="0.3">
      <c r="A1287" s="3" t="s">
        <v>1356</v>
      </c>
      <c r="B1287" s="4">
        <v>46177</v>
      </c>
      <c r="C1287" s="5">
        <f>YEAR(SalesData[[#This Row],[Order Date]])</f>
        <v>2026</v>
      </c>
      <c r="D1287" s="6" t="str">
        <f>"Q"&amp;ROUNDUP(MONTH(SalesData[[#This Row],[Order Date]])/3,0)</f>
        <v>Q2</v>
      </c>
      <c r="E1287" s="7">
        <f>MONTH(SalesData[[#This Row],[Order Date]])</f>
        <v>6</v>
      </c>
      <c r="F1287" s="6" t="str">
        <f>TEXT(SalesData[[#This Row],[Order Date]],"mmm")</f>
        <v>Jun</v>
      </c>
      <c r="G1287" s="8" t="s">
        <v>61</v>
      </c>
      <c r="H1287" s="8" t="s">
        <v>69</v>
      </c>
      <c r="I1287" s="8" t="s">
        <v>30</v>
      </c>
      <c r="J1287" s="8" t="s">
        <v>31</v>
      </c>
      <c r="K1287" s="8" t="s">
        <v>98</v>
      </c>
      <c r="L1287" s="8" t="s">
        <v>122</v>
      </c>
      <c r="M1287" s="7">
        <v>1</v>
      </c>
      <c r="N1287" s="2">
        <v>35.99</v>
      </c>
      <c r="O1287" s="9">
        <v>0</v>
      </c>
      <c r="P1287" s="2">
        <v>14.05</v>
      </c>
      <c r="Q1287" s="2">
        <f t="shared" si="80"/>
        <v>35.99</v>
      </c>
      <c r="R1287" s="2">
        <f t="shared" si="81"/>
        <v>14.05</v>
      </c>
      <c r="S1287" s="2">
        <f t="shared" si="82"/>
        <v>21.94</v>
      </c>
      <c r="T1287" s="6">
        <f t="shared" si="83"/>
        <v>0.60961378160600166</v>
      </c>
    </row>
    <row r="1288" spans="1:20" ht="15.6" x14ac:dyDescent="0.3">
      <c r="A1288" s="3" t="s">
        <v>1357</v>
      </c>
      <c r="B1288" s="4">
        <v>46129</v>
      </c>
      <c r="C1288" s="5">
        <f>YEAR(SalesData[[#This Row],[Order Date]])</f>
        <v>2026</v>
      </c>
      <c r="D1288" s="6" t="str">
        <f>"Q"&amp;ROUNDUP(MONTH(SalesData[[#This Row],[Order Date]])/3,0)</f>
        <v>Q2</v>
      </c>
      <c r="E1288" s="7">
        <f>MONTH(SalesData[[#This Row],[Order Date]])</f>
        <v>4</v>
      </c>
      <c r="F1288" s="6" t="str">
        <f>TEXT(SalesData[[#This Row],[Order Date]],"mmm")</f>
        <v>Apr</v>
      </c>
      <c r="G1288" s="8" t="s">
        <v>54</v>
      </c>
      <c r="H1288" s="8" t="s">
        <v>82</v>
      </c>
      <c r="I1288" s="8" t="s">
        <v>48</v>
      </c>
      <c r="J1288" s="8" t="s">
        <v>31</v>
      </c>
      <c r="K1288" s="8" t="s">
        <v>32</v>
      </c>
      <c r="L1288" s="8" t="s">
        <v>37</v>
      </c>
      <c r="M1288" s="7">
        <v>1</v>
      </c>
      <c r="N1288" s="2">
        <v>131.62</v>
      </c>
      <c r="O1288" s="9">
        <v>0</v>
      </c>
      <c r="P1288" s="2">
        <v>66.95</v>
      </c>
      <c r="Q1288" s="2">
        <f t="shared" si="80"/>
        <v>131.62</v>
      </c>
      <c r="R1288" s="2">
        <f t="shared" si="81"/>
        <v>66.95</v>
      </c>
      <c r="S1288" s="2">
        <f t="shared" si="82"/>
        <v>64.67</v>
      </c>
      <c r="T1288" s="6">
        <f t="shared" si="83"/>
        <v>0.49133870232487464</v>
      </c>
    </row>
    <row r="1289" spans="1:20" ht="15.6" x14ac:dyDescent="0.3">
      <c r="A1289" s="3" t="s">
        <v>1358</v>
      </c>
      <c r="B1289" s="4">
        <v>46137</v>
      </c>
      <c r="C1289" s="5">
        <f>YEAR(SalesData[[#This Row],[Order Date]])</f>
        <v>2026</v>
      </c>
      <c r="D1289" s="6" t="str">
        <f>"Q"&amp;ROUNDUP(MONTH(SalesData[[#This Row],[Order Date]])/3,0)</f>
        <v>Q2</v>
      </c>
      <c r="E1289" s="7">
        <f>MONTH(SalesData[[#This Row],[Order Date]])</f>
        <v>4</v>
      </c>
      <c r="F1289" s="6" t="str">
        <f>TEXT(SalesData[[#This Row],[Order Date]],"mmm")</f>
        <v>Apr</v>
      </c>
      <c r="G1289" s="8" t="s">
        <v>61</v>
      </c>
      <c r="H1289" s="8" t="s">
        <v>105</v>
      </c>
      <c r="I1289" s="8" t="s">
        <v>30</v>
      </c>
      <c r="J1289" s="8" t="s">
        <v>31</v>
      </c>
      <c r="K1289" s="8" t="s">
        <v>51</v>
      </c>
      <c r="L1289" s="8" t="s">
        <v>72</v>
      </c>
      <c r="M1289" s="7">
        <v>2</v>
      </c>
      <c r="N1289" s="2">
        <v>39.799999999999997</v>
      </c>
      <c r="O1289" s="9">
        <v>0.05</v>
      </c>
      <c r="P1289" s="2">
        <v>16.23</v>
      </c>
      <c r="Q1289" s="2">
        <f t="shared" si="80"/>
        <v>75.61999999999999</v>
      </c>
      <c r="R1289" s="2">
        <f t="shared" si="81"/>
        <v>32.46</v>
      </c>
      <c r="S1289" s="2">
        <f t="shared" si="82"/>
        <v>43.159999999999989</v>
      </c>
      <c r="T1289" s="6">
        <f t="shared" si="83"/>
        <v>0.57074847923829664</v>
      </c>
    </row>
    <row r="1290" spans="1:20" ht="15.6" x14ac:dyDescent="0.3">
      <c r="A1290" s="3" t="s">
        <v>1359</v>
      </c>
      <c r="B1290" s="4">
        <v>46214</v>
      </c>
      <c r="C1290" s="5">
        <f>YEAR(SalesData[[#This Row],[Order Date]])</f>
        <v>2026</v>
      </c>
      <c r="D1290" s="6" t="str">
        <f>"Q"&amp;ROUNDUP(MONTH(SalesData[[#This Row],[Order Date]])/3,0)</f>
        <v>Q3</v>
      </c>
      <c r="E1290" s="7">
        <f>MONTH(SalesData[[#This Row],[Order Date]])</f>
        <v>7</v>
      </c>
      <c r="F1290" s="6" t="str">
        <f>TEXT(SalesData[[#This Row],[Order Date]],"mmm")</f>
        <v>Jul</v>
      </c>
      <c r="G1290" s="8" t="s">
        <v>21</v>
      </c>
      <c r="H1290" s="8" t="s">
        <v>44</v>
      </c>
      <c r="I1290" s="8" t="s">
        <v>23</v>
      </c>
      <c r="J1290" s="8" t="s">
        <v>31</v>
      </c>
      <c r="K1290" s="8" t="s">
        <v>51</v>
      </c>
      <c r="L1290" s="8" t="s">
        <v>58</v>
      </c>
      <c r="M1290" s="7">
        <v>5</v>
      </c>
      <c r="N1290" s="2">
        <v>104.8</v>
      </c>
      <c r="O1290" s="9">
        <v>0</v>
      </c>
      <c r="P1290" s="2">
        <v>50.94</v>
      </c>
      <c r="Q1290" s="2">
        <f t="shared" si="80"/>
        <v>524</v>
      </c>
      <c r="R1290" s="2">
        <f t="shared" si="81"/>
        <v>254.7</v>
      </c>
      <c r="S1290" s="2">
        <f t="shared" si="82"/>
        <v>269.3</v>
      </c>
      <c r="T1290" s="6">
        <f t="shared" si="83"/>
        <v>0.51393129770992374</v>
      </c>
    </row>
    <row r="1291" spans="1:20" ht="15.6" x14ac:dyDescent="0.3">
      <c r="A1291" s="3" t="s">
        <v>1360</v>
      </c>
      <c r="B1291" s="4">
        <v>46331</v>
      </c>
      <c r="C1291" s="5">
        <f>YEAR(SalesData[[#This Row],[Order Date]])</f>
        <v>2026</v>
      </c>
      <c r="D1291" s="6" t="str">
        <f>"Q"&amp;ROUNDUP(MONTH(SalesData[[#This Row],[Order Date]])/3,0)</f>
        <v>Q4</v>
      </c>
      <c r="E1291" s="7">
        <f>MONTH(SalesData[[#This Row],[Order Date]])</f>
        <v>11</v>
      </c>
      <c r="F1291" s="6" t="str">
        <f>TEXT(SalesData[[#This Row],[Order Date]],"mmm")</f>
        <v>Nov</v>
      </c>
      <c r="G1291" s="8" t="s">
        <v>21</v>
      </c>
      <c r="H1291" s="8" t="s">
        <v>42</v>
      </c>
      <c r="I1291" s="8" t="s">
        <v>30</v>
      </c>
      <c r="J1291" s="8" t="s">
        <v>24</v>
      </c>
      <c r="K1291" s="8" t="s">
        <v>25</v>
      </c>
      <c r="L1291" s="8" t="s">
        <v>49</v>
      </c>
      <c r="M1291" s="7">
        <v>2</v>
      </c>
      <c r="N1291" s="2">
        <v>70.790000000000006</v>
      </c>
      <c r="O1291" s="9">
        <v>0.15</v>
      </c>
      <c r="P1291" s="2">
        <v>33.32</v>
      </c>
      <c r="Q1291" s="2">
        <f t="shared" si="80"/>
        <v>120.343</v>
      </c>
      <c r="R1291" s="2">
        <f t="shared" si="81"/>
        <v>66.64</v>
      </c>
      <c r="S1291" s="2">
        <f t="shared" si="82"/>
        <v>53.703000000000003</v>
      </c>
      <c r="T1291" s="6">
        <f t="shared" si="83"/>
        <v>0.44624947026416162</v>
      </c>
    </row>
    <row r="1292" spans="1:20" ht="15.6" x14ac:dyDescent="0.3">
      <c r="A1292" s="3" t="s">
        <v>1361</v>
      </c>
      <c r="B1292" s="4">
        <v>46326</v>
      </c>
      <c r="C1292" s="5">
        <f>YEAR(SalesData[[#This Row],[Order Date]])</f>
        <v>2026</v>
      </c>
      <c r="D1292" s="6" t="str">
        <f>"Q"&amp;ROUNDUP(MONTH(SalesData[[#This Row],[Order Date]])/3,0)</f>
        <v>Q4</v>
      </c>
      <c r="E1292" s="7">
        <f>MONTH(SalesData[[#This Row],[Order Date]])</f>
        <v>10</v>
      </c>
      <c r="F1292" s="6" t="str">
        <f>TEXT(SalesData[[#This Row],[Order Date]],"mmm")</f>
        <v>Oct</v>
      </c>
      <c r="G1292" s="8" t="s">
        <v>21</v>
      </c>
      <c r="H1292" s="8" t="s">
        <v>44</v>
      </c>
      <c r="I1292" s="8" t="s">
        <v>23</v>
      </c>
      <c r="J1292" s="8" t="s">
        <v>24</v>
      </c>
      <c r="K1292" s="8" t="s">
        <v>32</v>
      </c>
      <c r="L1292" s="8" t="s">
        <v>46</v>
      </c>
      <c r="M1292" s="7">
        <v>6</v>
      </c>
      <c r="N1292" s="2">
        <v>165.92</v>
      </c>
      <c r="O1292" s="9">
        <v>0</v>
      </c>
      <c r="P1292" s="2">
        <v>87.55</v>
      </c>
      <c r="Q1292" s="2">
        <f t="shared" si="80"/>
        <v>995.52</v>
      </c>
      <c r="R1292" s="2">
        <f t="shared" si="81"/>
        <v>525.29999999999995</v>
      </c>
      <c r="S1292" s="2">
        <f t="shared" si="82"/>
        <v>470.22</v>
      </c>
      <c r="T1292" s="6">
        <f t="shared" si="83"/>
        <v>0.4723360655737705</v>
      </c>
    </row>
    <row r="1293" spans="1:20" ht="15.6" x14ac:dyDescent="0.3">
      <c r="A1293" s="3" t="s">
        <v>1362</v>
      </c>
      <c r="B1293" s="4">
        <v>46187</v>
      </c>
      <c r="C1293" s="5">
        <f>YEAR(SalesData[[#This Row],[Order Date]])</f>
        <v>2026</v>
      </c>
      <c r="D1293" s="6" t="str">
        <f>"Q"&amp;ROUNDUP(MONTH(SalesData[[#This Row],[Order Date]])/3,0)</f>
        <v>Q2</v>
      </c>
      <c r="E1293" s="7">
        <f>MONTH(SalesData[[#This Row],[Order Date]])</f>
        <v>6</v>
      </c>
      <c r="F1293" s="6" t="str">
        <f>TEXT(SalesData[[#This Row],[Order Date]],"mmm")</f>
        <v>Jun</v>
      </c>
      <c r="G1293" s="8" t="s">
        <v>54</v>
      </c>
      <c r="H1293" s="8" t="s">
        <v>92</v>
      </c>
      <c r="I1293" s="8" t="s">
        <v>30</v>
      </c>
      <c r="J1293" s="8" t="s">
        <v>36</v>
      </c>
      <c r="K1293" s="8" t="s">
        <v>51</v>
      </c>
      <c r="L1293" s="8" t="s">
        <v>52</v>
      </c>
      <c r="M1293" s="7">
        <v>6</v>
      </c>
      <c r="N1293" s="2">
        <v>50.92</v>
      </c>
      <c r="O1293" s="9">
        <v>0.05</v>
      </c>
      <c r="P1293" s="2">
        <v>22.87</v>
      </c>
      <c r="Q1293" s="2">
        <f t="shared" si="80"/>
        <v>290.24399999999997</v>
      </c>
      <c r="R1293" s="2">
        <f t="shared" si="81"/>
        <v>137.22</v>
      </c>
      <c r="S1293" s="2">
        <f t="shared" si="82"/>
        <v>153.02399999999997</v>
      </c>
      <c r="T1293" s="6">
        <f t="shared" si="83"/>
        <v>0.52722536899987593</v>
      </c>
    </row>
    <row r="1294" spans="1:20" ht="15.6" x14ac:dyDescent="0.3">
      <c r="A1294" s="3" t="s">
        <v>1363</v>
      </c>
      <c r="B1294" s="4">
        <v>46217</v>
      </c>
      <c r="C1294" s="5">
        <f>YEAR(SalesData[[#This Row],[Order Date]])</f>
        <v>2026</v>
      </c>
      <c r="D1294" s="6" t="str">
        <f>"Q"&amp;ROUNDUP(MONTH(SalesData[[#This Row],[Order Date]])/3,0)</f>
        <v>Q3</v>
      </c>
      <c r="E1294" s="7">
        <f>MONTH(SalesData[[#This Row],[Order Date]])</f>
        <v>7</v>
      </c>
      <c r="F1294" s="6" t="str">
        <f>TEXT(SalesData[[#This Row],[Order Date]],"mmm")</f>
        <v>Jul</v>
      </c>
      <c r="G1294" s="8" t="s">
        <v>61</v>
      </c>
      <c r="H1294" s="8" t="s">
        <v>105</v>
      </c>
      <c r="I1294" s="8" t="s">
        <v>45</v>
      </c>
      <c r="J1294" s="8" t="s">
        <v>31</v>
      </c>
      <c r="K1294" s="8" t="s">
        <v>39</v>
      </c>
      <c r="L1294" s="8" t="s">
        <v>40</v>
      </c>
      <c r="M1294" s="7">
        <v>6</v>
      </c>
      <c r="N1294" s="2">
        <v>194.15</v>
      </c>
      <c r="O1294" s="9">
        <v>0.1</v>
      </c>
      <c r="P1294" s="2">
        <v>105.12</v>
      </c>
      <c r="Q1294" s="2">
        <f t="shared" si="80"/>
        <v>1048.4100000000001</v>
      </c>
      <c r="R1294" s="2">
        <f t="shared" si="81"/>
        <v>630.72</v>
      </c>
      <c r="S1294" s="2">
        <f t="shared" si="82"/>
        <v>417.69000000000005</v>
      </c>
      <c r="T1294" s="6">
        <f t="shared" si="83"/>
        <v>0.3984032964202936</v>
      </c>
    </row>
    <row r="1295" spans="1:20" ht="15.6" x14ac:dyDescent="0.3">
      <c r="A1295" s="3" t="s">
        <v>1364</v>
      </c>
      <c r="B1295" s="4">
        <v>46193</v>
      </c>
      <c r="C1295" s="5">
        <f>YEAR(SalesData[[#This Row],[Order Date]])</f>
        <v>2026</v>
      </c>
      <c r="D1295" s="6" t="str">
        <f>"Q"&amp;ROUNDUP(MONTH(SalesData[[#This Row],[Order Date]])/3,0)</f>
        <v>Q2</v>
      </c>
      <c r="E1295" s="7">
        <f>MONTH(SalesData[[#This Row],[Order Date]])</f>
        <v>6</v>
      </c>
      <c r="F1295" s="6" t="str">
        <f>TEXT(SalesData[[#This Row],[Order Date]],"mmm")</f>
        <v>Jun</v>
      </c>
      <c r="G1295" s="8" t="s">
        <v>61</v>
      </c>
      <c r="H1295" s="8" t="s">
        <v>76</v>
      </c>
      <c r="I1295" s="8" t="s">
        <v>23</v>
      </c>
      <c r="J1295" s="8" t="s">
        <v>31</v>
      </c>
      <c r="K1295" s="8" t="s">
        <v>25</v>
      </c>
      <c r="L1295" s="8" t="s">
        <v>70</v>
      </c>
      <c r="M1295" s="7">
        <v>1</v>
      </c>
      <c r="N1295" s="2">
        <v>142.55000000000001</v>
      </c>
      <c r="O1295" s="9">
        <v>0.1</v>
      </c>
      <c r="P1295" s="2">
        <v>79.709999999999994</v>
      </c>
      <c r="Q1295" s="2">
        <f t="shared" si="80"/>
        <v>128.29500000000002</v>
      </c>
      <c r="R1295" s="2">
        <f t="shared" si="81"/>
        <v>79.709999999999994</v>
      </c>
      <c r="S1295" s="2">
        <f t="shared" si="82"/>
        <v>48.585000000000022</v>
      </c>
      <c r="T1295" s="6">
        <f t="shared" si="83"/>
        <v>0.37869753302934656</v>
      </c>
    </row>
    <row r="1296" spans="1:20" ht="15.6" x14ac:dyDescent="0.3">
      <c r="A1296" s="3" t="s">
        <v>1365</v>
      </c>
      <c r="B1296" s="4">
        <v>46115</v>
      </c>
      <c r="C1296" s="5">
        <f>YEAR(SalesData[[#This Row],[Order Date]])</f>
        <v>2026</v>
      </c>
      <c r="D1296" s="6" t="str">
        <f>"Q"&amp;ROUNDUP(MONTH(SalesData[[#This Row],[Order Date]])/3,0)</f>
        <v>Q2</v>
      </c>
      <c r="E1296" s="7">
        <f>MONTH(SalesData[[#This Row],[Order Date]])</f>
        <v>4</v>
      </c>
      <c r="F1296" s="6" t="str">
        <f>TEXT(SalesData[[#This Row],[Order Date]],"mmm")</f>
        <v>Apr</v>
      </c>
      <c r="G1296" s="8" t="s">
        <v>61</v>
      </c>
      <c r="H1296" s="8" t="s">
        <v>108</v>
      </c>
      <c r="I1296" s="8" t="s">
        <v>30</v>
      </c>
      <c r="J1296" s="8" t="s">
        <v>24</v>
      </c>
      <c r="K1296" s="8" t="s">
        <v>32</v>
      </c>
      <c r="L1296" s="8" t="s">
        <v>37</v>
      </c>
      <c r="M1296" s="7">
        <v>4</v>
      </c>
      <c r="N1296" s="2">
        <v>130.55000000000001</v>
      </c>
      <c r="O1296" s="9">
        <v>0</v>
      </c>
      <c r="P1296" s="2">
        <v>67.66</v>
      </c>
      <c r="Q1296" s="2">
        <f t="shared" si="80"/>
        <v>522.20000000000005</v>
      </c>
      <c r="R1296" s="2">
        <f t="shared" si="81"/>
        <v>270.64</v>
      </c>
      <c r="S1296" s="2">
        <f t="shared" si="82"/>
        <v>251.56000000000006</v>
      </c>
      <c r="T1296" s="6">
        <f t="shared" si="83"/>
        <v>0.48173113749521262</v>
      </c>
    </row>
    <row r="1297" spans="1:20" ht="15.6" x14ac:dyDescent="0.3">
      <c r="A1297" s="3" t="s">
        <v>1366</v>
      </c>
      <c r="B1297" s="4">
        <v>46117</v>
      </c>
      <c r="C1297" s="5">
        <f>YEAR(SalesData[[#This Row],[Order Date]])</f>
        <v>2026</v>
      </c>
      <c r="D1297" s="6" t="str">
        <f>"Q"&amp;ROUNDUP(MONTH(SalesData[[#This Row],[Order Date]])/3,0)</f>
        <v>Q2</v>
      </c>
      <c r="E1297" s="7">
        <f>MONTH(SalesData[[#This Row],[Order Date]])</f>
        <v>4</v>
      </c>
      <c r="F1297" s="6" t="str">
        <f>TEXT(SalesData[[#This Row],[Order Date]],"mmm")</f>
        <v>Apr</v>
      </c>
      <c r="G1297" s="8" t="s">
        <v>21</v>
      </c>
      <c r="H1297" s="8" t="s">
        <v>22</v>
      </c>
      <c r="I1297" s="8" t="s">
        <v>30</v>
      </c>
      <c r="J1297" s="8" t="s">
        <v>24</v>
      </c>
      <c r="K1297" s="8" t="s">
        <v>98</v>
      </c>
      <c r="L1297" s="8" t="s">
        <v>103</v>
      </c>
      <c r="M1297" s="7">
        <v>1</v>
      </c>
      <c r="N1297" s="2">
        <v>51.75</v>
      </c>
      <c r="O1297" s="9">
        <v>0.1</v>
      </c>
      <c r="P1297" s="2">
        <v>22.1</v>
      </c>
      <c r="Q1297" s="2">
        <f t="shared" si="80"/>
        <v>46.575000000000003</v>
      </c>
      <c r="R1297" s="2">
        <f t="shared" si="81"/>
        <v>22.1</v>
      </c>
      <c r="S1297" s="2">
        <f t="shared" si="82"/>
        <v>24.475000000000001</v>
      </c>
      <c r="T1297" s="6">
        <f t="shared" si="83"/>
        <v>0.52549651100375738</v>
      </c>
    </row>
    <row r="1298" spans="1:20" ht="15.6" x14ac:dyDescent="0.3">
      <c r="A1298" s="3" t="s">
        <v>1367</v>
      </c>
      <c r="B1298" s="4">
        <v>46295</v>
      </c>
      <c r="C1298" s="5">
        <f>YEAR(SalesData[[#This Row],[Order Date]])</f>
        <v>2026</v>
      </c>
      <c r="D1298" s="6" t="str">
        <f>"Q"&amp;ROUNDUP(MONTH(SalesData[[#This Row],[Order Date]])/3,0)</f>
        <v>Q3</v>
      </c>
      <c r="E1298" s="7">
        <f>MONTH(SalesData[[#This Row],[Order Date]])</f>
        <v>9</v>
      </c>
      <c r="F1298" s="6" t="str">
        <f>TEXT(SalesData[[#This Row],[Order Date]],"mmm")</f>
        <v>Sep</v>
      </c>
      <c r="G1298" s="8" t="s">
        <v>21</v>
      </c>
      <c r="H1298" s="8" t="s">
        <v>42</v>
      </c>
      <c r="I1298" s="8" t="s">
        <v>48</v>
      </c>
      <c r="J1298" s="8" t="s">
        <v>31</v>
      </c>
      <c r="K1298" s="8" t="s">
        <v>51</v>
      </c>
      <c r="L1298" s="8" t="s">
        <v>95</v>
      </c>
      <c r="M1298" s="7">
        <v>2</v>
      </c>
      <c r="N1298" s="2">
        <v>81.99</v>
      </c>
      <c r="O1298" s="9">
        <v>0</v>
      </c>
      <c r="P1298" s="2">
        <v>43.95</v>
      </c>
      <c r="Q1298" s="2">
        <f t="shared" si="80"/>
        <v>163.98</v>
      </c>
      <c r="R1298" s="2">
        <f t="shared" si="81"/>
        <v>87.9</v>
      </c>
      <c r="S1298" s="2">
        <f t="shared" si="82"/>
        <v>76.079999999999984</v>
      </c>
      <c r="T1298" s="6">
        <f t="shared" si="83"/>
        <v>0.46395901939260881</v>
      </c>
    </row>
    <row r="1299" spans="1:20" ht="15.6" x14ac:dyDescent="0.3">
      <c r="A1299" s="3" t="s">
        <v>1368</v>
      </c>
      <c r="B1299" s="4">
        <v>46278</v>
      </c>
      <c r="C1299" s="5">
        <f>YEAR(SalesData[[#This Row],[Order Date]])</f>
        <v>2026</v>
      </c>
      <c r="D1299" s="6" t="str">
        <f>"Q"&amp;ROUNDUP(MONTH(SalesData[[#This Row],[Order Date]])/3,0)</f>
        <v>Q3</v>
      </c>
      <c r="E1299" s="7">
        <f>MONTH(SalesData[[#This Row],[Order Date]])</f>
        <v>9</v>
      </c>
      <c r="F1299" s="6" t="str">
        <f>TEXT(SalesData[[#This Row],[Order Date]],"mmm")</f>
        <v>Sep</v>
      </c>
      <c r="G1299" s="8" t="s">
        <v>61</v>
      </c>
      <c r="H1299" s="8" t="s">
        <v>105</v>
      </c>
      <c r="I1299" s="8" t="s">
        <v>23</v>
      </c>
      <c r="J1299" s="8" t="s">
        <v>24</v>
      </c>
      <c r="K1299" s="8" t="s">
        <v>98</v>
      </c>
      <c r="L1299" s="8" t="s">
        <v>122</v>
      </c>
      <c r="M1299" s="7">
        <v>2</v>
      </c>
      <c r="N1299" s="2">
        <v>37.119999999999997</v>
      </c>
      <c r="O1299" s="9">
        <v>0</v>
      </c>
      <c r="P1299" s="2">
        <v>14.26</v>
      </c>
      <c r="Q1299" s="2">
        <f t="shared" si="80"/>
        <v>74.239999999999995</v>
      </c>
      <c r="R1299" s="2">
        <f t="shared" si="81"/>
        <v>28.52</v>
      </c>
      <c r="S1299" s="2">
        <f t="shared" si="82"/>
        <v>45.72</v>
      </c>
      <c r="T1299" s="6">
        <f t="shared" si="83"/>
        <v>0.61584051724137934</v>
      </c>
    </row>
    <row r="1300" spans="1:20" ht="15.6" x14ac:dyDescent="0.3">
      <c r="A1300" s="3" t="s">
        <v>1369</v>
      </c>
      <c r="B1300" s="4">
        <v>46328</v>
      </c>
      <c r="C1300" s="5">
        <f>YEAR(SalesData[[#This Row],[Order Date]])</f>
        <v>2026</v>
      </c>
      <c r="D1300" s="6" t="str">
        <f>"Q"&amp;ROUNDUP(MONTH(SalesData[[#This Row],[Order Date]])/3,0)</f>
        <v>Q4</v>
      </c>
      <c r="E1300" s="7">
        <f>MONTH(SalesData[[#This Row],[Order Date]])</f>
        <v>11</v>
      </c>
      <c r="F1300" s="6" t="str">
        <f>TEXT(SalesData[[#This Row],[Order Date]],"mmm")</f>
        <v>Nov</v>
      </c>
      <c r="G1300" s="8" t="s">
        <v>54</v>
      </c>
      <c r="H1300" s="8" t="s">
        <v>57</v>
      </c>
      <c r="I1300" s="8" t="s">
        <v>23</v>
      </c>
      <c r="J1300" s="8" t="s">
        <v>31</v>
      </c>
      <c r="K1300" s="8" t="s">
        <v>51</v>
      </c>
      <c r="L1300" s="8" t="s">
        <v>95</v>
      </c>
      <c r="M1300" s="7">
        <v>2</v>
      </c>
      <c r="N1300" s="2">
        <v>81.900000000000006</v>
      </c>
      <c r="O1300" s="9">
        <v>0.15</v>
      </c>
      <c r="P1300" s="2">
        <v>41.91</v>
      </c>
      <c r="Q1300" s="2">
        <f t="shared" si="80"/>
        <v>139.23000000000002</v>
      </c>
      <c r="R1300" s="2">
        <f t="shared" si="81"/>
        <v>83.82</v>
      </c>
      <c r="S1300" s="2">
        <f t="shared" si="82"/>
        <v>55.410000000000025</v>
      </c>
      <c r="T1300" s="6">
        <f t="shared" si="83"/>
        <v>0.39797457444516282</v>
      </c>
    </row>
    <row r="1301" spans="1:20" ht="15.6" x14ac:dyDescent="0.3">
      <c r="A1301" s="3" t="s">
        <v>1370</v>
      </c>
      <c r="B1301" s="4">
        <v>46200</v>
      </c>
      <c r="C1301" s="5">
        <f>YEAR(SalesData[[#This Row],[Order Date]])</f>
        <v>2026</v>
      </c>
      <c r="D1301" s="6" t="str">
        <f>"Q"&amp;ROUNDUP(MONTH(SalesData[[#This Row],[Order Date]])/3,0)</f>
        <v>Q2</v>
      </c>
      <c r="E1301" s="7">
        <f>MONTH(SalesData[[#This Row],[Order Date]])</f>
        <v>6</v>
      </c>
      <c r="F1301" s="6" t="str">
        <f>TEXT(SalesData[[#This Row],[Order Date]],"mmm")</f>
        <v>Jun</v>
      </c>
      <c r="G1301" s="8" t="s">
        <v>61</v>
      </c>
      <c r="H1301" s="8" t="s">
        <v>62</v>
      </c>
      <c r="I1301" s="8" t="s">
        <v>30</v>
      </c>
      <c r="J1301" s="8" t="s">
        <v>36</v>
      </c>
      <c r="K1301" s="8" t="s">
        <v>39</v>
      </c>
      <c r="L1301" s="8" t="s">
        <v>125</v>
      </c>
      <c r="M1301" s="7">
        <v>2</v>
      </c>
      <c r="N1301" s="2">
        <v>345.82</v>
      </c>
      <c r="O1301" s="9">
        <v>0.05</v>
      </c>
      <c r="P1301" s="2">
        <v>196.24</v>
      </c>
      <c r="Q1301" s="2">
        <f t="shared" si="80"/>
        <v>657.05799999999999</v>
      </c>
      <c r="R1301" s="2">
        <f t="shared" si="81"/>
        <v>392.48</v>
      </c>
      <c r="S1301" s="2">
        <f t="shared" si="82"/>
        <v>264.57799999999997</v>
      </c>
      <c r="T1301" s="6">
        <f t="shared" si="83"/>
        <v>0.40267069269379563</v>
      </c>
    </row>
    <row r="1302" spans="1:20" ht="15.6" x14ac:dyDescent="0.3">
      <c r="A1302" s="3" t="s">
        <v>1371</v>
      </c>
      <c r="B1302" s="4">
        <v>46323</v>
      </c>
      <c r="C1302" s="5">
        <f>YEAR(SalesData[[#This Row],[Order Date]])</f>
        <v>2026</v>
      </c>
      <c r="D1302" s="6" t="str">
        <f>"Q"&amp;ROUNDUP(MONTH(SalesData[[#This Row],[Order Date]])/3,0)</f>
        <v>Q4</v>
      </c>
      <c r="E1302" s="7">
        <f>MONTH(SalesData[[#This Row],[Order Date]])</f>
        <v>10</v>
      </c>
      <c r="F1302" s="6" t="str">
        <f>TEXT(SalesData[[#This Row],[Order Date]],"mmm")</f>
        <v>Oct</v>
      </c>
      <c r="G1302" s="8" t="s">
        <v>21</v>
      </c>
      <c r="H1302" s="8" t="s">
        <v>22</v>
      </c>
      <c r="I1302" s="8" t="s">
        <v>48</v>
      </c>
      <c r="J1302" s="8" t="s">
        <v>24</v>
      </c>
      <c r="K1302" s="8" t="s">
        <v>98</v>
      </c>
      <c r="L1302" s="8" t="s">
        <v>131</v>
      </c>
      <c r="M1302" s="7">
        <v>1</v>
      </c>
      <c r="N1302" s="2">
        <v>39.42</v>
      </c>
      <c r="O1302" s="9">
        <v>0</v>
      </c>
      <c r="P1302" s="2">
        <v>14.58</v>
      </c>
      <c r="Q1302" s="2">
        <f t="shared" si="80"/>
        <v>39.42</v>
      </c>
      <c r="R1302" s="2">
        <f t="shared" si="81"/>
        <v>14.58</v>
      </c>
      <c r="S1302" s="2">
        <f t="shared" si="82"/>
        <v>24.840000000000003</v>
      </c>
      <c r="T1302" s="6">
        <f t="shared" si="83"/>
        <v>0.63013698630136994</v>
      </c>
    </row>
    <row r="1303" spans="1:20" ht="15.6" x14ac:dyDescent="0.3">
      <c r="A1303" s="3" t="s">
        <v>1372</v>
      </c>
      <c r="B1303" s="4">
        <v>46179</v>
      </c>
      <c r="C1303" s="5">
        <f>YEAR(SalesData[[#This Row],[Order Date]])</f>
        <v>2026</v>
      </c>
      <c r="D1303" s="6" t="str">
        <f>"Q"&amp;ROUNDUP(MONTH(SalesData[[#This Row],[Order Date]])/3,0)</f>
        <v>Q2</v>
      </c>
      <c r="E1303" s="7">
        <f>MONTH(SalesData[[#This Row],[Order Date]])</f>
        <v>6</v>
      </c>
      <c r="F1303" s="6" t="str">
        <f>TEXT(SalesData[[#This Row],[Order Date]],"mmm")</f>
        <v>Jun</v>
      </c>
      <c r="G1303" s="8" t="s">
        <v>54</v>
      </c>
      <c r="H1303" s="8" t="s">
        <v>57</v>
      </c>
      <c r="I1303" s="8" t="s">
        <v>23</v>
      </c>
      <c r="J1303" s="8" t="s">
        <v>31</v>
      </c>
      <c r="K1303" s="8" t="s">
        <v>51</v>
      </c>
      <c r="L1303" s="8" t="s">
        <v>58</v>
      </c>
      <c r="M1303" s="7">
        <v>1</v>
      </c>
      <c r="N1303" s="2">
        <v>101.85</v>
      </c>
      <c r="O1303" s="9">
        <v>0</v>
      </c>
      <c r="P1303" s="2">
        <v>51.59</v>
      </c>
      <c r="Q1303" s="2">
        <f t="shared" si="80"/>
        <v>101.85</v>
      </c>
      <c r="R1303" s="2">
        <f t="shared" si="81"/>
        <v>51.59</v>
      </c>
      <c r="S1303" s="2">
        <f t="shared" si="82"/>
        <v>50.259999999999991</v>
      </c>
      <c r="T1303" s="6">
        <f t="shared" si="83"/>
        <v>0.49347079037800679</v>
      </c>
    </row>
    <row r="1304" spans="1:20" ht="15.6" x14ac:dyDescent="0.3">
      <c r="A1304" s="3" t="s">
        <v>1373</v>
      </c>
      <c r="B1304" s="4">
        <v>46151</v>
      </c>
      <c r="C1304" s="5">
        <f>YEAR(SalesData[[#This Row],[Order Date]])</f>
        <v>2026</v>
      </c>
      <c r="D1304" s="6" t="str">
        <f>"Q"&amp;ROUNDUP(MONTH(SalesData[[#This Row],[Order Date]])/3,0)</f>
        <v>Q2</v>
      </c>
      <c r="E1304" s="7">
        <f>MONTH(SalesData[[#This Row],[Order Date]])</f>
        <v>5</v>
      </c>
      <c r="F1304" s="6" t="str">
        <f>TEXT(SalesData[[#This Row],[Order Date]],"mmm")</f>
        <v>May</v>
      </c>
      <c r="G1304" s="8" t="s">
        <v>21</v>
      </c>
      <c r="H1304" s="8" t="s">
        <v>42</v>
      </c>
      <c r="I1304" s="8" t="s">
        <v>30</v>
      </c>
      <c r="J1304" s="8" t="s">
        <v>31</v>
      </c>
      <c r="K1304" s="8" t="s">
        <v>98</v>
      </c>
      <c r="L1304" s="8" t="s">
        <v>103</v>
      </c>
      <c r="M1304" s="7">
        <v>1</v>
      </c>
      <c r="N1304" s="2">
        <v>51.78</v>
      </c>
      <c r="O1304" s="9">
        <v>0.1</v>
      </c>
      <c r="P1304" s="2">
        <v>21.63</v>
      </c>
      <c r="Q1304" s="2">
        <f t="shared" si="80"/>
        <v>46.602000000000004</v>
      </c>
      <c r="R1304" s="2">
        <f t="shared" si="81"/>
        <v>21.63</v>
      </c>
      <c r="S1304" s="2">
        <f t="shared" si="82"/>
        <v>24.972000000000005</v>
      </c>
      <c r="T1304" s="6">
        <f t="shared" si="83"/>
        <v>0.53585683017896235</v>
      </c>
    </row>
    <row r="1305" spans="1:20" ht="15.6" x14ac:dyDescent="0.3">
      <c r="A1305" s="3" t="s">
        <v>1374</v>
      </c>
      <c r="B1305" s="4">
        <v>46096</v>
      </c>
      <c r="C1305" s="5">
        <f>YEAR(SalesData[[#This Row],[Order Date]])</f>
        <v>2026</v>
      </c>
      <c r="D1305" s="6" t="str">
        <f>"Q"&amp;ROUNDUP(MONTH(SalesData[[#This Row],[Order Date]])/3,0)</f>
        <v>Q1</v>
      </c>
      <c r="E1305" s="7">
        <f>MONTH(SalesData[[#This Row],[Order Date]])</f>
        <v>3</v>
      </c>
      <c r="F1305" s="6" t="str">
        <f>TEXT(SalesData[[#This Row],[Order Date]],"mmm")</f>
        <v>Mar</v>
      </c>
      <c r="G1305" s="8" t="s">
        <v>21</v>
      </c>
      <c r="H1305" s="8" t="s">
        <v>44</v>
      </c>
      <c r="I1305" s="8" t="s">
        <v>30</v>
      </c>
      <c r="J1305" s="8" t="s">
        <v>31</v>
      </c>
      <c r="K1305" s="8" t="s">
        <v>32</v>
      </c>
      <c r="L1305" s="8" t="s">
        <v>65</v>
      </c>
      <c r="M1305" s="7">
        <v>3</v>
      </c>
      <c r="N1305" s="2">
        <v>46.68</v>
      </c>
      <c r="O1305" s="9">
        <v>0</v>
      </c>
      <c r="P1305" s="2">
        <v>18.760000000000002</v>
      </c>
      <c r="Q1305" s="2">
        <f t="shared" si="80"/>
        <v>140.04</v>
      </c>
      <c r="R1305" s="2">
        <f t="shared" si="81"/>
        <v>56.28</v>
      </c>
      <c r="S1305" s="2">
        <f t="shared" si="82"/>
        <v>83.759999999999991</v>
      </c>
      <c r="T1305" s="6">
        <f t="shared" si="83"/>
        <v>0.59811482433590402</v>
      </c>
    </row>
    <row r="1306" spans="1:20" ht="15.6" x14ac:dyDescent="0.3">
      <c r="A1306" s="3" t="s">
        <v>1375</v>
      </c>
      <c r="B1306" s="4">
        <v>46254</v>
      </c>
      <c r="C1306" s="5">
        <f>YEAR(SalesData[[#This Row],[Order Date]])</f>
        <v>2026</v>
      </c>
      <c r="D1306" s="6" t="str">
        <f>"Q"&amp;ROUNDUP(MONTH(SalesData[[#This Row],[Order Date]])/3,0)</f>
        <v>Q3</v>
      </c>
      <c r="E1306" s="7">
        <f>MONTH(SalesData[[#This Row],[Order Date]])</f>
        <v>8</v>
      </c>
      <c r="F1306" s="6" t="str">
        <f>TEXT(SalesData[[#This Row],[Order Date]],"mmm")</f>
        <v>Aug</v>
      </c>
      <c r="G1306" s="8" t="s">
        <v>21</v>
      </c>
      <c r="H1306" s="8" t="s">
        <v>44</v>
      </c>
      <c r="I1306" s="8" t="s">
        <v>30</v>
      </c>
      <c r="J1306" s="8" t="s">
        <v>24</v>
      </c>
      <c r="K1306" s="8" t="s">
        <v>32</v>
      </c>
      <c r="L1306" s="8" t="s">
        <v>33</v>
      </c>
      <c r="M1306" s="7">
        <v>1</v>
      </c>
      <c r="N1306" s="2">
        <v>35.58</v>
      </c>
      <c r="O1306" s="9">
        <v>0.15</v>
      </c>
      <c r="P1306" s="2">
        <v>13.94</v>
      </c>
      <c r="Q1306" s="2">
        <f t="shared" si="80"/>
        <v>30.242999999999999</v>
      </c>
      <c r="R1306" s="2">
        <f t="shared" si="81"/>
        <v>13.94</v>
      </c>
      <c r="S1306" s="2">
        <f t="shared" si="82"/>
        <v>16.302999999999997</v>
      </c>
      <c r="T1306" s="6">
        <f t="shared" si="83"/>
        <v>0.53906689151208542</v>
      </c>
    </row>
    <row r="1307" spans="1:20" ht="15.6" x14ac:dyDescent="0.3">
      <c r="A1307" s="3" t="s">
        <v>1376</v>
      </c>
      <c r="B1307" s="4">
        <v>46177</v>
      </c>
      <c r="C1307" s="5">
        <f>YEAR(SalesData[[#This Row],[Order Date]])</f>
        <v>2026</v>
      </c>
      <c r="D1307" s="6" t="str">
        <f>"Q"&amp;ROUNDUP(MONTH(SalesData[[#This Row],[Order Date]])/3,0)</f>
        <v>Q2</v>
      </c>
      <c r="E1307" s="7">
        <f>MONTH(SalesData[[#This Row],[Order Date]])</f>
        <v>6</v>
      </c>
      <c r="F1307" s="6" t="str">
        <f>TEXT(SalesData[[#This Row],[Order Date]],"mmm")</f>
        <v>Jun</v>
      </c>
      <c r="G1307" s="8" t="s">
        <v>54</v>
      </c>
      <c r="H1307" s="8" t="s">
        <v>57</v>
      </c>
      <c r="I1307" s="8" t="s">
        <v>48</v>
      </c>
      <c r="J1307" s="8" t="s">
        <v>31</v>
      </c>
      <c r="K1307" s="8" t="s">
        <v>98</v>
      </c>
      <c r="L1307" s="8" t="s">
        <v>99</v>
      </c>
      <c r="M1307" s="7">
        <v>1</v>
      </c>
      <c r="N1307" s="2">
        <v>122.55</v>
      </c>
      <c r="O1307" s="9">
        <v>0</v>
      </c>
      <c r="P1307" s="2">
        <v>68.97</v>
      </c>
      <c r="Q1307" s="2">
        <f t="shared" si="80"/>
        <v>122.55</v>
      </c>
      <c r="R1307" s="2">
        <f t="shared" si="81"/>
        <v>68.97</v>
      </c>
      <c r="S1307" s="2">
        <f t="shared" si="82"/>
        <v>53.58</v>
      </c>
      <c r="T1307" s="6">
        <f t="shared" si="83"/>
        <v>0.43720930232558142</v>
      </c>
    </row>
    <row r="1308" spans="1:20" ht="15.6" x14ac:dyDescent="0.3">
      <c r="A1308" s="3" t="s">
        <v>1377</v>
      </c>
      <c r="B1308" s="4">
        <v>46289</v>
      </c>
      <c r="C1308" s="5">
        <f>YEAR(SalesData[[#This Row],[Order Date]])</f>
        <v>2026</v>
      </c>
      <c r="D1308" s="6" t="str">
        <f>"Q"&amp;ROUNDUP(MONTH(SalesData[[#This Row],[Order Date]])/3,0)</f>
        <v>Q3</v>
      </c>
      <c r="E1308" s="7">
        <f>MONTH(SalesData[[#This Row],[Order Date]])</f>
        <v>9</v>
      </c>
      <c r="F1308" s="6" t="str">
        <f>TEXT(SalesData[[#This Row],[Order Date]],"mmm")</f>
        <v>Sep</v>
      </c>
      <c r="G1308" s="8" t="s">
        <v>21</v>
      </c>
      <c r="H1308" s="8" t="s">
        <v>44</v>
      </c>
      <c r="I1308" s="8" t="s">
        <v>30</v>
      </c>
      <c r="J1308" s="8" t="s">
        <v>24</v>
      </c>
      <c r="K1308" s="8" t="s">
        <v>32</v>
      </c>
      <c r="L1308" s="8" t="s">
        <v>65</v>
      </c>
      <c r="M1308" s="7">
        <v>1</v>
      </c>
      <c r="N1308" s="2">
        <v>46.23</v>
      </c>
      <c r="O1308" s="9">
        <v>0.1</v>
      </c>
      <c r="P1308" s="2">
        <v>18.34</v>
      </c>
      <c r="Q1308" s="2">
        <f t="shared" si="80"/>
        <v>41.606999999999999</v>
      </c>
      <c r="R1308" s="2">
        <f t="shared" si="81"/>
        <v>18.34</v>
      </c>
      <c r="S1308" s="2">
        <f t="shared" si="82"/>
        <v>23.266999999999999</v>
      </c>
      <c r="T1308" s="6">
        <f t="shared" si="83"/>
        <v>0.55920878698295962</v>
      </c>
    </row>
    <row r="1309" spans="1:20" ht="15.6" x14ac:dyDescent="0.3">
      <c r="A1309" s="3" t="s">
        <v>1378</v>
      </c>
      <c r="B1309" s="4">
        <v>46266</v>
      </c>
      <c r="C1309" s="5">
        <f>YEAR(SalesData[[#This Row],[Order Date]])</f>
        <v>2026</v>
      </c>
      <c r="D1309" s="6" t="str">
        <f>"Q"&amp;ROUNDUP(MONTH(SalesData[[#This Row],[Order Date]])/3,0)</f>
        <v>Q3</v>
      </c>
      <c r="E1309" s="7">
        <f>MONTH(SalesData[[#This Row],[Order Date]])</f>
        <v>9</v>
      </c>
      <c r="F1309" s="6" t="str">
        <f>TEXT(SalesData[[#This Row],[Order Date]],"mmm")</f>
        <v>Sep</v>
      </c>
      <c r="G1309" s="8" t="s">
        <v>21</v>
      </c>
      <c r="H1309" s="8" t="s">
        <v>22</v>
      </c>
      <c r="I1309" s="8" t="s">
        <v>48</v>
      </c>
      <c r="J1309" s="8" t="s">
        <v>36</v>
      </c>
      <c r="K1309" s="8" t="s">
        <v>25</v>
      </c>
      <c r="L1309" s="8" t="s">
        <v>49</v>
      </c>
      <c r="M1309" s="7">
        <v>1</v>
      </c>
      <c r="N1309" s="2">
        <v>72.81</v>
      </c>
      <c r="O1309" s="9">
        <v>0</v>
      </c>
      <c r="P1309" s="2">
        <v>32.299999999999997</v>
      </c>
      <c r="Q1309" s="2">
        <f t="shared" si="80"/>
        <v>72.81</v>
      </c>
      <c r="R1309" s="2">
        <f t="shared" si="81"/>
        <v>32.299999999999997</v>
      </c>
      <c r="S1309" s="2">
        <f t="shared" si="82"/>
        <v>40.510000000000005</v>
      </c>
      <c r="T1309" s="6">
        <f t="shared" si="83"/>
        <v>0.55637961818431536</v>
      </c>
    </row>
    <row r="1310" spans="1:20" ht="15.6" x14ac:dyDescent="0.3">
      <c r="A1310" s="3" t="s">
        <v>1379</v>
      </c>
      <c r="B1310" s="4">
        <v>46218</v>
      </c>
      <c r="C1310" s="5">
        <f>YEAR(SalesData[[#This Row],[Order Date]])</f>
        <v>2026</v>
      </c>
      <c r="D1310" s="6" t="str">
        <f>"Q"&amp;ROUNDUP(MONTH(SalesData[[#This Row],[Order Date]])/3,0)</f>
        <v>Q3</v>
      </c>
      <c r="E1310" s="7">
        <f>MONTH(SalesData[[#This Row],[Order Date]])</f>
        <v>7</v>
      </c>
      <c r="F1310" s="6" t="str">
        <f>TEXT(SalesData[[#This Row],[Order Date]],"mmm")</f>
        <v>Jul</v>
      </c>
      <c r="G1310" s="8" t="s">
        <v>54</v>
      </c>
      <c r="H1310" s="8" t="s">
        <v>57</v>
      </c>
      <c r="I1310" s="8" t="s">
        <v>48</v>
      </c>
      <c r="J1310" s="8" t="s">
        <v>31</v>
      </c>
      <c r="K1310" s="8" t="s">
        <v>25</v>
      </c>
      <c r="L1310" s="8" t="s">
        <v>74</v>
      </c>
      <c r="M1310" s="7">
        <v>1</v>
      </c>
      <c r="N1310" s="2">
        <v>93.46</v>
      </c>
      <c r="O1310" s="9">
        <v>0.15</v>
      </c>
      <c r="P1310" s="2">
        <v>46.65</v>
      </c>
      <c r="Q1310" s="2">
        <f t="shared" si="80"/>
        <v>79.440999999999988</v>
      </c>
      <c r="R1310" s="2">
        <f t="shared" si="81"/>
        <v>46.65</v>
      </c>
      <c r="S1310" s="2">
        <f t="shared" si="82"/>
        <v>32.79099999999999</v>
      </c>
      <c r="T1310" s="6">
        <f t="shared" si="83"/>
        <v>0.41277174255107557</v>
      </c>
    </row>
    <row r="1311" spans="1:20" ht="15.6" x14ac:dyDescent="0.3">
      <c r="A1311" s="3" t="s">
        <v>1380</v>
      </c>
      <c r="B1311" s="4">
        <v>46216</v>
      </c>
      <c r="C1311" s="5">
        <f>YEAR(SalesData[[#This Row],[Order Date]])</f>
        <v>2026</v>
      </c>
      <c r="D1311" s="6" t="str">
        <f>"Q"&amp;ROUNDUP(MONTH(SalesData[[#This Row],[Order Date]])/3,0)</f>
        <v>Q3</v>
      </c>
      <c r="E1311" s="7">
        <f>MONTH(SalesData[[#This Row],[Order Date]])</f>
        <v>7</v>
      </c>
      <c r="F1311" s="6" t="str">
        <f>TEXT(SalesData[[#This Row],[Order Date]],"mmm")</f>
        <v>Jul</v>
      </c>
      <c r="G1311" s="8" t="s">
        <v>28</v>
      </c>
      <c r="H1311" s="8" t="s">
        <v>86</v>
      </c>
      <c r="I1311" s="8" t="s">
        <v>45</v>
      </c>
      <c r="J1311" s="8" t="s">
        <v>31</v>
      </c>
      <c r="K1311" s="8" t="s">
        <v>98</v>
      </c>
      <c r="L1311" s="8" t="s">
        <v>131</v>
      </c>
      <c r="M1311" s="7">
        <v>6</v>
      </c>
      <c r="N1311" s="2">
        <v>40.58</v>
      </c>
      <c r="O1311" s="9">
        <v>0.15</v>
      </c>
      <c r="P1311" s="2">
        <v>15.06</v>
      </c>
      <c r="Q1311" s="2">
        <f t="shared" si="80"/>
        <v>206.958</v>
      </c>
      <c r="R1311" s="2">
        <f t="shared" si="81"/>
        <v>90.36</v>
      </c>
      <c r="S1311" s="2">
        <f t="shared" si="82"/>
        <v>116.598</v>
      </c>
      <c r="T1311" s="6">
        <f t="shared" si="83"/>
        <v>0.5633896732670397</v>
      </c>
    </row>
    <row r="1312" spans="1:20" ht="15.6" x14ac:dyDescent="0.3">
      <c r="A1312" s="3" t="s">
        <v>1381</v>
      </c>
      <c r="B1312" s="4">
        <v>46150</v>
      </c>
      <c r="C1312" s="5">
        <f>YEAR(SalesData[[#This Row],[Order Date]])</f>
        <v>2026</v>
      </c>
      <c r="D1312" s="6" t="str">
        <f>"Q"&amp;ROUNDUP(MONTH(SalesData[[#This Row],[Order Date]])/3,0)</f>
        <v>Q2</v>
      </c>
      <c r="E1312" s="7">
        <f>MONTH(SalesData[[#This Row],[Order Date]])</f>
        <v>5</v>
      </c>
      <c r="F1312" s="6" t="str">
        <f>TEXT(SalesData[[#This Row],[Order Date]],"mmm")</f>
        <v>May</v>
      </c>
      <c r="G1312" s="8" t="s">
        <v>54</v>
      </c>
      <c r="H1312" s="8" t="s">
        <v>112</v>
      </c>
      <c r="I1312" s="8" t="s">
        <v>48</v>
      </c>
      <c r="J1312" s="8" t="s">
        <v>24</v>
      </c>
      <c r="K1312" s="8" t="s">
        <v>39</v>
      </c>
      <c r="L1312" s="8" t="s">
        <v>125</v>
      </c>
      <c r="M1312" s="7">
        <v>2</v>
      </c>
      <c r="N1312" s="2">
        <v>337.7</v>
      </c>
      <c r="O1312" s="9">
        <v>0.1</v>
      </c>
      <c r="P1312" s="2">
        <v>192.16</v>
      </c>
      <c r="Q1312" s="2">
        <f t="shared" si="80"/>
        <v>607.86</v>
      </c>
      <c r="R1312" s="2">
        <f t="shared" si="81"/>
        <v>384.32</v>
      </c>
      <c r="S1312" s="2">
        <f t="shared" si="82"/>
        <v>223.54000000000002</v>
      </c>
      <c r="T1312" s="6">
        <f t="shared" si="83"/>
        <v>0.36774915276543946</v>
      </c>
    </row>
    <row r="1313" spans="1:20" ht="15.6" x14ac:dyDescent="0.3">
      <c r="A1313" s="3" t="s">
        <v>1382</v>
      </c>
      <c r="B1313" s="4">
        <v>46257</v>
      </c>
      <c r="C1313" s="5">
        <f>YEAR(SalesData[[#This Row],[Order Date]])</f>
        <v>2026</v>
      </c>
      <c r="D1313" s="6" t="str">
        <f>"Q"&amp;ROUNDUP(MONTH(SalesData[[#This Row],[Order Date]])/3,0)</f>
        <v>Q3</v>
      </c>
      <c r="E1313" s="7">
        <f>MONTH(SalesData[[#This Row],[Order Date]])</f>
        <v>8</v>
      </c>
      <c r="F1313" s="6" t="str">
        <f>TEXT(SalesData[[#This Row],[Order Date]],"mmm")</f>
        <v>Aug</v>
      </c>
      <c r="G1313" s="8" t="s">
        <v>28</v>
      </c>
      <c r="H1313" s="8" t="s">
        <v>35</v>
      </c>
      <c r="I1313" s="8" t="s">
        <v>30</v>
      </c>
      <c r="J1313" s="8" t="s">
        <v>24</v>
      </c>
      <c r="K1313" s="8" t="s">
        <v>25</v>
      </c>
      <c r="L1313" s="8" t="s">
        <v>70</v>
      </c>
      <c r="M1313" s="7">
        <v>1</v>
      </c>
      <c r="N1313" s="2">
        <v>147.11000000000001</v>
      </c>
      <c r="O1313" s="9">
        <v>0.15</v>
      </c>
      <c r="P1313" s="2">
        <v>79.599999999999994</v>
      </c>
      <c r="Q1313" s="2">
        <f t="shared" si="80"/>
        <v>125.04350000000001</v>
      </c>
      <c r="R1313" s="2">
        <f t="shared" si="81"/>
        <v>79.599999999999994</v>
      </c>
      <c r="S1313" s="2">
        <f t="shared" si="82"/>
        <v>45.443500000000014</v>
      </c>
      <c r="T1313" s="6">
        <f t="shared" si="83"/>
        <v>0.36342152930780097</v>
      </c>
    </row>
    <row r="1314" spans="1:20" ht="15.6" x14ac:dyDescent="0.3">
      <c r="A1314" s="3" t="s">
        <v>1383</v>
      </c>
      <c r="B1314" s="4">
        <v>46308</v>
      </c>
      <c r="C1314" s="5">
        <f>YEAR(SalesData[[#This Row],[Order Date]])</f>
        <v>2026</v>
      </c>
      <c r="D1314" s="6" t="str">
        <f>"Q"&amp;ROUNDUP(MONTH(SalesData[[#This Row],[Order Date]])/3,0)</f>
        <v>Q4</v>
      </c>
      <c r="E1314" s="7">
        <f>MONTH(SalesData[[#This Row],[Order Date]])</f>
        <v>10</v>
      </c>
      <c r="F1314" s="6" t="str">
        <f>TEXT(SalesData[[#This Row],[Order Date]],"mmm")</f>
        <v>Oct</v>
      </c>
      <c r="G1314" s="8" t="s">
        <v>54</v>
      </c>
      <c r="H1314" s="8" t="s">
        <v>57</v>
      </c>
      <c r="I1314" s="8" t="s">
        <v>45</v>
      </c>
      <c r="J1314" s="8" t="s">
        <v>36</v>
      </c>
      <c r="K1314" s="8" t="s">
        <v>32</v>
      </c>
      <c r="L1314" s="8" t="s">
        <v>33</v>
      </c>
      <c r="M1314" s="7">
        <v>5</v>
      </c>
      <c r="N1314" s="2">
        <v>36.97</v>
      </c>
      <c r="O1314" s="9">
        <v>0.15</v>
      </c>
      <c r="P1314" s="2">
        <v>13.93</v>
      </c>
      <c r="Q1314" s="2">
        <f t="shared" si="80"/>
        <v>157.1225</v>
      </c>
      <c r="R1314" s="2">
        <f t="shared" si="81"/>
        <v>69.650000000000006</v>
      </c>
      <c r="S1314" s="2">
        <f t="shared" si="82"/>
        <v>87.472499999999997</v>
      </c>
      <c r="T1314" s="6">
        <f t="shared" si="83"/>
        <v>0.55671530175500006</v>
      </c>
    </row>
    <row r="1315" spans="1:20" ht="15.6" x14ac:dyDescent="0.3">
      <c r="A1315" s="3" t="s">
        <v>1384</v>
      </c>
      <c r="B1315" s="4">
        <v>46126</v>
      </c>
      <c r="C1315" s="5">
        <f>YEAR(SalesData[[#This Row],[Order Date]])</f>
        <v>2026</v>
      </c>
      <c r="D1315" s="6" t="str">
        <f>"Q"&amp;ROUNDUP(MONTH(SalesData[[#This Row],[Order Date]])/3,0)</f>
        <v>Q2</v>
      </c>
      <c r="E1315" s="7">
        <f>MONTH(SalesData[[#This Row],[Order Date]])</f>
        <v>4</v>
      </c>
      <c r="F1315" s="6" t="str">
        <f>TEXT(SalesData[[#This Row],[Order Date]],"mmm")</f>
        <v>Apr</v>
      </c>
      <c r="G1315" s="8" t="s">
        <v>21</v>
      </c>
      <c r="H1315" s="8" t="s">
        <v>44</v>
      </c>
      <c r="I1315" s="8" t="s">
        <v>23</v>
      </c>
      <c r="J1315" s="8" t="s">
        <v>24</v>
      </c>
      <c r="K1315" s="8" t="s">
        <v>51</v>
      </c>
      <c r="L1315" s="8" t="s">
        <v>95</v>
      </c>
      <c r="M1315" s="7">
        <v>1</v>
      </c>
      <c r="N1315" s="2">
        <v>82.75</v>
      </c>
      <c r="O1315" s="9">
        <v>0</v>
      </c>
      <c r="P1315" s="2">
        <v>43.18</v>
      </c>
      <c r="Q1315" s="2">
        <f t="shared" si="80"/>
        <v>82.75</v>
      </c>
      <c r="R1315" s="2">
        <f t="shared" si="81"/>
        <v>43.18</v>
      </c>
      <c r="S1315" s="2">
        <f t="shared" si="82"/>
        <v>39.57</v>
      </c>
      <c r="T1315" s="6">
        <f t="shared" si="83"/>
        <v>0.47818731117824775</v>
      </c>
    </row>
    <row r="1316" spans="1:20" ht="15.6" x14ac:dyDescent="0.3">
      <c r="A1316" s="3" t="s">
        <v>1385</v>
      </c>
      <c r="B1316" s="4">
        <v>46093</v>
      </c>
      <c r="C1316" s="5">
        <f>YEAR(SalesData[[#This Row],[Order Date]])</f>
        <v>2026</v>
      </c>
      <c r="D1316" s="6" t="str">
        <f>"Q"&amp;ROUNDUP(MONTH(SalesData[[#This Row],[Order Date]])/3,0)</f>
        <v>Q1</v>
      </c>
      <c r="E1316" s="7">
        <f>MONTH(SalesData[[#This Row],[Order Date]])</f>
        <v>3</v>
      </c>
      <c r="F1316" s="6" t="str">
        <f>TEXT(SalesData[[#This Row],[Order Date]],"mmm")</f>
        <v>Mar</v>
      </c>
      <c r="G1316" s="8" t="s">
        <v>21</v>
      </c>
      <c r="H1316" s="8" t="s">
        <v>22</v>
      </c>
      <c r="I1316" s="8" t="s">
        <v>23</v>
      </c>
      <c r="J1316" s="8" t="s">
        <v>36</v>
      </c>
      <c r="K1316" s="8" t="s">
        <v>32</v>
      </c>
      <c r="L1316" s="8" t="s">
        <v>46</v>
      </c>
      <c r="M1316" s="7">
        <v>2</v>
      </c>
      <c r="N1316" s="2">
        <v>164.33</v>
      </c>
      <c r="O1316" s="9">
        <v>0</v>
      </c>
      <c r="P1316" s="2">
        <v>86.07</v>
      </c>
      <c r="Q1316" s="2">
        <f t="shared" si="80"/>
        <v>328.66</v>
      </c>
      <c r="R1316" s="2">
        <f t="shared" si="81"/>
        <v>172.14</v>
      </c>
      <c r="S1316" s="2">
        <f t="shared" si="82"/>
        <v>156.52000000000004</v>
      </c>
      <c r="T1316" s="6">
        <f t="shared" si="83"/>
        <v>0.47623684050386428</v>
      </c>
    </row>
    <row r="1317" spans="1:20" ht="15.6" x14ac:dyDescent="0.3">
      <c r="A1317" s="3" t="s">
        <v>1386</v>
      </c>
      <c r="B1317" s="4">
        <v>46091</v>
      </c>
      <c r="C1317" s="5">
        <f>YEAR(SalesData[[#This Row],[Order Date]])</f>
        <v>2026</v>
      </c>
      <c r="D1317" s="6" t="str">
        <f>"Q"&amp;ROUNDUP(MONTH(SalesData[[#This Row],[Order Date]])/3,0)</f>
        <v>Q1</v>
      </c>
      <c r="E1317" s="7">
        <f>MONTH(SalesData[[#This Row],[Order Date]])</f>
        <v>3</v>
      </c>
      <c r="F1317" s="6" t="str">
        <f>TEXT(SalesData[[#This Row],[Order Date]],"mmm")</f>
        <v>Mar</v>
      </c>
      <c r="G1317" s="8" t="s">
        <v>54</v>
      </c>
      <c r="H1317" s="8" t="s">
        <v>57</v>
      </c>
      <c r="I1317" s="8" t="s">
        <v>48</v>
      </c>
      <c r="J1317" s="8" t="s">
        <v>31</v>
      </c>
      <c r="K1317" s="8" t="s">
        <v>51</v>
      </c>
      <c r="L1317" s="8" t="s">
        <v>52</v>
      </c>
      <c r="M1317" s="7">
        <v>2</v>
      </c>
      <c r="N1317" s="2">
        <v>49.7</v>
      </c>
      <c r="O1317" s="9">
        <v>0</v>
      </c>
      <c r="P1317" s="2">
        <v>23.14</v>
      </c>
      <c r="Q1317" s="2">
        <f t="shared" si="80"/>
        <v>99.4</v>
      </c>
      <c r="R1317" s="2">
        <f t="shared" si="81"/>
        <v>46.28</v>
      </c>
      <c r="S1317" s="2">
        <f t="shared" si="82"/>
        <v>53.120000000000005</v>
      </c>
      <c r="T1317" s="6">
        <f t="shared" si="83"/>
        <v>0.53440643863179071</v>
      </c>
    </row>
    <row r="1318" spans="1:20" ht="15.6" x14ac:dyDescent="0.3">
      <c r="A1318" s="3" t="s">
        <v>1387</v>
      </c>
      <c r="B1318" s="4">
        <v>46261</v>
      </c>
      <c r="C1318" s="5">
        <f>YEAR(SalesData[[#This Row],[Order Date]])</f>
        <v>2026</v>
      </c>
      <c r="D1318" s="6" t="str">
        <f>"Q"&amp;ROUNDUP(MONTH(SalesData[[#This Row],[Order Date]])/3,0)</f>
        <v>Q3</v>
      </c>
      <c r="E1318" s="7">
        <f>MONTH(SalesData[[#This Row],[Order Date]])</f>
        <v>8</v>
      </c>
      <c r="F1318" s="6" t="str">
        <f>TEXT(SalesData[[#This Row],[Order Date]],"mmm")</f>
        <v>Aug</v>
      </c>
      <c r="G1318" s="8" t="s">
        <v>28</v>
      </c>
      <c r="H1318" s="8" t="s">
        <v>86</v>
      </c>
      <c r="I1318" s="8" t="s">
        <v>30</v>
      </c>
      <c r="J1318" s="8" t="s">
        <v>36</v>
      </c>
      <c r="K1318" s="8" t="s">
        <v>32</v>
      </c>
      <c r="L1318" s="8" t="s">
        <v>33</v>
      </c>
      <c r="M1318" s="7">
        <v>1</v>
      </c>
      <c r="N1318" s="2">
        <v>35.590000000000003</v>
      </c>
      <c r="O1318" s="9">
        <v>0</v>
      </c>
      <c r="P1318" s="2">
        <v>13.66</v>
      </c>
      <c r="Q1318" s="2">
        <f t="shared" si="80"/>
        <v>35.590000000000003</v>
      </c>
      <c r="R1318" s="2">
        <f t="shared" si="81"/>
        <v>13.66</v>
      </c>
      <c r="S1318" s="2">
        <f t="shared" si="82"/>
        <v>21.930000000000003</v>
      </c>
      <c r="T1318" s="6">
        <f t="shared" si="83"/>
        <v>0.61618432143860635</v>
      </c>
    </row>
    <row r="1319" spans="1:20" ht="15.6" x14ac:dyDescent="0.3">
      <c r="A1319" s="3" t="s">
        <v>1388</v>
      </c>
      <c r="B1319" s="4">
        <v>46132</v>
      </c>
      <c r="C1319" s="5">
        <f>YEAR(SalesData[[#This Row],[Order Date]])</f>
        <v>2026</v>
      </c>
      <c r="D1319" s="6" t="str">
        <f>"Q"&amp;ROUNDUP(MONTH(SalesData[[#This Row],[Order Date]])/3,0)</f>
        <v>Q2</v>
      </c>
      <c r="E1319" s="7">
        <f>MONTH(SalesData[[#This Row],[Order Date]])</f>
        <v>4</v>
      </c>
      <c r="F1319" s="6" t="str">
        <f>TEXT(SalesData[[#This Row],[Order Date]],"mmm")</f>
        <v>Apr</v>
      </c>
      <c r="G1319" s="8" t="s">
        <v>21</v>
      </c>
      <c r="H1319" s="8" t="s">
        <v>42</v>
      </c>
      <c r="I1319" s="8" t="s">
        <v>23</v>
      </c>
      <c r="J1319" s="8" t="s">
        <v>36</v>
      </c>
      <c r="K1319" s="8" t="s">
        <v>51</v>
      </c>
      <c r="L1319" s="8" t="s">
        <v>52</v>
      </c>
      <c r="M1319" s="7">
        <v>2</v>
      </c>
      <c r="N1319" s="2">
        <v>51.39</v>
      </c>
      <c r="O1319" s="9">
        <v>0.05</v>
      </c>
      <c r="P1319" s="2">
        <v>22.28</v>
      </c>
      <c r="Q1319" s="2">
        <f t="shared" si="80"/>
        <v>97.640999999999991</v>
      </c>
      <c r="R1319" s="2">
        <f t="shared" si="81"/>
        <v>44.56</v>
      </c>
      <c r="S1319" s="2">
        <f t="shared" si="82"/>
        <v>53.080999999999989</v>
      </c>
      <c r="T1319" s="6">
        <f t="shared" si="83"/>
        <v>0.54363433393758764</v>
      </c>
    </row>
    <row r="1320" spans="1:20" ht="15.6" x14ac:dyDescent="0.3">
      <c r="A1320" s="3" t="s">
        <v>1389</v>
      </c>
      <c r="B1320" s="4">
        <v>46221</v>
      </c>
      <c r="C1320" s="5">
        <f>YEAR(SalesData[[#This Row],[Order Date]])</f>
        <v>2026</v>
      </c>
      <c r="D1320" s="6" t="str">
        <f>"Q"&amp;ROUNDUP(MONTH(SalesData[[#This Row],[Order Date]])/3,0)</f>
        <v>Q3</v>
      </c>
      <c r="E1320" s="7">
        <f>MONTH(SalesData[[#This Row],[Order Date]])</f>
        <v>7</v>
      </c>
      <c r="F1320" s="6" t="str">
        <f>TEXT(SalesData[[#This Row],[Order Date]],"mmm")</f>
        <v>Jul</v>
      </c>
      <c r="G1320" s="8" t="s">
        <v>21</v>
      </c>
      <c r="H1320" s="8" t="s">
        <v>42</v>
      </c>
      <c r="I1320" s="8" t="s">
        <v>23</v>
      </c>
      <c r="J1320" s="8" t="s">
        <v>24</v>
      </c>
      <c r="K1320" s="8" t="s">
        <v>98</v>
      </c>
      <c r="L1320" s="8" t="s">
        <v>99</v>
      </c>
      <c r="M1320" s="7">
        <v>3</v>
      </c>
      <c r="N1320" s="2">
        <v>121.05</v>
      </c>
      <c r="O1320" s="9">
        <v>0.05</v>
      </c>
      <c r="P1320" s="2">
        <v>68.56</v>
      </c>
      <c r="Q1320" s="2">
        <f t="shared" si="80"/>
        <v>344.99249999999995</v>
      </c>
      <c r="R1320" s="2">
        <f t="shared" si="81"/>
        <v>205.68</v>
      </c>
      <c r="S1320" s="2">
        <f t="shared" si="82"/>
        <v>139.31249999999994</v>
      </c>
      <c r="T1320" s="6">
        <f t="shared" si="83"/>
        <v>0.40381312637231231</v>
      </c>
    </row>
    <row r="1321" spans="1:20" ht="15.6" x14ac:dyDescent="0.3">
      <c r="A1321" s="3" t="s">
        <v>1390</v>
      </c>
      <c r="B1321" s="4">
        <v>46128</v>
      </c>
      <c r="C1321" s="5">
        <f>YEAR(SalesData[[#This Row],[Order Date]])</f>
        <v>2026</v>
      </c>
      <c r="D1321" s="6" t="str">
        <f>"Q"&amp;ROUNDUP(MONTH(SalesData[[#This Row],[Order Date]])/3,0)</f>
        <v>Q2</v>
      </c>
      <c r="E1321" s="7">
        <f>MONTH(SalesData[[#This Row],[Order Date]])</f>
        <v>4</v>
      </c>
      <c r="F1321" s="6" t="str">
        <f>TEXT(SalesData[[#This Row],[Order Date]],"mmm")</f>
        <v>Apr</v>
      </c>
      <c r="G1321" s="8" t="s">
        <v>54</v>
      </c>
      <c r="H1321" s="8" t="s">
        <v>82</v>
      </c>
      <c r="I1321" s="8" t="s">
        <v>30</v>
      </c>
      <c r="J1321" s="8" t="s">
        <v>24</v>
      </c>
      <c r="K1321" s="8" t="s">
        <v>32</v>
      </c>
      <c r="L1321" s="8" t="s">
        <v>65</v>
      </c>
      <c r="M1321" s="7">
        <v>1</v>
      </c>
      <c r="N1321" s="2">
        <v>46.68</v>
      </c>
      <c r="O1321" s="9">
        <v>0.05</v>
      </c>
      <c r="P1321" s="2">
        <v>18.350000000000001</v>
      </c>
      <c r="Q1321" s="2">
        <f t="shared" si="80"/>
        <v>44.345999999999997</v>
      </c>
      <c r="R1321" s="2">
        <f t="shared" si="81"/>
        <v>18.350000000000001</v>
      </c>
      <c r="S1321" s="2">
        <f t="shared" si="82"/>
        <v>25.995999999999995</v>
      </c>
      <c r="T1321" s="6">
        <f t="shared" si="83"/>
        <v>0.58620845172056102</v>
      </c>
    </row>
    <row r="1322" spans="1:20" ht="15.6" x14ac:dyDescent="0.3">
      <c r="A1322" s="3" t="s">
        <v>1391</v>
      </c>
      <c r="B1322" s="4">
        <v>46245</v>
      </c>
      <c r="C1322" s="5">
        <f>YEAR(SalesData[[#This Row],[Order Date]])</f>
        <v>2026</v>
      </c>
      <c r="D1322" s="6" t="str">
        <f>"Q"&amp;ROUNDUP(MONTH(SalesData[[#This Row],[Order Date]])/3,0)</f>
        <v>Q3</v>
      </c>
      <c r="E1322" s="7">
        <f>MONTH(SalesData[[#This Row],[Order Date]])</f>
        <v>8</v>
      </c>
      <c r="F1322" s="6" t="str">
        <f>TEXT(SalesData[[#This Row],[Order Date]],"mmm")</f>
        <v>Aug</v>
      </c>
      <c r="G1322" s="8" t="s">
        <v>54</v>
      </c>
      <c r="H1322" s="8" t="s">
        <v>112</v>
      </c>
      <c r="I1322" s="8" t="s">
        <v>30</v>
      </c>
      <c r="J1322" s="8" t="s">
        <v>31</v>
      </c>
      <c r="K1322" s="8" t="s">
        <v>25</v>
      </c>
      <c r="L1322" s="8" t="s">
        <v>74</v>
      </c>
      <c r="M1322" s="7">
        <v>3</v>
      </c>
      <c r="N1322" s="2">
        <v>93.53</v>
      </c>
      <c r="O1322" s="9">
        <v>0</v>
      </c>
      <c r="P1322" s="2">
        <v>46.19</v>
      </c>
      <c r="Q1322" s="2">
        <f t="shared" si="80"/>
        <v>280.59000000000003</v>
      </c>
      <c r="R1322" s="2">
        <f t="shared" si="81"/>
        <v>138.57</v>
      </c>
      <c r="S1322" s="2">
        <f t="shared" si="82"/>
        <v>142.02000000000004</v>
      </c>
      <c r="T1322" s="6">
        <f t="shared" si="83"/>
        <v>0.5061477600769807</v>
      </c>
    </row>
    <row r="1323" spans="1:20" ht="15.6" x14ac:dyDescent="0.3">
      <c r="A1323" s="3" t="s">
        <v>1392</v>
      </c>
      <c r="B1323" s="4">
        <v>46128</v>
      </c>
      <c r="C1323" s="5">
        <f>YEAR(SalesData[[#This Row],[Order Date]])</f>
        <v>2026</v>
      </c>
      <c r="D1323" s="6" t="str">
        <f>"Q"&amp;ROUNDUP(MONTH(SalesData[[#This Row],[Order Date]])/3,0)</f>
        <v>Q2</v>
      </c>
      <c r="E1323" s="7">
        <f>MONTH(SalesData[[#This Row],[Order Date]])</f>
        <v>4</v>
      </c>
      <c r="F1323" s="6" t="str">
        <f>TEXT(SalesData[[#This Row],[Order Date]],"mmm")</f>
        <v>Apr</v>
      </c>
      <c r="G1323" s="8" t="s">
        <v>61</v>
      </c>
      <c r="H1323" s="8" t="s">
        <v>105</v>
      </c>
      <c r="I1323" s="8" t="s">
        <v>30</v>
      </c>
      <c r="J1323" s="8" t="s">
        <v>36</v>
      </c>
      <c r="K1323" s="8" t="s">
        <v>32</v>
      </c>
      <c r="L1323" s="8" t="s">
        <v>46</v>
      </c>
      <c r="M1323" s="7">
        <v>5</v>
      </c>
      <c r="N1323" s="2">
        <v>164.31</v>
      </c>
      <c r="O1323" s="9">
        <v>0.05</v>
      </c>
      <c r="P1323" s="2">
        <v>85.41</v>
      </c>
      <c r="Q1323" s="2">
        <f t="shared" si="80"/>
        <v>780.47249999999997</v>
      </c>
      <c r="R1323" s="2">
        <f t="shared" si="81"/>
        <v>427.04999999999995</v>
      </c>
      <c r="S1323" s="2">
        <f t="shared" si="82"/>
        <v>353.42250000000001</v>
      </c>
      <c r="T1323" s="6">
        <f t="shared" si="83"/>
        <v>0.45283145786686912</v>
      </c>
    </row>
    <row r="1324" spans="1:20" ht="15.6" x14ac:dyDescent="0.3">
      <c r="A1324" s="3" t="s">
        <v>1393</v>
      </c>
      <c r="B1324" s="4">
        <v>46128</v>
      </c>
      <c r="C1324" s="5">
        <f>YEAR(SalesData[[#This Row],[Order Date]])</f>
        <v>2026</v>
      </c>
      <c r="D1324" s="6" t="str">
        <f>"Q"&amp;ROUNDUP(MONTH(SalesData[[#This Row],[Order Date]])/3,0)</f>
        <v>Q2</v>
      </c>
      <c r="E1324" s="7">
        <f>MONTH(SalesData[[#This Row],[Order Date]])</f>
        <v>4</v>
      </c>
      <c r="F1324" s="6" t="str">
        <f>TEXT(SalesData[[#This Row],[Order Date]],"mmm")</f>
        <v>Apr</v>
      </c>
      <c r="G1324" s="8" t="s">
        <v>54</v>
      </c>
      <c r="H1324" s="8" t="s">
        <v>55</v>
      </c>
      <c r="I1324" s="8" t="s">
        <v>30</v>
      </c>
      <c r="J1324" s="8" t="s">
        <v>36</v>
      </c>
      <c r="K1324" s="8" t="s">
        <v>32</v>
      </c>
      <c r="L1324" s="8" t="s">
        <v>33</v>
      </c>
      <c r="M1324" s="7">
        <v>3</v>
      </c>
      <c r="N1324" s="2">
        <v>35.57</v>
      </c>
      <c r="O1324" s="9">
        <v>0</v>
      </c>
      <c r="P1324" s="2">
        <v>13.67</v>
      </c>
      <c r="Q1324" s="2">
        <f t="shared" si="80"/>
        <v>106.71000000000001</v>
      </c>
      <c r="R1324" s="2">
        <f t="shared" si="81"/>
        <v>41.01</v>
      </c>
      <c r="S1324" s="2">
        <f t="shared" si="82"/>
        <v>65.700000000000017</v>
      </c>
      <c r="T1324" s="6">
        <f t="shared" si="83"/>
        <v>0.61568737700309262</v>
      </c>
    </row>
    <row r="1325" spans="1:20" ht="15.6" x14ac:dyDescent="0.3">
      <c r="A1325" s="3" t="s">
        <v>1394</v>
      </c>
      <c r="B1325" s="4">
        <v>46287</v>
      </c>
      <c r="C1325" s="5">
        <f>YEAR(SalesData[[#This Row],[Order Date]])</f>
        <v>2026</v>
      </c>
      <c r="D1325" s="6" t="str">
        <f>"Q"&amp;ROUNDUP(MONTH(SalesData[[#This Row],[Order Date]])/3,0)</f>
        <v>Q3</v>
      </c>
      <c r="E1325" s="7">
        <f>MONTH(SalesData[[#This Row],[Order Date]])</f>
        <v>9</v>
      </c>
      <c r="F1325" s="6" t="str">
        <f>TEXT(SalesData[[#This Row],[Order Date]],"mmm")</f>
        <v>Sep</v>
      </c>
      <c r="G1325" s="8" t="s">
        <v>21</v>
      </c>
      <c r="H1325" s="8" t="s">
        <v>89</v>
      </c>
      <c r="I1325" s="8" t="s">
        <v>30</v>
      </c>
      <c r="J1325" s="8" t="s">
        <v>31</v>
      </c>
      <c r="K1325" s="8" t="s">
        <v>39</v>
      </c>
      <c r="L1325" s="8" t="s">
        <v>67</v>
      </c>
      <c r="M1325" s="7">
        <v>1</v>
      </c>
      <c r="N1325" s="2">
        <v>124.51</v>
      </c>
      <c r="O1325" s="9">
        <v>0</v>
      </c>
      <c r="P1325" s="2">
        <v>59.97</v>
      </c>
      <c r="Q1325" s="2">
        <f t="shared" si="80"/>
        <v>124.51</v>
      </c>
      <c r="R1325" s="2">
        <f t="shared" si="81"/>
        <v>59.97</v>
      </c>
      <c r="S1325" s="2">
        <f t="shared" si="82"/>
        <v>64.540000000000006</v>
      </c>
      <c r="T1325" s="6">
        <f t="shared" si="83"/>
        <v>0.51835193960324477</v>
      </c>
    </row>
    <row r="1326" spans="1:20" ht="15.6" x14ac:dyDescent="0.3">
      <c r="A1326" s="3" t="s">
        <v>1395</v>
      </c>
      <c r="B1326" s="4">
        <v>46194</v>
      </c>
      <c r="C1326" s="5">
        <f>YEAR(SalesData[[#This Row],[Order Date]])</f>
        <v>2026</v>
      </c>
      <c r="D1326" s="6" t="str">
        <f>"Q"&amp;ROUNDUP(MONTH(SalesData[[#This Row],[Order Date]])/3,0)</f>
        <v>Q2</v>
      </c>
      <c r="E1326" s="7">
        <f>MONTH(SalesData[[#This Row],[Order Date]])</f>
        <v>6</v>
      </c>
      <c r="F1326" s="6" t="str">
        <f>TEXT(SalesData[[#This Row],[Order Date]],"mmm")</f>
        <v>Jun</v>
      </c>
      <c r="G1326" s="8" t="s">
        <v>61</v>
      </c>
      <c r="H1326" s="8" t="s">
        <v>76</v>
      </c>
      <c r="I1326" s="8" t="s">
        <v>30</v>
      </c>
      <c r="J1326" s="8" t="s">
        <v>24</v>
      </c>
      <c r="K1326" s="8" t="s">
        <v>51</v>
      </c>
      <c r="L1326" s="8" t="s">
        <v>52</v>
      </c>
      <c r="M1326" s="7">
        <v>4</v>
      </c>
      <c r="N1326" s="2">
        <v>50.57</v>
      </c>
      <c r="O1326" s="9">
        <v>0</v>
      </c>
      <c r="P1326" s="2">
        <v>21.85</v>
      </c>
      <c r="Q1326" s="2">
        <f t="shared" si="80"/>
        <v>202.28</v>
      </c>
      <c r="R1326" s="2">
        <f t="shared" si="81"/>
        <v>87.4</v>
      </c>
      <c r="S1326" s="2">
        <f t="shared" si="82"/>
        <v>114.88</v>
      </c>
      <c r="T1326" s="6">
        <f t="shared" si="83"/>
        <v>0.56792564761716435</v>
      </c>
    </row>
    <row r="1327" spans="1:20" ht="15.6" x14ac:dyDescent="0.3">
      <c r="A1327" s="3" t="s">
        <v>1396</v>
      </c>
      <c r="B1327" s="4">
        <v>46025</v>
      </c>
      <c r="C1327" s="5">
        <f>YEAR(SalesData[[#This Row],[Order Date]])</f>
        <v>2026</v>
      </c>
      <c r="D1327" s="6" t="str">
        <f>"Q"&amp;ROUNDUP(MONTH(SalesData[[#This Row],[Order Date]])/3,0)</f>
        <v>Q1</v>
      </c>
      <c r="E1327" s="7">
        <f>MONTH(SalesData[[#This Row],[Order Date]])</f>
        <v>1</v>
      </c>
      <c r="F1327" s="6" t="str">
        <f>TEXT(SalesData[[#This Row],[Order Date]],"mmm")</f>
        <v>Jan</v>
      </c>
      <c r="G1327" s="8" t="s">
        <v>28</v>
      </c>
      <c r="H1327" s="8" t="s">
        <v>29</v>
      </c>
      <c r="I1327" s="8" t="s">
        <v>23</v>
      </c>
      <c r="J1327" s="8" t="s">
        <v>24</v>
      </c>
      <c r="K1327" s="8" t="s">
        <v>39</v>
      </c>
      <c r="L1327" s="8" t="s">
        <v>125</v>
      </c>
      <c r="M1327" s="7">
        <v>2</v>
      </c>
      <c r="N1327" s="2">
        <v>347.51</v>
      </c>
      <c r="O1327" s="9">
        <v>0</v>
      </c>
      <c r="P1327" s="2">
        <v>190.16</v>
      </c>
      <c r="Q1327" s="2">
        <f t="shared" si="80"/>
        <v>695.02</v>
      </c>
      <c r="R1327" s="2">
        <f t="shared" si="81"/>
        <v>380.32</v>
      </c>
      <c r="S1327" s="2">
        <f t="shared" si="82"/>
        <v>314.7</v>
      </c>
      <c r="T1327" s="6">
        <f t="shared" si="83"/>
        <v>0.4527927253891974</v>
      </c>
    </row>
    <row r="1328" spans="1:20" ht="15.6" x14ac:dyDescent="0.3">
      <c r="A1328" s="3" t="s">
        <v>1397</v>
      </c>
      <c r="B1328" s="4">
        <v>46052</v>
      </c>
      <c r="C1328" s="5">
        <f>YEAR(SalesData[[#This Row],[Order Date]])</f>
        <v>2026</v>
      </c>
      <c r="D1328" s="6" t="str">
        <f>"Q"&amp;ROUNDUP(MONTH(SalesData[[#This Row],[Order Date]])/3,0)</f>
        <v>Q1</v>
      </c>
      <c r="E1328" s="7">
        <f>MONTH(SalesData[[#This Row],[Order Date]])</f>
        <v>1</v>
      </c>
      <c r="F1328" s="6" t="str">
        <f>TEXT(SalesData[[#This Row],[Order Date]],"mmm")</f>
        <v>Jan</v>
      </c>
      <c r="G1328" s="8" t="s">
        <v>61</v>
      </c>
      <c r="H1328" s="8" t="s">
        <v>69</v>
      </c>
      <c r="I1328" s="8" t="s">
        <v>23</v>
      </c>
      <c r="J1328" s="8" t="s">
        <v>31</v>
      </c>
      <c r="K1328" s="8" t="s">
        <v>98</v>
      </c>
      <c r="L1328" s="8" t="s">
        <v>99</v>
      </c>
      <c r="M1328" s="7">
        <v>1</v>
      </c>
      <c r="N1328" s="2">
        <v>120.48</v>
      </c>
      <c r="O1328" s="9">
        <v>0</v>
      </c>
      <c r="P1328" s="2">
        <v>69.55</v>
      </c>
      <c r="Q1328" s="2">
        <f t="shared" si="80"/>
        <v>120.48</v>
      </c>
      <c r="R1328" s="2">
        <f t="shared" si="81"/>
        <v>69.55</v>
      </c>
      <c r="S1328" s="2">
        <f t="shared" si="82"/>
        <v>50.930000000000007</v>
      </c>
      <c r="T1328" s="6">
        <f t="shared" si="83"/>
        <v>0.42272576361221786</v>
      </c>
    </row>
    <row r="1329" spans="1:20" ht="15.6" x14ac:dyDescent="0.3">
      <c r="A1329" s="3" t="s">
        <v>1398</v>
      </c>
      <c r="B1329" s="4">
        <v>46221</v>
      </c>
      <c r="C1329" s="5">
        <f>YEAR(SalesData[[#This Row],[Order Date]])</f>
        <v>2026</v>
      </c>
      <c r="D1329" s="6" t="str">
        <f>"Q"&amp;ROUNDUP(MONTH(SalesData[[#This Row],[Order Date]])/3,0)</f>
        <v>Q3</v>
      </c>
      <c r="E1329" s="7">
        <f>MONTH(SalesData[[#This Row],[Order Date]])</f>
        <v>7</v>
      </c>
      <c r="F1329" s="6" t="str">
        <f>TEXT(SalesData[[#This Row],[Order Date]],"mmm")</f>
        <v>Jul</v>
      </c>
      <c r="G1329" s="8" t="s">
        <v>54</v>
      </c>
      <c r="H1329" s="8" t="s">
        <v>82</v>
      </c>
      <c r="I1329" s="8" t="s">
        <v>30</v>
      </c>
      <c r="J1329" s="8" t="s">
        <v>24</v>
      </c>
      <c r="K1329" s="8" t="s">
        <v>51</v>
      </c>
      <c r="L1329" s="8" t="s">
        <v>95</v>
      </c>
      <c r="M1329" s="7">
        <v>2</v>
      </c>
      <c r="N1329" s="2">
        <v>81.739999999999995</v>
      </c>
      <c r="O1329" s="9">
        <v>0</v>
      </c>
      <c r="P1329" s="2">
        <v>42.75</v>
      </c>
      <c r="Q1329" s="2">
        <f t="shared" si="80"/>
        <v>163.47999999999999</v>
      </c>
      <c r="R1329" s="2">
        <f t="shared" si="81"/>
        <v>85.5</v>
      </c>
      <c r="S1329" s="2">
        <f t="shared" si="82"/>
        <v>77.97999999999999</v>
      </c>
      <c r="T1329" s="6">
        <f t="shared" si="83"/>
        <v>0.47700024467824809</v>
      </c>
    </row>
    <row r="1330" spans="1:20" ht="15.6" x14ac:dyDescent="0.3">
      <c r="A1330" s="3" t="s">
        <v>1399</v>
      </c>
      <c r="B1330" s="4">
        <v>46040</v>
      </c>
      <c r="C1330" s="5">
        <f>YEAR(SalesData[[#This Row],[Order Date]])</f>
        <v>2026</v>
      </c>
      <c r="D1330" s="6" t="str">
        <f>"Q"&amp;ROUNDUP(MONTH(SalesData[[#This Row],[Order Date]])/3,0)</f>
        <v>Q1</v>
      </c>
      <c r="E1330" s="7">
        <f>MONTH(SalesData[[#This Row],[Order Date]])</f>
        <v>1</v>
      </c>
      <c r="F1330" s="6" t="str">
        <f>TEXT(SalesData[[#This Row],[Order Date]],"mmm")</f>
        <v>Jan</v>
      </c>
      <c r="G1330" s="8" t="s">
        <v>21</v>
      </c>
      <c r="H1330" s="8" t="s">
        <v>42</v>
      </c>
      <c r="I1330" s="8" t="s">
        <v>48</v>
      </c>
      <c r="J1330" s="8" t="s">
        <v>24</v>
      </c>
      <c r="K1330" s="8" t="s">
        <v>51</v>
      </c>
      <c r="L1330" s="8" t="s">
        <v>58</v>
      </c>
      <c r="M1330" s="7">
        <v>1</v>
      </c>
      <c r="N1330" s="2">
        <v>104.36</v>
      </c>
      <c r="O1330" s="9">
        <v>0</v>
      </c>
      <c r="P1330" s="2">
        <v>51.63</v>
      </c>
      <c r="Q1330" s="2">
        <f t="shared" si="80"/>
        <v>104.36</v>
      </c>
      <c r="R1330" s="2">
        <f t="shared" si="81"/>
        <v>51.63</v>
      </c>
      <c r="S1330" s="2">
        <f t="shared" si="82"/>
        <v>52.73</v>
      </c>
      <c r="T1330" s="6">
        <f t="shared" si="83"/>
        <v>0.50527021847451126</v>
      </c>
    </row>
    <row r="1331" spans="1:20" ht="15.6" x14ac:dyDescent="0.3">
      <c r="A1331" s="3" t="s">
        <v>1400</v>
      </c>
      <c r="B1331" s="4">
        <v>46296</v>
      </c>
      <c r="C1331" s="5">
        <f>YEAR(SalesData[[#This Row],[Order Date]])</f>
        <v>2026</v>
      </c>
      <c r="D1331" s="6" t="str">
        <f>"Q"&amp;ROUNDUP(MONTH(SalesData[[#This Row],[Order Date]])/3,0)</f>
        <v>Q4</v>
      </c>
      <c r="E1331" s="7">
        <f>MONTH(SalesData[[#This Row],[Order Date]])</f>
        <v>10</v>
      </c>
      <c r="F1331" s="6" t="str">
        <f>TEXT(SalesData[[#This Row],[Order Date]],"mmm")</f>
        <v>Oct</v>
      </c>
      <c r="G1331" s="8" t="s">
        <v>61</v>
      </c>
      <c r="H1331" s="8" t="s">
        <v>69</v>
      </c>
      <c r="I1331" s="8" t="s">
        <v>30</v>
      </c>
      <c r="J1331" s="8" t="s">
        <v>24</v>
      </c>
      <c r="K1331" s="8" t="s">
        <v>39</v>
      </c>
      <c r="L1331" s="8" t="s">
        <v>106</v>
      </c>
      <c r="M1331" s="7">
        <v>3</v>
      </c>
      <c r="N1331" s="2">
        <v>80.67</v>
      </c>
      <c r="O1331" s="9">
        <v>0</v>
      </c>
      <c r="P1331" s="2">
        <v>39.94</v>
      </c>
      <c r="Q1331" s="2">
        <f t="shared" si="80"/>
        <v>242.01</v>
      </c>
      <c r="R1331" s="2">
        <f t="shared" si="81"/>
        <v>119.82</v>
      </c>
      <c r="S1331" s="2">
        <f t="shared" si="82"/>
        <v>122.19</v>
      </c>
      <c r="T1331" s="6">
        <f t="shared" si="83"/>
        <v>0.50489649188050079</v>
      </c>
    </row>
    <row r="1332" spans="1:20" ht="15.6" x14ac:dyDescent="0.3">
      <c r="A1332" s="3" t="s">
        <v>1401</v>
      </c>
      <c r="B1332" s="4">
        <v>46372</v>
      </c>
      <c r="C1332" s="5">
        <f>YEAR(SalesData[[#This Row],[Order Date]])</f>
        <v>2026</v>
      </c>
      <c r="D1332" s="6" t="str">
        <f>"Q"&amp;ROUNDUP(MONTH(SalesData[[#This Row],[Order Date]])/3,0)</f>
        <v>Q4</v>
      </c>
      <c r="E1332" s="7">
        <f>MONTH(SalesData[[#This Row],[Order Date]])</f>
        <v>12</v>
      </c>
      <c r="F1332" s="6" t="str">
        <f>TEXT(SalesData[[#This Row],[Order Date]],"mmm")</f>
        <v>Dec</v>
      </c>
      <c r="G1332" s="8" t="s">
        <v>54</v>
      </c>
      <c r="H1332" s="8" t="s">
        <v>112</v>
      </c>
      <c r="I1332" s="8" t="s">
        <v>30</v>
      </c>
      <c r="J1332" s="8" t="s">
        <v>31</v>
      </c>
      <c r="K1332" s="8" t="s">
        <v>25</v>
      </c>
      <c r="L1332" s="8" t="s">
        <v>26</v>
      </c>
      <c r="M1332" s="7">
        <v>1</v>
      </c>
      <c r="N1332" s="2">
        <v>154.12</v>
      </c>
      <c r="O1332" s="9">
        <v>0</v>
      </c>
      <c r="P1332" s="2">
        <v>77.45</v>
      </c>
      <c r="Q1332" s="2">
        <f t="shared" si="80"/>
        <v>154.12</v>
      </c>
      <c r="R1332" s="2">
        <f t="shared" si="81"/>
        <v>77.45</v>
      </c>
      <c r="S1332" s="2">
        <f t="shared" si="82"/>
        <v>76.67</v>
      </c>
      <c r="T1332" s="6">
        <f t="shared" si="83"/>
        <v>0.49746950428237735</v>
      </c>
    </row>
    <row r="1333" spans="1:20" ht="15.6" x14ac:dyDescent="0.3">
      <c r="A1333" s="3" t="s">
        <v>1402</v>
      </c>
      <c r="B1333" s="4">
        <v>46312</v>
      </c>
      <c r="C1333" s="5">
        <f>YEAR(SalesData[[#This Row],[Order Date]])</f>
        <v>2026</v>
      </c>
      <c r="D1333" s="6" t="str">
        <f>"Q"&amp;ROUNDUP(MONTH(SalesData[[#This Row],[Order Date]])/3,0)</f>
        <v>Q4</v>
      </c>
      <c r="E1333" s="7">
        <f>MONTH(SalesData[[#This Row],[Order Date]])</f>
        <v>10</v>
      </c>
      <c r="F1333" s="6" t="str">
        <f>TEXT(SalesData[[#This Row],[Order Date]],"mmm")</f>
        <v>Oct</v>
      </c>
      <c r="G1333" s="8" t="s">
        <v>28</v>
      </c>
      <c r="H1333" s="8" t="s">
        <v>35</v>
      </c>
      <c r="I1333" s="8" t="s">
        <v>48</v>
      </c>
      <c r="J1333" s="8" t="s">
        <v>31</v>
      </c>
      <c r="K1333" s="8" t="s">
        <v>25</v>
      </c>
      <c r="L1333" s="8" t="s">
        <v>49</v>
      </c>
      <c r="M1333" s="7">
        <v>1</v>
      </c>
      <c r="N1333" s="2">
        <v>70.81</v>
      </c>
      <c r="O1333" s="9">
        <v>0.15</v>
      </c>
      <c r="P1333" s="2">
        <v>32.93</v>
      </c>
      <c r="Q1333" s="2">
        <f t="shared" si="80"/>
        <v>60.188499999999998</v>
      </c>
      <c r="R1333" s="2">
        <f t="shared" si="81"/>
        <v>32.93</v>
      </c>
      <c r="S1333" s="2">
        <f t="shared" si="82"/>
        <v>27.258499999999998</v>
      </c>
      <c r="T1333" s="6">
        <f t="shared" si="83"/>
        <v>0.45288551799762411</v>
      </c>
    </row>
    <row r="1334" spans="1:20" ht="15.6" x14ac:dyDescent="0.3">
      <c r="A1334" s="3" t="s">
        <v>1403</v>
      </c>
      <c r="B1334" s="4">
        <v>46232</v>
      </c>
      <c r="C1334" s="5">
        <f>YEAR(SalesData[[#This Row],[Order Date]])</f>
        <v>2026</v>
      </c>
      <c r="D1334" s="6" t="str">
        <f>"Q"&amp;ROUNDUP(MONTH(SalesData[[#This Row],[Order Date]])/3,0)</f>
        <v>Q3</v>
      </c>
      <c r="E1334" s="7">
        <f>MONTH(SalesData[[#This Row],[Order Date]])</f>
        <v>7</v>
      </c>
      <c r="F1334" s="6" t="str">
        <f>TEXT(SalesData[[#This Row],[Order Date]],"mmm")</f>
        <v>Jul</v>
      </c>
      <c r="G1334" s="8" t="s">
        <v>28</v>
      </c>
      <c r="H1334" s="8" t="s">
        <v>29</v>
      </c>
      <c r="I1334" s="8" t="s">
        <v>30</v>
      </c>
      <c r="J1334" s="8" t="s">
        <v>31</v>
      </c>
      <c r="K1334" s="8" t="s">
        <v>39</v>
      </c>
      <c r="L1334" s="8" t="s">
        <v>40</v>
      </c>
      <c r="M1334" s="7">
        <v>1</v>
      </c>
      <c r="N1334" s="2">
        <v>195.34</v>
      </c>
      <c r="O1334" s="9">
        <v>0.05</v>
      </c>
      <c r="P1334" s="2">
        <v>106.6</v>
      </c>
      <c r="Q1334" s="2">
        <f t="shared" si="80"/>
        <v>185.57300000000001</v>
      </c>
      <c r="R1334" s="2">
        <f t="shared" si="81"/>
        <v>106.6</v>
      </c>
      <c r="S1334" s="2">
        <f t="shared" si="82"/>
        <v>78.973000000000013</v>
      </c>
      <c r="T1334" s="6">
        <f t="shared" si="83"/>
        <v>0.42556298599472991</v>
      </c>
    </row>
    <row r="1335" spans="1:20" ht="15.6" x14ac:dyDescent="0.3">
      <c r="A1335" s="3" t="s">
        <v>1404</v>
      </c>
      <c r="B1335" s="4">
        <v>46240</v>
      </c>
      <c r="C1335" s="5">
        <f>YEAR(SalesData[[#This Row],[Order Date]])</f>
        <v>2026</v>
      </c>
      <c r="D1335" s="6" t="str">
        <f>"Q"&amp;ROUNDUP(MONTH(SalesData[[#This Row],[Order Date]])/3,0)</f>
        <v>Q3</v>
      </c>
      <c r="E1335" s="7">
        <f>MONTH(SalesData[[#This Row],[Order Date]])</f>
        <v>8</v>
      </c>
      <c r="F1335" s="6" t="str">
        <f>TEXT(SalesData[[#This Row],[Order Date]],"mmm")</f>
        <v>Aug</v>
      </c>
      <c r="G1335" s="8" t="s">
        <v>61</v>
      </c>
      <c r="H1335" s="8" t="s">
        <v>105</v>
      </c>
      <c r="I1335" s="8" t="s">
        <v>48</v>
      </c>
      <c r="J1335" s="8" t="s">
        <v>31</v>
      </c>
      <c r="K1335" s="8" t="s">
        <v>25</v>
      </c>
      <c r="L1335" s="8" t="s">
        <v>74</v>
      </c>
      <c r="M1335" s="7">
        <v>3</v>
      </c>
      <c r="N1335" s="2">
        <v>91.57</v>
      </c>
      <c r="O1335" s="9">
        <v>0</v>
      </c>
      <c r="P1335" s="2">
        <v>44.52</v>
      </c>
      <c r="Q1335" s="2">
        <f t="shared" si="80"/>
        <v>274.70999999999998</v>
      </c>
      <c r="R1335" s="2">
        <f t="shared" si="81"/>
        <v>133.56</v>
      </c>
      <c r="S1335" s="2">
        <f t="shared" si="82"/>
        <v>141.14999999999998</v>
      </c>
      <c r="T1335" s="6">
        <f t="shared" si="83"/>
        <v>0.51381456808998571</v>
      </c>
    </row>
    <row r="1336" spans="1:20" ht="15.6" x14ac:dyDescent="0.3">
      <c r="A1336" s="3" t="s">
        <v>1405</v>
      </c>
      <c r="B1336" s="4">
        <v>46192</v>
      </c>
      <c r="C1336" s="5">
        <f>YEAR(SalesData[[#This Row],[Order Date]])</f>
        <v>2026</v>
      </c>
      <c r="D1336" s="6" t="str">
        <f>"Q"&amp;ROUNDUP(MONTH(SalesData[[#This Row],[Order Date]])/3,0)</f>
        <v>Q2</v>
      </c>
      <c r="E1336" s="7">
        <f>MONTH(SalesData[[#This Row],[Order Date]])</f>
        <v>6</v>
      </c>
      <c r="F1336" s="6" t="str">
        <f>TEXT(SalesData[[#This Row],[Order Date]],"mmm")</f>
        <v>Jun</v>
      </c>
      <c r="G1336" s="8" t="s">
        <v>28</v>
      </c>
      <c r="H1336" s="8" t="s">
        <v>86</v>
      </c>
      <c r="I1336" s="8" t="s">
        <v>30</v>
      </c>
      <c r="J1336" s="8" t="s">
        <v>24</v>
      </c>
      <c r="K1336" s="8" t="s">
        <v>25</v>
      </c>
      <c r="L1336" s="8" t="s">
        <v>70</v>
      </c>
      <c r="M1336" s="7">
        <v>2</v>
      </c>
      <c r="N1336" s="2">
        <v>143.1</v>
      </c>
      <c r="O1336" s="9">
        <v>0</v>
      </c>
      <c r="P1336" s="2">
        <v>78.11</v>
      </c>
      <c r="Q1336" s="2">
        <f t="shared" si="80"/>
        <v>286.2</v>
      </c>
      <c r="R1336" s="2">
        <f t="shared" si="81"/>
        <v>156.22</v>
      </c>
      <c r="S1336" s="2">
        <f t="shared" si="82"/>
        <v>129.97999999999999</v>
      </c>
      <c r="T1336" s="6">
        <f t="shared" si="83"/>
        <v>0.45415793151642209</v>
      </c>
    </row>
    <row r="1337" spans="1:20" ht="15.6" x14ac:dyDescent="0.3">
      <c r="A1337" s="3" t="s">
        <v>1406</v>
      </c>
      <c r="B1337" s="4">
        <v>46313</v>
      </c>
      <c r="C1337" s="5">
        <f>YEAR(SalesData[[#This Row],[Order Date]])</f>
        <v>2026</v>
      </c>
      <c r="D1337" s="6" t="str">
        <f>"Q"&amp;ROUNDUP(MONTH(SalesData[[#This Row],[Order Date]])/3,0)</f>
        <v>Q4</v>
      </c>
      <c r="E1337" s="7">
        <f>MONTH(SalesData[[#This Row],[Order Date]])</f>
        <v>10</v>
      </c>
      <c r="F1337" s="6" t="str">
        <f>TEXT(SalesData[[#This Row],[Order Date]],"mmm")</f>
        <v>Oct</v>
      </c>
      <c r="G1337" s="8" t="s">
        <v>28</v>
      </c>
      <c r="H1337" s="8" t="s">
        <v>86</v>
      </c>
      <c r="I1337" s="8" t="s">
        <v>30</v>
      </c>
      <c r="J1337" s="8" t="s">
        <v>31</v>
      </c>
      <c r="K1337" s="8" t="s">
        <v>51</v>
      </c>
      <c r="L1337" s="8" t="s">
        <v>52</v>
      </c>
      <c r="M1337" s="7">
        <v>3</v>
      </c>
      <c r="N1337" s="2">
        <v>51.62</v>
      </c>
      <c r="O1337" s="9">
        <v>0.1</v>
      </c>
      <c r="P1337" s="2">
        <v>22.94</v>
      </c>
      <c r="Q1337" s="2">
        <f t="shared" si="80"/>
        <v>139.374</v>
      </c>
      <c r="R1337" s="2">
        <f t="shared" si="81"/>
        <v>68.820000000000007</v>
      </c>
      <c r="S1337" s="2">
        <f t="shared" si="82"/>
        <v>70.553999999999988</v>
      </c>
      <c r="T1337" s="6">
        <f t="shared" si="83"/>
        <v>0.50622067243531788</v>
      </c>
    </row>
    <row r="1338" spans="1:20" ht="15.6" x14ac:dyDescent="0.3">
      <c r="A1338" s="3" t="s">
        <v>1407</v>
      </c>
      <c r="B1338" s="4">
        <v>46278</v>
      </c>
      <c r="C1338" s="5">
        <f>YEAR(SalesData[[#This Row],[Order Date]])</f>
        <v>2026</v>
      </c>
      <c r="D1338" s="6" t="str">
        <f>"Q"&amp;ROUNDUP(MONTH(SalesData[[#This Row],[Order Date]])/3,0)</f>
        <v>Q3</v>
      </c>
      <c r="E1338" s="7">
        <f>MONTH(SalesData[[#This Row],[Order Date]])</f>
        <v>9</v>
      </c>
      <c r="F1338" s="6" t="str">
        <f>TEXT(SalesData[[#This Row],[Order Date]],"mmm")</f>
        <v>Sep</v>
      </c>
      <c r="G1338" s="8" t="s">
        <v>21</v>
      </c>
      <c r="H1338" s="8" t="s">
        <v>89</v>
      </c>
      <c r="I1338" s="8" t="s">
        <v>30</v>
      </c>
      <c r="J1338" s="8" t="s">
        <v>31</v>
      </c>
      <c r="K1338" s="8" t="s">
        <v>39</v>
      </c>
      <c r="L1338" s="8" t="s">
        <v>67</v>
      </c>
      <c r="M1338" s="7">
        <v>2</v>
      </c>
      <c r="N1338" s="2">
        <v>124.04</v>
      </c>
      <c r="O1338" s="9">
        <v>0.05</v>
      </c>
      <c r="P1338" s="2">
        <v>59.29</v>
      </c>
      <c r="Q1338" s="2">
        <f t="shared" si="80"/>
        <v>235.67599999999999</v>
      </c>
      <c r="R1338" s="2">
        <f t="shared" si="81"/>
        <v>118.58</v>
      </c>
      <c r="S1338" s="2">
        <f t="shared" si="82"/>
        <v>117.09599999999999</v>
      </c>
      <c r="T1338" s="6">
        <f t="shared" si="83"/>
        <v>0.49685160983723414</v>
      </c>
    </row>
    <row r="1339" spans="1:20" ht="15.6" x14ac:dyDescent="0.3">
      <c r="A1339" s="3" t="s">
        <v>1408</v>
      </c>
      <c r="B1339" s="4">
        <v>46126</v>
      </c>
      <c r="C1339" s="5">
        <f>YEAR(SalesData[[#This Row],[Order Date]])</f>
        <v>2026</v>
      </c>
      <c r="D1339" s="6" t="str">
        <f>"Q"&amp;ROUNDUP(MONTH(SalesData[[#This Row],[Order Date]])/3,0)</f>
        <v>Q2</v>
      </c>
      <c r="E1339" s="7">
        <f>MONTH(SalesData[[#This Row],[Order Date]])</f>
        <v>4</v>
      </c>
      <c r="F1339" s="6" t="str">
        <f>TEXT(SalesData[[#This Row],[Order Date]],"mmm")</f>
        <v>Apr</v>
      </c>
      <c r="G1339" s="8" t="s">
        <v>21</v>
      </c>
      <c r="H1339" s="8" t="s">
        <v>89</v>
      </c>
      <c r="I1339" s="8" t="s">
        <v>30</v>
      </c>
      <c r="J1339" s="8" t="s">
        <v>31</v>
      </c>
      <c r="K1339" s="8" t="s">
        <v>98</v>
      </c>
      <c r="L1339" s="8" t="s">
        <v>131</v>
      </c>
      <c r="M1339" s="7">
        <v>2</v>
      </c>
      <c r="N1339" s="2">
        <v>40.909999999999997</v>
      </c>
      <c r="O1339" s="9">
        <v>0.1</v>
      </c>
      <c r="P1339" s="2">
        <v>14.95</v>
      </c>
      <c r="Q1339" s="2">
        <f t="shared" si="80"/>
        <v>73.637999999999991</v>
      </c>
      <c r="R1339" s="2">
        <f t="shared" si="81"/>
        <v>29.9</v>
      </c>
      <c r="S1339" s="2">
        <f t="shared" si="82"/>
        <v>43.737999999999992</v>
      </c>
      <c r="T1339" s="6">
        <f t="shared" si="83"/>
        <v>0.59395964040305271</v>
      </c>
    </row>
    <row r="1340" spans="1:20" ht="15.6" x14ac:dyDescent="0.3">
      <c r="A1340" s="3" t="s">
        <v>1409</v>
      </c>
      <c r="B1340" s="4">
        <v>46189</v>
      </c>
      <c r="C1340" s="5">
        <f>YEAR(SalesData[[#This Row],[Order Date]])</f>
        <v>2026</v>
      </c>
      <c r="D1340" s="6" t="str">
        <f>"Q"&amp;ROUNDUP(MONTH(SalesData[[#This Row],[Order Date]])/3,0)</f>
        <v>Q2</v>
      </c>
      <c r="E1340" s="7">
        <f>MONTH(SalesData[[#This Row],[Order Date]])</f>
        <v>6</v>
      </c>
      <c r="F1340" s="6" t="str">
        <f>TEXT(SalesData[[#This Row],[Order Date]],"mmm")</f>
        <v>Jun</v>
      </c>
      <c r="G1340" s="8" t="s">
        <v>21</v>
      </c>
      <c r="H1340" s="8" t="s">
        <v>89</v>
      </c>
      <c r="I1340" s="8" t="s">
        <v>30</v>
      </c>
      <c r="J1340" s="8" t="s">
        <v>31</v>
      </c>
      <c r="K1340" s="8" t="s">
        <v>32</v>
      </c>
      <c r="L1340" s="8" t="s">
        <v>46</v>
      </c>
      <c r="M1340" s="7">
        <v>3</v>
      </c>
      <c r="N1340" s="2">
        <v>163.65</v>
      </c>
      <c r="O1340" s="9">
        <v>0.15</v>
      </c>
      <c r="P1340" s="2">
        <v>85.8</v>
      </c>
      <c r="Q1340" s="2">
        <f t="shared" si="80"/>
        <v>417.3075</v>
      </c>
      <c r="R1340" s="2">
        <f t="shared" si="81"/>
        <v>257.39999999999998</v>
      </c>
      <c r="S1340" s="2">
        <f t="shared" si="82"/>
        <v>159.90750000000003</v>
      </c>
      <c r="T1340" s="6">
        <f t="shared" si="83"/>
        <v>0.38318865584730688</v>
      </c>
    </row>
    <row r="1341" spans="1:20" ht="15.6" x14ac:dyDescent="0.3">
      <c r="A1341" s="3" t="s">
        <v>1410</v>
      </c>
      <c r="B1341" s="4">
        <v>46192</v>
      </c>
      <c r="C1341" s="5">
        <f>YEAR(SalesData[[#This Row],[Order Date]])</f>
        <v>2026</v>
      </c>
      <c r="D1341" s="6" t="str">
        <f>"Q"&amp;ROUNDUP(MONTH(SalesData[[#This Row],[Order Date]])/3,0)</f>
        <v>Q2</v>
      </c>
      <c r="E1341" s="7">
        <f>MONTH(SalesData[[#This Row],[Order Date]])</f>
        <v>6</v>
      </c>
      <c r="F1341" s="6" t="str">
        <f>TEXT(SalesData[[#This Row],[Order Date]],"mmm")</f>
        <v>Jun</v>
      </c>
      <c r="G1341" s="8" t="s">
        <v>54</v>
      </c>
      <c r="H1341" s="8" t="s">
        <v>92</v>
      </c>
      <c r="I1341" s="8" t="s">
        <v>48</v>
      </c>
      <c r="J1341" s="8" t="s">
        <v>24</v>
      </c>
      <c r="K1341" s="8" t="s">
        <v>39</v>
      </c>
      <c r="L1341" s="8" t="s">
        <v>67</v>
      </c>
      <c r="M1341" s="7">
        <v>4</v>
      </c>
      <c r="N1341" s="2">
        <v>123.89</v>
      </c>
      <c r="O1341" s="9">
        <v>0</v>
      </c>
      <c r="P1341" s="2">
        <v>59.42</v>
      </c>
      <c r="Q1341" s="2">
        <f t="shared" si="80"/>
        <v>495.56</v>
      </c>
      <c r="R1341" s="2">
        <f t="shared" si="81"/>
        <v>237.68</v>
      </c>
      <c r="S1341" s="2">
        <f t="shared" si="82"/>
        <v>257.88</v>
      </c>
      <c r="T1341" s="6">
        <f t="shared" si="83"/>
        <v>0.5203809831301961</v>
      </c>
    </row>
    <row r="1342" spans="1:20" ht="15.6" x14ac:dyDescent="0.3">
      <c r="A1342" s="3" t="s">
        <v>1411</v>
      </c>
      <c r="B1342" s="4">
        <v>46050</v>
      </c>
      <c r="C1342" s="5">
        <f>YEAR(SalesData[[#This Row],[Order Date]])</f>
        <v>2026</v>
      </c>
      <c r="D1342" s="6" t="str">
        <f>"Q"&amp;ROUNDUP(MONTH(SalesData[[#This Row],[Order Date]])/3,0)</f>
        <v>Q1</v>
      </c>
      <c r="E1342" s="7">
        <f>MONTH(SalesData[[#This Row],[Order Date]])</f>
        <v>1</v>
      </c>
      <c r="F1342" s="6" t="str">
        <f>TEXT(SalesData[[#This Row],[Order Date]],"mmm")</f>
        <v>Jan</v>
      </c>
      <c r="G1342" s="8" t="s">
        <v>61</v>
      </c>
      <c r="H1342" s="8" t="s">
        <v>105</v>
      </c>
      <c r="I1342" s="8" t="s">
        <v>30</v>
      </c>
      <c r="J1342" s="8" t="s">
        <v>36</v>
      </c>
      <c r="K1342" s="8" t="s">
        <v>25</v>
      </c>
      <c r="L1342" s="8" t="s">
        <v>74</v>
      </c>
      <c r="M1342" s="7">
        <v>4</v>
      </c>
      <c r="N1342" s="2">
        <v>91.46</v>
      </c>
      <c r="O1342" s="9">
        <v>0</v>
      </c>
      <c r="P1342" s="2">
        <v>44.04</v>
      </c>
      <c r="Q1342" s="2">
        <f t="shared" si="80"/>
        <v>365.84</v>
      </c>
      <c r="R1342" s="2">
        <f t="shared" si="81"/>
        <v>176.16</v>
      </c>
      <c r="S1342" s="2">
        <f t="shared" si="82"/>
        <v>189.67999999999998</v>
      </c>
      <c r="T1342" s="6">
        <f t="shared" si="83"/>
        <v>0.51847802317953207</v>
      </c>
    </row>
    <row r="1343" spans="1:20" ht="15.6" x14ac:dyDescent="0.3">
      <c r="A1343" s="3" t="s">
        <v>1412</v>
      </c>
      <c r="B1343" s="4">
        <v>46270</v>
      </c>
      <c r="C1343" s="5">
        <f>YEAR(SalesData[[#This Row],[Order Date]])</f>
        <v>2026</v>
      </c>
      <c r="D1343" s="6" t="str">
        <f>"Q"&amp;ROUNDUP(MONTH(SalesData[[#This Row],[Order Date]])/3,0)</f>
        <v>Q3</v>
      </c>
      <c r="E1343" s="7">
        <f>MONTH(SalesData[[#This Row],[Order Date]])</f>
        <v>9</v>
      </c>
      <c r="F1343" s="6" t="str">
        <f>TEXT(SalesData[[#This Row],[Order Date]],"mmm")</f>
        <v>Sep</v>
      </c>
      <c r="G1343" s="8" t="s">
        <v>61</v>
      </c>
      <c r="H1343" s="8" t="s">
        <v>105</v>
      </c>
      <c r="I1343" s="8" t="s">
        <v>23</v>
      </c>
      <c r="J1343" s="8" t="s">
        <v>24</v>
      </c>
      <c r="K1343" s="8" t="s">
        <v>25</v>
      </c>
      <c r="L1343" s="8" t="s">
        <v>70</v>
      </c>
      <c r="M1343" s="7">
        <v>2</v>
      </c>
      <c r="N1343" s="2">
        <v>142.44</v>
      </c>
      <c r="O1343" s="9">
        <v>0</v>
      </c>
      <c r="P1343" s="2">
        <v>77.33</v>
      </c>
      <c r="Q1343" s="2">
        <f t="shared" si="80"/>
        <v>284.88</v>
      </c>
      <c r="R1343" s="2">
        <f t="shared" si="81"/>
        <v>154.66</v>
      </c>
      <c r="S1343" s="2">
        <f t="shared" si="82"/>
        <v>130.22</v>
      </c>
      <c r="T1343" s="6">
        <f t="shared" si="83"/>
        <v>0.45710474585790506</v>
      </c>
    </row>
    <row r="1344" spans="1:20" ht="15.6" x14ac:dyDescent="0.3">
      <c r="A1344" s="3" t="s">
        <v>1413</v>
      </c>
      <c r="B1344" s="4">
        <v>46183</v>
      </c>
      <c r="C1344" s="5">
        <f>YEAR(SalesData[[#This Row],[Order Date]])</f>
        <v>2026</v>
      </c>
      <c r="D1344" s="6" t="str">
        <f>"Q"&amp;ROUNDUP(MONTH(SalesData[[#This Row],[Order Date]])/3,0)</f>
        <v>Q2</v>
      </c>
      <c r="E1344" s="7">
        <f>MONTH(SalesData[[#This Row],[Order Date]])</f>
        <v>6</v>
      </c>
      <c r="F1344" s="6" t="str">
        <f>TEXT(SalesData[[#This Row],[Order Date]],"mmm")</f>
        <v>Jun</v>
      </c>
      <c r="G1344" s="8" t="s">
        <v>54</v>
      </c>
      <c r="H1344" s="8" t="s">
        <v>55</v>
      </c>
      <c r="I1344" s="8" t="s">
        <v>23</v>
      </c>
      <c r="J1344" s="8" t="s">
        <v>24</v>
      </c>
      <c r="K1344" s="8" t="s">
        <v>39</v>
      </c>
      <c r="L1344" s="8" t="s">
        <v>106</v>
      </c>
      <c r="M1344" s="7">
        <v>1</v>
      </c>
      <c r="N1344" s="2">
        <v>82.21</v>
      </c>
      <c r="O1344" s="9">
        <v>0.05</v>
      </c>
      <c r="P1344" s="2">
        <v>39.04</v>
      </c>
      <c r="Q1344" s="2">
        <f t="shared" si="80"/>
        <v>78.099499999999992</v>
      </c>
      <c r="R1344" s="2">
        <f t="shared" si="81"/>
        <v>39.04</v>
      </c>
      <c r="S1344" s="2">
        <f t="shared" si="82"/>
        <v>39.059499999999993</v>
      </c>
      <c r="T1344" s="6">
        <f t="shared" si="83"/>
        <v>0.50012484074802011</v>
      </c>
    </row>
    <row r="1345" spans="1:20" ht="15.6" x14ac:dyDescent="0.3">
      <c r="A1345" s="3" t="s">
        <v>1414</v>
      </c>
      <c r="B1345" s="4">
        <v>46180</v>
      </c>
      <c r="C1345" s="5">
        <f>YEAR(SalesData[[#This Row],[Order Date]])</f>
        <v>2026</v>
      </c>
      <c r="D1345" s="6" t="str">
        <f>"Q"&amp;ROUNDUP(MONTH(SalesData[[#This Row],[Order Date]])/3,0)</f>
        <v>Q2</v>
      </c>
      <c r="E1345" s="7">
        <f>MONTH(SalesData[[#This Row],[Order Date]])</f>
        <v>6</v>
      </c>
      <c r="F1345" s="6" t="str">
        <f>TEXT(SalesData[[#This Row],[Order Date]],"mmm")</f>
        <v>Jun</v>
      </c>
      <c r="G1345" s="8" t="s">
        <v>28</v>
      </c>
      <c r="H1345" s="8" t="s">
        <v>86</v>
      </c>
      <c r="I1345" s="8" t="s">
        <v>45</v>
      </c>
      <c r="J1345" s="8" t="s">
        <v>24</v>
      </c>
      <c r="K1345" s="8" t="s">
        <v>39</v>
      </c>
      <c r="L1345" s="8" t="s">
        <v>125</v>
      </c>
      <c r="M1345" s="7">
        <v>10</v>
      </c>
      <c r="N1345" s="2">
        <v>338.26</v>
      </c>
      <c r="O1345" s="9">
        <v>0.05</v>
      </c>
      <c r="P1345" s="2">
        <v>197.42</v>
      </c>
      <c r="Q1345" s="2">
        <f t="shared" si="80"/>
        <v>3213.47</v>
      </c>
      <c r="R1345" s="2">
        <f t="shared" si="81"/>
        <v>1974.1999999999998</v>
      </c>
      <c r="S1345" s="2">
        <f t="shared" si="82"/>
        <v>1239.27</v>
      </c>
      <c r="T1345" s="6">
        <f t="shared" si="83"/>
        <v>0.38564853569505864</v>
      </c>
    </row>
    <row r="1346" spans="1:20" ht="15.6" x14ac:dyDescent="0.3">
      <c r="A1346" s="3" t="s">
        <v>1415</v>
      </c>
      <c r="B1346" s="4">
        <v>46097</v>
      </c>
      <c r="C1346" s="5">
        <f>YEAR(SalesData[[#This Row],[Order Date]])</f>
        <v>2026</v>
      </c>
      <c r="D1346" s="6" t="str">
        <f>"Q"&amp;ROUNDUP(MONTH(SalesData[[#This Row],[Order Date]])/3,0)</f>
        <v>Q1</v>
      </c>
      <c r="E1346" s="7">
        <f>MONTH(SalesData[[#This Row],[Order Date]])</f>
        <v>3</v>
      </c>
      <c r="F1346" s="6" t="str">
        <f>TEXT(SalesData[[#This Row],[Order Date]],"mmm")</f>
        <v>Mar</v>
      </c>
      <c r="G1346" s="8" t="s">
        <v>28</v>
      </c>
      <c r="H1346" s="8" t="s">
        <v>29</v>
      </c>
      <c r="I1346" s="8" t="s">
        <v>45</v>
      </c>
      <c r="J1346" s="8" t="s">
        <v>36</v>
      </c>
      <c r="K1346" s="8" t="s">
        <v>98</v>
      </c>
      <c r="L1346" s="8" t="s">
        <v>122</v>
      </c>
      <c r="M1346" s="7">
        <v>12</v>
      </c>
      <c r="N1346" s="2">
        <v>36.44</v>
      </c>
      <c r="O1346" s="9">
        <v>0.05</v>
      </c>
      <c r="P1346" s="2">
        <v>13.65</v>
      </c>
      <c r="Q1346" s="2">
        <f t="shared" si="80"/>
        <v>415.41599999999994</v>
      </c>
      <c r="R1346" s="2">
        <f t="shared" si="81"/>
        <v>163.80000000000001</v>
      </c>
      <c r="S1346" s="2">
        <f t="shared" si="82"/>
        <v>251.61599999999993</v>
      </c>
      <c r="T1346" s="6">
        <f t="shared" si="83"/>
        <v>0.60569645848980291</v>
      </c>
    </row>
    <row r="1347" spans="1:20" ht="15.6" x14ac:dyDescent="0.3">
      <c r="A1347" s="3" t="s">
        <v>1416</v>
      </c>
      <c r="B1347" s="4">
        <v>46356</v>
      </c>
      <c r="C1347" s="5">
        <f>YEAR(SalesData[[#This Row],[Order Date]])</f>
        <v>2026</v>
      </c>
      <c r="D1347" s="6" t="str">
        <f>"Q"&amp;ROUNDUP(MONTH(SalesData[[#This Row],[Order Date]])/3,0)</f>
        <v>Q4</v>
      </c>
      <c r="E1347" s="7">
        <f>MONTH(SalesData[[#This Row],[Order Date]])</f>
        <v>11</v>
      </c>
      <c r="F1347" s="6" t="str">
        <f>TEXT(SalesData[[#This Row],[Order Date]],"mmm")</f>
        <v>Nov</v>
      </c>
      <c r="G1347" s="8" t="s">
        <v>21</v>
      </c>
      <c r="H1347" s="8" t="s">
        <v>42</v>
      </c>
      <c r="I1347" s="8" t="s">
        <v>30</v>
      </c>
      <c r="J1347" s="8" t="s">
        <v>31</v>
      </c>
      <c r="K1347" s="8" t="s">
        <v>39</v>
      </c>
      <c r="L1347" s="8" t="s">
        <v>106</v>
      </c>
      <c r="M1347" s="7">
        <v>1</v>
      </c>
      <c r="N1347" s="2">
        <v>83.14</v>
      </c>
      <c r="O1347" s="9">
        <v>0</v>
      </c>
      <c r="P1347" s="2">
        <v>39.369999999999997</v>
      </c>
      <c r="Q1347" s="2">
        <f t="shared" si="80"/>
        <v>83.14</v>
      </c>
      <c r="R1347" s="2">
        <f t="shared" si="81"/>
        <v>39.369999999999997</v>
      </c>
      <c r="S1347" s="2">
        <f t="shared" si="82"/>
        <v>43.77</v>
      </c>
      <c r="T1347" s="6">
        <f t="shared" si="83"/>
        <v>0.52646139042578788</v>
      </c>
    </row>
    <row r="1348" spans="1:20" ht="15.6" x14ac:dyDescent="0.3">
      <c r="A1348" s="3" t="s">
        <v>1417</v>
      </c>
      <c r="B1348" s="4">
        <v>46187</v>
      </c>
      <c r="C1348" s="5">
        <f>YEAR(SalesData[[#This Row],[Order Date]])</f>
        <v>2026</v>
      </c>
      <c r="D1348" s="6" t="str">
        <f>"Q"&amp;ROUNDUP(MONTH(SalesData[[#This Row],[Order Date]])/3,0)</f>
        <v>Q2</v>
      </c>
      <c r="E1348" s="7">
        <f>MONTH(SalesData[[#This Row],[Order Date]])</f>
        <v>6</v>
      </c>
      <c r="F1348" s="6" t="str">
        <f>TEXT(SalesData[[#This Row],[Order Date]],"mmm")</f>
        <v>Jun</v>
      </c>
      <c r="G1348" s="8" t="s">
        <v>28</v>
      </c>
      <c r="H1348" s="8" t="s">
        <v>29</v>
      </c>
      <c r="I1348" s="8" t="s">
        <v>23</v>
      </c>
      <c r="J1348" s="8" t="s">
        <v>31</v>
      </c>
      <c r="K1348" s="8" t="s">
        <v>32</v>
      </c>
      <c r="L1348" s="8" t="s">
        <v>33</v>
      </c>
      <c r="M1348" s="7">
        <v>5</v>
      </c>
      <c r="N1348" s="2">
        <v>36.72</v>
      </c>
      <c r="O1348" s="9">
        <v>0.15</v>
      </c>
      <c r="P1348" s="2">
        <v>13.2</v>
      </c>
      <c r="Q1348" s="2">
        <f t="shared" ref="Q1348:Q1411" si="84">M1348*N1348*(1-O1348)</f>
        <v>156.06</v>
      </c>
      <c r="R1348" s="2">
        <f t="shared" ref="R1348:R1411" si="85">M1348*P1348</f>
        <v>66</v>
      </c>
      <c r="S1348" s="2">
        <f t="shared" ref="S1348:S1411" si="86">Q1348-R1348</f>
        <v>90.06</v>
      </c>
      <c r="T1348" s="6">
        <f t="shared" ref="T1348:T1411" si="87">IFERROR(S1348/Q1348,0)</f>
        <v>0.57708573625528647</v>
      </c>
    </row>
    <row r="1349" spans="1:20" ht="15.6" x14ac:dyDescent="0.3">
      <c r="A1349" s="3" t="s">
        <v>1418</v>
      </c>
      <c r="B1349" s="4">
        <v>46371</v>
      </c>
      <c r="C1349" s="5">
        <f>YEAR(SalesData[[#This Row],[Order Date]])</f>
        <v>2026</v>
      </c>
      <c r="D1349" s="6" t="str">
        <f>"Q"&amp;ROUNDUP(MONTH(SalesData[[#This Row],[Order Date]])/3,0)</f>
        <v>Q4</v>
      </c>
      <c r="E1349" s="7">
        <f>MONTH(SalesData[[#This Row],[Order Date]])</f>
        <v>12</v>
      </c>
      <c r="F1349" s="6" t="str">
        <f>TEXT(SalesData[[#This Row],[Order Date]],"mmm")</f>
        <v>Dec</v>
      </c>
      <c r="G1349" s="8" t="s">
        <v>54</v>
      </c>
      <c r="H1349" s="8" t="s">
        <v>57</v>
      </c>
      <c r="I1349" s="8" t="s">
        <v>48</v>
      </c>
      <c r="J1349" s="8" t="s">
        <v>24</v>
      </c>
      <c r="K1349" s="8" t="s">
        <v>25</v>
      </c>
      <c r="L1349" s="8" t="s">
        <v>70</v>
      </c>
      <c r="M1349" s="7">
        <v>4</v>
      </c>
      <c r="N1349" s="2">
        <v>146.38999999999999</v>
      </c>
      <c r="O1349" s="9">
        <v>0</v>
      </c>
      <c r="P1349" s="2">
        <v>78.95</v>
      </c>
      <c r="Q1349" s="2">
        <f t="shared" si="84"/>
        <v>585.55999999999995</v>
      </c>
      <c r="R1349" s="2">
        <f t="shared" si="85"/>
        <v>315.8</v>
      </c>
      <c r="S1349" s="2">
        <f t="shared" si="86"/>
        <v>269.75999999999993</v>
      </c>
      <c r="T1349" s="6">
        <f t="shared" si="87"/>
        <v>0.46068720541020552</v>
      </c>
    </row>
    <row r="1350" spans="1:20" ht="15.6" x14ac:dyDescent="0.3">
      <c r="A1350" s="3" t="s">
        <v>1419</v>
      </c>
      <c r="B1350" s="4">
        <v>46377</v>
      </c>
      <c r="C1350" s="5">
        <f>YEAR(SalesData[[#This Row],[Order Date]])</f>
        <v>2026</v>
      </c>
      <c r="D1350" s="6" t="str">
        <f>"Q"&amp;ROUNDUP(MONTH(SalesData[[#This Row],[Order Date]])/3,0)</f>
        <v>Q4</v>
      </c>
      <c r="E1350" s="7">
        <f>MONTH(SalesData[[#This Row],[Order Date]])</f>
        <v>12</v>
      </c>
      <c r="F1350" s="6" t="str">
        <f>TEXT(SalesData[[#This Row],[Order Date]],"mmm")</f>
        <v>Dec</v>
      </c>
      <c r="G1350" s="8" t="s">
        <v>21</v>
      </c>
      <c r="H1350" s="8" t="s">
        <v>22</v>
      </c>
      <c r="I1350" s="8" t="s">
        <v>23</v>
      </c>
      <c r="J1350" s="8" t="s">
        <v>24</v>
      </c>
      <c r="K1350" s="8" t="s">
        <v>98</v>
      </c>
      <c r="L1350" s="8" t="s">
        <v>99</v>
      </c>
      <c r="M1350" s="7">
        <v>2</v>
      </c>
      <c r="N1350" s="2">
        <v>122.4</v>
      </c>
      <c r="O1350" s="9">
        <v>0.1</v>
      </c>
      <c r="P1350" s="2">
        <v>71.09</v>
      </c>
      <c r="Q1350" s="2">
        <f t="shared" si="84"/>
        <v>220.32000000000002</v>
      </c>
      <c r="R1350" s="2">
        <f t="shared" si="85"/>
        <v>142.18</v>
      </c>
      <c r="S1350" s="2">
        <f t="shared" si="86"/>
        <v>78.140000000000015</v>
      </c>
      <c r="T1350" s="6">
        <f t="shared" si="87"/>
        <v>0.35466594045025424</v>
      </c>
    </row>
    <row r="1351" spans="1:20" ht="15.6" x14ac:dyDescent="0.3">
      <c r="A1351" s="3" t="s">
        <v>1420</v>
      </c>
      <c r="B1351" s="4">
        <v>46192</v>
      </c>
      <c r="C1351" s="5">
        <f>YEAR(SalesData[[#This Row],[Order Date]])</f>
        <v>2026</v>
      </c>
      <c r="D1351" s="6" t="str">
        <f>"Q"&amp;ROUNDUP(MONTH(SalesData[[#This Row],[Order Date]])/3,0)</f>
        <v>Q2</v>
      </c>
      <c r="E1351" s="7">
        <f>MONTH(SalesData[[#This Row],[Order Date]])</f>
        <v>6</v>
      </c>
      <c r="F1351" s="6" t="str">
        <f>TEXT(SalesData[[#This Row],[Order Date]],"mmm")</f>
        <v>Jun</v>
      </c>
      <c r="G1351" s="8" t="s">
        <v>54</v>
      </c>
      <c r="H1351" s="8" t="s">
        <v>82</v>
      </c>
      <c r="I1351" s="8" t="s">
        <v>30</v>
      </c>
      <c r="J1351" s="8" t="s">
        <v>36</v>
      </c>
      <c r="K1351" s="8" t="s">
        <v>32</v>
      </c>
      <c r="L1351" s="8" t="s">
        <v>37</v>
      </c>
      <c r="M1351" s="7">
        <v>1</v>
      </c>
      <c r="N1351" s="2">
        <v>135.41999999999999</v>
      </c>
      <c r="O1351" s="9">
        <v>0.05</v>
      </c>
      <c r="P1351" s="2">
        <v>68.180000000000007</v>
      </c>
      <c r="Q1351" s="2">
        <f t="shared" si="84"/>
        <v>128.64899999999997</v>
      </c>
      <c r="R1351" s="2">
        <f t="shared" si="85"/>
        <v>68.180000000000007</v>
      </c>
      <c r="S1351" s="2">
        <f t="shared" si="86"/>
        <v>60.468999999999966</v>
      </c>
      <c r="T1351" s="6">
        <f t="shared" si="87"/>
        <v>0.47003085915941811</v>
      </c>
    </row>
    <row r="1352" spans="1:20" ht="15.6" x14ac:dyDescent="0.3">
      <c r="A1352" s="3" t="s">
        <v>1421</v>
      </c>
      <c r="B1352" s="4">
        <v>46131</v>
      </c>
      <c r="C1352" s="5">
        <f>YEAR(SalesData[[#This Row],[Order Date]])</f>
        <v>2026</v>
      </c>
      <c r="D1352" s="6" t="str">
        <f>"Q"&amp;ROUNDUP(MONTH(SalesData[[#This Row],[Order Date]])/3,0)</f>
        <v>Q2</v>
      </c>
      <c r="E1352" s="7">
        <f>MONTH(SalesData[[#This Row],[Order Date]])</f>
        <v>4</v>
      </c>
      <c r="F1352" s="6" t="str">
        <f>TEXT(SalesData[[#This Row],[Order Date]],"mmm")</f>
        <v>Apr</v>
      </c>
      <c r="G1352" s="8" t="s">
        <v>61</v>
      </c>
      <c r="H1352" s="8" t="s">
        <v>62</v>
      </c>
      <c r="I1352" s="8" t="s">
        <v>30</v>
      </c>
      <c r="J1352" s="8" t="s">
        <v>31</v>
      </c>
      <c r="K1352" s="8" t="s">
        <v>32</v>
      </c>
      <c r="L1352" s="8" t="s">
        <v>65</v>
      </c>
      <c r="M1352" s="7">
        <v>3</v>
      </c>
      <c r="N1352" s="2">
        <v>45.79</v>
      </c>
      <c r="O1352" s="9">
        <v>0</v>
      </c>
      <c r="P1352" s="2">
        <v>17.98</v>
      </c>
      <c r="Q1352" s="2">
        <f t="shared" si="84"/>
        <v>137.37</v>
      </c>
      <c r="R1352" s="2">
        <f t="shared" si="85"/>
        <v>53.94</v>
      </c>
      <c r="S1352" s="2">
        <f t="shared" si="86"/>
        <v>83.43</v>
      </c>
      <c r="T1352" s="6">
        <f t="shared" si="87"/>
        <v>0.60733784669141733</v>
      </c>
    </row>
    <row r="1353" spans="1:20" ht="15.6" x14ac:dyDescent="0.3">
      <c r="A1353" s="3" t="s">
        <v>1422</v>
      </c>
      <c r="B1353" s="4">
        <v>46306</v>
      </c>
      <c r="C1353" s="5">
        <f>YEAR(SalesData[[#This Row],[Order Date]])</f>
        <v>2026</v>
      </c>
      <c r="D1353" s="6" t="str">
        <f>"Q"&amp;ROUNDUP(MONTH(SalesData[[#This Row],[Order Date]])/3,0)</f>
        <v>Q4</v>
      </c>
      <c r="E1353" s="7">
        <f>MONTH(SalesData[[#This Row],[Order Date]])</f>
        <v>10</v>
      </c>
      <c r="F1353" s="6" t="str">
        <f>TEXT(SalesData[[#This Row],[Order Date]],"mmm")</f>
        <v>Oct</v>
      </c>
      <c r="G1353" s="8" t="s">
        <v>28</v>
      </c>
      <c r="H1353" s="8" t="s">
        <v>35</v>
      </c>
      <c r="I1353" s="8" t="s">
        <v>30</v>
      </c>
      <c r="J1353" s="8" t="s">
        <v>31</v>
      </c>
      <c r="K1353" s="8" t="s">
        <v>25</v>
      </c>
      <c r="L1353" s="8" t="s">
        <v>74</v>
      </c>
      <c r="M1353" s="7">
        <v>1</v>
      </c>
      <c r="N1353" s="2">
        <v>89.88</v>
      </c>
      <c r="O1353" s="9">
        <v>0</v>
      </c>
      <c r="P1353" s="2">
        <v>46.15</v>
      </c>
      <c r="Q1353" s="2">
        <f t="shared" si="84"/>
        <v>89.88</v>
      </c>
      <c r="R1353" s="2">
        <f t="shared" si="85"/>
        <v>46.15</v>
      </c>
      <c r="S1353" s="2">
        <f t="shared" si="86"/>
        <v>43.73</v>
      </c>
      <c r="T1353" s="6">
        <f t="shared" si="87"/>
        <v>0.48653760569648419</v>
      </c>
    </row>
    <row r="1354" spans="1:20" ht="15.6" x14ac:dyDescent="0.3">
      <c r="A1354" s="3" t="s">
        <v>1423</v>
      </c>
      <c r="B1354" s="4">
        <v>46280</v>
      </c>
      <c r="C1354" s="5">
        <f>YEAR(SalesData[[#This Row],[Order Date]])</f>
        <v>2026</v>
      </c>
      <c r="D1354" s="6" t="str">
        <f>"Q"&amp;ROUNDUP(MONTH(SalesData[[#This Row],[Order Date]])/3,0)</f>
        <v>Q3</v>
      </c>
      <c r="E1354" s="7">
        <f>MONTH(SalesData[[#This Row],[Order Date]])</f>
        <v>9</v>
      </c>
      <c r="F1354" s="6" t="str">
        <f>TEXT(SalesData[[#This Row],[Order Date]],"mmm")</f>
        <v>Sep</v>
      </c>
      <c r="G1354" s="8" t="s">
        <v>54</v>
      </c>
      <c r="H1354" s="8" t="s">
        <v>57</v>
      </c>
      <c r="I1354" s="8" t="s">
        <v>48</v>
      </c>
      <c r="J1354" s="8" t="s">
        <v>24</v>
      </c>
      <c r="K1354" s="8" t="s">
        <v>32</v>
      </c>
      <c r="L1354" s="8" t="s">
        <v>65</v>
      </c>
      <c r="M1354" s="7">
        <v>1</v>
      </c>
      <c r="N1354" s="2">
        <v>45.59</v>
      </c>
      <c r="O1354" s="9">
        <v>0</v>
      </c>
      <c r="P1354" s="2">
        <v>18.28</v>
      </c>
      <c r="Q1354" s="2">
        <f t="shared" si="84"/>
        <v>45.59</v>
      </c>
      <c r="R1354" s="2">
        <f t="shared" si="85"/>
        <v>18.28</v>
      </c>
      <c r="S1354" s="2">
        <f t="shared" si="86"/>
        <v>27.310000000000002</v>
      </c>
      <c r="T1354" s="6">
        <f t="shared" si="87"/>
        <v>0.59903487606931349</v>
      </c>
    </row>
    <row r="1355" spans="1:20" ht="15.6" x14ac:dyDescent="0.3">
      <c r="A1355" s="3" t="s">
        <v>1424</v>
      </c>
      <c r="B1355" s="4">
        <v>46210</v>
      </c>
      <c r="C1355" s="5">
        <f>YEAR(SalesData[[#This Row],[Order Date]])</f>
        <v>2026</v>
      </c>
      <c r="D1355" s="6" t="str">
        <f>"Q"&amp;ROUNDUP(MONTH(SalesData[[#This Row],[Order Date]])/3,0)</f>
        <v>Q3</v>
      </c>
      <c r="E1355" s="7">
        <f>MONTH(SalesData[[#This Row],[Order Date]])</f>
        <v>7</v>
      </c>
      <c r="F1355" s="6" t="str">
        <f>TEXT(SalesData[[#This Row],[Order Date]],"mmm")</f>
        <v>Jul</v>
      </c>
      <c r="G1355" s="8" t="s">
        <v>28</v>
      </c>
      <c r="H1355" s="8" t="s">
        <v>86</v>
      </c>
      <c r="I1355" s="8" t="s">
        <v>23</v>
      </c>
      <c r="J1355" s="8" t="s">
        <v>31</v>
      </c>
      <c r="K1355" s="8" t="s">
        <v>51</v>
      </c>
      <c r="L1355" s="8" t="s">
        <v>58</v>
      </c>
      <c r="M1355" s="7">
        <v>6</v>
      </c>
      <c r="N1355" s="2">
        <v>100.56</v>
      </c>
      <c r="O1355" s="9">
        <v>0</v>
      </c>
      <c r="P1355" s="2">
        <v>49.47</v>
      </c>
      <c r="Q1355" s="2">
        <f t="shared" si="84"/>
        <v>603.36</v>
      </c>
      <c r="R1355" s="2">
        <f t="shared" si="85"/>
        <v>296.82</v>
      </c>
      <c r="S1355" s="2">
        <f t="shared" si="86"/>
        <v>306.54000000000002</v>
      </c>
      <c r="T1355" s="6">
        <f t="shared" si="87"/>
        <v>0.508054892601432</v>
      </c>
    </row>
    <row r="1356" spans="1:20" ht="15.6" x14ac:dyDescent="0.3">
      <c r="A1356" s="3" t="s">
        <v>1425</v>
      </c>
      <c r="B1356" s="4">
        <v>46371</v>
      </c>
      <c r="C1356" s="5">
        <f>YEAR(SalesData[[#This Row],[Order Date]])</f>
        <v>2026</v>
      </c>
      <c r="D1356" s="6" t="str">
        <f>"Q"&amp;ROUNDUP(MONTH(SalesData[[#This Row],[Order Date]])/3,0)</f>
        <v>Q4</v>
      </c>
      <c r="E1356" s="7">
        <f>MONTH(SalesData[[#This Row],[Order Date]])</f>
        <v>12</v>
      </c>
      <c r="F1356" s="6" t="str">
        <f>TEXT(SalesData[[#This Row],[Order Date]],"mmm")</f>
        <v>Dec</v>
      </c>
      <c r="G1356" s="8" t="s">
        <v>54</v>
      </c>
      <c r="H1356" s="8" t="s">
        <v>57</v>
      </c>
      <c r="I1356" s="8" t="s">
        <v>48</v>
      </c>
      <c r="J1356" s="8" t="s">
        <v>31</v>
      </c>
      <c r="K1356" s="8" t="s">
        <v>25</v>
      </c>
      <c r="L1356" s="8" t="s">
        <v>74</v>
      </c>
      <c r="M1356" s="7">
        <v>2</v>
      </c>
      <c r="N1356" s="2">
        <v>89.84</v>
      </c>
      <c r="O1356" s="9">
        <v>0.05</v>
      </c>
      <c r="P1356" s="2">
        <v>45.17</v>
      </c>
      <c r="Q1356" s="2">
        <f t="shared" si="84"/>
        <v>170.696</v>
      </c>
      <c r="R1356" s="2">
        <f t="shared" si="85"/>
        <v>90.34</v>
      </c>
      <c r="S1356" s="2">
        <f t="shared" si="86"/>
        <v>80.355999999999995</v>
      </c>
      <c r="T1356" s="6">
        <f t="shared" si="87"/>
        <v>0.47075502647982376</v>
      </c>
    </row>
    <row r="1357" spans="1:20" ht="15.6" x14ac:dyDescent="0.3">
      <c r="A1357" s="3" t="s">
        <v>1426</v>
      </c>
      <c r="B1357" s="4">
        <v>46084</v>
      </c>
      <c r="C1357" s="5">
        <f>YEAR(SalesData[[#This Row],[Order Date]])</f>
        <v>2026</v>
      </c>
      <c r="D1357" s="6" t="str">
        <f>"Q"&amp;ROUNDUP(MONTH(SalesData[[#This Row],[Order Date]])/3,0)</f>
        <v>Q1</v>
      </c>
      <c r="E1357" s="7">
        <f>MONTH(SalesData[[#This Row],[Order Date]])</f>
        <v>3</v>
      </c>
      <c r="F1357" s="6" t="str">
        <f>TEXT(SalesData[[#This Row],[Order Date]],"mmm")</f>
        <v>Mar</v>
      </c>
      <c r="G1357" s="8" t="s">
        <v>61</v>
      </c>
      <c r="H1357" s="8" t="s">
        <v>76</v>
      </c>
      <c r="I1357" s="8" t="s">
        <v>30</v>
      </c>
      <c r="J1357" s="8" t="s">
        <v>31</v>
      </c>
      <c r="K1357" s="8" t="s">
        <v>25</v>
      </c>
      <c r="L1357" s="8" t="s">
        <v>70</v>
      </c>
      <c r="M1357" s="7">
        <v>3</v>
      </c>
      <c r="N1357" s="2">
        <v>143.74</v>
      </c>
      <c r="O1357" s="9">
        <v>0</v>
      </c>
      <c r="P1357" s="2">
        <v>81.58</v>
      </c>
      <c r="Q1357" s="2">
        <f t="shared" si="84"/>
        <v>431.22</v>
      </c>
      <c r="R1357" s="2">
        <f t="shared" si="85"/>
        <v>244.74</v>
      </c>
      <c r="S1357" s="2">
        <f t="shared" si="86"/>
        <v>186.48000000000002</v>
      </c>
      <c r="T1357" s="6">
        <f t="shared" si="87"/>
        <v>0.43244747460692917</v>
      </c>
    </row>
    <row r="1358" spans="1:20" ht="15.6" x14ac:dyDescent="0.3">
      <c r="A1358" s="3" t="s">
        <v>1427</v>
      </c>
      <c r="B1358" s="4">
        <v>46277</v>
      </c>
      <c r="C1358" s="5">
        <f>YEAR(SalesData[[#This Row],[Order Date]])</f>
        <v>2026</v>
      </c>
      <c r="D1358" s="6" t="str">
        <f>"Q"&amp;ROUNDUP(MONTH(SalesData[[#This Row],[Order Date]])/3,0)</f>
        <v>Q3</v>
      </c>
      <c r="E1358" s="7">
        <f>MONTH(SalesData[[#This Row],[Order Date]])</f>
        <v>9</v>
      </c>
      <c r="F1358" s="6" t="str">
        <f>TEXT(SalesData[[#This Row],[Order Date]],"mmm")</f>
        <v>Sep</v>
      </c>
      <c r="G1358" s="8" t="s">
        <v>54</v>
      </c>
      <c r="H1358" s="8" t="s">
        <v>92</v>
      </c>
      <c r="I1358" s="8" t="s">
        <v>45</v>
      </c>
      <c r="J1358" s="8" t="s">
        <v>31</v>
      </c>
      <c r="K1358" s="8" t="s">
        <v>32</v>
      </c>
      <c r="L1358" s="8" t="s">
        <v>65</v>
      </c>
      <c r="M1358" s="7">
        <v>6</v>
      </c>
      <c r="N1358" s="2">
        <v>47.72</v>
      </c>
      <c r="O1358" s="9">
        <v>0.1</v>
      </c>
      <c r="P1358" s="2">
        <v>18.41</v>
      </c>
      <c r="Q1358" s="2">
        <f t="shared" si="84"/>
        <v>257.68799999999999</v>
      </c>
      <c r="R1358" s="2">
        <f t="shared" si="85"/>
        <v>110.46000000000001</v>
      </c>
      <c r="S1358" s="2">
        <f t="shared" si="86"/>
        <v>147.22799999999998</v>
      </c>
      <c r="T1358" s="6">
        <f t="shared" si="87"/>
        <v>0.57134208810654741</v>
      </c>
    </row>
    <row r="1359" spans="1:20" ht="15.6" x14ac:dyDescent="0.3">
      <c r="A1359" s="3" t="s">
        <v>1428</v>
      </c>
      <c r="B1359" s="4">
        <v>46146</v>
      </c>
      <c r="C1359" s="5">
        <f>YEAR(SalesData[[#This Row],[Order Date]])</f>
        <v>2026</v>
      </c>
      <c r="D1359" s="6" t="str">
        <f>"Q"&amp;ROUNDUP(MONTH(SalesData[[#This Row],[Order Date]])/3,0)</f>
        <v>Q2</v>
      </c>
      <c r="E1359" s="7">
        <f>MONTH(SalesData[[#This Row],[Order Date]])</f>
        <v>5</v>
      </c>
      <c r="F1359" s="6" t="str">
        <f>TEXT(SalesData[[#This Row],[Order Date]],"mmm")</f>
        <v>May</v>
      </c>
      <c r="G1359" s="8" t="s">
        <v>28</v>
      </c>
      <c r="H1359" s="8" t="s">
        <v>29</v>
      </c>
      <c r="I1359" s="8" t="s">
        <v>45</v>
      </c>
      <c r="J1359" s="8" t="s">
        <v>36</v>
      </c>
      <c r="K1359" s="8" t="s">
        <v>98</v>
      </c>
      <c r="L1359" s="8" t="s">
        <v>99</v>
      </c>
      <c r="M1359" s="7">
        <v>3</v>
      </c>
      <c r="N1359" s="2">
        <v>120.28</v>
      </c>
      <c r="O1359" s="9">
        <v>0.2</v>
      </c>
      <c r="P1359" s="2">
        <v>69.23</v>
      </c>
      <c r="Q1359" s="2">
        <f t="shared" si="84"/>
        <v>288.67200000000003</v>
      </c>
      <c r="R1359" s="2">
        <f t="shared" si="85"/>
        <v>207.69</v>
      </c>
      <c r="S1359" s="2">
        <f t="shared" si="86"/>
        <v>80.982000000000028</v>
      </c>
      <c r="T1359" s="6">
        <f t="shared" si="87"/>
        <v>0.28053292317924849</v>
      </c>
    </row>
    <row r="1360" spans="1:20" ht="15.6" x14ac:dyDescent="0.3">
      <c r="A1360" s="3" t="s">
        <v>1429</v>
      </c>
      <c r="B1360" s="4">
        <v>46335</v>
      </c>
      <c r="C1360" s="5">
        <f>YEAR(SalesData[[#This Row],[Order Date]])</f>
        <v>2026</v>
      </c>
      <c r="D1360" s="6" t="str">
        <f>"Q"&amp;ROUNDUP(MONTH(SalesData[[#This Row],[Order Date]])/3,0)</f>
        <v>Q4</v>
      </c>
      <c r="E1360" s="7">
        <f>MONTH(SalesData[[#This Row],[Order Date]])</f>
        <v>11</v>
      </c>
      <c r="F1360" s="6" t="str">
        <f>TEXT(SalesData[[#This Row],[Order Date]],"mmm")</f>
        <v>Nov</v>
      </c>
      <c r="G1360" s="8" t="s">
        <v>61</v>
      </c>
      <c r="H1360" s="8" t="s">
        <v>76</v>
      </c>
      <c r="I1360" s="8" t="s">
        <v>23</v>
      </c>
      <c r="J1360" s="8" t="s">
        <v>31</v>
      </c>
      <c r="K1360" s="8" t="s">
        <v>32</v>
      </c>
      <c r="L1360" s="8" t="s">
        <v>65</v>
      </c>
      <c r="M1360" s="7">
        <v>2</v>
      </c>
      <c r="N1360" s="2">
        <v>47.12</v>
      </c>
      <c r="O1360" s="9">
        <v>0.15</v>
      </c>
      <c r="P1360" s="2">
        <v>18.64</v>
      </c>
      <c r="Q1360" s="2">
        <f t="shared" si="84"/>
        <v>80.103999999999999</v>
      </c>
      <c r="R1360" s="2">
        <f t="shared" si="85"/>
        <v>37.28</v>
      </c>
      <c r="S1360" s="2">
        <f t="shared" si="86"/>
        <v>42.823999999999998</v>
      </c>
      <c r="T1360" s="6">
        <f t="shared" si="87"/>
        <v>0.5346050134824728</v>
      </c>
    </row>
    <row r="1361" spans="1:20" ht="15.6" x14ac:dyDescent="0.3">
      <c r="A1361" s="3" t="s">
        <v>1430</v>
      </c>
      <c r="B1361" s="4">
        <v>46295</v>
      </c>
      <c r="C1361" s="5">
        <f>YEAR(SalesData[[#This Row],[Order Date]])</f>
        <v>2026</v>
      </c>
      <c r="D1361" s="6" t="str">
        <f>"Q"&amp;ROUNDUP(MONTH(SalesData[[#This Row],[Order Date]])/3,0)</f>
        <v>Q3</v>
      </c>
      <c r="E1361" s="7">
        <f>MONTH(SalesData[[#This Row],[Order Date]])</f>
        <v>9</v>
      </c>
      <c r="F1361" s="6" t="str">
        <f>TEXT(SalesData[[#This Row],[Order Date]],"mmm")</f>
        <v>Sep</v>
      </c>
      <c r="G1361" s="8" t="s">
        <v>21</v>
      </c>
      <c r="H1361" s="8" t="s">
        <v>44</v>
      </c>
      <c r="I1361" s="8" t="s">
        <v>48</v>
      </c>
      <c r="J1361" s="8" t="s">
        <v>24</v>
      </c>
      <c r="K1361" s="8" t="s">
        <v>51</v>
      </c>
      <c r="L1361" s="8" t="s">
        <v>95</v>
      </c>
      <c r="M1361" s="7">
        <v>2</v>
      </c>
      <c r="N1361" s="2">
        <v>81.13</v>
      </c>
      <c r="O1361" s="9">
        <v>0</v>
      </c>
      <c r="P1361" s="2">
        <v>43.7</v>
      </c>
      <c r="Q1361" s="2">
        <f t="shared" si="84"/>
        <v>162.26</v>
      </c>
      <c r="R1361" s="2">
        <f t="shared" si="85"/>
        <v>87.4</v>
      </c>
      <c r="S1361" s="2">
        <f t="shared" si="86"/>
        <v>74.859999999999985</v>
      </c>
      <c r="T1361" s="6">
        <f t="shared" si="87"/>
        <v>0.46135831381733017</v>
      </c>
    </row>
    <row r="1362" spans="1:20" ht="15.6" x14ac:dyDescent="0.3">
      <c r="A1362" s="3" t="s">
        <v>1431</v>
      </c>
      <c r="B1362" s="4">
        <v>46341</v>
      </c>
      <c r="C1362" s="5">
        <f>YEAR(SalesData[[#This Row],[Order Date]])</f>
        <v>2026</v>
      </c>
      <c r="D1362" s="6" t="str">
        <f>"Q"&amp;ROUNDUP(MONTH(SalesData[[#This Row],[Order Date]])/3,0)</f>
        <v>Q4</v>
      </c>
      <c r="E1362" s="7">
        <f>MONTH(SalesData[[#This Row],[Order Date]])</f>
        <v>11</v>
      </c>
      <c r="F1362" s="6" t="str">
        <f>TEXT(SalesData[[#This Row],[Order Date]],"mmm")</f>
        <v>Nov</v>
      </c>
      <c r="G1362" s="8" t="s">
        <v>54</v>
      </c>
      <c r="H1362" s="8" t="s">
        <v>82</v>
      </c>
      <c r="I1362" s="8" t="s">
        <v>48</v>
      </c>
      <c r="J1362" s="8" t="s">
        <v>24</v>
      </c>
      <c r="K1362" s="8" t="s">
        <v>25</v>
      </c>
      <c r="L1362" s="8" t="s">
        <v>49</v>
      </c>
      <c r="M1362" s="7">
        <v>1</v>
      </c>
      <c r="N1362" s="2">
        <v>71.040000000000006</v>
      </c>
      <c r="O1362" s="9">
        <v>0.1</v>
      </c>
      <c r="P1362" s="2">
        <v>31.59</v>
      </c>
      <c r="Q1362" s="2">
        <f t="shared" si="84"/>
        <v>63.936000000000007</v>
      </c>
      <c r="R1362" s="2">
        <f t="shared" si="85"/>
        <v>31.59</v>
      </c>
      <c r="S1362" s="2">
        <f t="shared" si="86"/>
        <v>32.346000000000004</v>
      </c>
      <c r="T1362" s="6">
        <f t="shared" si="87"/>
        <v>0.50591216216216217</v>
      </c>
    </row>
    <row r="1363" spans="1:20" ht="15.6" x14ac:dyDescent="0.3">
      <c r="A1363" s="3" t="s">
        <v>1432</v>
      </c>
      <c r="B1363" s="4">
        <v>46088</v>
      </c>
      <c r="C1363" s="5">
        <f>YEAR(SalesData[[#This Row],[Order Date]])</f>
        <v>2026</v>
      </c>
      <c r="D1363" s="6" t="str">
        <f>"Q"&amp;ROUNDUP(MONTH(SalesData[[#This Row],[Order Date]])/3,0)</f>
        <v>Q1</v>
      </c>
      <c r="E1363" s="7">
        <f>MONTH(SalesData[[#This Row],[Order Date]])</f>
        <v>3</v>
      </c>
      <c r="F1363" s="6" t="str">
        <f>TEXT(SalesData[[#This Row],[Order Date]],"mmm")</f>
        <v>Mar</v>
      </c>
      <c r="G1363" s="8" t="s">
        <v>54</v>
      </c>
      <c r="H1363" s="8" t="s">
        <v>57</v>
      </c>
      <c r="I1363" s="8" t="s">
        <v>30</v>
      </c>
      <c r="J1363" s="8" t="s">
        <v>31</v>
      </c>
      <c r="K1363" s="8" t="s">
        <v>25</v>
      </c>
      <c r="L1363" s="8" t="s">
        <v>26</v>
      </c>
      <c r="M1363" s="7">
        <v>3</v>
      </c>
      <c r="N1363" s="2">
        <v>155.16</v>
      </c>
      <c r="O1363" s="9">
        <v>0</v>
      </c>
      <c r="P1363" s="2">
        <v>76.849999999999994</v>
      </c>
      <c r="Q1363" s="2">
        <f t="shared" si="84"/>
        <v>465.48</v>
      </c>
      <c r="R1363" s="2">
        <f t="shared" si="85"/>
        <v>230.54999999999998</v>
      </c>
      <c r="S1363" s="2">
        <f t="shared" si="86"/>
        <v>234.93000000000004</v>
      </c>
      <c r="T1363" s="6">
        <f t="shared" si="87"/>
        <v>0.50470482083011092</v>
      </c>
    </row>
    <row r="1364" spans="1:20" ht="15.6" x14ac:dyDescent="0.3">
      <c r="A1364" s="3" t="s">
        <v>1433</v>
      </c>
      <c r="B1364" s="4">
        <v>46325</v>
      </c>
      <c r="C1364" s="5">
        <f>YEAR(SalesData[[#This Row],[Order Date]])</f>
        <v>2026</v>
      </c>
      <c r="D1364" s="6" t="str">
        <f>"Q"&amp;ROUNDUP(MONTH(SalesData[[#This Row],[Order Date]])/3,0)</f>
        <v>Q4</v>
      </c>
      <c r="E1364" s="7">
        <f>MONTH(SalesData[[#This Row],[Order Date]])</f>
        <v>10</v>
      </c>
      <c r="F1364" s="6" t="str">
        <f>TEXT(SalesData[[#This Row],[Order Date]],"mmm")</f>
        <v>Oct</v>
      </c>
      <c r="G1364" s="8" t="s">
        <v>21</v>
      </c>
      <c r="H1364" s="8" t="s">
        <v>42</v>
      </c>
      <c r="I1364" s="8" t="s">
        <v>30</v>
      </c>
      <c r="J1364" s="8" t="s">
        <v>31</v>
      </c>
      <c r="K1364" s="8" t="s">
        <v>51</v>
      </c>
      <c r="L1364" s="8" t="s">
        <v>72</v>
      </c>
      <c r="M1364" s="7">
        <v>1</v>
      </c>
      <c r="N1364" s="2">
        <v>39.65</v>
      </c>
      <c r="O1364" s="9">
        <v>0</v>
      </c>
      <c r="P1364" s="2">
        <v>16.38</v>
      </c>
      <c r="Q1364" s="2">
        <f t="shared" si="84"/>
        <v>39.65</v>
      </c>
      <c r="R1364" s="2">
        <f t="shared" si="85"/>
        <v>16.38</v>
      </c>
      <c r="S1364" s="2">
        <f t="shared" si="86"/>
        <v>23.27</v>
      </c>
      <c r="T1364" s="6">
        <f t="shared" si="87"/>
        <v>0.58688524590163937</v>
      </c>
    </row>
    <row r="1365" spans="1:20" ht="15.6" x14ac:dyDescent="0.3">
      <c r="A1365" s="3" t="s">
        <v>1434</v>
      </c>
      <c r="B1365" s="4">
        <v>46023</v>
      </c>
      <c r="C1365" s="5">
        <f>YEAR(SalesData[[#This Row],[Order Date]])</f>
        <v>2026</v>
      </c>
      <c r="D1365" s="6" t="str">
        <f>"Q"&amp;ROUNDUP(MONTH(SalesData[[#This Row],[Order Date]])/3,0)</f>
        <v>Q1</v>
      </c>
      <c r="E1365" s="7">
        <f>MONTH(SalesData[[#This Row],[Order Date]])</f>
        <v>1</v>
      </c>
      <c r="F1365" s="6" t="str">
        <f>TEXT(SalesData[[#This Row],[Order Date]],"mmm")</f>
        <v>Jan</v>
      </c>
      <c r="G1365" s="8" t="s">
        <v>28</v>
      </c>
      <c r="H1365" s="8" t="s">
        <v>29</v>
      </c>
      <c r="I1365" s="8" t="s">
        <v>30</v>
      </c>
      <c r="J1365" s="8" t="s">
        <v>31</v>
      </c>
      <c r="K1365" s="8" t="s">
        <v>51</v>
      </c>
      <c r="L1365" s="8" t="s">
        <v>95</v>
      </c>
      <c r="M1365" s="7">
        <v>2</v>
      </c>
      <c r="N1365" s="2">
        <v>82.06</v>
      </c>
      <c r="O1365" s="9">
        <v>0</v>
      </c>
      <c r="P1365" s="2">
        <v>42.94</v>
      </c>
      <c r="Q1365" s="2">
        <f t="shared" si="84"/>
        <v>164.12</v>
      </c>
      <c r="R1365" s="2">
        <f t="shared" si="85"/>
        <v>85.88</v>
      </c>
      <c r="S1365" s="2">
        <f t="shared" si="86"/>
        <v>78.240000000000009</v>
      </c>
      <c r="T1365" s="6">
        <f t="shared" si="87"/>
        <v>0.476724348038021</v>
      </c>
    </row>
    <row r="1366" spans="1:20" ht="15.6" x14ac:dyDescent="0.3">
      <c r="A1366" s="3" t="s">
        <v>1435</v>
      </c>
      <c r="B1366" s="4">
        <v>46354</v>
      </c>
      <c r="C1366" s="5">
        <f>YEAR(SalesData[[#This Row],[Order Date]])</f>
        <v>2026</v>
      </c>
      <c r="D1366" s="6" t="str">
        <f>"Q"&amp;ROUNDUP(MONTH(SalesData[[#This Row],[Order Date]])/3,0)</f>
        <v>Q4</v>
      </c>
      <c r="E1366" s="7">
        <f>MONTH(SalesData[[#This Row],[Order Date]])</f>
        <v>11</v>
      </c>
      <c r="F1366" s="6" t="str">
        <f>TEXT(SalesData[[#This Row],[Order Date]],"mmm")</f>
        <v>Nov</v>
      </c>
      <c r="G1366" s="8" t="s">
        <v>61</v>
      </c>
      <c r="H1366" s="8" t="s">
        <v>62</v>
      </c>
      <c r="I1366" s="8" t="s">
        <v>23</v>
      </c>
      <c r="J1366" s="8" t="s">
        <v>24</v>
      </c>
      <c r="K1366" s="8" t="s">
        <v>98</v>
      </c>
      <c r="L1366" s="8" t="s">
        <v>103</v>
      </c>
      <c r="M1366" s="7">
        <v>3</v>
      </c>
      <c r="N1366" s="2">
        <v>50.67</v>
      </c>
      <c r="O1366" s="9">
        <v>0.05</v>
      </c>
      <c r="P1366" s="2">
        <v>22.25</v>
      </c>
      <c r="Q1366" s="2">
        <f t="shared" si="84"/>
        <v>144.40949999999998</v>
      </c>
      <c r="R1366" s="2">
        <f t="shared" si="85"/>
        <v>66.75</v>
      </c>
      <c r="S1366" s="2">
        <f t="shared" si="86"/>
        <v>77.65949999999998</v>
      </c>
      <c r="T1366" s="6">
        <f t="shared" si="87"/>
        <v>0.53777279195620775</v>
      </c>
    </row>
    <row r="1367" spans="1:20" ht="15.6" x14ac:dyDescent="0.3">
      <c r="A1367" s="3" t="s">
        <v>1436</v>
      </c>
      <c r="B1367" s="4">
        <v>46236</v>
      </c>
      <c r="C1367" s="5">
        <f>YEAR(SalesData[[#This Row],[Order Date]])</f>
        <v>2026</v>
      </c>
      <c r="D1367" s="6" t="str">
        <f>"Q"&amp;ROUNDUP(MONTH(SalesData[[#This Row],[Order Date]])/3,0)</f>
        <v>Q3</v>
      </c>
      <c r="E1367" s="7">
        <f>MONTH(SalesData[[#This Row],[Order Date]])</f>
        <v>8</v>
      </c>
      <c r="F1367" s="6" t="str">
        <f>TEXT(SalesData[[#This Row],[Order Date]],"mmm")</f>
        <v>Aug</v>
      </c>
      <c r="G1367" s="8" t="s">
        <v>21</v>
      </c>
      <c r="H1367" s="8" t="s">
        <v>44</v>
      </c>
      <c r="I1367" s="8" t="s">
        <v>30</v>
      </c>
      <c r="J1367" s="8" t="s">
        <v>31</v>
      </c>
      <c r="K1367" s="8" t="s">
        <v>51</v>
      </c>
      <c r="L1367" s="8" t="s">
        <v>95</v>
      </c>
      <c r="M1367" s="7">
        <v>1</v>
      </c>
      <c r="N1367" s="2">
        <v>79.849999999999994</v>
      </c>
      <c r="O1367" s="9">
        <v>0.1</v>
      </c>
      <c r="P1367" s="2">
        <v>43.11</v>
      </c>
      <c r="Q1367" s="2">
        <f t="shared" si="84"/>
        <v>71.864999999999995</v>
      </c>
      <c r="R1367" s="2">
        <f t="shared" si="85"/>
        <v>43.11</v>
      </c>
      <c r="S1367" s="2">
        <f t="shared" si="86"/>
        <v>28.754999999999995</v>
      </c>
      <c r="T1367" s="6">
        <f t="shared" si="87"/>
        <v>0.40012523481527862</v>
      </c>
    </row>
    <row r="1368" spans="1:20" ht="15.6" x14ac:dyDescent="0.3">
      <c r="A1368" s="3" t="s">
        <v>1437</v>
      </c>
      <c r="B1368" s="4">
        <v>46257</v>
      </c>
      <c r="C1368" s="5">
        <f>YEAR(SalesData[[#This Row],[Order Date]])</f>
        <v>2026</v>
      </c>
      <c r="D1368" s="6" t="str">
        <f>"Q"&amp;ROUNDUP(MONTH(SalesData[[#This Row],[Order Date]])/3,0)</f>
        <v>Q3</v>
      </c>
      <c r="E1368" s="7">
        <f>MONTH(SalesData[[#This Row],[Order Date]])</f>
        <v>8</v>
      </c>
      <c r="F1368" s="6" t="str">
        <f>TEXT(SalesData[[#This Row],[Order Date]],"mmm")</f>
        <v>Aug</v>
      </c>
      <c r="G1368" s="8" t="s">
        <v>54</v>
      </c>
      <c r="H1368" s="8" t="s">
        <v>57</v>
      </c>
      <c r="I1368" s="8" t="s">
        <v>30</v>
      </c>
      <c r="J1368" s="8" t="s">
        <v>24</v>
      </c>
      <c r="K1368" s="8" t="s">
        <v>25</v>
      </c>
      <c r="L1368" s="8" t="s">
        <v>26</v>
      </c>
      <c r="M1368" s="7">
        <v>2</v>
      </c>
      <c r="N1368" s="2">
        <v>156.44999999999999</v>
      </c>
      <c r="O1368" s="9">
        <v>0</v>
      </c>
      <c r="P1368" s="2">
        <v>80.13</v>
      </c>
      <c r="Q1368" s="2">
        <f t="shared" si="84"/>
        <v>312.89999999999998</v>
      </c>
      <c r="R1368" s="2">
        <f t="shared" si="85"/>
        <v>160.26</v>
      </c>
      <c r="S1368" s="2">
        <f t="shared" si="86"/>
        <v>152.63999999999999</v>
      </c>
      <c r="T1368" s="6">
        <f t="shared" si="87"/>
        <v>0.487823585810163</v>
      </c>
    </row>
    <row r="1369" spans="1:20" ht="15.6" x14ac:dyDescent="0.3">
      <c r="A1369" s="3" t="s">
        <v>1438</v>
      </c>
      <c r="B1369" s="4">
        <v>46284</v>
      </c>
      <c r="C1369" s="5">
        <f>YEAR(SalesData[[#This Row],[Order Date]])</f>
        <v>2026</v>
      </c>
      <c r="D1369" s="6" t="str">
        <f>"Q"&amp;ROUNDUP(MONTH(SalesData[[#This Row],[Order Date]])/3,0)</f>
        <v>Q3</v>
      </c>
      <c r="E1369" s="7">
        <f>MONTH(SalesData[[#This Row],[Order Date]])</f>
        <v>9</v>
      </c>
      <c r="F1369" s="6" t="str">
        <f>TEXT(SalesData[[#This Row],[Order Date]],"mmm")</f>
        <v>Sep</v>
      </c>
      <c r="G1369" s="8" t="s">
        <v>54</v>
      </c>
      <c r="H1369" s="8" t="s">
        <v>57</v>
      </c>
      <c r="I1369" s="8" t="s">
        <v>23</v>
      </c>
      <c r="J1369" s="8" t="s">
        <v>31</v>
      </c>
      <c r="K1369" s="8" t="s">
        <v>51</v>
      </c>
      <c r="L1369" s="8" t="s">
        <v>52</v>
      </c>
      <c r="M1369" s="7">
        <v>1</v>
      </c>
      <c r="N1369" s="2">
        <v>50.18</v>
      </c>
      <c r="O1369" s="9">
        <v>0</v>
      </c>
      <c r="P1369" s="2">
        <v>22.92</v>
      </c>
      <c r="Q1369" s="2">
        <f t="shared" si="84"/>
        <v>50.18</v>
      </c>
      <c r="R1369" s="2">
        <f t="shared" si="85"/>
        <v>22.92</v>
      </c>
      <c r="S1369" s="2">
        <f t="shared" si="86"/>
        <v>27.259999999999998</v>
      </c>
      <c r="T1369" s="6">
        <f t="shared" si="87"/>
        <v>0.54324432044639293</v>
      </c>
    </row>
    <row r="1370" spans="1:20" ht="15.6" x14ac:dyDescent="0.3">
      <c r="A1370" s="3" t="s">
        <v>1439</v>
      </c>
      <c r="B1370" s="4">
        <v>46172</v>
      </c>
      <c r="C1370" s="5">
        <f>YEAR(SalesData[[#This Row],[Order Date]])</f>
        <v>2026</v>
      </c>
      <c r="D1370" s="6" t="str">
        <f>"Q"&amp;ROUNDUP(MONTH(SalesData[[#This Row],[Order Date]])/3,0)</f>
        <v>Q2</v>
      </c>
      <c r="E1370" s="7">
        <f>MONTH(SalesData[[#This Row],[Order Date]])</f>
        <v>5</v>
      </c>
      <c r="F1370" s="6" t="str">
        <f>TEXT(SalesData[[#This Row],[Order Date]],"mmm")</f>
        <v>May</v>
      </c>
      <c r="G1370" s="8" t="s">
        <v>61</v>
      </c>
      <c r="H1370" s="8" t="s">
        <v>108</v>
      </c>
      <c r="I1370" s="8" t="s">
        <v>30</v>
      </c>
      <c r="J1370" s="8" t="s">
        <v>31</v>
      </c>
      <c r="K1370" s="8" t="s">
        <v>98</v>
      </c>
      <c r="L1370" s="8" t="s">
        <v>122</v>
      </c>
      <c r="M1370" s="7">
        <v>1</v>
      </c>
      <c r="N1370" s="2">
        <v>36.31</v>
      </c>
      <c r="O1370" s="9">
        <v>0</v>
      </c>
      <c r="P1370" s="2">
        <v>13.93</v>
      </c>
      <c r="Q1370" s="2">
        <f t="shared" si="84"/>
        <v>36.31</v>
      </c>
      <c r="R1370" s="2">
        <f t="shared" si="85"/>
        <v>13.93</v>
      </c>
      <c r="S1370" s="2">
        <f t="shared" si="86"/>
        <v>22.380000000000003</v>
      </c>
      <c r="T1370" s="6">
        <f t="shared" si="87"/>
        <v>0.61635912971633167</v>
      </c>
    </row>
    <row r="1371" spans="1:20" ht="15.6" x14ac:dyDescent="0.3">
      <c r="A1371" s="3" t="s">
        <v>1440</v>
      </c>
      <c r="B1371" s="4">
        <v>46075</v>
      </c>
      <c r="C1371" s="5">
        <f>YEAR(SalesData[[#This Row],[Order Date]])</f>
        <v>2026</v>
      </c>
      <c r="D1371" s="6" t="str">
        <f>"Q"&amp;ROUNDUP(MONTH(SalesData[[#This Row],[Order Date]])/3,0)</f>
        <v>Q1</v>
      </c>
      <c r="E1371" s="7">
        <f>MONTH(SalesData[[#This Row],[Order Date]])</f>
        <v>2</v>
      </c>
      <c r="F1371" s="6" t="str">
        <f>TEXT(SalesData[[#This Row],[Order Date]],"mmm")</f>
        <v>Feb</v>
      </c>
      <c r="G1371" s="8" t="s">
        <v>21</v>
      </c>
      <c r="H1371" s="8" t="s">
        <v>89</v>
      </c>
      <c r="I1371" s="8" t="s">
        <v>30</v>
      </c>
      <c r="J1371" s="8" t="s">
        <v>31</v>
      </c>
      <c r="K1371" s="8" t="s">
        <v>98</v>
      </c>
      <c r="L1371" s="8" t="s">
        <v>103</v>
      </c>
      <c r="M1371" s="7">
        <v>2</v>
      </c>
      <c r="N1371" s="2">
        <v>51.2</v>
      </c>
      <c r="O1371" s="9">
        <v>0</v>
      </c>
      <c r="P1371" s="2">
        <v>21.38</v>
      </c>
      <c r="Q1371" s="2">
        <f t="shared" si="84"/>
        <v>102.4</v>
      </c>
      <c r="R1371" s="2">
        <f t="shared" si="85"/>
        <v>42.76</v>
      </c>
      <c r="S1371" s="2">
        <f t="shared" si="86"/>
        <v>59.640000000000008</v>
      </c>
      <c r="T1371" s="6">
        <f t="shared" si="87"/>
        <v>0.58242187500000009</v>
      </c>
    </row>
    <row r="1372" spans="1:20" ht="15.6" x14ac:dyDescent="0.3">
      <c r="A1372" s="3" t="s">
        <v>1441</v>
      </c>
      <c r="B1372" s="4">
        <v>46193</v>
      </c>
      <c r="C1372" s="5">
        <f>YEAR(SalesData[[#This Row],[Order Date]])</f>
        <v>2026</v>
      </c>
      <c r="D1372" s="6" t="str">
        <f>"Q"&amp;ROUNDUP(MONTH(SalesData[[#This Row],[Order Date]])/3,0)</f>
        <v>Q2</v>
      </c>
      <c r="E1372" s="7">
        <f>MONTH(SalesData[[#This Row],[Order Date]])</f>
        <v>6</v>
      </c>
      <c r="F1372" s="6" t="str">
        <f>TEXT(SalesData[[#This Row],[Order Date]],"mmm")</f>
        <v>Jun</v>
      </c>
      <c r="G1372" s="8" t="s">
        <v>21</v>
      </c>
      <c r="H1372" s="8" t="s">
        <v>89</v>
      </c>
      <c r="I1372" s="8" t="s">
        <v>30</v>
      </c>
      <c r="J1372" s="8" t="s">
        <v>24</v>
      </c>
      <c r="K1372" s="8" t="s">
        <v>39</v>
      </c>
      <c r="L1372" s="8" t="s">
        <v>40</v>
      </c>
      <c r="M1372" s="7">
        <v>3</v>
      </c>
      <c r="N1372" s="2">
        <v>191.11</v>
      </c>
      <c r="O1372" s="9">
        <v>0.05</v>
      </c>
      <c r="P1372" s="2">
        <v>102.82</v>
      </c>
      <c r="Q1372" s="2">
        <f t="shared" si="84"/>
        <v>544.6635</v>
      </c>
      <c r="R1372" s="2">
        <f t="shared" si="85"/>
        <v>308.45999999999998</v>
      </c>
      <c r="S1372" s="2">
        <f t="shared" si="86"/>
        <v>236.20350000000002</v>
      </c>
      <c r="T1372" s="6">
        <f t="shared" si="87"/>
        <v>0.43366867800026992</v>
      </c>
    </row>
    <row r="1373" spans="1:20" ht="15.6" x14ac:dyDescent="0.3">
      <c r="A1373" s="3" t="s">
        <v>1442</v>
      </c>
      <c r="B1373" s="4">
        <v>46347</v>
      </c>
      <c r="C1373" s="5">
        <f>YEAR(SalesData[[#This Row],[Order Date]])</f>
        <v>2026</v>
      </c>
      <c r="D1373" s="6" t="str">
        <f>"Q"&amp;ROUNDUP(MONTH(SalesData[[#This Row],[Order Date]])/3,0)</f>
        <v>Q4</v>
      </c>
      <c r="E1373" s="7">
        <f>MONTH(SalesData[[#This Row],[Order Date]])</f>
        <v>11</v>
      </c>
      <c r="F1373" s="6" t="str">
        <f>TEXT(SalesData[[#This Row],[Order Date]],"mmm")</f>
        <v>Nov</v>
      </c>
      <c r="G1373" s="8" t="s">
        <v>21</v>
      </c>
      <c r="H1373" s="8" t="s">
        <v>22</v>
      </c>
      <c r="I1373" s="8" t="s">
        <v>30</v>
      </c>
      <c r="J1373" s="8" t="s">
        <v>24</v>
      </c>
      <c r="K1373" s="8" t="s">
        <v>32</v>
      </c>
      <c r="L1373" s="8" t="s">
        <v>46</v>
      </c>
      <c r="M1373" s="7">
        <v>1</v>
      </c>
      <c r="N1373" s="2">
        <v>164.85</v>
      </c>
      <c r="O1373" s="9">
        <v>0.1</v>
      </c>
      <c r="P1373" s="2">
        <v>89.4</v>
      </c>
      <c r="Q1373" s="2">
        <f t="shared" si="84"/>
        <v>148.36500000000001</v>
      </c>
      <c r="R1373" s="2">
        <f t="shared" si="85"/>
        <v>89.4</v>
      </c>
      <c r="S1373" s="2">
        <f t="shared" si="86"/>
        <v>58.965000000000003</v>
      </c>
      <c r="T1373" s="6">
        <f t="shared" si="87"/>
        <v>0.39743200889697705</v>
      </c>
    </row>
    <row r="1374" spans="1:20" ht="15.6" x14ac:dyDescent="0.3">
      <c r="A1374" s="3" t="s">
        <v>1443</v>
      </c>
      <c r="B1374" s="4">
        <v>46384</v>
      </c>
      <c r="C1374" s="5">
        <f>YEAR(SalesData[[#This Row],[Order Date]])</f>
        <v>2026</v>
      </c>
      <c r="D1374" s="6" t="str">
        <f>"Q"&amp;ROUNDUP(MONTH(SalesData[[#This Row],[Order Date]])/3,0)</f>
        <v>Q4</v>
      </c>
      <c r="E1374" s="7">
        <f>MONTH(SalesData[[#This Row],[Order Date]])</f>
        <v>12</v>
      </c>
      <c r="F1374" s="6" t="str">
        <f>TEXT(SalesData[[#This Row],[Order Date]],"mmm")</f>
        <v>Dec</v>
      </c>
      <c r="G1374" s="8" t="s">
        <v>21</v>
      </c>
      <c r="H1374" s="8" t="s">
        <v>44</v>
      </c>
      <c r="I1374" s="8" t="s">
        <v>30</v>
      </c>
      <c r="J1374" s="8" t="s">
        <v>24</v>
      </c>
      <c r="K1374" s="8" t="s">
        <v>39</v>
      </c>
      <c r="L1374" s="8" t="s">
        <v>67</v>
      </c>
      <c r="M1374" s="7">
        <v>5</v>
      </c>
      <c r="N1374" s="2">
        <v>122.42</v>
      </c>
      <c r="O1374" s="9">
        <v>0</v>
      </c>
      <c r="P1374" s="2">
        <v>60.8</v>
      </c>
      <c r="Q1374" s="2">
        <f t="shared" si="84"/>
        <v>612.1</v>
      </c>
      <c r="R1374" s="2">
        <f t="shared" si="85"/>
        <v>304</v>
      </c>
      <c r="S1374" s="2">
        <f t="shared" si="86"/>
        <v>308.10000000000002</v>
      </c>
      <c r="T1374" s="6">
        <f t="shared" si="87"/>
        <v>0.50334912595981052</v>
      </c>
    </row>
    <row r="1375" spans="1:20" ht="15.6" x14ac:dyDescent="0.3">
      <c r="A1375" s="3" t="s">
        <v>1444</v>
      </c>
      <c r="B1375" s="4">
        <v>46343</v>
      </c>
      <c r="C1375" s="5">
        <f>YEAR(SalesData[[#This Row],[Order Date]])</f>
        <v>2026</v>
      </c>
      <c r="D1375" s="6" t="str">
        <f>"Q"&amp;ROUNDUP(MONTH(SalesData[[#This Row],[Order Date]])/3,0)</f>
        <v>Q4</v>
      </c>
      <c r="E1375" s="7">
        <f>MONTH(SalesData[[#This Row],[Order Date]])</f>
        <v>11</v>
      </c>
      <c r="F1375" s="6" t="str">
        <f>TEXT(SalesData[[#This Row],[Order Date]],"mmm")</f>
        <v>Nov</v>
      </c>
      <c r="G1375" s="8" t="s">
        <v>21</v>
      </c>
      <c r="H1375" s="8" t="s">
        <v>89</v>
      </c>
      <c r="I1375" s="8" t="s">
        <v>30</v>
      </c>
      <c r="J1375" s="8" t="s">
        <v>31</v>
      </c>
      <c r="K1375" s="8" t="s">
        <v>32</v>
      </c>
      <c r="L1375" s="8" t="s">
        <v>37</v>
      </c>
      <c r="M1375" s="7">
        <v>1</v>
      </c>
      <c r="N1375" s="2">
        <v>132.94999999999999</v>
      </c>
      <c r="O1375" s="9">
        <v>0.05</v>
      </c>
      <c r="P1375" s="2">
        <v>65.36</v>
      </c>
      <c r="Q1375" s="2">
        <f t="shared" si="84"/>
        <v>126.30249999999998</v>
      </c>
      <c r="R1375" s="2">
        <f t="shared" si="85"/>
        <v>65.36</v>
      </c>
      <c r="S1375" s="2">
        <f t="shared" si="86"/>
        <v>60.942499999999981</v>
      </c>
      <c r="T1375" s="6">
        <f t="shared" si="87"/>
        <v>0.48251222264009019</v>
      </c>
    </row>
    <row r="1376" spans="1:20" ht="15.6" x14ac:dyDescent="0.3">
      <c r="A1376" s="3" t="s">
        <v>1445</v>
      </c>
      <c r="B1376" s="4">
        <v>46162</v>
      </c>
      <c r="C1376" s="5">
        <f>YEAR(SalesData[[#This Row],[Order Date]])</f>
        <v>2026</v>
      </c>
      <c r="D1376" s="6" t="str">
        <f>"Q"&amp;ROUNDUP(MONTH(SalesData[[#This Row],[Order Date]])/3,0)</f>
        <v>Q2</v>
      </c>
      <c r="E1376" s="7">
        <f>MONTH(SalesData[[#This Row],[Order Date]])</f>
        <v>5</v>
      </c>
      <c r="F1376" s="6" t="str">
        <f>TEXT(SalesData[[#This Row],[Order Date]],"mmm")</f>
        <v>May</v>
      </c>
      <c r="G1376" s="8" t="s">
        <v>54</v>
      </c>
      <c r="H1376" s="8" t="s">
        <v>82</v>
      </c>
      <c r="I1376" s="8" t="s">
        <v>30</v>
      </c>
      <c r="J1376" s="8" t="s">
        <v>31</v>
      </c>
      <c r="K1376" s="8" t="s">
        <v>25</v>
      </c>
      <c r="L1376" s="8" t="s">
        <v>26</v>
      </c>
      <c r="M1376" s="7">
        <v>2</v>
      </c>
      <c r="N1376" s="2">
        <v>151.35</v>
      </c>
      <c r="O1376" s="9">
        <v>0.05</v>
      </c>
      <c r="P1376" s="2">
        <v>77.150000000000006</v>
      </c>
      <c r="Q1376" s="2">
        <f t="shared" si="84"/>
        <v>287.565</v>
      </c>
      <c r="R1376" s="2">
        <f t="shared" si="85"/>
        <v>154.30000000000001</v>
      </c>
      <c r="S1376" s="2">
        <f t="shared" si="86"/>
        <v>133.26499999999999</v>
      </c>
      <c r="T1376" s="6">
        <f t="shared" si="87"/>
        <v>0.46342566028550064</v>
      </c>
    </row>
    <row r="1377" spans="1:20" ht="15.6" x14ac:dyDescent="0.3">
      <c r="A1377" s="3" t="s">
        <v>1446</v>
      </c>
      <c r="B1377" s="4">
        <v>46365</v>
      </c>
      <c r="C1377" s="5">
        <f>YEAR(SalesData[[#This Row],[Order Date]])</f>
        <v>2026</v>
      </c>
      <c r="D1377" s="6" t="str">
        <f>"Q"&amp;ROUNDUP(MONTH(SalesData[[#This Row],[Order Date]])/3,0)</f>
        <v>Q4</v>
      </c>
      <c r="E1377" s="7">
        <f>MONTH(SalesData[[#This Row],[Order Date]])</f>
        <v>12</v>
      </c>
      <c r="F1377" s="6" t="str">
        <f>TEXT(SalesData[[#This Row],[Order Date]],"mmm")</f>
        <v>Dec</v>
      </c>
      <c r="G1377" s="8" t="s">
        <v>28</v>
      </c>
      <c r="H1377" s="8" t="s">
        <v>29</v>
      </c>
      <c r="I1377" s="8" t="s">
        <v>45</v>
      </c>
      <c r="J1377" s="8" t="s">
        <v>36</v>
      </c>
      <c r="K1377" s="8" t="s">
        <v>25</v>
      </c>
      <c r="L1377" s="8" t="s">
        <v>70</v>
      </c>
      <c r="M1377" s="7">
        <v>10</v>
      </c>
      <c r="N1377" s="2">
        <v>145.30000000000001</v>
      </c>
      <c r="O1377" s="9">
        <v>0.1</v>
      </c>
      <c r="P1377" s="2">
        <v>79.7</v>
      </c>
      <c r="Q1377" s="2">
        <f t="shared" si="84"/>
        <v>1307.7</v>
      </c>
      <c r="R1377" s="2">
        <f t="shared" si="85"/>
        <v>797</v>
      </c>
      <c r="S1377" s="2">
        <f t="shared" si="86"/>
        <v>510.70000000000005</v>
      </c>
      <c r="T1377" s="6">
        <f t="shared" si="87"/>
        <v>0.39053299686472437</v>
      </c>
    </row>
    <row r="1378" spans="1:20" ht="15.6" x14ac:dyDescent="0.3">
      <c r="A1378" s="3" t="s">
        <v>1447</v>
      </c>
      <c r="B1378" s="4">
        <v>46191</v>
      </c>
      <c r="C1378" s="5">
        <f>YEAR(SalesData[[#This Row],[Order Date]])</f>
        <v>2026</v>
      </c>
      <c r="D1378" s="6" t="str">
        <f>"Q"&amp;ROUNDUP(MONTH(SalesData[[#This Row],[Order Date]])/3,0)</f>
        <v>Q2</v>
      </c>
      <c r="E1378" s="7">
        <f>MONTH(SalesData[[#This Row],[Order Date]])</f>
        <v>6</v>
      </c>
      <c r="F1378" s="6" t="str">
        <f>TEXT(SalesData[[#This Row],[Order Date]],"mmm")</f>
        <v>Jun</v>
      </c>
      <c r="G1378" s="8" t="s">
        <v>28</v>
      </c>
      <c r="H1378" s="8" t="s">
        <v>86</v>
      </c>
      <c r="I1378" s="8" t="s">
        <v>48</v>
      </c>
      <c r="J1378" s="8" t="s">
        <v>31</v>
      </c>
      <c r="K1378" s="8" t="s">
        <v>51</v>
      </c>
      <c r="L1378" s="8" t="s">
        <v>52</v>
      </c>
      <c r="M1378" s="7">
        <v>1</v>
      </c>
      <c r="N1378" s="2">
        <v>51.23</v>
      </c>
      <c r="O1378" s="9">
        <v>0.05</v>
      </c>
      <c r="P1378" s="2">
        <v>23.12</v>
      </c>
      <c r="Q1378" s="2">
        <f t="shared" si="84"/>
        <v>48.668499999999995</v>
      </c>
      <c r="R1378" s="2">
        <f t="shared" si="85"/>
        <v>23.12</v>
      </c>
      <c r="S1378" s="2">
        <f t="shared" si="86"/>
        <v>25.548499999999994</v>
      </c>
      <c r="T1378" s="6">
        <f t="shared" si="87"/>
        <v>0.5249494025909982</v>
      </c>
    </row>
    <row r="1379" spans="1:20" ht="15.6" x14ac:dyDescent="0.3">
      <c r="A1379" s="3" t="s">
        <v>1448</v>
      </c>
      <c r="B1379" s="4">
        <v>46174</v>
      </c>
      <c r="C1379" s="5">
        <f>YEAR(SalesData[[#This Row],[Order Date]])</f>
        <v>2026</v>
      </c>
      <c r="D1379" s="6" t="str">
        <f>"Q"&amp;ROUNDUP(MONTH(SalesData[[#This Row],[Order Date]])/3,0)</f>
        <v>Q2</v>
      </c>
      <c r="E1379" s="7">
        <f>MONTH(SalesData[[#This Row],[Order Date]])</f>
        <v>6</v>
      </c>
      <c r="F1379" s="6" t="str">
        <f>TEXT(SalesData[[#This Row],[Order Date]],"mmm")</f>
        <v>Jun</v>
      </c>
      <c r="G1379" s="8" t="s">
        <v>61</v>
      </c>
      <c r="H1379" s="8" t="s">
        <v>69</v>
      </c>
      <c r="I1379" s="8" t="s">
        <v>23</v>
      </c>
      <c r="J1379" s="8" t="s">
        <v>31</v>
      </c>
      <c r="K1379" s="8" t="s">
        <v>25</v>
      </c>
      <c r="L1379" s="8" t="s">
        <v>26</v>
      </c>
      <c r="M1379" s="7">
        <v>1</v>
      </c>
      <c r="N1379" s="2">
        <v>152.94999999999999</v>
      </c>
      <c r="O1379" s="9">
        <v>0.05</v>
      </c>
      <c r="P1379" s="2">
        <v>76.97</v>
      </c>
      <c r="Q1379" s="2">
        <f t="shared" si="84"/>
        <v>145.30249999999998</v>
      </c>
      <c r="R1379" s="2">
        <f t="shared" si="85"/>
        <v>76.97</v>
      </c>
      <c r="S1379" s="2">
        <f t="shared" si="86"/>
        <v>68.332499999999982</v>
      </c>
      <c r="T1379" s="6">
        <f t="shared" si="87"/>
        <v>0.47027752447480248</v>
      </c>
    </row>
    <row r="1380" spans="1:20" ht="15.6" x14ac:dyDescent="0.3">
      <c r="A1380" s="3" t="s">
        <v>1449</v>
      </c>
      <c r="B1380" s="4">
        <v>46063</v>
      </c>
      <c r="C1380" s="5">
        <f>YEAR(SalesData[[#This Row],[Order Date]])</f>
        <v>2026</v>
      </c>
      <c r="D1380" s="6" t="str">
        <f>"Q"&amp;ROUNDUP(MONTH(SalesData[[#This Row],[Order Date]])/3,0)</f>
        <v>Q1</v>
      </c>
      <c r="E1380" s="7">
        <f>MONTH(SalesData[[#This Row],[Order Date]])</f>
        <v>2</v>
      </c>
      <c r="F1380" s="6" t="str">
        <f>TEXT(SalesData[[#This Row],[Order Date]],"mmm")</f>
        <v>Feb</v>
      </c>
      <c r="G1380" s="8" t="s">
        <v>61</v>
      </c>
      <c r="H1380" s="8" t="s">
        <v>76</v>
      </c>
      <c r="I1380" s="8" t="s">
        <v>30</v>
      </c>
      <c r="J1380" s="8" t="s">
        <v>24</v>
      </c>
      <c r="K1380" s="8" t="s">
        <v>32</v>
      </c>
      <c r="L1380" s="8" t="s">
        <v>37</v>
      </c>
      <c r="M1380" s="7">
        <v>1</v>
      </c>
      <c r="N1380" s="2">
        <v>135.4</v>
      </c>
      <c r="O1380" s="9">
        <v>0</v>
      </c>
      <c r="P1380" s="2">
        <v>67.56</v>
      </c>
      <c r="Q1380" s="2">
        <f t="shared" si="84"/>
        <v>135.4</v>
      </c>
      <c r="R1380" s="2">
        <f t="shared" si="85"/>
        <v>67.56</v>
      </c>
      <c r="S1380" s="2">
        <f t="shared" si="86"/>
        <v>67.84</v>
      </c>
      <c r="T1380" s="6">
        <f t="shared" si="87"/>
        <v>0.50103397341211231</v>
      </c>
    </row>
    <row r="1381" spans="1:20" ht="15.6" x14ac:dyDescent="0.3">
      <c r="A1381" s="3" t="s">
        <v>1450</v>
      </c>
      <c r="B1381" s="4">
        <v>46378</v>
      </c>
      <c r="C1381" s="5">
        <f>YEAR(SalesData[[#This Row],[Order Date]])</f>
        <v>2026</v>
      </c>
      <c r="D1381" s="6" t="str">
        <f>"Q"&amp;ROUNDUP(MONTH(SalesData[[#This Row],[Order Date]])/3,0)</f>
        <v>Q4</v>
      </c>
      <c r="E1381" s="7">
        <f>MONTH(SalesData[[#This Row],[Order Date]])</f>
        <v>12</v>
      </c>
      <c r="F1381" s="6" t="str">
        <f>TEXT(SalesData[[#This Row],[Order Date]],"mmm")</f>
        <v>Dec</v>
      </c>
      <c r="G1381" s="8" t="s">
        <v>54</v>
      </c>
      <c r="H1381" s="8" t="s">
        <v>55</v>
      </c>
      <c r="I1381" s="8" t="s">
        <v>23</v>
      </c>
      <c r="J1381" s="8" t="s">
        <v>24</v>
      </c>
      <c r="K1381" s="8" t="s">
        <v>51</v>
      </c>
      <c r="L1381" s="8" t="s">
        <v>72</v>
      </c>
      <c r="M1381" s="7">
        <v>3</v>
      </c>
      <c r="N1381" s="2">
        <v>40.78</v>
      </c>
      <c r="O1381" s="9">
        <v>0.15</v>
      </c>
      <c r="P1381" s="2">
        <v>16.73</v>
      </c>
      <c r="Q1381" s="2">
        <f t="shared" si="84"/>
        <v>103.989</v>
      </c>
      <c r="R1381" s="2">
        <f t="shared" si="85"/>
        <v>50.19</v>
      </c>
      <c r="S1381" s="2">
        <f t="shared" si="86"/>
        <v>53.799000000000007</v>
      </c>
      <c r="T1381" s="6">
        <f t="shared" si="87"/>
        <v>0.51735279693044456</v>
      </c>
    </row>
    <row r="1382" spans="1:20" ht="15.6" x14ac:dyDescent="0.3">
      <c r="A1382" s="3" t="s">
        <v>1451</v>
      </c>
      <c r="B1382" s="4">
        <v>46095</v>
      </c>
      <c r="C1382" s="5">
        <f>YEAR(SalesData[[#This Row],[Order Date]])</f>
        <v>2026</v>
      </c>
      <c r="D1382" s="6" t="str">
        <f>"Q"&amp;ROUNDUP(MONTH(SalesData[[#This Row],[Order Date]])/3,0)</f>
        <v>Q1</v>
      </c>
      <c r="E1382" s="7">
        <f>MONTH(SalesData[[#This Row],[Order Date]])</f>
        <v>3</v>
      </c>
      <c r="F1382" s="6" t="str">
        <f>TEXT(SalesData[[#This Row],[Order Date]],"mmm")</f>
        <v>Mar</v>
      </c>
      <c r="G1382" s="8" t="s">
        <v>21</v>
      </c>
      <c r="H1382" s="8" t="s">
        <v>89</v>
      </c>
      <c r="I1382" s="8" t="s">
        <v>30</v>
      </c>
      <c r="J1382" s="8" t="s">
        <v>31</v>
      </c>
      <c r="K1382" s="8" t="s">
        <v>32</v>
      </c>
      <c r="L1382" s="8" t="s">
        <v>33</v>
      </c>
      <c r="M1382" s="7">
        <v>1</v>
      </c>
      <c r="N1382" s="2">
        <v>36.520000000000003</v>
      </c>
      <c r="O1382" s="9">
        <v>0.05</v>
      </c>
      <c r="P1382" s="2">
        <v>13.23</v>
      </c>
      <c r="Q1382" s="2">
        <f t="shared" si="84"/>
        <v>34.694000000000003</v>
      </c>
      <c r="R1382" s="2">
        <f t="shared" si="85"/>
        <v>13.23</v>
      </c>
      <c r="S1382" s="2">
        <f t="shared" si="86"/>
        <v>21.464000000000002</v>
      </c>
      <c r="T1382" s="6">
        <f t="shared" si="87"/>
        <v>0.61866605176687617</v>
      </c>
    </row>
    <row r="1383" spans="1:20" ht="15.6" x14ac:dyDescent="0.3">
      <c r="A1383" s="3" t="s">
        <v>1452</v>
      </c>
      <c r="B1383" s="4">
        <v>46378</v>
      </c>
      <c r="C1383" s="5">
        <f>YEAR(SalesData[[#This Row],[Order Date]])</f>
        <v>2026</v>
      </c>
      <c r="D1383" s="6" t="str">
        <f>"Q"&amp;ROUNDUP(MONTH(SalesData[[#This Row],[Order Date]])/3,0)</f>
        <v>Q4</v>
      </c>
      <c r="E1383" s="7">
        <f>MONTH(SalesData[[#This Row],[Order Date]])</f>
        <v>12</v>
      </c>
      <c r="F1383" s="6" t="str">
        <f>TEXT(SalesData[[#This Row],[Order Date]],"mmm")</f>
        <v>Dec</v>
      </c>
      <c r="G1383" s="8" t="s">
        <v>21</v>
      </c>
      <c r="H1383" s="8" t="s">
        <v>22</v>
      </c>
      <c r="I1383" s="8" t="s">
        <v>23</v>
      </c>
      <c r="J1383" s="8" t="s">
        <v>36</v>
      </c>
      <c r="K1383" s="8" t="s">
        <v>32</v>
      </c>
      <c r="L1383" s="8" t="s">
        <v>65</v>
      </c>
      <c r="M1383" s="7">
        <v>5</v>
      </c>
      <c r="N1383" s="2">
        <v>47.67</v>
      </c>
      <c r="O1383" s="9">
        <v>0.1</v>
      </c>
      <c r="P1383" s="2">
        <v>17.84</v>
      </c>
      <c r="Q1383" s="2">
        <f t="shared" si="84"/>
        <v>214.51500000000001</v>
      </c>
      <c r="R1383" s="2">
        <f t="shared" si="85"/>
        <v>89.2</v>
      </c>
      <c r="S1383" s="2">
        <f t="shared" si="86"/>
        <v>125.31500000000001</v>
      </c>
      <c r="T1383" s="6">
        <f t="shared" si="87"/>
        <v>0.5841782625923595</v>
      </c>
    </row>
    <row r="1384" spans="1:20" ht="15.6" x14ac:dyDescent="0.3">
      <c r="A1384" s="3" t="s">
        <v>1453</v>
      </c>
      <c r="B1384" s="4">
        <v>46266</v>
      </c>
      <c r="C1384" s="5">
        <f>YEAR(SalesData[[#This Row],[Order Date]])</f>
        <v>2026</v>
      </c>
      <c r="D1384" s="6" t="str">
        <f>"Q"&amp;ROUNDUP(MONTH(SalesData[[#This Row],[Order Date]])/3,0)</f>
        <v>Q3</v>
      </c>
      <c r="E1384" s="7">
        <f>MONTH(SalesData[[#This Row],[Order Date]])</f>
        <v>9</v>
      </c>
      <c r="F1384" s="6" t="str">
        <f>TEXT(SalesData[[#This Row],[Order Date]],"mmm")</f>
        <v>Sep</v>
      </c>
      <c r="G1384" s="8" t="s">
        <v>54</v>
      </c>
      <c r="H1384" s="8" t="s">
        <v>82</v>
      </c>
      <c r="I1384" s="8" t="s">
        <v>23</v>
      </c>
      <c r="J1384" s="8" t="s">
        <v>24</v>
      </c>
      <c r="K1384" s="8" t="s">
        <v>39</v>
      </c>
      <c r="L1384" s="8" t="s">
        <v>106</v>
      </c>
      <c r="M1384" s="7">
        <v>6</v>
      </c>
      <c r="N1384" s="2">
        <v>80.319999999999993</v>
      </c>
      <c r="O1384" s="9">
        <v>0</v>
      </c>
      <c r="P1384" s="2">
        <v>38.42</v>
      </c>
      <c r="Q1384" s="2">
        <f t="shared" si="84"/>
        <v>481.91999999999996</v>
      </c>
      <c r="R1384" s="2">
        <f t="shared" si="85"/>
        <v>230.52</v>
      </c>
      <c r="S1384" s="2">
        <f t="shared" si="86"/>
        <v>251.39999999999995</v>
      </c>
      <c r="T1384" s="6">
        <f t="shared" si="87"/>
        <v>0.52166334661354574</v>
      </c>
    </row>
    <row r="1385" spans="1:20" ht="15.6" x14ac:dyDescent="0.3">
      <c r="A1385" s="3" t="s">
        <v>1454</v>
      </c>
      <c r="B1385" s="4">
        <v>46155</v>
      </c>
      <c r="C1385" s="5">
        <f>YEAR(SalesData[[#This Row],[Order Date]])</f>
        <v>2026</v>
      </c>
      <c r="D1385" s="6" t="str">
        <f>"Q"&amp;ROUNDUP(MONTH(SalesData[[#This Row],[Order Date]])/3,0)</f>
        <v>Q2</v>
      </c>
      <c r="E1385" s="7">
        <f>MONTH(SalesData[[#This Row],[Order Date]])</f>
        <v>5</v>
      </c>
      <c r="F1385" s="6" t="str">
        <f>TEXT(SalesData[[#This Row],[Order Date]],"mmm")</f>
        <v>May</v>
      </c>
      <c r="G1385" s="8" t="s">
        <v>21</v>
      </c>
      <c r="H1385" s="8" t="s">
        <v>44</v>
      </c>
      <c r="I1385" s="8" t="s">
        <v>30</v>
      </c>
      <c r="J1385" s="8" t="s">
        <v>31</v>
      </c>
      <c r="K1385" s="8" t="s">
        <v>25</v>
      </c>
      <c r="L1385" s="8" t="s">
        <v>70</v>
      </c>
      <c r="M1385" s="7">
        <v>1</v>
      </c>
      <c r="N1385" s="2">
        <v>144.51</v>
      </c>
      <c r="O1385" s="9">
        <v>0</v>
      </c>
      <c r="P1385" s="2">
        <v>79.22</v>
      </c>
      <c r="Q1385" s="2">
        <f t="shared" si="84"/>
        <v>144.51</v>
      </c>
      <c r="R1385" s="2">
        <f t="shared" si="85"/>
        <v>79.22</v>
      </c>
      <c r="S1385" s="2">
        <f t="shared" si="86"/>
        <v>65.289999999999992</v>
      </c>
      <c r="T1385" s="6">
        <f t="shared" si="87"/>
        <v>0.45180264341568055</v>
      </c>
    </row>
    <row r="1386" spans="1:20" ht="15.6" x14ac:dyDescent="0.3">
      <c r="A1386" s="3" t="s">
        <v>1455</v>
      </c>
      <c r="B1386" s="4">
        <v>46182</v>
      </c>
      <c r="C1386" s="5">
        <f>YEAR(SalesData[[#This Row],[Order Date]])</f>
        <v>2026</v>
      </c>
      <c r="D1386" s="6" t="str">
        <f>"Q"&amp;ROUNDUP(MONTH(SalesData[[#This Row],[Order Date]])/3,0)</f>
        <v>Q2</v>
      </c>
      <c r="E1386" s="7">
        <f>MONTH(SalesData[[#This Row],[Order Date]])</f>
        <v>6</v>
      </c>
      <c r="F1386" s="6" t="str">
        <f>TEXT(SalesData[[#This Row],[Order Date]],"mmm")</f>
        <v>Jun</v>
      </c>
      <c r="G1386" s="8" t="s">
        <v>21</v>
      </c>
      <c r="H1386" s="8" t="s">
        <v>42</v>
      </c>
      <c r="I1386" s="8" t="s">
        <v>30</v>
      </c>
      <c r="J1386" s="8" t="s">
        <v>31</v>
      </c>
      <c r="K1386" s="8" t="s">
        <v>25</v>
      </c>
      <c r="L1386" s="8" t="s">
        <v>74</v>
      </c>
      <c r="M1386" s="7">
        <v>4</v>
      </c>
      <c r="N1386" s="2">
        <v>93.58</v>
      </c>
      <c r="O1386" s="9">
        <v>0.1</v>
      </c>
      <c r="P1386" s="2">
        <v>44.56</v>
      </c>
      <c r="Q1386" s="2">
        <f t="shared" si="84"/>
        <v>336.88799999999998</v>
      </c>
      <c r="R1386" s="2">
        <f t="shared" si="85"/>
        <v>178.24</v>
      </c>
      <c r="S1386" s="2">
        <f t="shared" si="86"/>
        <v>158.64799999999997</v>
      </c>
      <c r="T1386" s="6">
        <f t="shared" si="87"/>
        <v>0.4709220868656645</v>
      </c>
    </row>
    <row r="1387" spans="1:20" ht="15.6" x14ac:dyDescent="0.3">
      <c r="A1387" s="3" t="s">
        <v>1456</v>
      </c>
      <c r="B1387" s="4">
        <v>46352</v>
      </c>
      <c r="C1387" s="5">
        <f>YEAR(SalesData[[#This Row],[Order Date]])</f>
        <v>2026</v>
      </c>
      <c r="D1387" s="6" t="str">
        <f>"Q"&amp;ROUNDUP(MONTH(SalesData[[#This Row],[Order Date]])/3,0)</f>
        <v>Q4</v>
      </c>
      <c r="E1387" s="7">
        <f>MONTH(SalesData[[#This Row],[Order Date]])</f>
        <v>11</v>
      </c>
      <c r="F1387" s="6" t="str">
        <f>TEXT(SalesData[[#This Row],[Order Date]],"mmm")</f>
        <v>Nov</v>
      </c>
      <c r="G1387" s="8" t="s">
        <v>61</v>
      </c>
      <c r="H1387" s="8" t="s">
        <v>105</v>
      </c>
      <c r="I1387" s="8" t="s">
        <v>30</v>
      </c>
      <c r="J1387" s="8" t="s">
        <v>31</v>
      </c>
      <c r="K1387" s="8" t="s">
        <v>51</v>
      </c>
      <c r="L1387" s="8" t="s">
        <v>72</v>
      </c>
      <c r="M1387" s="7">
        <v>1</v>
      </c>
      <c r="N1387" s="2">
        <v>40.86</v>
      </c>
      <c r="O1387" s="9">
        <v>0.05</v>
      </c>
      <c r="P1387" s="2">
        <v>17.14</v>
      </c>
      <c r="Q1387" s="2">
        <f t="shared" si="84"/>
        <v>38.817</v>
      </c>
      <c r="R1387" s="2">
        <f t="shared" si="85"/>
        <v>17.14</v>
      </c>
      <c r="S1387" s="2">
        <f t="shared" si="86"/>
        <v>21.677</v>
      </c>
      <c r="T1387" s="6">
        <f t="shared" si="87"/>
        <v>0.55844088930107938</v>
      </c>
    </row>
    <row r="1388" spans="1:20" ht="15.6" x14ac:dyDescent="0.3">
      <c r="A1388" s="3" t="s">
        <v>1457</v>
      </c>
      <c r="B1388" s="4">
        <v>46363</v>
      </c>
      <c r="C1388" s="5">
        <f>YEAR(SalesData[[#This Row],[Order Date]])</f>
        <v>2026</v>
      </c>
      <c r="D1388" s="6" t="str">
        <f>"Q"&amp;ROUNDUP(MONTH(SalesData[[#This Row],[Order Date]])/3,0)</f>
        <v>Q4</v>
      </c>
      <c r="E1388" s="7">
        <f>MONTH(SalesData[[#This Row],[Order Date]])</f>
        <v>12</v>
      </c>
      <c r="F1388" s="6" t="str">
        <f>TEXT(SalesData[[#This Row],[Order Date]],"mmm")</f>
        <v>Dec</v>
      </c>
      <c r="G1388" s="8" t="s">
        <v>28</v>
      </c>
      <c r="H1388" s="8" t="s">
        <v>29</v>
      </c>
      <c r="I1388" s="8" t="s">
        <v>30</v>
      </c>
      <c r="J1388" s="8" t="s">
        <v>24</v>
      </c>
      <c r="K1388" s="8" t="s">
        <v>32</v>
      </c>
      <c r="L1388" s="8" t="s">
        <v>33</v>
      </c>
      <c r="M1388" s="7">
        <v>2</v>
      </c>
      <c r="N1388" s="2">
        <v>37.020000000000003</v>
      </c>
      <c r="O1388" s="9">
        <v>0.2</v>
      </c>
      <c r="P1388" s="2">
        <v>13.39</v>
      </c>
      <c r="Q1388" s="2">
        <f t="shared" si="84"/>
        <v>59.232000000000006</v>
      </c>
      <c r="R1388" s="2">
        <f t="shared" si="85"/>
        <v>26.78</v>
      </c>
      <c r="S1388" s="2">
        <f t="shared" si="86"/>
        <v>32.452000000000005</v>
      </c>
      <c r="T1388" s="6">
        <f t="shared" si="87"/>
        <v>0.5478795245813074</v>
      </c>
    </row>
    <row r="1389" spans="1:20" ht="15.6" x14ac:dyDescent="0.3">
      <c r="A1389" s="3" t="s">
        <v>1458</v>
      </c>
      <c r="B1389" s="4">
        <v>46339</v>
      </c>
      <c r="C1389" s="5">
        <f>YEAR(SalesData[[#This Row],[Order Date]])</f>
        <v>2026</v>
      </c>
      <c r="D1389" s="6" t="str">
        <f>"Q"&amp;ROUNDUP(MONTH(SalesData[[#This Row],[Order Date]])/3,0)</f>
        <v>Q4</v>
      </c>
      <c r="E1389" s="7">
        <f>MONTH(SalesData[[#This Row],[Order Date]])</f>
        <v>11</v>
      </c>
      <c r="F1389" s="6" t="str">
        <f>TEXT(SalesData[[#This Row],[Order Date]],"mmm")</f>
        <v>Nov</v>
      </c>
      <c r="G1389" s="8" t="s">
        <v>28</v>
      </c>
      <c r="H1389" s="8" t="s">
        <v>29</v>
      </c>
      <c r="I1389" s="8" t="s">
        <v>30</v>
      </c>
      <c r="J1389" s="8" t="s">
        <v>31</v>
      </c>
      <c r="K1389" s="8" t="s">
        <v>51</v>
      </c>
      <c r="L1389" s="8" t="s">
        <v>72</v>
      </c>
      <c r="M1389" s="7">
        <v>4</v>
      </c>
      <c r="N1389" s="2">
        <v>40.03</v>
      </c>
      <c r="O1389" s="9">
        <v>0.05</v>
      </c>
      <c r="P1389" s="2">
        <v>16.78</v>
      </c>
      <c r="Q1389" s="2">
        <f t="shared" si="84"/>
        <v>152.114</v>
      </c>
      <c r="R1389" s="2">
        <f t="shared" si="85"/>
        <v>67.12</v>
      </c>
      <c r="S1389" s="2">
        <f t="shared" si="86"/>
        <v>84.994</v>
      </c>
      <c r="T1389" s="6">
        <f t="shared" si="87"/>
        <v>0.5587519886400989</v>
      </c>
    </row>
    <row r="1390" spans="1:20" ht="15.6" x14ac:dyDescent="0.3">
      <c r="A1390" s="3" t="s">
        <v>1459</v>
      </c>
      <c r="B1390" s="4">
        <v>46352</v>
      </c>
      <c r="C1390" s="5">
        <f>YEAR(SalesData[[#This Row],[Order Date]])</f>
        <v>2026</v>
      </c>
      <c r="D1390" s="6" t="str">
        <f>"Q"&amp;ROUNDUP(MONTH(SalesData[[#This Row],[Order Date]])/3,0)</f>
        <v>Q4</v>
      </c>
      <c r="E1390" s="7">
        <f>MONTH(SalesData[[#This Row],[Order Date]])</f>
        <v>11</v>
      </c>
      <c r="F1390" s="6" t="str">
        <f>TEXT(SalesData[[#This Row],[Order Date]],"mmm")</f>
        <v>Nov</v>
      </c>
      <c r="G1390" s="8" t="s">
        <v>28</v>
      </c>
      <c r="H1390" s="8" t="s">
        <v>35</v>
      </c>
      <c r="I1390" s="8" t="s">
        <v>23</v>
      </c>
      <c r="J1390" s="8" t="s">
        <v>24</v>
      </c>
      <c r="K1390" s="8" t="s">
        <v>98</v>
      </c>
      <c r="L1390" s="8" t="s">
        <v>103</v>
      </c>
      <c r="M1390" s="7">
        <v>2</v>
      </c>
      <c r="N1390" s="2">
        <v>50.93</v>
      </c>
      <c r="O1390" s="9">
        <v>0.15</v>
      </c>
      <c r="P1390" s="2">
        <v>22.35</v>
      </c>
      <c r="Q1390" s="2">
        <f t="shared" si="84"/>
        <v>86.581000000000003</v>
      </c>
      <c r="R1390" s="2">
        <f t="shared" si="85"/>
        <v>44.7</v>
      </c>
      <c r="S1390" s="2">
        <f t="shared" si="86"/>
        <v>41.881</v>
      </c>
      <c r="T1390" s="6">
        <f t="shared" si="87"/>
        <v>0.48372044674928677</v>
      </c>
    </row>
    <row r="1391" spans="1:20" ht="15.6" x14ac:dyDescent="0.3">
      <c r="A1391" s="3" t="s">
        <v>1460</v>
      </c>
      <c r="B1391" s="4">
        <v>46224</v>
      </c>
      <c r="C1391" s="5">
        <f>YEAR(SalesData[[#This Row],[Order Date]])</f>
        <v>2026</v>
      </c>
      <c r="D1391" s="6" t="str">
        <f>"Q"&amp;ROUNDUP(MONTH(SalesData[[#This Row],[Order Date]])/3,0)</f>
        <v>Q3</v>
      </c>
      <c r="E1391" s="7">
        <f>MONTH(SalesData[[#This Row],[Order Date]])</f>
        <v>7</v>
      </c>
      <c r="F1391" s="6" t="str">
        <f>TEXT(SalesData[[#This Row],[Order Date]],"mmm")</f>
        <v>Jul</v>
      </c>
      <c r="G1391" s="8" t="s">
        <v>54</v>
      </c>
      <c r="H1391" s="8" t="s">
        <v>112</v>
      </c>
      <c r="I1391" s="8" t="s">
        <v>30</v>
      </c>
      <c r="J1391" s="8" t="s">
        <v>31</v>
      </c>
      <c r="K1391" s="8" t="s">
        <v>98</v>
      </c>
      <c r="L1391" s="8" t="s">
        <v>122</v>
      </c>
      <c r="M1391" s="7">
        <v>2</v>
      </c>
      <c r="N1391" s="2">
        <v>36.93</v>
      </c>
      <c r="O1391" s="9">
        <v>0</v>
      </c>
      <c r="P1391" s="2">
        <v>13.63</v>
      </c>
      <c r="Q1391" s="2">
        <f t="shared" si="84"/>
        <v>73.86</v>
      </c>
      <c r="R1391" s="2">
        <f t="shared" si="85"/>
        <v>27.26</v>
      </c>
      <c r="S1391" s="2">
        <f t="shared" si="86"/>
        <v>46.599999999999994</v>
      </c>
      <c r="T1391" s="6">
        <f t="shared" si="87"/>
        <v>0.63092336853506625</v>
      </c>
    </row>
    <row r="1392" spans="1:20" ht="15.6" x14ac:dyDescent="0.3">
      <c r="A1392" s="3" t="s">
        <v>1461</v>
      </c>
      <c r="B1392" s="4">
        <v>46137</v>
      </c>
      <c r="C1392" s="5">
        <f>YEAR(SalesData[[#This Row],[Order Date]])</f>
        <v>2026</v>
      </c>
      <c r="D1392" s="6" t="str">
        <f>"Q"&amp;ROUNDUP(MONTH(SalesData[[#This Row],[Order Date]])/3,0)</f>
        <v>Q2</v>
      </c>
      <c r="E1392" s="7">
        <f>MONTH(SalesData[[#This Row],[Order Date]])</f>
        <v>4</v>
      </c>
      <c r="F1392" s="6" t="str">
        <f>TEXT(SalesData[[#This Row],[Order Date]],"mmm")</f>
        <v>Apr</v>
      </c>
      <c r="G1392" s="8" t="s">
        <v>28</v>
      </c>
      <c r="H1392" s="8" t="s">
        <v>86</v>
      </c>
      <c r="I1392" s="8" t="s">
        <v>30</v>
      </c>
      <c r="J1392" s="8" t="s">
        <v>31</v>
      </c>
      <c r="K1392" s="8" t="s">
        <v>51</v>
      </c>
      <c r="L1392" s="8" t="s">
        <v>72</v>
      </c>
      <c r="M1392" s="7">
        <v>5</v>
      </c>
      <c r="N1392" s="2">
        <v>39.369999999999997</v>
      </c>
      <c r="O1392" s="9">
        <v>0.05</v>
      </c>
      <c r="P1392" s="2">
        <v>16.760000000000002</v>
      </c>
      <c r="Q1392" s="2">
        <f t="shared" si="84"/>
        <v>187.00749999999999</v>
      </c>
      <c r="R1392" s="2">
        <f t="shared" si="85"/>
        <v>83.800000000000011</v>
      </c>
      <c r="S1392" s="2">
        <f t="shared" si="86"/>
        <v>103.20749999999998</v>
      </c>
      <c r="T1392" s="6">
        <f t="shared" si="87"/>
        <v>0.55188963009504954</v>
      </c>
    </row>
    <row r="1393" spans="1:20" ht="15.6" x14ac:dyDescent="0.3">
      <c r="A1393" s="3" t="s">
        <v>1462</v>
      </c>
      <c r="B1393" s="4">
        <v>46386</v>
      </c>
      <c r="C1393" s="5">
        <f>YEAR(SalesData[[#This Row],[Order Date]])</f>
        <v>2026</v>
      </c>
      <c r="D1393" s="6" t="str">
        <f>"Q"&amp;ROUNDUP(MONTH(SalesData[[#This Row],[Order Date]])/3,0)</f>
        <v>Q4</v>
      </c>
      <c r="E1393" s="7">
        <f>MONTH(SalesData[[#This Row],[Order Date]])</f>
        <v>12</v>
      </c>
      <c r="F1393" s="6" t="str">
        <f>TEXT(SalesData[[#This Row],[Order Date]],"mmm")</f>
        <v>Dec</v>
      </c>
      <c r="G1393" s="8" t="s">
        <v>61</v>
      </c>
      <c r="H1393" s="8" t="s">
        <v>108</v>
      </c>
      <c r="I1393" s="8" t="s">
        <v>48</v>
      </c>
      <c r="J1393" s="8" t="s">
        <v>31</v>
      </c>
      <c r="K1393" s="8" t="s">
        <v>39</v>
      </c>
      <c r="L1393" s="8" t="s">
        <v>40</v>
      </c>
      <c r="M1393" s="7">
        <v>6</v>
      </c>
      <c r="N1393" s="2">
        <v>192.9</v>
      </c>
      <c r="O1393" s="9">
        <v>0.2</v>
      </c>
      <c r="P1393" s="2">
        <v>106.89</v>
      </c>
      <c r="Q1393" s="2">
        <f t="shared" si="84"/>
        <v>925.92000000000007</v>
      </c>
      <c r="R1393" s="2">
        <f t="shared" si="85"/>
        <v>641.34</v>
      </c>
      <c r="S1393" s="2">
        <f t="shared" si="86"/>
        <v>284.58000000000004</v>
      </c>
      <c r="T1393" s="6">
        <f t="shared" si="87"/>
        <v>0.30734836702954899</v>
      </c>
    </row>
    <row r="1394" spans="1:20" ht="15.6" x14ac:dyDescent="0.3">
      <c r="A1394" s="3" t="s">
        <v>1463</v>
      </c>
      <c r="B1394" s="4">
        <v>46345</v>
      </c>
      <c r="C1394" s="5">
        <f>YEAR(SalesData[[#This Row],[Order Date]])</f>
        <v>2026</v>
      </c>
      <c r="D1394" s="6" t="str">
        <f>"Q"&amp;ROUNDUP(MONTH(SalesData[[#This Row],[Order Date]])/3,0)</f>
        <v>Q4</v>
      </c>
      <c r="E1394" s="7">
        <f>MONTH(SalesData[[#This Row],[Order Date]])</f>
        <v>11</v>
      </c>
      <c r="F1394" s="6" t="str">
        <f>TEXT(SalesData[[#This Row],[Order Date]],"mmm")</f>
        <v>Nov</v>
      </c>
      <c r="G1394" s="8" t="s">
        <v>54</v>
      </c>
      <c r="H1394" s="8" t="s">
        <v>57</v>
      </c>
      <c r="I1394" s="8" t="s">
        <v>30</v>
      </c>
      <c r="J1394" s="8" t="s">
        <v>31</v>
      </c>
      <c r="K1394" s="8" t="s">
        <v>25</v>
      </c>
      <c r="L1394" s="8" t="s">
        <v>26</v>
      </c>
      <c r="M1394" s="7">
        <v>5</v>
      </c>
      <c r="N1394" s="2">
        <v>151.09</v>
      </c>
      <c r="O1394" s="9">
        <v>0.05</v>
      </c>
      <c r="P1394" s="2">
        <v>79.33</v>
      </c>
      <c r="Q1394" s="2">
        <f t="shared" si="84"/>
        <v>717.67750000000001</v>
      </c>
      <c r="R1394" s="2">
        <f t="shared" si="85"/>
        <v>396.65</v>
      </c>
      <c r="S1394" s="2">
        <f t="shared" si="86"/>
        <v>321.02750000000003</v>
      </c>
      <c r="T1394" s="6">
        <f t="shared" si="87"/>
        <v>0.44731442744129507</v>
      </c>
    </row>
    <row r="1395" spans="1:20" ht="15.6" x14ac:dyDescent="0.3">
      <c r="A1395" s="3" t="s">
        <v>1464</v>
      </c>
      <c r="B1395" s="4">
        <v>46166</v>
      </c>
      <c r="C1395" s="5">
        <f>YEAR(SalesData[[#This Row],[Order Date]])</f>
        <v>2026</v>
      </c>
      <c r="D1395" s="6" t="str">
        <f>"Q"&amp;ROUNDUP(MONTH(SalesData[[#This Row],[Order Date]])/3,0)</f>
        <v>Q2</v>
      </c>
      <c r="E1395" s="7">
        <f>MONTH(SalesData[[#This Row],[Order Date]])</f>
        <v>5</v>
      </c>
      <c r="F1395" s="6" t="str">
        <f>TEXT(SalesData[[#This Row],[Order Date]],"mmm")</f>
        <v>May</v>
      </c>
      <c r="G1395" s="8" t="s">
        <v>21</v>
      </c>
      <c r="H1395" s="8" t="s">
        <v>22</v>
      </c>
      <c r="I1395" s="8" t="s">
        <v>30</v>
      </c>
      <c r="J1395" s="8" t="s">
        <v>24</v>
      </c>
      <c r="K1395" s="8" t="s">
        <v>98</v>
      </c>
      <c r="L1395" s="8" t="s">
        <v>131</v>
      </c>
      <c r="M1395" s="7">
        <v>2</v>
      </c>
      <c r="N1395" s="2">
        <v>41.32</v>
      </c>
      <c r="O1395" s="9">
        <v>0</v>
      </c>
      <c r="P1395" s="2">
        <v>14.91</v>
      </c>
      <c r="Q1395" s="2">
        <f t="shared" si="84"/>
        <v>82.64</v>
      </c>
      <c r="R1395" s="2">
        <f t="shared" si="85"/>
        <v>29.82</v>
      </c>
      <c r="S1395" s="2">
        <f t="shared" si="86"/>
        <v>52.82</v>
      </c>
      <c r="T1395" s="6">
        <f t="shared" si="87"/>
        <v>0.63915779283639884</v>
      </c>
    </row>
    <row r="1396" spans="1:20" ht="15.6" x14ac:dyDescent="0.3">
      <c r="A1396" s="3" t="s">
        <v>1465</v>
      </c>
      <c r="B1396" s="4">
        <v>46136</v>
      </c>
      <c r="C1396" s="5">
        <f>YEAR(SalesData[[#This Row],[Order Date]])</f>
        <v>2026</v>
      </c>
      <c r="D1396" s="6" t="str">
        <f>"Q"&amp;ROUNDUP(MONTH(SalesData[[#This Row],[Order Date]])/3,0)</f>
        <v>Q2</v>
      </c>
      <c r="E1396" s="7">
        <f>MONTH(SalesData[[#This Row],[Order Date]])</f>
        <v>4</v>
      </c>
      <c r="F1396" s="6" t="str">
        <f>TEXT(SalesData[[#This Row],[Order Date]],"mmm")</f>
        <v>Apr</v>
      </c>
      <c r="G1396" s="8" t="s">
        <v>61</v>
      </c>
      <c r="H1396" s="8" t="s">
        <v>62</v>
      </c>
      <c r="I1396" s="8" t="s">
        <v>30</v>
      </c>
      <c r="J1396" s="8" t="s">
        <v>24</v>
      </c>
      <c r="K1396" s="8" t="s">
        <v>32</v>
      </c>
      <c r="L1396" s="8" t="s">
        <v>37</v>
      </c>
      <c r="M1396" s="7">
        <v>1</v>
      </c>
      <c r="N1396" s="2">
        <v>134.86000000000001</v>
      </c>
      <c r="O1396" s="9">
        <v>0</v>
      </c>
      <c r="P1396" s="2">
        <v>66.040000000000006</v>
      </c>
      <c r="Q1396" s="2">
        <f t="shared" si="84"/>
        <v>134.86000000000001</v>
      </c>
      <c r="R1396" s="2">
        <f t="shared" si="85"/>
        <v>66.040000000000006</v>
      </c>
      <c r="S1396" s="2">
        <f t="shared" si="86"/>
        <v>68.820000000000007</v>
      </c>
      <c r="T1396" s="6">
        <f t="shared" si="87"/>
        <v>0.51030698502150373</v>
      </c>
    </row>
    <row r="1397" spans="1:20" ht="15.6" x14ac:dyDescent="0.3">
      <c r="A1397" s="3" t="s">
        <v>1466</v>
      </c>
      <c r="B1397" s="4">
        <v>46059</v>
      </c>
      <c r="C1397" s="5">
        <f>YEAR(SalesData[[#This Row],[Order Date]])</f>
        <v>2026</v>
      </c>
      <c r="D1397" s="6" t="str">
        <f>"Q"&amp;ROUNDUP(MONTH(SalesData[[#This Row],[Order Date]])/3,0)</f>
        <v>Q1</v>
      </c>
      <c r="E1397" s="7">
        <f>MONTH(SalesData[[#This Row],[Order Date]])</f>
        <v>2</v>
      </c>
      <c r="F1397" s="6" t="str">
        <f>TEXT(SalesData[[#This Row],[Order Date]],"mmm")</f>
        <v>Feb</v>
      </c>
      <c r="G1397" s="8" t="s">
        <v>54</v>
      </c>
      <c r="H1397" s="8" t="s">
        <v>92</v>
      </c>
      <c r="I1397" s="8" t="s">
        <v>30</v>
      </c>
      <c r="J1397" s="8" t="s">
        <v>36</v>
      </c>
      <c r="K1397" s="8" t="s">
        <v>51</v>
      </c>
      <c r="L1397" s="8" t="s">
        <v>58</v>
      </c>
      <c r="M1397" s="7">
        <v>3</v>
      </c>
      <c r="N1397" s="2">
        <v>103.22</v>
      </c>
      <c r="O1397" s="9">
        <v>0</v>
      </c>
      <c r="P1397" s="2">
        <v>50.74</v>
      </c>
      <c r="Q1397" s="2">
        <f t="shared" si="84"/>
        <v>309.65999999999997</v>
      </c>
      <c r="R1397" s="2">
        <f t="shared" si="85"/>
        <v>152.22</v>
      </c>
      <c r="S1397" s="2">
        <f t="shared" si="86"/>
        <v>157.43999999999997</v>
      </c>
      <c r="T1397" s="6">
        <f t="shared" si="87"/>
        <v>0.50842859910869986</v>
      </c>
    </row>
    <row r="1398" spans="1:20" ht="15.6" x14ac:dyDescent="0.3">
      <c r="A1398" s="3" t="s">
        <v>1467</v>
      </c>
      <c r="B1398" s="4">
        <v>46366</v>
      </c>
      <c r="C1398" s="5">
        <f>YEAR(SalesData[[#This Row],[Order Date]])</f>
        <v>2026</v>
      </c>
      <c r="D1398" s="6" t="str">
        <f>"Q"&amp;ROUNDUP(MONTH(SalesData[[#This Row],[Order Date]])/3,0)</f>
        <v>Q4</v>
      </c>
      <c r="E1398" s="7">
        <f>MONTH(SalesData[[#This Row],[Order Date]])</f>
        <v>12</v>
      </c>
      <c r="F1398" s="6" t="str">
        <f>TEXT(SalesData[[#This Row],[Order Date]],"mmm")</f>
        <v>Dec</v>
      </c>
      <c r="G1398" s="8" t="s">
        <v>54</v>
      </c>
      <c r="H1398" s="8" t="s">
        <v>57</v>
      </c>
      <c r="I1398" s="8" t="s">
        <v>23</v>
      </c>
      <c r="J1398" s="8" t="s">
        <v>36</v>
      </c>
      <c r="K1398" s="8" t="s">
        <v>98</v>
      </c>
      <c r="L1398" s="8" t="s">
        <v>122</v>
      </c>
      <c r="M1398" s="7">
        <v>2</v>
      </c>
      <c r="N1398" s="2">
        <v>36.64</v>
      </c>
      <c r="O1398" s="9">
        <v>0</v>
      </c>
      <c r="P1398" s="2">
        <v>13.7</v>
      </c>
      <c r="Q1398" s="2">
        <f t="shared" si="84"/>
        <v>73.28</v>
      </c>
      <c r="R1398" s="2">
        <f t="shared" si="85"/>
        <v>27.4</v>
      </c>
      <c r="S1398" s="2">
        <f t="shared" si="86"/>
        <v>45.88</v>
      </c>
      <c r="T1398" s="6">
        <f t="shared" si="87"/>
        <v>0.62609170305676853</v>
      </c>
    </row>
    <row r="1399" spans="1:20" ht="15.6" x14ac:dyDescent="0.3">
      <c r="A1399" s="3" t="s">
        <v>1468</v>
      </c>
      <c r="B1399" s="4">
        <v>46043</v>
      </c>
      <c r="C1399" s="5">
        <f>YEAR(SalesData[[#This Row],[Order Date]])</f>
        <v>2026</v>
      </c>
      <c r="D1399" s="6" t="str">
        <f>"Q"&amp;ROUNDUP(MONTH(SalesData[[#This Row],[Order Date]])/3,0)</f>
        <v>Q1</v>
      </c>
      <c r="E1399" s="7">
        <f>MONTH(SalesData[[#This Row],[Order Date]])</f>
        <v>1</v>
      </c>
      <c r="F1399" s="6" t="str">
        <f>TEXT(SalesData[[#This Row],[Order Date]],"mmm")</f>
        <v>Jan</v>
      </c>
      <c r="G1399" s="8" t="s">
        <v>54</v>
      </c>
      <c r="H1399" s="8" t="s">
        <v>82</v>
      </c>
      <c r="I1399" s="8" t="s">
        <v>30</v>
      </c>
      <c r="J1399" s="8" t="s">
        <v>24</v>
      </c>
      <c r="K1399" s="8" t="s">
        <v>25</v>
      </c>
      <c r="L1399" s="8" t="s">
        <v>49</v>
      </c>
      <c r="M1399" s="7">
        <v>1</v>
      </c>
      <c r="N1399" s="2">
        <v>72.239999999999995</v>
      </c>
      <c r="O1399" s="9">
        <v>0</v>
      </c>
      <c r="P1399" s="2">
        <v>33.26</v>
      </c>
      <c r="Q1399" s="2">
        <f t="shared" si="84"/>
        <v>72.239999999999995</v>
      </c>
      <c r="R1399" s="2">
        <f t="shared" si="85"/>
        <v>33.26</v>
      </c>
      <c r="S1399" s="2">
        <f t="shared" si="86"/>
        <v>38.979999999999997</v>
      </c>
      <c r="T1399" s="6">
        <f t="shared" si="87"/>
        <v>0.53959025470653377</v>
      </c>
    </row>
    <row r="1400" spans="1:20" ht="15.6" x14ac:dyDescent="0.3">
      <c r="A1400" s="3" t="s">
        <v>1469</v>
      </c>
      <c r="B1400" s="4">
        <v>46372</v>
      </c>
      <c r="C1400" s="5">
        <f>YEAR(SalesData[[#This Row],[Order Date]])</f>
        <v>2026</v>
      </c>
      <c r="D1400" s="6" t="str">
        <f>"Q"&amp;ROUNDUP(MONTH(SalesData[[#This Row],[Order Date]])/3,0)</f>
        <v>Q4</v>
      </c>
      <c r="E1400" s="7">
        <f>MONTH(SalesData[[#This Row],[Order Date]])</f>
        <v>12</v>
      </c>
      <c r="F1400" s="6" t="str">
        <f>TEXT(SalesData[[#This Row],[Order Date]],"mmm")</f>
        <v>Dec</v>
      </c>
      <c r="G1400" s="8" t="s">
        <v>28</v>
      </c>
      <c r="H1400" s="8" t="s">
        <v>35</v>
      </c>
      <c r="I1400" s="8" t="s">
        <v>30</v>
      </c>
      <c r="J1400" s="8" t="s">
        <v>31</v>
      </c>
      <c r="K1400" s="8" t="s">
        <v>25</v>
      </c>
      <c r="L1400" s="8" t="s">
        <v>26</v>
      </c>
      <c r="M1400" s="7">
        <v>1</v>
      </c>
      <c r="N1400" s="2">
        <v>150.88</v>
      </c>
      <c r="O1400" s="9">
        <v>0.05</v>
      </c>
      <c r="P1400" s="2">
        <v>81.02</v>
      </c>
      <c r="Q1400" s="2">
        <f t="shared" si="84"/>
        <v>143.33599999999998</v>
      </c>
      <c r="R1400" s="2">
        <f t="shared" si="85"/>
        <v>81.02</v>
      </c>
      <c r="S1400" s="2">
        <f t="shared" si="86"/>
        <v>62.315999999999988</v>
      </c>
      <c r="T1400" s="6">
        <f t="shared" si="87"/>
        <v>0.43475470223809787</v>
      </c>
    </row>
    <row r="1401" spans="1:20" ht="15.6" x14ac:dyDescent="0.3">
      <c r="A1401" s="3" t="s">
        <v>1470</v>
      </c>
      <c r="B1401" s="4">
        <v>46044</v>
      </c>
      <c r="C1401" s="5">
        <f>YEAR(SalesData[[#This Row],[Order Date]])</f>
        <v>2026</v>
      </c>
      <c r="D1401" s="6" t="str">
        <f>"Q"&amp;ROUNDUP(MONTH(SalesData[[#This Row],[Order Date]])/3,0)</f>
        <v>Q1</v>
      </c>
      <c r="E1401" s="7">
        <f>MONTH(SalesData[[#This Row],[Order Date]])</f>
        <v>1</v>
      </c>
      <c r="F1401" s="6" t="str">
        <f>TEXT(SalesData[[#This Row],[Order Date]],"mmm")</f>
        <v>Jan</v>
      </c>
      <c r="G1401" s="8" t="s">
        <v>21</v>
      </c>
      <c r="H1401" s="8" t="s">
        <v>44</v>
      </c>
      <c r="I1401" s="8" t="s">
        <v>48</v>
      </c>
      <c r="J1401" s="8" t="s">
        <v>24</v>
      </c>
      <c r="K1401" s="8" t="s">
        <v>39</v>
      </c>
      <c r="L1401" s="8" t="s">
        <v>40</v>
      </c>
      <c r="M1401" s="7">
        <v>1</v>
      </c>
      <c r="N1401" s="2">
        <v>199.42</v>
      </c>
      <c r="O1401" s="9">
        <v>0.05</v>
      </c>
      <c r="P1401" s="2">
        <v>101.82</v>
      </c>
      <c r="Q1401" s="2">
        <f t="shared" si="84"/>
        <v>189.44899999999998</v>
      </c>
      <c r="R1401" s="2">
        <f t="shared" si="85"/>
        <v>101.82</v>
      </c>
      <c r="S1401" s="2">
        <f t="shared" si="86"/>
        <v>87.628999999999991</v>
      </c>
      <c r="T1401" s="6">
        <f t="shared" si="87"/>
        <v>0.46254664843836601</v>
      </c>
    </row>
    <row r="1402" spans="1:20" ht="15.6" x14ac:dyDescent="0.3">
      <c r="A1402" s="3" t="s">
        <v>1471</v>
      </c>
      <c r="B1402" s="4">
        <v>46271</v>
      </c>
      <c r="C1402" s="5">
        <f>YEAR(SalesData[[#This Row],[Order Date]])</f>
        <v>2026</v>
      </c>
      <c r="D1402" s="6" t="str">
        <f>"Q"&amp;ROUNDUP(MONTH(SalesData[[#This Row],[Order Date]])/3,0)</f>
        <v>Q3</v>
      </c>
      <c r="E1402" s="7">
        <f>MONTH(SalesData[[#This Row],[Order Date]])</f>
        <v>9</v>
      </c>
      <c r="F1402" s="6" t="str">
        <f>TEXT(SalesData[[#This Row],[Order Date]],"mmm")</f>
        <v>Sep</v>
      </c>
      <c r="G1402" s="8" t="s">
        <v>61</v>
      </c>
      <c r="H1402" s="8" t="s">
        <v>108</v>
      </c>
      <c r="I1402" s="8" t="s">
        <v>48</v>
      </c>
      <c r="J1402" s="8" t="s">
        <v>24</v>
      </c>
      <c r="K1402" s="8" t="s">
        <v>98</v>
      </c>
      <c r="L1402" s="8" t="s">
        <v>103</v>
      </c>
      <c r="M1402" s="7">
        <v>2</v>
      </c>
      <c r="N1402" s="2">
        <v>51.77</v>
      </c>
      <c r="O1402" s="9">
        <v>0</v>
      </c>
      <c r="P1402" s="2">
        <v>21.46</v>
      </c>
      <c r="Q1402" s="2">
        <f t="shared" si="84"/>
        <v>103.54</v>
      </c>
      <c r="R1402" s="2">
        <f t="shared" si="85"/>
        <v>42.92</v>
      </c>
      <c r="S1402" s="2">
        <f t="shared" si="86"/>
        <v>60.620000000000005</v>
      </c>
      <c r="T1402" s="6">
        <f t="shared" si="87"/>
        <v>0.58547421286459345</v>
      </c>
    </row>
    <row r="1403" spans="1:20" ht="15.6" x14ac:dyDescent="0.3">
      <c r="A1403" s="3" t="s">
        <v>1472</v>
      </c>
      <c r="B1403" s="4">
        <v>46356</v>
      </c>
      <c r="C1403" s="5">
        <f>YEAR(SalesData[[#This Row],[Order Date]])</f>
        <v>2026</v>
      </c>
      <c r="D1403" s="6" t="str">
        <f>"Q"&amp;ROUNDUP(MONTH(SalesData[[#This Row],[Order Date]])/3,0)</f>
        <v>Q4</v>
      </c>
      <c r="E1403" s="7">
        <f>MONTH(SalesData[[#This Row],[Order Date]])</f>
        <v>11</v>
      </c>
      <c r="F1403" s="6" t="str">
        <f>TEXT(SalesData[[#This Row],[Order Date]],"mmm")</f>
        <v>Nov</v>
      </c>
      <c r="G1403" s="8" t="s">
        <v>61</v>
      </c>
      <c r="H1403" s="8" t="s">
        <v>69</v>
      </c>
      <c r="I1403" s="8" t="s">
        <v>30</v>
      </c>
      <c r="J1403" s="8" t="s">
        <v>31</v>
      </c>
      <c r="K1403" s="8" t="s">
        <v>51</v>
      </c>
      <c r="L1403" s="8" t="s">
        <v>95</v>
      </c>
      <c r="M1403" s="7">
        <v>1</v>
      </c>
      <c r="N1403" s="2">
        <v>80.97</v>
      </c>
      <c r="O1403" s="9">
        <v>0</v>
      </c>
      <c r="P1403" s="2">
        <v>43.64</v>
      </c>
      <c r="Q1403" s="2">
        <f t="shared" si="84"/>
        <v>80.97</v>
      </c>
      <c r="R1403" s="2">
        <f t="shared" si="85"/>
        <v>43.64</v>
      </c>
      <c r="S1403" s="2">
        <f t="shared" si="86"/>
        <v>37.33</v>
      </c>
      <c r="T1403" s="6">
        <f t="shared" si="87"/>
        <v>0.4610349512164999</v>
      </c>
    </row>
    <row r="1404" spans="1:20" ht="15.6" x14ac:dyDescent="0.3">
      <c r="A1404" s="3" t="s">
        <v>1473</v>
      </c>
      <c r="B1404" s="4">
        <v>46202</v>
      </c>
      <c r="C1404" s="5">
        <f>YEAR(SalesData[[#This Row],[Order Date]])</f>
        <v>2026</v>
      </c>
      <c r="D1404" s="6" t="str">
        <f>"Q"&amp;ROUNDUP(MONTH(SalesData[[#This Row],[Order Date]])/3,0)</f>
        <v>Q2</v>
      </c>
      <c r="E1404" s="7">
        <f>MONTH(SalesData[[#This Row],[Order Date]])</f>
        <v>6</v>
      </c>
      <c r="F1404" s="6" t="str">
        <f>TEXT(SalesData[[#This Row],[Order Date]],"mmm")</f>
        <v>Jun</v>
      </c>
      <c r="G1404" s="8" t="s">
        <v>21</v>
      </c>
      <c r="H1404" s="8" t="s">
        <v>89</v>
      </c>
      <c r="I1404" s="8" t="s">
        <v>45</v>
      </c>
      <c r="J1404" s="8" t="s">
        <v>31</v>
      </c>
      <c r="K1404" s="8" t="s">
        <v>32</v>
      </c>
      <c r="L1404" s="8" t="s">
        <v>37</v>
      </c>
      <c r="M1404" s="7">
        <v>10</v>
      </c>
      <c r="N1404" s="2">
        <v>130.62</v>
      </c>
      <c r="O1404" s="9">
        <v>0.05</v>
      </c>
      <c r="P1404" s="2">
        <v>67.05</v>
      </c>
      <c r="Q1404" s="2">
        <f t="shared" si="84"/>
        <v>1240.8899999999999</v>
      </c>
      <c r="R1404" s="2">
        <f t="shared" si="85"/>
        <v>670.5</v>
      </c>
      <c r="S1404" s="2">
        <f t="shared" si="86"/>
        <v>570.38999999999987</v>
      </c>
      <c r="T1404" s="6">
        <f t="shared" si="87"/>
        <v>0.45966201677828006</v>
      </c>
    </row>
    <row r="1405" spans="1:20" ht="15.6" x14ac:dyDescent="0.3">
      <c r="A1405" s="3" t="s">
        <v>1474</v>
      </c>
      <c r="B1405" s="4">
        <v>46229</v>
      </c>
      <c r="C1405" s="5">
        <f>YEAR(SalesData[[#This Row],[Order Date]])</f>
        <v>2026</v>
      </c>
      <c r="D1405" s="6" t="str">
        <f>"Q"&amp;ROUNDUP(MONTH(SalesData[[#This Row],[Order Date]])/3,0)</f>
        <v>Q3</v>
      </c>
      <c r="E1405" s="7">
        <f>MONTH(SalesData[[#This Row],[Order Date]])</f>
        <v>7</v>
      </c>
      <c r="F1405" s="6" t="str">
        <f>TEXT(SalesData[[#This Row],[Order Date]],"mmm")</f>
        <v>Jul</v>
      </c>
      <c r="G1405" s="8" t="s">
        <v>21</v>
      </c>
      <c r="H1405" s="8" t="s">
        <v>42</v>
      </c>
      <c r="I1405" s="8" t="s">
        <v>45</v>
      </c>
      <c r="J1405" s="8" t="s">
        <v>24</v>
      </c>
      <c r="K1405" s="8" t="s">
        <v>32</v>
      </c>
      <c r="L1405" s="8" t="s">
        <v>37</v>
      </c>
      <c r="M1405" s="7">
        <v>3</v>
      </c>
      <c r="N1405" s="2">
        <v>132.68</v>
      </c>
      <c r="O1405" s="9">
        <v>0.15</v>
      </c>
      <c r="P1405" s="2">
        <v>67.38</v>
      </c>
      <c r="Q1405" s="2">
        <f t="shared" si="84"/>
        <v>338.334</v>
      </c>
      <c r="R1405" s="2">
        <f t="shared" si="85"/>
        <v>202.14</v>
      </c>
      <c r="S1405" s="2">
        <f t="shared" si="86"/>
        <v>136.19400000000002</v>
      </c>
      <c r="T1405" s="6">
        <f t="shared" si="87"/>
        <v>0.40254304917625783</v>
      </c>
    </row>
    <row r="1406" spans="1:20" ht="15.6" x14ac:dyDescent="0.3">
      <c r="A1406" s="3" t="s">
        <v>1475</v>
      </c>
      <c r="B1406" s="4">
        <v>46327</v>
      </c>
      <c r="C1406" s="5">
        <f>YEAR(SalesData[[#This Row],[Order Date]])</f>
        <v>2026</v>
      </c>
      <c r="D1406" s="6" t="str">
        <f>"Q"&amp;ROUNDUP(MONTH(SalesData[[#This Row],[Order Date]])/3,0)</f>
        <v>Q4</v>
      </c>
      <c r="E1406" s="7">
        <f>MONTH(SalesData[[#This Row],[Order Date]])</f>
        <v>11</v>
      </c>
      <c r="F1406" s="6" t="str">
        <f>TEXT(SalesData[[#This Row],[Order Date]],"mmm")</f>
        <v>Nov</v>
      </c>
      <c r="G1406" s="8" t="s">
        <v>21</v>
      </c>
      <c r="H1406" s="8" t="s">
        <v>42</v>
      </c>
      <c r="I1406" s="8" t="s">
        <v>30</v>
      </c>
      <c r="J1406" s="8" t="s">
        <v>31</v>
      </c>
      <c r="K1406" s="8" t="s">
        <v>39</v>
      </c>
      <c r="L1406" s="8" t="s">
        <v>40</v>
      </c>
      <c r="M1406" s="7">
        <v>1</v>
      </c>
      <c r="N1406" s="2">
        <v>197.14</v>
      </c>
      <c r="O1406" s="9">
        <v>0.05</v>
      </c>
      <c r="P1406" s="2">
        <v>102.87</v>
      </c>
      <c r="Q1406" s="2">
        <f t="shared" si="84"/>
        <v>187.28299999999999</v>
      </c>
      <c r="R1406" s="2">
        <f t="shared" si="85"/>
        <v>102.87</v>
      </c>
      <c r="S1406" s="2">
        <f t="shared" si="86"/>
        <v>84.412999999999982</v>
      </c>
      <c r="T1406" s="6">
        <f t="shared" si="87"/>
        <v>0.45072430492890431</v>
      </c>
    </row>
    <row r="1407" spans="1:20" ht="15.6" x14ac:dyDescent="0.3">
      <c r="A1407" s="3" t="s">
        <v>1476</v>
      </c>
      <c r="B1407" s="4">
        <v>46158</v>
      </c>
      <c r="C1407" s="5">
        <f>YEAR(SalesData[[#This Row],[Order Date]])</f>
        <v>2026</v>
      </c>
      <c r="D1407" s="6" t="str">
        <f>"Q"&amp;ROUNDUP(MONTH(SalesData[[#This Row],[Order Date]])/3,0)</f>
        <v>Q2</v>
      </c>
      <c r="E1407" s="7">
        <f>MONTH(SalesData[[#This Row],[Order Date]])</f>
        <v>5</v>
      </c>
      <c r="F1407" s="6" t="str">
        <f>TEXT(SalesData[[#This Row],[Order Date]],"mmm")</f>
        <v>May</v>
      </c>
      <c r="G1407" s="8" t="s">
        <v>21</v>
      </c>
      <c r="H1407" s="8" t="s">
        <v>89</v>
      </c>
      <c r="I1407" s="8" t="s">
        <v>30</v>
      </c>
      <c r="J1407" s="8" t="s">
        <v>24</v>
      </c>
      <c r="K1407" s="8" t="s">
        <v>98</v>
      </c>
      <c r="L1407" s="8" t="s">
        <v>122</v>
      </c>
      <c r="M1407" s="7">
        <v>4</v>
      </c>
      <c r="N1407" s="2">
        <v>36.29</v>
      </c>
      <c r="O1407" s="9">
        <v>0.1</v>
      </c>
      <c r="P1407" s="2">
        <v>13.77</v>
      </c>
      <c r="Q1407" s="2">
        <f t="shared" si="84"/>
        <v>130.64400000000001</v>
      </c>
      <c r="R1407" s="2">
        <f t="shared" si="85"/>
        <v>55.08</v>
      </c>
      <c r="S1407" s="2">
        <f t="shared" si="86"/>
        <v>75.564000000000007</v>
      </c>
      <c r="T1407" s="6">
        <f t="shared" si="87"/>
        <v>0.57839625241113257</v>
      </c>
    </row>
    <row r="1408" spans="1:20" ht="15.6" x14ac:dyDescent="0.3">
      <c r="A1408" s="3" t="s">
        <v>1477</v>
      </c>
      <c r="B1408" s="4">
        <v>46265</v>
      </c>
      <c r="C1408" s="5">
        <f>YEAR(SalesData[[#This Row],[Order Date]])</f>
        <v>2026</v>
      </c>
      <c r="D1408" s="6" t="str">
        <f>"Q"&amp;ROUNDUP(MONTH(SalesData[[#This Row],[Order Date]])/3,0)</f>
        <v>Q3</v>
      </c>
      <c r="E1408" s="7">
        <f>MONTH(SalesData[[#This Row],[Order Date]])</f>
        <v>8</v>
      </c>
      <c r="F1408" s="6" t="str">
        <f>TEXT(SalesData[[#This Row],[Order Date]],"mmm")</f>
        <v>Aug</v>
      </c>
      <c r="G1408" s="8" t="s">
        <v>54</v>
      </c>
      <c r="H1408" s="8" t="s">
        <v>57</v>
      </c>
      <c r="I1408" s="8" t="s">
        <v>45</v>
      </c>
      <c r="J1408" s="8" t="s">
        <v>36</v>
      </c>
      <c r="K1408" s="8" t="s">
        <v>25</v>
      </c>
      <c r="L1408" s="8" t="s">
        <v>26</v>
      </c>
      <c r="M1408" s="7">
        <v>5</v>
      </c>
      <c r="N1408" s="2">
        <v>151.21</v>
      </c>
      <c r="O1408" s="9">
        <v>0.15</v>
      </c>
      <c r="P1408" s="2">
        <v>77.12</v>
      </c>
      <c r="Q1408" s="2">
        <f t="shared" si="84"/>
        <v>642.64250000000004</v>
      </c>
      <c r="R1408" s="2">
        <f t="shared" si="85"/>
        <v>385.6</v>
      </c>
      <c r="S1408" s="2">
        <f t="shared" si="86"/>
        <v>257.04250000000002</v>
      </c>
      <c r="T1408" s="6">
        <f t="shared" si="87"/>
        <v>0.39997743691087967</v>
      </c>
    </row>
    <row r="1409" spans="1:20" ht="15.6" x14ac:dyDescent="0.3">
      <c r="A1409" s="3" t="s">
        <v>1478</v>
      </c>
      <c r="B1409" s="4">
        <v>46159</v>
      </c>
      <c r="C1409" s="5">
        <f>YEAR(SalesData[[#This Row],[Order Date]])</f>
        <v>2026</v>
      </c>
      <c r="D1409" s="6" t="str">
        <f>"Q"&amp;ROUNDUP(MONTH(SalesData[[#This Row],[Order Date]])/3,0)</f>
        <v>Q2</v>
      </c>
      <c r="E1409" s="7">
        <f>MONTH(SalesData[[#This Row],[Order Date]])</f>
        <v>5</v>
      </c>
      <c r="F1409" s="6" t="str">
        <f>TEXT(SalesData[[#This Row],[Order Date]],"mmm")</f>
        <v>May</v>
      </c>
      <c r="G1409" s="8" t="s">
        <v>21</v>
      </c>
      <c r="H1409" s="8" t="s">
        <v>89</v>
      </c>
      <c r="I1409" s="8" t="s">
        <v>30</v>
      </c>
      <c r="J1409" s="8" t="s">
        <v>24</v>
      </c>
      <c r="K1409" s="8" t="s">
        <v>98</v>
      </c>
      <c r="L1409" s="8" t="s">
        <v>103</v>
      </c>
      <c r="M1409" s="7">
        <v>2</v>
      </c>
      <c r="N1409" s="2">
        <v>51.56</v>
      </c>
      <c r="O1409" s="9">
        <v>0</v>
      </c>
      <c r="P1409" s="2">
        <v>22.46</v>
      </c>
      <c r="Q1409" s="2">
        <f t="shared" si="84"/>
        <v>103.12</v>
      </c>
      <c r="R1409" s="2">
        <f t="shared" si="85"/>
        <v>44.92</v>
      </c>
      <c r="S1409" s="2">
        <f t="shared" si="86"/>
        <v>58.2</v>
      </c>
      <c r="T1409" s="6">
        <f t="shared" si="87"/>
        <v>0.56439100077579518</v>
      </c>
    </row>
    <row r="1410" spans="1:20" ht="15.6" x14ac:dyDescent="0.3">
      <c r="A1410" s="3" t="s">
        <v>1479</v>
      </c>
      <c r="B1410" s="4">
        <v>46195</v>
      </c>
      <c r="C1410" s="5">
        <f>YEAR(SalesData[[#This Row],[Order Date]])</f>
        <v>2026</v>
      </c>
      <c r="D1410" s="6" t="str">
        <f>"Q"&amp;ROUNDUP(MONTH(SalesData[[#This Row],[Order Date]])/3,0)</f>
        <v>Q2</v>
      </c>
      <c r="E1410" s="7">
        <f>MONTH(SalesData[[#This Row],[Order Date]])</f>
        <v>6</v>
      </c>
      <c r="F1410" s="6" t="str">
        <f>TEXT(SalesData[[#This Row],[Order Date]],"mmm")</f>
        <v>Jun</v>
      </c>
      <c r="G1410" s="8" t="s">
        <v>21</v>
      </c>
      <c r="H1410" s="8" t="s">
        <v>89</v>
      </c>
      <c r="I1410" s="8" t="s">
        <v>23</v>
      </c>
      <c r="J1410" s="8" t="s">
        <v>24</v>
      </c>
      <c r="K1410" s="8" t="s">
        <v>32</v>
      </c>
      <c r="L1410" s="8" t="s">
        <v>65</v>
      </c>
      <c r="M1410" s="7">
        <v>1</v>
      </c>
      <c r="N1410" s="2">
        <v>47.7</v>
      </c>
      <c r="O1410" s="9">
        <v>0.1</v>
      </c>
      <c r="P1410" s="2">
        <v>18.760000000000002</v>
      </c>
      <c r="Q1410" s="2">
        <f t="shared" si="84"/>
        <v>42.930000000000007</v>
      </c>
      <c r="R1410" s="2">
        <f t="shared" si="85"/>
        <v>18.760000000000002</v>
      </c>
      <c r="S1410" s="2">
        <f t="shared" si="86"/>
        <v>24.170000000000005</v>
      </c>
      <c r="T1410" s="6">
        <f t="shared" si="87"/>
        <v>0.56300955043093415</v>
      </c>
    </row>
    <row r="1411" spans="1:20" ht="15.6" x14ac:dyDescent="0.3">
      <c r="A1411" s="3" t="s">
        <v>1480</v>
      </c>
      <c r="B1411" s="4">
        <v>46328</v>
      </c>
      <c r="C1411" s="5">
        <f>YEAR(SalesData[[#This Row],[Order Date]])</f>
        <v>2026</v>
      </c>
      <c r="D1411" s="6" t="str">
        <f>"Q"&amp;ROUNDUP(MONTH(SalesData[[#This Row],[Order Date]])/3,0)</f>
        <v>Q4</v>
      </c>
      <c r="E1411" s="7">
        <f>MONTH(SalesData[[#This Row],[Order Date]])</f>
        <v>11</v>
      </c>
      <c r="F1411" s="6" t="str">
        <f>TEXT(SalesData[[#This Row],[Order Date]],"mmm")</f>
        <v>Nov</v>
      </c>
      <c r="G1411" s="8" t="s">
        <v>61</v>
      </c>
      <c r="H1411" s="8" t="s">
        <v>76</v>
      </c>
      <c r="I1411" s="8" t="s">
        <v>48</v>
      </c>
      <c r="J1411" s="8" t="s">
        <v>31</v>
      </c>
      <c r="K1411" s="8" t="s">
        <v>32</v>
      </c>
      <c r="L1411" s="8" t="s">
        <v>46</v>
      </c>
      <c r="M1411" s="7">
        <v>4</v>
      </c>
      <c r="N1411" s="2">
        <v>165.12</v>
      </c>
      <c r="O1411" s="9">
        <v>0.05</v>
      </c>
      <c r="P1411" s="2">
        <v>89.65</v>
      </c>
      <c r="Q1411" s="2">
        <f t="shared" si="84"/>
        <v>627.45600000000002</v>
      </c>
      <c r="R1411" s="2">
        <f t="shared" si="85"/>
        <v>358.6</v>
      </c>
      <c r="S1411" s="2">
        <f t="shared" si="86"/>
        <v>268.85599999999999</v>
      </c>
      <c r="T1411" s="6">
        <f t="shared" si="87"/>
        <v>0.42848582211342306</v>
      </c>
    </row>
    <row r="1412" spans="1:20" ht="15.6" x14ac:dyDescent="0.3">
      <c r="A1412" s="3" t="s">
        <v>1481</v>
      </c>
      <c r="B1412" s="4">
        <v>46048</v>
      </c>
      <c r="C1412" s="5">
        <f>YEAR(SalesData[[#This Row],[Order Date]])</f>
        <v>2026</v>
      </c>
      <c r="D1412" s="6" t="str">
        <f>"Q"&amp;ROUNDUP(MONTH(SalesData[[#This Row],[Order Date]])/3,0)</f>
        <v>Q1</v>
      </c>
      <c r="E1412" s="7">
        <f>MONTH(SalesData[[#This Row],[Order Date]])</f>
        <v>1</v>
      </c>
      <c r="F1412" s="6" t="str">
        <f>TEXT(SalesData[[#This Row],[Order Date]],"mmm")</f>
        <v>Jan</v>
      </c>
      <c r="G1412" s="8" t="s">
        <v>61</v>
      </c>
      <c r="H1412" s="8" t="s">
        <v>108</v>
      </c>
      <c r="I1412" s="8" t="s">
        <v>30</v>
      </c>
      <c r="J1412" s="8" t="s">
        <v>36</v>
      </c>
      <c r="K1412" s="8" t="s">
        <v>39</v>
      </c>
      <c r="L1412" s="8" t="s">
        <v>67</v>
      </c>
      <c r="M1412" s="7">
        <v>2</v>
      </c>
      <c r="N1412" s="2">
        <v>121.88</v>
      </c>
      <c r="O1412" s="9">
        <v>0.05</v>
      </c>
      <c r="P1412" s="2">
        <v>62.17</v>
      </c>
      <c r="Q1412" s="2">
        <f t="shared" ref="Q1412:Q1475" si="88">M1412*N1412*(1-O1412)</f>
        <v>231.57199999999997</v>
      </c>
      <c r="R1412" s="2">
        <f t="shared" ref="R1412:R1475" si="89">M1412*P1412</f>
        <v>124.34</v>
      </c>
      <c r="S1412" s="2">
        <f t="shared" ref="S1412:S1475" si="90">Q1412-R1412</f>
        <v>107.23199999999997</v>
      </c>
      <c r="T1412" s="6">
        <f t="shared" ref="T1412:T1475" si="91">IFERROR(S1412/Q1412,0)</f>
        <v>0.46306116456220953</v>
      </c>
    </row>
    <row r="1413" spans="1:20" ht="15.6" x14ac:dyDescent="0.3">
      <c r="A1413" s="3" t="s">
        <v>1482</v>
      </c>
      <c r="B1413" s="4">
        <v>46374</v>
      </c>
      <c r="C1413" s="5">
        <f>YEAR(SalesData[[#This Row],[Order Date]])</f>
        <v>2026</v>
      </c>
      <c r="D1413" s="6" t="str">
        <f>"Q"&amp;ROUNDUP(MONTH(SalesData[[#This Row],[Order Date]])/3,0)</f>
        <v>Q4</v>
      </c>
      <c r="E1413" s="7">
        <f>MONTH(SalesData[[#This Row],[Order Date]])</f>
        <v>12</v>
      </c>
      <c r="F1413" s="6" t="str">
        <f>TEXT(SalesData[[#This Row],[Order Date]],"mmm")</f>
        <v>Dec</v>
      </c>
      <c r="G1413" s="8" t="s">
        <v>61</v>
      </c>
      <c r="H1413" s="8" t="s">
        <v>76</v>
      </c>
      <c r="I1413" s="8" t="s">
        <v>30</v>
      </c>
      <c r="J1413" s="8" t="s">
        <v>31</v>
      </c>
      <c r="K1413" s="8" t="s">
        <v>32</v>
      </c>
      <c r="L1413" s="8" t="s">
        <v>65</v>
      </c>
      <c r="M1413" s="7">
        <v>1</v>
      </c>
      <c r="N1413" s="2">
        <v>47.61</v>
      </c>
      <c r="O1413" s="9">
        <v>0.05</v>
      </c>
      <c r="P1413" s="2">
        <v>18.18</v>
      </c>
      <c r="Q1413" s="2">
        <f t="shared" si="88"/>
        <v>45.229499999999994</v>
      </c>
      <c r="R1413" s="2">
        <f t="shared" si="89"/>
        <v>18.18</v>
      </c>
      <c r="S1413" s="2">
        <f t="shared" si="90"/>
        <v>27.049499999999995</v>
      </c>
      <c r="T1413" s="6">
        <f t="shared" si="91"/>
        <v>0.59804994527907662</v>
      </c>
    </row>
    <row r="1414" spans="1:20" ht="15.6" x14ac:dyDescent="0.3">
      <c r="A1414" s="3" t="s">
        <v>1483</v>
      </c>
      <c r="B1414" s="4">
        <v>46148</v>
      </c>
      <c r="C1414" s="5">
        <f>YEAR(SalesData[[#This Row],[Order Date]])</f>
        <v>2026</v>
      </c>
      <c r="D1414" s="6" t="str">
        <f>"Q"&amp;ROUNDUP(MONTH(SalesData[[#This Row],[Order Date]])/3,0)</f>
        <v>Q2</v>
      </c>
      <c r="E1414" s="7">
        <f>MONTH(SalesData[[#This Row],[Order Date]])</f>
        <v>5</v>
      </c>
      <c r="F1414" s="6" t="str">
        <f>TEXT(SalesData[[#This Row],[Order Date]],"mmm")</f>
        <v>May</v>
      </c>
      <c r="G1414" s="8" t="s">
        <v>54</v>
      </c>
      <c r="H1414" s="8" t="s">
        <v>82</v>
      </c>
      <c r="I1414" s="8" t="s">
        <v>30</v>
      </c>
      <c r="J1414" s="8" t="s">
        <v>24</v>
      </c>
      <c r="K1414" s="8" t="s">
        <v>32</v>
      </c>
      <c r="L1414" s="8" t="s">
        <v>65</v>
      </c>
      <c r="M1414" s="7">
        <v>2</v>
      </c>
      <c r="N1414" s="2">
        <v>46.18</v>
      </c>
      <c r="O1414" s="9">
        <v>0.05</v>
      </c>
      <c r="P1414" s="2">
        <v>17.899999999999999</v>
      </c>
      <c r="Q1414" s="2">
        <f t="shared" si="88"/>
        <v>87.74199999999999</v>
      </c>
      <c r="R1414" s="2">
        <f t="shared" si="89"/>
        <v>35.799999999999997</v>
      </c>
      <c r="S1414" s="2">
        <f t="shared" si="90"/>
        <v>51.941999999999993</v>
      </c>
      <c r="T1414" s="6">
        <f t="shared" si="91"/>
        <v>0.59198559412823959</v>
      </c>
    </row>
    <row r="1415" spans="1:20" ht="15.6" x14ac:dyDescent="0.3">
      <c r="A1415" s="3" t="s">
        <v>1484</v>
      </c>
      <c r="B1415" s="4">
        <v>46197</v>
      </c>
      <c r="C1415" s="5">
        <f>YEAR(SalesData[[#This Row],[Order Date]])</f>
        <v>2026</v>
      </c>
      <c r="D1415" s="6" t="str">
        <f>"Q"&amp;ROUNDUP(MONTH(SalesData[[#This Row],[Order Date]])/3,0)</f>
        <v>Q2</v>
      </c>
      <c r="E1415" s="7">
        <f>MONTH(SalesData[[#This Row],[Order Date]])</f>
        <v>6</v>
      </c>
      <c r="F1415" s="6" t="str">
        <f>TEXT(SalesData[[#This Row],[Order Date]],"mmm")</f>
        <v>Jun</v>
      </c>
      <c r="G1415" s="8" t="s">
        <v>21</v>
      </c>
      <c r="H1415" s="8" t="s">
        <v>89</v>
      </c>
      <c r="I1415" s="8" t="s">
        <v>45</v>
      </c>
      <c r="J1415" s="8" t="s">
        <v>36</v>
      </c>
      <c r="K1415" s="8" t="s">
        <v>39</v>
      </c>
      <c r="L1415" s="8" t="s">
        <v>40</v>
      </c>
      <c r="M1415" s="7">
        <v>6</v>
      </c>
      <c r="N1415" s="2">
        <v>194.79</v>
      </c>
      <c r="O1415" s="9">
        <v>0.15</v>
      </c>
      <c r="P1415" s="2">
        <v>106.78</v>
      </c>
      <c r="Q1415" s="2">
        <f t="shared" si="88"/>
        <v>993.42899999999997</v>
      </c>
      <c r="R1415" s="2">
        <f t="shared" si="89"/>
        <v>640.68000000000006</v>
      </c>
      <c r="S1415" s="2">
        <f t="shared" si="90"/>
        <v>352.74899999999991</v>
      </c>
      <c r="T1415" s="6">
        <f t="shared" si="91"/>
        <v>0.3550822454347517</v>
      </c>
    </row>
    <row r="1416" spans="1:20" ht="15.6" x14ac:dyDescent="0.3">
      <c r="A1416" s="3" t="s">
        <v>1485</v>
      </c>
      <c r="B1416" s="4">
        <v>46053</v>
      </c>
      <c r="C1416" s="5">
        <f>YEAR(SalesData[[#This Row],[Order Date]])</f>
        <v>2026</v>
      </c>
      <c r="D1416" s="6" t="str">
        <f>"Q"&amp;ROUNDUP(MONTH(SalesData[[#This Row],[Order Date]])/3,0)</f>
        <v>Q1</v>
      </c>
      <c r="E1416" s="7">
        <f>MONTH(SalesData[[#This Row],[Order Date]])</f>
        <v>1</v>
      </c>
      <c r="F1416" s="6" t="str">
        <f>TEXT(SalesData[[#This Row],[Order Date]],"mmm")</f>
        <v>Jan</v>
      </c>
      <c r="G1416" s="8" t="s">
        <v>28</v>
      </c>
      <c r="H1416" s="8" t="s">
        <v>29</v>
      </c>
      <c r="I1416" s="8" t="s">
        <v>23</v>
      </c>
      <c r="J1416" s="8" t="s">
        <v>31</v>
      </c>
      <c r="K1416" s="8" t="s">
        <v>98</v>
      </c>
      <c r="L1416" s="8" t="s">
        <v>122</v>
      </c>
      <c r="M1416" s="7">
        <v>1</v>
      </c>
      <c r="N1416" s="2">
        <v>35.82</v>
      </c>
      <c r="O1416" s="9">
        <v>0.05</v>
      </c>
      <c r="P1416" s="2">
        <v>14.32</v>
      </c>
      <c r="Q1416" s="2">
        <f t="shared" si="88"/>
        <v>34.028999999999996</v>
      </c>
      <c r="R1416" s="2">
        <f t="shared" si="89"/>
        <v>14.32</v>
      </c>
      <c r="S1416" s="2">
        <f t="shared" si="90"/>
        <v>19.708999999999996</v>
      </c>
      <c r="T1416" s="6">
        <f t="shared" si="91"/>
        <v>0.57918246201769075</v>
      </c>
    </row>
    <row r="1417" spans="1:20" ht="15.6" x14ac:dyDescent="0.3">
      <c r="A1417" s="3" t="s">
        <v>1486</v>
      </c>
      <c r="B1417" s="4">
        <v>46386</v>
      </c>
      <c r="C1417" s="5">
        <f>YEAR(SalesData[[#This Row],[Order Date]])</f>
        <v>2026</v>
      </c>
      <c r="D1417" s="6" t="str">
        <f>"Q"&amp;ROUNDUP(MONTH(SalesData[[#This Row],[Order Date]])/3,0)</f>
        <v>Q4</v>
      </c>
      <c r="E1417" s="7">
        <f>MONTH(SalesData[[#This Row],[Order Date]])</f>
        <v>12</v>
      </c>
      <c r="F1417" s="6" t="str">
        <f>TEXT(SalesData[[#This Row],[Order Date]],"mmm")</f>
        <v>Dec</v>
      </c>
      <c r="G1417" s="8" t="s">
        <v>21</v>
      </c>
      <c r="H1417" s="8" t="s">
        <v>22</v>
      </c>
      <c r="I1417" s="8" t="s">
        <v>48</v>
      </c>
      <c r="J1417" s="8" t="s">
        <v>31</v>
      </c>
      <c r="K1417" s="8" t="s">
        <v>25</v>
      </c>
      <c r="L1417" s="8" t="s">
        <v>49</v>
      </c>
      <c r="M1417" s="7">
        <v>2</v>
      </c>
      <c r="N1417" s="2">
        <v>71.56</v>
      </c>
      <c r="O1417" s="9">
        <v>0.1</v>
      </c>
      <c r="P1417" s="2">
        <v>32.99</v>
      </c>
      <c r="Q1417" s="2">
        <f t="shared" si="88"/>
        <v>128.80800000000002</v>
      </c>
      <c r="R1417" s="2">
        <f t="shared" si="89"/>
        <v>65.98</v>
      </c>
      <c r="S1417" s="2">
        <f t="shared" si="90"/>
        <v>62.828000000000017</v>
      </c>
      <c r="T1417" s="6">
        <f t="shared" si="91"/>
        <v>0.4877647351096206</v>
      </c>
    </row>
    <row r="1418" spans="1:20" ht="15.6" x14ac:dyDescent="0.3">
      <c r="A1418" s="3" t="s">
        <v>1487</v>
      </c>
      <c r="B1418" s="4">
        <v>46158</v>
      </c>
      <c r="C1418" s="5">
        <f>YEAR(SalesData[[#This Row],[Order Date]])</f>
        <v>2026</v>
      </c>
      <c r="D1418" s="6" t="str">
        <f>"Q"&amp;ROUNDUP(MONTH(SalesData[[#This Row],[Order Date]])/3,0)</f>
        <v>Q2</v>
      </c>
      <c r="E1418" s="7">
        <f>MONTH(SalesData[[#This Row],[Order Date]])</f>
        <v>5</v>
      </c>
      <c r="F1418" s="6" t="str">
        <f>TEXT(SalesData[[#This Row],[Order Date]],"mmm")</f>
        <v>May</v>
      </c>
      <c r="G1418" s="8" t="s">
        <v>21</v>
      </c>
      <c r="H1418" s="8" t="s">
        <v>42</v>
      </c>
      <c r="I1418" s="8" t="s">
        <v>45</v>
      </c>
      <c r="J1418" s="8" t="s">
        <v>36</v>
      </c>
      <c r="K1418" s="8" t="s">
        <v>39</v>
      </c>
      <c r="L1418" s="8" t="s">
        <v>106</v>
      </c>
      <c r="M1418" s="7">
        <v>5</v>
      </c>
      <c r="N1418" s="2">
        <v>81.75</v>
      </c>
      <c r="O1418" s="9">
        <v>0.05</v>
      </c>
      <c r="P1418" s="2">
        <v>39.159999999999997</v>
      </c>
      <c r="Q1418" s="2">
        <f t="shared" si="88"/>
        <v>388.3125</v>
      </c>
      <c r="R1418" s="2">
        <f t="shared" si="89"/>
        <v>195.79999999999998</v>
      </c>
      <c r="S1418" s="2">
        <f t="shared" si="90"/>
        <v>192.51250000000002</v>
      </c>
      <c r="T1418" s="6">
        <f t="shared" si="91"/>
        <v>0.49576694028649609</v>
      </c>
    </row>
    <row r="1419" spans="1:20" ht="15.6" x14ac:dyDescent="0.3">
      <c r="A1419" s="3" t="s">
        <v>1488</v>
      </c>
      <c r="B1419" s="4">
        <v>46139</v>
      </c>
      <c r="C1419" s="5">
        <f>YEAR(SalesData[[#This Row],[Order Date]])</f>
        <v>2026</v>
      </c>
      <c r="D1419" s="6" t="str">
        <f>"Q"&amp;ROUNDUP(MONTH(SalesData[[#This Row],[Order Date]])/3,0)</f>
        <v>Q2</v>
      </c>
      <c r="E1419" s="7">
        <f>MONTH(SalesData[[#This Row],[Order Date]])</f>
        <v>4</v>
      </c>
      <c r="F1419" s="6" t="str">
        <f>TEXT(SalesData[[#This Row],[Order Date]],"mmm")</f>
        <v>Apr</v>
      </c>
      <c r="G1419" s="8" t="s">
        <v>54</v>
      </c>
      <c r="H1419" s="8" t="s">
        <v>57</v>
      </c>
      <c r="I1419" s="8" t="s">
        <v>30</v>
      </c>
      <c r="J1419" s="8" t="s">
        <v>24</v>
      </c>
      <c r="K1419" s="8" t="s">
        <v>98</v>
      </c>
      <c r="L1419" s="8" t="s">
        <v>103</v>
      </c>
      <c r="M1419" s="7">
        <v>4</v>
      </c>
      <c r="N1419" s="2">
        <v>50.67</v>
      </c>
      <c r="O1419" s="9">
        <v>0</v>
      </c>
      <c r="P1419" s="2">
        <v>22.62</v>
      </c>
      <c r="Q1419" s="2">
        <f t="shared" si="88"/>
        <v>202.68</v>
      </c>
      <c r="R1419" s="2">
        <f t="shared" si="89"/>
        <v>90.48</v>
      </c>
      <c r="S1419" s="2">
        <f t="shared" si="90"/>
        <v>112.2</v>
      </c>
      <c r="T1419" s="6">
        <f t="shared" si="91"/>
        <v>0.55358200118413259</v>
      </c>
    </row>
    <row r="1420" spans="1:20" ht="15.6" x14ac:dyDescent="0.3">
      <c r="A1420" s="3" t="s">
        <v>1489</v>
      </c>
      <c r="B1420" s="4">
        <v>46321</v>
      </c>
      <c r="C1420" s="5">
        <f>YEAR(SalesData[[#This Row],[Order Date]])</f>
        <v>2026</v>
      </c>
      <c r="D1420" s="6" t="str">
        <f>"Q"&amp;ROUNDUP(MONTH(SalesData[[#This Row],[Order Date]])/3,0)</f>
        <v>Q4</v>
      </c>
      <c r="E1420" s="7">
        <f>MONTH(SalesData[[#This Row],[Order Date]])</f>
        <v>10</v>
      </c>
      <c r="F1420" s="6" t="str">
        <f>TEXT(SalesData[[#This Row],[Order Date]],"mmm")</f>
        <v>Oct</v>
      </c>
      <c r="G1420" s="8" t="s">
        <v>21</v>
      </c>
      <c r="H1420" s="8" t="s">
        <v>22</v>
      </c>
      <c r="I1420" s="8" t="s">
        <v>23</v>
      </c>
      <c r="J1420" s="8" t="s">
        <v>24</v>
      </c>
      <c r="K1420" s="8" t="s">
        <v>39</v>
      </c>
      <c r="L1420" s="8" t="s">
        <v>67</v>
      </c>
      <c r="M1420" s="7">
        <v>1</v>
      </c>
      <c r="N1420" s="2">
        <v>120.5</v>
      </c>
      <c r="O1420" s="9">
        <v>0.05</v>
      </c>
      <c r="P1420" s="2">
        <v>61.71</v>
      </c>
      <c r="Q1420" s="2">
        <f t="shared" si="88"/>
        <v>114.47499999999999</v>
      </c>
      <c r="R1420" s="2">
        <f t="shared" si="89"/>
        <v>61.71</v>
      </c>
      <c r="S1420" s="2">
        <f t="shared" si="90"/>
        <v>52.764999999999993</v>
      </c>
      <c r="T1420" s="6">
        <f t="shared" si="91"/>
        <v>0.4609303341340904</v>
      </c>
    </row>
    <row r="1421" spans="1:20" ht="15.6" x14ac:dyDescent="0.3">
      <c r="A1421" s="3" t="s">
        <v>1490</v>
      </c>
      <c r="B1421" s="4">
        <v>46074</v>
      </c>
      <c r="C1421" s="5">
        <f>YEAR(SalesData[[#This Row],[Order Date]])</f>
        <v>2026</v>
      </c>
      <c r="D1421" s="6" t="str">
        <f>"Q"&amp;ROUNDUP(MONTH(SalesData[[#This Row],[Order Date]])/3,0)</f>
        <v>Q1</v>
      </c>
      <c r="E1421" s="7">
        <f>MONTH(SalesData[[#This Row],[Order Date]])</f>
        <v>2</v>
      </c>
      <c r="F1421" s="6" t="str">
        <f>TEXT(SalesData[[#This Row],[Order Date]],"mmm")</f>
        <v>Feb</v>
      </c>
      <c r="G1421" s="8" t="s">
        <v>54</v>
      </c>
      <c r="H1421" s="8" t="s">
        <v>112</v>
      </c>
      <c r="I1421" s="8" t="s">
        <v>30</v>
      </c>
      <c r="J1421" s="8" t="s">
        <v>36</v>
      </c>
      <c r="K1421" s="8" t="s">
        <v>32</v>
      </c>
      <c r="L1421" s="8" t="s">
        <v>33</v>
      </c>
      <c r="M1421" s="7">
        <v>1</v>
      </c>
      <c r="N1421" s="2">
        <v>36.39</v>
      </c>
      <c r="O1421" s="9">
        <v>0</v>
      </c>
      <c r="P1421" s="2">
        <v>13.49</v>
      </c>
      <c r="Q1421" s="2">
        <f t="shared" si="88"/>
        <v>36.39</v>
      </c>
      <c r="R1421" s="2">
        <f t="shared" si="89"/>
        <v>13.49</v>
      </c>
      <c r="S1421" s="2">
        <f t="shared" si="90"/>
        <v>22.9</v>
      </c>
      <c r="T1421" s="6">
        <f t="shared" si="91"/>
        <v>0.62929376202253362</v>
      </c>
    </row>
    <row r="1422" spans="1:20" ht="15.6" x14ac:dyDescent="0.3">
      <c r="A1422" s="3" t="s">
        <v>1491</v>
      </c>
      <c r="B1422" s="4">
        <v>46334</v>
      </c>
      <c r="C1422" s="5">
        <f>YEAR(SalesData[[#This Row],[Order Date]])</f>
        <v>2026</v>
      </c>
      <c r="D1422" s="6" t="str">
        <f>"Q"&amp;ROUNDUP(MONTH(SalesData[[#This Row],[Order Date]])/3,0)</f>
        <v>Q4</v>
      </c>
      <c r="E1422" s="7">
        <f>MONTH(SalesData[[#This Row],[Order Date]])</f>
        <v>11</v>
      </c>
      <c r="F1422" s="6" t="str">
        <f>TEXT(SalesData[[#This Row],[Order Date]],"mmm")</f>
        <v>Nov</v>
      </c>
      <c r="G1422" s="8" t="s">
        <v>54</v>
      </c>
      <c r="H1422" s="8" t="s">
        <v>57</v>
      </c>
      <c r="I1422" s="8" t="s">
        <v>45</v>
      </c>
      <c r="J1422" s="8" t="s">
        <v>31</v>
      </c>
      <c r="K1422" s="8" t="s">
        <v>51</v>
      </c>
      <c r="L1422" s="8" t="s">
        <v>95</v>
      </c>
      <c r="M1422" s="7">
        <v>5</v>
      </c>
      <c r="N1422" s="2">
        <v>82.82</v>
      </c>
      <c r="O1422" s="9">
        <v>0.15</v>
      </c>
      <c r="P1422" s="2">
        <v>43.8</v>
      </c>
      <c r="Q1422" s="2">
        <f t="shared" si="88"/>
        <v>351.98499999999996</v>
      </c>
      <c r="R1422" s="2">
        <f t="shared" si="89"/>
        <v>219</v>
      </c>
      <c r="S1422" s="2">
        <f t="shared" si="90"/>
        <v>132.98499999999996</v>
      </c>
      <c r="T1422" s="6">
        <f t="shared" si="91"/>
        <v>0.37781439549980816</v>
      </c>
    </row>
    <row r="1423" spans="1:20" ht="15.6" x14ac:dyDescent="0.3">
      <c r="A1423" s="3" t="s">
        <v>1492</v>
      </c>
      <c r="B1423" s="4">
        <v>46059</v>
      </c>
      <c r="C1423" s="5">
        <f>YEAR(SalesData[[#This Row],[Order Date]])</f>
        <v>2026</v>
      </c>
      <c r="D1423" s="6" t="str">
        <f>"Q"&amp;ROUNDUP(MONTH(SalesData[[#This Row],[Order Date]])/3,0)</f>
        <v>Q1</v>
      </c>
      <c r="E1423" s="7">
        <f>MONTH(SalesData[[#This Row],[Order Date]])</f>
        <v>2</v>
      </c>
      <c r="F1423" s="6" t="str">
        <f>TEXT(SalesData[[#This Row],[Order Date]],"mmm")</f>
        <v>Feb</v>
      </c>
      <c r="G1423" s="8" t="s">
        <v>28</v>
      </c>
      <c r="H1423" s="8" t="s">
        <v>29</v>
      </c>
      <c r="I1423" s="8" t="s">
        <v>23</v>
      </c>
      <c r="J1423" s="8" t="s">
        <v>31</v>
      </c>
      <c r="K1423" s="8" t="s">
        <v>98</v>
      </c>
      <c r="L1423" s="8" t="s">
        <v>103</v>
      </c>
      <c r="M1423" s="7">
        <v>3</v>
      </c>
      <c r="N1423" s="2">
        <v>50.65</v>
      </c>
      <c r="O1423" s="9">
        <v>0</v>
      </c>
      <c r="P1423" s="2">
        <v>21.49</v>
      </c>
      <c r="Q1423" s="2">
        <f t="shared" si="88"/>
        <v>151.94999999999999</v>
      </c>
      <c r="R1423" s="2">
        <f t="shared" si="89"/>
        <v>64.47</v>
      </c>
      <c r="S1423" s="2">
        <f t="shared" si="90"/>
        <v>87.47999999999999</v>
      </c>
      <c r="T1423" s="6">
        <f t="shared" si="91"/>
        <v>0.57571569595261596</v>
      </c>
    </row>
    <row r="1424" spans="1:20" ht="15.6" x14ac:dyDescent="0.3">
      <c r="A1424" s="3" t="s">
        <v>1493</v>
      </c>
      <c r="B1424" s="4">
        <v>46153</v>
      </c>
      <c r="C1424" s="5">
        <f>YEAR(SalesData[[#This Row],[Order Date]])</f>
        <v>2026</v>
      </c>
      <c r="D1424" s="6" t="str">
        <f>"Q"&amp;ROUNDUP(MONTH(SalesData[[#This Row],[Order Date]])/3,0)</f>
        <v>Q2</v>
      </c>
      <c r="E1424" s="7">
        <f>MONTH(SalesData[[#This Row],[Order Date]])</f>
        <v>5</v>
      </c>
      <c r="F1424" s="6" t="str">
        <f>TEXT(SalesData[[#This Row],[Order Date]],"mmm")</f>
        <v>May</v>
      </c>
      <c r="G1424" s="8" t="s">
        <v>54</v>
      </c>
      <c r="H1424" s="8" t="s">
        <v>57</v>
      </c>
      <c r="I1424" s="8" t="s">
        <v>48</v>
      </c>
      <c r="J1424" s="8" t="s">
        <v>31</v>
      </c>
      <c r="K1424" s="8" t="s">
        <v>32</v>
      </c>
      <c r="L1424" s="8" t="s">
        <v>65</v>
      </c>
      <c r="M1424" s="7">
        <v>3</v>
      </c>
      <c r="N1424" s="2">
        <v>46.23</v>
      </c>
      <c r="O1424" s="9">
        <v>0</v>
      </c>
      <c r="P1424" s="2">
        <v>18.47</v>
      </c>
      <c r="Q1424" s="2">
        <f t="shared" si="88"/>
        <v>138.69</v>
      </c>
      <c r="R1424" s="2">
        <f t="shared" si="89"/>
        <v>55.41</v>
      </c>
      <c r="S1424" s="2">
        <f t="shared" si="90"/>
        <v>83.28</v>
      </c>
      <c r="T1424" s="6">
        <f t="shared" si="91"/>
        <v>0.60047588146225395</v>
      </c>
    </row>
    <row r="1425" spans="1:20" ht="15.6" x14ac:dyDescent="0.3">
      <c r="A1425" s="3" t="s">
        <v>1494</v>
      </c>
      <c r="B1425" s="4">
        <v>46150</v>
      </c>
      <c r="C1425" s="5">
        <f>YEAR(SalesData[[#This Row],[Order Date]])</f>
        <v>2026</v>
      </c>
      <c r="D1425" s="6" t="str">
        <f>"Q"&amp;ROUNDUP(MONTH(SalesData[[#This Row],[Order Date]])/3,0)</f>
        <v>Q2</v>
      </c>
      <c r="E1425" s="7">
        <f>MONTH(SalesData[[#This Row],[Order Date]])</f>
        <v>5</v>
      </c>
      <c r="F1425" s="6" t="str">
        <f>TEXT(SalesData[[#This Row],[Order Date]],"mmm")</f>
        <v>May</v>
      </c>
      <c r="G1425" s="8" t="s">
        <v>61</v>
      </c>
      <c r="H1425" s="8" t="s">
        <v>76</v>
      </c>
      <c r="I1425" s="8" t="s">
        <v>30</v>
      </c>
      <c r="J1425" s="8" t="s">
        <v>31</v>
      </c>
      <c r="K1425" s="8" t="s">
        <v>39</v>
      </c>
      <c r="L1425" s="8" t="s">
        <v>67</v>
      </c>
      <c r="M1425" s="7">
        <v>4</v>
      </c>
      <c r="N1425" s="2">
        <v>121.81</v>
      </c>
      <c r="O1425" s="9">
        <v>0</v>
      </c>
      <c r="P1425" s="2">
        <v>58.95</v>
      </c>
      <c r="Q1425" s="2">
        <f t="shared" si="88"/>
        <v>487.24</v>
      </c>
      <c r="R1425" s="2">
        <f t="shared" si="89"/>
        <v>235.8</v>
      </c>
      <c r="S1425" s="2">
        <f t="shared" si="90"/>
        <v>251.44</v>
      </c>
      <c r="T1425" s="6">
        <f t="shared" si="91"/>
        <v>0.5160495854199163</v>
      </c>
    </row>
    <row r="1426" spans="1:20" ht="15.6" x14ac:dyDescent="0.3">
      <c r="A1426" s="3" t="s">
        <v>1495</v>
      </c>
      <c r="B1426" s="4">
        <v>46172</v>
      </c>
      <c r="C1426" s="5">
        <f>YEAR(SalesData[[#This Row],[Order Date]])</f>
        <v>2026</v>
      </c>
      <c r="D1426" s="6" t="str">
        <f>"Q"&amp;ROUNDUP(MONTH(SalesData[[#This Row],[Order Date]])/3,0)</f>
        <v>Q2</v>
      </c>
      <c r="E1426" s="7">
        <f>MONTH(SalesData[[#This Row],[Order Date]])</f>
        <v>5</v>
      </c>
      <c r="F1426" s="6" t="str">
        <f>TEXT(SalesData[[#This Row],[Order Date]],"mmm")</f>
        <v>May</v>
      </c>
      <c r="G1426" s="8" t="s">
        <v>28</v>
      </c>
      <c r="H1426" s="8" t="s">
        <v>29</v>
      </c>
      <c r="I1426" s="8" t="s">
        <v>30</v>
      </c>
      <c r="J1426" s="8" t="s">
        <v>31</v>
      </c>
      <c r="K1426" s="8" t="s">
        <v>32</v>
      </c>
      <c r="L1426" s="8" t="s">
        <v>65</v>
      </c>
      <c r="M1426" s="7">
        <v>1</v>
      </c>
      <c r="N1426" s="2">
        <v>47.19</v>
      </c>
      <c r="O1426" s="9">
        <v>0</v>
      </c>
      <c r="P1426" s="2">
        <v>18.54</v>
      </c>
      <c r="Q1426" s="2">
        <f t="shared" si="88"/>
        <v>47.19</v>
      </c>
      <c r="R1426" s="2">
        <f t="shared" si="89"/>
        <v>18.54</v>
      </c>
      <c r="S1426" s="2">
        <f t="shared" si="90"/>
        <v>28.65</v>
      </c>
      <c r="T1426" s="6">
        <f t="shared" si="91"/>
        <v>0.60712015257469798</v>
      </c>
    </row>
    <row r="1427" spans="1:20" ht="15.6" x14ac:dyDescent="0.3">
      <c r="A1427" s="3" t="s">
        <v>1496</v>
      </c>
      <c r="B1427" s="4">
        <v>46270</v>
      </c>
      <c r="C1427" s="5">
        <f>YEAR(SalesData[[#This Row],[Order Date]])</f>
        <v>2026</v>
      </c>
      <c r="D1427" s="6" t="str">
        <f>"Q"&amp;ROUNDUP(MONTH(SalesData[[#This Row],[Order Date]])/3,0)</f>
        <v>Q3</v>
      </c>
      <c r="E1427" s="7">
        <f>MONTH(SalesData[[#This Row],[Order Date]])</f>
        <v>9</v>
      </c>
      <c r="F1427" s="6" t="str">
        <f>TEXT(SalesData[[#This Row],[Order Date]],"mmm")</f>
        <v>Sep</v>
      </c>
      <c r="G1427" s="8" t="s">
        <v>54</v>
      </c>
      <c r="H1427" s="8" t="s">
        <v>55</v>
      </c>
      <c r="I1427" s="8" t="s">
        <v>30</v>
      </c>
      <c r="J1427" s="8" t="s">
        <v>24</v>
      </c>
      <c r="K1427" s="8" t="s">
        <v>32</v>
      </c>
      <c r="L1427" s="8" t="s">
        <v>37</v>
      </c>
      <c r="M1427" s="7">
        <v>2</v>
      </c>
      <c r="N1427" s="2">
        <v>133.81</v>
      </c>
      <c r="O1427" s="9">
        <v>0</v>
      </c>
      <c r="P1427" s="2">
        <v>66.78</v>
      </c>
      <c r="Q1427" s="2">
        <f t="shared" si="88"/>
        <v>267.62</v>
      </c>
      <c r="R1427" s="2">
        <f t="shared" si="89"/>
        <v>133.56</v>
      </c>
      <c r="S1427" s="2">
        <f t="shared" si="90"/>
        <v>134.06</v>
      </c>
      <c r="T1427" s="6">
        <f t="shared" si="91"/>
        <v>0.5009341603766535</v>
      </c>
    </row>
    <row r="1428" spans="1:20" ht="15.6" x14ac:dyDescent="0.3">
      <c r="A1428" s="3" t="s">
        <v>1497</v>
      </c>
      <c r="B1428" s="4">
        <v>46153</v>
      </c>
      <c r="C1428" s="5">
        <f>YEAR(SalesData[[#This Row],[Order Date]])</f>
        <v>2026</v>
      </c>
      <c r="D1428" s="6" t="str">
        <f>"Q"&amp;ROUNDUP(MONTH(SalesData[[#This Row],[Order Date]])/3,0)</f>
        <v>Q2</v>
      </c>
      <c r="E1428" s="7">
        <f>MONTH(SalesData[[#This Row],[Order Date]])</f>
        <v>5</v>
      </c>
      <c r="F1428" s="6" t="str">
        <f>TEXT(SalesData[[#This Row],[Order Date]],"mmm")</f>
        <v>May</v>
      </c>
      <c r="G1428" s="8" t="s">
        <v>21</v>
      </c>
      <c r="H1428" s="8" t="s">
        <v>22</v>
      </c>
      <c r="I1428" s="8" t="s">
        <v>48</v>
      </c>
      <c r="J1428" s="8" t="s">
        <v>31</v>
      </c>
      <c r="K1428" s="8" t="s">
        <v>39</v>
      </c>
      <c r="L1428" s="8" t="s">
        <v>67</v>
      </c>
      <c r="M1428" s="7">
        <v>1</v>
      </c>
      <c r="N1428" s="2">
        <v>125.3</v>
      </c>
      <c r="O1428" s="9">
        <v>0.05</v>
      </c>
      <c r="P1428" s="2">
        <v>59.62</v>
      </c>
      <c r="Q1428" s="2">
        <f t="shared" si="88"/>
        <v>119.035</v>
      </c>
      <c r="R1428" s="2">
        <f t="shared" si="89"/>
        <v>59.62</v>
      </c>
      <c r="S1428" s="2">
        <f t="shared" si="90"/>
        <v>59.414999999999999</v>
      </c>
      <c r="T1428" s="6">
        <f t="shared" si="91"/>
        <v>0.49913890872432476</v>
      </c>
    </row>
    <row r="1429" spans="1:20" ht="15.6" x14ac:dyDescent="0.3">
      <c r="A1429" s="3" t="s">
        <v>1498</v>
      </c>
      <c r="B1429" s="4">
        <v>46361</v>
      </c>
      <c r="C1429" s="5">
        <f>YEAR(SalesData[[#This Row],[Order Date]])</f>
        <v>2026</v>
      </c>
      <c r="D1429" s="6" t="str">
        <f>"Q"&amp;ROUNDUP(MONTH(SalesData[[#This Row],[Order Date]])/3,0)</f>
        <v>Q4</v>
      </c>
      <c r="E1429" s="7">
        <f>MONTH(SalesData[[#This Row],[Order Date]])</f>
        <v>12</v>
      </c>
      <c r="F1429" s="6" t="str">
        <f>TEXT(SalesData[[#This Row],[Order Date]],"mmm")</f>
        <v>Dec</v>
      </c>
      <c r="G1429" s="8" t="s">
        <v>21</v>
      </c>
      <c r="H1429" s="8" t="s">
        <v>42</v>
      </c>
      <c r="I1429" s="8" t="s">
        <v>48</v>
      </c>
      <c r="J1429" s="8" t="s">
        <v>24</v>
      </c>
      <c r="K1429" s="8" t="s">
        <v>25</v>
      </c>
      <c r="L1429" s="8" t="s">
        <v>26</v>
      </c>
      <c r="M1429" s="7">
        <v>1</v>
      </c>
      <c r="N1429" s="2">
        <v>152.44</v>
      </c>
      <c r="O1429" s="9">
        <v>0.1</v>
      </c>
      <c r="P1429" s="2">
        <v>76.91</v>
      </c>
      <c r="Q1429" s="2">
        <f t="shared" si="88"/>
        <v>137.196</v>
      </c>
      <c r="R1429" s="2">
        <f t="shared" si="89"/>
        <v>76.91</v>
      </c>
      <c r="S1429" s="2">
        <f t="shared" si="90"/>
        <v>60.286000000000001</v>
      </c>
      <c r="T1429" s="6">
        <f t="shared" si="91"/>
        <v>0.43941514329863846</v>
      </c>
    </row>
    <row r="1430" spans="1:20" ht="15.6" x14ac:dyDescent="0.3">
      <c r="A1430" s="3" t="s">
        <v>1499</v>
      </c>
      <c r="B1430" s="4">
        <v>46248</v>
      </c>
      <c r="C1430" s="5">
        <f>YEAR(SalesData[[#This Row],[Order Date]])</f>
        <v>2026</v>
      </c>
      <c r="D1430" s="6" t="str">
        <f>"Q"&amp;ROUNDUP(MONTH(SalesData[[#This Row],[Order Date]])/3,0)</f>
        <v>Q3</v>
      </c>
      <c r="E1430" s="7">
        <f>MONTH(SalesData[[#This Row],[Order Date]])</f>
        <v>8</v>
      </c>
      <c r="F1430" s="6" t="str">
        <f>TEXT(SalesData[[#This Row],[Order Date]],"mmm")</f>
        <v>Aug</v>
      </c>
      <c r="G1430" s="8" t="s">
        <v>61</v>
      </c>
      <c r="H1430" s="8" t="s">
        <v>105</v>
      </c>
      <c r="I1430" s="8" t="s">
        <v>30</v>
      </c>
      <c r="J1430" s="8" t="s">
        <v>36</v>
      </c>
      <c r="K1430" s="8" t="s">
        <v>32</v>
      </c>
      <c r="L1430" s="8" t="s">
        <v>65</v>
      </c>
      <c r="M1430" s="7">
        <v>2</v>
      </c>
      <c r="N1430" s="2">
        <v>45.79</v>
      </c>
      <c r="O1430" s="9">
        <v>0</v>
      </c>
      <c r="P1430" s="2">
        <v>18.23</v>
      </c>
      <c r="Q1430" s="2">
        <f t="shared" si="88"/>
        <v>91.58</v>
      </c>
      <c r="R1430" s="2">
        <f t="shared" si="89"/>
        <v>36.46</v>
      </c>
      <c r="S1430" s="2">
        <f t="shared" si="90"/>
        <v>55.12</v>
      </c>
      <c r="T1430" s="6">
        <f t="shared" si="91"/>
        <v>0.60187813933173184</v>
      </c>
    </row>
    <row r="1431" spans="1:20" ht="15.6" x14ac:dyDescent="0.3">
      <c r="A1431" s="3" t="s">
        <v>1500</v>
      </c>
      <c r="B1431" s="4">
        <v>46176</v>
      </c>
      <c r="C1431" s="5">
        <f>YEAR(SalesData[[#This Row],[Order Date]])</f>
        <v>2026</v>
      </c>
      <c r="D1431" s="6" t="str">
        <f>"Q"&amp;ROUNDUP(MONTH(SalesData[[#This Row],[Order Date]])/3,0)</f>
        <v>Q2</v>
      </c>
      <c r="E1431" s="7">
        <f>MONTH(SalesData[[#This Row],[Order Date]])</f>
        <v>6</v>
      </c>
      <c r="F1431" s="6" t="str">
        <f>TEXT(SalesData[[#This Row],[Order Date]],"mmm")</f>
        <v>Jun</v>
      </c>
      <c r="G1431" s="8" t="s">
        <v>21</v>
      </c>
      <c r="H1431" s="8" t="s">
        <v>42</v>
      </c>
      <c r="I1431" s="8" t="s">
        <v>30</v>
      </c>
      <c r="J1431" s="8" t="s">
        <v>24</v>
      </c>
      <c r="K1431" s="8" t="s">
        <v>51</v>
      </c>
      <c r="L1431" s="8" t="s">
        <v>72</v>
      </c>
      <c r="M1431" s="7">
        <v>1</v>
      </c>
      <c r="N1431" s="2">
        <v>40.57</v>
      </c>
      <c r="O1431" s="9">
        <v>0</v>
      </c>
      <c r="P1431" s="2">
        <v>16.329999999999998</v>
      </c>
      <c r="Q1431" s="2">
        <f t="shared" si="88"/>
        <v>40.57</v>
      </c>
      <c r="R1431" s="2">
        <f t="shared" si="89"/>
        <v>16.329999999999998</v>
      </c>
      <c r="S1431" s="2">
        <f t="shared" si="90"/>
        <v>24.240000000000002</v>
      </c>
      <c r="T1431" s="6">
        <f t="shared" si="91"/>
        <v>0.59748582696573826</v>
      </c>
    </row>
    <row r="1432" spans="1:20" ht="15.6" x14ac:dyDescent="0.3">
      <c r="A1432" s="3" t="s">
        <v>1501</v>
      </c>
      <c r="B1432" s="4">
        <v>46051</v>
      </c>
      <c r="C1432" s="5">
        <f>YEAR(SalesData[[#This Row],[Order Date]])</f>
        <v>2026</v>
      </c>
      <c r="D1432" s="6" t="str">
        <f>"Q"&amp;ROUNDUP(MONTH(SalesData[[#This Row],[Order Date]])/3,0)</f>
        <v>Q1</v>
      </c>
      <c r="E1432" s="7">
        <f>MONTH(SalesData[[#This Row],[Order Date]])</f>
        <v>1</v>
      </c>
      <c r="F1432" s="6" t="str">
        <f>TEXT(SalesData[[#This Row],[Order Date]],"mmm")</f>
        <v>Jan</v>
      </c>
      <c r="G1432" s="8" t="s">
        <v>61</v>
      </c>
      <c r="H1432" s="8" t="s">
        <v>69</v>
      </c>
      <c r="I1432" s="8" t="s">
        <v>45</v>
      </c>
      <c r="J1432" s="8" t="s">
        <v>36</v>
      </c>
      <c r="K1432" s="8" t="s">
        <v>98</v>
      </c>
      <c r="L1432" s="8" t="s">
        <v>103</v>
      </c>
      <c r="M1432" s="7">
        <v>3</v>
      </c>
      <c r="N1432" s="2">
        <v>49.63</v>
      </c>
      <c r="O1432" s="9">
        <v>0.1</v>
      </c>
      <c r="P1432" s="2">
        <v>22.06</v>
      </c>
      <c r="Q1432" s="2">
        <f t="shared" si="88"/>
        <v>134.001</v>
      </c>
      <c r="R1432" s="2">
        <f t="shared" si="89"/>
        <v>66.179999999999993</v>
      </c>
      <c r="S1432" s="2">
        <f t="shared" si="90"/>
        <v>67.821000000000012</v>
      </c>
      <c r="T1432" s="6">
        <f t="shared" si="91"/>
        <v>0.50612308863366695</v>
      </c>
    </row>
    <row r="1433" spans="1:20" ht="15.6" x14ac:dyDescent="0.3">
      <c r="A1433" s="3" t="s">
        <v>1502</v>
      </c>
      <c r="B1433" s="4">
        <v>46351</v>
      </c>
      <c r="C1433" s="5">
        <f>YEAR(SalesData[[#This Row],[Order Date]])</f>
        <v>2026</v>
      </c>
      <c r="D1433" s="6" t="str">
        <f>"Q"&amp;ROUNDUP(MONTH(SalesData[[#This Row],[Order Date]])/3,0)</f>
        <v>Q4</v>
      </c>
      <c r="E1433" s="7">
        <f>MONTH(SalesData[[#This Row],[Order Date]])</f>
        <v>11</v>
      </c>
      <c r="F1433" s="6" t="str">
        <f>TEXT(SalesData[[#This Row],[Order Date]],"mmm")</f>
        <v>Nov</v>
      </c>
      <c r="G1433" s="8" t="s">
        <v>54</v>
      </c>
      <c r="H1433" s="8" t="s">
        <v>55</v>
      </c>
      <c r="I1433" s="8" t="s">
        <v>48</v>
      </c>
      <c r="J1433" s="8" t="s">
        <v>31</v>
      </c>
      <c r="K1433" s="8" t="s">
        <v>25</v>
      </c>
      <c r="L1433" s="8" t="s">
        <v>70</v>
      </c>
      <c r="M1433" s="7">
        <v>4</v>
      </c>
      <c r="N1433" s="2">
        <v>146.19</v>
      </c>
      <c r="O1433" s="9">
        <v>0.1</v>
      </c>
      <c r="P1433" s="2">
        <v>79.569999999999993</v>
      </c>
      <c r="Q1433" s="2">
        <f t="shared" si="88"/>
        <v>526.28399999999999</v>
      </c>
      <c r="R1433" s="2">
        <f t="shared" si="89"/>
        <v>318.27999999999997</v>
      </c>
      <c r="S1433" s="2">
        <f t="shared" si="90"/>
        <v>208.00400000000002</v>
      </c>
      <c r="T1433" s="6">
        <f t="shared" si="91"/>
        <v>0.39523147198090769</v>
      </c>
    </row>
    <row r="1434" spans="1:20" ht="15.6" x14ac:dyDescent="0.3">
      <c r="A1434" s="3" t="s">
        <v>1503</v>
      </c>
      <c r="B1434" s="4">
        <v>46271</v>
      </c>
      <c r="C1434" s="5">
        <f>YEAR(SalesData[[#This Row],[Order Date]])</f>
        <v>2026</v>
      </c>
      <c r="D1434" s="6" t="str">
        <f>"Q"&amp;ROUNDUP(MONTH(SalesData[[#This Row],[Order Date]])/3,0)</f>
        <v>Q3</v>
      </c>
      <c r="E1434" s="7">
        <f>MONTH(SalesData[[#This Row],[Order Date]])</f>
        <v>9</v>
      </c>
      <c r="F1434" s="6" t="str">
        <f>TEXT(SalesData[[#This Row],[Order Date]],"mmm")</f>
        <v>Sep</v>
      </c>
      <c r="G1434" s="8" t="s">
        <v>61</v>
      </c>
      <c r="H1434" s="8" t="s">
        <v>69</v>
      </c>
      <c r="I1434" s="8" t="s">
        <v>45</v>
      </c>
      <c r="J1434" s="8" t="s">
        <v>31</v>
      </c>
      <c r="K1434" s="8" t="s">
        <v>98</v>
      </c>
      <c r="L1434" s="8" t="s">
        <v>131</v>
      </c>
      <c r="M1434" s="7">
        <v>4</v>
      </c>
      <c r="N1434" s="2">
        <v>39.4</v>
      </c>
      <c r="O1434" s="9">
        <v>0.15</v>
      </c>
      <c r="P1434" s="2">
        <v>14.95</v>
      </c>
      <c r="Q1434" s="2">
        <f t="shared" si="88"/>
        <v>133.95999999999998</v>
      </c>
      <c r="R1434" s="2">
        <f t="shared" si="89"/>
        <v>59.8</v>
      </c>
      <c r="S1434" s="2">
        <f t="shared" si="90"/>
        <v>74.159999999999982</v>
      </c>
      <c r="T1434" s="6">
        <f t="shared" si="91"/>
        <v>0.55359808898178553</v>
      </c>
    </row>
    <row r="1435" spans="1:20" ht="15.6" x14ac:dyDescent="0.3">
      <c r="A1435" s="3" t="s">
        <v>1504</v>
      </c>
      <c r="B1435" s="4">
        <v>46070</v>
      </c>
      <c r="C1435" s="5">
        <f>YEAR(SalesData[[#This Row],[Order Date]])</f>
        <v>2026</v>
      </c>
      <c r="D1435" s="6" t="str">
        <f>"Q"&amp;ROUNDUP(MONTH(SalesData[[#This Row],[Order Date]])/3,0)</f>
        <v>Q1</v>
      </c>
      <c r="E1435" s="7">
        <f>MONTH(SalesData[[#This Row],[Order Date]])</f>
        <v>2</v>
      </c>
      <c r="F1435" s="6" t="str">
        <f>TEXT(SalesData[[#This Row],[Order Date]],"mmm")</f>
        <v>Feb</v>
      </c>
      <c r="G1435" s="8" t="s">
        <v>28</v>
      </c>
      <c r="H1435" s="8" t="s">
        <v>29</v>
      </c>
      <c r="I1435" s="8" t="s">
        <v>30</v>
      </c>
      <c r="J1435" s="8" t="s">
        <v>24</v>
      </c>
      <c r="K1435" s="8" t="s">
        <v>39</v>
      </c>
      <c r="L1435" s="8" t="s">
        <v>125</v>
      </c>
      <c r="M1435" s="7">
        <v>2</v>
      </c>
      <c r="N1435" s="2">
        <v>336.83</v>
      </c>
      <c r="O1435" s="9">
        <v>0</v>
      </c>
      <c r="P1435" s="2">
        <v>194.42</v>
      </c>
      <c r="Q1435" s="2">
        <f t="shared" si="88"/>
        <v>673.66</v>
      </c>
      <c r="R1435" s="2">
        <f t="shared" si="89"/>
        <v>388.84</v>
      </c>
      <c r="S1435" s="2">
        <f t="shared" si="90"/>
        <v>284.82</v>
      </c>
      <c r="T1435" s="6">
        <f t="shared" si="91"/>
        <v>0.42279488169106078</v>
      </c>
    </row>
    <row r="1436" spans="1:20" ht="15.6" x14ac:dyDescent="0.3">
      <c r="A1436" s="3" t="s">
        <v>1505</v>
      </c>
      <c r="B1436" s="4">
        <v>46157</v>
      </c>
      <c r="C1436" s="5">
        <f>YEAR(SalesData[[#This Row],[Order Date]])</f>
        <v>2026</v>
      </c>
      <c r="D1436" s="6" t="str">
        <f>"Q"&amp;ROUNDUP(MONTH(SalesData[[#This Row],[Order Date]])/3,0)</f>
        <v>Q2</v>
      </c>
      <c r="E1436" s="7">
        <f>MONTH(SalesData[[#This Row],[Order Date]])</f>
        <v>5</v>
      </c>
      <c r="F1436" s="6" t="str">
        <f>TEXT(SalesData[[#This Row],[Order Date]],"mmm")</f>
        <v>May</v>
      </c>
      <c r="G1436" s="8" t="s">
        <v>21</v>
      </c>
      <c r="H1436" s="8" t="s">
        <v>42</v>
      </c>
      <c r="I1436" s="8" t="s">
        <v>23</v>
      </c>
      <c r="J1436" s="8" t="s">
        <v>36</v>
      </c>
      <c r="K1436" s="8" t="s">
        <v>98</v>
      </c>
      <c r="L1436" s="8" t="s">
        <v>122</v>
      </c>
      <c r="M1436" s="7">
        <v>4</v>
      </c>
      <c r="N1436" s="2">
        <v>36.21</v>
      </c>
      <c r="O1436" s="9">
        <v>0</v>
      </c>
      <c r="P1436" s="2">
        <v>14.3</v>
      </c>
      <c r="Q1436" s="2">
        <f t="shared" si="88"/>
        <v>144.84</v>
      </c>
      <c r="R1436" s="2">
        <f t="shared" si="89"/>
        <v>57.2</v>
      </c>
      <c r="S1436" s="2">
        <f t="shared" si="90"/>
        <v>87.64</v>
      </c>
      <c r="T1436" s="6">
        <f t="shared" si="91"/>
        <v>0.60508146920740125</v>
      </c>
    </row>
    <row r="1437" spans="1:20" ht="15.6" x14ac:dyDescent="0.3">
      <c r="A1437" s="3" t="s">
        <v>1506</v>
      </c>
      <c r="B1437" s="4">
        <v>46183</v>
      </c>
      <c r="C1437" s="5">
        <f>YEAR(SalesData[[#This Row],[Order Date]])</f>
        <v>2026</v>
      </c>
      <c r="D1437" s="6" t="str">
        <f>"Q"&amp;ROUNDUP(MONTH(SalesData[[#This Row],[Order Date]])/3,0)</f>
        <v>Q2</v>
      </c>
      <c r="E1437" s="7">
        <f>MONTH(SalesData[[#This Row],[Order Date]])</f>
        <v>6</v>
      </c>
      <c r="F1437" s="6" t="str">
        <f>TEXT(SalesData[[#This Row],[Order Date]],"mmm")</f>
        <v>Jun</v>
      </c>
      <c r="G1437" s="8" t="s">
        <v>61</v>
      </c>
      <c r="H1437" s="8" t="s">
        <v>108</v>
      </c>
      <c r="I1437" s="8" t="s">
        <v>48</v>
      </c>
      <c r="J1437" s="8" t="s">
        <v>36</v>
      </c>
      <c r="K1437" s="8" t="s">
        <v>98</v>
      </c>
      <c r="L1437" s="8" t="s">
        <v>122</v>
      </c>
      <c r="M1437" s="7">
        <v>1</v>
      </c>
      <c r="N1437" s="2">
        <v>35.93</v>
      </c>
      <c r="O1437" s="9">
        <v>0.1</v>
      </c>
      <c r="P1437" s="2">
        <v>13.52</v>
      </c>
      <c r="Q1437" s="2">
        <f t="shared" si="88"/>
        <v>32.337000000000003</v>
      </c>
      <c r="R1437" s="2">
        <f t="shared" si="89"/>
        <v>13.52</v>
      </c>
      <c r="S1437" s="2">
        <f t="shared" si="90"/>
        <v>18.817000000000004</v>
      </c>
      <c r="T1437" s="6">
        <f t="shared" si="91"/>
        <v>0.58190308315551853</v>
      </c>
    </row>
    <row r="1438" spans="1:20" ht="15.6" x14ac:dyDescent="0.3">
      <c r="A1438" s="3" t="s">
        <v>1507</v>
      </c>
      <c r="B1438" s="4">
        <v>46384</v>
      </c>
      <c r="C1438" s="5">
        <f>YEAR(SalesData[[#This Row],[Order Date]])</f>
        <v>2026</v>
      </c>
      <c r="D1438" s="6" t="str">
        <f>"Q"&amp;ROUNDUP(MONTH(SalesData[[#This Row],[Order Date]])/3,0)</f>
        <v>Q4</v>
      </c>
      <c r="E1438" s="7">
        <f>MONTH(SalesData[[#This Row],[Order Date]])</f>
        <v>12</v>
      </c>
      <c r="F1438" s="6" t="str">
        <f>TEXT(SalesData[[#This Row],[Order Date]],"mmm")</f>
        <v>Dec</v>
      </c>
      <c r="G1438" s="8" t="s">
        <v>54</v>
      </c>
      <c r="H1438" s="8" t="s">
        <v>55</v>
      </c>
      <c r="I1438" s="8" t="s">
        <v>23</v>
      </c>
      <c r="J1438" s="8" t="s">
        <v>24</v>
      </c>
      <c r="K1438" s="8" t="s">
        <v>32</v>
      </c>
      <c r="L1438" s="8" t="s">
        <v>33</v>
      </c>
      <c r="M1438" s="7">
        <v>1</v>
      </c>
      <c r="N1438" s="2">
        <v>37.03</v>
      </c>
      <c r="O1438" s="9">
        <v>0.15</v>
      </c>
      <c r="P1438" s="2">
        <v>13.53</v>
      </c>
      <c r="Q1438" s="2">
        <f t="shared" si="88"/>
        <v>31.4755</v>
      </c>
      <c r="R1438" s="2">
        <f t="shared" si="89"/>
        <v>13.53</v>
      </c>
      <c r="S1438" s="2">
        <f t="shared" si="90"/>
        <v>17.945500000000003</v>
      </c>
      <c r="T1438" s="6">
        <f t="shared" si="91"/>
        <v>0.57014185636447401</v>
      </c>
    </row>
    <row r="1439" spans="1:20" ht="15.6" x14ac:dyDescent="0.3">
      <c r="A1439" s="3" t="s">
        <v>1508</v>
      </c>
      <c r="B1439" s="4">
        <v>46095</v>
      </c>
      <c r="C1439" s="5">
        <f>YEAR(SalesData[[#This Row],[Order Date]])</f>
        <v>2026</v>
      </c>
      <c r="D1439" s="6" t="str">
        <f>"Q"&amp;ROUNDUP(MONTH(SalesData[[#This Row],[Order Date]])/3,0)</f>
        <v>Q1</v>
      </c>
      <c r="E1439" s="7">
        <f>MONTH(SalesData[[#This Row],[Order Date]])</f>
        <v>3</v>
      </c>
      <c r="F1439" s="6" t="str">
        <f>TEXT(SalesData[[#This Row],[Order Date]],"mmm")</f>
        <v>Mar</v>
      </c>
      <c r="G1439" s="8" t="s">
        <v>61</v>
      </c>
      <c r="H1439" s="8" t="s">
        <v>108</v>
      </c>
      <c r="I1439" s="8" t="s">
        <v>30</v>
      </c>
      <c r="J1439" s="8" t="s">
        <v>24</v>
      </c>
      <c r="K1439" s="8" t="s">
        <v>25</v>
      </c>
      <c r="L1439" s="8" t="s">
        <v>26</v>
      </c>
      <c r="M1439" s="7">
        <v>2</v>
      </c>
      <c r="N1439" s="2">
        <v>153.66</v>
      </c>
      <c r="O1439" s="9">
        <v>0.1</v>
      </c>
      <c r="P1439" s="2">
        <v>78.430000000000007</v>
      </c>
      <c r="Q1439" s="2">
        <f t="shared" si="88"/>
        <v>276.58800000000002</v>
      </c>
      <c r="R1439" s="2">
        <f t="shared" si="89"/>
        <v>156.86000000000001</v>
      </c>
      <c r="S1439" s="2">
        <f t="shared" si="90"/>
        <v>119.72800000000001</v>
      </c>
      <c r="T1439" s="6">
        <f t="shared" si="91"/>
        <v>0.43287488972768162</v>
      </c>
    </row>
    <row r="1440" spans="1:20" ht="15.6" x14ac:dyDescent="0.3">
      <c r="A1440" s="3" t="s">
        <v>1509</v>
      </c>
      <c r="B1440" s="4">
        <v>46233</v>
      </c>
      <c r="C1440" s="5">
        <f>YEAR(SalesData[[#This Row],[Order Date]])</f>
        <v>2026</v>
      </c>
      <c r="D1440" s="6" t="str">
        <f>"Q"&amp;ROUNDUP(MONTH(SalesData[[#This Row],[Order Date]])/3,0)</f>
        <v>Q3</v>
      </c>
      <c r="E1440" s="7">
        <f>MONTH(SalesData[[#This Row],[Order Date]])</f>
        <v>7</v>
      </c>
      <c r="F1440" s="6" t="str">
        <f>TEXT(SalesData[[#This Row],[Order Date]],"mmm")</f>
        <v>Jul</v>
      </c>
      <c r="G1440" s="8" t="s">
        <v>54</v>
      </c>
      <c r="H1440" s="8" t="s">
        <v>82</v>
      </c>
      <c r="I1440" s="8" t="s">
        <v>30</v>
      </c>
      <c r="J1440" s="8" t="s">
        <v>31</v>
      </c>
      <c r="K1440" s="8" t="s">
        <v>39</v>
      </c>
      <c r="L1440" s="8" t="s">
        <v>125</v>
      </c>
      <c r="M1440" s="7">
        <v>2</v>
      </c>
      <c r="N1440" s="2">
        <v>332.99</v>
      </c>
      <c r="O1440" s="9">
        <v>0.15</v>
      </c>
      <c r="P1440" s="2">
        <v>199.09</v>
      </c>
      <c r="Q1440" s="2">
        <f t="shared" si="88"/>
        <v>566.08299999999997</v>
      </c>
      <c r="R1440" s="2">
        <f t="shared" si="89"/>
        <v>398.18</v>
      </c>
      <c r="S1440" s="2">
        <f t="shared" si="90"/>
        <v>167.90299999999996</v>
      </c>
      <c r="T1440" s="6">
        <f t="shared" si="91"/>
        <v>0.29660491482697759</v>
      </c>
    </row>
    <row r="1441" spans="1:20" ht="15.6" x14ac:dyDescent="0.3">
      <c r="A1441" s="3" t="s">
        <v>1510</v>
      </c>
      <c r="B1441" s="4">
        <v>46080</v>
      </c>
      <c r="C1441" s="5">
        <f>YEAR(SalesData[[#This Row],[Order Date]])</f>
        <v>2026</v>
      </c>
      <c r="D1441" s="6" t="str">
        <f>"Q"&amp;ROUNDUP(MONTH(SalesData[[#This Row],[Order Date]])/3,0)</f>
        <v>Q1</v>
      </c>
      <c r="E1441" s="7">
        <f>MONTH(SalesData[[#This Row],[Order Date]])</f>
        <v>2</v>
      </c>
      <c r="F1441" s="6" t="str">
        <f>TEXT(SalesData[[#This Row],[Order Date]],"mmm")</f>
        <v>Feb</v>
      </c>
      <c r="G1441" s="8" t="s">
        <v>54</v>
      </c>
      <c r="H1441" s="8" t="s">
        <v>112</v>
      </c>
      <c r="I1441" s="8" t="s">
        <v>45</v>
      </c>
      <c r="J1441" s="8" t="s">
        <v>36</v>
      </c>
      <c r="K1441" s="8" t="s">
        <v>98</v>
      </c>
      <c r="L1441" s="8" t="s">
        <v>131</v>
      </c>
      <c r="M1441" s="7">
        <v>12</v>
      </c>
      <c r="N1441" s="2">
        <v>41.27</v>
      </c>
      <c r="O1441" s="9">
        <v>0.1</v>
      </c>
      <c r="P1441" s="2">
        <v>14.71</v>
      </c>
      <c r="Q1441" s="2">
        <f t="shared" si="88"/>
        <v>445.71600000000001</v>
      </c>
      <c r="R1441" s="2">
        <f t="shared" si="89"/>
        <v>176.52</v>
      </c>
      <c r="S1441" s="2">
        <f t="shared" si="90"/>
        <v>269.19600000000003</v>
      </c>
      <c r="T1441" s="6">
        <f t="shared" si="91"/>
        <v>0.60396306168053204</v>
      </c>
    </row>
    <row r="1442" spans="1:20" ht="15.6" x14ac:dyDescent="0.3">
      <c r="A1442" s="3" t="s">
        <v>1511</v>
      </c>
      <c r="B1442" s="4">
        <v>46330</v>
      </c>
      <c r="C1442" s="5">
        <f>YEAR(SalesData[[#This Row],[Order Date]])</f>
        <v>2026</v>
      </c>
      <c r="D1442" s="6" t="str">
        <f>"Q"&amp;ROUNDUP(MONTH(SalesData[[#This Row],[Order Date]])/3,0)</f>
        <v>Q4</v>
      </c>
      <c r="E1442" s="7">
        <f>MONTH(SalesData[[#This Row],[Order Date]])</f>
        <v>11</v>
      </c>
      <c r="F1442" s="6" t="str">
        <f>TEXT(SalesData[[#This Row],[Order Date]],"mmm")</f>
        <v>Nov</v>
      </c>
      <c r="G1442" s="8" t="s">
        <v>28</v>
      </c>
      <c r="H1442" s="8" t="s">
        <v>86</v>
      </c>
      <c r="I1442" s="8" t="s">
        <v>48</v>
      </c>
      <c r="J1442" s="8" t="s">
        <v>31</v>
      </c>
      <c r="K1442" s="8" t="s">
        <v>25</v>
      </c>
      <c r="L1442" s="8" t="s">
        <v>26</v>
      </c>
      <c r="M1442" s="7">
        <v>3</v>
      </c>
      <c r="N1442" s="2">
        <v>152.32</v>
      </c>
      <c r="O1442" s="9">
        <v>0.1</v>
      </c>
      <c r="P1442" s="2">
        <v>79.36</v>
      </c>
      <c r="Q1442" s="2">
        <f t="shared" si="88"/>
        <v>411.26400000000001</v>
      </c>
      <c r="R1442" s="2">
        <f t="shared" si="89"/>
        <v>238.07999999999998</v>
      </c>
      <c r="S1442" s="2">
        <f t="shared" si="90"/>
        <v>173.18400000000003</v>
      </c>
      <c r="T1442" s="6">
        <f t="shared" si="91"/>
        <v>0.42110177404295057</v>
      </c>
    </row>
    <row r="1443" spans="1:20" ht="15.6" x14ac:dyDescent="0.3">
      <c r="A1443" s="3" t="s">
        <v>1512</v>
      </c>
      <c r="B1443" s="4">
        <v>46277</v>
      </c>
      <c r="C1443" s="5">
        <f>YEAR(SalesData[[#This Row],[Order Date]])</f>
        <v>2026</v>
      </c>
      <c r="D1443" s="6" t="str">
        <f>"Q"&amp;ROUNDUP(MONTH(SalesData[[#This Row],[Order Date]])/3,0)</f>
        <v>Q3</v>
      </c>
      <c r="E1443" s="7">
        <f>MONTH(SalesData[[#This Row],[Order Date]])</f>
        <v>9</v>
      </c>
      <c r="F1443" s="6" t="str">
        <f>TEXT(SalesData[[#This Row],[Order Date]],"mmm")</f>
        <v>Sep</v>
      </c>
      <c r="G1443" s="8" t="s">
        <v>61</v>
      </c>
      <c r="H1443" s="8" t="s">
        <v>105</v>
      </c>
      <c r="I1443" s="8" t="s">
        <v>30</v>
      </c>
      <c r="J1443" s="8" t="s">
        <v>31</v>
      </c>
      <c r="K1443" s="8" t="s">
        <v>51</v>
      </c>
      <c r="L1443" s="8" t="s">
        <v>52</v>
      </c>
      <c r="M1443" s="7">
        <v>4</v>
      </c>
      <c r="N1443" s="2">
        <v>51.47</v>
      </c>
      <c r="O1443" s="9">
        <v>0</v>
      </c>
      <c r="P1443" s="2">
        <v>21.9</v>
      </c>
      <c r="Q1443" s="2">
        <f t="shared" si="88"/>
        <v>205.88</v>
      </c>
      <c r="R1443" s="2">
        <f t="shared" si="89"/>
        <v>87.6</v>
      </c>
      <c r="S1443" s="2">
        <f t="shared" si="90"/>
        <v>118.28</v>
      </c>
      <c r="T1443" s="6">
        <f t="shared" si="91"/>
        <v>0.57450942296483387</v>
      </c>
    </row>
    <row r="1444" spans="1:20" ht="15.6" x14ac:dyDescent="0.3">
      <c r="A1444" s="3" t="s">
        <v>1513</v>
      </c>
      <c r="B1444" s="4">
        <v>46323</v>
      </c>
      <c r="C1444" s="5">
        <f>YEAR(SalesData[[#This Row],[Order Date]])</f>
        <v>2026</v>
      </c>
      <c r="D1444" s="6" t="str">
        <f>"Q"&amp;ROUNDUP(MONTH(SalesData[[#This Row],[Order Date]])/3,0)</f>
        <v>Q4</v>
      </c>
      <c r="E1444" s="7">
        <f>MONTH(SalesData[[#This Row],[Order Date]])</f>
        <v>10</v>
      </c>
      <c r="F1444" s="6" t="str">
        <f>TEXT(SalesData[[#This Row],[Order Date]],"mmm")</f>
        <v>Oct</v>
      </c>
      <c r="G1444" s="8" t="s">
        <v>21</v>
      </c>
      <c r="H1444" s="8" t="s">
        <v>44</v>
      </c>
      <c r="I1444" s="8" t="s">
        <v>30</v>
      </c>
      <c r="J1444" s="8" t="s">
        <v>24</v>
      </c>
      <c r="K1444" s="8" t="s">
        <v>51</v>
      </c>
      <c r="L1444" s="8" t="s">
        <v>52</v>
      </c>
      <c r="M1444" s="7">
        <v>2</v>
      </c>
      <c r="N1444" s="2">
        <v>50.66</v>
      </c>
      <c r="O1444" s="9">
        <v>0</v>
      </c>
      <c r="P1444" s="2">
        <v>22.02</v>
      </c>
      <c r="Q1444" s="2">
        <f t="shared" si="88"/>
        <v>101.32</v>
      </c>
      <c r="R1444" s="2">
        <f t="shared" si="89"/>
        <v>44.04</v>
      </c>
      <c r="S1444" s="2">
        <f t="shared" si="90"/>
        <v>57.279999999999994</v>
      </c>
      <c r="T1444" s="6">
        <f t="shared" si="91"/>
        <v>0.56533754441373862</v>
      </c>
    </row>
    <row r="1445" spans="1:20" ht="15.6" x14ac:dyDescent="0.3">
      <c r="A1445" s="3" t="s">
        <v>1514</v>
      </c>
      <c r="B1445" s="4">
        <v>46219</v>
      </c>
      <c r="C1445" s="5">
        <f>YEAR(SalesData[[#This Row],[Order Date]])</f>
        <v>2026</v>
      </c>
      <c r="D1445" s="6" t="str">
        <f>"Q"&amp;ROUNDUP(MONTH(SalesData[[#This Row],[Order Date]])/3,0)</f>
        <v>Q3</v>
      </c>
      <c r="E1445" s="7">
        <f>MONTH(SalesData[[#This Row],[Order Date]])</f>
        <v>7</v>
      </c>
      <c r="F1445" s="6" t="str">
        <f>TEXT(SalesData[[#This Row],[Order Date]],"mmm")</f>
        <v>Jul</v>
      </c>
      <c r="G1445" s="8" t="s">
        <v>28</v>
      </c>
      <c r="H1445" s="8" t="s">
        <v>86</v>
      </c>
      <c r="I1445" s="8" t="s">
        <v>30</v>
      </c>
      <c r="J1445" s="8" t="s">
        <v>24</v>
      </c>
      <c r="K1445" s="8" t="s">
        <v>51</v>
      </c>
      <c r="L1445" s="8" t="s">
        <v>72</v>
      </c>
      <c r="M1445" s="7">
        <v>2</v>
      </c>
      <c r="N1445" s="2">
        <v>39.69</v>
      </c>
      <c r="O1445" s="9">
        <v>0.05</v>
      </c>
      <c r="P1445" s="2">
        <v>16.88</v>
      </c>
      <c r="Q1445" s="2">
        <f t="shared" si="88"/>
        <v>75.410999999999987</v>
      </c>
      <c r="R1445" s="2">
        <f t="shared" si="89"/>
        <v>33.76</v>
      </c>
      <c r="S1445" s="2">
        <f t="shared" si="90"/>
        <v>41.650999999999989</v>
      </c>
      <c r="T1445" s="6">
        <f t="shared" si="91"/>
        <v>0.55231995332245953</v>
      </c>
    </row>
    <row r="1446" spans="1:20" ht="15.6" x14ac:dyDescent="0.3">
      <c r="A1446" s="3" t="s">
        <v>1515</v>
      </c>
      <c r="B1446" s="4">
        <v>46275</v>
      </c>
      <c r="C1446" s="5">
        <f>YEAR(SalesData[[#This Row],[Order Date]])</f>
        <v>2026</v>
      </c>
      <c r="D1446" s="6" t="str">
        <f>"Q"&amp;ROUNDUP(MONTH(SalesData[[#This Row],[Order Date]])/3,0)</f>
        <v>Q3</v>
      </c>
      <c r="E1446" s="7">
        <f>MONTH(SalesData[[#This Row],[Order Date]])</f>
        <v>9</v>
      </c>
      <c r="F1446" s="6" t="str">
        <f>TEXT(SalesData[[#This Row],[Order Date]],"mmm")</f>
        <v>Sep</v>
      </c>
      <c r="G1446" s="8" t="s">
        <v>21</v>
      </c>
      <c r="H1446" s="8" t="s">
        <v>22</v>
      </c>
      <c r="I1446" s="8" t="s">
        <v>23</v>
      </c>
      <c r="J1446" s="8" t="s">
        <v>31</v>
      </c>
      <c r="K1446" s="8" t="s">
        <v>25</v>
      </c>
      <c r="L1446" s="8" t="s">
        <v>49</v>
      </c>
      <c r="M1446" s="7">
        <v>2</v>
      </c>
      <c r="N1446" s="2">
        <v>72.61</v>
      </c>
      <c r="O1446" s="9">
        <v>0</v>
      </c>
      <c r="P1446" s="2">
        <v>32.68</v>
      </c>
      <c r="Q1446" s="2">
        <f t="shared" si="88"/>
        <v>145.22</v>
      </c>
      <c r="R1446" s="2">
        <f t="shared" si="89"/>
        <v>65.36</v>
      </c>
      <c r="S1446" s="2">
        <f t="shared" si="90"/>
        <v>79.86</v>
      </c>
      <c r="T1446" s="6">
        <f t="shared" si="91"/>
        <v>0.54992425285773305</v>
      </c>
    </row>
    <row r="1447" spans="1:20" ht="15.6" x14ac:dyDescent="0.3">
      <c r="A1447" s="3" t="s">
        <v>1516</v>
      </c>
      <c r="B1447" s="4">
        <v>46271</v>
      </c>
      <c r="C1447" s="5">
        <f>YEAR(SalesData[[#This Row],[Order Date]])</f>
        <v>2026</v>
      </c>
      <c r="D1447" s="6" t="str">
        <f>"Q"&amp;ROUNDUP(MONTH(SalesData[[#This Row],[Order Date]])/3,0)</f>
        <v>Q3</v>
      </c>
      <c r="E1447" s="7">
        <f>MONTH(SalesData[[#This Row],[Order Date]])</f>
        <v>9</v>
      </c>
      <c r="F1447" s="6" t="str">
        <f>TEXT(SalesData[[#This Row],[Order Date]],"mmm")</f>
        <v>Sep</v>
      </c>
      <c r="G1447" s="8" t="s">
        <v>21</v>
      </c>
      <c r="H1447" s="8" t="s">
        <v>89</v>
      </c>
      <c r="I1447" s="8" t="s">
        <v>30</v>
      </c>
      <c r="J1447" s="8" t="s">
        <v>24</v>
      </c>
      <c r="K1447" s="8" t="s">
        <v>32</v>
      </c>
      <c r="L1447" s="8" t="s">
        <v>65</v>
      </c>
      <c r="M1447" s="7">
        <v>1</v>
      </c>
      <c r="N1447" s="2">
        <v>47.17</v>
      </c>
      <c r="O1447" s="9">
        <v>0</v>
      </c>
      <c r="P1447" s="2">
        <v>18.64</v>
      </c>
      <c r="Q1447" s="2">
        <f t="shared" si="88"/>
        <v>47.17</v>
      </c>
      <c r="R1447" s="2">
        <f t="shared" si="89"/>
        <v>18.64</v>
      </c>
      <c r="S1447" s="2">
        <f t="shared" si="90"/>
        <v>28.53</v>
      </c>
      <c r="T1447" s="6">
        <f t="shared" si="91"/>
        <v>0.60483358066567738</v>
      </c>
    </row>
    <row r="1448" spans="1:20" ht="15.6" x14ac:dyDescent="0.3">
      <c r="A1448" s="3" t="s">
        <v>1517</v>
      </c>
      <c r="B1448" s="4">
        <v>46233</v>
      </c>
      <c r="C1448" s="5">
        <f>YEAR(SalesData[[#This Row],[Order Date]])</f>
        <v>2026</v>
      </c>
      <c r="D1448" s="6" t="str">
        <f>"Q"&amp;ROUNDUP(MONTH(SalesData[[#This Row],[Order Date]])/3,0)</f>
        <v>Q3</v>
      </c>
      <c r="E1448" s="7">
        <f>MONTH(SalesData[[#This Row],[Order Date]])</f>
        <v>7</v>
      </c>
      <c r="F1448" s="6" t="str">
        <f>TEXT(SalesData[[#This Row],[Order Date]],"mmm")</f>
        <v>Jul</v>
      </c>
      <c r="G1448" s="8" t="s">
        <v>28</v>
      </c>
      <c r="H1448" s="8" t="s">
        <v>86</v>
      </c>
      <c r="I1448" s="8" t="s">
        <v>30</v>
      </c>
      <c r="J1448" s="8" t="s">
        <v>31</v>
      </c>
      <c r="K1448" s="8" t="s">
        <v>39</v>
      </c>
      <c r="L1448" s="8" t="s">
        <v>67</v>
      </c>
      <c r="M1448" s="7">
        <v>3</v>
      </c>
      <c r="N1448" s="2">
        <v>120.88</v>
      </c>
      <c r="O1448" s="9">
        <v>0</v>
      </c>
      <c r="P1448" s="2">
        <v>60.97</v>
      </c>
      <c r="Q1448" s="2">
        <f t="shared" si="88"/>
        <v>362.64</v>
      </c>
      <c r="R1448" s="2">
        <f t="shared" si="89"/>
        <v>182.91</v>
      </c>
      <c r="S1448" s="2">
        <f t="shared" si="90"/>
        <v>179.73</v>
      </c>
      <c r="T1448" s="6">
        <f t="shared" si="91"/>
        <v>0.49561548643282594</v>
      </c>
    </row>
    <row r="1449" spans="1:20" ht="15.6" x14ac:dyDescent="0.3">
      <c r="A1449" s="3" t="s">
        <v>1518</v>
      </c>
      <c r="B1449" s="4">
        <v>46082</v>
      </c>
      <c r="C1449" s="5">
        <f>YEAR(SalesData[[#This Row],[Order Date]])</f>
        <v>2026</v>
      </c>
      <c r="D1449" s="6" t="str">
        <f>"Q"&amp;ROUNDUP(MONTH(SalesData[[#This Row],[Order Date]])/3,0)</f>
        <v>Q1</v>
      </c>
      <c r="E1449" s="7">
        <f>MONTH(SalesData[[#This Row],[Order Date]])</f>
        <v>3</v>
      </c>
      <c r="F1449" s="6" t="str">
        <f>TEXT(SalesData[[#This Row],[Order Date]],"mmm")</f>
        <v>Mar</v>
      </c>
      <c r="G1449" s="8" t="s">
        <v>54</v>
      </c>
      <c r="H1449" s="8" t="s">
        <v>82</v>
      </c>
      <c r="I1449" s="8" t="s">
        <v>48</v>
      </c>
      <c r="J1449" s="8" t="s">
        <v>31</v>
      </c>
      <c r="K1449" s="8" t="s">
        <v>51</v>
      </c>
      <c r="L1449" s="8" t="s">
        <v>58</v>
      </c>
      <c r="M1449" s="7">
        <v>2</v>
      </c>
      <c r="N1449" s="2">
        <v>100.79</v>
      </c>
      <c r="O1449" s="9">
        <v>0.05</v>
      </c>
      <c r="P1449" s="2">
        <v>49</v>
      </c>
      <c r="Q1449" s="2">
        <f t="shared" si="88"/>
        <v>191.501</v>
      </c>
      <c r="R1449" s="2">
        <f t="shared" si="89"/>
        <v>98</v>
      </c>
      <c r="S1449" s="2">
        <f t="shared" si="90"/>
        <v>93.501000000000005</v>
      </c>
      <c r="T1449" s="6">
        <f t="shared" si="91"/>
        <v>0.48825332504791097</v>
      </c>
    </row>
    <row r="1450" spans="1:20" ht="15.6" x14ac:dyDescent="0.3">
      <c r="A1450" s="3" t="s">
        <v>1519</v>
      </c>
      <c r="B1450" s="4">
        <v>46240</v>
      </c>
      <c r="C1450" s="5">
        <f>YEAR(SalesData[[#This Row],[Order Date]])</f>
        <v>2026</v>
      </c>
      <c r="D1450" s="6" t="str">
        <f>"Q"&amp;ROUNDUP(MONTH(SalesData[[#This Row],[Order Date]])/3,0)</f>
        <v>Q3</v>
      </c>
      <c r="E1450" s="7">
        <f>MONTH(SalesData[[#This Row],[Order Date]])</f>
        <v>8</v>
      </c>
      <c r="F1450" s="6" t="str">
        <f>TEXT(SalesData[[#This Row],[Order Date]],"mmm")</f>
        <v>Aug</v>
      </c>
      <c r="G1450" s="8" t="s">
        <v>21</v>
      </c>
      <c r="H1450" s="8" t="s">
        <v>42</v>
      </c>
      <c r="I1450" s="8" t="s">
        <v>30</v>
      </c>
      <c r="J1450" s="8" t="s">
        <v>24</v>
      </c>
      <c r="K1450" s="8" t="s">
        <v>25</v>
      </c>
      <c r="L1450" s="8" t="s">
        <v>26</v>
      </c>
      <c r="M1450" s="7">
        <v>4</v>
      </c>
      <c r="N1450" s="2">
        <v>154.41999999999999</v>
      </c>
      <c r="O1450" s="9">
        <v>0</v>
      </c>
      <c r="P1450" s="2">
        <v>77.86</v>
      </c>
      <c r="Q1450" s="2">
        <f t="shared" si="88"/>
        <v>617.67999999999995</v>
      </c>
      <c r="R1450" s="2">
        <f t="shared" si="89"/>
        <v>311.44</v>
      </c>
      <c r="S1450" s="2">
        <f t="shared" si="90"/>
        <v>306.23999999999995</v>
      </c>
      <c r="T1450" s="6">
        <f t="shared" si="91"/>
        <v>0.49579070068643954</v>
      </c>
    </row>
    <row r="1451" spans="1:20" ht="15.6" x14ac:dyDescent="0.3">
      <c r="A1451" s="3" t="s">
        <v>1520</v>
      </c>
      <c r="B1451" s="4">
        <v>46179</v>
      </c>
      <c r="C1451" s="5">
        <f>YEAR(SalesData[[#This Row],[Order Date]])</f>
        <v>2026</v>
      </c>
      <c r="D1451" s="6" t="str">
        <f>"Q"&amp;ROUNDUP(MONTH(SalesData[[#This Row],[Order Date]])/3,0)</f>
        <v>Q2</v>
      </c>
      <c r="E1451" s="7">
        <f>MONTH(SalesData[[#This Row],[Order Date]])</f>
        <v>6</v>
      </c>
      <c r="F1451" s="6" t="str">
        <f>TEXT(SalesData[[#This Row],[Order Date]],"mmm")</f>
        <v>Jun</v>
      </c>
      <c r="G1451" s="8" t="s">
        <v>61</v>
      </c>
      <c r="H1451" s="8" t="s">
        <v>76</v>
      </c>
      <c r="I1451" s="8" t="s">
        <v>45</v>
      </c>
      <c r="J1451" s="8" t="s">
        <v>36</v>
      </c>
      <c r="K1451" s="8" t="s">
        <v>39</v>
      </c>
      <c r="L1451" s="8" t="s">
        <v>125</v>
      </c>
      <c r="M1451" s="7">
        <v>4</v>
      </c>
      <c r="N1451" s="2">
        <v>346.14</v>
      </c>
      <c r="O1451" s="9">
        <v>0.05</v>
      </c>
      <c r="P1451" s="2">
        <v>198.97</v>
      </c>
      <c r="Q1451" s="2">
        <f t="shared" si="88"/>
        <v>1315.3319999999999</v>
      </c>
      <c r="R1451" s="2">
        <f t="shared" si="89"/>
        <v>795.88</v>
      </c>
      <c r="S1451" s="2">
        <f t="shared" si="90"/>
        <v>519.45199999999988</v>
      </c>
      <c r="T1451" s="6">
        <f t="shared" si="91"/>
        <v>0.39492082607280893</v>
      </c>
    </row>
    <row r="1452" spans="1:20" ht="15.6" x14ac:dyDescent="0.3">
      <c r="A1452" s="3" t="s">
        <v>1521</v>
      </c>
      <c r="B1452" s="4">
        <v>46243</v>
      </c>
      <c r="C1452" s="5">
        <f>YEAR(SalesData[[#This Row],[Order Date]])</f>
        <v>2026</v>
      </c>
      <c r="D1452" s="6" t="str">
        <f>"Q"&amp;ROUNDUP(MONTH(SalesData[[#This Row],[Order Date]])/3,0)</f>
        <v>Q3</v>
      </c>
      <c r="E1452" s="7">
        <f>MONTH(SalesData[[#This Row],[Order Date]])</f>
        <v>8</v>
      </c>
      <c r="F1452" s="6" t="str">
        <f>TEXT(SalesData[[#This Row],[Order Date]],"mmm")</f>
        <v>Aug</v>
      </c>
      <c r="G1452" s="8" t="s">
        <v>61</v>
      </c>
      <c r="H1452" s="8" t="s">
        <v>105</v>
      </c>
      <c r="I1452" s="8" t="s">
        <v>30</v>
      </c>
      <c r="J1452" s="8" t="s">
        <v>24</v>
      </c>
      <c r="K1452" s="8" t="s">
        <v>51</v>
      </c>
      <c r="L1452" s="8" t="s">
        <v>95</v>
      </c>
      <c r="M1452" s="7">
        <v>4</v>
      </c>
      <c r="N1452" s="2">
        <v>82.63</v>
      </c>
      <c r="O1452" s="9">
        <v>0.1</v>
      </c>
      <c r="P1452" s="2">
        <v>43.78</v>
      </c>
      <c r="Q1452" s="2">
        <f t="shared" si="88"/>
        <v>297.46800000000002</v>
      </c>
      <c r="R1452" s="2">
        <f t="shared" si="89"/>
        <v>175.12</v>
      </c>
      <c r="S1452" s="2">
        <f t="shared" si="90"/>
        <v>122.34800000000001</v>
      </c>
      <c r="T1452" s="6">
        <f t="shared" si="91"/>
        <v>0.41129802197211129</v>
      </c>
    </row>
    <row r="1453" spans="1:20" ht="15.6" x14ac:dyDescent="0.3">
      <c r="A1453" s="3" t="s">
        <v>1522</v>
      </c>
      <c r="B1453" s="4">
        <v>46258</v>
      </c>
      <c r="C1453" s="5">
        <f>YEAR(SalesData[[#This Row],[Order Date]])</f>
        <v>2026</v>
      </c>
      <c r="D1453" s="6" t="str">
        <f>"Q"&amp;ROUNDUP(MONTH(SalesData[[#This Row],[Order Date]])/3,0)</f>
        <v>Q3</v>
      </c>
      <c r="E1453" s="7">
        <f>MONTH(SalesData[[#This Row],[Order Date]])</f>
        <v>8</v>
      </c>
      <c r="F1453" s="6" t="str">
        <f>TEXT(SalesData[[#This Row],[Order Date]],"mmm")</f>
        <v>Aug</v>
      </c>
      <c r="G1453" s="8" t="s">
        <v>21</v>
      </c>
      <c r="H1453" s="8" t="s">
        <v>89</v>
      </c>
      <c r="I1453" s="8" t="s">
        <v>30</v>
      </c>
      <c r="J1453" s="8" t="s">
        <v>31</v>
      </c>
      <c r="K1453" s="8" t="s">
        <v>98</v>
      </c>
      <c r="L1453" s="8" t="s">
        <v>122</v>
      </c>
      <c r="M1453" s="7">
        <v>1</v>
      </c>
      <c r="N1453" s="2">
        <v>36.28</v>
      </c>
      <c r="O1453" s="9">
        <v>0.1</v>
      </c>
      <c r="P1453" s="2">
        <v>14.16</v>
      </c>
      <c r="Q1453" s="2">
        <f t="shared" si="88"/>
        <v>32.652000000000001</v>
      </c>
      <c r="R1453" s="2">
        <f t="shared" si="89"/>
        <v>14.16</v>
      </c>
      <c r="S1453" s="2">
        <f t="shared" si="90"/>
        <v>18.492000000000001</v>
      </c>
      <c r="T1453" s="6">
        <f t="shared" si="91"/>
        <v>0.56633590591694227</v>
      </c>
    </row>
    <row r="1454" spans="1:20" ht="15.6" x14ac:dyDescent="0.3">
      <c r="A1454" s="3" t="s">
        <v>1523</v>
      </c>
      <c r="B1454" s="4">
        <v>46140</v>
      </c>
      <c r="C1454" s="5">
        <f>YEAR(SalesData[[#This Row],[Order Date]])</f>
        <v>2026</v>
      </c>
      <c r="D1454" s="6" t="str">
        <f>"Q"&amp;ROUNDUP(MONTH(SalesData[[#This Row],[Order Date]])/3,0)</f>
        <v>Q2</v>
      </c>
      <c r="E1454" s="7">
        <f>MONTH(SalesData[[#This Row],[Order Date]])</f>
        <v>4</v>
      </c>
      <c r="F1454" s="6" t="str">
        <f>TEXT(SalesData[[#This Row],[Order Date]],"mmm")</f>
        <v>Apr</v>
      </c>
      <c r="G1454" s="8" t="s">
        <v>21</v>
      </c>
      <c r="H1454" s="8" t="s">
        <v>89</v>
      </c>
      <c r="I1454" s="8" t="s">
        <v>23</v>
      </c>
      <c r="J1454" s="8" t="s">
        <v>24</v>
      </c>
      <c r="K1454" s="8" t="s">
        <v>25</v>
      </c>
      <c r="L1454" s="8" t="s">
        <v>26</v>
      </c>
      <c r="M1454" s="7">
        <v>1</v>
      </c>
      <c r="N1454" s="2">
        <v>154.36000000000001</v>
      </c>
      <c r="O1454" s="9">
        <v>0</v>
      </c>
      <c r="P1454" s="2">
        <v>77.760000000000005</v>
      </c>
      <c r="Q1454" s="2">
        <f t="shared" si="88"/>
        <v>154.36000000000001</v>
      </c>
      <c r="R1454" s="2">
        <f t="shared" si="89"/>
        <v>77.760000000000005</v>
      </c>
      <c r="S1454" s="2">
        <f t="shared" si="90"/>
        <v>76.600000000000009</v>
      </c>
      <c r="T1454" s="6">
        <f t="shared" si="91"/>
        <v>0.49624254988338951</v>
      </c>
    </row>
    <row r="1455" spans="1:20" ht="15.6" x14ac:dyDescent="0.3">
      <c r="A1455" s="3" t="s">
        <v>1524</v>
      </c>
      <c r="B1455" s="4">
        <v>46102</v>
      </c>
      <c r="C1455" s="5">
        <f>YEAR(SalesData[[#This Row],[Order Date]])</f>
        <v>2026</v>
      </c>
      <c r="D1455" s="6" t="str">
        <f>"Q"&amp;ROUNDUP(MONTH(SalesData[[#This Row],[Order Date]])/3,0)</f>
        <v>Q1</v>
      </c>
      <c r="E1455" s="7">
        <f>MONTH(SalesData[[#This Row],[Order Date]])</f>
        <v>3</v>
      </c>
      <c r="F1455" s="6" t="str">
        <f>TEXT(SalesData[[#This Row],[Order Date]],"mmm")</f>
        <v>Mar</v>
      </c>
      <c r="G1455" s="8" t="s">
        <v>61</v>
      </c>
      <c r="H1455" s="8" t="s">
        <v>105</v>
      </c>
      <c r="I1455" s="8" t="s">
        <v>30</v>
      </c>
      <c r="J1455" s="8" t="s">
        <v>31</v>
      </c>
      <c r="K1455" s="8" t="s">
        <v>98</v>
      </c>
      <c r="L1455" s="8" t="s">
        <v>103</v>
      </c>
      <c r="M1455" s="7">
        <v>3</v>
      </c>
      <c r="N1455" s="2">
        <v>50.46</v>
      </c>
      <c r="O1455" s="9">
        <v>0.1</v>
      </c>
      <c r="P1455" s="2">
        <v>21.9</v>
      </c>
      <c r="Q1455" s="2">
        <f t="shared" si="88"/>
        <v>136.24199999999999</v>
      </c>
      <c r="R1455" s="2">
        <f t="shared" si="89"/>
        <v>65.699999999999989</v>
      </c>
      <c r="S1455" s="2">
        <f t="shared" si="90"/>
        <v>70.542000000000002</v>
      </c>
      <c r="T1455" s="6">
        <f t="shared" si="91"/>
        <v>0.51776985070683057</v>
      </c>
    </row>
    <row r="1456" spans="1:20" ht="15.6" x14ac:dyDescent="0.3">
      <c r="A1456" s="3" t="s">
        <v>1525</v>
      </c>
      <c r="B1456" s="4">
        <v>46100</v>
      </c>
      <c r="C1456" s="5">
        <f>YEAR(SalesData[[#This Row],[Order Date]])</f>
        <v>2026</v>
      </c>
      <c r="D1456" s="6" t="str">
        <f>"Q"&amp;ROUNDUP(MONTH(SalesData[[#This Row],[Order Date]])/3,0)</f>
        <v>Q1</v>
      </c>
      <c r="E1456" s="7">
        <f>MONTH(SalesData[[#This Row],[Order Date]])</f>
        <v>3</v>
      </c>
      <c r="F1456" s="6" t="str">
        <f>TEXT(SalesData[[#This Row],[Order Date]],"mmm")</f>
        <v>Mar</v>
      </c>
      <c r="G1456" s="8" t="s">
        <v>21</v>
      </c>
      <c r="H1456" s="8" t="s">
        <v>89</v>
      </c>
      <c r="I1456" s="8" t="s">
        <v>30</v>
      </c>
      <c r="J1456" s="8" t="s">
        <v>31</v>
      </c>
      <c r="K1456" s="8" t="s">
        <v>51</v>
      </c>
      <c r="L1456" s="8" t="s">
        <v>72</v>
      </c>
      <c r="M1456" s="7">
        <v>2</v>
      </c>
      <c r="N1456" s="2">
        <v>40.090000000000003</v>
      </c>
      <c r="O1456" s="9">
        <v>0</v>
      </c>
      <c r="P1456" s="2">
        <v>17.2</v>
      </c>
      <c r="Q1456" s="2">
        <f t="shared" si="88"/>
        <v>80.180000000000007</v>
      </c>
      <c r="R1456" s="2">
        <f t="shared" si="89"/>
        <v>34.4</v>
      </c>
      <c r="S1456" s="2">
        <f t="shared" si="90"/>
        <v>45.780000000000008</v>
      </c>
      <c r="T1456" s="6">
        <f t="shared" si="91"/>
        <v>0.57096532801197308</v>
      </c>
    </row>
    <row r="1457" spans="1:20" ht="15.6" x14ac:dyDescent="0.3">
      <c r="A1457" s="3" t="s">
        <v>1526</v>
      </c>
      <c r="B1457" s="4">
        <v>46306</v>
      </c>
      <c r="C1457" s="5">
        <f>YEAR(SalesData[[#This Row],[Order Date]])</f>
        <v>2026</v>
      </c>
      <c r="D1457" s="6" t="str">
        <f>"Q"&amp;ROUNDUP(MONTH(SalesData[[#This Row],[Order Date]])/3,0)</f>
        <v>Q4</v>
      </c>
      <c r="E1457" s="7">
        <f>MONTH(SalesData[[#This Row],[Order Date]])</f>
        <v>10</v>
      </c>
      <c r="F1457" s="6" t="str">
        <f>TEXT(SalesData[[#This Row],[Order Date]],"mmm")</f>
        <v>Oct</v>
      </c>
      <c r="G1457" s="8" t="s">
        <v>54</v>
      </c>
      <c r="H1457" s="8" t="s">
        <v>57</v>
      </c>
      <c r="I1457" s="8" t="s">
        <v>30</v>
      </c>
      <c r="J1457" s="8" t="s">
        <v>24</v>
      </c>
      <c r="K1457" s="8" t="s">
        <v>98</v>
      </c>
      <c r="L1457" s="8" t="s">
        <v>131</v>
      </c>
      <c r="M1457" s="7">
        <v>1</v>
      </c>
      <c r="N1457" s="2">
        <v>41.33</v>
      </c>
      <c r="O1457" s="9">
        <v>0</v>
      </c>
      <c r="P1457" s="2">
        <v>14.47</v>
      </c>
      <c r="Q1457" s="2">
        <f t="shared" si="88"/>
        <v>41.33</v>
      </c>
      <c r="R1457" s="2">
        <f t="shared" si="89"/>
        <v>14.47</v>
      </c>
      <c r="S1457" s="2">
        <f t="shared" si="90"/>
        <v>26.86</v>
      </c>
      <c r="T1457" s="6">
        <f t="shared" si="91"/>
        <v>0.6498911202516332</v>
      </c>
    </row>
    <row r="1458" spans="1:20" ht="15.6" x14ac:dyDescent="0.3">
      <c r="A1458" s="3" t="s">
        <v>1527</v>
      </c>
      <c r="B1458" s="4">
        <v>46277</v>
      </c>
      <c r="C1458" s="5">
        <f>YEAR(SalesData[[#This Row],[Order Date]])</f>
        <v>2026</v>
      </c>
      <c r="D1458" s="6" t="str">
        <f>"Q"&amp;ROUNDUP(MONTH(SalesData[[#This Row],[Order Date]])/3,0)</f>
        <v>Q3</v>
      </c>
      <c r="E1458" s="7">
        <f>MONTH(SalesData[[#This Row],[Order Date]])</f>
        <v>9</v>
      </c>
      <c r="F1458" s="6" t="str">
        <f>TEXT(SalesData[[#This Row],[Order Date]],"mmm")</f>
        <v>Sep</v>
      </c>
      <c r="G1458" s="8" t="s">
        <v>54</v>
      </c>
      <c r="H1458" s="8" t="s">
        <v>82</v>
      </c>
      <c r="I1458" s="8" t="s">
        <v>30</v>
      </c>
      <c r="J1458" s="8" t="s">
        <v>36</v>
      </c>
      <c r="K1458" s="8" t="s">
        <v>39</v>
      </c>
      <c r="L1458" s="8" t="s">
        <v>106</v>
      </c>
      <c r="M1458" s="7">
        <v>1</v>
      </c>
      <c r="N1458" s="2">
        <v>81.489999999999995</v>
      </c>
      <c r="O1458" s="9">
        <v>0.1</v>
      </c>
      <c r="P1458" s="2">
        <v>38.83</v>
      </c>
      <c r="Q1458" s="2">
        <f t="shared" si="88"/>
        <v>73.340999999999994</v>
      </c>
      <c r="R1458" s="2">
        <f t="shared" si="89"/>
        <v>38.83</v>
      </c>
      <c r="S1458" s="2">
        <f t="shared" si="90"/>
        <v>34.510999999999996</v>
      </c>
      <c r="T1458" s="6">
        <f t="shared" si="91"/>
        <v>0.47055535103148305</v>
      </c>
    </row>
    <row r="1459" spans="1:20" ht="15.6" x14ac:dyDescent="0.3">
      <c r="A1459" s="3" t="s">
        <v>1528</v>
      </c>
      <c r="B1459" s="4">
        <v>46305</v>
      </c>
      <c r="C1459" s="5">
        <f>YEAR(SalesData[[#This Row],[Order Date]])</f>
        <v>2026</v>
      </c>
      <c r="D1459" s="6" t="str">
        <f>"Q"&amp;ROUNDUP(MONTH(SalesData[[#This Row],[Order Date]])/3,0)</f>
        <v>Q4</v>
      </c>
      <c r="E1459" s="7">
        <f>MONTH(SalesData[[#This Row],[Order Date]])</f>
        <v>10</v>
      </c>
      <c r="F1459" s="6" t="str">
        <f>TEXT(SalesData[[#This Row],[Order Date]],"mmm")</f>
        <v>Oct</v>
      </c>
      <c r="G1459" s="8" t="s">
        <v>28</v>
      </c>
      <c r="H1459" s="8" t="s">
        <v>86</v>
      </c>
      <c r="I1459" s="8" t="s">
        <v>45</v>
      </c>
      <c r="J1459" s="8" t="s">
        <v>24</v>
      </c>
      <c r="K1459" s="8" t="s">
        <v>25</v>
      </c>
      <c r="L1459" s="8" t="s">
        <v>49</v>
      </c>
      <c r="M1459" s="7">
        <v>15</v>
      </c>
      <c r="N1459" s="2">
        <v>70.25</v>
      </c>
      <c r="O1459" s="9">
        <v>0.1</v>
      </c>
      <c r="P1459" s="2">
        <v>32.19</v>
      </c>
      <c r="Q1459" s="2">
        <f t="shared" si="88"/>
        <v>948.375</v>
      </c>
      <c r="R1459" s="2">
        <f t="shared" si="89"/>
        <v>482.84999999999997</v>
      </c>
      <c r="S1459" s="2">
        <f t="shared" si="90"/>
        <v>465.52500000000003</v>
      </c>
      <c r="T1459" s="6">
        <f t="shared" si="91"/>
        <v>0.49086595492289448</v>
      </c>
    </row>
    <row r="1460" spans="1:20" ht="15.6" x14ac:dyDescent="0.3">
      <c r="A1460" s="3" t="s">
        <v>1529</v>
      </c>
      <c r="B1460" s="4">
        <v>46218</v>
      </c>
      <c r="C1460" s="5">
        <f>YEAR(SalesData[[#This Row],[Order Date]])</f>
        <v>2026</v>
      </c>
      <c r="D1460" s="6" t="str">
        <f>"Q"&amp;ROUNDUP(MONTH(SalesData[[#This Row],[Order Date]])/3,0)</f>
        <v>Q3</v>
      </c>
      <c r="E1460" s="7">
        <f>MONTH(SalesData[[#This Row],[Order Date]])</f>
        <v>7</v>
      </c>
      <c r="F1460" s="6" t="str">
        <f>TEXT(SalesData[[#This Row],[Order Date]],"mmm")</f>
        <v>Jul</v>
      </c>
      <c r="G1460" s="8" t="s">
        <v>28</v>
      </c>
      <c r="H1460" s="8" t="s">
        <v>35</v>
      </c>
      <c r="I1460" s="8" t="s">
        <v>30</v>
      </c>
      <c r="J1460" s="8" t="s">
        <v>24</v>
      </c>
      <c r="K1460" s="8" t="s">
        <v>98</v>
      </c>
      <c r="L1460" s="8" t="s">
        <v>103</v>
      </c>
      <c r="M1460" s="7">
        <v>2</v>
      </c>
      <c r="N1460" s="2">
        <v>51.9</v>
      </c>
      <c r="O1460" s="9">
        <v>0</v>
      </c>
      <c r="P1460" s="2">
        <v>21.82</v>
      </c>
      <c r="Q1460" s="2">
        <f t="shared" si="88"/>
        <v>103.8</v>
      </c>
      <c r="R1460" s="2">
        <f t="shared" si="89"/>
        <v>43.64</v>
      </c>
      <c r="S1460" s="2">
        <f t="shared" si="90"/>
        <v>60.16</v>
      </c>
      <c r="T1460" s="6">
        <f t="shared" si="91"/>
        <v>0.57957610789980729</v>
      </c>
    </row>
    <row r="1461" spans="1:20" ht="15.6" x14ac:dyDescent="0.3">
      <c r="A1461" s="3" t="s">
        <v>1530</v>
      </c>
      <c r="B1461" s="4">
        <v>46153</v>
      </c>
      <c r="C1461" s="5">
        <f>YEAR(SalesData[[#This Row],[Order Date]])</f>
        <v>2026</v>
      </c>
      <c r="D1461" s="6" t="str">
        <f>"Q"&amp;ROUNDUP(MONTH(SalesData[[#This Row],[Order Date]])/3,0)</f>
        <v>Q2</v>
      </c>
      <c r="E1461" s="7">
        <f>MONTH(SalesData[[#This Row],[Order Date]])</f>
        <v>5</v>
      </c>
      <c r="F1461" s="6" t="str">
        <f>TEXT(SalesData[[#This Row],[Order Date]],"mmm")</f>
        <v>May</v>
      </c>
      <c r="G1461" s="8" t="s">
        <v>54</v>
      </c>
      <c r="H1461" s="8" t="s">
        <v>57</v>
      </c>
      <c r="I1461" s="8" t="s">
        <v>30</v>
      </c>
      <c r="J1461" s="8" t="s">
        <v>36</v>
      </c>
      <c r="K1461" s="8" t="s">
        <v>32</v>
      </c>
      <c r="L1461" s="8" t="s">
        <v>33</v>
      </c>
      <c r="M1461" s="7">
        <v>1</v>
      </c>
      <c r="N1461" s="2">
        <v>36.159999999999997</v>
      </c>
      <c r="O1461" s="9">
        <v>0.1</v>
      </c>
      <c r="P1461" s="2">
        <v>13.38</v>
      </c>
      <c r="Q1461" s="2">
        <f t="shared" si="88"/>
        <v>32.543999999999997</v>
      </c>
      <c r="R1461" s="2">
        <f t="shared" si="89"/>
        <v>13.38</v>
      </c>
      <c r="S1461" s="2">
        <f t="shared" si="90"/>
        <v>19.163999999999994</v>
      </c>
      <c r="T1461" s="6">
        <f t="shared" si="91"/>
        <v>0.58886430678466062</v>
      </c>
    </row>
    <row r="1462" spans="1:20" ht="15.6" x14ac:dyDescent="0.3">
      <c r="A1462" s="3" t="s">
        <v>1531</v>
      </c>
      <c r="B1462" s="4">
        <v>46339</v>
      </c>
      <c r="C1462" s="5">
        <f>YEAR(SalesData[[#This Row],[Order Date]])</f>
        <v>2026</v>
      </c>
      <c r="D1462" s="6" t="str">
        <f>"Q"&amp;ROUNDUP(MONTH(SalesData[[#This Row],[Order Date]])/3,0)</f>
        <v>Q4</v>
      </c>
      <c r="E1462" s="7">
        <f>MONTH(SalesData[[#This Row],[Order Date]])</f>
        <v>11</v>
      </c>
      <c r="F1462" s="6" t="str">
        <f>TEXT(SalesData[[#This Row],[Order Date]],"mmm")</f>
        <v>Nov</v>
      </c>
      <c r="G1462" s="8" t="s">
        <v>28</v>
      </c>
      <c r="H1462" s="8" t="s">
        <v>35</v>
      </c>
      <c r="I1462" s="8" t="s">
        <v>30</v>
      </c>
      <c r="J1462" s="8" t="s">
        <v>31</v>
      </c>
      <c r="K1462" s="8" t="s">
        <v>25</v>
      </c>
      <c r="L1462" s="8" t="s">
        <v>26</v>
      </c>
      <c r="M1462" s="7">
        <v>2</v>
      </c>
      <c r="N1462" s="2">
        <v>152.96</v>
      </c>
      <c r="O1462" s="9">
        <v>0.1</v>
      </c>
      <c r="P1462" s="2">
        <v>79.12</v>
      </c>
      <c r="Q1462" s="2">
        <f t="shared" si="88"/>
        <v>275.32800000000003</v>
      </c>
      <c r="R1462" s="2">
        <f t="shared" si="89"/>
        <v>158.24</v>
      </c>
      <c r="S1462" s="2">
        <f t="shared" si="90"/>
        <v>117.08800000000002</v>
      </c>
      <c r="T1462" s="6">
        <f t="shared" si="91"/>
        <v>0.4252673175267318</v>
      </c>
    </row>
    <row r="1463" spans="1:20" ht="15.6" x14ac:dyDescent="0.3">
      <c r="A1463" s="3" t="s">
        <v>1532</v>
      </c>
      <c r="B1463" s="4">
        <v>46268</v>
      </c>
      <c r="C1463" s="5">
        <f>YEAR(SalesData[[#This Row],[Order Date]])</f>
        <v>2026</v>
      </c>
      <c r="D1463" s="6" t="str">
        <f>"Q"&amp;ROUNDUP(MONTH(SalesData[[#This Row],[Order Date]])/3,0)</f>
        <v>Q3</v>
      </c>
      <c r="E1463" s="7">
        <f>MONTH(SalesData[[#This Row],[Order Date]])</f>
        <v>9</v>
      </c>
      <c r="F1463" s="6" t="str">
        <f>TEXT(SalesData[[#This Row],[Order Date]],"mmm")</f>
        <v>Sep</v>
      </c>
      <c r="G1463" s="8" t="s">
        <v>61</v>
      </c>
      <c r="H1463" s="8" t="s">
        <v>76</v>
      </c>
      <c r="I1463" s="8" t="s">
        <v>48</v>
      </c>
      <c r="J1463" s="8" t="s">
        <v>31</v>
      </c>
      <c r="K1463" s="8" t="s">
        <v>51</v>
      </c>
      <c r="L1463" s="8" t="s">
        <v>95</v>
      </c>
      <c r="M1463" s="7">
        <v>3</v>
      </c>
      <c r="N1463" s="2">
        <v>81.12</v>
      </c>
      <c r="O1463" s="9">
        <v>0.1</v>
      </c>
      <c r="P1463" s="2">
        <v>41.78</v>
      </c>
      <c r="Q1463" s="2">
        <f t="shared" si="88"/>
        <v>219.02400000000003</v>
      </c>
      <c r="R1463" s="2">
        <f t="shared" si="89"/>
        <v>125.34</v>
      </c>
      <c r="S1463" s="2">
        <f t="shared" si="90"/>
        <v>93.684000000000026</v>
      </c>
      <c r="T1463" s="6">
        <f t="shared" si="91"/>
        <v>0.42773394696471628</v>
      </c>
    </row>
    <row r="1464" spans="1:20" ht="15.6" x14ac:dyDescent="0.3">
      <c r="A1464" s="3" t="s">
        <v>1533</v>
      </c>
      <c r="B1464" s="4">
        <v>46362</v>
      </c>
      <c r="C1464" s="5">
        <f>YEAR(SalesData[[#This Row],[Order Date]])</f>
        <v>2026</v>
      </c>
      <c r="D1464" s="6" t="str">
        <f>"Q"&amp;ROUNDUP(MONTH(SalesData[[#This Row],[Order Date]])/3,0)</f>
        <v>Q4</v>
      </c>
      <c r="E1464" s="7">
        <f>MONTH(SalesData[[#This Row],[Order Date]])</f>
        <v>12</v>
      </c>
      <c r="F1464" s="6" t="str">
        <f>TEXT(SalesData[[#This Row],[Order Date]],"mmm")</f>
        <v>Dec</v>
      </c>
      <c r="G1464" s="8" t="s">
        <v>21</v>
      </c>
      <c r="H1464" s="8" t="s">
        <v>22</v>
      </c>
      <c r="I1464" s="8" t="s">
        <v>23</v>
      </c>
      <c r="J1464" s="8" t="s">
        <v>24</v>
      </c>
      <c r="K1464" s="8" t="s">
        <v>25</v>
      </c>
      <c r="L1464" s="8" t="s">
        <v>49</v>
      </c>
      <c r="M1464" s="7">
        <v>2</v>
      </c>
      <c r="N1464" s="2">
        <v>73.16</v>
      </c>
      <c r="O1464" s="9">
        <v>0.15</v>
      </c>
      <c r="P1464" s="2">
        <v>32.64</v>
      </c>
      <c r="Q1464" s="2">
        <f t="shared" si="88"/>
        <v>124.37199999999999</v>
      </c>
      <c r="R1464" s="2">
        <f t="shared" si="89"/>
        <v>65.28</v>
      </c>
      <c r="S1464" s="2">
        <f t="shared" si="90"/>
        <v>59.091999999999985</v>
      </c>
      <c r="T1464" s="6">
        <f t="shared" si="91"/>
        <v>0.47512301804264617</v>
      </c>
    </row>
    <row r="1465" spans="1:20" ht="15.6" x14ac:dyDescent="0.3">
      <c r="A1465" s="3" t="s">
        <v>1534</v>
      </c>
      <c r="B1465" s="4">
        <v>46341</v>
      </c>
      <c r="C1465" s="5">
        <f>YEAR(SalesData[[#This Row],[Order Date]])</f>
        <v>2026</v>
      </c>
      <c r="D1465" s="6" t="str">
        <f>"Q"&amp;ROUNDUP(MONTH(SalesData[[#This Row],[Order Date]])/3,0)</f>
        <v>Q4</v>
      </c>
      <c r="E1465" s="7">
        <f>MONTH(SalesData[[#This Row],[Order Date]])</f>
        <v>11</v>
      </c>
      <c r="F1465" s="6" t="str">
        <f>TEXT(SalesData[[#This Row],[Order Date]],"mmm")</f>
        <v>Nov</v>
      </c>
      <c r="G1465" s="8" t="s">
        <v>21</v>
      </c>
      <c r="H1465" s="8" t="s">
        <v>44</v>
      </c>
      <c r="I1465" s="8" t="s">
        <v>48</v>
      </c>
      <c r="J1465" s="8" t="s">
        <v>36</v>
      </c>
      <c r="K1465" s="8" t="s">
        <v>25</v>
      </c>
      <c r="L1465" s="8" t="s">
        <v>70</v>
      </c>
      <c r="M1465" s="7">
        <v>2</v>
      </c>
      <c r="N1465" s="2">
        <v>141.21</v>
      </c>
      <c r="O1465" s="9">
        <v>0.1</v>
      </c>
      <c r="P1465" s="2">
        <v>78.31</v>
      </c>
      <c r="Q1465" s="2">
        <f t="shared" si="88"/>
        <v>254.17800000000003</v>
      </c>
      <c r="R1465" s="2">
        <f t="shared" si="89"/>
        <v>156.62</v>
      </c>
      <c r="S1465" s="2">
        <f t="shared" si="90"/>
        <v>97.558000000000021</v>
      </c>
      <c r="T1465" s="6">
        <f t="shared" si="91"/>
        <v>0.38381763960688969</v>
      </c>
    </row>
    <row r="1466" spans="1:20" ht="15.6" x14ac:dyDescent="0.3">
      <c r="A1466" s="3" t="s">
        <v>1535</v>
      </c>
      <c r="B1466" s="4">
        <v>46213</v>
      </c>
      <c r="C1466" s="5">
        <f>YEAR(SalesData[[#This Row],[Order Date]])</f>
        <v>2026</v>
      </c>
      <c r="D1466" s="6" t="str">
        <f>"Q"&amp;ROUNDUP(MONTH(SalesData[[#This Row],[Order Date]])/3,0)</f>
        <v>Q3</v>
      </c>
      <c r="E1466" s="7">
        <f>MONTH(SalesData[[#This Row],[Order Date]])</f>
        <v>7</v>
      </c>
      <c r="F1466" s="6" t="str">
        <f>TEXT(SalesData[[#This Row],[Order Date]],"mmm")</f>
        <v>Jul</v>
      </c>
      <c r="G1466" s="8" t="s">
        <v>54</v>
      </c>
      <c r="H1466" s="8" t="s">
        <v>57</v>
      </c>
      <c r="I1466" s="8" t="s">
        <v>30</v>
      </c>
      <c r="J1466" s="8" t="s">
        <v>31</v>
      </c>
      <c r="K1466" s="8" t="s">
        <v>39</v>
      </c>
      <c r="L1466" s="8" t="s">
        <v>106</v>
      </c>
      <c r="M1466" s="7">
        <v>4</v>
      </c>
      <c r="N1466" s="2">
        <v>82.47</v>
      </c>
      <c r="O1466" s="9">
        <v>0</v>
      </c>
      <c r="P1466" s="2">
        <v>40.22</v>
      </c>
      <c r="Q1466" s="2">
        <f t="shared" si="88"/>
        <v>329.88</v>
      </c>
      <c r="R1466" s="2">
        <f t="shared" si="89"/>
        <v>160.88</v>
      </c>
      <c r="S1466" s="2">
        <f t="shared" si="90"/>
        <v>169</v>
      </c>
      <c r="T1466" s="6">
        <f t="shared" si="91"/>
        <v>0.51230750575967021</v>
      </c>
    </row>
    <row r="1467" spans="1:20" ht="15.6" x14ac:dyDescent="0.3">
      <c r="A1467" s="3" t="s">
        <v>1536</v>
      </c>
      <c r="B1467" s="4">
        <v>46110</v>
      </c>
      <c r="C1467" s="5">
        <f>YEAR(SalesData[[#This Row],[Order Date]])</f>
        <v>2026</v>
      </c>
      <c r="D1467" s="6" t="str">
        <f>"Q"&amp;ROUNDUP(MONTH(SalesData[[#This Row],[Order Date]])/3,0)</f>
        <v>Q1</v>
      </c>
      <c r="E1467" s="7">
        <f>MONTH(SalesData[[#This Row],[Order Date]])</f>
        <v>3</v>
      </c>
      <c r="F1467" s="6" t="str">
        <f>TEXT(SalesData[[#This Row],[Order Date]],"mmm")</f>
        <v>Mar</v>
      </c>
      <c r="G1467" s="8" t="s">
        <v>28</v>
      </c>
      <c r="H1467" s="8" t="s">
        <v>29</v>
      </c>
      <c r="I1467" s="8" t="s">
        <v>30</v>
      </c>
      <c r="J1467" s="8" t="s">
        <v>31</v>
      </c>
      <c r="K1467" s="8" t="s">
        <v>32</v>
      </c>
      <c r="L1467" s="8" t="s">
        <v>33</v>
      </c>
      <c r="M1467" s="7">
        <v>1</v>
      </c>
      <c r="N1467" s="2">
        <v>35.700000000000003</v>
      </c>
      <c r="O1467" s="9">
        <v>0.05</v>
      </c>
      <c r="P1467" s="2">
        <v>13.85</v>
      </c>
      <c r="Q1467" s="2">
        <f t="shared" si="88"/>
        <v>33.914999999999999</v>
      </c>
      <c r="R1467" s="2">
        <f t="shared" si="89"/>
        <v>13.85</v>
      </c>
      <c r="S1467" s="2">
        <f t="shared" si="90"/>
        <v>20.064999999999998</v>
      </c>
      <c r="T1467" s="6">
        <f t="shared" si="91"/>
        <v>0.59162612413386406</v>
      </c>
    </row>
    <row r="1468" spans="1:20" ht="15.6" x14ac:dyDescent="0.3">
      <c r="A1468" s="3" t="s">
        <v>1537</v>
      </c>
      <c r="B1468" s="4">
        <v>46197</v>
      </c>
      <c r="C1468" s="5">
        <f>YEAR(SalesData[[#This Row],[Order Date]])</f>
        <v>2026</v>
      </c>
      <c r="D1468" s="6" t="str">
        <f>"Q"&amp;ROUNDUP(MONTH(SalesData[[#This Row],[Order Date]])/3,0)</f>
        <v>Q2</v>
      </c>
      <c r="E1468" s="7">
        <f>MONTH(SalesData[[#This Row],[Order Date]])</f>
        <v>6</v>
      </c>
      <c r="F1468" s="6" t="str">
        <f>TEXT(SalesData[[#This Row],[Order Date]],"mmm")</f>
        <v>Jun</v>
      </c>
      <c r="G1468" s="8" t="s">
        <v>28</v>
      </c>
      <c r="H1468" s="8" t="s">
        <v>86</v>
      </c>
      <c r="I1468" s="8" t="s">
        <v>45</v>
      </c>
      <c r="J1468" s="8" t="s">
        <v>36</v>
      </c>
      <c r="K1468" s="8" t="s">
        <v>39</v>
      </c>
      <c r="L1468" s="8" t="s">
        <v>40</v>
      </c>
      <c r="M1468" s="7">
        <v>6</v>
      </c>
      <c r="N1468" s="2">
        <v>193.13</v>
      </c>
      <c r="O1468" s="9">
        <v>0.15</v>
      </c>
      <c r="P1468" s="2">
        <v>106.49</v>
      </c>
      <c r="Q1468" s="2">
        <f t="shared" si="88"/>
        <v>984.96299999999997</v>
      </c>
      <c r="R1468" s="2">
        <f t="shared" si="89"/>
        <v>638.93999999999994</v>
      </c>
      <c r="S1468" s="2">
        <f t="shared" si="90"/>
        <v>346.02300000000002</v>
      </c>
      <c r="T1468" s="6">
        <f t="shared" si="91"/>
        <v>0.35130558203709178</v>
      </c>
    </row>
    <row r="1469" spans="1:20" ht="15.6" x14ac:dyDescent="0.3">
      <c r="A1469" s="3" t="s">
        <v>1538</v>
      </c>
      <c r="B1469" s="4">
        <v>46100</v>
      </c>
      <c r="C1469" s="5">
        <f>YEAR(SalesData[[#This Row],[Order Date]])</f>
        <v>2026</v>
      </c>
      <c r="D1469" s="6" t="str">
        <f>"Q"&amp;ROUNDUP(MONTH(SalesData[[#This Row],[Order Date]])/3,0)</f>
        <v>Q1</v>
      </c>
      <c r="E1469" s="7">
        <f>MONTH(SalesData[[#This Row],[Order Date]])</f>
        <v>3</v>
      </c>
      <c r="F1469" s="6" t="str">
        <f>TEXT(SalesData[[#This Row],[Order Date]],"mmm")</f>
        <v>Mar</v>
      </c>
      <c r="G1469" s="8" t="s">
        <v>21</v>
      </c>
      <c r="H1469" s="8" t="s">
        <v>22</v>
      </c>
      <c r="I1469" s="8" t="s">
        <v>30</v>
      </c>
      <c r="J1469" s="8" t="s">
        <v>31</v>
      </c>
      <c r="K1469" s="8" t="s">
        <v>98</v>
      </c>
      <c r="L1469" s="8" t="s">
        <v>131</v>
      </c>
      <c r="M1469" s="7">
        <v>1</v>
      </c>
      <c r="N1469" s="2">
        <v>39.47</v>
      </c>
      <c r="O1469" s="9">
        <v>0</v>
      </c>
      <c r="P1469" s="2">
        <v>15.02</v>
      </c>
      <c r="Q1469" s="2">
        <f t="shared" si="88"/>
        <v>39.47</v>
      </c>
      <c r="R1469" s="2">
        <f t="shared" si="89"/>
        <v>15.02</v>
      </c>
      <c r="S1469" s="2">
        <f t="shared" si="90"/>
        <v>24.45</v>
      </c>
      <c r="T1469" s="6">
        <f t="shared" si="91"/>
        <v>0.61945781606283257</v>
      </c>
    </row>
    <row r="1470" spans="1:20" ht="15.6" x14ac:dyDescent="0.3">
      <c r="A1470" s="3" t="s">
        <v>1539</v>
      </c>
      <c r="B1470" s="4">
        <v>46284</v>
      </c>
      <c r="C1470" s="5">
        <f>YEAR(SalesData[[#This Row],[Order Date]])</f>
        <v>2026</v>
      </c>
      <c r="D1470" s="6" t="str">
        <f>"Q"&amp;ROUNDUP(MONTH(SalesData[[#This Row],[Order Date]])/3,0)</f>
        <v>Q3</v>
      </c>
      <c r="E1470" s="7">
        <f>MONTH(SalesData[[#This Row],[Order Date]])</f>
        <v>9</v>
      </c>
      <c r="F1470" s="6" t="str">
        <f>TEXT(SalesData[[#This Row],[Order Date]],"mmm")</f>
        <v>Sep</v>
      </c>
      <c r="G1470" s="8" t="s">
        <v>21</v>
      </c>
      <c r="H1470" s="8" t="s">
        <v>42</v>
      </c>
      <c r="I1470" s="8" t="s">
        <v>23</v>
      </c>
      <c r="J1470" s="8" t="s">
        <v>24</v>
      </c>
      <c r="K1470" s="8" t="s">
        <v>32</v>
      </c>
      <c r="L1470" s="8" t="s">
        <v>46</v>
      </c>
      <c r="M1470" s="7">
        <v>2</v>
      </c>
      <c r="N1470" s="2">
        <v>164.01</v>
      </c>
      <c r="O1470" s="9">
        <v>0.15</v>
      </c>
      <c r="P1470" s="2">
        <v>87.14</v>
      </c>
      <c r="Q1470" s="2">
        <f t="shared" si="88"/>
        <v>278.81699999999995</v>
      </c>
      <c r="R1470" s="2">
        <f t="shared" si="89"/>
        <v>174.28</v>
      </c>
      <c r="S1470" s="2">
        <f t="shared" si="90"/>
        <v>104.53699999999995</v>
      </c>
      <c r="T1470" s="6">
        <f t="shared" si="91"/>
        <v>0.37493050997607741</v>
      </c>
    </row>
    <row r="1471" spans="1:20" ht="15.6" x14ac:dyDescent="0.3">
      <c r="A1471" s="3" t="s">
        <v>1540</v>
      </c>
      <c r="B1471" s="4">
        <v>46356</v>
      </c>
      <c r="C1471" s="5">
        <f>YEAR(SalesData[[#This Row],[Order Date]])</f>
        <v>2026</v>
      </c>
      <c r="D1471" s="6" t="str">
        <f>"Q"&amp;ROUNDUP(MONTH(SalesData[[#This Row],[Order Date]])/3,0)</f>
        <v>Q4</v>
      </c>
      <c r="E1471" s="7">
        <f>MONTH(SalesData[[#This Row],[Order Date]])</f>
        <v>11</v>
      </c>
      <c r="F1471" s="6" t="str">
        <f>TEXT(SalesData[[#This Row],[Order Date]],"mmm")</f>
        <v>Nov</v>
      </c>
      <c r="G1471" s="8" t="s">
        <v>28</v>
      </c>
      <c r="H1471" s="8" t="s">
        <v>35</v>
      </c>
      <c r="I1471" s="8" t="s">
        <v>30</v>
      </c>
      <c r="J1471" s="8" t="s">
        <v>24</v>
      </c>
      <c r="K1471" s="8" t="s">
        <v>25</v>
      </c>
      <c r="L1471" s="8" t="s">
        <v>49</v>
      </c>
      <c r="M1471" s="7">
        <v>1</v>
      </c>
      <c r="N1471" s="2">
        <v>73.03</v>
      </c>
      <c r="O1471" s="9">
        <v>0</v>
      </c>
      <c r="P1471" s="2">
        <v>32.71</v>
      </c>
      <c r="Q1471" s="2">
        <f t="shared" si="88"/>
        <v>73.03</v>
      </c>
      <c r="R1471" s="2">
        <f t="shared" si="89"/>
        <v>32.71</v>
      </c>
      <c r="S1471" s="2">
        <f t="shared" si="90"/>
        <v>40.32</v>
      </c>
      <c r="T1471" s="6">
        <f t="shared" si="91"/>
        <v>0.55210187594139393</v>
      </c>
    </row>
    <row r="1472" spans="1:20" ht="15.6" x14ac:dyDescent="0.3">
      <c r="A1472" s="3" t="s">
        <v>1541</v>
      </c>
      <c r="B1472" s="4">
        <v>46207</v>
      </c>
      <c r="C1472" s="5">
        <f>YEAR(SalesData[[#This Row],[Order Date]])</f>
        <v>2026</v>
      </c>
      <c r="D1472" s="6" t="str">
        <f>"Q"&amp;ROUNDUP(MONTH(SalesData[[#This Row],[Order Date]])/3,0)</f>
        <v>Q3</v>
      </c>
      <c r="E1472" s="7">
        <f>MONTH(SalesData[[#This Row],[Order Date]])</f>
        <v>7</v>
      </c>
      <c r="F1472" s="6" t="str">
        <f>TEXT(SalesData[[#This Row],[Order Date]],"mmm")</f>
        <v>Jul</v>
      </c>
      <c r="G1472" s="8" t="s">
        <v>21</v>
      </c>
      <c r="H1472" s="8" t="s">
        <v>42</v>
      </c>
      <c r="I1472" s="8" t="s">
        <v>30</v>
      </c>
      <c r="J1472" s="8" t="s">
        <v>31</v>
      </c>
      <c r="K1472" s="8" t="s">
        <v>32</v>
      </c>
      <c r="L1472" s="8" t="s">
        <v>46</v>
      </c>
      <c r="M1472" s="7">
        <v>1</v>
      </c>
      <c r="N1472" s="2">
        <v>163.25</v>
      </c>
      <c r="O1472" s="9">
        <v>0</v>
      </c>
      <c r="P1472" s="2">
        <v>89.71</v>
      </c>
      <c r="Q1472" s="2">
        <f t="shared" si="88"/>
        <v>163.25</v>
      </c>
      <c r="R1472" s="2">
        <f t="shared" si="89"/>
        <v>89.71</v>
      </c>
      <c r="S1472" s="2">
        <f t="shared" si="90"/>
        <v>73.540000000000006</v>
      </c>
      <c r="T1472" s="6">
        <f t="shared" si="91"/>
        <v>0.45047473200612559</v>
      </c>
    </row>
    <row r="1473" spans="1:20" ht="15.6" x14ac:dyDescent="0.3">
      <c r="A1473" s="3" t="s">
        <v>1542</v>
      </c>
      <c r="B1473" s="4">
        <v>46195</v>
      </c>
      <c r="C1473" s="5">
        <f>YEAR(SalesData[[#This Row],[Order Date]])</f>
        <v>2026</v>
      </c>
      <c r="D1473" s="6" t="str">
        <f>"Q"&amp;ROUNDUP(MONTH(SalesData[[#This Row],[Order Date]])/3,0)</f>
        <v>Q2</v>
      </c>
      <c r="E1473" s="7">
        <f>MONTH(SalesData[[#This Row],[Order Date]])</f>
        <v>6</v>
      </c>
      <c r="F1473" s="6" t="str">
        <f>TEXT(SalesData[[#This Row],[Order Date]],"mmm")</f>
        <v>Jun</v>
      </c>
      <c r="G1473" s="8" t="s">
        <v>54</v>
      </c>
      <c r="H1473" s="8" t="s">
        <v>112</v>
      </c>
      <c r="I1473" s="8" t="s">
        <v>30</v>
      </c>
      <c r="J1473" s="8" t="s">
        <v>24</v>
      </c>
      <c r="K1473" s="8" t="s">
        <v>51</v>
      </c>
      <c r="L1473" s="8" t="s">
        <v>72</v>
      </c>
      <c r="M1473" s="7">
        <v>2</v>
      </c>
      <c r="N1473" s="2">
        <v>40.94</v>
      </c>
      <c r="O1473" s="9">
        <v>0.1</v>
      </c>
      <c r="P1473" s="2">
        <v>16.88</v>
      </c>
      <c r="Q1473" s="2">
        <f t="shared" si="88"/>
        <v>73.691999999999993</v>
      </c>
      <c r="R1473" s="2">
        <f t="shared" si="89"/>
        <v>33.76</v>
      </c>
      <c r="S1473" s="2">
        <f t="shared" si="90"/>
        <v>39.931999999999995</v>
      </c>
      <c r="T1473" s="6">
        <f t="shared" si="91"/>
        <v>0.54187700157411933</v>
      </c>
    </row>
    <row r="1474" spans="1:20" ht="15.6" x14ac:dyDescent="0.3">
      <c r="A1474" s="3" t="s">
        <v>1543</v>
      </c>
      <c r="B1474" s="4">
        <v>46158</v>
      </c>
      <c r="C1474" s="5">
        <f>YEAR(SalesData[[#This Row],[Order Date]])</f>
        <v>2026</v>
      </c>
      <c r="D1474" s="6" t="str">
        <f>"Q"&amp;ROUNDUP(MONTH(SalesData[[#This Row],[Order Date]])/3,0)</f>
        <v>Q2</v>
      </c>
      <c r="E1474" s="7">
        <f>MONTH(SalesData[[#This Row],[Order Date]])</f>
        <v>5</v>
      </c>
      <c r="F1474" s="6" t="str">
        <f>TEXT(SalesData[[#This Row],[Order Date]],"mmm")</f>
        <v>May</v>
      </c>
      <c r="G1474" s="8" t="s">
        <v>54</v>
      </c>
      <c r="H1474" s="8" t="s">
        <v>55</v>
      </c>
      <c r="I1474" s="8" t="s">
        <v>30</v>
      </c>
      <c r="J1474" s="8" t="s">
        <v>24</v>
      </c>
      <c r="K1474" s="8" t="s">
        <v>25</v>
      </c>
      <c r="L1474" s="8" t="s">
        <v>70</v>
      </c>
      <c r="M1474" s="7">
        <v>4</v>
      </c>
      <c r="N1474" s="2">
        <v>143.34</v>
      </c>
      <c r="O1474" s="9">
        <v>0</v>
      </c>
      <c r="P1474" s="2">
        <v>80.55</v>
      </c>
      <c r="Q1474" s="2">
        <f t="shared" si="88"/>
        <v>573.36</v>
      </c>
      <c r="R1474" s="2">
        <f t="shared" si="89"/>
        <v>322.2</v>
      </c>
      <c r="S1474" s="2">
        <f t="shared" si="90"/>
        <v>251.16000000000003</v>
      </c>
      <c r="T1474" s="6">
        <f t="shared" si="91"/>
        <v>0.43804939305148599</v>
      </c>
    </row>
    <row r="1475" spans="1:20" ht="15.6" x14ac:dyDescent="0.3">
      <c r="A1475" s="3" t="s">
        <v>1544</v>
      </c>
      <c r="B1475" s="4">
        <v>46311</v>
      </c>
      <c r="C1475" s="5">
        <f>YEAR(SalesData[[#This Row],[Order Date]])</f>
        <v>2026</v>
      </c>
      <c r="D1475" s="6" t="str">
        <f>"Q"&amp;ROUNDUP(MONTH(SalesData[[#This Row],[Order Date]])/3,0)</f>
        <v>Q4</v>
      </c>
      <c r="E1475" s="7">
        <f>MONTH(SalesData[[#This Row],[Order Date]])</f>
        <v>10</v>
      </c>
      <c r="F1475" s="6" t="str">
        <f>TEXT(SalesData[[#This Row],[Order Date]],"mmm")</f>
        <v>Oct</v>
      </c>
      <c r="G1475" s="8" t="s">
        <v>28</v>
      </c>
      <c r="H1475" s="8" t="s">
        <v>35</v>
      </c>
      <c r="I1475" s="8" t="s">
        <v>30</v>
      </c>
      <c r="J1475" s="8" t="s">
        <v>24</v>
      </c>
      <c r="K1475" s="8" t="s">
        <v>25</v>
      </c>
      <c r="L1475" s="8" t="s">
        <v>70</v>
      </c>
      <c r="M1475" s="7">
        <v>3</v>
      </c>
      <c r="N1475" s="2">
        <v>142.54</v>
      </c>
      <c r="O1475" s="9">
        <v>0.05</v>
      </c>
      <c r="P1475" s="2">
        <v>81.599999999999994</v>
      </c>
      <c r="Q1475" s="2">
        <f t="shared" si="88"/>
        <v>406.23899999999998</v>
      </c>
      <c r="R1475" s="2">
        <f t="shared" si="89"/>
        <v>244.79999999999998</v>
      </c>
      <c r="S1475" s="2">
        <f t="shared" si="90"/>
        <v>161.43899999999999</v>
      </c>
      <c r="T1475" s="6">
        <f t="shared" si="91"/>
        <v>0.39739906803630376</v>
      </c>
    </row>
    <row r="1476" spans="1:20" ht="15.6" x14ac:dyDescent="0.3">
      <c r="A1476" s="3" t="s">
        <v>1545</v>
      </c>
      <c r="B1476" s="4">
        <v>46312</v>
      </c>
      <c r="C1476" s="5">
        <f>YEAR(SalesData[[#This Row],[Order Date]])</f>
        <v>2026</v>
      </c>
      <c r="D1476" s="6" t="str">
        <f>"Q"&amp;ROUNDUP(MONTH(SalesData[[#This Row],[Order Date]])/3,0)</f>
        <v>Q4</v>
      </c>
      <c r="E1476" s="7">
        <f>MONTH(SalesData[[#This Row],[Order Date]])</f>
        <v>10</v>
      </c>
      <c r="F1476" s="6" t="str">
        <f>TEXT(SalesData[[#This Row],[Order Date]],"mmm")</f>
        <v>Oct</v>
      </c>
      <c r="G1476" s="8" t="s">
        <v>21</v>
      </c>
      <c r="H1476" s="8" t="s">
        <v>89</v>
      </c>
      <c r="I1476" s="8" t="s">
        <v>30</v>
      </c>
      <c r="J1476" s="8" t="s">
        <v>31</v>
      </c>
      <c r="K1476" s="8" t="s">
        <v>39</v>
      </c>
      <c r="L1476" s="8" t="s">
        <v>106</v>
      </c>
      <c r="M1476" s="7">
        <v>2</v>
      </c>
      <c r="N1476" s="2">
        <v>82.52</v>
      </c>
      <c r="O1476" s="9">
        <v>0.05</v>
      </c>
      <c r="P1476" s="2">
        <v>38.61</v>
      </c>
      <c r="Q1476" s="2">
        <f t="shared" ref="Q1476:Q1539" si="92">M1476*N1476*(1-O1476)</f>
        <v>156.78799999999998</v>
      </c>
      <c r="R1476" s="2">
        <f t="shared" ref="R1476:R1539" si="93">M1476*P1476</f>
        <v>77.22</v>
      </c>
      <c r="S1476" s="2">
        <f t="shared" ref="S1476:S1539" si="94">Q1476-R1476</f>
        <v>79.567999999999984</v>
      </c>
      <c r="T1476" s="6">
        <f t="shared" ref="T1476:T1539" si="95">IFERROR(S1476/Q1476,0)</f>
        <v>0.50748781794525089</v>
      </c>
    </row>
    <row r="1477" spans="1:20" ht="15.6" x14ac:dyDescent="0.3">
      <c r="A1477" s="3" t="s">
        <v>1546</v>
      </c>
      <c r="B1477" s="4">
        <v>46311</v>
      </c>
      <c r="C1477" s="5">
        <f>YEAR(SalesData[[#This Row],[Order Date]])</f>
        <v>2026</v>
      </c>
      <c r="D1477" s="6" t="str">
        <f>"Q"&amp;ROUNDUP(MONTH(SalesData[[#This Row],[Order Date]])/3,0)</f>
        <v>Q4</v>
      </c>
      <c r="E1477" s="7">
        <f>MONTH(SalesData[[#This Row],[Order Date]])</f>
        <v>10</v>
      </c>
      <c r="F1477" s="6" t="str">
        <f>TEXT(SalesData[[#This Row],[Order Date]],"mmm")</f>
        <v>Oct</v>
      </c>
      <c r="G1477" s="8" t="s">
        <v>61</v>
      </c>
      <c r="H1477" s="8" t="s">
        <v>69</v>
      </c>
      <c r="I1477" s="8" t="s">
        <v>45</v>
      </c>
      <c r="J1477" s="8" t="s">
        <v>36</v>
      </c>
      <c r="K1477" s="8" t="s">
        <v>39</v>
      </c>
      <c r="L1477" s="8" t="s">
        <v>125</v>
      </c>
      <c r="M1477" s="7">
        <v>4</v>
      </c>
      <c r="N1477" s="2">
        <v>345.13</v>
      </c>
      <c r="O1477" s="9">
        <v>0.05</v>
      </c>
      <c r="P1477" s="2">
        <v>200.02</v>
      </c>
      <c r="Q1477" s="2">
        <f t="shared" si="92"/>
        <v>1311.4939999999999</v>
      </c>
      <c r="R1477" s="2">
        <f t="shared" si="93"/>
        <v>800.08</v>
      </c>
      <c r="S1477" s="2">
        <f t="shared" si="94"/>
        <v>511.41399999999987</v>
      </c>
      <c r="T1477" s="6">
        <f t="shared" si="95"/>
        <v>0.38994764749209671</v>
      </c>
    </row>
    <row r="1478" spans="1:20" ht="15.6" x14ac:dyDescent="0.3">
      <c r="A1478" s="3" t="s">
        <v>1547</v>
      </c>
      <c r="B1478" s="4">
        <v>46284</v>
      </c>
      <c r="C1478" s="5">
        <f>YEAR(SalesData[[#This Row],[Order Date]])</f>
        <v>2026</v>
      </c>
      <c r="D1478" s="6" t="str">
        <f>"Q"&amp;ROUNDUP(MONTH(SalesData[[#This Row],[Order Date]])/3,0)</f>
        <v>Q3</v>
      </c>
      <c r="E1478" s="7">
        <f>MONTH(SalesData[[#This Row],[Order Date]])</f>
        <v>9</v>
      </c>
      <c r="F1478" s="6" t="str">
        <f>TEXT(SalesData[[#This Row],[Order Date]],"mmm")</f>
        <v>Sep</v>
      </c>
      <c r="G1478" s="8" t="s">
        <v>54</v>
      </c>
      <c r="H1478" s="8" t="s">
        <v>112</v>
      </c>
      <c r="I1478" s="8" t="s">
        <v>48</v>
      </c>
      <c r="J1478" s="8" t="s">
        <v>31</v>
      </c>
      <c r="K1478" s="8" t="s">
        <v>51</v>
      </c>
      <c r="L1478" s="8" t="s">
        <v>95</v>
      </c>
      <c r="M1478" s="7">
        <v>2</v>
      </c>
      <c r="N1478" s="2">
        <v>83.77</v>
      </c>
      <c r="O1478" s="9">
        <v>0</v>
      </c>
      <c r="P1478" s="2">
        <v>43.32</v>
      </c>
      <c r="Q1478" s="2">
        <f t="shared" si="92"/>
        <v>167.54</v>
      </c>
      <c r="R1478" s="2">
        <f t="shared" si="93"/>
        <v>86.64</v>
      </c>
      <c r="S1478" s="2">
        <f t="shared" si="94"/>
        <v>80.899999999999991</v>
      </c>
      <c r="T1478" s="6">
        <f t="shared" si="95"/>
        <v>0.4828697624447893</v>
      </c>
    </row>
    <row r="1479" spans="1:20" ht="15.6" x14ac:dyDescent="0.3">
      <c r="A1479" s="3" t="s">
        <v>1548</v>
      </c>
      <c r="B1479" s="4">
        <v>46231</v>
      </c>
      <c r="C1479" s="5">
        <f>YEAR(SalesData[[#This Row],[Order Date]])</f>
        <v>2026</v>
      </c>
      <c r="D1479" s="6" t="str">
        <f>"Q"&amp;ROUNDUP(MONTH(SalesData[[#This Row],[Order Date]])/3,0)</f>
        <v>Q3</v>
      </c>
      <c r="E1479" s="7">
        <f>MONTH(SalesData[[#This Row],[Order Date]])</f>
        <v>7</v>
      </c>
      <c r="F1479" s="6" t="str">
        <f>TEXT(SalesData[[#This Row],[Order Date]],"mmm")</f>
        <v>Jul</v>
      </c>
      <c r="G1479" s="8" t="s">
        <v>54</v>
      </c>
      <c r="H1479" s="8" t="s">
        <v>112</v>
      </c>
      <c r="I1479" s="8" t="s">
        <v>30</v>
      </c>
      <c r="J1479" s="8" t="s">
        <v>31</v>
      </c>
      <c r="K1479" s="8" t="s">
        <v>25</v>
      </c>
      <c r="L1479" s="8" t="s">
        <v>70</v>
      </c>
      <c r="M1479" s="7">
        <v>2</v>
      </c>
      <c r="N1479" s="2">
        <v>144.09</v>
      </c>
      <c r="O1479" s="9">
        <v>0</v>
      </c>
      <c r="P1479" s="2">
        <v>77.67</v>
      </c>
      <c r="Q1479" s="2">
        <f t="shared" si="92"/>
        <v>288.18</v>
      </c>
      <c r="R1479" s="2">
        <f t="shared" si="93"/>
        <v>155.34</v>
      </c>
      <c r="S1479" s="2">
        <f t="shared" si="94"/>
        <v>132.84</v>
      </c>
      <c r="T1479" s="6">
        <f t="shared" si="95"/>
        <v>0.46096189881324173</v>
      </c>
    </row>
    <row r="1480" spans="1:20" ht="15.6" x14ac:dyDescent="0.3">
      <c r="A1480" s="3" t="s">
        <v>1549</v>
      </c>
      <c r="B1480" s="4">
        <v>46256</v>
      </c>
      <c r="C1480" s="5">
        <f>YEAR(SalesData[[#This Row],[Order Date]])</f>
        <v>2026</v>
      </c>
      <c r="D1480" s="6" t="str">
        <f>"Q"&amp;ROUNDUP(MONTH(SalesData[[#This Row],[Order Date]])/3,0)</f>
        <v>Q3</v>
      </c>
      <c r="E1480" s="7">
        <f>MONTH(SalesData[[#This Row],[Order Date]])</f>
        <v>8</v>
      </c>
      <c r="F1480" s="6" t="str">
        <f>TEXT(SalesData[[#This Row],[Order Date]],"mmm")</f>
        <v>Aug</v>
      </c>
      <c r="G1480" s="8" t="s">
        <v>21</v>
      </c>
      <c r="H1480" s="8" t="s">
        <v>44</v>
      </c>
      <c r="I1480" s="8" t="s">
        <v>30</v>
      </c>
      <c r="J1480" s="8" t="s">
        <v>36</v>
      </c>
      <c r="K1480" s="8" t="s">
        <v>25</v>
      </c>
      <c r="L1480" s="8" t="s">
        <v>70</v>
      </c>
      <c r="M1480" s="7">
        <v>1</v>
      </c>
      <c r="N1480" s="2">
        <v>147.24</v>
      </c>
      <c r="O1480" s="9">
        <v>0</v>
      </c>
      <c r="P1480" s="2">
        <v>79.11</v>
      </c>
      <c r="Q1480" s="2">
        <f t="shared" si="92"/>
        <v>147.24</v>
      </c>
      <c r="R1480" s="2">
        <f t="shared" si="93"/>
        <v>79.11</v>
      </c>
      <c r="S1480" s="2">
        <f t="shared" si="94"/>
        <v>68.13000000000001</v>
      </c>
      <c r="T1480" s="6">
        <f t="shared" si="95"/>
        <v>0.46271393643031788</v>
      </c>
    </row>
    <row r="1481" spans="1:20" ht="15.6" x14ac:dyDescent="0.3">
      <c r="A1481" s="3" t="s">
        <v>1550</v>
      </c>
      <c r="B1481" s="4">
        <v>46144</v>
      </c>
      <c r="C1481" s="5">
        <f>YEAR(SalesData[[#This Row],[Order Date]])</f>
        <v>2026</v>
      </c>
      <c r="D1481" s="6" t="str">
        <f>"Q"&amp;ROUNDUP(MONTH(SalesData[[#This Row],[Order Date]])/3,0)</f>
        <v>Q2</v>
      </c>
      <c r="E1481" s="7">
        <f>MONTH(SalesData[[#This Row],[Order Date]])</f>
        <v>5</v>
      </c>
      <c r="F1481" s="6" t="str">
        <f>TEXT(SalesData[[#This Row],[Order Date]],"mmm")</f>
        <v>May</v>
      </c>
      <c r="G1481" s="8" t="s">
        <v>54</v>
      </c>
      <c r="H1481" s="8" t="s">
        <v>55</v>
      </c>
      <c r="I1481" s="8" t="s">
        <v>30</v>
      </c>
      <c r="J1481" s="8" t="s">
        <v>36</v>
      </c>
      <c r="K1481" s="8" t="s">
        <v>32</v>
      </c>
      <c r="L1481" s="8" t="s">
        <v>33</v>
      </c>
      <c r="M1481" s="7">
        <v>1</v>
      </c>
      <c r="N1481" s="2">
        <v>36.270000000000003</v>
      </c>
      <c r="O1481" s="9">
        <v>0</v>
      </c>
      <c r="P1481" s="2">
        <v>13.8</v>
      </c>
      <c r="Q1481" s="2">
        <f t="shared" si="92"/>
        <v>36.270000000000003</v>
      </c>
      <c r="R1481" s="2">
        <f t="shared" si="93"/>
        <v>13.8</v>
      </c>
      <c r="S1481" s="2">
        <f t="shared" si="94"/>
        <v>22.470000000000002</v>
      </c>
      <c r="T1481" s="6">
        <f t="shared" si="95"/>
        <v>0.61952026468155497</v>
      </c>
    </row>
    <row r="1482" spans="1:20" ht="15.6" x14ac:dyDescent="0.3">
      <c r="A1482" s="3" t="s">
        <v>1551</v>
      </c>
      <c r="B1482" s="4">
        <v>46328</v>
      </c>
      <c r="C1482" s="5">
        <f>YEAR(SalesData[[#This Row],[Order Date]])</f>
        <v>2026</v>
      </c>
      <c r="D1482" s="6" t="str">
        <f>"Q"&amp;ROUNDUP(MONTH(SalesData[[#This Row],[Order Date]])/3,0)</f>
        <v>Q4</v>
      </c>
      <c r="E1482" s="7">
        <f>MONTH(SalesData[[#This Row],[Order Date]])</f>
        <v>11</v>
      </c>
      <c r="F1482" s="6" t="str">
        <f>TEXT(SalesData[[#This Row],[Order Date]],"mmm")</f>
        <v>Nov</v>
      </c>
      <c r="G1482" s="8" t="s">
        <v>21</v>
      </c>
      <c r="H1482" s="8" t="s">
        <v>89</v>
      </c>
      <c r="I1482" s="8" t="s">
        <v>23</v>
      </c>
      <c r="J1482" s="8" t="s">
        <v>24</v>
      </c>
      <c r="K1482" s="8" t="s">
        <v>25</v>
      </c>
      <c r="L1482" s="8" t="s">
        <v>74</v>
      </c>
      <c r="M1482" s="7">
        <v>1</v>
      </c>
      <c r="N1482" s="2">
        <v>91.35</v>
      </c>
      <c r="O1482" s="9">
        <v>0</v>
      </c>
      <c r="P1482" s="2">
        <v>45.5</v>
      </c>
      <c r="Q1482" s="2">
        <f t="shared" si="92"/>
        <v>91.35</v>
      </c>
      <c r="R1482" s="2">
        <f t="shared" si="93"/>
        <v>45.5</v>
      </c>
      <c r="S1482" s="2">
        <f t="shared" si="94"/>
        <v>45.849999999999994</v>
      </c>
      <c r="T1482" s="6">
        <f t="shared" si="95"/>
        <v>0.50191570881226055</v>
      </c>
    </row>
    <row r="1483" spans="1:20" ht="15.6" x14ac:dyDescent="0.3">
      <c r="A1483" s="3" t="s">
        <v>1552</v>
      </c>
      <c r="B1483" s="4">
        <v>46353</v>
      </c>
      <c r="C1483" s="5">
        <f>YEAR(SalesData[[#This Row],[Order Date]])</f>
        <v>2026</v>
      </c>
      <c r="D1483" s="6" t="str">
        <f>"Q"&amp;ROUNDUP(MONTH(SalesData[[#This Row],[Order Date]])/3,0)</f>
        <v>Q4</v>
      </c>
      <c r="E1483" s="7">
        <f>MONTH(SalesData[[#This Row],[Order Date]])</f>
        <v>11</v>
      </c>
      <c r="F1483" s="6" t="str">
        <f>TEXT(SalesData[[#This Row],[Order Date]],"mmm")</f>
        <v>Nov</v>
      </c>
      <c r="G1483" s="8" t="s">
        <v>54</v>
      </c>
      <c r="H1483" s="8" t="s">
        <v>55</v>
      </c>
      <c r="I1483" s="8" t="s">
        <v>30</v>
      </c>
      <c r="J1483" s="8" t="s">
        <v>31</v>
      </c>
      <c r="K1483" s="8" t="s">
        <v>32</v>
      </c>
      <c r="L1483" s="8" t="s">
        <v>33</v>
      </c>
      <c r="M1483" s="7">
        <v>1</v>
      </c>
      <c r="N1483" s="2">
        <v>36.36</v>
      </c>
      <c r="O1483" s="9">
        <v>0.05</v>
      </c>
      <c r="P1483" s="2">
        <v>13.33</v>
      </c>
      <c r="Q1483" s="2">
        <f t="shared" si="92"/>
        <v>34.541999999999994</v>
      </c>
      <c r="R1483" s="2">
        <f t="shared" si="93"/>
        <v>13.33</v>
      </c>
      <c r="S1483" s="2">
        <f t="shared" si="94"/>
        <v>21.211999999999996</v>
      </c>
      <c r="T1483" s="6">
        <f t="shared" si="95"/>
        <v>0.61409298824619307</v>
      </c>
    </row>
    <row r="1484" spans="1:20" ht="15.6" x14ac:dyDescent="0.3">
      <c r="A1484" s="3" t="s">
        <v>1553</v>
      </c>
      <c r="B1484" s="4">
        <v>46206</v>
      </c>
      <c r="C1484" s="5">
        <f>YEAR(SalesData[[#This Row],[Order Date]])</f>
        <v>2026</v>
      </c>
      <c r="D1484" s="6" t="str">
        <f>"Q"&amp;ROUNDUP(MONTH(SalesData[[#This Row],[Order Date]])/3,0)</f>
        <v>Q3</v>
      </c>
      <c r="E1484" s="7">
        <f>MONTH(SalesData[[#This Row],[Order Date]])</f>
        <v>7</v>
      </c>
      <c r="F1484" s="6" t="str">
        <f>TEXT(SalesData[[#This Row],[Order Date]],"mmm")</f>
        <v>Jul</v>
      </c>
      <c r="G1484" s="8" t="s">
        <v>61</v>
      </c>
      <c r="H1484" s="8" t="s">
        <v>76</v>
      </c>
      <c r="I1484" s="8" t="s">
        <v>45</v>
      </c>
      <c r="J1484" s="8" t="s">
        <v>36</v>
      </c>
      <c r="K1484" s="8" t="s">
        <v>98</v>
      </c>
      <c r="L1484" s="8" t="s">
        <v>131</v>
      </c>
      <c r="M1484" s="7">
        <v>5</v>
      </c>
      <c r="N1484" s="2">
        <v>40.36</v>
      </c>
      <c r="O1484" s="9">
        <v>0.15</v>
      </c>
      <c r="P1484" s="2">
        <v>14.57</v>
      </c>
      <c r="Q1484" s="2">
        <f t="shared" si="92"/>
        <v>171.53</v>
      </c>
      <c r="R1484" s="2">
        <f t="shared" si="93"/>
        <v>72.849999999999994</v>
      </c>
      <c r="S1484" s="2">
        <f t="shared" si="94"/>
        <v>98.68</v>
      </c>
      <c r="T1484" s="6">
        <f t="shared" si="95"/>
        <v>0.57529295167026184</v>
      </c>
    </row>
    <row r="1485" spans="1:20" ht="15.6" x14ac:dyDescent="0.3">
      <c r="A1485" s="3" t="s">
        <v>1554</v>
      </c>
      <c r="B1485" s="4">
        <v>46101</v>
      </c>
      <c r="C1485" s="5">
        <f>YEAR(SalesData[[#This Row],[Order Date]])</f>
        <v>2026</v>
      </c>
      <c r="D1485" s="6" t="str">
        <f>"Q"&amp;ROUNDUP(MONTH(SalesData[[#This Row],[Order Date]])/3,0)</f>
        <v>Q1</v>
      </c>
      <c r="E1485" s="7">
        <f>MONTH(SalesData[[#This Row],[Order Date]])</f>
        <v>3</v>
      </c>
      <c r="F1485" s="6" t="str">
        <f>TEXT(SalesData[[#This Row],[Order Date]],"mmm")</f>
        <v>Mar</v>
      </c>
      <c r="G1485" s="8" t="s">
        <v>54</v>
      </c>
      <c r="H1485" s="8" t="s">
        <v>92</v>
      </c>
      <c r="I1485" s="8" t="s">
        <v>45</v>
      </c>
      <c r="J1485" s="8" t="s">
        <v>36</v>
      </c>
      <c r="K1485" s="8" t="s">
        <v>51</v>
      </c>
      <c r="L1485" s="8" t="s">
        <v>72</v>
      </c>
      <c r="M1485" s="7">
        <v>6</v>
      </c>
      <c r="N1485" s="2">
        <v>40.89</v>
      </c>
      <c r="O1485" s="9">
        <v>0.1</v>
      </c>
      <c r="P1485" s="2">
        <v>16.84</v>
      </c>
      <c r="Q1485" s="2">
        <f t="shared" si="92"/>
        <v>220.80600000000001</v>
      </c>
      <c r="R1485" s="2">
        <f t="shared" si="93"/>
        <v>101.03999999999999</v>
      </c>
      <c r="S1485" s="2">
        <f t="shared" si="94"/>
        <v>119.76600000000002</v>
      </c>
      <c r="T1485" s="6">
        <f t="shared" si="95"/>
        <v>0.54240373902883077</v>
      </c>
    </row>
    <row r="1486" spans="1:20" ht="15.6" x14ac:dyDescent="0.3">
      <c r="A1486" s="3" t="s">
        <v>1555</v>
      </c>
      <c r="B1486" s="4">
        <v>46324</v>
      </c>
      <c r="C1486" s="5">
        <f>YEAR(SalesData[[#This Row],[Order Date]])</f>
        <v>2026</v>
      </c>
      <c r="D1486" s="6" t="str">
        <f>"Q"&amp;ROUNDUP(MONTH(SalesData[[#This Row],[Order Date]])/3,0)</f>
        <v>Q4</v>
      </c>
      <c r="E1486" s="7">
        <f>MONTH(SalesData[[#This Row],[Order Date]])</f>
        <v>10</v>
      </c>
      <c r="F1486" s="6" t="str">
        <f>TEXT(SalesData[[#This Row],[Order Date]],"mmm")</f>
        <v>Oct</v>
      </c>
      <c r="G1486" s="8" t="s">
        <v>54</v>
      </c>
      <c r="H1486" s="8" t="s">
        <v>57</v>
      </c>
      <c r="I1486" s="8" t="s">
        <v>30</v>
      </c>
      <c r="J1486" s="8" t="s">
        <v>31</v>
      </c>
      <c r="K1486" s="8" t="s">
        <v>32</v>
      </c>
      <c r="L1486" s="8" t="s">
        <v>46</v>
      </c>
      <c r="M1486" s="7">
        <v>3</v>
      </c>
      <c r="N1486" s="2">
        <v>167.41</v>
      </c>
      <c r="O1486" s="9">
        <v>0</v>
      </c>
      <c r="P1486" s="2">
        <v>85.33</v>
      </c>
      <c r="Q1486" s="2">
        <f t="shared" si="92"/>
        <v>502.23</v>
      </c>
      <c r="R1486" s="2">
        <f t="shared" si="93"/>
        <v>255.99</v>
      </c>
      <c r="S1486" s="2">
        <f t="shared" si="94"/>
        <v>246.24</v>
      </c>
      <c r="T1486" s="6">
        <f t="shared" si="95"/>
        <v>0.49029329191804549</v>
      </c>
    </row>
    <row r="1487" spans="1:20" ht="15.6" x14ac:dyDescent="0.3">
      <c r="A1487" s="3" t="s">
        <v>1556</v>
      </c>
      <c r="B1487" s="4">
        <v>46061</v>
      </c>
      <c r="C1487" s="5">
        <f>YEAR(SalesData[[#This Row],[Order Date]])</f>
        <v>2026</v>
      </c>
      <c r="D1487" s="6" t="str">
        <f>"Q"&amp;ROUNDUP(MONTH(SalesData[[#This Row],[Order Date]])/3,0)</f>
        <v>Q1</v>
      </c>
      <c r="E1487" s="7">
        <f>MONTH(SalesData[[#This Row],[Order Date]])</f>
        <v>2</v>
      </c>
      <c r="F1487" s="6" t="str">
        <f>TEXT(SalesData[[#This Row],[Order Date]],"mmm")</f>
        <v>Feb</v>
      </c>
      <c r="G1487" s="8" t="s">
        <v>54</v>
      </c>
      <c r="H1487" s="8" t="s">
        <v>112</v>
      </c>
      <c r="I1487" s="8" t="s">
        <v>30</v>
      </c>
      <c r="J1487" s="8" t="s">
        <v>24</v>
      </c>
      <c r="K1487" s="8" t="s">
        <v>98</v>
      </c>
      <c r="L1487" s="8" t="s">
        <v>103</v>
      </c>
      <c r="M1487" s="7">
        <v>3</v>
      </c>
      <c r="N1487" s="2">
        <v>51.18</v>
      </c>
      <c r="O1487" s="9">
        <v>0</v>
      </c>
      <c r="P1487" s="2">
        <v>21.95</v>
      </c>
      <c r="Q1487" s="2">
        <f t="shared" si="92"/>
        <v>153.54</v>
      </c>
      <c r="R1487" s="2">
        <f t="shared" si="93"/>
        <v>65.849999999999994</v>
      </c>
      <c r="S1487" s="2">
        <f t="shared" si="94"/>
        <v>87.69</v>
      </c>
      <c r="T1487" s="6">
        <f t="shared" si="95"/>
        <v>0.57112153184837833</v>
      </c>
    </row>
    <row r="1488" spans="1:20" ht="15.6" x14ac:dyDescent="0.3">
      <c r="A1488" s="3" t="s">
        <v>1557</v>
      </c>
      <c r="B1488" s="4">
        <v>46182</v>
      </c>
      <c r="C1488" s="5">
        <f>YEAR(SalesData[[#This Row],[Order Date]])</f>
        <v>2026</v>
      </c>
      <c r="D1488" s="6" t="str">
        <f>"Q"&amp;ROUNDUP(MONTH(SalesData[[#This Row],[Order Date]])/3,0)</f>
        <v>Q2</v>
      </c>
      <c r="E1488" s="7">
        <f>MONTH(SalesData[[#This Row],[Order Date]])</f>
        <v>6</v>
      </c>
      <c r="F1488" s="6" t="str">
        <f>TEXT(SalesData[[#This Row],[Order Date]],"mmm")</f>
        <v>Jun</v>
      </c>
      <c r="G1488" s="8" t="s">
        <v>54</v>
      </c>
      <c r="H1488" s="8" t="s">
        <v>112</v>
      </c>
      <c r="I1488" s="8" t="s">
        <v>30</v>
      </c>
      <c r="J1488" s="8" t="s">
        <v>24</v>
      </c>
      <c r="K1488" s="8" t="s">
        <v>25</v>
      </c>
      <c r="L1488" s="8" t="s">
        <v>26</v>
      </c>
      <c r="M1488" s="7">
        <v>4</v>
      </c>
      <c r="N1488" s="2">
        <v>155.22</v>
      </c>
      <c r="O1488" s="9">
        <v>0</v>
      </c>
      <c r="P1488" s="2">
        <v>77.209999999999994</v>
      </c>
      <c r="Q1488" s="2">
        <f t="shared" si="92"/>
        <v>620.88</v>
      </c>
      <c r="R1488" s="2">
        <f t="shared" si="93"/>
        <v>308.83999999999997</v>
      </c>
      <c r="S1488" s="2">
        <f t="shared" si="94"/>
        <v>312.04000000000002</v>
      </c>
      <c r="T1488" s="6">
        <f t="shared" si="95"/>
        <v>0.50257698750161062</v>
      </c>
    </row>
    <row r="1489" spans="1:20" ht="15.6" x14ac:dyDescent="0.3">
      <c r="A1489" s="3" t="s">
        <v>1558</v>
      </c>
      <c r="B1489" s="4">
        <v>46173</v>
      </c>
      <c r="C1489" s="5">
        <f>YEAR(SalesData[[#This Row],[Order Date]])</f>
        <v>2026</v>
      </c>
      <c r="D1489" s="6" t="str">
        <f>"Q"&amp;ROUNDUP(MONTH(SalesData[[#This Row],[Order Date]])/3,0)</f>
        <v>Q2</v>
      </c>
      <c r="E1489" s="7">
        <f>MONTH(SalesData[[#This Row],[Order Date]])</f>
        <v>5</v>
      </c>
      <c r="F1489" s="6" t="str">
        <f>TEXT(SalesData[[#This Row],[Order Date]],"mmm")</f>
        <v>May</v>
      </c>
      <c r="G1489" s="8" t="s">
        <v>61</v>
      </c>
      <c r="H1489" s="8" t="s">
        <v>76</v>
      </c>
      <c r="I1489" s="8" t="s">
        <v>30</v>
      </c>
      <c r="J1489" s="8" t="s">
        <v>31</v>
      </c>
      <c r="K1489" s="8" t="s">
        <v>98</v>
      </c>
      <c r="L1489" s="8" t="s">
        <v>99</v>
      </c>
      <c r="M1489" s="7">
        <v>5</v>
      </c>
      <c r="N1489" s="2">
        <v>126.16</v>
      </c>
      <c r="O1489" s="9">
        <v>0</v>
      </c>
      <c r="P1489" s="2">
        <v>68.59</v>
      </c>
      <c r="Q1489" s="2">
        <f t="shared" si="92"/>
        <v>630.79999999999995</v>
      </c>
      <c r="R1489" s="2">
        <f t="shared" si="93"/>
        <v>342.95000000000005</v>
      </c>
      <c r="S1489" s="2">
        <f t="shared" si="94"/>
        <v>287.84999999999991</v>
      </c>
      <c r="T1489" s="6">
        <f t="shared" si="95"/>
        <v>0.45632530120481918</v>
      </c>
    </row>
    <row r="1490" spans="1:20" ht="15.6" x14ac:dyDescent="0.3">
      <c r="A1490" s="3" t="s">
        <v>1559</v>
      </c>
      <c r="B1490" s="4">
        <v>46332</v>
      </c>
      <c r="C1490" s="5">
        <f>YEAR(SalesData[[#This Row],[Order Date]])</f>
        <v>2026</v>
      </c>
      <c r="D1490" s="6" t="str">
        <f>"Q"&amp;ROUNDUP(MONTH(SalesData[[#This Row],[Order Date]])/3,0)</f>
        <v>Q4</v>
      </c>
      <c r="E1490" s="7">
        <f>MONTH(SalesData[[#This Row],[Order Date]])</f>
        <v>11</v>
      </c>
      <c r="F1490" s="6" t="str">
        <f>TEXT(SalesData[[#This Row],[Order Date]],"mmm")</f>
        <v>Nov</v>
      </c>
      <c r="G1490" s="8" t="s">
        <v>54</v>
      </c>
      <c r="H1490" s="8" t="s">
        <v>57</v>
      </c>
      <c r="I1490" s="8" t="s">
        <v>48</v>
      </c>
      <c r="J1490" s="8" t="s">
        <v>24</v>
      </c>
      <c r="K1490" s="8" t="s">
        <v>25</v>
      </c>
      <c r="L1490" s="8" t="s">
        <v>70</v>
      </c>
      <c r="M1490" s="7">
        <v>1</v>
      </c>
      <c r="N1490" s="2">
        <v>142</v>
      </c>
      <c r="O1490" s="9">
        <v>0.05</v>
      </c>
      <c r="P1490" s="2">
        <v>81.099999999999994</v>
      </c>
      <c r="Q1490" s="2">
        <f t="shared" si="92"/>
        <v>134.9</v>
      </c>
      <c r="R1490" s="2">
        <f t="shared" si="93"/>
        <v>81.099999999999994</v>
      </c>
      <c r="S1490" s="2">
        <f t="shared" si="94"/>
        <v>53.800000000000011</v>
      </c>
      <c r="T1490" s="6">
        <f t="shared" si="95"/>
        <v>0.39881393624907346</v>
      </c>
    </row>
    <row r="1491" spans="1:20" ht="15.6" x14ac:dyDescent="0.3">
      <c r="A1491" s="3" t="s">
        <v>1560</v>
      </c>
      <c r="B1491" s="4">
        <v>46115</v>
      </c>
      <c r="C1491" s="5">
        <f>YEAR(SalesData[[#This Row],[Order Date]])</f>
        <v>2026</v>
      </c>
      <c r="D1491" s="6" t="str">
        <f>"Q"&amp;ROUNDUP(MONTH(SalesData[[#This Row],[Order Date]])/3,0)</f>
        <v>Q2</v>
      </c>
      <c r="E1491" s="7">
        <f>MONTH(SalesData[[#This Row],[Order Date]])</f>
        <v>4</v>
      </c>
      <c r="F1491" s="6" t="str">
        <f>TEXT(SalesData[[#This Row],[Order Date]],"mmm")</f>
        <v>Apr</v>
      </c>
      <c r="G1491" s="8" t="s">
        <v>21</v>
      </c>
      <c r="H1491" s="8" t="s">
        <v>89</v>
      </c>
      <c r="I1491" s="8" t="s">
        <v>30</v>
      </c>
      <c r="J1491" s="8" t="s">
        <v>24</v>
      </c>
      <c r="K1491" s="8" t="s">
        <v>51</v>
      </c>
      <c r="L1491" s="8" t="s">
        <v>58</v>
      </c>
      <c r="M1491" s="7">
        <v>2</v>
      </c>
      <c r="N1491" s="2">
        <v>102.63</v>
      </c>
      <c r="O1491" s="9">
        <v>0</v>
      </c>
      <c r="P1491" s="2">
        <v>50.19</v>
      </c>
      <c r="Q1491" s="2">
        <f t="shared" si="92"/>
        <v>205.26</v>
      </c>
      <c r="R1491" s="2">
        <f t="shared" si="93"/>
        <v>100.38</v>
      </c>
      <c r="S1491" s="2">
        <f t="shared" si="94"/>
        <v>104.88</v>
      </c>
      <c r="T1491" s="6">
        <f t="shared" si="95"/>
        <v>0.51096170710318622</v>
      </c>
    </row>
    <row r="1492" spans="1:20" ht="15.6" x14ac:dyDescent="0.3">
      <c r="A1492" s="3" t="s">
        <v>1561</v>
      </c>
      <c r="B1492" s="4">
        <v>46028</v>
      </c>
      <c r="C1492" s="5">
        <f>YEAR(SalesData[[#This Row],[Order Date]])</f>
        <v>2026</v>
      </c>
      <c r="D1492" s="6" t="str">
        <f>"Q"&amp;ROUNDUP(MONTH(SalesData[[#This Row],[Order Date]])/3,0)</f>
        <v>Q1</v>
      </c>
      <c r="E1492" s="7">
        <f>MONTH(SalesData[[#This Row],[Order Date]])</f>
        <v>1</v>
      </c>
      <c r="F1492" s="6" t="str">
        <f>TEXT(SalesData[[#This Row],[Order Date]],"mmm")</f>
        <v>Jan</v>
      </c>
      <c r="G1492" s="8" t="s">
        <v>21</v>
      </c>
      <c r="H1492" s="8" t="s">
        <v>22</v>
      </c>
      <c r="I1492" s="8" t="s">
        <v>30</v>
      </c>
      <c r="J1492" s="8" t="s">
        <v>24</v>
      </c>
      <c r="K1492" s="8" t="s">
        <v>25</v>
      </c>
      <c r="L1492" s="8" t="s">
        <v>74</v>
      </c>
      <c r="M1492" s="7">
        <v>1</v>
      </c>
      <c r="N1492" s="2">
        <v>93.4</v>
      </c>
      <c r="O1492" s="9">
        <v>0</v>
      </c>
      <c r="P1492" s="2">
        <v>46.11</v>
      </c>
      <c r="Q1492" s="2">
        <f t="shared" si="92"/>
        <v>93.4</v>
      </c>
      <c r="R1492" s="2">
        <f t="shared" si="93"/>
        <v>46.11</v>
      </c>
      <c r="S1492" s="2">
        <f t="shared" si="94"/>
        <v>47.290000000000006</v>
      </c>
      <c r="T1492" s="6">
        <f t="shared" si="95"/>
        <v>0.50631691648822275</v>
      </c>
    </row>
    <row r="1493" spans="1:20" ht="15.6" x14ac:dyDescent="0.3">
      <c r="A1493" s="3" t="s">
        <v>1562</v>
      </c>
      <c r="B1493" s="4">
        <v>46334</v>
      </c>
      <c r="C1493" s="5">
        <f>YEAR(SalesData[[#This Row],[Order Date]])</f>
        <v>2026</v>
      </c>
      <c r="D1493" s="6" t="str">
        <f>"Q"&amp;ROUNDUP(MONTH(SalesData[[#This Row],[Order Date]])/3,0)</f>
        <v>Q4</v>
      </c>
      <c r="E1493" s="7">
        <f>MONTH(SalesData[[#This Row],[Order Date]])</f>
        <v>11</v>
      </c>
      <c r="F1493" s="6" t="str">
        <f>TEXT(SalesData[[#This Row],[Order Date]],"mmm")</f>
        <v>Nov</v>
      </c>
      <c r="G1493" s="8" t="s">
        <v>21</v>
      </c>
      <c r="H1493" s="8" t="s">
        <v>42</v>
      </c>
      <c r="I1493" s="8" t="s">
        <v>45</v>
      </c>
      <c r="J1493" s="8" t="s">
        <v>36</v>
      </c>
      <c r="K1493" s="8" t="s">
        <v>51</v>
      </c>
      <c r="L1493" s="8" t="s">
        <v>52</v>
      </c>
      <c r="M1493" s="7">
        <v>15</v>
      </c>
      <c r="N1493" s="2">
        <v>51.05</v>
      </c>
      <c r="O1493" s="9">
        <v>0.1</v>
      </c>
      <c r="P1493" s="2">
        <v>21.95</v>
      </c>
      <c r="Q1493" s="2">
        <f t="shared" si="92"/>
        <v>689.17500000000007</v>
      </c>
      <c r="R1493" s="2">
        <f t="shared" si="93"/>
        <v>329.25</v>
      </c>
      <c r="S1493" s="2">
        <f t="shared" si="94"/>
        <v>359.92500000000007</v>
      </c>
      <c r="T1493" s="6">
        <f t="shared" si="95"/>
        <v>0.52225486995320491</v>
      </c>
    </row>
    <row r="1494" spans="1:20" ht="15.6" x14ac:dyDescent="0.3">
      <c r="A1494" s="3" t="s">
        <v>1563</v>
      </c>
      <c r="B1494" s="4">
        <v>46298</v>
      </c>
      <c r="C1494" s="5">
        <f>YEAR(SalesData[[#This Row],[Order Date]])</f>
        <v>2026</v>
      </c>
      <c r="D1494" s="6" t="str">
        <f>"Q"&amp;ROUNDUP(MONTH(SalesData[[#This Row],[Order Date]])/3,0)</f>
        <v>Q4</v>
      </c>
      <c r="E1494" s="7">
        <f>MONTH(SalesData[[#This Row],[Order Date]])</f>
        <v>10</v>
      </c>
      <c r="F1494" s="6" t="str">
        <f>TEXT(SalesData[[#This Row],[Order Date]],"mmm")</f>
        <v>Oct</v>
      </c>
      <c r="G1494" s="8" t="s">
        <v>21</v>
      </c>
      <c r="H1494" s="8" t="s">
        <v>44</v>
      </c>
      <c r="I1494" s="8" t="s">
        <v>23</v>
      </c>
      <c r="J1494" s="8" t="s">
        <v>24</v>
      </c>
      <c r="K1494" s="8" t="s">
        <v>39</v>
      </c>
      <c r="L1494" s="8" t="s">
        <v>40</v>
      </c>
      <c r="M1494" s="7">
        <v>2</v>
      </c>
      <c r="N1494" s="2">
        <v>192.99</v>
      </c>
      <c r="O1494" s="9">
        <v>0</v>
      </c>
      <c r="P1494" s="2">
        <v>101.73</v>
      </c>
      <c r="Q1494" s="2">
        <f t="shared" si="92"/>
        <v>385.98</v>
      </c>
      <c r="R1494" s="2">
        <f t="shared" si="93"/>
        <v>203.46</v>
      </c>
      <c r="S1494" s="2">
        <f t="shared" si="94"/>
        <v>182.52</v>
      </c>
      <c r="T1494" s="6">
        <f t="shared" si="95"/>
        <v>0.47287424218871443</v>
      </c>
    </row>
    <row r="1495" spans="1:20" ht="15.6" x14ac:dyDescent="0.3">
      <c r="A1495" s="3" t="s">
        <v>1564</v>
      </c>
      <c r="B1495" s="4">
        <v>46104</v>
      </c>
      <c r="C1495" s="5">
        <f>YEAR(SalesData[[#This Row],[Order Date]])</f>
        <v>2026</v>
      </c>
      <c r="D1495" s="6" t="str">
        <f>"Q"&amp;ROUNDUP(MONTH(SalesData[[#This Row],[Order Date]])/3,0)</f>
        <v>Q1</v>
      </c>
      <c r="E1495" s="7">
        <f>MONTH(SalesData[[#This Row],[Order Date]])</f>
        <v>3</v>
      </c>
      <c r="F1495" s="6" t="str">
        <f>TEXT(SalesData[[#This Row],[Order Date]],"mmm")</f>
        <v>Mar</v>
      </c>
      <c r="G1495" s="8" t="s">
        <v>54</v>
      </c>
      <c r="H1495" s="8" t="s">
        <v>57</v>
      </c>
      <c r="I1495" s="8" t="s">
        <v>48</v>
      </c>
      <c r="J1495" s="8" t="s">
        <v>24</v>
      </c>
      <c r="K1495" s="8" t="s">
        <v>32</v>
      </c>
      <c r="L1495" s="8" t="s">
        <v>65</v>
      </c>
      <c r="M1495" s="7">
        <v>1</v>
      </c>
      <c r="N1495" s="2">
        <v>45.84</v>
      </c>
      <c r="O1495" s="9">
        <v>0</v>
      </c>
      <c r="P1495" s="2">
        <v>18.079999999999998</v>
      </c>
      <c r="Q1495" s="2">
        <f t="shared" si="92"/>
        <v>45.84</v>
      </c>
      <c r="R1495" s="2">
        <f t="shared" si="93"/>
        <v>18.079999999999998</v>
      </c>
      <c r="S1495" s="2">
        <f t="shared" si="94"/>
        <v>27.760000000000005</v>
      </c>
      <c r="T1495" s="6">
        <f t="shared" si="95"/>
        <v>0.605584642233857</v>
      </c>
    </row>
    <row r="1496" spans="1:20" ht="15.6" x14ac:dyDescent="0.3">
      <c r="A1496" s="3" t="s">
        <v>1565</v>
      </c>
      <c r="B1496" s="4">
        <v>46187</v>
      </c>
      <c r="C1496" s="5">
        <f>YEAR(SalesData[[#This Row],[Order Date]])</f>
        <v>2026</v>
      </c>
      <c r="D1496" s="6" t="str">
        <f>"Q"&amp;ROUNDUP(MONTH(SalesData[[#This Row],[Order Date]])/3,0)</f>
        <v>Q2</v>
      </c>
      <c r="E1496" s="7">
        <f>MONTH(SalesData[[#This Row],[Order Date]])</f>
        <v>6</v>
      </c>
      <c r="F1496" s="6" t="str">
        <f>TEXT(SalesData[[#This Row],[Order Date]],"mmm")</f>
        <v>Jun</v>
      </c>
      <c r="G1496" s="8" t="s">
        <v>28</v>
      </c>
      <c r="H1496" s="8" t="s">
        <v>86</v>
      </c>
      <c r="I1496" s="8" t="s">
        <v>30</v>
      </c>
      <c r="J1496" s="8" t="s">
        <v>24</v>
      </c>
      <c r="K1496" s="8" t="s">
        <v>39</v>
      </c>
      <c r="L1496" s="8" t="s">
        <v>125</v>
      </c>
      <c r="M1496" s="7">
        <v>4</v>
      </c>
      <c r="N1496" s="2">
        <v>348.96</v>
      </c>
      <c r="O1496" s="9">
        <v>0.15</v>
      </c>
      <c r="P1496" s="2">
        <v>197.02</v>
      </c>
      <c r="Q1496" s="2">
        <f t="shared" si="92"/>
        <v>1186.4639999999999</v>
      </c>
      <c r="R1496" s="2">
        <f t="shared" si="93"/>
        <v>788.08</v>
      </c>
      <c r="S1496" s="2">
        <f t="shared" si="94"/>
        <v>398.3839999999999</v>
      </c>
      <c r="T1496" s="6">
        <f t="shared" si="95"/>
        <v>0.3357741996385899</v>
      </c>
    </row>
    <row r="1497" spans="1:20" ht="15.6" x14ac:dyDescent="0.3">
      <c r="A1497" s="3" t="s">
        <v>1566</v>
      </c>
      <c r="B1497" s="4">
        <v>46227</v>
      </c>
      <c r="C1497" s="5">
        <f>YEAR(SalesData[[#This Row],[Order Date]])</f>
        <v>2026</v>
      </c>
      <c r="D1497" s="6" t="str">
        <f>"Q"&amp;ROUNDUP(MONTH(SalesData[[#This Row],[Order Date]])/3,0)</f>
        <v>Q3</v>
      </c>
      <c r="E1497" s="7">
        <f>MONTH(SalesData[[#This Row],[Order Date]])</f>
        <v>7</v>
      </c>
      <c r="F1497" s="6" t="str">
        <f>TEXT(SalesData[[#This Row],[Order Date]],"mmm")</f>
        <v>Jul</v>
      </c>
      <c r="G1497" s="8" t="s">
        <v>28</v>
      </c>
      <c r="H1497" s="8" t="s">
        <v>29</v>
      </c>
      <c r="I1497" s="8" t="s">
        <v>45</v>
      </c>
      <c r="J1497" s="8" t="s">
        <v>36</v>
      </c>
      <c r="K1497" s="8" t="s">
        <v>32</v>
      </c>
      <c r="L1497" s="8" t="s">
        <v>37</v>
      </c>
      <c r="M1497" s="7">
        <v>8</v>
      </c>
      <c r="N1497" s="2">
        <v>136.13</v>
      </c>
      <c r="O1497" s="9">
        <v>0.1</v>
      </c>
      <c r="P1497" s="2">
        <v>66.55</v>
      </c>
      <c r="Q1497" s="2">
        <f t="shared" si="92"/>
        <v>980.13599999999997</v>
      </c>
      <c r="R1497" s="2">
        <f t="shared" si="93"/>
        <v>532.4</v>
      </c>
      <c r="S1497" s="2">
        <f t="shared" si="94"/>
        <v>447.73599999999999</v>
      </c>
      <c r="T1497" s="6">
        <f t="shared" si="95"/>
        <v>0.45681007533648393</v>
      </c>
    </row>
    <row r="1498" spans="1:20" ht="15.6" x14ac:dyDescent="0.3">
      <c r="A1498" s="3" t="s">
        <v>1567</v>
      </c>
      <c r="B1498" s="4">
        <v>46366</v>
      </c>
      <c r="C1498" s="5">
        <f>YEAR(SalesData[[#This Row],[Order Date]])</f>
        <v>2026</v>
      </c>
      <c r="D1498" s="6" t="str">
        <f>"Q"&amp;ROUNDUP(MONTH(SalesData[[#This Row],[Order Date]])/3,0)</f>
        <v>Q4</v>
      </c>
      <c r="E1498" s="7">
        <f>MONTH(SalesData[[#This Row],[Order Date]])</f>
        <v>12</v>
      </c>
      <c r="F1498" s="6" t="str">
        <f>TEXT(SalesData[[#This Row],[Order Date]],"mmm")</f>
        <v>Dec</v>
      </c>
      <c r="G1498" s="8" t="s">
        <v>54</v>
      </c>
      <c r="H1498" s="8" t="s">
        <v>57</v>
      </c>
      <c r="I1498" s="8" t="s">
        <v>23</v>
      </c>
      <c r="J1498" s="8" t="s">
        <v>31</v>
      </c>
      <c r="K1498" s="8" t="s">
        <v>51</v>
      </c>
      <c r="L1498" s="8" t="s">
        <v>72</v>
      </c>
      <c r="M1498" s="7">
        <v>3</v>
      </c>
      <c r="N1498" s="2">
        <v>39.979999999999997</v>
      </c>
      <c r="O1498" s="9">
        <v>0.1</v>
      </c>
      <c r="P1498" s="2">
        <v>16.989999999999998</v>
      </c>
      <c r="Q1498" s="2">
        <f t="shared" si="92"/>
        <v>107.946</v>
      </c>
      <c r="R1498" s="2">
        <f t="shared" si="93"/>
        <v>50.97</v>
      </c>
      <c r="S1498" s="2">
        <f t="shared" si="94"/>
        <v>56.975999999999999</v>
      </c>
      <c r="T1498" s="6">
        <f t="shared" si="95"/>
        <v>0.52781946528819967</v>
      </c>
    </row>
    <row r="1499" spans="1:20" ht="15.6" x14ac:dyDescent="0.3">
      <c r="A1499" s="3" t="s">
        <v>1568</v>
      </c>
      <c r="B1499" s="4">
        <v>46318</v>
      </c>
      <c r="C1499" s="5">
        <f>YEAR(SalesData[[#This Row],[Order Date]])</f>
        <v>2026</v>
      </c>
      <c r="D1499" s="6" t="str">
        <f>"Q"&amp;ROUNDUP(MONTH(SalesData[[#This Row],[Order Date]])/3,0)</f>
        <v>Q4</v>
      </c>
      <c r="E1499" s="7">
        <f>MONTH(SalesData[[#This Row],[Order Date]])</f>
        <v>10</v>
      </c>
      <c r="F1499" s="6" t="str">
        <f>TEXT(SalesData[[#This Row],[Order Date]],"mmm")</f>
        <v>Oct</v>
      </c>
      <c r="G1499" s="8" t="s">
        <v>21</v>
      </c>
      <c r="H1499" s="8" t="s">
        <v>22</v>
      </c>
      <c r="I1499" s="8" t="s">
        <v>23</v>
      </c>
      <c r="J1499" s="8" t="s">
        <v>31</v>
      </c>
      <c r="K1499" s="8" t="s">
        <v>98</v>
      </c>
      <c r="L1499" s="8" t="s">
        <v>99</v>
      </c>
      <c r="M1499" s="7">
        <v>1</v>
      </c>
      <c r="N1499" s="2">
        <v>123.6</v>
      </c>
      <c r="O1499" s="9">
        <v>0</v>
      </c>
      <c r="P1499" s="2">
        <v>67.3</v>
      </c>
      <c r="Q1499" s="2">
        <f t="shared" si="92"/>
        <v>123.6</v>
      </c>
      <c r="R1499" s="2">
        <f t="shared" si="93"/>
        <v>67.3</v>
      </c>
      <c r="S1499" s="2">
        <f t="shared" si="94"/>
        <v>56.3</v>
      </c>
      <c r="T1499" s="6">
        <f t="shared" si="95"/>
        <v>0.45550161812297735</v>
      </c>
    </row>
    <row r="1500" spans="1:20" ht="15.6" x14ac:dyDescent="0.3">
      <c r="A1500" s="3" t="s">
        <v>1569</v>
      </c>
      <c r="B1500" s="4">
        <v>46366</v>
      </c>
      <c r="C1500" s="5">
        <f>YEAR(SalesData[[#This Row],[Order Date]])</f>
        <v>2026</v>
      </c>
      <c r="D1500" s="6" t="str">
        <f>"Q"&amp;ROUNDUP(MONTH(SalesData[[#This Row],[Order Date]])/3,0)</f>
        <v>Q4</v>
      </c>
      <c r="E1500" s="7">
        <f>MONTH(SalesData[[#This Row],[Order Date]])</f>
        <v>12</v>
      </c>
      <c r="F1500" s="6" t="str">
        <f>TEXT(SalesData[[#This Row],[Order Date]],"mmm")</f>
        <v>Dec</v>
      </c>
      <c r="G1500" s="8" t="s">
        <v>21</v>
      </c>
      <c r="H1500" s="8" t="s">
        <v>44</v>
      </c>
      <c r="I1500" s="8" t="s">
        <v>48</v>
      </c>
      <c r="J1500" s="8" t="s">
        <v>36</v>
      </c>
      <c r="K1500" s="8" t="s">
        <v>25</v>
      </c>
      <c r="L1500" s="8" t="s">
        <v>70</v>
      </c>
      <c r="M1500" s="7">
        <v>3</v>
      </c>
      <c r="N1500" s="2">
        <v>144.16</v>
      </c>
      <c r="O1500" s="9">
        <v>0</v>
      </c>
      <c r="P1500" s="2">
        <v>77.36</v>
      </c>
      <c r="Q1500" s="2">
        <f t="shared" si="92"/>
        <v>432.48</v>
      </c>
      <c r="R1500" s="2">
        <f t="shared" si="93"/>
        <v>232.07999999999998</v>
      </c>
      <c r="S1500" s="2">
        <f t="shared" si="94"/>
        <v>200.40000000000003</v>
      </c>
      <c r="T1500" s="6">
        <f t="shared" si="95"/>
        <v>0.46337402885682583</v>
      </c>
    </row>
    <row r="1501" spans="1:20" ht="15.6" x14ac:dyDescent="0.3">
      <c r="A1501" s="3" t="s">
        <v>1570</v>
      </c>
      <c r="B1501" s="4">
        <v>46183</v>
      </c>
      <c r="C1501" s="5">
        <f>YEAR(SalesData[[#This Row],[Order Date]])</f>
        <v>2026</v>
      </c>
      <c r="D1501" s="6" t="str">
        <f>"Q"&amp;ROUNDUP(MONTH(SalesData[[#This Row],[Order Date]])/3,0)</f>
        <v>Q2</v>
      </c>
      <c r="E1501" s="7">
        <f>MONTH(SalesData[[#This Row],[Order Date]])</f>
        <v>6</v>
      </c>
      <c r="F1501" s="6" t="str">
        <f>TEXT(SalesData[[#This Row],[Order Date]],"mmm")</f>
        <v>Jun</v>
      </c>
      <c r="G1501" s="8" t="s">
        <v>28</v>
      </c>
      <c r="H1501" s="8" t="s">
        <v>29</v>
      </c>
      <c r="I1501" s="8" t="s">
        <v>48</v>
      </c>
      <c r="J1501" s="8" t="s">
        <v>24</v>
      </c>
      <c r="K1501" s="8" t="s">
        <v>32</v>
      </c>
      <c r="L1501" s="8" t="s">
        <v>46</v>
      </c>
      <c r="M1501" s="7">
        <v>2</v>
      </c>
      <c r="N1501" s="2">
        <v>164.77</v>
      </c>
      <c r="O1501" s="9">
        <v>0</v>
      </c>
      <c r="P1501" s="2">
        <v>89.07</v>
      </c>
      <c r="Q1501" s="2">
        <f t="shared" si="92"/>
        <v>329.54</v>
      </c>
      <c r="R1501" s="2">
        <f t="shared" si="93"/>
        <v>178.14</v>
      </c>
      <c r="S1501" s="2">
        <f t="shared" si="94"/>
        <v>151.40000000000003</v>
      </c>
      <c r="T1501" s="6">
        <f t="shared" si="95"/>
        <v>0.45942829398555568</v>
      </c>
    </row>
    <row r="1502" spans="1:20" ht="15.6" x14ac:dyDescent="0.3">
      <c r="A1502" s="3" t="s">
        <v>1571</v>
      </c>
      <c r="B1502" s="4">
        <v>46150</v>
      </c>
      <c r="C1502" s="5">
        <f>YEAR(SalesData[[#This Row],[Order Date]])</f>
        <v>2026</v>
      </c>
      <c r="D1502" s="6" t="str">
        <f>"Q"&amp;ROUNDUP(MONTH(SalesData[[#This Row],[Order Date]])/3,0)</f>
        <v>Q2</v>
      </c>
      <c r="E1502" s="7">
        <f>MONTH(SalesData[[#This Row],[Order Date]])</f>
        <v>5</v>
      </c>
      <c r="F1502" s="6" t="str">
        <f>TEXT(SalesData[[#This Row],[Order Date]],"mmm")</f>
        <v>May</v>
      </c>
      <c r="G1502" s="8" t="s">
        <v>21</v>
      </c>
      <c r="H1502" s="8" t="s">
        <v>22</v>
      </c>
      <c r="I1502" s="8" t="s">
        <v>45</v>
      </c>
      <c r="J1502" s="8" t="s">
        <v>36</v>
      </c>
      <c r="K1502" s="8" t="s">
        <v>32</v>
      </c>
      <c r="L1502" s="8" t="s">
        <v>46</v>
      </c>
      <c r="M1502" s="7">
        <v>10</v>
      </c>
      <c r="N1502" s="2">
        <v>168.55</v>
      </c>
      <c r="O1502" s="9">
        <v>0.1</v>
      </c>
      <c r="P1502" s="2">
        <v>88.85</v>
      </c>
      <c r="Q1502" s="2">
        <f t="shared" si="92"/>
        <v>1516.95</v>
      </c>
      <c r="R1502" s="2">
        <f t="shared" si="93"/>
        <v>888.5</v>
      </c>
      <c r="S1502" s="2">
        <f t="shared" si="94"/>
        <v>628.45000000000005</v>
      </c>
      <c r="T1502" s="6">
        <f t="shared" si="95"/>
        <v>0.41428524341606515</v>
      </c>
    </row>
    <row r="1503" spans="1:20" ht="15.6" x14ac:dyDescent="0.3">
      <c r="A1503" s="3" t="s">
        <v>1572</v>
      </c>
      <c r="B1503" s="4">
        <v>46357</v>
      </c>
      <c r="C1503" s="5">
        <f>YEAR(SalesData[[#This Row],[Order Date]])</f>
        <v>2026</v>
      </c>
      <c r="D1503" s="6" t="str">
        <f>"Q"&amp;ROUNDUP(MONTH(SalesData[[#This Row],[Order Date]])/3,0)</f>
        <v>Q4</v>
      </c>
      <c r="E1503" s="7">
        <f>MONTH(SalesData[[#This Row],[Order Date]])</f>
        <v>12</v>
      </c>
      <c r="F1503" s="6" t="str">
        <f>TEXT(SalesData[[#This Row],[Order Date]],"mmm")</f>
        <v>Dec</v>
      </c>
      <c r="G1503" s="8" t="s">
        <v>21</v>
      </c>
      <c r="H1503" s="8" t="s">
        <v>42</v>
      </c>
      <c r="I1503" s="8" t="s">
        <v>30</v>
      </c>
      <c r="J1503" s="8" t="s">
        <v>36</v>
      </c>
      <c r="K1503" s="8" t="s">
        <v>51</v>
      </c>
      <c r="L1503" s="8" t="s">
        <v>52</v>
      </c>
      <c r="M1503" s="7">
        <v>2</v>
      </c>
      <c r="N1503" s="2">
        <v>51.83</v>
      </c>
      <c r="O1503" s="9">
        <v>0.15</v>
      </c>
      <c r="P1503" s="2">
        <v>22.02</v>
      </c>
      <c r="Q1503" s="2">
        <f t="shared" si="92"/>
        <v>88.11099999999999</v>
      </c>
      <c r="R1503" s="2">
        <f t="shared" si="93"/>
        <v>44.04</v>
      </c>
      <c r="S1503" s="2">
        <f t="shared" si="94"/>
        <v>44.070999999999991</v>
      </c>
      <c r="T1503" s="6">
        <f t="shared" si="95"/>
        <v>0.50017591447151888</v>
      </c>
    </row>
    <row r="1504" spans="1:20" ht="15.6" x14ac:dyDescent="0.3">
      <c r="A1504" s="3" t="s">
        <v>1573</v>
      </c>
      <c r="B1504" s="4">
        <v>46231</v>
      </c>
      <c r="C1504" s="5">
        <f>YEAR(SalesData[[#This Row],[Order Date]])</f>
        <v>2026</v>
      </c>
      <c r="D1504" s="6" t="str">
        <f>"Q"&amp;ROUNDUP(MONTH(SalesData[[#This Row],[Order Date]])/3,0)</f>
        <v>Q3</v>
      </c>
      <c r="E1504" s="7">
        <f>MONTH(SalesData[[#This Row],[Order Date]])</f>
        <v>7</v>
      </c>
      <c r="F1504" s="6" t="str">
        <f>TEXT(SalesData[[#This Row],[Order Date]],"mmm")</f>
        <v>Jul</v>
      </c>
      <c r="G1504" s="8" t="s">
        <v>61</v>
      </c>
      <c r="H1504" s="8" t="s">
        <v>108</v>
      </c>
      <c r="I1504" s="8" t="s">
        <v>23</v>
      </c>
      <c r="J1504" s="8" t="s">
        <v>36</v>
      </c>
      <c r="K1504" s="8" t="s">
        <v>25</v>
      </c>
      <c r="L1504" s="8" t="s">
        <v>74</v>
      </c>
      <c r="M1504" s="7">
        <v>3</v>
      </c>
      <c r="N1504" s="2">
        <v>93.01</v>
      </c>
      <c r="O1504" s="9">
        <v>0.15</v>
      </c>
      <c r="P1504" s="2">
        <v>46.68</v>
      </c>
      <c r="Q1504" s="2">
        <f t="shared" si="92"/>
        <v>237.17550000000003</v>
      </c>
      <c r="R1504" s="2">
        <f t="shared" si="93"/>
        <v>140.04</v>
      </c>
      <c r="S1504" s="2">
        <f t="shared" si="94"/>
        <v>97.135500000000036</v>
      </c>
      <c r="T1504" s="6">
        <f t="shared" si="95"/>
        <v>0.4095511551572571</v>
      </c>
    </row>
    <row r="1505" spans="1:20" ht="15.6" x14ac:dyDescent="0.3">
      <c r="A1505" s="3" t="s">
        <v>1574</v>
      </c>
      <c r="B1505" s="4">
        <v>46152</v>
      </c>
      <c r="C1505" s="5">
        <f>YEAR(SalesData[[#This Row],[Order Date]])</f>
        <v>2026</v>
      </c>
      <c r="D1505" s="6" t="str">
        <f>"Q"&amp;ROUNDUP(MONTH(SalesData[[#This Row],[Order Date]])/3,0)</f>
        <v>Q2</v>
      </c>
      <c r="E1505" s="7">
        <f>MONTH(SalesData[[#This Row],[Order Date]])</f>
        <v>5</v>
      </c>
      <c r="F1505" s="6" t="str">
        <f>TEXT(SalesData[[#This Row],[Order Date]],"mmm")</f>
        <v>May</v>
      </c>
      <c r="G1505" s="8" t="s">
        <v>54</v>
      </c>
      <c r="H1505" s="8" t="s">
        <v>92</v>
      </c>
      <c r="I1505" s="8" t="s">
        <v>48</v>
      </c>
      <c r="J1505" s="8" t="s">
        <v>31</v>
      </c>
      <c r="K1505" s="8" t="s">
        <v>51</v>
      </c>
      <c r="L1505" s="8" t="s">
        <v>52</v>
      </c>
      <c r="M1505" s="7">
        <v>2</v>
      </c>
      <c r="N1505" s="2">
        <v>50.93</v>
      </c>
      <c r="O1505" s="9">
        <v>0</v>
      </c>
      <c r="P1505" s="2">
        <v>22.91</v>
      </c>
      <c r="Q1505" s="2">
        <f t="shared" si="92"/>
        <v>101.86</v>
      </c>
      <c r="R1505" s="2">
        <f t="shared" si="93"/>
        <v>45.82</v>
      </c>
      <c r="S1505" s="2">
        <f t="shared" si="94"/>
        <v>56.04</v>
      </c>
      <c r="T1505" s="6">
        <f t="shared" si="95"/>
        <v>0.55016689573924993</v>
      </c>
    </row>
    <row r="1506" spans="1:20" ht="15.6" x14ac:dyDescent="0.3">
      <c r="A1506" s="3" t="s">
        <v>1575</v>
      </c>
      <c r="B1506" s="4">
        <v>46224</v>
      </c>
      <c r="C1506" s="5">
        <f>YEAR(SalesData[[#This Row],[Order Date]])</f>
        <v>2026</v>
      </c>
      <c r="D1506" s="6" t="str">
        <f>"Q"&amp;ROUNDUP(MONTH(SalesData[[#This Row],[Order Date]])/3,0)</f>
        <v>Q3</v>
      </c>
      <c r="E1506" s="7">
        <f>MONTH(SalesData[[#This Row],[Order Date]])</f>
        <v>7</v>
      </c>
      <c r="F1506" s="6" t="str">
        <f>TEXT(SalesData[[#This Row],[Order Date]],"mmm")</f>
        <v>Jul</v>
      </c>
      <c r="G1506" s="8" t="s">
        <v>61</v>
      </c>
      <c r="H1506" s="8" t="s">
        <v>76</v>
      </c>
      <c r="I1506" s="8" t="s">
        <v>48</v>
      </c>
      <c r="J1506" s="8" t="s">
        <v>31</v>
      </c>
      <c r="K1506" s="8" t="s">
        <v>25</v>
      </c>
      <c r="L1506" s="8" t="s">
        <v>70</v>
      </c>
      <c r="M1506" s="7">
        <v>1</v>
      </c>
      <c r="N1506" s="2">
        <v>143.69</v>
      </c>
      <c r="O1506" s="9">
        <v>0</v>
      </c>
      <c r="P1506" s="2">
        <v>80.87</v>
      </c>
      <c r="Q1506" s="2">
        <f t="shared" si="92"/>
        <v>143.69</v>
      </c>
      <c r="R1506" s="2">
        <f t="shared" si="93"/>
        <v>80.87</v>
      </c>
      <c r="S1506" s="2">
        <f t="shared" si="94"/>
        <v>62.819999999999993</v>
      </c>
      <c r="T1506" s="6">
        <f t="shared" si="95"/>
        <v>0.43719117544714309</v>
      </c>
    </row>
    <row r="1507" spans="1:20" ht="15.6" x14ac:dyDescent="0.3">
      <c r="A1507" s="3" t="s">
        <v>1576</v>
      </c>
      <c r="B1507" s="4">
        <v>46251</v>
      </c>
      <c r="C1507" s="5">
        <f>YEAR(SalesData[[#This Row],[Order Date]])</f>
        <v>2026</v>
      </c>
      <c r="D1507" s="6" t="str">
        <f>"Q"&amp;ROUNDUP(MONTH(SalesData[[#This Row],[Order Date]])/3,0)</f>
        <v>Q3</v>
      </c>
      <c r="E1507" s="7">
        <f>MONTH(SalesData[[#This Row],[Order Date]])</f>
        <v>8</v>
      </c>
      <c r="F1507" s="6" t="str">
        <f>TEXT(SalesData[[#This Row],[Order Date]],"mmm")</f>
        <v>Aug</v>
      </c>
      <c r="G1507" s="8" t="s">
        <v>54</v>
      </c>
      <c r="H1507" s="8" t="s">
        <v>57</v>
      </c>
      <c r="I1507" s="8" t="s">
        <v>23</v>
      </c>
      <c r="J1507" s="8" t="s">
        <v>31</v>
      </c>
      <c r="K1507" s="8" t="s">
        <v>51</v>
      </c>
      <c r="L1507" s="8" t="s">
        <v>58</v>
      </c>
      <c r="M1507" s="7">
        <v>3</v>
      </c>
      <c r="N1507" s="2">
        <v>104.96</v>
      </c>
      <c r="O1507" s="9">
        <v>0.05</v>
      </c>
      <c r="P1507" s="2">
        <v>51.66</v>
      </c>
      <c r="Q1507" s="2">
        <f t="shared" si="92"/>
        <v>299.13599999999997</v>
      </c>
      <c r="R1507" s="2">
        <f t="shared" si="93"/>
        <v>154.97999999999999</v>
      </c>
      <c r="S1507" s="2">
        <f t="shared" si="94"/>
        <v>144.15599999999998</v>
      </c>
      <c r="T1507" s="6">
        <f t="shared" si="95"/>
        <v>0.48190789473684209</v>
      </c>
    </row>
    <row r="1508" spans="1:20" ht="15.6" x14ac:dyDescent="0.3">
      <c r="A1508" s="3" t="s">
        <v>1577</v>
      </c>
      <c r="B1508" s="4">
        <v>46335</v>
      </c>
      <c r="C1508" s="5">
        <f>YEAR(SalesData[[#This Row],[Order Date]])</f>
        <v>2026</v>
      </c>
      <c r="D1508" s="6" t="str">
        <f>"Q"&amp;ROUNDUP(MONTH(SalesData[[#This Row],[Order Date]])/3,0)</f>
        <v>Q4</v>
      </c>
      <c r="E1508" s="7">
        <f>MONTH(SalesData[[#This Row],[Order Date]])</f>
        <v>11</v>
      </c>
      <c r="F1508" s="6" t="str">
        <f>TEXT(SalesData[[#This Row],[Order Date]],"mmm")</f>
        <v>Nov</v>
      </c>
      <c r="G1508" s="8" t="s">
        <v>28</v>
      </c>
      <c r="H1508" s="8" t="s">
        <v>86</v>
      </c>
      <c r="I1508" s="8" t="s">
        <v>48</v>
      </c>
      <c r="J1508" s="8" t="s">
        <v>24</v>
      </c>
      <c r="K1508" s="8" t="s">
        <v>98</v>
      </c>
      <c r="L1508" s="8" t="s">
        <v>131</v>
      </c>
      <c r="M1508" s="7">
        <v>4</v>
      </c>
      <c r="N1508" s="2">
        <v>39.82</v>
      </c>
      <c r="O1508" s="9">
        <v>0.2</v>
      </c>
      <c r="P1508" s="2">
        <v>14.98</v>
      </c>
      <c r="Q1508" s="2">
        <f t="shared" si="92"/>
        <v>127.42400000000001</v>
      </c>
      <c r="R1508" s="2">
        <f t="shared" si="93"/>
        <v>59.92</v>
      </c>
      <c r="S1508" s="2">
        <f t="shared" si="94"/>
        <v>67.504000000000005</v>
      </c>
      <c r="T1508" s="6">
        <f t="shared" si="95"/>
        <v>0.52975891511803119</v>
      </c>
    </row>
    <row r="1509" spans="1:20" ht="15.6" x14ac:dyDescent="0.3">
      <c r="A1509" s="3" t="s">
        <v>1578</v>
      </c>
      <c r="B1509" s="4">
        <v>46367</v>
      </c>
      <c r="C1509" s="5">
        <f>YEAR(SalesData[[#This Row],[Order Date]])</f>
        <v>2026</v>
      </c>
      <c r="D1509" s="6" t="str">
        <f>"Q"&amp;ROUNDUP(MONTH(SalesData[[#This Row],[Order Date]])/3,0)</f>
        <v>Q4</v>
      </c>
      <c r="E1509" s="7">
        <f>MONTH(SalesData[[#This Row],[Order Date]])</f>
        <v>12</v>
      </c>
      <c r="F1509" s="6" t="str">
        <f>TEXT(SalesData[[#This Row],[Order Date]],"mmm")</f>
        <v>Dec</v>
      </c>
      <c r="G1509" s="8" t="s">
        <v>61</v>
      </c>
      <c r="H1509" s="8" t="s">
        <v>76</v>
      </c>
      <c r="I1509" s="8" t="s">
        <v>30</v>
      </c>
      <c r="J1509" s="8" t="s">
        <v>24</v>
      </c>
      <c r="K1509" s="8" t="s">
        <v>32</v>
      </c>
      <c r="L1509" s="8" t="s">
        <v>46</v>
      </c>
      <c r="M1509" s="7">
        <v>1</v>
      </c>
      <c r="N1509" s="2">
        <v>164.29</v>
      </c>
      <c r="O1509" s="9">
        <v>0.05</v>
      </c>
      <c r="P1509" s="2">
        <v>88.66</v>
      </c>
      <c r="Q1509" s="2">
        <f t="shared" si="92"/>
        <v>156.07549999999998</v>
      </c>
      <c r="R1509" s="2">
        <f t="shared" si="93"/>
        <v>88.66</v>
      </c>
      <c r="S1509" s="2">
        <f t="shared" si="94"/>
        <v>67.41549999999998</v>
      </c>
      <c r="T1509" s="6">
        <f t="shared" si="95"/>
        <v>0.43194159237035917</v>
      </c>
    </row>
    <row r="1510" spans="1:20" ht="15.6" x14ac:dyDescent="0.3">
      <c r="A1510" s="3" t="s">
        <v>1579</v>
      </c>
      <c r="B1510" s="4">
        <v>46282</v>
      </c>
      <c r="C1510" s="5">
        <f>YEAR(SalesData[[#This Row],[Order Date]])</f>
        <v>2026</v>
      </c>
      <c r="D1510" s="6" t="str">
        <f>"Q"&amp;ROUNDUP(MONTH(SalesData[[#This Row],[Order Date]])/3,0)</f>
        <v>Q3</v>
      </c>
      <c r="E1510" s="7">
        <f>MONTH(SalesData[[#This Row],[Order Date]])</f>
        <v>9</v>
      </c>
      <c r="F1510" s="6" t="str">
        <f>TEXT(SalesData[[#This Row],[Order Date]],"mmm")</f>
        <v>Sep</v>
      </c>
      <c r="G1510" s="8" t="s">
        <v>21</v>
      </c>
      <c r="H1510" s="8" t="s">
        <v>89</v>
      </c>
      <c r="I1510" s="8" t="s">
        <v>48</v>
      </c>
      <c r="J1510" s="8" t="s">
        <v>31</v>
      </c>
      <c r="K1510" s="8" t="s">
        <v>39</v>
      </c>
      <c r="L1510" s="8" t="s">
        <v>67</v>
      </c>
      <c r="M1510" s="7">
        <v>2</v>
      </c>
      <c r="N1510" s="2">
        <v>121.25</v>
      </c>
      <c r="O1510" s="9">
        <v>0</v>
      </c>
      <c r="P1510" s="2">
        <v>61.5</v>
      </c>
      <c r="Q1510" s="2">
        <f t="shared" si="92"/>
        <v>242.5</v>
      </c>
      <c r="R1510" s="2">
        <f t="shared" si="93"/>
        <v>123</v>
      </c>
      <c r="S1510" s="2">
        <f t="shared" si="94"/>
        <v>119.5</v>
      </c>
      <c r="T1510" s="6">
        <f t="shared" si="95"/>
        <v>0.4927835051546392</v>
      </c>
    </row>
    <row r="1511" spans="1:20" ht="15.6" x14ac:dyDescent="0.3">
      <c r="A1511" s="3" t="s">
        <v>1580</v>
      </c>
      <c r="B1511" s="4">
        <v>46148</v>
      </c>
      <c r="C1511" s="5">
        <f>YEAR(SalesData[[#This Row],[Order Date]])</f>
        <v>2026</v>
      </c>
      <c r="D1511" s="6" t="str">
        <f>"Q"&amp;ROUNDUP(MONTH(SalesData[[#This Row],[Order Date]])/3,0)</f>
        <v>Q2</v>
      </c>
      <c r="E1511" s="7">
        <f>MONTH(SalesData[[#This Row],[Order Date]])</f>
        <v>5</v>
      </c>
      <c r="F1511" s="6" t="str">
        <f>TEXT(SalesData[[#This Row],[Order Date]],"mmm")</f>
        <v>May</v>
      </c>
      <c r="G1511" s="8" t="s">
        <v>61</v>
      </c>
      <c r="H1511" s="8" t="s">
        <v>108</v>
      </c>
      <c r="I1511" s="8" t="s">
        <v>30</v>
      </c>
      <c r="J1511" s="8" t="s">
        <v>36</v>
      </c>
      <c r="K1511" s="8" t="s">
        <v>51</v>
      </c>
      <c r="L1511" s="8" t="s">
        <v>52</v>
      </c>
      <c r="M1511" s="7">
        <v>1</v>
      </c>
      <c r="N1511" s="2">
        <v>51.44</v>
      </c>
      <c r="O1511" s="9">
        <v>0.1</v>
      </c>
      <c r="P1511" s="2">
        <v>22.88</v>
      </c>
      <c r="Q1511" s="2">
        <f t="shared" si="92"/>
        <v>46.295999999999999</v>
      </c>
      <c r="R1511" s="2">
        <f t="shared" si="93"/>
        <v>22.88</v>
      </c>
      <c r="S1511" s="2">
        <f t="shared" si="94"/>
        <v>23.416</v>
      </c>
      <c r="T1511" s="6">
        <f t="shared" si="95"/>
        <v>0.50578883704855715</v>
      </c>
    </row>
    <row r="1512" spans="1:20" ht="15.6" x14ac:dyDescent="0.3">
      <c r="A1512" s="3" t="s">
        <v>1581</v>
      </c>
      <c r="B1512" s="4">
        <v>46164</v>
      </c>
      <c r="C1512" s="5">
        <f>YEAR(SalesData[[#This Row],[Order Date]])</f>
        <v>2026</v>
      </c>
      <c r="D1512" s="6" t="str">
        <f>"Q"&amp;ROUNDUP(MONTH(SalesData[[#This Row],[Order Date]])/3,0)</f>
        <v>Q2</v>
      </c>
      <c r="E1512" s="7">
        <f>MONTH(SalesData[[#This Row],[Order Date]])</f>
        <v>5</v>
      </c>
      <c r="F1512" s="6" t="str">
        <f>TEXT(SalesData[[#This Row],[Order Date]],"mmm")</f>
        <v>May</v>
      </c>
      <c r="G1512" s="8" t="s">
        <v>21</v>
      </c>
      <c r="H1512" s="8" t="s">
        <v>42</v>
      </c>
      <c r="I1512" s="8" t="s">
        <v>23</v>
      </c>
      <c r="J1512" s="8" t="s">
        <v>24</v>
      </c>
      <c r="K1512" s="8" t="s">
        <v>25</v>
      </c>
      <c r="L1512" s="8" t="s">
        <v>74</v>
      </c>
      <c r="M1512" s="7">
        <v>2</v>
      </c>
      <c r="N1512" s="2">
        <v>93.55</v>
      </c>
      <c r="O1512" s="9">
        <v>0</v>
      </c>
      <c r="P1512" s="2">
        <v>44.31</v>
      </c>
      <c r="Q1512" s="2">
        <f t="shared" si="92"/>
        <v>187.1</v>
      </c>
      <c r="R1512" s="2">
        <f t="shared" si="93"/>
        <v>88.62</v>
      </c>
      <c r="S1512" s="2">
        <f t="shared" si="94"/>
        <v>98.47999999999999</v>
      </c>
      <c r="T1512" s="6">
        <f t="shared" si="95"/>
        <v>0.52634954569748793</v>
      </c>
    </row>
    <row r="1513" spans="1:20" ht="15.6" x14ac:dyDescent="0.3">
      <c r="A1513" s="3" t="s">
        <v>1582</v>
      </c>
      <c r="B1513" s="4">
        <v>46335</v>
      </c>
      <c r="C1513" s="5">
        <f>YEAR(SalesData[[#This Row],[Order Date]])</f>
        <v>2026</v>
      </c>
      <c r="D1513" s="6" t="str">
        <f>"Q"&amp;ROUNDUP(MONTH(SalesData[[#This Row],[Order Date]])/3,0)</f>
        <v>Q4</v>
      </c>
      <c r="E1513" s="7">
        <f>MONTH(SalesData[[#This Row],[Order Date]])</f>
        <v>11</v>
      </c>
      <c r="F1513" s="6" t="str">
        <f>TEXT(SalesData[[#This Row],[Order Date]],"mmm")</f>
        <v>Nov</v>
      </c>
      <c r="G1513" s="8" t="s">
        <v>21</v>
      </c>
      <c r="H1513" s="8" t="s">
        <v>42</v>
      </c>
      <c r="I1513" s="8" t="s">
        <v>23</v>
      </c>
      <c r="J1513" s="8" t="s">
        <v>31</v>
      </c>
      <c r="K1513" s="8" t="s">
        <v>25</v>
      </c>
      <c r="L1513" s="8" t="s">
        <v>26</v>
      </c>
      <c r="M1513" s="7">
        <v>1</v>
      </c>
      <c r="N1513" s="2">
        <v>152.05000000000001</v>
      </c>
      <c r="O1513" s="9">
        <v>0.15</v>
      </c>
      <c r="P1513" s="2">
        <v>80.56</v>
      </c>
      <c r="Q1513" s="2">
        <f t="shared" si="92"/>
        <v>129.24250000000001</v>
      </c>
      <c r="R1513" s="2">
        <f t="shared" si="93"/>
        <v>80.56</v>
      </c>
      <c r="S1513" s="2">
        <f t="shared" si="94"/>
        <v>48.682500000000005</v>
      </c>
      <c r="T1513" s="6">
        <f t="shared" si="95"/>
        <v>0.37667562914675901</v>
      </c>
    </row>
    <row r="1514" spans="1:20" ht="15.6" x14ac:dyDescent="0.3">
      <c r="A1514" s="3" t="s">
        <v>1583</v>
      </c>
      <c r="B1514" s="4">
        <v>46197</v>
      </c>
      <c r="C1514" s="5">
        <f>YEAR(SalesData[[#This Row],[Order Date]])</f>
        <v>2026</v>
      </c>
      <c r="D1514" s="6" t="str">
        <f>"Q"&amp;ROUNDUP(MONTH(SalesData[[#This Row],[Order Date]])/3,0)</f>
        <v>Q2</v>
      </c>
      <c r="E1514" s="7">
        <f>MONTH(SalesData[[#This Row],[Order Date]])</f>
        <v>6</v>
      </c>
      <c r="F1514" s="6" t="str">
        <f>TEXT(SalesData[[#This Row],[Order Date]],"mmm")</f>
        <v>Jun</v>
      </c>
      <c r="G1514" s="8" t="s">
        <v>61</v>
      </c>
      <c r="H1514" s="8" t="s">
        <v>62</v>
      </c>
      <c r="I1514" s="8" t="s">
        <v>30</v>
      </c>
      <c r="J1514" s="8" t="s">
        <v>24</v>
      </c>
      <c r="K1514" s="8" t="s">
        <v>51</v>
      </c>
      <c r="L1514" s="8" t="s">
        <v>95</v>
      </c>
      <c r="M1514" s="7">
        <v>1</v>
      </c>
      <c r="N1514" s="2">
        <v>82.7</v>
      </c>
      <c r="O1514" s="9">
        <v>0.05</v>
      </c>
      <c r="P1514" s="2">
        <v>42.16</v>
      </c>
      <c r="Q1514" s="2">
        <f t="shared" si="92"/>
        <v>78.564999999999998</v>
      </c>
      <c r="R1514" s="2">
        <f t="shared" si="93"/>
        <v>42.16</v>
      </c>
      <c r="S1514" s="2">
        <f t="shared" si="94"/>
        <v>36.405000000000001</v>
      </c>
      <c r="T1514" s="6">
        <f t="shared" si="95"/>
        <v>0.46337427607713361</v>
      </c>
    </row>
    <row r="1515" spans="1:20" ht="15.6" x14ac:dyDescent="0.3">
      <c r="A1515" s="3" t="s">
        <v>1584</v>
      </c>
      <c r="B1515" s="4">
        <v>46182</v>
      </c>
      <c r="C1515" s="5">
        <f>YEAR(SalesData[[#This Row],[Order Date]])</f>
        <v>2026</v>
      </c>
      <c r="D1515" s="6" t="str">
        <f>"Q"&amp;ROUNDUP(MONTH(SalesData[[#This Row],[Order Date]])/3,0)</f>
        <v>Q2</v>
      </c>
      <c r="E1515" s="7">
        <f>MONTH(SalesData[[#This Row],[Order Date]])</f>
        <v>6</v>
      </c>
      <c r="F1515" s="6" t="str">
        <f>TEXT(SalesData[[#This Row],[Order Date]],"mmm")</f>
        <v>Jun</v>
      </c>
      <c r="G1515" s="8" t="s">
        <v>21</v>
      </c>
      <c r="H1515" s="8" t="s">
        <v>89</v>
      </c>
      <c r="I1515" s="8" t="s">
        <v>30</v>
      </c>
      <c r="J1515" s="8" t="s">
        <v>24</v>
      </c>
      <c r="K1515" s="8" t="s">
        <v>51</v>
      </c>
      <c r="L1515" s="8" t="s">
        <v>58</v>
      </c>
      <c r="M1515" s="7">
        <v>4</v>
      </c>
      <c r="N1515" s="2">
        <v>100.33</v>
      </c>
      <c r="O1515" s="9">
        <v>0</v>
      </c>
      <c r="P1515" s="2">
        <v>49.99</v>
      </c>
      <c r="Q1515" s="2">
        <f t="shared" si="92"/>
        <v>401.32</v>
      </c>
      <c r="R1515" s="2">
        <f t="shared" si="93"/>
        <v>199.96</v>
      </c>
      <c r="S1515" s="2">
        <f t="shared" si="94"/>
        <v>201.35999999999999</v>
      </c>
      <c r="T1515" s="6">
        <f t="shared" si="95"/>
        <v>0.5017442439948171</v>
      </c>
    </row>
    <row r="1516" spans="1:20" ht="15.6" x14ac:dyDescent="0.3">
      <c r="A1516" s="3" t="s">
        <v>1585</v>
      </c>
      <c r="B1516" s="4">
        <v>46364</v>
      </c>
      <c r="C1516" s="5">
        <f>YEAR(SalesData[[#This Row],[Order Date]])</f>
        <v>2026</v>
      </c>
      <c r="D1516" s="6" t="str">
        <f>"Q"&amp;ROUNDUP(MONTH(SalesData[[#This Row],[Order Date]])/3,0)</f>
        <v>Q4</v>
      </c>
      <c r="E1516" s="7">
        <f>MONTH(SalesData[[#This Row],[Order Date]])</f>
        <v>12</v>
      </c>
      <c r="F1516" s="6" t="str">
        <f>TEXT(SalesData[[#This Row],[Order Date]],"mmm")</f>
        <v>Dec</v>
      </c>
      <c r="G1516" s="8" t="s">
        <v>54</v>
      </c>
      <c r="H1516" s="8" t="s">
        <v>55</v>
      </c>
      <c r="I1516" s="8" t="s">
        <v>30</v>
      </c>
      <c r="J1516" s="8" t="s">
        <v>36</v>
      </c>
      <c r="K1516" s="8" t="s">
        <v>39</v>
      </c>
      <c r="L1516" s="8" t="s">
        <v>40</v>
      </c>
      <c r="M1516" s="7">
        <v>1</v>
      </c>
      <c r="N1516" s="2">
        <v>199.66</v>
      </c>
      <c r="O1516" s="9">
        <v>0</v>
      </c>
      <c r="P1516" s="2">
        <v>103.15</v>
      </c>
      <c r="Q1516" s="2">
        <f t="shared" si="92"/>
        <v>199.66</v>
      </c>
      <c r="R1516" s="2">
        <f t="shared" si="93"/>
        <v>103.15</v>
      </c>
      <c r="S1516" s="2">
        <f t="shared" si="94"/>
        <v>96.509999999999991</v>
      </c>
      <c r="T1516" s="6">
        <f t="shared" si="95"/>
        <v>0.48337173194430527</v>
      </c>
    </row>
    <row r="1517" spans="1:20" ht="15.6" x14ac:dyDescent="0.3">
      <c r="A1517" s="3" t="s">
        <v>1586</v>
      </c>
      <c r="B1517" s="4">
        <v>46079</v>
      </c>
      <c r="C1517" s="5">
        <f>YEAR(SalesData[[#This Row],[Order Date]])</f>
        <v>2026</v>
      </c>
      <c r="D1517" s="6" t="str">
        <f>"Q"&amp;ROUNDUP(MONTH(SalesData[[#This Row],[Order Date]])/3,0)</f>
        <v>Q1</v>
      </c>
      <c r="E1517" s="7">
        <f>MONTH(SalesData[[#This Row],[Order Date]])</f>
        <v>2</v>
      </c>
      <c r="F1517" s="6" t="str">
        <f>TEXT(SalesData[[#This Row],[Order Date]],"mmm")</f>
        <v>Feb</v>
      </c>
      <c r="G1517" s="8" t="s">
        <v>28</v>
      </c>
      <c r="H1517" s="8" t="s">
        <v>86</v>
      </c>
      <c r="I1517" s="8" t="s">
        <v>30</v>
      </c>
      <c r="J1517" s="8" t="s">
        <v>31</v>
      </c>
      <c r="K1517" s="8" t="s">
        <v>32</v>
      </c>
      <c r="L1517" s="8" t="s">
        <v>33</v>
      </c>
      <c r="M1517" s="7">
        <v>1</v>
      </c>
      <c r="N1517" s="2">
        <v>36.19</v>
      </c>
      <c r="O1517" s="9">
        <v>0.1</v>
      </c>
      <c r="P1517" s="2">
        <v>13.62</v>
      </c>
      <c r="Q1517" s="2">
        <f t="shared" si="92"/>
        <v>32.570999999999998</v>
      </c>
      <c r="R1517" s="2">
        <f t="shared" si="93"/>
        <v>13.62</v>
      </c>
      <c r="S1517" s="2">
        <f t="shared" si="94"/>
        <v>18.951000000000001</v>
      </c>
      <c r="T1517" s="6">
        <f t="shared" si="95"/>
        <v>0.58183660311319896</v>
      </c>
    </row>
    <row r="1518" spans="1:20" ht="15.6" x14ac:dyDescent="0.3">
      <c r="A1518" s="3" t="s">
        <v>1587</v>
      </c>
      <c r="B1518" s="4">
        <v>46110</v>
      </c>
      <c r="C1518" s="5">
        <f>YEAR(SalesData[[#This Row],[Order Date]])</f>
        <v>2026</v>
      </c>
      <c r="D1518" s="6" t="str">
        <f>"Q"&amp;ROUNDUP(MONTH(SalesData[[#This Row],[Order Date]])/3,0)</f>
        <v>Q1</v>
      </c>
      <c r="E1518" s="7">
        <f>MONTH(SalesData[[#This Row],[Order Date]])</f>
        <v>3</v>
      </c>
      <c r="F1518" s="6" t="str">
        <f>TEXT(SalesData[[#This Row],[Order Date]],"mmm")</f>
        <v>Mar</v>
      </c>
      <c r="G1518" s="8" t="s">
        <v>61</v>
      </c>
      <c r="H1518" s="8" t="s">
        <v>108</v>
      </c>
      <c r="I1518" s="8" t="s">
        <v>48</v>
      </c>
      <c r="J1518" s="8" t="s">
        <v>31</v>
      </c>
      <c r="K1518" s="8" t="s">
        <v>39</v>
      </c>
      <c r="L1518" s="8" t="s">
        <v>106</v>
      </c>
      <c r="M1518" s="7">
        <v>1</v>
      </c>
      <c r="N1518" s="2">
        <v>80.09</v>
      </c>
      <c r="O1518" s="9">
        <v>0</v>
      </c>
      <c r="P1518" s="2">
        <v>40.61</v>
      </c>
      <c r="Q1518" s="2">
        <f t="shared" si="92"/>
        <v>80.09</v>
      </c>
      <c r="R1518" s="2">
        <f t="shared" si="93"/>
        <v>40.61</v>
      </c>
      <c r="S1518" s="2">
        <f t="shared" si="94"/>
        <v>39.480000000000004</v>
      </c>
      <c r="T1518" s="6">
        <f t="shared" si="95"/>
        <v>0.49294543638406796</v>
      </c>
    </row>
    <row r="1519" spans="1:20" ht="15.6" x14ac:dyDescent="0.3">
      <c r="A1519" s="3" t="s">
        <v>1588</v>
      </c>
      <c r="B1519" s="4">
        <v>46215</v>
      </c>
      <c r="C1519" s="5">
        <f>YEAR(SalesData[[#This Row],[Order Date]])</f>
        <v>2026</v>
      </c>
      <c r="D1519" s="6" t="str">
        <f>"Q"&amp;ROUNDUP(MONTH(SalesData[[#This Row],[Order Date]])/3,0)</f>
        <v>Q3</v>
      </c>
      <c r="E1519" s="7">
        <f>MONTH(SalesData[[#This Row],[Order Date]])</f>
        <v>7</v>
      </c>
      <c r="F1519" s="6" t="str">
        <f>TEXT(SalesData[[#This Row],[Order Date]],"mmm")</f>
        <v>Jul</v>
      </c>
      <c r="G1519" s="8" t="s">
        <v>28</v>
      </c>
      <c r="H1519" s="8" t="s">
        <v>29</v>
      </c>
      <c r="I1519" s="8" t="s">
        <v>23</v>
      </c>
      <c r="J1519" s="8" t="s">
        <v>24</v>
      </c>
      <c r="K1519" s="8" t="s">
        <v>32</v>
      </c>
      <c r="L1519" s="8" t="s">
        <v>65</v>
      </c>
      <c r="M1519" s="7">
        <v>1</v>
      </c>
      <c r="N1519" s="2">
        <v>45.43</v>
      </c>
      <c r="O1519" s="9">
        <v>0</v>
      </c>
      <c r="P1519" s="2">
        <v>18.66</v>
      </c>
      <c r="Q1519" s="2">
        <f t="shared" si="92"/>
        <v>45.43</v>
      </c>
      <c r="R1519" s="2">
        <f t="shared" si="93"/>
        <v>18.66</v>
      </c>
      <c r="S1519" s="2">
        <f t="shared" si="94"/>
        <v>26.77</v>
      </c>
      <c r="T1519" s="6">
        <f t="shared" si="95"/>
        <v>0.58925819942769098</v>
      </c>
    </row>
    <row r="1520" spans="1:20" ht="15.6" x14ac:dyDescent="0.3">
      <c r="A1520" s="3" t="s">
        <v>1589</v>
      </c>
      <c r="B1520" s="4">
        <v>46382</v>
      </c>
      <c r="C1520" s="5">
        <f>YEAR(SalesData[[#This Row],[Order Date]])</f>
        <v>2026</v>
      </c>
      <c r="D1520" s="6" t="str">
        <f>"Q"&amp;ROUNDUP(MONTH(SalesData[[#This Row],[Order Date]])/3,0)</f>
        <v>Q4</v>
      </c>
      <c r="E1520" s="7">
        <f>MONTH(SalesData[[#This Row],[Order Date]])</f>
        <v>12</v>
      </c>
      <c r="F1520" s="6" t="str">
        <f>TEXT(SalesData[[#This Row],[Order Date]],"mmm")</f>
        <v>Dec</v>
      </c>
      <c r="G1520" s="8" t="s">
        <v>28</v>
      </c>
      <c r="H1520" s="8" t="s">
        <v>86</v>
      </c>
      <c r="I1520" s="8" t="s">
        <v>30</v>
      </c>
      <c r="J1520" s="8" t="s">
        <v>36</v>
      </c>
      <c r="K1520" s="8" t="s">
        <v>98</v>
      </c>
      <c r="L1520" s="8" t="s">
        <v>131</v>
      </c>
      <c r="M1520" s="7">
        <v>1</v>
      </c>
      <c r="N1520" s="2">
        <v>40.619999999999997</v>
      </c>
      <c r="O1520" s="9">
        <v>0</v>
      </c>
      <c r="P1520" s="2">
        <v>14.62</v>
      </c>
      <c r="Q1520" s="2">
        <f t="shared" si="92"/>
        <v>40.619999999999997</v>
      </c>
      <c r="R1520" s="2">
        <f t="shared" si="93"/>
        <v>14.62</v>
      </c>
      <c r="S1520" s="2">
        <f t="shared" si="94"/>
        <v>26</v>
      </c>
      <c r="T1520" s="6">
        <f t="shared" si="95"/>
        <v>0.64007877892663712</v>
      </c>
    </row>
    <row r="1521" spans="1:20" ht="15.6" x14ac:dyDescent="0.3">
      <c r="A1521" s="3" t="s">
        <v>1590</v>
      </c>
      <c r="B1521" s="4">
        <v>46252</v>
      </c>
      <c r="C1521" s="5">
        <f>YEAR(SalesData[[#This Row],[Order Date]])</f>
        <v>2026</v>
      </c>
      <c r="D1521" s="6" t="str">
        <f>"Q"&amp;ROUNDUP(MONTH(SalesData[[#This Row],[Order Date]])/3,0)</f>
        <v>Q3</v>
      </c>
      <c r="E1521" s="7">
        <f>MONTH(SalesData[[#This Row],[Order Date]])</f>
        <v>8</v>
      </c>
      <c r="F1521" s="6" t="str">
        <f>TEXT(SalesData[[#This Row],[Order Date]],"mmm")</f>
        <v>Aug</v>
      </c>
      <c r="G1521" s="8" t="s">
        <v>54</v>
      </c>
      <c r="H1521" s="8" t="s">
        <v>57</v>
      </c>
      <c r="I1521" s="8" t="s">
        <v>30</v>
      </c>
      <c r="J1521" s="8" t="s">
        <v>31</v>
      </c>
      <c r="K1521" s="8" t="s">
        <v>25</v>
      </c>
      <c r="L1521" s="8" t="s">
        <v>74</v>
      </c>
      <c r="M1521" s="7">
        <v>3</v>
      </c>
      <c r="N1521" s="2">
        <v>92.5</v>
      </c>
      <c r="O1521" s="9">
        <v>0.1</v>
      </c>
      <c r="P1521" s="2">
        <v>46.38</v>
      </c>
      <c r="Q1521" s="2">
        <f t="shared" si="92"/>
        <v>249.75</v>
      </c>
      <c r="R1521" s="2">
        <f t="shared" si="93"/>
        <v>139.14000000000001</v>
      </c>
      <c r="S1521" s="2">
        <f t="shared" si="94"/>
        <v>110.60999999999999</v>
      </c>
      <c r="T1521" s="6">
        <f t="shared" si="95"/>
        <v>0.4428828828828828</v>
      </c>
    </row>
    <row r="1522" spans="1:20" ht="15.6" x14ac:dyDescent="0.3">
      <c r="A1522" s="3" t="s">
        <v>1591</v>
      </c>
      <c r="B1522" s="4">
        <v>46143</v>
      </c>
      <c r="C1522" s="5">
        <f>YEAR(SalesData[[#This Row],[Order Date]])</f>
        <v>2026</v>
      </c>
      <c r="D1522" s="6" t="str">
        <f>"Q"&amp;ROUNDUP(MONTH(SalesData[[#This Row],[Order Date]])/3,0)</f>
        <v>Q2</v>
      </c>
      <c r="E1522" s="7">
        <f>MONTH(SalesData[[#This Row],[Order Date]])</f>
        <v>5</v>
      </c>
      <c r="F1522" s="6" t="str">
        <f>TEXT(SalesData[[#This Row],[Order Date]],"mmm")</f>
        <v>May</v>
      </c>
      <c r="G1522" s="8" t="s">
        <v>54</v>
      </c>
      <c r="H1522" s="8" t="s">
        <v>112</v>
      </c>
      <c r="I1522" s="8" t="s">
        <v>48</v>
      </c>
      <c r="J1522" s="8" t="s">
        <v>31</v>
      </c>
      <c r="K1522" s="8" t="s">
        <v>39</v>
      </c>
      <c r="L1522" s="8" t="s">
        <v>40</v>
      </c>
      <c r="M1522" s="7">
        <v>2</v>
      </c>
      <c r="N1522" s="2">
        <v>194.97</v>
      </c>
      <c r="O1522" s="9">
        <v>0</v>
      </c>
      <c r="P1522" s="2">
        <v>101.14</v>
      </c>
      <c r="Q1522" s="2">
        <f t="shared" si="92"/>
        <v>389.94</v>
      </c>
      <c r="R1522" s="2">
        <f t="shared" si="93"/>
        <v>202.28</v>
      </c>
      <c r="S1522" s="2">
        <f t="shared" si="94"/>
        <v>187.66</v>
      </c>
      <c r="T1522" s="6">
        <f t="shared" si="95"/>
        <v>0.48125352618351541</v>
      </c>
    </row>
    <row r="1523" spans="1:20" ht="15.6" x14ac:dyDescent="0.3">
      <c r="A1523" s="3" t="s">
        <v>1592</v>
      </c>
      <c r="B1523" s="4">
        <v>46272</v>
      </c>
      <c r="C1523" s="5">
        <f>YEAR(SalesData[[#This Row],[Order Date]])</f>
        <v>2026</v>
      </c>
      <c r="D1523" s="6" t="str">
        <f>"Q"&amp;ROUNDUP(MONTH(SalesData[[#This Row],[Order Date]])/3,0)</f>
        <v>Q3</v>
      </c>
      <c r="E1523" s="7">
        <f>MONTH(SalesData[[#This Row],[Order Date]])</f>
        <v>9</v>
      </c>
      <c r="F1523" s="6" t="str">
        <f>TEXT(SalesData[[#This Row],[Order Date]],"mmm")</f>
        <v>Sep</v>
      </c>
      <c r="G1523" s="8" t="s">
        <v>54</v>
      </c>
      <c r="H1523" s="8" t="s">
        <v>57</v>
      </c>
      <c r="I1523" s="8" t="s">
        <v>48</v>
      </c>
      <c r="J1523" s="8" t="s">
        <v>24</v>
      </c>
      <c r="K1523" s="8" t="s">
        <v>25</v>
      </c>
      <c r="L1523" s="8" t="s">
        <v>70</v>
      </c>
      <c r="M1523" s="7">
        <v>1</v>
      </c>
      <c r="N1523" s="2">
        <v>147.36000000000001</v>
      </c>
      <c r="O1523" s="9">
        <v>0</v>
      </c>
      <c r="P1523" s="2">
        <v>81.599999999999994</v>
      </c>
      <c r="Q1523" s="2">
        <f t="shared" si="92"/>
        <v>147.36000000000001</v>
      </c>
      <c r="R1523" s="2">
        <f t="shared" si="93"/>
        <v>81.599999999999994</v>
      </c>
      <c r="S1523" s="2">
        <f t="shared" si="94"/>
        <v>65.760000000000019</v>
      </c>
      <c r="T1523" s="6">
        <f t="shared" si="95"/>
        <v>0.44625407166123787</v>
      </c>
    </row>
    <row r="1524" spans="1:20" ht="15.6" x14ac:dyDescent="0.3">
      <c r="A1524" s="3" t="s">
        <v>1593</v>
      </c>
      <c r="B1524" s="4">
        <v>46231</v>
      </c>
      <c r="C1524" s="5">
        <f>YEAR(SalesData[[#This Row],[Order Date]])</f>
        <v>2026</v>
      </c>
      <c r="D1524" s="6" t="str">
        <f>"Q"&amp;ROUNDUP(MONTH(SalesData[[#This Row],[Order Date]])/3,0)</f>
        <v>Q3</v>
      </c>
      <c r="E1524" s="7">
        <f>MONTH(SalesData[[#This Row],[Order Date]])</f>
        <v>7</v>
      </c>
      <c r="F1524" s="6" t="str">
        <f>TEXT(SalesData[[#This Row],[Order Date]],"mmm")</f>
        <v>Jul</v>
      </c>
      <c r="G1524" s="8" t="s">
        <v>21</v>
      </c>
      <c r="H1524" s="8" t="s">
        <v>44</v>
      </c>
      <c r="I1524" s="8" t="s">
        <v>48</v>
      </c>
      <c r="J1524" s="8" t="s">
        <v>31</v>
      </c>
      <c r="K1524" s="8" t="s">
        <v>51</v>
      </c>
      <c r="L1524" s="8" t="s">
        <v>58</v>
      </c>
      <c r="M1524" s="7">
        <v>6</v>
      </c>
      <c r="N1524" s="2">
        <v>102.75</v>
      </c>
      <c r="O1524" s="9">
        <v>0</v>
      </c>
      <c r="P1524" s="2">
        <v>51.55</v>
      </c>
      <c r="Q1524" s="2">
        <f t="shared" si="92"/>
        <v>616.5</v>
      </c>
      <c r="R1524" s="2">
        <f t="shared" si="93"/>
        <v>309.29999999999995</v>
      </c>
      <c r="S1524" s="2">
        <f t="shared" si="94"/>
        <v>307.20000000000005</v>
      </c>
      <c r="T1524" s="6">
        <f t="shared" si="95"/>
        <v>0.49829683698296845</v>
      </c>
    </row>
    <row r="1525" spans="1:20" ht="15.6" x14ac:dyDescent="0.3">
      <c r="A1525" s="3" t="s">
        <v>1594</v>
      </c>
      <c r="B1525" s="4">
        <v>46212</v>
      </c>
      <c r="C1525" s="5">
        <f>YEAR(SalesData[[#This Row],[Order Date]])</f>
        <v>2026</v>
      </c>
      <c r="D1525" s="6" t="str">
        <f>"Q"&amp;ROUNDUP(MONTH(SalesData[[#This Row],[Order Date]])/3,0)</f>
        <v>Q3</v>
      </c>
      <c r="E1525" s="7">
        <f>MONTH(SalesData[[#This Row],[Order Date]])</f>
        <v>7</v>
      </c>
      <c r="F1525" s="6" t="str">
        <f>TEXT(SalesData[[#This Row],[Order Date]],"mmm")</f>
        <v>Jul</v>
      </c>
      <c r="G1525" s="8" t="s">
        <v>61</v>
      </c>
      <c r="H1525" s="8" t="s">
        <v>76</v>
      </c>
      <c r="I1525" s="8" t="s">
        <v>30</v>
      </c>
      <c r="J1525" s="8" t="s">
        <v>31</v>
      </c>
      <c r="K1525" s="8" t="s">
        <v>25</v>
      </c>
      <c r="L1525" s="8" t="s">
        <v>26</v>
      </c>
      <c r="M1525" s="7">
        <v>3</v>
      </c>
      <c r="N1525" s="2">
        <v>150.61000000000001</v>
      </c>
      <c r="O1525" s="9">
        <v>0</v>
      </c>
      <c r="P1525" s="2">
        <v>79.900000000000006</v>
      </c>
      <c r="Q1525" s="2">
        <f t="shared" si="92"/>
        <v>451.83000000000004</v>
      </c>
      <c r="R1525" s="2">
        <f t="shared" si="93"/>
        <v>239.70000000000002</v>
      </c>
      <c r="S1525" s="2">
        <f t="shared" si="94"/>
        <v>212.13000000000002</v>
      </c>
      <c r="T1525" s="6">
        <f t="shared" si="95"/>
        <v>0.46949073766682159</v>
      </c>
    </row>
    <row r="1526" spans="1:20" ht="15.6" x14ac:dyDescent="0.3">
      <c r="A1526" s="3" t="s">
        <v>1595</v>
      </c>
      <c r="B1526" s="4">
        <v>46032</v>
      </c>
      <c r="C1526" s="5">
        <f>YEAR(SalesData[[#This Row],[Order Date]])</f>
        <v>2026</v>
      </c>
      <c r="D1526" s="6" t="str">
        <f>"Q"&amp;ROUNDUP(MONTH(SalesData[[#This Row],[Order Date]])/3,0)</f>
        <v>Q1</v>
      </c>
      <c r="E1526" s="7">
        <f>MONTH(SalesData[[#This Row],[Order Date]])</f>
        <v>1</v>
      </c>
      <c r="F1526" s="6" t="str">
        <f>TEXT(SalesData[[#This Row],[Order Date]],"mmm")</f>
        <v>Jan</v>
      </c>
      <c r="G1526" s="8" t="s">
        <v>21</v>
      </c>
      <c r="H1526" s="8" t="s">
        <v>89</v>
      </c>
      <c r="I1526" s="8" t="s">
        <v>30</v>
      </c>
      <c r="J1526" s="8" t="s">
        <v>24</v>
      </c>
      <c r="K1526" s="8" t="s">
        <v>32</v>
      </c>
      <c r="L1526" s="8" t="s">
        <v>46</v>
      </c>
      <c r="M1526" s="7">
        <v>3</v>
      </c>
      <c r="N1526" s="2">
        <v>161.58000000000001</v>
      </c>
      <c r="O1526" s="9">
        <v>0</v>
      </c>
      <c r="P1526" s="2">
        <v>85.58</v>
      </c>
      <c r="Q1526" s="2">
        <f t="shared" si="92"/>
        <v>484.74</v>
      </c>
      <c r="R1526" s="2">
        <f t="shared" si="93"/>
        <v>256.74</v>
      </c>
      <c r="S1526" s="2">
        <f t="shared" si="94"/>
        <v>228</v>
      </c>
      <c r="T1526" s="6">
        <f t="shared" si="95"/>
        <v>0.47035524198539425</v>
      </c>
    </row>
    <row r="1527" spans="1:20" ht="15.6" x14ac:dyDescent="0.3">
      <c r="A1527" s="3" t="s">
        <v>1596</v>
      </c>
      <c r="B1527" s="4">
        <v>46201</v>
      </c>
      <c r="C1527" s="5">
        <f>YEAR(SalesData[[#This Row],[Order Date]])</f>
        <v>2026</v>
      </c>
      <c r="D1527" s="6" t="str">
        <f>"Q"&amp;ROUNDUP(MONTH(SalesData[[#This Row],[Order Date]])/3,0)</f>
        <v>Q2</v>
      </c>
      <c r="E1527" s="7">
        <f>MONTH(SalesData[[#This Row],[Order Date]])</f>
        <v>6</v>
      </c>
      <c r="F1527" s="6" t="str">
        <f>TEXT(SalesData[[#This Row],[Order Date]],"mmm")</f>
        <v>Jun</v>
      </c>
      <c r="G1527" s="8" t="s">
        <v>61</v>
      </c>
      <c r="H1527" s="8" t="s">
        <v>105</v>
      </c>
      <c r="I1527" s="8" t="s">
        <v>23</v>
      </c>
      <c r="J1527" s="8" t="s">
        <v>24</v>
      </c>
      <c r="K1527" s="8" t="s">
        <v>98</v>
      </c>
      <c r="L1527" s="8" t="s">
        <v>131</v>
      </c>
      <c r="M1527" s="7">
        <v>1</v>
      </c>
      <c r="N1527" s="2">
        <v>40.94</v>
      </c>
      <c r="O1527" s="9">
        <v>0</v>
      </c>
      <c r="P1527" s="2">
        <v>14.47</v>
      </c>
      <c r="Q1527" s="2">
        <f t="shared" si="92"/>
        <v>40.94</v>
      </c>
      <c r="R1527" s="2">
        <f t="shared" si="93"/>
        <v>14.47</v>
      </c>
      <c r="S1527" s="2">
        <f t="shared" si="94"/>
        <v>26.47</v>
      </c>
      <c r="T1527" s="6">
        <f t="shared" si="95"/>
        <v>0.64655593551538837</v>
      </c>
    </row>
    <row r="1528" spans="1:20" ht="15.6" x14ac:dyDescent="0.3">
      <c r="A1528" s="3" t="s">
        <v>1597</v>
      </c>
      <c r="B1528" s="4">
        <v>46288</v>
      </c>
      <c r="C1528" s="5">
        <f>YEAR(SalesData[[#This Row],[Order Date]])</f>
        <v>2026</v>
      </c>
      <c r="D1528" s="6" t="str">
        <f>"Q"&amp;ROUNDUP(MONTH(SalesData[[#This Row],[Order Date]])/3,0)</f>
        <v>Q3</v>
      </c>
      <c r="E1528" s="7">
        <f>MONTH(SalesData[[#This Row],[Order Date]])</f>
        <v>9</v>
      </c>
      <c r="F1528" s="6" t="str">
        <f>TEXT(SalesData[[#This Row],[Order Date]],"mmm")</f>
        <v>Sep</v>
      </c>
      <c r="G1528" s="8" t="s">
        <v>21</v>
      </c>
      <c r="H1528" s="8" t="s">
        <v>89</v>
      </c>
      <c r="I1528" s="8" t="s">
        <v>30</v>
      </c>
      <c r="J1528" s="8" t="s">
        <v>31</v>
      </c>
      <c r="K1528" s="8" t="s">
        <v>25</v>
      </c>
      <c r="L1528" s="8" t="s">
        <v>74</v>
      </c>
      <c r="M1528" s="7">
        <v>3</v>
      </c>
      <c r="N1528" s="2">
        <v>92.14</v>
      </c>
      <c r="O1528" s="9">
        <v>0.05</v>
      </c>
      <c r="P1528" s="2">
        <v>45.25</v>
      </c>
      <c r="Q1528" s="2">
        <f t="shared" si="92"/>
        <v>262.59899999999999</v>
      </c>
      <c r="R1528" s="2">
        <f t="shared" si="93"/>
        <v>135.75</v>
      </c>
      <c r="S1528" s="2">
        <f t="shared" si="94"/>
        <v>126.84899999999999</v>
      </c>
      <c r="T1528" s="6">
        <f t="shared" si="95"/>
        <v>0.48305210606285626</v>
      </c>
    </row>
    <row r="1529" spans="1:20" ht="15.6" x14ac:dyDescent="0.3">
      <c r="A1529" s="3" t="s">
        <v>1598</v>
      </c>
      <c r="B1529" s="4">
        <v>46192</v>
      </c>
      <c r="C1529" s="5">
        <f>YEAR(SalesData[[#This Row],[Order Date]])</f>
        <v>2026</v>
      </c>
      <c r="D1529" s="6" t="str">
        <f>"Q"&amp;ROUNDUP(MONTH(SalesData[[#This Row],[Order Date]])/3,0)</f>
        <v>Q2</v>
      </c>
      <c r="E1529" s="7">
        <f>MONTH(SalesData[[#This Row],[Order Date]])</f>
        <v>6</v>
      </c>
      <c r="F1529" s="6" t="str">
        <f>TEXT(SalesData[[#This Row],[Order Date]],"mmm")</f>
        <v>Jun</v>
      </c>
      <c r="G1529" s="8" t="s">
        <v>54</v>
      </c>
      <c r="H1529" s="8" t="s">
        <v>55</v>
      </c>
      <c r="I1529" s="8" t="s">
        <v>23</v>
      </c>
      <c r="J1529" s="8" t="s">
        <v>31</v>
      </c>
      <c r="K1529" s="8" t="s">
        <v>25</v>
      </c>
      <c r="L1529" s="8" t="s">
        <v>74</v>
      </c>
      <c r="M1529" s="7">
        <v>1</v>
      </c>
      <c r="N1529" s="2">
        <v>93.48</v>
      </c>
      <c r="O1529" s="9">
        <v>0.05</v>
      </c>
      <c r="P1529" s="2">
        <v>44.31</v>
      </c>
      <c r="Q1529" s="2">
        <f t="shared" si="92"/>
        <v>88.805999999999997</v>
      </c>
      <c r="R1529" s="2">
        <f t="shared" si="93"/>
        <v>44.31</v>
      </c>
      <c r="S1529" s="2">
        <f t="shared" si="94"/>
        <v>44.495999999999995</v>
      </c>
      <c r="T1529" s="6">
        <f t="shared" si="95"/>
        <v>0.50104722653874734</v>
      </c>
    </row>
    <row r="1530" spans="1:20" ht="15.6" x14ac:dyDescent="0.3">
      <c r="A1530" s="3" t="s">
        <v>1599</v>
      </c>
      <c r="B1530" s="4">
        <v>46335</v>
      </c>
      <c r="C1530" s="5">
        <f>YEAR(SalesData[[#This Row],[Order Date]])</f>
        <v>2026</v>
      </c>
      <c r="D1530" s="6" t="str">
        <f>"Q"&amp;ROUNDUP(MONTH(SalesData[[#This Row],[Order Date]])/3,0)</f>
        <v>Q4</v>
      </c>
      <c r="E1530" s="7">
        <f>MONTH(SalesData[[#This Row],[Order Date]])</f>
        <v>11</v>
      </c>
      <c r="F1530" s="6" t="str">
        <f>TEXT(SalesData[[#This Row],[Order Date]],"mmm")</f>
        <v>Nov</v>
      </c>
      <c r="G1530" s="8" t="s">
        <v>54</v>
      </c>
      <c r="H1530" s="8" t="s">
        <v>112</v>
      </c>
      <c r="I1530" s="8" t="s">
        <v>30</v>
      </c>
      <c r="J1530" s="8" t="s">
        <v>31</v>
      </c>
      <c r="K1530" s="8" t="s">
        <v>25</v>
      </c>
      <c r="L1530" s="8" t="s">
        <v>26</v>
      </c>
      <c r="M1530" s="7">
        <v>4</v>
      </c>
      <c r="N1530" s="2">
        <v>154.27000000000001</v>
      </c>
      <c r="O1530" s="9">
        <v>0.05</v>
      </c>
      <c r="P1530" s="2">
        <v>78.36</v>
      </c>
      <c r="Q1530" s="2">
        <f t="shared" si="92"/>
        <v>586.226</v>
      </c>
      <c r="R1530" s="2">
        <f t="shared" si="93"/>
        <v>313.44</v>
      </c>
      <c r="S1530" s="2">
        <f t="shared" si="94"/>
        <v>272.786</v>
      </c>
      <c r="T1530" s="6">
        <f t="shared" si="95"/>
        <v>0.46532565938733528</v>
      </c>
    </row>
    <row r="1531" spans="1:20" ht="15.6" x14ac:dyDescent="0.3">
      <c r="A1531" s="3" t="s">
        <v>1600</v>
      </c>
      <c r="B1531" s="4">
        <v>46041</v>
      </c>
      <c r="C1531" s="5">
        <f>YEAR(SalesData[[#This Row],[Order Date]])</f>
        <v>2026</v>
      </c>
      <c r="D1531" s="6" t="str">
        <f>"Q"&amp;ROUNDUP(MONTH(SalesData[[#This Row],[Order Date]])/3,0)</f>
        <v>Q1</v>
      </c>
      <c r="E1531" s="7">
        <f>MONTH(SalesData[[#This Row],[Order Date]])</f>
        <v>1</v>
      </c>
      <c r="F1531" s="6" t="str">
        <f>TEXT(SalesData[[#This Row],[Order Date]],"mmm")</f>
        <v>Jan</v>
      </c>
      <c r="G1531" s="8" t="s">
        <v>28</v>
      </c>
      <c r="H1531" s="8" t="s">
        <v>29</v>
      </c>
      <c r="I1531" s="8" t="s">
        <v>23</v>
      </c>
      <c r="J1531" s="8" t="s">
        <v>31</v>
      </c>
      <c r="K1531" s="8" t="s">
        <v>32</v>
      </c>
      <c r="L1531" s="8" t="s">
        <v>33</v>
      </c>
      <c r="M1531" s="7">
        <v>1</v>
      </c>
      <c r="N1531" s="2">
        <v>35.46</v>
      </c>
      <c r="O1531" s="9">
        <v>0.05</v>
      </c>
      <c r="P1531" s="2">
        <v>13.81</v>
      </c>
      <c r="Q1531" s="2">
        <f t="shared" si="92"/>
        <v>33.686999999999998</v>
      </c>
      <c r="R1531" s="2">
        <f t="shared" si="93"/>
        <v>13.81</v>
      </c>
      <c r="S1531" s="2">
        <f t="shared" si="94"/>
        <v>19.876999999999995</v>
      </c>
      <c r="T1531" s="6">
        <f t="shared" si="95"/>
        <v>0.59004957401965141</v>
      </c>
    </row>
    <row r="1532" spans="1:20" ht="15.6" x14ac:dyDescent="0.3">
      <c r="A1532" s="3" t="s">
        <v>1601</v>
      </c>
      <c r="B1532" s="4">
        <v>46142</v>
      </c>
      <c r="C1532" s="5">
        <f>YEAR(SalesData[[#This Row],[Order Date]])</f>
        <v>2026</v>
      </c>
      <c r="D1532" s="6" t="str">
        <f>"Q"&amp;ROUNDUP(MONTH(SalesData[[#This Row],[Order Date]])/3,0)</f>
        <v>Q2</v>
      </c>
      <c r="E1532" s="7">
        <f>MONTH(SalesData[[#This Row],[Order Date]])</f>
        <v>4</v>
      </c>
      <c r="F1532" s="6" t="str">
        <f>TEXT(SalesData[[#This Row],[Order Date]],"mmm")</f>
        <v>Apr</v>
      </c>
      <c r="G1532" s="8" t="s">
        <v>61</v>
      </c>
      <c r="H1532" s="8" t="s">
        <v>76</v>
      </c>
      <c r="I1532" s="8" t="s">
        <v>30</v>
      </c>
      <c r="J1532" s="8" t="s">
        <v>24</v>
      </c>
      <c r="K1532" s="8" t="s">
        <v>51</v>
      </c>
      <c r="L1532" s="8" t="s">
        <v>72</v>
      </c>
      <c r="M1532" s="7">
        <v>1</v>
      </c>
      <c r="N1532" s="2">
        <v>39.44</v>
      </c>
      <c r="O1532" s="9">
        <v>0.1</v>
      </c>
      <c r="P1532" s="2">
        <v>16.63</v>
      </c>
      <c r="Q1532" s="2">
        <f t="shared" si="92"/>
        <v>35.496000000000002</v>
      </c>
      <c r="R1532" s="2">
        <f t="shared" si="93"/>
        <v>16.63</v>
      </c>
      <c r="S1532" s="2">
        <f t="shared" si="94"/>
        <v>18.866000000000003</v>
      </c>
      <c r="T1532" s="6">
        <f t="shared" si="95"/>
        <v>0.53149650664863657</v>
      </c>
    </row>
    <row r="1533" spans="1:20" ht="15.6" x14ac:dyDescent="0.3">
      <c r="A1533" s="3" t="s">
        <v>1602</v>
      </c>
      <c r="B1533" s="4">
        <v>46293</v>
      </c>
      <c r="C1533" s="5">
        <f>YEAR(SalesData[[#This Row],[Order Date]])</f>
        <v>2026</v>
      </c>
      <c r="D1533" s="6" t="str">
        <f>"Q"&amp;ROUNDUP(MONTH(SalesData[[#This Row],[Order Date]])/3,0)</f>
        <v>Q3</v>
      </c>
      <c r="E1533" s="7">
        <f>MONTH(SalesData[[#This Row],[Order Date]])</f>
        <v>9</v>
      </c>
      <c r="F1533" s="6" t="str">
        <f>TEXT(SalesData[[#This Row],[Order Date]],"mmm")</f>
        <v>Sep</v>
      </c>
      <c r="G1533" s="8" t="s">
        <v>21</v>
      </c>
      <c r="H1533" s="8" t="s">
        <v>22</v>
      </c>
      <c r="I1533" s="8" t="s">
        <v>23</v>
      </c>
      <c r="J1533" s="8" t="s">
        <v>31</v>
      </c>
      <c r="K1533" s="8" t="s">
        <v>51</v>
      </c>
      <c r="L1533" s="8" t="s">
        <v>72</v>
      </c>
      <c r="M1533" s="7">
        <v>2</v>
      </c>
      <c r="N1533" s="2">
        <v>40.83</v>
      </c>
      <c r="O1533" s="9">
        <v>0</v>
      </c>
      <c r="P1533" s="2">
        <v>16.850000000000001</v>
      </c>
      <c r="Q1533" s="2">
        <f t="shared" si="92"/>
        <v>81.66</v>
      </c>
      <c r="R1533" s="2">
        <f t="shared" si="93"/>
        <v>33.700000000000003</v>
      </c>
      <c r="S1533" s="2">
        <f t="shared" si="94"/>
        <v>47.959999999999994</v>
      </c>
      <c r="T1533" s="6">
        <f t="shared" si="95"/>
        <v>0.58731325006122947</v>
      </c>
    </row>
    <row r="1534" spans="1:20" ht="15.6" x14ac:dyDescent="0.3">
      <c r="A1534" s="3" t="s">
        <v>1603</v>
      </c>
      <c r="B1534" s="4">
        <v>46268</v>
      </c>
      <c r="C1534" s="5">
        <f>YEAR(SalesData[[#This Row],[Order Date]])</f>
        <v>2026</v>
      </c>
      <c r="D1534" s="6" t="str">
        <f>"Q"&amp;ROUNDUP(MONTH(SalesData[[#This Row],[Order Date]])/3,0)</f>
        <v>Q3</v>
      </c>
      <c r="E1534" s="7">
        <f>MONTH(SalesData[[#This Row],[Order Date]])</f>
        <v>9</v>
      </c>
      <c r="F1534" s="6" t="str">
        <f>TEXT(SalesData[[#This Row],[Order Date]],"mmm")</f>
        <v>Sep</v>
      </c>
      <c r="G1534" s="8" t="s">
        <v>54</v>
      </c>
      <c r="H1534" s="8" t="s">
        <v>112</v>
      </c>
      <c r="I1534" s="8" t="s">
        <v>30</v>
      </c>
      <c r="J1534" s="8" t="s">
        <v>31</v>
      </c>
      <c r="K1534" s="8" t="s">
        <v>32</v>
      </c>
      <c r="L1534" s="8" t="s">
        <v>46</v>
      </c>
      <c r="M1534" s="7">
        <v>1</v>
      </c>
      <c r="N1534" s="2">
        <v>168.54</v>
      </c>
      <c r="O1534" s="9">
        <v>0.05</v>
      </c>
      <c r="P1534" s="2">
        <v>87.82</v>
      </c>
      <c r="Q1534" s="2">
        <f t="shared" si="92"/>
        <v>160.11299999999997</v>
      </c>
      <c r="R1534" s="2">
        <f t="shared" si="93"/>
        <v>87.82</v>
      </c>
      <c r="S1534" s="2">
        <f t="shared" si="94"/>
        <v>72.292999999999978</v>
      </c>
      <c r="T1534" s="6">
        <f t="shared" si="95"/>
        <v>0.45151236938911887</v>
      </c>
    </row>
    <row r="1535" spans="1:20" ht="15.6" x14ac:dyDescent="0.3">
      <c r="A1535" s="3" t="s">
        <v>1604</v>
      </c>
      <c r="B1535" s="4">
        <v>46179</v>
      </c>
      <c r="C1535" s="5">
        <f>YEAR(SalesData[[#This Row],[Order Date]])</f>
        <v>2026</v>
      </c>
      <c r="D1535" s="6" t="str">
        <f>"Q"&amp;ROUNDUP(MONTH(SalesData[[#This Row],[Order Date]])/3,0)</f>
        <v>Q2</v>
      </c>
      <c r="E1535" s="7">
        <f>MONTH(SalesData[[#This Row],[Order Date]])</f>
        <v>6</v>
      </c>
      <c r="F1535" s="6" t="str">
        <f>TEXT(SalesData[[#This Row],[Order Date]],"mmm")</f>
        <v>Jun</v>
      </c>
      <c r="G1535" s="8" t="s">
        <v>28</v>
      </c>
      <c r="H1535" s="8" t="s">
        <v>35</v>
      </c>
      <c r="I1535" s="8" t="s">
        <v>23</v>
      </c>
      <c r="J1535" s="8" t="s">
        <v>36</v>
      </c>
      <c r="K1535" s="8" t="s">
        <v>51</v>
      </c>
      <c r="L1535" s="8" t="s">
        <v>95</v>
      </c>
      <c r="M1535" s="7">
        <v>2</v>
      </c>
      <c r="N1535" s="2">
        <v>83.28</v>
      </c>
      <c r="O1535" s="9">
        <v>0</v>
      </c>
      <c r="P1535" s="2">
        <v>43.56</v>
      </c>
      <c r="Q1535" s="2">
        <f t="shared" si="92"/>
        <v>166.56</v>
      </c>
      <c r="R1535" s="2">
        <f t="shared" si="93"/>
        <v>87.12</v>
      </c>
      <c r="S1535" s="2">
        <f t="shared" si="94"/>
        <v>79.44</v>
      </c>
      <c r="T1535" s="6">
        <f t="shared" si="95"/>
        <v>0.47694524495677232</v>
      </c>
    </row>
    <row r="1536" spans="1:20" ht="15.6" x14ac:dyDescent="0.3">
      <c r="A1536" s="3" t="s">
        <v>1605</v>
      </c>
      <c r="B1536" s="4">
        <v>46033</v>
      </c>
      <c r="C1536" s="5">
        <f>YEAR(SalesData[[#This Row],[Order Date]])</f>
        <v>2026</v>
      </c>
      <c r="D1536" s="6" t="str">
        <f>"Q"&amp;ROUNDUP(MONTH(SalesData[[#This Row],[Order Date]])/3,0)</f>
        <v>Q1</v>
      </c>
      <c r="E1536" s="7">
        <f>MONTH(SalesData[[#This Row],[Order Date]])</f>
        <v>1</v>
      </c>
      <c r="F1536" s="6" t="str">
        <f>TEXT(SalesData[[#This Row],[Order Date]],"mmm")</f>
        <v>Jan</v>
      </c>
      <c r="G1536" s="8" t="s">
        <v>21</v>
      </c>
      <c r="H1536" s="8" t="s">
        <v>89</v>
      </c>
      <c r="I1536" s="8" t="s">
        <v>30</v>
      </c>
      <c r="J1536" s="8" t="s">
        <v>31</v>
      </c>
      <c r="K1536" s="8" t="s">
        <v>32</v>
      </c>
      <c r="L1536" s="8" t="s">
        <v>33</v>
      </c>
      <c r="M1536" s="7">
        <v>1</v>
      </c>
      <c r="N1536" s="2">
        <v>35.340000000000003</v>
      </c>
      <c r="O1536" s="9">
        <v>0.1</v>
      </c>
      <c r="P1536" s="2">
        <v>13.36</v>
      </c>
      <c r="Q1536" s="2">
        <f t="shared" si="92"/>
        <v>31.806000000000004</v>
      </c>
      <c r="R1536" s="2">
        <f t="shared" si="93"/>
        <v>13.36</v>
      </c>
      <c r="S1536" s="2">
        <f t="shared" si="94"/>
        <v>18.446000000000005</v>
      </c>
      <c r="T1536" s="6">
        <f t="shared" si="95"/>
        <v>0.5799534678991386</v>
      </c>
    </row>
    <row r="1537" spans="1:20" ht="15.6" x14ac:dyDescent="0.3">
      <c r="A1537" s="3" t="s">
        <v>1606</v>
      </c>
      <c r="B1537" s="4">
        <v>46323</v>
      </c>
      <c r="C1537" s="5">
        <f>YEAR(SalesData[[#This Row],[Order Date]])</f>
        <v>2026</v>
      </c>
      <c r="D1537" s="6" t="str">
        <f>"Q"&amp;ROUNDUP(MONTH(SalesData[[#This Row],[Order Date]])/3,0)</f>
        <v>Q4</v>
      </c>
      <c r="E1537" s="7">
        <f>MONTH(SalesData[[#This Row],[Order Date]])</f>
        <v>10</v>
      </c>
      <c r="F1537" s="6" t="str">
        <f>TEXT(SalesData[[#This Row],[Order Date]],"mmm")</f>
        <v>Oct</v>
      </c>
      <c r="G1537" s="8" t="s">
        <v>54</v>
      </c>
      <c r="H1537" s="8" t="s">
        <v>57</v>
      </c>
      <c r="I1537" s="8" t="s">
        <v>30</v>
      </c>
      <c r="J1537" s="8" t="s">
        <v>31</v>
      </c>
      <c r="K1537" s="8" t="s">
        <v>25</v>
      </c>
      <c r="L1537" s="8" t="s">
        <v>49</v>
      </c>
      <c r="M1537" s="7">
        <v>4</v>
      </c>
      <c r="N1537" s="2">
        <v>71.959999999999994</v>
      </c>
      <c r="O1537" s="9">
        <v>0.1</v>
      </c>
      <c r="P1537" s="2">
        <v>31.51</v>
      </c>
      <c r="Q1537" s="2">
        <f t="shared" si="92"/>
        <v>259.05599999999998</v>
      </c>
      <c r="R1537" s="2">
        <f t="shared" si="93"/>
        <v>126.04</v>
      </c>
      <c r="S1537" s="2">
        <f t="shared" si="94"/>
        <v>133.01599999999996</v>
      </c>
      <c r="T1537" s="6">
        <f t="shared" si="95"/>
        <v>0.51346427027360864</v>
      </c>
    </row>
    <row r="1538" spans="1:20" ht="15.6" x14ac:dyDescent="0.3">
      <c r="A1538" s="3" t="s">
        <v>1607</v>
      </c>
      <c r="B1538" s="4">
        <v>46037</v>
      </c>
      <c r="C1538" s="5">
        <f>YEAR(SalesData[[#This Row],[Order Date]])</f>
        <v>2026</v>
      </c>
      <c r="D1538" s="6" t="str">
        <f>"Q"&amp;ROUNDUP(MONTH(SalesData[[#This Row],[Order Date]])/3,0)</f>
        <v>Q1</v>
      </c>
      <c r="E1538" s="7">
        <f>MONTH(SalesData[[#This Row],[Order Date]])</f>
        <v>1</v>
      </c>
      <c r="F1538" s="6" t="str">
        <f>TEXT(SalesData[[#This Row],[Order Date]],"mmm")</f>
        <v>Jan</v>
      </c>
      <c r="G1538" s="8" t="s">
        <v>21</v>
      </c>
      <c r="H1538" s="8" t="s">
        <v>22</v>
      </c>
      <c r="I1538" s="8" t="s">
        <v>23</v>
      </c>
      <c r="J1538" s="8" t="s">
        <v>24</v>
      </c>
      <c r="K1538" s="8" t="s">
        <v>32</v>
      </c>
      <c r="L1538" s="8" t="s">
        <v>65</v>
      </c>
      <c r="M1538" s="7">
        <v>2</v>
      </c>
      <c r="N1538" s="2">
        <v>45.45</v>
      </c>
      <c r="O1538" s="9">
        <v>0</v>
      </c>
      <c r="P1538" s="2">
        <v>18.190000000000001</v>
      </c>
      <c r="Q1538" s="2">
        <f t="shared" si="92"/>
        <v>90.9</v>
      </c>
      <c r="R1538" s="2">
        <f t="shared" si="93"/>
        <v>36.380000000000003</v>
      </c>
      <c r="S1538" s="2">
        <f t="shared" si="94"/>
        <v>54.52</v>
      </c>
      <c r="T1538" s="6">
        <f t="shared" si="95"/>
        <v>0.59977997799779981</v>
      </c>
    </row>
    <row r="1539" spans="1:20" ht="15.6" x14ac:dyDescent="0.3">
      <c r="A1539" s="3" t="s">
        <v>1608</v>
      </c>
      <c r="B1539" s="4">
        <v>46100</v>
      </c>
      <c r="C1539" s="5">
        <f>YEAR(SalesData[[#This Row],[Order Date]])</f>
        <v>2026</v>
      </c>
      <c r="D1539" s="6" t="str">
        <f>"Q"&amp;ROUNDUP(MONTH(SalesData[[#This Row],[Order Date]])/3,0)</f>
        <v>Q1</v>
      </c>
      <c r="E1539" s="7">
        <f>MONTH(SalesData[[#This Row],[Order Date]])</f>
        <v>3</v>
      </c>
      <c r="F1539" s="6" t="str">
        <f>TEXT(SalesData[[#This Row],[Order Date]],"mmm")</f>
        <v>Mar</v>
      </c>
      <c r="G1539" s="8" t="s">
        <v>28</v>
      </c>
      <c r="H1539" s="8" t="s">
        <v>29</v>
      </c>
      <c r="I1539" s="8" t="s">
        <v>30</v>
      </c>
      <c r="J1539" s="8" t="s">
        <v>31</v>
      </c>
      <c r="K1539" s="8" t="s">
        <v>51</v>
      </c>
      <c r="L1539" s="8" t="s">
        <v>58</v>
      </c>
      <c r="M1539" s="7">
        <v>2</v>
      </c>
      <c r="N1539" s="2">
        <v>103.42</v>
      </c>
      <c r="O1539" s="9">
        <v>0</v>
      </c>
      <c r="P1539" s="2">
        <v>49.51</v>
      </c>
      <c r="Q1539" s="2">
        <f t="shared" si="92"/>
        <v>206.84</v>
      </c>
      <c r="R1539" s="2">
        <f t="shared" si="93"/>
        <v>99.02</v>
      </c>
      <c r="S1539" s="2">
        <f t="shared" si="94"/>
        <v>107.82000000000001</v>
      </c>
      <c r="T1539" s="6">
        <f t="shared" si="95"/>
        <v>0.52127248114484626</v>
      </c>
    </row>
    <row r="1540" spans="1:20" ht="15.6" x14ac:dyDescent="0.3">
      <c r="A1540" s="3" t="s">
        <v>1609</v>
      </c>
      <c r="B1540" s="4">
        <v>46217</v>
      </c>
      <c r="C1540" s="5">
        <f>YEAR(SalesData[[#This Row],[Order Date]])</f>
        <v>2026</v>
      </c>
      <c r="D1540" s="6" t="str">
        <f>"Q"&amp;ROUNDUP(MONTH(SalesData[[#This Row],[Order Date]])/3,0)</f>
        <v>Q3</v>
      </c>
      <c r="E1540" s="7">
        <f>MONTH(SalesData[[#This Row],[Order Date]])</f>
        <v>7</v>
      </c>
      <c r="F1540" s="6" t="str">
        <f>TEXT(SalesData[[#This Row],[Order Date]],"mmm")</f>
        <v>Jul</v>
      </c>
      <c r="G1540" s="8" t="s">
        <v>28</v>
      </c>
      <c r="H1540" s="8" t="s">
        <v>35</v>
      </c>
      <c r="I1540" s="8" t="s">
        <v>30</v>
      </c>
      <c r="J1540" s="8" t="s">
        <v>24</v>
      </c>
      <c r="K1540" s="8" t="s">
        <v>98</v>
      </c>
      <c r="L1540" s="8" t="s">
        <v>103</v>
      </c>
      <c r="M1540" s="7">
        <v>1</v>
      </c>
      <c r="N1540" s="2">
        <v>50.94</v>
      </c>
      <c r="O1540" s="9">
        <v>0</v>
      </c>
      <c r="P1540" s="2">
        <v>22.28</v>
      </c>
      <c r="Q1540" s="2">
        <f t="shared" ref="Q1540:Q1603" si="96">M1540*N1540*(1-O1540)</f>
        <v>50.94</v>
      </c>
      <c r="R1540" s="2">
        <f t="shared" ref="R1540:R1603" si="97">M1540*P1540</f>
        <v>22.28</v>
      </c>
      <c r="S1540" s="2">
        <f t="shared" ref="S1540:S1603" si="98">Q1540-R1540</f>
        <v>28.659999999999997</v>
      </c>
      <c r="T1540" s="6">
        <f t="shared" ref="T1540:T1603" si="99">IFERROR(S1540/Q1540,0)</f>
        <v>0.5626226933647428</v>
      </c>
    </row>
    <row r="1541" spans="1:20" ht="15.6" x14ac:dyDescent="0.3">
      <c r="A1541" s="3" t="s">
        <v>1610</v>
      </c>
      <c r="B1541" s="4">
        <v>46228</v>
      </c>
      <c r="C1541" s="5">
        <f>YEAR(SalesData[[#This Row],[Order Date]])</f>
        <v>2026</v>
      </c>
      <c r="D1541" s="6" t="str">
        <f>"Q"&amp;ROUNDUP(MONTH(SalesData[[#This Row],[Order Date]])/3,0)</f>
        <v>Q3</v>
      </c>
      <c r="E1541" s="7">
        <f>MONTH(SalesData[[#This Row],[Order Date]])</f>
        <v>7</v>
      </c>
      <c r="F1541" s="6" t="str">
        <f>TEXT(SalesData[[#This Row],[Order Date]],"mmm")</f>
        <v>Jul</v>
      </c>
      <c r="G1541" s="8" t="s">
        <v>21</v>
      </c>
      <c r="H1541" s="8" t="s">
        <v>22</v>
      </c>
      <c r="I1541" s="8" t="s">
        <v>30</v>
      </c>
      <c r="J1541" s="8" t="s">
        <v>24</v>
      </c>
      <c r="K1541" s="8" t="s">
        <v>32</v>
      </c>
      <c r="L1541" s="8" t="s">
        <v>65</v>
      </c>
      <c r="M1541" s="7">
        <v>2</v>
      </c>
      <c r="N1541" s="2">
        <v>46.48</v>
      </c>
      <c r="O1541" s="9">
        <v>0.05</v>
      </c>
      <c r="P1541" s="2">
        <v>18.760000000000002</v>
      </c>
      <c r="Q1541" s="2">
        <f t="shared" si="96"/>
        <v>88.311999999999983</v>
      </c>
      <c r="R1541" s="2">
        <f t="shared" si="97"/>
        <v>37.520000000000003</v>
      </c>
      <c r="S1541" s="2">
        <f t="shared" si="98"/>
        <v>50.79199999999998</v>
      </c>
      <c r="T1541" s="6">
        <f t="shared" si="99"/>
        <v>0.57514267596702584</v>
      </c>
    </row>
    <row r="1542" spans="1:20" ht="15.6" x14ac:dyDescent="0.3">
      <c r="A1542" s="3" t="s">
        <v>1611</v>
      </c>
      <c r="B1542" s="4">
        <v>46208</v>
      </c>
      <c r="C1542" s="5">
        <f>YEAR(SalesData[[#This Row],[Order Date]])</f>
        <v>2026</v>
      </c>
      <c r="D1542" s="6" t="str">
        <f>"Q"&amp;ROUNDUP(MONTH(SalesData[[#This Row],[Order Date]])/3,0)</f>
        <v>Q3</v>
      </c>
      <c r="E1542" s="7">
        <f>MONTH(SalesData[[#This Row],[Order Date]])</f>
        <v>7</v>
      </c>
      <c r="F1542" s="6" t="str">
        <f>TEXT(SalesData[[#This Row],[Order Date]],"mmm")</f>
        <v>Jul</v>
      </c>
      <c r="G1542" s="8" t="s">
        <v>21</v>
      </c>
      <c r="H1542" s="8" t="s">
        <v>44</v>
      </c>
      <c r="I1542" s="8" t="s">
        <v>48</v>
      </c>
      <c r="J1542" s="8" t="s">
        <v>24</v>
      </c>
      <c r="K1542" s="8" t="s">
        <v>25</v>
      </c>
      <c r="L1542" s="8" t="s">
        <v>70</v>
      </c>
      <c r="M1542" s="7">
        <v>1</v>
      </c>
      <c r="N1542" s="2">
        <v>145.37</v>
      </c>
      <c r="O1542" s="9">
        <v>0.05</v>
      </c>
      <c r="P1542" s="2">
        <v>81.02</v>
      </c>
      <c r="Q1542" s="2">
        <f t="shared" si="96"/>
        <v>138.10149999999999</v>
      </c>
      <c r="R1542" s="2">
        <f t="shared" si="97"/>
        <v>81.02</v>
      </c>
      <c r="S1542" s="2">
        <f t="shared" si="98"/>
        <v>57.081499999999991</v>
      </c>
      <c r="T1542" s="6">
        <f t="shared" si="99"/>
        <v>0.41333005072356199</v>
      </c>
    </row>
    <row r="1543" spans="1:20" ht="15.6" x14ac:dyDescent="0.3">
      <c r="A1543" s="3" t="s">
        <v>1612</v>
      </c>
      <c r="B1543" s="4">
        <v>46246</v>
      </c>
      <c r="C1543" s="5">
        <f>YEAR(SalesData[[#This Row],[Order Date]])</f>
        <v>2026</v>
      </c>
      <c r="D1543" s="6" t="str">
        <f>"Q"&amp;ROUNDUP(MONTH(SalesData[[#This Row],[Order Date]])/3,0)</f>
        <v>Q3</v>
      </c>
      <c r="E1543" s="7">
        <f>MONTH(SalesData[[#This Row],[Order Date]])</f>
        <v>8</v>
      </c>
      <c r="F1543" s="6" t="str">
        <f>TEXT(SalesData[[#This Row],[Order Date]],"mmm")</f>
        <v>Aug</v>
      </c>
      <c r="G1543" s="8" t="s">
        <v>21</v>
      </c>
      <c r="H1543" s="8" t="s">
        <v>89</v>
      </c>
      <c r="I1543" s="8" t="s">
        <v>30</v>
      </c>
      <c r="J1543" s="8" t="s">
        <v>24</v>
      </c>
      <c r="K1543" s="8" t="s">
        <v>51</v>
      </c>
      <c r="L1543" s="8" t="s">
        <v>95</v>
      </c>
      <c r="M1543" s="7">
        <v>3</v>
      </c>
      <c r="N1543" s="2">
        <v>82.32</v>
      </c>
      <c r="O1543" s="9">
        <v>0.15</v>
      </c>
      <c r="P1543" s="2">
        <v>41.95</v>
      </c>
      <c r="Q1543" s="2">
        <f t="shared" si="96"/>
        <v>209.91599999999997</v>
      </c>
      <c r="R1543" s="2">
        <f t="shared" si="97"/>
        <v>125.85000000000001</v>
      </c>
      <c r="S1543" s="2">
        <f t="shared" si="98"/>
        <v>84.06599999999996</v>
      </c>
      <c r="T1543" s="6">
        <f t="shared" si="99"/>
        <v>0.40047447550448739</v>
      </c>
    </row>
    <row r="1544" spans="1:20" ht="15.6" x14ac:dyDescent="0.3">
      <c r="A1544" s="3" t="s">
        <v>1613</v>
      </c>
      <c r="B1544" s="4">
        <v>46228</v>
      </c>
      <c r="C1544" s="5">
        <f>YEAR(SalesData[[#This Row],[Order Date]])</f>
        <v>2026</v>
      </c>
      <c r="D1544" s="6" t="str">
        <f>"Q"&amp;ROUNDUP(MONTH(SalesData[[#This Row],[Order Date]])/3,0)</f>
        <v>Q3</v>
      </c>
      <c r="E1544" s="7">
        <f>MONTH(SalesData[[#This Row],[Order Date]])</f>
        <v>7</v>
      </c>
      <c r="F1544" s="6" t="str">
        <f>TEXT(SalesData[[#This Row],[Order Date]],"mmm")</f>
        <v>Jul</v>
      </c>
      <c r="G1544" s="8" t="s">
        <v>61</v>
      </c>
      <c r="H1544" s="8" t="s">
        <v>76</v>
      </c>
      <c r="I1544" s="8" t="s">
        <v>48</v>
      </c>
      <c r="J1544" s="8" t="s">
        <v>31</v>
      </c>
      <c r="K1544" s="8" t="s">
        <v>32</v>
      </c>
      <c r="L1544" s="8" t="s">
        <v>33</v>
      </c>
      <c r="M1544" s="7">
        <v>1</v>
      </c>
      <c r="N1544" s="2">
        <v>36.909999999999997</v>
      </c>
      <c r="O1544" s="9">
        <v>0</v>
      </c>
      <c r="P1544" s="2">
        <v>13.56</v>
      </c>
      <c r="Q1544" s="2">
        <f t="shared" si="96"/>
        <v>36.909999999999997</v>
      </c>
      <c r="R1544" s="2">
        <f t="shared" si="97"/>
        <v>13.56</v>
      </c>
      <c r="S1544" s="2">
        <f t="shared" si="98"/>
        <v>23.349999999999994</v>
      </c>
      <c r="T1544" s="6">
        <f t="shared" si="99"/>
        <v>0.63261988620969922</v>
      </c>
    </row>
    <row r="1545" spans="1:20" ht="15.6" x14ac:dyDescent="0.3">
      <c r="A1545" s="3" t="s">
        <v>1614</v>
      </c>
      <c r="B1545" s="4">
        <v>46213</v>
      </c>
      <c r="C1545" s="5">
        <f>YEAR(SalesData[[#This Row],[Order Date]])</f>
        <v>2026</v>
      </c>
      <c r="D1545" s="6" t="str">
        <f>"Q"&amp;ROUNDUP(MONTH(SalesData[[#This Row],[Order Date]])/3,0)</f>
        <v>Q3</v>
      </c>
      <c r="E1545" s="7">
        <f>MONTH(SalesData[[#This Row],[Order Date]])</f>
        <v>7</v>
      </c>
      <c r="F1545" s="6" t="str">
        <f>TEXT(SalesData[[#This Row],[Order Date]],"mmm")</f>
        <v>Jul</v>
      </c>
      <c r="G1545" s="8" t="s">
        <v>21</v>
      </c>
      <c r="H1545" s="8" t="s">
        <v>89</v>
      </c>
      <c r="I1545" s="8" t="s">
        <v>30</v>
      </c>
      <c r="J1545" s="8" t="s">
        <v>24</v>
      </c>
      <c r="K1545" s="8" t="s">
        <v>39</v>
      </c>
      <c r="L1545" s="8" t="s">
        <v>67</v>
      </c>
      <c r="M1545" s="7">
        <v>1</v>
      </c>
      <c r="N1545" s="2">
        <v>122.14</v>
      </c>
      <c r="O1545" s="9">
        <v>0.15</v>
      </c>
      <c r="P1545" s="2">
        <v>59.87</v>
      </c>
      <c r="Q1545" s="2">
        <f t="shared" si="96"/>
        <v>103.819</v>
      </c>
      <c r="R1545" s="2">
        <f t="shared" si="97"/>
        <v>59.87</v>
      </c>
      <c r="S1545" s="2">
        <f t="shared" si="98"/>
        <v>43.949000000000005</v>
      </c>
      <c r="T1545" s="6">
        <f t="shared" si="99"/>
        <v>0.42332328379198414</v>
      </c>
    </row>
    <row r="1546" spans="1:20" ht="15.6" x14ac:dyDescent="0.3">
      <c r="A1546" s="3" t="s">
        <v>1615</v>
      </c>
      <c r="B1546" s="4">
        <v>46104</v>
      </c>
      <c r="C1546" s="5">
        <f>YEAR(SalesData[[#This Row],[Order Date]])</f>
        <v>2026</v>
      </c>
      <c r="D1546" s="6" t="str">
        <f>"Q"&amp;ROUNDUP(MONTH(SalesData[[#This Row],[Order Date]])/3,0)</f>
        <v>Q1</v>
      </c>
      <c r="E1546" s="7">
        <f>MONTH(SalesData[[#This Row],[Order Date]])</f>
        <v>3</v>
      </c>
      <c r="F1546" s="6" t="str">
        <f>TEXT(SalesData[[#This Row],[Order Date]],"mmm")</f>
        <v>Mar</v>
      </c>
      <c r="G1546" s="8" t="s">
        <v>54</v>
      </c>
      <c r="H1546" s="8" t="s">
        <v>57</v>
      </c>
      <c r="I1546" s="8" t="s">
        <v>48</v>
      </c>
      <c r="J1546" s="8" t="s">
        <v>24</v>
      </c>
      <c r="K1546" s="8" t="s">
        <v>39</v>
      </c>
      <c r="L1546" s="8" t="s">
        <v>67</v>
      </c>
      <c r="M1546" s="7">
        <v>2</v>
      </c>
      <c r="N1546" s="2">
        <v>122.07</v>
      </c>
      <c r="O1546" s="9">
        <v>0.05</v>
      </c>
      <c r="P1546" s="2">
        <v>59.16</v>
      </c>
      <c r="Q1546" s="2">
        <f t="shared" si="96"/>
        <v>231.93299999999996</v>
      </c>
      <c r="R1546" s="2">
        <f t="shared" si="97"/>
        <v>118.32</v>
      </c>
      <c r="S1546" s="2">
        <f t="shared" si="98"/>
        <v>113.61299999999997</v>
      </c>
      <c r="T1546" s="6">
        <f t="shared" si="99"/>
        <v>0.48985267297021118</v>
      </c>
    </row>
    <row r="1547" spans="1:20" ht="15.6" x14ac:dyDescent="0.3">
      <c r="A1547" s="3" t="s">
        <v>1616</v>
      </c>
      <c r="B1547" s="4">
        <v>46133</v>
      </c>
      <c r="C1547" s="5">
        <f>YEAR(SalesData[[#This Row],[Order Date]])</f>
        <v>2026</v>
      </c>
      <c r="D1547" s="6" t="str">
        <f>"Q"&amp;ROUNDUP(MONTH(SalesData[[#This Row],[Order Date]])/3,0)</f>
        <v>Q2</v>
      </c>
      <c r="E1547" s="7">
        <f>MONTH(SalesData[[#This Row],[Order Date]])</f>
        <v>4</v>
      </c>
      <c r="F1547" s="6" t="str">
        <f>TEXT(SalesData[[#This Row],[Order Date]],"mmm")</f>
        <v>Apr</v>
      </c>
      <c r="G1547" s="8" t="s">
        <v>61</v>
      </c>
      <c r="H1547" s="8" t="s">
        <v>76</v>
      </c>
      <c r="I1547" s="8" t="s">
        <v>30</v>
      </c>
      <c r="J1547" s="8" t="s">
        <v>24</v>
      </c>
      <c r="K1547" s="8" t="s">
        <v>98</v>
      </c>
      <c r="L1547" s="8" t="s">
        <v>122</v>
      </c>
      <c r="M1547" s="7">
        <v>2</v>
      </c>
      <c r="N1547" s="2">
        <v>35.56</v>
      </c>
      <c r="O1547" s="9">
        <v>0.1</v>
      </c>
      <c r="P1547" s="2">
        <v>13.85</v>
      </c>
      <c r="Q1547" s="2">
        <f t="shared" si="96"/>
        <v>64.00800000000001</v>
      </c>
      <c r="R1547" s="2">
        <f t="shared" si="97"/>
        <v>27.7</v>
      </c>
      <c r="S1547" s="2">
        <f t="shared" si="98"/>
        <v>36.308000000000007</v>
      </c>
      <c r="T1547" s="6">
        <f t="shared" si="99"/>
        <v>0.56724159480064995</v>
      </c>
    </row>
    <row r="1548" spans="1:20" ht="15.6" x14ac:dyDescent="0.3">
      <c r="A1548" s="3" t="s">
        <v>1617</v>
      </c>
      <c r="B1548" s="4">
        <v>46183</v>
      </c>
      <c r="C1548" s="5">
        <f>YEAR(SalesData[[#This Row],[Order Date]])</f>
        <v>2026</v>
      </c>
      <c r="D1548" s="6" t="str">
        <f>"Q"&amp;ROUNDUP(MONTH(SalesData[[#This Row],[Order Date]])/3,0)</f>
        <v>Q2</v>
      </c>
      <c r="E1548" s="7">
        <f>MONTH(SalesData[[#This Row],[Order Date]])</f>
        <v>6</v>
      </c>
      <c r="F1548" s="6" t="str">
        <f>TEXT(SalesData[[#This Row],[Order Date]],"mmm")</f>
        <v>Jun</v>
      </c>
      <c r="G1548" s="8" t="s">
        <v>54</v>
      </c>
      <c r="H1548" s="8" t="s">
        <v>57</v>
      </c>
      <c r="I1548" s="8" t="s">
        <v>30</v>
      </c>
      <c r="J1548" s="8" t="s">
        <v>31</v>
      </c>
      <c r="K1548" s="8" t="s">
        <v>98</v>
      </c>
      <c r="L1548" s="8" t="s">
        <v>122</v>
      </c>
      <c r="M1548" s="7">
        <v>3</v>
      </c>
      <c r="N1548" s="2">
        <v>35.94</v>
      </c>
      <c r="O1548" s="9">
        <v>0.1</v>
      </c>
      <c r="P1548" s="2">
        <v>14.04</v>
      </c>
      <c r="Q1548" s="2">
        <f t="shared" si="96"/>
        <v>97.037999999999997</v>
      </c>
      <c r="R1548" s="2">
        <f t="shared" si="97"/>
        <v>42.12</v>
      </c>
      <c r="S1548" s="2">
        <f t="shared" si="98"/>
        <v>54.917999999999999</v>
      </c>
      <c r="T1548" s="6">
        <f t="shared" si="99"/>
        <v>0.56594323873121866</v>
      </c>
    </row>
    <row r="1549" spans="1:20" ht="15.6" x14ac:dyDescent="0.3">
      <c r="A1549" s="3" t="s">
        <v>1618</v>
      </c>
      <c r="B1549" s="4">
        <v>46383</v>
      </c>
      <c r="C1549" s="5">
        <f>YEAR(SalesData[[#This Row],[Order Date]])</f>
        <v>2026</v>
      </c>
      <c r="D1549" s="6" t="str">
        <f>"Q"&amp;ROUNDUP(MONTH(SalesData[[#This Row],[Order Date]])/3,0)</f>
        <v>Q4</v>
      </c>
      <c r="E1549" s="7">
        <f>MONTH(SalesData[[#This Row],[Order Date]])</f>
        <v>12</v>
      </c>
      <c r="F1549" s="6" t="str">
        <f>TEXT(SalesData[[#This Row],[Order Date]],"mmm")</f>
        <v>Dec</v>
      </c>
      <c r="G1549" s="8" t="s">
        <v>61</v>
      </c>
      <c r="H1549" s="8" t="s">
        <v>69</v>
      </c>
      <c r="I1549" s="8" t="s">
        <v>48</v>
      </c>
      <c r="J1549" s="8" t="s">
        <v>24</v>
      </c>
      <c r="K1549" s="8" t="s">
        <v>98</v>
      </c>
      <c r="L1549" s="8" t="s">
        <v>103</v>
      </c>
      <c r="M1549" s="7">
        <v>1</v>
      </c>
      <c r="N1549" s="2">
        <v>49.79</v>
      </c>
      <c r="O1549" s="9">
        <v>0.2</v>
      </c>
      <c r="P1549" s="2">
        <v>21.87</v>
      </c>
      <c r="Q1549" s="2">
        <f t="shared" si="96"/>
        <v>39.832000000000001</v>
      </c>
      <c r="R1549" s="2">
        <f t="shared" si="97"/>
        <v>21.87</v>
      </c>
      <c r="S1549" s="2">
        <f t="shared" si="98"/>
        <v>17.962</v>
      </c>
      <c r="T1549" s="6">
        <f t="shared" si="99"/>
        <v>0.45094396465153641</v>
      </c>
    </row>
    <row r="1550" spans="1:20" ht="15.6" x14ac:dyDescent="0.3">
      <c r="A1550" s="3" t="s">
        <v>1619</v>
      </c>
      <c r="B1550" s="4">
        <v>46359</v>
      </c>
      <c r="C1550" s="5">
        <f>YEAR(SalesData[[#This Row],[Order Date]])</f>
        <v>2026</v>
      </c>
      <c r="D1550" s="6" t="str">
        <f>"Q"&amp;ROUNDUP(MONTH(SalesData[[#This Row],[Order Date]])/3,0)</f>
        <v>Q4</v>
      </c>
      <c r="E1550" s="7">
        <f>MONTH(SalesData[[#This Row],[Order Date]])</f>
        <v>12</v>
      </c>
      <c r="F1550" s="6" t="str">
        <f>TEXT(SalesData[[#This Row],[Order Date]],"mmm")</f>
        <v>Dec</v>
      </c>
      <c r="G1550" s="8" t="s">
        <v>61</v>
      </c>
      <c r="H1550" s="8" t="s">
        <v>62</v>
      </c>
      <c r="I1550" s="8" t="s">
        <v>30</v>
      </c>
      <c r="J1550" s="8" t="s">
        <v>31</v>
      </c>
      <c r="K1550" s="8" t="s">
        <v>25</v>
      </c>
      <c r="L1550" s="8" t="s">
        <v>70</v>
      </c>
      <c r="M1550" s="7">
        <v>1</v>
      </c>
      <c r="N1550" s="2">
        <v>144.78</v>
      </c>
      <c r="O1550" s="9">
        <v>0.15</v>
      </c>
      <c r="P1550" s="2">
        <v>81.53</v>
      </c>
      <c r="Q1550" s="2">
        <f t="shared" si="96"/>
        <v>123.063</v>
      </c>
      <c r="R1550" s="2">
        <f t="shared" si="97"/>
        <v>81.53</v>
      </c>
      <c r="S1550" s="2">
        <f t="shared" si="98"/>
        <v>41.533000000000001</v>
      </c>
      <c r="T1550" s="6">
        <f t="shared" si="99"/>
        <v>0.33749380398657597</v>
      </c>
    </row>
    <row r="1551" spans="1:20" ht="15.6" x14ac:dyDescent="0.3">
      <c r="A1551" s="3" t="s">
        <v>1620</v>
      </c>
      <c r="B1551" s="4">
        <v>46223</v>
      </c>
      <c r="C1551" s="5">
        <f>YEAR(SalesData[[#This Row],[Order Date]])</f>
        <v>2026</v>
      </c>
      <c r="D1551" s="6" t="str">
        <f>"Q"&amp;ROUNDUP(MONTH(SalesData[[#This Row],[Order Date]])/3,0)</f>
        <v>Q3</v>
      </c>
      <c r="E1551" s="7">
        <f>MONTH(SalesData[[#This Row],[Order Date]])</f>
        <v>7</v>
      </c>
      <c r="F1551" s="6" t="str">
        <f>TEXT(SalesData[[#This Row],[Order Date]],"mmm")</f>
        <v>Jul</v>
      </c>
      <c r="G1551" s="8" t="s">
        <v>61</v>
      </c>
      <c r="H1551" s="8" t="s">
        <v>105</v>
      </c>
      <c r="I1551" s="8" t="s">
        <v>30</v>
      </c>
      <c r="J1551" s="8" t="s">
        <v>31</v>
      </c>
      <c r="K1551" s="8" t="s">
        <v>39</v>
      </c>
      <c r="L1551" s="8" t="s">
        <v>40</v>
      </c>
      <c r="M1551" s="7">
        <v>2</v>
      </c>
      <c r="N1551" s="2">
        <v>195.74</v>
      </c>
      <c r="O1551" s="9">
        <v>0.05</v>
      </c>
      <c r="P1551" s="2">
        <v>107.17</v>
      </c>
      <c r="Q1551" s="2">
        <f t="shared" si="96"/>
        <v>371.90600000000001</v>
      </c>
      <c r="R1551" s="2">
        <f t="shared" si="97"/>
        <v>214.34</v>
      </c>
      <c r="S1551" s="2">
        <f t="shared" si="98"/>
        <v>157.566</v>
      </c>
      <c r="T1551" s="6">
        <f t="shared" si="99"/>
        <v>0.4236715729243411</v>
      </c>
    </row>
    <row r="1552" spans="1:20" ht="15.6" x14ac:dyDescent="0.3">
      <c r="A1552" s="3" t="s">
        <v>1621</v>
      </c>
      <c r="B1552" s="4">
        <v>46143</v>
      </c>
      <c r="C1552" s="5">
        <f>YEAR(SalesData[[#This Row],[Order Date]])</f>
        <v>2026</v>
      </c>
      <c r="D1552" s="6" t="str">
        <f>"Q"&amp;ROUNDUP(MONTH(SalesData[[#This Row],[Order Date]])/3,0)</f>
        <v>Q2</v>
      </c>
      <c r="E1552" s="7">
        <f>MONTH(SalesData[[#This Row],[Order Date]])</f>
        <v>5</v>
      </c>
      <c r="F1552" s="6" t="str">
        <f>TEXT(SalesData[[#This Row],[Order Date]],"mmm")</f>
        <v>May</v>
      </c>
      <c r="G1552" s="8" t="s">
        <v>21</v>
      </c>
      <c r="H1552" s="8" t="s">
        <v>89</v>
      </c>
      <c r="I1552" s="8" t="s">
        <v>48</v>
      </c>
      <c r="J1552" s="8" t="s">
        <v>31</v>
      </c>
      <c r="K1552" s="8" t="s">
        <v>51</v>
      </c>
      <c r="L1552" s="8" t="s">
        <v>52</v>
      </c>
      <c r="M1552" s="7">
        <v>2</v>
      </c>
      <c r="N1552" s="2">
        <v>49.53</v>
      </c>
      <c r="O1552" s="9">
        <v>0</v>
      </c>
      <c r="P1552" s="2">
        <v>22.91</v>
      </c>
      <c r="Q1552" s="2">
        <f t="shared" si="96"/>
        <v>99.06</v>
      </c>
      <c r="R1552" s="2">
        <f t="shared" si="97"/>
        <v>45.82</v>
      </c>
      <c r="S1552" s="2">
        <f t="shared" si="98"/>
        <v>53.24</v>
      </c>
      <c r="T1552" s="6">
        <f t="shared" si="99"/>
        <v>0.53745204926307288</v>
      </c>
    </row>
    <row r="1553" spans="1:20" ht="15.6" x14ac:dyDescent="0.3">
      <c r="A1553" s="3" t="s">
        <v>1622</v>
      </c>
      <c r="B1553" s="4">
        <v>46351</v>
      </c>
      <c r="C1553" s="5">
        <f>YEAR(SalesData[[#This Row],[Order Date]])</f>
        <v>2026</v>
      </c>
      <c r="D1553" s="6" t="str">
        <f>"Q"&amp;ROUNDUP(MONTH(SalesData[[#This Row],[Order Date]])/3,0)</f>
        <v>Q4</v>
      </c>
      <c r="E1553" s="7">
        <f>MONTH(SalesData[[#This Row],[Order Date]])</f>
        <v>11</v>
      </c>
      <c r="F1553" s="6" t="str">
        <f>TEXT(SalesData[[#This Row],[Order Date]],"mmm")</f>
        <v>Nov</v>
      </c>
      <c r="G1553" s="8" t="s">
        <v>28</v>
      </c>
      <c r="H1553" s="8" t="s">
        <v>35</v>
      </c>
      <c r="I1553" s="8" t="s">
        <v>30</v>
      </c>
      <c r="J1553" s="8" t="s">
        <v>24</v>
      </c>
      <c r="K1553" s="8" t="s">
        <v>39</v>
      </c>
      <c r="L1553" s="8" t="s">
        <v>106</v>
      </c>
      <c r="M1553" s="7">
        <v>1</v>
      </c>
      <c r="N1553" s="2">
        <v>81.89</v>
      </c>
      <c r="O1553" s="9">
        <v>0.05</v>
      </c>
      <c r="P1553" s="2">
        <v>38.33</v>
      </c>
      <c r="Q1553" s="2">
        <f t="shared" si="96"/>
        <v>77.79549999999999</v>
      </c>
      <c r="R1553" s="2">
        <f t="shared" si="97"/>
        <v>38.33</v>
      </c>
      <c r="S1553" s="2">
        <f t="shared" si="98"/>
        <v>39.465499999999992</v>
      </c>
      <c r="T1553" s="6">
        <f t="shared" si="99"/>
        <v>0.50729797996028048</v>
      </c>
    </row>
    <row r="1554" spans="1:20" ht="15.6" x14ac:dyDescent="0.3">
      <c r="A1554" s="3" t="s">
        <v>1623</v>
      </c>
      <c r="B1554" s="4">
        <v>46053</v>
      </c>
      <c r="C1554" s="5">
        <f>YEAR(SalesData[[#This Row],[Order Date]])</f>
        <v>2026</v>
      </c>
      <c r="D1554" s="6" t="str">
        <f>"Q"&amp;ROUNDUP(MONTH(SalesData[[#This Row],[Order Date]])/3,0)</f>
        <v>Q1</v>
      </c>
      <c r="E1554" s="7">
        <f>MONTH(SalesData[[#This Row],[Order Date]])</f>
        <v>1</v>
      </c>
      <c r="F1554" s="6" t="str">
        <f>TEXT(SalesData[[#This Row],[Order Date]],"mmm")</f>
        <v>Jan</v>
      </c>
      <c r="G1554" s="8" t="s">
        <v>61</v>
      </c>
      <c r="H1554" s="8" t="s">
        <v>108</v>
      </c>
      <c r="I1554" s="8" t="s">
        <v>45</v>
      </c>
      <c r="J1554" s="8" t="s">
        <v>36</v>
      </c>
      <c r="K1554" s="8" t="s">
        <v>32</v>
      </c>
      <c r="L1554" s="8" t="s">
        <v>65</v>
      </c>
      <c r="M1554" s="7">
        <v>10</v>
      </c>
      <c r="N1554" s="2">
        <v>47.71</v>
      </c>
      <c r="O1554" s="9">
        <v>0.1</v>
      </c>
      <c r="P1554" s="2">
        <v>18.649999999999999</v>
      </c>
      <c r="Q1554" s="2">
        <f t="shared" si="96"/>
        <v>429.39000000000004</v>
      </c>
      <c r="R1554" s="2">
        <f t="shared" si="97"/>
        <v>186.5</v>
      </c>
      <c r="S1554" s="2">
        <f t="shared" si="98"/>
        <v>242.89000000000004</v>
      </c>
      <c r="T1554" s="6">
        <f t="shared" si="99"/>
        <v>0.56566291716155481</v>
      </c>
    </row>
    <row r="1555" spans="1:20" ht="15.6" x14ac:dyDescent="0.3">
      <c r="A1555" s="3" t="s">
        <v>1624</v>
      </c>
      <c r="B1555" s="4">
        <v>46226</v>
      </c>
      <c r="C1555" s="5">
        <f>YEAR(SalesData[[#This Row],[Order Date]])</f>
        <v>2026</v>
      </c>
      <c r="D1555" s="6" t="str">
        <f>"Q"&amp;ROUNDUP(MONTH(SalesData[[#This Row],[Order Date]])/3,0)</f>
        <v>Q3</v>
      </c>
      <c r="E1555" s="7">
        <f>MONTH(SalesData[[#This Row],[Order Date]])</f>
        <v>7</v>
      </c>
      <c r="F1555" s="6" t="str">
        <f>TEXT(SalesData[[#This Row],[Order Date]],"mmm")</f>
        <v>Jul</v>
      </c>
      <c r="G1555" s="8" t="s">
        <v>28</v>
      </c>
      <c r="H1555" s="8" t="s">
        <v>86</v>
      </c>
      <c r="I1555" s="8" t="s">
        <v>23</v>
      </c>
      <c r="J1555" s="8" t="s">
        <v>36</v>
      </c>
      <c r="K1555" s="8" t="s">
        <v>51</v>
      </c>
      <c r="L1555" s="8" t="s">
        <v>72</v>
      </c>
      <c r="M1555" s="7">
        <v>3</v>
      </c>
      <c r="N1555" s="2">
        <v>40.81</v>
      </c>
      <c r="O1555" s="9">
        <v>0</v>
      </c>
      <c r="P1555" s="2">
        <v>16.86</v>
      </c>
      <c r="Q1555" s="2">
        <f t="shared" si="96"/>
        <v>122.43</v>
      </c>
      <c r="R1555" s="2">
        <f t="shared" si="97"/>
        <v>50.58</v>
      </c>
      <c r="S1555" s="2">
        <f t="shared" si="98"/>
        <v>71.850000000000009</v>
      </c>
      <c r="T1555" s="6">
        <f t="shared" si="99"/>
        <v>0.58686596422445481</v>
      </c>
    </row>
    <row r="1556" spans="1:20" ht="15.6" x14ac:dyDescent="0.3">
      <c r="A1556" s="3" t="s">
        <v>1625</v>
      </c>
      <c r="B1556" s="4">
        <v>46333</v>
      </c>
      <c r="C1556" s="5">
        <f>YEAR(SalesData[[#This Row],[Order Date]])</f>
        <v>2026</v>
      </c>
      <c r="D1556" s="6" t="str">
        <f>"Q"&amp;ROUNDUP(MONTH(SalesData[[#This Row],[Order Date]])/3,0)</f>
        <v>Q4</v>
      </c>
      <c r="E1556" s="7">
        <f>MONTH(SalesData[[#This Row],[Order Date]])</f>
        <v>11</v>
      </c>
      <c r="F1556" s="6" t="str">
        <f>TEXT(SalesData[[#This Row],[Order Date]],"mmm")</f>
        <v>Nov</v>
      </c>
      <c r="G1556" s="8" t="s">
        <v>21</v>
      </c>
      <c r="H1556" s="8" t="s">
        <v>89</v>
      </c>
      <c r="I1556" s="8" t="s">
        <v>23</v>
      </c>
      <c r="J1556" s="8" t="s">
        <v>31</v>
      </c>
      <c r="K1556" s="8" t="s">
        <v>32</v>
      </c>
      <c r="L1556" s="8" t="s">
        <v>46</v>
      </c>
      <c r="M1556" s="7">
        <v>2</v>
      </c>
      <c r="N1556" s="2">
        <v>163.58000000000001</v>
      </c>
      <c r="O1556" s="9">
        <v>0.1</v>
      </c>
      <c r="P1556" s="2">
        <v>88.14</v>
      </c>
      <c r="Q1556" s="2">
        <f t="shared" si="96"/>
        <v>294.44400000000002</v>
      </c>
      <c r="R1556" s="2">
        <f t="shared" si="97"/>
        <v>176.28</v>
      </c>
      <c r="S1556" s="2">
        <f t="shared" si="98"/>
        <v>118.16400000000002</v>
      </c>
      <c r="T1556" s="6">
        <f t="shared" si="99"/>
        <v>0.40131230386762851</v>
      </c>
    </row>
    <row r="1557" spans="1:20" ht="15.6" x14ac:dyDescent="0.3">
      <c r="A1557" s="3" t="s">
        <v>1626</v>
      </c>
      <c r="B1557" s="4">
        <v>46037</v>
      </c>
      <c r="C1557" s="5">
        <f>YEAR(SalesData[[#This Row],[Order Date]])</f>
        <v>2026</v>
      </c>
      <c r="D1557" s="6" t="str">
        <f>"Q"&amp;ROUNDUP(MONTH(SalesData[[#This Row],[Order Date]])/3,0)</f>
        <v>Q1</v>
      </c>
      <c r="E1557" s="7">
        <f>MONTH(SalesData[[#This Row],[Order Date]])</f>
        <v>1</v>
      </c>
      <c r="F1557" s="6" t="str">
        <f>TEXT(SalesData[[#This Row],[Order Date]],"mmm")</f>
        <v>Jan</v>
      </c>
      <c r="G1557" s="8" t="s">
        <v>54</v>
      </c>
      <c r="H1557" s="8" t="s">
        <v>92</v>
      </c>
      <c r="I1557" s="8" t="s">
        <v>48</v>
      </c>
      <c r="J1557" s="8" t="s">
        <v>24</v>
      </c>
      <c r="K1557" s="8" t="s">
        <v>98</v>
      </c>
      <c r="L1557" s="8" t="s">
        <v>131</v>
      </c>
      <c r="M1557" s="7">
        <v>1</v>
      </c>
      <c r="N1557" s="2">
        <v>40.72</v>
      </c>
      <c r="O1557" s="9">
        <v>0</v>
      </c>
      <c r="P1557" s="2">
        <v>14.94</v>
      </c>
      <c r="Q1557" s="2">
        <f t="shared" si="96"/>
        <v>40.72</v>
      </c>
      <c r="R1557" s="2">
        <f t="shared" si="97"/>
        <v>14.94</v>
      </c>
      <c r="S1557" s="2">
        <f t="shared" si="98"/>
        <v>25.78</v>
      </c>
      <c r="T1557" s="6">
        <f t="shared" si="99"/>
        <v>0.6331041257367388</v>
      </c>
    </row>
    <row r="1558" spans="1:20" ht="15.6" x14ac:dyDescent="0.3">
      <c r="A1558" s="3" t="s">
        <v>1627</v>
      </c>
      <c r="B1558" s="4">
        <v>46326</v>
      </c>
      <c r="C1558" s="5">
        <f>YEAR(SalesData[[#This Row],[Order Date]])</f>
        <v>2026</v>
      </c>
      <c r="D1558" s="6" t="str">
        <f>"Q"&amp;ROUNDUP(MONTH(SalesData[[#This Row],[Order Date]])/3,0)</f>
        <v>Q4</v>
      </c>
      <c r="E1558" s="7">
        <f>MONTH(SalesData[[#This Row],[Order Date]])</f>
        <v>10</v>
      </c>
      <c r="F1558" s="6" t="str">
        <f>TEXT(SalesData[[#This Row],[Order Date]],"mmm")</f>
        <v>Oct</v>
      </c>
      <c r="G1558" s="8" t="s">
        <v>54</v>
      </c>
      <c r="H1558" s="8" t="s">
        <v>57</v>
      </c>
      <c r="I1558" s="8" t="s">
        <v>48</v>
      </c>
      <c r="J1558" s="8" t="s">
        <v>24</v>
      </c>
      <c r="K1558" s="8" t="s">
        <v>32</v>
      </c>
      <c r="L1558" s="8" t="s">
        <v>37</v>
      </c>
      <c r="M1558" s="7">
        <v>1</v>
      </c>
      <c r="N1558" s="2">
        <v>135.19</v>
      </c>
      <c r="O1558" s="9">
        <v>0</v>
      </c>
      <c r="P1558" s="2">
        <v>68.319999999999993</v>
      </c>
      <c r="Q1558" s="2">
        <f t="shared" si="96"/>
        <v>135.19</v>
      </c>
      <c r="R1558" s="2">
        <f t="shared" si="97"/>
        <v>68.319999999999993</v>
      </c>
      <c r="S1558" s="2">
        <f t="shared" si="98"/>
        <v>66.87</v>
      </c>
      <c r="T1558" s="6">
        <f t="shared" si="99"/>
        <v>0.49463717730601381</v>
      </c>
    </row>
    <row r="1559" spans="1:20" ht="15.6" x14ac:dyDescent="0.3">
      <c r="A1559" s="3" t="s">
        <v>1628</v>
      </c>
      <c r="B1559" s="4">
        <v>46343</v>
      </c>
      <c r="C1559" s="5">
        <f>YEAR(SalesData[[#This Row],[Order Date]])</f>
        <v>2026</v>
      </c>
      <c r="D1559" s="6" t="str">
        <f>"Q"&amp;ROUNDUP(MONTH(SalesData[[#This Row],[Order Date]])/3,0)</f>
        <v>Q4</v>
      </c>
      <c r="E1559" s="7">
        <f>MONTH(SalesData[[#This Row],[Order Date]])</f>
        <v>11</v>
      </c>
      <c r="F1559" s="6" t="str">
        <f>TEXT(SalesData[[#This Row],[Order Date]],"mmm")</f>
        <v>Nov</v>
      </c>
      <c r="G1559" s="8" t="s">
        <v>21</v>
      </c>
      <c r="H1559" s="8" t="s">
        <v>22</v>
      </c>
      <c r="I1559" s="8" t="s">
        <v>23</v>
      </c>
      <c r="J1559" s="8" t="s">
        <v>31</v>
      </c>
      <c r="K1559" s="8" t="s">
        <v>98</v>
      </c>
      <c r="L1559" s="8" t="s">
        <v>103</v>
      </c>
      <c r="M1559" s="7">
        <v>1</v>
      </c>
      <c r="N1559" s="2">
        <v>51.34</v>
      </c>
      <c r="O1559" s="9">
        <v>0.15</v>
      </c>
      <c r="P1559" s="2">
        <v>21.37</v>
      </c>
      <c r="Q1559" s="2">
        <f t="shared" si="96"/>
        <v>43.639000000000003</v>
      </c>
      <c r="R1559" s="2">
        <f t="shared" si="97"/>
        <v>21.37</v>
      </c>
      <c r="S1559" s="2">
        <f t="shared" si="98"/>
        <v>22.269000000000002</v>
      </c>
      <c r="T1559" s="6">
        <f t="shared" si="99"/>
        <v>0.5103004193496643</v>
      </c>
    </row>
    <row r="1560" spans="1:20" ht="15.6" x14ac:dyDescent="0.3">
      <c r="A1560" s="3" t="s">
        <v>1629</v>
      </c>
      <c r="B1560" s="4">
        <v>46291</v>
      </c>
      <c r="C1560" s="5">
        <f>YEAR(SalesData[[#This Row],[Order Date]])</f>
        <v>2026</v>
      </c>
      <c r="D1560" s="6" t="str">
        <f>"Q"&amp;ROUNDUP(MONTH(SalesData[[#This Row],[Order Date]])/3,0)</f>
        <v>Q3</v>
      </c>
      <c r="E1560" s="7">
        <f>MONTH(SalesData[[#This Row],[Order Date]])</f>
        <v>9</v>
      </c>
      <c r="F1560" s="6" t="str">
        <f>TEXT(SalesData[[#This Row],[Order Date]],"mmm")</f>
        <v>Sep</v>
      </c>
      <c r="G1560" s="8" t="s">
        <v>61</v>
      </c>
      <c r="H1560" s="8" t="s">
        <v>76</v>
      </c>
      <c r="I1560" s="8" t="s">
        <v>30</v>
      </c>
      <c r="J1560" s="8" t="s">
        <v>24</v>
      </c>
      <c r="K1560" s="8" t="s">
        <v>98</v>
      </c>
      <c r="L1560" s="8" t="s">
        <v>122</v>
      </c>
      <c r="M1560" s="7">
        <v>4</v>
      </c>
      <c r="N1560" s="2">
        <v>36.159999999999997</v>
      </c>
      <c r="O1560" s="9">
        <v>0.05</v>
      </c>
      <c r="P1560" s="2">
        <v>13.68</v>
      </c>
      <c r="Q1560" s="2">
        <f t="shared" si="96"/>
        <v>137.40799999999999</v>
      </c>
      <c r="R1560" s="2">
        <f t="shared" si="97"/>
        <v>54.72</v>
      </c>
      <c r="S1560" s="2">
        <f t="shared" si="98"/>
        <v>82.687999999999988</v>
      </c>
      <c r="T1560" s="6">
        <f t="shared" si="99"/>
        <v>0.60176991150442471</v>
      </c>
    </row>
    <row r="1561" spans="1:20" ht="15.6" x14ac:dyDescent="0.3">
      <c r="A1561" s="3" t="s">
        <v>1630</v>
      </c>
      <c r="B1561" s="4">
        <v>46378</v>
      </c>
      <c r="C1561" s="5">
        <f>YEAR(SalesData[[#This Row],[Order Date]])</f>
        <v>2026</v>
      </c>
      <c r="D1561" s="6" t="str">
        <f>"Q"&amp;ROUNDUP(MONTH(SalesData[[#This Row],[Order Date]])/3,0)</f>
        <v>Q4</v>
      </c>
      <c r="E1561" s="7">
        <f>MONTH(SalesData[[#This Row],[Order Date]])</f>
        <v>12</v>
      </c>
      <c r="F1561" s="6" t="str">
        <f>TEXT(SalesData[[#This Row],[Order Date]],"mmm")</f>
        <v>Dec</v>
      </c>
      <c r="G1561" s="8" t="s">
        <v>21</v>
      </c>
      <c r="H1561" s="8" t="s">
        <v>22</v>
      </c>
      <c r="I1561" s="8" t="s">
        <v>23</v>
      </c>
      <c r="J1561" s="8" t="s">
        <v>36</v>
      </c>
      <c r="K1561" s="8" t="s">
        <v>51</v>
      </c>
      <c r="L1561" s="8" t="s">
        <v>52</v>
      </c>
      <c r="M1561" s="7">
        <v>2</v>
      </c>
      <c r="N1561" s="2">
        <v>50.96</v>
      </c>
      <c r="O1561" s="9">
        <v>0.15</v>
      </c>
      <c r="P1561" s="2">
        <v>22.59</v>
      </c>
      <c r="Q1561" s="2">
        <f t="shared" si="96"/>
        <v>86.632000000000005</v>
      </c>
      <c r="R1561" s="2">
        <f t="shared" si="97"/>
        <v>45.18</v>
      </c>
      <c r="S1561" s="2">
        <f t="shared" si="98"/>
        <v>41.452000000000005</v>
      </c>
      <c r="T1561" s="6">
        <f t="shared" si="99"/>
        <v>0.47848370117277683</v>
      </c>
    </row>
    <row r="1562" spans="1:20" ht="15.6" x14ac:dyDescent="0.3">
      <c r="A1562" s="3" t="s">
        <v>1631</v>
      </c>
      <c r="B1562" s="4">
        <v>46121</v>
      </c>
      <c r="C1562" s="5">
        <f>YEAR(SalesData[[#This Row],[Order Date]])</f>
        <v>2026</v>
      </c>
      <c r="D1562" s="6" t="str">
        <f>"Q"&amp;ROUNDUP(MONTH(SalesData[[#This Row],[Order Date]])/3,0)</f>
        <v>Q2</v>
      </c>
      <c r="E1562" s="7">
        <f>MONTH(SalesData[[#This Row],[Order Date]])</f>
        <v>4</v>
      </c>
      <c r="F1562" s="6" t="str">
        <f>TEXT(SalesData[[#This Row],[Order Date]],"mmm")</f>
        <v>Apr</v>
      </c>
      <c r="G1562" s="8" t="s">
        <v>21</v>
      </c>
      <c r="H1562" s="8" t="s">
        <v>22</v>
      </c>
      <c r="I1562" s="8" t="s">
        <v>23</v>
      </c>
      <c r="J1562" s="8" t="s">
        <v>31</v>
      </c>
      <c r="K1562" s="8" t="s">
        <v>39</v>
      </c>
      <c r="L1562" s="8" t="s">
        <v>67</v>
      </c>
      <c r="M1562" s="7">
        <v>2</v>
      </c>
      <c r="N1562" s="2">
        <v>122.36</v>
      </c>
      <c r="O1562" s="9">
        <v>0.05</v>
      </c>
      <c r="P1562" s="2">
        <v>59.06</v>
      </c>
      <c r="Q1562" s="2">
        <f t="shared" si="96"/>
        <v>232.48399999999998</v>
      </c>
      <c r="R1562" s="2">
        <f t="shared" si="97"/>
        <v>118.12</v>
      </c>
      <c r="S1562" s="2">
        <f t="shared" si="98"/>
        <v>114.36399999999998</v>
      </c>
      <c r="T1562" s="6">
        <f t="shared" si="99"/>
        <v>0.49192202474148755</v>
      </c>
    </row>
    <row r="1563" spans="1:20" ht="15.6" x14ac:dyDescent="0.3">
      <c r="A1563" s="3" t="s">
        <v>1632</v>
      </c>
      <c r="B1563" s="4">
        <v>46211</v>
      </c>
      <c r="C1563" s="5">
        <f>YEAR(SalesData[[#This Row],[Order Date]])</f>
        <v>2026</v>
      </c>
      <c r="D1563" s="6" t="str">
        <f>"Q"&amp;ROUNDUP(MONTH(SalesData[[#This Row],[Order Date]])/3,0)</f>
        <v>Q3</v>
      </c>
      <c r="E1563" s="7">
        <f>MONTH(SalesData[[#This Row],[Order Date]])</f>
        <v>7</v>
      </c>
      <c r="F1563" s="6" t="str">
        <f>TEXT(SalesData[[#This Row],[Order Date]],"mmm")</f>
        <v>Jul</v>
      </c>
      <c r="G1563" s="8" t="s">
        <v>54</v>
      </c>
      <c r="H1563" s="8" t="s">
        <v>57</v>
      </c>
      <c r="I1563" s="8" t="s">
        <v>23</v>
      </c>
      <c r="J1563" s="8" t="s">
        <v>31</v>
      </c>
      <c r="K1563" s="8" t="s">
        <v>39</v>
      </c>
      <c r="L1563" s="8" t="s">
        <v>40</v>
      </c>
      <c r="M1563" s="7">
        <v>2</v>
      </c>
      <c r="N1563" s="2">
        <v>192.24</v>
      </c>
      <c r="O1563" s="9">
        <v>0.05</v>
      </c>
      <c r="P1563" s="2">
        <v>103.65</v>
      </c>
      <c r="Q1563" s="2">
        <f t="shared" si="96"/>
        <v>365.25599999999997</v>
      </c>
      <c r="R1563" s="2">
        <f t="shared" si="97"/>
        <v>207.3</v>
      </c>
      <c r="S1563" s="2">
        <f t="shared" si="98"/>
        <v>157.95599999999996</v>
      </c>
      <c r="T1563" s="6">
        <f t="shared" si="99"/>
        <v>0.43245285498390162</v>
      </c>
    </row>
    <row r="1564" spans="1:20" ht="15.6" x14ac:dyDescent="0.3">
      <c r="A1564" s="3" t="s">
        <v>1633</v>
      </c>
      <c r="B1564" s="4">
        <v>46187</v>
      </c>
      <c r="C1564" s="5">
        <f>YEAR(SalesData[[#This Row],[Order Date]])</f>
        <v>2026</v>
      </c>
      <c r="D1564" s="6" t="str">
        <f>"Q"&amp;ROUNDUP(MONTH(SalesData[[#This Row],[Order Date]])/3,0)</f>
        <v>Q2</v>
      </c>
      <c r="E1564" s="7">
        <f>MONTH(SalesData[[#This Row],[Order Date]])</f>
        <v>6</v>
      </c>
      <c r="F1564" s="6" t="str">
        <f>TEXT(SalesData[[#This Row],[Order Date]],"mmm")</f>
        <v>Jun</v>
      </c>
      <c r="G1564" s="8" t="s">
        <v>28</v>
      </c>
      <c r="H1564" s="8" t="s">
        <v>29</v>
      </c>
      <c r="I1564" s="8" t="s">
        <v>30</v>
      </c>
      <c r="J1564" s="8" t="s">
        <v>31</v>
      </c>
      <c r="K1564" s="8" t="s">
        <v>25</v>
      </c>
      <c r="L1564" s="8" t="s">
        <v>49</v>
      </c>
      <c r="M1564" s="7">
        <v>1</v>
      </c>
      <c r="N1564" s="2">
        <v>71.28</v>
      </c>
      <c r="O1564" s="9">
        <v>0</v>
      </c>
      <c r="P1564" s="2">
        <v>31.92</v>
      </c>
      <c r="Q1564" s="2">
        <f t="shared" si="96"/>
        <v>71.28</v>
      </c>
      <c r="R1564" s="2">
        <f t="shared" si="97"/>
        <v>31.92</v>
      </c>
      <c r="S1564" s="2">
        <f t="shared" si="98"/>
        <v>39.36</v>
      </c>
      <c r="T1564" s="6">
        <f t="shared" si="99"/>
        <v>0.55218855218855212</v>
      </c>
    </row>
    <row r="1565" spans="1:20" ht="15.6" x14ac:dyDescent="0.3">
      <c r="A1565" s="3" t="s">
        <v>1634</v>
      </c>
      <c r="B1565" s="4">
        <v>46093</v>
      </c>
      <c r="C1565" s="5">
        <f>YEAR(SalesData[[#This Row],[Order Date]])</f>
        <v>2026</v>
      </c>
      <c r="D1565" s="6" t="str">
        <f>"Q"&amp;ROUNDUP(MONTH(SalesData[[#This Row],[Order Date]])/3,0)</f>
        <v>Q1</v>
      </c>
      <c r="E1565" s="7">
        <f>MONTH(SalesData[[#This Row],[Order Date]])</f>
        <v>3</v>
      </c>
      <c r="F1565" s="6" t="str">
        <f>TEXT(SalesData[[#This Row],[Order Date]],"mmm")</f>
        <v>Mar</v>
      </c>
      <c r="G1565" s="8" t="s">
        <v>21</v>
      </c>
      <c r="H1565" s="8" t="s">
        <v>89</v>
      </c>
      <c r="I1565" s="8" t="s">
        <v>45</v>
      </c>
      <c r="J1565" s="8" t="s">
        <v>36</v>
      </c>
      <c r="K1565" s="8" t="s">
        <v>32</v>
      </c>
      <c r="L1565" s="8" t="s">
        <v>65</v>
      </c>
      <c r="M1565" s="7">
        <v>3</v>
      </c>
      <c r="N1565" s="2">
        <v>45.8</v>
      </c>
      <c r="O1565" s="9">
        <v>0.15</v>
      </c>
      <c r="P1565" s="2">
        <v>18.47</v>
      </c>
      <c r="Q1565" s="2">
        <f t="shared" si="96"/>
        <v>116.78999999999998</v>
      </c>
      <c r="R1565" s="2">
        <f t="shared" si="97"/>
        <v>55.41</v>
      </c>
      <c r="S1565" s="2">
        <f t="shared" si="98"/>
        <v>61.379999999999981</v>
      </c>
      <c r="T1565" s="6">
        <f t="shared" si="99"/>
        <v>0.52555869509375797</v>
      </c>
    </row>
    <row r="1566" spans="1:20" ht="15.6" x14ac:dyDescent="0.3">
      <c r="A1566" s="3" t="s">
        <v>1635</v>
      </c>
      <c r="B1566" s="4">
        <v>46150</v>
      </c>
      <c r="C1566" s="5">
        <f>YEAR(SalesData[[#This Row],[Order Date]])</f>
        <v>2026</v>
      </c>
      <c r="D1566" s="6" t="str">
        <f>"Q"&amp;ROUNDUP(MONTH(SalesData[[#This Row],[Order Date]])/3,0)</f>
        <v>Q2</v>
      </c>
      <c r="E1566" s="7">
        <f>MONTH(SalesData[[#This Row],[Order Date]])</f>
        <v>5</v>
      </c>
      <c r="F1566" s="6" t="str">
        <f>TEXT(SalesData[[#This Row],[Order Date]],"mmm")</f>
        <v>May</v>
      </c>
      <c r="G1566" s="8" t="s">
        <v>54</v>
      </c>
      <c r="H1566" s="8" t="s">
        <v>57</v>
      </c>
      <c r="I1566" s="8" t="s">
        <v>30</v>
      </c>
      <c r="J1566" s="8" t="s">
        <v>31</v>
      </c>
      <c r="K1566" s="8" t="s">
        <v>51</v>
      </c>
      <c r="L1566" s="8" t="s">
        <v>72</v>
      </c>
      <c r="M1566" s="7">
        <v>1</v>
      </c>
      <c r="N1566" s="2">
        <v>39.42</v>
      </c>
      <c r="O1566" s="9">
        <v>0.05</v>
      </c>
      <c r="P1566" s="2">
        <v>16.77</v>
      </c>
      <c r="Q1566" s="2">
        <f t="shared" si="96"/>
        <v>37.448999999999998</v>
      </c>
      <c r="R1566" s="2">
        <f t="shared" si="97"/>
        <v>16.77</v>
      </c>
      <c r="S1566" s="2">
        <f t="shared" si="98"/>
        <v>20.678999999999998</v>
      </c>
      <c r="T1566" s="6">
        <f t="shared" si="99"/>
        <v>0.55219097973243614</v>
      </c>
    </row>
    <row r="1567" spans="1:20" ht="15.6" x14ac:dyDescent="0.3">
      <c r="A1567" s="3" t="s">
        <v>1636</v>
      </c>
      <c r="B1567" s="4">
        <v>46268</v>
      </c>
      <c r="C1567" s="5">
        <f>YEAR(SalesData[[#This Row],[Order Date]])</f>
        <v>2026</v>
      </c>
      <c r="D1567" s="6" t="str">
        <f>"Q"&amp;ROUNDUP(MONTH(SalesData[[#This Row],[Order Date]])/3,0)</f>
        <v>Q3</v>
      </c>
      <c r="E1567" s="7">
        <f>MONTH(SalesData[[#This Row],[Order Date]])</f>
        <v>9</v>
      </c>
      <c r="F1567" s="6" t="str">
        <f>TEXT(SalesData[[#This Row],[Order Date]],"mmm")</f>
        <v>Sep</v>
      </c>
      <c r="G1567" s="8" t="s">
        <v>28</v>
      </c>
      <c r="H1567" s="8" t="s">
        <v>29</v>
      </c>
      <c r="I1567" s="8" t="s">
        <v>23</v>
      </c>
      <c r="J1567" s="8" t="s">
        <v>24</v>
      </c>
      <c r="K1567" s="8" t="s">
        <v>51</v>
      </c>
      <c r="L1567" s="8" t="s">
        <v>72</v>
      </c>
      <c r="M1567" s="7">
        <v>4</v>
      </c>
      <c r="N1567" s="2">
        <v>39.61</v>
      </c>
      <c r="O1567" s="9">
        <v>0.1</v>
      </c>
      <c r="P1567" s="2">
        <v>16.829999999999998</v>
      </c>
      <c r="Q1567" s="2">
        <f t="shared" si="96"/>
        <v>142.596</v>
      </c>
      <c r="R1567" s="2">
        <f t="shared" si="97"/>
        <v>67.319999999999993</v>
      </c>
      <c r="S1567" s="2">
        <f t="shared" si="98"/>
        <v>75.27600000000001</v>
      </c>
      <c r="T1567" s="6">
        <f t="shared" si="99"/>
        <v>0.52789699570815452</v>
      </c>
    </row>
    <row r="1568" spans="1:20" ht="15.6" x14ac:dyDescent="0.3">
      <c r="A1568" s="3" t="s">
        <v>1637</v>
      </c>
      <c r="B1568" s="4">
        <v>46363</v>
      </c>
      <c r="C1568" s="5">
        <f>YEAR(SalesData[[#This Row],[Order Date]])</f>
        <v>2026</v>
      </c>
      <c r="D1568" s="6" t="str">
        <f>"Q"&amp;ROUNDUP(MONTH(SalesData[[#This Row],[Order Date]])/3,0)</f>
        <v>Q4</v>
      </c>
      <c r="E1568" s="7">
        <f>MONTH(SalesData[[#This Row],[Order Date]])</f>
        <v>12</v>
      </c>
      <c r="F1568" s="6" t="str">
        <f>TEXT(SalesData[[#This Row],[Order Date]],"mmm")</f>
        <v>Dec</v>
      </c>
      <c r="G1568" s="8" t="s">
        <v>54</v>
      </c>
      <c r="H1568" s="8" t="s">
        <v>112</v>
      </c>
      <c r="I1568" s="8" t="s">
        <v>30</v>
      </c>
      <c r="J1568" s="8" t="s">
        <v>24</v>
      </c>
      <c r="K1568" s="8" t="s">
        <v>32</v>
      </c>
      <c r="L1568" s="8" t="s">
        <v>65</v>
      </c>
      <c r="M1568" s="7">
        <v>4</v>
      </c>
      <c r="N1568" s="2">
        <v>47.22</v>
      </c>
      <c r="O1568" s="9">
        <v>0</v>
      </c>
      <c r="P1568" s="2">
        <v>18.420000000000002</v>
      </c>
      <c r="Q1568" s="2">
        <f t="shared" si="96"/>
        <v>188.88</v>
      </c>
      <c r="R1568" s="2">
        <f t="shared" si="97"/>
        <v>73.680000000000007</v>
      </c>
      <c r="S1568" s="2">
        <f t="shared" si="98"/>
        <v>115.19999999999999</v>
      </c>
      <c r="T1568" s="6">
        <f t="shared" si="99"/>
        <v>0.60991105463786521</v>
      </c>
    </row>
    <row r="1569" spans="1:20" ht="15.6" x14ac:dyDescent="0.3">
      <c r="A1569" s="3" t="s">
        <v>1638</v>
      </c>
      <c r="B1569" s="4">
        <v>46195</v>
      </c>
      <c r="C1569" s="5">
        <f>YEAR(SalesData[[#This Row],[Order Date]])</f>
        <v>2026</v>
      </c>
      <c r="D1569" s="6" t="str">
        <f>"Q"&amp;ROUNDUP(MONTH(SalesData[[#This Row],[Order Date]])/3,0)</f>
        <v>Q2</v>
      </c>
      <c r="E1569" s="7">
        <f>MONTH(SalesData[[#This Row],[Order Date]])</f>
        <v>6</v>
      </c>
      <c r="F1569" s="6" t="str">
        <f>TEXT(SalesData[[#This Row],[Order Date]],"mmm")</f>
        <v>Jun</v>
      </c>
      <c r="G1569" s="8" t="s">
        <v>21</v>
      </c>
      <c r="H1569" s="8" t="s">
        <v>89</v>
      </c>
      <c r="I1569" s="8" t="s">
        <v>23</v>
      </c>
      <c r="J1569" s="8" t="s">
        <v>31</v>
      </c>
      <c r="K1569" s="8" t="s">
        <v>25</v>
      </c>
      <c r="L1569" s="8" t="s">
        <v>74</v>
      </c>
      <c r="M1569" s="7">
        <v>1</v>
      </c>
      <c r="N1569" s="2">
        <v>93.78</v>
      </c>
      <c r="O1569" s="9">
        <v>0</v>
      </c>
      <c r="P1569" s="2">
        <v>46.62</v>
      </c>
      <c r="Q1569" s="2">
        <f t="shared" si="96"/>
        <v>93.78</v>
      </c>
      <c r="R1569" s="2">
        <f t="shared" si="97"/>
        <v>46.62</v>
      </c>
      <c r="S1569" s="2">
        <f t="shared" si="98"/>
        <v>47.160000000000004</v>
      </c>
      <c r="T1569" s="6">
        <f t="shared" si="99"/>
        <v>0.50287907869481774</v>
      </c>
    </row>
    <row r="1570" spans="1:20" ht="15.6" x14ac:dyDescent="0.3">
      <c r="A1570" s="3" t="s">
        <v>1639</v>
      </c>
      <c r="B1570" s="4">
        <v>46264</v>
      </c>
      <c r="C1570" s="5">
        <f>YEAR(SalesData[[#This Row],[Order Date]])</f>
        <v>2026</v>
      </c>
      <c r="D1570" s="6" t="str">
        <f>"Q"&amp;ROUNDUP(MONTH(SalesData[[#This Row],[Order Date]])/3,0)</f>
        <v>Q3</v>
      </c>
      <c r="E1570" s="7">
        <f>MONTH(SalesData[[#This Row],[Order Date]])</f>
        <v>8</v>
      </c>
      <c r="F1570" s="6" t="str">
        <f>TEXT(SalesData[[#This Row],[Order Date]],"mmm")</f>
        <v>Aug</v>
      </c>
      <c r="G1570" s="8" t="s">
        <v>61</v>
      </c>
      <c r="H1570" s="8" t="s">
        <v>62</v>
      </c>
      <c r="I1570" s="8" t="s">
        <v>23</v>
      </c>
      <c r="J1570" s="8" t="s">
        <v>24</v>
      </c>
      <c r="K1570" s="8" t="s">
        <v>25</v>
      </c>
      <c r="L1570" s="8" t="s">
        <v>70</v>
      </c>
      <c r="M1570" s="7">
        <v>1</v>
      </c>
      <c r="N1570" s="2">
        <v>143.38</v>
      </c>
      <c r="O1570" s="9">
        <v>0</v>
      </c>
      <c r="P1570" s="2">
        <v>78.37</v>
      </c>
      <c r="Q1570" s="2">
        <f t="shared" si="96"/>
        <v>143.38</v>
      </c>
      <c r="R1570" s="2">
        <f t="shared" si="97"/>
        <v>78.37</v>
      </c>
      <c r="S1570" s="2">
        <f t="shared" si="98"/>
        <v>65.009999999999991</v>
      </c>
      <c r="T1570" s="6">
        <f t="shared" si="99"/>
        <v>0.45341051750592826</v>
      </c>
    </row>
    <row r="1571" spans="1:20" ht="15.6" x14ac:dyDescent="0.3">
      <c r="A1571" s="3" t="s">
        <v>1640</v>
      </c>
      <c r="B1571" s="4">
        <v>46184</v>
      </c>
      <c r="C1571" s="5">
        <f>YEAR(SalesData[[#This Row],[Order Date]])</f>
        <v>2026</v>
      </c>
      <c r="D1571" s="6" t="str">
        <f>"Q"&amp;ROUNDUP(MONTH(SalesData[[#This Row],[Order Date]])/3,0)</f>
        <v>Q2</v>
      </c>
      <c r="E1571" s="7">
        <f>MONTH(SalesData[[#This Row],[Order Date]])</f>
        <v>6</v>
      </c>
      <c r="F1571" s="6" t="str">
        <f>TEXT(SalesData[[#This Row],[Order Date]],"mmm")</f>
        <v>Jun</v>
      </c>
      <c r="G1571" s="8" t="s">
        <v>54</v>
      </c>
      <c r="H1571" s="8" t="s">
        <v>57</v>
      </c>
      <c r="I1571" s="8" t="s">
        <v>23</v>
      </c>
      <c r="J1571" s="8" t="s">
        <v>24</v>
      </c>
      <c r="K1571" s="8" t="s">
        <v>39</v>
      </c>
      <c r="L1571" s="8" t="s">
        <v>40</v>
      </c>
      <c r="M1571" s="7">
        <v>2</v>
      </c>
      <c r="N1571" s="2">
        <v>199.03</v>
      </c>
      <c r="O1571" s="9">
        <v>0</v>
      </c>
      <c r="P1571" s="2">
        <v>104.7</v>
      </c>
      <c r="Q1571" s="2">
        <f t="shared" si="96"/>
        <v>398.06</v>
      </c>
      <c r="R1571" s="2">
        <f t="shared" si="97"/>
        <v>209.4</v>
      </c>
      <c r="S1571" s="2">
        <f t="shared" si="98"/>
        <v>188.66</v>
      </c>
      <c r="T1571" s="6">
        <f t="shared" si="99"/>
        <v>0.47394865095714211</v>
      </c>
    </row>
    <row r="1572" spans="1:20" ht="15.6" x14ac:dyDescent="0.3">
      <c r="A1572" s="3" t="s">
        <v>1641</v>
      </c>
      <c r="B1572" s="4">
        <v>46386</v>
      </c>
      <c r="C1572" s="5">
        <f>YEAR(SalesData[[#This Row],[Order Date]])</f>
        <v>2026</v>
      </c>
      <c r="D1572" s="6" t="str">
        <f>"Q"&amp;ROUNDUP(MONTH(SalesData[[#This Row],[Order Date]])/3,0)</f>
        <v>Q4</v>
      </c>
      <c r="E1572" s="7">
        <f>MONTH(SalesData[[#This Row],[Order Date]])</f>
        <v>12</v>
      </c>
      <c r="F1572" s="6" t="str">
        <f>TEXT(SalesData[[#This Row],[Order Date]],"mmm")</f>
        <v>Dec</v>
      </c>
      <c r="G1572" s="8" t="s">
        <v>21</v>
      </c>
      <c r="H1572" s="8" t="s">
        <v>42</v>
      </c>
      <c r="I1572" s="8" t="s">
        <v>30</v>
      </c>
      <c r="J1572" s="8" t="s">
        <v>24</v>
      </c>
      <c r="K1572" s="8" t="s">
        <v>51</v>
      </c>
      <c r="L1572" s="8" t="s">
        <v>72</v>
      </c>
      <c r="M1572" s="7">
        <v>1</v>
      </c>
      <c r="N1572" s="2">
        <v>40.82</v>
      </c>
      <c r="O1572" s="9">
        <v>0.1</v>
      </c>
      <c r="P1572" s="2">
        <v>17.2</v>
      </c>
      <c r="Q1572" s="2">
        <f t="shared" si="96"/>
        <v>36.738</v>
      </c>
      <c r="R1572" s="2">
        <f t="shared" si="97"/>
        <v>17.2</v>
      </c>
      <c r="S1572" s="2">
        <f t="shared" si="98"/>
        <v>19.538</v>
      </c>
      <c r="T1572" s="6">
        <f t="shared" si="99"/>
        <v>0.53181991398551909</v>
      </c>
    </row>
    <row r="1573" spans="1:20" ht="15.6" x14ac:dyDescent="0.3">
      <c r="A1573" s="3" t="s">
        <v>1642</v>
      </c>
      <c r="B1573" s="4">
        <v>46312</v>
      </c>
      <c r="C1573" s="5">
        <f>YEAR(SalesData[[#This Row],[Order Date]])</f>
        <v>2026</v>
      </c>
      <c r="D1573" s="6" t="str">
        <f>"Q"&amp;ROUNDUP(MONTH(SalesData[[#This Row],[Order Date]])/3,0)</f>
        <v>Q4</v>
      </c>
      <c r="E1573" s="7">
        <f>MONTH(SalesData[[#This Row],[Order Date]])</f>
        <v>10</v>
      </c>
      <c r="F1573" s="6" t="str">
        <f>TEXT(SalesData[[#This Row],[Order Date]],"mmm")</f>
        <v>Oct</v>
      </c>
      <c r="G1573" s="8" t="s">
        <v>21</v>
      </c>
      <c r="H1573" s="8" t="s">
        <v>42</v>
      </c>
      <c r="I1573" s="8" t="s">
        <v>30</v>
      </c>
      <c r="J1573" s="8" t="s">
        <v>36</v>
      </c>
      <c r="K1573" s="8" t="s">
        <v>39</v>
      </c>
      <c r="L1573" s="8" t="s">
        <v>40</v>
      </c>
      <c r="M1573" s="7">
        <v>6</v>
      </c>
      <c r="N1573" s="2">
        <v>200.26</v>
      </c>
      <c r="O1573" s="9">
        <v>0</v>
      </c>
      <c r="P1573" s="2">
        <v>106.71</v>
      </c>
      <c r="Q1573" s="2">
        <f t="shared" si="96"/>
        <v>1201.56</v>
      </c>
      <c r="R1573" s="2">
        <f t="shared" si="97"/>
        <v>640.26</v>
      </c>
      <c r="S1573" s="2">
        <f t="shared" si="98"/>
        <v>561.29999999999995</v>
      </c>
      <c r="T1573" s="6">
        <f t="shared" si="99"/>
        <v>0.46714271447118744</v>
      </c>
    </row>
    <row r="1574" spans="1:20" ht="15.6" x14ac:dyDescent="0.3">
      <c r="A1574" s="3" t="s">
        <v>1643</v>
      </c>
      <c r="B1574" s="4">
        <v>46307</v>
      </c>
      <c r="C1574" s="5">
        <f>YEAR(SalesData[[#This Row],[Order Date]])</f>
        <v>2026</v>
      </c>
      <c r="D1574" s="6" t="str">
        <f>"Q"&amp;ROUNDUP(MONTH(SalesData[[#This Row],[Order Date]])/3,0)</f>
        <v>Q4</v>
      </c>
      <c r="E1574" s="7">
        <f>MONTH(SalesData[[#This Row],[Order Date]])</f>
        <v>10</v>
      </c>
      <c r="F1574" s="6" t="str">
        <f>TEXT(SalesData[[#This Row],[Order Date]],"mmm")</f>
        <v>Oct</v>
      </c>
      <c r="G1574" s="8" t="s">
        <v>61</v>
      </c>
      <c r="H1574" s="8" t="s">
        <v>62</v>
      </c>
      <c r="I1574" s="8" t="s">
        <v>30</v>
      </c>
      <c r="J1574" s="8" t="s">
        <v>36</v>
      </c>
      <c r="K1574" s="8" t="s">
        <v>39</v>
      </c>
      <c r="L1574" s="8" t="s">
        <v>106</v>
      </c>
      <c r="M1574" s="7">
        <v>2</v>
      </c>
      <c r="N1574" s="2">
        <v>80.2</v>
      </c>
      <c r="O1574" s="9">
        <v>0</v>
      </c>
      <c r="P1574" s="2">
        <v>39.590000000000003</v>
      </c>
      <c r="Q1574" s="2">
        <f t="shared" si="96"/>
        <v>160.4</v>
      </c>
      <c r="R1574" s="2">
        <f t="shared" si="97"/>
        <v>79.180000000000007</v>
      </c>
      <c r="S1574" s="2">
        <f t="shared" si="98"/>
        <v>81.22</v>
      </c>
      <c r="T1574" s="6">
        <f t="shared" si="99"/>
        <v>0.50635910224438896</v>
      </c>
    </row>
    <row r="1575" spans="1:20" ht="15.6" x14ac:dyDescent="0.3">
      <c r="A1575" s="3" t="s">
        <v>1644</v>
      </c>
      <c r="B1575" s="4">
        <v>46132</v>
      </c>
      <c r="C1575" s="5">
        <f>YEAR(SalesData[[#This Row],[Order Date]])</f>
        <v>2026</v>
      </c>
      <c r="D1575" s="6" t="str">
        <f>"Q"&amp;ROUNDUP(MONTH(SalesData[[#This Row],[Order Date]])/3,0)</f>
        <v>Q2</v>
      </c>
      <c r="E1575" s="7">
        <f>MONTH(SalesData[[#This Row],[Order Date]])</f>
        <v>4</v>
      </c>
      <c r="F1575" s="6" t="str">
        <f>TEXT(SalesData[[#This Row],[Order Date]],"mmm")</f>
        <v>Apr</v>
      </c>
      <c r="G1575" s="8" t="s">
        <v>28</v>
      </c>
      <c r="H1575" s="8" t="s">
        <v>86</v>
      </c>
      <c r="I1575" s="8" t="s">
        <v>23</v>
      </c>
      <c r="J1575" s="8" t="s">
        <v>31</v>
      </c>
      <c r="K1575" s="8" t="s">
        <v>39</v>
      </c>
      <c r="L1575" s="8" t="s">
        <v>67</v>
      </c>
      <c r="M1575" s="7">
        <v>2</v>
      </c>
      <c r="N1575" s="2">
        <v>122.03</v>
      </c>
      <c r="O1575" s="9">
        <v>0</v>
      </c>
      <c r="P1575" s="2">
        <v>59.43</v>
      </c>
      <c r="Q1575" s="2">
        <f t="shared" si="96"/>
        <v>244.06</v>
      </c>
      <c r="R1575" s="2">
        <f t="shared" si="97"/>
        <v>118.86</v>
      </c>
      <c r="S1575" s="2">
        <f t="shared" si="98"/>
        <v>125.2</v>
      </c>
      <c r="T1575" s="6">
        <f t="shared" si="99"/>
        <v>0.51298860935835455</v>
      </c>
    </row>
    <row r="1576" spans="1:20" ht="15.6" x14ac:dyDescent="0.3">
      <c r="A1576" s="3" t="s">
        <v>1645</v>
      </c>
      <c r="B1576" s="4">
        <v>46075</v>
      </c>
      <c r="C1576" s="5">
        <f>YEAR(SalesData[[#This Row],[Order Date]])</f>
        <v>2026</v>
      </c>
      <c r="D1576" s="6" t="str">
        <f>"Q"&amp;ROUNDUP(MONTH(SalesData[[#This Row],[Order Date]])/3,0)</f>
        <v>Q1</v>
      </c>
      <c r="E1576" s="7">
        <f>MONTH(SalesData[[#This Row],[Order Date]])</f>
        <v>2</v>
      </c>
      <c r="F1576" s="6" t="str">
        <f>TEXT(SalesData[[#This Row],[Order Date]],"mmm")</f>
        <v>Feb</v>
      </c>
      <c r="G1576" s="8" t="s">
        <v>21</v>
      </c>
      <c r="H1576" s="8" t="s">
        <v>44</v>
      </c>
      <c r="I1576" s="8" t="s">
        <v>30</v>
      </c>
      <c r="J1576" s="8" t="s">
        <v>31</v>
      </c>
      <c r="K1576" s="8" t="s">
        <v>39</v>
      </c>
      <c r="L1576" s="8" t="s">
        <v>106</v>
      </c>
      <c r="M1576" s="7">
        <v>1</v>
      </c>
      <c r="N1576" s="2">
        <v>81.81</v>
      </c>
      <c r="O1576" s="9">
        <v>0</v>
      </c>
      <c r="P1576" s="2">
        <v>40.32</v>
      </c>
      <c r="Q1576" s="2">
        <f t="shared" si="96"/>
        <v>81.81</v>
      </c>
      <c r="R1576" s="2">
        <f t="shared" si="97"/>
        <v>40.32</v>
      </c>
      <c r="S1576" s="2">
        <f t="shared" si="98"/>
        <v>41.49</v>
      </c>
      <c r="T1576" s="6">
        <f t="shared" si="99"/>
        <v>0.50715071507150711</v>
      </c>
    </row>
    <row r="1577" spans="1:20" ht="15.6" x14ac:dyDescent="0.3">
      <c r="A1577" s="3" t="s">
        <v>1646</v>
      </c>
      <c r="B1577" s="4">
        <v>46164</v>
      </c>
      <c r="C1577" s="5">
        <f>YEAR(SalesData[[#This Row],[Order Date]])</f>
        <v>2026</v>
      </c>
      <c r="D1577" s="6" t="str">
        <f>"Q"&amp;ROUNDUP(MONTH(SalesData[[#This Row],[Order Date]])/3,0)</f>
        <v>Q2</v>
      </c>
      <c r="E1577" s="7">
        <f>MONTH(SalesData[[#This Row],[Order Date]])</f>
        <v>5</v>
      </c>
      <c r="F1577" s="6" t="str">
        <f>TEXT(SalesData[[#This Row],[Order Date]],"mmm")</f>
        <v>May</v>
      </c>
      <c r="G1577" s="8" t="s">
        <v>61</v>
      </c>
      <c r="H1577" s="8" t="s">
        <v>76</v>
      </c>
      <c r="I1577" s="8" t="s">
        <v>30</v>
      </c>
      <c r="J1577" s="8" t="s">
        <v>36</v>
      </c>
      <c r="K1577" s="8" t="s">
        <v>32</v>
      </c>
      <c r="L1577" s="8" t="s">
        <v>37</v>
      </c>
      <c r="M1577" s="7">
        <v>1</v>
      </c>
      <c r="N1577" s="2">
        <v>131.74</v>
      </c>
      <c r="O1577" s="9">
        <v>0</v>
      </c>
      <c r="P1577" s="2">
        <v>66.650000000000006</v>
      </c>
      <c r="Q1577" s="2">
        <f t="shared" si="96"/>
        <v>131.74</v>
      </c>
      <c r="R1577" s="2">
        <f t="shared" si="97"/>
        <v>66.650000000000006</v>
      </c>
      <c r="S1577" s="2">
        <f t="shared" si="98"/>
        <v>65.09</v>
      </c>
      <c r="T1577" s="6">
        <f t="shared" si="99"/>
        <v>0.49407924700166994</v>
      </c>
    </row>
    <row r="1578" spans="1:20" ht="15.6" x14ac:dyDescent="0.3">
      <c r="A1578" s="3" t="s">
        <v>1647</v>
      </c>
      <c r="B1578" s="4">
        <v>46310</v>
      </c>
      <c r="C1578" s="5">
        <f>YEAR(SalesData[[#This Row],[Order Date]])</f>
        <v>2026</v>
      </c>
      <c r="D1578" s="6" t="str">
        <f>"Q"&amp;ROUNDUP(MONTH(SalesData[[#This Row],[Order Date]])/3,0)</f>
        <v>Q4</v>
      </c>
      <c r="E1578" s="7">
        <f>MONTH(SalesData[[#This Row],[Order Date]])</f>
        <v>10</v>
      </c>
      <c r="F1578" s="6" t="str">
        <f>TEXT(SalesData[[#This Row],[Order Date]],"mmm")</f>
        <v>Oct</v>
      </c>
      <c r="G1578" s="8" t="s">
        <v>21</v>
      </c>
      <c r="H1578" s="8" t="s">
        <v>89</v>
      </c>
      <c r="I1578" s="8" t="s">
        <v>30</v>
      </c>
      <c r="J1578" s="8" t="s">
        <v>31</v>
      </c>
      <c r="K1578" s="8" t="s">
        <v>51</v>
      </c>
      <c r="L1578" s="8" t="s">
        <v>95</v>
      </c>
      <c r="M1578" s="7">
        <v>1</v>
      </c>
      <c r="N1578" s="2">
        <v>82.97</v>
      </c>
      <c r="O1578" s="9">
        <v>0</v>
      </c>
      <c r="P1578" s="2">
        <v>43.09</v>
      </c>
      <c r="Q1578" s="2">
        <f t="shared" si="96"/>
        <v>82.97</v>
      </c>
      <c r="R1578" s="2">
        <f t="shared" si="97"/>
        <v>43.09</v>
      </c>
      <c r="S1578" s="2">
        <f t="shared" si="98"/>
        <v>39.879999999999995</v>
      </c>
      <c r="T1578" s="6">
        <f t="shared" si="99"/>
        <v>0.48065565867180904</v>
      </c>
    </row>
    <row r="1579" spans="1:20" ht="15.6" x14ac:dyDescent="0.3">
      <c r="A1579" s="3" t="s">
        <v>1648</v>
      </c>
      <c r="B1579" s="4">
        <v>46135</v>
      </c>
      <c r="C1579" s="5">
        <f>YEAR(SalesData[[#This Row],[Order Date]])</f>
        <v>2026</v>
      </c>
      <c r="D1579" s="6" t="str">
        <f>"Q"&amp;ROUNDUP(MONTH(SalesData[[#This Row],[Order Date]])/3,0)</f>
        <v>Q2</v>
      </c>
      <c r="E1579" s="7">
        <f>MONTH(SalesData[[#This Row],[Order Date]])</f>
        <v>4</v>
      </c>
      <c r="F1579" s="6" t="str">
        <f>TEXT(SalesData[[#This Row],[Order Date]],"mmm")</f>
        <v>Apr</v>
      </c>
      <c r="G1579" s="8" t="s">
        <v>21</v>
      </c>
      <c r="H1579" s="8" t="s">
        <v>44</v>
      </c>
      <c r="I1579" s="8" t="s">
        <v>48</v>
      </c>
      <c r="J1579" s="8" t="s">
        <v>36</v>
      </c>
      <c r="K1579" s="8" t="s">
        <v>25</v>
      </c>
      <c r="L1579" s="8" t="s">
        <v>74</v>
      </c>
      <c r="M1579" s="7">
        <v>1</v>
      </c>
      <c r="N1579" s="2">
        <v>92.74</v>
      </c>
      <c r="O1579" s="9">
        <v>0</v>
      </c>
      <c r="P1579" s="2">
        <v>46.1</v>
      </c>
      <c r="Q1579" s="2">
        <f t="shared" si="96"/>
        <v>92.74</v>
      </c>
      <c r="R1579" s="2">
        <f t="shared" si="97"/>
        <v>46.1</v>
      </c>
      <c r="S1579" s="2">
        <f t="shared" si="98"/>
        <v>46.639999999999993</v>
      </c>
      <c r="T1579" s="6">
        <f t="shared" si="99"/>
        <v>0.50291136510675005</v>
      </c>
    </row>
    <row r="1580" spans="1:20" ht="15.6" x14ac:dyDescent="0.3">
      <c r="A1580" s="3" t="s">
        <v>1649</v>
      </c>
      <c r="B1580" s="4">
        <v>46121</v>
      </c>
      <c r="C1580" s="5">
        <f>YEAR(SalesData[[#This Row],[Order Date]])</f>
        <v>2026</v>
      </c>
      <c r="D1580" s="6" t="str">
        <f>"Q"&amp;ROUNDUP(MONTH(SalesData[[#This Row],[Order Date]])/3,0)</f>
        <v>Q2</v>
      </c>
      <c r="E1580" s="7">
        <f>MONTH(SalesData[[#This Row],[Order Date]])</f>
        <v>4</v>
      </c>
      <c r="F1580" s="6" t="str">
        <f>TEXT(SalesData[[#This Row],[Order Date]],"mmm")</f>
        <v>Apr</v>
      </c>
      <c r="G1580" s="8" t="s">
        <v>28</v>
      </c>
      <c r="H1580" s="8" t="s">
        <v>29</v>
      </c>
      <c r="I1580" s="8" t="s">
        <v>23</v>
      </c>
      <c r="J1580" s="8" t="s">
        <v>31</v>
      </c>
      <c r="K1580" s="8" t="s">
        <v>98</v>
      </c>
      <c r="L1580" s="8" t="s">
        <v>131</v>
      </c>
      <c r="M1580" s="7">
        <v>2</v>
      </c>
      <c r="N1580" s="2">
        <v>39.68</v>
      </c>
      <c r="O1580" s="9">
        <v>0.05</v>
      </c>
      <c r="P1580" s="2">
        <v>14.98</v>
      </c>
      <c r="Q1580" s="2">
        <f t="shared" si="96"/>
        <v>75.391999999999996</v>
      </c>
      <c r="R1580" s="2">
        <f t="shared" si="97"/>
        <v>29.96</v>
      </c>
      <c r="S1580" s="2">
        <f t="shared" si="98"/>
        <v>45.431999999999995</v>
      </c>
      <c r="T1580" s="6">
        <f t="shared" si="99"/>
        <v>0.60261035653650252</v>
      </c>
    </row>
    <row r="1581" spans="1:20" ht="15.6" x14ac:dyDescent="0.3">
      <c r="A1581" s="3" t="s">
        <v>1650</v>
      </c>
      <c r="B1581" s="4">
        <v>46376</v>
      </c>
      <c r="C1581" s="5">
        <f>YEAR(SalesData[[#This Row],[Order Date]])</f>
        <v>2026</v>
      </c>
      <c r="D1581" s="6" t="str">
        <f>"Q"&amp;ROUNDUP(MONTH(SalesData[[#This Row],[Order Date]])/3,0)</f>
        <v>Q4</v>
      </c>
      <c r="E1581" s="7">
        <f>MONTH(SalesData[[#This Row],[Order Date]])</f>
        <v>12</v>
      </c>
      <c r="F1581" s="6" t="str">
        <f>TEXT(SalesData[[#This Row],[Order Date]],"mmm")</f>
        <v>Dec</v>
      </c>
      <c r="G1581" s="8" t="s">
        <v>61</v>
      </c>
      <c r="H1581" s="8" t="s">
        <v>76</v>
      </c>
      <c r="I1581" s="8" t="s">
        <v>48</v>
      </c>
      <c r="J1581" s="8" t="s">
        <v>24</v>
      </c>
      <c r="K1581" s="8" t="s">
        <v>32</v>
      </c>
      <c r="L1581" s="8" t="s">
        <v>37</v>
      </c>
      <c r="M1581" s="7">
        <v>1</v>
      </c>
      <c r="N1581" s="2">
        <v>130.52000000000001</v>
      </c>
      <c r="O1581" s="9">
        <v>0.1</v>
      </c>
      <c r="P1581" s="2">
        <v>66.09</v>
      </c>
      <c r="Q1581" s="2">
        <f t="shared" si="96"/>
        <v>117.46800000000002</v>
      </c>
      <c r="R1581" s="2">
        <f t="shared" si="97"/>
        <v>66.09</v>
      </c>
      <c r="S1581" s="2">
        <f t="shared" si="98"/>
        <v>51.378000000000014</v>
      </c>
      <c r="T1581" s="6">
        <f t="shared" si="99"/>
        <v>0.43737869036673821</v>
      </c>
    </row>
    <row r="1582" spans="1:20" ht="15.6" x14ac:dyDescent="0.3">
      <c r="A1582" s="3" t="s">
        <v>1651</v>
      </c>
      <c r="B1582" s="4">
        <v>46291</v>
      </c>
      <c r="C1582" s="5">
        <f>YEAR(SalesData[[#This Row],[Order Date]])</f>
        <v>2026</v>
      </c>
      <c r="D1582" s="6" t="str">
        <f>"Q"&amp;ROUNDUP(MONTH(SalesData[[#This Row],[Order Date]])/3,0)</f>
        <v>Q3</v>
      </c>
      <c r="E1582" s="7">
        <f>MONTH(SalesData[[#This Row],[Order Date]])</f>
        <v>9</v>
      </c>
      <c r="F1582" s="6" t="str">
        <f>TEXT(SalesData[[#This Row],[Order Date]],"mmm")</f>
        <v>Sep</v>
      </c>
      <c r="G1582" s="8" t="s">
        <v>21</v>
      </c>
      <c r="H1582" s="8" t="s">
        <v>89</v>
      </c>
      <c r="I1582" s="8" t="s">
        <v>30</v>
      </c>
      <c r="J1582" s="8" t="s">
        <v>31</v>
      </c>
      <c r="K1582" s="8" t="s">
        <v>98</v>
      </c>
      <c r="L1582" s="8" t="s">
        <v>122</v>
      </c>
      <c r="M1582" s="7">
        <v>2</v>
      </c>
      <c r="N1582" s="2">
        <v>35.93</v>
      </c>
      <c r="O1582" s="9">
        <v>0</v>
      </c>
      <c r="P1582" s="2">
        <v>13.91</v>
      </c>
      <c r="Q1582" s="2">
        <f t="shared" si="96"/>
        <v>71.86</v>
      </c>
      <c r="R1582" s="2">
        <f t="shared" si="97"/>
        <v>27.82</v>
      </c>
      <c r="S1582" s="2">
        <f t="shared" si="98"/>
        <v>44.04</v>
      </c>
      <c r="T1582" s="6">
        <f t="shared" si="99"/>
        <v>0.6128583356526579</v>
      </c>
    </row>
    <row r="1583" spans="1:20" ht="15.6" x14ac:dyDescent="0.3">
      <c r="A1583" s="3" t="s">
        <v>1652</v>
      </c>
      <c r="B1583" s="4">
        <v>46309</v>
      </c>
      <c r="C1583" s="5">
        <f>YEAR(SalesData[[#This Row],[Order Date]])</f>
        <v>2026</v>
      </c>
      <c r="D1583" s="6" t="str">
        <f>"Q"&amp;ROUNDUP(MONTH(SalesData[[#This Row],[Order Date]])/3,0)</f>
        <v>Q4</v>
      </c>
      <c r="E1583" s="7">
        <f>MONTH(SalesData[[#This Row],[Order Date]])</f>
        <v>10</v>
      </c>
      <c r="F1583" s="6" t="str">
        <f>TEXT(SalesData[[#This Row],[Order Date]],"mmm")</f>
        <v>Oct</v>
      </c>
      <c r="G1583" s="8" t="s">
        <v>21</v>
      </c>
      <c r="H1583" s="8" t="s">
        <v>44</v>
      </c>
      <c r="I1583" s="8" t="s">
        <v>48</v>
      </c>
      <c r="J1583" s="8" t="s">
        <v>24</v>
      </c>
      <c r="K1583" s="8" t="s">
        <v>51</v>
      </c>
      <c r="L1583" s="8" t="s">
        <v>52</v>
      </c>
      <c r="M1583" s="7">
        <v>2</v>
      </c>
      <c r="N1583" s="2">
        <v>50.56</v>
      </c>
      <c r="O1583" s="9">
        <v>0</v>
      </c>
      <c r="P1583" s="2">
        <v>23.04</v>
      </c>
      <c r="Q1583" s="2">
        <f t="shared" si="96"/>
        <v>101.12</v>
      </c>
      <c r="R1583" s="2">
        <f t="shared" si="97"/>
        <v>46.08</v>
      </c>
      <c r="S1583" s="2">
        <f t="shared" si="98"/>
        <v>55.040000000000006</v>
      </c>
      <c r="T1583" s="6">
        <f t="shared" si="99"/>
        <v>0.54430379746835444</v>
      </c>
    </row>
    <row r="1584" spans="1:20" ht="15.6" x14ac:dyDescent="0.3">
      <c r="A1584" s="3" t="s">
        <v>1653</v>
      </c>
      <c r="B1584" s="4">
        <v>46230</v>
      </c>
      <c r="C1584" s="5">
        <f>YEAR(SalesData[[#This Row],[Order Date]])</f>
        <v>2026</v>
      </c>
      <c r="D1584" s="6" t="str">
        <f>"Q"&amp;ROUNDUP(MONTH(SalesData[[#This Row],[Order Date]])/3,0)</f>
        <v>Q3</v>
      </c>
      <c r="E1584" s="7">
        <f>MONTH(SalesData[[#This Row],[Order Date]])</f>
        <v>7</v>
      </c>
      <c r="F1584" s="6" t="str">
        <f>TEXT(SalesData[[#This Row],[Order Date]],"mmm")</f>
        <v>Jul</v>
      </c>
      <c r="G1584" s="8" t="s">
        <v>28</v>
      </c>
      <c r="H1584" s="8" t="s">
        <v>35</v>
      </c>
      <c r="I1584" s="8" t="s">
        <v>48</v>
      </c>
      <c r="J1584" s="8" t="s">
        <v>24</v>
      </c>
      <c r="K1584" s="8" t="s">
        <v>25</v>
      </c>
      <c r="L1584" s="8" t="s">
        <v>49</v>
      </c>
      <c r="M1584" s="7">
        <v>3</v>
      </c>
      <c r="N1584" s="2">
        <v>72.03</v>
      </c>
      <c r="O1584" s="9">
        <v>0</v>
      </c>
      <c r="P1584" s="2">
        <v>32.46</v>
      </c>
      <c r="Q1584" s="2">
        <f t="shared" si="96"/>
        <v>216.09</v>
      </c>
      <c r="R1584" s="2">
        <f t="shared" si="97"/>
        <v>97.38</v>
      </c>
      <c r="S1584" s="2">
        <f t="shared" si="98"/>
        <v>118.71000000000001</v>
      </c>
      <c r="T1584" s="6">
        <f t="shared" si="99"/>
        <v>0.54935443565181175</v>
      </c>
    </row>
    <row r="1585" spans="1:20" ht="15.6" x14ac:dyDescent="0.3">
      <c r="A1585" s="3" t="s">
        <v>1654</v>
      </c>
      <c r="B1585" s="4">
        <v>46112</v>
      </c>
      <c r="C1585" s="5">
        <f>YEAR(SalesData[[#This Row],[Order Date]])</f>
        <v>2026</v>
      </c>
      <c r="D1585" s="6" t="str">
        <f>"Q"&amp;ROUNDUP(MONTH(SalesData[[#This Row],[Order Date]])/3,0)</f>
        <v>Q1</v>
      </c>
      <c r="E1585" s="7">
        <f>MONTH(SalesData[[#This Row],[Order Date]])</f>
        <v>3</v>
      </c>
      <c r="F1585" s="6" t="str">
        <f>TEXT(SalesData[[#This Row],[Order Date]],"mmm")</f>
        <v>Mar</v>
      </c>
      <c r="G1585" s="8" t="s">
        <v>54</v>
      </c>
      <c r="H1585" s="8" t="s">
        <v>57</v>
      </c>
      <c r="I1585" s="8" t="s">
        <v>23</v>
      </c>
      <c r="J1585" s="8" t="s">
        <v>36</v>
      </c>
      <c r="K1585" s="8" t="s">
        <v>98</v>
      </c>
      <c r="L1585" s="8" t="s">
        <v>103</v>
      </c>
      <c r="M1585" s="7">
        <v>2</v>
      </c>
      <c r="N1585" s="2">
        <v>50.86</v>
      </c>
      <c r="O1585" s="9">
        <v>0.1</v>
      </c>
      <c r="P1585" s="2">
        <v>21.76</v>
      </c>
      <c r="Q1585" s="2">
        <f t="shared" si="96"/>
        <v>91.548000000000002</v>
      </c>
      <c r="R1585" s="2">
        <f t="shared" si="97"/>
        <v>43.52</v>
      </c>
      <c r="S1585" s="2">
        <f t="shared" si="98"/>
        <v>48.027999999999999</v>
      </c>
      <c r="T1585" s="6">
        <f t="shared" si="99"/>
        <v>0.52462096386595003</v>
      </c>
    </row>
    <row r="1586" spans="1:20" ht="15.6" x14ac:dyDescent="0.3">
      <c r="A1586" s="3" t="s">
        <v>1655</v>
      </c>
      <c r="B1586" s="4">
        <v>46032</v>
      </c>
      <c r="C1586" s="5">
        <f>YEAR(SalesData[[#This Row],[Order Date]])</f>
        <v>2026</v>
      </c>
      <c r="D1586" s="6" t="str">
        <f>"Q"&amp;ROUNDUP(MONTH(SalesData[[#This Row],[Order Date]])/3,0)</f>
        <v>Q1</v>
      </c>
      <c r="E1586" s="7">
        <f>MONTH(SalesData[[#This Row],[Order Date]])</f>
        <v>1</v>
      </c>
      <c r="F1586" s="6" t="str">
        <f>TEXT(SalesData[[#This Row],[Order Date]],"mmm")</f>
        <v>Jan</v>
      </c>
      <c r="G1586" s="8" t="s">
        <v>21</v>
      </c>
      <c r="H1586" s="8" t="s">
        <v>89</v>
      </c>
      <c r="I1586" s="8" t="s">
        <v>23</v>
      </c>
      <c r="J1586" s="8" t="s">
        <v>31</v>
      </c>
      <c r="K1586" s="8" t="s">
        <v>32</v>
      </c>
      <c r="L1586" s="8" t="s">
        <v>46</v>
      </c>
      <c r="M1586" s="7">
        <v>2</v>
      </c>
      <c r="N1586" s="2">
        <v>166.84</v>
      </c>
      <c r="O1586" s="9">
        <v>0</v>
      </c>
      <c r="P1586" s="2">
        <v>88.67</v>
      </c>
      <c r="Q1586" s="2">
        <f t="shared" si="96"/>
        <v>333.68</v>
      </c>
      <c r="R1586" s="2">
        <f t="shared" si="97"/>
        <v>177.34</v>
      </c>
      <c r="S1586" s="2">
        <f t="shared" si="98"/>
        <v>156.34</v>
      </c>
      <c r="T1586" s="6">
        <f t="shared" si="99"/>
        <v>0.4685327259649964</v>
      </c>
    </row>
    <row r="1587" spans="1:20" ht="15.6" x14ac:dyDescent="0.3">
      <c r="A1587" s="3" t="s">
        <v>1656</v>
      </c>
      <c r="B1587" s="4">
        <v>46170</v>
      </c>
      <c r="C1587" s="5">
        <f>YEAR(SalesData[[#This Row],[Order Date]])</f>
        <v>2026</v>
      </c>
      <c r="D1587" s="6" t="str">
        <f>"Q"&amp;ROUNDUP(MONTH(SalesData[[#This Row],[Order Date]])/3,0)</f>
        <v>Q2</v>
      </c>
      <c r="E1587" s="7">
        <f>MONTH(SalesData[[#This Row],[Order Date]])</f>
        <v>5</v>
      </c>
      <c r="F1587" s="6" t="str">
        <f>TEXT(SalesData[[#This Row],[Order Date]],"mmm")</f>
        <v>May</v>
      </c>
      <c r="G1587" s="8" t="s">
        <v>21</v>
      </c>
      <c r="H1587" s="8" t="s">
        <v>89</v>
      </c>
      <c r="I1587" s="8" t="s">
        <v>30</v>
      </c>
      <c r="J1587" s="8" t="s">
        <v>31</v>
      </c>
      <c r="K1587" s="8" t="s">
        <v>25</v>
      </c>
      <c r="L1587" s="8" t="s">
        <v>26</v>
      </c>
      <c r="M1587" s="7">
        <v>3</v>
      </c>
      <c r="N1587" s="2">
        <v>156.58000000000001</v>
      </c>
      <c r="O1587" s="9">
        <v>0</v>
      </c>
      <c r="P1587" s="2">
        <v>79.099999999999994</v>
      </c>
      <c r="Q1587" s="2">
        <f t="shared" si="96"/>
        <v>469.74</v>
      </c>
      <c r="R1587" s="2">
        <f t="shared" si="97"/>
        <v>237.29999999999998</v>
      </c>
      <c r="S1587" s="2">
        <f t="shared" si="98"/>
        <v>232.44000000000003</v>
      </c>
      <c r="T1587" s="6">
        <f t="shared" si="99"/>
        <v>0.49482692553327379</v>
      </c>
    </row>
    <row r="1588" spans="1:20" ht="15.6" x14ac:dyDescent="0.3">
      <c r="A1588" s="3" t="s">
        <v>1657</v>
      </c>
      <c r="B1588" s="4">
        <v>46371</v>
      </c>
      <c r="C1588" s="5">
        <f>YEAR(SalesData[[#This Row],[Order Date]])</f>
        <v>2026</v>
      </c>
      <c r="D1588" s="6" t="str">
        <f>"Q"&amp;ROUNDUP(MONTH(SalesData[[#This Row],[Order Date]])/3,0)</f>
        <v>Q4</v>
      </c>
      <c r="E1588" s="7">
        <f>MONTH(SalesData[[#This Row],[Order Date]])</f>
        <v>12</v>
      </c>
      <c r="F1588" s="6" t="str">
        <f>TEXT(SalesData[[#This Row],[Order Date]],"mmm")</f>
        <v>Dec</v>
      </c>
      <c r="G1588" s="8" t="s">
        <v>61</v>
      </c>
      <c r="H1588" s="8" t="s">
        <v>108</v>
      </c>
      <c r="I1588" s="8" t="s">
        <v>23</v>
      </c>
      <c r="J1588" s="8" t="s">
        <v>24</v>
      </c>
      <c r="K1588" s="8" t="s">
        <v>98</v>
      </c>
      <c r="L1588" s="8" t="s">
        <v>103</v>
      </c>
      <c r="M1588" s="7">
        <v>3</v>
      </c>
      <c r="N1588" s="2">
        <v>49.67</v>
      </c>
      <c r="O1588" s="9">
        <v>0.05</v>
      </c>
      <c r="P1588" s="2">
        <v>21.5</v>
      </c>
      <c r="Q1588" s="2">
        <f t="shared" si="96"/>
        <v>141.55949999999999</v>
      </c>
      <c r="R1588" s="2">
        <f t="shared" si="97"/>
        <v>64.5</v>
      </c>
      <c r="S1588" s="2">
        <f t="shared" si="98"/>
        <v>77.059499999999986</v>
      </c>
      <c r="T1588" s="6">
        <f t="shared" si="99"/>
        <v>0.54436120500566898</v>
      </c>
    </row>
    <row r="1589" spans="1:20" ht="15.6" x14ac:dyDescent="0.3">
      <c r="A1589" s="3" t="s">
        <v>1658</v>
      </c>
      <c r="B1589" s="4">
        <v>46357</v>
      </c>
      <c r="C1589" s="5">
        <f>YEAR(SalesData[[#This Row],[Order Date]])</f>
        <v>2026</v>
      </c>
      <c r="D1589" s="6" t="str">
        <f>"Q"&amp;ROUNDUP(MONTH(SalesData[[#This Row],[Order Date]])/3,0)</f>
        <v>Q4</v>
      </c>
      <c r="E1589" s="7">
        <f>MONTH(SalesData[[#This Row],[Order Date]])</f>
        <v>12</v>
      </c>
      <c r="F1589" s="6" t="str">
        <f>TEXT(SalesData[[#This Row],[Order Date]],"mmm")</f>
        <v>Dec</v>
      </c>
      <c r="G1589" s="8" t="s">
        <v>21</v>
      </c>
      <c r="H1589" s="8" t="s">
        <v>89</v>
      </c>
      <c r="I1589" s="8" t="s">
        <v>45</v>
      </c>
      <c r="J1589" s="8" t="s">
        <v>36</v>
      </c>
      <c r="K1589" s="8" t="s">
        <v>25</v>
      </c>
      <c r="L1589" s="8" t="s">
        <v>70</v>
      </c>
      <c r="M1589" s="7">
        <v>8</v>
      </c>
      <c r="N1589" s="2">
        <v>146.55000000000001</v>
      </c>
      <c r="O1589" s="9">
        <v>0.1</v>
      </c>
      <c r="P1589" s="2">
        <v>78.03</v>
      </c>
      <c r="Q1589" s="2">
        <f t="shared" si="96"/>
        <v>1055.1600000000001</v>
      </c>
      <c r="R1589" s="2">
        <f t="shared" si="97"/>
        <v>624.24</v>
      </c>
      <c r="S1589" s="2">
        <f t="shared" si="98"/>
        <v>430.92000000000007</v>
      </c>
      <c r="T1589" s="6">
        <f t="shared" si="99"/>
        <v>0.40839303991811671</v>
      </c>
    </row>
    <row r="1590" spans="1:20" ht="15.6" x14ac:dyDescent="0.3">
      <c r="A1590" s="3" t="s">
        <v>1659</v>
      </c>
      <c r="B1590" s="4">
        <v>46058</v>
      </c>
      <c r="C1590" s="5">
        <f>YEAR(SalesData[[#This Row],[Order Date]])</f>
        <v>2026</v>
      </c>
      <c r="D1590" s="6" t="str">
        <f>"Q"&amp;ROUNDUP(MONTH(SalesData[[#This Row],[Order Date]])/3,0)</f>
        <v>Q1</v>
      </c>
      <c r="E1590" s="7">
        <f>MONTH(SalesData[[#This Row],[Order Date]])</f>
        <v>2</v>
      </c>
      <c r="F1590" s="6" t="str">
        <f>TEXT(SalesData[[#This Row],[Order Date]],"mmm")</f>
        <v>Feb</v>
      </c>
      <c r="G1590" s="8" t="s">
        <v>54</v>
      </c>
      <c r="H1590" s="8" t="s">
        <v>57</v>
      </c>
      <c r="I1590" s="8" t="s">
        <v>30</v>
      </c>
      <c r="J1590" s="8" t="s">
        <v>31</v>
      </c>
      <c r="K1590" s="8" t="s">
        <v>98</v>
      </c>
      <c r="L1590" s="8" t="s">
        <v>99</v>
      </c>
      <c r="M1590" s="7">
        <v>3</v>
      </c>
      <c r="N1590" s="2">
        <v>125.63</v>
      </c>
      <c r="O1590" s="9">
        <v>0</v>
      </c>
      <c r="P1590" s="2">
        <v>71.05</v>
      </c>
      <c r="Q1590" s="2">
        <f t="shared" si="96"/>
        <v>376.89</v>
      </c>
      <c r="R1590" s="2">
        <f t="shared" si="97"/>
        <v>213.14999999999998</v>
      </c>
      <c r="S1590" s="2">
        <f t="shared" si="98"/>
        <v>163.74</v>
      </c>
      <c r="T1590" s="6">
        <f t="shared" si="99"/>
        <v>0.43445037013452203</v>
      </c>
    </row>
    <row r="1591" spans="1:20" ht="15.6" x14ac:dyDescent="0.3">
      <c r="A1591" s="3" t="s">
        <v>1660</v>
      </c>
      <c r="B1591" s="4">
        <v>46334</v>
      </c>
      <c r="C1591" s="5">
        <f>YEAR(SalesData[[#This Row],[Order Date]])</f>
        <v>2026</v>
      </c>
      <c r="D1591" s="6" t="str">
        <f>"Q"&amp;ROUNDUP(MONTH(SalesData[[#This Row],[Order Date]])/3,0)</f>
        <v>Q4</v>
      </c>
      <c r="E1591" s="7">
        <f>MONTH(SalesData[[#This Row],[Order Date]])</f>
        <v>11</v>
      </c>
      <c r="F1591" s="6" t="str">
        <f>TEXT(SalesData[[#This Row],[Order Date]],"mmm")</f>
        <v>Nov</v>
      </c>
      <c r="G1591" s="8" t="s">
        <v>28</v>
      </c>
      <c r="H1591" s="8" t="s">
        <v>86</v>
      </c>
      <c r="I1591" s="8" t="s">
        <v>30</v>
      </c>
      <c r="J1591" s="8" t="s">
        <v>31</v>
      </c>
      <c r="K1591" s="8" t="s">
        <v>51</v>
      </c>
      <c r="L1591" s="8" t="s">
        <v>58</v>
      </c>
      <c r="M1591" s="7">
        <v>3</v>
      </c>
      <c r="N1591" s="2">
        <v>101.68</v>
      </c>
      <c r="O1591" s="9">
        <v>0.1</v>
      </c>
      <c r="P1591" s="2">
        <v>51.9</v>
      </c>
      <c r="Q1591" s="2">
        <f t="shared" si="96"/>
        <v>274.536</v>
      </c>
      <c r="R1591" s="2">
        <f t="shared" si="97"/>
        <v>155.69999999999999</v>
      </c>
      <c r="S1591" s="2">
        <f t="shared" si="98"/>
        <v>118.83600000000001</v>
      </c>
      <c r="T1591" s="6">
        <f t="shared" si="99"/>
        <v>0.43286126409651199</v>
      </c>
    </row>
    <row r="1592" spans="1:20" ht="15.6" x14ac:dyDescent="0.3">
      <c r="A1592" s="3" t="s">
        <v>1661</v>
      </c>
      <c r="B1592" s="4">
        <v>46237</v>
      </c>
      <c r="C1592" s="5">
        <f>YEAR(SalesData[[#This Row],[Order Date]])</f>
        <v>2026</v>
      </c>
      <c r="D1592" s="6" t="str">
        <f>"Q"&amp;ROUNDUP(MONTH(SalesData[[#This Row],[Order Date]])/3,0)</f>
        <v>Q3</v>
      </c>
      <c r="E1592" s="7">
        <f>MONTH(SalesData[[#This Row],[Order Date]])</f>
        <v>8</v>
      </c>
      <c r="F1592" s="6" t="str">
        <f>TEXT(SalesData[[#This Row],[Order Date]],"mmm")</f>
        <v>Aug</v>
      </c>
      <c r="G1592" s="8" t="s">
        <v>61</v>
      </c>
      <c r="H1592" s="8" t="s">
        <v>69</v>
      </c>
      <c r="I1592" s="8" t="s">
        <v>30</v>
      </c>
      <c r="J1592" s="8" t="s">
        <v>24</v>
      </c>
      <c r="K1592" s="8" t="s">
        <v>25</v>
      </c>
      <c r="L1592" s="8" t="s">
        <v>74</v>
      </c>
      <c r="M1592" s="7">
        <v>1</v>
      </c>
      <c r="N1592" s="2">
        <v>90.21</v>
      </c>
      <c r="O1592" s="9">
        <v>0</v>
      </c>
      <c r="P1592" s="2">
        <v>46.31</v>
      </c>
      <c r="Q1592" s="2">
        <f t="shared" si="96"/>
        <v>90.21</v>
      </c>
      <c r="R1592" s="2">
        <f t="shared" si="97"/>
        <v>46.31</v>
      </c>
      <c r="S1592" s="2">
        <f t="shared" si="98"/>
        <v>43.899999999999991</v>
      </c>
      <c r="T1592" s="6">
        <f t="shared" si="99"/>
        <v>0.48664227912648261</v>
      </c>
    </row>
    <row r="1593" spans="1:20" ht="15.6" x14ac:dyDescent="0.3">
      <c r="A1593" s="3" t="s">
        <v>1662</v>
      </c>
      <c r="B1593" s="4">
        <v>46152</v>
      </c>
      <c r="C1593" s="5">
        <f>YEAR(SalesData[[#This Row],[Order Date]])</f>
        <v>2026</v>
      </c>
      <c r="D1593" s="6" t="str">
        <f>"Q"&amp;ROUNDUP(MONTH(SalesData[[#This Row],[Order Date]])/3,0)</f>
        <v>Q2</v>
      </c>
      <c r="E1593" s="7">
        <f>MONTH(SalesData[[#This Row],[Order Date]])</f>
        <v>5</v>
      </c>
      <c r="F1593" s="6" t="str">
        <f>TEXT(SalesData[[#This Row],[Order Date]],"mmm")</f>
        <v>May</v>
      </c>
      <c r="G1593" s="8" t="s">
        <v>61</v>
      </c>
      <c r="H1593" s="8" t="s">
        <v>69</v>
      </c>
      <c r="I1593" s="8" t="s">
        <v>30</v>
      </c>
      <c r="J1593" s="8" t="s">
        <v>31</v>
      </c>
      <c r="K1593" s="8" t="s">
        <v>98</v>
      </c>
      <c r="L1593" s="8" t="s">
        <v>103</v>
      </c>
      <c r="M1593" s="7">
        <v>2</v>
      </c>
      <c r="N1593" s="2">
        <v>50.79</v>
      </c>
      <c r="O1593" s="9">
        <v>0.05</v>
      </c>
      <c r="P1593" s="2">
        <v>21.83</v>
      </c>
      <c r="Q1593" s="2">
        <f t="shared" si="96"/>
        <v>96.500999999999991</v>
      </c>
      <c r="R1593" s="2">
        <f t="shared" si="97"/>
        <v>43.66</v>
      </c>
      <c r="S1593" s="2">
        <f t="shared" si="98"/>
        <v>52.840999999999994</v>
      </c>
      <c r="T1593" s="6">
        <f t="shared" si="99"/>
        <v>0.54756945523880585</v>
      </c>
    </row>
    <row r="1594" spans="1:20" ht="15.6" x14ac:dyDescent="0.3">
      <c r="A1594" s="3" t="s">
        <v>1663</v>
      </c>
      <c r="B1594" s="4">
        <v>46382</v>
      </c>
      <c r="C1594" s="5">
        <f>YEAR(SalesData[[#This Row],[Order Date]])</f>
        <v>2026</v>
      </c>
      <c r="D1594" s="6" t="str">
        <f>"Q"&amp;ROUNDUP(MONTH(SalesData[[#This Row],[Order Date]])/3,0)</f>
        <v>Q4</v>
      </c>
      <c r="E1594" s="7">
        <f>MONTH(SalesData[[#This Row],[Order Date]])</f>
        <v>12</v>
      </c>
      <c r="F1594" s="6" t="str">
        <f>TEXT(SalesData[[#This Row],[Order Date]],"mmm")</f>
        <v>Dec</v>
      </c>
      <c r="G1594" s="8" t="s">
        <v>21</v>
      </c>
      <c r="H1594" s="8" t="s">
        <v>44</v>
      </c>
      <c r="I1594" s="8" t="s">
        <v>45</v>
      </c>
      <c r="J1594" s="8" t="s">
        <v>36</v>
      </c>
      <c r="K1594" s="8" t="s">
        <v>32</v>
      </c>
      <c r="L1594" s="8" t="s">
        <v>65</v>
      </c>
      <c r="M1594" s="7">
        <v>8</v>
      </c>
      <c r="N1594" s="2">
        <v>45.54</v>
      </c>
      <c r="O1594" s="9">
        <v>0.15</v>
      </c>
      <c r="P1594" s="2">
        <v>18.54</v>
      </c>
      <c r="Q1594" s="2">
        <f t="shared" si="96"/>
        <v>309.67199999999997</v>
      </c>
      <c r="R1594" s="2">
        <f t="shared" si="97"/>
        <v>148.32</v>
      </c>
      <c r="S1594" s="2">
        <f t="shared" si="98"/>
        <v>161.35199999999998</v>
      </c>
      <c r="T1594" s="6">
        <f t="shared" si="99"/>
        <v>0.52104161822831896</v>
      </c>
    </row>
    <row r="1595" spans="1:20" ht="15.6" x14ac:dyDescent="0.3">
      <c r="A1595" s="3" t="s">
        <v>1664</v>
      </c>
      <c r="B1595" s="4">
        <v>46240</v>
      </c>
      <c r="C1595" s="5">
        <f>YEAR(SalesData[[#This Row],[Order Date]])</f>
        <v>2026</v>
      </c>
      <c r="D1595" s="6" t="str">
        <f>"Q"&amp;ROUNDUP(MONTH(SalesData[[#This Row],[Order Date]])/3,0)</f>
        <v>Q3</v>
      </c>
      <c r="E1595" s="7">
        <f>MONTH(SalesData[[#This Row],[Order Date]])</f>
        <v>8</v>
      </c>
      <c r="F1595" s="6" t="str">
        <f>TEXT(SalesData[[#This Row],[Order Date]],"mmm")</f>
        <v>Aug</v>
      </c>
      <c r="G1595" s="8" t="s">
        <v>28</v>
      </c>
      <c r="H1595" s="8" t="s">
        <v>29</v>
      </c>
      <c r="I1595" s="8" t="s">
        <v>48</v>
      </c>
      <c r="J1595" s="8" t="s">
        <v>31</v>
      </c>
      <c r="K1595" s="8" t="s">
        <v>51</v>
      </c>
      <c r="L1595" s="8" t="s">
        <v>52</v>
      </c>
      <c r="M1595" s="7">
        <v>2</v>
      </c>
      <c r="N1595" s="2">
        <v>49.91</v>
      </c>
      <c r="O1595" s="9">
        <v>0.05</v>
      </c>
      <c r="P1595" s="2">
        <v>21.86</v>
      </c>
      <c r="Q1595" s="2">
        <f t="shared" si="96"/>
        <v>94.828999999999994</v>
      </c>
      <c r="R1595" s="2">
        <f t="shared" si="97"/>
        <v>43.72</v>
      </c>
      <c r="S1595" s="2">
        <f t="shared" si="98"/>
        <v>51.108999999999995</v>
      </c>
      <c r="T1595" s="6">
        <f t="shared" si="99"/>
        <v>0.53895960096594919</v>
      </c>
    </row>
    <row r="1596" spans="1:20" ht="15.6" x14ac:dyDescent="0.3">
      <c r="A1596" s="3" t="s">
        <v>1665</v>
      </c>
      <c r="B1596" s="4">
        <v>46113</v>
      </c>
      <c r="C1596" s="5">
        <f>YEAR(SalesData[[#This Row],[Order Date]])</f>
        <v>2026</v>
      </c>
      <c r="D1596" s="6" t="str">
        <f>"Q"&amp;ROUNDUP(MONTH(SalesData[[#This Row],[Order Date]])/3,0)</f>
        <v>Q2</v>
      </c>
      <c r="E1596" s="7">
        <f>MONTH(SalesData[[#This Row],[Order Date]])</f>
        <v>4</v>
      </c>
      <c r="F1596" s="6" t="str">
        <f>TEXT(SalesData[[#This Row],[Order Date]],"mmm")</f>
        <v>Apr</v>
      </c>
      <c r="G1596" s="8" t="s">
        <v>28</v>
      </c>
      <c r="H1596" s="8" t="s">
        <v>86</v>
      </c>
      <c r="I1596" s="8" t="s">
        <v>30</v>
      </c>
      <c r="J1596" s="8" t="s">
        <v>24</v>
      </c>
      <c r="K1596" s="8" t="s">
        <v>39</v>
      </c>
      <c r="L1596" s="8" t="s">
        <v>67</v>
      </c>
      <c r="M1596" s="7">
        <v>3</v>
      </c>
      <c r="N1596" s="2">
        <v>124.08</v>
      </c>
      <c r="O1596" s="9">
        <v>0.05</v>
      </c>
      <c r="P1596" s="2">
        <v>62.41</v>
      </c>
      <c r="Q1596" s="2">
        <f t="shared" si="96"/>
        <v>353.62799999999999</v>
      </c>
      <c r="R1596" s="2">
        <f t="shared" si="97"/>
        <v>187.23</v>
      </c>
      <c r="S1596" s="2">
        <f t="shared" si="98"/>
        <v>166.398</v>
      </c>
      <c r="T1596" s="6">
        <f t="shared" si="99"/>
        <v>0.47054531880959655</v>
      </c>
    </row>
    <row r="1597" spans="1:20" ht="15.6" x14ac:dyDescent="0.3">
      <c r="A1597" s="3" t="s">
        <v>1666</v>
      </c>
      <c r="B1597" s="4">
        <v>46183</v>
      </c>
      <c r="C1597" s="5">
        <f>YEAR(SalesData[[#This Row],[Order Date]])</f>
        <v>2026</v>
      </c>
      <c r="D1597" s="6" t="str">
        <f>"Q"&amp;ROUNDUP(MONTH(SalesData[[#This Row],[Order Date]])/3,0)</f>
        <v>Q2</v>
      </c>
      <c r="E1597" s="7">
        <f>MONTH(SalesData[[#This Row],[Order Date]])</f>
        <v>6</v>
      </c>
      <c r="F1597" s="6" t="str">
        <f>TEXT(SalesData[[#This Row],[Order Date]],"mmm")</f>
        <v>Jun</v>
      </c>
      <c r="G1597" s="8" t="s">
        <v>61</v>
      </c>
      <c r="H1597" s="8" t="s">
        <v>76</v>
      </c>
      <c r="I1597" s="8" t="s">
        <v>45</v>
      </c>
      <c r="J1597" s="8" t="s">
        <v>36</v>
      </c>
      <c r="K1597" s="8" t="s">
        <v>32</v>
      </c>
      <c r="L1597" s="8" t="s">
        <v>65</v>
      </c>
      <c r="M1597" s="7">
        <v>4</v>
      </c>
      <c r="N1597" s="2">
        <v>47.36</v>
      </c>
      <c r="O1597" s="9">
        <v>0.1</v>
      </c>
      <c r="P1597" s="2">
        <v>18.87</v>
      </c>
      <c r="Q1597" s="2">
        <f t="shared" si="96"/>
        <v>170.49600000000001</v>
      </c>
      <c r="R1597" s="2">
        <f t="shared" si="97"/>
        <v>75.48</v>
      </c>
      <c r="S1597" s="2">
        <f t="shared" si="98"/>
        <v>95.016000000000005</v>
      </c>
      <c r="T1597" s="6">
        <f t="shared" si="99"/>
        <v>0.55729166666666663</v>
      </c>
    </row>
    <row r="1598" spans="1:20" ht="15.6" x14ac:dyDescent="0.3">
      <c r="A1598" s="3" t="s">
        <v>1667</v>
      </c>
      <c r="B1598" s="4">
        <v>46295</v>
      </c>
      <c r="C1598" s="5">
        <f>YEAR(SalesData[[#This Row],[Order Date]])</f>
        <v>2026</v>
      </c>
      <c r="D1598" s="6" t="str">
        <f>"Q"&amp;ROUNDUP(MONTH(SalesData[[#This Row],[Order Date]])/3,0)</f>
        <v>Q3</v>
      </c>
      <c r="E1598" s="7">
        <f>MONTH(SalesData[[#This Row],[Order Date]])</f>
        <v>9</v>
      </c>
      <c r="F1598" s="6" t="str">
        <f>TEXT(SalesData[[#This Row],[Order Date]],"mmm")</f>
        <v>Sep</v>
      </c>
      <c r="G1598" s="8" t="s">
        <v>54</v>
      </c>
      <c r="H1598" s="8" t="s">
        <v>57</v>
      </c>
      <c r="I1598" s="8" t="s">
        <v>45</v>
      </c>
      <c r="J1598" s="8" t="s">
        <v>31</v>
      </c>
      <c r="K1598" s="8" t="s">
        <v>25</v>
      </c>
      <c r="L1598" s="8" t="s">
        <v>70</v>
      </c>
      <c r="M1598" s="7">
        <v>5</v>
      </c>
      <c r="N1598" s="2">
        <v>141.08000000000001</v>
      </c>
      <c r="O1598" s="9">
        <v>0.05</v>
      </c>
      <c r="P1598" s="2">
        <v>78.23</v>
      </c>
      <c r="Q1598" s="2">
        <f t="shared" si="96"/>
        <v>670.13000000000011</v>
      </c>
      <c r="R1598" s="2">
        <f t="shared" si="97"/>
        <v>391.15000000000003</v>
      </c>
      <c r="S1598" s="2">
        <f t="shared" si="98"/>
        <v>278.98000000000008</v>
      </c>
      <c r="T1598" s="6">
        <f t="shared" si="99"/>
        <v>0.4163072836613792</v>
      </c>
    </row>
    <row r="1599" spans="1:20" ht="15.6" x14ac:dyDescent="0.3">
      <c r="A1599" s="3" t="s">
        <v>1668</v>
      </c>
      <c r="B1599" s="4">
        <v>46256</v>
      </c>
      <c r="C1599" s="5">
        <f>YEAR(SalesData[[#This Row],[Order Date]])</f>
        <v>2026</v>
      </c>
      <c r="D1599" s="6" t="str">
        <f>"Q"&amp;ROUNDUP(MONTH(SalesData[[#This Row],[Order Date]])/3,0)</f>
        <v>Q3</v>
      </c>
      <c r="E1599" s="7">
        <f>MONTH(SalesData[[#This Row],[Order Date]])</f>
        <v>8</v>
      </c>
      <c r="F1599" s="6" t="str">
        <f>TEXT(SalesData[[#This Row],[Order Date]],"mmm")</f>
        <v>Aug</v>
      </c>
      <c r="G1599" s="8" t="s">
        <v>61</v>
      </c>
      <c r="H1599" s="8" t="s">
        <v>76</v>
      </c>
      <c r="I1599" s="8" t="s">
        <v>30</v>
      </c>
      <c r="J1599" s="8" t="s">
        <v>31</v>
      </c>
      <c r="K1599" s="8" t="s">
        <v>39</v>
      </c>
      <c r="L1599" s="8" t="s">
        <v>40</v>
      </c>
      <c r="M1599" s="7">
        <v>2</v>
      </c>
      <c r="N1599" s="2">
        <v>199.53</v>
      </c>
      <c r="O1599" s="9">
        <v>0.05</v>
      </c>
      <c r="P1599" s="2">
        <v>105.87</v>
      </c>
      <c r="Q1599" s="2">
        <f t="shared" si="96"/>
        <v>379.10699999999997</v>
      </c>
      <c r="R1599" s="2">
        <f t="shared" si="97"/>
        <v>211.74</v>
      </c>
      <c r="S1599" s="2">
        <f t="shared" si="98"/>
        <v>167.36699999999996</v>
      </c>
      <c r="T1599" s="6">
        <f t="shared" si="99"/>
        <v>0.44147694450379438</v>
      </c>
    </row>
    <row r="1600" spans="1:20" ht="15.6" x14ac:dyDescent="0.3">
      <c r="A1600" s="3" t="s">
        <v>1669</v>
      </c>
      <c r="B1600" s="4">
        <v>46304</v>
      </c>
      <c r="C1600" s="5">
        <f>YEAR(SalesData[[#This Row],[Order Date]])</f>
        <v>2026</v>
      </c>
      <c r="D1600" s="6" t="str">
        <f>"Q"&amp;ROUNDUP(MONTH(SalesData[[#This Row],[Order Date]])/3,0)</f>
        <v>Q4</v>
      </c>
      <c r="E1600" s="7">
        <f>MONTH(SalesData[[#This Row],[Order Date]])</f>
        <v>10</v>
      </c>
      <c r="F1600" s="6" t="str">
        <f>TEXT(SalesData[[#This Row],[Order Date]],"mmm")</f>
        <v>Oct</v>
      </c>
      <c r="G1600" s="8" t="s">
        <v>54</v>
      </c>
      <c r="H1600" s="8" t="s">
        <v>57</v>
      </c>
      <c r="I1600" s="8" t="s">
        <v>30</v>
      </c>
      <c r="J1600" s="8" t="s">
        <v>24</v>
      </c>
      <c r="K1600" s="8" t="s">
        <v>98</v>
      </c>
      <c r="L1600" s="8" t="s">
        <v>122</v>
      </c>
      <c r="M1600" s="7">
        <v>1</v>
      </c>
      <c r="N1600" s="2">
        <v>36.32</v>
      </c>
      <c r="O1600" s="9">
        <v>0</v>
      </c>
      <c r="P1600" s="2">
        <v>13.6</v>
      </c>
      <c r="Q1600" s="2">
        <f t="shared" si="96"/>
        <v>36.32</v>
      </c>
      <c r="R1600" s="2">
        <f t="shared" si="97"/>
        <v>13.6</v>
      </c>
      <c r="S1600" s="2">
        <f t="shared" si="98"/>
        <v>22.72</v>
      </c>
      <c r="T1600" s="6">
        <f t="shared" si="99"/>
        <v>0.62555066079295152</v>
      </c>
    </row>
    <row r="1601" spans="1:20" ht="15.6" x14ac:dyDescent="0.3">
      <c r="A1601" s="3" t="s">
        <v>1670</v>
      </c>
      <c r="B1601" s="4">
        <v>46295</v>
      </c>
      <c r="C1601" s="5">
        <f>YEAR(SalesData[[#This Row],[Order Date]])</f>
        <v>2026</v>
      </c>
      <c r="D1601" s="6" t="str">
        <f>"Q"&amp;ROUNDUP(MONTH(SalesData[[#This Row],[Order Date]])/3,0)</f>
        <v>Q3</v>
      </c>
      <c r="E1601" s="7">
        <f>MONTH(SalesData[[#This Row],[Order Date]])</f>
        <v>9</v>
      </c>
      <c r="F1601" s="6" t="str">
        <f>TEXT(SalesData[[#This Row],[Order Date]],"mmm")</f>
        <v>Sep</v>
      </c>
      <c r="G1601" s="8" t="s">
        <v>28</v>
      </c>
      <c r="H1601" s="8" t="s">
        <v>86</v>
      </c>
      <c r="I1601" s="8" t="s">
        <v>30</v>
      </c>
      <c r="J1601" s="8" t="s">
        <v>31</v>
      </c>
      <c r="K1601" s="8" t="s">
        <v>32</v>
      </c>
      <c r="L1601" s="8" t="s">
        <v>33</v>
      </c>
      <c r="M1601" s="7">
        <v>5</v>
      </c>
      <c r="N1601" s="2">
        <v>36.18</v>
      </c>
      <c r="O1601" s="9">
        <v>0</v>
      </c>
      <c r="P1601" s="2">
        <v>13.66</v>
      </c>
      <c r="Q1601" s="2">
        <f t="shared" si="96"/>
        <v>180.9</v>
      </c>
      <c r="R1601" s="2">
        <f t="shared" si="97"/>
        <v>68.3</v>
      </c>
      <c r="S1601" s="2">
        <f t="shared" si="98"/>
        <v>112.60000000000001</v>
      </c>
      <c r="T1601" s="6">
        <f t="shared" si="99"/>
        <v>0.62244333886124936</v>
      </c>
    </row>
    <row r="1602" spans="1:20" ht="15.6" x14ac:dyDescent="0.3">
      <c r="A1602" s="3" t="s">
        <v>1671</v>
      </c>
      <c r="B1602" s="4">
        <v>46207</v>
      </c>
      <c r="C1602" s="5">
        <f>YEAR(SalesData[[#This Row],[Order Date]])</f>
        <v>2026</v>
      </c>
      <c r="D1602" s="6" t="str">
        <f>"Q"&amp;ROUNDUP(MONTH(SalesData[[#This Row],[Order Date]])/3,0)</f>
        <v>Q3</v>
      </c>
      <c r="E1602" s="7">
        <f>MONTH(SalesData[[#This Row],[Order Date]])</f>
        <v>7</v>
      </c>
      <c r="F1602" s="6" t="str">
        <f>TEXT(SalesData[[#This Row],[Order Date]],"mmm")</f>
        <v>Jul</v>
      </c>
      <c r="G1602" s="8" t="s">
        <v>54</v>
      </c>
      <c r="H1602" s="8" t="s">
        <v>92</v>
      </c>
      <c r="I1602" s="8" t="s">
        <v>30</v>
      </c>
      <c r="J1602" s="8" t="s">
        <v>31</v>
      </c>
      <c r="K1602" s="8" t="s">
        <v>98</v>
      </c>
      <c r="L1602" s="8" t="s">
        <v>131</v>
      </c>
      <c r="M1602" s="7">
        <v>1</v>
      </c>
      <c r="N1602" s="2">
        <v>40.39</v>
      </c>
      <c r="O1602" s="9">
        <v>0.1</v>
      </c>
      <c r="P1602" s="2">
        <v>14.38</v>
      </c>
      <c r="Q1602" s="2">
        <f t="shared" si="96"/>
        <v>36.350999999999999</v>
      </c>
      <c r="R1602" s="2">
        <f t="shared" si="97"/>
        <v>14.38</v>
      </c>
      <c r="S1602" s="2">
        <f t="shared" si="98"/>
        <v>21.970999999999997</v>
      </c>
      <c r="T1602" s="6">
        <f t="shared" si="99"/>
        <v>0.60441253335534095</v>
      </c>
    </row>
    <row r="1603" spans="1:20" ht="15.6" x14ac:dyDescent="0.3">
      <c r="A1603" s="3" t="s">
        <v>1672</v>
      </c>
      <c r="B1603" s="4">
        <v>46239</v>
      </c>
      <c r="C1603" s="5">
        <f>YEAR(SalesData[[#This Row],[Order Date]])</f>
        <v>2026</v>
      </c>
      <c r="D1603" s="6" t="str">
        <f>"Q"&amp;ROUNDUP(MONTH(SalesData[[#This Row],[Order Date]])/3,0)</f>
        <v>Q3</v>
      </c>
      <c r="E1603" s="7">
        <f>MONTH(SalesData[[#This Row],[Order Date]])</f>
        <v>8</v>
      </c>
      <c r="F1603" s="6" t="str">
        <f>TEXT(SalesData[[#This Row],[Order Date]],"mmm")</f>
        <v>Aug</v>
      </c>
      <c r="G1603" s="8" t="s">
        <v>21</v>
      </c>
      <c r="H1603" s="8" t="s">
        <v>89</v>
      </c>
      <c r="I1603" s="8" t="s">
        <v>30</v>
      </c>
      <c r="J1603" s="8" t="s">
        <v>24</v>
      </c>
      <c r="K1603" s="8" t="s">
        <v>98</v>
      </c>
      <c r="L1603" s="8" t="s">
        <v>131</v>
      </c>
      <c r="M1603" s="7">
        <v>1</v>
      </c>
      <c r="N1603" s="2">
        <v>40.42</v>
      </c>
      <c r="O1603" s="9">
        <v>0.05</v>
      </c>
      <c r="P1603" s="2">
        <v>14.33</v>
      </c>
      <c r="Q1603" s="2">
        <f t="shared" si="96"/>
        <v>38.399000000000001</v>
      </c>
      <c r="R1603" s="2">
        <f t="shared" si="97"/>
        <v>14.33</v>
      </c>
      <c r="S1603" s="2">
        <f t="shared" si="98"/>
        <v>24.069000000000003</v>
      </c>
      <c r="T1603" s="6">
        <f t="shared" si="99"/>
        <v>0.62681319826037141</v>
      </c>
    </row>
    <row r="1604" spans="1:20" ht="15.6" x14ac:dyDescent="0.3">
      <c r="A1604" s="3" t="s">
        <v>1673</v>
      </c>
      <c r="B1604" s="4">
        <v>46045</v>
      </c>
      <c r="C1604" s="5">
        <f>YEAR(SalesData[[#This Row],[Order Date]])</f>
        <v>2026</v>
      </c>
      <c r="D1604" s="6" t="str">
        <f>"Q"&amp;ROUNDUP(MONTH(SalesData[[#This Row],[Order Date]])/3,0)</f>
        <v>Q1</v>
      </c>
      <c r="E1604" s="7">
        <f>MONTH(SalesData[[#This Row],[Order Date]])</f>
        <v>1</v>
      </c>
      <c r="F1604" s="6" t="str">
        <f>TEXT(SalesData[[#This Row],[Order Date]],"mmm")</f>
        <v>Jan</v>
      </c>
      <c r="G1604" s="8" t="s">
        <v>21</v>
      </c>
      <c r="H1604" s="8" t="s">
        <v>42</v>
      </c>
      <c r="I1604" s="8" t="s">
        <v>23</v>
      </c>
      <c r="J1604" s="8" t="s">
        <v>24</v>
      </c>
      <c r="K1604" s="8" t="s">
        <v>39</v>
      </c>
      <c r="L1604" s="8" t="s">
        <v>106</v>
      </c>
      <c r="M1604" s="7">
        <v>1</v>
      </c>
      <c r="N1604" s="2">
        <v>82.6</v>
      </c>
      <c r="O1604" s="9">
        <v>0.05</v>
      </c>
      <c r="P1604" s="2">
        <v>38.299999999999997</v>
      </c>
      <c r="Q1604" s="2">
        <f t="shared" ref="Q1604:Q1667" si="100">M1604*N1604*(1-O1604)</f>
        <v>78.469999999999985</v>
      </c>
      <c r="R1604" s="2">
        <f t="shared" ref="R1604:R1667" si="101">M1604*P1604</f>
        <v>38.299999999999997</v>
      </c>
      <c r="S1604" s="2">
        <f t="shared" ref="S1604:S1667" si="102">Q1604-R1604</f>
        <v>40.169999999999987</v>
      </c>
      <c r="T1604" s="6">
        <f t="shared" ref="T1604:T1667" si="103">IFERROR(S1604/Q1604,0)</f>
        <v>0.51191538167452522</v>
      </c>
    </row>
    <row r="1605" spans="1:20" ht="15.6" x14ac:dyDescent="0.3">
      <c r="A1605" s="3" t="s">
        <v>1674</v>
      </c>
      <c r="B1605" s="4">
        <v>46287</v>
      </c>
      <c r="C1605" s="5">
        <f>YEAR(SalesData[[#This Row],[Order Date]])</f>
        <v>2026</v>
      </c>
      <c r="D1605" s="6" t="str">
        <f>"Q"&amp;ROUNDUP(MONTH(SalesData[[#This Row],[Order Date]])/3,0)</f>
        <v>Q3</v>
      </c>
      <c r="E1605" s="7">
        <f>MONTH(SalesData[[#This Row],[Order Date]])</f>
        <v>9</v>
      </c>
      <c r="F1605" s="6" t="str">
        <f>TEXT(SalesData[[#This Row],[Order Date]],"mmm")</f>
        <v>Sep</v>
      </c>
      <c r="G1605" s="8" t="s">
        <v>61</v>
      </c>
      <c r="H1605" s="8" t="s">
        <v>62</v>
      </c>
      <c r="I1605" s="8" t="s">
        <v>30</v>
      </c>
      <c r="J1605" s="8" t="s">
        <v>31</v>
      </c>
      <c r="K1605" s="8" t="s">
        <v>25</v>
      </c>
      <c r="L1605" s="8" t="s">
        <v>70</v>
      </c>
      <c r="M1605" s="7">
        <v>1</v>
      </c>
      <c r="N1605" s="2">
        <v>141</v>
      </c>
      <c r="O1605" s="9">
        <v>0</v>
      </c>
      <c r="P1605" s="2">
        <v>79.010000000000005</v>
      </c>
      <c r="Q1605" s="2">
        <f t="shared" si="100"/>
        <v>141</v>
      </c>
      <c r="R1605" s="2">
        <f t="shared" si="101"/>
        <v>79.010000000000005</v>
      </c>
      <c r="S1605" s="2">
        <f t="shared" si="102"/>
        <v>61.989999999999995</v>
      </c>
      <c r="T1605" s="6">
        <f t="shared" si="103"/>
        <v>0.43964539007092196</v>
      </c>
    </row>
    <row r="1606" spans="1:20" ht="15.6" x14ac:dyDescent="0.3">
      <c r="A1606" s="3" t="s">
        <v>1675</v>
      </c>
      <c r="B1606" s="4">
        <v>46052</v>
      </c>
      <c r="C1606" s="5">
        <f>YEAR(SalesData[[#This Row],[Order Date]])</f>
        <v>2026</v>
      </c>
      <c r="D1606" s="6" t="str">
        <f>"Q"&amp;ROUNDUP(MONTH(SalesData[[#This Row],[Order Date]])/3,0)</f>
        <v>Q1</v>
      </c>
      <c r="E1606" s="7">
        <f>MONTH(SalesData[[#This Row],[Order Date]])</f>
        <v>1</v>
      </c>
      <c r="F1606" s="6" t="str">
        <f>TEXT(SalesData[[#This Row],[Order Date]],"mmm")</f>
        <v>Jan</v>
      </c>
      <c r="G1606" s="8" t="s">
        <v>21</v>
      </c>
      <c r="H1606" s="8" t="s">
        <v>22</v>
      </c>
      <c r="I1606" s="8" t="s">
        <v>30</v>
      </c>
      <c r="J1606" s="8" t="s">
        <v>31</v>
      </c>
      <c r="K1606" s="8" t="s">
        <v>98</v>
      </c>
      <c r="L1606" s="8" t="s">
        <v>131</v>
      </c>
      <c r="M1606" s="7">
        <v>1</v>
      </c>
      <c r="N1606" s="2">
        <v>39.369999999999997</v>
      </c>
      <c r="O1606" s="9">
        <v>0.05</v>
      </c>
      <c r="P1606" s="2">
        <v>14.66</v>
      </c>
      <c r="Q1606" s="2">
        <f t="shared" si="100"/>
        <v>37.401499999999999</v>
      </c>
      <c r="R1606" s="2">
        <f t="shared" si="101"/>
        <v>14.66</v>
      </c>
      <c r="S1606" s="2">
        <f t="shared" si="102"/>
        <v>22.741499999999998</v>
      </c>
      <c r="T1606" s="6">
        <f t="shared" si="103"/>
        <v>0.60803711081106371</v>
      </c>
    </row>
    <row r="1607" spans="1:20" ht="15.6" x14ac:dyDescent="0.3">
      <c r="A1607" s="3" t="s">
        <v>1676</v>
      </c>
      <c r="B1607" s="4">
        <v>46208</v>
      </c>
      <c r="C1607" s="5">
        <f>YEAR(SalesData[[#This Row],[Order Date]])</f>
        <v>2026</v>
      </c>
      <c r="D1607" s="6" t="str">
        <f>"Q"&amp;ROUNDUP(MONTH(SalesData[[#This Row],[Order Date]])/3,0)</f>
        <v>Q3</v>
      </c>
      <c r="E1607" s="7">
        <f>MONTH(SalesData[[#This Row],[Order Date]])</f>
        <v>7</v>
      </c>
      <c r="F1607" s="6" t="str">
        <f>TEXT(SalesData[[#This Row],[Order Date]],"mmm")</f>
        <v>Jul</v>
      </c>
      <c r="G1607" s="8" t="s">
        <v>21</v>
      </c>
      <c r="H1607" s="8" t="s">
        <v>22</v>
      </c>
      <c r="I1607" s="8" t="s">
        <v>23</v>
      </c>
      <c r="J1607" s="8" t="s">
        <v>24</v>
      </c>
      <c r="K1607" s="8" t="s">
        <v>32</v>
      </c>
      <c r="L1607" s="8" t="s">
        <v>65</v>
      </c>
      <c r="M1607" s="7">
        <v>2</v>
      </c>
      <c r="N1607" s="2">
        <v>47.1</v>
      </c>
      <c r="O1607" s="9">
        <v>0</v>
      </c>
      <c r="P1607" s="2">
        <v>17.920000000000002</v>
      </c>
      <c r="Q1607" s="2">
        <f t="shared" si="100"/>
        <v>94.2</v>
      </c>
      <c r="R1607" s="2">
        <f t="shared" si="101"/>
        <v>35.840000000000003</v>
      </c>
      <c r="S1607" s="2">
        <f t="shared" si="102"/>
        <v>58.36</v>
      </c>
      <c r="T1607" s="6">
        <f t="shared" si="103"/>
        <v>0.6195329087048832</v>
      </c>
    </row>
    <row r="1608" spans="1:20" ht="15.6" x14ac:dyDescent="0.3">
      <c r="A1608" s="3" t="s">
        <v>1677</v>
      </c>
      <c r="B1608" s="4">
        <v>46344</v>
      </c>
      <c r="C1608" s="5">
        <f>YEAR(SalesData[[#This Row],[Order Date]])</f>
        <v>2026</v>
      </c>
      <c r="D1608" s="6" t="str">
        <f>"Q"&amp;ROUNDUP(MONTH(SalesData[[#This Row],[Order Date]])/3,0)</f>
        <v>Q4</v>
      </c>
      <c r="E1608" s="7">
        <f>MONTH(SalesData[[#This Row],[Order Date]])</f>
        <v>11</v>
      </c>
      <c r="F1608" s="6" t="str">
        <f>TEXT(SalesData[[#This Row],[Order Date]],"mmm")</f>
        <v>Nov</v>
      </c>
      <c r="G1608" s="8" t="s">
        <v>21</v>
      </c>
      <c r="H1608" s="8" t="s">
        <v>89</v>
      </c>
      <c r="I1608" s="8" t="s">
        <v>30</v>
      </c>
      <c r="J1608" s="8" t="s">
        <v>24</v>
      </c>
      <c r="K1608" s="8" t="s">
        <v>32</v>
      </c>
      <c r="L1608" s="8" t="s">
        <v>65</v>
      </c>
      <c r="M1608" s="7">
        <v>2</v>
      </c>
      <c r="N1608" s="2">
        <v>46.44</v>
      </c>
      <c r="O1608" s="9">
        <v>0.1</v>
      </c>
      <c r="P1608" s="2">
        <v>18.190000000000001</v>
      </c>
      <c r="Q1608" s="2">
        <f t="shared" si="100"/>
        <v>83.591999999999999</v>
      </c>
      <c r="R1608" s="2">
        <f t="shared" si="101"/>
        <v>36.380000000000003</v>
      </c>
      <c r="S1608" s="2">
        <f t="shared" si="102"/>
        <v>47.211999999999996</v>
      </c>
      <c r="T1608" s="6">
        <f t="shared" si="103"/>
        <v>0.56479088908029473</v>
      </c>
    </row>
    <row r="1609" spans="1:20" ht="15.6" x14ac:dyDescent="0.3">
      <c r="A1609" s="3" t="s">
        <v>1678</v>
      </c>
      <c r="B1609" s="4">
        <v>46272</v>
      </c>
      <c r="C1609" s="5">
        <f>YEAR(SalesData[[#This Row],[Order Date]])</f>
        <v>2026</v>
      </c>
      <c r="D1609" s="6" t="str">
        <f>"Q"&amp;ROUNDUP(MONTH(SalesData[[#This Row],[Order Date]])/3,0)</f>
        <v>Q3</v>
      </c>
      <c r="E1609" s="7">
        <f>MONTH(SalesData[[#This Row],[Order Date]])</f>
        <v>9</v>
      </c>
      <c r="F1609" s="6" t="str">
        <f>TEXT(SalesData[[#This Row],[Order Date]],"mmm")</f>
        <v>Sep</v>
      </c>
      <c r="G1609" s="8" t="s">
        <v>28</v>
      </c>
      <c r="H1609" s="8" t="s">
        <v>29</v>
      </c>
      <c r="I1609" s="8" t="s">
        <v>30</v>
      </c>
      <c r="J1609" s="8" t="s">
        <v>24</v>
      </c>
      <c r="K1609" s="8" t="s">
        <v>32</v>
      </c>
      <c r="L1609" s="8" t="s">
        <v>46</v>
      </c>
      <c r="M1609" s="7">
        <v>2</v>
      </c>
      <c r="N1609" s="2">
        <v>166.13</v>
      </c>
      <c r="O1609" s="9">
        <v>0.15</v>
      </c>
      <c r="P1609" s="2">
        <v>86.71</v>
      </c>
      <c r="Q1609" s="2">
        <f t="shared" si="100"/>
        <v>282.42099999999999</v>
      </c>
      <c r="R1609" s="2">
        <f t="shared" si="101"/>
        <v>173.42</v>
      </c>
      <c r="S1609" s="2">
        <f t="shared" si="102"/>
        <v>109.001</v>
      </c>
      <c r="T1609" s="6">
        <f t="shared" si="103"/>
        <v>0.38595217777714835</v>
      </c>
    </row>
    <row r="1610" spans="1:20" ht="15.6" x14ac:dyDescent="0.3">
      <c r="A1610" s="3" t="s">
        <v>1679</v>
      </c>
      <c r="B1610" s="4">
        <v>46348</v>
      </c>
      <c r="C1610" s="5">
        <f>YEAR(SalesData[[#This Row],[Order Date]])</f>
        <v>2026</v>
      </c>
      <c r="D1610" s="6" t="str">
        <f>"Q"&amp;ROUNDUP(MONTH(SalesData[[#This Row],[Order Date]])/3,0)</f>
        <v>Q4</v>
      </c>
      <c r="E1610" s="7">
        <f>MONTH(SalesData[[#This Row],[Order Date]])</f>
        <v>11</v>
      </c>
      <c r="F1610" s="6" t="str">
        <f>TEXT(SalesData[[#This Row],[Order Date]],"mmm")</f>
        <v>Nov</v>
      </c>
      <c r="G1610" s="8" t="s">
        <v>54</v>
      </c>
      <c r="H1610" s="8" t="s">
        <v>57</v>
      </c>
      <c r="I1610" s="8" t="s">
        <v>23</v>
      </c>
      <c r="J1610" s="8" t="s">
        <v>24</v>
      </c>
      <c r="K1610" s="8" t="s">
        <v>51</v>
      </c>
      <c r="L1610" s="8" t="s">
        <v>72</v>
      </c>
      <c r="M1610" s="7">
        <v>1</v>
      </c>
      <c r="N1610" s="2">
        <v>39.94</v>
      </c>
      <c r="O1610" s="9">
        <v>0.1</v>
      </c>
      <c r="P1610" s="2">
        <v>16.89</v>
      </c>
      <c r="Q1610" s="2">
        <f t="shared" si="100"/>
        <v>35.945999999999998</v>
      </c>
      <c r="R1610" s="2">
        <f t="shared" si="101"/>
        <v>16.89</v>
      </c>
      <c r="S1610" s="2">
        <f t="shared" si="102"/>
        <v>19.055999999999997</v>
      </c>
      <c r="T1610" s="6">
        <f t="shared" si="103"/>
        <v>0.53012852612251704</v>
      </c>
    </row>
    <row r="1611" spans="1:20" ht="15.6" x14ac:dyDescent="0.3">
      <c r="A1611" s="3" t="s">
        <v>1680</v>
      </c>
      <c r="B1611" s="4">
        <v>46082</v>
      </c>
      <c r="C1611" s="5">
        <f>YEAR(SalesData[[#This Row],[Order Date]])</f>
        <v>2026</v>
      </c>
      <c r="D1611" s="6" t="str">
        <f>"Q"&amp;ROUNDUP(MONTH(SalesData[[#This Row],[Order Date]])/3,0)</f>
        <v>Q1</v>
      </c>
      <c r="E1611" s="7">
        <f>MONTH(SalesData[[#This Row],[Order Date]])</f>
        <v>3</v>
      </c>
      <c r="F1611" s="6" t="str">
        <f>TEXT(SalesData[[#This Row],[Order Date]],"mmm")</f>
        <v>Mar</v>
      </c>
      <c r="G1611" s="8" t="s">
        <v>61</v>
      </c>
      <c r="H1611" s="8" t="s">
        <v>76</v>
      </c>
      <c r="I1611" s="8" t="s">
        <v>23</v>
      </c>
      <c r="J1611" s="8" t="s">
        <v>31</v>
      </c>
      <c r="K1611" s="8" t="s">
        <v>25</v>
      </c>
      <c r="L1611" s="8" t="s">
        <v>74</v>
      </c>
      <c r="M1611" s="7">
        <v>3</v>
      </c>
      <c r="N1611" s="2">
        <v>92.76</v>
      </c>
      <c r="O1611" s="9">
        <v>0</v>
      </c>
      <c r="P1611" s="2">
        <v>45.84</v>
      </c>
      <c r="Q1611" s="2">
        <f t="shared" si="100"/>
        <v>278.28000000000003</v>
      </c>
      <c r="R1611" s="2">
        <f t="shared" si="101"/>
        <v>137.52000000000001</v>
      </c>
      <c r="S1611" s="2">
        <f t="shared" si="102"/>
        <v>140.76000000000002</v>
      </c>
      <c r="T1611" s="6">
        <f t="shared" si="103"/>
        <v>0.50582147477360928</v>
      </c>
    </row>
    <row r="1612" spans="1:20" ht="15.6" x14ac:dyDescent="0.3">
      <c r="A1612" s="3" t="s">
        <v>1681</v>
      </c>
      <c r="B1612" s="4">
        <v>46296</v>
      </c>
      <c r="C1612" s="5">
        <f>YEAR(SalesData[[#This Row],[Order Date]])</f>
        <v>2026</v>
      </c>
      <c r="D1612" s="6" t="str">
        <f>"Q"&amp;ROUNDUP(MONTH(SalesData[[#This Row],[Order Date]])/3,0)</f>
        <v>Q4</v>
      </c>
      <c r="E1612" s="7">
        <f>MONTH(SalesData[[#This Row],[Order Date]])</f>
        <v>10</v>
      </c>
      <c r="F1612" s="6" t="str">
        <f>TEXT(SalesData[[#This Row],[Order Date]],"mmm")</f>
        <v>Oct</v>
      </c>
      <c r="G1612" s="8" t="s">
        <v>21</v>
      </c>
      <c r="H1612" s="8" t="s">
        <v>42</v>
      </c>
      <c r="I1612" s="8" t="s">
        <v>30</v>
      </c>
      <c r="J1612" s="8" t="s">
        <v>36</v>
      </c>
      <c r="K1612" s="8" t="s">
        <v>25</v>
      </c>
      <c r="L1612" s="8" t="s">
        <v>26</v>
      </c>
      <c r="M1612" s="7">
        <v>2</v>
      </c>
      <c r="N1612" s="2">
        <v>152.12</v>
      </c>
      <c r="O1612" s="9">
        <v>0</v>
      </c>
      <c r="P1612" s="2">
        <v>79.53</v>
      </c>
      <c r="Q1612" s="2">
        <f t="shared" si="100"/>
        <v>304.24</v>
      </c>
      <c r="R1612" s="2">
        <f t="shared" si="101"/>
        <v>159.06</v>
      </c>
      <c r="S1612" s="2">
        <f t="shared" si="102"/>
        <v>145.18</v>
      </c>
      <c r="T1612" s="6">
        <f t="shared" si="103"/>
        <v>0.47718906126742044</v>
      </c>
    </row>
    <row r="1613" spans="1:20" ht="15.6" x14ac:dyDescent="0.3">
      <c r="A1613" s="3" t="s">
        <v>1682</v>
      </c>
      <c r="B1613" s="4">
        <v>46182</v>
      </c>
      <c r="C1613" s="5">
        <f>YEAR(SalesData[[#This Row],[Order Date]])</f>
        <v>2026</v>
      </c>
      <c r="D1613" s="6" t="str">
        <f>"Q"&amp;ROUNDUP(MONTH(SalesData[[#This Row],[Order Date]])/3,0)</f>
        <v>Q2</v>
      </c>
      <c r="E1613" s="7">
        <f>MONTH(SalesData[[#This Row],[Order Date]])</f>
        <v>6</v>
      </c>
      <c r="F1613" s="6" t="str">
        <f>TEXT(SalesData[[#This Row],[Order Date]],"mmm")</f>
        <v>Jun</v>
      </c>
      <c r="G1613" s="8" t="s">
        <v>61</v>
      </c>
      <c r="H1613" s="8" t="s">
        <v>62</v>
      </c>
      <c r="I1613" s="8" t="s">
        <v>30</v>
      </c>
      <c r="J1613" s="8" t="s">
        <v>36</v>
      </c>
      <c r="K1613" s="8" t="s">
        <v>32</v>
      </c>
      <c r="L1613" s="8" t="s">
        <v>37</v>
      </c>
      <c r="M1613" s="7">
        <v>2</v>
      </c>
      <c r="N1613" s="2">
        <v>134.28</v>
      </c>
      <c r="O1613" s="9">
        <v>0</v>
      </c>
      <c r="P1613" s="2">
        <v>69.12</v>
      </c>
      <c r="Q1613" s="2">
        <f t="shared" si="100"/>
        <v>268.56</v>
      </c>
      <c r="R1613" s="2">
        <f t="shared" si="101"/>
        <v>138.24</v>
      </c>
      <c r="S1613" s="2">
        <f t="shared" si="102"/>
        <v>130.32</v>
      </c>
      <c r="T1613" s="6">
        <f t="shared" si="103"/>
        <v>0.48525469168900803</v>
      </c>
    </row>
    <row r="1614" spans="1:20" ht="15.6" x14ac:dyDescent="0.3">
      <c r="A1614" s="3" t="s">
        <v>1683</v>
      </c>
      <c r="B1614" s="4">
        <v>46214</v>
      </c>
      <c r="C1614" s="5">
        <f>YEAR(SalesData[[#This Row],[Order Date]])</f>
        <v>2026</v>
      </c>
      <c r="D1614" s="6" t="str">
        <f>"Q"&amp;ROUNDUP(MONTH(SalesData[[#This Row],[Order Date]])/3,0)</f>
        <v>Q3</v>
      </c>
      <c r="E1614" s="7">
        <f>MONTH(SalesData[[#This Row],[Order Date]])</f>
        <v>7</v>
      </c>
      <c r="F1614" s="6" t="str">
        <f>TEXT(SalesData[[#This Row],[Order Date]],"mmm")</f>
        <v>Jul</v>
      </c>
      <c r="G1614" s="8" t="s">
        <v>21</v>
      </c>
      <c r="H1614" s="8" t="s">
        <v>22</v>
      </c>
      <c r="I1614" s="8" t="s">
        <v>30</v>
      </c>
      <c r="J1614" s="8" t="s">
        <v>31</v>
      </c>
      <c r="K1614" s="8" t="s">
        <v>39</v>
      </c>
      <c r="L1614" s="8" t="s">
        <v>106</v>
      </c>
      <c r="M1614" s="7">
        <v>3</v>
      </c>
      <c r="N1614" s="2">
        <v>82.26</v>
      </c>
      <c r="O1614" s="9">
        <v>0</v>
      </c>
      <c r="P1614" s="2">
        <v>40.020000000000003</v>
      </c>
      <c r="Q1614" s="2">
        <f t="shared" si="100"/>
        <v>246.78000000000003</v>
      </c>
      <c r="R1614" s="2">
        <f t="shared" si="101"/>
        <v>120.06</v>
      </c>
      <c r="S1614" s="2">
        <f t="shared" si="102"/>
        <v>126.72000000000003</v>
      </c>
      <c r="T1614" s="6">
        <f t="shared" si="103"/>
        <v>0.51349380014587898</v>
      </c>
    </row>
    <row r="1615" spans="1:20" ht="15.6" x14ac:dyDescent="0.3">
      <c r="A1615" s="3" t="s">
        <v>1684</v>
      </c>
      <c r="B1615" s="4">
        <v>46211</v>
      </c>
      <c r="C1615" s="5">
        <f>YEAR(SalesData[[#This Row],[Order Date]])</f>
        <v>2026</v>
      </c>
      <c r="D1615" s="6" t="str">
        <f>"Q"&amp;ROUNDUP(MONTH(SalesData[[#This Row],[Order Date]])/3,0)</f>
        <v>Q3</v>
      </c>
      <c r="E1615" s="7">
        <f>MONTH(SalesData[[#This Row],[Order Date]])</f>
        <v>7</v>
      </c>
      <c r="F1615" s="6" t="str">
        <f>TEXT(SalesData[[#This Row],[Order Date]],"mmm")</f>
        <v>Jul</v>
      </c>
      <c r="G1615" s="8" t="s">
        <v>54</v>
      </c>
      <c r="H1615" s="8" t="s">
        <v>55</v>
      </c>
      <c r="I1615" s="8" t="s">
        <v>23</v>
      </c>
      <c r="J1615" s="8" t="s">
        <v>24</v>
      </c>
      <c r="K1615" s="8" t="s">
        <v>51</v>
      </c>
      <c r="L1615" s="8" t="s">
        <v>58</v>
      </c>
      <c r="M1615" s="7">
        <v>5</v>
      </c>
      <c r="N1615" s="2">
        <v>103.91</v>
      </c>
      <c r="O1615" s="9">
        <v>0</v>
      </c>
      <c r="P1615" s="2">
        <v>51.19</v>
      </c>
      <c r="Q1615" s="2">
        <f t="shared" si="100"/>
        <v>519.54999999999995</v>
      </c>
      <c r="R1615" s="2">
        <f t="shared" si="101"/>
        <v>255.95</v>
      </c>
      <c r="S1615" s="2">
        <f t="shared" si="102"/>
        <v>263.59999999999997</v>
      </c>
      <c r="T1615" s="6">
        <f t="shared" si="103"/>
        <v>0.50736214031373306</v>
      </c>
    </row>
    <row r="1616" spans="1:20" ht="15.6" x14ac:dyDescent="0.3">
      <c r="A1616" s="3" t="s">
        <v>1685</v>
      </c>
      <c r="B1616" s="4">
        <v>46223</v>
      </c>
      <c r="C1616" s="5">
        <f>YEAR(SalesData[[#This Row],[Order Date]])</f>
        <v>2026</v>
      </c>
      <c r="D1616" s="6" t="str">
        <f>"Q"&amp;ROUNDUP(MONTH(SalesData[[#This Row],[Order Date]])/3,0)</f>
        <v>Q3</v>
      </c>
      <c r="E1616" s="7">
        <f>MONTH(SalesData[[#This Row],[Order Date]])</f>
        <v>7</v>
      </c>
      <c r="F1616" s="6" t="str">
        <f>TEXT(SalesData[[#This Row],[Order Date]],"mmm")</f>
        <v>Jul</v>
      </c>
      <c r="G1616" s="8" t="s">
        <v>54</v>
      </c>
      <c r="H1616" s="8" t="s">
        <v>112</v>
      </c>
      <c r="I1616" s="8" t="s">
        <v>23</v>
      </c>
      <c r="J1616" s="8" t="s">
        <v>24</v>
      </c>
      <c r="K1616" s="8" t="s">
        <v>39</v>
      </c>
      <c r="L1616" s="8" t="s">
        <v>40</v>
      </c>
      <c r="M1616" s="7">
        <v>3</v>
      </c>
      <c r="N1616" s="2">
        <v>192.28</v>
      </c>
      <c r="O1616" s="9">
        <v>0</v>
      </c>
      <c r="P1616" s="2">
        <v>104.3</v>
      </c>
      <c r="Q1616" s="2">
        <f t="shared" si="100"/>
        <v>576.84</v>
      </c>
      <c r="R1616" s="2">
        <f t="shared" si="101"/>
        <v>312.89999999999998</v>
      </c>
      <c r="S1616" s="2">
        <f t="shared" si="102"/>
        <v>263.94000000000005</v>
      </c>
      <c r="T1616" s="6">
        <f t="shared" si="103"/>
        <v>0.45756188891200339</v>
      </c>
    </row>
    <row r="1617" spans="1:20" ht="15.6" x14ac:dyDescent="0.3">
      <c r="A1617" s="3" t="s">
        <v>1686</v>
      </c>
      <c r="B1617" s="4">
        <v>46343</v>
      </c>
      <c r="C1617" s="5">
        <f>YEAR(SalesData[[#This Row],[Order Date]])</f>
        <v>2026</v>
      </c>
      <c r="D1617" s="6" t="str">
        <f>"Q"&amp;ROUNDUP(MONTH(SalesData[[#This Row],[Order Date]])/3,0)</f>
        <v>Q4</v>
      </c>
      <c r="E1617" s="7">
        <f>MONTH(SalesData[[#This Row],[Order Date]])</f>
        <v>11</v>
      </c>
      <c r="F1617" s="6" t="str">
        <f>TEXT(SalesData[[#This Row],[Order Date]],"mmm")</f>
        <v>Nov</v>
      </c>
      <c r="G1617" s="8" t="s">
        <v>21</v>
      </c>
      <c r="H1617" s="8" t="s">
        <v>44</v>
      </c>
      <c r="I1617" s="8" t="s">
        <v>23</v>
      </c>
      <c r="J1617" s="8" t="s">
        <v>31</v>
      </c>
      <c r="K1617" s="8" t="s">
        <v>25</v>
      </c>
      <c r="L1617" s="8" t="s">
        <v>74</v>
      </c>
      <c r="M1617" s="7">
        <v>1</v>
      </c>
      <c r="N1617" s="2">
        <v>91.43</v>
      </c>
      <c r="O1617" s="9">
        <v>0.1</v>
      </c>
      <c r="P1617" s="2">
        <v>45.06</v>
      </c>
      <c r="Q1617" s="2">
        <f t="shared" si="100"/>
        <v>82.287000000000006</v>
      </c>
      <c r="R1617" s="2">
        <f t="shared" si="101"/>
        <v>45.06</v>
      </c>
      <c r="S1617" s="2">
        <f t="shared" si="102"/>
        <v>37.227000000000004</v>
      </c>
      <c r="T1617" s="6">
        <f t="shared" si="103"/>
        <v>0.45240438951474715</v>
      </c>
    </row>
    <row r="1618" spans="1:20" ht="15.6" x14ac:dyDescent="0.3">
      <c r="A1618" s="3" t="s">
        <v>1687</v>
      </c>
      <c r="B1618" s="4">
        <v>46261</v>
      </c>
      <c r="C1618" s="5">
        <f>YEAR(SalesData[[#This Row],[Order Date]])</f>
        <v>2026</v>
      </c>
      <c r="D1618" s="6" t="str">
        <f>"Q"&amp;ROUNDUP(MONTH(SalesData[[#This Row],[Order Date]])/3,0)</f>
        <v>Q3</v>
      </c>
      <c r="E1618" s="7">
        <f>MONTH(SalesData[[#This Row],[Order Date]])</f>
        <v>8</v>
      </c>
      <c r="F1618" s="6" t="str">
        <f>TEXT(SalesData[[#This Row],[Order Date]],"mmm")</f>
        <v>Aug</v>
      </c>
      <c r="G1618" s="8" t="s">
        <v>21</v>
      </c>
      <c r="H1618" s="8" t="s">
        <v>89</v>
      </c>
      <c r="I1618" s="8" t="s">
        <v>30</v>
      </c>
      <c r="J1618" s="8" t="s">
        <v>31</v>
      </c>
      <c r="K1618" s="8" t="s">
        <v>39</v>
      </c>
      <c r="L1618" s="8" t="s">
        <v>125</v>
      </c>
      <c r="M1618" s="7">
        <v>2</v>
      </c>
      <c r="N1618" s="2">
        <v>335.87</v>
      </c>
      <c r="O1618" s="9">
        <v>0.1</v>
      </c>
      <c r="P1618" s="2">
        <v>196.54</v>
      </c>
      <c r="Q1618" s="2">
        <f t="shared" si="100"/>
        <v>604.56600000000003</v>
      </c>
      <c r="R1618" s="2">
        <f t="shared" si="101"/>
        <v>393.08</v>
      </c>
      <c r="S1618" s="2">
        <f t="shared" si="102"/>
        <v>211.48600000000005</v>
      </c>
      <c r="T1618" s="6">
        <f t="shared" si="103"/>
        <v>0.34981457773014035</v>
      </c>
    </row>
    <row r="1619" spans="1:20" ht="15.6" x14ac:dyDescent="0.3">
      <c r="A1619" s="3" t="s">
        <v>1688</v>
      </c>
      <c r="B1619" s="4">
        <v>46379</v>
      </c>
      <c r="C1619" s="5">
        <f>YEAR(SalesData[[#This Row],[Order Date]])</f>
        <v>2026</v>
      </c>
      <c r="D1619" s="6" t="str">
        <f>"Q"&amp;ROUNDUP(MONTH(SalesData[[#This Row],[Order Date]])/3,0)</f>
        <v>Q4</v>
      </c>
      <c r="E1619" s="7">
        <f>MONTH(SalesData[[#This Row],[Order Date]])</f>
        <v>12</v>
      </c>
      <c r="F1619" s="6" t="str">
        <f>TEXT(SalesData[[#This Row],[Order Date]],"mmm")</f>
        <v>Dec</v>
      </c>
      <c r="G1619" s="8" t="s">
        <v>54</v>
      </c>
      <c r="H1619" s="8" t="s">
        <v>82</v>
      </c>
      <c r="I1619" s="8" t="s">
        <v>23</v>
      </c>
      <c r="J1619" s="8" t="s">
        <v>24</v>
      </c>
      <c r="K1619" s="8" t="s">
        <v>98</v>
      </c>
      <c r="L1619" s="8" t="s">
        <v>131</v>
      </c>
      <c r="M1619" s="7">
        <v>2</v>
      </c>
      <c r="N1619" s="2">
        <v>40.32</v>
      </c>
      <c r="O1619" s="9">
        <v>0</v>
      </c>
      <c r="P1619" s="2">
        <v>14.39</v>
      </c>
      <c r="Q1619" s="2">
        <f t="shared" si="100"/>
        <v>80.64</v>
      </c>
      <c r="R1619" s="2">
        <f t="shared" si="101"/>
        <v>28.78</v>
      </c>
      <c r="S1619" s="2">
        <f t="shared" si="102"/>
        <v>51.86</v>
      </c>
      <c r="T1619" s="6">
        <f t="shared" si="103"/>
        <v>0.64310515873015872</v>
      </c>
    </row>
    <row r="1620" spans="1:20" ht="15.6" x14ac:dyDescent="0.3">
      <c r="A1620" s="3" t="s">
        <v>1689</v>
      </c>
      <c r="B1620" s="4">
        <v>46258</v>
      </c>
      <c r="C1620" s="5">
        <f>YEAR(SalesData[[#This Row],[Order Date]])</f>
        <v>2026</v>
      </c>
      <c r="D1620" s="6" t="str">
        <f>"Q"&amp;ROUNDUP(MONTH(SalesData[[#This Row],[Order Date]])/3,0)</f>
        <v>Q3</v>
      </c>
      <c r="E1620" s="7">
        <f>MONTH(SalesData[[#This Row],[Order Date]])</f>
        <v>8</v>
      </c>
      <c r="F1620" s="6" t="str">
        <f>TEXT(SalesData[[#This Row],[Order Date]],"mmm")</f>
        <v>Aug</v>
      </c>
      <c r="G1620" s="8" t="s">
        <v>28</v>
      </c>
      <c r="H1620" s="8" t="s">
        <v>86</v>
      </c>
      <c r="I1620" s="8" t="s">
        <v>48</v>
      </c>
      <c r="J1620" s="8" t="s">
        <v>31</v>
      </c>
      <c r="K1620" s="8" t="s">
        <v>25</v>
      </c>
      <c r="L1620" s="8" t="s">
        <v>74</v>
      </c>
      <c r="M1620" s="7">
        <v>2</v>
      </c>
      <c r="N1620" s="2">
        <v>93.88</v>
      </c>
      <c r="O1620" s="9">
        <v>0.05</v>
      </c>
      <c r="P1620" s="2">
        <v>46.57</v>
      </c>
      <c r="Q1620" s="2">
        <f t="shared" si="100"/>
        <v>178.37199999999999</v>
      </c>
      <c r="R1620" s="2">
        <f t="shared" si="101"/>
        <v>93.14</v>
      </c>
      <c r="S1620" s="2">
        <f t="shared" si="102"/>
        <v>85.231999999999985</v>
      </c>
      <c r="T1620" s="6">
        <f t="shared" si="103"/>
        <v>0.47783284371986628</v>
      </c>
    </row>
    <row r="1621" spans="1:20" ht="15.6" x14ac:dyDescent="0.3">
      <c r="A1621" s="3" t="s">
        <v>1690</v>
      </c>
      <c r="B1621" s="4">
        <v>46162</v>
      </c>
      <c r="C1621" s="5">
        <f>YEAR(SalesData[[#This Row],[Order Date]])</f>
        <v>2026</v>
      </c>
      <c r="D1621" s="6" t="str">
        <f>"Q"&amp;ROUNDUP(MONTH(SalesData[[#This Row],[Order Date]])/3,0)</f>
        <v>Q2</v>
      </c>
      <c r="E1621" s="7">
        <f>MONTH(SalesData[[#This Row],[Order Date]])</f>
        <v>5</v>
      </c>
      <c r="F1621" s="6" t="str">
        <f>TEXT(SalesData[[#This Row],[Order Date]],"mmm")</f>
        <v>May</v>
      </c>
      <c r="G1621" s="8" t="s">
        <v>28</v>
      </c>
      <c r="H1621" s="8" t="s">
        <v>86</v>
      </c>
      <c r="I1621" s="8" t="s">
        <v>23</v>
      </c>
      <c r="J1621" s="8" t="s">
        <v>24</v>
      </c>
      <c r="K1621" s="8" t="s">
        <v>51</v>
      </c>
      <c r="L1621" s="8" t="s">
        <v>52</v>
      </c>
      <c r="M1621" s="7">
        <v>2</v>
      </c>
      <c r="N1621" s="2">
        <v>50.09</v>
      </c>
      <c r="O1621" s="9">
        <v>0.05</v>
      </c>
      <c r="P1621" s="2">
        <v>23.16</v>
      </c>
      <c r="Q1621" s="2">
        <f t="shared" si="100"/>
        <v>95.171000000000006</v>
      </c>
      <c r="R1621" s="2">
        <f t="shared" si="101"/>
        <v>46.32</v>
      </c>
      <c r="S1621" s="2">
        <f t="shared" si="102"/>
        <v>48.851000000000006</v>
      </c>
      <c r="T1621" s="6">
        <f t="shared" si="103"/>
        <v>0.51329711781950382</v>
      </c>
    </row>
    <row r="1622" spans="1:20" ht="15.6" x14ac:dyDescent="0.3">
      <c r="A1622" s="3" t="s">
        <v>1691</v>
      </c>
      <c r="B1622" s="4">
        <v>46255</v>
      </c>
      <c r="C1622" s="5">
        <f>YEAR(SalesData[[#This Row],[Order Date]])</f>
        <v>2026</v>
      </c>
      <c r="D1622" s="6" t="str">
        <f>"Q"&amp;ROUNDUP(MONTH(SalesData[[#This Row],[Order Date]])/3,0)</f>
        <v>Q3</v>
      </c>
      <c r="E1622" s="7">
        <f>MONTH(SalesData[[#This Row],[Order Date]])</f>
        <v>8</v>
      </c>
      <c r="F1622" s="6" t="str">
        <f>TEXT(SalesData[[#This Row],[Order Date]],"mmm")</f>
        <v>Aug</v>
      </c>
      <c r="G1622" s="8" t="s">
        <v>21</v>
      </c>
      <c r="H1622" s="8" t="s">
        <v>89</v>
      </c>
      <c r="I1622" s="8" t="s">
        <v>45</v>
      </c>
      <c r="J1622" s="8" t="s">
        <v>31</v>
      </c>
      <c r="K1622" s="8" t="s">
        <v>25</v>
      </c>
      <c r="L1622" s="8" t="s">
        <v>26</v>
      </c>
      <c r="M1622" s="7">
        <v>10</v>
      </c>
      <c r="N1622" s="2">
        <v>156.72</v>
      </c>
      <c r="O1622" s="9">
        <v>0.15</v>
      </c>
      <c r="P1622" s="2">
        <v>78.12</v>
      </c>
      <c r="Q1622" s="2">
        <f t="shared" si="100"/>
        <v>1332.12</v>
      </c>
      <c r="R1622" s="2">
        <f t="shared" si="101"/>
        <v>781.2</v>
      </c>
      <c r="S1622" s="2">
        <f t="shared" si="102"/>
        <v>550.91999999999985</v>
      </c>
      <c r="T1622" s="6">
        <f t="shared" si="103"/>
        <v>0.41356634537429054</v>
      </c>
    </row>
    <row r="1623" spans="1:20" ht="15.6" x14ac:dyDescent="0.3">
      <c r="A1623" s="3" t="s">
        <v>1692</v>
      </c>
      <c r="B1623" s="4">
        <v>46284</v>
      </c>
      <c r="C1623" s="5">
        <f>YEAR(SalesData[[#This Row],[Order Date]])</f>
        <v>2026</v>
      </c>
      <c r="D1623" s="6" t="str">
        <f>"Q"&amp;ROUNDUP(MONTH(SalesData[[#This Row],[Order Date]])/3,0)</f>
        <v>Q3</v>
      </c>
      <c r="E1623" s="7">
        <f>MONTH(SalesData[[#This Row],[Order Date]])</f>
        <v>9</v>
      </c>
      <c r="F1623" s="6" t="str">
        <f>TEXT(SalesData[[#This Row],[Order Date]],"mmm")</f>
        <v>Sep</v>
      </c>
      <c r="G1623" s="8" t="s">
        <v>21</v>
      </c>
      <c r="H1623" s="8" t="s">
        <v>89</v>
      </c>
      <c r="I1623" s="8" t="s">
        <v>30</v>
      </c>
      <c r="J1623" s="8" t="s">
        <v>24</v>
      </c>
      <c r="K1623" s="8" t="s">
        <v>39</v>
      </c>
      <c r="L1623" s="8" t="s">
        <v>106</v>
      </c>
      <c r="M1623" s="7">
        <v>1</v>
      </c>
      <c r="N1623" s="2">
        <v>81.84</v>
      </c>
      <c r="O1623" s="9">
        <v>0</v>
      </c>
      <c r="P1623" s="2">
        <v>38.5</v>
      </c>
      <c r="Q1623" s="2">
        <f t="shared" si="100"/>
        <v>81.84</v>
      </c>
      <c r="R1623" s="2">
        <f t="shared" si="101"/>
        <v>38.5</v>
      </c>
      <c r="S1623" s="2">
        <f t="shared" si="102"/>
        <v>43.34</v>
      </c>
      <c r="T1623" s="6">
        <f t="shared" si="103"/>
        <v>0.52956989247311825</v>
      </c>
    </row>
    <row r="1624" spans="1:20" ht="15.6" x14ac:dyDescent="0.3">
      <c r="A1624" s="3" t="s">
        <v>1693</v>
      </c>
      <c r="B1624" s="4">
        <v>46191</v>
      </c>
      <c r="C1624" s="5">
        <f>YEAR(SalesData[[#This Row],[Order Date]])</f>
        <v>2026</v>
      </c>
      <c r="D1624" s="6" t="str">
        <f>"Q"&amp;ROUNDUP(MONTH(SalesData[[#This Row],[Order Date]])/3,0)</f>
        <v>Q2</v>
      </c>
      <c r="E1624" s="7">
        <f>MONTH(SalesData[[#This Row],[Order Date]])</f>
        <v>6</v>
      </c>
      <c r="F1624" s="6" t="str">
        <f>TEXT(SalesData[[#This Row],[Order Date]],"mmm")</f>
        <v>Jun</v>
      </c>
      <c r="G1624" s="8" t="s">
        <v>54</v>
      </c>
      <c r="H1624" s="8" t="s">
        <v>57</v>
      </c>
      <c r="I1624" s="8" t="s">
        <v>30</v>
      </c>
      <c r="J1624" s="8" t="s">
        <v>36</v>
      </c>
      <c r="K1624" s="8" t="s">
        <v>25</v>
      </c>
      <c r="L1624" s="8" t="s">
        <v>74</v>
      </c>
      <c r="M1624" s="7">
        <v>1</v>
      </c>
      <c r="N1624" s="2">
        <v>93.5</v>
      </c>
      <c r="O1624" s="9">
        <v>0</v>
      </c>
      <c r="P1624" s="2">
        <v>46.63</v>
      </c>
      <c r="Q1624" s="2">
        <f t="shared" si="100"/>
        <v>93.5</v>
      </c>
      <c r="R1624" s="2">
        <f t="shared" si="101"/>
        <v>46.63</v>
      </c>
      <c r="S1624" s="2">
        <f t="shared" si="102"/>
        <v>46.87</v>
      </c>
      <c r="T1624" s="6">
        <f t="shared" si="103"/>
        <v>0.50128342245989299</v>
      </c>
    </row>
    <row r="1625" spans="1:20" ht="15.6" x14ac:dyDescent="0.3">
      <c r="A1625" s="3" t="s">
        <v>1694</v>
      </c>
      <c r="B1625" s="4">
        <v>46084</v>
      </c>
      <c r="C1625" s="5">
        <f>YEAR(SalesData[[#This Row],[Order Date]])</f>
        <v>2026</v>
      </c>
      <c r="D1625" s="6" t="str">
        <f>"Q"&amp;ROUNDUP(MONTH(SalesData[[#This Row],[Order Date]])/3,0)</f>
        <v>Q1</v>
      </c>
      <c r="E1625" s="7">
        <f>MONTH(SalesData[[#This Row],[Order Date]])</f>
        <v>3</v>
      </c>
      <c r="F1625" s="6" t="str">
        <f>TEXT(SalesData[[#This Row],[Order Date]],"mmm")</f>
        <v>Mar</v>
      </c>
      <c r="G1625" s="8" t="s">
        <v>21</v>
      </c>
      <c r="H1625" s="8" t="s">
        <v>22</v>
      </c>
      <c r="I1625" s="8" t="s">
        <v>48</v>
      </c>
      <c r="J1625" s="8" t="s">
        <v>24</v>
      </c>
      <c r="K1625" s="8" t="s">
        <v>39</v>
      </c>
      <c r="L1625" s="8" t="s">
        <v>106</v>
      </c>
      <c r="M1625" s="7">
        <v>2</v>
      </c>
      <c r="N1625" s="2">
        <v>81.94</v>
      </c>
      <c r="O1625" s="9">
        <v>0.1</v>
      </c>
      <c r="P1625" s="2">
        <v>39.9</v>
      </c>
      <c r="Q1625" s="2">
        <f t="shared" si="100"/>
        <v>147.49199999999999</v>
      </c>
      <c r="R1625" s="2">
        <f t="shared" si="101"/>
        <v>79.8</v>
      </c>
      <c r="S1625" s="2">
        <f t="shared" si="102"/>
        <v>67.691999999999993</v>
      </c>
      <c r="T1625" s="6">
        <f t="shared" si="103"/>
        <v>0.45895370596371327</v>
      </c>
    </row>
    <row r="1626" spans="1:20" ht="15.6" x14ac:dyDescent="0.3">
      <c r="A1626" s="3" t="s">
        <v>1695</v>
      </c>
      <c r="B1626" s="4">
        <v>46381</v>
      </c>
      <c r="C1626" s="5">
        <f>YEAR(SalesData[[#This Row],[Order Date]])</f>
        <v>2026</v>
      </c>
      <c r="D1626" s="6" t="str">
        <f>"Q"&amp;ROUNDUP(MONTH(SalesData[[#This Row],[Order Date]])/3,0)</f>
        <v>Q4</v>
      </c>
      <c r="E1626" s="7">
        <f>MONTH(SalesData[[#This Row],[Order Date]])</f>
        <v>12</v>
      </c>
      <c r="F1626" s="6" t="str">
        <f>TEXT(SalesData[[#This Row],[Order Date]],"mmm")</f>
        <v>Dec</v>
      </c>
      <c r="G1626" s="8" t="s">
        <v>61</v>
      </c>
      <c r="H1626" s="8" t="s">
        <v>76</v>
      </c>
      <c r="I1626" s="8" t="s">
        <v>23</v>
      </c>
      <c r="J1626" s="8" t="s">
        <v>36</v>
      </c>
      <c r="K1626" s="8" t="s">
        <v>98</v>
      </c>
      <c r="L1626" s="8" t="s">
        <v>122</v>
      </c>
      <c r="M1626" s="7">
        <v>1</v>
      </c>
      <c r="N1626" s="2">
        <v>35.54</v>
      </c>
      <c r="O1626" s="9">
        <v>0.1</v>
      </c>
      <c r="P1626" s="2">
        <v>13.63</v>
      </c>
      <c r="Q1626" s="2">
        <f t="shared" si="100"/>
        <v>31.986000000000001</v>
      </c>
      <c r="R1626" s="2">
        <f t="shared" si="101"/>
        <v>13.63</v>
      </c>
      <c r="S1626" s="2">
        <f t="shared" si="102"/>
        <v>18.356000000000002</v>
      </c>
      <c r="T1626" s="6">
        <f t="shared" si="103"/>
        <v>0.5738760707809667</v>
      </c>
    </row>
    <row r="1627" spans="1:20" ht="15.6" x14ac:dyDescent="0.3">
      <c r="A1627" s="3" t="s">
        <v>1696</v>
      </c>
      <c r="B1627" s="4">
        <v>46125</v>
      </c>
      <c r="C1627" s="5">
        <f>YEAR(SalesData[[#This Row],[Order Date]])</f>
        <v>2026</v>
      </c>
      <c r="D1627" s="6" t="str">
        <f>"Q"&amp;ROUNDUP(MONTH(SalesData[[#This Row],[Order Date]])/3,0)</f>
        <v>Q2</v>
      </c>
      <c r="E1627" s="7">
        <f>MONTH(SalesData[[#This Row],[Order Date]])</f>
        <v>4</v>
      </c>
      <c r="F1627" s="6" t="str">
        <f>TEXT(SalesData[[#This Row],[Order Date]],"mmm")</f>
        <v>Apr</v>
      </c>
      <c r="G1627" s="8" t="s">
        <v>21</v>
      </c>
      <c r="H1627" s="8" t="s">
        <v>42</v>
      </c>
      <c r="I1627" s="8" t="s">
        <v>30</v>
      </c>
      <c r="J1627" s="8" t="s">
        <v>31</v>
      </c>
      <c r="K1627" s="8" t="s">
        <v>32</v>
      </c>
      <c r="L1627" s="8" t="s">
        <v>37</v>
      </c>
      <c r="M1627" s="7">
        <v>3</v>
      </c>
      <c r="N1627" s="2">
        <v>136.12</v>
      </c>
      <c r="O1627" s="9">
        <v>0</v>
      </c>
      <c r="P1627" s="2">
        <v>66.58</v>
      </c>
      <c r="Q1627" s="2">
        <f t="shared" si="100"/>
        <v>408.36</v>
      </c>
      <c r="R1627" s="2">
        <f t="shared" si="101"/>
        <v>199.74</v>
      </c>
      <c r="S1627" s="2">
        <f t="shared" si="102"/>
        <v>208.62</v>
      </c>
      <c r="T1627" s="6">
        <f t="shared" si="103"/>
        <v>0.51087275933000298</v>
      </c>
    </row>
    <row r="1628" spans="1:20" ht="15.6" x14ac:dyDescent="0.3">
      <c r="A1628" s="3" t="s">
        <v>1697</v>
      </c>
      <c r="B1628" s="4">
        <v>46063</v>
      </c>
      <c r="C1628" s="5">
        <f>YEAR(SalesData[[#This Row],[Order Date]])</f>
        <v>2026</v>
      </c>
      <c r="D1628" s="6" t="str">
        <f>"Q"&amp;ROUNDUP(MONTH(SalesData[[#This Row],[Order Date]])/3,0)</f>
        <v>Q1</v>
      </c>
      <c r="E1628" s="7">
        <f>MONTH(SalesData[[#This Row],[Order Date]])</f>
        <v>2</v>
      </c>
      <c r="F1628" s="6" t="str">
        <f>TEXT(SalesData[[#This Row],[Order Date]],"mmm")</f>
        <v>Feb</v>
      </c>
      <c r="G1628" s="8" t="s">
        <v>28</v>
      </c>
      <c r="H1628" s="8" t="s">
        <v>29</v>
      </c>
      <c r="I1628" s="8" t="s">
        <v>30</v>
      </c>
      <c r="J1628" s="8" t="s">
        <v>24</v>
      </c>
      <c r="K1628" s="8" t="s">
        <v>51</v>
      </c>
      <c r="L1628" s="8" t="s">
        <v>72</v>
      </c>
      <c r="M1628" s="7">
        <v>2</v>
      </c>
      <c r="N1628" s="2">
        <v>41.03</v>
      </c>
      <c r="O1628" s="9">
        <v>0</v>
      </c>
      <c r="P1628" s="2">
        <v>16.260000000000002</v>
      </c>
      <c r="Q1628" s="2">
        <f t="shared" si="100"/>
        <v>82.06</v>
      </c>
      <c r="R1628" s="2">
        <f t="shared" si="101"/>
        <v>32.520000000000003</v>
      </c>
      <c r="S1628" s="2">
        <f t="shared" si="102"/>
        <v>49.54</v>
      </c>
      <c r="T1628" s="6">
        <f t="shared" si="103"/>
        <v>0.60370460638557155</v>
      </c>
    </row>
    <row r="1629" spans="1:20" ht="15.6" x14ac:dyDescent="0.3">
      <c r="A1629" s="3" t="s">
        <v>1698</v>
      </c>
      <c r="B1629" s="4">
        <v>46055</v>
      </c>
      <c r="C1629" s="5">
        <f>YEAR(SalesData[[#This Row],[Order Date]])</f>
        <v>2026</v>
      </c>
      <c r="D1629" s="6" t="str">
        <f>"Q"&amp;ROUNDUP(MONTH(SalesData[[#This Row],[Order Date]])/3,0)</f>
        <v>Q1</v>
      </c>
      <c r="E1629" s="7">
        <f>MONTH(SalesData[[#This Row],[Order Date]])</f>
        <v>2</v>
      </c>
      <c r="F1629" s="6" t="str">
        <f>TEXT(SalesData[[#This Row],[Order Date]],"mmm")</f>
        <v>Feb</v>
      </c>
      <c r="G1629" s="8" t="s">
        <v>28</v>
      </c>
      <c r="H1629" s="8" t="s">
        <v>29</v>
      </c>
      <c r="I1629" s="8" t="s">
        <v>30</v>
      </c>
      <c r="J1629" s="8" t="s">
        <v>36</v>
      </c>
      <c r="K1629" s="8" t="s">
        <v>98</v>
      </c>
      <c r="L1629" s="8" t="s">
        <v>131</v>
      </c>
      <c r="M1629" s="7">
        <v>1</v>
      </c>
      <c r="N1629" s="2">
        <v>39.39</v>
      </c>
      <c r="O1629" s="9">
        <v>0.1</v>
      </c>
      <c r="P1629" s="2">
        <v>15.09</v>
      </c>
      <c r="Q1629" s="2">
        <f t="shared" si="100"/>
        <v>35.451000000000001</v>
      </c>
      <c r="R1629" s="2">
        <f t="shared" si="101"/>
        <v>15.09</v>
      </c>
      <c r="S1629" s="2">
        <f t="shared" si="102"/>
        <v>20.361000000000001</v>
      </c>
      <c r="T1629" s="6">
        <f t="shared" si="103"/>
        <v>0.57434204958957435</v>
      </c>
    </row>
    <row r="1630" spans="1:20" ht="15.6" x14ac:dyDescent="0.3">
      <c r="A1630" s="3" t="s">
        <v>1699</v>
      </c>
      <c r="B1630" s="4">
        <v>46139</v>
      </c>
      <c r="C1630" s="5">
        <f>YEAR(SalesData[[#This Row],[Order Date]])</f>
        <v>2026</v>
      </c>
      <c r="D1630" s="6" t="str">
        <f>"Q"&amp;ROUNDUP(MONTH(SalesData[[#This Row],[Order Date]])/3,0)</f>
        <v>Q2</v>
      </c>
      <c r="E1630" s="7">
        <f>MONTH(SalesData[[#This Row],[Order Date]])</f>
        <v>4</v>
      </c>
      <c r="F1630" s="6" t="str">
        <f>TEXT(SalesData[[#This Row],[Order Date]],"mmm")</f>
        <v>Apr</v>
      </c>
      <c r="G1630" s="8" t="s">
        <v>54</v>
      </c>
      <c r="H1630" s="8" t="s">
        <v>82</v>
      </c>
      <c r="I1630" s="8" t="s">
        <v>23</v>
      </c>
      <c r="J1630" s="8" t="s">
        <v>24</v>
      </c>
      <c r="K1630" s="8" t="s">
        <v>32</v>
      </c>
      <c r="L1630" s="8" t="s">
        <v>46</v>
      </c>
      <c r="M1630" s="7">
        <v>3</v>
      </c>
      <c r="N1630" s="2">
        <v>161.05000000000001</v>
      </c>
      <c r="O1630" s="9">
        <v>0.05</v>
      </c>
      <c r="P1630" s="2">
        <v>87.43</v>
      </c>
      <c r="Q1630" s="2">
        <f t="shared" si="100"/>
        <v>458.99250000000001</v>
      </c>
      <c r="R1630" s="2">
        <f t="shared" si="101"/>
        <v>262.29000000000002</v>
      </c>
      <c r="S1630" s="2">
        <f t="shared" si="102"/>
        <v>196.70249999999999</v>
      </c>
      <c r="T1630" s="6">
        <f t="shared" si="103"/>
        <v>0.4285527541299694</v>
      </c>
    </row>
    <row r="1631" spans="1:20" ht="15.6" x14ac:dyDescent="0.3">
      <c r="A1631" s="3" t="s">
        <v>1700</v>
      </c>
      <c r="B1631" s="4">
        <v>46205</v>
      </c>
      <c r="C1631" s="5">
        <f>YEAR(SalesData[[#This Row],[Order Date]])</f>
        <v>2026</v>
      </c>
      <c r="D1631" s="6" t="str">
        <f>"Q"&amp;ROUNDUP(MONTH(SalesData[[#This Row],[Order Date]])/3,0)</f>
        <v>Q3</v>
      </c>
      <c r="E1631" s="7">
        <f>MONTH(SalesData[[#This Row],[Order Date]])</f>
        <v>7</v>
      </c>
      <c r="F1631" s="6" t="str">
        <f>TEXT(SalesData[[#This Row],[Order Date]],"mmm")</f>
        <v>Jul</v>
      </c>
      <c r="G1631" s="8" t="s">
        <v>61</v>
      </c>
      <c r="H1631" s="8" t="s">
        <v>62</v>
      </c>
      <c r="I1631" s="8" t="s">
        <v>48</v>
      </c>
      <c r="J1631" s="8" t="s">
        <v>31</v>
      </c>
      <c r="K1631" s="8" t="s">
        <v>51</v>
      </c>
      <c r="L1631" s="8" t="s">
        <v>95</v>
      </c>
      <c r="M1631" s="7">
        <v>1</v>
      </c>
      <c r="N1631" s="2">
        <v>80.290000000000006</v>
      </c>
      <c r="O1631" s="9">
        <v>0.1</v>
      </c>
      <c r="P1631" s="2">
        <v>43.47</v>
      </c>
      <c r="Q1631" s="2">
        <f t="shared" si="100"/>
        <v>72.26100000000001</v>
      </c>
      <c r="R1631" s="2">
        <f t="shared" si="101"/>
        <v>43.47</v>
      </c>
      <c r="S1631" s="2">
        <f t="shared" si="102"/>
        <v>28.791000000000011</v>
      </c>
      <c r="T1631" s="6">
        <f t="shared" si="103"/>
        <v>0.39843068875326948</v>
      </c>
    </row>
    <row r="1632" spans="1:20" ht="15.6" x14ac:dyDescent="0.3">
      <c r="A1632" s="3" t="s">
        <v>1701</v>
      </c>
      <c r="B1632" s="4">
        <v>46230</v>
      </c>
      <c r="C1632" s="5">
        <f>YEAR(SalesData[[#This Row],[Order Date]])</f>
        <v>2026</v>
      </c>
      <c r="D1632" s="6" t="str">
        <f>"Q"&amp;ROUNDUP(MONTH(SalesData[[#This Row],[Order Date]])/3,0)</f>
        <v>Q3</v>
      </c>
      <c r="E1632" s="7">
        <f>MONTH(SalesData[[#This Row],[Order Date]])</f>
        <v>7</v>
      </c>
      <c r="F1632" s="6" t="str">
        <f>TEXT(SalesData[[#This Row],[Order Date]],"mmm")</f>
        <v>Jul</v>
      </c>
      <c r="G1632" s="8" t="s">
        <v>21</v>
      </c>
      <c r="H1632" s="8" t="s">
        <v>22</v>
      </c>
      <c r="I1632" s="8" t="s">
        <v>30</v>
      </c>
      <c r="J1632" s="8" t="s">
        <v>31</v>
      </c>
      <c r="K1632" s="8" t="s">
        <v>98</v>
      </c>
      <c r="L1632" s="8" t="s">
        <v>122</v>
      </c>
      <c r="M1632" s="7">
        <v>3</v>
      </c>
      <c r="N1632" s="2">
        <v>37.130000000000003</v>
      </c>
      <c r="O1632" s="9">
        <v>0.05</v>
      </c>
      <c r="P1632" s="2">
        <v>14.29</v>
      </c>
      <c r="Q1632" s="2">
        <f t="shared" si="100"/>
        <v>105.82050000000001</v>
      </c>
      <c r="R1632" s="2">
        <f t="shared" si="101"/>
        <v>42.87</v>
      </c>
      <c r="S1632" s="2">
        <f t="shared" si="102"/>
        <v>62.950500000000012</v>
      </c>
      <c r="T1632" s="6">
        <f t="shared" si="103"/>
        <v>0.59488000907196625</v>
      </c>
    </row>
    <row r="1633" spans="1:20" ht="15.6" x14ac:dyDescent="0.3">
      <c r="A1633" s="3" t="s">
        <v>1702</v>
      </c>
      <c r="B1633" s="4">
        <v>46044</v>
      </c>
      <c r="C1633" s="5">
        <f>YEAR(SalesData[[#This Row],[Order Date]])</f>
        <v>2026</v>
      </c>
      <c r="D1633" s="6" t="str">
        <f>"Q"&amp;ROUNDUP(MONTH(SalesData[[#This Row],[Order Date]])/3,0)</f>
        <v>Q1</v>
      </c>
      <c r="E1633" s="7">
        <f>MONTH(SalesData[[#This Row],[Order Date]])</f>
        <v>1</v>
      </c>
      <c r="F1633" s="6" t="str">
        <f>TEXT(SalesData[[#This Row],[Order Date]],"mmm")</f>
        <v>Jan</v>
      </c>
      <c r="G1633" s="8" t="s">
        <v>21</v>
      </c>
      <c r="H1633" s="8" t="s">
        <v>42</v>
      </c>
      <c r="I1633" s="8" t="s">
        <v>30</v>
      </c>
      <c r="J1633" s="8" t="s">
        <v>31</v>
      </c>
      <c r="K1633" s="8" t="s">
        <v>39</v>
      </c>
      <c r="L1633" s="8" t="s">
        <v>40</v>
      </c>
      <c r="M1633" s="7">
        <v>3</v>
      </c>
      <c r="N1633" s="2">
        <v>195.49</v>
      </c>
      <c r="O1633" s="9">
        <v>0.05</v>
      </c>
      <c r="P1633" s="2">
        <v>106.38</v>
      </c>
      <c r="Q1633" s="2">
        <f t="shared" si="100"/>
        <v>557.14649999999995</v>
      </c>
      <c r="R1633" s="2">
        <f t="shared" si="101"/>
        <v>319.14</v>
      </c>
      <c r="S1633" s="2">
        <f t="shared" si="102"/>
        <v>238.00649999999996</v>
      </c>
      <c r="T1633" s="6">
        <f t="shared" si="103"/>
        <v>0.42718836069148775</v>
      </c>
    </row>
    <row r="1634" spans="1:20" ht="15.6" x14ac:dyDescent="0.3">
      <c r="A1634" s="3" t="s">
        <v>1703</v>
      </c>
      <c r="B1634" s="4">
        <v>46170</v>
      </c>
      <c r="C1634" s="5">
        <f>YEAR(SalesData[[#This Row],[Order Date]])</f>
        <v>2026</v>
      </c>
      <c r="D1634" s="6" t="str">
        <f>"Q"&amp;ROUNDUP(MONTH(SalesData[[#This Row],[Order Date]])/3,0)</f>
        <v>Q2</v>
      </c>
      <c r="E1634" s="7">
        <f>MONTH(SalesData[[#This Row],[Order Date]])</f>
        <v>5</v>
      </c>
      <c r="F1634" s="6" t="str">
        <f>TEXT(SalesData[[#This Row],[Order Date]],"mmm")</f>
        <v>May</v>
      </c>
      <c r="G1634" s="8" t="s">
        <v>21</v>
      </c>
      <c r="H1634" s="8" t="s">
        <v>42</v>
      </c>
      <c r="I1634" s="8" t="s">
        <v>48</v>
      </c>
      <c r="J1634" s="8" t="s">
        <v>24</v>
      </c>
      <c r="K1634" s="8" t="s">
        <v>98</v>
      </c>
      <c r="L1634" s="8" t="s">
        <v>99</v>
      </c>
      <c r="M1634" s="7">
        <v>1</v>
      </c>
      <c r="N1634" s="2">
        <v>123.91</v>
      </c>
      <c r="O1634" s="9">
        <v>0</v>
      </c>
      <c r="P1634" s="2">
        <v>68.89</v>
      </c>
      <c r="Q1634" s="2">
        <f t="shared" si="100"/>
        <v>123.91</v>
      </c>
      <c r="R1634" s="2">
        <f t="shared" si="101"/>
        <v>68.89</v>
      </c>
      <c r="S1634" s="2">
        <f t="shared" si="102"/>
        <v>55.019999999999996</v>
      </c>
      <c r="T1634" s="6">
        <f t="shared" si="103"/>
        <v>0.44403195867968687</v>
      </c>
    </row>
    <row r="1635" spans="1:20" ht="15.6" x14ac:dyDescent="0.3">
      <c r="A1635" s="3" t="s">
        <v>1704</v>
      </c>
      <c r="B1635" s="4">
        <v>46025</v>
      </c>
      <c r="C1635" s="5">
        <f>YEAR(SalesData[[#This Row],[Order Date]])</f>
        <v>2026</v>
      </c>
      <c r="D1635" s="6" t="str">
        <f>"Q"&amp;ROUNDUP(MONTH(SalesData[[#This Row],[Order Date]])/3,0)</f>
        <v>Q1</v>
      </c>
      <c r="E1635" s="7">
        <f>MONTH(SalesData[[#This Row],[Order Date]])</f>
        <v>1</v>
      </c>
      <c r="F1635" s="6" t="str">
        <f>TEXT(SalesData[[#This Row],[Order Date]],"mmm")</f>
        <v>Jan</v>
      </c>
      <c r="G1635" s="8" t="s">
        <v>61</v>
      </c>
      <c r="H1635" s="8" t="s">
        <v>69</v>
      </c>
      <c r="I1635" s="8" t="s">
        <v>45</v>
      </c>
      <c r="J1635" s="8" t="s">
        <v>31</v>
      </c>
      <c r="K1635" s="8" t="s">
        <v>51</v>
      </c>
      <c r="L1635" s="8" t="s">
        <v>72</v>
      </c>
      <c r="M1635" s="7">
        <v>12</v>
      </c>
      <c r="N1635" s="2">
        <v>41.22</v>
      </c>
      <c r="O1635" s="9">
        <v>0.1</v>
      </c>
      <c r="P1635" s="2">
        <v>16.64</v>
      </c>
      <c r="Q1635" s="2">
        <f t="shared" si="100"/>
        <v>445.17599999999999</v>
      </c>
      <c r="R1635" s="2">
        <f t="shared" si="101"/>
        <v>199.68</v>
      </c>
      <c r="S1635" s="2">
        <f t="shared" si="102"/>
        <v>245.49599999999998</v>
      </c>
      <c r="T1635" s="6">
        <f t="shared" si="103"/>
        <v>0.55145829963879456</v>
      </c>
    </row>
    <row r="1636" spans="1:20" ht="15.6" x14ac:dyDescent="0.3">
      <c r="A1636" s="3" t="s">
        <v>1705</v>
      </c>
      <c r="B1636" s="4">
        <v>46214</v>
      </c>
      <c r="C1636" s="5">
        <f>YEAR(SalesData[[#This Row],[Order Date]])</f>
        <v>2026</v>
      </c>
      <c r="D1636" s="6" t="str">
        <f>"Q"&amp;ROUNDUP(MONTH(SalesData[[#This Row],[Order Date]])/3,0)</f>
        <v>Q3</v>
      </c>
      <c r="E1636" s="7">
        <f>MONTH(SalesData[[#This Row],[Order Date]])</f>
        <v>7</v>
      </c>
      <c r="F1636" s="6" t="str">
        <f>TEXT(SalesData[[#This Row],[Order Date]],"mmm")</f>
        <v>Jul</v>
      </c>
      <c r="G1636" s="8" t="s">
        <v>61</v>
      </c>
      <c r="H1636" s="8" t="s">
        <v>108</v>
      </c>
      <c r="I1636" s="8" t="s">
        <v>30</v>
      </c>
      <c r="J1636" s="8" t="s">
        <v>36</v>
      </c>
      <c r="K1636" s="8" t="s">
        <v>25</v>
      </c>
      <c r="L1636" s="8" t="s">
        <v>74</v>
      </c>
      <c r="M1636" s="7">
        <v>1</v>
      </c>
      <c r="N1636" s="2">
        <v>90.79</v>
      </c>
      <c r="O1636" s="9">
        <v>0</v>
      </c>
      <c r="P1636" s="2">
        <v>46.39</v>
      </c>
      <c r="Q1636" s="2">
        <f t="shared" si="100"/>
        <v>90.79</v>
      </c>
      <c r="R1636" s="2">
        <f t="shared" si="101"/>
        <v>46.39</v>
      </c>
      <c r="S1636" s="2">
        <f t="shared" si="102"/>
        <v>44.400000000000006</v>
      </c>
      <c r="T1636" s="6">
        <f t="shared" si="103"/>
        <v>0.4890406432426479</v>
      </c>
    </row>
    <row r="1637" spans="1:20" ht="15.6" x14ac:dyDescent="0.3">
      <c r="A1637" s="3" t="s">
        <v>1706</v>
      </c>
      <c r="B1637" s="4">
        <v>46033</v>
      </c>
      <c r="C1637" s="5">
        <f>YEAR(SalesData[[#This Row],[Order Date]])</f>
        <v>2026</v>
      </c>
      <c r="D1637" s="6" t="str">
        <f>"Q"&amp;ROUNDUP(MONTH(SalesData[[#This Row],[Order Date]])/3,0)</f>
        <v>Q1</v>
      </c>
      <c r="E1637" s="7">
        <f>MONTH(SalesData[[#This Row],[Order Date]])</f>
        <v>1</v>
      </c>
      <c r="F1637" s="6" t="str">
        <f>TEXT(SalesData[[#This Row],[Order Date]],"mmm")</f>
        <v>Jan</v>
      </c>
      <c r="G1637" s="8" t="s">
        <v>61</v>
      </c>
      <c r="H1637" s="8" t="s">
        <v>69</v>
      </c>
      <c r="I1637" s="8" t="s">
        <v>30</v>
      </c>
      <c r="J1637" s="8" t="s">
        <v>31</v>
      </c>
      <c r="K1637" s="8" t="s">
        <v>25</v>
      </c>
      <c r="L1637" s="8" t="s">
        <v>26</v>
      </c>
      <c r="M1637" s="7">
        <v>1</v>
      </c>
      <c r="N1637" s="2">
        <v>150.96</v>
      </c>
      <c r="O1637" s="9">
        <v>0</v>
      </c>
      <c r="P1637" s="2">
        <v>77.5</v>
      </c>
      <c r="Q1637" s="2">
        <f t="shared" si="100"/>
        <v>150.96</v>
      </c>
      <c r="R1637" s="2">
        <f t="shared" si="101"/>
        <v>77.5</v>
      </c>
      <c r="S1637" s="2">
        <f t="shared" si="102"/>
        <v>73.460000000000008</v>
      </c>
      <c r="T1637" s="6">
        <f t="shared" si="103"/>
        <v>0.48661897191308956</v>
      </c>
    </row>
    <row r="1638" spans="1:20" ht="15.6" x14ac:dyDescent="0.3">
      <c r="A1638" s="3" t="s">
        <v>1707</v>
      </c>
      <c r="B1638" s="4">
        <v>46254</v>
      </c>
      <c r="C1638" s="5">
        <f>YEAR(SalesData[[#This Row],[Order Date]])</f>
        <v>2026</v>
      </c>
      <c r="D1638" s="6" t="str">
        <f>"Q"&amp;ROUNDUP(MONTH(SalesData[[#This Row],[Order Date]])/3,0)</f>
        <v>Q3</v>
      </c>
      <c r="E1638" s="7">
        <f>MONTH(SalesData[[#This Row],[Order Date]])</f>
        <v>8</v>
      </c>
      <c r="F1638" s="6" t="str">
        <f>TEXT(SalesData[[#This Row],[Order Date]],"mmm")</f>
        <v>Aug</v>
      </c>
      <c r="G1638" s="8" t="s">
        <v>61</v>
      </c>
      <c r="H1638" s="8" t="s">
        <v>69</v>
      </c>
      <c r="I1638" s="8" t="s">
        <v>48</v>
      </c>
      <c r="J1638" s="8" t="s">
        <v>31</v>
      </c>
      <c r="K1638" s="8" t="s">
        <v>25</v>
      </c>
      <c r="L1638" s="8" t="s">
        <v>26</v>
      </c>
      <c r="M1638" s="7">
        <v>1</v>
      </c>
      <c r="N1638" s="2">
        <v>157.84</v>
      </c>
      <c r="O1638" s="9">
        <v>0</v>
      </c>
      <c r="P1638" s="2">
        <v>77.87</v>
      </c>
      <c r="Q1638" s="2">
        <f t="shared" si="100"/>
        <v>157.84</v>
      </c>
      <c r="R1638" s="2">
        <f t="shared" si="101"/>
        <v>77.87</v>
      </c>
      <c r="S1638" s="2">
        <f t="shared" si="102"/>
        <v>79.97</v>
      </c>
      <c r="T1638" s="6">
        <f t="shared" si="103"/>
        <v>0.50665230613279266</v>
      </c>
    </row>
    <row r="1639" spans="1:20" ht="15.6" x14ac:dyDescent="0.3">
      <c r="A1639" s="3" t="s">
        <v>1708</v>
      </c>
      <c r="B1639" s="4">
        <v>46036</v>
      </c>
      <c r="C1639" s="5">
        <f>YEAR(SalesData[[#This Row],[Order Date]])</f>
        <v>2026</v>
      </c>
      <c r="D1639" s="6" t="str">
        <f>"Q"&amp;ROUNDUP(MONTH(SalesData[[#This Row],[Order Date]])/3,0)</f>
        <v>Q1</v>
      </c>
      <c r="E1639" s="7">
        <f>MONTH(SalesData[[#This Row],[Order Date]])</f>
        <v>1</v>
      </c>
      <c r="F1639" s="6" t="str">
        <f>TEXT(SalesData[[#This Row],[Order Date]],"mmm")</f>
        <v>Jan</v>
      </c>
      <c r="G1639" s="8" t="s">
        <v>28</v>
      </c>
      <c r="H1639" s="8" t="s">
        <v>86</v>
      </c>
      <c r="I1639" s="8" t="s">
        <v>30</v>
      </c>
      <c r="J1639" s="8" t="s">
        <v>24</v>
      </c>
      <c r="K1639" s="8" t="s">
        <v>25</v>
      </c>
      <c r="L1639" s="8" t="s">
        <v>70</v>
      </c>
      <c r="M1639" s="7">
        <v>2</v>
      </c>
      <c r="N1639" s="2">
        <v>146.4</v>
      </c>
      <c r="O1639" s="9">
        <v>0.05</v>
      </c>
      <c r="P1639" s="2">
        <v>81.72</v>
      </c>
      <c r="Q1639" s="2">
        <f t="shared" si="100"/>
        <v>278.16000000000003</v>
      </c>
      <c r="R1639" s="2">
        <f t="shared" si="101"/>
        <v>163.44</v>
      </c>
      <c r="S1639" s="2">
        <f t="shared" si="102"/>
        <v>114.72000000000003</v>
      </c>
      <c r="T1639" s="6">
        <f t="shared" si="103"/>
        <v>0.4124245038826575</v>
      </c>
    </row>
    <row r="1640" spans="1:20" ht="15.6" x14ac:dyDescent="0.3">
      <c r="A1640" s="3" t="s">
        <v>1709</v>
      </c>
      <c r="B1640" s="4">
        <v>46233</v>
      </c>
      <c r="C1640" s="5">
        <f>YEAR(SalesData[[#This Row],[Order Date]])</f>
        <v>2026</v>
      </c>
      <c r="D1640" s="6" t="str">
        <f>"Q"&amp;ROUNDUP(MONTH(SalesData[[#This Row],[Order Date]])/3,0)</f>
        <v>Q3</v>
      </c>
      <c r="E1640" s="7">
        <f>MONTH(SalesData[[#This Row],[Order Date]])</f>
        <v>7</v>
      </c>
      <c r="F1640" s="6" t="str">
        <f>TEXT(SalesData[[#This Row],[Order Date]],"mmm")</f>
        <v>Jul</v>
      </c>
      <c r="G1640" s="8" t="s">
        <v>21</v>
      </c>
      <c r="H1640" s="8" t="s">
        <v>89</v>
      </c>
      <c r="I1640" s="8" t="s">
        <v>30</v>
      </c>
      <c r="J1640" s="8" t="s">
        <v>31</v>
      </c>
      <c r="K1640" s="8" t="s">
        <v>51</v>
      </c>
      <c r="L1640" s="8" t="s">
        <v>58</v>
      </c>
      <c r="M1640" s="7">
        <v>1</v>
      </c>
      <c r="N1640" s="2">
        <v>101.73</v>
      </c>
      <c r="O1640" s="9">
        <v>0.05</v>
      </c>
      <c r="P1640" s="2">
        <v>51.63</v>
      </c>
      <c r="Q1640" s="2">
        <f t="shared" si="100"/>
        <v>96.643500000000003</v>
      </c>
      <c r="R1640" s="2">
        <f t="shared" si="101"/>
        <v>51.63</v>
      </c>
      <c r="S1640" s="2">
        <f t="shared" si="102"/>
        <v>45.013500000000001</v>
      </c>
      <c r="T1640" s="6">
        <f t="shared" si="103"/>
        <v>0.46576852038678235</v>
      </c>
    </row>
    <row r="1641" spans="1:20" ht="15.6" x14ac:dyDescent="0.3">
      <c r="A1641" s="3" t="s">
        <v>1710</v>
      </c>
      <c r="B1641" s="4">
        <v>46132</v>
      </c>
      <c r="C1641" s="5">
        <f>YEAR(SalesData[[#This Row],[Order Date]])</f>
        <v>2026</v>
      </c>
      <c r="D1641" s="6" t="str">
        <f>"Q"&amp;ROUNDUP(MONTH(SalesData[[#This Row],[Order Date]])/3,0)</f>
        <v>Q2</v>
      </c>
      <c r="E1641" s="7">
        <f>MONTH(SalesData[[#This Row],[Order Date]])</f>
        <v>4</v>
      </c>
      <c r="F1641" s="6" t="str">
        <f>TEXT(SalesData[[#This Row],[Order Date]],"mmm")</f>
        <v>Apr</v>
      </c>
      <c r="G1641" s="8" t="s">
        <v>21</v>
      </c>
      <c r="H1641" s="8" t="s">
        <v>44</v>
      </c>
      <c r="I1641" s="8" t="s">
        <v>30</v>
      </c>
      <c r="J1641" s="8" t="s">
        <v>24</v>
      </c>
      <c r="K1641" s="8" t="s">
        <v>32</v>
      </c>
      <c r="L1641" s="8" t="s">
        <v>37</v>
      </c>
      <c r="M1641" s="7">
        <v>3</v>
      </c>
      <c r="N1641" s="2">
        <v>132.07</v>
      </c>
      <c r="O1641" s="9">
        <v>0.05</v>
      </c>
      <c r="P1641" s="2">
        <v>66.41</v>
      </c>
      <c r="Q1641" s="2">
        <f t="shared" si="100"/>
        <v>376.39949999999999</v>
      </c>
      <c r="R1641" s="2">
        <f t="shared" si="101"/>
        <v>199.23</v>
      </c>
      <c r="S1641" s="2">
        <f t="shared" si="102"/>
        <v>177.1695</v>
      </c>
      <c r="T1641" s="6">
        <f t="shared" si="103"/>
        <v>0.47069536489819991</v>
      </c>
    </row>
    <row r="1642" spans="1:20" ht="15.6" x14ac:dyDescent="0.3">
      <c r="A1642" s="3" t="s">
        <v>1711</v>
      </c>
      <c r="B1642" s="4">
        <v>46095</v>
      </c>
      <c r="C1642" s="5">
        <f>YEAR(SalesData[[#This Row],[Order Date]])</f>
        <v>2026</v>
      </c>
      <c r="D1642" s="6" t="str">
        <f>"Q"&amp;ROUNDUP(MONTH(SalesData[[#This Row],[Order Date]])/3,0)</f>
        <v>Q1</v>
      </c>
      <c r="E1642" s="7">
        <f>MONTH(SalesData[[#This Row],[Order Date]])</f>
        <v>3</v>
      </c>
      <c r="F1642" s="6" t="str">
        <f>TEXT(SalesData[[#This Row],[Order Date]],"mmm")</f>
        <v>Mar</v>
      </c>
      <c r="G1642" s="8" t="s">
        <v>54</v>
      </c>
      <c r="H1642" s="8" t="s">
        <v>112</v>
      </c>
      <c r="I1642" s="8" t="s">
        <v>48</v>
      </c>
      <c r="J1642" s="8" t="s">
        <v>31</v>
      </c>
      <c r="K1642" s="8" t="s">
        <v>98</v>
      </c>
      <c r="L1642" s="8" t="s">
        <v>131</v>
      </c>
      <c r="M1642" s="7">
        <v>1</v>
      </c>
      <c r="N1642" s="2">
        <v>41.05</v>
      </c>
      <c r="O1642" s="9">
        <v>0.1</v>
      </c>
      <c r="P1642" s="2">
        <v>14.94</v>
      </c>
      <c r="Q1642" s="2">
        <f t="shared" si="100"/>
        <v>36.945</v>
      </c>
      <c r="R1642" s="2">
        <f t="shared" si="101"/>
        <v>14.94</v>
      </c>
      <c r="S1642" s="2">
        <f t="shared" si="102"/>
        <v>22.005000000000003</v>
      </c>
      <c r="T1642" s="6">
        <f t="shared" si="103"/>
        <v>0.59561510353227776</v>
      </c>
    </row>
    <row r="1643" spans="1:20" ht="15.6" x14ac:dyDescent="0.3">
      <c r="A1643" s="3" t="s">
        <v>1712</v>
      </c>
      <c r="B1643" s="4">
        <v>46180</v>
      </c>
      <c r="C1643" s="5">
        <f>YEAR(SalesData[[#This Row],[Order Date]])</f>
        <v>2026</v>
      </c>
      <c r="D1643" s="6" t="str">
        <f>"Q"&amp;ROUNDUP(MONTH(SalesData[[#This Row],[Order Date]])/3,0)</f>
        <v>Q2</v>
      </c>
      <c r="E1643" s="7">
        <f>MONTH(SalesData[[#This Row],[Order Date]])</f>
        <v>6</v>
      </c>
      <c r="F1643" s="6" t="str">
        <f>TEXT(SalesData[[#This Row],[Order Date]],"mmm")</f>
        <v>Jun</v>
      </c>
      <c r="G1643" s="8" t="s">
        <v>28</v>
      </c>
      <c r="H1643" s="8" t="s">
        <v>35</v>
      </c>
      <c r="I1643" s="8" t="s">
        <v>48</v>
      </c>
      <c r="J1643" s="8" t="s">
        <v>31</v>
      </c>
      <c r="K1643" s="8" t="s">
        <v>51</v>
      </c>
      <c r="L1643" s="8" t="s">
        <v>72</v>
      </c>
      <c r="M1643" s="7">
        <v>2</v>
      </c>
      <c r="N1643" s="2">
        <v>41.25</v>
      </c>
      <c r="O1643" s="9">
        <v>0</v>
      </c>
      <c r="P1643" s="2">
        <v>17.13</v>
      </c>
      <c r="Q1643" s="2">
        <f t="shared" si="100"/>
        <v>82.5</v>
      </c>
      <c r="R1643" s="2">
        <f t="shared" si="101"/>
        <v>34.26</v>
      </c>
      <c r="S1643" s="2">
        <f t="shared" si="102"/>
        <v>48.24</v>
      </c>
      <c r="T1643" s="6">
        <f t="shared" si="103"/>
        <v>0.58472727272727276</v>
      </c>
    </row>
    <row r="1644" spans="1:20" ht="15.6" x14ac:dyDescent="0.3">
      <c r="A1644" s="3" t="s">
        <v>1713</v>
      </c>
      <c r="B1644" s="4">
        <v>46086</v>
      </c>
      <c r="C1644" s="5">
        <f>YEAR(SalesData[[#This Row],[Order Date]])</f>
        <v>2026</v>
      </c>
      <c r="D1644" s="6" t="str">
        <f>"Q"&amp;ROUNDUP(MONTH(SalesData[[#This Row],[Order Date]])/3,0)</f>
        <v>Q1</v>
      </c>
      <c r="E1644" s="7">
        <f>MONTH(SalesData[[#This Row],[Order Date]])</f>
        <v>3</v>
      </c>
      <c r="F1644" s="6" t="str">
        <f>TEXT(SalesData[[#This Row],[Order Date]],"mmm")</f>
        <v>Mar</v>
      </c>
      <c r="G1644" s="8" t="s">
        <v>21</v>
      </c>
      <c r="H1644" s="8" t="s">
        <v>89</v>
      </c>
      <c r="I1644" s="8" t="s">
        <v>30</v>
      </c>
      <c r="J1644" s="8" t="s">
        <v>31</v>
      </c>
      <c r="K1644" s="8" t="s">
        <v>98</v>
      </c>
      <c r="L1644" s="8" t="s">
        <v>122</v>
      </c>
      <c r="M1644" s="7">
        <v>1</v>
      </c>
      <c r="N1644" s="2">
        <v>35.61</v>
      </c>
      <c r="O1644" s="9">
        <v>0.05</v>
      </c>
      <c r="P1644" s="2">
        <v>13.8</v>
      </c>
      <c r="Q1644" s="2">
        <f t="shared" si="100"/>
        <v>33.829499999999996</v>
      </c>
      <c r="R1644" s="2">
        <f t="shared" si="101"/>
        <v>13.8</v>
      </c>
      <c r="S1644" s="2">
        <f t="shared" si="102"/>
        <v>20.029499999999995</v>
      </c>
      <c r="T1644" s="6">
        <f t="shared" si="103"/>
        <v>0.59207200815855976</v>
      </c>
    </row>
    <row r="1645" spans="1:20" ht="15.6" x14ac:dyDescent="0.3">
      <c r="A1645" s="3" t="s">
        <v>1714</v>
      </c>
      <c r="B1645" s="4">
        <v>46112</v>
      </c>
      <c r="C1645" s="5">
        <f>YEAR(SalesData[[#This Row],[Order Date]])</f>
        <v>2026</v>
      </c>
      <c r="D1645" s="6" t="str">
        <f>"Q"&amp;ROUNDUP(MONTH(SalesData[[#This Row],[Order Date]])/3,0)</f>
        <v>Q1</v>
      </c>
      <c r="E1645" s="7">
        <f>MONTH(SalesData[[#This Row],[Order Date]])</f>
        <v>3</v>
      </c>
      <c r="F1645" s="6" t="str">
        <f>TEXT(SalesData[[#This Row],[Order Date]],"mmm")</f>
        <v>Mar</v>
      </c>
      <c r="G1645" s="8" t="s">
        <v>54</v>
      </c>
      <c r="H1645" s="8" t="s">
        <v>57</v>
      </c>
      <c r="I1645" s="8" t="s">
        <v>45</v>
      </c>
      <c r="J1645" s="8" t="s">
        <v>36</v>
      </c>
      <c r="K1645" s="8" t="s">
        <v>39</v>
      </c>
      <c r="L1645" s="8" t="s">
        <v>67</v>
      </c>
      <c r="M1645" s="7">
        <v>12</v>
      </c>
      <c r="N1645" s="2">
        <v>124.86</v>
      </c>
      <c r="O1645" s="9">
        <v>0.1</v>
      </c>
      <c r="P1645" s="2">
        <v>60.82</v>
      </c>
      <c r="Q1645" s="2">
        <f t="shared" si="100"/>
        <v>1348.4880000000001</v>
      </c>
      <c r="R1645" s="2">
        <f t="shared" si="101"/>
        <v>729.84</v>
      </c>
      <c r="S1645" s="2">
        <f t="shared" si="102"/>
        <v>618.64800000000002</v>
      </c>
      <c r="T1645" s="6">
        <f t="shared" si="103"/>
        <v>0.45877160197198641</v>
      </c>
    </row>
    <row r="1646" spans="1:20" ht="15.6" x14ac:dyDescent="0.3">
      <c r="A1646" s="3" t="s">
        <v>1715</v>
      </c>
      <c r="B1646" s="4">
        <v>46157</v>
      </c>
      <c r="C1646" s="5">
        <f>YEAR(SalesData[[#This Row],[Order Date]])</f>
        <v>2026</v>
      </c>
      <c r="D1646" s="6" t="str">
        <f>"Q"&amp;ROUNDUP(MONTH(SalesData[[#This Row],[Order Date]])/3,0)</f>
        <v>Q2</v>
      </c>
      <c r="E1646" s="7">
        <f>MONTH(SalesData[[#This Row],[Order Date]])</f>
        <v>5</v>
      </c>
      <c r="F1646" s="6" t="str">
        <f>TEXT(SalesData[[#This Row],[Order Date]],"mmm")</f>
        <v>May</v>
      </c>
      <c r="G1646" s="8" t="s">
        <v>61</v>
      </c>
      <c r="H1646" s="8" t="s">
        <v>108</v>
      </c>
      <c r="I1646" s="8" t="s">
        <v>30</v>
      </c>
      <c r="J1646" s="8" t="s">
        <v>36</v>
      </c>
      <c r="K1646" s="8" t="s">
        <v>25</v>
      </c>
      <c r="L1646" s="8" t="s">
        <v>49</v>
      </c>
      <c r="M1646" s="7">
        <v>3</v>
      </c>
      <c r="N1646" s="2">
        <v>73.03</v>
      </c>
      <c r="O1646" s="9">
        <v>0.05</v>
      </c>
      <c r="P1646" s="2">
        <v>33.200000000000003</v>
      </c>
      <c r="Q1646" s="2">
        <f t="shared" si="100"/>
        <v>208.13550000000001</v>
      </c>
      <c r="R1646" s="2">
        <f t="shared" si="101"/>
        <v>99.600000000000009</v>
      </c>
      <c r="S1646" s="2">
        <f t="shared" si="102"/>
        <v>108.5355</v>
      </c>
      <c r="T1646" s="6">
        <f t="shared" si="103"/>
        <v>0.52146558371829888</v>
      </c>
    </row>
    <row r="1647" spans="1:20" ht="15.6" x14ac:dyDescent="0.3">
      <c r="A1647" s="3" t="s">
        <v>1716</v>
      </c>
      <c r="B1647" s="4">
        <v>46383</v>
      </c>
      <c r="C1647" s="5">
        <f>YEAR(SalesData[[#This Row],[Order Date]])</f>
        <v>2026</v>
      </c>
      <c r="D1647" s="6" t="str">
        <f>"Q"&amp;ROUNDUP(MONTH(SalesData[[#This Row],[Order Date]])/3,0)</f>
        <v>Q4</v>
      </c>
      <c r="E1647" s="7">
        <f>MONTH(SalesData[[#This Row],[Order Date]])</f>
        <v>12</v>
      </c>
      <c r="F1647" s="6" t="str">
        <f>TEXT(SalesData[[#This Row],[Order Date]],"mmm")</f>
        <v>Dec</v>
      </c>
      <c r="G1647" s="8" t="s">
        <v>21</v>
      </c>
      <c r="H1647" s="8" t="s">
        <v>89</v>
      </c>
      <c r="I1647" s="8" t="s">
        <v>48</v>
      </c>
      <c r="J1647" s="8" t="s">
        <v>31</v>
      </c>
      <c r="K1647" s="8" t="s">
        <v>25</v>
      </c>
      <c r="L1647" s="8" t="s">
        <v>49</v>
      </c>
      <c r="M1647" s="7">
        <v>3</v>
      </c>
      <c r="N1647" s="2">
        <v>70.430000000000007</v>
      </c>
      <c r="O1647" s="9">
        <v>0.1</v>
      </c>
      <c r="P1647" s="2">
        <v>32.869999999999997</v>
      </c>
      <c r="Q1647" s="2">
        <f t="shared" si="100"/>
        <v>190.16100000000003</v>
      </c>
      <c r="R1647" s="2">
        <f t="shared" si="101"/>
        <v>98.609999999999985</v>
      </c>
      <c r="S1647" s="2">
        <f t="shared" si="102"/>
        <v>91.551000000000045</v>
      </c>
      <c r="T1647" s="6">
        <f t="shared" si="103"/>
        <v>0.48143941186678674</v>
      </c>
    </row>
    <row r="1648" spans="1:20" ht="15.6" x14ac:dyDescent="0.3">
      <c r="A1648" s="3" t="s">
        <v>1717</v>
      </c>
      <c r="B1648" s="4">
        <v>46380</v>
      </c>
      <c r="C1648" s="5">
        <f>YEAR(SalesData[[#This Row],[Order Date]])</f>
        <v>2026</v>
      </c>
      <c r="D1648" s="6" t="str">
        <f>"Q"&amp;ROUNDUP(MONTH(SalesData[[#This Row],[Order Date]])/3,0)</f>
        <v>Q4</v>
      </c>
      <c r="E1648" s="7">
        <f>MONTH(SalesData[[#This Row],[Order Date]])</f>
        <v>12</v>
      </c>
      <c r="F1648" s="6" t="str">
        <f>TEXT(SalesData[[#This Row],[Order Date]],"mmm")</f>
        <v>Dec</v>
      </c>
      <c r="G1648" s="8" t="s">
        <v>28</v>
      </c>
      <c r="H1648" s="8" t="s">
        <v>29</v>
      </c>
      <c r="I1648" s="8" t="s">
        <v>30</v>
      </c>
      <c r="J1648" s="8" t="s">
        <v>24</v>
      </c>
      <c r="K1648" s="8" t="s">
        <v>39</v>
      </c>
      <c r="L1648" s="8" t="s">
        <v>67</v>
      </c>
      <c r="M1648" s="7">
        <v>1</v>
      </c>
      <c r="N1648" s="2">
        <v>125.66</v>
      </c>
      <c r="O1648" s="9">
        <v>0.15</v>
      </c>
      <c r="P1648" s="2">
        <v>60.6</v>
      </c>
      <c r="Q1648" s="2">
        <f t="shared" si="100"/>
        <v>106.81099999999999</v>
      </c>
      <c r="R1648" s="2">
        <f t="shared" si="101"/>
        <v>60.6</v>
      </c>
      <c r="S1648" s="2">
        <f t="shared" si="102"/>
        <v>46.210999999999991</v>
      </c>
      <c r="T1648" s="6">
        <f t="shared" si="103"/>
        <v>0.43264270533933763</v>
      </c>
    </row>
    <row r="1649" spans="1:20" ht="15.6" x14ac:dyDescent="0.3">
      <c r="A1649" s="3" t="s">
        <v>1718</v>
      </c>
      <c r="B1649" s="4">
        <v>46131</v>
      </c>
      <c r="C1649" s="5">
        <f>YEAR(SalesData[[#This Row],[Order Date]])</f>
        <v>2026</v>
      </c>
      <c r="D1649" s="6" t="str">
        <f>"Q"&amp;ROUNDUP(MONTH(SalesData[[#This Row],[Order Date]])/3,0)</f>
        <v>Q2</v>
      </c>
      <c r="E1649" s="7">
        <f>MONTH(SalesData[[#This Row],[Order Date]])</f>
        <v>4</v>
      </c>
      <c r="F1649" s="6" t="str">
        <f>TEXT(SalesData[[#This Row],[Order Date]],"mmm")</f>
        <v>Apr</v>
      </c>
      <c r="G1649" s="8" t="s">
        <v>28</v>
      </c>
      <c r="H1649" s="8" t="s">
        <v>86</v>
      </c>
      <c r="I1649" s="8" t="s">
        <v>30</v>
      </c>
      <c r="J1649" s="8" t="s">
        <v>24</v>
      </c>
      <c r="K1649" s="8" t="s">
        <v>32</v>
      </c>
      <c r="L1649" s="8" t="s">
        <v>37</v>
      </c>
      <c r="M1649" s="7">
        <v>2</v>
      </c>
      <c r="N1649" s="2">
        <v>133.97</v>
      </c>
      <c r="O1649" s="9">
        <v>0.15</v>
      </c>
      <c r="P1649" s="2">
        <v>67.36</v>
      </c>
      <c r="Q1649" s="2">
        <f t="shared" si="100"/>
        <v>227.749</v>
      </c>
      <c r="R1649" s="2">
        <f t="shared" si="101"/>
        <v>134.72</v>
      </c>
      <c r="S1649" s="2">
        <f t="shared" si="102"/>
        <v>93.028999999999996</v>
      </c>
      <c r="T1649" s="6">
        <f t="shared" si="103"/>
        <v>0.40847160690057915</v>
      </c>
    </row>
    <row r="1650" spans="1:20" ht="15.6" x14ac:dyDescent="0.3">
      <c r="A1650" s="3" t="s">
        <v>1719</v>
      </c>
      <c r="B1650" s="4">
        <v>46053</v>
      </c>
      <c r="C1650" s="5">
        <f>YEAR(SalesData[[#This Row],[Order Date]])</f>
        <v>2026</v>
      </c>
      <c r="D1650" s="6" t="str">
        <f>"Q"&amp;ROUNDUP(MONTH(SalesData[[#This Row],[Order Date]])/3,0)</f>
        <v>Q1</v>
      </c>
      <c r="E1650" s="7">
        <f>MONTH(SalesData[[#This Row],[Order Date]])</f>
        <v>1</v>
      </c>
      <c r="F1650" s="6" t="str">
        <f>TEXT(SalesData[[#This Row],[Order Date]],"mmm")</f>
        <v>Jan</v>
      </c>
      <c r="G1650" s="8" t="s">
        <v>61</v>
      </c>
      <c r="H1650" s="8" t="s">
        <v>62</v>
      </c>
      <c r="I1650" s="8" t="s">
        <v>23</v>
      </c>
      <c r="J1650" s="8" t="s">
        <v>31</v>
      </c>
      <c r="K1650" s="8" t="s">
        <v>51</v>
      </c>
      <c r="L1650" s="8" t="s">
        <v>58</v>
      </c>
      <c r="M1650" s="7">
        <v>3</v>
      </c>
      <c r="N1650" s="2">
        <v>103.94</v>
      </c>
      <c r="O1650" s="9">
        <v>0.1</v>
      </c>
      <c r="P1650" s="2">
        <v>50.67</v>
      </c>
      <c r="Q1650" s="2">
        <f t="shared" si="100"/>
        <v>280.63799999999998</v>
      </c>
      <c r="R1650" s="2">
        <f t="shared" si="101"/>
        <v>152.01</v>
      </c>
      <c r="S1650" s="2">
        <f t="shared" si="102"/>
        <v>128.62799999999999</v>
      </c>
      <c r="T1650" s="6">
        <f t="shared" si="103"/>
        <v>0.45834135077929572</v>
      </c>
    </row>
    <row r="1651" spans="1:20" ht="15.6" x14ac:dyDescent="0.3">
      <c r="A1651" s="3" t="s">
        <v>1720</v>
      </c>
      <c r="B1651" s="4">
        <v>46080</v>
      </c>
      <c r="C1651" s="5">
        <f>YEAR(SalesData[[#This Row],[Order Date]])</f>
        <v>2026</v>
      </c>
      <c r="D1651" s="6" t="str">
        <f>"Q"&amp;ROUNDUP(MONTH(SalesData[[#This Row],[Order Date]])/3,0)</f>
        <v>Q1</v>
      </c>
      <c r="E1651" s="7">
        <f>MONTH(SalesData[[#This Row],[Order Date]])</f>
        <v>2</v>
      </c>
      <c r="F1651" s="6" t="str">
        <f>TEXT(SalesData[[#This Row],[Order Date]],"mmm")</f>
        <v>Feb</v>
      </c>
      <c r="G1651" s="8" t="s">
        <v>28</v>
      </c>
      <c r="H1651" s="8" t="s">
        <v>29</v>
      </c>
      <c r="I1651" s="8" t="s">
        <v>23</v>
      </c>
      <c r="J1651" s="8" t="s">
        <v>31</v>
      </c>
      <c r="K1651" s="8" t="s">
        <v>51</v>
      </c>
      <c r="L1651" s="8" t="s">
        <v>95</v>
      </c>
      <c r="M1651" s="7">
        <v>1</v>
      </c>
      <c r="N1651" s="2">
        <v>82.04</v>
      </c>
      <c r="O1651" s="9">
        <v>0.1</v>
      </c>
      <c r="P1651" s="2">
        <v>41.46</v>
      </c>
      <c r="Q1651" s="2">
        <f t="shared" si="100"/>
        <v>73.836000000000013</v>
      </c>
      <c r="R1651" s="2">
        <f t="shared" si="101"/>
        <v>41.46</v>
      </c>
      <c r="S1651" s="2">
        <f t="shared" si="102"/>
        <v>32.376000000000012</v>
      </c>
      <c r="T1651" s="6">
        <f t="shared" si="103"/>
        <v>0.43848529172761264</v>
      </c>
    </row>
    <row r="1652" spans="1:20" ht="15.6" x14ac:dyDescent="0.3">
      <c r="A1652" s="3" t="s">
        <v>1721</v>
      </c>
      <c r="B1652" s="4">
        <v>46228</v>
      </c>
      <c r="C1652" s="5">
        <f>YEAR(SalesData[[#This Row],[Order Date]])</f>
        <v>2026</v>
      </c>
      <c r="D1652" s="6" t="str">
        <f>"Q"&amp;ROUNDUP(MONTH(SalesData[[#This Row],[Order Date]])/3,0)</f>
        <v>Q3</v>
      </c>
      <c r="E1652" s="7">
        <f>MONTH(SalesData[[#This Row],[Order Date]])</f>
        <v>7</v>
      </c>
      <c r="F1652" s="6" t="str">
        <f>TEXT(SalesData[[#This Row],[Order Date]],"mmm")</f>
        <v>Jul</v>
      </c>
      <c r="G1652" s="8" t="s">
        <v>28</v>
      </c>
      <c r="H1652" s="8" t="s">
        <v>29</v>
      </c>
      <c r="I1652" s="8" t="s">
        <v>30</v>
      </c>
      <c r="J1652" s="8" t="s">
        <v>31</v>
      </c>
      <c r="K1652" s="8" t="s">
        <v>32</v>
      </c>
      <c r="L1652" s="8" t="s">
        <v>33</v>
      </c>
      <c r="M1652" s="7">
        <v>1</v>
      </c>
      <c r="N1652" s="2">
        <v>35.6</v>
      </c>
      <c r="O1652" s="9">
        <v>0</v>
      </c>
      <c r="P1652" s="2">
        <v>13.91</v>
      </c>
      <c r="Q1652" s="2">
        <f t="shared" si="100"/>
        <v>35.6</v>
      </c>
      <c r="R1652" s="2">
        <f t="shared" si="101"/>
        <v>13.91</v>
      </c>
      <c r="S1652" s="2">
        <f t="shared" si="102"/>
        <v>21.69</v>
      </c>
      <c r="T1652" s="6">
        <f t="shared" si="103"/>
        <v>0.60926966292134832</v>
      </c>
    </row>
    <row r="1653" spans="1:20" ht="15.6" x14ac:dyDescent="0.3">
      <c r="A1653" s="3" t="s">
        <v>1722</v>
      </c>
      <c r="B1653" s="4">
        <v>46083</v>
      </c>
      <c r="C1653" s="5">
        <f>YEAR(SalesData[[#This Row],[Order Date]])</f>
        <v>2026</v>
      </c>
      <c r="D1653" s="6" t="str">
        <f>"Q"&amp;ROUNDUP(MONTH(SalesData[[#This Row],[Order Date]])/3,0)</f>
        <v>Q1</v>
      </c>
      <c r="E1653" s="7">
        <f>MONTH(SalesData[[#This Row],[Order Date]])</f>
        <v>3</v>
      </c>
      <c r="F1653" s="6" t="str">
        <f>TEXT(SalesData[[#This Row],[Order Date]],"mmm")</f>
        <v>Mar</v>
      </c>
      <c r="G1653" s="8" t="s">
        <v>21</v>
      </c>
      <c r="H1653" s="8" t="s">
        <v>22</v>
      </c>
      <c r="I1653" s="8" t="s">
        <v>30</v>
      </c>
      <c r="J1653" s="8" t="s">
        <v>36</v>
      </c>
      <c r="K1653" s="8" t="s">
        <v>32</v>
      </c>
      <c r="L1653" s="8" t="s">
        <v>46</v>
      </c>
      <c r="M1653" s="7">
        <v>2</v>
      </c>
      <c r="N1653" s="2">
        <v>164.74</v>
      </c>
      <c r="O1653" s="9">
        <v>0.05</v>
      </c>
      <c r="P1653" s="2">
        <v>89.9</v>
      </c>
      <c r="Q1653" s="2">
        <f t="shared" si="100"/>
        <v>313.00600000000003</v>
      </c>
      <c r="R1653" s="2">
        <f t="shared" si="101"/>
        <v>179.8</v>
      </c>
      <c r="S1653" s="2">
        <f t="shared" si="102"/>
        <v>133.20600000000002</v>
      </c>
      <c r="T1653" s="6">
        <f t="shared" si="103"/>
        <v>0.42557011686676932</v>
      </c>
    </row>
    <row r="1654" spans="1:20" ht="15.6" x14ac:dyDescent="0.3">
      <c r="A1654" s="3" t="s">
        <v>1723</v>
      </c>
      <c r="B1654" s="4">
        <v>46143</v>
      </c>
      <c r="C1654" s="5">
        <f>YEAR(SalesData[[#This Row],[Order Date]])</f>
        <v>2026</v>
      </c>
      <c r="D1654" s="6" t="str">
        <f>"Q"&amp;ROUNDUP(MONTH(SalesData[[#This Row],[Order Date]])/3,0)</f>
        <v>Q2</v>
      </c>
      <c r="E1654" s="7">
        <f>MONTH(SalesData[[#This Row],[Order Date]])</f>
        <v>5</v>
      </c>
      <c r="F1654" s="6" t="str">
        <f>TEXT(SalesData[[#This Row],[Order Date]],"mmm")</f>
        <v>May</v>
      </c>
      <c r="G1654" s="8" t="s">
        <v>21</v>
      </c>
      <c r="H1654" s="8" t="s">
        <v>89</v>
      </c>
      <c r="I1654" s="8" t="s">
        <v>45</v>
      </c>
      <c r="J1654" s="8" t="s">
        <v>36</v>
      </c>
      <c r="K1654" s="8" t="s">
        <v>98</v>
      </c>
      <c r="L1654" s="8" t="s">
        <v>122</v>
      </c>
      <c r="M1654" s="7">
        <v>4</v>
      </c>
      <c r="N1654" s="2">
        <v>35.619999999999997</v>
      </c>
      <c r="O1654" s="9">
        <v>0.15</v>
      </c>
      <c r="P1654" s="2">
        <v>13.76</v>
      </c>
      <c r="Q1654" s="2">
        <f t="shared" si="100"/>
        <v>121.10799999999999</v>
      </c>
      <c r="R1654" s="2">
        <f t="shared" si="101"/>
        <v>55.04</v>
      </c>
      <c r="S1654" s="2">
        <f t="shared" si="102"/>
        <v>66.067999999999984</v>
      </c>
      <c r="T1654" s="6">
        <f t="shared" si="103"/>
        <v>0.54552960993493405</v>
      </c>
    </row>
    <row r="1655" spans="1:20" ht="15.6" x14ac:dyDescent="0.3">
      <c r="A1655" s="3" t="s">
        <v>1724</v>
      </c>
      <c r="B1655" s="4">
        <v>46287</v>
      </c>
      <c r="C1655" s="5">
        <f>YEAR(SalesData[[#This Row],[Order Date]])</f>
        <v>2026</v>
      </c>
      <c r="D1655" s="6" t="str">
        <f>"Q"&amp;ROUNDUP(MONTH(SalesData[[#This Row],[Order Date]])/3,0)</f>
        <v>Q3</v>
      </c>
      <c r="E1655" s="7">
        <f>MONTH(SalesData[[#This Row],[Order Date]])</f>
        <v>9</v>
      </c>
      <c r="F1655" s="6" t="str">
        <f>TEXT(SalesData[[#This Row],[Order Date]],"mmm")</f>
        <v>Sep</v>
      </c>
      <c r="G1655" s="8" t="s">
        <v>21</v>
      </c>
      <c r="H1655" s="8" t="s">
        <v>44</v>
      </c>
      <c r="I1655" s="8" t="s">
        <v>45</v>
      </c>
      <c r="J1655" s="8" t="s">
        <v>31</v>
      </c>
      <c r="K1655" s="8" t="s">
        <v>39</v>
      </c>
      <c r="L1655" s="8" t="s">
        <v>67</v>
      </c>
      <c r="M1655" s="7">
        <v>6</v>
      </c>
      <c r="N1655" s="2">
        <v>121.7</v>
      </c>
      <c r="O1655" s="9">
        <v>0.15</v>
      </c>
      <c r="P1655" s="2">
        <v>61.26</v>
      </c>
      <c r="Q1655" s="2">
        <f t="shared" si="100"/>
        <v>620.67000000000007</v>
      </c>
      <c r="R1655" s="2">
        <f t="shared" si="101"/>
        <v>367.56</v>
      </c>
      <c r="S1655" s="2">
        <f t="shared" si="102"/>
        <v>253.11000000000007</v>
      </c>
      <c r="T1655" s="6">
        <f t="shared" si="103"/>
        <v>0.40780124703948967</v>
      </c>
    </row>
    <row r="1656" spans="1:20" ht="15.6" x14ac:dyDescent="0.3">
      <c r="A1656" s="3" t="s">
        <v>1725</v>
      </c>
      <c r="B1656" s="4">
        <v>46184</v>
      </c>
      <c r="C1656" s="5">
        <f>YEAR(SalesData[[#This Row],[Order Date]])</f>
        <v>2026</v>
      </c>
      <c r="D1656" s="6" t="str">
        <f>"Q"&amp;ROUNDUP(MONTH(SalesData[[#This Row],[Order Date]])/3,0)</f>
        <v>Q2</v>
      </c>
      <c r="E1656" s="7">
        <f>MONTH(SalesData[[#This Row],[Order Date]])</f>
        <v>6</v>
      </c>
      <c r="F1656" s="6" t="str">
        <f>TEXT(SalesData[[#This Row],[Order Date]],"mmm")</f>
        <v>Jun</v>
      </c>
      <c r="G1656" s="8" t="s">
        <v>21</v>
      </c>
      <c r="H1656" s="8" t="s">
        <v>89</v>
      </c>
      <c r="I1656" s="8" t="s">
        <v>48</v>
      </c>
      <c r="J1656" s="8" t="s">
        <v>36</v>
      </c>
      <c r="K1656" s="8" t="s">
        <v>51</v>
      </c>
      <c r="L1656" s="8" t="s">
        <v>72</v>
      </c>
      <c r="M1656" s="7">
        <v>4</v>
      </c>
      <c r="N1656" s="2">
        <v>40.33</v>
      </c>
      <c r="O1656" s="9">
        <v>0.1</v>
      </c>
      <c r="P1656" s="2">
        <v>17.170000000000002</v>
      </c>
      <c r="Q1656" s="2">
        <f t="shared" si="100"/>
        <v>145.18799999999999</v>
      </c>
      <c r="R1656" s="2">
        <f t="shared" si="101"/>
        <v>68.680000000000007</v>
      </c>
      <c r="S1656" s="2">
        <f t="shared" si="102"/>
        <v>76.507999999999981</v>
      </c>
      <c r="T1656" s="6">
        <f t="shared" si="103"/>
        <v>0.52695815081136177</v>
      </c>
    </row>
    <row r="1657" spans="1:20" ht="15.6" x14ac:dyDescent="0.3">
      <c r="A1657" s="3" t="s">
        <v>1726</v>
      </c>
      <c r="B1657" s="4">
        <v>46243</v>
      </c>
      <c r="C1657" s="5">
        <f>YEAR(SalesData[[#This Row],[Order Date]])</f>
        <v>2026</v>
      </c>
      <c r="D1657" s="6" t="str">
        <f>"Q"&amp;ROUNDUP(MONTH(SalesData[[#This Row],[Order Date]])/3,0)</f>
        <v>Q3</v>
      </c>
      <c r="E1657" s="7">
        <f>MONTH(SalesData[[#This Row],[Order Date]])</f>
        <v>8</v>
      </c>
      <c r="F1657" s="6" t="str">
        <f>TEXT(SalesData[[#This Row],[Order Date]],"mmm")</f>
        <v>Aug</v>
      </c>
      <c r="G1657" s="8" t="s">
        <v>61</v>
      </c>
      <c r="H1657" s="8" t="s">
        <v>69</v>
      </c>
      <c r="I1657" s="8" t="s">
        <v>23</v>
      </c>
      <c r="J1657" s="8" t="s">
        <v>24</v>
      </c>
      <c r="K1657" s="8" t="s">
        <v>25</v>
      </c>
      <c r="L1657" s="8" t="s">
        <v>74</v>
      </c>
      <c r="M1657" s="7">
        <v>1</v>
      </c>
      <c r="N1657" s="2">
        <v>93.41</v>
      </c>
      <c r="O1657" s="9">
        <v>0.05</v>
      </c>
      <c r="P1657" s="2">
        <v>44.7</v>
      </c>
      <c r="Q1657" s="2">
        <f t="shared" si="100"/>
        <v>88.739499999999992</v>
      </c>
      <c r="R1657" s="2">
        <f t="shared" si="101"/>
        <v>44.7</v>
      </c>
      <c r="S1657" s="2">
        <f t="shared" si="102"/>
        <v>44.03949999999999</v>
      </c>
      <c r="T1657" s="6">
        <f t="shared" si="103"/>
        <v>0.49627843294136198</v>
      </c>
    </row>
    <row r="1658" spans="1:20" ht="15.6" x14ac:dyDescent="0.3">
      <c r="A1658" s="3" t="s">
        <v>1727</v>
      </c>
      <c r="B1658" s="4">
        <v>46069</v>
      </c>
      <c r="C1658" s="5">
        <f>YEAR(SalesData[[#This Row],[Order Date]])</f>
        <v>2026</v>
      </c>
      <c r="D1658" s="6" t="str">
        <f>"Q"&amp;ROUNDUP(MONTH(SalesData[[#This Row],[Order Date]])/3,0)</f>
        <v>Q1</v>
      </c>
      <c r="E1658" s="7">
        <f>MONTH(SalesData[[#This Row],[Order Date]])</f>
        <v>2</v>
      </c>
      <c r="F1658" s="6" t="str">
        <f>TEXT(SalesData[[#This Row],[Order Date]],"mmm")</f>
        <v>Feb</v>
      </c>
      <c r="G1658" s="8" t="s">
        <v>21</v>
      </c>
      <c r="H1658" s="8" t="s">
        <v>22</v>
      </c>
      <c r="I1658" s="8" t="s">
        <v>23</v>
      </c>
      <c r="J1658" s="8" t="s">
        <v>24</v>
      </c>
      <c r="K1658" s="8" t="s">
        <v>25</v>
      </c>
      <c r="L1658" s="8" t="s">
        <v>49</v>
      </c>
      <c r="M1658" s="7">
        <v>4</v>
      </c>
      <c r="N1658" s="2">
        <v>70.67</v>
      </c>
      <c r="O1658" s="9">
        <v>0.05</v>
      </c>
      <c r="P1658" s="2">
        <v>32.96</v>
      </c>
      <c r="Q1658" s="2">
        <f t="shared" si="100"/>
        <v>268.54599999999999</v>
      </c>
      <c r="R1658" s="2">
        <f t="shared" si="101"/>
        <v>131.84</v>
      </c>
      <c r="S1658" s="2">
        <f t="shared" si="102"/>
        <v>136.70599999999999</v>
      </c>
      <c r="T1658" s="6">
        <f t="shared" si="103"/>
        <v>0.50905990035226734</v>
      </c>
    </row>
    <row r="1659" spans="1:20" ht="15.6" x14ac:dyDescent="0.3">
      <c r="A1659" s="3" t="s">
        <v>1728</v>
      </c>
      <c r="B1659" s="4">
        <v>46029</v>
      </c>
      <c r="C1659" s="5">
        <f>YEAR(SalesData[[#This Row],[Order Date]])</f>
        <v>2026</v>
      </c>
      <c r="D1659" s="6" t="str">
        <f>"Q"&amp;ROUNDUP(MONTH(SalesData[[#This Row],[Order Date]])/3,0)</f>
        <v>Q1</v>
      </c>
      <c r="E1659" s="7">
        <f>MONTH(SalesData[[#This Row],[Order Date]])</f>
        <v>1</v>
      </c>
      <c r="F1659" s="6" t="str">
        <f>TEXT(SalesData[[#This Row],[Order Date]],"mmm")</f>
        <v>Jan</v>
      </c>
      <c r="G1659" s="8" t="s">
        <v>21</v>
      </c>
      <c r="H1659" s="8" t="s">
        <v>89</v>
      </c>
      <c r="I1659" s="8" t="s">
        <v>30</v>
      </c>
      <c r="J1659" s="8" t="s">
        <v>31</v>
      </c>
      <c r="K1659" s="8" t="s">
        <v>98</v>
      </c>
      <c r="L1659" s="8" t="s">
        <v>103</v>
      </c>
      <c r="M1659" s="7">
        <v>2</v>
      </c>
      <c r="N1659" s="2">
        <v>51.56</v>
      </c>
      <c r="O1659" s="9">
        <v>0.05</v>
      </c>
      <c r="P1659" s="2">
        <v>22.26</v>
      </c>
      <c r="Q1659" s="2">
        <f t="shared" si="100"/>
        <v>97.963999999999999</v>
      </c>
      <c r="R1659" s="2">
        <f t="shared" si="101"/>
        <v>44.52</v>
      </c>
      <c r="S1659" s="2">
        <f t="shared" si="102"/>
        <v>53.443999999999996</v>
      </c>
      <c r="T1659" s="6">
        <f t="shared" si="103"/>
        <v>0.54554734392225712</v>
      </c>
    </row>
    <row r="1660" spans="1:20" ht="15.6" x14ac:dyDescent="0.3">
      <c r="A1660" s="3" t="s">
        <v>1729</v>
      </c>
      <c r="B1660" s="4">
        <v>46300</v>
      </c>
      <c r="C1660" s="5">
        <f>YEAR(SalesData[[#This Row],[Order Date]])</f>
        <v>2026</v>
      </c>
      <c r="D1660" s="6" t="str">
        <f>"Q"&amp;ROUNDUP(MONTH(SalesData[[#This Row],[Order Date]])/3,0)</f>
        <v>Q4</v>
      </c>
      <c r="E1660" s="7">
        <f>MONTH(SalesData[[#This Row],[Order Date]])</f>
        <v>10</v>
      </c>
      <c r="F1660" s="6" t="str">
        <f>TEXT(SalesData[[#This Row],[Order Date]],"mmm")</f>
        <v>Oct</v>
      </c>
      <c r="G1660" s="8" t="s">
        <v>54</v>
      </c>
      <c r="H1660" s="8" t="s">
        <v>55</v>
      </c>
      <c r="I1660" s="8" t="s">
        <v>30</v>
      </c>
      <c r="J1660" s="8" t="s">
        <v>31</v>
      </c>
      <c r="K1660" s="8" t="s">
        <v>32</v>
      </c>
      <c r="L1660" s="8" t="s">
        <v>65</v>
      </c>
      <c r="M1660" s="7">
        <v>2</v>
      </c>
      <c r="N1660" s="2">
        <v>46.72</v>
      </c>
      <c r="O1660" s="9">
        <v>0</v>
      </c>
      <c r="P1660" s="2">
        <v>18.39</v>
      </c>
      <c r="Q1660" s="2">
        <f t="shared" si="100"/>
        <v>93.44</v>
      </c>
      <c r="R1660" s="2">
        <f t="shared" si="101"/>
        <v>36.78</v>
      </c>
      <c r="S1660" s="2">
        <f t="shared" si="102"/>
        <v>56.66</v>
      </c>
      <c r="T1660" s="6">
        <f t="shared" si="103"/>
        <v>0.60637842465753422</v>
      </c>
    </row>
    <row r="1661" spans="1:20" ht="15.6" x14ac:dyDescent="0.3">
      <c r="A1661" s="3" t="s">
        <v>1730</v>
      </c>
      <c r="B1661" s="4">
        <v>46192</v>
      </c>
      <c r="C1661" s="5">
        <f>YEAR(SalesData[[#This Row],[Order Date]])</f>
        <v>2026</v>
      </c>
      <c r="D1661" s="6" t="str">
        <f>"Q"&amp;ROUNDUP(MONTH(SalesData[[#This Row],[Order Date]])/3,0)</f>
        <v>Q2</v>
      </c>
      <c r="E1661" s="7">
        <f>MONTH(SalesData[[#This Row],[Order Date]])</f>
        <v>6</v>
      </c>
      <c r="F1661" s="6" t="str">
        <f>TEXT(SalesData[[#This Row],[Order Date]],"mmm")</f>
        <v>Jun</v>
      </c>
      <c r="G1661" s="8" t="s">
        <v>54</v>
      </c>
      <c r="H1661" s="8" t="s">
        <v>92</v>
      </c>
      <c r="I1661" s="8" t="s">
        <v>48</v>
      </c>
      <c r="J1661" s="8" t="s">
        <v>31</v>
      </c>
      <c r="K1661" s="8" t="s">
        <v>25</v>
      </c>
      <c r="L1661" s="8" t="s">
        <v>26</v>
      </c>
      <c r="M1661" s="7">
        <v>1</v>
      </c>
      <c r="N1661" s="2">
        <v>156.05000000000001</v>
      </c>
      <c r="O1661" s="9">
        <v>0.05</v>
      </c>
      <c r="P1661" s="2">
        <v>81.28</v>
      </c>
      <c r="Q1661" s="2">
        <f t="shared" si="100"/>
        <v>148.2475</v>
      </c>
      <c r="R1661" s="2">
        <f t="shared" si="101"/>
        <v>81.28</v>
      </c>
      <c r="S1661" s="2">
        <f t="shared" si="102"/>
        <v>66.967500000000001</v>
      </c>
      <c r="T1661" s="6">
        <f t="shared" si="103"/>
        <v>0.45172768512116562</v>
      </c>
    </row>
    <row r="1662" spans="1:20" ht="15.6" x14ac:dyDescent="0.3">
      <c r="A1662" s="3" t="s">
        <v>1731</v>
      </c>
      <c r="B1662" s="4">
        <v>46307</v>
      </c>
      <c r="C1662" s="5">
        <f>YEAR(SalesData[[#This Row],[Order Date]])</f>
        <v>2026</v>
      </c>
      <c r="D1662" s="6" t="str">
        <f>"Q"&amp;ROUNDUP(MONTH(SalesData[[#This Row],[Order Date]])/3,0)</f>
        <v>Q4</v>
      </c>
      <c r="E1662" s="7">
        <f>MONTH(SalesData[[#This Row],[Order Date]])</f>
        <v>10</v>
      </c>
      <c r="F1662" s="6" t="str">
        <f>TEXT(SalesData[[#This Row],[Order Date]],"mmm")</f>
        <v>Oct</v>
      </c>
      <c r="G1662" s="8" t="s">
        <v>61</v>
      </c>
      <c r="H1662" s="8" t="s">
        <v>76</v>
      </c>
      <c r="I1662" s="8" t="s">
        <v>30</v>
      </c>
      <c r="J1662" s="8" t="s">
        <v>36</v>
      </c>
      <c r="K1662" s="8" t="s">
        <v>51</v>
      </c>
      <c r="L1662" s="8" t="s">
        <v>72</v>
      </c>
      <c r="M1662" s="7">
        <v>3</v>
      </c>
      <c r="N1662" s="2">
        <v>41.09</v>
      </c>
      <c r="O1662" s="9">
        <v>0</v>
      </c>
      <c r="P1662" s="2">
        <v>17.18</v>
      </c>
      <c r="Q1662" s="2">
        <f t="shared" si="100"/>
        <v>123.27000000000001</v>
      </c>
      <c r="R1662" s="2">
        <f t="shared" si="101"/>
        <v>51.54</v>
      </c>
      <c r="S1662" s="2">
        <f t="shared" si="102"/>
        <v>71.730000000000018</v>
      </c>
      <c r="T1662" s="6">
        <f t="shared" si="103"/>
        <v>0.58189340472134354</v>
      </c>
    </row>
    <row r="1663" spans="1:20" ht="15.6" x14ac:dyDescent="0.3">
      <c r="A1663" s="3" t="s">
        <v>1732</v>
      </c>
      <c r="B1663" s="4">
        <v>46043</v>
      </c>
      <c r="C1663" s="5">
        <f>YEAR(SalesData[[#This Row],[Order Date]])</f>
        <v>2026</v>
      </c>
      <c r="D1663" s="6" t="str">
        <f>"Q"&amp;ROUNDUP(MONTH(SalesData[[#This Row],[Order Date]])/3,0)</f>
        <v>Q1</v>
      </c>
      <c r="E1663" s="7">
        <f>MONTH(SalesData[[#This Row],[Order Date]])</f>
        <v>1</v>
      </c>
      <c r="F1663" s="6" t="str">
        <f>TEXT(SalesData[[#This Row],[Order Date]],"mmm")</f>
        <v>Jan</v>
      </c>
      <c r="G1663" s="8" t="s">
        <v>28</v>
      </c>
      <c r="H1663" s="8" t="s">
        <v>86</v>
      </c>
      <c r="I1663" s="8" t="s">
        <v>30</v>
      </c>
      <c r="J1663" s="8" t="s">
        <v>31</v>
      </c>
      <c r="K1663" s="8" t="s">
        <v>25</v>
      </c>
      <c r="L1663" s="8" t="s">
        <v>26</v>
      </c>
      <c r="M1663" s="7">
        <v>5</v>
      </c>
      <c r="N1663" s="2">
        <v>152.81</v>
      </c>
      <c r="O1663" s="9">
        <v>0</v>
      </c>
      <c r="P1663" s="2">
        <v>78.989999999999995</v>
      </c>
      <c r="Q1663" s="2">
        <f t="shared" si="100"/>
        <v>764.05</v>
      </c>
      <c r="R1663" s="2">
        <f t="shared" si="101"/>
        <v>394.95</v>
      </c>
      <c r="S1663" s="2">
        <f t="shared" si="102"/>
        <v>369.09999999999997</v>
      </c>
      <c r="T1663" s="6">
        <f t="shared" si="103"/>
        <v>0.48308356782933054</v>
      </c>
    </row>
    <row r="1664" spans="1:20" ht="15.6" x14ac:dyDescent="0.3">
      <c r="A1664" s="3" t="s">
        <v>1733</v>
      </c>
      <c r="B1664" s="4">
        <v>46156</v>
      </c>
      <c r="C1664" s="5">
        <f>YEAR(SalesData[[#This Row],[Order Date]])</f>
        <v>2026</v>
      </c>
      <c r="D1664" s="6" t="str">
        <f>"Q"&amp;ROUNDUP(MONTH(SalesData[[#This Row],[Order Date]])/3,0)</f>
        <v>Q2</v>
      </c>
      <c r="E1664" s="7">
        <f>MONTH(SalesData[[#This Row],[Order Date]])</f>
        <v>5</v>
      </c>
      <c r="F1664" s="6" t="str">
        <f>TEXT(SalesData[[#This Row],[Order Date]],"mmm")</f>
        <v>May</v>
      </c>
      <c r="G1664" s="8" t="s">
        <v>54</v>
      </c>
      <c r="H1664" s="8" t="s">
        <v>57</v>
      </c>
      <c r="I1664" s="8" t="s">
        <v>30</v>
      </c>
      <c r="J1664" s="8" t="s">
        <v>24</v>
      </c>
      <c r="K1664" s="8" t="s">
        <v>51</v>
      </c>
      <c r="L1664" s="8" t="s">
        <v>52</v>
      </c>
      <c r="M1664" s="7">
        <v>1</v>
      </c>
      <c r="N1664" s="2">
        <v>50.34</v>
      </c>
      <c r="O1664" s="9">
        <v>0.05</v>
      </c>
      <c r="P1664" s="2">
        <v>22.23</v>
      </c>
      <c r="Q1664" s="2">
        <f t="shared" si="100"/>
        <v>47.823</v>
      </c>
      <c r="R1664" s="2">
        <f t="shared" si="101"/>
        <v>22.23</v>
      </c>
      <c r="S1664" s="2">
        <f t="shared" si="102"/>
        <v>25.593</v>
      </c>
      <c r="T1664" s="6">
        <f t="shared" si="103"/>
        <v>0.53516090584028608</v>
      </c>
    </row>
    <row r="1665" spans="1:20" ht="15.6" x14ac:dyDescent="0.3">
      <c r="A1665" s="3" t="s">
        <v>1734</v>
      </c>
      <c r="B1665" s="4">
        <v>46080</v>
      </c>
      <c r="C1665" s="5">
        <f>YEAR(SalesData[[#This Row],[Order Date]])</f>
        <v>2026</v>
      </c>
      <c r="D1665" s="6" t="str">
        <f>"Q"&amp;ROUNDUP(MONTH(SalesData[[#This Row],[Order Date]])/3,0)</f>
        <v>Q1</v>
      </c>
      <c r="E1665" s="7">
        <f>MONTH(SalesData[[#This Row],[Order Date]])</f>
        <v>2</v>
      </c>
      <c r="F1665" s="6" t="str">
        <f>TEXT(SalesData[[#This Row],[Order Date]],"mmm")</f>
        <v>Feb</v>
      </c>
      <c r="G1665" s="8" t="s">
        <v>21</v>
      </c>
      <c r="H1665" s="8" t="s">
        <v>44</v>
      </c>
      <c r="I1665" s="8" t="s">
        <v>30</v>
      </c>
      <c r="J1665" s="8" t="s">
        <v>31</v>
      </c>
      <c r="K1665" s="8" t="s">
        <v>32</v>
      </c>
      <c r="L1665" s="8" t="s">
        <v>33</v>
      </c>
      <c r="M1665" s="7">
        <v>3</v>
      </c>
      <c r="N1665" s="2">
        <v>36.630000000000003</v>
      </c>
      <c r="O1665" s="9">
        <v>0</v>
      </c>
      <c r="P1665" s="2">
        <v>13.26</v>
      </c>
      <c r="Q1665" s="2">
        <f t="shared" si="100"/>
        <v>109.89000000000001</v>
      </c>
      <c r="R1665" s="2">
        <f t="shared" si="101"/>
        <v>39.78</v>
      </c>
      <c r="S1665" s="2">
        <f t="shared" si="102"/>
        <v>70.110000000000014</v>
      </c>
      <c r="T1665" s="6">
        <f t="shared" si="103"/>
        <v>0.63800163800163801</v>
      </c>
    </row>
    <row r="1666" spans="1:20" ht="15.6" x14ac:dyDescent="0.3">
      <c r="A1666" s="3" t="s">
        <v>1735</v>
      </c>
      <c r="B1666" s="4">
        <v>46251</v>
      </c>
      <c r="C1666" s="5">
        <f>YEAR(SalesData[[#This Row],[Order Date]])</f>
        <v>2026</v>
      </c>
      <c r="D1666" s="6" t="str">
        <f>"Q"&amp;ROUNDUP(MONTH(SalesData[[#This Row],[Order Date]])/3,0)</f>
        <v>Q3</v>
      </c>
      <c r="E1666" s="7">
        <f>MONTH(SalesData[[#This Row],[Order Date]])</f>
        <v>8</v>
      </c>
      <c r="F1666" s="6" t="str">
        <f>TEXT(SalesData[[#This Row],[Order Date]],"mmm")</f>
        <v>Aug</v>
      </c>
      <c r="G1666" s="8" t="s">
        <v>54</v>
      </c>
      <c r="H1666" s="8" t="s">
        <v>92</v>
      </c>
      <c r="I1666" s="8" t="s">
        <v>48</v>
      </c>
      <c r="J1666" s="8" t="s">
        <v>24</v>
      </c>
      <c r="K1666" s="8" t="s">
        <v>32</v>
      </c>
      <c r="L1666" s="8" t="s">
        <v>46</v>
      </c>
      <c r="M1666" s="7">
        <v>3</v>
      </c>
      <c r="N1666" s="2">
        <v>168.51</v>
      </c>
      <c r="O1666" s="9">
        <v>0</v>
      </c>
      <c r="P1666" s="2">
        <v>85.34</v>
      </c>
      <c r="Q1666" s="2">
        <f t="shared" si="100"/>
        <v>505.53</v>
      </c>
      <c r="R1666" s="2">
        <f t="shared" si="101"/>
        <v>256.02</v>
      </c>
      <c r="S1666" s="2">
        <f t="shared" si="102"/>
        <v>249.51</v>
      </c>
      <c r="T1666" s="6">
        <f t="shared" si="103"/>
        <v>0.49356121298439265</v>
      </c>
    </row>
    <row r="1667" spans="1:20" ht="15.6" x14ac:dyDescent="0.3">
      <c r="A1667" s="3" t="s">
        <v>1736</v>
      </c>
      <c r="B1667" s="4">
        <v>46167</v>
      </c>
      <c r="C1667" s="5">
        <f>YEAR(SalesData[[#This Row],[Order Date]])</f>
        <v>2026</v>
      </c>
      <c r="D1667" s="6" t="str">
        <f>"Q"&amp;ROUNDUP(MONTH(SalesData[[#This Row],[Order Date]])/3,0)</f>
        <v>Q2</v>
      </c>
      <c r="E1667" s="7">
        <f>MONTH(SalesData[[#This Row],[Order Date]])</f>
        <v>5</v>
      </c>
      <c r="F1667" s="6" t="str">
        <f>TEXT(SalesData[[#This Row],[Order Date]],"mmm")</f>
        <v>May</v>
      </c>
      <c r="G1667" s="8" t="s">
        <v>61</v>
      </c>
      <c r="H1667" s="8" t="s">
        <v>76</v>
      </c>
      <c r="I1667" s="8" t="s">
        <v>23</v>
      </c>
      <c r="J1667" s="8" t="s">
        <v>36</v>
      </c>
      <c r="K1667" s="8" t="s">
        <v>25</v>
      </c>
      <c r="L1667" s="8" t="s">
        <v>26</v>
      </c>
      <c r="M1667" s="7">
        <v>6</v>
      </c>
      <c r="N1667" s="2">
        <v>157.33000000000001</v>
      </c>
      <c r="O1667" s="9">
        <v>0</v>
      </c>
      <c r="P1667" s="2">
        <v>78.849999999999994</v>
      </c>
      <c r="Q1667" s="2">
        <f t="shared" si="100"/>
        <v>943.98</v>
      </c>
      <c r="R1667" s="2">
        <f t="shared" si="101"/>
        <v>473.09999999999997</v>
      </c>
      <c r="S1667" s="2">
        <f t="shared" si="102"/>
        <v>470.88000000000005</v>
      </c>
      <c r="T1667" s="6">
        <f t="shared" si="103"/>
        <v>0.4988241276298227</v>
      </c>
    </row>
    <row r="1668" spans="1:20" ht="15.6" x14ac:dyDescent="0.3">
      <c r="A1668" s="3" t="s">
        <v>1737</v>
      </c>
      <c r="B1668" s="4">
        <v>46212</v>
      </c>
      <c r="C1668" s="5">
        <f>YEAR(SalesData[[#This Row],[Order Date]])</f>
        <v>2026</v>
      </c>
      <c r="D1668" s="6" t="str">
        <f>"Q"&amp;ROUNDUP(MONTH(SalesData[[#This Row],[Order Date]])/3,0)</f>
        <v>Q3</v>
      </c>
      <c r="E1668" s="7">
        <f>MONTH(SalesData[[#This Row],[Order Date]])</f>
        <v>7</v>
      </c>
      <c r="F1668" s="6" t="str">
        <f>TEXT(SalesData[[#This Row],[Order Date]],"mmm")</f>
        <v>Jul</v>
      </c>
      <c r="G1668" s="8" t="s">
        <v>21</v>
      </c>
      <c r="H1668" s="8" t="s">
        <v>22</v>
      </c>
      <c r="I1668" s="8" t="s">
        <v>23</v>
      </c>
      <c r="J1668" s="8" t="s">
        <v>31</v>
      </c>
      <c r="K1668" s="8" t="s">
        <v>25</v>
      </c>
      <c r="L1668" s="8" t="s">
        <v>74</v>
      </c>
      <c r="M1668" s="7">
        <v>3</v>
      </c>
      <c r="N1668" s="2">
        <v>94.19</v>
      </c>
      <c r="O1668" s="9">
        <v>0</v>
      </c>
      <c r="P1668" s="2">
        <v>44.1</v>
      </c>
      <c r="Q1668" s="2">
        <f t="shared" ref="Q1668:Q1731" si="104">M1668*N1668*(1-O1668)</f>
        <v>282.57</v>
      </c>
      <c r="R1668" s="2">
        <f t="shared" ref="R1668:R1731" si="105">M1668*P1668</f>
        <v>132.30000000000001</v>
      </c>
      <c r="S1668" s="2">
        <f t="shared" ref="S1668:S1731" si="106">Q1668-R1668</f>
        <v>150.26999999999998</v>
      </c>
      <c r="T1668" s="6">
        <f t="shared" ref="T1668:T1731" si="107">IFERROR(S1668/Q1668,0)</f>
        <v>0.53179743072512997</v>
      </c>
    </row>
    <row r="1669" spans="1:20" ht="15.6" x14ac:dyDescent="0.3">
      <c r="A1669" s="3" t="s">
        <v>1738</v>
      </c>
      <c r="B1669" s="4">
        <v>46133</v>
      </c>
      <c r="C1669" s="5">
        <f>YEAR(SalesData[[#This Row],[Order Date]])</f>
        <v>2026</v>
      </c>
      <c r="D1669" s="6" t="str">
        <f>"Q"&amp;ROUNDUP(MONTH(SalesData[[#This Row],[Order Date]])/3,0)</f>
        <v>Q2</v>
      </c>
      <c r="E1669" s="7">
        <f>MONTH(SalesData[[#This Row],[Order Date]])</f>
        <v>4</v>
      </c>
      <c r="F1669" s="6" t="str">
        <f>TEXT(SalesData[[#This Row],[Order Date]],"mmm")</f>
        <v>Apr</v>
      </c>
      <c r="G1669" s="8" t="s">
        <v>54</v>
      </c>
      <c r="H1669" s="8" t="s">
        <v>82</v>
      </c>
      <c r="I1669" s="8" t="s">
        <v>30</v>
      </c>
      <c r="J1669" s="8" t="s">
        <v>31</v>
      </c>
      <c r="K1669" s="8" t="s">
        <v>51</v>
      </c>
      <c r="L1669" s="8" t="s">
        <v>58</v>
      </c>
      <c r="M1669" s="7">
        <v>2</v>
      </c>
      <c r="N1669" s="2">
        <v>100.39</v>
      </c>
      <c r="O1669" s="9">
        <v>0</v>
      </c>
      <c r="P1669" s="2">
        <v>49.05</v>
      </c>
      <c r="Q1669" s="2">
        <f t="shared" si="104"/>
        <v>200.78</v>
      </c>
      <c r="R1669" s="2">
        <f t="shared" si="105"/>
        <v>98.1</v>
      </c>
      <c r="S1669" s="2">
        <f t="shared" si="106"/>
        <v>102.68</v>
      </c>
      <c r="T1669" s="6">
        <f t="shared" si="107"/>
        <v>0.51140551847793603</v>
      </c>
    </row>
    <row r="1670" spans="1:20" ht="15.6" x14ac:dyDescent="0.3">
      <c r="A1670" s="3" t="s">
        <v>1739</v>
      </c>
      <c r="B1670" s="4">
        <v>46358</v>
      </c>
      <c r="C1670" s="5">
        <f>YEAR(SalesData[[#This Row],[Order Date]])</f>
        <v>2026</v>
      </c>
      <c r="D1670" s="6" t="str">
        <f>"Q"&amp;ROUNDUP(MONTH(SalesData[[#This Row],[Order Date]])/3,0)</f>
        <v>Q4</v>
      </c>
      <c r="E1670" s="7">
        <f>MONTH(SalesData[[#This Row],[Order Date]])</f>
        <v>12</v>
      </c>
      <c r="F1670" s="6" t="str">
        <f>TEXT(SalesData[[#This Row],[Order Date]],"mmm")</f>
        <v>Dec</v>
      </c>
      <c r="G1670" s="8" t="s">
        <v>61</v>
      </c>
      <c r="H1670" s="8" t="s">
        <v>69</v>
      </c>
      <c r="I1670" s="8" t="s">
        <v>45</v>
      </c>
      <c r="J1670" s="8" t="s">
        <v>36</v>
      </c>
      <c r="K1670" s="8" t="s">
        <v>25</v>
      </c>
      <c r="L1670" s="8" t="s">
        <v>70</v>
      </c>
      <c r="M1670" s="7">
        <v>12</v>
      </c>
      <c r="N1670" s="2">
        <v>142.93</v>
      </c>
      <c r="O1670" s="9">
        <v>0.1</v>
      </c>
      <c r="P1670" s="2">
        <v>79.81</v>
      </c>
      <c r="Q1670" s="2">
        <f t="shared" si="104"/>
        <v>1543.644</v>
      </c>
      <c r="R1670" s="2">
        <f t="shared" si="105"/>
        <v>957.72</v>
      </c>
      <c r="S1670" s="2">
        <f t="shared" si="106"/>
        <v>585.92399999999998</v>
      </c>
      <c r="T1670" s="6">
        <f t="shared" si="107"/>
        <v>0.37957197384889263</v>
      </c>
    </row>
    <row r="1671" spans="1:20" ht="15.6" x14ac:dyDescent="0.3">
      <c r="A1671" s="3" t="s">
        <v>1740</v>
      </c>
      <c r="B1671" s="4">
        <v>46364</v>
      </c>
      <c r="C1671" s="5">
        <f>YEAR(SalesData[[#This Row],[Order Date]])</f>
        <v>2026</v>
      </c>
      <c r="D1671" s="6" t="str">
        <f>"Q"&amp;ROUNDUP(MONTH(SalesData[[#This Row],[Order Date]])/3,0)</f>
        <v>Q4</v>
      </c>
      <c r="E1671" s="7">
        <f>MONTH(SalesData[[#This Row],[Order Date]])</f>
        <v>12</v>
      </c>
      <c r="F1671" s="6" t="str">
        <f>TEXT(SalesData[[#This Row],[Order Date]],"mmm")</f>
        <v>Dec</v>
      </c>
      <c r="G1671" s="8" t="s">
        <v>21</v>
      </c>
      <c r="H1671" s="8" t="s">
        <v>89</v>
      </c>
      <c r="I1671" s="8" t="s">
        <v>23</v>
      </c>
      <c r="J1671" s="8" t="s">
        <v>24</v>
      </c>
      <c r="K1671" s="8" t="s">
        <v>25</v>
      </c>
      <c r="L1671" s="8" t="s">
        <v>70</v>
      </c>
      <c r="M1671" s="7">
        <v>2</v>
      </c>
      <c r="N1671" s="2">
        <v>146.25</v>
      </c>
      <c r="O1671" s="9">
        <v>0.05</v>
      </c>
      <c r="P1671" s="2">
        <v>77.3</v>
      </c>
      <c r="Q1671" s="2">
        <f t="shared" si="104"/>
        <v>277.875</v>
      </c>
      <c r="R1671" s="2">
        <f t="shared" si="105"/>
        <v>154.6</v>
      </c>
      <c r="S1671" s="2">
        <f t="shared" si="106"/>
        <v>123.27500000000001</v>
      </c>
      <c r="T1671" s="6">
        <f t="shared" si="107"/>
        <v>0.44363472784525421</v>
      </c>
    </row>
    <row r="1672" spans="1:20" ht="15.6" x14ac:dyDescent="0.3">
      <c r="A1672" s="3" t="s">
        <v>1741</v>
      </c>
      <c r="B1672" s="4">
        <v>46111</v>
      </c>
      <c r="C1672" s="5">
        <f>YEAR(SalesData[[#This Row],[Order Date]])</f>
        <v>2026</v>
      </c>
      <c r="D1672" s="6" t="str">
        <f>"Q"&amp;ROUNDUP(MONTH(SalesData[[#This Row],[Order Date]])/3,0)</f>
        <v>Q1</v>
      </c>
      <c r="E1672" s="7">
        <f>MONTH(SalesData[[#This Row],[Order Date]])</f>
        <v>3</v>
      </c>
      <c r="F1672" s="6" t="str">
        <f>TEXT(SalesData[[#This Row],[Order Date]],"mmm")</f>
        <v>Mar</v>
      </c>
      <c r="G1672" s="8" t="s">
        <v>21</v>
      </c>
      <c r="H1672" s="8" t="s">
        <v>42</v>
      </c>
      <c r="I1672" s="8" t="s">
        <v>30</v>
      </c>
      <c r="J1672" s="8" t="s">
        <v>36</v>
      </c>
      <c r="K1672" s="8" t="s">
        <v>98</v>
      </c>
      <c r="L1672" s="8" t="s">
        <v>122</v>
      </c>
      <c r="M1672" s="7">
        <v>2</v>
      </c>
      <c r="N1672" s="2">
        <v>36.630000000000003</v>
      </c>
      <c r="O1672" s="9">
        <v>0</v>
      </c>
      <c r="P1672" s="2">
        <v>14.31</v>
      </c>
      <c r="Q1672" s="2">
        <f t="shared" si="104"/>
        <v>73.260000000000005</v>
      </c>
      <c r="R1672" s="2">
        <f t="shared" si="105"/>
        <v>28.62</v>
      </c>
      <c r="S1672" s="2">
        <f t="shared" si="106"/>
        <v>44.64</v>
      </c>
      <c r="T1672" s="6">
        <f t="shared" si="107"/>
        <v>0.60933660933660927</v>
      </c>
    </row>
    <row r="1673" spans="1:20" ht="15.6" x14ac:dyDescent="0.3">
      <c r="A1673" s="3" t="s">
        <v>1742</v>
      </c>
      <c r="B1673" s="4">
        <v>46301</v>
      </c>
      <c r="C1673" s="5">
        <f>YEAR(SalesData[[#This Row],[Order Date]])</f>
        <v>2026</v>
      </c>
      <c r="D1673" s="6" t="str">
        <f>"Q"&amp;ROUNDUP(MONTH(SalesData[[#This Row],[Order Date]])/3,0)</f>
        <v>Q4</v>
      </c>
      <c r="E1673" s="7">
        <f>MONTH(SalesData[[#This Row],[Order Date]])</f>
        <v>10</v>
      </c>
      <c r="F1673" s="6" t="str">
        <f>TEXT(SalesData[[#This Row],[Order Date]],"mmm")</f>
        <v>Oct</v>
      </c>
      <c r="G1673" s="8" t="s">
        <v>61</v>
      </c>
      <c r="H1673" s="8" t="s">
        <v>69</v>
      </c>
      <c r="I1673" s="8" t="s">
        <v>30</v>
      </c>
      <c r="J1673" s="8" t="s">
        <v>36</v>
      </c>
      <c r="K1673" s="8" t="s">
        <v>25</v>
      </c>
      <c r="L1673" s="8" t="s">
        <v>26</v>
      </c>
      <c r="M1673" s="7">
        <v>6</v>
      </c>
      <c r="N1673" s="2">
        <v>154.93</v>
      </c>
      <c r="O1673" s="9">
        <v>0.05</v>
      </c>
      <c r="P1673" s="2">
        <v>79.430000000000007</v>
      </c>
      <c r="Q1673" s="2">
        <f t="shared" si="104"/>
        <v>883.101</v>
      </c>
      <c r="R1673" s="2">
        <f t="shared" si="105"/>
        <v>476.58000000000004</v>
      </c>
      <c r="S1673" s="2">
        <f t="shared" si="106"/>
        <v>406.52099999999996</v>
      </c>
      <c r="T1673" s="6">
        <f t="shared" si="107"/>
        <v>0.46033352923391546</v>
      </c>
    </row>
    <row r="1674" spans="1:20" ht="15.6" x14ac:dyDescent="0.3">
      <c r="A1674" s="3" t="s">
        <v>1743</v>
      </c>
      <c r="B1674" s="4">
        <v>46094</v>
      </c>
      <c r="C1674" s="5">
        <f>YEAR(SalesData[[#This Row],[Order Date]])</f>
        <v>2026</v>
      </c>
      <c r="D1674" s="6" t="str">
        <f>"Q"&amp;ROUNDUP(MONTH(SalesData[[#This Row],[Order Date]])/3,0)</f>
        <v>Q1</v>
      </c>
      <c r="E1674" s="7">
        <f>MONTH(SalesData[[#This Row],[Order Date]])</f>
        <v>3</v>
      </c>
      <c r="F1674" s="6" t="str">
        <f>TEXT(SalesData[[#This Row],[Order Date]],"mmm")</f>
        <v>Mar</v>
      </c>
      <c r="G1674" s="8" t="s">
        <v>21</v>
      </c>
      <c r="H1674" s="8" t="s">
        <v>42</v>
      </c>
      <c r="I1674" s="8" t="s">
        <v>30</v>
      </c>
      <c r="J1674" s="8" t="s">
        <v>24</v>
      </c>
      <c r="K1674" s="8" t="s">
        <v>98</v>
      </c>
      <c r="L1674" s="8" t="s">
        <v>99</v>
      </c>
      <c r="M1674" s="7">
        <v>1</v>
      </c>
      <c r="N1674" s="2">
        <v>125.69</v>
      </c>
      <c r="O1674" s="9">
        <v>0</v>
      </c>
      <c r="P1674" s="2">
        <v>67.150000000000006</v>
      </c>
      <c r="Q1674" s="2">
        <f t="shared" si="104"/>
        <v>125.69</v>
      </c>
      <c r="R1674" s="2">
        <f t="shared" si="105"/>
        <v>67.150000000000006</v>
      </c>
      <c r="S1674" s="2">
        <f t="shared" si="106"/>
        <v>58.539999999999992</v>
      </c>
      <c r="T1674" s="6">
        <f t="shared" si="107"/>
        <v>0.465749065160315</v>
      </c>
    </row>
    <row r="1675" spans="1:20" ht="15.6" x14ac:dyDescent="0.3">
      <c r="A1675" s="3" t="s">
        <v>1744</v>
      </c>
      <c r="B1675" s="4">
        <v>46148</v>
      </c>
      <c r="C1675" s="5">
        <f>YEAR(SalesData[[#This Row],[Order Date]])</f>
        <v>2026</v>
      </c>
      <c r="D1675" s="6" t="str">
        <f>"Q"&amp;ROUNDUP(MONTH(SalesData[[#This Row],[Order Date]])/3,0)</f>
        <v>Q2</v>
      </c>
      <c r="E1675" s="7">
        <f>MONTH(SalesData[[#This Row],[Order Date]])</f>
        <v>5</v>
      </c>
      <c r="F1675" s="6" t="str">
        <f>TEXT(SalesData[[#This Row],[Order Date]],"mmm")</f>
        <v>May</v>
      </c>
      <c r="G1675" s="8" t="s">
        <v>54</v>
      </c>
      <c r="H1675" s="8" t="s">
        <v>57</v>
      </c>
      <c r="I1675" s="8" t="s">
        <v>48</v>
      </c>
      <c r="J1675" s="8" t="s">
        <v>24</v>
      </c>
      <c r="K1675" s="8" t="s">
        <v>39</v>
      </c>
      <c r="L1675" s="8" t="s">
        <v>40</v>
      </c>
      <c r="M1675" s="7">
        <v>3</v>
      </c>
      <c r="N1675" s="2">
        <v>199.93</v>
      </c>
      <c r="O1675" s="9">
        <v>0</v>
      </c>
      <c r="P1675" s="2">
        <v>104.86</v>
      </c>
      <c r="Q1675" s="2">
        <f t="shared" si="104"/>
        <v>599.79</v>
      </c>
      <c r="R1675" s="2">
        <f t="shared" si="105"/>
        <v>314.58</v>
      </c>
      <c r="S1675" s="2">
        <f t="shared" si="106"/>
        <v>285.20999999999998</v>
      </c>
      <c r="T1675" s="6">
        <f t="shared" si="107"/>
        <v>0.47551643075076278</v>
      </c>
    </row>
    <row r="1676" spans="1:20" ht="15.6" x14ac:dyDescent="0.3">
      <c r="A1676" s="3" t="s">
        <v>1745</v>
      </c>
      <c r="B1676" s="4">
        <v>46137</v>
      </c>
      <c r="C1676" s="5">
        <f>YEAR(SalesData[[#This Row],[Order Date]])</f>
        <v>2026</v>
      </c>
      <c r="D1676" s="6" t="str">
        <f>"Q"&amp;ROUNDUP(MONTH(SalesData[[#This Row],[Order Date]])/3,0)</f>
        <v>Q2</v>
      </c>
      <c r="E1676" s="7">
        <f>MONTH(SalesData[[#This Row],[Order Date]])</f>
        <v>4</v>
      </c>
      <c r="F1676" s="6" t="str">
        <f>TEXT(SalesData[[#This Row],[Order Date]],"mmm")</f>
        <v>Apr</v>
      </c>
      <c r="G1676" s="8" t="s">
        <v>54</v>
      </c>
      <c r="H1676" s="8" t="s">
        <v>57</v>
      </c>
      <c r="I1676" s="8" t="s">
        <v>48</v>
      </c>
      <c r="J1676" s="8" t="s">
        <v>31</v>
      </c>
      <c r="K1676" s="8" t="s">
        <v>98</v>
      </c>
      <c r="L1676" s="8" t="s">
        <v>131</v>
      </c>
      <c r="M1676" s="7">
        <v>2</v>
      </c>
      <c r="N1676" s="2">
        <v>40.85</v>
      </c>
      <c r="O1676" s="9">
        <v>0</v>
      </c>
      <c r="P1676" s="2">
        <v>14.99</v>
      </c>
      <c r="Q1676" s="2">
        <f t="shared" si="104"/>
        <v>81.7</v>
      </c>
      <c r="R1676" s="2">
        <f t="shared" si="105"/>
        <v>29.98</v>
      </c>
      <c r="S1676" s="2">
        <f t="shared" si="106"/>
        <v>51.72</v>
      </c>
      <c r="T1676" s="6">
        <f t="shared" si="107"/>
        <v>0.633047735618115</v>
      </c>
    </row>
    <row r="1677" spans="1:20" ht="15.6" x14ac:dyDescent="0.3">
      <c r="A1677" s="3" t="s">
        <v>1746</v>
      </c>
      <c r="B1677" s="4">
        <v>46206</v>
      </c>
      <c r="C1677" s="5">
        <f>YEAR(SalesData[[#This Row],[Order Date]])</f>
        <v>2026</v>
      </c>
      <c r="D1677" s="6" t="str">
        <f>"Q"&amp;ROUNDUP(MONTH(SalesData[[#This Row],[Order Date]])/3,0)</f>
        <v>Q3</v>
      </c>
      <c r="E1677" s="7">
        <f>MONTH(SalesData[[#This Row],[Order Date]])</f>
        <v>7</v>
      </c>
      <c r="F1677" s="6" t="str">
        <f>TEXT(SalesData[[#This Row],[Order Date]],"mmm")</f>
        <v>Jul</v>
      </c>
      <c r="G1677" s="8" t="s">
        <v>61</v>
      </c>
      <c r="H1677" s="8" t="s">
        <v>105</v>
      </c>
      <c r="I1677" s="8" t="s">
        <v>45</v>
      </c>
      <c r="J1677" s="8" t="s">
        <v>36</v>
      </c>
      <c r="K1677" s="8" t="s">
        <v>25</v>
      </c>
      <c r="L1677" s="8" t="s">
        <v>70</v>
      </c>
      <c r="M1677" s="7">
        <v>12</v>
      </c>
      <c r="N1677" s="2">
        <v>143.77000000000001</v>
      </c>
      <c r="O1677" s="9">
        <v>0.1</v>
      </c>
      <c r="P1677" s="2">
        <v>81.680000000000007</v>
      </c>
      <c r="Q1677" s="2">
        <f t="shared" si="104"/>
        <v>1552.7160000000003</v>
      </c>
      <c r="R1677" s="2">
        <f t="shared" si="105"/>
        <v>980.16000000000008</v>
      </c>
      <c r="S1677" s="2">
        <f t="shared" si="106"/>
        <v>572.55600000000027</v>
      </c>
      <c r="T1677" s="6">
        <f t="shared" si="107"/>
        <v>0.3687448316369511</v>
      </c>
    </row>
    <row r="1678" spans="1:20" ht="15.6" x14ac:dyDescent="0.3">
      <c r="A1678" s="3" t="s">
        <v>1747</v>
      </c>
      <c r="B1678" s="4">
        <v>46199</v>
      </c>
      <c r="C1678" s="5">
        <f>YEAR(SalesData[[#This Row],[Order Date]])</f>
        <v>2026</v>
      </c>
      <c r="D1678" s="6" t="str">
        <f>"Q"&amp;ROUNDUP(MONTH(SalesData[[#This Row],[Order Date]])/3,0)</f>
        <v>Q2</v>
      </c>
      <c r="E1678" s="7">
        <f>MONTH(SalesData[[#This Row],[Order Date]])</f>
        <v>6</v>
      </c>
      <c r="F1678" s="6" t="str">
        <f>TEXT(SalesData[[#This Row],[Order Date]],"mmm")</f>
        <v>Jun</v>
      </c>
      <c r="G1678" s="8" t="s">
        <v>61</v>
      </c>
      <c r="H1678" s="8" t="s">
        <v>108</v>
      </c>
      <c r="I1678" s="8" t="s">
        <v>30</v>
      </c>
      <c r="J1678" s="8" t="s">
        <v>24</v>
      </c>
      <c r="K1678" s="8" t="s">
        <v>98</v>
      </c>
      <c r="L1678" s="8" t="s">
        <v>122</v>
      </c>
      <c r="M1678" s="7">
        <v>4</v>
      </c>
      <c r="N1678" s="2">
        <v>35.770000000000003</v>
      </c>
      <c r="O1678" s="9">
        <v>0</v>
      </c>
      <c r="P1678" s="2">
        <v>13.75</v>
      </c>
      <c r="Q1678" s="2">
        <f t="shared" si="104"/>
        <v>143.08000000000001</v>
      </c>
      <c r="R1678" s="2">
        <f t="shared" si="105"/>
        <v>55</v>
      </c>
      <c r="S1678" s="2">
        <f t="shared" si="106"/>
        <v>88.080000000000013</v>
      </c>
      <c r="T1678" s="6">
        <f t="shared" si="107"/>
        <v>0.61559966452334358</v>
      </c>
    </row>
    <row r="1679" spans="1:20" ht="15.6" x14ac:dyDescent="0.3">
      <c r="A1679" s="3" t="s">
        <v>1748</v>
      </c>
      <c r="B1679" s="4">
        <v>46195</v>
      </c>
      <c r="C1679" s="5">
        <f>YEAR(SalesData[[#This Row],[Order Date]])</f>
        <v>2026</v>
      </c>
      <c r="D1679" s="6" t="str">
        <f>"Q"&amp;ROUNDUP(MONTH(SalesData[[#This Row],[Order Date]])/3,0)</f>
        <v>Q2</v>
      </c>
      <c r="E1679" s="7">
        <f>MONTH(SalesData[[#This Row],[Order Date]])</f>
        <v>6</v>
      </c>
      <c r="F1679" s="6" t="str">
        <f>TEXT(SalesData[[#This Row],[Order Date]],"mmm")</f>
        <v>Jun</v>
      </c>
      <c r="G1679" s="8" t="s">
        <v>21</v>
      </c>
      <c r="H1679" s="8" t="s">
        <v>44</v>
      </c>
      <c r="I1679" s="8" t="s">
        <v>23</v>
      </c>
      <c r="J1679" s="8" t="s">
        <v>24</v>
      </c>
      <c r="K1679" s="8" t="s">
        <v>98</v>
      </c>
      <c r="L1679" s="8" t="s">
        <v>103</v>
      </c>
      <c r="M1679" s="7">
        <v>2</v>
      </c>
      <c r="N1679" s="2">
        <v>51.42</v>
      </c>
      <c r="O1679" s="9">
        <v>0</v>
      </c>
      <c r="P1679" s="2">
        <v>22.19</v>
      </c>
      <c r="Q1679" s="2">
        <f t="shared" si="104"/>
        <v>102.84</v>
      </c>
      <c r="R1679" s="2">
        <f t="shared" si="105"/>
        <v>44.38</v>
      </c>
      <c r="S1679" s="2">
        <f t="shared" si="106"/>
        <v>58.46</v>
      </c>
      <c r="T1679" s="6">
        <f t="shared" si="107"/>
        <v>0.56845585375340335</v>
      </c>
    </row>
    <row r="1680" spans="1:20" ht="15.6" x14ac:dyDescent="0.3">
      <c r="A1680" s="3" t="s">
        <v>1749</v>
      </c>
      <c r="B1680" s="4">
        <v>46250</v>
      </c>
      <c r="C1680" s="5">
        <f>YEAR(SalesData[[#This Row],[Order Date]])</f>
        <v>2026</v>
      </c>
      <c r="D1680" s="6" t="str">
        <f>"Q"&amp;ROUNDUP(MONTH(SalesData[[#This Row],[Order Date]])/3,0)</f>
        <v>Q3</v>
      </c>
      <c r="E1680" s="7">
        <f>MONTH(SalesData[[#This Row],[Order Date]])</f>
        <v>8</v>
      </c>
      <c r="F1680" s="6" t="str">
        <f>TEXT(SalesData[[#This Row],[Order Date]],"mmm")</f>
        <v>Aug</v>
      </c>
      <c r="G1680" s="8" t="s">
        <v>61</v>
      </c>
      <c r="H1680" s="8" t="s">
        <v>105</v>
      </c>
      <c r="I1680" s="8" t="s">
        <v>48</v>
      </c>
      <c r="J1680" s="8" t="s">
        <v>31</v>
      </c>
      <c r="K1680" s="8" t="s">
        <v>32</v>
      </c>
      <c r="L1680" s="8" t="s">
        <v>65</v>
      </c>
      <c r="M1680" s="7">
        <v>4</v>
      </c>
      <c r="N1680" s="2">
        <v>46.05</v>
      </c>
      <c r="O1680" s="9">
        <v>0</v>
      </c>
      <c r="P1680" s="2">
        <v>18.75</v>
      </c>
      <c r="Q1680" s="2">
        <f t="shared" si="104"/>
        <v>184.2</v>
      </c>
      <c r="R1680" s="2">
        <f t="shared" si="105"/>
        <v>75</v>
      </c>
      <c r="S1680" s="2">
        <f t="shared" si="106"/>
        <v>109.19999999999999</v>
      </c>
      <c r="T1680" s="6">
        <f t="shared" si="107"/>
        <v>0.5928338762214983</v>
      </c>
    </row>
    <row r="1681" spans="1:20" ht="15.6" x14ac:dyDescent="0.3">
      <c r="A1681" s="3" t="s">
        <v>1750</v>
      </c>
      <c r="B1681" s="4">
        <v>46204</v>
      </c>
      <c r="C1681" s="5">
        <f>YEAR(SalesData[[#This Row],[Order Date]])</f>
        <v>2026</v>
      </c>
      <c r="D1681" s="6" t="str">
        <f>"Q"&amp;ROUNDUP(MONTH(SalesData[[#This Row],[Order Date]])/3,0)</f>
        <v>Q3</v>
      </c>
      <c r="E1681" s="7">
        <f>MONTH(SalesData[[#This Row],[Order Date]])</f>
        <v>7</v>
      </c>
      <c r="F1681" s="6" t="str">
        <f>TEXT(SalesData[[#This Row],[Order Date]],"mmm")</f>
        <v>Jul</v>
      </c>
      <c r="G1681" s="8" t="s">
        <v>21</v>
      </c>
      <c r="H1681" s="8" t="s">
        <v>22</v>
      </c>
      <c r="I1681" s="8" t="s">
        <v>30</v>
      </c>
      <c r="J1681" s="8" t="s">
        <v>36</v>
      </c>
      <c r="K1681" s="8" t="s">
        <v>39</v>
      </c>
      <c r="L1681" s="8" t="s">
        <v>67</v>
      </c>
      <c r="M1681" s="7">
        <v>3</v>
      </c>
      <c r="N1681" s="2">
        <v>126.23</v>
      </c>
      <c r="O1681" s="9">
        <v>0.05</v>
      </c>
      <c r="P1681" s="2">
        <v>61.81</v>
      </c>
      <c r="Q1681" s="2">
        <f t="shared" si="104"/>
        <v>359.75549999999998</v>
      </c>
      <c r="R1681" s="2">
        <f t="shared" si="105"/>
        <v>185.43</v>
      </c>
      <c r="S1681" s="2">
        <f t="shared" si="106"/>
        <v>174.32549999999998</v>
      </c>
      <c r="T1681" s="6">
        <f t="shared" si="107"/>
        <v>0.4845666014835075</v>
      </c>
    </row>
    <row r="1682" spans="1:20" ht="15.6" x14ac:dyDescent="0.3">
      <c r="A1682" s="3" t="s">
        <v>1751</v>
      </c>
      <c r="B1682" s="4">
        <v>46254</v>
      </c>
      <c r="C1682" s="5">
        <f>YEAR(SalesData[[#This Row],[Order Date]])</f>
        <v>2026</v>
      </c>
      <c r="D1682" s="6" t="str">
        <f>"Q"&amp;ROUNDUP(MONTH(SalesData[[#This Row],[Order Date]])/3,0)</f>
        <v>Q3</v>
      </c>
      <c r="E1682" s="7">
        <f>MONTH(SalesData[[#This Row],[Order Date]])</f>
        <v>8</v>
      </c>
      <c r="F1682" s="6" t="str">
        <f>TEXT(SalesData[[#This Row],[Order Date]],"mmm")</f>
        <v>Aug</v>
      </c>
      <c r="G1682" s="8" t="s">
        <v>54</v>
      </c>
      <c r="H1682" s="8" t="s">
        <v>57</v>
      </c>
      <c r="I1682" s="8" t="s">
        <v>30</v>
      </c>
      <c r="J1682" s="8" t="s">
        <v>24</v>
      </c>
      <c r="K1682" s="8" t="s">
        <v>39</v>
      </c>
      <c r="L1682" s="8" t="s">
        <v>125</v>
      </c>
      <c r="M1682" s="7">
        <v>1</v>
      </c>
      <c r="N1682" s="2">
        <v>336.35</v>
      </c>
      <c r="O1682" s="9">
        <v>0</v>
      </c>
      <c r="P1682" s="2">
        <v>195.07</v>
      </c>
      <c r="Q1682" s="2">
        <f t="shared" si="104"/>
        <v>336.35</v>
      </c>
      <c r="R1682" s="2">
        <f t="shared" si="105"/>
        <v>195.07</v>
      </c>
      <c r="S1682" s="2">
        <f t="shared" si="106"/>
        <v>141.28000000000003</v>
      </c>
      <c r="T1682" s="6">
        <f t="shared" si="107"/>
        <v>0.42003865021554931</v>
      </c>
    </row>
    <row r="1683" spans="1:20" ht="15.6" x14ac:dyDescent="0.3">
      <c r="A1683" s="3" t="s">
        <v>1752</v>
      </c>
      <c r="B1683" s="4">
        <v>46213</v>
      </c>
      <c r="C1683" s="5">
        <f>YEAR(SalesData[[#This Row],[Order Date]])</f>
        <v>2026</v>
      </c>
      <c r="D1683" s="6" t="str">
        <f>"Q"&amp;ROUNDUP(MONTH(SalesData[[#This Row],[Order Date]])/3,0)</f>
        <v>Q3</v>
      </c>
      <c r="E1683" s="7">
        <f>MONTH(SalesData[[#This Row],[Order Date]])</f>
        <v>7</v>
      </c>
      <c r="F1683" s="6" t="str">
        <f>TEXT(SalesData[[#This Row],[Order Date]],"mmm")</f>
        <v>Jul</v>
      </c>
      <c r="G1683" s="8" t="s">
        <v>61</v>
      </c>
      <c r="H1683" s="8" t="s">
        <v>105</v>
      </c>
      <c r="I1683" s="8" t="s">
        <v>23</v>
      </c>
      <c r="J1683" s="8" t="s">
        <v>31</v>
      </c>
      <c r="K1683" s="8" t="s">
        <v>25</v>
      </c>
      <c r="L1683" s="8" t="s">
        <v>70</v>
      </c>
      <c r="M1683" s="7">
        <v>3</v>
      </c>
      <c r="N1683" s="2">
        <v>143.59</v>
      </c>
      <c r="O1683" s="9">
        <v>0</v>
      </c>
      <c r="P1683" s="2">
        <v>78.91</v>
      </c>
      <c r="Q1683" s="2">
        <f t="shared" si="104"/>
        <v>430.77</v>
      </c>
      <c r="R1683" s="2">
        <f t="shared" si="105"/>
        <v>236.73</v>
      </c>
      <c r="S1683" s="2">
        <f t="shared" si="106"/>
        <v>194.04</v>
      </c>
      <c r="T1683" s="6">
        <f t="shared" si="107"/>
        <v>0.45044919562643637</v>
      </c>
    </row>
    <row r="1684" spans="1:20" ht="15.6" x14ac:dyDescent="0.3">
      <c r="A1684" s="3" t="s">
        <v>1753</v>
      </c>
      <c r="B1684" s="4">
        <v>46206</v>
      </c>
      <c r="C1684" s="5">
        <f>YEAR(SalesData[[#This Row],[Order Date]])</f>
        <v>2026</v>
      </c>
      <c r="D1684" s="6" t="str">
        <f>"Q"&amp;ROUNDUP(MONTH(SalesData[[#This Row],[Order Date]])/3,0)</f>
        <v>Q3</v>
      </c>
      <c r="E1684" s="7">
        <f>MONTH(SalesData[[#This Row],[Order Date]])</f>
        <v>7</v>
      </c>
      <c r="F1684" s="6" t="str">
        <f>TEXT(SalesData[[#This Row],[Order Date]],"mmm")</f>
        <v>Jul</v>
      </c>
      <c r="G1684" s="8" t="s">
        <v>54</v>
      </c>
      <c r="H1684" s="8" t="s">
        <v>57</v>
      </c>
      <c r="I1684" s="8" t="s">
        <v>30</v>
      </c>
      <c r="J1684" s="8" t="s">
        <v>24</v>
      </c>
      <c r="K1684" s="8" t="s">
        <v>25</v>
      </c>
      <c r="L1684" s="8" t="s">
        <v>49</v>
      </c>
      <c r="M1684" s="7">
        <v>2</v>
      </c>
      <c r="N1684" s="2">
        <v>70.5</v>
      </c>
      <c r="O1684" s="9">
        <v>0</v>
      </c>
      <c r="P1684" s="2">
        <v>32.51</v>
      </c>
      <c r="Q1684" s="2">
        <f t="shared" si="104"/>
        <v>141</v>
      </c>
      <c r="R1684" s="2">
        <f t="shared" si="105"/>
        <v>65.02</v>
      </c>
      <c r="S1684" s="2">
        <f t="shared" si="106"/>
        <v>75.98</v>
      </c>
      <c r="T1684" s="6">
        <f t="shared" si="107"/>
        <v>0.53886524822695037</v>
      </c>
    </row>
    <row r="1685" spans="1:20" ht="15.6" x14ac:dyDescent="0.3">
      <c r="A1685" s="3" t="s">
        <v>1754</v>
      </c>
      <c r="B1685" s="4">
        <v>46382</v>
      </c>
      <c r="C1685" s="5">
        <f>YEAR(SalesData[[#This Row],[Order Date]])</f>
        <v>2026</v>
      </c>
      <c r="D1685" s="6" t="str">
        <f>"Q"&amp;ROUNDUP(MONTH(SalesData[[#This Row],[Order Date]])/3,0)</f>
        <v>Q4</v>
      </c>
      <c r="E1685" s="7">
        <f>MONTH(SalesData[[#This Row],[Order Date]])</f>
        <v>12</v>
      </c>
      <c r="F1685" s="6" t="str">
        <f>TEXT(SalesData[[#This Row],[Order Date]],"mmm")</f>
        <v>Dec</v>
      </c>
      <c r="G1685" s="8" t="s">
        <v>21</v>
      </c>
      <c r="H1685" s="8" t="s">
        <v>42</v>
      </c>
      <c r="I1685" s="8" t="s">
        <v>45</v>
      </c>
      <c r="J1685" s="8" t="s">
        <v>36</v>
      </c>
      <c r="K1685" s="8" t="s">
        <v>51</v>
      </c>
      <c r="L1685" s="8" t="s">
        <v>52</v>
      </c>
      <c r="M1685" s="7">
        <v>4</v>
      </c>
      <c r="N1685" s="2">
        <v>50.96</v>
      </c>
      <c r="O1685" s="9">
        <v>0.1</v>
      </c>
      <c r="P1685" s="2">
        <v>22.14</v>
      </c>
      <c r="Q1685" s="2">
        <f t="shared" si="104"/>
        <v>183.45600000000002</v>
      </c>
      <c r="R1685" s="2">
        <f t="shared" si="105"/>
        <v>88.56</v>
      </c>
      <c r="S1685" s="2">
        <f t="shared" si="106"/>
        <v>94.896000000000015</v>
      </c>
      <c r="T1685" s="6">
        <f t="shared" si="107"/>
        <v>0.51726844583987441</v>
      </c>
    </row>
    <row r="1686" spans="1:20" ht="15.6" x14ac:dyDescent="0.3">
      <c r="A1686" s="3" t="s">
        <v>1755</v>
      </c>
      <c r="B1686" s="4">
        <v>46034</v>
      </c>
      <c r="C1686" s="5">
        <f>YEAR(SalesData[[#This Row],[Order Date]])</f>
        <v>2026</v>
      </c>
      <c r="D1686" s="6" t="str">
        <f>"Q"&amp;ROUNDUP(MONTH(SalesData[[#This Row],[Order Date]])/3,0)</f>
        <v>Q1</v>
      </c>
      <c r="E1686" s="7">
        <f>MONTH(SalesData[[#This Row],[Order Date]])</f>
        <v>1</v>
      </c>
      <c r="F1686" s="6" t="str">
        <f>TEXT(SalesData[[#This Row],[Order Date]],"mmm")</f>
        <v>Jan</v>
      </c>
      <c r="G1686" s="8" t="s">
        <v>54</v>
      </c>
      <c r="H1686" s="8" t="s">
        <v>112</v>
      </c>
      <c r="I1686" s="8" t="s">
        <v>30</v>
      </c>
      <c r="J1686" s="8" t="s">
        <v>24</v>
      </c>
      <c r="K1686" s="8" t="s">
        <v>25</v>
      </c>
      <c r="L1686" s="8" t="s">
        <v>49</v>
      </c>
      <c r="M1686" s="7">
        <v>2</v>
      </c>
      <c r="N1686" s="2">
        <v>72.239999999999995</v>
      </c>
      <c r="O1686" s="9">
        <v>0</v>
      </c>
      <c r="P1686" s="2">
        <v>32.94</v>
      </c>
      <c r="Q1686" s="2">
        <f t="shared" si="104"/>
        <v>144.47999999999999</v>
      </c>
      <c r="R1686" s="2">
        <f t="shared" si="105"/>
        <v>65.88</v>
      </c>
      <c r="S1686" s="2">
        <f t="shared" si="106"/>
        <v>78.599999999999994</v>
      </c>
      <c r="T1686" s="6">
        <f t="shared" si="107"/>
        <v>0.54401993355481726</v>
      </c>
    </row>
    <row r="1687" spans="1:20" ht="15.6" x14ac:dyDescent="0.3">
      <c r="A1687" s="3" t="s">
        <v>1756</v>
      </c>
      <c r="B1687" s="4">
        <v>46195</v>
      </c>
      <c r="C1687" s="5">
        <f>YEAR(SalesData[[#This Row],[Order Date]])</f>
        <v>2026</v>
      </c>
      <c r="D1687" s="6" t="str">
        <f>"Q"&amp;ROUNDUP(MONTH(SalesData[[#This Row],[Order Date]])/3,0)</f>
        <v>Q2</v>
      </c>
      <c r="E1687" s="7">
        <f>MONTH(SalesData[[#This Row],[Order Date]])</f>
        <v>6</v>
      </c>
      <c r="F1687" s="6" t="str">
        <f>TEXT(SalesData[[#This Row],[Order Date]],"mmm")</f>
        <v>Jun</v>
      </c>
      <c r="G1687" s="8" t="s">
        <v>61</v>
      </c>
      <c r="H1687" s="8" t="s">
        <v>76</v>
      </c>
      <c r="I1687" s="8" t="s">
        <v>23</v>
      </c>
      <c r="J1687" s="8" t="s">
        <v>24</v>
      </c>
      <c r="K1687" s="8" t="s">
        <v>32</v>
      </c>
      <c r="L1687" s="8" t="s">
        <v>46</v>
      </c>
      <c r="M1687" s="7">
        <v>1</v>
      </c>
      <c r="N1687" s="2">
        <v>164.99</v>
      </c>
      <c r="O1687" s="9">
        <v>0.1</v>
      </c>
      <c r="P1687" s="2">
        <v>86.6</v>
      </c>
      <c r="Q1687" s="2">
        <f t="shared" si="104"/>
        <v>148.49100000000001</v>
      </c>
      <c r="R1687" s="2">
        <f t="shared" si="105"/>
        <v>86.6</v>
      </c>
      <c r="S1687" s="2">
        <f t="shared" si="106"/>
        <v>61.89100000000002</v>
      </c>
      <c r="T1687" s="6">
        <f t="shared" si="107"/>
        <v>0.41679967136055396</v>
      </c>
    </row>
    <row r="1688" spans="1:20" ht="15.6" x14ac:dyDescent="0.3">
      <c r="A1688" s="3" t="s">
        <v>1757</v>
      </c>
      <c r="B1688" s="4">
        <v>46063</v>
      </c>
      <c r="C1688" s="5">
        <f>YEAR(SalesData[[#This Row],[Order Date]])</f>
        <v>2026</v>
      </c>
      <c r="D1688" s="6" t="str">
        <f>"Q"&amp;ROUNDUP(MONTH(SalesData[[#This Row],[Order Date]])/3,0)</f>
        <v>Q1</v>
      </c>
      <c r="E1688" s="7">
        <f>MONTH(SalesData[[#This Row],[Order Date]])</f>
        <v>2</v>
      </c>
      <c r="F1688" s="6" t="str">
        <f>TEXT(SalesData[[#This Row],[Order Date]],"mmm")</f>
        <v>Feb</v>
      </c>
      <c r="G1688" s="8" t="s">
        <v>21</v>
      </c>
      <c r="H1688" s="8" t="s">
        <v>89</v>
      </c>
      <c r="I1688" s="8" t="s">
        <v>48</v>
      </c>
      <c r="J1688" s="8" t="s">
        <v>24</v>
      </c>
      <c r="K1688" s="8" t="s">
        <v>51</v>
      </c>
      <c r="L1688" s="8" t="s">
        <v>95</v>
      </c>
      <c r="M1688" s="7">
        <v>1</v>
      </c>
      <c r="N1688" s="2">
        <v>81.44</v>
      </c>
      <c r="O1688" s="9">
        <v>0.05</v>
      </c>
      <c r="P1688" s="2">
        <v>43.9</v>
      </c>
      <c r="Q1688" s="2">
        <f t="shared" si="104"/>
        <v>77.367999999999995</v>
      </c>
      <c r="R1688" s="2">
        <f t="shared" si="105"/>
        <v>43.9</v>
      </c>
      <c r="S1688" s="2">
        <f t="shared" si="106"/>
        <v>33.467999999999996</v>
      </c>
      <c r="T1688" s="6">
        <f t="shared" si="107"/>
        <v>0.43258194602419603</v>
      </c>
    </row>
    <row r="1689" spans="1:20" ht="15.6" x14ac:dyDescent="0.3">
      <c r="A1689" s="3" t="s">
        <v>1758</v>
      </c>
      <c r="B1689" s="4">
        <v>46101</v>
      </c>
      <c r="C1689" s="5">
        <f>YEAR(SalesData[[#This Row],[Order Date]])</f>
        <v>2026</v>
      </c>
      <c r="D1689" s="6" t="str">
        <f>"Q"&amp;ROUNDUP(MONTH(SalesData[[#This Row],[Order Date]])/3,0)</f>
        <v>Q1</v>
      </c>
      <c r="E1689" s="7">
        <f>MONTH(SalesData[[#This Row],[Order Date]])</f>
        <v>3</v>
      </c>
      <c r="F1689" s="6" t="str">
        <f>TEXT(SalesData[[#This Row],[Order Date]],"mmm")</f>
        <v>Mar</v>
      </c>
      <c r="G1689" s="8" t="s">
        <v>54</v>
      </c>
      <c r="H1689" s="8" t="s">
        <v>112</v>
      </c>
      <c r="I1689" s="8" t="s">
        <v>30</v>
      </c>
      <c r="J1689" s="8" t="s">
        <v>24</v>
      </c>
      <c r="K1689" s="8" t="s">
        <v>98</v>
      </c>
      <c r="L1689" s="8" t="s">
        <v>99</v>
      </c>
      <c r="M1689" s="7">
        <v>1</v>
      </c>
      <c r="N1689" s="2">
        <v>120.63</v>
      </c>
      <c r="O1689" s="9">
        <v>0</v>
      </c>
      <c r="P1689" s="2">
        <v>70.28</v>
      </c>
      <c r="Q1689" s="2">
        <f t="shared" si="104"/>
        <v>120.63</v>
      </c>
      <c r="R1689" s="2">
        <f t="shared" si="105"/>
        <v>70.28</v>
      </c>
      <c r="S1689" s="2">
        <f t="shared" si="106"/>
        <v>50.349999999999994</v>
      </c>
      <c r="T1689" s="6">
        <f t="shared" si="107"/>
        <v>0.41739202520102792</v>
      </c>
    </row>
    <row r="1690" spans="1:20" ht="15.6" x14ac:dyDescent="0.3">
      <c r="A1690" s="3" t="s">
        <v>1759</v>
      </c>
      <c r="B1690" s="4">
        <v>46113</v>
      </c>
      <c r="C1690" s="5">
        <f>YEAR(SalesData[[#This Row],[Order Date]])</f>
        <v>2026</v>
      </c>
      <c r="D1690" s="6" t="str">
        <f>"Q"&amp;ROUNDUP(MONTH(SalesData[[#This Row],[Order Date]])/3,0)</f>
        <v>Q2</v>
      </c>
      <c r="E1690" s="7">
        <f>MONTH(SalesData[[#This Row],[Order Date]])</f>
        <v>4</v>
      </c>
      <c r="F1690" s="6" t="str">
        <f>TEXT(SalesData[[#This Row],[Order Date]],"mmm")</f>
        <v>Apr</v>
      </c>
      <c r="G1690" s="8" t="s">
        <v>54</v>
      </c>
      <c r="H1690" s="8" t="s">
        <v>92</v>
      </c>
      <c r="I1690" s="8" t="s">
        <v>30</v>
      </c>
      <c r="J1690" s="8" t="s">
        <v>31</v>
      </c>
      <c r="K1690" s="8" t="s">
        <v>39</v>
      </c>
      <c r="L1690" s="8" t="s">
        <v>67</v>
      </c>
      <c r="M1690" s="7">
        <v>2</v>
      </c>
      <c r="N1690" s="2">
        <v>125.35</v>
      </c>
      <c r="O1690" s="9">
        <v>0.15</v>
      </c>
      <c r="P1690" s="2">
        <v>60.73</v>
      </c>
      <c r="Q1690" s="2">
        <f t="shared" si="104"/>
        <v>213.095</v>
      </c>
      <c r="R1690" s="2">
        <f t="shared" si="105"/>
        <v>121.46</v>
      </c>
      <c r="S1690" s="2">
        <f t="shared" si="106"/>
        <v>91.635000000000005</v>
      </c>
      <c r="T1690" s="6">
        <f t="shared" si="107"/>
        <v>0.43001947488209485</v>
      </c>
    </row>
    <row r="1691" spans="1:20" ht="15.6" x14ac:dyDescent="0.3">
      <c r="A1691" s="3" t="s">
        <v>1760</v>
      </c>
      <c r="B1691" s="4">
        <v>46099</v>
      </c>
      <c r="C1691" s="5">
        <f>YEAR(SalesData[[#This Row],[Order Date]])</f>
        <v>2026</v>
      </c>
      <c r="D1691" s="6" t="str">
        <f>"Q"&amp;ROUNDUP(MONTH(SalesData[[#This Row],[Order Date]])/3,0)</f>
        <v>Q1</v>
      </c>
      <c r="E1691" s="7">
        <f>MONTH(SalesData[[#This Row],[Order Date]])</f>
        <v>3</v>
      </c>
      <c r="F1691" s="6" t="str">
        <f>TEXT(SalesData[[#This Row],[Order Date]],"mmm")</f>
        <v>Mar</v>
      </c>
      <c r="G1691" s="8" t="s">
        <v>28</v>
      </c>
      <c r="H1691" s="8" t="s">
        <v>35</v>
      </c>
      <c r="I1691" s="8" t="s">
        <v>30</v>
      </c>
      <c r="J1691" s="8" t="s">
        <v>36</v>
      </c>
      <c r="K1691" s="8" t="s">
        <v>98</v>
      </c>
      <c r="L1691" s="8" t="s">
        <v>122</v>
      </c>
      <c r="M1691" s="7">
        <v>3</v>
      </c>
      <c r="N1691" s="2">
        <v>36.32</v>
      </c>
      <c r="O1691" s="9">
        <v>0</v>
      </c>
      <c r="P1691" s="2">
        <v>14.18</v>
      </c>
      <c r="Q1691" s="2">
        <f t="shared" si="104"/>
        <v>108.96000000000001</v>
      </c>
      <c r="R1691" s="2">
        <f t="shared" si="105"/>
        <v>42.54</v>
      </c>
      <c r="S1691" s="2">
        <f t="shared" si="106"/>
        <v>66.420000000000016</v>
      </c>
      <c r="T1691" s="6">
        <f t="shared" si="107"/>
        <v>0.60958149779735693</v>
      </c>
    </row>
    <row r="1692" spans="1:20" ht="15.6" x14ac:dyDescent="0.3">
      <c r="A1692" s="3" t="s">
        <v>1761</v>
      </c>
      <c r="B1692" s="4">
        <v>46367</v>
      </c>
      <c r="C1692" s="5">
        <f>YEAR(SalesData[[#This Row],[Order Date]])</f>
        <v>2026</v>
      </c>
      <c r="D1692" s="6" t="str">
        <f>"Q"&amp;ROUNDUP(MONTH(SalesData[[#This Row],[Order Date]])/3,0)</f>
        <v>Q4</v>
      </c>
      <c r="E1692" s="7">
        <f>MONTH(SalesData[[#This Row],[Order Date]])</f>
        <v>12</v>
      </c>
      <c r="F1692" s="6" t="str">
        <f>TEXT(SalesData[[#This Row],[Order Date]],"mmm")</f>
        <v>Dec</v>
      </c>
      <c r="G1692" s="8" t="s">
        <v>21</v>
      </c>
      <c r="H1692" s="8" t="s">
        <v>89</v>
      </c>
      <c r="I1692" s="8" t="s">
        <v>30</v>
      </c>
      <c r="J1692" s="8" t="s">
        <v>31</v>
      </c>
      <c r="K1692" s="8" t="s">
        <v>32</v>
      </c>
      <c r="L1692" s="8" t="s">
        <v>33</v>
      </c>
      <c r="M1692" s="7">
        <v>1</v>
      </c>
      <c r="N1692" s="2">
        <v>35.81</v>
      </c>
      <c r="O1692" s="9">
        <v>0</v>
      </c>
      <c r="P1692" s="2">
        <v>13.28</v>
      </c>
      <c r="Q1692" s="2">
        <f t="shared" si="104"/>
        <v>35.81</v>
      </c>
      <c r="R1692" s="2">
        <f t="shared" si="105"/>
        <v>13.28</v>
      </c>
      <c r="S1692" s="2">
        <f t="shared" si="106"/>
        <v>22.53</v>
      </c>
      <c r="T1692" s="6">
        <f t="shared" si="107"/>
        <v>0.62915386763473891</v>
      </c>
    </row>
    <row r="1693" spans="1:20" ht="15.6" x14ac:dyDescent="0.3">
      <c r="A1693" s="3" t="s">
        <v>1762</v>
      </c>
      <c r="B1693" s="4">
        <v>46270</v>
      </c>
      <c r="C1693" s="5">
        <f>YEAR(SalesData[[#This Row],[Order Date]])</f>
        <v>2026</v>
      </c>
      <c r="D1693" s="6" t="str">
        <f>"Q"&amp;ROUNDUP(MONTH(SalesData[[#This Row],[Order Date]])/3,0)</f>
        <v>Q3</v>
      </c>
      <c r="E1693" s="7">
        <f>MONTH(SalesData[[#This Row],[Order Date]])</f>
        <v>9</v>
      </c>
      <c r="F1693" s="6" t="str">
        <f>TEXT(SalesData[[#This Row],[Order Date]],"mmm")</f>
        <v>Sep</v>
      </c>
      <c r="G1693" s="8" t="s">
        <v>54</v>
      </c>
      <c r="H1693" s="8" t="s">
        <v>57</v>
      </c>
      <c r="I1693" s="8" t="s">
        <v>23</v>
      </c>
      <c r="J1693" s="8" t="s">
        <v>24</v>
      </c>
      <c r="K1693" s="8" t="s">
        <v>98</v>
      </c>
      <c r="L1693" s="8" t="s">
        <v>131</v>
      </c>
      <c r="M1693" s="7">
        <v>2</v>
      </c>
      <c r="N1693" s="2">
        <v>40.49</v>
      </c>
      <c r="O1693" s="9">
        <v>0.15</v>
      </c>
      <c r="P1693" s="2">
        <v>14.32</v>
      </c>
      <c r="Q1693" s="2">
        <f t="shared" si="104"/>
        <v>68.832999999999998</v>
      </c>
      <c r="R1693" s="2">
        <f t="shared" si="105"/>
        <v>28.64</v>
      </c>
      <c r="S1693" s="2">
        <f t="shared" si="106"/>
        <v>40.192999999999998</v>
      </c>
      <c r="T1693" s="6">
        <f t="shared" si="107"/>
        <v>0.58392050324698908</v>
      </c>
    </row>
    <row r="1694" spans="1:20" ht="15.6" x14ac:dyDescent="0.3">
      <c r="A1694" s="3" t="s">
        <v>1763</v>
      </c>
      <c r="B1694" s="4">
        <v>46320</v>
      </c>
      <c r="C1694" s="5">
        <f>YEAR(SalesData[[#This Row],[Order Date]])</f>
        <v>2026</v>
      </c>
      <c r="D1694" s="6" t="str">
        <f>"Q"&amp;ROUNDUP(MONTH(SalesData[[#This Row],[Order Date]])/3,0)</f>
        <v>Q4</v>
      </c>
      <c r="E1694" s="7">
        <f>MONTH(SalesData[[#This Row],[Order Date]])</f>
        <v>10</v>
      </c>
      <c r="F1694" s="6" t="str">
        <f>TEXT(SalesData[[#This Row],[Order Date]],"mmm")</f>
        <v>Oct</v>
      </c>
      <c r="G1694" s="8" t="s">
        <v>54</v>
      </c>
      <c r="H1694" s="8" t="s">
        <v>82</v>
      </c>
      <c r="I1694" s="8" t="s">
        <v>23</v>
      </c>
      <c r="J1694" s="8" t="s">
        <v>31</v>
      </c>
      <c r="K1694" s="8" t="s">
        <v>39</v>
      </c>
      <c r="L1694" s="8" t="s">
        <v>106</v>
      </c>
      <c r="M1694" s="7">
        <v>3</v>
      </c>
      <c r="N1694" s="2">
        <v>82.75</v>
      </c>
      <c r="O1694" s="9">
        <v>0.05</v>
      </c>
      <c r="P1694" s="2">
        <v>38.53</v>
      </c>
      <c r="Q1694" s="2">
        <f t="shared" si="104"/>
        <v>235.83749999999998</v>
      </c>
      <c r="R1694" s="2">
        <f t="shared" si="105"/>
        <v>115.59</v>
      </c>
      <c r="S1694" s="2">
        <f t="shared" si="106"/>
        <v>120.24749999999997</v>
      </c>
      <c r="T1694" s="6">
        <f t="shared" si="107"/>
        <v>0.50987438384480832</v>
      </c>
    </row>
    <row r="1695" spans="1:20" ht="15.6" x14ac:dyDescent="0.3">
      <c r="A1695" s="3" t="s">
        <v>1764</v>
      </c>
      <c r="B1695" s="4">
        <v>46177</v>
      </c>
      <c r="C1695" s="5">
        <f>YEAR(SalesData[[#This Row],[Order Date]])</f>
        <v>2026</v>
      </c>
      <c r="D1695" s="6" t="str">
        <f>"Q"&amp;ROUNDUP(MONTH(SalesData[[#This Row],[Order Date]])/3,0)</f>
        <v>Q2</v>
      </c>
      <c r="E1695" s="7">
        <f>MONTH(SalesData[[#This Row],[Order Date]])</f>
        <v>6</v>
      </c>
      <c r="F1695" s="6" t="str">
        <f>TEXT(SalesData[[#This Row],[Order Date]],"mmm")</f>
        <v>Jun</v>
      </c>
      <c r="G1695" s="8" t="s">
        <v>21</v>
      </c>
      <c r="H1695" s="8" t="s">
        <v>89</v>
      </c>
      <c r="I1695" s="8" t="s">
        <v>30</v>
      </c>
      <c r="J1695" s="8" t="s">
        <v>24</v>
      </c>
      <c r="K1695" s="8" t="s">
        <v>98</v>
      </c>
      <c r="L1695" s="8" t="s">
        <v>99</v>
      </c>
      <c r="M1695" s="7">
        <v>3</v>
      </c>
      <c r="N1695" s="2">
        <v>126.22</v>
      </c>
      <c r="O1695" s="9">
        <v>0</v>
      </c>
      <c r="P1695" s="2">
        <v>69.599999999999994</v>
      </c>
      <c r="Q1695" s="2">
        <f t="shared" si="104"/>
        <v>378.65999999999997</v>
      </c>
      <c r="R1695" s="2">
        <f t="shared" si="105"/>
        <v>208.79999999999998</v>
      </c>
      <c r="S1695" s="2">
        <f t="shared" si="106"/>
        <v>169.85999999999999</v>
      </c>
      <c r="T1695" s="6">
        <f t="shared" si="107"/>
        <v>0.4485818412295991</v>
      </c>
    </row>
    <row r="1696" spans="1:20" ht="15.6" x14ac:dyDescent="0.3">
      <c r="A1696" s="3" t="s">
        <v>1765</v>
      </c>
      <c r="B1696" s="4">
        <v>46037</v>
      </c>
      <c r="C1696" s="5">
        <f>YEAR(SalesData[[#This Row],[Order Date]])</f>
        <v>2026</v>
      </c>
      <c r="D1696" s="6" t="str">
        <f>"Q"&amp;ROUNDUP(MONTH(SalesData[[#This Row],[Order Date]])/3,0)</f>
        <v>Q1</v>
      </c>
      <c r="E1696" s="7">
        <f>MONTH(SalesData[[#This Row],[Order Date]])</f>
        <v>1</v>
      </c>
      <c r="F1696" s="6" t="str">
        <f>TEXT(SalesData[[#This Row],[Order Date]],"mmm")</f>
        <v>Jan</v>
      </c>
      <c r="G1696" s="8" t="s">
        <v>54</v>
      </c>
      <c r="H1696" s="8" t="s">
        <v>57</v>
      </c>
      <c r="I1696" s="8" t="s">
        <v>30</v>
      </c>
      <c r="J1696" s="8" t="s">
        <v>36</v>
      </c>
      <c r="K1696" s="8" t="s">
        <v>32</v>
      </c>
      <c r="L1696" s="8" t="s">
        <v>33</v>
      </c>
      <c r="M1696" s="7">
        <v>2</v>
      </c>
      <c r="N1696" s="2">
        <v>37.090000000000003</v>
      </c>
      <c r="O1696" s="9">
        <v>0</v>
      </c>
      <c r="P1696" s="2">
        <v>13.29</v>
      </c>
      <c r="Q1696" s="2">
        <f t="shared" si="104"/>
        <v>74.180000000000007</v>
      </c>
      <c r="R1696" s="2">
        <f t="shared" si="105"/>
        <v>26.58</v>
      </c>
      <c r="S1696" s="2">
        <f t="shared" si="106"/>
        <v>47.600000000000009</v>
      </c>
      <c r="T1696" s="6">
        <f t="shared" si="107"/>
        <v>0.64168239417632789</v>
      </c>
    </row>
    <row r="1697" spans="1:20" ht="15.6" x14ac:dyDescent="0.3">
      <c r="A1697" s="3" t="s">
        <v>1766</v>
      </c>
      <c r="B1697" s="4">
        <v>46346</v>
      </c>
      <c r="C1697" s="5">
        <f>YEAR(SalesData[[#This Row],[Order Date]])</f>
        <v>2026</v>
      </c>
      <c r="D1697" s="6" t="str">
        <f>"Q"&amp;ROUNDUP(MONTH(SalesData[[#This Row],[Order Date]])/3,0)</f>
        <v>Q4</v>
      </c>
      <c r="E1697" s="7">
        <f>MONTH(SalesData[[#This Row],[Order Date]])</f>
        <v>11</v>
      </c>
      <c r="F1697" s="6" t="str">
        <f>TEXT(SalesData[[#This Row],[Order Date]],"mmm")</f>
        <v>Nov</v>
      </c>
      <c r="G1697" s="8" t="s">
        <v>54</v>
      </c>
      <c r="H1697" s="8" t="s">
        <v>82</v>
      </c>
      <c r="I1697" s="8" t="s">
        <v>45</v>
      </c>
      <c r="J1697" s="8" t="s">
        <v>36</v>
      </c>
      <c r="K1697" s="8" t="s">
        <v>98</v>
      </c>
      <c r="L1697" s="8" t="s">
        <v>103</v>
      </c>
      <c r="M1697" s="7">
        <v>5</v>
      </c>
      <c r="N1697" s="2">
        <v>51.36</v>
      </c>
      <c r="O1697" s="9">
        <v>0.1</v>
      </c>
      <c r="P1697" s="2">
        <v>22.45</v>
      </c>
      <c r="Q1697" s="2">
        <f t="shared" si="104"/>
        <v>231.12</v>
      </c>
      <c r="R1697" s="2">
        <f t="shared" si="105"/>
        <v>112.25</v>
      </c>
      <c r="S1697" s="2">
        <f t="shared" si="106"/>
        <v>118.87</v>
      </c>
      <c r="T1697" s="6">
        <f t="shared" si="107"/>
        <v>0.51432156455520939</v>
      </c>
    </row>
    <row r="1698" spans="1:20" ht="15.6" x14ac:dyDescent="0.3">
      <c r="A1698" s="3" t="s">
        <v>1767</v>
      </c>
      <c r="B1698" s="4">
        <v>46137</v>
      </c>
      <c r="C1698" s="5">
        <f>YEAR(SalesData[[#This Row],[Order Date]])</f>
        <v>2026</v>
      </c>
      <c r="D1698" s="6" t="str">
        <f>"Q"&amp;ROUNDUP(MONTH(SalesData[[#This Row],[Order Date]])/3,0)</f>
        <v>Q2</v>
      </c>
      <c r="E1698" s="7">
        <f>MONTH(SalesData[[#This Row],[Order Date]])</f>
        <v>4</v>
      </c>
      <c r="F1698" s="6" t="str">
        <f>TEXT(SalesData[[#This Row],[Order Date]],"mmm")</f>
        <v>Apr</v>
      </c>
      <c r="G1698" s="8" t="s">
        <v>21</v>
      </c>
      <c r="H1698" s="8" t="s">
        <v>89</v>
      </c>
      <c r="I1698" s="8" t="s">
        <v>48</v>
      </c>
      <c r="J1698" s="8" t="s">
        <v>31</v>
      </c>
      <c r="K1698" s="8" t="s">
        <v>25</v>
      </c>
      <c r="L1698" s="8" t="s">
        <v>74</v>
      </c>
      <c r="M1698" s="7">
        <v>1</v>
      </c>
      <c r="N1698" s="2">
        <v>92.91</v>
      </c>
      <c r="O1698" s="9">
        <v>0.05</v>
      </c>
      <c r="P1698" s="2">
        <v>46</v>
      </c>
      <c r="Q1698" s="2">
        <f t="shared" si="104"/>
        <v>88.264499999999998</v>
      </c>
      <c r="R1698" s="2">
        <f t="shared" si="105"/>
        <v>46</v>
      </c>
      <c r="S1698" s="2">
        <f t="shared" si="106"/>
        <v>42.264499999999998</v>
      </c>
      <c r="T1698" s="6">
        <f t="shared" si="107"/>
        <v>0.4788391709010984</v>
      </c>
    </row>
    <row r="1699" spans="1:20" ht="15.6" x14ac:dyDescent="0.3">
      <c r="A1699" s="3" t="s">
        <v>1768</v>
      </c>
      <c r="B1699" s="4">
        <v>46184</v>
      </c>
      <c r="C1699" s="5">
        <f>YEAR(SalesData[[#This Row],[Order Date]])</f>
        <v>2026</v>
      </c>
      <c r="D1699" s="6" t="str">
        <f>"Q"&amp;ROUNDUP(MONTH(SalesData[[#This Row],[Order Date]])/3,0)</f>
        <v>Q2</v>
      </c>
      <c r="E1699" s="7">
        <f>MONTH(SalesData[[#This Row],[Order Date]])</f>
        <v>6</v>
      </c>
      <c r="F1699" s="6" t="str">
        <f>TEXT(SalesData[[#This Row],[Order Date]],"mmm")</f>
        <v>Jun</v>
      </c>
      <c r="G1699" s="8" t="s">
        <v>21</v>
      </c>
      <c r="H1699" s="8" t="s">
        <v>89</v>
      </c>
      <c r="I1699" s="8" t="s">
        <v>30</v>
      </c>
      <c r="J1699" s="8" t="s">
        <v>36</v>
      </c>
      <c r="K1699" s="8" t="s">
        <v>39</v>
      </c>
      <c r="L1699" s="8" t="s">
        <v>67</v>
      </c>
      <c r="M1699" s="7">
        <v>2</v>
      </c>
      <c r="N1699" s="2">
        <v>121.19</v>
      </c>
      <c r="O1699" s="9">
        <v>0.05</v>
      </c>
      <c r="P1699" s="2">
        <v>58.91</v>
      </c>
      <c r="Q1699" s="2">
        <f t="shared" si="104"/>
        <v>230.261</v>
      </c>
      <c r="R1699" s="2">
        <f t="shared" si="105"/>
        <v>117.82</v>
      </c>
      <c r="S1699" s="2">
        <f t="shared" si="106"/>
        <v>112.441</v>
      </c>
      <c r="T1699" s="6">
        <f t="shared" si="107"/>
        <v>0.48831977625390321</v>
      </c>
    </row>
    <row r="1700" spans="1:20" ht="15.6" x14ac:dyDescent="0.3">
      <c r="A1700" s="3" t="s">
        <v>1769</v>
      </c>
      <c r="B1700" s="4">
        <v>46252</v>
      </c>
      <c r="C1700" s="5">
        <f>YEAR(SalesData[[#This Row],[Order Date]])</f>
        <v>2026</v>
      </c>
      <c r="D1700" s="6" t="str">
        <f>"Q"&amp;ROUNDUP(MONTH(SalesData[[#This Row],[Order Date]])/3,0)</f>
        <v>Q3</v>
      </c>
      <c r="E1700" s="7">
        <f>MONTH(SalesData[[#This Row],[Order Date]])</f>
        <v>8</v>
      </c>
      <c r="F1700" s="6" t="str">
        <f>TEXT(SalesData[[#This Row],[Order Date]],"mmm")</f>
        <v>Aug</v>
      </c>
      <c r="G1700" s="8" t="s">
        <v>54</v>
      </c>
      <c r="H1700" s="8" t="s">
        <v>92</v>
      </c>
      <c r="I1700" s="8" t="s">
        <v>45</v>
      </c>
      <c r="J1700" s="8" t="s">
        <v>36</v>
      </c>
      <c r="K1700" s="8" t="s">
        <v>51</v>
      </c>
      <c r="L1700" s="8" t="s">
        <v>58</v>
      </c>
      <c r="M1700" s="7">
        <v>5</v>
      </c>
      <c r="N1700" s="2">
        <v>100.48</v>
      </c>
      <c r="O1700" s="9">
        <v>0.1</v>
      </c>
      <c r="P1700" s="2">
        <v>49.67</v>
      </c>
      <c r="Q1700" s="2">
        <f t="shared" si="104"/>
        <v>452.16</v>
      </c>
      <c r="R1700" s="2">
        <f t="shared" si="105"/>
        <v>248.35000000000002</v>
      </c>
      <c r="S1700" s="2">
        <f t="shared" si="106"/>
        <v>203.81</v>
      </c>
      <c r="T1700" s="6">
        <f t="shared" si="107"/>
        <v>0.45074752300070769</v>
      </c>
    </row>
    <row r="1701" spans="1:20" ht="15.6" x14ac:dyDescent="0.3">
      <c r="A1701" s="3" t="s">
        <v>1770</v>
      </c>
      <c r="B1701" s="4">
        <v>46276</v>
      </c>
      <c r="C1701" s="5">
        <f>YEAR(SalesData[[#This Row],[Order Date]])</f>
        <v>2026</v>
      </c>
      <c r="D1701" s="6" t="str">
        <f>"Q"&amp;ROUNDUP(MONTH(SalesData[[#This Row],[Order Date]])/3,0)</f>
        <v>Q3</v>
      </c>
      <c r="E1701" s="7">
        <f>MONTH(SalesData[[#This Row],[Order Date]])</f>
        <v>9</v>
      </c>
      <c r="F1701" s="6" t="str">
        <f>TEXT(SalesData[[#This Row],[Order Date]],"mmm")</f>
        <v>Sep</v>
      </c>
      <c r="G1701" s="8" t="s">
        <v>61</v>
      </c>
      <c r="H1701" s="8" t="s">
        <v>69</v>
      </c>
      <c r="I1701" s="8" t="s">
        <v>23</v>
      </c>
      <c r="J1701" s="8" t="s">
        <v>31</v>
      </c>
      <c r="K1701" s="8" t="s">
        <v>32</v>
      </c>
      <c r="L1701" s="8" t="s">
        <v>33</v>
      </c>
      <c r="M1701" s="7">
        <v>2</v>
      </c>
      <c r="N1701" s="2">
        <v>37.03</v>
      </c>
      <c r="O1701" s="9">
        <v>0.1</v>
      </c>
      <c r="P1701" s="2">
        <v>13.46</v>
      </c>
      <c r="Q1701" s="2">
        <f t="shared" si="104"/>
        <v>66.654000000000011</v>
      </c>
      <c r="R1701" s="2">
        <f t="shared" si="105"/>
        <v>26.92</v>
      </c>
      <c r="S1701" s="2">
        <f t="shared" si="106"/>
        <v>39.734000000000009</v>
      </c>
      <c r="T1701" s="6">
        <f t="shared" si="107"/>
        <v>0.59612326342004984</v>
      </c>
    </row>
    <row r="1702" spans="1:20" ht="15.6" x14ac:dyDescent="0.3">
      <c r="A1702" s="3" t="s">
        <v>1771</v>
      </c>
      <c r="B1702" s="4">
        <v>46329</v>
      </c>
      <c r="C1702" s="5">
        <f>YEAR(SalesData[[#This Row],[Order Date]])</f>
        <v>2026</v>
      </c>
      <c r="D1702" s="6" t="str">
        <f>"Q"&amp;ROUNDUP(MONTH(SalesData[[#This Row],[Order Date]])/3,0)</f>
        <v>Q4</v>
      </c>
      <c r="E1702" s="7">
        <f>MONTH(SalesData[[#This Row],[Order Date]])</f>
        <v>11</v>
      </c>
      <c r="F1702" s="6" t="str">
        <f>TEXT(SalesData[[#This Row],[Order Date]],"mmm")</f>
        <v>Nov</v>
      </c>
      <c r="G1702" s="8" t="s">
        <v>54</v>
      </c>
      <c r="H1702" s="8" t="s">
        <v>57</v>
      </c>
      <c r="I1702" s="8" t="s">
        <v>30</v>
      </c>
      <c r="J1702" s="8" t="s">
        <v>24</v>
      </c>
      <c r="K1702" s="8" t="s">
        <v>25</v>
      </c>
      <c r="L1702" s="8" t="s">
        <v>26</v>
      </c>
      <c r="M1702" s="7">
        <v>4</v>
      </c>
      <c r="N1702" s="2">
        <v>154.46</v>
      </c>
      <c r="O1702" s="9">
        <v>0.05</v>
      </c>
      <c r="P1702" s="2">
        <v>80.48</v>
      </c>
      <c r="Q1702" s="2">
        <f t="shared" si="104"/>
        <v>586.94799999999998</v>
      </c>
      <c r="R1702" s="2">
        <f t="shared" si="105"/>
        <v>321.92</v>
      </c>
      <c r="S1702" s="2">
        <f t="shared" si="106"/>
        <v>265.02799999999996</v>
      </c>
      <c r="T1702" s="6">
        <f t="shared" si="107"/>
        <v>0.45153574081519993</v>
      </c>
    </row>
    <row r="1703" spans="1:20" ht="15.6" x14ac:dyDescent="0.3">
      <c r="A1703" s="3" t="s">
        <v>1772</v>
      </c>
      <c r="B1703" s="4">
        <v>46256</v>
      </c>
      <c r="C1703" s="5">
        <f>YEAR(SalesData[[#This Row],[Order Date]])</f>
        <v>2026</v>
      </c>
      <c r="D1703" s="6" t="str">
        <f>"Q"&amp;ROUNDUP(MONTH(SalesData[[#This Row],[Order Date]])/3,0)</f>
        <v>Q3</v>
      </c>
      <c r="E1703" s="7">
        <f>MONTH(SalesData[[#This Row],[Order Date]])</f>
        <v>8</v>
      </c>
      <c r="F1703" s="6" t="str">
        <f>TEXT(SalesData[[#This Row],[Order Date]],"mmm")</f>
        <v>Aug</v>
      </c>
      <c r="G1703" s="8" t="s">
        <v>61</v>
      </c>
      <c r="H1703" s="8" t="s">
        <v>69</v>
      </c>
      <c r="I1703" s="8" t="s">
        <v>30</v>
      </c>
      <c r="J1703" s="8" t="s">
        <v>36</v>
      </c>
      <c r="K1703" s="8" t="s">
        <v>98</v>
      </c>
      <c r="L1703" s="8" t="s">
        <v>131</v>
      </c>
      <c r="M1703" s="7">
        <v>1</v>
      </c>
      <c r="N1703" s="2">
        <v>40.19</v>
      </c>
      <c r="O1703" s="9">
        <v>0.05</v>
      </c>
      <c r="P1703" s="2">
        <v>14.73</v>
      </c>
      <c r="Q1703" s="2">
        <f t="shared" si="104"/>
        <v>38.180499999999995</v>
      </c>
      <c r="R1703" s="2">
        <f t="shared" si="105"/>
        <v>14.73</v>
      </c>
      <c r="S1703" s="2">
        <f t="shared" si="106"/>
        <v>23.450499999999995</v>
      </c>
      <c r="T1703" s="6">
        <f t="shared" si="107"/>
        <v>0.61420096646193734</v>
      </c>
    </row>
    <row r="1704" spans="1:20" ht="15.6" x14ac:dyDescent="0.3">
      <c r="A1704" s="3" t="s">
        <v>1773</v>
      </c>
      <c r="B1704" s="4">
        <v>46134</v>
      </c>
      <c r="C1704" s="5">
        <f>YEAR(SalesData[[#This Row],[Order Date]])</f>
        <v>2026</v>
      </c>
      <c r="D1704" s="6" t="str">
        <f>"Q"&amp;ROUNDUP(MONTH(SalesData[[#This Row],[Order Date]])/3,0)</f>
        <v>Q2</v>
      </c>
      <c r="E1704" s="7">
        <f>MONTH(SalesData[[#This Row],[Order Date]])</f>
        <v>4</v>
      </c>
      <c r="F1704" s="6" t="str">
        <f>TEXT(SalesData[[#This Row],[Order Date]],"mmm")</f>
        <v>Apr</v>
      </c>
      <c r="G1704" s="8" t="s">
        <v>21</v>
      </c>
      <c r="H1704" s="8" t="s">
        <v>44</v>
      </c>
      <c r="I1704" s="8" t="s">
        <v>23</v>
      </c>
      <c r="J1704" s="8" t="s">
        <v>24</v>
      </c>
      <c r="K1704" s="8" t="s">
        <v>25</v>
      </c>
      <c r="L1704" s="8" t="s">
        <v>70</v>
      </c>
      <c r="M1704" s="7">
        <v>1</v>
      </c>
      <c r="N1704" s="2">
        <v>142.53</v>
      </c>
      <c r="O1704" s="9">
        <v>0.05</v>
      </c>
      <c r="P1704" s="2">
        <v>77.77</v>
      </c>
      <c r="Q1704" s="2">
        <f t="shared" si="104"/>
        <v>135.40350000000001</v>
      </c>
      <c r="R1704" s="2">
        <f t="shared" si="105"/>
        <v>77.77</v>
      </c>
      <c r="S1704" s="2">
        <f t="shared" si="106"/>
        <v>57.633500000000012</v>
      </c>
      <c r="T1704" s="6">
        <f t="shared" si="107"/>
        <v>0.4256426163282338</v>
      </c>
    </row>
    <row r="1705" spans="1:20" ht="15.6" x14ac:dyDescent="0.3">
      <c r="A1705" s="3" t="s">
        <v>1774</v>
      </c>
      <c r="B1705" s="4">
        <v>46171</v>
      </c>
      <c r="C1705" s="5">
        <f>YEAR(SalesData[[#This Row],[Order Date]])</f>
        <v>2026</v>
      </c>
      <c r="D1705" s="6" t="str">
        <f>"Q"&amp;ROUNDUP(MONTH(SalesData[[#This Row],[Order Date]])/3,0)</f>
        <v>Q2</v>
      </c>
      <c r="E1705" s="7">
        <f>MONTH(SalesData[[#This Row],[Order Date]])</f>
        <v>5</v>
      </c>
      <c r="F1705" s="6" t="str">
        <f>TEXT(SalesData[[#This Row],[Order Date]],"mmm")</f>
        <v>May</v>
      </c>
      <c r="G1705" s="8" t="s">
        <v>21</v>
      </c>
      <c r="H1705" s="8" t="s">
        <v>42</v>
      </c>
      <c r="I1705" s="8" t="s">
        <v>30</v>
      </c>
      <c r="J1705" s="8" t="s">
        <v>24</v>
      </c>
      <c r="K1705" s="8" t="s">
        <v>51</v>
      </c>
      <c r="L1705" s="8" t="s">
        <v>95</v>
      </c>
      <c r="M1705" s="7">
        <v>2</v>
      </c>
      <c r="N1705" s="2">
        <v>82.22</v>
      </c>
      <c r="O1705" s="9">
        <v>0.05</v>
      </c>
      <c r="P1705" s="2">
        <v>42.35</v>
      </c>
      <c r="Q1705" s="2">
        <f t="shared" si="104"/>
        <v>156.21799999999999</v>
      </c>
      <c r="R1705" s="2">
        <f t="shared" si="105"/>
        <v>84.7</v>
      </c>
      <c r="S1705" s="2">
        <f t="shared" si="106"/>
        <v>71.517999999999986</v>
      </c>
      <c r="T1705" s="6">
        <f t="shared" si="107"/>
        <v>0.45780895927485943</v>
      </c>
    </row>
    <row r="1706" spans="1:20" ht="15.6" x14ac:dyDescent="0.3">
      <c r="A1706" s="3" t="s">
        <v>1775</v>
      </c>
      <c r="B1706" s="4">
        <v>46242</v>
      </c>
      <c r="C1706" s="5">
        <f>YEAR(SalesData[[#This Row],[Order Date]])</f>
        <v>2026</v>
      </c>
      <c r="D1706" s="6" t="str">
        <f>"Q"&amp;ROUNDUP(MONTH(SalesData[[#This Row],[Order Date]])/3,0)</f>
        <v>Q3</v>
      </c>
      <c r="E1706" s="7">
        <f>MONTH(SalesData[[#This Row],[Order Date]])</f>
        <v>8</v>
      </c>
      <c r="F1706" s="6" t="str">
        <f>TEXT(SalesData[[#This Row],[Order Date]],"mmm")</f>
        <v>Aug</v>
      </c>
      <c r="G1706" s="8" t="s">
        <v>61</v>
      </c>
      <c r="H1706" s="8" t="s">
        <v>76</v>
      </c>
      <c r="I1706" s="8" t="s">
        <v>23</v>
      </c>
      <c r="J1706" s="8" t="s">
        <v>31</v>
      </c>
      <c r="K1706" s="8" t="s">
        <v>39</v>
      </c>
      <c r="L1706" s="8" t="s">
        <v>106</v>
      </c>
      <c r="M1706" s="7">
        <v>1</v>
      </c>
      <c r="N1706" s="2">
        <v>79.989999999999995</v>
      </c>
      <c r="O1706" s="9">
        <v>0.05</v>
      </c>
      <c r="P1706" s="2">
        <v>40.25</v>
      </c>
      <c r="Q1706" s="2">
        <f t="shared" si="104"/>
        <v>75.990499999999997</v>
      </c>
      <c r="R1706" s="2">
        <f t="shared" si="105"/>
        <v>40.25</v>
      </c>
      <c r="S1706" s="2">
        <f t="shared" si="106"/>
        <v>35.740499999999997</v>
      </c>
      <c r="T1706" s="6">
        <f t="shared" si="107"/>
        <v>0.47032852790809376</v>
      </c>
    </row>
    <row r="1707" spans="1:20" ht="15.6" x14ac:dyDescent="0.3">
      <c r="A1707" s="3" t="s">
        <v>1776</v>
      </c>
      <c r="B1707" s="4">
        <v>46263</v>
      </c>
      <c r="C1707" s="5">
        <f>YEAR(SalesData[[#This Row],[Order Date]])</f>
        <v>2026</v>
      </c>
      <c r="D1707" s="6" t="str">
        <f>"Q"&amp;ROUNDUP(MONTH(SalesData[[#This Row],[Order Date]])/3,0)</f>
        <v>Q3</v>
      </c>
      <c r="E1707" s="7">
        <f>MONTH(SalesData[[#This Row],[Order Date]])</f>
        <v>8</v>
      </c>
      <c r="F1707" s="6" t="str">
        <f>TEXT(SalesData[[#This Row],[Order Date]],"mmm")</f>
        <v>Aug</v>
      </c>
      <c r="G1707" s="8" t="s">
        <v>61</v>
      </c>
      <c r="H1707" s="8" t="s">
        <v>76</v>
      </c>
      <c r="I1707" s="8" t="s">
        <v>48</v>
      </c>
      <c r="J1707" s="8" t="s">
        <v>36</v>
      </c>
      <c r="K1707" s="8" t="s">
        <v>39</v>
      </c>
      <c r="L1707" s="8" t="s">
        <v>40</v>
      </c>
      <c r="M1707" s="7">
        <v>2</v>
      </c>
      <c r="N1707" s="2">
        <v>194.71</v>
      </c>
      <c r="O1707" s="9">
        <v>0.1</v>
      </c>
      <c r="P1707" s="2">
        <v>105.57</v>
      </c>
      <c r="Q1707" s="2">
        <f t="shared" si="104"/>
        <v>350.47800000000001</v>
      </c>
      <c r="R1707" s="2">
        <f t="shared" si="105"/>
        <v>211.14</v>
      </c>
      <c r="S1707" s="2">
        <f t="shared" si="106"/>
        <v>139.33800000000002</v>
      </c>
      <c r="T1707" s="6">
        <f t="shared" si="107"/>
        <v>0.39756561039494637</v>
      </c>
    </row>
    <row r="1708" spans="1:20" ht="15.6" x14ac:dyDescent="0.3">
      <c r="A1708" s="3" t="s">
        <v>1777</v>
      </c>
      <c r="B1708" s="4">
        <v>46332</v>
      </c>
      <c r="C1708" s="5">
        <f>YEAR(SalesData[[#This Row],[Order Date]])</f>
        <v>2026</v>
      </c>
      <c r="D1708" s="6" t="str">
        <f>"Q"&amp;ROUNDUP(MONTH(SalesData[[#This Row],[Order Date]])/3,0)</f>
        <v>Q4</v>
      </c>
      <c r="E1708" s="7">
        <f>MONTH(SalesData[[#This Row],[Order Date]])</f>
        <v>11</v>
      </c>
      <c r="F1708" s="6" t="str">
        <f>TEXT(SalesData[[#This Row],[Order Date]],"mmm")</f>
        <v>Nov</v>
      </c>
      <c r="G1708" s="8" t="s">
        <v>28</v>
      </c>
      <c r="H1708" s="8" t="s">
        <v>86</v>
      </c>
      <c r="I1708" s="8" t="s">
        <v>48</v>
      </c>
      <c r="J1708" s="8" t="s">
        <v>24</v>
      </c>
      <c r="K1708" s="8" t="s">
        <v>32</v>
      </c>
      <c r="L1708" s="8" t="s">
        <v>33</v>
      </c>
      <c r="M1708" s="7">
        <v>2</v>
      </c>
      <c r="N1708" s="2">
        <v>36.29</v>
      </c>
      <c r="O1708" s="9">
        <v>0.15</v>
      </c>
      <c r="P1708" s="2">
        <v>13.93</v>
      </c>
      <c r="Q1708" s="2">
        <f t="shared" si="104"/>
        <v>61.692999999999998</v>
      </c>
      <c r="R1708" s="2">
        <f t="shared" si="105"/>
        <v>27.86</v>
      </c>
      <c r="S1708" s="2">
        <f t="shared" si="106"/>
        <v>33.832999999999998</v>
      </c>
      <c r="T1708" s="6">
        <f t="shared" si="107"/>
        <v>0.54840905775371596</v>
      </c>
    </row>
    <row r="1709" spans="1:20" ht="15.6" x14ac:dyDescent="0.3">
      <c r="A1709" s="3" t="s">
        <v>1778</v>
      </c>
      <c r="B1709" s="4">
        <v>46264</v>
      </c>
      <c r="C1709" s="5">
        <f>YEAR(SalesData[[#This Row],[Order Date]])</f>
        <v>2026</v>
      </c>
      <c r="D1709" s="6" t="str">
        <f>"Q"&amp;ROUNDUP(MONTH(SalesData[[#This Row],[Order Date]])/3,0)</f>
        <v>Q3</v>
      </c>
      <c r="E1709" s="7">
        <f>MONTH(SalesData[[#This Row],[Order Date]])</f>
        <v>8</v>
      </c>
      <c r="F1709" s="6" t="str">
        <f>TEXT(SalesData[[#This Row],[Order Date]],"mmm")</f>
        <v>Aug</v>
      </c>
      <c r="G1709" s="8" t="s">
        <v>54</v>
      </c>
      <c r="H1709" s="8" t="s">
        <v>57</v>
      </c>
      <c r="I1709" s="8" t="s">
        <v>48</v>
      </c>
      <c r="J1709" s="8" t="s">
        <v>36</v>
      </c>
      <c r="K1709" s="8" t="s">
        <v>25</v>
      </c>
      <c r="L1709" s="8" t="s">
        <v>70</v>
      </c>
      <c r="M1709" s="7">
        <v>1</v>
      </c>
      <c r="N1709" s="2">
        <v>144.54</v>
      </c>
      <c r="O1709" s="9">
        <v>0</v>
      </c>
      <c r="P1709" s="2">
        <v>78.77</v>
      </c>
      <c r="Q1709" s="2">
        <f t="shared" si="104"/>
        <v>144.54</v>
      </c>
      <c r="R1709" s="2">
        <f t="shared" si="105"/>
        <v>78.77</v>
      </c>
      <c r="S1709" s="2">
        <f t="shared" si="106"/>
        <v>65.77</v>
      </c>
      <c r="T1709" s="6">
        <f t="shared" si="107"/>
        <v>0.45502974955029751</v>
      </c>
    </row>
    <row r="1710" spans="1:20" ht="15.6" x14ac:dyDescent="0.3">
      <c r="A1710" s="3" t="s">
        <v>1779</v>
      </c>
      <c r="B1710" s="4">
        <v>46180</v>
      </c>
      <c r="C1710" s="5">
        <f>YEAR(SalesData[[#This Row],[Order Date]])</f>
        <v>2026</v>
      </c>
      <c r="D1710" s="6" t="str">
        <f>"Q"&amp;ROUNDUP(MONTH(SalesData[[#This Row],[Order Date]])/3,0)</f>
        <v>Q2</v>
      </c>
      <c r="E1710" s="7">
        <f>MONTH(SalesData[[#This Row],[Order Date]])</f>
        <v>6</v>
      </c>
      <c r="F1710" s="6" t="str">
        <f>TEXT(SalesData[[#This Row],[Order Date]],"mmm")</f>
        <v>Jun</v>
      </c>
      <c r="G1710" s="8" t="s">
        <v>54</v>
      </c>
      <c r="H1710" s="8" t="s">
        <v>57</v>
      </c>
      <c r="I1710" s="8" t="s">
        <v>30</v>
      </c>
      <c r="J1710" s="8" t="s">
        <v>31</v>
      </c>
      <c r="K1710" s="8" t="s">
        <v>25</v>
      </c>
      <c r="L1710" s="8" t="s">
        <v>74</v>
      </c>
      <c r="M1710" s="7">
        <v>2</v>
      </c>
      <c r="N1710" s="2">
        <v>92</v>
      </c>
      <c r="O1710" s="9">
        <v>0</v>
      </c>
      <c r="P1710" s="2">
        <v>44.27</v>
      </c>
      <c r="Q1710" s="2">
        <f t="shared" si="104"/>
        <v>184</v>
      </c>
      <c r="R1710" s="2">
        <f t="shared" si="105"/>
        <v>88.54</v>
      </c>
      <c r="S1710" s="2">
        <f t="shared" si="106"/>
        <v>95.46</v>
      </c>
      <c r="T1710" s="6">
        <f t="shared" si="107"/>
        <v>0.51880434782608698</v>
      </c>
    </row>
    <row r="1711" spans="1:20" ht="15.6" x14ac:dyDescent="0.3">
      <c r="A1711" s="3" t="s">
        <v>1780</v>
      </c>
      <c r="B1711" s="4">
        <v>46209</v>
      </c>
      <c r="C1711" s="5">
        <f>YEAR(SalesData[[#This Row],[Order Date]])</f>
        <v>2026</v>
      </c>
      <c r="D1711" s="6" t="str">
        <f>"Q"&amp;ROUNDUP(MONTH(SalesData[[#This Row],[Order Date]])/3,0)</f>
        <v>Q3</v>
      </c>
      <c r="E1711" s="7">
        <f>MONTH(SalesData[[#This Row],[Order Date]])</f>
        <v>7</v>
      </c>
      <c r="F1711" s="6" t="str">
        <f>TEXT(SalesData[[#This Row],[Order Date]],"mmm")</f>
        <v>Jul</v>
      </c>
      <c r="G1711" s="8" t="s">
        <v>61</v>
      </c>
      <c r="H1711" s="8" t="s">
        <v>69</v>
      </c>
      <c r="I1711" s="8" t="s">
        <v>30</v>
      </c>
      <c r="J1711" s="8" t="s">
        <v>36</v>
      </c>
      <c r="K1711" s="8" t="s">
        <v>32</v>
      </c>
      <c r="L1711" s="8" t="s">
        <v>37</v>
      </c>
      <c r="M1711" s="7">
        <v>1</v>
      </c>
      <c r="N1711" s="2">
        <v>133.66999999999999</v>
      </c>
      <c r="O1711" s="9">
        <v>0</v>
      </c>
      <c r="P1711" s="2">
        <v>68.25</v>
      </c>
      <c r="Q1711" s="2">
        <f t="shared" si="104"/>
        <v>133.66999999999999</v>
      </c>
      <c r="R1711" s="2">
        <f t="shared" si="105"/>
        <v>68.25</v>
      </c>
      <c r="S1711" s="2">
        <f t="shared" si="106"/>
        <v>65.419999999999987</v>
      </c>
      <c r="T1711" s="6">
        <f t="shared" si="107"/>
        <v>0.48941422907159415</v>
      </c>
    </row>
    <row r="1712" spans="1:20" ht="15.6" x14ac:dyDescent="0.3">
      <c r="A1712" s="3" t="s">
        <v>1781</v>
      </c>
      <c r="B1712" s="4">
        <v>46173</v>
      </c>
      <c r="C1712" s="5">
        <f>YEAR(SalesData[[#This Row],[Order Date]])</f>
        <v>2026</v>
      </c>
      <c r="D1712" s="6" t="str">
        <f>"Q"&amp;ROUNDUP(MONTH(SalesData[[#This Row],[Order Date]])/3,0)</f>
        <v>Q2</v>
      </c>
      <c r="E1712" s="7">
        <f>MONTH(SalesData[[#This Row],[Order Date]])</f>
        <v>5</v>
      </c>
      <c r="F1712" s="6" t="str">
        <f>TEXT(SalesData[[#This Row],[Order Date]],"mmm")</f>
        <v>May</v>
      </c>
      <c r="G1712" s="8" t="s">
        <v>21</v>
      </c>
      <c r="H1712" s="8" t="s">
        <v>89</v>
      </c>
      <c r="I1712" s="8" t="s">
        <v>30</v>
      </c>
      <c r="J1712" s="8" t="s">
        <v>24</v>
      </c>
      <c r="K1712" s="8" t="s">
        <v>32</v>
      </c>
      <c r="L1712" s="8" t="s">
        <v>46</v>
      </c>
      <c r="M1712" s="7">
        <v>2</v>
      </c>
      <c r="N1712" s="2">
        <v>163.57</v>
      </c>
      <c r="O1712" s="9">
        <v>0</v>
      </c>
      <c r="P1712" s="2">
        <v>85.72</v>
      </c>
      <c r="Q1712" s="2">
        <f t="shared" si="104"/>
        <v>327.14</v>
      </c>
      <c r="R1712" s="2">
        <f t="shared" si="105"/>
        <v>171.44</v>
      </c>
      <c r="S1712" s="2">
        <f t="shared" si="106"/>
        <v>155.69999999999999</v>
      </c>
      <c r="T1712" s="6">
        <f t="shared" si="107"/>
        <v>0.47594302133643085</v>
      </c>
    </row>
    <row r="1713" spans="1:20" ht="15.6" x14ac:dyDescent="0.3">
      <c r="A1713" s="3" t="s">
        <v>1782</v>
      </c>
      <c r="B1713" s="4">
        <v>46283</v>
      </c>
      <c r="C1713" s="5">
        <f>YEAR(SalesData[[#This Row],[Order Date]])</f>
        <v>2026</v>
      </c>
      <c r="D1713" s="6" t="str">
        <f>"Q"&amp;ROUNDUP(MONTH(SalesData[[#This Row],[Order Date]])/3,0)</f>
        <v>Q3</v>
      </c>
      <c r="E1713" s="7">
        <f>MONTH(SalesData[[#This Row],[Order Date]])</f>
        <v>9</v>
      </c>
      <c r="F1713" s="6" t="str">
        <f>TEXT(SalesData[[#This Row],[Order Date]],"mmm")</f>
        <v>Sep</v>
      </c>
      <c r="G1713" s="8" t="s">
        <v>54</v>
      </c>
      <c r="H1713" s="8" t="s">
        <v>57</v>
      </c>
      <c r="I1713" s="8" t="s">
        <v>48</v>
      </c>
      <c r="J1713" s="8" t="s">
        <v>31</v>
      </c>
      <c r="K1713" s="8" t="s">
        <v>25</v>
      </c>
      <c r="L1713" s="8" t="s">
        <v>26</v>
      </c>
      <c r="M1713" s="7">
        <v>1</v>
      </c>
      <c r="N1713" s="2">
        <v>153.68</v>
      </c>
      <c r="O1713" s="9">
        <v>0.05</v>
      </c>
      <c r="P1713" s="2">
        <v>77.42</v>
      </c>
      <c r="Q1713" s="2">
        <f t="shared" si="104"/>
        <v>145.99600000000001</v>
      </c>
      <c r="R1713" s="2">
        <f t="shared" si="105"/>
        <v>77.42</v>
      </c>
      <c r="S1713" s="2">
        <f t="shared" si="106"/>
        <v>68.576000000000008</v>
      </c>
      <c r="T1713" s="6">
        <f t="shared" si="107"/>
        <v>0.46971149894517661</v>
      </c>
    </row>
    <row r="1714" spans="1:20" ht="15.6" x14ac:dyDescent="0.3">
      <c r="A1714" s="3" t="s">
        <v>1783</v>
      </c>
      <c r="B1714" s="4">
        <v>46358</v>
      </c>
      <c r="C1714" s="5">
        <f>YEAR(SalesData[[#This Row],[Order Date]])</f>
        <v>2026</v>
      </c>
      <c r="D1714" s="6" t="str">
        <f>"Q"&amp;ROUNDUP(MONTH(SalesData[[#This Row],[Order Date]])/3,0)</f>
        <v>Q4</v>
      </c>
      <c r="E1714" s="7">
        <f>MONTH(SalesData[[#This Row],[Order Date]])</f>
        <v>12</v>
      </c>
      <c r="F1714" s="6" t="str">
        <f>TEXT(SalesData[[#This Row],[Order Date]],"mmm")</f>
        <v>Dec</v>
      </c>
      <c r="G1714" s="8" t="s">
        <v>54</v>
      </c>
      <c r="H1714" s="8" t="s">
        <v>57</v>
      </c>
      <c r="I1714" s="8" t="s">
        <v>23</v>
      </c>
      <c r="J1714" s="8" t="s">
        <v>31</v>
      </c>
      <c r="K1714" s="8" t="s">
        <v>25</v>
      </c>
      <c r="L1714" s="8" t="s">
        <v>26</v>
      </c>
      <c r="M1714" s="7">
        <v>2</v>
      </c>
      <c r="N1714" s="2">
        <v>153.97</v>
      </c>
      <c r="O1714" s="9">
        <v>0</v>
      </c>
      <c r="P1714" s="2">
        <v>79.45</v>
      </c>
      <c r="Q1714" s="2">
        <f t="shared" si="104"/>
        <v>307.94</v>
      </c>
      <c r="R1714" s="2">
        <f t="shared" si="105"/>
        <v>158.9</v>
      </c>
      <c r="S1714" s="2">
        <f t="shared" si="106"/>
        <v>149.04</v>
      </c>
      <c r="T1714" s="6">
        <f t="shared" si="107"/>
        <v>0.48399038773787101</v>
      </c>
    </row>
    <row r="1715" spans="1:20" ht="15.6" x14ac:dyDescent="0.3">
      <c r="A1715" s="3" t="s">
        <v>1784</v>
      </c>
      <c r="B1715" s="4">
        <v>46367</v>
      </c>
      <c r="C1715" s="5">
        <f>YEAR(SalesData[[#This Row],[Order Date]])</f>
        <v>2026</v>
      </c>
      <c r="D1715" s="6" t="str">
        <f>"Q"&amp;ROUNDUP(MONTH(SalesData[[#This Row],[Order Date]])/3,0)</f>
        <v>Q4</v>
      </c>
      <c r="E1715" s="7">
        <f>MONTH(SalesData[[#This Row],[Order Date]])</f>
        <v>12</v>
      </c>
      <c r="F1715" s="6" t="str">
        <f>TEXT(SalesData[[#This Row],[Order Date]],"mmm")</f>
        <v>Dec</v>
      </c>
      <c r="G1715" s="8" t="s">
        <v>21</v>
      </c>
      <c r="H1715" s="8" t="s">
        <v>44</v>
      </c>
      <c r="I1715" s="8" t="s">
        <v>30</v>
      </c>
      <c r="J1715" s="8" t="s">
        <v>24</v>
      </c>
      <c r="K1715" s="8" t="s">
        <v>51</v>
      </c>
      <c r="L1715" s="8" t="s">
        <v>58</v>
      </c>
      <c r="M1715" s="7">
        <v>1</v>
      </c>
      <c r="N1715" s="2">
        <v>102.98</v>
      </c>
      <c r="O1715" s="9">
        <v>0.1</v>
      </c>
      <c r="P1715" s="2">
        <v>51.45</v>
      </c>
      <c r="Q1715" s="2">
        <f t="shared" si="104"/>
        <v>92.682000000000002</v>
      </c>
      <c r="R1715" s="2">
        <f t="shared" si="105"/>
        <v>51.45</v>
      </c>
      <c r="S1715" s="2">
        <f t="shared" si="106"/>
        <v>41.231999999999999</v>
      </c>
      <c r="T1715" s="6">
        <f t="shared" si="107"/>
        <v>0.4448760277076455</v>
      </c>
    </row>
    <row r="1716" spans="1:20" ht="15.6" x14ac:dyDescent="0.3">
      <c r="A1716" s="3" t="s">
        <v>1785</v>
      </c>
      <c r="B1716" s="4">
        <v>46197</v>
      </c>
      <c r="C1716" s="5">
        <f>YEAR(SalesData[[#This Row],[Order Date]])</f>
        <v>2026</v>
      </c>
      <c r="D1716" s="6" t="str">
        <f>"Q"&amp;ROUNDUP(MONTH(SalesData[[#This Row],[Order Date]])/3,0)</f>
        <v>Q2</v>
      </c>
      <c r="E1716" s="7">
        <f>MONTH(SalesData[[#This Row],[Order Date]])</f>
        <v>6</v>
      </c>
      <c r="F1716" s="6" t="str">
        <f>TEXT(SalesData[[#This Row],[Order Date]],"mmm")</f>
        <v>Jun</v>
      </c>
      <c r="G1716" s="8" t="s">
        <v>21</v>
      </c>
      <c r="H1716" s="8" t="s">
        <v>22</v>
      </c>
      <c r="I1716" s="8" t="s">
        <v>23</v>
      </c>
      <c r="J1716" s="8" t="s">
        <v>24</v>
      </c>
      <c r="K1716" s="8" t="s">
        <v>32</v>
      </c>
      <c r="L1716" s="8" t="s">
        <v>46</v>
      </c>
      <c r="M1716" s="7">
        <v>1</v>
      </c>
      <c r="N1716" s="2">
        <v>167.23</v>
      </c>
      <c r="O1716" s="9">
        <v>0.05</v>
      </c>
      <c r="P1716" s="2">
        <v>85.14</v>
      </c>
      <c r="Q1716" s="2">
        <f t="shared" si="104"/>
        <v>158.86849999999998</v>
      </c>
      <c r="R1716" s="2">
        <f t="shared" si="105"/>
        <v>85.14</v>
      </c>
      <c r="S1716" s="2">
        <f t="shared" si="106"/>
        <v>73.728499999999983</v>
      </c>
      <c r="T1716" s="6">
        <f t="shared" si="107"/>
        <v>0.46408507665144438</v>
      </c>
    </row>
    <row r="1717" spans="1:20" ht="15.6" x14ac:dyDescent="0.3">
      <c r="A1717" s="3" t="s">
        <v>1786</v>
      </c>
      <c r="B1717" s="4">
        <v>46149</v>
      </c>
      <c r="C1717" s="5">
        <f>YEAR(SalesData[[#This Row],[Order Date]])</f>
        <v>2026</v>
      </c>
      <c r="D1717" s="6" t="str">
        <f>"Q"&amp;ROUNDUP(MONTH(SalesData[[#This Row],[Order Date]])/3,0)</f>
        <v>Q2</v>
      </c>
      <c r="E1717" s="7">
        <f>MONTH(SalesData[[#This Row],[Order Date]])</f>
        <v>5</v>
      </c>
      <c r="F1717" s="6" t="str">
        <f>TEXT(SalesData[[#This Row],[Order Date]],"mmm")</f>
        <v>May</v>
      </c>
      <c r="G1717" s="8" t="s">
        <v>54</v>
      </c>
      <c r="H1717" s="8" t="s">
        <v>57</v>
      </c>
      <c r="I1717" s="8" t="s">
        <v>45</v>
      </c>
      <c r="J1717" s="8" t="s">
        <v>36</v>
      </c>
      <c r="K1717" s="8" t="s">
        <v>25</v>
      </c>
      <c r="L1717" s="8" t="s">
        <v>74</v>
      </c>
      <c r="M1717" s="7">
        <v>6</v>
      </c>
      <c r="N1717" s="2">
        <v>92.66</v>
      </c>
      <c r="O1717" s="9">
        <v>0.15</v>
      </c>
      <c r="P1717" s="2">
        <v>44.71</v>
      </c>
      <c r="Q1717" s="2">
        <f t="shared" si="104"/>
        <v>472.56600000000003</v>
      </c>
      <c r="R1717" s="2">
        <f t="shared" si="105"/>
        <v>268.26</v>
      </c>
      <c r="S1717" s="2">
        <f t="shared" si="106"/>
        <v>204.30600000000004</v>
      </c>
      <c r="T1717" s="6">
        <f t="shared" si="107"/>
        <v>0.43233326138571126</v>
      </c>
    </row>
    <row r="1718" spans="1:20" ht="15.6" x14ac:dyDescent="0.3">
      <c r="A1718" s="3" t="s">
        <v>1787</v>
      </c>
      <c r="B1718" s="4">
        <v>46048</v>
      </c>
      <c r="C1718" s="5">
        <f>YEAR(SalesData[[#This Row],[Order Date]])</f>
        <v>2026</v>
      </c>
      <c r="D1718" s="6" t="str">
        <f>"Q"&amp;ROUNDUP(MONTH(SalesData[[#This Row],[Order Date]])/3,0)</f>
        <v>Q1</v>
      </c>
      <c r="E1718" s="7">
        <f>MONTH(SalesData[[#This Row],[Order Date]])</f>
        <v>1</v>
      </c>
      <c r="F1718" s="6" t="str">
        <f>TEXT(SalesData[[#This Row],[Order Date]],"mmm")</f>
        <v>Jan</v>
      </c>
      <c r="G1718" s="8" t="s">
        <v>28</v>
      </c>
      <c r="H1718" s="8" t="s">
        <v>86</v>
      </c>
      <c r="I1718" s="8" t="s">
        <v>30</v>
      </c>
      <c r="J1718" s="8" t="s">
        <v>31</v>
      </c>
      <c r="K1718" s="8" t="s">
        <v>98</v>
      </c>
      <c r="L1718" s="8" t="s">
        <v>103</v>
      </c>
      <c r="M1718" s="7">
        <v>3</v>
      </c>
      <c r="N1718" s="2">
        <v>50.92</v>
      </c>
      <c r="O1718" s="9">
        <v>0.05</v>
      </c>
      <c r="P1718" s="2">
        <v>21.87</v>
      </c>
      <c r="Q1718" s="2">
        <f t="shared" si="104"/>
        <v>145.12199999999999</v>
      </c>
      <c r="R1718" s="2">
        <f t="shared" si="105"/>
        <v>65.61</v>
      </c>
      <c r="S1718" s="2">
        <f t="shared" si="106"/>
        <v>79.511999999999986</v>
      </c>
      <c r="T1718" s="6">
        <f t="shared" si="107"/>
        <v>0.54789763095877941</v>
      </c>
    </row>
    <row r="1719" spans="1:20" ht="15.6" x14ac:dyDescent="0.3">
      <c r="A1719" s="3" t="s">
        <v>1788</v>
      </c>
      <c r="B1719" s="4">
        <v>46271</v>
      </c>
      <c r="C1719" s="5">
        <f>YEAR(SalesData[[#This Row],[Order Date]])</f>
        <v>2026</v>
      </c>
      <c r="D1719" s="6" t="str">
        <f>"Q"&amp;ROUNDUP(MONTH(SalesData[[#This Row],[Order Date]])/3,0)</f>
        <v>Q3</v>
      </c>
      <c r="E1719" s="7">
        <f>MONTH(SalesData[[#This Row],[Order Date]])</f>
        <v>9</v>
      </c>
      <c r="F1719" s="6" t="str">
        <f>TEXT(SalesData[[#This Row],[Order Date]],"mmm")</f>
        <v>Sep</v>
      </c>
      <c r="G1719" s="8" t="s">
        <v>21</v>
      </c>
      <c r="H1719" s="8" t="s">
        <v>44</v>
      </c>
      <c r="I1719" s="8" t="s">
        <v>48</v>
      </c>
      <c r="J1719" s="8" t="s">
        <v>31</v>
      </c>
      <c r="K1719" s="8" t="s">
        <v>98</v>
      </c>
      <c r="L1719" s="8" t="s">
        <v>103</v>
      </c>
      <c r="M1719" s="7">
        <v>2</v>
      </c>
      <c r="N1719" s="2">
        <v>50.41</v>
      </c>
      <c r="O1719" s="9">
        <v>0.1</v>
      </c>
      <c r="P1719" s="2">
        <v>22.05</v>
      </c>
      <c r="Q1719" s="2">
        <f t="shared" si="104"/>
        <v>90.738</v>
      </c>
      <c r="R1719" s="2">
        <f t="shared" si="105"/>
        <v>44.1</v>
      </c>
      <c r="S1719" s="2">
        <f t="shared" si="106"/>
        <v>46.637999999999998</v>
      </c>
      <c r="T1719" s="6">
        <f t="shared" si="107"/>
        <v>0.51398532037294187</v>
      </c>
    </row>
    <row r="1720" spans="1:20" ht="15.6" x14ac:dyDescent="0.3">
      <c r="A1720" s="3" t="s">
        <v>1789</v>
      </c>
      <c r="B1720" s="4">
        <v>46084</v>
      </c>
      <c r="C1720" s="5">
        <f>YEAR(SalesData[[#This Row],[Order Date]])</f>
        <v>2026</v>
      </c>
      <c r="D1720" s="6" t="str">
        <f>"Q"&amp;ROUNDUP(MONTH(SalesData[[#This Row],[Order Date]])/3,0)</f>
        <v>Q1</v>
      </c>
      <c r="E1720" s="7">
        <f>MONTH(SalesData[[#This Row],[Order Date]])</f>
        <v>3</v>
      </c>
      <c r="F1720" s="6" t="str">
        <f>TEXT(SalesData[[#This Row],[Order Date]],"mmm")</f>
        <v>Mar</v>
      </c>
      <c r="G1720" s="8" t="s">
        <v>61</v>
      </c>
      <c r="H1720" s="8" t="s">
        <v>69</v>
      </c>
      <c r="I1720" s="8" t="s">
        <v>30</v>
      </c>
      <c r="J1720" s="8" t="s">
        <v>24</v>
      </c>
      <c r="K1720" s="8" t="s">
        <v>32</v>
      </c>
      <c r="L1720" s="8" t="s">
        <v>65</v>
      </c>
      <c r="M1720" s="7">
        <v>1</v>
      </c>
      <c r="N1720" s="2">
        <v>46.46</v>
      </c>
      <c r="O1720" s="9">
        <v>0.1</v>
      </c>
      <c r="P1720" s="2">
        <v>17.989999999999998</v>
      </c>
      <c r="Q1720" s="2">
        <f t="shared" si="104"/>
        <v>41.814</v>
      </c>
      <c r="R1720" s="2">
        <f t="shared" si="105"/>
        <v>17.989999999999998</v>
      </c>
      <c r="S1720" s="2">
        <f t="shared" si="106"/>
        <v>23.824000000000002</v>
      </c>
      <c r="T1720" s="6">
        <f t="shared" si="107"/>
        <v>0.56976132395848289</v>
      </c>
    </row>
    <row r="1721" spans="1:20" ht="15.6" x14ac:dyDescent="0.3">
      <c r="A1721" s="3" t="s">
        <v>1790</v>
      </c>
      <c r="B1721" s="4">
        <v>46353</v>
      </c>
      <c r="C1721" s="5">
        <f>YEAR(SalesData[[#This Row],[Order Date]])</f>
        <v>2026</v>
      </c>
      <c r="D1721" s="6" t="str">
        <f>"Q"&amp;ROUNDUP(MONTH(SalesData[[#This Row],[Order Date]])/3,0)</f>
        <v>Q4</v>
      </c>
      <c r="E1721" s="7">
        <f>MONTH(SalesData[[#This Row],[Order Date]])</f>
        <v>11</v>
      </c>
      <c r="F1721" s="6" t="str">
        <f>TEXT(SalesData[[#This Row],[Order Date]],"mmm")</f>
        <v>Nov</v>
      </c>
      <c r="G1721" s="8" t="s">
        <v>28</v>
      </c>
      <c r="H1721" s="8" t="s">
        <v>35</v>
      </c>
      <c r="I1721" s="8" t="s">
        <v>48</v>
      </c>
      <c r="J1721" s="8" t="s">
        <v>36</v>
      </c>
      <c r="K1721" s="8" t="s">
        <v>51</v>
      </c>
      <c r="L1721" s="8" t="s">
        <v>52</v>
      </c>
      <c r="M1721" s="7">
        <v>5</v>
      </c>
      <c r="N1721" s="2">
        <v>51.04</v>
      </c>
      <c r="O1721" s="9">
        <v>0</v>
      </c>
      <c r="P1721" s="2">
        <v>22.69</v>
      </c>
      <c r="Q1721" s="2">
        <f t="shared" si="104"/>
        <v>255.2</v>
      </c>
      <c r="R1721" s="2">
        <f t="shared" si="105"/>
        <v>113.45</v>
      </c>
      <c r="S1721" s="2">
        <f t="shared" si="106"/>
        <v>141.75</v>
      </c>
      <c r="T1721" s="6">
        <f t="shared" si="107"/>
        <v>0.55544670846394983</v>
      </c>
    </row>
    <row r="1722" spans="1:20" ht="15.6" x14ac:dyDescent="0.3">
      <c r="A1722" s="3" t="s">
        <v>1791</v>
      </c>
      <c r="B1722" s="4">
        <v>46199</v>
      </c>
      <c r="C1722" s="5">
        <f>YEAR(SalesData[[#This Row],[Order Date]])</f>
        <v>2026</v>
      </c>
      <c r="D1722" s="6" t="str">
        <f>"Q"&amp;ROUNDUP(MONTH(SalesData[[#This Row],[Order Date]])/3,0)</f>
        <v>Q2</v>
      </c>
      <c r="E1722" s="7">
        <f>MONTH(SalesData[[#This Row],[Order Date]])</f>
        <v>6</v>
      </c>
      <c r="F1722" s="6" t="str">
        <f>TEXT(SalesData[[#This Row],[Order Date]],"mmm")</f>
        <v>Jun</v>
      </c>
      <c r="G1722" s="8" t="s">
        <v>54</v>
      </c>
      <c r="H1722" s="8" t="s">
        <v>112</v>
      </c>
      <c r="I1722" s="8" t="s">
        <v>30</v>
      </c>
      <c r="J1722" s="8" t="s">
        <v>31</v>
      </c>
      <c r="K1722" s="8" t="s">
        <v>51</v>
      </c>
      <c r="L1722" s="8" t="s">
        <v>58</v>
      </c>
      <c r="M1722" s="7">
        <v>2</v>
      </c>
      <c r="N1722" s="2">
        <v>102.49</v>
      </c>
      <c r="O1722" s="9">
        <v>0</v>
      </c>
      <c r="P1722" s="2">
        <v>50.07</v>
      </c>
      <c r="Q1722" s="2">
        <f t="shared" si="104"/>
        <v>204.98</v>
      </c>
      <c r="R1722" s="2">
        <f t="shared" si="105"/>
        <v>100.14</v>
      </c>
      <c r="S1722" s="2">
        <f t="shared" si="106"/>
        <v>104.83999999999999</v>
      </c>
      <c r="T1722" s="6">
        <f t="shared" si="107"/>
        <v>0.51146453312518292</v>
      </c>
    </row>
    <row r="1723" spans="1:20" ht="15.6" x14ac:dyDescent="0.3">
      <c r="A1723" s="3" t="s">
        <v>1792</v>
      </c>
      <c r="B1723" s="4">
        <v>46257</v>
      </c>
      <c r="C1723" s="5">
        <f>YEAR(SalesData[[#This Row],[Order Date]])</f>
        <v>2026</v>
      </c>
      <c r="D1723" s="6" t="str">
        <f>"Q"&amp;ROUNDUP(MONTH(SalesData[[#This Row],[Order Date]])/3,0)</f>
        <v>Q3</v>
      </c>
      <c r="E1723" s="7">
        <f>MONTH(SalesData[[#This Row],[Order Date]])</f>
        <v>8</v>
      </c>
      <c r="F1723" s="6" t="str">
        <f>TEXT(SalesData[[#This Row],[Order Date]],"mmm")</f>
        <v>Aug</v>
      </c>
      <c r="G1723" s="8" t="s">
        <v>54</v>
      </c>
      <c r="H1723" s="8" t="s">
        <v>112</v>
      </c>
      <c r="I1723" s="8" t="s">
        <v>30</v>
      </c>
      <c r="J1723" s="8" t="s">
        <v>24</v>
      </c>
      <c r="K1723" s="8" t="s">
        <v>25</v>
      </c>
      <c r="L1723" s="8" t="s">
        <v>49</v>
      </c>
      <c r="M1723" s="7">
        <v>2</v>
      </c>
      <c r="N1723" s="2">
        <v>72.97</v>
      </c>
      <c r="O1723" s="9">
        <v>0</v>
      </c>
      <c r="P1723" s="2">
        <v>33.25</v>
      </c>
      <c r="Q1723" s="2">
        <f t="shared" si="104"/>
        <v>145.94</v>
      </c>
      <c r="R1723" s="2">
        <f t="shared" si="105"/>
        <v>66.5</v>
      </c>
      <c r="S1723" s="2">
        <f t="shared" si="106"/>
        <v>79.44</v>
      </c>
      <c r="T1723" s="6">
        <f t="shared" si="107"/>
        <v>0.54433328765245992</v>
      </c>
    </row>
    <row r="1724" spans="1:20" ht="15.6" x14ac:dyDescent="0.3">
      <c r="A1724" s="3" t="s">
        <v>1793</v>
      </c>
      <c r="B1724" s="4">
        <v>46263</v>
      </c>
      <c r="C1724" s="5">
        <f>YEAR(SalesData[[#This Row],[Order Date]])</f>
        <v>2026</v>
      </c>
      <c r="D1724" s="6" t="str">
        <f>"Q"&amp;ROUNDUP(MONTH(SalesData[[#This Row],[Order Date]])/3,0)</f>
        <v>Q3</v>
      </c>
      <c r="E1724" s="7">
        <f>MONTH(SalesData[[#This Row],[Order Date]])</f>
        <v>8</v>
      </c>
      <c r="F1724" s="6" t="str">
        <f>TEXT(SalesData[[#This Row],[Order Date]],"mmm")</f>
        <v>Aug</v>
      </c>
      <c r="G1724" s="8" t="s">
        <v>21</v>
      </c>
      <c r="H1724" s="8" t="s">
        <v>42</v>
      </c>
      <c r="I1724" s="8" t="s">
        <v>45</v>
      </c>
      <c r="J1724" s="8" t="s">
        <v>36</v>
      </c>
      <c r="K1724" s="8" t="s">
        <v>25</v>
      </c>
      <c r="L1724" s="8" t="s">
        <v>70</v>
      </c>
      <c r="M1724" s="7">
        <v>5</v>
      </c>
      <c r="N1724" s="2">
        <v>145.24</v>
      </c>
      <c r="O1724" s="9">
        <v>0.15</v>
      </c>
      <c r="P1724" s="2">
        <v>77.69</v>
      </c>
      <c r="Q1724" s="2">
        <f t="shared" si="104"/>
        <v>617.27</v>
      </c>
      <c r="R1724" s="2">
        <f t="shared" si="105"/>
        <v>388.45</v>
      </c>
      <c r="S1724" s="2">
        <f t="shared" si="106"/>
        <v>228.82</v>
      </c>
      <c r="T1724" s="6">
        <f t="shared" si="107"/>
        <v>0.37069677774717708</v>
      </c>
    </row>
    <row r="1725" spans="1:20" ht="15.6" x14ac:dyDescent="0.3">
      <c r="A1725" s="3" t="s">
        <v>1794</v>
      </c>
      <c r="B1725" s="4">
        <v>46215</v>
      </c>
      <c r="C1725" s="5">
        <f>YEAR(SalesData[[#This Row],[Order Date]])</f>
        <v>2026</v>
      </c>
      <c r="D1725" s="6" t="str">
        <f>"Q"&amp;ROUNDUP(MONTH(SalesData[[#This Row],[Order Date]])/3,0)</f>
        <v>Q3</v>
      </c>
      <c r="E1725" s="7">
        <f>MONTH(SalesData[[#This Row],[Order Date]])</f>
        <v>7</v>
      </c>
      <c r="F1725" s="6" t="str">
        <f>TEXT(SalesData[[#This Row],[Order Date]],"mmm")</f>
        <v>Jul</v>
      </c>
      <c r="G1725" s="8" t="s">
        <v>21</v>
      </c>
      <c r="H1725" s="8" t="s">
        <v>89</v>
      </c>
      <c r="I1725" s="8" t="s">
        <v>48</v>
      </c>
      <c r="J1725" s="8" t="s">
        <v>24</v>
      </c>
      <c r="K1725" s="8" t="s">
        <v>98</v>
      </c>
      <c r="L1725" s="8" t="s">
        <v>131</v>
      </c>
      <c r="M1725" s="7">
        <v>1</v>
      </c>
      <c r="N1725" s="2">
        <v>39.5</v>
      </c>
      <c r="O1725" s="9">
        <v>0.1</v>
      </c>
      <c r="P1725" s="2">
        <v>14.86</v>
      </c>
      <c r="Q1725" s="2">
        <f t="shared" si="104"/>
        <v>35.550000000000004</v>
      </c>
      <c r="R1725" s="2">
        <f t="shared" si="105"/>
        <v>14.86</v>
      </c>
      <c r="S1725" s="2">
        <f t="shared" si="106"/>
        <v>20.690000000000005</v>
      </c>
      <c r="T1725" s="6">
        <f t="shared" si="107"/>
        <v>0.58199718706047832</v>
      </c>
    </row>
    <row r="1726" spans="1:20" ht="15.6" x14ac:dyDescent="0.3">
      <c r="A1726" s="3" t="s">
        <v>1795</v>
      </c>
      <c r="B1726" s="4">
        <v>46294</v>
      </c>
      <c r="C1726" s="5">
        <f>YEAR(SalesData[[#This Row],[Order Date]])</f>
        <v>2026</v>
      </c>
      <c r="D1726" s="6" t="str">
        <f>"Q"&amp;ROUNDUP(MONTH(SalesData[[#This Row],[Order Date]])/3,0)</f>
        <v>Q3</v>
      </c>
      <c r="E1726" s="7">
        <f>MONTH(SalesData[[#This Row],[Order Date]])</f>
        <v>9</v>
      </c>
      <c r="F1726" s="6" t="str">
        <f>TEXT(SalesData[[#This Row],[Order Date]],"mmm")</f>
        <v>Sep</v>
      </c>
      <c r="G1726" s="8" t="s">
        <v>54</v>
      </c>
      <c r="H1726" s="8" t="s">
        <v>55</v>
      </c>
      <c r="I1726" s="8" t="s">
        <v>30</v>
      </c>
      <c r="J1726" s="8" t="s">
        <v>24</v>
      </c>
      <c r="K1726" s="8" t="s">
        <v>98</v>
      </c>
      <c r="L1726" s="8" t="s">
        <v>103</v>
      </c>
      <c r="M1726" s="7">
        <v>1</v>
      </c>
      <c r="N1726" s="2">
        <v>50.42</v>
      </c>
      <c r="O1726" s="9">
        <v>0</v>
      </c>
      <c r="P1726" s="2">
        <v>21.68</v>
      </c>
      <c r="Q1726" s="2">
        <f t="shared" si="104"/>
        <v>50.42</v>
      </c>
      <c r="R1726" s="2">
        <f t="shared" si="105"/>
        <v>21.68</v>
      </c>
      <c r="S1726" s="2">
        <f t="shared" si="106"/>
        <v>28.740000000000002</v>
      </c>
      <c r="T1726" s="6">
        <f t="shared" si="107"/>
        <v>0.57001190003966684</v>
      </c>
    </row>
    <row r="1727" spans="1:20" ht="15.6" x14ac:dyDescent="0.3">
      <c r="A1727" s="3" t="s">
        <v>1796</v>
      </c>
      <c r="B1727" s="4">
        <v>46220</v>
      </c>
      <c r="C1727" s="5">
        <f>YEAR(SalesData[[#This Row],[Order Date]])</f>
        <v>2026</v>
      </c>
      <c r="D1727" s="6" t="str">
        <f>"Q"&amp;ROUNDUP(MONTH(SalesData[[#This Row],[Order Date]])/3,0)</f>
        <v>Q3</v>
      </c>
      <c r="E1727" s="7">
        <f>MONTH(SalesData[[#This Row],[Order Date]])</f>
        <v>7</v>
      </c>
      <c r="F1727" s="6" t="str">
        <f>TEXT(SalesData[[#This Row],[Order Date]],"mmm")</f>
        <v>Jul</v>
      </c>
      <c r="G1727" s="8" t="s">
        <v>61</v>
      </c>
      <c r="H1727" s="8" t="s">
        <v>76</v>
      </c>
      <c r="I1727" s="8" t="s">
        <v>30</v>
      </c>
      <c r="J1727" s="8" t="s">
        <v>31</v>
      </c>
      <c r="K1727" s="8" t="s">
        <v>39</v>
      </c>
      <c r="L1727" s="8" t="s">
        <v>67</v>
      </c>
      <c r="M1727" s="7">
        <v>1</v>
      </c>
      <c r="N1727" s="2">
        <v>126.13</v>
      </c>
      <c r="O1727" s="9">
        <v>0.15</v>
      </c>
      <c r="P1727" s="2">
        <v>60.43</v>
      </c>
      <c r="Q1727" s="2">
        <f t="shared" si="104"/>
        <v>107.2105</v>
      </c>
      <c r="R1727" s="2">
        <f t="shared" si="105"/>
        <v>60.43</v>
      </c>
      <c r="S1727" s="2">
        <f t="shared" si="106"/>
        <v>46.780499999999996</v>
      </c>
      <c r="T1727" s="6">
        <f t="shared" si="107"/>
        <v>0.43634252242084498</v>
      </c>
    </row>
    <row r="1728" spans="1:20" ht="15.6" x14ac:dyDescent="0.3">
      <c r="A1728" s="3" t="s">
        <v>1797</v>
      </c>
      <c r="B1728" s="4">
        <v>46364</v>
      </c>
      <c r="C1728" s="5">
        <f>YEAR(SalesData[[#This Row],[Order Date]])</f>
        <v>2026</v>
      </c>
      <c r="D1728" s="6" t="str">
        <f>"Q"&amp;ROUNDUP(MONTH(SalesData[[#This Row],[Order Date]])/3,0)</f>
        <v>Q4</v>
      </c>
      <c r="E1728" s="7">
        <f>MONTH(SalesData[[#This Row],[Order Date]])</f>
        <v>12</v>
      </c>
      <c r="F1728" s="6" t="str">
        <f>TEXT(SalesData[[#This Row],[Order Date]],"mmm")</f>
        <v>Dec</v>
      </c>
      <c r="G1728" s="8" t="s">
        <v>28</v>
      </c>
      <c r="H1728" s="8" t="s">
        <v>35</v>
      </c>
      <c r="I1728" s="8" t="s">
        <v>48</v>
      </c>
      <c r="J1728" s="8" t="s">
        <v>31</v>
      </c>
      <c r="K1728" s="8" t="s">
        <v>39</v>
      </c>
      <c r="L1728" s="8" t="s">
        <v>125</v>
      </c>
      <c r="M1728" s="7">
        <v>1</v>
      </c>
      <c r="N1728" s="2">
        <v>333.51</v>
      </c>
      <c r="O1728" s="9">
        <v>0.2</v>
      </c>
      <c r="P1728" s="2">
        <v>199.91</v>
      </c>
      <c r="Q1728" s="2">
        <f t="shared" si="104"/>
        <v>266.80799999999999</v>
      </c>
      <c r="R1728" s="2">
        <f t="shared" si="105"/>
        <v>199.91</v>
      </c>
      <c r="S1728" s="2">
        <f t="shared" si="106"/>
        <v>66.897999999999996</v>
      </c>
      <c r="T1728" s="6">
        <f t="shared" si="107"/>
        <v>0.25073461065635211</v>
      </c>
    </row>
    <row r="1729" spans="1:20" ht="15.6" x14ac:dyDescent="0.3">
      <c r="A1729" s="3" t="s">
        <v>1798</v>
      </c>
      <c r="B1729" s="4">
        <v>46150</v>
      </c>
      <c r="C1729" s="5">
        <f>YEAR(SalesData[[#This Row],[Order Date]])</f>
        <v>2026</v>
      </c>
      <c r="D1729" s="6" t="str">
        <f>"Q"&amp;ROUNDUP(MONTH(SalesData[[#This Row],[Order Date]])/3,0)</f>
        <v>Q2</v>
      </c>
      <c r="E1729" s="7">
        <f>MONTH(SalesData[[#This Row],[Order Date]])</f>
        <v>5</v>
      </c>
      <c r="F1729" s="6" t="str">
        <f>TEXT(SalesData[[#This Row],[Order Date]],"mmm")</f>
        <v>May</v>
      </c>
      <c r="G1729" s="8" t="s">
        <v>21</v>
      </c>
      <c r="H1729" s="8" t="s">
        <v>42</v>
      </c>
      <c r="I1729" s="8" t="s">
        <v>23</v>
      </c>
      <c r="J1729" s="8" t="s">
        <v>24</v>
      </c>
      <c r="K1729" s="8" t="s">
        <v>32</v>
      </c>
      <c r="L1729" s="8" t="s">
        <v>46</v>
      </c>
      <c r="M1729" s="7">
        <v>1</v>
      </c>
      <c r="N1729" s="2">
        <v>161.36000000000001</v>
      </c>
      <c r="O1729" s="9">
        <v>0</v>
      </c>
      <c r="P1729" s="2">
        <v>87</v>
      </c>
      <c r="Q1729" s="2">
        <f t="shared" si="104"/>
        <v>161.36000000000001</v>
      </c>
      <c r="R1729" s="2">
        <f t="shared" si="105"/>
        <v>87</v>
      </c>
      <c r="S1729" s="2">
        <f t="shared" si="106"/>
        <v>74.360000000000014</v>
      </c>
      <c r="T1729" s="6">
        <f t="shared" si="107"/>
        <v>0.46083292017848293</v>
      </c>
    </row>
    <row r="1730" spans="1:20" ht="15.6" x14ac:dyDescent="0.3">
      <c r="A1730" s="3" t="s">
        <v>1799</v>
      </c>
      <c r="B1730" s="4">
        <v>46225</v>
      </c>
      <c r="C1730" s="5">
        <f>YEAR(SalesData[[#This Row],[Order Date]])</f>
        <v>2026</v>
      </c>
      <c r="D1730" s="6" t="str">
        <f>"Q"&amp;ROUNDUP(MONTH(SalesData[[#This Row],[Order Date]])/3,0)</f>
        <v>Q3</v>
      </c>
      <c r="E1730" s="7">
        <f>MONTH(SalesData[[#This Row],[Order Date]])</f>
        <v>7</v>
      </c>
      <c r="F1730" s="6" t="str">
        <f>TEXT(SalesData[[#This Row],[Order Date]],"mmm")</f>
        <v>Jul</v>
      </c>
      <c r="G1730" s="8" t="s">
        <v>21</v>
      </c>
      <c r="H1730" s="8" t="s">
        <v>89</v>
      </c>
      <c r="I1730" s="8" t="s">
        <v>30</v>
      </c>
      <c r="J1730" s="8" t="s">
        <v>24</v>
      </c>
      <c r="K1730" s="8" t="s">
        <v>39</v>
      </c>
      <c r="L1730" s="8" t="s">
        <v>106</v>
      </c>
      <c r="M1730" s="7">
        <v>2</v>
      </c>
      <c r="N1730" s="2">
        <v>83.71</v>
      </c>
      <c r="O1730" s="9">
        <v>0</v>
      </c>
      <c r="P1730" s="2">
        <v>39.29</v>
      </c>
      <c r="Q1730" s="2">
        <f t="shared" si="104"/>
        <v>167.42</v>
      </c>
      <c r="R1730" s="2">
        <f t="shared" si="105"/>
        <v>78.58</v>
      </c>
      <c r="S1730" s="2">
        <f t="shared" si="106"/>
        <v>88.839999999999989</v>
      </c>
      <c r="T1730" s="6">
        <f t="shared" si="107"/>
        <v>0.53064150041811009</v>
      </c>
    </row>
    <row r="1731" spans="1:20" ht="15.6" x14ac:dyDescent="0.3">
      <c r="A1731" s="3" t="s">
        <v>1800</v>
      </c>
      <c r="B1731" s="4">
        <v>46055</v>
      </c>
      <c r="C1731" s="5">
        <f>YEAR(SalesData[[#This Row],[Order Date]])</f>
        <v>2026</v>
      </c>
      <c r="D1731" s="6" t="str">
        <f>"Q"&amp;ROUNDUP(MONTH(SalesData[[#This Row],[Order Date]])/3,0)</f>
        <v>Q1</v>
      </c>
      <c r="E1731" s="7">
        <f>MONTH(SalesData[[#This Row],[Order Date]])</f>
        <v>2</v>
      </c>
      <c r="F1731" s="6" t="str">
        <f>TEXT(SalesData[[#This Row],[Order Date]],"mmm")</f>
        <v>Feb</v>
      </c>
      <c r="G1731" s="8" t="s">
        <v>28</v>
      </c>
      <c r="H1731" s="8" t="s">
        <v>29</v>
      </c>
      <c r="I1731" s="8" t="s">
        <v>30</v>
      </c>
      <c r="J1731" s="8" t="s">
        <v>24</v>
      </c>
      <c r="K1731" s="8" t="s">
        <v>51</v>
      </c>
      <c r="L1731" s="8" t="s">
        <v>58</v>
      </c>
      <c r="M1731" s="7">
        <v>6</v>
      </c>
      <c r="N1731" s="2">
        <v>101.64</v>
      </c>
      <c r="O1731" s="9">
        <v>0</v>
      </c>
      <c r="P1731" s="2">
        <v>51.06</v>
      </c>
      <c r="Q1731" s="2">
        <f t="shared" si="104"/>
        <v>609.84</v>
      </c>
      <c r="R1731" s="2">
        <f t="shared" si="105"/>
        <v>306.36</v>
      </c>
      <c r="S1731" s="2">
        <f t="shared" si="106"/>
        <v>303.48</v>
      </c>
      <c r="T1731" s="6">
        <f t="shared" si="107"/>
        <v>0.49763872491145217</v>
      </c>
    </row>
    <row r="1732" spans="1:20" ht="15.6" x14ac:dyDescent="0.3">
      <c r="A1732" s="3" t="s">
        <v>1801</v>
      </c>
      <c r="B1732" s="4">
        <v>46239</v>
      </c>
      <c r="C1732" s="5">
        <f>YEAR(SalesData[[#This Row],[Order Date]])</f>
        <v>2026</v>
      </c>
      <c r="D1732" s="6" t="str">
        <f>"Q"&amp;ROUNDUP(MONTH(SalesData[[#This Row],[Order Date]])/3,0)</f>
        <v>Q3</v>
      </c>
      <c r="E1732" s="7">
        <f>MONTH(SalesData[[#This Row],[Order Date]])</f>
        <v>8</v>
      </c>
      <c r="F1732" s="6" t="str">
        <f>TEXT(SalesData[[#This Row],[Order Date]],"mmm")</f>
        <v>Aug</v>
      </c>
      <c r="G1732" s="8" t="s">
        <v>28</v>
      </c>
      <c r="H1732" s="8" t="s">
        <v>35</v>
      </c>
      <c r="I1732" s="8" t="s">
        <v>30</v>
      </c>
      <c r="J1732" s="8" t="s">
        <v>31</v>
      </c>
      <c r="K1732" s="8" t="s">
        <v>51</v>
      </c>
      <c r="L1732" s="8" t="s">
        <v>72</v>
      </c>
      <c r="M1732" s="7">
        <v>2</v>
      </c>
      <c r="N1732" s="2">
        <v>40.53</v>
      </c>
      <c r="O1732" s="9">
        <v>0.05</v>
      </c>
      <c r="P1732" s="2">
        <v>17.100000000000001</v>
      </c>
      <c r="Q1732" s="2">
        <f t="shared" ref="Q1732:Q1795" si="108">M1732*N1732*(1-O1732)</f>
        <v>77.007000000000005</v>
      </c>
      <c r="R1732" s="2">
        <f t="shared" ref="R1732:R1795" si="109">M1732*P1732</f>
        <v>34.200000000000003</v>
      </c>
      <c r="S1732" s="2">
        <f t="shared" ref="S1732:S1795" si="110">Q1732-R1732</f>
        <v>42.807000000000002</v>
      </c>
      <c r="T1732" s="6">
        <f t="shared" ref="T1732:T1795" si="111">IFERROR(S1732/Q1732,0)</f>
        <v>0.55588452997779425</v>
      </c>
    </row>
    <row r="1733" spans="1:20" ht="15.6" x14ac:dyDescent="0.3">
      <c r="A1733" s="3" t="s">
        <v>1802</v>
      </c>
      <c r="B1733" s="4">
        <v>46328</v>
      </c>
      <c r="C1733" s="5">
        <f>YEAR(SalesData[[#This Row],[Order Date]])</f>
        <v>2026</v>
      </c>
      <c r="D1733" s="6" t="str">
        <f>"Q"&amp;ROUNDUP(MONTH(SalesData[[#This Row],[Order Date]])/3,0)</f>
        <v>Q4</v>
      </c>
      <c r="E1733" s="7">
        <f>MONTH(SalesData[[#This Row],[Order Date]])</f>
        <v>11</v>
      </c>
      <c r="F1733" s="6" t="str">
        <f>TEXT(SalesData[[#This Row],[Order Date]],"mmm")</f>
        <v>Nov</v>
      </c>
      <c r="G1733" s="8" t="s">
        <v>61</v>
      </c>
      <c r="H1733" s="8" t="s">
        <v>62</v>
      </c>
      <c r="I1733" s="8" t="s">
        <v>30</v>
      </c>
      <c r="J1733" s="8" t="s">
        <v>36</v>
      </c>
      <c r="K1733" s="8" t="s">
        <v>98</v>
      </c>
      <c r="L1733" s="8" t="s">
        <v>122</v>
      </c>
      <c r="M1733" s="7">
        <v>1</v>
      </c>
      <c r="N1733" s="2">
        <v>36.96</v>
      </c>
      <c r="O1733" s="9">
        <v>0.1</v>
      </c>
      <c r="P1733" s="2">
        <v>14.18</v>
      </c>
      <c r="Q1733" s="2">
        <f t="shared" si="108"/>
        <v>33.264000000000003</v>
      </c>
      <c r="R1733" s="2">
        <f t="shared" si="109"/>
        <v>14.18</v>
      </c>
      <c r="S1733" s="2">
        <f t="shared" si="110"/>
        <v>19.084000000000003</v>
      </c>
      <c r="T1733" s="6">
        <f t="shared" si="111"/>
        <v>0.57371332371332373</v>
      </c>
    </row>
    <row r="1734" spans="1:20" ht="15.6" x14ac:dyDescent="0.3">
      <c r="A1734" s="3" t="s">
        <v>1803</v>
      </c>
      <c r="B1734" s="4">
        <v>46370</v>
      </c>
      <c r="C1734" s="5">
        <f>YEAR(SalesData[[#This Row],[Order Date]])</f>
        <v>2026</v>
      </c>
      <c r="D1734" s="6" t="str">
        <f>"Q"&amp;ROUNDUP(MONTH(SalesData[[#This Row],[Order Date]])/3,0)</f>
        <v>Q4</v>
      </c>
      <c r="E1734" s="7">
        <f>MONTH(SalesData[[#This Row],[Order Date]])</f>
        <v>12</v>
      </c>
      <c r="F1734" s="6" t="str">
        <f>TEXT(SalesData[[#This Row],[Order Date]],"mmm")</f>
        <v>Dec</v>
      </c>
      <c r="G1734" s="8" t="s">
        <v>21</v>
      </c>
      <c r="H1734" s="8" t="s">
        <v>89</v>
      </c>
      <c r="I1734" s="8" t="s">
        <v>23</v>
      </c>
      <c r="J1734" s="8" t="s">
        <v>31</v>
      </c>
      <c r="K1734" s="8" t="s">
        <v>25</v>
      </c>
      <c r="L1734" s="8" t="s">
        <v>26</v>
      </c>
      <c r="M1734" s="7">
        <v>1</v>
      </c>
      <c r="N1734" s="2">
        <v>152.4</v>
      </c>
      <c r="O1734" s="9">
        <v>0.05</v>
      </c>
      <c r="P1734" s="2">
        <v>77.98</v>
      </c>
      <c r="Q1734" s="2">
        <f t="shared" si="108"/>
        <v>144.78</v>
      </c>
      <c r="R1734" s="2">
        <f t="shared" si="109"/>
        <v>77.98</v>
      </c>
      <c r="S1734" s="2">
        <f t="shared" si="110"/>
        <v>66.8</v>
      </c>
      <c r="T1734" s="6">
        <f t="shared" si="111"/>
        <v>0.46138969470921398</v>
      </c>
    </row>
    <row r="1735" spans="1:20" ht="15.6" x14ac:dyDescent="0.3">
      <c r="A1735" s="3" t="s">
        <v>1804</v>
      </c>
      <c r="B1735" s="4">
        <v>46304</v>
      </c>
      <c r="C1735" s="5">
        <f>YEAR(SalesData[[#This Row],[Order Date]])</f>
        <v>2026</v>
      </c>
      <c r="D1735" s="6" t="str">
        <f>"Q"&amp;ROUNDUP(MONTH(SalesData[[#This Row],[Order Date]])/3,0)</f>
        <v>Q4</v>
      </c>
      <c r="E1735" s="7">
        <f>MONTH(SalesData[[#This Row],[Order Date]])</f>
        <v>10</v>
      </c>
      <c r="F1735" s="6" t="str">
        <f>TEXT(SalesData[[#This Row],[Order Date]],"mmm")</f>
        <v>Oct</v>
      </c>
      <c r="G1735" s="8" t="s">
        <v>28</v>
      </c>
      <c r="H1735" s="8" t="s">
        <v>86</v>
      </c>
      <c r="I1735" s="8" t="s">
        <v>30</v>
      </c>
      <c r="J1735" s="8" t="s">
        <v>31</v>
      </c>
      <c r="K1735" s="8" t="s">
        <v>98</v>
      </c>
      <c r="L1735" s="8" t="s">
        <v>99</v>
      </c>
      <c r="M1735" s="7">
        <v>2</v>
      </c>
      <c r="N1735" s="2">
        <v>125.56</v>
      </c>
      <c r="O1735" s="9">
        <v>0.1</v>
      </c>
      <c r="P1735" s="2">
        <v>67.260000000000005</v>
      </c>
      <c r="Q1735" s="2">
        <f t="shared" si="108"/>
        <v>226.00800000000001</v>
      </c>
      <c r="R1735" s="2">
        <f t="shared" si="109"/>
        <v>134.52000000000001</v>
      </c>
      <c r="S1735" s="2">
        <f t="shared" si="110"/>
        <v>91.488</v>
      </c>
      <c r="T1735" s="6">
        <f t="shared" si="111"/>
        <v>0.40479983009450993</v>
      </c>
    </row>
    <row r="1736" spans="1:20" ht="15.6" x14ac:dyDescent="0.3">
      <c r="A1736" s="3" t="s">
        <v>1805</v>
      </c>
      <c r="B1736" s="4">
        <v>46073</v>
      </c>
      <c r="C1736" s="5">
        <f>YEAR(SalesData[[#This Row],[Order Date]])</f>
        <v>2026</v>
      </c>
      <c r="D1736" s="6" t="str">
        <f>"Q"&amp;ROUNDUP(MONTH(SalesData[[#This Row],[Order Date]])/3,0)</f>
        <v>Q1</v>
      </c>
      <c r="E1736" s="7">
        <f>MONTH(SalesData[[#This Row],[Order Date]])</f>
        <v>2</v>
      </c>
      <c r="F1736" s="6" t="str">
        <f>TEXT(SalesData[[#This Row],[Order Date]],"mmm")</f>
        <v>Feb</v>
      </c>
      <c r="G1736" s="8" t="s">
        <v>61</v>
      </c>
      <c r="H1736" s="8" t="s">
        <v>69</v>
      </c>
      <c r="I1736" s="8" t="s">
        <v>45</v>
      </c>
      <c r="J1736" s="8" t="s">
        <v>36</v>
      </c>
      <c r="K1736" s="8" t="s">
        <v>39</v>
      </c>
      <c r="L1736" s="8" t="s">
        <v>67</v>
      </c>
      <c r="M1736" s="7">
        <v>15</v>
      </c>
      <c r="N1736" s="2">
        <v>121.98</v>
      </c>
      <c r="O1736" s="9">
        <v>0.1</v>
      </c>
      <c r="P1736" s="2">
        <v>59.86</v>
      </c>
      <c r="Q1736" s="2">
        <f t="shared" si="108"/>
        <v>1646.73</v>
      </c>
      <c r="R1736" s="2">
        <f t="shared" si="109"/>
        <v>897.9</v>
      </c>
      <c r="S1736" s="2">
        <f t="shared" si="110"/>
        <v>748.83</v>
      </c>
      <c r="T1736" s="6">
        <f t="shared" si="111"/>
        <v>0.45473757082217486</v>
      </c>
    </row>
    <row r="1737" spans="1:20" ht="15.6" x14ac:dyDescent="0.3">
      <c r="A1737" s="3" t="s">
        <v>1806</v>
      </c>
      <c r="B1737" s="4">
        <v>46190</v>
      </c>
      <c r="C1737" s="5">
        <f>YEAR(SalesData[[#This Row],[Order Date]])</f>
        <v>2026</v>
      </c>
      <c r="D1737" s="6" t="str">
        <f>"Q"&amp;ROUNDUP(MONTH(SalesData[[#This Row],[Order Date]])/3,0)</f>
        <v>Q2</v>
      </c>
      <c r="E1737" s="7">
        <f>MONTH(SalesData[[#This Row],[Order Date]])</f>
        <v>6</v>
      </c>
      <c r="F1737" s="6" t="str">
        <f>TEXT(SalesData[[#This Row],[Order Date]],"mmm")</f>
        <v>Jun</v>
      </c>
      <c r="G1737" s="8" t="s">
        <v>21</v>
      </c>
      <c r="H1737" s="8" t="s">
        <v>22</v>
      </c>
      <c r="I1737" s="8" t="s">
        <v>30</v>
      </c>
      <c r="J1737" s="8" t="s">
        <v>36</v>
      </c>
      <c r="K1737" s="8" t="s">
        <v>32</v>
      </c>
      <c r="L1737" s="8" t="s">
        <v>33</v>
      </c>
      <c r="M1737" s="7">
        <v>2</v>
      </c>
      <c r="N1737" s="2">
        <v>36.799999999999997</v>
      </c>
      <c r="O1737" s="9">
        <v>0.05</v>
      </c>
      <c r="P1737" s="2">
        <v>13.94</v>
      </c>
      <c r="Q1737" s="2">
        <f t="shared" si="108"/>
        <v>69.919999999999987</v>
      </c>
      <c r="R1737" s="2">
        <f t="shared" si="109"/>
        <v>27.88</v>
      </c>
      <c r="S1737" s="2">
        <f t="shared" si="110"/>
        <v>42.039999999999992</v>
      </c>
      <c r="T1737" s="6">
        <f t="shared" si="111"/>
        <v>0.60125858123569798</v>
      </c>
    </row>
    <row r="1738" spans="1:20" ht="15.6" x14ac:dyDescent="0.3">
      <c r="A1738" s="3" t="s">
        <v>1807</v>
      </c>
      <c r="B1738" s="4">
        <v>46286</v>
      </c>
      <c r="C1738" s="5">
        <f>YEAR(SalesData[[#This Row],[Order Date]])</f>
        <v>2026</v>
      </c>
      <c r="D1738" s="6" t="str">
        <f>"Q"&amp;ROUNDUP(MONTH(SalesData[[#This Row],[Order Date]])/3,0)</f>
        <v>Q3</v>
      </c>
      <c r="E1738" s="7">
        <f>MONTH(SalesData[[#This Row],[Order Date]])</f>
        <v>9</v>
      </c>
      <c r="F1738" s="6" t="str">
        <f>TEXT(SalesData[[#This Row],[Order Date]],"mmm")</f>
        <v>Sep</v>
      </c>
      <c r="G1738" s="8" t="s">
        <v>54</v>
      </c>
      <c r="H1738" s="8" t="s">
        <v>82</v>
      </c>
      <c r="I1738" s="8" t="s">
        <v>45</v>
      </c>
      <c r="J1738" s="8" t="s">
        <v>31</v>
      </c>
      <c r="K1738" s="8" t="s">
        <v>98</v>
      </c>
      <c r="L1738" s="8" t="s">
        <v>103</v>
      </c>
      <c r="M1738" s="7">
        <v>15</v>
      </c>
      <c r="N1738" s="2">
        <v>51.1</v>
      </c>
      <c r="O1738" s="9">
        <v>0.1</v>
      </c>
      <c r="P1738" s="2">
        <v>21.9</v>
      </c>
      <c r="Q1738" s="2">
        <f t="shared" si="108"/>
        <v>689.85</v>
      </c>
      <c r="R1738" s="2">
        <f t="shared" si="109"/>
        <v>328.5</v>
      </c>
      <c r="S1738" s="2">
        <f t="shared" si="110"/>
        <v>361.35</v>
      </c>
      <c r="T1738" s="6">
        <f t="shared" si="111"/>
        <v>0.52380952380952384</v>
      </c>
    </row>
    <row r="1739" spans="1:20" ht="15.6" x14ac:dyDescent="0.3">
      <c r="A1739" s="3" t="s">
        <v>1808</v>
      </c>
      <c r="B1739" s="4">
        <v>46377</v>
      </c>
      <c r="C1739" s="5">
        <f>YEAR(SalesData[[#This Row],[Order Date]])</f>
        <v>2026</v>
      </c>
      <c r="D1739" s="6" t="str">
        <f>"Q"&amp;ROUNDUP(MONTH(SalesData[[#This Row],[Order Date]])/3,0)</f>
        <v>Q4</v>
      </c>
      <c r="E1739" s="7">
        <f>MONTH(SalesData[[#This Row],[Order Date]])</f>
        <v>12</v>
      </c>
      <c r="F1739" s="6" t="str">
        <f>TEXT(SalesData[[#This Row],[Order Date]],"mmm")</f>
        <v>Dec</v>
      </c>
      <c r="G1739" s="8" t="s">
        <v>28</v>
      </c>
      <c r="H1739" s="8" t="s">
        <v>35</v>
      </c>
      <c r="I1739" s="8" t="s">
        <v>48</v>
      </c>
      <c r="J1739" s="8" t="s">
        <v>31</v>
      </c>
      <c r="K1739" s="8" t="s">
        <v>32</v>
      </c>
      <c r="L1739" s="8" t="s">
        <v>65</v>
      </c>
      <c r="M1739" s="7">
        <v>1</v>
      </c>
      <c r="N1739" s="2">
        <v>45.94</v>
      </c>
      <c r="O1739" s="9">
        <v>0.05</v>
      </c>
      <c r="P1739" s="2">
        <v>18.100000000000001</v>
      </c>
      <c r="Q1739" s="2">
        <f t="shared" si="108"/>
        <v>43.642999999999994</v>
      </c>
      <c r="R1739" s="2">
        <f t="shared" si="109"/>
        <v>18.100000000000001</v>
      </c>
      <c r="S1739" s="2">
        <f t="shared" si="110"/>
        <v>25.542999999999992</v>
      </c>
      <c r="T1739" s="6">
        <f t="shared" si="111"/>
        <v>0.58527140664024002</v>
      </c>
    </row>
    <row r="1740" spans="1:20" ht="15.6" x14ac:dyDescent="0.3">
      <c r="A1740" s="3" t="s">
        <v>1809</v>
      </c>
      <c r="B1740" s="4">
        <v>46125</v>
      </c>
      <c r="C1740" s="5">
        <f>YEAR(SalesData[[#This Row],[Order Date]])</f>
        <v>2026</v>
      </c>
      <c r="D1740" s="6" t="str">
        <f>"Q"&amp;ROUNDUP(MONTH(SalesData[[#This Row],[Order Date]])/3,0)</f>
        <v>Q2</v>
      </c>
      <c r="E1740" s="7">
        <f>MONTH(SalesData[[#This Row],[Order Date]])</f>
        <v>4</v>
      </c>
      <c r="F1740" s="6" t="str">
        <f>TEXT(SalesData[[#This Row],[Order Date]],"mmm")</f>
        <v>Apr</v>
      </c>
      <c r="G1740" s="8" t="s">
        <v>21</v>
      </c>
      <c r="H1740" s="8" t="s">
        <v>22</v>
      </c>
      <c r="I1740" s="8" t="s">
        <v>48</v>
      </c>
      <c r="J1740" s="8" t="s">
        <v>24</v>
      </c>
      <c r="K1740" s="8" t="s">
        <v>25</v>
      </c>
      <c r="L1740" s="8" t="s">
        <v>26</v>
      </c>
      <c r="M1740" s="7">
        <v>1</v>
      </c>
      <c r="N1740" s="2">
        <v>155.88999999999999</v>
      </c>
      <c r="O1740" s="9">
        <v>0</v>
      </c>
      <c r="P1740" s="2">
        <v>77.260000000000005</v>
      </c>
      <c r="Q1740" s="2">
        <f t="shared" si="108"/>
        <v>155.88999999999999</v>
      </c>
      <c r="R1740" s="2">
        <f t="shared" si="109"/>
        <v>77.260000000000005</v>
      </c>
      <c r="S1740" s="2">
        <f t="shared" si="110"/>
        <v>78.629999999999981</v>
      </c>
      <c r="T1740" s="6">
        <f t="shared" si="111"/>
        <v>0.50439412406183837</v>
      </c>
    </row>
    <row r="1741" spans="1:20" ht="15.6" x14ac:dyDescent="0.3">
      <c r="A1741" s="3" t="s">
        <v>1810</v>
      </c>
      <c r="B1741" s="4">
        <v>46139</v>
      </c>
      <c r="C1741" s="5">
        <f>YEAR(SalesData[[#This Row],[Order Date]])</f>
        <v>2026</v>
      </c>
      <c r="D1741" s="6" t="str">
        <f>"Q"&amp;ROUNDUP(MONTH(SalesData[[#This Row],[Order Date]])/3,0)</f>
        <v>Q2</v>
      </c>
      <c r="E1741" s="7">
        <f>MONTH(SalesData[[#This Row],[Order Date]])</f>
        <v>4</v>
      </c>
      <c r="F1741" s="6" t="str">
        <f>TEXT(SalesData[[#This Row],[Order Date]],"mmm")</f>
        <v>Apr</v>
      </c>
      <c r="G1741" s="8" t="s">
        <v>54</v>
      </c>
      <c r="H1741" s="8" t="s">
        <v>55</v>
      </c>
      <c r="I1741" s="8" t="s">
        <v>45</v>
      </c>
      <c r="J1741" s="8" t="s">
        <v>24</v>
      </c>
      <c r="K1741" s="8" t="s">
        <v>98</v>
      </c>
      <c r="L1741" s="8" t="s">
        <v>99</v>
      </c>
      <c r="M1741" s="7">
        <v>10</v>
      </c>
      <c r="N1741" s="2">
        <v>124.59</v>
      </c>
      <c r="O1741" s="9">
        <v>0.15</v>
      </c>
      <c r="P1741" s="2">
        <v>67.14</v>
      </c>
      <c r="Q1741" s="2">
        <f t="shared" si="108"/>
        <v>1059.0150000000001</v>
      </c>
      <c r="R1741" s="2">
        <f t="shared" si="109"/>
        <v>671.4</v>
      </c>
      <c r="S1741" s="2">
        <f t="shared" si="110"/>
        <v>387.61500000000012</v>
      </c>
      <c r="T1741" s="6">
        <f t="shared" si="111"/>
        <v>0.36601464568490538</v>
      </c>
    </row>
    <row r="1742" spans="1:20" ht="15.6" x14ac:dyDescent="0.3">
      <c r="A1742" s="3" t="s">
        <v>1811</v>
      </c>
      <c r="B1742" s="4">
        <v>46249</v>
      </c>
      <c r="C1742" s="5">
        <f>YEAR(SalesData[[#This Row],[Order Date]])</f>
        <v>2026</v>
      </c>
      <c r="D1742" s="6" t="str">
        <f>"Q"&amp;ROUNDUP(MONTH(SalesData[[#This Row],[Order Date]])/3,0)</f>
        <v>Q3</v>
      </c>
      <c r="E1742" s="7">
        <f>MONTH(SalesData[[#This Row],[Order Date]])</f>
        <v>8</v>
      </c>
      <c r="F1742" s="6" t="str">
        <f>TEXT(SalesData[[#This Row],[Order Date]],"mmm")</f>
        <v>Aug</v>
      </c>
      <c r="G1742" s="8" t="s">
        <v>61</v>
      </c>
      <c r="H1742" s="8" t="s">
        <v>105</v>
      </c>
      <c r="I1742" s="8" t="s">
        <v>30</v>
      </c>
      <c r="J1742" s="8" t="s">
        <v>24</v>
      </c>
      <c r="K1742" s="8" t="s">
        <v>25</v>
      </c>
      <c r="L1742" s="8" t="s">
        <v>74</v>
      </c>
      <c r="M1742" s="7">
        <v>3</v>
      </c>
      <c r="N1742" s="2">
        <v>92.12</v>
      </c>
      <c r="O1742" s="9">
        <v>0.1</v>
      </c>
      <c r="P1742" s="2">
        <v>44.1</v>
      </c>
      <c r="Q1742" s="2">
        <f t="shared" si="108"/>
        <v>248.72400000000002</v>
      </c>
      <c r="R1742" s="2">
        <f t="shared" si="109"/>
        <v>132.30000000000001</v>
      </c>
      <c r="S1742" s="2">
        <f t="shared" si="110"/>
        <v>116.42400000000001</v>
      </c>
      <c r="T1742" s="6">
        <f t="shared" si="111"/>
        <v>0.46808510638297873</v>
      </c>
    </row>
    <row r="1743" spans="1:20" ht="15.6" x14ac:dyDescent="0.3">
      <c r="A1743" s="3" t="s">
        <v>1812</v>
      </c>
      <c r="B1743" s="4">
        <v>46129</v>
      </c>
      <c r="C1743" s="5">
        <f>YEAR(SalesData[[#This Row],[Order Date]])</f>
        <v>2026</v>
      </c>
      <c r="D1743" s="6" t="str">
        <f>"Q"&amp;ROUNDUP(MONTH(SalesData[[#This Row],[Order Date]])/3,0)</f>
        <v>Q2</v>
      </c>
      <c r="E1743" s="7">
        <f>MONTH(SalesData[[#This Row],[Order Date]])</f>
        <v>4</v>
      </c>
      <c r="F1743" s="6" t="str">
        <f>TEXT(SalesData[[#This Row],[Order Date]],"mmm")</f>
        <v>Apr</v>
      </c>
      <c r="G1743" s="8" t="s">
        <v>28</v>
      </c>
      <c r="H1743" s="8" t="s">
        <v>29</v>
      </c>
      <c r="I1743" s="8" t="s">
        <v>45</v>
      </c>
      <c r="J1743" s="8" t="s">
        <v>36</v>
      </c>
      <c r="K1743" s="8" t="s">
        <v>32</v>
      </c>
      <c r="L1743" s="8" t="s">
        <v>46</v>
      </c>
      <c r="M1743" s="7">
        <v>8</v>
      </c>
      <c r="N1743" s="2">
        <v>168.34</v>
      </c>
      <c r="O1743" s="9">
        <v>0.15</v>
      </c>
      <c r="P1743" s="2">
        <v>88.7</v>
      </c>
      <c r="Q1743" s="2">
        <f t="shared" si="108"/>
        <v>1144.712</v>
      </c>
      <c r="R1743" s="2">
        <f t="shared" si="109"/>
        <v>709.6</v>
      </c>
      <c r="S1743" s="2">
        <f t="shared" si="110"/>
        <v>435.11199999999997</v>
      </c>
      <c r="T1743" s="6">
        <f t="shared" si="111"/>
        <v>0.38010608781946897</v>
      </c>
    </row>
    <row r="1744" spans="1:20" ht="15.6" x14ac:dyDescent="0.3">
      <c r="A1744" s="3" t="s">
        <v>1813</v>
      </c>
      <c r="B1744" s="4">
        <v>46218</v>
      </c>
      <c r="C1744" s="5">
        <f>YEAR(SalesData[[#This Row],[Order Date]])</f>
        <v>2026</v>
      </c>
      <c r="D1744" s="6" t="str">
        <f>"Q"&amp;ROUNDUP(MONTH(SalesData[[#This Row],[Order Date]])/3,0)</f>
        <v>Q3</v>
      </c>
      <c r="E1744" s="7">
        <f>MONTH(SalesData[[#This Row],[Order Date]])</f>
        <v>7</v>
      </c>
      <c r="F1744" s="6" t="str">
        <f>TEXT(SalesData[[#This Row],[Order Date]],"mmm")</f>
        <v>Jul</v>
      </c>
      <c r="G1744" s="8" t="s">
        <v>21</v>
      </c>
      <c r="H1744" s="8" t="s">
        <v>42</v>
      </c>
      <c r="I1744" s="8" t="s">
        <v>45</v>
      </c>
      <c r="J1744" s="8" t="s">
        <v>36</v>
      </c>
      <c r="K1744" s="8" t="s">
        <v>51</v>
      </c>
      <c r="L1744" s="8" t="s">
        <v>95</v>
      </c>
      <c r="M1744" s="7">
        <v>3</v>
      </c>
      <c r="N1744" s="2">
        <v>82.79</v>
      </c>
      <c r="O1744" s="9">
        <v>0.1</v>
      </c>
      <c r="P1744" s="2">
        <v>43.07</v>
      </c>
      <c r="Q1744" s="2">
        <f t="shared" si="108"/>
        <v>223.53300000000002</v>
      </c>
      <c r="R1744" s="2">
        <f t="shared" si="109"/>
        <v>129.21</v>
      </c>
      <c r="S1744" s="2">
        <f t="shared" si="110"/>
        <v>94.323000000000008</v>
      </c>
      <c r="T1744" s="6">
        <f t="shared" si="111"/>
        <v>0.42196454214813922</v>
      </c>
    </row>
    <row r="1745" spans="1:20" ht="15.6" x14ac:dyDescent="0.3">
      <c r="A1745" s="3" t="s">
        <v>1814</v>
      </c>
      <c r="B1745" s="4">
        <v>46346</v>
      </c>
      <c r="C1745" s="5">
        <f>YEAR(SalesData[[#This Row],[Order Date]])</f>
        <v>2026</v>
      </c>
      <c r="D1745" s="6" t="str">
        <f>"Q"&amp;ROUNDUP(MONTH(SalesData[[#This Row],[Order Date]])/3,0)</f>
        <v>Q4</v>
      </c>
      <c r="E1745" s="7">
        <f>MONTH(SalesData[[#This Row],[Order Date]])</f>
        <v>11</v>
      </c>
      <c r="F1745" s="6" t="str">
        <f>TEXT(SalesData[[#This Row],[Order Date]],"mmm")</f>
        <v>Nov</v>
      </c>
      <c r="G1745" s="8" t="s">
        <v>61</v>
      </c>
      <c r="H1745" s="8" t="s">
        <v>105</v>
      </c>
      <c r="I1745" s="8" t="s">
        <v>48</v>
      </c>
      <c r="J1745" s="8" t="s">
        <v>31</v>
      </c>
      <c r="K1745" s="8" t="s">
        <v>32</v>
      </c>
      <c r="L1745" s="8" t="s">
        <v>33</v>
      </c>
      <c r="M1745" s="7">
        <v>1</v>
      </c>
      <c r="N1745" s="2">
        <v>36.590000000000003</v>
      </c>
      <c r="O1745" s="9">
        <v>0</v>
      </c>
      <c r="P1745" s="2">
        <v>13.73</v>
      </c>
      <c r="Q1745" s="2">
        <f t="shared" si="108"/>
        <v>36.590000000000003</v>
      </c>
      <c r="R1745" s="2">
        <f t="shared" si="109"/>
        <v>13.73</v>
      </c>
      <c r="S1745" s="2">
        <f t="shared" si="110"/>
        <v>22.860000000000003</v>
      </c>
      <c r="T1745" s="6">
        <f t="shared" si="111"/>
        <v>0.62476086362394101</v>
      </c>
    </row>
    <row r="1746" spans="1:20" ht="15.6" x14ac:dyDescent="0.3">
      <c r="A1746" s="3" t="s">
        <v>1815</v>
      </c>
      <c r="B1746" s="4">
        <v>46352</v>
      </c>
      <c r="C1746" s="5">
        <f>YEAR(SalesData[[#This Row],[Order Date]])</f>
        <v>2026</v>
      </c>
      <c r="D1746" s="6" t="str">
        <f>"Q"&amp;ROUNDUP(MONTH(SalesData[[#This Row],[Order Date]])/3,0)</f>
        <v>Q4</v>
      </c>
      <c r="E1746" s="7">
        <f>MONTH(SalesData[[#This Row],[Order Date]])</f>
        <v>11</v>
      </c>
      <c r="F1746" s="6" t="str">
        <f>TEXT(SalesData[[#This Row],[Order Date]],"mmm")</f>
        <v>Nov</v>
      </c>
      <c r="G1746" s="8" t="s">
        <v>21</v>
      </c>
      <c r="H1746" s="8" t="s">
        <v>89</v>
      </c>
      <c r="I1746" s="8" t="s">
        <v>30</v>
      </c>
      <c r="J1746" s="8" t="s">
        <v>24</v>
      </c>
      <c r="K1746" s="8" t="s">
        <v>25</v>
      </c>
      <c r="L1746" s="8" t="s">
        <v>70</v>
      </c>
      <c r="M1746" s="7">
        <v>1</v>
      </c>
      <c r="N1746" s="2">
        <v>141.61000000000001</v>
      </c>
      <c r="O1746" s="9">
        <v>0.05</v>
      </c>
      <c r="P1746" s="2">
        <v>77.7</v>
      </c>
      <c r="Q1746" s="2">
        <f t="shared" si="108"/>
        <v>134.52950000000001</v>
      </c>
      <c r="R1746" s="2">
        <f t="shared" si="109"/>
        <v>77.7</v>
      </c>
      <c r="S1746" s="2">
        <f t="shared" si="110"/>
        <v>56.82950000000001</v>
      </c>
      <c r="T1746" s="6">
        <f t="shared" si="111"/>
        <v>0.42243151130421214</v>
      </c>
    </row>
    <row r="1747" spans="1:20" ht="15.6" x14ac:dyDescent="0.3">
      <c r="A1747" s="3" t="s">
        <v>1816</v>
      </c>
      <c r="B1747" s="4">
        <v>46347</v>
      </c>
      <c r="C1747" s="5">
        <f>YEAR(SalesData[[#This Row],[Order Date]])</f>
        <v>2026</v>
      </c>
      <c r="D1747" s="6" t="str">
        <f>"Q"&amp;ROUNDUP(MONTH(SalesData[[#This Row],[Order Date]])/3,0)</f>
        <v>Q4</v>
      </c>
      <c r="E1747" s="7">
        <f>MONTH(SalesData[[#This Row],[Order Date]])</f>
        <v>11</v>
      </c>
      <c r="F1747" s="6" t="str">
        <f>TEXT(SalesData[[#This Row],[Order Date]],"mmm")</f>
        <v>Nov</v>
      </c>
      <c r="G1747" s="8" t="s">
        <v>28</v>
      </c>
      <c r="H1747" s="8" t="s">
        <v>29</v>
      </c>
      <c r="I1747" s="8" t="s">
        <v>30</v>
      </c>
      <c r="J1747" s="8" t="s">
        <v>24</v>
      </c>
      <c r="K1747" s="8" t="s">
        <v>32</v>
      </c>
      <c r="L1747" s="8" t="s">
        <v>65</v>
      </c>
      <c r="M1747" s="7">
        <v>1</v>
      </c>
      <c r="N1747" s="2">
        <v>46.82</v>
      </c>
      <c r="O1747" s="9">
        <v>0.2</v>
      </c>
      <c r="P1747" s="2">
        <v>18.27</v>
      </c>
      <c r="Q1747" s="2">
        <f t="shared" si="108"/>
        <v>37.456000000000003</v>
      </c>
      <c r="R1747" s="2">
        <f t="shared" si="109"/>
        <v>18.27</v>
      </c>
      <c r="S1747" s="2">
        <f t="shared" si="110"/>
        <v>19.186000000000003</v>
      </c>
      <c r="T1747" s="6">
        <f t="shared" si="111"/>
        <v>0.51222768047842804</v>
      </c>
    </row>
    <row r="1748" spans="1:20" ht="15.6" x14ac:dyDescent="0.3">
      <c r="A1748" s="3" t="s">
        <v>1817</v>
      </c>
      <c r="B1748" s="4">
        <v>46361</v>
      </c>
      <c r="C1748" s="5">
        <f>YEAR(SalesData[[#This Row],[Order Date]])</f>
        <v>2026</v>
      </c>
      <c r="D1748" s="6" t="str">
        <f>"Q"&amp;ROUNDUP(MONTH(SalesData[[#This Row],[Order Date]])/3,0)</f>
        <v>Q4</v>
      </c>
      <c r="E1748" s="7">
        <f>MONTH(SalesData[[#This Row],[Order Date]])</f>
        <v>12</v>
      </c>
      <c r="F1748" s="6" t="str">
        <f>TEXT(SalesData[[#This Row],[Order Date]],"mmm")</f>
        <v>Dec</v>
      </c>
      <c r="G1748" s="8" t="s">
        <v>54</v>
      </c>
      <c r="H1748" s="8" t="s">
        <v>57</v>
      </c>
      <c r="I1748" s="8" t="s">
        <v>30</v>
      </c>
      <c r="J1748" s="8" t="s">
        <v>31</v>
      </c>
      <c r="K1748" s="8" t="s">
        <v>39</v>
      </c>
      <c r="L1748" s="8" t="s">
        <v>67</v>
      </c>
      <c r="M1748" s="7">
        <v>1</v>
      </c>
      <c r="N1748" s="2">
        <v>123.82</v>
      </c>
      <c r="O1748" s="9">
        <v>0.05</v>
      </c>
      <c r="P1748" s="2">
        <v>59.19</v>
      </c>
      <c r="Q1748" s="2">
        <f t="shared" si="108"/>
        <v>117.62899999999999</v>
      </c>
      <c r="R1748" s="2">
        <f t="shared" si="109"/>
        <v>59.19</v>
      </c>
      <c r="S1748" s="2">
        <f t="shared" si="110"/>
        <v>58.438999999999993</v>
      </c>
      <c r="T1748" s="6">
        <f t="shared" si="111"/>
        <v>0.49680775999115862</v>
      </c>
    </row>
    <row r="1749" spans="1:20" ht="15.6" x14ac:dyDescent="0.3">
      <c r="A1749" s="3" t="s">
        <v>1818</v>
      </c>
      <c r="B1749" s="4">
        <v>46252</v>
      </c>
      <c r="C1749" s="5">
        <f>YEAR(SalesData[[#This Row],[Order Date]])</f>
        <v>2026</v>
      </c>
      <c r="D1749" s="6" t="str">
        <f>"Q"&amp;ROUNDUP(MONTH(SalesData[[#This Row],[Order Date]])/3,0)</f>
        <v>Q3</v>
      </c>
      <c r="E1749" s="7">
        <f>MONTH(SalesData[[#This Row],[Order Date]])</f>
        <v>8</v>
      </c>
      <c r="F1749" s="6" t="str">
        <f>TEXT(SalesData[[#This Row],[Order Date]],"mmm")</f>
        <v>Aug</v>
      </c>
      <c r="G1749" s="8" t="s">
        <v>28</v>
      </c>
      <c r="H1749" s="8" t="s">
        <v>86</v>
      </c>
      <c r="I1749" s="8" t="s">
        <v>48</v>
      </c>
      <c r="J1749" s="8" t="s">
        <v>24</v>
      </c>
      <c r="K1749" s="8" t="s">
        <v>39</v>
      </c>
      <c r="L1749" s="8" t="s">
        <v>106</v>
      </c>
      <c r="M1749" s="7">
        <v>2</v>
      </c>
      <c r="N1749" s="2">
        <v>79.78</v>
      </c>
      <c r="O1749" s="9">
        <v>0</v>
      </c>
      <c r="P1749" s="2">
        <v>38.770000000000003</v>
      </c>
      <c r="Q1749" s="2">
        <f t="shared" si="108"/>
        <v>159.56</v>
      </c>
      <c r="R1749" s="2">
        <f t="shared" si="109"/>
        <v>77.540000000000006</v>
      </c>
      <c r="S1749" s="2">
        <f t="shared" si="110"/>
        <v>82.02</v>
      </c>
      <c r="T1749" s="6">
        <f t="shared" si="111"/>
        <v>0.51403860616695907</v>
      </c>
    </row>
    <row r="1750" spans="1:20" ht="15.6" x14ac:dyDescent="0.3">
      <c r="A1750" s="3" t="s">
        <v>1819</v>
      </c>
      <c r="B1750" s="4">
        <v>46208</v>
      </c>
      <c r="C1750" s="5">
        <f>YEAR(SalesData[[#This Row],[Order Date]])</f>
        <v>2026</v>
      </c>
      <c r="D1750" s="6" t="str">
        <f>"Q"&amp;ROUNDUP(MONTH(SalesData[[#This Row],[Order Date]])/3,0)</f>
        <v>Q3</v>
      </c>
      <c r="E1750" s="7">
        <f>MONTH(SalesData[[#This Row],[Order Date]])</f>
        <v>7</v>
      </c>
      <c r="F1750" s="6" t="str">
        <f>TEXT(SalesData[[#This Row],[Order Date]],"mmm")</f>
        <v>Jul</v>
      </c>
      <c r="G1750" s="8" t="s">
        <v>21</v>
      </c>
      <c r="H1750" s="8" t="s">
        <v>42</v>
      </c>
      <c r="I1750" s="8" t="s">
        <v>45</v>
      </c>
      <c r="J1750" s="8" t="s">
        <v>36</v>
      </c>
      <c r="K1750" s="8" t="s">
        <v>25</v>
      </c>
      <c r="L1750" s="8" t="s">
        <v>26</v>
      </c>
      <c r="M1750" s="7">
        <v>5</v>
      </c>
      <c r="N1750" s="2">
        <v>155.09</v>
      </c>
      <c r="O1750" s="9">
        <v>0.1</v>
      </c>
      <c r="P1750" s="2">
        <v>78.52</v>
      </c>
      <c r="Q1750" s="2">
        <f t="shared" si="108"/>
        <v>697.90500000000009</v>
      </c>
      <c r="R1750" s="2">
        <f t="shared" si="109"/>
        <v>392.59999999999997</v>
      </c>
      <c r="S1750" s="2">
        <f t="shared" si="110"/>
        <v>305.30500000000012</v>
      </c>
      <c r="T1750" s="6">
        <f t="shared" si="111"/>
        <v>0.43745925305020034</v>
      </c>
    </row>
    <row r="1751" spans="1:20" ht="15.6" x14ac:dyDescent="0.3">
      <c r="A1751" s="3" t="s">
        <v>1820</v>
      </c>
      <c r="B1751" s="4">
        <v>46102</v>
      </c>
      <c r="C1751" s="5">
        <f>YEAR(SalesData[[#This Row],[Order Date]])</f>
        <v>2026</v>
      </c>
      <c r="D1751" s="6" t="str">
        <f>"Q"&amp;ROUNDUP(MONTH(SalesData[[#This Row],[Order Date]])/3,0)</f>
        <v>Q1</v>
      </c>
      <c r="E1751" s="7">
        <f>MONTH(SalesData[[#This Row],[Order Date]])</f>
        <v>3</v>
      </c>
      <c r="F1751" s="6" t="str">
        <f>TEXT(SalesData[[#This Row],[Order Date]],"mmm")</f>
        <v>Mar</v>
      </c>
      <c r="G1751" s="8" t="s">
        <v>21</v>
      </c>
      <c r="H1751" s="8" t="s">
        <v>42</v>
      </c>
      <c r="I1751" s="8" t="s">
        <v>48</v>
      </c>
      <c r="J1751" s="8" t="s">
        <v>24</v>
      </c>
      <c r="K1751" s="8" t="s">
        <v>39</v>
      </c>
      <c r="L1751" s="8" t="s">
        <v>106</v>
      </c>
      <c r="M1751" s="7">
        <v>1</v>
      </c>
      <c r="N1751" s="2">
        <v>83.62</v>
      </c>
      <c r="O1751" s="9">
        <v>0</v>
      </c>
      <c r="P1751" s="2">
        <v>39.15</v>
      </c>
      <c r="Q1751" s="2">
        <f t="shared" si="108"/>
        <v>83.62</v>
      </c>
      <c r="R1751" s="2">
        <f t="shared" si="109"/>
        <v>39.15</v>
      </c>
      <c r="S1751" s="2">
        <f t="shared" si="110"/>
        <v>44.470000000000006</v>
      </c>
      <c r="T1751" s="6">
        <f t="shared" si="111"/>
        <v>0.53181057163358048</v>
      </c>
    </row>
    <row r="1752" spans="1:20" ht="15.6" x14ac:dyDescent="0.3">
      <c r="A1752" s="3" t="s">
        <v>1821</v>
      </c>
      <c r="B1752" s="4">
        <v>46240</v>
      </c>
      <c r="C1752" s="5">
        <f>YEAR(SalesData[[#This Row],[Order Date]])</f>
        <v>2026</v>
      </c>
      <c r="D1752" s="6" t="str">
        <f>"Q"&amp;ROUNDUP(MONTH(SalesData[[#This Row],[Order Date]])/3,0)</f>
        <v>Q3</v>
      </c>
      <c r="E1752" s="7">
        <f>MONTH(SalesData[[#This Row],[Order Date]])</f>
        <v>8</v>
      </c>
      <c r="F1752" s="6" t="str">
        <f>TEXT(SalesData[[#This Row],[Order Date]],"mmm")</f>
        <v>Aug</v>
      </c>
      <c r="G1752" s="8" t="s">
        <v>21</v>
      </c>
      <c r="H1752" s="8" t="s">
        <v>89</v>
      </c>
      <c r="I1752" s="8" t="s">
        <v>48</v>
      </c>
      <c r="J1752" s="8" t="s">
        <v>31</v>
      </c>
      <c r="K1752" s="8" t="s">
        <v>25</v>
      </c>
      <c r="L1752" s="8" t="s">
        <v>74</v>
      </c>
      <c r="M1752" s="7">
        <v>1</v>
      </c>
      <c r="N1752" s="2">
        <v>91.58</v>
      </c>
      <c r="O1752" s="9">
        <v>0.1</v>
      </c>
      <c r="P1752" s="2">
        <v>44.87</v>
      </c>
      <c r="Q1752" s="2">
        <f t="shared" si="108"/>
        <v>82.421999999999997</v>
      </c>
      <c r="R1752" s="2">
        <f t="shared" si="109"/>
        <v>44.87</v>
      </c>
      <c r="S1752" s="2">
        <f t="shared" si="110"/>
        <v>37.552</v>
      </c>
      <c r="T1752" s="6">
        <f t="shared" si="111"/>
        <v>0.45560651282424597</v>
      </c>
    </row>
    <row r="1753" spans="1:20" ht="15.6" x14ac:dyDescent="0.3">
      <c r="A1753" s="3" t="s">
        <v>1822</v>
      </c>
      <c r="B1753" s="4">
        <v>46230</v>
      </c>
      <c r="C1753" s="5">
        <f>YEAR(SalesData[[#This Row],[Order Date]])</f>
        <v>2026</v>
      </c>
      <c r="D1753" s="6" t="str">
        <f>"Q"&amp;ROUNDUP(MONTH(SalesData[[#This Row],[Order Date]])/3,0)</f>
        <v>Q3</v>
      </c>
      <c r="E1753" s="7">
        <f>MONTH(SalesData[[#This Row],[Order Date]])</f>
        <v>7</v>
      </c>
      <c r="F1753" s="6" t="str">
        <f>TEXT(SalesData[[#This Row],[Order Date]],"mmm")</f>
        <v>Jul</v>
      </c>
      <c r="G1753" s="8" t="s">
        <v>28</v>
      </c>
      <c r="H1753" s="8" t="s">
        <v>35</v>
      </c>
      <c r="I1753" s="8" t="s">
        <v>30</v>
      </c>
      <c r="J1753" s="8" t="s">
        <v>24</v>
      </c>
      <c r="K1753" s="8" t="s">
        <v>39</v>
      </c>
      <c r="L1753" s="8" t="s">
        <v>67</v>
      </c>
      <c r="M1753" s="7">
        <v>4</v>
      </c>
      <c r="N1753" s="2">
        <v>125.07</v>
      </c>
      <c r="O1753" s="9">
        <v>0.05</v>
      </c>
      <c r="P1753" s="2">
        <v>60</v>
      </c>
      <c r="Q1753" s="2">
        <f t="shared" si="108"/>
        <v>475.26599999999996</v>
      </c>
      <c r="R1753" s="2">
        <f t="shared" si="109"/>
        <v>240</v>
      </c>
      <c r="S1753" s="2">
        <f t="shared" si="110"/>
        <v>235.26599999999996</v>
      </c>
      <c r="T1753" s="6">
        <f t="shared" si="111"/>
        <v>0.4950196311118405</v>
      </c>
    </row>
    <row r="1754" spans="1:20" ht="15.6" x14ac:dyDescent="0.3">
      <c r="A1754" s="3" t="s">
        <v>1823</v>
      </c>
      <c r="B1754" s="4">
        <v>46257</v>
      </c>
      <c r="C1754" s="5">
        <f>YEAR(SalesData[[#This Row],[Order Date]])</f>
        <v>2026</v>
      </c>
      <c r="D1754" s="6" t="str">
        <f>"Q"&amp;ROUNDUP(MONTH(SalesData[[#This Row],[Order Date]])/3,0)</f>
        <v>Q3</v>
      </c>
      <c r="E1754" s="7">
        <f>MONTH(SalesData[[#This Row],[Order Date]])</f>
        <v>8</v>
      </c>
      <c r="F1754" s="6" t="str">
        <f>TEXT(SalesData[[#This Row],[Order Date]],"mmm")</f>
        <v>Aug</v>
      </c>
      <c r="G1754" s="8" t="s">
        <v>21</v>
      </c>
      <c r="H1754" s="8" t="s">
        <v>22</v>
      </c>
      <c r="I1754" s="8" t="s">
        <v>48</v>
      </c>
      <c r="J1754" s="8" t="s">
        <v>31</v>
      </c>
      <c r="K1754" s="8" t="s">
        <v>98</v>
      </c>
      <c r="L1754" s="8" t="s">
        <v>103</v>
      </c>
      <c r="M1754" s="7">
        <v>2</v>
      </c>
      <c r="N1754" s="2">
        <v>51.63</v>
      </c>
      <c r="O1754" s="9">
        <v>0</v>
      </c>
      <c r="P1754" s="2">
        <v>21.39</v>
      </c>
      <c r="Q1754" s="2">
        <f t="shared" si="108"/>
        <v>103.26</v>
      </c>
      <c r="R1754" s="2">
        <f t="shared" si="109"/>
        <v>42.78</v>
      </c>
      <c r="S1754" s="2">
        <f t="shared" si="110"/>
        <v>60.480000000000004</v>
      </c>
      <c r="T1754" s="6">
        <f t="shared" si="111"/>
        <v>0.58570598489250436</v>
      </c>
    </row>
    <row r="1755" spans="1:20" ht="15.6" x14ac:dyDescent="0.3">
      <c r="A1755" s="3" t="s">
        <v>1824</v>
      </c>
      <c r="B1755" s="4">
        <v>46312</v>
      </c>
      <c r="C1755" s="5">
        <f>YEAR(SalesData[[#This Row],[Order Date]])</f>
        <v>2026</v>
      </c>
      <c r="D1755" s="6" t="str">
        <f>"Q"&amp;ROUNDUP(MONTH(SalesData[[#This Row],[Order Date]])/3,0)</f>
        <v>Q4</v>
      </c>
      <c r="E1755" s="7">
        <f>MONTH(SalesData[[#This Row],[Order Date]])</f>
        <v>10</v>
      </c>
      <c r="F1755" s="6" t="str">
        <f>TEXT(SalesData[[#This Row],[Order Date]],"mmm")</f>
        <v>Oct</v>
      </c>
      <c r="G1755" s="8" t="s">
        <v>21</v>
      </c>
      <c r="H1755" s="8" t="s">
        <v>44</v>
      </c>
      <c r="I1755" s="8" t="s">
        <v>30</v>
      </c>
      <c r="J1755" s="8" t="s">
        <v>24</v>
      </c>
      <c r="K1755" s="8" t="s">
        <v>98</v>
      </c>
      <c r="L1755" s="8" t="s">
        <v>122</v>
      </c>
      <c r="M1755" s="7">
        <v>3</v>
      </c>
      <c r="N1755" s="2">
        <v>36.75</v>
      </c>
      <c r="O1755" s="9">
        <v>0.05</v>
      </c>
      <c r="P1755" s="2">
        <v>13.71</v>
      </c>
      <c r="Q1755" s="2">
        <f t="shared" si="108"/>
        <v>104.7375</v>
      </c>
      <c r="R1755" s="2">
        <f t="shared" si="109"/>
        <v>41.13</v>
      </c>
      <c r="S1755" s="2">
        <f t="shared" si="110"/>
        <v>63.607499999999995</v>
      </c>
      <c r="T1755" s="6">
        <f t="shared" si="111"/>
        <v>0.60730397422126747</v>
      </c>
    </row>
    <row r="1756" spans="1:20" ht="15.6" x14ac:dyDescent="0.3">
      <c r="A1756" s="3" t="s">
        <v>1825</v>
      </c>
      <c r="B1756" s="4">
        <v>46229</v>
      </c>
      <c r="C1756" s="5">
        <f>YEAR(SalesData[[#This Row],[Order Date]])</f>
        <v>2026</v>
      </c>
      <c r="D1756" s="6" t="str">
        <f>"Q"&amp;ROUNDUP(MONTH(SalesData[[#This Row],[Order Date]])/3,0)</f>
        <v>Q3</v>
      </c>
      <c r="E1756" s="7">
        <f>MONTH(SalesData[[#This Row],[Order Date]])</f>
        <v>7</v>
      </c>
      <c r="F1756" s="6" t="str">
        <f>TEXT(SalesData[[#This Row],[Order Date]],"mmm")</f>
        <v>Jul</v>
      </c>
      <c r="G1756" s="8" t="s">
        <v>21</v>
      </c>
      <c r="H1756" s="8" t="s">
        <v>22</v>
      </c>
      <c r="I1756" s="8" t="s">
        <v>23</v>
      </c>
      <c r="J1756" s="8" t="s">
        <v>24</v>
      </c>
      <c r="K1756" s="8" t="s">
        <v>98</v>
      </c>
      <c r="L1756" s="8" t="s">
        <v>122</v>
      </c>
      <c r="M1756" s="7">
        <v>1</v>
      </c>
      <c r="N1756" s="2">
        <v>35.479999999999997</v>
      </c>
      <c r="O1756" s="9">
        <v>0.05</v>
      </c>
      <c r="P1756" s="2">
        <v>14.15</v>
      </c>
      <c r="Q1756" s="2">
        <f t="shared" si="108"/>
        <v>33.705999999999996</v>
      </c>
      <c r="R1756" s="2">
        <f t="shared" si="109"/>
        <v>14.15</v>
      </c>
      <c r="S1756" s="2">
        <f t="shared" si="110"/>
        <v>19.555999999999997</v>
      </c>
      <c r="T1756" s="6">
        <f t="shared" si="111"/>
        <v>0.58019343737020113</v>
      </c>
    </row>
    <row r="1757" spans="1:20" ht="15.6" x14ac:dyDescent="0.3">
      <c r="A1757" s="3" t="s">
        <v>1826</v>
      </c>
      <c r="B1757" s="4">
        <v>46076</v>
      </c>
      <c r="C1757" s="5">
        <f>YEAR(SalesData[[#This Row],[Order Date]])</f>
        <v>2026</v>
      </c>
      <c r="D1757" s="6" t="str">
        <f>"Q"&amp;ROUNDUP(MONTH(SalesData[[#This Row],[Order Date]])/3,0)</f>
        <v>Q1</v>
      </c>
      <c r="E1757" s="7">
        <f>MONTH(SalesData[[#This Row],[Order Date]])</f>
        <v>2</v>
      </c>
      <c r="F1757" s="6" t="str">
        <f>TEXT(SalesData[[#This Row],[Order Date]],"mmm")</f>
        <v>Feb</v>
      </c>
      <c r="G1757" s="8" t="s">
        <v>21</v>
      </c>
      <c r="H1757" s="8" t="s">
        <v>42</v>
      </c>
      <c r="I1757" s="8" t="s">
        <v>30</v>
      </c>
      <c r="J1757" s="8" t="s">
        <v>31</v>
      </c>
      <c r="K1757" s="8" t="s">
        <v>39</v>
      </c>
      <c r="L1757" s="8" t="s">
        <v>67</v>
      </c>
      <c r="M1757" s="7">
        <v>2</v>
      </c>
      <c r="N1757" s="2">
        <v>122.17</v>
      </c>
      <c r="O1757" s="9">
        <v>0</v>
      </c>
      <c r="P1757" s="2">
        <v>60.62</v>
      </c>
      <c r="Q1757" s="2">
        <f t="shared" si="108"/>
        <v>244.34</v>
      </c>
      <c r="R1757" s="2">
        <f t="shared" si="109"/>
        <v>121.24</v>
      </c>
      <c r="S1757" s="2">
        <f t="shared" si="110"/>
        <v>123.10000000000001</v>
      </c>
      <c r="T1757" s="6">
        <f t="shared" si="111"/>
        <v>0.50380617172792019</v>
      </c>
    </row>
    <row r="1758" spans="1:20" ht="15.6" x14ac:dyDescent="0.3">
      <c r="A1758" s="3" t="s">
        <v>1827</v>
      </c>
      <c r="B1758" s="4">
        <v>46067</v>
      </c>
      <c r="C1758" s="5">
        <f>YEAR(SalesData[[#This Row],[Order Date]])</f>
        <v>2026</v>
      </c>
      <c r="D1758" s="6" t="str">
        <f>"Q"&amp;ROUNDUP(MONTH(SalesData[[#This Row],[Order Date]])/3,0)</f>
        <v>Q1</v>
      </c>
      <c r="E1758" s="7">
        <f>MONTH(SalesData[[#This Row],[Order Date]])</f>
        <v>2</v>
      </c>
      <c r="F1758" s="6" t="str">
        <f>TEXT(SalesData[[#This Row],[Order Date]],"mmm")</f>
        <v>Feb</v>
      </c>
      <c r="G1758" s="8" t="s">
        <v>21</v>
      </c>
      <c r="H1758" s="8" t="s">
        <v>89</v>
      </c>
      <c r="I1758" s="8" t="s">
        <v>30</v>
      </c>
      <c r="J1758" s="8" t="s">
        <v>24</v>
      </c>
      <c r="K1758" s="8" t="s">
        <v>25</v>
      </c>
      <c r="L1758" s="8" t="s">
        <v>70</v>
      </c>
      <c r="M1758" s="7">
        <v>4</v>
      </c>
      <c r="N1758" s="2">
        <v>140.63999999999999</v>
      </c>
      <c r="O1758" s="9">
        <v>0</v>
      </c>
      <c r="P1758" s="2">
        <v>77.510000000000005</v>
      </c>
      <c r="Q1758" s="2">
        <f t="shared" si="108"/>
        <v>562.55999999999995</v>
      </c>
      <c r="R1758" s="2">
        <f t="shared" si="109"/>
        <v>310.04000000000002</v>
      </c>
      <c r="S1758" s="2">
        <f t="shared" si="110"/>
        <v>252.51999999999992</v>
      </c>
      <c r="T1758" s="6">
        <f t="shared" si="111"/>
        <v>0.4488765642775881</v>
      </c>
    </row>
    <row r="1759" spans="1:20" ht="15.6" x14ac:dyDescent="0.3">
      <c r="A1759" s="3" t="s">
        <v>1828</v>
      </c>
      <c r="B1759" s="4">
        <v>46291</v>
      </c>
      <c r="C1759" s="5">
        <f>YEAR(SalesData[[#This Row],[Order Date]])</f>
        <v>2026</v>
      </c>
      <c r="D1759" s="6" t="str">
        <f>"Q"&amp;ROUNDUP(MONTH(SalesData[[#This Row],[Order Date]])/3,0)</f>
        <v>Q3</v>
      </c>
      <c r="E1759" s="7">
        <f>MONTH(SalesData[[#This Row],[Order Date]])</f>
        <v>9</v>
      </c>
      <c r="F1759" s="6" t="str">
        <f>TEXT(SalesData[[#This Row],[Order Date]],"mmm")</f>
        <v>Sep</v>
      </c>
      <c r="G1759" s="8" t="s">
        <v>54</v>
      </c>
      <c r="H1759" s="8" t="s">
        <v>57</v>
      </c>
      <c r="I1759" s="8" t="s">
        <v>45</v>
      </c>
      <c r="J1759" s="8" t="s">
        <v>31</v>
      </c>
      <c r="K1759" s="8" t="s">
        <v>98</v>
      </c>
      <c r="L1759" s="8" t="s">
        <v>103</v>
      </c>
      <c r="M1759" s="7">
        <v>6</v>
      </c>
      <c r="N1759" s="2">
        <v>49.87</v>
      </c>
      <c r="O1759" s="9">
        <v>0.1</v>
      </c>
      <c r="P1759" s="2">
        <v>21.75</v>
      </c>
      <c r="Q1759" s="2">
        <f t="shared" si="108"/>
        <v>269.298</v>
      </c>
      <c r="R1759" s="2">
        <f t="shared" si="109"/>
        <v>130.5</v>
      </c>
      <c r="S1759" s="2">
        <f t="shared" si="110"/>
        <v>138.798</v>
      </c>
      <c r="T1759" s="6">
        <f t="shared" si="111"/>
        <v>0.51540672414945521</v>
      </c>
    </row>
    <row r="1760" spans="1:20" ht="15.6" x14ac:dyDescent="0.3">
      <c r="A1760" s="3" t="s">
        <v>1829</v>
      </c>
      <c r="B1760" s="4">
        <v>46194</v>
      </c>
      <c r="C1760" s="5">
        <f>YEAR(SalesData[[#This Row],[Order Date]])</f>
        <v>2026</v>
      </c>
      <c r="D1760" s="6" t="str">
        <f>"Q"&amp;ROUNDUP(MONTH(SalesData[[#This Row],[Order Date]])/3,0)</f>
        <v>Q2</v>
      </c>
      <c r="E1760" s="7">
        <f>MONTH(SalesData[[#This Row],[Order Date]])</f>
        <v>6</v>
      </c>
      <c r="F1760" s="6" t="str">
        <f>TEXT(SalesData[[#This Row],[Order Date]],"mmm")</f>
        <v>Jun</v>
      </c>
      <c r="G1760" s="8" t="s">
        <v>21</v>
      </c>
      <c r="H1760" s="8" t="s">
        <v>89</v>
      </c>
      <c r="I1760" s="8" t="s">
        <v>30</v>
      </c>
      <c r="J1760" s="8" t="s">
        <v>24</v>
      </c>
      <c r="K1760" s="8" t="s">
        <v>51</v>
      </c>
      <c r="L1760" s="8" t="s">
        <v>58</v>
      </c>
      <c r="M1760" s="7">
        <v>3</v>
      </c>
      <c r="N1760" s="2">
        <v>103.72</v>
      </c>
      <c r="O1760" s="9">
        <v>0</v>
      </c>
      <c r="P1760" s="2">
        <v>50.34</v>
      </c>
      <c r="Q1760" s="2">
        <f t="shared" si="108"/>
        <v>311.15999999999997</v>
      </c>
      <c r="R1760" s="2">
        <f t="shared" si="109"/>
        <v>151.02000000000001</v>
      </c>
      <c r="S1760" s="2">
        <f t="shared" si="110"/>
        <v>160.13999999999996</v>
      </c>
      <c r="T1760" s="6">
        <f t="shared" si="111"/>
        <v>0.51465483995372152</v>
      </c>
    </row>
    <row r="1761" spans="1:20" ht="15.6" x14ac:dyDescent="0.3">
      <c r="A1761" s="3" t="s">
        <v>1830</v>
      </c>
      <c r="B1761" s="4">
        <v>46164</v>
      </c>
      <c r="C1761" s="5">
        <f>YEAR(SalesData[[#This Row],[Order Date]])</f>
        <v>2026</v>
      </c>
      <c r="D1761" s="6" t="str">
        <f>"Q"&amp;ROUNDUP(MONTH(SalesData[[#This Row],[Order Date]])/3,0)</f>
        <v>Q2</v>
      </c>
      <c r="E1761" s="7">
        <f>MONTH(SalesData[[#This Row],[Order Date]])</f>
        <v>5</v>
      </c>
      <c r="F1761" s="6" t="str">
        <f>TEXT(SalesData[[#This Row],[Order Date]],"mmm")</f>
        <v>May</v>
      </c>
      <c r="G1761" s="8" t="s">
        <v>21</v>
      </c>
      <c r="H1761" s="8" t="s">
        <v>89</v>
      </c>
      <c r="I1761" s="8" t="s">
        <v>30</v>
      </c>
      <c r="J1761" s="8" t="s">
        <v>24</v>
      </c>
      <c r="K1761" s="8" t="s">
        <v>25</v>
      </c>
      <c r="L1761" s="8" t="s">
        <v>74</v>
      </c>
      <c r="M1761" s="7">
        <v>5</v>
      </c>
      <c r="N1761" s="2">
        <v>91.79</v>
      </c>
      <c r="O1761" s="9">
        <v>0.05</v>
      </c>
      <c r="P1761" s="2">
        <v>44.48</v>
      </c>
      <c r="Q1761" s="2">
        <f t="shared" si="108"/>
        <v>436.0025</v>
      </c>
      <c r="R1761" s="2">
        <f t="shared" si="109"/>
        <v>222.39999999999998</v>
      </c>
      <c r="S1761" s="2">
        <f t="shared" si="110"/>
        <v>213.60250000000002</v>
      </c>
      <c r="T1761" s="6">
        <f t="shared" si="111"/>
        <v>0.48991118170193981</v>
      </c>
    </row>
    <row r="1762" spans="1:20" ht="15.6" x14ac:dyDescent="0.3">
      <c r="A1762" s="3" t="s">
        <v>1831</v>
      </c>
      <c r="B1762" s="4">
        <v>46116</v>
      </c>
      <c r="C1762" s="5">
        <f>YEAR(SalesData[[#This Row],[Order Date]])</f>
        <v>2026</v>
      </c>
      <c r="D1762" s="6" t="str">
        <f>"Q"&amp;ROUNDUP(MONTH(SalesData[[#This Row],[Order Date]])/3,0)</f>
        <v>Q2</v>
      </c>
      <c r="E1762" s="7">
        <f>MONTH(SalesData[[#This Row],[Order Date]])</f>
        <v>4</v>
      </c>
      <c r="F1762" s="6" t="str">
        <f>TEXT(SalesData[[#This Row],[Order Date]],"mmm")</f>
        <v>Apr</v>
      </c>
      <c r="G1762" s="8" t="s">
        <v>54</v>
      </c>
      <c r="H1762" s="8" t="s">
        <v>92</v>
      </c>
      <c r="I1762" s="8" t="s">
        <v>23</v>
      </c>
      <c r="J1762" s="8" t="s">
        <v>31</v>
      </c>
      <c r="K1762" s="8" t="s">
        <v>39</v>
      </c>
      <c r="L1762" s="8" t="s">
        <v>67</v>
      </c>
      <c r="M1762" s="7">
        <v>1</v>
      </c>
      <c r="N1762" s="2">
        <v>121.66</v>
      </c>
      <c r="O1762" s="9">
        <v>0</v>
      </c>
      <c r="P1762" s="2">
        <v>61.37</v>
      </c>
      <c r="Q1762" s="2">
        <f t="shared" si="108"/>
        <v>121.66</v>
      </c>
      <c r="R1762" s="2">
        <f t="shared" si="109"/>
        <v>61.37</v>
      </c>
      <c r="S1762" s="2">
        <f t="shared" si="110"/>
        <v>60.29</v>
      </c>
      <c r="T1762" s="6">
        <f t="shared" si="111"/>
        <v>0.49556140062469178</v>
      </c>
    </row>
    <row r="1763" spans="1:20" ht="15.6" x14ac:dyDescent="0.3">
      <c r="A1763" s="3" t="s">
        <v>1832</v>
      </c>
      <c r="B1763" s="4">
        <v>46063</v>
      </c>
      <c r="C1763" s="5">
        <f>YEAR(SalesData[[#This Row],[Order Date]])</f>
        <v>2026</v>
      </c>
      <c r="D1763" s="6" t="str">
        <f>"Q"&amp;ROUNDUP(MONTH(SalesData[[#This Row],[Order Date]])/3,0)</f>
        <v>Q1</v>
      </c>
      <c r="E1763" s="7">
        <f>MONTH(SalesData[[#This Row],[Order Date]])</f>
        <v>2</v>
      </c>
      <c r="F1763" s="6" t="str">
        <f>TEXT(SalesData[[#This Row],[Order Date]],"mmm")</f>
        <v>Feb</v>
      </c>
      <c r="G1763" s="8" t="s">
        <v>28</v>
      </c>
      <c r="H1763" s="8" t="s">
        <v>29</v>
      </c>
      <c r="I1763" s="8" t="s">
        <v>45</v>
      </c>
      <c r="J1763" s="8" t="s">
        <v>36</v>
      </c>
      <c r="K1763" s="8" t="s">
        <v>39</v>
      </c>
      <c r="L1763" s="8" t="s">
        <v>67</v>
      </c>
      <c r="M1763" s="7">
        <v>8</v>
      </c>
      <c r="N1763" s="2">
        <v>122.19</v>
      </c>
      <c r="O1763" s="9">
        <v>0.1</v>
      </c>
      <c r="P1763" s="2">
        <v>60</v>
      </c>
      <c r="Q1763" s="2">
        <f t="shared" si="108"/>
        <v>879.76800000000003</v>
      </c>
      <c r="R1763" s="2">
        <f t="shared" si="109"/>
        <v>480</v>
      </c>
      <c r="S1763" s="2">
        <f t="shared" si="110"/>
        <v>399.76800000000003</v>
      </c>
      <c r="T1763" s="6">
        <f t="shared" si="111"/>
        <v>0.45440161497121973</v>
      </c>
    </row>
    <row r="1764" spans="1:20" ht="15.6" x14ac:dyDescent="0.3">
      <c r="A1764" s="3" t="s">
        <v>1833</v>
      </c>
      <c r="B1764" s="4">
        <v>46195</v>
      </c>
      <c r="C1764" s="5">
        <f>YEAR(SalesData[[#This Row],[Order Date]])</f>
        <v>2026</v>
      </c>
      <c r="D1764" s="6" t="str">
        <f>"Q"&amp;ROUNDUP(MONTH(SalesData[[#This Row],[Order Date]])/3,0)</f>
        <v>Q2</v>
      </c>
      <c r="E1764" s="7">
        <f>MONTH(SalesData[[#This Row],[Order Date]])</f>
        <v>6</v>
      </c>
      <c r="F1764" s="6" t="str">
        <f>TEXT(SalesData[[#This Row],[Order Date]],"mmm")</f>
        <v>Jun</v>
      </c>
      <c r="G1764" s="8" t="s">
        <v>61</v>
      </c>
      <c r="H1764" s="8" t="s">
        <v>69</v>
      </c>
      <c r="I1764" s="8" t="s">
        <v>48</v>
      </c>
      <c r="J1764" s="8" t="s">
        <v>31</v>
      </c>
      <c r="K1764" s="8" t="s">
        <v>25</v>
      </c>
      <c r="L1764" s="8" t="s">
        <v>70</v>
      </c>
      <c r="M1764" s="7">
        <v>1</v>
      </c>
      <c r="N1764" s="2">
        <v>145.65</v>
      </c>
      <c r="O1764" s="9">
        <v>0</v>
      </c>
      <c r="P1764" s="2">
        <v>79.87</v>
      </c>
      <c r="Q1764" s="2">
        <f t="shared" si="108"/>
        <v>145.65</v>
      </c>
      <c r="R1764" s="2">
        <f t="shared" si="109"/>
        <v>79.87</v>
      </c>
      <c r="S1764" s="2">
        <f t="shared" si="110"/>
        <v>65.78</v>
      </c>
      <c r="T1764" s="6">
        <f t="shared" si="111"/>
        <v>0.45163062135255749</v>
      </c>
    </row>
    <row r="1765" spans="1:20" ht="15.6" x14ac:dyDescent="0.3">
      <c r="A1765" s="3" t="s">
        <v>1834</v>
      </c>
      <c r="B1765" s="4">
        <v>46202</v>
      </c>
      <c r="C1765" s="5">
        <f>YEAR(SalesData[[#This Row],[Order Date]])</f>
        <v>2026</v>
      </c>
      <c r="D1765" s="6" t="str">
        <f>"Q"&amp;ROUNDUP(MONTH(SalesData[[#This Row],[Order Date]])/3,0)</f>
        <v>Q2</v>
      </c>
      <c r="E1765" s="7">
        <f>MONTH(SalesData[[#This Row],[Order Date]])</f>
        <v>6</v>
      </c>
      <c r="F1765" s="6" t="str">
        <f>TEXT(SalesData[[#This Row],[Order Date]],"mmm")</f>
        <v>Jun</v>
      </c>
      <c r="G1765" s="8" t="s">
        <v>61</v>
      </c>
      <c r="H1765" s="8" t="s">
        <v>69</v>
      </c>
      <c r="I1765" s="8" t="s">
        <v>30</v>
      </c>
      <c r="J1765" s="8" t="s">
        <v>24</v>
      </c>
      <c r="K1765" s="8" t="s">
        <v>39</v>
      </c>
      <c r="L1765" s="8" t="s">
        <v>40</v>
      </c>
      <c r="M1765" s="7">
        <v>4</v>
      </c>
      <c r="N1765" s="2">
        <v>194.6</v>
      </c>
      <c r="O1765" s="9">
        <v>0</v>
      </c>
      <c r="P1765" s="2">
        <v>104.64</v>
      </c>
      <c r="Q1765" s="2">
        <f t="shared" si="108"/>
        <v>778.4</v>
      </c>
      <c r="R1765" s="2">
        <f t="shared" si="109"/>
        <v>418.56</v>
      </c>
      <c r="S1765" s="2">
        <f t="shared" si="110"/>
        <v>359.84</v>
      </c>
      <c r="T1765" s="6">
        <f t="shared" si="111"/>
        <v>0.46228160328879753</v>
      </c>
    </row>
    <row r="1766" spans="1:20" ht="15.6" x14ac:dyDescent="0.3">
      <c r="A1766" s="3" t="s">
        <v>1835</v>
      </c>
      <c r="B1766" s="4">
        <v>46329</v>
      </c>
      <c r="C1766" s="5">
        <f>YEAR(SalesData[[#This Row],[Order Date]])</f>
        <v>2026</v>
      </c>
      <c r="D1766" s="6" t="str">
        <f>"Q"&amp;ROUNDUP(MONTH(SalesData[[#This Row],[Order Date]])/3,0)</f>
        <v>Q4</v>
      </c>
      <c r="E1766" s="7">
        <f>MONTH(SalesData[[#This Row],[Order Date]])</f>
        <v>11</v>
      </c>
      <c r="F1766" s="6" t="str">
        <f>TEXT(SalesData[[#This Row],[Order Date]],"mmm")</f>
        <v>Nov</v>
      </c>
      <c r="G1766" s="8" t="s">
        <v>21</v>
      </c>
      <c r="H1766" s="8" t="s">
        <v>42</v>
      </c>
      <c r="I1766" s="8" t="s">
        <v>30</v>
      </c>
      <c r="J1766" s="8" t="s">
        <v>31</v>
      </c>
      <c r="K1766" s="8" t="s">
        <v>51</v>
      </c>
      <c r="L1766" s="8" t="s">
        <v>52</v>
      </c>
      <c r="M1766" s="7">
        <v>1</v>
      </c>
      <c r="N1766" s="2">
        <v>49.61</v>
      </c>
      <c r="O1766" s="9">
        <v>0</v>
      </c>
      <c r="P1766" s="2">
        <v>22.8</v>
      </c>
      <c r="Q1766" s="2">
        <f t="shared" si="108"/>
        <v>49.61</v>
      </c>
      <c r="R1766" s="2">
        <f t="shared" si="109"/>
        <v>22.8</v>
      </c>
      <c r="S1766" s="2">
        <f t="shared" si="110"/>
        <v>26.81</v>
      </c>
      <c r="T1766" s="6">
        <f t="shared" si="111"/>
        <v>0.54041523886313236</v>
      </c>
    </row>
    <row r="1767" spans="1:20" ht="15.6" x14ac:dyDescent="0.3">
      <c r="A1767" s="3" t="s">
        <v>1836</v>
      </c>
      <c r="B1767" s="4">
        <v>46118</v>
      </c>
      <c r="C1767" s="5">
        <f>YEAR(SalesData[[#This Row],[Order Date]])</f>
        <v>2026</v>
      </c>
      <c r="D1767" s="6" t="str">
        <f>"Q"&amp;ROUNDUP(MONTH(SalesData[[#This Row],[Order Date]])/3,0)</f>
        <v>Q2</v>
      </c>
      <c r="E1767" s="7">
        <f>MONTH(SalesData[[#This Row],[Order Date]])</f>
        <v>4</v>
      </c>
      <c r="F1767" s="6" t="str">
        <f>TEXT(SalesData[[#This Row],[Order Date]],"mmm")</f>
        <v>Apr</v>
      </c>
      <c r="G1767" s="8" t="s">
        <v>21</v>
      </c>
      <c r="H1767" s="8" t="s">
        <v>89</v>
      </c>
      <c r="I1767" s="8" t="s">
        <v>23</v>
      </c>
      <c r="J1767" s="8" t="s">
        <v>31</v>
      </c>
      <c r="K1767" s="8" t="s">
        <v>25</v>
      </c>
      <c r="L1767" s="8" t="s">
        <v>26</v>
      </c>
      <c r="M1767" s="7">
        <v>2</v>
      </c>
      <c r="N1767" s="2">
        <v>152.44</v>
      </c>
      <c r="O1767" s="9">
        <v>0.15</v>
      </c>
      <c r="P1767" s="2">
        <v>76.680000000000007</v>
      </c>
      <c r="Q1767" s="2">
        <f t="shared" si="108"/>
        <v>259.14799999999997</v>
      </c>
      <c r="R1767" s="2">
        <f t="shared" si="109"/>
        <v>153.36000000000001</v>
      </c>
      <c r="S1767" s="2">
        <f t="shared" si="110"/>
        <v>105.78799999999995</v>
      </c>
      <c r="T1767" s="6">
        <f t="shared" si="111"/>
        <v>0.4082146109559015</v>
      </c>
    </row>
    <row r="1768" spans="1:20" ht="15.6" x14ac:dyDescent="0.3">
      <c r="A1768" s="3" t="s">
        <v>1837</v>
      </c>
      <c r="B1768" s="4">
        <v>46313</v>
      </c>
      <c r="C1768" s="5">
        <f>YEAR(SalesData[[#This Row],[Order Date]])</f>
        <v>2026</v>
      </c>
      <c r="D1768" s="6" t="str">
        <f>"Q"&amp;ROUNDUP(MONTH(SalesData[[#This Row],[Order Date]])/3,0)</f>
        <v>Q4</v>
      </c>
      <c r="E1768" s="7">
        <f>MONTH(SalesData[[#This Row],[Order Date]])</f>
        <v>10</v>
      </c>
      <c r="F1768" s="6" t="str">
        <f>TEXT(SalesData[[#This Row],[Order Date]],"mmm")</f>
        <v>Oct</v>
      </c>
      <c r="G1768" s="8" t="s">
        <v>61</v>
      </c>
      <c r="H1768" s="8" t="s">
        <v>76</v>
      </c>
      <c r="I1768" s="8" t="s">
        <v>30</v>
      </c>
      <c r="J1768" s="8" t="s">
        <v>24</v>
      </c>
      <c r="K1768" s="8" t="s">
        <v>39</v>
      </c>
      <c r="L1768" s="8" t="s">
        <v>40</v>
      </c>
      <c r="M1768" s="7">
        <v>1</v>
      </c>
      <c r="N1768" s="2">
        <v>196.39</v>
      </c>
      <c r="O1768" s="9">
        <v>0</v>
      </c>
      <c r="P1768" s="2">
        <v>104.66</v>
      </c>
      <c r="Q1768" s="2">
        <f t="shared" si="108"/>
        <v>196.39</v>
      </c>
      <c r="R1768" s="2">
        <f t="shared" si="109"/>
        <v>104.66</v>
      </c>
      <c r="S1768" s="2">
        <f t="shared" si="110"/>
        <v>91.72999999999999</v>
      </c>
      <c r="T1768" s="6">
        <f t="shared" si="111"/>
        <v>0.46708080859514228</v>
      </c>
    </row>
    <row r="1769" spans="1:20" ht="15.6" x14ac:dyDescent="0.3">
      <c r="A1769" s="3" t="s">
        <v>1838</v>
      </c>
      <c r="B1769" s="4">
        <v>46162</v>
      </c>
      <c r="C1769" s="5">
        <f>YEAR(SalesData[[#This Row],[Order Date]])</f>
        <v>2026</v>
      </c>
      <c r="D1769" s="6" t="str">
        <f>"Q"&amp;ROUNDUP(MONTH(SalesData[[#This Row],[Order Date]])/3,0)</f>
        <v>Q2</v>
      </c>
      <c r="E1769" s="7">
        <f>MONTH(SalesData[[#This Row],[Order Date]])</f>
        <v>5</v>
      </c>
      <c r="F1769" s="6" t="str">
        <f>TEXT(SalesData[[#This Row],[Order Date]],"mmm")</f>
        <v>May</v>
      </c>
      <c r="G1769" s="8" t="s">
        <v>28</v>
      </c>
      <c r="H1769" s="8" t="s">
        <v>29</v>
      </c>
      <c r="I1769" s="8" t="s">
        <v>30</v>
      </c>
      <c r="J1769" s="8" t="s">
        <v>24</v>
      </c>
      <c r="K1769" s="8" t="s">
        <v>39</v>
      </c>
      <c r="L1769" s="8" t="s">
        <v>67</v>
      </c>
      <c r="M1769" s="7">
        <v>2</v>
      </c>
      <c r="N1769" s="2">
        <v>123.9</v>
      </c>
      <c r="O1769" s="9">
        <v>0</v>
      </c>
      <c r="P1769" s="2">
        <v>58.95</v>
      </c>
      <c r="Q1769" s="2">
        <f t="shared" si="108"/>
        <v>247.8</v>
      </c>
      <c r="R1769" s="2">
        <f t="shared" si="109"/>
        <v>117.9</v>
      </c>
      <c r="S1769" s="2">
        <f t="shared" si="110"/>
        <v>129.9</v>
      </c>
      <c r="T1769" s="6">
        <f t="shared" si="111"/>
        <v>0.52421307506053272</v>
      </c>
    </row>
    <row r="1770" spans="1:20" ht="15.6" x14ac:dyDescent="0.3">
      <c r="A1770" s="3" t="s">
        <v>1839</v>
      </c>
      <c r="B1770" s="4">
        <v>46103</v>
      </c>
      <c r="C1770" s="5">
        <f>YEAR(SalesData[[#This Row],[Order Date]])</f>
        <v>2026</v>
      </c>
      <c r="D1770" s="6" t="str">
        <f>"Q"&amp;ROUNDUP(MONTH(SalesData[[#This Row],[Order Date]])/3,0)</f>
        <v>Q1</v>
      </c>
      <c r="E1770" s="7">
        <f>MONTH(SalesData[[#This Row],[Order Date]])</f>
        <v>3</v>
      </c>
      <c r="F1770" s="6" t="str">
        <f>TEXT(SalesData[[#This Row],[Order Date]],"mmm")</f>
        <v>Mar</v>
      </c>
      <c r="G1770" s="8" t="s">
        <v>54</v>
      </c>
      <c r="H1770" s="8" t="s">
        <v>82</v>
      </c>
      <c r="I1770" s="8" t="s">
        <v>48</v>
      </c>
      <c r="J1770" s="8" t="s">
        <v>36</v>
      </c>
      <c r="K1770" s="8" t="s">
        <v>32</v>
      </c>
      <c r="L1770" s="8" t="s">
        <v>33</v>
      </c>
      <c r="M1770" s="7">
        <v>1</v>
      </c>
      <c r="N1770" s="2">
        <v>36.520000000000003</v>
      </c>
      <c r="O1770" s="9">
        <v>0</v>
      </c>
      <c r="P1770" s="2">
        <v>13.96</v>
      </c>
      <c r="Q1770" s="2">
        <f t="shared" si="108"/>
        <v>36.520000000000003</v>
      </c>
      <c r="R1770" s="2">
        <f t="shared" si="109"/>
        <v>13.96</v>
      </c>
      <c r="S1770" s="2">
        <f t="shared" si="110"/>
        <v>22.560000000000002</v>
      </c>
      <c r="T1770" s="6">
        <f t="shared" si="111"/>
        <v>0.61774370208105145</v>
      </c>
    </row>
    <row r="1771" spans="1:20" ht="15.6" x14ac:dyDescent="0.3">
      <c r="A1771" s="3" t="s">
        <v>1840</v>
      </c>
      <c r="B1771" s="4">
        <v>46173</v>
      </c>
      <c r="C1771" s="5">
        <f>YEAR(SalesData[[#This Row],[Order Date]])</f>
        <v>2026</v>
      </c>
      <c r="D1771" s="6" t="str">
        <f>"Q"&amp;ROUNDUP(MONTH(SalesData[[#This Row],[Order Date]])/3,0)</f>
        <v>Q2</v>
      </c>
      <c r="E1771" s="7">
        <f>MONTH(SalesData[[#This Row],[Order Date]])</f>
        <v>5</v>
      </c>
      <c r="F1771" s="6" t="str">
        <f>TEXT(SalesData[[#This Row],[Order Date]],"mmm")</f>
        <v>May</v>
      </c>
      <c r="G1771" s="8" t="s">
        <v>61</v>
      </c>
      <c r="H1771" s="8" t="s">
        <v>105</v>
      </c>
      <c r="I1771" s="8" t="s">
        <v>30</v>
      </c>
      <c r="J1771" s="8" t="s">
        <v>24</v>
      </c>
      <c r="K1771" s="8" t="s">
        <v>25</v>
      </c>
      <c r="L1771" s="8" t="s">
        <v>70</v>
      </c>
      <c r="M1771" s="7">
        <v>1</v>
      </c>
      <c r="N1771" s="2">
        <v>142.06</v>
      </c>
      <c r="O1771" s="9">
        <v>0</v>
      </c>
      <c r="P1771" s="2">
        <v>77.36</v>
      </c>
      <c r="Q1771" s="2">
        <f t="shared" si="108"/>
        <v>142.06</v>
      </c>
      <c r="R1771" s="2">
        <f t="shared" si="109"/>
        <v>77.36</v>
      </c>
      <c r="S1771" s="2">
        <f t="shared" si="110"/>
        <v>64.7</v>
      </c>
      <c r="T1771" s="6">
        <f t="shared" si="111"/>
        <v>0.45544136280444886</v>
      </c>
    </row>
    <row r="1772" spans="1:20" ht="15.6" x14ac:dyDescent="0.3">
      <c r="A1772" s="3" t="s">
        <v>1841</v>
      </c>
      <c r="B1772" s="4">
        <v>46168</v>
      </c>
      <c r="C1772" s="5">
        <f>YEAR(SalesData[[#This Row],[Order Date]])</f>
        <v>2026</v>
      </c>
      <c r="D1772" s="6" t="str">
        <f>"Q"&amp;ROUNDUP(MONTH(SalesData[[#This Row],[Order Date]])/3,0)</f>
        <v>Q2</v>
      </c>
      <c r="E1772" s="7">
        <f>MONTH(SalesData[[#This Row],[Order Date]])</f>
        <v>5</v>
      </c>
      <c r="F1772" s="6" t="str">
        <f>TEXT(SalesData[[#This Row],[Order Date]],"mmm")</f>
        <v>May</v>
      </c>
      <c r="G1772" s="8" t="s">
        <v>21</v>
      </c>
      <c r="H1772" s="8" t="s">
        <v>89</v>
      </c>
      <c r="I1772" s="8" t="s">
        <v>45</v>
      </c>
      <c r="J1772" s="8" t="s">
        <v>36</v>
      </c>
      <c r="K1772" s="8" t="s">
        <v>32</v>
      </c>
      <c r="L1772" s="8" t="s">
        <v>37</v>
      </c>
      <c r="M1772" s="7">
        <v>8</v>
      </c>
      <c r="N1772" s="2">
        <v>131.4</v>
      </c>
      <c r="O1772" s="9">
        <v>0.05</v>
      </c>
      <c r="P1772" s="2">
        <v>66.489999999999995</v>
      </c>
      <c r="Q1772" s="2">
        <f t="shared" si="108"/>
        <v>998.64</v>
      </c>
      <c r="R1772" s="2">
        <f t="shared" si="109"/>
        <v>531.91999999999996</v>
      </c>
      <c r="S1772" s="2">
        <f t="shared" si="110"/>
        <v>466.72</v>
      </c>
      <c r="T1772" s="6">
        <f t="shared" si="111"/>
        <v>0.46735560362092449</v>
      </c>
    </row>
    <row r="1773" spans="1:20" ht="15.6" x14ac:dyDescent="0.3">
      <c r="A1773" s="3" t="s">
        <v>1842</v>
      </c>
      <c r="B1773" s="4">
        <v>46090</v>
      </c>
      <c r="C1773" s="5">
        <f>YEAR(SalesData[[#This Row],[Order Date]])</f>
        <v>2026</v>
      </c>
      <c r="D1773" s="6" t="str">
        <f>"Q"&amp;ROUNDUP(MONTH(SalesData[[#This Row],[Order Date]])/3,0)</f>
        <v>Q1</v>
      </c>
      <c r="E1773" s="7">
        <f>MONTH(SalesData[[#This Row],[Order Date]])</f>
        <v>3</v>
      </c>
      <c r="F1773" s="6" t="str">
        <f>TEXT(SalesData[[#This Row],[Order Date]],"mmm")</f>
        <v>Mar</v>
      </c>
      <c r="G1773" s="8" t="s">
        <v>54</v>
      </c>
      <c r="H1773" s="8" t="s">
        <v>55</v>
      </c>
      <c r="I1773" s="8" t="s">
        <v>48</v>
      </c>
      <c r="J1773" s="8" t="s">
        <v>24</v>
      </c>
      <c r="K1773" s="8" t="s">
        <v>25</v>
      </c>
      <c r="L1773" s="8" t="s">
        <v>49</v>
      </c>
      <c r="M1773" s="7">
        <v>1</v>
      </c>
      <c r="N1773" s="2">
        <v>72.87</v>
      </c>
      <c r="O1773" s="9">
        <v>0.05</v>
      </c>
      <c r="P1773" s="2">
        <v>32</v>
      </c>
      <c r="Q1773" s="2">
        <f t="shared" si="108"/>
        <v>69.226500000000001</v>
      </c>
      <c r="R1773" s="2">
        <f t="shared" si="109"/>
        <v>32</v>
      </c>
      <c r="S1773" s="2">
        <f t="shared" si="110"/>
        <v>37.226500000000001</v>
      </c>
      <c r="T1773" s="6">
        <f t="shared" si="111"/>
        <v>0.53774927231623726</v>
      </c>
    </row>
    <row r="1774" spans="1:20" ht="15.6" x14ac:dyDescent="0.3">
      <c r="A1774" s="3" t="s">
        <v>1843</v>
      </c>
      <c r="B1774" s="4">
        <v>46278</v>
      </c>
      <c r="C1774" s="5">
        <f>YEAR(SalesData[[#This Row],[Order Date]])</f>
        <v>2026</v>
      </c>
      <c r="D1774" s="6" t="str">
        <f>"Q"&amp;ROUNDUP(MONTH(SalesData[[#This Row],[Order Date]])/3,0)</f>
        <v>Q3</v>
      </c>
      <c r="E1774" s="7">
        <f>MONTH(SalesData[[#This Row],[Order Date]])</f>
        <v>9</v>
      </c>
      <c r="F1774" s="6" t="str">
        <f>TEXT(SalesData[[#This Row],[Order Date]],"mmm")</f>
        <v>Sep</v>
      </c>
      <c r="G1774" s="8" t="s">
        <v>54</v>
      </c>
      <c r="H1774" s="8" t="s">
        <v>57</v>
      </c>
      <c r="I1774" s="8" t="s">
        <v>30</v>
      </c>
      <c r="J1774" s="8" t="s">
        <v>31</v>
      </c>
      <c r="K1774" s="8" t="s">
        <v>25</v>
      </c>
      <c r="L1774" s="8" t="s">
        <v>70</v>
      </c>
      <c r="M1774" s="7">
        <v>1</v>
      </c>
      <c r="N1774" s="2">
        <v>142.36000000000001</v>
      </c>
      <c r="O1774" s="9">
        <v>0</v>
      </c>
      <c r="P1774" s="2">
        <v>78.3</v>
      </c>
      <c r="Q1774" s="2">
        <f t="shared" si="108"/>
        <v>142.36000000000001</v>
      </c>
      <c r="R1774" s="2">
        <f t="shared" si="109"/>
        <v>78.3</v>
      </c>
      <c r="S1774" s="2">
        <f t="shared" si="110"/>
        <v>64.060000000000016</v>
      </c>
      <c r="T1774" s="6">
        <f t="shared" si="111"/>
        <v>0.44998595110986239</v>
      </c>
    </row>
    <row r="1775" spans="1:20" ht="15.6" x14ac:dyDescent="0.3">
      <c r="A1775" s="3" t="s">
        <v>1844</v>
      </c>
      <c r="B1775" s="4">
        <v>46340</v>
      </c>
      <c r="C1775" s="5">
        <f>YEAR(SalesData[[#This Row],[Order Date]])</f>
        <v>2026</v>
      </c>
      <c r="D1775" s="6" t="str">
        <f>"Q"&amp;ROUNDUP(MONTH(SalesData[[#This Row],[Order Date]])/3,0)</f>
        <v>Q4</v>
      </c>
      <c r="E1775" s="7">
        <f>MONTH(SalesData[[#This Row],[Order Date]])</f>
        <v>11</v>
      </c>
      <c r="F1775" s="6" t="str">
        <f>TEXT(SalesData[[#This Row],[Order Date]],"mmm")</f>
        <v>Nov</v>
      </c>
      <c r="G1775" s="8" t="s">
        <v>54</v>
      </c>
      <c r="H1775" s="8" t="s">
        <v>92</v>
      </c>
      <c r="I1775" s="8" t="s">
        <v>23</v>
      </c>
      <c r="J1775" s="8" t="s">
        <v>31</v>
      </c>
      <c r="K1775" s="8" t="s">
        <v>98</v>
      </c>
      <c r="L1775" s="8" t="s">
        <v>131</v>
      </c>
      <c r="M1775" s="7">
        <v>1</v>
      </c>
      <c r="N1775" s="2">
        <v>41.05</v>
      </c>
      <c r="O1775" s="9">
        <v>0.05</v>
      </c>
      <c r="P1775" s="2">
        <v>14.6</v>
      </c>
      <c r="Q1775" s="2">
        <f t="shared" si="108"/>
        <v>38.997499999999995</v>
      </c>
      <c r="R1775" s="2">
        <f t="shared" si="109"/>
        <v>14.6</v>
      </c>
      <c r="S1775" s="2">
        <f t="shared" si="110"/>
        <v>24.397499999999994</v>
      </c>
      <c r="T1775" s="6">
        <f t="shared" si="111"/>
        <v>0.62561702673248276</v>
      </c>
    </row>
    <row r="1776" spans="1:20" ht="15.6" x14ac:dyDescent="0.3">
      <c r="A1776" s="3" t="s">
        <v>1845</v>
      </c>
      <c r="B1776" s="4">
        <v>46129</v>
      </c>
      <c r="C1776" s="5">
        <f>YEAR(SalesData[[#This Row],[Order Date]])</f>
        <v>2026</v>
      </c>
      <c r="D1776" s="6" t="str">
        <f>"Q"&amp;ROUNDUP(MONTH(SalesData[[#This Row],[Order Date]])/3,0)</f>
        <v>Q2</v>
      </c>
      <c r="E1776" s="7">
        <f>MONTH(SalesData[[#This Row],[Order Date]])</f>
        <v>4</v>
      </c>
      <c r="F1776" s="6" t="str">
        <f>TEXT(SalesData[[#This Row],[Order Date]],"mmm")</f>
        <v>Apr</v>
      </c>
      <c r="G1776" s="8" t="s">
        <v>54</v>
      </c>
      <c r="H1776" s="8" t="s">
        <v>55</v>
      </c>
      <c r="I1776" s="8" t="s">
        <v>30</v>
      </c>
      <c r="J1776" s="8" t="s">
        <v>31</v>
      </c>
      <c r="K1776" s="8" t="s">
        <v>39</v>
      </c>
      <c r="L1776" s="8" t="s">
        <v>106</v>
      </c>
      <c r="M1776" s="7">
        <v>1</v>
      </c>
      <c r="N1776" s="2">
        <v>81.040000000000006</v>
      </c>
      <c r="O1776" s="9">
        <v>0</v>
      </c>
      <c r="P1776" s="2">
        <v>39.97</v>
      </c>
      <c r="Q1776" s="2">
        <f t="shared" si="108"/>
        <v>81.040000000000006</v>
      </c>
      <c r="R1776" s="2">
        <f t="shared" si="109"/>
        <v>39.97</v>
      </c>
      <c r="S1776" s="2">
        <f t="shared" si="110"/>
        <v>41.070000000000007</v>
      </c>
      <c r="T1776" s="6">
        <f t="shared" si="111"/>
        <v>0.50678677196446209</v>
      </c>
    </row>
    <row r="1777" spans="1:20" ht="15.6" x14ac:dyDescent="0.3">
      <c r="A1777" s="3" t="s">
        <v>1846</v>
      </c>
      <c r="B1777" s="4">
        <v>46221</v>
      </c>
      <c r="C1777" s="5">
        <f>YEAR(SalesData[[#This Row],[Order Date]])</f>
        <v>2026</v>
      </c>
      <c r="D1777" s="6" t="str">
        <f>"Q"&amp;ROUNDUP(MONTH(SalesData[[#This Row],[Order Date]])/3,0)</f>
        <v>Q3</v>
      </c>
      <c r="E1777" s="7">
        <f>MONTH(SalesData[[#This Row],[Order Date]])</f>
        <v>7</v>
      </c>
      <c r="F1777" s="6" t="str">
        <f>TEXT(SalesData[[#This Row],[Order Date]],"mmm")</f>
        <v>Jul</v>
      </c>
      <c r="G1777" s="8" t="s">
        <v>54</v>
      </c>
      <c r="H1777" s="8" t="s">
        <v>57</v>
      </c>
      <c r="I1777" s="8" t="s">
        <v>30</v>
      </c>
      <c r="J1777" s="8" t="s">
        <v>31</v>
      </c>
      <c r="K1777" s="8" t="s">
        <v>25</v>
      </c>
      <c r="L1777" s="8" t="s">
        <v>26</v>
      </c>
      <c r="M1777" s="7">
        <v>3</v>
      </c>
      <c r="N1777" s="2">
        <v>154.01</v>
      </c>
      <c r="O1777" s="9">
        <v>0.1</v>
      </c>
      <c r="P1777" s="2">
        <v>78.78</v>
      </c>
      <c r="Q1777" s="2">
        <f t="shared" si="108"/>
        <v>415.827</v>
      </c>
      <c r="R1777" s="2">
        <f t="shared" si="109"/>
        <v>236.34</v>
      </c>
      <c r="S1777" s="2">
        <f t="shared" si="110"/>
        <v>179.48699999999999</v>
      </c>
      <c r="T1777" s="6">
        <f t="shared" si="111"/>
        <v>0.43163863818366771</v>
      </c>
    </row>
    <row r="1778" spans="1:20" ht="15.6" x14ac:dyDescent="0.3">
      <c r="A1778" s="3" t="s">
        <v>1847</v>
      </c>
      <c r="B1778" s="4">
        <v>46071</v>
      </c>
      <c r="C1778" s="5">
        <f>YEAR(SalesData[[#This Row],[Order Date]])</f>
        <v>2026</v>
      </c>
      <c r="D1778" s="6" t="str">
        <f>"Q"&amp;ROUNDUP(MONTH(SalesData[[#This Row],[Order Date]])/3,0)</f>
        <v>Q1</v>
      </c>
      <c r="E1778" s="7">
        <f>MONTH(SalesData[[#This Row],[Order Date]])</f>
        <v>2</v>
      </c>
      <c r="F1778" s="6" t="str">
        <f>TEXT(SalesData[[#This Row],[Order Date]],"mmm")</f>
        <v>Feb</v>
      </c>
      <c r="G1778" s="8" t="s">
        <v>21</v>
      </c>
      <c r="H1778" s="8" t="s">
        <v>44</v>
      </c>
      <c r="I1778" s="8" t="s">
        <v>30</v>
      </c>
      <c r="J1778" s="8" t="s">
        <v>24</v>
      </c>
      <c r="K1778" s="8" t="s">
        <v>32</v>
      </c>
      <c r="L1778" s="8" t="s">
        <v>37</v>
      </c>
      <c r="M1778" s="7">
        <v>4</v>
      </c>
      <c r="N1778" s="2">
        <v>135.63</v>
      </c>
      <c r="O1778" s="9">
        <v>0.05</v>
      </c>
      <c r="P1778" s="2">
        <v>65.900000000000006</v>
      </c>
      <c r="Q1778" s="2">
        <f t="shared" si="108"/>
        <v>515.39400000000001</v>
      </c>
      <c r="R1778" s="2">
        <f t="shared" si="109"/>
        <v>263.60000000000002</v>
      </c>
      <c r="S1778" s="2">
        <f t="shared" si="110"/>
        <v>251.79399999999998</v>
      </c>
      <c r="T1778" s="6">
        <f t="shared" si="111"/>
        <v>0.4885466264644136</v>
      </c>
    </row>
    <row r="1779" spans="1:20" ht="15.6" x14ac:dyDescent="0.3">
      <c r="A1779" s="3" t="s">
        <v>1848</v>
      </c>
      <c r="B1779" s="4">
        <v>46277</v>
      </c>
      <c r="C1779" s="5">
        <f>YEAR(SalesData[[#This Row],[Order Date]])</f>
        <v>2026</v>
      </c>
      <c r="D1779" s="6" t="str">
        <f>"Q"&amp;ROUNDUP(MONTH(SalesData[[#This Row],[Order Date]])/3,0)</f>
        <v>Q3</v>
      </c>
      <c r="E1779" s="7">
        <f>MONTH(SalesData[[#This Row],[Order Date]])</f>
        <v>9</v>
      </c>
      <c r="F1779" s="6" t="str">
        <f>TEXT(SalesData[[#This Row],[Order Date]],"mmm")</f>
        <v>Sep</v>
      </c>
      <c r="G1779" s="8" t="s">
        <v>54</v>
      </c>
      <c r="H1779" s="8" t="s">
        <v>55</v>
      </c>
      <c r="I1779" s="8" t="s">
        <v>23</v>
      </c>
      <c r="J1779" s="8" t="s">
        <v>31</v>
      </c>
      <c r="K1779" s="8" t="s">
        <v>51</v>
      </c>
      <c r="L1779" s="8" t="s">
        <v>72</v>
      </c>
      <c r="M1779" s="7">
        <v>2</v>
      </c>
      <c r="N1779" s="2">
        <v>39.700000000000003</v>
      </c>
      <c r="O1779" s="9">
        <v>0</v>
      </c>
      <c r="P1779" s="2">
        <v>16.32</v>
      </c>
      <c r="Q1779" s="2">
        <f t="shared" si="108"/>
        <v>79.400000000000006</v>
      </c>
      <c r="R1779" s="2">
        <f t="shared" si="109"/>
        <v>32.64</v>
      </c>
      <c r="S1779" s="2">
        <f t="shared" si="110"/>
        <v>46.760000000000005</v>
      </c>
      <c r="T1779" s="6">
        <f t="shared" si="111"/>
        <v>0.58891687657430736</v>
      </c>
    </row>
    <row r="1780" spans="1:20" ht="15.6" x14ac:dyDescent="0.3">
      <c r="A1780" s="3" t="s">
        <v>1849</v>
      </c>
      <c r="B1780" s="4">
        <v>46221</v>
      </c>
      <c r="C1780" s="5">
        <f>YEAR(SalesData[[#This Row],[Order Date]])</f>
        <v>2026</v>
      </c>
      <c r="D1780" s="6" t="str">
        <f>"Q"&amp;ROUNDUP(MONTH(SalesData[[#This Row],[Order Date]])/3,0)</f>
        <v>Q3</v>
      </c>
      <c r="E1780" s="7">
        <f>MONTH(SalesData[[#This Row],[Order Date]])</f>
        <v>7</v>
      </c>
      <c r="F1780" s="6" t="str">
        <f>TEXT(SalesData[[#This Row],[Order Date]],"mmm")</f>
        <v>Jul</v>
      </c>
      <c r="G1780" s="8" t="s">
        <v>54</v>
      </c>
      <c r="H1780" s="8" t="s">
        <v>57</v>
      </c>
      <c r="I1780" s="8" t="s">
        <v>48</v>
      </c>
      <c r="J1780" s="8" t="s">
        <v>24</v>
      </c>
      <c r="K1780" s="8" t="s">
        <v>51</v>
      </c>
      <c r="L1780" s="8" t="s">
        <v>58</v>
      </c>
      <c r="M1780" s="7">
        <v>4</v>
      </c>
      <c r="N1780" s="2">
        <v>101.61</v>
      </c>
      <c r="O1780" s="9">
        <v>0</v>
      </c>
      <c r="P1780" s="2">
        <v>51.68</v>
      </c>
      <c r="Q1780" s="2">
        <f t="shared" si="108"/>
        <v>406.44</v>
      </c>
      <c r="R1780" s="2">
        <f t="shared" si="109"/>
        <v>206.72</v>
      </c>
      <c r="S1780" s="2">
        <f t="shared" si="110"/>
        <v>199.72</v>
      </c>
      <c r="T1780" s="6">
        <f t="shared" si="111"/>
        <v>0.49138864285011319</v>
      </c>
    </row>
    <row r="1781" spans="1:20" ht="15.6" x14ac:dyDescent="0.3">
      <c r="A1781" s="3" t="s">
        <v>1850</v>
      </c>
      <c r="B1781" s="4">
        <v>46311</v>
      </c>
      <c r="C1781" s="5">
        <f>YEAR(SalesData[[#This Row],[Order Date]])</f>
        <v>2026</v>
      </c>
      <c r="D1781" s="6" t="str">
        <f>"Q"&amp;ROUNDUP(MONTH(SalesData[[#This Row],[Order Date]])/3,0)</f>
        <v>Q4</v>
      </c>
      <c r="E1781" s="7">
        <f>MONTH(SalesData[[#This Row],[Order Date]])</f>
        <v>10</v>
      </c>
      <c r="F1781" s="6" t="str">
        <f>TEXT(SalesData[[#This Row],[Order Date]],"mmm")</f>
        <v>Oct</v>
      </c>
      <c r="G1781" s="8" t="s">
        <v>54</v>
      </c>
      <c r="H1781" s="8" t="s">
        <v>55</v>
      </c>
      <c r="I1781" s="8" t="s">
        <v>23</v>
      </c>
      <c r="J1781" s="8" t="s">
        <v>24</v>
      </c>
      <c r="K1781" s="8" t="s">
        <v>32</v>
      </c>
      <c r="L1781" s="8" t="s">
        <v>33</v>
      </c>
      <c r="M1781" s="7">
        <v>2</v>
      </c>
      <c r="N1781" s="2">
        <v>37.1</v>
      </c>
      <c r="O1781" s="9">
        <v>0</v>
      </c>
      <c r="P1781" s="2">
        <v>13.31</v>
      </c>
      <c r="Q1781" s="2">
        <f t="shared" si="108"/>
        <v>74.2</v>
      </c>
      <c r="R1781" s="2">
        <f t="shared" si="109"/>
        <v>26.62</v>
      </c>
      <c r="S1781" s="2">
        <f t="shared" si="110"/>
        <v>47.58</v>
      </c>
      <c r="T1781" s="6">
        <f t="shared" si="111"/>
        <v>0.64123989218328836</v>
      </c>
    </row>
    <row r="1782" spans="1:20" ht="15.6" x14ac:dyDescent="0.3">
      <c r="A1782" s="3" t="s">
        <v>1851</v>
      </c>
      <c r="B1782" s="4">
        <v>46132</v>
      </c>
      <c r="C1782" s="5">
        <f>YEAR(SalesData[[#This Row],[Order Date]])</f>
        <v>2026</v>
      </c>
      <c r="D1782" s="6" t="str">
        <f>"Q"&amp;ROUNDUP(MONTH(SalesData[[#This Row],[Order Date]])/3,0)</f>
        <v>Q2</v>
      </c>
      <c r="E1782" s="7">
        <f>MONTH(SalesData[[#This Row],[Order Date]])</f>
        <v>4</v>
      </c>
      <c r="F1782" s="6" t="str">
        <f>TEXT(SalesData[[#This Row],[Order Date]],"mmm")</f>
        <v>Apr</v>
      </c>
      <c r="G1782" s="8" t="s">
        <v>21</v>
      </c>
      <c r="H1782" s="8" t="s">
        <v>22</v>
      </c>
      <c r="I1782" s="8" t="s">
        <v>48</v>
      </c>
      <c r="J1782" s="8" t="s">
        <v>31</v>
      </c>
      <c r="K1782" s="8" t="s">
        <v>51</v>
      </c>
      <c r="L1782" s="8" t="s">
        <v>72</v>
      </c>
      <c r="M1782" s="7">
        <v>1</v>
      </c>
      <c r="N1782" s="2">
        <v>41.04</v>
      </c>
      <c r="O1782" s="9">
        <v>0.1</v>
      </c>
      <c r="P1782" s="2">
        <v>17.02</v>
      </c>
      <c r="Q1782" s="2">
        <f t="shared" si="108"/>
        <v>36.936</v>
      </c>
      <c r="R1782" s="2">
        <f t="shared" si="109"/>
        <v>17.02</v>
      </c>
      <c r="S1782" s="2">
        <f t="shared" si="110"/>
        <v>19.916</v>
      </c>
      <c r="T1782" s="6">
        <f t="shared" si="111"/>
        <v>0.53920294563569415</v>
      </c>
    </row>
    <row r="1783" spans="1:20" ht="15.6" x14ac:dyDescent="0.3">
      <c r="A1783" s="3" t="s">
        <v>1852</v>
      </c>
      <c r="B1783" s="4">
        <v>46294</v>
      </c>
      <c r="C1783" s="5">
        <f>YEAR(SalesData[[#This Row],[Order Date]])</f>
        <v>2026</v>
      </c>
      <c r="D1783" s="6" t="str">
        <f>"Q"&amp;ROUNDUP(MONTH(SalesData[[#This Row],[Order Date]])/3,0)</f>
        <v>Q3</v>
      </c>
      <c r="E1783" s="7">
        <f>MONTH(SalesData[[#This Row],[Order Date]])</f>
        <v>9</v>
      </c>
      <c r="F1783" s="6" t="str">
        <f>TEXT(SalesData[[#This Row],[Order Date]],"mmm")</f>
        <v>Sep</v>
      </c>
      <c r="G1783" s="8" t="s">
        <v>54</v>
      </c>
      <c r="H1783" s="8" t="s">
        <v>112</v>
      </c>
      <c r="I1783" s="8" t="s">
        <v>45</v>
      </c>
      <c r="J1783" s="8" t="s">
        <v>31</v>
      </c>
      <c r="K1783" s="8" t="s">
        <v>25</v>
      </c>
      <c r="L1783" s="8" t="s">
        <v>26</v>
      </c>
      <c r="M1783" s="7">
        <v>10</v>
      </c>
      <c r="N1783" s="2">
        <v>157.79</v>
      </c>
      <c r="O1783" s="9">
        <v>0.1</v>
      </c>
      <c r="P1783" s="2">
        <v>77.900000000000006</v>
      </c>
      <c r="Q1783" s="2">
        <f t="shared" si="108"/>
        <v>1420.11</v>
      </c>
      <c r="R1783" s="2">
        <f t="shared" si="109"/>
        <v>779</v>
      </c>
      <c r="S1783" s="2">
        <f t="shared" si="110"/>
        <v>641.1099999999999</v>
      </c>
      <c r="T1783" s="6">
        <f t="shared" si="111"/>
        <v>0.4514509439409623</v>
      </c>
    </row>
    <row r="1784" spans="1:20" ht="15.6" x14ac:dyDescent="0.3">
      <c r="A1784" s="3" t="s">
        <v>1853</v>
      </c>
      <c r="B1784" s="4">
        <v>46313</v>
      </c>
      <c r="C1784" s="5">
        <f>YEAR(SalesData[[#This Row],[Order Date]])</f>
        <v>2026</v>
      </c>
      <c r="D1784" s="6" t="str">
        <f>"Q"&amp;ROUNDUP(MONTH(SalesData[[#This Row],[Order Date]])/3,0)</f>
        <v>Q4</v>
      </c>
      <c r="E1784" s="7">
        <f>MONTH(SalesData[[#This Row],[Order Date]])</f>
        <v>10</v>
      </c>
      <c r="F1784" s="6" t="str">
        <f>TEXT(SalesData[[#This Row],[Order Date]],"mmm")</f>
        <v>Oct</v>
      </c>
      <c r="G1784" s="8" t="s">
        <v>21</v>
      </c>
      <c r="H1784" s="8" t="s">
        <v>89</v>
      </c>
      <c r="I1784" s="8" t="s">
        <v>45</v>
      </c>
      <c r="J1784" s="8" t="s">
        <v>36</v>
      </c>
      <c r="K1784" s="8" t="s">
        <v>98</v>
      </c>
      <c r="L1784" s="8" t="s">
        <v>131</v>
      </c>
      <c r="M1784" s="7">
        <v>10</v>
      </c>
      <c r="N1784" s="2">
        <v>41.26</v>
      </c>
      <c r="O1784" s="9">
        <v>0.1</v>
      </c>
      <c r="P1784" s="2">
        <v>15.06</v>
      </c>
      <c r="Q1784" s="2">
        <f t="shared" si="108"/>
        <v>371.34</v>
      </c>
      <c r="R1784" s="2">
        <f t="shared" si="109"/>
        <v>150.6</v>
      </c>
      <c r="S1784" s="2">
        <f t="shared" si="110"/>
        <v>220.73999999999998</v>
      </c>
      <c r="T1784" s="6">
        <f t="shared" si="111"/>
        <v>0.59444175149458711</v>
      </c>
    </row>
    <row r="1785" spans="1:20" ht="15.6" x14ac:dyDescent="0.3">
      <c r="A1785" s="3" t="s">
        <v>1854</v>
      </c>
      <c r="B1785" s="4">
        <v>46097</v>
      </c>
      <c r="C1785" s="5">
        <f>YEAR(SalesData[[#This Row],[Order Date]])</f>
        <v>2026</v>
      </c>
      <c r="D1785" s="6" t="str">
        <f>"Q"&amp;ROUNDUP(MONTH(SalesData[[#This Row],[Order Date]])/3,0)</f>
        <v>Q1</v>
      </c>
      <c r="E1785" s="7">
        <f>MONTH(SalesData[[#This Row],[Order Date]])</f>
        <v>3</v>
      </c>
      <c r="F1785" s="6" t="str">
        <f>TEXT(SalesData[[#This Row],[Order Date]],"mmm")</f>
        <v>Mar</v>
      </c>
      <c r="G1785" s="8" t="s">
        <v>21</v>
      </c>
      <c r="H1785" s="8" t="s">
        <v>22</v>
      </c>
      <c r="I1785" s="8" t="s">
        <v>23</v>
      </c>
      <c r="J1785" s="8" t="s">
        <v>31</v>
      </c>
      <c r="K1785" s="8" t="s">
        <v>98</v>
      </c>
      <c r="L1785" s="8" t="s">
        <v>131</v>
      </c>
      <c r="M1785" s="7">
        <v>2</v>
      </c>
      <c r="N1785" s="2">
        <v>40.19</v>
      </c>
      <c r="O1785" s="9">
        <v>0</v>
      </c>
      <c r="P1785" s="2">
        <v>14.92</v>
      </c>
      <c r="Q1785" s="2">
        <f t="shared" si="108"/>
        <v>80.38</v>
      </c>
      <c r="R1785" s="2">
        <f t="shared" si="109"/>
        <v>29.84</v>
      </c>
      <c r="S1785" s="2">
        <f t="shared" si="110"/>
        <v>50.539999999999992</v>
      </c>
      <c r="T1785" s="6">
        <f t="shared" si="111"/>
        <v>0.62876337397362525</v>
      </c>
    </row>
    <row r="1786" spans="1:20" ht="15.6" x14ac:dyDescent="0.3">
      <c r="A1786" s="3" t="s">
        <v>1855</v>
      </c>
      <c r="B1786" s="4">
        <v>46191</v>
      </c>
      <c r="C1786" s="5">
        <f>YEAR(SalesData[[#This Row],[Order Date]])</f>
        <v>2026</v>
      </c>
      <c r="D1786" s="6" t="str">
        <f>"Q"&amp;ROUNDUP(MONTH(SalesData[[#This Row],[Order Date]])/3,0)</f>
        <v>Q2</v>
      </c>
      <c r="E1786" s="7">
        <f>MONTH(SalesData[[#This Row],[Order Date]])</f>
        <v>6</v>
      </c>
      <c r="F1786" s="6" t="str">
        <f>TEXT(SalesData[[#This Row],[Order Date]],"mmm")</f>
        <v>Jun</v>
      </c>
      <c r="G1786" s="8" t="s">
        <v>21</v>
      </c>
      <c r="H1786" s="8" t="s">
        <v>44</v>
      </c>
      <c r="I1786" s="8" t="s">
        <v>23</v>
      </c>
      <c r="J1786" s="8" t="s">
        <v>31</v>
      </c>
      <c r="K1786" s="8" t="s">
        <v>98</v>
      </c>
      <c r="L1786" s="8" t="s">
        <v>131</v>
      </c>
      <c r="M1786" s="7">
        <v>3</v>
      </c>
      <c r="N1786" s="2">
        <v>41.16</v>
      </c>
      <c r="O1786" s="9">
        <v>0</v>
      </c>
      <c r="P1786" s="2">
        <v>14.79</v>
      </c>
      <c r="Q1786" s="2">
        <f t="shared" si="108"/>
        <v>123.47999999999999</v>
      </c>
      <c r="R1786" s="2">
        <f t="shared" si="109"/>
        <v>44.37</v>
      </c>
      <c r="S1786" s="2">
        <f t="shared" si="110"/>
        <v>79.109999999999985</v>
      </c>
      <c r="T1786" s="6">
        <f t="shared" si="111"/>
        <v>0.64067055393586003</v>
      </c>
    </row>
    <row r="1787" spans="1:20" ht="15.6" x14ac:dyDescent="0.3">
      <c r="A1787" s="3" t="s">
        <v>1856</v>
      </c>
      <c r="B1787" s="4">
        <v>46100</v>
      </c>
      <c r="C1787" s="5">
        <f>YEAR(SalesData[[#This Row],[Order Date]])</f>
        <v>2026</v>
      </c>
      <c r="D1787" s="6" t="str">
        <f>"Q"&amp;ROUNDUP(MONTH(SalesData[[#This Row],[Order Date]])/3,0)</f>
        <v>Q1</v>
      </c>
      <c r="E1787" s="7">
        <f>MONTH(SalesData[[#This Row],[Order Date]])</f>
        <v>3</v>
      </c>
      <c r="F1787" s="6" t="str">
        <f>TEXT(SalesData[[#This Row],[Order Date]],"mmm")</f>
        <v>Mar</v>
      </c>
      <c r="G1787" s="8" t="s">
        <v>28</v>
      </c>
      <c r="H1787" s="8" t="s">
        <v>29</v>
      </c>
      <c r="I1787" s="8" t="s">
        <v>30</v>
      </c>
      <c r="J1787" s="8" t="s">
        <v>31</v>
      </c>
      <c r="K1787" s="8" t="s">
        <v>32</v>
      </c>
      <c r="L1787" s="8" t="s">
        <v>46</v>
      </c>
      <c r="M1787" s="7">
        <v>4</v>
      </c>
      <c r="N1787" s="2">
        <v>161.93</v>
      </c>
      <c r="O1787" s="9">
        <v>0.15</v>
      </c>
      <c r="P1787" s="2">
        <v>88</v>
      </c>
      <c r="Q1787" s="2">
        <f t="shared" si="108"/>
        <v>550.56200000000001</v>
      </c>
      <c r="R1787" s="2">
        <f t="shared" si="109"/>
        <v>352</v>
      </c>
      <c r="S1787" s="2">
        <f t="shared" si="110"/>
        <v>198.56200000000001</v>
      </c>
      <c r="T1787" s="6">
        <f t="shared" si="111"/>
        <v>0.36065329608654428</v>
      </c>
    </row>
    <row r="1788" spans="1:20" ht="15.6" x14ac:dyDescent="0.3">
      <c r="A1788" s="3" t="s">
        <v>1857</v>
      </c>
      <c r="B1788" s="4">
        <v>46204</v>
      </c>
      <c r="C1788" s="5">
        <f>YEAR(SalesData[[#This Row],[Order Date]])</f>
        <v>2026</v>
      </c>
      <c r="D1788" s="6" t="str">
        <f>"Q"&amp;ROUNDUP(MONTH(SalesData[[#This Row],[Order Date]])/3,0)</f>
        <v>Q3</v>
      </c>
      <c r="E1788" s="7">
        <f>MONTH(SalesData[[#This Row],[Order Date]])</f>
        <v>7</v>
      </c>
      <c r="F1788" s="6" t="str">
        <f>TEXT(SalesData[[#This Row],[Order Date]],"mmm")</f>
        <v>Jul</v>
      </c>
      <c r="G1788" s="8" t="s">
        <v>21</v>
      </c>
      <c r="H1788" s="8" t="s">
        <v>89</v>
      </c>
      <c r="I1788" s="8" t="s">
        <v>30</v>
      </c>
      <c r="J1788" s="8" t="s">
        <v>31</v>
      </c>
      <c r="K1788" s="8" t="s">
        <v>51</v>
      </c>
      <c r="L1788" s="8" t="s">
        <v>95</v>
      </c>
      <c r="M1788" s="7">
        <v>4</v>
      </c>
      <c r="N1788" s="2">
        <v>79.97</v>
      </c>
      <c r="O1788" s="9">
        <v>0.1</v>
      </c>
      <c r="P1788" s="2">
        <v>43.36</v>
      </c>
      <c r="Q1788" s="2">
        <f t="shared" si="108"/>
        <v>287.892</v>
      </c>
      <c r="R1788" s="2">
        <f t="shared" si="109"/>
        <v>173.44</v>
      </c>
      <c r="S1788" s="2">
        <f t="shared" si="110"/>
        <v>114.452</v>
      </c>
      <c r="T1788" s="6">
        <f t="shared" si="111"/>
        <v>0.39755185972517471</v>
      </c>
    </row>
    <row r="1789" spans="1:20" ht="15.6" x14ac:dyDescent="0.3">
      <c r="A1789" s="3" t="s">
        <v>1858</v>
      </c>
      <c r="B1789" s="4">
        <v>46052</v>
      </c>
      <c r="C1789" s="5">
        <f>YEAR(SalesData[[#This Row],[Order Date]])</f>
        <v>2026</v>
      </c>
      <c r="D1789" s="6" t="str">
        <f>"Q"&amp;ROUNDUP(MONTH(SalesData[[#This Row],[Order Date]])/3,0)</f>
        <v>Q1</v>
      </c>
      <c r="E1789" s="7">
        <f>MONTH(SalesData[[#This Row],[Order Date]])</f>
        <v>1</v>
      </c>
      <c r="F1789" s="6" t="str">
        <f>TEXT(SalesData[[#This Row],[Order Date]],"mmm")</f>
        <v>Jan</v>
      </c>
      <c r="G1789" s="8" t="s">
        <v>54</v>
      </c>
      <c r="H1789" s="8" t="s">
        <v>57</v>
      </c>
      <c r="I1789" s="8" t="s">
        <v>45</v>
      </c>
      <c r="J1789" s="8" t="s">
        <v>36</v>
      </c>
      <c r="K1789" s="8" t="s">
        <v>39</v>
      </c>
      <c r="L1789" s="8" t="s">
        <v>106</v>
      </c>
      <c r="M1789" s="7">
        <v>8</v>
      </c>
      <c r="N1789" s="2">
        <v>81.06</v>
      </c>
      <c r="O1789" s="9">
        <v>0.15</v>
      </c>
      <c r="P1789" s="2">
        <v>39.549999999999997</v>
      </c>
      <c r="Q1789" s="2">
        <f t="shared" si="108"/>
        <v>551.20799999999997</v>
      </c>
      <c r="R1789" s="2">
        <f t="shared" si="109"/>
        <v>316.39999999999998</v>
      </c>
      <c r="S1789" s="2">
        <f t="shared" si="110"/>
        <v>234.80799999999999</v>
      </c>
      <c r="T1789" s="6">
        <f t="shared" si="111"/>
        <v>0.42598801178502488</v>
      </c>
    </row>
    <row r="1790" spans="1:20" ht="15.6" x14ac:dyDescent="0.3">
      <c r="A1790" s="3" t="s">
        <v>1859</v>
      </c>
      <c r="B1790" s="4">
        <v>46208</v>
      </c>
      <c r="C1790" s="5">
        <f>YEAR(SalesData[[#This Row],[Order Date]])</f>
        <v>2026</v>
      </c>
      <c r="D1790" s="6" t="str">
        <f>"Q"&amp;ROUNDUP(MONTH(SalesData[[#This Row],[Order Date]])/3,0)</f>
        <v>Q3</v>
      </c>
      <c r="E1790" s="7">
        <f>MONTH(SalesData[[#This Row],[Order Date]])</f>
        <v>7</v>
      </c>
      <c r="F1790" s="6" t="str">
        <f>TEXT(SalesData[[#This Row],[Order Date]],"mmm")</f>
        <v>Jul</v>
      </c>
      <c r="G1790" s="8" t="s">
        <v>21</v>
      </c>
      <c r="H1790" s="8" t="s">
        <v>42</v>
      </c>
      <c r="I1790" s="8" t="s">
        <v>30</v>
      </c>
      <c r="J1790" s="8" t="s">
        <v>24</v>
      </c>
      <c r="K1790" s="8" t="s">
        <v>51</v>
      </c>
      <c r="L1790" s="8" t="s">
        <v>95</v>
      </c>
      <c r="M1790" s="7">
        <v>3</v>
      </c>
      <c r="N1790" s="2">
        <v>82.89</v>
      </c>
      <c r="O1790" s="9">
        <v>0</v>
      </c>
      <c r="P1790" s="2">
        <v>42.31</v>
      </c>
      <c r="Q1790" s="2">
        <f t="shared" si="108"/>
        <v>248.67000000000002</v>
      </c>
      <c r="R1790" s="2">
        <f t="shared" si="109"/>
        <v>126.93</v>
      </c>
      <c r="S1790" s="2">
        <f t="shared" si="110"/>
        <v>121.74000000000001</v>
      </c>
      <c r="T1790" s="6">
        <f t="shared" si="111"/>
        <v>0.48956448304982508</v>
      </c>
    </row>
    <row r="1791" spans="1:20" ht="15.6" x14ac:dyDescent="0.3">
      <c r="A1791" s="3" t="s">
        <v>1860</v>
      </c>
      <c r="B1791" s="4">
        <v>46134</v>
      </c>
      <c r="C1791" s="5">
        <f>YEAR(SalesData[[#This Row],[Order Date]])</f>
        <v>2026</v>
      </c>
      <c r="D1791" s="6" t="str">
        <f>"Q"&amp;ROUNDUP(MONTH(SalesData[[#This Row],[Order Date]])/3,0)</f>
        <v>Q2</v>
      </c>
      <c r="E1791" s="7">
        <f>MONTH(SalesData[[#This Row],[Order Date]])</f>
        <v>4</v>
      </c>
      <c r="F1791" s="6" t="str">
        <f>TEXT(SalesData[[#This Row],[Order Date]],"mmm")</f>
        <v>Apr</v>
      </c>
      <c r="G1791" s="8" t="s">
        <v>54</v>
      </c>
      <c r="H1791" s="8" t="s">
        <v>92</v>
      </c>
      <c r="I1791" s="8" t="s">
        <v>30</v>
      </c>
      <c r="J1791" s="8" t="s">
        <v>31</v>
      </c>
      <c r="K1791" s="8" t="s">
        <v>39</v>
      </c>
      <c r="L1791" s="8" t="s">
        <v>125</v>
      </c>
      <c r="M1791" s="7">
        <v>2</v>
      </c>
      <c r="N1791" s="2">
        <v>344.29</v>
      </c>
      <c r="O1791" s="9">
        <v>0.1</v>
      </c>
      <c r="P1791" s="2">
        <v>192.66</v>
      </c>
      <c r="Q1791" s="2">
        <f t="shared" si="108"/>
        <v>619.72200000000009</v>
      </c>
      <c r="R1791" s="2">
        <f t="shared" si="109"/>
        <v>385.32</v>
      </c>
      <c r="S1791" s="2">
        <f t="shared" si="110"/>
        <v>234.4020000000001</v>
      </c>
      <c r="T1791" s="6">
        <f t="shared" si="111"/>
        <v>0.37823733867766524</v>
      </c>
    </row>
    <row r="1792" spans="1:20" ht="15.6" x14ac:dyDescent="0.3">
      <c r="A1792" s="3" t="s">
        <v>1861</v>
      </c>
      <c r="B1792" s="4">
        <v>46174</v>
      </c>
      <c r="C1792" s="5">
        <f>YEAR(SalesData[[#This Row],[Order Date]])</f>
        <v>2026</v>
      </c>
      <c r="D1792" s="6" t="str">
        <f>"Q"&amp;ROUNDUP(MONTH(SalesData[[#This Row],[Order Date]])/3,0)</f>
        <v>Q2</v>
      </c>
      <c r="E1792" s="7">
        <f>MONTH(SalesData[[#This Row],[Order Date]])</f>
        <v>6</v>
      </c>
      <c r="F1792" s="6" t="str">
        <f>TEXT(SalesData[[#This Row],[Order Date]],"mmm")</f>
        <v>Jun</v>
      </c>
      <c r="G1792" s="8" t="s">
        <v>21</v>
      </c>
      <c r="H1792" s="8" t="s">
        <v>42</v>
      </c>
      <c r="I1792" s="8" t="s">
        <v>30</v>
      </c>
      <c r="J1792" s="8" t="s">
        <v>24</v>
      </c>
      <c r="K1792" s="8" t="s">
        <v>51</v>
      </c>
      <c r="L1792" s="8" t="s">
        <v>95</v>
      </c>
      <c r="M1792" s="7">
        <v>3</v>
      </c>
      <c r="N1792" s="2">
        <v>80.099999999999994</v>
      </c>
      <c r="O1792" s="9">
        <v>0</v>
      </c>
      <c r="P1792" s="2">
        <v>43.51</v>
      </c>
      <c r="Q1792" s="2">
        <f t="shared" si="108"/>
        <v>240.29999999999998</v>
      </c>
      <c r="R1792" s="2">
        <f t="shared" si="109"/>
        <v>130.53</v>
      </c>
      <c r="S1792" s="2">
        <f t="shared" si="110"/>
        <v>109.76999999999998</v>
      </c>
      <c r="T1792" s="6">
        <f t="shared" si="111"/>
        <v>0.45680399500624214</v>
      </c>
    </row>
    <row r="1793" spans="1:20" ht="15.6" x14ac:dyDescent="0.3">
      <c r="A1793" s="3" t="s">
        <v>1862</v>
      </c>
      <c r="B1793" s="4">
        <v>46258</v>
      </c>
      <c r="C1793" s="5">
        <f>YEAR(SalesData[[#This Row],[Order Date]])</f>
        <v>2026</v>
      </c>
      <c r="D1793" s="6" t="str">
        <f>"Q"&amp;ROUNDUP(MONTH(SalesData[[#This Row],[Order Date]])/3,0)</f>
        <v>Q3</v>
      </c>
      <c r="E1793" s="7">
        <f>MONTH(SalesData[[#This Row],[Order Date]])</f>
        <v>8</v>
      </c>
      <c r="F1793" s="6" t="str">
        <f>TEXT(SalesData[[#This Row],[Order Date]],"mmm")</f>
        <v>Aug</v>
      </c>
      <c r="G1793" s="8" t="s">
        <v>21</v>
      </c>
      <c r="H1793" s="8" t="s">
        <v>44</v>
      </c>
      <c r="I1793" s="8" t="s">
        <v>30</v>
      </c>
      <c r="J1793" s="8" t="s">
        <v>24</v>
      </c>
      <c r="K1793" s="8" t="s">
        <v>39</v>
      </c>
      <c r="L1793" s="8" t="s">
        <v>40</v>
      </c>
      <c r="M1793" s="7">
        <v>1</v>
      </c>
      <c r="N1793" s="2">
        <v>192.67</v>
      </c>
      <c r="O1793" s="9">
        <v>0.05</v>
      </c>
      <c r="P1793" s="2">
        <v>101.04</v>
      </c>
      <c r="Q1793" s="2">
        <f t="shared" si="108"/>
        <v>183.03649999999999</v>
      </c>
      <c r="R1793" s="2">
        <f t="shared" si="109"/>
        <v>101.04</v>
      </c>
      <c r="S1793" s="2">
        <f t="shared" si="110"/>
        <v>81.996499999999983</v>
      </c>
      <c r="T1793" s="6">
        <f t="shared" si="111"/>
        <v>0.44797895501716867</v>
      </c>
    </row>
    <row r="1794" spans="1:20" ht="15.6" x14ac:dyDescent="0.3">
      <c r="A1794" s="3" t="s">
        <v>1863</v>
      </c>
      <c r="B1794" s="4">
        <v>46298</v>
      </c>
      <c r="C1794" s="5">
        <f>YEAR(SalesData[[#This Row],[Order Date]])</f>
        <v>2026</v>
      </c>
      <c r="D1794" s="6" t="str">
        <f>"Q"&amp;ROUNDUP(MONTH(SalesData[[#This Row],[Order Date]])/3,0)</f>
        <v>Q4</v>
      </c>
      <c r="E1794" s="7">
        <f>MONTH(SalesData[[#This Row],[Order Date]])</f>
        <v>10</v>
      </c>
      <c r="F1794" s="6" t="str">
        <f>TEXT(SalesData[[#This Row],[Order Date]],"mmm")</f>
        <v>Oct</v>
      </c>
      <c r="G1794" s="8" t="s">
        <v>28</v>
      </c>
      <c r="H1794" s="8" t="s">
        <v>86</v>
      </c>
      <c r="I1794" s="8" t="s">
        <v>30</v>
      </c>
      <c r="J1794" s="8" t="s">
        <v>24</v>
      </c>
      <c r="K1794" s="8" t="s">
        <v>25</v>
      </c>
      <c r="L1794" s="8" t="s">
        <v>70</v>
      </c>
      <c r="M1794" s="7">
        <v>3</v>
      </c>
      <c r="N1794" s="2">
        <v>142.33000000000001</v>
      </c>
      <c r="O1794" s="9">
        <v>0.1</v>
      </c>
      <c r="P1794" s="2">
        <v>79.19</v>
      </c>
      <c r="Q1794" s="2">
        <f t="shared" si="108"/>
        <v>384.291</v>
      </c>
      <c r="R1794" s="2">
        <f t="shared" si="109"/>
        <v>237.57</v>
      </c>
      <c r="S1794" s="2">
        <f t="shared" si="110"/>
        <v>146.721</v>
      </c>
      <c r="T1794" s="6">
        <f t="shared" si="111"/>
        <v>0.3817966072585619</v>
      </c>
    </row>
    <row r="1795" spans="1:20" ht="15.6" x14ac:dyDescent="0.3">
      <c r="A1795" s="3" t="s">
        <v>1864</v>
      </c>
      <c r="B1795" s="4">
        <v>46228</v>
      </c>
      <c r="C1795" s="5">
        <f>YEAR(SalesData[[#This Row],[Order Date]])</f>
        <v>2026</v>
      </c>
      <c r="D1795" s="6" t="str">
        <f>"Q"&amp;ROUNDUP(MONTH(SalesData[[#This Row],[Order Date]])/3,0)</f>
        <v>Q3</v>
      </c>
      <c r="E1795" s="7">
        <f>MONTH(SalesData[[#This Row],[Order Date]])</f>
        <v>7</v>
      </c>
      <c r="F1795" s="6" t="str">
        <f>TEXT(SalesData[[#This Row],[Order Date]],"mmm")</f>
        <v>Jul</v>
      </c>
      <c r="G1795" s="8" t="s">
        <v>54</v>
      </c>
      <c r="H1795" s="8" t="s">
        <v>82</v>
      </c>
      <c r="I1795" s="8" t="s">
        <v>23</v>
      </c>
      <c r="J1795" s="8" t="s">
        <v>24</v>
      </c>
      <c r="K1795" s="8" t="s">
        <v>51</v>
      </c>
      <c r="L1795" s="8" t="s">
        <v>95</v>
      </c>
      <c r="M1795" s="7">
        <v>2</v>
      </c>
      <c r="N1795" s="2">
        <v>80.25</v>
      </c>
      <c r="O1795" s="9">
        <v>0.05</v>
      </c>
      <c r="P1795" s="2">
        <v>42.39</v>
      </c>
      <c r="Q1795" s="2">
        <f t="shared" si="108"/>
        <v>152.47499999999999</v>
      </c>
      <c r="R1795" s="2">
        <f t="shared" si="109"/>
        <v>84.78</v>
      </c>
      <c r="S1795" s="2">
        <f t="shared" si="110"/>
        <v>67.694999999999993</v>
      </c>
      <c r="T1795" s="6">
        <f t="shared" si="111"/>
        <v>0.44397442203639936</v>
      </c>
    </row>
    <row r="1796" spans="1:20" ht="15.6" x14ac:dyDescent="0.3">
      <c r="A1796" s="3" t="s">
        <v>1865</v>
      </c>
      <c r="B1796" s="4">
        <v>46183</v>
      </c>
      <c r="C1796" s="5">
        <f>YEAR(SalesData[[#This Row],[Order Date]])</f>
        <v>2026</v>
      </c>
      <c r="D1796" s="6" t="str">
        <f>"Q"&amp;ROUNDUP(MONTH(SalesData[[#This Row],[Order Date]])/3,0)</f>
        <v>Q2</v>
      </c>
      <c r="E1796" s="7">
        <f>MONTH(SalesData[[#This Row],[Order Date]])</f>
        <v>6</v>
      </c>
      <c r="F1796" s="6" t="str">
        <f>TEXT(SalesData[[#This Row],[Order Date]],"mmm")</f>
        <v>Jun</v>
      </c>
      <c r="G1796" s="8" t="s">
        <v>21</v>
      </c>
      <c r="H1796" s="8" t="s">
        <v>89</v>
      </c>
      <c r="I1796" s="8" t="s">
        <v>30</v>
      </c>
      <c r="J1796" s="8" t="s">
        <v>31</v>
      </c>
      <c r="K1796" s="8" t="s">
        <v>25</v>
      </c>
      <c r="L1796" s="8" t="s">
        <v>74</v>
      </c>
      <c r="M1796" s="7">
        <v>1</v>
      </c>
      <c r="N1796" s="2">
        <v>90.7</v>
      </c>
      <c r="O1796" s="9">
        <v>0</v>
      </c>
      <c r="P1796" s="2">
        <v>44.18</v>
      </c>
      <c r="Q1796" s="2">
        <f t="shared" ref="Q1796:Q1859" si="112">M1796*N1796*(1-O1796)</f>
        <v>90.7</v>
      </c>
      <c r="R1796" s="2">
        <f t="shared" ref="R1796:R1859" si="113">M1796*P1796</f>
        <v>44.18</v>
      </c>
      <c r="S1796" s="2">
        <f t="shared" ref="S1796:S1859" si="114">Q1796-R1796</f>
        <v>46.52</v>
      </c>
      <c r="T1796" s="6">
        <f t="shared" ref="T1796:T1859" si="115">IFERROR(S1796/Q1796,0)</f>
        <v>0.51289966923925034</v>
      </c>
    </row>
    <row r="1797" spans="1:20" ht="15.6" x14ac:dyDescent="0.3">
      <c r="A1797" s="3" t="s">
        <v>1866</v>
      </c>
      <c r="B1797" s="4">
        <v>46298</v>
      </c>
      <c r="C1797" s="5">
        <f>YEAR(SalesData[[#This Row],[Order Date]])</f>
        <v>2026</v>
      </c>
      <c r="D1797" s="6" t="str">
        <f>"Q"&amp;ROUNDUP(MONTH(SalesData[[#This Row],[Order Date]])/3,0)</f>
        <v>Q4</v>
      </c>
      <c r="E1797" s="7">
        <f>MONTH(SalesData[[#This Row],[Order Date]])</f>
        <v>10</v>
      </c>
      <c r="F1797" s="6" t="str">
        <f>TEXT(SalesData[[#This Row],[Order Date]],"mmm")</f>
        <v>Oct</v>
      </c>
      <c r="G1797" s="8" t="s">
        <v>54</v>
      </c>
      <c r="H1797" s="8" t="s">
        <v>82</v>
      </c>
      <c r="I1797" s="8" t="s">
        <v>23</v>
      </c>
      <c r="J1797" s="8" t="s">
        <v>36</v>
      </c>
      <c r="K1797" s="8" t="s">
        <v>25</v>
      </c>
      <c r="L1797" s="8" t="s">
        <v>70</v>
      </c>
      <c r="M1797" s="7">
        <v>4</v>
      </c>
      <c r="N1797" s="2">
        <v>143.63</v>
      </c>
      <c r="O1797" s="9">
        <v>0</v>
      </c>
      <c r="P1797" s="2">
        <v>80.510000000000005</v>
      </c>
      <c r="Q1797" s="2">
        <f t="shared" si="112"/>
        <v>574.52</v>
      </c>
      <c r="R1797" s="2">
        <f t="shared" si="113"/>
        <v>322.04000000000002</v>
      </c>
      <c r="S1797" s="2">
        <f t="shared" si="114"/>
        <v>252.47999999999996</v>
      </c>
      <c r="T1797" s="6">
        <f t="shared" si="115"/>
        <v>0.43946250783262542</v>
      </c>
    </row>
    <row r="1798" spans="1:20" ht="15.6" x14ac:dyDescent="0.3">
      <c r="A1798" s="3" t="s">
        <v>1867</v>
      </c>
      <c r="B1798" s="4">
        <v>46141</v>
      </c>
      <c r="C1798" s="5">
        <f>YEAR(SalesData[[#This Row],[Order Date]])</f>
        <v>2026</v>
      </c>
      <c r="D1798" s="6" t="str">
        <f>"Q"&amp;ROUNDUP(MONTH(SalesData[[#This Row],[Order Date]])/3,0)</f>
        <v>Q2</v>
      </c>
      <c r="E1798" s="7">
        <f>MONTH(SalesData[[#This Row],[Order Date]])</f>
        <v>4</v>
      </c>
      <c r="F1798" s="6" t="str">
        <f>TEXT(SalesData[[#This Row],[Order Date]],"mmm")</f>
        <v>Apr</v>
      </c>
      <c r="G1798" s="8" t="s">
        <v>21</v>
      </c>
      <c r="H1798" s="8" t="s">
        <v>22</v>
      </c>
      <c r="I1798" s="8" t="s">
        <v>48</v>
      </c>
      <c r="J1798" s="8" t="s">
        <v>24</v>
      </c>
      <c r="K1798" s="8" t="s">
        <v>98</v>
      </c>
      <c r="L1798" s="8" t="s">
        <v>99</v>
      </c>
      <c r="M1798" s="7">
        <v>1</v>
      </c>
      <c r="N1798" s="2">
        <v>125.25</v>
      </c>
      <c r="O1798" s="9">
        <v>0</v>
      </c>
      <c r="P1798" s="2">
        <v>70.88</v>
      </c>
      <c r="Q1798" s="2">
        <f t="shared" si="112"/>
        <v>125.25</v>
      </c>
      <c r="R1798" s="2">
        <f t="shared" si="113"/>
        <v>70.88</v>
      </c>
      <c r="S1798" s="2">
        <f t="shared" si="114"/>
        <v>54.370000000000005</v>
      </c>
      <c r="T1798" s="6">
        <f t="shared" si="115"/>
        <v>0.43409181636726552</v>
      </c>
    </row>
    <row r="1799" spans="1:20" ht="15.6" x14ac:dyDescent="0.3">
      <c r="A1799" s="3" t="s">
        <v>1868</v>
      </c>
      <c r="B1799" s="4">
        <v>46235</v>
      </c>
      <c r="C1799" s="5">
        <f>YEAR(SalesData[[#This Row],[Order Date]])</f>
        <v>2026</v>
      </c>
      <c r="D1799" s="6" t="str">
        <f>"Q"&amp;ROUNDUP(MONTH(SalesData[[#This Row],[Order Date]])/3,0)</f>
        <v>Q3</v>
      </c>
      <c r="E1799" s="7">
        <f>MONTH(SalesData[[#This Row],[Order Date]])</f>
        <v>8</v>
      </c>
      <c r="F1799" s="6" t="str">
        <f>TEXT(SalesData[[#This Row],[Order Date]],"mmm")</f>
        <v>Aug</v>
      </c>
      <c r="G1799" s="8" t="s">
        <v>21</v>
      </c>
      <c r="H1799" s="8" t="s">
        <v>42</v>
      </c>
      <c r="I1799" s="8" t="s">
        <v>30</v>
      </c>
      <c r="J1799" s="8" t="s">
        <v>24</v>
      </c>
      <c r="K1799" s="8" t="s">
        <v>25</v>
      </c>
      <c r="L1799" s="8" t="s">
        <v>74</v>
      </c>
      <c r="M1799" s="7">
        <v>1</v>
      </c>
      <c r="N1799" s="2">
        <v>91.95</v>
      </c>
      <c r="O1799" s="9">
        <v>0.05</v>
      </c>
      <c r="P1799" s="2">
        <v>46.47</v>
      </c>
      <c r="Q1799" s="2">
        <f t="shared" si="112"/>
        <v>87.352499999999992</v>
      </c>
      <c r="R1799" s="2">
        <f t="shared" si="113"/>
        <v>46.47</v>
      </c>
      <c r="S1799" s="2">
        <f t="shared" si="114"/>
        <v>40.882499999999993</v>
      </c>
      <c r="T1799" s="6">
        <f t="shared" si="115"/>
        <v>0.46801751523997592</v>
      </c>
    </row>
    <row r="1800" spans="1:20" ht="15.6" x14ac:dyDescent="0.3">
      <c r="A1800" s="3" t="s">
        <v>1869</v>
      </c>
      <c r="B1800" s="4">
        <v>46165</v>
      </c>
      <c r="C1800" s="5">
        <f>YEAR(SalesData[[#This Row],[Order Date]])</f>
        <v>2026</v>
      </c>
      <c r="D1800" s="6" t="str">
        <f>"Q"&amp;ROUNDUP(MONTH(SalesData[[#This Row],[Order Date]])/3,0)</f>
        <v>Q2</v>
      </c>
      <c r="E1800" s="7">
        <f>MONTH(SalesData[[#This Row],[Order Date]])</f>
        <v>5</v>
      </c>
      <c r="F1800" s="6" t="str">
        <f>TEXT(SalesData[[#This Row],[Order Date]],"mmm")</f>
        <v>May</v>
      </c>
      <c r="G1800" s="8" t="s">
        <v>61</v>
      </c>
      <c r="H1800" s="8" t="s">
        <v>105</v>
      </c>
      <c r="I1800" s="8" t="s">
        <v>23</v>
      </c>
      <c r="J1800" s="8" t="s">
        <v>31</v>
      </c>
      <c r="K1800" s="8" t="s">
        <v>32</v>
      </c>
      <c r="L1800" s="8" t="s">
        <v>37</v>
      </c>
      <c r="M1800" s="7">
        <v>1</v>
      </c>
      <c r="N1800" s="2">
        <v>130.80000000000001</v>
      </c>
      <c r="O1800" s="9">
        <v>0</v>
      </c>
      <c r="P1800" s="2">
        <v>68.7</v>
      </c>
      <c r="Q1800" s="2">
        <f t="shared" si="112"/>
        <v>130.80000000000001</v>
      </c>
      <c r="R1800" s="2">
        <f t="shared" si="113"/>
        <v>68.7</v>
      </c>
      <c r="S1800" s="2">
        <f t="shared" si="114"/>
        <v>62.100000000000009</v>
      </c>
      <c r="T1800" s="6">
        <f t="shared" si="115"/>
        <v>0.4747706422018349</v>
      </c>
    </row>
    <row r="1801" spans="1:20" ht="15.6" x14ac:dyDescent="0.3">
      <c r="A1801" s="3" t="s">
        <v>1870</v>
      </c>
      <c r="B1801" s="4">
        <v>46350</v>
      </c>
      <c r="C1801" s="5">
        <f>YEAR(SalesData[[#This Row],[Order Date]])</f>
        <v>2026</v>
      </c>
      <c r="D1801" s="6" t="str">
        <f>"Q"&amp;ROUNDUP(MONTH(SalesData[[#This Row],[Order Date]])/3,0)</f>
        <v>Q4</v>
      </c>
      <c r="E1801" s="7">
        <f>MONTH(SalesData[[#This Row],[Order Date]])</f>
        <v>11</v>
      </c>
      <c r="F1801" s="6" t="str">
        <f>TEXT(SalesData[[#This Row],[Order Date]],"mmm")</f>
        <v>Nov</v>
      </c>
      <c r="G1801" s="8" t="s">
        <v>28</v>
      </c>
      <c r="H1801" s="8" t="s">
        <v>29</v>
      </c>
      <c r="I1801" s="8" t="s">
        <v>30</v>
      </c>
      <c r="J1801" s="8" t="s">
        <v>31</v>
      </c>
      <c r="K1801" s="8" t="s">
        <v>39</v>
      </c>
      <c r="L1801" s="8" t="s">
        <v>67</v>
      </c>
      <c r="M1801" s="7">
        <v>1</v>
      </c>
      <c r="N1801" s="2">
        <v>120.49</v>
      </c>
      <c r="O1801" s="9">
        <v>0.15</v>
      </c>
      <c r="P1801" s="2">
        <v>61.22</v>
      </c>
      <c r="Q1801" s="2">
        <f t="shared" si="112"/>
        <v>102.4165</v>
      </c>
      <c r="R1801" s="2">
        <f t="shared" si="113"/>
        <v>61.22</v>
      </c>
      <c r="S1801" s="2">
        <f t="shared" si="114"/>
        <v>41.1965</v>
      </c>
      <c r="T1801" s="6">
        <f t="shared" si="115"/>
        <v>0.40224475548373556</v>
      </c>
    </row>
    <row r="1802" spans="1:20" ht="15.6" x14ac:dyDescent="0.3">
      <c r="A1802" s="3" t="s">
        <v>1871</v>
      </c>
      <c r="B1802" s="4">
        <v>46302</v>
      </c>
      <c r="C1802" s="5">
        <f>YEAR(SalesData[[#This Row],[Order Date]])</f>
        <v>2026</v>
      </c>
      <c r="D1802" s="6" t="str">
        <f>"Q"&amp;ROUNDUP(MONTH(SalesData[[#This Row],[Order Date]])/3,0)</f>
        <v>Q4</v>
      </c>
      <c r="E1802" s="7">
        <f>MONTH(SalesData[[#This Row],[Order Date]])</f>
        <v>10</v>
      </c>
      <c r="F1802" s="6" t="str">
        <f>TEXT(SalesData[[#This Row],[Order Date]],"mmm")</f>
        <v>Oct</v>
      </c>
      <c r="G1802" s="8" t="s">
        <v>54</v>
      </c>
      <c r="H1802" s="8" t="s">
        <v>57</v>
      </c>
      <c r="I1802" s="8" t="s">
        <v>23</v>
      </c>
      <c r="J1802" s="8" t="s">
        <v>31</v>
      </c>
      <c r="K1802" s="8" t="s">
        <v>51</v>
      </c>
      <c r="L1802" s="8" t="s">
        <v>72</v>
      </c>
      <c r="M1802" s="7">
        <v>3</v>
      </c>
      <c r="N1802" s="2">
        <v>40.770000000000003</v>
      </c>
      <c r="O1802" s="9">
        <v>0.05</v>
      </c>
      <c r="P1802" s="2">
        <v>16.68</v>
      </c>
      <c r="Q1802" s="2">
        <f t="shared" si="112"/>
        <v>116.19449999999999</v>
      </c>
      <c r="R1802" s="2">
        <f t="shared" si="113"/>
        <v>50.04</v>
      </c>
      <c r="S1802" s="2">
        <f t="shared" si="114"/>
        <v>66.154499999999985</v>
      </c>
      <c r="T1802" s="6">
        <f t="shared" si="115"/>
        <v>0.56934278300608021</v>
      </c>
    </row>
    <row r="1803" spans="1:20" ht="15.6" x14ac:dyDescent="0.3">
      <c r="A1803" s="3" t="s">
        <v>1872</v>
      </c>
      <c r="B1803" s="4">
        <v>46269</v>
      </c>
      <c r="C1803" s="5">
        <f>YEAR(SalesData[[#This Row],[Order Date]])</f>
        <v>2026</v>
      </c>
      <c r="D1803" s="6" t="str">
        <f>"Q"&amp;ROUNDUP(MONTH(SalesData[[#This Row],[Order Date]])/3,0)</f>
        <v>Q3</v>
      </c>
      <c r="E1803" s="7">
        <f>MONTH(SalesData[[#This Row],[Order Date]])</f>
        <v>9</v>
      </c>
      <c r="F1803" s="6" t="str">
        <f>TEXT(SalesData[[#This Row],[Order Date]],"mmm")</f>
        <v>Sep</v>
      </c>
      <c r="G1803" s="8" t="s">
        <v>21</v>
      </c>
      <c r="H1803" s="8" t="s">
        <v>89</v>
      </c>
      <c r="I1803" s="8" t="s">
        <v>30</v>
      </c>
      <c r="J1803" s="8" t="s">
        <v>24</v>
      </c>
      <c r="K1803" s="8" t="s">
        <v>98</v>
      </c>
      <c r="L1803" s="8" t="s">
        <v>131</v>
      </c>
      <c r="M1803" s="7">
        <v>1</v>
      </c>
      <c r="N1803" s="2">
        <v>40.51</v>
      </c>
      <c r="O1803" s="9">
        <v>0.05</v>
      </c>
      <c r="P1803" s="2">
        <v>14.7</v>
      </c>
      <c r="Q1803" s="2">
        <f t="shared" si="112"/>
        <v>38.484499999999997</v>
      </c>
      <c r="R1803" s="2">
        <f t="shared" si="113"/>
        <v>14.7</v>
      </c>
      <c r="S1803" s="2">
        <f t="shared" si="114"/>
        <v>23.784499999999998</v>
      </c>
      <c r="T1803" s="6">
        <f t="shared" si="115"/>
        <v>0.6180280372617547</v>
      </c>
    </row>
    <row r="1804" spans="1:20" ht="15.6" x14ac:dyDescent="0.3">
      <c r="A1804" s="3" t="s">
        <v>1873</v>
      </c>
      <c r="B1804" s="4">
        <v>46245</v>
      </c>
      <c r="C1804" s="5">
        <f>YEAR(SalesData[[#This Row],[Order Date]])</f>
        <v>2026</v>
      </c>
      <c r="D1804" s="6" t="str">
        <f>"Q"&amp;ROUNDUP(MONTH(SalesData[[#This Row],[Order Date]])/3,0)</f>
        <v>Q3</v>
      </c>
      <c r="E1804" s="7">
        <f>MONTH(SalesData[[#This Row],[Order Date]])</f>
        <v>8</v>
      </c>
      <c r="F1804" s="6" t="str">
        <f>TEXT(SalesData[[#This Row],[Order Date]],"mmm")</f>
        <v>Aug</v>
      </c>
      <c r="G1804" s="8" t="s">
        <v>28</v>
      </c>
      <c r="H1804" s="8" t="s">
        <v>35</v>
      </c>
      <c r="I1804" s="8" t="s">
        <v>23</v>
      </c>
      <c r="J1804" s="8" t="s">
        <v>31</v>
      </c>
      <c r="K1804" s="8" t="s">
        <v>25</v>
      </c>
      <c r="L1804" s="8" t="s">
        <v>49</v>
      </c>
      <c r="M1804" s="7">
        <v>1</v>
      </c>
      <c r="N1804" s="2">
        <v>72.650000000000006</v>
      </c>
      <c r="O1804" s="9">
        <v>0</v>
      </c>
      <c r="P1804" s="2">
        <v>31.72</v>
      </c>
      <c r="Q1804" s="2">
        <f t="shared" si="112"/>
        <v>72.650000000000006</v>
      </c>
      <c r="R1804" s="2">
        <f t="shared" si="113"/>
        <v>31.72</v>
      </c>
      <c r="S1804" s="2">
        <f t="shared" si="114"/>
        <v>40.930000000000007</v>
      </c>
      <c r="T1804" s="6">
        <f t="shared" si="115"/>
        <v>0.56338609772883697</v>
      </c>
    </row>
    <row r="1805" spans="1:20" ht="15.6" x14ac:dyDescent="0.3">
      <c r="A1805" s="3" t="s">
        <v>1874</v>
      </c>
      <c r="B1805" s="4">
        <v>46315</v>
      </c>
      <c r="C1805" s="5">
        <f>YEAR(SalesData[[#This Row],[Order Date]])</f>
        <v>2026</v>
      </c>
      <c r="D1805" s="6" t="str">
        <f>"Q"&amp;ROUNDUP(MONTH(SalesData[[#This Row],[Order Date]])/3,0)</f>
        <v>Q4</v>
      </c>
      <c r="E1805" s="7">
        <f>MONTH(SalesData[[#This Row],[Order Date]])</f>
        <v>10</v>
      </c>
      <c r="F1805" s="6" t="str">
        <f>TEXT(SalesData[[#This Row],[Order Date]],"mmm")</f>
        <v>Oct</v>
      </c>
      <c r="G1805" s="8" t="s">
        <v>21</v>
      </c>
      <c r="H1805" s="8" t="s">
        <v>42</v>
      </c>
      <c r="I1805" s="8" t="s">
        <v>23</v>
      </c>
      <c r="J1805" s="8" t="s">
        <v>36</v>
      </c>
      <c r="K1805" s="8" t="s">
        <v>25</v>
      </c>
      <c r="L1805" s="8" t="s">
        <v>70</v>
      </c>
      <c r="M1805" s="7">
        <v>5</v>
      </c>
      <c r="N1805" s="2">
        <v>140.32</v>
      </c>
      <c r="O1805" s="9">
        <v>0</v>
      </c>
      <c r="P1805" s="2">
        <v>80.08</v>
      </c>
      <c r="Q1805" s="2">
        <f t="shared" si="112"/>
        <v>701.59999999999991</v>
      </c>
      <c r="R1805" s="2">
        <f t="shared" si="113"/>
        <v>400.4</v>
      </c>
      <c r="S1805" s="2">
        <f t="shared" si="114"/>
        <v>301.19999999999993</v>
      </c>
      <c r="T1805" s="6">
        <f t="shared" si="115"/>
        <v>0.4293044469783352</v>
      </c>
    </row>
    <row r="1806" spans="1:20" ht="15.6" x14ac:dyDescent="0.3">
      <c r="A1806" s="3" t="s">
        <v>1875</v>
      </c>
      <c r="B1806" s="4">
        <v>46141</v>
      </c>
      <c r="C1806" s="5">
        <f>YEAR(SalesData[[#This Row],[Order Date]])</f>
        <v>2026</v>
      </c>
      <c r="D1806" s="6" t="str">
        <f>"Q"&amp;ROUNDUP(MONTH(SalesData[[#This Row],[Order Date]])/3,0)</f>
        <v>Q2</v>
      </c>
      <c r="E1806" s="7">
        <f>MONTH(SalesData[[#This Row],[Order Date]])</f>
        <v>4</v>
      </c>
      <c r="F1806" s="6" t="str">
        <f>TEXT(SalesData[[#This Row],[Order Date]],"mmm")</f>
        <v>Apr</v>
      </c>
      <c r="G1806" s="8" t="s">
        <v>54</v>
      </c>
      <c r="H1806" s="8" t="s">
        <v>112</v>
      </c>
      <c r="I1806" s="8" t="s">
        <v>30</v>
      </c>
      <c r="J1806" s="8" t="s">
        <v>31</v>
      </c>
      <c r="K1806" s="8" t="s">
        <v>39</v>
      </c>
      <c r="L1806" s="8" t="s">
        <v>125</v>
      </c>
      <c r="M1806" s="7">
        <v>1</v>
      </c>
      <c r="N1806" s="2">
        <v>341.98</v>
      </c>
      <c r="O1806" s="9">
        <v>0</v>
      </c>
      <c r="P1806" s="2">
        <v>192.43</v>
      </c>
      <c r="Q1806" s="2">
        <f t="shared" si="112"/>
        <v>341.98</v>
      </c>
      <c r="R1806" s="2">
        <f t="shared" si="113"/>
        <v>192.43</v>
      </c>
      <c r="S1806" s="2">
        <f t="shared" si="114"/>
        <v>149.55000000000001</v>
      </c>
      <c r="T1806" s="6">
        <f t="shared" si="115"/>
        <v>0.43730627522077314</v>
      </c>
    </row>
    <row r="1807" spans="1:20" ht="15.6" x14ac:dyDescent="0.3">
      <c r="A1807" s="3" t="s">
        <v>1876</v>
      </c>
      <c r="B1807" s="4">
        <v>46184</v>
      </c>
      <c r="C1807" s="5">
        <f>YEAR(SalesData[[#This Row],[Order Date]])</f>
        <v>2026</v>
      </c>
      <c r="D1807" s="6" t="str">
        <f>"Q"&amp;ROUNDUP(MONTH(SalesData[[#This Row],[Order Date]])/3,0)</f>
        <v>Q2</v>
      </c>
      <c r="E1807" s="7">
        <f>MONTH(SalesData[[#This Row],[Order Date]])</f>
        <v>6</v>
      </c>
      <c r="F1807" s="6" t="str">
        <f>TEXT(SalesData[[#This Row],[Order Date]],"mmm")</f>
        <v>Jun</v>
      </c>
      <c r="G1807" s="8" t="s">
        <v>61</v>
      </c>
      <c r="H1807" s="8" t="s">
        <v>76</v>
      </c>
      <c r="I1807" s="8" t="s">
        <v>30</v>
      </c>
      <c r="J1807" s="8" t="s">
        <v>31</v>
      </c>
      <c r="K1807" s="8" t="s">
        <v>51</v>
      </c>
      <c r="L1807" s="8" t="s">
        <v>72</v>
      </c>
      <c r="M1807" s="7">
        <v>5</v>
      </c>
      <c r="N1807" s="2">
        <v>41.18</v>
      </c>
      <c r="O1807" s="9">
        <v>0.05</v>
      </c>
      <c r="P1807" s="2">
        <v>16.87</v>
      </c>
      <c r="Q1807" s="2">
        <f t="shared" si="112"/>
        <v>195.60499999999999</v>
      </c>
      <c r="R1807" s="2">
        <f t="shared" si="113"/>
        <v>84.350000000000009</v>
      </c>
      <c r="S1807" s="2">
        <f t="shared" si="114"/>
        <v>111.25499999999998</v>
      </c>
      <c r="T1807" s="6">
        <f t="shared" si="115"/>
        <v>0.56877380435060443</v>
      </c>
    </row>
    <row r="1808" spans="1:20" ht="15.6" x14ac:dyDescent="0.3">
      <c r="A1808" s="3" t="s">
        <v>1877</v>
      </c>
      <c r="B1808" s="4">
        <v>46229</v>
      </c>
      <c r="C1808" s="5">
        <f>YEAR(SalesData[[#This Row],[Order Date]])</f>
        <v>2026</v>
      </c>
      <c r="D1808" s="6" t="str">
        <f>"Q"&amp;ROUNDUP(MONTH(SalesData[[#This Row],[Order Date]])/3,0)</f>
        <v>Q3</v>
      </c>
      <c r="E1808" s="7">
        <f>MONTH(SalesData[[#This Row],[Order Date]])</f>
        <v>7</v>
      </c>
      <c r="F1808" s="6" t="str">
        <f>TEXT(SalesData[[#This Row],[Order Date]],"mmm")</f>
        <v>Jul</v>
      </c>
      <c r="G1808" s="8" t="s">
        <v>21</v>
      </c>
      <c r="H1808" s="8" t="s">
        <v>22</v>
      </c>
      <c r="I1808" s="8" t="s">
        <v>30</v>
      </c>
      <c r="J1808" s="8" t="s">
        <v>36</v>
      </c>
      <c r="K1808" s="8" t="s">
        <v>32</v>
      </c>
      <c r="L1808" s="8" t="s">
        <v>37</v>
      </c>
      <c r="M1808" s="7">
        <v>3</v>
      </c>
      <c r="N1808" s="2">
        <v>134.63</v>
      </c>
      <c r="O1808" s="9">
        <v>0</v>
      </c>
      <c r="P1808" s="2">
        <v>67.2</v>
      </c>
      <c r="Q1808" s="2">
        <f t="shared" si="112"/>
        <v>403.89</v>
      </c>
      <c r="R1808" s="2">
        <f t="shared" si="113"/>
        <v>201.60000000000002</v>
      </c>
      <c r="S1808" s="2">
        <f t="shared" si="114"/>
        <v>202.28999999999996</v>
      </c>
      <c r="T1808" s="6">
        <f t="shared" si="115"/>
        <v>0.50085419297333422</v>
      </c>
    </row>
    <row r="1809" spans="1:20" ht="15.6" x14ac:dyDescent="0.3">
      <c r="A1809" s="3" t="s">
        <v>1878</v>
      </c>
      <c r="B1809" s="4">
        <v>46220</v>
      </c>
      <c r="C1809" s="5">
        <f>YEAR(SalesData[[#This Row],[Order Date]])</f>
        <v>2026</v>
      </c>
      <c r="D1809" s="6" t="str">
        <f>"Q"&amp;ROUNDUP(MONTH(SalesData[[#This Row],[Order Date]])/3,0)</f>
        <v>Q3</v>
      </c>
      <c r="E1809" s="7">
        <f>MONTH(SalesData[[#This Row],[Order Date]])</f>
        <v>7</v>
      </c>
      <c r="F1809" s="6" t="str">
        <f>TEXT(SalesData[[#This Row],[Order Date]],"mmm")</f>
        <v>Jul</v>
      </c>
      <c r="G1809" s="8" t="s">
        <v>61</v>
      </c>
      <c r="H1809" s="8" t="s">
        <v>108</v>
      </c>
      <c r="I1809" s="8" t="s">
        <v>30</v>
      </c>
      <c r="J1809" s="8" t="s">
        <v>31</v>
      </c>
      <c r="K1809" s="8" t="s">
        <v>25</v>
      </c>
      <c r="L1809" s="8" t="s">
        <v>49</v>
      </c>
      <c r="M1809" s="7">
        <v>3</v>
      </c>
      <c r="N1809" s="2">
        <v>72.150000000000006</v>
      </c>
      <c r="O1809" s="9">
        <v>0</v>
      </c>
      <c r="P1809" s="2">
        <v>33.01</v>
      </c>
      <c r="Q1809" s="2">
        <f t="shared" si="112"/>
        <v>216.45000000000002</v>
      </c>
      <c r="R1809" s="2">
        <f t="shared" si="113"/>
        <v>99.03</v>
      </c>
      <c r="S1809" s="2">
        <f t="shared" si="114"/>
        <v>117.42000000000002</v>
      </c>
      <c r="T1809" s="6">
        <f t="shared" si="115"/>
        <v>0.54248094248094247</v>
      </c>
    </row>
    <row r="1810" spans="1:20" ht="15.6" x14ac:dyDescent="0.3">
      <c r="A1810" s="3" t="s">
        <v>1879</v>
      </c>
      <c r="B1810" s="4">
        <v>46063</v>
      </c>
      <c r="C1810" s="5">
        <f>YEAR(SalesData[[#This Row],[Order Date]])</f>
        <v>2026</v>
      </c>
      <c r="D1810" s="6" t="str">
        <f>"Q"&amp;ROUNDUP(MONTH(SalesData[[#This Row],[Order Date]])/3,0)</f>
        <v>Q1</v>
      </c>
      <c r="E1810" s="7">
        <f>MONTH(SalesData[[#This Row],[Order Date]])</f>
        <v>2</v>
      </c>
      <c r="F1810" s="6" t="str">
        <f>TEXT(SalesData[[#This Row],[Order Date]],"mmm")</f>
        <v>Feb</v>
      </c>
      <c r="G1810" s="8" t="s">
        <v>61</v>
      </c>
      <c r="H1810" s="8" t="s">
        <v>105</v>
      </c>
      <c r="I1810" s="8" t="s">
        <v>23</v>
      </c>
      <c r="J1810" s="8" t="s">
        <v>31</v>
      </c>
      <c r="K1810" s="8" t="s">
        <v>25</v>
      </c>
      <c r="L1810" s="8" t="s">
        <v>70</v>
      </c>
      <c r="M1810" s="7">
        <v>2</v>
      </c>
      <c r="N1810" s="2">
        <v>146.33000000000001</v>
      </c>
      <c r="O1810" s="9">
        <v>0.1</v>
      </c>
      <c r="P1810" s="2">
        <v>81.34</v>
      </c>
      <c r="Q1810" s="2">
        <f t="shared" si="112"/>
        <v>263.39400000000001</v>
      </c>
      <c r="R1810" s="2">
        <f t="shared" si="113"/>
        <v>162.68</v>
      </c>
      <c r="S1810" s="2">
        <f t="shared" si="114"/>
        <v>100.714</v>
      </c>
      <c r="T1810" s="6">
        <f t="shared" si="115"/>
        <v>0.38237013751262366</v>
      </c>
    </row>
    <row r="1811" spans="1:20" ht="15.6" x14ac:dyDescent="0.3">
      <c r="A1811" s="3" t="s">
        <v>1880</v>
      </c>
      <c r="B1811" s="4">
        <v>46082</v>
      </c>
      <c r="C1811" s="5">
        <f>YEAR(SalesData[[#This Row],[Order Date]])</f>
        <v>2026</v>
      </c>
      <c r="D1811" s="6" t="str">
        <f>"Q"&amp;ROUNDUP(MONTH(SalesData[[#This Row],[Order Date]])/3,0)</f>
        <v>Q1</v>
      </c>
      <c r="E1811" s="7">
        <f>MONTH(SalesData[[#This Row],[Order Date]])</f>
        <v>3</v>
      </c>
      <c r="F1811" s="6" t="str">
        <f>TEXT(SalesData[[#This Row],[Order Date]],"mmm")</f>
        <v>Mar</v>
      </c>
      <c r="G1811" s="8" t="s">
        <v>21</v>
      </c>
      <c r="H1811" s="8" t="s">
        <v>89</v>
      </c>
      <c r="I1811" s="8" t="s">
        <v>30</v>
      </c>
      <c r="J1811" s="8" t="s">
        <v>24</v>
      </c>
      <c r="K1811" s="8" t="s">
        <v>51</v>
      </c>
      <c r="L1811" s="8" t="s">
        <v>52</v>
      </c>
      <c r="M1811" s="7">
        <v>5</v>
      </c>
      <c r="N1811" s="2">
        <v>51.92</v>
      </c>
      <c r="O1811" s="9">
        <v>0.15</v>
      </c>
      <c r="P1811" s="2">
        <v>22.24</v>
      </c>
      <c r="Q1811" s="2">
        <f t="shared" si="112"/>
        <v>220.66000000000003</v>
      </c>
      <c r="R1811" s="2">
        <f t="shared" si="113"/>
        <v>111.19999999999999</v>
      </c>
      <c r="S1811" s="2">
        <f t="shared" si="114"/>
        <v>109.46000000000004</v>
      </c>
      <c r="T1811" s="6">
        <f t="shared" si="115"/>
        <v>0.49605728269736254</v>
      </c>
    </row>
    <row r="1812" spans="1:20" ht="15.6" x14ac:dyDescent="0.3">
      <c r="A1812" s="3" t="s">
        <v>1881</v>
      </c>
      <c r="B1812" s="4">
        <v>46256</v>
      </c>
      <c r="C1812" s="5">
        <f>YEAR(SalesData[[#This Row],[Order Date]])</f>
        <v>2026</v>
      </c>
      <c r="D1812" s="6" t="str">
        <f>"Q"&amp;ROUNDUP(MONTH(SalesData[[#This Row],[Order Date]])/3,0)</f>
        <v>Q3</v>
      </c>
      <c r="E1812" s="7">
        <f>MONTH(SalesData[[#This Row],[Order Date]])</f>
        <v>8</v>
      </c>
      <c r="F1812" s="6" t="str">
        <f>TEXT(SalesData[[#This Row],[Order Date]],"mmm")</f>
        <v>Aug</v>
      </c>
      <c r="G1812" s="8" t="s">
        <v>21</v>
      </c>
      <c r="H1812" s="8" t="s">
        <v>22</v>
      </c>
      <c r="I1812" s="8" t="s">
        <v>48</v>
      </c>
      <c r="J1812" s="8" t="s">
        <v>36</v>
      </c>
      <c r="K1812" s="8" t="s">
        <v>98</v>
      </c>
      <c r="L1812" s="8" t="s">
        <v>99</v>
      </c>
      <c r="M1812" s="7">
        <v>4</v>
      </c>
      <c r="N1812" s="2">
        <v>123.31</v>
      </c>
      <c r="O1812" s="9">
        <v>0</v>
      </c>
      <c r="P1812" s="2">
        <v>69.02</v>
      </c>
      <c r="Q1812" s="2">
        <f t="shared" si="112"/>
        <v>493.24</v>
      </c>
      <c r="R1812" s="2">
        <f t="shared" si="113"/>
        <v>276.08</v>
      </c>
      <c r="S1812" s="2">
        <f t="shared" si="114"/>
        <v>217.16000000000003</v>
      </c>
      <c r="T1812" s="6">
        <f t="shared" si="115"/>
        <v>0.44027248398345636</v>
      </c>
    </row>
    <row r="1813" spans="1:20" ht="15.6" x14ac:dyDescent="0.3">
      <c r="A1813" s="3" t="s">
        <v>1882</v>
      </c>
      <c r="B1813" s="4">
        <v>46302</v>
      </c>
      <c r="C1813" s="5">
        <f>YEAR(SalesData[[#This Row],[Order Date]])</f>
        <v>2026</v>
      </c>
      <c r="D1813" s="6" t="str">
        <f>"Q"&amp;ROUNDUP(MONTH(SalesData[[#This Row],[Order Date]])/3,0)</f>
        <v>Q4</v>
      </c>
      <c r="E1813" s="7">
        <f>MONTH(SalesData[[#This Row],[Order Date]])</f>
        <v>10</v>
      </c>
      <c r="F1813" s="6" t="str">
        <f>TEXT(SalesData[[#This Row],[Order Date]],"mmm")</f>
        <v>Oct</v>
      </c>
      <c r="G1813" s="8" t="s">
        <v>28</v>
      </c>
      <c r="H1813" s="8" t="s">
        <v>35</v>
      </c>
      <c r="I1813" s="8" t="s">
        <v>23</v>
      </c>
      <c r="J1813" s="8" t="s">
        <v>24</v>
      </c>
      <c r="K1813" s="8" t="s">
        <v>25</v>
      </c>
      <c r="L1813" s="8" t="s">
        <v>70</v>
      </c>
      <c r="M1813" s="7">
        <v>2</v>
      </c>
      <c r="N1813" s="2">
        <v>143.41999999999999</v>
      </c>
      <c r="O1813" s="9">
        <v>0</v>
      </c>
      <c r="P1813" s="2">
        <v>81.44</v>
      </c>
      <c r="Q1813" s="2">
        <f t="shared" si="112"/>
        <v>286.83999999999997</v>
      </c>
      <c r="R1813" s="2">
        <f t="shared" si="113"/>
        <v>162.88</v>
      </c>
      <c r="S1813" s="2">
        <f t="shared" si="114"/>
        <v>123.95999999999998</v>
      </c>
      <c r="T1813" s="6">
        <f t="shared" si="115"/>
        <v>0.43215730023706594</v>
      </c>
    </row>
    <row r="1814" spans="1:20" ht="15.6" x14ac:dyDescent="0.3">
      <c r="A1814" s="3" t="s">
        <v>1883</v>
      </c>
      <c r="B1814" s="4">
        <v>46206</v>
      </c>
      <c r="C1814" s="5">
        <f>YEAR(SalesData[[#This Row],[Order Date]])</f>
        <v>2026</v>
      </c>
      <c r="D1814" s="6" t="str">
        <f>"Q"&amp;ROUNDUP(MONTH(SalesData[[#This Row],[Order Date]])/3,0)</f>
        <v>Q3</v>
      </c>
      <c r="E1814" s="7">
        <f>MONTH(SalesData[[#This Row],[Order Date]])</f>
        <v>7</v>
      </c>
      <c r="F1814" s="6" t="str">
        <f>TEXT(SalesData[[#This Row],[Order Date]],"mmm")</f>
        <v>Jul</v>
      </c>
      <c r="G1814" s="8" t="s">
        <v>54</v>
      </c>
      <c r="H1814" s="8" t="s">
        <v>112</v>
      </c>
      <c r="I1814" s="8" t="s">
        <v>30</v>
      </c>
      <c r="J1814" s="8" t="s">
        <v>24</v>
      </c>
      <c r="K1814" s="8" t="s">
        <v>25</v>
      </c>
      <c r="L1814" s="8" t="s">
        <v>26</v>
      </c>
      <c r="M1814" s="7">
        <v>2</v>
      </c>
      <c r="N1814" s="2">
        <v>152.88999999999999</v>
      </c>
      <c r="O1814" s="9">
        <v>0</v>
      </c>
      <c r="P1814" s="2">
        <v>81.34</v>
      </c>
      <c r="Q1814" s="2">
        <f t="shared" si="112"/>
        <v>305.77999999999997</v>
      </c>
      <c r="R1814" s="2">
        <f t="shared" si="113"/>
        <v>162.68</v>
      </c>
      <c r="S1814" s="2">
        <f t="shared" si="114"/>
        <v>143.09999999999997</v>
      </c>
      <c r="T1814" s="6">
        <f t="shared" si="115"/>
        <v>0.46798351756164558</v>
      </c>
    </row>
    <row r="1815" spans="1:20" ht="15.6" x14ac:dyDescent="0.3">
      <c r="A1815" s="3" t="s">
        <v>1884</v>
      </c>
      <c r="B1815" s="4">
        <v>46163</v>
      </c>
      <c r="C1815" s="5">
        <f>YEAR(SalesData[[#This Row],[Order Date]])</f>
        <v>2026</v>
      </c>
      <c r="D1815" s="6" t="str">
        <f>"Q"&amp;ROUNDUP(MONTH(SalesData[[#This Row],[Order Date]])/3,0)</f>
        <v>Q2</v>
      </c>
      <c r="E1815" s="7">
        <f>MONTH(SalesData[[#This Row],[Order Date]])</f>
        <v>5</v>
      </c>
      <c r="F1815" s="6" t="str">
        <f>TEXT(SalesData[[#This Row],[Order Date]],"mmm")</f>
        <v>May</v>
      </c>
      <c r="G1815" s="8" t="s">
        <v>61</v>
      </c>
      <c r="H1815" s="8" t="s">
        <v>62</v>
      </c>
      <c r="I1815" s="8" t="s">
        <v>30</v>
      </c>
      <c r="J1815" s="8" t="s">
        <v>24</v>
      </c>
      <c r="K1815" s="8" t="s">
        <v>98</v>
      </c>
      <c r="L1815" s="8" t="s">
        <v>131</v>
      </c>
      <c r="M1815" s="7">
        <v>6</v>
      </c>
      <c r="N1815" s="2">
        <v>40.61</v>
      </c>
      <c r="O1815" s="9">
        <v>0.05</v>
      </c>
      <c r="P1815" s="2">
        <v>15.14</v>
      </c>
      <c r="Q1815" s="2">
        <f t="shared" si="112"/>
        <v>231.47699999999998</v>
      </c>
      <c r="R1815" s="2">
        <f t="shared" si="113"/>
        <v>90.84</v>
      </c>
      <c r="S1815" s="2">
        <f t="shared" si="114"/>
        <v>140.63699999999997</v>
      </c>
      <c r="T1815" s="6">
        <f t="shared" si="115"/>
        <v>0.607563602431343</v>
      </c>
    </row>
    <row r="1816" spans="1:20" ht="15.6" x14ac:dyDescent="0.3">
      <c r="A1816" s="3" t="s">
        <v>1885</v>
      </c>
      <c r="B1816" s="4">
        <v>46361</v>
      </c>
      <c r="C1816" s="5">
        <f>YEAR(SalesData[[#This Row],[Order Date]])</f>
        <v>2026</v>
      </c>
      <c r="D1816" s="6" t="str">
        <f>"Q"&amp;ROUNDUP(MONTH(SalesData[[#This Row],[Order Date]])/3,0)</f>
        <v>Q4</v>
      </c>
      <c r="E1816" s="7">
        <f>MONTH(SalesData[[#This Row],[Order Date]])</f>
        <v>12</v>
      </c>
      <c r="F1816" s="6" t="str">
        <f>TEXT(SalesData[[#This Row],[Order Date]],"mmm")</f>
        <v>Dec</v>
      </c>
      <c r="G1816" s="8" t="s">
        <v>28</v>
      </c>
      <c r="H1816" s="8" t="s">
        <v>29</v>
      </c>
      <c r="I1816" s="8" t="s">
        <v>30</v>
      </c>
      <c r="J1816" s="8" t="s">
        <v>24</v>
      </c>
      <c r="K1816" s="8" t="s">
        <v>25</v>
      </c>
      <c r="L1816" s="8" t="s">
        <v>49</v>
      </c>
      <c r="M1816" s="7">
        <v>4</v>
      </c>
      <c r="N1816" s="2">
        <v>71.12</v>
      </c>
      <c r="O1816" s="9">
        <v>0.05</v>
      </c>
      <c r="P1816" s="2">
        <v>31.93</v>
      </c>
      <c r="Q1816" s="2">
        <f t="shared" si="112"/>
        <v>270.25600000000003</v>
      </c>
      <c r="R1816" s="2">
        <f t="shared" si="113"/>
        <v>127.72</v>
      </c>
      <c r="S1816" s="2">
        <f t="shared" si="114"/>
        <v>142.53600000000003</v>
      </c>
      <c r="T1816" s="6">
        <f t="shared" si="115"/>
        <v>0.52741104730329769</v>
      </c>
    </row>
    <row r="1817" spans="1:20" ht="15.6" x14ac:dyDescent="0.3">
      <c r="A1817" s="3" t="s">
        <v>1886</v>
      </c>
      <c r="B1817" s="4">
        <v>46261</v>
      </c>
      <c r="C1817" s="5">
        <f>YEAR(SalesData[[#This Row],[Order Date]])</f>
        <v>2026</v>
      </c>
      <c r="D1817" s="6" t="str">
        <f>"Q"&amp;ROUNDUP(MONTH(SalesData[[#This Row],[Order Date]])/3,0)</f>
        <v>Q3</v>
      </c>
      <c r="E1817" s="7">
        <f>MONTH(SalesData[[#This Row],[Order Date]])</f>
        <v>8</v>
      </c>
      <c r="F1817" s="6" t="str">
        <f>TEXT(SalesData[[#This Row],[Order Date]],"mmm")</f>
        <v>Aug</v>
      </c>
      <c r="G1817" s="8" t="s">
        <v>21</v>
      </c>
      <c r="H1817" s="8" t="s">
        <v>42</v>
      </c>
      <c r="I1817" s="8" t="s">
        <v>30</v>
      </c>
      <c r="J1817" s="8" t="s">
        <v>24</v>
      </c>
      <c r="K1817" s="8" t="s">
        <v>98</v>
      </c>
      <c r="L1817" s="8" t="s">
        <v>103</v>
      </c>
      <c r="M1817" s="7">
        <v>1</v>
      </c>
      <c r="N1817" s="2">
        <v>50.7</v>
      </c>
      <c r="O1817" s="9">
        <v>0.05</v>
      </c>
      <c r="P1817" s="2">
        <v>21.65</v>
      </c>
      <c r="Q1817" s="2">
        <f t="shared" si="112"/>
        <v>48.164999999999999</v>
      </c>
      <c r="R1817" s="2">
        <f t="shared" si="113"/>
        <v>21.65</v>
      </c>
      <c r="S1817" s="2">
        <f t="shared" si="114"/>
        <v>26.515000000000001</v>
      </c>
      <c r="T1817" s="6">
        <f t="shared" si="115"/>
        <v>0.55050347762898377</v>
      </c>
    </row>
    <row r="1818" spans="1:20" ht="15.6" x14ac:dyDescent="0.3">
      <c r="A1818" s="3" t="s">
        <v>1887</v>
      </c>
      <c r="B1818" s="4">
        <v>46293</v>
      </c>
      <c r="C1818" s="5">
        <f>YEAR(SalesData[[#This Row],[Order Date]])</f>
        <v>2026</v>
      </c>
      <c r="D1818" s="6" t="str">
        <f>"Q"&amp;ROUNDUP(MONTH(SalesData[[#This Row],[Order Date]])/3,0)</f>
        <v>Q3</v>
      </c>
      <c r="E1818" s="7">
        <f>MONTH(SalesData[[#This Row],[Order Date]])</f>
        <v>9</v>
      </c>
      <c r="F1818" s="6" t="str">
        <f>TEXT(SalesData[[#This Row],[Order Date]],"mmm")</f>
        <v>Sep</v>
      </c>
      <c r="G1818" s="8" t="s">
        <v>54</v>
      </c>
      <c r="H1818" s="8" t="s">
        <v>112</v>
      </c>
      <c r="I1818" s="8" t="s">
        <v>48</v>
      </c>
      <c r="J1818" s="8" t="s">
        <v>31</v>
      </c>
      <c r="K1818" s="8" t="s">
        <v>39</v>
      </c>
      <c r="L1818" s="8" t="s">
        <v>67</v>
      </c>
      <c r="M1818" s="7">
        <v>1</v>
      </c>
      <c r="N1818" s="2">
        <v>121.64</v>
      </c>
      <c r="O1818" s="9">
        <v>0.15</v>
      </c>
      <c r="P1818" s="2">
        <v>61.56</v>
      </c>
      <c r="Q1818" s="2">
        <f t="shared" si="112"/>
        <v>103.39399999999999</v>
      </c>
      <c r="R1818" s="2">
        <f t="shared" si="113"/>
        <v>61.56</v>
      </c>
      <c r="S1818" s="2">
        <f t="shared" si="114"/>
        <v>41.833999999999989</v>
      </c>
      <c r="T1818" s="6">
        <f t="shared" si="115"/>
        <v>0.40460761746329565</v>
      </c>
    </row>
    <row r="1819" spans="1:20" ht="15.6" x14ac:dyDescent="0.3">
      <c r="A1819" s="3" t="s">
        <v>1888</v>
      </c>
      <c r="B1819" s="4">
        <v>46305</v>
      </c>
      <c r="C1819" s="5">
        <f>YEAR(SalesData[[#This Row],[Order Date]])</f>
        <v>2026</v>
      </c>
      <c r="D1819" s="6" t="str">
        <f>"Q"&amp;ROUNDUP(MONTH(SalesData[[#This Row],[Order Date]])/3,0)</f>
        <v>Q4</v>
      </c>
      <c r="E1819" s="7">
        <f>MONTH(SalesData[[#This Row],[Order Date]])</f>
        <v>10</v>
      </c>
      <c r="F1819" s="6" t="str">
        <f>TEXT(SalesData[[#This Row],[Order Date]],"mmm")</f>
        <v>Oct</v>
      </c>
      <c r="G1819" s="8" t="s">
        <v>21</v>
      </c>
      <c r="H1819" s="8" t="s">
        <v>22</v>
      </c>
      <c r="I1819" s="8" t="s">
        <v>23</v>
      </c>
      <c r="J1819" s="8" t="s">
        <v>24</v>
      </c>
      <c r="K1819" s="8" t="s">
        <v>32</v>
      </c>
      <c r="L1819" s="8" t="s">
        <v>33</v>
      </c>
      <c r="M1819" s="7">
        <v>2</v>
      </c>
      <c r="N1819" s="2">
        <v>35.36</v>
      </c>
      <c r="O1819" s="9">
        <v>0</v>
      </c>
      <c r="P1819" s="2">
        <v>13.49</v>
      </c>
      <c r="Q1819" s="2">
        <f t="shared" si="112"/>
        <v>70.72</v>
      </c>
      <c r="R1819" s="2">
        <f t="shared" si="113"/>
        <v>26.98</v>
      </c>
      <c r="S1819" s="2">
        <f t="shared" si="114"/>
        <v>43.739999999999995</v>
      </c>
      <c r="T1819" s="6">
        <f t="shared" si="115"/>
        <v>0.61849547511312208</v>
      </c>
    </row>
    <row r="1820" spans="1:20" ht="15.6" x14ac:dyDescent="0.3">
      <c r="A1820" s="3" t="s">
        <v>1889</v>
      </c>
      <c r="B1820" s="4">
        <v>46256</v>
      </c>
      <c r="C1820" s="5">
        <f>YEAR(SalesData[[#This Row],[Order Date]])</f>
        <v>2026</v>
      </c>
      <c r="D1820" s="6" t="str">
        <f>"Q"&amp;ROUNDUP(MONTH(SalesData[[#This Row],[Order Date]])/3,0)</f>
        <v>Q3</v>
      </c>
      <c r="E1820" s="7">
        <f>MONTH(SalesData[[#This Row],[Order Date]])</f>
        <v>8</v>
      </c>
      <c r="F1820" s="6" t="str">
        <f>TEXT(SalesData[[#This Row],[Order Date]],"mmm")</f>
        <v>Aug</v>
      </c>
      <c r="G1820" s="8" t="s">
        <v>21</v>
      </c>
      <c r="H1820" s="8" t="s">
        <v>89</v>
      </c>
      <c r="I1820" s="8" t="s">
        <v>48</v>
      </c>
      <c r="J1820" s="8" t="s">
        <v>24</v>
      </c>
      <c r="K1820" s="8" t="s">
        <v>51</v>
      </c>
      <c r="L1820" s="8" t="s">
        <v>72</v>
      </c>
      <c r="M1820" s="7">
        <v>1</v>
      </c>
      <c r="N1820" s="2">
        <v>40.19</v>
      </c>
      <c r="O1820" s="9">
        <v>0.05</v>
      </c>
      <c r="P1820" s="2">
        <v>16.78</v>
      </c>
      <c r="Q1820" s="2">
        <f t="shared" si="112"/>
        <v>38.180499999999995</v>
      </c>
      <c r="R1820" s="2">
        <f t="shared" si="113"/>
        <v>16.78</v>
      </c>
      <c r="S1820" s="2">
        <f t="shared" si="114"/>
        <v>21.400499999999994</v>
      </c>
      <c r="T1820" s="6">
        <f t="shared" si="115"/>
        <v>0.56050863660769235</v>
      </c>
    </row>
    <row r="1821" spans="1:20" ht="15.6" x14ac:dyDescent="0.3">
      <c r="A1821" s="3" t="s">
        <v>1890</v>
      </c>
      <c r="B1821" s="4">
        <v>46352</v>
      </c>
      <c r="C1821" s="5">
        <f>YEAR(SalesData[[#This Row],[Order Date]])</f>
        <v>2026</v>
      </c>
      <c r="D1821" s="6" t="str">
        <f>"Q"&amp;ROUNDUP(MONTH(SalesData[[#This Row],[Order Date]])/3,0)</f>
        <v>Q4</v>
      </c>
      <c r="E1821" s="7">
        <f>MONTH(SalesData[[#This Row],[Order Date]])</f>
        <v>11</v>
      </c>
      <c r="F1821" s="6" t="str">
        <f>TEXT(SalesData[[#This Row],[Order Date]],"mmm")</f>
        <v>Nov</v>
      </c>
      <c r="G1821" s="8" t="s">
        <v>61</v>
      </c>
      <c r="H1821" s="8" t="s">
        <v>108</v>
      </c>
      <c r="I1821" s="8" t="s">
        <v>30</v>
      </c>
      <c r="J1821" s="8" t="s">
        <v>36</v>
      </c>
      <c r="K1821" s="8" t="s">
        <v>51</v>
      </c>
      <c r="L1821" s="8" t="s">
        <v>52</v>
      </c>
      <c r="M1821" s="7">
        <v>1</v>
      </c>
      <c r="N1821" s="2">
        <v>49.6</v>
      </c>
      <c r="O1821" s="9">
        <v>0</v>
      </c>
      <c r="P1821" s="2">
        <v>22.62</v>
      </c>
      <c r="Q1821" s="2">
        <f t="shared" si="112"/>
        <v>49.6</v>
      </c>
      <c r="R1821" s="2">
        <f t="shared" si="113"/>
        <v>22.62</v>
      </c>
      <c r="S1821" s="2">
        <f t="shared" si="114"/>
        <v>26.98</v>
      </c>
      <c r="T1821" s="6">
        <f t="shared" si="115"/>
        <v>0.5439516129032258</v>
      </c>
    </row>
    <row r="1822" spans="1:20" ht="15.6" x14ac:dyDescent="0.3">
      <c r="A1822" s="3" t="s">
        <v>1891</v>
      </c>
      <c r="B1822" s="4">
        <v>46186</v>
      </c>
      <c r="C1822" s="5">
        <f>YEAR(SalesData[[#This Row],[Order Date]])</f>
        <v>2026</v>
      </c>
      <c r="D1822" s="6" t="str">
        <f>"Q"&amp;ROUNDUP(MONTH(SalesData[[#This Row],[Order Date]])/3,0)</f>
        <v>Q2</v>
      </c>
      <c r="E1822" s="7">
        <f>MONTH(SalesData[[#This Row],[Order Date]])</f>
        <v>6</v>
      </c>
      <c r="F1822" s="6" t="str">
        <f>TEXT(SalesData[[#This Row],[Order Date]],"mmm")</f>
        <v>Jun</v>
      </c>
      <c r="G1822" s="8" t="s">
        <v>61</v>
      </c>
      <c r="H1822" s="8" t="s">
        <v>76</v>
      </c>
      <c r="I1822" s="8" t="s">
        <v>23</v>
      </c>
      <c r="J1822" s="8" t="s">
        <v>31</v>
      </c>
      <c r="K1822" s="8" t="s">
        <v>25</v>
      </c>
      <c r="L1822" s="8" t="s">
        <v>70</v>
      </c>
      <c r="M1822" s="7">
        <v>4</v>
      </c>
      <c r="N1822" s="2">
        <v>143.9</v>
      </c>
      <c r="O1822" s="9">
        <v>0.05</v>
      </c>
      <c r="P1822" s="2">
        <v>79.709999999999994</v>
      </c>
      <c r="Q1822" s="2">
        <f t="shared" si="112"/>
        <v>546.82000000000005</v>
      </c>
      <c r="R1822" s="2">
        <f t="shared" si="113"/>
        <v>318.83999999999997</v>
      </c>
      <c r="S1822" s="2">
        <f t="shared" si="114"/>
        <v>227.98000000000008</v>
      </c>
      <c r="T1822" s="6">
        <f t="shared" si="115"/>
        <v>0.41691964448996022</v>
      </c>
    </row>
    <row r="1823" spans="1:20" ht="15.6" x14ac:dyDescent="0.3">
      <c r="A1823" s="3" t="s">
        <v>1892</v>
      </c>
      <c r="B1823" s="4">
        <v>46337</v>
      </c>
      <c r="C1823" s="5">
        <f>YEAR(SalesData[[#This Row],[Order Date]])</f>
        <v>2026</v>
      </c>
      <c r="D1823" s="6" t="str">
        <f>"Q"&amp;ROUNDUP(MONTH(SalesData[[#This Row],[Order Date]])/3,0)</f>
        <v>Q4</v>
      </c>
      <c r="E1823" s="7">
        <f>MONTH(SalesData[[#This Row],[Order Date]])</f>
        <v>11</v>
      </c>
      <c r="F1823" s="6" t="str">
        <f>TEXT(SalesData[[#This Row],[Order Date]],"mmm")</f>
        <v>Nov</v>
      </c>
      <c r="G1823" s="8" t="s">
        <v>61</v>
      </c>
      <c r="H1823" s="8" t="s">
        <v>62</v>
      </c>
      <c r="I1823" s="8" t="s">
        <v>23</v>
      </c>
      <c r="J1823" s="8" t="s">
        <v>36</v>
      </c>
      <c r="K1823" s="8" t="s">
        <v>32</v>
      </c>
      <c r="L1823" s="8" t="s">
        <v>46</v>
      </c>
      <c r="M1823" s="7">
        <v>2</v>
      </c>
      <c r="N1823" s="2">
        <v>166.1</v>
      </c>
      <c r="O1823" s="9">
        <v>0.05</v>
      </c>
      <c r="P1823" s="2">
        <v>88.2</v>
      </c>
      <c r="Q1823" s="2">
        <f t="shared" si="112"/>
        <v>315.58999999999997</v>
      </c>
      <c r="R1823" s="2">
        <f t="shared" si="113"/>
        <v>176.4</v>
      </c>
      <c r="S1823" s="2">
        <f t="shared" si="114"/>
        <v>139.18999999999997</v>
      </c>
      <c r="T1823" s="6">
        <f t="shared" si="115"/>
        <v>0.44104692797617157</v>
      </c>
    </row>
    <row r="1824" spans="1:20" ht="15.6" x14ac:dyDescent="0.3">
      <c r="A1824" s="3" t="s">
        <v>1893</v>
      </c>
      <c r="B1824" s="4">
        <v>46238</v>
      </c>
      <c r="C1824" s="5">
        <f>YEAR(SalesData[[#This Row],[Order Date]])</f>
        <v>2026</v>
      </c>
      <c r="D1824" s="6" t="str">
        <f>"Q"&amp;ROUNDUP(MONTH(SalesData[[#This Row],[Order Date]])/3,0)</f>
        <v>Q3</v>
      </c>
      <c r="E1824" s="7">
        <f>MONTH(SalesData[[#This Row],[Order Date]])</f>
        <v>8</v>
      </c>
      <c r="F1824" s="6" t="str">
        <f>TEXT(SalesData[[#This Row],[Order Date]],"mmm")</f>
        <v>Aug</v>
      </c>
      <c r="G1824" s="8" t="s">
        <v>61</v>
      </c>
      <c r="H1824" s="8" t="s">
        <v>62</v>
      </c>
      <c r="I1824" s="8" t="s">
        <v>30</v>
      </c>
      <c r="J1824" s="8" t="s">
        <v>31</v>
      </c>
      <c r="K1824" s="8" t="s">
        <v>51</v>
      </c>
      <c r="L1824" s="8" t="s">
        <v>58</v>
      </c>
      <c r="M1824" s="7">
        <v>1</v>
      </c>
      <c r="N1824" s="2">
        <v>101.37</v>
      </c>
      <c r="O1824" s="9">
        <v>0</v>
      </c>
      <c r="P1824" s="2">
        <v>51.56</v>
      </c>
      <c r="Q1824" s="2">
        <f t="shared" si="112"/>
        <v>101.37</v>
      </c>
      <c r="R1824" s="2">
        <f t="shared" si="113"/>
        <v>51.56</v>
      </c>
      <c r="S1824" s="2">
        <f t="shared" si="114"/>
        <v>49.81</v>
      </c>
      <c r="T1824" s="6">
        <f t="shared" si="115"/>
        <v>0.49136825490776365</v>
      </c>
    </row>
    <row r="1825" spans="1:20" ht="15.6" x14ac:dyDescent="0.3">
      <c r="A1825" s="3" t="s">
        <v>1894</v>
      </c>
      <c r="B1825" s="4">
        <v>46195</v>
      </c>
      <c r="C1825" s="5">
        <f>YEAR(SalesData[[#This Row],[Order Date]])</f>
        <v>2026</v>
      </c>
      <c r="D1825" s="6" t="str">
        <f>"Q"&amp;ROUNDUP(MONTH(SalesData[[#This Row],[Order Date]])/3,0)</f>
        <v>Q2</v>
      </c>
      <c r="E1825" s="7">
        <f>MONTH(SalesData[[#This Row],[Order Date]])</f>
        <v>6</v>
      </c>
      <c r="F1825" s="6" t="str">
        <f>TEXT(SalesData[[#This Row],[Order Date]],"mmm")</f>
        <v>Jun</v>
      </c>
      <c r="G1825" s="8" t="s">
        <v>54</v>
      </c>
      <c r="H1825" s="8" t="s">
        <v>82</v>
      </c>
      <c r="I1825" s="8" t="s">
        <v>30</v>
      </c>
      <c r="J1825" s="8" t="s">
        <v>24</v>
      </c>
      <c r="K1825" s="8" t="s">
        <v>98</v>
      </c>
      <c r="L1825" s="8" t="s">
        <v>99</v>
      </c>
      <c r="M1825" s="7">
        <v>4</v>
      </c>
      <c r="N1825" s="2">
        <v>120.94</v>
      </c>
      <c r="O1825" s="9">
        <v>0.05</v>
      </c>
      <c r="P1825" s="2">
        <v>70.84</v>
      </c>
      <c r="Q1825" s="2">
        <f t="shared" si="112"/>
        <v>459.57199999999995</v>
      </c>
      <c r="R1825" s="2">
        <f t="shared" si="113"/>
        <v>283.36</v>
      </c>
      <c r="S1825" s="2">
        <f t="shared" si="114"/>
        <v>176.21199999999993</v>
      </c>
      <c r="T1825" s="6">
        <f t="shared" si="115"/>
        <v>0.38342631840059871</v>
      </c>
    </row>
    <row r="1826" spans="1:20" ht="15.6" x14ac:dyDescent="0.3">
      <c r="A1826" s="3" t="s">
        <v>1895</v>
      </c>
      <c r="B1826" s="4">
        <v>46073</v>
      </c>
      <c r="C1826" s="5">
        <f>YEAR(SalesData[[#This Row],[Order Date]])</f>
        <v>2026</v>
      </c>
      <c r="D1826" s="6" t="str">
        <f>"Q"&amp;ROUNDUP(MONTH(SalesData[[#This Row],[Order Date]])/3,0)</f>
        <v>Q1</v>
      </c>
      <c r="E1826" s="7">
        <f>MONTH(SalesData[[#This Row],[Order Date]])</f>
        <v>2</v>
      </c>
      <c r="F1826" s="6" t="str">
        <f>TEXT(SalesData[[#This Row],[Order Date]],"mmm")</f>
        <v>Feb</v>
      </c>
      <c r="G1826" s="8" t="s">
        <v>21</v>
      </c>
      <c r="H1826" s="8" t="s">
        <v>22</v>
      </c>
      <c r="I1826" s="8" t="s">
        <v>30</v>
      </c>
      <c r="J1826" s="8" t="s">
        <v>24</v>
      </c>
      <c r="K1826" s="8" t="s">
        <v>98</v>
      </c>
      <c r="L1826" s="8" t="s">
        <v>122</v>
      </c>
      <c r="M1826" s="7">
        <v>1</v>
      </c>
      <c r="N1826" s="2">
        <v>36.31</v>
      </c>
      <c r="O1826" s="9">
        <v>0</v>
      </c>
      <c r="P1826" s="2">
        <v>14</v>
      </c>
      <c r="Q1826" s="2">
        <f t="shared" si="112"/>
        <v>36.31</v>
      </c>
      <c r="R1826" s="2">
        <f t="shared" si="113"/>
        <v>14</v>
      </c>
      <c r="S1826" s="2">
        <f t="shared" si="114"/>
        <v>22.310000000000002</v>
      </c>
      <c r="T1826" s="6">
        <f t="shared" si="115"/>
        <v>0.61443128614706699</v>
      </c>
    </row>
    <row r="1827" spans="1:20" ht="15.6" x14ac:dyDescent="0.3">
      <c r="A1827" s="3" t="s">
        <v>1896</v>
      </c>
      <c r="B1827" s="4">
        <v>46348</v>
      </c>
      <c r="C1827" s="5">
        <f>YEAR(SalesData[[#This Row],[Order Date]])</f>
        <v>2026</v>
      </c>
      <c r="D1827" s="6" t="str">
        <f>"Q"&amp;ROUNDUP(MONTH(SalesData[[#This Row],[Order Date]])/3,0)</f>
        <v>Q4</v>
      </c>
      <c r="E1827" s="7">
        <f>MONTH(SalesData[[#This Row],[Order Date]])</f>
        <v>11</v>
      </c>
      <c r="F1827" s="6" t="str">
        <f>TEXT(SalesData[[#This Row],[Order Date]],"mmm")</f>
        <v>Nov</v>
      </c>
      <c r="G1827" s="8" t="s">
        <v>21</v>
      </c>
      <c r="H1827" s="8" t="s">
        <v>89</v>
      </c>
      <c r="I1827" s="8" t="s">
        <v>23</v>
      </c>
      <c r="J1827" s="8" t="s">
        <v>24</v>
      </c>
      <c r="K1827" s="8" t="s">
        <v>39</v>
      </c>
      <c r="L1827" s="8" t="s">
        <v>40</v>
      </c>
      <c r="M1827" s="7">
        <v>1</v>
      </c>
      <c r="N1827" s="2">
        <v>192.62</v>
      </c>
      <c r="O1827" s="9">
        <v>0.1</v>
      </c>
      <c r="P1827" s="2">
        <v>105.97</v>
      </c>
      <c r="Q1827" s="2">
        <f t="shared" si="112"/>
        <v>173.358</v>
      </c>
      <c r="R1827" s="2">
        <f t="shared" si="113"/>
        <v>105.97</v>
      </c>
      <c r="S1827" s="2">
        <f t="shared" si="114"/>
        <v>67.388000000000005</v>
      </c>
      <c r="T1827" s="6">
        <f t="shared" si="115"/>
        <v>0.38872160500236508</v>
      </c>
    </row>
    <row r="1828" spans="1:20" ht="15.6" x14ac:dyDescent="0.3">
      <c r="A1828" s="3" t="s">
        <v>1897</v>
      </c>
      <c r="B1828" s="4">
        <v>46137</v>
      </c>
      <c r="C1828" s="5">
        <f>YEAR(SalesData[[#This Row],[Order Date]])</f>
        <v>2026</v>
      </c>
      <c r="D1828" s="6" t="str">
        <f>"Q"&amp;ROUNDUP(MONTH(SalesData[[#This Row],[Order Date]])/3,0)</f>
        <v>Q2</v>
      </c>
      <c r="E1828" s="7">
        <f>MONTH(SalesData[[#This Row],[Order Date]])</f>
        <v>4</v>
      </c>
      <c r="F1828" s="6" t="str">
        <f>TEXT(SalesData[[#This Row],[Order Date]],"mmm")</f>
        <v>Apr</v>
      </c>
      <c r="G1828" s="8" t="s">
        <v>21</v>
      </c>
      <c r="H1828" s="8" t="s">
        <v>42</v>
      </c>
      <c r="I1828" s="8" t="s">
        <v>30</v>
      </c>
      <c r="J1828" s="8" t="s">
        <v>24</v>
      </c>
      <c r="K1828" s="8" t="s">
        <v>25</v>
      </c>
      <c r="L1828" s="8" t="s">
        <v>26</v>
      </c>
      <c r="M1828" s="7">
        <v>1</v>
      </c>
      <c r="N1828" s="2">
        <v>152.01</v>
      </c>
      <c r="O1828" s="9">
        <v>0</v>
      </c>
      <c r="P1828" s="2">
        <v>80.33</v>
      </c>
      <c r="Q1828" s="2">
        <f t="shared" si="112"/>
        <v>152.01</v>
      </c>
      <c r="R1828" s="2">
        <f t="shared" si="113"/>
        <v>80.33</v>
      </c>
      <c r="S1828" s="2">
        <f t="shared" si="114"/>
        <v>71.679999999999993</v>
      </c>
      <c r="T1828" s="6">
        <f t="shared" si="115"/>
        <v>0.47154792447865268</v>
      </c>
    </row>
    <row r="1829" spans="1:20" ht="15.6" x14ac:dyDescent="0.3">
      <c r="A1829" s="3" t="s">
        <v>1898</v>
      </c>
      <c r="B1829" s="4">
        <v>46284</v>
      </c>
      <c r="C1829" s="5">
        <f>YEAR(SalesData[[#This Row],[Order Date]])</f>
        <v>2026</v>
      </c>
      <c r="D1829" s="6" t="str">
        <f>"Q"&amp;ROUNDUP(MONTH(SalesData[[#This Row],[Order Date]])/3,0)</f>
        <v>Q3</v>
      </c>
      <c r="E1829" s="7">
        <f>MONTH(SalesData[[#This Row],[Order Date]])</f>
        <v>9</v>
      </c>
      <c r="F1829" s="6" t="str">
        <f>TEXT(SalesData[[#This Row],[Order Date]],"mmm")</f>
        <v>Sep</v>
      </c>
      <c r="G1829" s="8" t="s">
        <v>61</v>
      </c>
      <c r="H1829" s="8" t="s">
        <v>69</v>
      </c>
      <c r="I1829" s="8" t="s">
        <v>48</v>
      </c>
      <c r="J1829" s="8" t="s">
        <v>31</v>
      </c>
      <c r="K1829" s="8" t="s">
        <v>98</v>
      </c>
      <c r="L1829" s="8" t="s">
        <v>131</v>
      </c>
      <c r="M1829" s="7">
        <v>1</v>
      </c>
      <c r="N1829" s="2">
        <v>40.32</v>
      </c>
      <c r="O1829" s="9">
        <v>0.15</v>
      </c>
      <c r="P1829" s="2">
        <v>14.39</v>
      </c>
      <c r="Q1829" s="2">
        <f t="shared" si="112"/>
        <v>34.271999999999998</v>
      </c>
      <c r="R1829" s="2">
        <f t="shared" si="113"/>
        <v>14.39</v>
      </c>
      <c r="S1829" s="2">
        <f t="shared" si="114"/>
        <v>19.881999999999998</v>
      </c>
      <c r="T1829" s="6">
        <f t="shared" si="115"/>
        <v>0.58012371615312786</v>
      </c>
    </row>
    <row r="1830" spans="1:20" ht="15.6" x14ac:dyDescent="0.3">
      <c r="A1830" s="3" t="s">
        <v>1899</v>
      </c>
      <c r="B1830" s="4">
        <v>46180</v>
      </c>
      <c r="C1830" s="5">
        <f>YEAR(SalesData[[#This Row],[Order Date]])</f>
        <v>2026</v>
      </c>
      <c r="D1830" s="6" t="str">
        <f>"Q"&amp;ROUNDUP(MONTH(SalesData[[#This Row],[Order Date]])/3,0)</f>
        <v>Q2</v>
      </c>
      <c r="E1830" s="7">
        <f>MONTH(SalesData[[#This Row],[Order Date]])</f>
        <v>6</v>
      </c>
      <c r="F1830" s="6" t="str">
        <f>TEXT(SalesData[[#This Row],[Order Date]],"mmm")</f>
        <v>Jun</v>
      </c>
      <c r="G1830" s="8" t="s">
        <v>54</v>
      </c>
      <c r="H1830" s="8" t="s">
        <v>55</v>
      </c>
      <c r="I1830" s="8" t="s">
        <v>30</v>
      </c>
      <c r="J1830" s="8" t="s">
        <v>24</v>
      </c>
      <c r="K1830" s="8" t="s">
        <v>39</v>
      </c>
      <c r="L1830" s="8" t="s">
        <v>106</v>
      </c>
      <c r="M1830" s="7">
        <v>1</v>
      </c>
      <c r="N1830" s="2">
        <v>80.89</v>
      </c>
      <c r="O1830" s="9">
        <v>0.1</v>
      </c>
      <c r="P1830" s="2">
        <v>40.32</v>
      </c>
      <c r="Q1830" s="2">
        <f t="shared" si="112"/>
        <v>72.801000000000002</v>
      </c>
      <c r="R1830" s="2">
        <f t="shared" si="113"/>
        <v>40.32</v>
      </c>
      <c r="S1830" s="2">
        <f t="shared" si="114"/>
        <v>32.481000000000002</v>
      </c>
      <c r="T1830" s="6">
        <f t="shared" si="115"/>
        <v>0.44616145382618372</v>
      </c>
    </row>
    <row r="1831" spans="1:20" ht="15.6" x14ac:dyDescent="0.3">
      <c r="A1831" s="3" t="s">
        <v>1900</v>
      </c>
      <c r="B1831" s="4">
        <v>46094</v>
      </c>
      <c r="C1831" s="5">
        <f>YEAR(SalesData[[#This Row],[Order Date]])</f>
        <v>2026</v>
      </c>
      <c r="D1831" s="6" t="str">
        <f>"Q"&amp;ROUNDUP(MONTH(SalesData[[#This Row],[Order Date]])/3,0)</f>
        <v>Q1</v>
      </c>
      <c r="E1831" s="7">
        <f>MONTH(SalesData[[#This Row],[Order Date]])</f>
        <v>3</v>
      </c>
      <c r="F1831" s="6" t="str">
        <f>TEXT(SalesData[[#This Row],[Order Date]],"mmm")</f>
        <v>Mar</v>
      </c>
      <c r="G1831" s="8" t="s">
        <v>21</v>
      </c>
      <c r="H1831" s="8" t="s">
        <v>42</v>
      </c>
      <c r="I1831" s="8" t="s">
        <v>48</v>
      </c>
      <c r="J1831" s="8" t="s">
        <v>24</v>
      </c>
      <c r="K1831" s="8" t="s">
        <v>25</v>
      </c>
      <c r="L1831" s="8" t="s">
        <v>70</v>
      </c>
      <c r="M1831" s="7">
        <v>2</v>
      </c>
      <c r="N1831" s="2">
        <v>142.72999999999999</v>
      </c>
      <c r="O1831" s="9">
        <v>0.1</v>
      </c>
      <c r="P1831" s="2">
        <v>77.28</v>
      </c>
      <c r="Q1831" s="2">
        <f t="shared" si="112"/>
        <v>256.91399999999999</v>
      </c>
      <c r="R1831" s="2">
        <f t="shared" si="113"/>
        <v>154.56</v>
      </c>
      <c r="S1831" s="2">
        <f t="shared" si="114"/>
        <v>102.35399999999998</v>
      </c>
      <c r="T1831" s="6">
        <f t="shared" si="115"/>
        <v>0.39839790747098247</v>
      </c>
    </row>
    <row r="1832" spans="1:20" ht="15.6" x14ac:dyDescent="0.3">
      <c r="A1832" s="3" t="s">
        <v>1901</v>
      </c>
      <c r="B1832" s="4">
        <v>46311</v>
      </c>
      <c r="C1832" s="5">
        <f>YEAR(SalesData[[#This Row],[Order Date]])</f>
        <v>2026</v>
      </c>
      <c r="D1832" s="6" t="str">
        <f>"Q"&amp;ROUNDUP(MONTH(SalesData[[#This Row],[Order Date]])/3,0)</f>
        <v>Q4</v>
      </c>
      <c r="E1832" s="7">
        <f>MONTH(SalesData[[#This Row],[Order Date]])</f>
        <v>10</v>
      </c>
      <c r="F1832" s="6" t="str">
        <f>TEXT(SalesData[[#This Row],[Order Date]],"mmm")</f>
        <v>Oct</v>
      </c>
      <c r="G1832" s="8" t="s">
        <v>21</v>
      </c>
      <c r="H1832" s="8" t="s">
        <v>22</v>
      </c>
      <c r="I1832" s="8" t="s">
        <v>48</v>
      </c>
      <c r="J1832" s="8" t="s">
        <v>24</v>
      </c>
      <c r="K1832" s="8" t="s">
        <v>25</v>
      </c>
      <c r="L1832" s="8" t="s">
        <v>74</v>
      </c>
      <c r="M1832" s="7">
        <v>3</v>
      </c>
      <c r="N1832" s="2">
        <v>94.19</v>
      </c>
      <c r="O1832" s="9">
        <v>0</v>
      </c>
      <c r="P1832" s="2">
        <v>44.89</v>
      </c>
      <c r="Q1832" s="2">
        <f t="shared" si="112"/>
        <v>282.57</v>
      </c>
      <c r="R1832" s="2">
        <f t="shared" si="113"/>
        <v>134.67000000000002</v>
      </c>
      <c r="S1832" s="2">
        <f t="shared" si="114"/>
        <v>147.89999999999998</v>
      </c>
      <c r="T1832" s="6">
        <f t="shared" si="115"/>
        <v>0.52341012846374346</v>
      </c>
    </row>
    <row r="1833" spans="1:20" ht="15.6" x14ac:dyDescent="0.3">
      <c r="A1833" s="3" t="s">
        <v>1902</v>
      </c>
      <c r="B1833" s="4">
        <v>46104</v>
      </c>
      <c r="C1833" s="5">
        <f>YEAR(SalesData[[#This Row],[Order Date]])</f>
        <v>2026</v>
      </c>
      <c r="D1833" s="6" t="str">
        <f>"Q"&amp;ROUNDUP(MONTH(SalesData[[#This Row],[Order Date]])/3,0)</f>
        <v>Q1</v>
      </c>
      <c r="E1833" s="7">
        <f>MONTH(SalesData[[#This Row],[Order Date]])</f>
        <v>3</v>
      </c>
      <c r="F1833" s="6" t="str">
        <f>TEXT(SalesData[[#This Row],[Order Date]],"mmm")</f>
        <v>Mar</v>
      </c>
      <c r="G1833" s="8" t="s">
        <v>54</v>
      </c>
      <c r="H1833" s="8" t="s">
        <v>112</v>
      </c>
      <c r="I1833" s="8" t="s">
        <v>48</v>
      </c>
      <c r="J1833" s="8" t="s">
        <v>24</v>
      </c>
      <c r="K1833" s="8" t="s">
        <v>98</v>
      </c>
      <c r="L1833" s="8" t="s">
        <v>99</v>
      </c>
      <c r="M1833" s="7">
        <v>3</v>
      </c>
      <c r="N1833" s="2">
        <v>122.4</v>
      </c>
      <c r="O1833" s="9">
        <v>0.15</v>
      </c>
      <c r="P1833" s="2">
        <v>71.150000000000006</v>
      </c>
      <c r="Q1833" s="2">
        <f t="shared" si="112"/>
        <v>312.12</v>
      </c>
      <c r="R1833" s="2">
        <f t="shared" si="113"/>
        <v>213.45000000000002</v>
      </c>
      <c r="S1833" s="2">
        <f t="shared" si="114"/>
        <v>98.669999999999987</v>
      </c>
      <c r="T1833" s="6">
        <f t="shared" si="115"/>
        <v>0.31612841214917337</v>
      </c>
    </row>
    <row r="1834" spans="1:20" ht="15.6" x14ac:dyDescent="0.3">
      <c r="A1834" s="3" t="s">
        <v>1903</v>
      </c>
      <c r="B1834" s="4">
        <v>46292</v>
      </c>
      <c r="C1834" s="5">
        <f>YEAR(SalesData[[#This Row],[Order Date]])</f>
        <v>2026</v>
      </c>
      <c r="D1834" s="6" t="str">
        <f>"Q"&amp;ROUNDUP(MONTH(SalesData[[#This Row],[Order Date]])/3,0)</f>
        <v>Q3</v>
      </c>
      <c r="E1834" s="7">
        <f>MONTH(SalesData[[#This Row],[Order Date]])</f>
        <v>9</v>
      </c>
      <c r="F1834" s="6" t="str">
        <f>TEXT(SalesData[[#This Row],[Order Date]],"mmm")</f>
        <v>Sep</v>
      </c>
      <c r="G1834" s="8" t="s">
        <v>61</v>
      </c>
      <c r="H1834" s="8" t="s">
        <v>69</v>
      </c>
      <c r="I1834" s="8" t="s">
        <v>48</v>
      </c>
      <c r="J1834" s="8" t="s">
        <v>36</v>
      </c>
      <c r="K1834" s="8" t="s">
        <v>51</v>
      </c>
      <c r="L1834" s="8" t="s">
        <v>52</v>
      </c>
      <c r="M1834" s="7">
        <v>1</v>
      </c>
      <c r="N1834" s="2">
        <v>50.02</v>
      </c>
      <c r="O1834" s="9">
        <v>0</v>
      </c>
      <c r="P1834" s="2">
        <v>22.65</v>
      </c>
      <c r="Q1834" s="2">
        <f t="shared" si="112"/>
        <v>50.02</v>
      </c>
      <c r="R1834" s="2">
        <f t="shared" si="113"/>
        <v>22.65</v>
      </c>
      <c r="S1834" s="2">
        <f t="shared" si="114"/>
        <v>27.370000000000005</v>
      </c>
      <c r="T1834" s="6">
        <f t="shared" si="115"/>
        <v>0.54718112754898052</v>
      </c>
    </row>
    <row r="1835" spans="1:20" ht="15.6" x14ac:dyDescent="0.3">
      <c r="A1835" s="3" t="s">
        <v>1904</v>
      </c>
      <c r="B1835" s="4">
        <v>46359</v>
      </c>
      <c r="C1835" s="5">
        <f>YEAR(SalesData[[#This Row],[Order Date]])</f>
        <v>2026</v>
      </c>
      <c r="D1835" s="6" t="str">
        <f>"Q"&amp;ROUNDUP(MONTH(SalesData[[#This Row],[Order Date]])/3,0)</f>
        <v>Q4</v>
      </c>
      <c r="E1835" s="7">
        <f>MONTH(SalesData[[#This Row],[Order Date]])</f>
        <v>12</v>
      </c>
      <c r="F1835" s="6" t="str">
        <f>TEXT(SalesData[[#This Row],[Order Date]],"mmm")</f>
        <v>Dec</v>
      </c>
      <c r="G1835" s="8" t="s">
        <v>21</v>
      </c>
      <c r="H1835" s="8" t="s">
        <v>22</v>
      </c>
      <c r="I1835" s="8" t="s">
        <v>30</v>
      </c>
      <c r="J1835" s="8" t="s">
        <v>36</v>
      </c>
      <c r="K1835" s="8" t="s">
        <v>32</v>
      </c>
      <c r="L1835" s="8" t="s">
        <v>37</v>
      </c>
      <c r="M1835" s="7">
        <v>1</v>
      </c>
      <c r="N1835" s="2">
        <v>133.80000000000001</v>
      </c>
      <c r="O1835" s="9">
        <v>0</v>
      </c>
      <c r="P1835" s="2">
        <v>66.349999999999994</v>
      </c>
      <c r="Q1835" s="2">
        <f t="shared" si="112"/>
        <v>133.80000000000001</v>
      </c>
      <c r="R1835" s="2">
        <f t="shared" si="113"/>
        <v>66.349999999999994</v>
      </c>
      <c r="S1835" s="2">
        <f t="shared" si="114"/>
        <v>67.450000000000017</v>
      </c>
      <c r="T1835" s="6">
        <f t="shared" si="115"/>
        <v>0.50411061285500758</v>
      </c>
    </row>
    <row r="1836" spans="1:20" ht="15.6" x14ac:dyDescent="0.3">
      <c r="A1836" s="3" t="s">
        <v>1905</v>
      </c>
      <c r="B1836" s="4">
        <v>46167</v>
      </c>
      <c r="C1836" s="5">
        <f>YEAR(SalesData[[#This Row],[Order Date]])</f>
        <v>2026</v>
      </c>
      <c r="D1836" s="6" t="str">
        <f>"Q"&amp;ROUNDUP(MONTH(SalesData[[#This Row],[Order Date]])/3,0)</f>
        <v>Q2</v>
      </c>
      <c r="E1836" s="7">
        <f>MONTH(SalesData[[#This Row],[Order Date]])</f>
        <v>5</v>
      </c>
      <c r="F1836" s="6" t="str">
        <f>TEXT(SalesData[[#This Row],[Order Date]],"mmm")</f>
        <v>May</v>
      </c>
      <c r="G1836" s="8" t="s">
        <v>61</v>
      </c>
      <c r="H1836" s="8" t="s">
        <v>62</v>
      </c>
      <c r="I1836" s="8" t="s">
        <v>30</v>
      </c>
      <c r="J1836" s="8" t="s">
        <v>24</v>
      </c>
      <c r="K1836" s="8" t="s">
        <v>39</v>
      </c>
      <c r="L1836" s="8" t="s">
        <v>67</v>
      </c>
      <c r="M1836" s="7">
        <v>1</v>
      </c>
      <c r="N1836" s="2">
        <v>125.44</v>
      </c>
      <c r="O1836" s="9">
        <v>0</v>
      </c>
      <c r="P1836" s="2">
        <v>59.92</v>
      </c>
      <c r="Q1836" s="2">
        <f t="shared" si="112"/>
        <v>125.44</v>
      </c>
      <c r="R1836" s="2">
        <f t="shared" si="113"/>
        <v>59.92</v>
      </c>
      <c r="S1836" s="2">
        <f t="shared" si="114"/>
        <v>65.52</v>
      </c>
      <c r="T1836" s="6">
        <f t="shared" si="115"/>
        <v>0.5223214285714286</v>
      </c>
    </row>
    <row r="1837" spans="1:20" ht="15.6" x14ac:dyDescent="0.3">
      <c r="A1837" s="3" t="s">
        <v>1906</v>
      </c>
      <c r="B1837" s="4">
        <v>46173</v>
      </c>
      <c r="C1837" s="5">
        <f>YEAR(SalesData[[#This Row],[Order Date]])</f>
        <v>2026</v>
      </c>
      <c r="D1837" s="6" t="str">
        <f>"Q"&amp;ROUNDUP(MONTH(SalesData[[#This Row],[Order Date]])/3,0)</f>
        <v>Q2</v>
      </c>
      <c r="E1837" s="7">
        <f>MONTH(SalesData[[#This Row],[Order Date]])</f>
        <v>5</v>
      </c>
      <c r="F1837" s="6" t="str">
        <f>TEXT(SalesData[[#This Row],[Order Date]],"mmm")</f>
        <v>May</v>
      </c>
      <c r="G1837" s="8" t="s">
        <v>54</v>
      </c>
      <c r="H1837" s="8" t="s">
        <v>82</v>
      </c>
      <c r="I1837" s="8" t="s">
        <v>30</v>
      </c>
      <c r="J1837" s="8" t="s">
        <v>24</v>
      </c>
      <c r="K1837" s="8" t="s">
        <v>51</v>
      </c>
      <c r="L1837" s="8" t="s">
        <v>95</v>
      </c>
      <c r="M1837" s="7">
        <v>1</v>
      </c>
      <c r="N1837" s="2">
        <v>81.37</v>
      </c>
      <c r="O1837" s="9">
        <v>0</v>
      </c>
      <c r="P1837" s="2">
        <v>42.01</v>
      </c>
      <c r="Q1837" s="2">
        <f t="shared" si="112"/>
        <v>81.37</v>
      </c>
      <c r="R1837" s="2">
        <f t="shared" si="113"/>
        <v>42.01</v>
      </c>
      <c r="S1837" s="2">
        <f t="shared" si="114"/>
        <v>39.360000000000007</v>
      </c>
      <c r="T1837" s="6">
        <f t="shared" si="115"/>
        <v>0.48371635737986979</v>
      </c>
    </row>
    <row r="1838" spans="1:20" ht="15.6" x14ac:dyDescent="0.3">
      <c r="A1838" s="3" t="s">
        <v>1907</v>
      </c>
      <c r="B1838" s="4">
        <v>46345</v>
      </c>
      <c r="C1838" s="5">
        <f>YEAR(SalesData[[#This Row],[Order Date]])</f>
        <v>2026</v>
      </c>
      <c r="D1838" s="6" t="str">
        <f>"Q"&amp;ROUNDUP(MONTH(SalesData[[#This Row],[Order Date]])/3,0)</f>
        <v>Q4</v>
      </c>
      <c r="E1838" s="7">
        <f>MONTH(SalesData[[#This Row],[Order Date]])</f>
        <v>11</v>
      </c>
      <c r="F1838" s="6" t="str">
        <f>TEXT(SalesData[[#This Row],[Order Date]],"mmm")</f>
        <v>Nov</v>
      </c>
      <c r="G1838" s="8" t="s">
        <v>54</v>
      </c>
      <c r="H1838" s="8" t="s">
        <v>57</v>
      </c>
      <c r="I1838" s="8" t="s">
        <v>30</v>
      </c>
      <c r="J1838" s="8" t="s">
        <v>24</v>
      </c>
      <c r="K1838" s="8" t="s">
        <v>51</v>
      </c>
      <c r="L1838" s="8" t="s">
        <v>58</v>
      </c>
      <c r="M1838" s="7">
        <v>2</v>
      </c>
      <c r="N1838" s="2">
        <v>103.99</v>
      </c>
      <c r="O1838" s="9">
        <v>0</v>
      </c>
      <c r="P1838" s="2">
        <v>50.36</v>
      </c>
      <c r="Q1838" s="2">
        <f t="shared" si="112"/>
        <v>207.98</v>
      </c>
      <c r="R1838" s="2">
        <f t="shared" si="113"/>
        <v>100.72</v>
      </c>
      <c r="S1838" s="2">
        <f t="shared" si="114"/>
        <v>107.25999999999999</v>
      </c>
      <c r="T1838" s="6">
        <f t="shared" si="115"/>
        <v>0.51572266564092695</v>
      </c>
    </row>
    <row r="1839" spans="1:20" ht="15.6" x14ac:dyDescent="0.3">
      <c r="A1839" s="3" t="s">
        <v>1908</v>
      </c>
      <c r="B1839" s="4">
        <v>46278</v>
      </c>
      <c r="C1839" s="5">
        <f>YEAR(SalesData[[#This Row],[Order Date]])</f>
        <v>2026</v>
      </c>
      <c r="D1839" s="6" t="str">
        <f>"Q"&amp;ROUNDUP(MONTH(SalesData[[#This Row],[Order Date]])/3,0)</f>
        <v>Q3</v>
      </c>
      <c r="E1839" s="7">
        <f>MONTH(SalesData[[#This Row],[Order Date]])</f>
        <v>9</v>
      </c>
      <c r="F1839" s="6" t="str">
        <f>TEXT(SalesData[[#This Row],[Order Date]],"mmm")</f>
        <v>Sep</v>
      </c>
      <c r="G1839" s="8" t="s">
        <v>54</v>
      </c>
      <c r="H1839" s="8" t="s">
        <v>57</v>
      </c>
      <c r="I1839" s="8" t="s">
        <v>45</v>
      </c>
      <c r="J1839" s="8" t="s">
        <v>36</v>
      </c>
      <c r="K1839" s="8" t="s">
        <v>51</v>
      </c>
      <c r="L1839" s="8" t="s">
        <v>58</v>
      </c>
      <c r="M1839" s="7">
        <v>6</v>
      </c>
      <c r="N1839" s="2">
        <v>104.11</v>
      </c>
      <c r="O1839" s="9">
        <v>0.1</v>
      </c>
      <c r="P1839" s="2">
        <v>49</v>
      </c>
      <c r="Q1839" s="2">
        <f t="shared" si="112"/>
        <v>562.19399999999996</v>
      </c>
      <c r="R1839" s="2">
        <f t="shared" si="113"/>
        <v>294</v>
      </c>
      <c r="S1839" s="2">
        <f t="shared" si="114"/>
        <v>268.19399999999996</v>
      </c>
      <c r="T1839" s="6">
        <f t="shared" si="115"/>
        <v>0.47704884790659446</v>
      </c>
    </row>
    <row r="1840" spans="1:20" ht="15.6" x14ac:dyDescent="0.3">
      <c r="A1840" s="3" t="s">
        <v>1909</v>
      </c>
      <c r="B1840" s="4">
        <v>46148</v>
      </c>
      <c r="C1840" s="5">
        <f>YEAR(SalesData[[#This Row],[Order Date]])</f>
        <v>2026</v>
      </c>
      <c r="D1840" s="6" t="str">
        <f>"Q"&amp;ROUNDUP(MONTH(SalesData[[#This Row],[Order Date]])/3,0)</f>
        <v>Q2</v>
      </c>
      <c r="E1840" s="7">
        <f>MONTH(SalesData[[#This Row],[Order Date]])</f>
        <v>5</v>
      </c>
      <c r="F1840" s="6" t="str">
        <f>TEXT(SalesData[[#This Row],[Order Date]],"mmm")</f>
        <v>May</v>
      </c>
      <c r="G1840" s="8" t="s">
        <v>54</v>
      </c>
      <c r="H1840" s="8" t="s">
        <v>92</v>
      </c>
      <c r="I1840" s="8" t="s">
        <v>30</v>
      </c>
      <c r="J1840" s="8" t="s">
        <v>24</v>
      </c>
      <c r="K1840" s="8" t="s">
        <v>98</v>
      </c>
      <c r="L1840" s="8" t="s">
        <v>103</v>
      </c>
      <c r="M1840" s="7">
        <v>2</v>
      </c>
      <c r="N1840" s="2">
        <v>50.97</v>
      </c>
      <c r="O1840" s="9">
        <v>0.05</v>
      </c>
      <c r="P1840" s="2">
        <v>21.67</v>
      </c>
      <c r="Q1840" s="2">
        <f t="shared" si="112"/>
        <v>96.842999999999989</v>
      </c>
      <c r="R1840" s="2">
        <f t="shared" si="113"/>
        <v>43.34</v>
      </c>
      <c r="S1840" s="2">
        <f t="shared" si="114"/>
        <v>53.502999999999986</v>
      </c>
      <c r="T1840" s="6">
        <f t="shared" si="115"/>
        <v>0.55247152607829153</v>
      </c>
    </row>
    <row r="1841" spans="1:20" ht="15.6" x14ac:dyDescent="0.3">
      <c r="A1841" s="3" t="s">
        <v>1910</v>
      </c>
      <c r="B1841" s="4">
        <v>46249</v>
      </c>
      <c r="C1841" s="5">
        <f>YEAR(SalesData[[#This Row],[Order Date]])</f>
        <v>2026</v>
      </c>
      <c r="D1841" s="6" t="str">
        <f>"Q"&amp;ROUNDUP(MONTH(SalesData[[#This Row],[Order Date]])/3,0)</f>
        <v>Q3</v>
      </c>
      <c r="E1841" s="7">
        <f>MONTH(SalesData[[#This Row],[Order Date]])</f>
        <v>8</v>
      </c>
      <c r="F1841" s="6" t="str">
        <f>TEXT(SalesData[[#This Row],[Order Date]],"mmm")</f>
        <v>Aug</v>
      </c>
      <c r="G1841" s="8" t="s">
        <v>21</v>
      </c>
      <c r="H1841" s="8" t="s">
        <v>22</v>
      </c>
      <c r="I1841" s="8" t="s">
        <v>30</v>
      </c>
      <c r="J1841" s="8" t="s">
        <v>24</v>
      </c>
      <c r="K1841" s="8" t="s">
        <v>98</v>
      </c>
      <c r="L1841" s="8" t="s">
        <v>122</v>
      </c>
      <c r="M1841" s="7">
        <v>2</v>
      </c>
      <c r="N1841" s="2">
        <v>35.97</v>
      </c>
      <c r="O1841" s="9">
        <v>0.05</v>
      </c>
      <c r="P1841" s="2">
        <v>14.28</v>
      </c>
      <c r="Q1841" s="2">
        <f t="shared" si="112"/>
        <v>68.342999999999989</v>
      </c>
      <c r="R1841" s="2">
        <f t="shared" si="113"/>
        <v>28.56</v>
      </c>
      <c r="S1841" s="2">
        <f t="shared" si="114"/>
        <v>39.782999999999987</v>
      </c>
      <c r="T1841" s="6">
        <f t="shared" si="115"/>
        <v>0.58210789693165343</v>
      </c>
    </row>
    <row r="1842" spans="1:20" ht="15.6" x14ac:dyDescent="0.3">
      <c r="A1842" s="3" t="s">
        <v>1911</v>
      </c>
      <c r="B1842" s="4">
        <v>46274</v>
      </c>
      <c r="C1842" s="5">
        <f>YEAR(SalesData[[#This Row],[Order Date]])</f>
        <v>2026</v>
      </c>
      <c r="D1842" s="6" t="str">
        <f>"Q"&amp;ROUNDUP(MONTH(SalesData[[#This Row],[Order Date]])/3,0)</f>
        <v>Q3</v>
      </c>
      <c r="E1842" s="7">
        <f>MONTH(SalesData[[#This Row],[Order Date]])</f>
        <v>9</v>
      </c>
      <c r="F1842" s="6" t="str">
        <f>TEXT(SalesData[[#This Row],[Order Date]],"mmm")</f>
        <v>Sep</v>
      </c>
      <c r="G1842" s="8" t="s">
        <v>54</v>
      </c>
      <c r="H1842" s="8" t="s">
        <v>55</v>
      </c>
      <c r="I1842" s="8" t="s">
        <v>30</v>
      </c>
      <c r="J1842" s="8" t="s">
        <v>31</v>
      </c>
      <c r="K1842" s="8" t="s">
        <v>32</v>
      </c>
      <c r="L1842" s="8" t="s">
        <v>46</v>
      </c>
      <c r="M1842" s="7">
        <v>1</v>
      </c>
      <c r="N1842" s="2">
        <v>164.6</v>
      </c>
      <c r="O1842" s="9">
        <v>0</v>
      </c>
      <c r="P1842" s="2">
        <v>87.21</v>
      </c>
      <c r="Q1842" s="2">
        <f t="shared" si="112"/>
        <v>164.6</v>
      </c>
      <c r="R1842" s="2">
        <f t="shared" si="113"/>
        <v>87.21</v>
      </c>
      <c r="S1842" s="2">
        <f t="shared" si="114"/>
        <v>77.39</v>
      </c>
      <c r="T1842" s="6">
        <f t="shared" si="115"/>
        <v>0.47017010935601461</v>
      </c>
    </row>
    <row r="1843" spans="1:20" ht="15.6" x14ac:dyDescent="0.3">
      <c r="A1843" s="3" t="s">
        <v>1912</v>
      </c>
      <c r="B1843" s="4">
        <v>46185</v>
      </c>
      <c r="C1843" s="5">
        <f>YEAR(SalesData[[#This Row],[Order Date]])</f>
        <v>2026</v>
      </c>
      <c r="D1843" s="6" t="str">
        <f>"Q"&amp;ROUNDUP(MONTH(SalesData[[#This Row],[Order Date]])/3,0)</f>
        <v>Q2</v>
      </c>
      <c r="E1843" s="7">
        <f>MONTH(SalesData[[#This Row],[Order Date]])</f>
        <v>6</v>
      </c>
      <c r="F1843" s="6" t="str">
        <f>TEXT(SalesData[[#This Row],[Order Date]],"mmm")</f>
        <v>Jun</v>
      </c>
      <c r="G1843" s="8" t="s">
        <v>61</v>
      </c>
      <c r="H1843" s="8" t="s">
        <v>62</v>
      </c>
      <c r="I1843" s="8" t="s">
        <v>30</v>
      </c>
      <c r="J1843" s="8" t="s">
        <v>24</v>
      </c>
      <c r="K1843" s="8" t="s">
        <v>32</v>
      </c>
      <c r="L1843" s="8" t="s">
        <v>46</v>
      </c>
      <c r="M1843" s="7">
        <v>5</v>
      </c>
      <c r="N1843" s="2">
        <v>168.57</v>
      </c>
      <c r="O1843" s="9">
        <v>0</v>
      </c>
      <c r="P1843" s="2">
        <v>88.65</v>
      </c>
      <c r="Q1843" s="2">
        <f t="shared" si="112"/>
        <v>842.84999999999991</v>
      </c>
      <c r="R1843" s="2">
        <f t="shared" si="113"/>
        <v>443.25</v>
      </c>
      <c r="S1843" s="2">
        <f t="shared" si="114"/>
        <v>399.59999999999991</v>
      </c>
      <c r="T1843" s="6">
        <f t="shared" si="115"/>
        <v>0.47410571276027758</v>
      </c>
    </row>
    <row r="1844" spans="1:20" ht="15.6" x14ac:dyDescent="0.3">
      <c r="A1844" s="3" t="s">
        <v>1913</v>
      </c>
      <c r="B1844" s="4">
        <v>46228</v>
      </c>
      <c r="C1844" s="5">
        <f>YEAR(SalesData[[#This Row],[Order Date]])</f>
        <v>2026</v>
      </c>
      <c r="D1844" s="6" t="str">
        <f>"Q"&amp;ROUNDUP(MONTH(SalesData[[#This Row],[Order Date]])/3,0)</f>
        <v>Q3</v>
      </c>
      <c r="E1844" s="7">
        <f>MONTH(SalesData[[#This Row],[Order Date]])</f>
        <v>7</v>
      </c>
      <c r="F1844" s="6" t="str">
        <f>TEXT(SalesData[[#This Row],[Order Date]],"mmm")</f>
        <v>Jul</v>
      </c>
      <c r="G1844" s="8" t="s">
        <v>28</v>
      </c>
      <c r="H1844" s="8" t="s">
        <v>29</v>
      </c>
      <c r="I1844" s="8" t="s">
        <v>48</v>
      </c>
      <c r="J1844" s="8" t="s">
        <v>31</v>
      </c>
      <c r="K1844" s="8" t="s">
        <v>32</v>
      </c>
      <c r="L1844" s="8" t="s">
        <v>65</v>
      </c>
      <c r="M1844" s="7">
        <v>2</v>
      </c>
      <c r="N1844" s="2">
        <v>47.52</v>
      </c>
      <c r="O1844" s="9">
        <v>0.1</v>
      </c>
      <c r="P1844" s="2">
        <v>17.86</v>
      </c>
      <c r="Q1844" s="2">
        <f t="shared" si="112"/>
        <v>85.536000000000001</v>
      </c>
      <c r="R1844" s="2">
        <f t="shared" si="113"/>
        <v>35.72</v>
      </c>
      <c r="S1844" s="2">
        <f t="shared" si="114"/>
        <v>49.816000000000003</v>
      </c>
      <c r="T1844" s="6">
        <f t="shared" si="115"/>
        <v>0.58239805462027683</v>
      </c>
    </row>
    <row r="1845" spans="1:20" ht="15.6" x14ac:dyDescent="0.3">
      <c r="A1845" s="3" t="s">
        <v>1914</v>
      </c>
      <c r="B1845" s="4">
        <v>46319</v>
      </c>
      <c r="C1845" s="5">
        <f>YEAR(SalesData[[#This Row],[Order Date]])</f>
        <v>2026</v>
      </c>
      <c r="D1845" s="6" t="str">
        <f>"Q"&amp;ROUNDUP(MONTH(SalesData[[#This Row],[Order Date]])/3,0)</f>
        <v>Q4</v>
      </c>
      <c r="E1845" s="7">
        <f>MONTH(SalesData[[#This Row],[Order Date]])</f>
        <v>10</v>
      </c>
      <c r="F1845" s="6" t="str">
        <f>TEXT(SalesData[[#This Row],[Order Date]],"mmm")</f>
        <v>Oct</v>
      </c>
      <c r="G1845" s="8" t="s">
        <v>54</v>
      </c>
      <c r="H1845" s="8" t="s">
        <v>112</v>
      </c>
      <c r="I1845" s="8" t="s">
        <v>45</v>
      </c>
      <c r="J1845" s="8" t="s">
        <v>36</v>
      </c>
      <c r="K1845" s="8" t="s">
        <v>39</v>
      </c>
      <c r="L1845" s="8" t="s">
        <v>106</v>
      </c>
      <c r="M1845" s="7">
        <v>4</v>
      </c>
      <c r="N1845" s="2">
        <v>81.23</v>
      </c>
      <c r="O1845" s="9">
        <v>0.1</v>
      </c>
      <c r="P1845" s="2">
        <v>38.96</v>
      </c>
      <c r="Q1845" s="2">
        <f t="shared" si="112"/>
        <v>292.428</v>
      </c>
      <c r="R1845" s="2">
        <f t="shared" si="113"/>
        <v>155.84</v>
      </c>
      <c r="S1845" s="2">
        <f t="shared" si="114"/>
        <v>136.58799999999999</v>
      </c>
      <c r="T1845" s="6">
        <f t="shared" si="115"/>
        <v>0.46708249552026482</v>
      </c>
    </row>
    <row r="1846" spans="1:20" ht="15.6" x14ac:dyDescent="0.3">
      <c r="A1846" s="3" t="s">
        <v>1915</v>
      </c>
      <c r="B1846" s="4">
        <v>46253</v>
      </c>
      <c r="C1846" s="5">
        <f>YEAR(SalesData[[#This Row],[Order Date]])</f>
        <v>2026</v>
      </c>
      <c r="D1846" s="6" t="str">
        <f>"Q"&amp;ROUNDUP(MONTH(SalesData[[#This Row],[Order Date]])/3,0)</f>
        <v>Q3</v>
      </c>
      <c r="E1846" s="7">
        <f>MONTH(SalesData[[#This Row],[Order Date]])</f>
        <v>8</v>
      </c>
      <c r="F1846" s="6" t="str">
        <f>TEXT(SalesData[[#This Row],[Order Date]],"mmm")</f>
        <v>Aug</v>
      </c>
      <c r="G1846" s="8" t="s">
        <v>54</v>
      </c>
      <c r="H1846" s="8" t="s">
        <v>55</v>
      </c>
      <c r="I1846" s="8" t="s">
        <v>30</v>
      </c>
      <c r="J1846" s="8" t="s">
        <v>31</v>
      </c>
      <c r="K1846" s="8" t="s">
        <v>51</v>
      </c>
      <c r="L1846" s="8" t="s">
        <v>72</v>
      </c>
      <c r="M1846" s="7">
        <v>1</v>
      </c>
      <c r="N1846" s="2">
        <v>40.42</v>
      </c>
      <c r="O1846" s="9">
        <v>0.05</v>
      </c>
      <c r="P1846" s="2">
        <v>16.62</v>
      </c>
      <c r="Q1846" s="2">
        <f t="shared" si="112"/>
        <v>38.399000000000001</v>
      </c>
      <c r="R1846" s="2">
        <f t="shared" si="113"/>
        <v>16.62</v>
      </c>
      <c r="S1846" s="2">
        <f t="shared" si="114"/>
        <v>21.779</v>
      </c>
      <c r="T1846" s="6">
        <f t="shared" si="115"/>
        <v>0.5671762285476184</v>
      </c>
    </row>
    <row r="1847" spans="1:20" ht="15.6" x14ac:dyDescent="0.3">
      <c r="A1847" s="3" t="s">
        <v>1916</v>
      </c>
      <c r="B1847" s="4">
        <v>46318</v>
      </c>
      <c r="C1847" s="5">
        <f>YEAR(SalesData[[#This Row],[Order Date]])</f>
        <v>2026</v>
      </c>
      <c r="D1847" s="6" t="str">
        <f>"Q"&amp;ROUNDUP(MONTH(SalesData[[#This Row],[Order Date]])/3,0)</f>
        <v>Q4</v>
      </c>
      <c r="E1847" s="7">
        <f>MONTH(SalesData[[#This Row],[Order Date]])</f>
        <v>10</v>
      </c>
      <c r="F1847" s="6" t="str">
        <f>TEXT(SalesData[[#This Row],[Order Date]],"mmm")</f>
        <v>Oct</v>
      </c>
      <c r="G1847" s="8" t="s">
        <v>54</v>
      </c>
      <c r="H1847" s="8" t="s">
        <v>92</v>
      </c>
      <c r="I1847" s="8" t="s">
        <v>30</v>
      </c>
      <c r="J1847" s="8" t="s">
        <v>24</v>
      </c>
      <c r="K1847" s="8" t="s">
        <v>98</v>
      </c>
      <c r="L1847" s="8" t="s">
        <v>99</v>
      </c>
      <c r="M1847" s="7">
        <v>3</v>
      </c>
      <c r="N1847" s="2">
        <v>124.6</v>
      </c>
      <c r="O1847" s="9">
        <v>0.05</v>
      </c>
      <c r="P1847" s="2">
        <v>69.12</v>
      </c>
      <c r="Q1847" s="2">
        <f t="shared" si="112"/>
        <v>355.10999999999996</v>
      </c>
      <c r="R1847" s="2">
        <f t="shared" si="113"/>
        <v>207.36</v>
      </c>
      <c r="S1847" s="2">
        <f t="shared" si="114"/>
        <v>147.74999999999994</v>
      </c>
      <c r="T1847" s="6">
        <f t="shared" si="115"/>
        <v>0.41606826053898782</v>
      </c>
    </row>
    <row r="1848" spans="1:20" ht="15.6" x14ac:dyDescent="0.3">
      <c r="A1848" s="3" t="s">
        <v>1917</v>
      </c>
      <c r="B1848" s="4">
        <v>46191</v>
      </c>
      <c r="C1848" s="5">
        <f>YEAR(SalesData[[#This Row],[Order Date]])</f>
        <v>2026</v>
      </c>
      <c r="D1848" s="6" t="str">
        <f>"Q"&amp;ROUNDUP(MONTH(SalesData[[#This Row],[Order Date]])/3,0)</f>
        <v>Q2</v>
      </c>
      <c r="E1848" s="7">
        <f>MONTH(SalesData[[#This Row],[Order Date]])</f>
        <v>6</v>
      </c>
      <c r="F1848" s="6" t="str">
        <f>TEXT(SalesData[[#This Row],[Order Date]],"mmm")</f>
        <v>Jun</v>
      </c>
      <c r="G1848" s="8" t="s">
        <v>54</v>
      </c>
      <c r="H1848" s="8" t="s">
        <v>57</v>
      </c>
      <c r="I1848" s="8" t="s">
        <v>48</v>
      </c>
      <c r="J1848" s="8" t="s">
        <v>24</v>
      </c>
      <c r="K1848" s="8" t="s">
        <v>98</v>
      </c>
      <c r="L1848" s="8" t="s">
        <v>131</v>
      </c>
      <c r="M1848" s="7">
        <v>1</v>
      </c>
      <c r="N1848" s="2">
        <v>39.74</v>
      </c>
      <c r="O1848" s="9">
        <v>0.05</v>
      </c>
      <c r="P1848" s="2">
        <v>14.39</v>
      </c>
      <c r="Q1848" s="2">
        <f t="shared" si="112"/>
        <v>37.753</v>
      </c>
      <c r="R1848" s="2">
        <f t="shared" si="113"/>
        <v>14.39</v>
      </c>
      <c r="S1848" s="2">
        <f t="shared" si="114"/>
        <v>23.363</v>
      </c>
      <c r="T1848" s="6">
        <f t="shared" si="115"/>
        <v>0.6188382380208195</v>
      </c>
    </row>
    <row r="1849" spans="1:20" ht="15.6" x14ac:dyDescent="0.3">
      <c r="A1849" s="3" t="s">
        <v>1918</v>
      </c>
      <c r="B1849" s="4">
        <v>46113</v>
      </c>
      <c r="C1849" s="5">
        <f>YEAR(SalesData[[#This Row],[Order Date]])</f>
        <v>2026</v>
      </c>
      <c r="D1849" s="6" t="str">
        <f>"Q"&amp;ROUNDUP(MONTH(SalesData[[#This Row],[Order Date]])/3,0)</f>
        <v>Q2</v>
      </c>
      <c r="E1849" s="7">
        <f>MONTH(SalesData[[#This Row],[Order Date]])</f>
        <v>4</v>
      </c>
      <c r="F1849" s="6" t="str">
        <f>TEXT(SalesData[[#This Row],[Order Date]],"mmm")</f>
        <v>Apr</v>
      </c>
      <c r="G1849" s="8" t="s">
        <v>21</v>
      </c>
      <c r="H1849" s="8" t="s">
        <v>44</v>
      </c>
      <c r="I1849" s="8" t="s">
        <v>30</v>
      </c>
      <c r="J1849" s="8" t="s">
        <v>36</v>
      </c>
      <c r="K1849" s="8" t="s">
        <v>51</v>
      </c>
      <c r="L1849" s="8" t="s">
        <v>95</v>
      </c>
      <c r="M1849" s="7">
        <v>1</v>
      </c>
      <c r="N1849" s="2">
        <v>81.760000000000005</v>
      </c>
      <c r="O1849" s="9">
        <v>0.1</v>
      </c>
      <c r="P1849" s="2">
        <v>42.78</v>
      </c>
      <c r="Q1849" s="2">
        <f t="shared" si="112"/>
        <v>73.584000000000003</v>
      </c>
      <c r="R1849" s="2">
        <f t="shared" si="113"/>
        <v>42.78</v>
      </c>
      <c r="S1849" s="2">
        <f t="shared" si="114"/>
        <v>30.804000000000002</v>
      </c>
      <c r="T1849" s="6">
        <f t="shared" si="115"/>
        <v>0.4186236138290933</v>
      </c>
    </row>
    <row r="1850" spans="1:20" ht="15.6" x14ac:dyDescent="0.3">
      <c r="A1850" s="3" t="s">
        <v>1919</v>
      </c>
      <c r="B1850" s="4">
        <v>46255</v>
      </c>
      <c r="C1850" s="5">
        <f>YEAR(SalesData[[#This Row],[Order Date]])</f>
        <v>2026</v>
      </c>
      <c r="D1850" s="6" t="str">
        <f>"Q"&amp;ROUNDUP(MONTH(SalesData[[#This Row],[Order Date]])/3,0)</f>
        <v>Q3</v>
      </c>
      <c r="E1850" s="7">
        <f>MONTH(SalesData[[#This Row],[Order Date]])</f>
        <v>8</v>
      </c>
      <c r="F1850" s="6" t="str">
        <f>TEXT(SalesData[[#This Row],[Order Date]],"mmm")</f>
        <v>Aug</v>
      </c>
      <c r="G1850" s="8" t="s">
        <v>54</v>
      </c>
      <c r="H1850" s="8" t="s">
        <v>112</v>
      </c>
      <c r="I1850" s="8" t="s">
        <v>45</v>
      </c>
      <c r="J1850" s="8" t="s">
        <v>36</v>
      </c>
      <c r="K1850" s="8" t="s">
        <v>32</v>
      </c>
      <c r="L1850" s="8" t="s">
        <v>46</v>
      </c>
      <c r="M1850" s="7">
        <v>5</v>
      </c>
      <c r="N1850" s="2">
        <v>162.76</v>
      </c>
      <c r="O1850" s="9">
        <v>0.15</v>
      </c>
      <c r="P1850" s="2">
        <v>85.32</v>
      </c>
      <c r="Q1850" s="2">
        <f t="shared" si="112"/>
        <v>691.7299999999999</v>
      </c>
      <c r="R1850" s="2">
        <f t="shared" si="113"/>
        <v>426.59999999999997</v>
      </c>
      <c r="S1850" s="2">
        <f t="shared" si="114"/>
        <v>265.12999999999994</v>
      </c>
      <c r="T1850" s="6">
        <f t="shared" si="115"/>
        <v>0.38328538591647027</v>
      </c>
    </row>
    <row r="1851" spans="1:20" ht="15.6" x14ac:dyDescent="0.3">
      <c r="A1851" s="3" t="s">
        <v>1920</v>
      </c>
      <c r="B1851" s="4">
        <v>46312</v>
      </c>
      <c r="C1851" s="5">
        <f>YEAR(SalesData[[#This Row],[Order Date]])</f>
        <v>2026</v>
      </c>
      <c r="D1851" s="6" t="str">
        <f>"Q"&amp;ROUNDUP(MONTH(SalesData[[#This Row],[Order Date]])/3,0)</f>
        <v>Q4</v>
      </c>
      <c r="E1851" s="7">
        <f>MONTH(SalesData[[#This Row],[Order Date]])</f>
        <v>10</v>
      </c>
      <c r="F1851" s="6" t="str">
        <f>TEXT(SalesData[[#This Row],[Order Date]],"mmm")</f>
        <v>Oct</v>
      </c>
      <c r="G1851" s="8" t="s">
        <v>61</v>
      </c>
      <c r="H1851" s="8" t="s">
        <v>105</v>
      </c>
      <c r="I1851" s="8" t="s">
        <v>30</v>
      </c>
      <c r="J1851" s="8" t="s">
        <v>31</v>
      </c>
      <c r="K1851" s="8" t="s">
        <v>25</v>
      </c>
      <c r="L1851" s="8" t="s">
        <v>74</v>
      </c>
      <c r="M1851" s="7">
        <v>2</v>
      </c>
      <c r="N1851" s="2">
        <v>92.41</v>
      </c>
      <c r="O1851" s="9">
        <v>0.1</v>
      </c>
      <c r="P1851" s="2">
        <v>45.42</v>
      </c>
      <c r="Q1851" s="2">
        <f t="shared" si="112"/>
        <v>166.33799999999999</v>
      </c>
      <c r="R1851" s="2">
        <f t="shared" si="113"/>
        <v>90.84</v>
      </c>
      <c r="S1851" s="2">
        <f t="shared" si="114"/>
        <v>75.49799999999999</v>
      </c>
      <c r="T1851" s="6">
        <f t="shared" si="115"/>
        <v>0.4538830573891714</v>
      </c>
    </row>
    <row r="1852" spans="1:20" ht="15.6" x14ac:dyDescent="0.3">
      <c r="A1852" s="3" t="s">
        <v>1921</v>
      </c>
      <c r="B1852" s="4">
        <v>46219</v>
      </c>
      <c r="C1852" s="5">
        <f>YEAR(SalesData[[#This Row],[Order Date]])</f>
        <v>2026</v>
      </c>
      <c r="D1852" s="6" t="str">
        <f>"Q"&amp;ROUNDUP(MONTH(SalesData[[#This Row],[Order Date]])/3,0)</f>
        <v>Q3</v>
      </c>
      <c r="E1852" s="7">
        <f>MONTH(SalesData[[#This Row],[Order Date]])</f>
        <v>7</v>
      </c>
      <c r="F1852" s="6" t="str">
        <f>TEXT(SalesData[[#This Row],[Order Date]],"mmm")</f>
        <v>Jul</v>
      </c>
      <c r="G1852" s="8" t="s">
        <v>61</v>
      </c>
      <c r="H1852" s="8" t="s">
        <v>62</v>
      </c>
      <c r="I1852" s="8" t="s">
        <v>23</v>
      </c>
      <c r="J1852" s="8" t="s">
        <v>31</v>
      </c>
      <c r="K1852" s="8" t="s">
        <v>39</v>
      </c>
      <c r="L1852" s="8" t="s">
        <v>125</v>
      </c>
      <c r="M1852" s="7">
        <v>1</v>
      </c>
      <c r="N1852" s="2">
        <v>348.73</v>
      </c>
      <c r="O1852" s="9">
        <v>0.15</v>
      </c>
      <c r="P1852" s="2">
        <v>190.33</v>
      </c>
      <c r="Q1852" s="2">
        <f t="shared" si="112"/>
        <v>296.4205</v>
      </c>
      <c r="R1852" s="2">
        <f t="shared" si="113"/>
        <v>190.33</v>
      </c>
      <c r="S1852" s="2">
        <f t="shared" si="114"/>
        <v>106.09049999999999</v>
      </c>
      <c r="T1852" s="6">
        <f t="shared" si="115"/>
        <v>0.35790540802677273</v>
      </c>
    </row>
    <row r="1853" spans="1:20" ht="15.6" x14ac:dyDescent="0.3">
      <c r="A1853" s="3" t="s">
        <v>1922</v>
      </c>
      <c r="B1853" s="4">
        <v>46272</v>
      </c>
      <c r="C1853" s="5">
        <f>YEAR(SalesData[[#This Row],[Order Date]])</f>
        <v>2026</v>
      </c>
      <c r="D1853" s="6" t="str">
        <f>"Q"&amp;ROUNDUP(MONTH(SalesData[[#This Row],[Order Date]])/3,0)</f>
        <v>Q3</v>
      </c>
      <c r="E1853" s="7">
        <f>MONTH(SalesData[[#This Row],[Order Date]])</f>
        <v>9</v>
      </c>
      <c r="F1853" s="6" t="str">
        <f>TEXT(SalesData[[#This Row],[Order Date]],"mmm")</f>
        <v>Sep</v>
      </c>
      <c r="G1853" s="8" t="s">
        <v>61</v>
      </c>
      <c r="H1853" s="8" t="s">
        <v>62</v>
      </c>
      <c r="I1853" s="8" t="s">
        <v>30</v>
      </c>
      <c r="J1853" s="8" t="s">
        <v>24</v>
      </c>
      <c r="K1853" s="8" t="s">
        <v>98</v>
      </c>
      <c r="L1853" s="8" t="s">
        <v>103</v>
      </c>
      <c r="M1853" s="7">
        <v>1</v>
      </c>
      <c r="N1853" s="2">
        <v>51.74</v>
      </c>
      <c r="O1853" s="9">
        <v>0</v>
      </c>
      <c r="P1853" s="2">
        <v>22.45</v>
      </c>
      <c r="Q1853" s="2">
        <f t="shared" si="112"/>
        <v>51.74</v>
      </c>
      <c r="R1853" s="2">
        <f t="shared" si="113"/>
        <v>22.45</v>
      </c>
      <c r="S1853" s="2">
        <f t="shared" si="114"/>
        <v>29.290000000000003</v>
      </c>
      <c r="T1853" s="6">
        <f t="shared" si="115"/>
        <v>0.56609972941631237</v>
      </c>
    </row>
    <row r="1854" spans="1:20" ht="15.6" x14ac:dyDescent="0.3">
      <c r="A1854" s="3" t="s">
        <v>1923</v>
      </c>
      <c r="B1854" s="4">
        <v>46148</v>
      </c>
      <c r="C1854" s="5">
        <f>YEAR(SalesData[[#This Row],[Order Date]])</f>
        <v>2026</v>
      </c>
      <c r="D1854" s="6" t="str">
        <f>"Q"&amp;ROUNDUP(MONTH(SalesData[[#This Row],[Order Date]])/3,0)</f>
        <v>Q2</v>
      </c>
      <c r="E1854" s="7">
        <f>MONTH(SalesData[[#This Row],[Order Date]])</f>
        <v>5</v>
      </c>
      <c r="F1854" s="6" t="str">
        <f>TEXT(SalesData[[#This Row],[Order Date]],"mmm")</f>
        <v>May</v>
      </c>
      <c r="G1854" s="8" t="s">
        <v>54</v>
      </c>
      <c r="H1854" s="8" t="s">
        <v>92</v>
      </c>
      <c r="I1854" s="8" t="s">
        <v>30</v>
      </c>
      <c r="J1854" s="8" t="s">
        <v>24</v>
      </c>
      <c r="K1854" s="8" t="s">
        <v>51</v>
      </c>
      <c r="L1854" s="8" t="s">
        <v>72</v>
      </c>
      <c r="M1854" s="7">
        <v>2</v>
      </c>
      <c r="N1854" s="2">
        <v>40.549999999999997</v>
      </c>
      <c r="O1854" s="9">
        <v>0</v>
      </c>
      <c r="P1854" s="2">
        <v>16.52</v>
      </c>
      <c r="Q1854" s="2">
        <f t="shared" si="112"/>
        <v>81.099999999999994</v>
      </c>
      <c r="R1854" s="2">
        <f t="shared" si="113"/>
        <v>33.04</v>
      </c>
      <c r="S1854" s="2">
        <f t="shared" si="114"/>
        <v>48.059999999999995</v>
      </c>
      <c r="T1854" s="6">
        <f t="shared" si="115"/>
        <v>0.59260172626387175</v>
      </c>
    </row>
    <row r="1855" spans="1:20" ht="15.6" x14ac:dyDescent="0.3">
      <c r="A1855" s="3" t="s">
        <v>1924</v>
      </c>
      <c r="B1855" s="4">
        <v>46056</v>
      </c>
      <c r="C1855" s="5">
        <f>YEAR(SalesData[[#This Row],[Order Date]])</f>
        <v>2026</v>
      </c>
      <c r="D1855" s="6" t="str">
        <f>"Q"&amp;ROUNDUP(MONTH(SalesData[[#This Row],[Order Date]])/3,0)</f>
        <v>Q1</v>
      </c>
      <c r="E1855" s="7">
        <f>MONTH(SalesData[[#This Row],[Order Date]])</f>
        <v>2</v>
      </c>
      <c r="F1855" s="6" t="str">
        <f>TEXT(SalesData[[#This Row],[Order Date]],"mmm")</f>
        <v>Feb</v>
      </c>
      <c r="G1855" s="8" t="s">
        <v>21</v>
      </c>
      <c r="H1855" s="8" t="s">
        <v>89</v>
      </c>
      <c r="I1855" s="8" t="s">
        <v>23</v>
      </c>
      <c r="J1855" s="8" t="s">
        <v>24</v>
      </c>
      <c r="K1855" s="8" t="s">
        <v>25</v>
      </c>
      <c r="L1855" s="8" t="s">
        <v>26</v>
      </c>
      <c r="M1855" s="7">
        <v>2</v>
      </c>
      <c r="N1855" s="2">
        <v>154.62</v>
      </c>
      <c r="O1855" s="9">
        <v>0</v>
      </c>
      <c r="P1855" s="2">
        <v>78.209999999999994</v>
      </c>
      <c r="Q1855" s="2">
        <f t="shared" si="112"/>
        <v>309.24</v>
      </c>
      <c r="R1855" s="2">
        <f t="shared" si="113"/>
        <v>156.41999999999999</v>
      </c>
      <c r="S1855" s="2">
        <f t="shared" si="114"/>
        <v>152.82000000000002</v>
      </c>
      <c r="T1855" s="6">
        <f t="shared" si="115"/>
        <v>0.49417927823050062</v>
      </c>
    </row>
    <row r="1856" spans="1:20" ht="15.6" x14ac:dyDescent="0.3">
      <c r="A1856" s="3" t="s">
        <v>1925</v>
      </c>
      <c r="B1856" s="4">
        <v>46169</v>
      </c>
      <c r="C1856" s="5">
        <f>YEAR(SalesData[[#This Row],[Order Date]])</f>
        <v>2026</v>
      </c>
      <c r="D1856" s="6" t="str">
        <f>"Q"&amp;ROUNDUP(MONTH(SalesData[[#This Row],[Order Date]])/3,0)</f>
        <v>Q2</v>
      </c>
      <c r="E1856" s="7">
        <f>MONTH(SalesData[[#This Row],[Order Date]])</f>
        <v>5</v>
      </c>
      <c r="F1856" s="6" t="str">
        <f>TEXT(SalesData[[#This Row],[Order Date]],"mmm")</f>
        <v>May</v>
      </c>
      <c r="G1856" s="8" t="s">
        <v>28</v>
      </c>
      <c r="H1856" s="8" t="s">
        <v>29</v>
      </c>
      <c r="I1856" s="8" t="s">
        <v>23</v>
      </c>
      <c r="J1856" s="8" t="s">
        <v>24</v>
      </c>
      <c r="K1856" s="8" t="s">
        <v>51</v>
      </c>
      <c r="L1856" s="8" t="s">
        <v>95</v>
      </c>
      <c r="M1856" s="7">
        <v>1</v>
      </c>
      <c r="N1856" s="2">
        <v>83.3</v>
      </c>
      <c r="O1856" s="9">
        <v>0</v>
      </c>
      <c r="P1856" s="2">
        <v>41.93</v>
      </c>
      <c r="Q1856" s="2">
        <f t="shared" si="112"/>
        <v>83.3</v>
      </c>
      <c r="R1856" s="2">
        <f t="shared" si="113"/>
        <v>41.93</v>
      </c>
      <c r="S1856" s="2">
        <f t="shared" si="114"/>
        <v>41.37</v>
      </c>
      <c r="T1856" s="6">
        <f t="shared" si="115"/>
        <v>0.49663865546218489</v>
      </c>
    </row>
    <row r="1857" spans="1:20" ht="15.6" x14ac:dyDescent="0.3">
      <c r="A1857" s="3" t="s">
        <v>1926</v>
      </c>
      <c r="B1857" s="4">
        <v>46205</v>
      </c>
      <c r="C1857" s="5">
        <f>YEAR(SalesData[[#This Row],[Order Date]])</f>
        <v>2026</v>
      </c>
      <c r="D1857" s="6" t="str">
        <f>"Q"&amp;ROUNDUP(MONTH(SalesData[[#This Row],[Order Date]])/3,0)</f>
        <v>Q3</v>
      </c>
      <c r="E1857" s="7">
        <f>MONTH(SalesData[[#This Row],[Order Date]])</f>
        <v>7</v>
      </c>
      <c r="F1857" s="6" t="str">
        <f>TEXT(SalesData[[#This Row],[Order Date]],"mmm")</f>
        <v>Jul</v>
      </c>
      <c r="G1857" s="8" t="s">
        <v>54</v>
      </c>
      <c r="H1857" s="8" t="s">
        <v>55</v>
      </c>
      <c r="I1857" s="8" t="s">
        <v>48</v>
      </c>
      <c r="J1857" s="8" t="s">
        <v>24</v>
      </c>
      <c r="K1857" s="8" t="s">
        <v>25</v>
      </c>
      <c r="L1857" s="8" t="s">
        <v>70</v>
      </c>
      <c r="M1857" s="7">
        <v>1</v>
      </c>
      <c r="N1857" s="2">
        <v>142.38</v>
      </c>
      <c r="O1857" s="9">
        <v>0.05</v>
      </c>
      <c r="P1857" s="2">
        <v>77.17</v>
      </c>
      <c r="Q1857" s="2">
        <f t="shared" si="112"/>
        <v>135.261</v>
      </c>
      <c r="R1857" s="2">
        <f t="shared" si="113"/>
        <v>77.17</v>
      </c>
      <c r="S1857" s="2">
        <f t="shared" si="114"/>
        <v>58.090999999999994</v>
      </c>
      <c r="T1857" s="6">
        <f t="shared" si="115"/>
        <v>0.42947338848596417</v>
      </c>
    </row>
    <row r="1858" spans="1:20" ht="15.6" x14ac:dyDescent="0.3">
      <c r="A1858" s="3" t="s">
        <v>1927</v>
      </c>
      <c r="B1858" s="4">
        <v>46173</v>
      </c>
      <c r="C1858" s="5">
        <f>YEAR(SalesData[[#This Row],[Order Date]])</f>
        <v>2026</v>
      </c>
      <c r="D1858" s="6" t="str">
        <f>"Q"&amp;ROUNDUP(MONTH(SalesData[[#This Row],[Order Date]])/3,0)</f>
        <v>Q2</v>
      </c>
      <c r="E1858" s="7">
        <f>MONTH(SalesData[[#This Row],[Order Date]])</f>
        <v>5</v>
      </c>
      <c r="F1858" s="6" t="str">
        <f>TEXT(SalesData[[#This Row],[Order Date]],"mmm")</f>
        <v>May</v>
      </c>
      <c r="G1858" s="8" t="s">
        <v>21</v>
      </c>
      <c r="H1858" s="8" t="s">
        <v>89</v>
      </c>
      <c r="I1858" s="8" t="s">
        <v>23</v>
      </c>
      <c r="J1858" s="8" t="s">
        <v>24</v>
      </c>
      <c r="K1858" s="8" t="s">
        <v>39</v>
      </c>
      <c r="L1858" s="8" t="s">
        <v>67</v>
      </c>
      <c r="M1858" s="7">
        <v>1</v>
      </c>
      <c r="N1858" s="2">
        <v>120.75</v>
      </c>
      <c r="O1858" s="9">
        <v>0</v>
      </c>
      <c r="P1858" s="2">
        <v>61.21</v>
      </c>
      <c r="Q1858" s="2">
        <f t="shared" si="112"/>
        <v>120.75</v>
      </c>
      <c r="R1858" s="2">
        <f t="shared" si="113"/>
        <v>61.21</v>
      </c>
      <c r="S1858" s="2">
        <f t="shared" si="114"/>
        <v>59.54</v>
      </c>
      <c r="T1858" s="6">
        <f t="shared" si="115"/>
        <v>0.49308488612836437</v>
      </c>
    </row>
    <row r="1859" spans="1:20" ht="15.6" x14ac:dyDescent="0.3">
      <c r="A1859" s="3" t="s">
        <v>1928</v>
      </c>
      <c r="B1859" s="4">
        <v>46139</v>
      </c>
      <c r="C1859" s="5">
        <f>YEAR(SalesData[[#This Row],[Order Date]])</f>
        <v>2026</v>
      </c>
      <c r="D1859" s="6" t="str">
        <f>"Q"&amp;ROUNDUP(MONTH(SalesData[[#This Row],[Order Date]])/3,0)</f>
        <v>Q2</v>
      </c>
      <c r="E1859" s="7">
        <f>MONTH(SalesData[[#This Row],[Order Date]])</f>
        <v>4</v>
      </c>
      <c r="F1859" s="6" t="str">
        <f>TEXT(SalesData[[#This Row],[Order Date]],"mmm")</f>
        <v>Apr</v>
      </c>
      <c r="G1859" s="8" t="s">
        <v>61</v>
      </c>
      <c r="H1859" s="8" t="s">
        <v>105</v>
      </c>
      <c r="I1859" s="8" t="s">
        <v>30</v>
      </c>
      <c r="J1859" s="8" t="s">
        <v>36</v>
      </c>
      <c r="K1859" s="8" t="s">
        <v>98</v>
      </c>
      <c r="L1859" s="8" t="s">
        <v>103</v>
      </c>
      <c r="M1859" s="7">
        <v>1</v>
      </c>
      <c r="N1859" s="2">
        <v>50.18</v>
      </c>
      <c r="O1859" s="9">
        <v>0</v>
      </c>
      <c r="P1859" s="2">
        <v>22.05</v>
      </c>
      <c r="Q1859" s="2">
        <f t="shared" si="112"/>
        <v>50.18</v>
      </c>
      <c r="R1859" s="2">
        <f t="shared" si="113"/>
        <v>22.05</v>
      </c>
      <c r="S1859" s="2">
        <f t="shared" si="114"/>
        <v>28.13</v>
      </c>
      <c r="T1859" s="6">
        <f t="shared" si="115"/>
        <v>0.56058190514149064</v>
      </c>
    </row>
    <row r="1860" spans="1:20" ht="15.6" x14ac:dyDescent="0.3">
      <c r="A1860" s="3" t="s">
        <v>1929</v>
      </c>
      <c r="B1860" s="4">
        <v>46254</v>
      </c>
      <c r="C1860" s="5">
        <f>YEAR(SalesData[[#This Row],[Order Date]])</f>
        <v>2026</v>
      </c>
      <c r="D1860" s="6" t="str">
        <f>"Q"&amp;ROUNDUP(MONTH(SalesData[[#This Row],[Order Date]])/3,0)</f>
        <v>Q3</v>
      </c>
      <c r="E1860" s="7">
        <f>MONTH(SalesData[[#This Row],[Order Date]])</f>
        <v>8</v>
      </c>
      <c r="F1860" s="6" t="str">
        <f>TEXT(SalesData[[#This Row],[Order Date]],"mmm")</f>
        <v>Aug</v>
      </c>
      <c r="G1860" s="8" t="s">
        <v>21</v>
      </c>
      <c r="H1860" s="8" t="s">
        <v>42</v>
      </c>
      <c r="I1860" s="8" t="s">
        <v>45</v>
      </c>
      <c r="J1860" s="8" t="s">
        <v>31</v>
      </c>
      <c r="K1860" s="8" t="s">
        <v>25</v>
      </c>
      <c r="L1860" s="8" t="s">
        <v>26</v>
      </c>
      <c r="M1860" s="7">
        <v>3</v>
      </c>
      <c r="N1860" s="2">
        <v>153.03</v>
      </c>
      <c r="O1860" s="9">
        <v>0.15</v>
      </c>
      <c r="P1860" s="2">
        <v>78.239999999999995</v>
      </c>
      <c r="Q1860" s="2">
        <f t="shared" ref="Q1860:Q1923" si="116">M1860*N1860*(1-O1860)</f>
        <v>390.22650000000004</v>
      </c>
      <c r="R1860" s="2">
        <f t="shared" ref="R1860:R1923" si="117">M1860*P1860</f>
        <v>234.71999999999997</v>
      </c>
      <c r="S1860" s="2">
        <f t="shared" ref="S1860:S1923" si="118">Q1860-R1860</f>
        <v>155.50650000000007</v>
      </c>
      <c r="T1860" s="6">
        <f t="shared" ref="T1860:T1923" si="119">IFERROR(S1860/Q1860,0)</f>
        <v>0.39850317700104954</v>
      </c>
    </row>
    <row r="1861" spans="1:20" ht="15.6" x14ac:dyDescent="0.3">
      <c r="A1861" s="3" t="s">
        <v>1930</v>
      </c>
      <c r="B1861" s="4">
        <v>46134</v>
      </c>
      <c r="C1861" s="5">
        <f>YEAR(SalesData[[#This Row],[Order Date]])</f>
        <v>2026</v>
      </c>
      <c r="D1861" s="6" t="str">
        <f>"Q"&amp;ROUNDUP(MONTH(SalesData[[#This Row],[Order Date]])/3,0)</f>
        <v>Q2</v>
      </c>
      <c r="E1861" s="7">
        <f>MONTH(SalesData[[#This Row],[Order Date]])</f>
        <v>4</v>
      </c>
      <c r="F1861" s="6" t="str">
        <f>TEXT(SalesData[[#This Row],[Order Date]],"mmm")</f>
        <v>Apr</v>
      </c>
      <c r="G1861" s="8" t="s">
        <v>54</v>
      </c>
      <c r="H1861" s="8" t="s">
        <v>92</v>
      </c>
      <c r="I1861" s="8" t="s">
        <v>30</v>
      </c>
      <c r="J1861" s="8" t="s">
        <v>24</v>
      </c>
      <c r="K1861" s="8" t="s">
        <v>39</v>
      </c>
      <c r="L1861" s="8" t="s">
        <v>106</v>
      </c>
      <c r="M1861" s="7">
        <v>2</v>
      </c>
      <c r="N1861" s="2">
        <v>83.24</v>
      </c>
      <c r="O1861" s="9">
        <v>0</v>
      </c>
      <c r="P1861" s="2">
        <v>40.03</v>
      </c>
      <c r="Q1861" s="2">
        <f t="shared" si="116"/>
        <v>166.48</v>
      </c>
      <c r="R1861" s="2">
        <f t="shared" si="117"/>
        <v>80.06</v>
      </c>
      <c r="S1861" s="2">
        <f t="shared" si="118"/>
        <v>86.419999999999987</v>
      </c>
      <c r="T1861" s="6">
        <f t="shared" si="119"/>
        <v>0.51910139356078799</v>
      </c>
    </row>
    <row r="1862" spans="1:20" ht="15.6" x14ac:dyDescent="0.3">
      <c r="A1862" s="3" t="s">
        <v>1931</v>
      </c>
      <c r="B1862" s="4">
        <v>46181</v>
      </c>
      <c r="C1862" s="5">
        <f>YEAR(SalesData[[#This Row],[Order Date]])</f>
        <v>2026</v>
      </c>
      <c r="D1862" s="6" t="str">
        <f>"Q"&amp;ROUNDUP(MONTH(SalesData[[#This Row],[Order Date]])/3,0)</f>
        <v>Q2</v>
      </c>
      <c r="E1862" s="7">
        <f>MONTH(SalesData[[#This Row],[Order Date]])</f>
        <v>6</v>
      </c>
      <c r="F1862" s="6" t="str">
        <f>TEXT(SalesData[[#This Row],[Order Date]],"mmm")</f>
        <v>Jun</v>
      </c>
      <c r="G1862" s="8" t="s">
        <v>21</v>
      </c>
      <c r="H1862" s="8" t="s">
        <v>42</v>
      </c>
      <c r="I1862" s="8" t="s">
        <v>30</v>
      </c>
      <c r="J1862" s="8" t="s">
        <v>24</v>
      </c>
      <c r="K1862" s="8" t="s">
        <v>25</v>
      </c>
      <c r="L1862" s="8" t="s">
        <v>74</v>
      </c>
      <c r="M1862" s="7">
        <v>3</v>
      </c>
      <c r="N1862" s="2">
        <v>92.73</v>
      </c>
      <c r="O1862" s="9">
        <v>0</v>
      </c>
      <c r="P1862" s="2">
        <v>44.68</v>
      </c>
      <c r="Q1862" s="2">
        <f t="shared" si="116"/>
        <v>278.19</v>
      </c>
      <c r="R1862" s="2">
        <f t="shared" si="117"/>
        <v>134.04</v>
      </c>
      <c r="S1862" s="2">
        <f t="shared" si="118"/>
        <v>144.15</v>
      </c>
      <c r="T1862" s="6">
        <f t="shared" si="119"/>
        <v>0.51817103418526911</v>
      </c>
    </row>
    <row r="1863" spans="1:20" ht="15.6" x14ac:dyDescent="0.3">
      <c r="A1863" s="3" t="s">
        <v>1932</v>
      </c>
      <c r="B1863" s="4">
        <v>46184</v>
      </c>
      <c r="C1863" s="5">
        <f>YEAR(SalesData[[#This Row],[Order Date]])</f>
        <v>2026</v>
      </c>
      <c r="D1863" s="6" t="str">
        <f>"Q"&amp;ROUNDUP(MONTH(SalesData[[#This Row],[Order Date]])/3,0)</f>
        <v>Q2</v>
      </c>
      <c r="E1863" s="7">
        <f>MONTH(SalesData[[#This Row],[Order Date]])</f>
        <v>6</v>
      </c>
      <c r="F1863" s="6" t="str">
        <f>TEXT(SalesData[[#This Row],[Order Date]],"mmm")</f>
        <v>Jun</v>
      </c>
      <c r="G1863" s="8" t="s">
        <v>54</v>
      </c>
      <c r="H1863" s="8" t="s">
        <v>57</v>
      </c>
      <c r="I1863" s="8" t="s">
        <v>23</v>
      </c>
      <c r="J1863" s="8" t="s">
        <v>36</v>
      </c>
      <c r="K1863" s="8" t="s">
        <v>25</v>
      </c>
      <c r="L1863" s="8" t="s">
        <v>70</v>
      </c>
      <c r="M1863" s="7">
        <v>2</v>
      </c>
      <c r="N1863" s="2">
        <v>141.18</v>
      </c>
      <c r="O1863" s="9">
        <v>0</v>
      </c>
      <c r="P1863" s="2">
        <v>78.66</v>
      </c>
      <c r="Q1863" s="2">
        <f t="shared" si="116"/>
        <v>282.36</v>
      </c>
      <c r="R1863" s="2">
        <f t="shared" si="117"/>
        <v>157.32</v>
      </c>
      <c r="S1863" s="2">
        <f t="shared" si="118"/>
        <v>125.04000000000002</v>
      </c>
      <c r="T1863" s="6">
        <f t="shared" si="119"/>
        <v>0.44283892902677441</v>
      </c>
    </row>
    <row r="1864" spans="1:20" ht="15.6" x14ac:dyDescent="0.3">
      <c r="A1864" s="3" t="s">
        <v>1933</v>
      </c>
      <c r="B1864" s="4">
        <v>46227</v>
      </c>
      <c r="C1864" s="5">
        <f>YEAR(SalesData[[#This Row],[Order Date]])</f>
        <v>2026</v>
      </c>
      <c r="D1864" s="6" t="str">
        <f>"Q"&amp;ROUNDUP(MONTH(SalesData[[#This Row],[Order Date]])/3,0)</f>
        <v>Q3</v>
      </c>
      <c r="E1864" s="7">
        <f>MONTH(SalesData[[#This Row],[Order Date]])</f>
        <v>7</v>
      </c>
      <c r="F1864" s="6" t="str">
        <f>TEXT(SalesData[[#This Row],[Order Date]],"mmm")</f>
        <v>Jul</v>
      </c>
      <c r="G1864" s="8" t="s">
        <v>54</v>
      </c>
      <c r="H1864" s="8" t="s">
        <v>112</v>
      </c>
      <c r="I1864" s="8" t="s">
        <v>48</v>
      </c>
      <c r="J1864" s="8" t="s">
        <v>31</v>
      </c>
      <c r="K1864" s="8" t="s">
        <v>51</v>
      </c>
      <c r="L1864" s="8" t="s">
        <v>72</v>
      </c>
      <c r="M1864" s="7">
        <v>2</v>
      </c>
      <c r="N1864" s="2">
        <v>40.479999999999997</v>
      </c>
      <c r="O1864" s="9">
        <v>0.05</v>
      </c>
      <c r="P1864" s="2">
        <v>16.93</v>
      </c>
      <c r="Q1864" s="2">
        <f t="shared" si="116"/>
        <v>76.911999999999992</v>
      </c>
      <c r="R1864" s="2">
        <f t="shared" si="117"/>
        <v>33.86</v>
      </c>
      <c r="S1864" s="2">
        <f t="shared" si="118"/>
        <v>43.051999999999992</v>
      </c>
      <c r="T1864" s="6">
        <f t="shared" si="119"/>
        <v>0.5597566049511129</v>
      </c>
    </row>
    <row r="1865" spans="1:20" ht="15.6" x14ac:dyDescent="0.3">
      <c r="A1865" s="3" t="s">
        <v>1934</v>
      </c>
      <c r="B1865" s="4">
        <v>46081</v>
      </c>
      <c r="C1865" s="5">
        <f>YEAR(SalesData[[#This Row],[Order Date]])</f>
        <v>2026</v>
      </c>
      <c r="D1865" s="6" t="str">
        <f>"Q"&amp;ROUNDUP(MONTH(SalesData[[#This Row],[Order Date]])/3,0)</f>
        <v>Q1</v>
      </c>
      <c r="E1865" s="7">
        <f>MONTH(SalesData[[#This Row],[Order Date]])</f>
        <v>2</v>
      </c>
      <c r="F1865" s="6" t="str">
        <f>TEXT(SalesData[[#This Row],[Order Date]],"mmm")</f>
        <v>Feb</v>
      </c>
      <c r="G1865" s="8" t="s">
        <v>54</v>
      </c>
      <c r="H1865" s="8" t="s">
        <v>92</v>
      </c>
      <c r="I1865" s="8" t="s">
        <v>23</v>
      </c>
      <c r="J1865" s="8" t="s">
        <v>31</v>
      </c>
      <c r="K1865" s="8" t="s">
        <v>98</v>
      </c>
      <c r="L1865" s="8" t="s">
        <v>99</v>
      </c>
      <c r="M1865" s="7">
        <v>1</v>
      </c>
      <c r="N1865" s="2">
        <v>124.97</v>
      </c>
      <c r="O1865" s="9">
        <v>0.1</v>
      </c>
      <c r="P1865" s="2">
        <v>69.790000000000006</v>
      </c>
      <c r="Q1865" s="2">
        <f t="shared" si="116"/>
        <v>112.473</v>
      </c>
      <c r="R1865" s="2">
        <f t="shared" si="117"/>
        <v>69.790000000000006</v>
      </c>
      <c r="S1865" s="2">
        <f t="shared" si="118"/>
        <v>42.682999999999993</v>
      </c>
      <c r="T1865" s="6">
        <f t="shared" si="119"/>
        <v>0.37949552337005321</v>
      </c>
    </row>
    <row r="1866" spans="1:20" ht="15.6" x14ac:dyDescent="0.3">
      <c r="A1866" s="3" t="s">
        <v>1935</v>
      </c>
      <c r="B1866" s="4">
        <v>46120</v>
      </c>
      <c r="C1866" s="5">
        <f>YEAR(SalesData[[#This Row],[Order Date]])</f>
        <v>2026</v>
      </c>
      <c r="D1866" s="6" t="str">
        <f>"Q"&amp;ROUNDUP(MONTH(SalesData[[#This Row],[Order Date]])/3,0)</f>
        <v>Q2</v>
      </c>
      <c r="E1866" s="7">
        <f>MONTH(SalesData[[#This Row],[Order Date]])</f>
        <v>4</v>
      </c>
      <c r="F1866" s="6" t="str">
        <f>TEXT(SalesData[[#This Row],[Order Date]],"mmm")</f>
        <v>Apr</v>
      </c>
      <c r="G1866" s="8" t="s">
        <v>21</v>
      </c>
      <c r="H1866" s="8" t="s">
        <v>89</v>
      </c>
      <c r="I1866" s="8" t="s">
        <v>45</v>
      </c>
      <c r="J1866" s="8" t="s">
        <v>36</v>
      </c>
      <c r="K1866" s="8" t="s">
        <v>25</v>
      </c>
      <c r="L1866" s="8" t="s">
        <v>26</v>
      </c>
      <c r="M1866" s="7">
        <v>5</v>
      </c>
      <c r="N1866" s="2">
        <v>156.57</v>
      </c>
      <c r="O1866" s="9">
        <v>0.15</v>
      </c>
      <c r="P1866" s="2">
        <v>80.849999999999994</v>
      </c>
      <c r="Q1866" s="2">
        <f t="shared" si="116"/>
        <v>665.4224999999999</v>
      </c>
      <c r="R1866" s="2">
        <f t="shared" si="117"/>
        <v>404.25</v>
      </c>
      <c r="S1866" s="2">
        <f t="shared" si="118"/>
        <v>261.1724999999999</v>
      </c>
      <c r="T1866" s="6">
        <f t="shared" si="119"/>
        <v>0.39249123677062309</v>
      </c>
    </row>
    <row r="1867" spans="1:20" ht="15.6" x14ac:dyDescent="0.3">
      <c r="A1867" s="3" t="s">
        <v>1936</v>
      </c>
      <c r="B1867" s="4">
        <v>46148</v>
      </c>
      <c r="C1867" s="5">
        <f>YEAR(SalesData[[#This Row],[Order Date]])</f>
        <v>2026</v>
      </c>
      <c r="D1867" s="6" t="str">
        <f>"Q"&amp;ROUNDUP(MONTH(SalesData[[#This Row],[Order Date]])/3,0)</f>
        <v>Q2</v>
      </c>
      <c r="E1867" s="7">
        <f>MONTH(SalesData[[#This Row],[Order Date]])</f>
        <v>5</v>
      </c>
      <c r="F1867" s="6" t="str">
        <f>TEXT(SalesData[[#This Row],[Order Date]],"mmm")</f>
        <v>May</v>
      </c>
      <c r="G1867" s="8" t="s">
        <v>61</v>
      </c>
      <c r="H1867" s="8" t="s">
        <v>105</v>
      </c>
      <c r="I1867" s="8" t="s">
        <v>30</v>
      </c>
      <c r="J1867" s="8" t="s">
        <v>24</v>
      </c>
      <c r="K1867" s="8" t="s">
        <v>51</v>
      </c>
      <c r="L1867" s="8" t="s">
        <v>52</v>
      </c>
      <c r="M1867" s="7">
        <v>2</v>
      </c>
      <c r="N1867" s="2">
        <v>51.3</v>
      </c>
      <c r="O1867" s="9">
        <v>0</v>
      </c>
      <c r="P1867" s="2">
        <v>23.12</v>
      </c>
      <c r="Q1867" s="2">
        <f t="shared" si="116"/>
        <v>102.6</v>
      </c>
      <c r="R1867" s="2">
        <f t="shared" si="117"/>
        <v>46.24</v>
      </c>
      <c r="S1867" s="2">
        <f t="shared" si="118"/>
        <v>56.359999999999992</v>
      </c>
      <c r="T1867" s="6">
        <f t="shared" si="119"/>
        <v>0.54931773879142298</v>
      </c>
    </row>
    <row r="1868" spans="1:20" ht="15.6" x14ac:dyDescent="0.3">
      <c r="A1868" s="3" t="s">
        <v>1937</v>
      </c>
      <c r="B1868" s="4">
        <v>46026</v>
      </c>
      <c r="C1868" s="5">
        <f>YEAR(SalesData[[#This Row],[Order Date]])</f>
        <v>2026</v>
      </c>
      <c r="D1868" s="6" t="str">
        <f>"Q"&amp;ROUNDUP(MONTH(SalesData[[#This Row],[Order Date]])/3,0)</f>
        <v>Q1</v>
      </c>
      <c r="E1868" s="7">
        <f>MONTH(SalesData[[#This Row],[Order Date]])</f>
        <v>1</v>
      </c>
      <c r="F1868" s="6" t="str">
        <f>TEXT(SalesData[[#This Row],[Order Date]],"mmm")</f>
        <v>Jan</v>
      </c>
      <c r="G1868" s="8" t="s">
        <v>21</v>
      </c>
      <c r="H1868" s="8" t="s">
        <v>44</v>
      </c>
      <c r="I1868" s="8" t="s">
        <v>48</v>
      </c>
      <c r="J1868" s="8" t="s">
        <v>24</v>
      </c>
      <c r="K1868" s="8" t="s">
        <v>51</v>
      </c>
      <c r="L1868" s="8" t="s">
        <v>58</v>
      </c>
      <c r="M1868" s="7">
        <v>2</v>
      </c>
      <c r="N1868" s="2">
        <v>100.12</v>
      </c>
      <c r="O1868" s="9">
        <v>0.1</v>
      </c>
      <c r="P1868" s="2">
        <v>49.67</v>
      </c>
      <c r="Q1868" s="2">
        <f t="shared" si="116"/>
        <v>180.21600000000001</v>
      </c>
      <c r="R1868" s="2">
        <f t="shared" si="117"/>
        <v>99.34</v>
      </c>
      <c r="S1868" s="2">
        <f t="shared" si="118"/>
        <v>80.876000000000005</v>
      </c>
      <c r="T1868" s="6">
        <f t="shared" si="119"/>
        <v>0.44877258401029874</v>
      </c>
    </row>
    <row r="1869" spans="1:20" ht="15.6" x14ac:dyDescent="0.3">
      <c r="A1869" s="3" t="s">
        <v>1938</v>
      </c>
      <c r="B1869" s="4">
        <v>46294</v>
      </c>
      <c r="C1869" s="5">
        <f>YEAR(SalesData[[#This Row],[Order Date]])</f>
        <v>2026</v>
      </c>
      <c r="D1869" s="6" t="str">
        <f>"Q"&amp;ROUNDUP(MONTH(SalesData[[#This Row],[Order Date]])/3,0)</f>
        <v>Q3</v>
      </c>
      <c r="E1869" s="7">
        <f>MONTH(SalesData[[#This Row],[Order Date]])</f>
        <v>9</v>
      </c>
      <c r="F1869" s="6" t="str">
        <f>TEXT(SalesData[[#This Row],[Order Date]],"mmm")</f>
        <v>Sep</v>
      </c>
      <c r="G1869" s="8" t="s">
        <v>54</v>
      </c>
      <c r="H1869" s="8" t="s">
        <v>82</v>
      </c>
      <c r="I1869" s="8" t="s">
        <v>30</v>
      </c>
      <c r="J1869" s="8" t="s">
        <v>31</v>
      </c>
      <c r="K1869" s="8" t="s">
        <v>51</v>
      </c>
      <c r="L1869" s="8" t="s">
        <v>72</v>
      </c>
      <c r="M1869" s="7">
        <v>1</v>
      </c>
      <c r="N1869" s="2">
        <v>40.409999999999997</v>
      </c>
      <c r="O1869" s="9">
        <v>0.15</v>
      </c>
      <c r="P1869" s="2">
        <v>16.3</v>
      </c>
      <c r="Q1869" s="2">
        <f t="shared" si="116"/>
        <v>34.348499999999994</v>
      </c>
      <c r="R1869" s="2">
        <f t="shared" si="117"/>
        <v>16.3</v>
      </c>
      <c r="S1869" s="2">
        <f t="shared" si="118"/>
        <v>18.048499999999994</v>
      </c>
      <c r="T1869" s="6">
        <f t="shared" si="119"/>
        <v>0.52545234871974023</v>
      </c>
    </row>
    <row r="1870" spans="1:20" ht="15.6" x14ac:dyDescent="0.3">
      <c r="A1870" s="3" t="s">
        <v>1939</v>
      </c>
      <c r="B1870" s="4">
        <v>46247</v>
      </c>
      <c r="C1870" s="5">
        <f>YEAR(SalesData[[#This Row],[Order Date]])</f>
        <v>2026</v>
      </c>
      <c r="D1870" s="6" t="str">
        <f>"Q"&amp;ROUNDUP(MONTH(SalesData[[#This Row],[Order Date]])/3,0)</f>
        <v>Q3</v>
      </c>
      <c r="E1870" s="7">
        <f>MONTH(SalesData[[#This Row],[Order Date]])</f>
        <v>8</v>
      </c>
      <c r="F1870" s="6" t="str">
        <f>TEXT(SalesData[[#This Row],[Order Date]],"mmm")</f>
        <v>Aug</v>
      </c>
      <c r="G1870" s="8" t="s">
        <v>54</v>
      </c>
      <c r="H1870" s="8" t="s">
        <v>57</v>
      </c>
      <c r="I1870" s="8" t="s">
        <v>30</v>
      </c>
      <c r="J1870" s="8" t="s">
        <v>31</v>
      </c>
      <c r="K1870" s="8" t="s">
        <v>32</v>
      </c>
      <c r="L1870" s="8" t="s">
        <v>33</v>
      </c>
      <c r="M1870" s="7">
        <v>1</v>
      </c>
      <c r="N1870" s="2">
        <v>36.67</v>
      </c>
      <c r="O1870" s="9">
        <v>0.1</v>
      </c>
      <c r="P1870" s="2">
        <v>13.18</v>
      </c>
      <c r="Q1870" s="2">
        <f t="shared" si="116"/>
        <v>33.003</v>
      </c>
      <c r="R1870" s="2">
        <f t="shared" si="117"/>
        <v>13.18</v>
      </c>
      <c r="S1870" s="2">
        <f t="shared" si="118"/>
        <v>19.823</v>
      </c>
      <c r="T1870" s="6">
        <f t="shared" si="119"/>
        <v>0.60064236584552921</v>
      </c>
    </row>
    <row r="1871" spans="1:20" ht="15.6" x14ac:dyDescent="0.3">
      <c r="A1871" s="3" t="s">
        <v>1940</v>
      </c>
      <c r="B1871" s="4">
        <v>46101</v>
      </c>
      <c r="C1871" s="5">
        <f>YEAR(SalesData[[#This Row],[Order Date]])</f>
        <v>2026</v>
      </c>
      <c r="D1871" s="6" t="str">
        <f>"Q"&amp;ROUNDUP(MONTH(SalesData[[#This Row],[Order Date]])/3,0)</f>
        <v>Q1</v>
      </c>
      <c r="E1871" s="7">
        <f>MONTH(SalesData[[#This Row],[Order Date]])</f>
        <v>3</v>
      </c>
      <c r="F1871" s="6" t="str">
        <f>TEXT(SalesData[[#This Row],[Order Date]],"mmm")</f>
        <v>Mar</v>
      </c>
      <c r="G1871" s="8" t="s">
        <v>21</v>
      </c>
      <c r="H1871" s="8" t="s">
        <v>42</v>
      </c>
      <c r="I1871" s="8" t="s">
        <v>45</v>
      </c>
      <c r="J1871" s="8" t="s">
        <v>24</v>
      </c>
      <c r="K1871" s="8" t="s">
        <v>51</v>
      </c>
      <c r="L1871" s="8" t="s">
        <v>95</v>
      </c>
      <c r="M1871" s="7">
        <v>5</v>
      </c>
      <c r="N1871" s="2">
        <v>82.64</v>
      </c>
      <c r="O1871" s="9">
        <v>0.1</v>
      </c>
      <c r="P1871" s="2">
        <v>43.52</v>
      </c>
      <c r="Q1871" s="2">
        <f t="shared" si="116"/>
        <v>371.88</v>
      </c>
      <c r="R1871" s="2">
        <f t="shared" si="117"/>
        <v>217.60000000000002</v>
      </c>
      <c r="S1871" s="2">
        <f t="shared" si="118"/>
        <v>154.27999999999997</v>
      </c>
      <c r="T1871" s="6">
        <f t="shared" si="119"/>
        <v>0.41486501021834993</v>
      </c>
    </row>
    <row r="1872" spans="1:20" ht="15.6" x14ac:dyDescent="0.3">
      <c r="A1872" s="3" t="s">
        <v>1941</v>
      </c>
      <c r="B1872" s="4">
        <v>46146</v>
      </c>
      <c r="C1872" s="5">
        <f>YEAR(SalesData[[#This Row],[Order Date]])</f>
        <v>2026</v>
      </c>
      <c r="D1872" s="6" t="str">
        <f>"Q"&amp;ROUNDUP(MONTH(SalesData[[#This Row],[Order Date]])/3,0)</f>
        <v>Q2</v>
      </c>
      <c r="E1872" s="7">
        <f>MONTH(SalesData[[#This Row],[Order Date]])</f>
        <v>5</v>
      </c>
      <c r="F1872" s="6" t="str">
        <f>TEXT(SalesData[[#This Row],[Order Date]],"mmm")</f>
        <v>May</v>
      </c>
      <c r="G1872" s="8" t="s">
        <v>21</v>
      </c>
      <c r="H1872" s="8" t="s">
        <v>22</v>
      </c>
      <c r="I1872" s="8" t="s">
        <v>48</v>
      </c>
      <c r="J1872" s="8" t="s">
        <v>31</v>
      </c>
      <c r="K1872" s="8" t="s">
        <v>32</v>
      </c>
      <c r="L1872" s="8" t="s">
        <v>33</v>
      </c>
      <c r="M1872" s="7">
        <v>6</v>
      </c>
      <c r="N1872" s="2">
        <v>36.04</v>
      </c>
      <c r="O1872" s="9">
        <v>0</v>
      </c>
      <c r="P1872" s="2">
        <v>13.38</v>
      </c>
      <c r="Q1872" s="2">
        <f t="shared" si="116"/>
        <v>216.24</v>
      </c>
      <c r="R1872" s="2">
        <f t="shared" si="117"/>
        <v>80.28</v>
      </c>
      <c r="S1872" s="2">
        <f t="shared" si="118"/>
        <v>135.96</v>
      </c>
      <c r="T1872" s="6">
        <f t="shared" si="119"/>
        <v>0.62874583795782468</v>
      </c>
    </row>
    <row r="1873" spans="1:20" ht="15.6" x14ac:dyDescent="0.3">
      <c r="A1873" s="3" t="s">
        <v>1942</v>
      </c>
      <c r="B1873" s="4">
        <v>46251</v>
      </c>
      <c r="C1873" s="5">
        <f>YEAR(SalesData[[#This Row],[Order Date]])</f>
        <v>2026</v>
      </c>
      <c r="D1873" s="6" t="str">
        <f>"Q"&amp;ROUNDUP(MONTH(SalesData[[#This Row],[Order Date]])/3,0)</f>
        <v>Q3</v>
      </c>
      <c r="E1873" s="7">
        <f>MONTH(SalesData[[#This Row],[Order Date]])</f>
        <v>8</v>
      </c>
      <c r="F1873" s="6" t="str">
        <f>TEXT(SalesData[[#This Row],[Order Date]],"mmm")</f>
        <v>Aug</v>
      </c>
      <c r="G1873" s="8" t="s">
        <v>54</v>
      </c>
      <c r="H1873" s="8" t="s">
        <v>57</v>
      </c>
      <c r="I1873" s="8" t="s">
        <v>23</v>
      </c>
      <c r="J1873" s="8" t="s">
        <v>24</v>
      </c>
      <c r="K1873" s="8" t="s">
        <v>32</v>
      </c>
      <c r="L1873" s="8" t="s">
        <v>65</v>
      </c>
      <c r="M1873" s="7">
        <v>1</v>
      </c>
      <c r="N1873" s="2">
        <v>46.44</v>
      </c>
      <c r="O1873" s="9">
        <v>0.05</v>
      </c>
      <c r="P1873" s="2">
        <v>18.59</v>
      </c>
      <c r="Q1873" s="2">
        <f t="shared" si="116"/>
        <v>44.117999999999995</v>
      </c>
      <c r="R1873" s="2">
        <f t="shared" si="117"/>
        <v>18.59</v>
      </c>
      <c r="S1873" s="2">
        <f t="shared" si="118"/>
        <v>25.527999999999995</v>
      </c>
      <c r="T1873" s="6">
        <f t="shared" si="119"/>
        <v>0.57863003762636556</v>
      </c>
    </row>
    <row r="1874" spans="1:20" ht="15.6" x14ac:dyDescent="0.3">
      <c r="A1874" s="3" t="s">
        <v>1943</v>
      </c>
      <c r="B1874" s="4">
        <v>46339</v>
      </c>
      <c r="C1874" s="5">
        <f>YEAR(SalesData[[#This Row],[Order Date]])</f>
        <v>2026</v>
      </c>
      <c r="D1874" s="6" t="str">
        <f>"Q"&amp;ROUNDUP(MONTH(SalesData[[#This Row],[Order Date]])/3,0)</f>
        <v>Q4</v>
      </c>
      <c r="E1874" s="7">
        <f>MONTH(SalesData[[#This Row],[Order Date]])</f>
        <v>11</v>
      </c>
      <c r="F1874" s="6" t="str">
        <f>TEXT(SalesData[[#This Row],[Order Date]],"mmm")</f>
        <v>Nov</v>
      </c>
      <c r="G1874" s="8" t="s">
        <v>21</v>
      </c>
      <c r="H1874" s="8" t="s">
        <v>42</v>
      </c>
      <c r="I1874" s="8" t="s">
        <v>23</v>
      </c>
      <c r="J1874" s="8" t="s">
        <v>24</v>
      </c>
      <c r="K1874" s="8" t="s">
        <v>98</v>
      </c>
      <c r="L1874" s="8" t="s">
        <v>99</v>
      </c>
      <c r="M1874" s="7">
        <v>2</v>
      </c>
      <c r="N1874" s="2">
        <v>124.06</v>
      </c>
      <c r="O1874" s="9">
        <v>0.05</v>
      </c>
      <c r="P1874" s="2">
        <v>69.98</v>
      </c>
      <c r="Q1874" s="2">
        <f t="shared" si="116"/>
        <v>235.714</v>
      </c>
      <c r="R1874" s="2">
        <f t="shared" si="117"/>
        <v>139.96</v>
      </c>
      <c r="S1874" s="2">
        <f t="shared" si="118"/>
        <v>95.753999999999991</v>
      </c>
      <c r="T1874" s="6">
        <f t="shared" si="119"/>
        <v>0.40622958330858577</v>
      </c>
    </row>
    <row r="1875" spans="1:20" ht="15.6" x14ac:dyDescent="0.3">
      <c r="A1875" s="3" t="s">
        <v>1944</v>
      </c>
      <c r="B1875" s="4">
        <v>46354</v>
      </c>
      <c r="C1875" s="5">
        <f>YEAR(SalesData[[#This Row],[Order Date]])</f>
        <v>2026</v>
      </c>
      <c r="D1875" s="6" t="str">
        <f>"Q"&amp;ROUNDUP(MONTH(SalesData[[#This Row],[Order Date]])/3,0)</f>
        <v>Q4</v>
      </c>
      <c r="E1875" s="7">
        <f>MONTH(SalesData[[#This Row],[Order Date]])</f>
        <v>11</v>
      </c>
      <c r="F1875" s="6" t="str">
        <f>TEXT(SalesData[[#This Row],[Order Date]],"mmm")</f>
        <v>Nov</v>
      </c>
      <c r="G1875" s="8" t="s">
        <v>61</v>
      </c>
      <c r="H1875" s="8" t="s">
        <v>62</v>
      </c>
      <c r="I1875" s="8" t="s">
        <v>30</v>
      </c>
      <c r="J1875" s="8" t="s">
        <v>31</v>
      </c>
      <c r="K1875" s="8" t="s">
        <v>25</v>
      </c>
      <c r="L1875" s="8" t="s">
        <v>49</v>
      </c>
      <c r="M1875" s="7">
        <v>4</v>
      </c>
      <c r="N1875" s="2">
        <v>72.77</v>
      </c>
      <c r="O1875" s="9">
        <v>0</v>
      </c>
      <c r="P1875" s="2">
        <v>32.090000000000003</v>
      </c>
      <c r="Q1875" s="2">
        <f t="shared" si="116"/>
        <v>291.08</v>
      </c>
      <c r="R1875" s="2">
        <f t="shared" si="117"/>
        <v>128.36000000000001</v>
      </c>
      <c r="S1875" s="2">
        <f t="shared" si="118"/>
        <v>162.71999999999997</v>
      </c>
      <c r="T1875" s="6">
        <f t="shared" si="119"/>
        <v>0.55902157482479031</v>
      </c>
    </row>
    <row r="1876" spans="1:20" ht="15.6" x14ac:dyDescent="0.3">
      <c r="A1876" s="3" t="s">
        <v>1945</v>
      </c>
      <c r="B1876" s="4">
        <v>46063</v>
      </c>
      <c r="C1876" s="5">
        <f>YEAR(SalesData[[#This Row],[Order Date]])</f>
        <v>2026</v>
      </c>
      <c r="D1876" s="6" t="str">
        <f>"Q"&amp;ROUNDUP(MONTH(SalesData[[#This Row],[Order Date]])/3,0)</f>
        <v>Q1</v>
      </c>
      <c r="E1876" s="7">
        <f>MONTH(SalesData[[#This Row],[Order Date]])</f>
        <v>2</v>
      </c>
      <c r="F1876" s="6" t="str">
        <f>TEXT(SalesData[[#This Row],[Order Date]],"mmm")</f>
        <v>Feb</v>
      </c>
      <c r="G1876" s="8" t="s">
        <v>61</v>
      </c>
      <c r="H1876" s="8" t="s">
        <v>105</v>
      </c>
      <c r="I1876" s="8" t="s">
        <v>48</v>
      </c>
      <c r="J1876" s="8" t="s">
        <v>31</v>
      </c>
      <c r="K1876" s="8" t="s">
        <v>32</v>
      </c>
      <c r="L1876" s="8" t="s">
        <v>37</v>
      </c>
      <c r="M1876" s="7">
        <v>1</v>
      </c>
      <c r="N1876" s="2">
        <v>131.24</v>
      </c>
      <c r="O1876" s="9">
        <v>0.05</v>
      </c>
      <c r="P1876" s="2">
        <v>66.14</v>
      </c>
      <c r="Q1876" s="2">
        <f t="shared" si="116"/>
        <v>124.678</v>
      </c>
      <c r="R1876" s="2">
        <f t="shared" si="117"/>
        <v>66.14</v>
      </c>
      <c r="S1876" s="2">
        <f t="shared" si="118"/>
        <v>58.537999999999997</v>
      </c>
      <c r="T1876" s="6">
        <f t="shared" si="119"/>
        <v>0.46951346669019395</v>
      </c>
    </row>
    <row r="1877" spans="1:20" ht="15.6" x14ac:dyDescent="0.3">
      <c r="A1877" s="3" t="s">
        <v>1946</v>
      </c>
      <c r="B1877" s="4">
        <v>46106</v>
      </c>
      <c r="C1877" s="5">
        <f>YEAR(SalesData[[#This Row],[Order Date]])</f>
        <v>2026</v>
      </c>
      <c r="D1877" s="6" t="str">
        <f>"Q"&amp;ROUNDUP(MONTH(SalesData[[#This Row],[Order Date]])/3,0)</f>
        <v>Q1</v>
      </c>
      <c r="E1877" s="7">
        <f>MONTH(SalesData[[#This Row],[Order Date]])</f>
        <v>3</v>
      </c>
      <c r="F1877" s="6" t="str">
        <f>TEXT(SalesData[[#This Row],[Order Date]],"mmm")</f>
        <v>Mar</v>
      </c>
      <c r="G1877" s="8" t="s">
        <v>61</v>
      </c>
      <c r="H1877" s="8" t="s">
        <v>69</v>
      </c>
      <c r="I1877" s="8" t="s">
        <v>30</v>
      </c>
      <c r="J1877" s="8" t="s">
        <v>24</v>
      </c>
      <c r="K1877" s="8" t="s">
        <v>32</v>
      </c>
      <c r="L1877" s="8" t="s">
        <v>65</v>
      </c>
      <c r="M1877" s="7">
        <v>1</v>
      </c>
      <c r="N1877" s="2">
        <v>47.61</v>
      </c>
      <c r="O1877" s="9">
        <v>0</v>
      </c>
      <c r="P1877" s="2">
        <v>18.89</v>
      </c>
      <c r="Q1877" s="2">
        <f t="shared" si="116"/>
        <v>47.61</v>
      </c>
      <c r="R1877" s="2">
        <f t="shared" si="117"/>
        <v>18.89</v>
      </c>
      <c r="S1877" s="2">
        <f t="shared" si="118"/>
        <v>28.72</v>
      </c>
      <c r="T1877" s="6">
        <f t="shared" si="119"/>
        <v>0.60323461457676952</v>
      </c>
    </row>
    <row r="1878" spans="1:20" ht="15.6" x14ac:dyDescent="0.3">
      <c r="A1878" s="3" t="s">
        <v>1947</v>
      </c>
      <c r="B1878" s="4">
        <v>46256</v>
      </c>
      <c r="C1878" s="5">
        <f>YEAR(SalesData[[#This Row],[Order Date]])</f>
        <v>2026</v>
      </c>
      <c r="D1878" s="6" t="str">
        <f>"Q"&amp;ROUNDUP(MONTH(SalesData[[#This Row],[Order Date]])/3,0)</f>
        <v>Q3</v>
      </c>
      <c r="E1878" s="7">
        <f>MONTH(SalesData[[#This Row],[Order Date]])</f>
        <v>8</v>
      </c>
      <c r="F1878" s="6" t="str">
        <f>TEXT(SalesData[[#This Row],[Order Date]],"mmm")</f>
        <v>Aug</v>
      </c>
      <c r="G1878" s="8" t="s">
        <v>61</v>
      </c>
      <c r="H1878" s="8" t="s">
        <v>105</v>
      </c>
      <c r="I1878" s="8" t="s">
        <v>30</v>
      </c>
      <c r="J1878" s="8" t="s">
        <v>31</v>
      </c>
      <c r="K1878" s="8" t="s">
        <v>51</v>
      </c>
      <c r="L1878" s="8" t="s">
        <v>72</v>
      </c>
      <c r="M1878" s="7">
        <v>1</v>
      </c>
      <c r="N1878" s="2">
        <v>40.98</v>
      </c>
      <c r="O1878" s="9">
        <v>0.05</v>
      </c>
      <c r="P1878" s="2">
        <v>16.600000000000001</v>
      </c>
      <c r="Q1878" s="2">
        <f t="shared" si="116"/>
        <v>38.930999999999997</v>
      </c>
      <c r="R1878" s="2">
        <f t="shared" si="117"/>
        <v>16.600000000000001</v>
      </c>
      <c r="S1878" s="2">
        <f t="shared" si="118"/>
        <v>22.330999999999996</v>
      </c>
      <c r="T1878" s="6">
        <f t="shared" si="119"/>
        <v>0.57360458246641488</v>
      </c>
    </row>
    <row r="1879" spans="1:20" ht="15.6" x14ac:dyDescent="0.3">
      <c r="A1879" s="3" t="s">
        <v>1948</v>
      </c>
      <c r="B1879" s="4">
        <v>46382</v>
      </c>
      <c r="C1879" s="5">
        <f>YEAR(SalesData[[#This Row],[Order Date]])</f>
        <v>2026</v>
      </c>
      <c r="D1879" s="6" t="str">
        <f>"Q"&amp;ROUNDUP(MONTH(SalesData[[#This Row],[Order Date]])/3,0)</f>
        <v>Q4</v>
      </c>
      <c r="E1879" s="7">
        <f>MONTH(SalesData[[#This Row],[Order Date]])</f>
        <v>12</v>
      </c>
      <c r="F1879" s="6" t="str">
        <f>TEXT(SalesData[[#This Row],[Order Date]],"mmm")</f>
        <v>Dec</v>
      </c>
      <c r="G1879" s="8" t="s">
        <v>54</v>
      </c>
      <c r="H1879" s="8" t="s">
        <v>92</v>
      </c>
      <c r="I1879" s="8" t="s">
        <v>30</v>
      </c>
      <c r="J1879" s="8" t="s">
        <v>24</v>
      </c>
      <c r="K1879" s="8" t="s">
        <v>51</v>
      </c>
      <c r="L1879" s="8" t="s">
        <v>72</v>
      </c>
      <c r="M1879" s="7">
        <v>4</v>
      </c>
      <c r="N1879" s="2">
        <v>40.19</v>
      </c>
      <c r="O1879" s="9">
        <v>0.15</v>
      </c>
      <c r="P1879" s="2">
        <v>16.55</v>
      </c>
      <c r="Q1879" s="2">
        <f t="shared" si="116"/>
        <v>136.64599999999999</v>
      </c>
      <c r="R1879" s="2">
        <f t="shared" si="117"/>
        <v>66.2</v>
      </c>
      <c r="S1879" s="2">
        <f t="shared" si="118"/>
        <v>70.445999999999984</v>
      </c>
      <c r="T1879" s="6">
        <f t="shared" si="119"/>
        <v>0.51553649576277383</v>
      </c>
    </row>
    <row r="1880" spans="1:20" ht="15.6" x14ac:dyDescent="0.3">
      <c r="A1880" s="3" t="s">
        <v>1949</v>
      </c>
      <c r="B1880" s="4">
        <v>46193</v>
      </c>
      <c r="C1880" s="5">
        <f>YEAR(SalesData[[#This Row],[Order Date]])</f>
        <v>2026</v>
      </c>
      <c r="D1880" s="6" t="str">
        <f>"Q"&amp;ROUNDUP(MONTH(SalesData[[#This Row],[Order Date]])/3,0)</f>
        <v>Q2</v>
      </c>
      <c r="E1880" s="7">
        <f>MONTH(SalesData[[#This Row],[Order Date]])</f>
        <v>6</v>
      </c>
      <c r="F1880" s="6" t="str">
        <f>TEXT(SalesData[[#This Row],[Order Date]],"mmm")</f>
        <v>Jun</v>
      </c>
      <c r="G1880" s="8" t="s">
        <v>21</v>
      </c>
      <c r="H1880" s="8" t="s">
        <v>42</v>
      </c>
      <c r="I1880" s="8" t="s">
        <v>45</v>
      </c>
      <c r="J1880" s="8" t="s">
        <v>36</v>
      </c>
      <c r="K1880" s="8" t="s">
        <v>51</v>
      </c>
      <c r="L1880" s="8" t="s">
        <v>72</v>
      </c>
      <c r="M1880" s="7">
        <v>6</v>
      </c>
      <c r="N1880" s="2">
        <v>40.229999999999997</v>
      </c>
      <c r="O1880" s="9">
        <v>0.15</v>
      </c>
      <c r="P1880" s="2">
        <v>17.079999999999998</v>
      </c>
      <c r="Q1880" s="2">
        <f t="shared" si="116"/>
        <v>205.173</v>
      </c>
      <c r="R1880" s="2">
        <f t="shared" si="117"/>
        <v>102.47999999999999</v>
      </c>
      <c r="S1880" s="2">
        <f t="shared" si="118"/>
        <v>102.69300000000001</v>
      </c>
      <c r="T1880" s="6">
        <f t="shared" si="119"/>
        <v>0.50051907414718322</v>
      </c>
    </row>
    <row r="1881" spans="1:20" ht="15.6" x14ac:dyDescent="0.3">
      <c r="A1881" s="3" t="s">
        <v>1950</v>
      </c>
      <c r="B1881" s="4">
        <v>46284</v>
      </c>
      <c r="C1881" s="5">
        <f>YEAR(SalesData[[#This Row],[Order Date]])</f>
        <v>2026</v>
      </c>
      <c r="D1881" s="6" t="str">
        <f>"Q"&amp;ROUNDUP(MONTH(SalesData[[#This Row],[Order Date]])/3,0)</f>
        <v>Q3</v>
      </c>
      <c r="E1881" s="7">
        <f>MONTH(SalesData[[#This Row],[Order Date]])</f>
        <v>9</v>
      </c>
      <c r="F1881" s="6" t="str">
        <f>TEXT(SalesData[[#This Row],[Order Date]],"mmm")</f>
        <v>Sep</v>
      </c>
      <c r="G1881" s="8" t="s">
        <v>61</v>
      </c>
      <c r="H1881" s="8" t="s">
        <v>105</v>
      </c>
      <c r="I1881" s="8" t="s">
        <v>45</v>
      </c>
      <c r="J1881" s="8" t="s">
        <v>36</v>
      </c>
      <c r="K1881" s="8" t="s">
        <v>25</v>
      </c>
      <c r="L1881" s="8" t="s">
        <v>26</v>
      </c>
      <c r="M1881" s="7">
        <v>4</v>
      </c>
      <c r="N1881" s="2">
        <v>155.84</v>
      </c>
      <c r="O1881" s="9">
        <v>0.05</v>
      </c>
      <c r="P1881" s="2">
        <v>80.790000000000006</v>
      </c>
      <c r="Q1881" s="2">
        <f t="shared" si="116"/>
        <v>592.19200000000001</v>
      </c>
      <c r="R1881" s="2">
        <f t="shared" si="117"/>
        <v>323.16000000000003</v>
      </c>
      <c r="S1881" s="2">
        <f t="shared" si="118"/>
        <v>269.03199999999998</v>
      </c>
      <c r="T1881" s="6">
        <f t="shared" si="119"/>
        <v>0.45429860585755966</v>
      </c>
    </row>
    <row r="1882" spans="1:20" ht="15.6" x14ac:dyDescent="0.3">
      <c r="A1882" s="3" t="s">
        <v>1951</v>
      </c>
      <c r="B1882" s="4">
        <v>46312</v>
      </c>
      <c r="C1882" s="5">
        <f>YEAR(SalesData[[#This Row],[Order Date]])</f>
        <v>2026</v>
      </c>
      <c r="D1882" s="6" t="str">
        <f>"Q"&amp;ROUNDUP(MONTH(SalesData[[#This Row],[Order Date]])/3,0)</f>
        <v>Q4</v>
      </c>
      <c r="E1882" s="7">
        <f>MONTH(SalesData[[#This Row],[Order Date]])</f>
        <v>10</v>
      </c>
      <c r="F1882" s="6" t="str">
        <f>TEXT(SalesData[[#This Row],[Order Date]],"mmm")</f>
        <v>Oct</v>
      </c>
      <c r="G1882" s="8" t="s">
        <v>21</v>
      </c>
      <c r="H1882" s="8" t="s">
        <v>42</v>
      </c>
      <c r="I1882" s="8" t="s">
        <v>30</v>
      </c>
      <c r="J1882" s="8" t="s">
        <v>36</v>
      </c>
      <c r="K1882" s="8" t="s">
        <v>25</v>
      </c>
      <c r="L1882" s="8" t="s">
        <v>26</v>
      </c>
      <c r="M1882" s="7">
        <v>1</v>
      </c>
      <c r="N1882" s="2">
        <v>155.16</v>
      </c>
      <c r="O1882" s="9">
        <v>0</v>
      </c>
      <c r="P1882" s="2">
        <v>78.84</v>
      </c>
      <c r="Q1882" s="2">
        <f t="shared" si="116"/>
        <v>155.16</v>
      </c>
      <c r="R1882" s="2">
        <f t="shared" si="117"/>
        <v>78.84</v>
      </c>
      <c r="S1882" s="2">
        <f t="shared" si="118"/>
        <v>76.319999999999993</v>
      </c>
      <c r="T1882" s="6">
        <f t="shared" si="119"/>
        <v>0.49187935034802782</v>
      </c>
    </row>
    <row r="1883" spans="1:20" ht="15.6" x14ac:dyDescent="0.3">
      <c r="A1883" s="3" t="s">
        <v>1952</v>
      </c>
      <c r="B1883" s="4">
        <v>46138</v>
      </c>
      <c r="C1883" s="5">
        <f>YEAR(SalesData[[#This Row],[Order Date]])</f>
        <v>2026</v>
      </c>
      <c r="D1883" s="6" t="str">
        <f>"Q"&amp;ROUNDUP(MONTH(SalesData[[#This Row],[Order Date]])/3,0)</f>
        <v>Q2</v>
      </c>
      <c r="E1883" s="7">
        <f>MONTH(SalesData[[#This Row],[Order Date]])</f>
        <v>4</v>
      </c>
      <c r="F1883" s="6" t="str">
        <f>TEXT(SalesData[[#This Row],[Order Date]],"mmm")</f>
        <v>Apr</v>
      </c>
      <c r="G1883" s="8" t="s">
        <v>21</v>
      </c>
      <c r="H1883" s="8" t="s">
        <v>22</v>
      </c>
      <c r="I1883" s="8" t="s">
        <v>23</v>
      </c>
      <c r="J1883" s="8" t="s">
        <v>36</v>
      </c>
      <c r="K1883" s="8" t="s">
        <v>39</v>
      </c>
      <c r="L1883" s="8" t="s">
        <v>40</v>
      </c>
      <c r="M1883" s="7">
        <v>2</v>
      </c>
      <c r="N1883" s="2">
        <v>191.59</v>
      </c>
      <c r="O1883" s="9">
        <v>0</v>
      </c>
      <c r="P1883" s="2">
        <v>102.52</v>
      </c>
      <c r="Q1883" s="2">
        <f t="shared" si="116"/>
        <v>383.18</v>
      </c>
      <c r="R1883" s="2">
        <f t="shared" si="117"/>
        <v>205.04</v>
      </c>
      <c r="S1883" s="2">
        <f t="shared" si="118"/>
        <v>178.14000000000001</v>
      </c>
      <c r="T1883" s="6">
        <f t="shared" si="119"/>
        <v>0.46489900307949272</v>
      </c>
    </row>
    <row r="1884" spans="1:20" ht="15.6" x14ac:dyDescent="0.3">
      <c r="A1884" s="3" t="s">
        <v>1953</v>
      </c>
      <c r="B1884" s="4">
        <v>46231</v>
      </c>
      <c r="C1884" s="5">
        <f>YEAR(SalesData[[#This Row],[Order Date]])</f>
        <v>2026</v>
      </c>
      <c r="D1884" s="6" t="str">
        <f>"Q"&amp;ROUNDUP(MONTH(SalesData[[#This Row],[Order Date]])/3,0)</f>
        <v>Q3</v>
      </c>
      <c r="E1884" s="7">
        <f>MONTH(SalesData[[#This Row],[Order Date]])</f>
        <v>7</v>
      </c>
      <c r="F1884" s="6" t="str">
        <f>TEXT(SalesData[[#This Row],[Order Date]],"mmm")</f>
        <v>Jul</v>
      </c>
      <c r="G1884" s="8" t="s">
        <v>28</v>
      </c>
      <c r="H1884" s="8" t="s">
        <v>29</v>
      </c>
      <c r="I1884" s="8" t="s">
        <v>23</v>
      </c>
      <c r="J1884" s="8" t="s">
        <v>24</v>
      </c>
      <c r="K1884" s="8" t="s">
        <v>39</v>
      </c>
      <c r="L1884" s="8" t="s">
        <v>67</v>
      </c>
      <c r="M1884" s="7">
        <v>1</v>
      </c>
      <c r="N1884" s="2">
        <v>121.61</v>
      </c>
      <c r="O1884" s="9">
        <v>0.1</v>
      </c>
      <c r="P1884" s="2">
        <v>60.58</v>
      </c>
      <c r="Q1884" s="2">
        <f t="shared" si="116"/>
        <v>109.449</v>
      </c>
      <c r="R1884" s="2">
        <f t="shared" si="117"/>
        <v>60.58</v>
      </c>
      <c r="S1884" s="2">
        <f t="shared" si="118"/>
        <v>48.869</v>
      </c>
      <c r="T1884" s="6">
        <f t="shared" si="119"/>
        <v>0.4465001964385239</v>
      </c>
    </row>
    <row r="1885" spans="1:20" ht="15.6" x14ac:dyDescent="0.3">
      <c r="A1885" s="3" t="s">
        <v>1954</v>
      </c>
      <c r="B1885" s="4">
        <v>46186</v>
      </c>
      <c r="C1885" s="5">
        <f>YEAR(SalesData[[#This Row],[Order Date]])</f>
        <v>2026</v>
      </c>
      <c r="D1885" s="6" t="str">
        <f>"Q"&amp;ROUNDUP(MONTH(SalesData[[#This Row],[Order Date]])/3,0)</f>
        <v>Q2</v>
      </c>
      <c r="E1885" s="7">
        <f>MONTH(SalesData[[#This Row],[Order Date]])</f>
        <v>6</v>
      </c>
      <c r="F1885" s="6" t="str">
        <f>TEXT(SalesData[[#This Row],[Order Date]],"mmm")</f>
        <v>Jun</v>
      </c>
      <c r="G1885" s="8" t="s">
        <v>21</v>
      </c>
      <c r="H1885" s="8" t="s">
        <v>22</v>
      </c>
      <c r="I1885" s="8" t="s">
        <v>48</v>
      </c>
      <c r="J1885" s="8" t="s">
        <v>31</v>
      </c>
      <c r="K1885" s="8" t="s">
        <v>39</v>
      </c>
      <c r="L1885" s="8" t="s">
        <v>40</v>
      </c>
      <c r="M1885" s="7">
        <v>4</v>
      </c>
      <c r="N1885" s="2">
        <v>190.97</v>
      </c>
      <c r="O1885" s="9">
        <v>0</v>
      </c>
      <c r="P1885" s="2">
        <v>103.36</v>
      </c>
      <c r="Q1885" s="2">
        <f t="shared" si="116"/>
        <v>763.88</v>
      </c>
      <c r="R1885" s="2">
        <f t="shared" si="117"/>
        <v>413.44</v>
      </c>
      <c r="S1885" s="2">
        <f t="shared" si="118"/>
        <v>350.44</v>
      </c>
      <c r="T1885" s="6">
        <f t="shared" si="119"/>
        <v>0.45876315651673039</v>
      </c>
    </row>
    <row r="1886" spans="1:20" ht="15.6" x14ac:dyDescent="0.3">
      <c r="A1886" s="3" t="s">
        <v>1955</v>
      </c>
      <c r="B1886" s="4">
        <v>46167</v>
      </c>
      <c r="C1886" s="5">
        <f>YEAR(SalesData[[#This Row],[Order Date]])</f>
        <v>2026</v>
      </c>
      <c r="D1886" s="6" t="str">
        <f>"Q"&amp;ROUNDUP(MONTH(SalesData[[#This Row],[Order Date]])/3,0)</f>
        <v>Q2</v>
      </c>
      <c r="E1886" s="7">
        <f>MONTH(SalesData[[#This Row],[Order Date]])</f>
        <v>5</v>
      </c>
      <c r="F1886" s="6" t="str">
        <f>TEXT(SalesData[[#This Row],[Order Date]],"mmm")</f>
        <v>May</v>
      </c>
      <c r="G1886" s="8" t="s">
        <v>54</v>
      </c>
      <c r="H1886" s="8" t="s">
        <v>57</v>
      </c>
      <c r="I1886" s="8" t="s">
        <v>48</v>
      </c>
      <c r="J1886" s="8" t="s">
        <v>31</v>
      </c>
      <c r="K1886" s="8" t="s">
        <v>98</v>
      </c>
      <c r="L1886" s="8" t="s">
        <v>122</v>
      </c>
      <c r="M1886" s="7">
        <v>2</v>
      </c>
      <c r="N1886" s="2">
        <v>36.18</v>
      </c>
      <c r="O1886" s="9">
        <v>0</v>
      </c>
      <c r="P1886" s="2">
        <v>13.71</v>
      </c>
      <c r="Q1886" s="2">
        <f t="shared" si="116"/>
        <v>72.36</v>
      </c>
      <c r="R1886" s="2">
        <f t="shared" si="117"/>
        <v>27.42</v>
      </c>
      <c r="S1886" s="2">
        <f t="shared" si="118"/>
        <v>44.94</v>
      </c>
      <c r="T1886" s="6">
        <f t="shared" si="119"/>
        <v>0.62106135986733002</v>
      </c>
    </row>
    <row r="1887" spans="1:20" ht="15.6" x14ac:dyDescent="0.3">
      <c r="A1887" s="3" t="s">
        <v>1956</v>
      </c>
      <c r="B1887" s="4">
        <v>46302</v>
      </c>
      <c r="C1887" s="5">
        <f>YEAR(SalesData[[#This Row],[Order Date]])</f>
        <v>2026</v>
      </c>
      <c r="D1887" s="6" t="str">
        <f>"Q"&amp;ROUNDUP(MONTH(SalesData[[#This Row],[Order Date]])/3,0)</f>
        <v>Q4</v>
      </c>
      <c r="E1887" s="7">
        <f>MONTH(SalesData[[#This Row],[Order Date]])</f>
        <v>10</v>
      </c>
      <c r="F1887" s="6" t="str">
        <f>TEXT(SalesData[[#This Row],[Order Date]],"mmm")</f>
        <v>Oct</v>
      </c>
      <c r="G1887" s="8" t="s">
        <v>21</v>
      </c>
      <c r="H1887" s="8" t="s">
        <v>22</v>
      </c>
      <c r="I1887" s="8" t="s">
        <v>48</v>
      </c>
      <c r="J1887" s="8" t="s">
        <v>31</v>
      </c>
      <c r="K1887" s="8" t="s">
        <v>51</v>
      </c>
      <c r="L1887" s="8" t="s">
        <v>52</v>
      </c>
      <c r="M1887" s="7">
        <v>1</v>
      </c>
      <c r="N1887" s="2">
        <v>49.56</v>
      </c>
      <c r="O1887" s="9">
        <v>0.05</v>
      </c>
      <c r="P1887" s="2">
        <v>22.88</v>
      </c>
      <c r="Q1887" s="2">
        <f t="shared" si="116"/>
        <v>47.082000000000001</v>
      </c>
      <c r="R1887" s="2">
        <f t="shared" si="117"/>
        <v>22.88</v>
      </c>
      <c r="S1887" s="2">
        <f t="shared" si="118"/>
        <v>24.202000000000002</v>
      </c>
      <c r="T1887" s="6">
        <f t="shared" si="119"/>
        <v>0.51403933562720361</v>
      </c>
    </row>
    <row r="1888" spans="1:20" ht="15.6" x14ac:dyDescent="0.3">
      <c r="A1888" s="3" t="s">
        <v>1957</v>
      </c>
      <c r="B1888" s="4">
        <v>46123</v>
      </c>
      <c r="C1888" s="5">
        <f>YEAR(SalesData[[#This Row],[Order Date]])</f>
        <v>2026</v>
      </c>
      <c r="D1888" s="6" t="str">
        <f>"Q"&amp;ROUNDUP(MONTH(SalesData[[#This Row],[Order Date]])/3,0)</f>
        <v>Q2</v>
      </c>
      <c r="E1888" s="7">
        <f>MONTH(SalesData[[#This Row],[Order Date]])</f>
        <v>4</v>
      </c>
      <c r="F1888" s="6" t="str">
        <f>TEXT(SalesData[[#This Row],[Order Date]],"mmm")</f>
        <v>Apr</v>
      </c>
      <c r="G1888" s="8" t="s">
        <v>21</v>
      </c>
      <c r="H1888" s="8" t="s">
        <v>89</v>
      </c>
      <c r="I1888" s="8" t="s">
        <v>30</v>
      </c>
      <c r="J1888" s="8" t="s">
        <v>24</v>
      </c>
      <c r="K1888" s="8" t="s">
        <v>32</v>
      </c>
      <c r="L1888" s="8" t="s">
        <v>46</v>
      </c>
      <c r="M1888" s="7">
        <v>2</v>
      </c>
      <c r="N1888" s="2">
        <v>167.01</v>
      </c>
      <c r="O1888" s="9">
        <v>0</v>
      </c>
      <c r="P1888" s="2">
        <v>89.8</v>
      </c>
      <c r="Q1888" s="2">
        <f t="shared" si="116"/>
        <v>334.02</v>
      </c>
      <c r="R1888" s="2">
        <f t="shared" si="117"/>
        <v>179.6</v>
      </c>
      <c r="S1888" s="2">
        <f t="shared" si="118"/>
        <v>154.41999999999999</v>
      </c>
      <c r="T1888" s="6">
        <f t="shared" si="119"/>
        <v>0.46230764624872761</v>
      </c>
    </row>
    <row r="1889" spans="1:20" ht="15.6" x14ac:dyDescent="0.3">
      <c r="A1889" s="3" t="s">
        <v>1958</v>
      </c>
      <c r="B1889" s="4">
        <v>46039</v>
      </c>
      <c r="C1889" s="5">
        <f>YEAR(SalesData[[#This Row],[Order Date]])</f>
        <v>2026</v>
      </c>
      <c r="D1889" s="6" t="str">
        <f>"Q"&amp;ROUNDUP(MONTH(SalesData[[#This Row],[Order Date]])/3,0)</f>
        <v>Q1</v>
      </c>
      <c r="E1889" s="7">
        <f>MONTH(SalesData[[#This Row],[Order Date]])</f>
        <v>1</v>
      </c>
      <c r="F1889" s="6" t="str">
        <f>TEXT(SalesData[[#This Row],[Order Date]],"mmm")</f>
        <v>Jan</v>
      </c>
      <c r="G1889" s="8" t="s">
        <v>54</v>
      </c>
      <c r="H1889" s="8" t="s">
        <v>82</v>
      </c>
      <c r="I1889" s="8" t="s">
        <v>23</v>
      </c>
      <c r="J1889" s="8" t="s">
        <v>31</v>
      </c>
      <c r="K1889" s="8" t="s">
        <v>98</v>
      </c>
      <c r="L1889" s="8" t="s">
        <v>103</v>
      </c>
      <c r="M1889" s="7">
        <v>1</v>
      </c>
      <c r="N1889" s="2">
        <v>50.52</v>
      </c>
      <c r="O1889" s="9">
        <v>0.05</v>
      </c>
      <c r="P1889" s="2">
        <v>22.37</v>
      </c>
      <c r="Q1889" s="2">
        <f t="shared" si="116"/>
        <v>47.994</v>
      </c>
      <c r="R1889" s="2">
        <f t="shared" si="117"/>
        <v>22.37</v>
      </c>
      <c r="S1889" s="2">
        <f t="shared" si="118"/>
        <v>25.623999999999999</v>
      </c>
      <c r="T1889" s="6">
        <f t="shared" si="119"/>
        <v>0.5339000708421886</v>
      </c>
    </row>
    <row r="1890" spans="1:20" ht="15.6" x14ac:dyDescent="0.3">
      <c r="A1890" s="3" t="s">
        <v>1959</v>
      </c>
      <c r="B1890" s="4">
        <v>46170</v>
      </c>
      <c r="C1890" s="5">
        <f>YEAR(SalesData[[#This Row],[Order Date]])</f>
        <v>2026</v>
      </c>
      <c r="D1890" s="6" t="str">
        <f>"Q"&amp;ROUNDUP(MONTH(SalesData[[#This Row],[Order Date]])/3,0)</f>
        <v>Q2</v>
      </c>
      <c r="E1890" s="7">
        <f>MONTH(SalesData[[#This Row],[Order Date]])</f>
        <v>5</v>
      </c>
      <c r="F1890" s="6" t="str">
        <f>TEXT(SalesData[[#This Row],[Order Date]],"mmm")</f>
        <v>May</v>
      </c>
      <c r="G1890" s="8" t="s">
        <v>61</v>
      </c>
      <c r="H1890" s="8" t="s">
        <v>76</v>
      </c>
      <c r="I1890" s="8" t="s">
        <v>48</v>
      </c>
      <c r="J1890" s="8" t="s">
        <v>24</v>
      </c>
      <c r="K1890" s="8" t="s">
        <v>51</v>
      </c>
      <c r="L1890" s="8" t="s">
        <v>52</v>
      </c>
      <c r="M1890" s="7">
        <v>1</v>
      </c>
      <c r="N1890" s="2">
        <v>50.64</v>
      </c>
      <c r="O1890" s="9">
        <v>0</v>
      </c>
      <c r="P1890" s="2">
        <v>22.97</v>
      </c>
      <c r="Q1890" s="2">
        <f t="shared" si="116"/>
        <v>50.64</v>
      </c>
      <c r="R1890" s="2">
        <f t="shared" si="117"/>
        <v>22.97</v>
      </c>
      <c r="S1890" s="2">
        <f t="shared" si="118"/>
        <v>27.67</v>
      </c>
      <c r="T1890" s="6">
        <f t="shared" si="119"/>
        <v>0.54640600315955767</v>
      </c>
    </row>
    <row r="1891" spans="1:20" ht="15.6" x14ac:dyDescent="0.3">
      <c r="A1891" s="3" t="s">
        <v>1960</v>
      </c>
      <c r="B1891" s="4">
        <v>46303</v>
      </c>
      <c r="C1891" s="5">
        <f>YEAR(SalesData[[#This Row],[Order Date]])</f>
        <v>2026</v>
      </c>
      <c r="D1891" s="6" t="str">
        <f>"Q"&amp;ROUNDUP(MONTH(SalesData[[#This Row],[Order Date]])/3,0)</f>
        <v>Q4</v>
      </c>
      <c r="E1891" s="7">
        <f>MONTH(SalesData[[#This Row],[Order Date]])</f>
        <v>10</v>
      </c>
      <c r="F1891" s="6" t="str">
        <f>TEXT(SalesData[[#This Row],[Order Date]],"mmm")</f>
        <v>Oct</v>
      </c>
      <c r="G1891" s="8" t="s">
        <v>21</v>
      </c>
      <c r="H1891" s="8" t="s">
        <v>44</v>
      </c>
      <c r="I1891" s="8" t="s">
        <v>30</v>
      </c>
      <c r="J1891" s="8" t="s">
        <v>31</v>
      </c>
      <c r="K1891" s="8" t="s">
        <v>25</v>
      </c>
      <c r="L1891" s="8" t="s">
        <v>74</v>
      </c>
      <c r="M1891" s="7">
        <v>1</v>
      </c>
      <c r="N1891" s="2">
        <v>93.39</v>
      </c>
      <c r="O1891" s="9">
        <v>0</v>
      </c>
      <c r="P1891" s="2">
        <v>45.98</v>
      </c>
      <c r="Q1891" s="2">
        <f t="shared" si="116"/>
        <v>93.39</v>
      </c>
      <c r="R1891" s="2">
        <f t="shared" si="117"/>
        <v>45.98</v>
      </c>
      <c r="S1891" s="2">
        <f t="shared" si="118"/>
        <v>47.410000000000004</v>
      </c>
      <c r="T1891" s="6">
        <f t="shared" si="119"/>
        <v>0.50765606595995294</v>
      </c>
    </row>
    <row r="1892" spans="1:20" ht="15.6" x14ac:dyDescent="0.3">
      <c r="A1892" s="3" t="s">
        <v>1961</v>
      </c>
      <c r="B1892" s="4">
        <v>46298</v>
      </c>
      <c r="C1892" s="5">
        <f>YEAR(SalesData[[#This Row],[Order Date]])</f>
        <v>2026</v>
      </c>
      <c r="D1892" s="6" t="str">
        <f>"Q"&amp;ROUNDUP(MONTH(SalesData[[#This Row],[Order Date]])/3,0)</f>
        <v>Q4</v>
      </c>
      <c r="E1892" s="7">
        <f>MONTH(SalesData[[#This Row],[Order Date]])</f>
        <v>10</v>
      </c>
      <c r="F1892" s="6" t="str">
        <f>TEXT(SalesData[[#This Row],[Order Date]],"mmm")</f>
        <v>Oct</v>
      </c>
      <c r="G1892" s="8" t="s">
        <v>54</v>
      </c>
      <c r="H1892" s="8" t="s">
        <v>55</v>
      </c>
      <c r="I1892" s="8" t="s">
        <v>23</v>
      </c>
      <c r="J1892" s="8" t="s">
        <v>31</v>
      </c>
      <c r="K1892" s="8" t="s">
        <v>39</v>
      </c>
      <c r="L1892" s="8" t="s">
        <v>125</v>
      </c>
      <c r="M1892" s="7">
        <v>4</v>
      </c>
      <c r="N1892" s="2">
        <v>341.95</v>
      </c>
      <c r="O1892" s="9">
        <v>0.05</v>
      </c>
      <c r="P1892" s="2">
        <v>199.9</v>
      </c>
      <c r="Q1892" s="2">
        <f t="shared" si="116"/>
        <v>1299.4099999999999</v>
      </c>
      <c r="R1892" s="2">
        <f t="shared" si="117"/>
        <v>799.6</v>
      </c>
      <c r="S1892" s="2">
        <f t="shared" si="118"/>
        <v>499.80999999999983</v>
      </c>
      <c r="T1892" s="6">
        <f t="shared" si="119"/>
        <v>0.38464379987840625</v>
      </c>
    </row>
    <row r="1893" spans="1:20" ht="15.6" x14ac:dyDescent="0.3">
      <c r="A1893" s="3" t="s">
        <v>1962</v>
      </c>
      <c r="B1893" s="4">
        <v>46226</v>
      </c>
      <c r="C1893" s="5">
        <f>YEAR(SalesData[[#This Row],[Order Date]])</f>
        <v>2026</v>
      </c>
      <c r="D1893" s="6" t="str">
        <f>"Q"&amp;ROUNDUP(MONTH(SalesData[[#This Row],[Order Date]])/3,0)</f>
        <v>Q3</v>
      </c>
      <c r="E1893" s="7">
        <f>MONTH(SalesData[[#This Row],[Order Date]])</f>
        <v>7</v>
      </c>
      <c r="F1893" s="6" t="str">
        <f>TEXT(SalesData[[#This Row],[Order Date]],"mmm")</f>
        <v>Jul</v>
      </c>
      <c r="G1893" s="8" t="s">
        <v>21</v>
      </c>
      <c r="H1893" s="8" t="s">
        <v>89</v>
      </c>
      <c r="I1893" s="8" t="s">
        <v>48</v>
      </c>
      <c r="J1893" s="8" t="s">
        <v>31</v>
      </c>
      <c r="K1893" s="8" t="s">
        <v>25</v>
      </c>
      <c r="L1893" s="8" t="s">
        <v>26</v>
      </c>
      <c r="M1893" s="7">
        <v>5</v>
      </c>
      <c r="N1893" s="2">
        <v>156.69</v>
      </c>
      <c r="O1893" s="9">
        <v>0</v>
      </c>
      <c r="P1893" s="2">
        <v>80.489999999999995</v>
      </c>
      <c r="Q1893" s="2">
        <f t="shared" si="116"/>
        <v>783.45</v>
      </c>
      <c r="R1893" s="2">
        <f t="shared" si="117"/>
        <v>402.45</v>
      </c>
      <c r="S1893" s="2">
        <f t="shared" si="118"/>
        <v>381.00000000000006</v>
      </c>
      <c r="T1893" s="6">
        <f t="shared" si="119"/>
        <v>0.48631054949262881</v>
      </c>
    </row>
    <row r="1894" spans="1:20" ht="15.6" x14ac:dyDescent="0.3">
      <c r="A1894" s="3" t="s">
        <v>1963</v>
      </c>
      <c r="B1894" s="4">
        <v>46285</v>
      </c>
      <c r="C1894" s="5">
        <f>YEAR(SalesData[[#This Row],[Order Date]])</f>
        <v>2026</v>
      </c>
      <c r="D1894" s="6" t="str">
        <f>"Q"&amp;ROUNDUP(MONTH(SalesData[[#This Row],[Order Date]])/3,0)</f>
        <v>Q3</v>
      </c>
      <c r="E1894" s="7">
        <f>MONTH(SalesData[[#This Row],[Order Date]])</f>
        <v>9</v>
      </c>
      <c r="F1894" s="6" t="str">
        <f>TEXT(SalesData[[#This Row],[Order Date]],"mmm")</f>
        <v>Sep</v>
      </c>
      <c r="G1894" s="8" t="s">
        <v>61</v>
      </c>
      <c r="H1894" s="8" t="s">
        <v>76</v>
      </c>
      <c r="I1894" s="8" t="s">
        <v>23</v>
      </c>
      <c r="J1894" s="8" t="s">
        <v>31</v>
      </c>
      <c r="K1894" s="8" t="s">
        <v>51</v>
      </c>
      <c r="L1894" s="8" t="s">
        <v>52</v>
      </c>
      <c r="M1894" s="7">
        <v>2</v>
      </c>
      <c r="N1894" s="2">
        <v>51.48</v>
      </c>
      <c r="O1894" s="9">
        <v>0.05</v>
      </c>
      <c r="P1894" s="2">
        <v>22.38</v>
      </c>
      <c r="Q1894" s="2">
        <f t="shared" si="116"/>
        <v>97.811999999999983</v>
      </c>
      <c r="R1894" s="2">
        <f t="shared" si="117"/>
        <v>44.76</v>
      </c>
      <c r="S1894" s="2">
        <f t="shared" si="118"/>
        <v>53.051999999999985</v>
      </c>
      <c r="T1894" s="6">
        <f t="shared" si="119"/>
        <v>0.54238743712427917</v>
      </c>
    </row>
    <row r="1895" spans="1:20" ht="15.6" x14ac:dyDescent="0.3">
      <c r="A1895" s="3" t="s">
        <v>1964</v>
      </c>
      <c r="B1895" s="4">
        <v>46277</v>
      </c>
      <c r="C1895" s="5">
        <f>YEAR(SalesData[[#This Row],[Order Date]])</f>
        <v>2026</v>
      </c>
      <c r="D1895" s="6" t="str">
        <f>"Q"&amp;ROUNDUP(MONTH(SalesData[[#This Row],[Order Date]])/3,0)</f>
        <v>Q3</v>
      </c>
      <c r="E1895" s="7">
        <f>MONTH(SalesData[[#This Row],[Order Date]])</f>
        <v>9</v>
      </c>
      <c r="F1895" s="6" t="str">
        <f>TEXT(SalesData[[#This Row],[Order Date]],"mmm")</f>
        <v>Sep</v>
      </c>
      <c r="G1895" s="8" t="s">
        <v>54</v>
      </c>
      <c r="H1895" s="8" t="s">
        <v>57</v>
      </c>
      <c r="I1895" s="8" t="s">
        <v>45</v>
      </c>
      <c r="J1895" s="8" t="s">
        <v>24</v>
      </c>
      <c r="K1895" s="8" t="s">
        <v>39</v>
      </c>
      <c r="L1895" s="8" t="s">
        <v>125</v>
      </c>
      <c r="M1895" s="7">
        <v>4</v>
      </c>
      <c r="N1895" s="2">
        <v>344.67</v>
      </c>
      <c r="O1895" s="9">
        <v>0.1</v>
      </c>
      <c r="P1895" s="2">
        <v>195.35</v>
      </c>
      <c r="Q1895" s="2">
        <f t="shared" si="116"/>
        <v>1240.8120000000001</v>
      </c>
      <c r="R1895" s="2">
        <f t="shared" si="117"/>
        <v>781.4</v>
      </c>
      <c r="S1895" s="2">
        <f t="shared" si="118"/>
        <v>459.41200000000015</v>
      </c>
      <c r="T1895" s="6">
        <f t="shared" si="119"/>
        <v>0.37025109363868186</v>
      </c>
    </row>
    <row r="1896" spans="1:20" ht="15.6" x14ac:dyDescent="0.3">
      <c r="A1896" s="3" t="s">
        <v>1965</v>
      </c>
      <c r="B1896" s="4">
        <v>46063</v>
      </c>
      <c r="C1896" s="5">
        <f>YEAR(SalesData[[#This Row],[Order Date]])</f>
        <v>2026</v>
      </c>
      <c r="D1896" s="6" t="str">
        <f>"Q"&amp;ROUNDUP(MONTH(SalesData[[#This Row],[Order Date]])/3,0)</f>
        <v>Q1</v>
      </c>
      <c r="E1896" s="7">
        <f>MONTH(SalesData[[#This Row],[Order Date]])</f>
        <v>2</v>
      </c>
      <c r="F1896" s="6" t="str">
        <f>TEXT(SalesData[[#This Row],[Order Date]],"mmm")</f>
        <v>Feb</v>
      </c>
      <c r="G1896" s="8" t="s">
        <v>54</v>
      </c>
      <c r="H1896" s="8" t="s">
        <v>92</v>
      </c>
      <c r="I1896" s="8" t="s">
        <v>45</v>
      </c>
      <c r="J1896" s="8" t="s">
        <v>24</v>
      </c>
      <c r="K1896" s="8" t="s">
        <v>98</v>
      </c>
      <c r="L1896" s="8" t="s">
        <v>103</v>
      </c>
      <c r="M1896" s="7">
        <v>5</v>
      </c>
      <c r="N1896" s="2">
        <v>51.37</v>
      </c>
      <c r="O1896" s="9">
        <v>0.05</v>
      </c>
      <c r="P1896" s="2">
        <v>21.81</v>
      </c>
      <c r="Q1896" s="2">
        <f t="shared" si="116"/>
        <v>244.00749999999996</v>
      </c>
      <c r="R1896" s="2">
        <f t="shared" si="117"/>
        <v>109.05</v>
      </c>
      <c r="S1896" s="2">
        <f t="shared" si="118"/>
        <v>134.95749999999998</v>
      </c>
      <c r="T1896" s="6">
        <f t="shared" si="119"/>
        <v>0.55308750755612024</v>
      </c>
    </row>
    <row r="1897" spans="1:20" ht="15.6" x14ac:dyDescent="0.3">
      <c r="A1897" s="3" t="s">
        <v>1966</v>
      </c>
      <c r="B1897" s="4">
        <v>46226</v>
      </c>
      <c r="C1897" s="5">
        <f>YEAR(SalesData[[#This Row],[Order Date]])</f>
        <v>2026</v>
      </c>
      <c r="D1897" s="6" t="str">
        <f>"Q"&amp;ROUNDUP(MONTH(SalesData[[#This Row],[Order Date]])/3,0)</f>
        <v>Q3</v>
      </c>
      <c r="E1897" s="7">
        <f>MONTH(SalesData[[#This Row],[Order Date]])</f>
        <v>7</v>
      </c>
      <c r="F1897" s="6" t="str">
        <f>TEXT(SalesData[[#This Row],[Order Date]],"mmm")</f>
        <v>Jul</v>
      </c>
      <c r="G1897" s="8" t="s">
        <v>54</v>
      </c>
      <c r="H1897" s="8" t="s">
        <v>55</v>
      </c>
      <c r="I1897" s="8" t="s">
        <v>48</v>
      </c>
      <c r="J1897" s="8" t="s">
        <v>31</v>
      </c>
      <c r="K1897" s="8" t="s">
        <v>32</v>
      </c>
      <c r="L1897" s="8" t="s">
        <v>46</v>
      </c>
      <c r="M1897" s="7">
        <v>1</v>
      </c>
      <c r="N1897" s="2">
        <v>168.59</v>
      </c>
      <c r="O1897" s="9">
        <v>0.1</v>
      </c>
      <c r="P1897" s="2">
        <v>88.8</v>
      </c>
      <c r="Q1897" s="2">
        <f t="shared" si="116"/>
        <v>151.73099999999999</v>
      </c>
      <c r="R1897" s="2">
        <f t="shared" si="117"/>
        <v>88.8</v>
      </c>
      <c r="S1897" s="2">
        <f t="shared" si="118"/>
        <v>62.930999999999997</v>
      </c>
      <c r="T1897" s="6">
        <f t="shared" si="119"/>
        <v>0.41475374181940405</v>
      </c>
    </row>
    <row r="1898" spans="1:20" ht="15.6" x14ac:dyDescent="0.3">
      <c r="A1898" s="3" t="s">
        <v>1967</v>
      </c>
      <c r="B1898" s="4">
        <v>46051</v>
      </c>
      <c r="C1898" s="5">
        <f>YEAR(SalesData[[#This Row],[Order Date]])</f>
        <v>2026</v>
      </c>
      <c r="D1898" s="6" t="str">
        <f>"Q"&amp;ROUNDUP(MONTH(SalesData[[#This Row],[Order Date]])/3,0)</f>
        <v>Q1</v>
      </c>
      <c r="E1898" s="7">
        <f>MONTH(SalesData[[#This Row],[Order Date]])</f>
        <v>1</v>
      </c>
      <c r="F1898" s="6" t="str">
        <f>TEXT(SalesData[[#This Row],[Order Date]],"mmm")</f>
        <v>Jan</v>
      </c>
      <c r="G1898" s="8" t="s">
        <v>28</v>
      </c>
      <c r="H1898" s="8" t="s">
        <v>35</v>
      </c>
      <c r="I1898" s="8" t="s">
        <v>45</v>
      </c>
      <c r="J1898" s="8" t="s">
        <v>36</v>
      </c>
      <c r="K1898" s="8" t="s">
        <v>32</v>
      </c>
      <c r="L1898" s="8" t="s">
        <v>37</v>
      </c>
      <c r="M1898" s="7">
        <v>12</v>
      </c>
      <c r="N1898" s="2">
        <v>132.21</v>
      </c>
      <c r="O1898" s="9">
        <v>0.1</v>
      </c>
      <c r="P1898" s="2">
        <v>68.95</v>
      </c>
      <c r="Q1898" s="2">
        <f t="shared" si="116"/>
        <v>1427.8679999999999</v>
      </c>
      <c r="R1898" s="2">
        <f t="shared" si="117"/>
        <v>827.40000000000009</v>
      </c>
      <c r="S1898" s="2">
        <f t="shared" si="118"/>
        <v>600.46799999999985</v>
      </c>
      <c r="T1898" s="6">
        <f t="shared" si="119"/>
        <v>0.42053467127213429</v>
      </c>
    </row>
    <row r="1899" spans="1:20" ht="15.6" x14ac:dyDescent="0.3">
      <c r="A1899" s="3" t="s">
        <v>1968</v>
      </c>
      <c r="B1899" s="4">
        <v>46116</v>
      </c>
      <c r="C1899" s="5">
        <f>YEAR(SalesData[[#This Row],[Order Date]])</f>
        <v>2026</v>
      </c>
      <c r="D1899" s="6" t="str">
        <f>"Q"&amp;ROUNDUP(MONTH(SalesData[[#This Row],[Order Date]])/3,0)</f>
        <v>Q2</v>
      </c>
      <c r="E1899" s="7">
        <f>MONTH(SalesData[[#This Row],[Order Date]])</f>
        <v>4</v>
      </c>
      <c r="F1899" s="6" t="str">
        <f>TEXT(SalesData[[#This Row],[Order Date]],"mmm")</f>
        <v>Apr</v>
      </c>
      <c r="G1899" s="8" t="s">
        <v>61</v>
      </c>
      <c r="H1899" s="8" t="s">
        <v>105</v>
      </c>
      <c r="I1899" s="8" t="s">
        <v>23</v>
      </c>
      <c r="J1899" s="8" t="s">
        <v>24</v>
      </c>
      <c r="K1899" s="8" t="s">
        <v>98</v>
      </c>
      <c r="L1899" s="8" t="s">
        <v>99</v>
      </c>
      <c r="M1899" s="7">
        <v>1</v>
      </c>
      <c r="N1899" s="2">
        <v>122.77</v>
      </c>
      <c r="O1899" s="9">
        <v>0.1</v>
      </c>
      <c r="P1899" s="2">
        <v>70.59</v>
      </c>
      <c r="Q1899" s="2">
        <f t="shared" si="116"/>
        <v>110.49299999999999</v>
      </c>
      <c r="R1899" s="2">
        <f t="shared" si="117"/>
        <v>70.59</v>
      </c>
      <c r="S1899" s="2">
        <f t="shared" si="118"/>
        <v>39.902999999999992</v>
      </c>
      <c r="T1899" s="6">
        <f t="shared" si="119"/>
        <v>0.36113599956558329</v>
      </c>
    </row>
    <row r="1900" spans="1:20" ht="15.6" x14ac:dyDescent="0.3">
      <c r="A1900" s="3" t="s">
        <v>1969</v>
      </c>
      <c r="B1900" s="4">
        <v>46183</v>
      </c>
      <c r="C1900" s="5">
        <f>YEAR(SalesData[[#This Row],[Order Date]])</f>
        <v>2026</v>
      </c>
      <c r="D1900" s="6" t="str">
        <f>"Q"&amp;ROUNDUP(MONTH(SalesData[[#This Row],[Order Date]])/3,0)</f>
        <v>Q2</v>
      </c>
      <c r="E1900" s="7">
        <f>MONTH(SalesData[[#This Row],[Order Date]])</f>
        <v>6</v>
      </c>
      <c r="F1900" s="6" t="str">
        <f>TEXT(SalesData[[#This Row],[Order Date]],"mmm")</f>
        <v>Jun</v>
      </c>
      <c r="G1900" s="8" t="s">
        <v>61</v>
      </c>
      <c r="H1900" s="8" t="s">
        <v>108</v>
      </c>
      <c r="I1900" s="8" t="s">
        <v>48</v>
      </c>
      <c r="J1900" s="8" t="s">
        <v>31</v>
      </c>
      <c r="K1900" s="8" t="s">
        <v>32</v>
      </c>
      <c r="L1900" s="8" t="s">
        <v>65</v>
      </c>
      <c r="M1900" s="7">
        <v>1</v>
      </c>
      <c r="N1900" s="2">
        <v>45.59</v>
      </c>
      <c r="O1900" s="9">
        <v>0</v>
      </c>
      <c r="P1900" s="2">
        <v>18.57</v>
      </c>
      <c r="Q1900" s="2">
        <f t="shared" si="116"/>
        <v>45.59</v>
      </c>
      <c r="R1900" s="2">
        <f t="shared" si="117"/>
        <v>18.57</v>
      </c>
      <c r="S1900" s="2">
        <f t="shared" si="118"/>
        <v>27.020000000000003</v>
      </c>
      <c r="T1900" s="6">
        <f t="shared" si="119"/>
        <v>0.59267383198069756</v>
      </c>
    </row>
    <row r="1901" spans="1:20" ht="15.6" x14ac:dyDescent="0.3">
      <c r="A1901" s="3" t="s">
        <v>1970</v>
      </c>
      <c r="B1901" s="4">
        <v>46312</v>
      </c>
      <c r="C1901" s="5">
        <f>YEAR(SalesData[[#This Row],[Order Date]])</f>
        <v>2026</v>
      </c>
      <c r="D1901" s="6" t="str">
        <f>"Q"&amp;ROUNDUP(MONTH(SalesData[[#This Row],[Order Date]])/3,0)</f>
        <v>Q4</v>
      </c>
      <c r="E1901" s="7">
        <f>MONTH(SalesData[[#This Row],[Order Date]])</f>
        <v>10</v>
      </c>
      <c r="F1901" s="6" t="str">
        <f>TEXT(SalesData[[#This Row],[Order Date]],"mmm")</f>
        <v>Oct</v>
      </c>
      <c r="G1901" s="8" t="s">
        <v>54</v>
      </c>
      <c r="H1901" s="8" t="s">
        <v>112</v>
      </c>
      <c r="I1901" s="8" t="s">
        <v>23</v>
      </c>
      <c r="J1901" s="8" t="s">
        <v>24</v>
      </c>
      <c r="K1901" s="8" t="s">
        <v>98</v>
      </c>
      <c r="L1901" s="8" t="s">
        <v>131</v>
      </c>
      <c r="M1901" s="7">
        <v>1</v>
      </c>
      <c r="N1901" s="2">
        <v>40.67</v>
      </c>
      <c r="O1901" s="9">
        <v>0</v>
      </c>
      <c r="P1901" s="2">
        <v>15.09</v>
      </c>
      <c r="Q1901" s="2">
        <f t="shared" si="116"/>
        <v>40.67</v>
      </c>
      <c r="R1901" s="2">
        <f t="shared" si="117"/>
        <v>15.09</v>
      </c>
      <c r="S1901" s="2">
        <f t="shared" si="118"/>
        <v>25.580000000000002</v>
      </c>
      <c r="T1901" s="6">
        <f t="shared" si="119"/>
        <v>0.62896483894762722</v>
      </c>
    </row>
    <row r="1902" spans="1:20" ht="15.6" x14ac:dyDescent="0.3">
      <c r="A1902" s="3" t="s">
        <v>1971</v>
      </c>
      <c r="B1902" s="4">
        <v>46367</v>
      </c>
      <c r="C1902" s="5">
        <f>YEAR(SalesData[[#This Row],[Order Date]])</f>
        <v>2026</v>
      </c>
      <c r="D1902" s="6" t="str">
        <f>"Q"&amp;ROUNDUP(MONTH(SalesData[[#This Row],[Order Date]])/3,0)</f>
        <v>Q4</v>
      </c>
      <c r="E1902" s="7">
        <f>MONTH(SalesData[[#This Row],[Order Date]])</f>
        <v>12</v>
      </c>
      <c r="F1902" s="6" t="str">
        <f>TEXT(SalesData[[#This Row],[Order Date]],"mmm")</f>
        <v>Dec</v>
      </c>
      <c r="G1902" s="8" t="s">
        <v>28</v>
      </c>
      <c r="H1902" s="8" t="s">
        <v>35</v>
      </c>
      <c r="I1902" s="8" t="s">
        <v>23</v>
      </c>
      <c r="J1902" s="8" t="s">
        <v>24</v>
      </c>
      <c r="K1902" s="8" t="s">
        <v>98</v>
      </c>
      <c r="L1902" s="8" t="s">
        <v>131</v>
      </c>
      <c r="M1902" s="7">
        <v>1</v>
      </c>
      <c r="N1902" s="2">
        <v>41.31</v>
      </c>
      <c r="O1902" s="9">
        <v>0.05</v>
      </c>
      <c r="P1902" s="2">
        <v>14.56</v>
      </c>
      <c r="Q1902" s="2">
        <f t="shared" si="116"/>
        <v>39.244500000000002</v>
      </c>
      <c r="R1902" s="2">
        <f t="shared" si="117"/>
        <v>14.56</v>
      </c>
      <c r="S1902" s="2">
        <f t="shared" si="118"/>
        <v>24.6845</v>
      </c>
      <c r="T1902" s="6">
        <f t="shared" si="119"/>
        <v>0.62899259768884808</v>
      </c>
    </row>
    <row r="1903" spans="1:20" ht="15.6" x14ac:dyDescent="0.3">
      <c r="A1903" s="3" t="s">
        <v>1972</v>
      </c>
      <c r="B1903" s="4">
        <v>46197</v>
      </c>
      <c r="C1903" s="5">
        <f>YEAR(SalesData[[#This Row],[Order Date]])</f>
        <v>2026</v>
      </c>
      <c r="D1903" s="6" t="str">
        <f>"Q"&amp;ROUNDUP(MONTH(SalesData[[#This Row],[Order Date]])/3,0)</f>
        <v>Q2</v>
      </c>
      <c r="E1903" s="7">
        <f>MONTH(SalesData[[#This Row],[Order Date]])</f>
        <v>6</v>
      </c>
      <c r="F1903" s="6" t="str">
        <f>TEXT(SalesData[[#This Row],[Order Date]],"mmm")</f>
        <v>Jun</v>
      </c>
      <c r="G1903" s="8" t="s">
        <v>21</v>
      </c>
      <c r="H1903" s="8" t="s">
        <v>89</v>
      </c>
      <c r="I1903" s="8" t="s">
        <v>30</v>
      </c>
      <c r="J1903" s="8" t="s">
        <v>36</v>
      </c>
      <c r="K1903" s="8" t="s">
        <v>51</v>
      </c>
      <c r="L1903" s="8" t="s">
        <v>72</v>
      </c>
      <c r="M1903" s="7">
        <v>1</v>
      </c>
      <c r="N1903" s="2">
        <v>40.33</v>
      </c>
      <c r="O1903" s="9">
        <v>0</v>
      </c>
      <c r="P1903" s="2">
        <v>16.48</v>
      </c>
      <c r="Q1903" s="2">
        <f t="shared" si="116"/>
        <v>40.33</v>
      </c>
      <c r="R1903" s="2">
        <f t="shared" si="117"/>
        <v>16.48</v>
      </c>
      <c r="S1903" s="2">
        <f t="shared" si="118"/>
        <v>23.849999999999998</v>
      </c>
      <c r="T1903" s="6">
        <f t="shared" si="119"/>
        <v>0.59137118770146291</v>
      </c>
    </row>
    <row r="1904" spans="1:20" ht="15.6" x14ac:dyDescent="0.3">
      <c r="A1904" s="3" t="s">
        <v>1973</v>
      </c>
      <c r="B1904" s="4">
        <v>46330</v>
      </c>
      <c r="C1904" s="5">
        <f>YEAR(SalesData[[#This Row],[Order Date]])</f>
        <v>2026</v>
      </c>
      <c r="D1904" s="6" t="str">
        <f>"Q"&amp;ROUNDUP(MONTH(SalesData[[#This Row],[Order Date]])/3,0)</f>
        <v>Q4</v>
      </c>
      <c r="E1904" s="7">
        <f>MONTH(SalesData[[#This Row],[Order Date]])</f>
        <v>11</v>
      </c>
      <c r="F1904" s="6" t="str">
        <f>TEXT(SalesData[[#This Row],[Order Date]],"mmm")</f>
        <v>Nov</v>
      </c>
      <c r="G1904" s="8" t="s">
        <v>21</v>
      </c>
      <c r="H1904" s="8" t="s">
        <v>89</v>
      </c>
      <c r="I1904" s="8" t="s">
        <v>30</v>
      </c>
      <c r="J1904" s="8" t="s">
        <v>36</v>
      </c>
      <c r="K1904" s="8" t="s">
        <v>51</v>
      </c>
      <c r="L1904" s="8" t="s">
        <v>52</v>
      </c>
      <c r="M1904" s="7">
        <v>1</v>
      </c>
      <c r="N1904" s="2">
        <v>50.32</v>
      </c>
      <c r="O1904" s="9">
        <v>0.05</v>
      </c>
      <c r="P1904" s="2">
        <v>22.46</v>
      </c>
      <c r="Q1904" s="2">
        <f t="shared" si="116"/>
        <v>47.803999999999995</v>
      </c>
      <c r="R1904" s="2">
        <f t="shared" si="117"/>
        <v>22.46</v>
      </c>
      <c r="S1904" s="2">
        <f t="shared" si="118"/>
        <v>25.343999999999994</v>
      </c>
      <c r="T1904" s="6">
        <f t="shared" si="119"/>
        <v>0.53016483976236295</v>
      </c>
    </row>
    <row r="1905" spans="1:20" ht="15.6" x14ac:dyDescent="0.3">
      <c r="A1905" s="3" t="s">
        <v>1974</v>
      </c>
      <c r="B1905" s="4">
        <v>46106</v>
      </c>
      <c r="C1905" s="5">
        <f>YEAR(SalesData[[#This Row],[Order Date]])</f>
        <v>2026</v>
      </c>
      <c r="D1905" s="6" t="str">
        <f>"Q"&amp;ROUNDUP(MONTH(SalesData[[#This Row],[Order Date]])/3,0)</f>
        <v>Q1</v>
      </c>
      <c r="E1905" s="7">
        <f>MONTH(SalesData[[#This Row],[Order Date]])</f>
        <v>3</v>
      </c>
      <c r="F1905" s="6" t="str">
        <f>TEXT(SalesData[[#This Row],[Order Date]],"mmm")</f>
        <v>Mar</v>
      </c>
      <c r="G1905" s="8" t="s">
        <v>61</v>
      </c>
      <c r="H1905" s="8" t="s">
        <v>76</v>
      </c>
      <c r="I1905" s="8" t="s">
        <v>30</v>
      </c>
      <c r="J1905" s="8" t="s">
        <v>24</v>
      </c>
      <c r="K1905" s="8" t="s">
        <v>51</v>
      </c>
      <c r="L1905" s="8" t="s">
        <v>72</v>
      </c>
      <c r="M1905" s="7">
        <v>2</v>
      </c>
      <c r="N1905" s="2">
        <v>40.880000000000003</v>
      </c>
      <c r="O1905" s="9">
        <v>0.05</v>
      </c>
      <c r="P1905" s="2">
        <v>16.39</v>
      </c>
      <c r="Q1905" s="2">
        <f t="shared" si="116"/>
        <v>77.671999999999997</v>
      </c>
      <c r="R1905" s="2">
        <f t="shared" si="117"/>
        <v>32.78</v>
      </c>
      <c r="S1905" s="2">
        <f t="shared" si="118"/>
        <v>44.891999999999996</v>
      </c>
      <c r="T1905" s="6">
        <f t="shared" si="119"/>
        <v>0.57796889483983926</v>
      </c>
    </row>
    <row r="1906" spans="1:20" ht="15.6" x14ac:dyDescent="0.3">
      <c r="A1906" s="3" t="s">
        <v>1975</v>
      </c>
      <c r="B1906" s="4">
        <v>46174</v>
      </c>
      <c r="C1906" s="5">
        <f>YEAR(SalesData[[#This Row],[Order Date]])</f>
        <v>2026</v>
      </c>
      <c r="D1906" s="6" t="str">
        <f>"Q"&amp;ROUNDUP(MONTH(SalesData[[#This Row],[Order Date]])/3,0)</f>
        <v>Q2</v>
      </c>
      <c r="E1906" s="7">
        <f>MONTH(SalesData[[#This Row],[Order Date]])</f>
        <v>6</v>
      </c>
      <c r="F1906" s="6" t="str">
        <f>TEXT(SalesData[[#This Row],[Order Date]],"mmm")</f>
        <v>Jun</v>
      </c>
      <c r="G1906" s="8" t="s">
        <v>21</v>
      </c>
      <c r="H1906" s="8" t="s">
        <v>44</v>
      </c>
      <c r="I1906" s="8" t="s">
        <v>23</v>
      </c>
      <c r="J1906" s="8" t="s">
        <v>24</v>
      </c>
      <c r="K1906" s="8" t="s">
        <v>98</v>
      </c>
      <c r="L1906" s="8" t="s">
        <v>122</v>
      </c>
      <c r="M1906" s="7">
        <v>2</v>
      </c>
      <c r="N1906" s="2">
        <v>36.61</v>
      </c>
      <c r="O1906" s="9">
        <v>0</v>
      </c>
      <c r="P1906" s="2">
        <v>14.15</v>
      </c>
      <c r="Q1906" s="2">
        <f t="shared" si="116"/>
        <v>73.22</v>
      </c>
      <c r="R1906" s="2">
        <f t="shared" si="117"/>
        <v>28.3</v>
      </c>
      <c r="S1906" s="2">
        <f t="shared" si="118"/>
        <v>44.92</v>
      </c>
      <c r="T1906" s="6">
        <f t="shared" si="119"/>
        <v>0.61349358098880091</v>
      </c>
    </row>
    <row r="1907" spans="1:20" ht="15.6" x14ac:dyDescent="0.3">
      <c r="A1907" s="3" t="s">
        <v>1976</v>
      </c>
      <c r="B1907" s="4">
        <v>46361</v>
      </c>
      <c r="C1907" s="5">
        <f>YEAR(SalesData[[#This Row],[Order Date]])</f>
        <v>2026</v>
      </c>
      <c r="D1907" s="6" t="str">
        <f>"Q"&amp;ROUNDUP(MONTH(SalesData[[#This Row],[Order Date]])/3,0)</f>
        <v>Q4</v>
      </c>
      <c r="E1907" s="7">
        <f>MONTH(SalesData[[#This Row],[Order Date]])</f>
        <v>12</v>
      </c>
      <c r="F1907" s="6" t="str">
        <f>TEXT(SalesData[[#This Row],[Order Date]],"mmm")</f>
        <v>Dec</v>
      </c>
      <c r="G1907" s="8" t="s">
        <v>61</v>
      </c>
      <c r="H1907" s="8" t="s">
        <v>105</v>
      </c>
      <c r="I1907" s="8" t="s">
        <v>48</v>
      </c>
      <c r="J1907" s="8" t="s">
        <v>31</v>
      </c>
      <c r="K1907" s="8" t="s">
        <v>25</v>
      </c>
      <c r="L1907" s="8" t="s">
        <v>49</v>
      </c>
      <c r="M1907" s="7">
        <v>1</v>
      </c>
      <c r="N1907" s="2">
        <v>71.55</v>
      </c>
      <c r="O1907" s="9">
        <v>0.1</v>
      </c>
      <c r="P1907" s="2">
        <v>32.07</v>
      </c>
      <c r="Q1907" s="2">
        <f t="shared" si="116"/>
        <v>64.394999999999996</v>
      </c>
      <c r="R1907" s="2">
        <f t="shared" si="117"/>
        <v>32.07</v>
      </c>
      <c r="S1907" s="2">
        <f t="shared" si="118"/>
        <v>32.324999999999996</v>
      </c>
      <c r="T1907" s="6">
        <f t="shared" si="119"/>
        <v>0.50197996738877237</v>
      </c>
    </row>
    <row r="1908" spans="1:20" ht="15.6" x14ac:dyDescent="0.3">
      <c r="A1908" s="3" t="s">
        <v>1977</v>
      </c>
      <c r="B1908" s="4">
        <v>46147</v>
      </c>
      <c r="C1908" s="5">
        <f>YEAR(SalesData[[#This Row],[Order Date]])</f>
        <v>2026</v>
      </c>
      <c r="D1908" s="6" t="str">
        <f>"Q"&amp;ROUNDUP(MONTH(SalesData[[#This Row],[Order Date]])/3,0)</f>
        <v>Q2</v>
      </c>
      <c r="E1908" s="7">
        <f>MONTH(SalesData[[#This Row],[Order Date]])</f>
        <v>5</v>
      </c>
      <c r="F1908" s="6" t="str">
        <f>TEXT(SalesData[[#This Row],[Order Date]],"mmm")</f>
        <v>May</v>
      </c>
      <c r="G1908" s="8" t="s">
        <v>54</v>
      </c>
      <c r="H1908" s="8" t="s">
        <v>55</v>
      </c>
      <c r="I1908" s="8" t="s">
        <v>30</v>
      </c>
      <c r="J1908" s="8" t="s">
        <v>31</v>
      </c>
      <c r="K1908" s="8" t="s">
        <v>32</v>
      </c>
      <c r="L1908" s="8" t="s">
        <v>46</v>
      </c>
      <c r="M1908" s="7">
        <v>2</v>
      </c>
      <c r="N1908" s="2">
        <v>165.17</v>
      </c>
      <c r="O1908" s="9">
        <v>0</v>
      </c>
      <c r="P1908" s="2">
        <v>87.78</v>
      </c>
      <c r="Q1908" s="2">
        <f t="shared" si="116"/>
        <v>330.34</v>
      </c>
      <c r="R1908" s="2">
        <f t="shared" si="117"/>
        <v>175.56</v>
      </c>
      <c r="S1908" s="2">
        <f t="shared" si="118"/>
        <v>154.77999999999997</v>
      </c>
      <c r="T1908" s="6">
        <f t="shared" si="119"/>
        <v>0.46854755706242052</v>
      </c>
    </row>
    <row r="1909" spans="1:20" ht="15.6" x14ac:dyDescent="0.3">
      <c r="A1909" s="3" t="s">
        <v>1978</v>
      </c>
      <c r="B1909" s="4">
        <v>46256</v>
      </c>
      <c r="C1909" s="5">
        <f>YEAR(SalesData[[#This Row],[Order Date]])</f>
        <v>2026</v>
      </c>
      <c r="D1909" s="6" t="str">
        <f>"Q"&amp;ROUNDUP(MONTH(SalesData[[#This Row],[Order Date]])/3,0)</f>
        <v>Q3</v>
      </c>
      <c r="E1909" s="7">
        <f>MONTH(SalesData[[#This Row],[Order Date]])</f>
        <v>8</v>
      </c>
      <c r="F1909" s="6" t="str">
        <f>TEXT(SalesData[[#This Row],[Order Date]],"mmm")</f>
        <v>Aug</v>
      </c>
      <c r="G1909" s="8" t="s">
        <v>21</v>
      </c>
      <c r="H1909" s="8" t="s">
        <v>42</v>
      </c>
      <c r="I1909" s="8" t="s">
        <v>30</v>
      </c>
      <c r="J1909" s="8" t="s">
        <v>24</v>
      </c>
      <c r="K1909" s="8" t="s">
        <v>32</v>
      </c>
      <c r="L1909" s="8" t="s">
        <v>33</v>
      </c>
      <c r="M1909" s="7">
        <v>3</v>
      </c>
      <c r="N1909" s="2">
        <v>35.380000000000003</v>
      </c>
      <c r="O1909" s="9">
        <v>0</v>
      </c>
      <c r="P1909" s="2">
        <v>13.91</v>
      </c>
      <c r="Q1909" s="2">
        <f t="shared" si="116"/>
        <v>106.14000000000001</v>
      </c>
      <c r="R1909" s="2">
        <f t="shared" si="117"/>
        <v>41.730000000000004</v>
      </c>
      <c r="S1909" s="2">
        <f t="shared" si="118"/>
        <v>64.410000000000011</v>
      </c>
      <c r="T1909" s="6">
        <f t="shared" si="119"/>
        <v>0.60684002261164505</v>
      </c>
    </row>
    <row r="1910" spans="1:20" ht="15.6" x14ac:dyDescent="0.3">
      <c r="A1910" s="3" t="s">
        <v>1979</v>
      </c>
      <c r="B1910" s="4">
        <v>46309</v>
      </c>
      <c r="C1910" s="5">
        <f>YEAR(SalesData[[#This Row],[Order Date]])</f>
        <v>2026</v>
      </c>
      <c r="D1910" s="6" t="str">
        <f>"Q"&amp;ROUNDUP(MONTH(SalesData[[#This Row],[Order Date]])/3,0)</f>
        <v>Q4</v>
      </c>
      <c r="E1910" s="7">
        <f>MONTH(SalesData[[#This Row],[Order Date]])</f>
        <v>10</v>
      </c>
      <c r="F1910" s="6" t="str">
        <f>TEXT(SalesData[[#This Row],[Order Date]],"mmm")</f>
        <v>Oct</v>
      </c>
      <c r="G1910" s="8" t="s">
        <v>21</v>
      </c>
      <c r="H1910" s="8" t="s">
        <v>22</v>
      </c>
      <c r="I1910" s="8" t="s">
        <v>30</v>
      </c>
      <c r="J1910" s="8" t="s">
        <v>24</v>
      </c>
      <c r="K1910" s="8" t="s">
        <v>32</v>
      </c>
      <c r="L1910" s="8" t="s">
        <v>65</v>
      </c>
      <c r="M1910" s="7">
        <v>1</v>
      </c>
      <c r="N1910" s="2">
        <v>47.38</v>
      </c>
      <c r="O1910" s="9">
        <v>0</v>
      </c>
      <c r="P1910" s="2">
        <v>17.86</v>
      </c>
      <c r="Q1910" s="2">
        <f t="shared" si="116"/>
        <v>47.38</v>
      </c>
      <c r="R1910" s="2">
        <f t="shared" si="117"/>
        <v>17.86</v>
      </c>
      <c r="S1910" s="2">
        <f t="shared" si="118"/>
        <v>29.520000000000003</v>
      </c>
      <c r="T1910" s="6">
        <f t="shared" si="119"/>
        <v>0.62304769945124527</v>
      </c>
    </row>
    <row r="1911" spans="1:20" ht="15.6" x14ac:dyDescent="0.3">
      <c r="A1911" s="3" t="s">
        <v>1980</v>
      </c>
      <c r="B1911" s="4">
        <v>46138</v>
      </c>
      <c r="C1911" s="5">
        <f>YEAR(SalesData[[#This Row],[Order Date]])</f>
        <v>2026</v>
      </c>
      <c r="D1911" s="6" t="str">
        <f>"Q"&amp;ROUNDUP(MONTH(SalesData[[#This Row],[Order Date]])/3,0)</f>
        <v>Q2</v>
      </c>
      <c r="E1911" s="7">
        <f>MONTH(SalesData[[#This Row],[Order Date]])</f>
        <v>4</v>
      </c>
      <c r="F1911" s="6" t="str">
        <f>TEXT(SalesData[[#This Row],[Order Date]],"mmm")</f>
        <v>Apr</v>
      </c>
      <c r="G1911" s="8" t="s">
        <v>21</v>
      </c>
      <c r="H1911" s="8" t="s">
        <v>89</v>
      </c>
      <c r="I1911" s="8" t="s">
        <v>45</v>
      </c>
      <c r="J1911" s="8" t="s">
        <v>36</v>
      </c>
      <c r="K1911" s="8" t="s">
        <v>39</v>
      </c>
      <c r="L1911" s="8" t="s">
        <v>125</v>
      </c>
      <c r="M1911" s="7">
        <v>6</v>
      </c>
      <c r="N1911" s="2">
        <v>337.24</v>
      </c>
      <c r="O1911" s="9">
        <v>0.05</v>
      </c>
      <c r="P1911" s="2">
        <v>198.63</v>
      </c>
      <c r="Q1911" s="2">
        <f t="shared" si="116"/>
        <v>1922.268</v>
      </c>
      <c r="R1911" s="2">
        <f t="shared" si="117"/>
        <v>1191.78</v>
      </c>
      <c r="S1911" s="2">
        <f t="shared" si="118"/>
        <v>730.48800000000006</v>
      </c>
      <c r="T1911" s="6">
        <f t="shared" si="119"/>
        <v>0.38001360892445801</v>
      </c>
    </row>
    <row r="1912" spans="1:20" ht="15.6" x14ac:dyDescent="0.3">
      <c r="A1912" s="3" t="s">
        <v>1981</v>
      </c>
      <c r="B1912" s="4">
        <v>46331</v>
      </c>
      <c r="C1912" s="5">
        <f>YEAR(SalesData[[#This Row],[Order Date]])</f>
        <v>2026</v>
      </c>
      <c r="D1912" s="6" t="str">
        <f>"Q"&amp;ROUNDUP(MONTH(SalesData[[#This Row],[Order Date]])/3,0)</f>
        <v>Q4</v>
      </c>
      <c r="E1912" s="7">
        <f>MONTH(SalesData[[#This Row],[Order Date]])</f>
        <v>11</v>
      </c>
      <c r="F1912" s="6" t="str">
        <f>TEXT(SalesData[[#This Row],[Order Date]],"mmm")</f>
        <v>Nov</v>
      </c>
      <c r="G1912" s="8" t="s">
        <v>61</v>
      </c>
      <c r="H1912" s="8" t="s">
        <v>69</v>
      </c>
      <c r="I1912" s="8" t="s">
        <v>23</v>
      </c>
      <c r="J1912" s="8" t="s">
        <v>31</v>
      </c>
      <c r="K1912" s="8" t="s">
        <v>32</v>
      </c>
      <c r="L1912" s="8" t="s">
        <v>33</v>
      </c>
      <c r="M1912" s="7">
        <v>1</v>
      </c>
      <c r="N1912" s="2">
        <v>35.630000000000003</v>
      </c>
      <c r="O1912" s="9">
        <v>0</v>
      </c>
      <c r="P1912" s="2">
        <v>13.47</v>
      </c>
      <c r="Q1912" s="2">
        <f t="shared" si="116"/>
        <v>35.630000000000003</v>
      </c>
      <c r="R1912" s="2">
        <f t="shared" si="117"/>
        <v>13.47</v>
      </c>
      <c r="S1912" s="2">
        <f t="shared" si="118"/>
        <v>22.160000000000004</v>
      </c>
      <c r="T1912" s="6">
        <f t="shared" si="119"/>
        <v>0.62194779680044909</v>
      </c>
    </row>
    <row r="1913" spans="1:20" ht="15.6" x14ac:dyDescent="0.3">
      <c r="A1913" s="3" t="s">
        <v>1982</v>
      </c>
      <c r="B1913" s="4">
        <v>46161</v>
      </c>
      <c r="C1913" s="5">
        <f>YEAR(SalesData[[#This Row],[Order Date]])</f>
        <v>2026</v>
      </c>
      <c r="D1913" s="6" t="str">
        <f>"Q"&amp;ROUNDUP(MONTH(SalesData[[#This Row],[Order Date]])/3,0)</f>
        <v>Q2</v>
      </c>
      <c r="E1913" s="7">
        <f>MONTH(SalesData[[#This Row],[Order Date]])</f>
        <v>5</v>
      </c>
      <c r="F1913" s="6" t="str">
        <f>TEXT(SalesData[[#This Row],[Order Date]],"mmm")</f>
        <v>May</v>
      </c>
      <c r="G1913" s="8" t="s">
        <v>61</v>
      </c>
      <c r="H1913" s="8" t="s">
        <v>69</v>
      </c>
      <c r="I1913" s="8" t="s">
        <v>48</v>
      </c>
      <c r="J1913" s="8" t="s">
        <v>24</v>
      </c>
      <c r="K1913" s="8" t="s">
        <v>25</v>
      </c>
      <c r="L1913" s="8" t="s">
        <v>70</v>
      </c>
      <c r="M1913" s="7">
        <v>1</v>
      </c>
      <c r="N1913" s="2">
        <v>143.52000000000001</v>
      </c>
      <c r="O1913" s="9">
        <v>0</v>
      </c>
      <c r="P1913" s="2">
        <v>81.040000000000006</v>
      </c>
      <c r="Q1913" s="2">
        <f t="shared" si="116"/>
        <v>143.52000000000001</v>
      </c>
      <c r="R1913" s="2">
        <f t="shared" si="117"/>
        <v>81.040000000000006</v>
      </c>
      <c r="S1913" s="2">
        <f t="shared" si="118"/>
        <v>62.480000000000004</v>
      </c>
      <c r="T1913" s="6">
        <f t="shared" si="119"/>
        <v>0.435340022296544</v>
      </c>
    </row>
    <row r="1914" spans="1:20" ht="15.6" x14ac:dyDescent="0.3">
      <c r="A1914" s="3" t="s">
        <v>1983</v>
      </c>
      <c r="B1914" s="4">
        <v>46222</v>
      </c>
      <c r="C1914" s="5">
        <f>YEAR(SalesData[[#This Row],[Order Date]])</f>
        <v>2026</v>
      </c>
      <c r="D1914" s="6" t="str">
        <f>"Q"&amp;ROUNDUP(MONTH(SalesData[[#This Row],[Order Date]])/3,0)</f>
        <v>Q3</v>
      </c>
      <c r="E1914" s="7">
        <f>MONTH(SalesData[[#This Row],[Order Date]])</f>
        <v>7</v>
      </c>
      <c r="F1914" s="6" t="str">
        <f>TEXT(SalesData[[#This Row],[Order Date]],"mmm")</f>
        <v>Jul</v>
      </c>
      <c r="G1914" s="8" t="s">
        <v>54</v>
      </c>
      <c r="H1914" s="8" t="s">
        <v>57</v>
      </c>
      <c r="I1914" s="8" t="s">
        <v>30</v>
      </c>
      <c r="J1914" s="8" t="s">
        <v>24</v>
      </c>
      <c r="K1914" s="8" t="s">
        <v>25</v>
      </c>
      <c r="L1914" s="8" t="s">
        <v>70</v>
      </c>
      <c r="M1914" s="7">
        <v>4</v>
      </c>
      <c r="N1914" s="2">
        <v>145.18</v>
      </c>
      <c r="O1914" s="9">
        <v>0</v>
      </c>
      <c r="P1914" s="2">
        <v>79.540000000000006</v>
      </c>
      <c r="Q1914" s="2">
        <f t="shared" si="116"/>
        <v>580.72</v>
      </c>
      <c r="R1914" s="2">
        <f t="shared" si="117"/>
        <v>318.16000000000003</v>
      </c>
      <c r="S1914" s="2">
        <f t="shared" si="118"/>
        <v>262.56</v>
      </c>
      <c r="T1914" s="6">
        <f t="shared" si="119"/>
        <v>0.45212839234054275</v>
      </c>
    </row>
    <row r="1915" spans="1:20" ht="15.6" x14ac:dyDescent="0.3">
      <c r="A1915" s="3" t="s">
        <v>1984</v>
      </c>
      <c r="B1915" s="4">
        <v>46228</v>
      </c>
      <c r="C1915" s="5">
        <f>YEAR(SalesData[[#This Row],[Order Date]])</f>
        <v>2026</v>
      </c>
      <c r="D1915" s="6" t="str">
        <f>"Q"&amp;ROUNDUP(MONTH(SalesData[[#This Row],[Order Date]])/3,0)</f>
        <v>Q3</v>
      </c>
      <c r="E1915" s="7">
        <f>MONTH(SalesData[[#This Row],[Order Date]])</f>
        <v>7</v>
      </c>
      <c r="F1915" s="6" t="str">
        <f>TEXT(SalesData[[#This Row],[Order Date]],"mmm")</f>
        <v>Jul</v>
      </c>
      <c r="G1915" s="8" t="s">
        <v>21</v>
      </c>
      <c r="H1915" s="8" t="s">
        <v>42</v>
      </c>
      <c r="I1915" s="8" t="s">
        <v>30</v>
      </c>
      <c r="J1915" s="8" t="s">
        <v>24</v>
      </c>
      <c r="K1915" s="8" t="s">
        <v>32</v>
      </c>
      <c r="L1915" s="8" t="s">
        <v>46</v>
      </c>
      <c r="M1915" s="7">
        <v>2</v>
      </c>
      <c r="N1915" s="2">
        <v>164.58</v>
      </c>
      <c r="O1915" s="9">
        <v>0.1</v>
      </c>
      <c r="P1915" s="2">
        <v>86.55</v>
      </c>
      <c r="Q1915" s="2">
        <f t="shared" si="116"/>
        <v>296.24400000000003</v>
      </c>
      <c r="R1915" s="2">
        <f t="shared" si="117"/>
        <v>173.1</v>
      </c>
      <c r="S1915" s="2">
        <f t="shared" si="118"/>
        <v>123.14400000000003</v>
      </c>
      <c r="T1915" s="6">
        <f t="shared" si="119"/>
        <v>0.41568436829100341</v>
      </c>
    </row>
    <row r="1916" spans="1:20" ht="15.6" x14ac:dyDescent="0.3">
      <c r="A1916" s="3" t="s">
        <v>1985</v>
      </c>
      <c r="B1916" s="4">
        <v>46300</v>
      </c>
      <c r="C1916" s="5">
        <f>YEAR(SalesData[[#This Row],[Order Date]])</f>
        <v>2026</v>
      </c>
      <c r="D1916" s="6" t="str">
        <f>"Q"&amp;ROUNDUP(MONTH(SalesData[[#This Row],[Order Date]])/3,0)</f>
        <v>Q4</v>
      </c>
      <c r="E1916" s="7">
        <f>MONTH(SalesData[[#This Row],[Order Date]])</f>
        <v>10</v>
      </c>
      <c r="F1916" s="6" t="str">
        <f>TEXT(SalesData[[#This Row],[Order Date]],"mmm")</f>
        <v>Oct</v>
      </c>
      <c r="G1916" s="8" t="s">
        <v>28</v>
      </c>
      <c r="H1916" s="8" t="s">
        <v>86</v>
      </c>
      <c r="I1916" s="8" t="s">
        <v>48</v>
      </c>
      <c r="J1916" s="8" t="s">
        <v>31</v>
      </c>
      <c r="K1916" s="8" t="s">
        <v>25</v>
      </c>
      <c r="L1916" s="8" t="s">
        <v>70</v>
      </c>
      <c r="M1916" s="7">
        <v>1</v>
      </c>
      <c r="N1916" s="2">
        <v>143.16999999999999</v>
      </c>
      <c r="O1916" s="9">
        <v>0.05</v>
      </c>
      <c r="P1916" s="2">
        <v>81.290000000000006</v>
      </c>
      <c r="Q1916" s="2">
        <f t="shared" si="116"/>
        <v>136.01149999999998</v>
      </c>
      <c r="R1916" s="2">
        <f t="shared" si="117"/>
        <v>81.290000000000006</v>
      </c>
      <c r="S1916" s="2">
        <f t="shared" si="118"/>
        <v>54.721499999999978</v>
      </c>
      <c r="T1916" s="6">
        <f t="shared" si="119"/>
        <v>0.40232995004098904</v>
      </c>
    </row>
    <row r="1917" spans="1:20" ht="15.6" x14ac:dyDescent="0.3">
      <c r="A1917" s="3" t="s">
        <v>1986</v>
      </c>
      <c r="B1917" s="4">
        <v>46225</v>
      </c>
      <c r="C1917" s="5">
        <f>YEAR(SalesData[[#This Row],[Order Date]])</f>
        <v>2026</v>
      </c>
      <c r="D1917" s="6" t="str">
        <f>"Q"&amp;ROUNDUP(MONTH(SalesData[[#This Row],[Order Date]])/3,0)</f>
        <v>Q3</v>
      </c>
      <c r="E1917" s="7">
        <f>MONTH(SalesData[[#This Row],[Order Date]])</f>
        <v>7</v>
      </c>
      <c r="F1917" s="6" t="str">
        <f>TEXT(SalesData[[#This Row],[Order Date]],"mmm")</f>
        <v>Jul</v>
      </c>
      <c r="G1917" s="8" t="s">
        <v>54</v>
      </c>
      <c r="H1917" s="8" t="s">
        <v>112</v>
      </c>
      <c r="I1917" s="8" t="s">
        <v>23</v>
      </c>
      <c r="J1917" s="8" t="s">
        <v>24</v>
      </c>
      <c r="K1917" s="8" t="s">
        <v>32</v>
      </c>
      <c r="L1917" s="8" t="s">
        <v>65</v>
      </c>
      <c r="M1917" s="7">
        <v>1</v>
      </c>
      <c r="N1917" s="2">
        <v>47.62</v>
      </c>
      <c r="O1917" s="9">
        <v>0</v>
      </c>
      <c r="P1917" s="2">
        <v>17.82</v>
      </c>
      <c r="Q1917" s="2">
        <f t="shared" si="116"/>
        <v>47.62</v>
      </c>
      <c r="R1917" s="2">
        <f t="shared" si="117"/>
        <v>17.82</v>
      </c>
      <c r="S1917" s="2">
        <f t="shared" si="118"/>
        <v>29.799999999999997</v>
      </c>
      <c r="T1917" s="6">
        <f t="shared" si="119"/>
        <v>0.62578748425031494</v>
      </c>
    </row>
    <row r="1918" spans="1:20" ht="15.6" x14ac:dyDescent="0.3">
      <c r="A1918" s="3" t="s">
        <v>1987</v>
      </c>
      <c r="B1918" s="4">
        <v>46238</v>
      </c>
      <c r="C1918" s="5">
        <f>YEAR(SalesData[[#This Row],[Order Date]])</f>
        <v>2026</v>
      </c>
      <c r="D1918" s="6" t="str">
        <f>"Q"&amp;ROUNDUP(MONTH(SalesData[[#This Row],[Order Date]])/3,0)</f>
        <v>Q3</v>
      </c>
      <c r="E1918" s="7">
        <f>MONTH(SalesData[[#This Row],[Order Date]])</f>
        <v>8</v>
      </c>
      <c r="F1918" s="6" t="str">
        <f>TEXT(SalesData[[#This Row],[Order Date]],"mmm")</f>
        <v>Aug</v>
      </c>
      <c r="G1918" s="8" t="s">
        <v>61</v>
      </c>
      <c r="H1918" s="8" t="s">
        <v>105</v>
      </c>
      <c r="I1918" s="8" t="s">
        <v>30</v>
      </c>
      <c r="J1918" s="8" t="s">
        <v>31</v>
      </c>
      <c r="K1918" s="8" t="s">
        <v>39</v>
      </c>
      <c r="L1918" s="8" t="s">
        <v>125</v>
      </c>
      <c r="M1918" s="7">
        <v>1</v>
      </c>
      <c r="N1918" s="2">
        <v>340.66</v>
      </c>
      <c r="O1918" s="9">
        <v>0.05</v>
      </c>
      <c r="P1918" s="2">
        <v>194.13</v>
      </c>
      <c r="Q1918" s="2">
        <f t="shared" si="116"/>
        <v>323.62700000000001</v>
      </c>
      <c r="R1918" s="2">
        <f t="shared" si="117"/>
        <v>194.13</v>
      </c>
      <c r="S1918" s="2">
        <f t="shared" si="118"/>
        <v>129.49700000000001</v>
      </c>
      <c r="T1918" s="6">
        <f t="shared" si="119"/>
        <v>0.40014275693931595</v>
      </c>
    </row>
    <row r="1919" spans="1:20" ht="15.6" x14ac:dyDescent="0.3">
      <c r="A1919" s="3" t="s">
        <v>1988</v>
      </c>
      <c r="B1919" s="4">
        <v>46194</v>
      </c>
      <c r="C1919" s="5">
        <f>YEAR(SalesData[[#This Row],[Order Date]])</f>
        <v>2026</v>
      </c>
      <c r="D1919" s="6" t="str">
        <f>"Q"&amp;ROUNDUP(MONTH(SalesData[[#This Row],[Order Date]])/3,0)</f>
        <v>Q2</v>
      </c>
      <c r="E1919" s="7">
        <f>MONTH(SalesData[[#This Row],[Order Date]])</f>
        <v>6</v>
      </c>
      <c r="F1919" s="6" t="str">
        <f>TEXT(SalesData[[#This Row],[Order Date]],"mmm")</f>
        <v>Jun</v>
      </c>
      <c r="G1919" s="8" t="s">
        <v>61</v>
      </c>
      <c r="H1919" s="8" t="s">
        <v>105</v>
      </c>
      <c r="I1919" s="8" t="s">
        <v>48</v>
      </c>
      <c r="J1919" s="8" t="s">
        <v>31</v>
      </c>
      <c r="K1919" s="8" t="s">
        <v>32</v>
      </c>
      <c r="L1919" s="8" t="s">
        <v>37</v>
      </c>
      <c r="M1919" s="7">
        <v>1</v>
      </c>
      <c r="N1919" s="2">
        <v>132.49</v>
      </c>
      <c r="O1919" s="9">
        <v>0</v>
      </c>
      <c r="P1919" s="2">
        <v>67.09</v>
      </c>
      <c r="Q1919" s="2">
        <f t="shared" si="116"/>
        <v>132.49</v>
      </c>
      <c r="R1919" s="2">
        <f t="shared" si="117"/>
        <v>67.09</v>
      </c>
      <c r="S1919" s="2">
        <f t="shared" si="118"/>
        <v>65.400000000000006</v>
      </c>
      <c r="T1919" s="6">
        <f t="shared" si="119"/>
        <v>0.49362216016303118</v>
      </c>
    </row>
    <row r="1920" spans="1:20" ht="15.6" x14ac:dyDescent="0.3">
      <c r="A1920" s="3" t="s">
        <v>1989</v>
      </c>
      <c r="B1920" s="4">
        <v>46263</v>
      </c>
      <c r="C1920" s="5">
        <f>YEAR(SalesData[[#This Row],[Order Date]])</f>
        <v>2026</v>
      </c>
      <c r="D1920" s="6" t="str">
        <f>"Q"&amp;ROUNDUP(MONTH(SalesData[[#This Row],[Order Date]])/3,0)</f>
        <v>Q3</v>
      </c>
      <c r="E1920" s="7">
        <f>MONTH(SalesData[[#This Row],[Order Date]])</f>
        <v>8</v>
      </c>
      <c r="F1920" s="6" t="str">
        <f>TEXT(SalesData[[#This Row],[Order Date]],"mmm")</f>
        <v>Aug</v>
      </c>
      <c r="G1920" s="8" t="s">
        <v>21</v>
      </c>
      <c r="H1920" s="8" t="s">
        <v>89</v>
      </c>
      <c r="I1920" s="8" t="s">
        <v>30</v>
      </c>
      <c r="J1920" s="8" t="s">
        <v>24</v>
      </c>
      <c r="K1920" s="8" t="s">
        <v>32</v>
      </c>
      <c r="L1920" s="8" t="s">
        <v>33</v>
      </c>
      <c r="M1920" s="7">
        <v>2</v>
      </c>
      <c r="N1920" s="2">
        <v>35.6</v>
      </c>
      <c r="O1920" s="9">
        <v>0.15</v>
      </c>
      <c r="P1920" s="2">
        <v>13.67</v>
      </c>
      <c r="Q1920" s="2">
        <f t="shared" si="116"/>
        <v>60.52</v>
      </c>
      <c r="R1920" s="2">
        <f t="shared" si="117"/>
        <v>27.34</v>
      </c>
      <c r="S1920" s="2">
        <f t="shared" si="118"/>
        <v>33.180000000000007</v>
      </c>
      <c r="T1920" s="6">
        <f t="shared" si="119"/>
        <v>0.54824851288830145</v>
      </c>
    </row>
    <row r="1921" spans="1:20" ht="15.6" x14ac:dyDescent="0.3">
      <c r="A1921" s="3" t="s">
        <v>1990</v>
      </c>
      <c r="B1921" s="4">
        <v>46380</v>
      </c>
      <c r="C1921" s="5">
        <f>YEAR(SalesData[[#This Row],[Order Date]])</f>
        <v>2026</v>
      </c>
      <c r="D1921" s="6" t="str">
        <f>"Q"&amp;ROUNDUP(MONTH(SalesData[[#This Row],[Order Date]])/3,0)</f>
        <v>Q4</v>
      </c>
      <c r="E1921" s="7">
        <f>MONTH(SalesData[[#This Row],[Order Date]])</f>
        <v>12</v>
      </c>
      <c r="F1921" s="6" t="str">
        <f>TEXT(SalesData[[#This Row],[Order Date]],"mmm")</f>
        <v>Dec</v>
      </c>
      <c r="G1921" s="8" t="s">
        <v>21</v>
      </c>
      <c r="H1921" s="8" t="s">
        <v>44</v>
      </c>
      <c r="I1921" s="8" t="s">
        <v>30</v>
      </c>
      <c r="J1921" s="8" t="s">
        <v>31</v>
      </c>
      <c r="K1921" s="8" t="s">
        <v>32</v>
      </c>
      <c r="L1921" s="8" t="s">
        <v>65</v>
      </c>
      <c r="M1921" s="7">
        <v>2</v>
      </c>
      <c r="N1921" s="2">
        <v>47.38</v>
      </c>
      <c r="O1921" s="9">
        <v>0.05</v>
      </c>
      <c r="P1921" s="2">
        <v>18.850000000000001</v>
      </c>
      <c r="Q1921" s="2">
        <f t="shared" si="116"/>
        <v>90.022000000000006</v>
      </c>
      <c r="R1921" s="2">
        <f t="shared" si="117"/>
        <v>37.700000000000003</v>
      </c>
      <c r="S1921" s="2">
        <f t="shared" si="118"/>
        <v>52.322000000000003</v>
      </c>
      <c r="T1921" s="6">
        <f t="shared" si="119"/>
        <v>0.58121348114905247</v>
      </c>
    </row>
    <row r="1922" spans="1:20" ht="15.6" x14ac:dyDescent="0.3">
      <c r="A1922" s="3" t="s">
        <v>1991</v>
      </c>
      <c r="B1922" s="4">
        <v>46283</v>
      </c>
      <c r="C1922" s="5">
        <f>YEAR(SalesData[[#This Row],[Order Date]])</f>
        <v>2026</v>
      </c>
      <c r="D1922" s="6" t="str">
        <f>"Q"&amp;ROUNDUP(MONTH(SalesData[[#This Row],[Order Date]])/3,0)</f>
        <v>Q3</v>
      </c>
      <c r="E1922" s="7">
        <f>MONTH(SalesData[[#This Row],[Order Date]])</f>
        <v>9</v>
      </c>
      <c r="F1922" s="6" t="str">
        <f>TEXT(SalesData[[#This Row],[Order Date]],"mmm")</f>
        <v>Sep</v>
      </c>
      <c r="G1922" s="8" t="s">
        <v>54</v>
      </c>
      <c r="H1922" s="8" t="s">
        <v>57</v>
      </c>
      <c r="I1922" s="8" t="s">
        <v>48</v>
      </c>
      <c r="J1922" s="8" t="s">
        <v>24</v>
      </c>
      <c r="K1922" s="8" t="s">
        <v>39</v>
      </c>
      <c r="L1922" s="8" t="s">
        <v>67</v>
      </c>
      <c r="M1922" s="7">
        <v>2</v>
      </c>
      <c r="N1922" s="2">
        <v>121.37</v>
      </c>
      <c r="O1922" s="9">
        <v>0.05</v>
      </c>
      <c r="P1922" s="2">
        <v>60.13</v>
      </c>
      <c r="Q1922" s="2">
        <f t="shared" si="116"/>
        <v>230.60300000000001</v>
      </c>
      <c r="R1922" s="2">
        <f t="shared" si="117"/>
        <v>120.26</v>
      </c>
      <c r="S1922" s="2">
        <f t="shared" si="118"/>
        <v>110.343</v>
      </c>
      <c r="T1922" s="6">
        <f t="shared" si="119"/>
        <v>0.47849767782726155</v>
      </c>
    </row>
    <row r="1923" spans="1:20" ht="15.6" x14ac:dyDescent="0.3">
      <c r="A1923" s="3" t="s">
        <v>1992</v>
      </c>
      <c r="B1923" s="4">
        <v>46121</v>
      </c>
      <c r="C1923" s="5">
        <f>YEAR(SalesData[[#This Row],[Order Date]])</f>
        <v>2026</v>
      </c>
      <c r="D1923" s="6" t="str">
        <f>"Q"&amp;ROUNDUP(MONTH(SalesData[[#This Row],[Order Date]])/3,0)</f>
        <v>Q2</v>
      </c>
      <c r="E1923" s="7">
        <f>MONTH(SalesData[[#This Row],[Order Date]])</f>
        <v>4</v>
      </c>
      <c r="F1923" s="6" t="str">
        <f>TEXT(SalesData[[#This Row],[Order Date]],"mmm")</f>
        <v>Apr</v>
      </c>
      <c r="G1923" s="8" t="s">
        <v>61</v>
      </c>
      <c r="H1923" s="8" t="s">
        <v>69</v>
      </c>
      <c r="I1923" s="8" t="s">
        <v>23</v>
      </c>
      <c r="J1923" s="8" t="s">
        <v>36</v>
      </c>
      <c r="K1923" s="8" t="s">
        <v>39</v>
      </c>
      <c r="L1923" s="8" t="s">
        <v>67</v>
      </c>
      <c r="M1923" s="7">
        <v>3</v>
      </c>
      <c r="N1923" s="2">
        <v>121.56</v>
      </c>
      <c r="O1923" s="9">
        <v>0.15</v>
      </c>
      <c r="P1923" s="2">
        <v>61.31</v>
      </c>
      <c r="Q1923" s="2">
        <f t="shared" si="116"/>
        <v>309.97800000000001</v>
      </c>
      <c r="R1923" s="2">
        <f t="shared" si="117"/>
        <v>183.93</v>
      </c>
      <c r="S1923" s="2">
        <f t="shared" si="118"/>
        <v>126.048</v>
      </c>
      <c r="T1923" s="6">
        <f t="shared" si="119"/>
        <v>0.40663530960261696</v>
      </c>
    </row>
    <row r="1924" spans="1:20" ht="15.6" x14ac:dyDescent="0.3">
      <c r="A1924" s="3" t="s">
        <v>1993</v>
      </c>
      <c r="B1924" s="4">
        <v>46273</v>
      </c>
      <c r="C1924" s="5">
        <f>YEAR(SalesData[[#This Row],[Order Date]])</f>
        <v>2026</v>
      </c>
      <c r="D1924" s="6" t="str">
        <f>"Q"&amp;ROUNDUP(MONTH(SalesData[[#This Row],[Order Date]])/3,0)</f>
        <v>Q3</v>
      </c>
      <c r="E1924" s="7">
        <f>MONTH(SalesData[[#This Row],[Order Date]])</f>
        <v>9</v>
      </c>
      <c r="F1924" s="6" t="str">
        <f>TEXT(SalesData[[#This Row],[Order Date]],"mmm")</f>
        <v>Sep</v>
      </c>
      <c r="G1924" s="8" t="s">
        <v>28</v>
      </c>
      <c r="H1924" s="8" t="s">
        <v>35</v>
      </c>
      <c r="I1924" s="8" t="s">
        <v>30</v>
      </c>
      <c r="J1924" s="8" t="s">
        <v>24</v>
      </c>
      <c r="K1924" s="8" t="s">
        <v>39</v>
      </c>
      <c r="L1924" s="8" t="s">
        <v>125</v>
      </c>
      <c r="M1924" s="7">
        <v>2</v>
      </c>
      <c r="N1924" s="2">
        <v>345.33</v>
      </c>
      <c r="O1924" s="9">
        <v>0</v>
      </c>
      <c r="P1924" s="2">
        <v>198.22</v>
      </c>
      <c r="Q1924" s="2">
        <f t="shared" ref="Q1924:Q1987" si="120">M1924*N1924*(1-O1924)</f>
        <v>690.66</v>
      </c>
      <c r="R1924" s="2">
        <f t="shared" ref="R1924:R1987" si="121">M1924*P1924</f>
        <v>396.44</v>
      </c>
      <c r="S1924" s="2">
        <f t="shared" ref="S1924:S1987" si="122">Q1924-R1924</f>
        <v>294.21999999999997</v>
      </c>
      <c r="T1924" s="6">
        <f t="shared" ref="T1924:T1987" si="123">IFERROR(S1924/Q1924,0)</f>
        <v>0.42599832044710856</v>
      </c>
    </row>
    <row r="1925" spans="1:20" ht="15.6" x14ac:dyDescent="0.3">
      <c r="A1925" s="3" t="s">
        <v>1994</v>
      </c>
      <c r="B1925" s="4">
        <v>46331</v>
      </c>
      <c r="C1925" s="5">
        <f>YEAR(SalesData[[#This Row],[Order Date]])</f>
        <v>2026</v>
      </c>
      <c r="D1925" s="6" t="str">
        <f>"Q"&amp;ROUNDUP(MONTH(SalesData[[#This Row],[Order Date]])/3,0)</f>
        <v>Q4</v>
      </c>
      <c r="E1925" s="7">
        <f>MONTH(SalesData[[#This Row],[Order Date]])</f>
        <v>11</v>
      </c>
      <c r="F1925" s="6" t="str">
        <f>TEXT(SalesData[[#This Row],[Order Date]],"mmm")</f>
        <v>Nov</v>
      </c>
      <c r="G1925" s="8" t="s">
        <v>28</v>
      </c>
      <c r="H1925" s="8" t="s">
        <v>86</v>
      </c>
      <c r="I1925" s="8" t="s">
        <v>30</v>
      </c>
      <c r="J1925" s="8" t="s">
        <v>36</v>
      </c>
      <c r="K1925" s="8" t="s">
        <v>25</v>
      </c>
      <c r="L1925" s="8" t="s">
        <v>49</v>
      </c>
      <c r="M1925" s="7">
        <v>3</v>
      </c>
      <c r="N1925" s="2">
        <v>73.010000000000005</v>
      </c>
      <c r="O1925" s="9">
        <v>0.15</v>
      </c>
      <c r="P1925" s="2">
        <v>32.49</v>
      </c>
      <c r="Q1925" s="2">
        <f t="shared" si="120"/>
        <v>186.17550000000003</v>
      </c>
      <c r="R1925" s="2">
        <f t="shared" si="121"/>
        <v>97.47</v>
      </c>
      <c r="S1925" s="2">
        <f t="shared" si="122"/>
        <v>88.705500000000029</v>
      </c>
      <c r="T1925" s="6">
        <f t="shared" si="123"/>
        <v>0.47646172562984934</v>
      </c>
    </row>
    <row r="1926" spans="1:20" ht="15.6" x14ac:dyDescent="0.3">
      <c r="A1926" s="3" t="s">
        <v>1995</v>
      </c>
      <c r="B1926" s="4">
        <v>46295</v>
      </c>
      <c r="C1926" s="5">
        <f>YEAR(SalesData[[#This Row],[Order Date]])</f>
        <v>2026</v>
      </c>
      <c r="D1926" s="6" t="str">
        <f>"Q"&amp;ROUNDUP(MONTH(SalesData[[#This Row],[Order Date]])/3,0)</f>
        <v>Q3</v>
      </c>
      <c r="E1926" s="7">
        <f>MONTH(SalesData[[#This Row],[Order Date]])</f>
        <v>9</v>
      </c>
      <c r="F1926" s="6" t="str">
        <f>TEXT(SalesData[[#This Row],[Order Date]],"mmm")</f>
        <v>Sep</v>
      </c>
      <c r="G1926" s="8" t="s">
        <v>21</v>
      </c>
      <c r="H1926" s="8" t="s">
        <v>42</v>
      </c>
      <c r="I1926" s="8" t="s">
        <v>48</v>
      </c>
      <c r="J1926" s="8" t="s">
        <v>24</v>
      </c>
      <c r="K1926" s="8" t="s">
        <v>51</v>
      </c>
      <c r="L1926" s="8" t="s">
        <v>95</v>
      </c>
      <c r="M1926" s="7">
        <v>1</v>
      </c>
      <c r="N1926" s="2">
        <v>81.06</v>
      </c>
      <c r="O1926" s="9">
        <v>0.05</v>
      </c>
      <c r="P1926" s="2">
        <v>43.54</v>
      </c>
      <c r="Q1926" s="2">
        <f t="shared" si="120"/>
        <v>77.007000000000005</v>
      </c>
      <c r="R1926" s="2">
        <f t="shared" si="121"/>
        <v>43.54</v>
      </c>
      <c r="S1926" s="2">
        <f t="shared" si="122"/>
        <v>33.467000000000006</v>
      </c>
      <c r="T1926" s="6">
        <f t="shared" si="123"/>
        <v>0.434596854831379</v>
      </c>
    </row>
    <row r="1927" spans="1:20" ht="15.6" x14ac:dyDescent="0.3">
      <c r="A1927" s="3" t="s">
        <v>1996</v>
      </c>
      <c r="B1927" s="4">
        <v>46227</v>
      </c>
      <c r="C1927" s="5">
        <f>YEAR(SalesData[[#This Row],[Order Date]])</f>
        <v>2026</v>
      </c>
      <c r="D1927" s="6" t="str">
        <f>"Q"&amp;ROUNDUP(MONTH(SalesData[[#This Row],[Order Date]])/3,0)</f>
        <v>Q3</v>
      </c>
      <c r="E1927" s="7">
        <f>MONTH(SalesData[[#This Row],[Order Date]])</f>
        <v>7</v>
      </c>
      <c r="F1927" s="6" t="str">
        <f>TEXT(SalesData[[#This Row],[Order Date]],"mmm")</f>
        <v>Jul</v>
      </c>
      <c r="G1927" s="8" t="s">
        <v>28</v>
      </c>
      <c r="H1927" s="8" t="s">
        <v>29</v>
      </c>
      <c r="I1927" s="8" t="s">
        <v>30</v>
      </c>
      <c r="J1927" s="8" t="s">
        <v>24</v>
      </c>
      <c r="K1927" s="8" t="s">
        <v>51</v>
      </c>
      <c r="L1927" s="8" t="s">
        <v>52</v>
      </c>
      <c r="M1927" s="7">
        <v>4</v>
      </c>
      <c r="N1927" s="2">
        <v>50.09</v>
      </c>
      <c r="O1927" s="9">
        <v>0</v>
      </c>
      <c r="P1927" s="2">
        <v>22.11</v>
      </c>
      <c r="Q1927" s="2">
        <f t="shared" si="120"/>
        <v>200.36</v>
      </c>
      <c r="R1927" s="2">
        <f t="shared" si="121"/>
        <v>88.44</v>
      </c>
      <c r="S1927" s="2">
        <f t="shared" si="122"/>
        <v>111.92000000000002</v>
      </c>
      <c r="T1927" s="6">
        <f t="shared" si="123"/>
        <v>0.55859452984627678</v>
      </c>
    </row>
    <row r="1928" spans="1:20" ht="15.6" x14ac:dyDescent="0.3">
      <c r="A1928" s="3" t="s">
        <v>1997</v>
      </c>
      <c r="B1928" s="4">
        <v>46179</v>
      </c>
      <c r="C1928" s="5">
        <f>YEAR(SalesData[[#This Row],[Order Date]])</f>
        <v>2026</v>
      </c>
      <c r="D1928" s="6" t="str">
        <f>"Q"&amp;ROUNDUP(MONTH(SalesData[[#This Row],[Order Date]])/3,0)</f>
        <v>Q2</v>
      </c>
      <c r="E1928" s="7">
        <f>MONTH(SalesData[[#This Row],[Order Date]])</f>
        <v>6</v>
      </c>
      <c r="F1928" s="6" t="str">
        <f>TEXT(SalesData[[#This Row],[Order Date]],"mmm")</f>
        <v>Jun</v>
      </c>
      <c r="G1928" s="8" t="s">
        <v>21</v>
      </c>
      <c r="H1928" s="8" t="s">
        <v>22</v>
      </c>
      <c r="I1928" s="8" t="s">
        <v>23</v>
      </c>
      <c r="J1928" s="8" t="s">
        <v>36</v>
      </c>
      <c r="K1928" s="8" t="s">
        <v>51</v>
      </c>
      <c r="L1928" s="8" t="s">
        <v>95</v>
      </c>
      <c r="M1928" s="7">
        <v>1</v>
      </c>
      <c r="N1928" s="2">
        <v>80.349999999999994</v>
      </c>
      <c r="O1928" s="9">
        <v>0.15</v>
      </c>
      <c r="P1928" s="2">
        <v>43.51</v>
      </c>
      <c r="Q1928" s="2">
        <f t="shared" si="120"/>
        <v>68.297499999999999</v>
      </c>
      <c r="R1928" s="2">
        <f t="shared" si="121"/>
        <v>43.51</v>
      </c>
      <c r="S1928" s="2">
        <f t="shared" si="122"/>
        <v>24.787500000000001</v>
      </c>
      <c r="T1928" s="6">
        <f t="shared" si="123"/>
        <v>0.3629342216040119</v>
      </c>
    </row>
    <row r="1929" spans="1:20" ht="15.6" x14ac:dyDescent="0.3">
      <c r="A1929" s="3" t="s">
        <v>1998</v>
      </c>
      <c r="B1929" s="4">
        <v>46224</v>
      </c>
      <c r="C1929" s="5">
        <f>YEAR(SalesData[[#This Row],[Order Date]])</f>
        <v>2026</v>
      </c>
      <c r="D1929" s="6" t="str">
        <f>"Q"&amp;ROUNDUP(MONTH(SalesData[[#This Row],[Order Date]])/3,0)</f>
        <v>Q3</v>
      </c>
      <c r="E1929" s="7">
        <f>MONTH(SalesData[[#This Row],[Order Date]])</f>
        <v>7</v>
      </c>
      <c r="F1929" s="6" t="str">
        <f>TEXT(SalesData[[#This Row],[Order Date]],"mmm")</f>
        <v>Jul</v>
      </c>
      <c r="G1929" s="8" t="s">
        <v>61</v>
      </c>
      <c r="H1929" s="8" t="s">
        <v>76</v>
      </c>
      <c r="I1929" s="8" t="s">
        <v>30</v>
      </c>
      <c r="J1929" s="8" t="s">
        <v>31</v>
      </c>
      <c r="K1929" s="8" t="s">
        <v>39</v>
      </c>
      <c r="L1929" s="8" t="s">
        <v>125</v>
      </c>
      <c r="M1929" s="7">
        <v>2</v>
      </c>
      <c r="N1929" s="2">
        <v>342.38</v>
      </c>
      <c r="O1929" s="9">
        <v>0.05</v>
      </c>
      <c r="P1929" s="2">
        <v>192.01</v>
      </c>
      <c r="Q1929" s="2">
        <f t="shared" si="120"/>
        <v>650.52199999999993</v>
      </c>
      <c r="R1929" s="2">
        <f t="shared" si="121"/>
        <v>384.02</v>
      </c>
      <c r="S1929" s="2">
        <f t="shared" si="122"/>
        <v>266.50199999999995</v>
      </c>
      <c r="T1929" s="6">
        <f t="shared" si="123"/>
        <v>0.40967407712575438</v>
      </c>
    </row>
    <row r="1930" spans="1:20" ht="15.6" x14ac:dyDescent="0.3">
      <c r="A1930" s="3" t="s">
        <v>1999</v>
      </c>
      <c r="B1930" s="4">
        <v>46196</v>
      </c>
      <c r="C1930" s="5">
        <f>YEAR(SalesData[[#This Row],[Order Date]])</f>
        <v>2026</v>
      </c>
      <c r="D1930" s="6" t="str">
        <f>"Q"&amp;ROUNDUP(MONTH(SalesData[[#This Row],[Order Date]])/3,0)</f>
        <v>Q2</v>
      </c>
      <c r="E1930" s="7">
        <f>MONTH(SalesData[[#This Row],[Order Date]])</f>
        <v>6</v>
      </c>
      <c r="F1930" s="6" t="str">
        <f>TEXT(SalesData[[#This Row],[Order Date]],"mmm")</f>
        <v>Jun</v>
      </c>
      <c r="G1930" s="8" t="s">
        <v>21</v>
      </c>
      <c r="H1930" s="8" t="s">
        <v>42</v>
      </c>
      <c r="I1930" s="8" t="s">
        <v>30</v>
      </c>
      <c r="J1930" s="8" t="s">
        <v>31</v>
      </c>
      <c r="K1930" s="8" t="s">
        <v>51</v>
      </c>
      <c r="L1930" s="8" t="s">
        <v>52</v>
      </c>
      <c r="M1930" s="7">
        <v>6</v>
      </c>
      <c r="N1930" s="2">
        <v>51.34</v>
      </c>
      <c r="O1930" s="9">
        <v>0.1</v>
      </c>
      <c r="P1930" s="2">
        <v>22.47</v>
      </c>
      <c r="Q1930" s="2">
        <f t="shared" si="120"/>
        <v>277.23600000000005</v>
      </c>
      <c r="R1930" s="2">
        <f t="shared" si="121"/>
        <v>134.82</v>
      </c>
      <c r="S1930" s="2">
        <f t="shared" si="122"/>
        <v>142.41600000000005</v>
      </c>
      <c r="T1930" s="6">
        <f t="shared" si="123"/>
        <v>0.51369951954291659</v>
      </c>
    </row>
    <row r="1931" spans="1:20" ht="15.6" x14ac:dyDescent="0.3">
      <c r="A1931" s="3" t="s">
        <v>2000</v>
      </c>
      <c r="B1931" s="4">
        <v>46185</v>
      </c>
      <c r="C1931" s="5">
        <f>YEAR(SalesData[[#This Row],[Order Date]])</f>
        <v>2026</v>
      </c>
      <c r="D1931" s="6" t="str">
        <f>"Q"&amp;ROUNDUP(MONTH(SalesData[[#This Row],[Order Date]])/3,0)</f>
        <v>Q2</v>
      </c>
      <c r="E1931" s="7">
        <f>MONTH(SalesData[[#This Row],[Order Date]])</f>
        <v>6</v>
      </c>
      <c r="F1931" s="6" t="str">
        <f>TEXT(SalesData[[#This Row],[Order Date]],"mmm")</f>
        <v>Jun</v>
      </c>
      <c r="G1931" s="8" t="s">
        <v>54</v>
      </c>
      <c r="H1931" s="8" t="s">
        <v>55</v>
      </c>
      <c r="I1931" s="8" t="s">
        <v>23</v>
      </c>
      <c r="J1931" s="8" t="s">
        <v>24</v>
      </c>
      <c r="K1931" s="8" t="s">
        <v>32</v>
      </c>
      <c r="L1931" s="8" t="s">
        <v>33</v>
      </c>
      <c r="M1931" s="7">
        <v>1</v>
      </c>
      <c r="N1931" s="2">
        <v>36.65</v>
      </c>
      <c r="O1931" s="9">
        <v>0</v>
      </c>
      <c r="P1931" s="2">
        <v>13.97</v>
      </c>
      <c r="Q1931" s="2">
        <f t="shared" si="120"/>
        <v>36.65</v>
      </c>
      <c r="R1931" s="2">
        <f t="shared" si="121"/>
        <v>13.97</v>
      </c>
      <c r="S1931" s="2">
        <f t="shared" si="122"/>
        <v>22.68</v>
      </c>
      <c r="T1931" s="6">
        <f t="shared" si="123"/>
        <v>0.61882673942701227</v>
      </c>
    </row>
    <row r="1932" spans="1:20" ht="15.6" x14ac:dyDescent="0.3">
      <c r="A1932" s="3" t="s">
        <v>2001</v>
      </c>
      <c r="B1932" s="4">
        <v>46330</v>
      </c>
      <c r="C1932" s="5">
        <f>YEAR(SalesData[[#This Row],[Order Date]])</f>
        <v>2026</v>
      </c>
      <c r="D1932" s="6" t="str">
        <f>"Q"&amp;ROUNDUP(MONTH(SalesData[[#This Row],[Order Date]])/3,0)</f>
        <v>Q4</v>
      </c>
      <c r="E1932" s="7">
        <f>MONTH(SalesData[[#This Row],[Order Date]])</f>
        <v>11</v>
      </c>
      <c r="F1932" s="6" t="str">
        <f>TEXT(SalesData[[#This Row],[Order Date]],"mmm")</f>
        <v>Nov</v>
      </c>
      <c r="G1932" s="8" t="s">
        <v>61</v>
      </c>
      <c r="H1932" s="8" t="s">
        <v>76</v>
      </c>
      <c r="I1932" s="8" t="s">
        <v>23</v>
      </c>
      <c r="J1932" s="8" t="s">
        <v>31</v>
      </c>
      <c r="K1932" s="8" t="s">
        <v>25</v>
      </c>
      <c r="L1932" s="8" t="s">
        <v>26</v>
      </c>
      <c r="M1932" s="7">
        <v>2</v>
      </c>
      <c r="N1932" s="2">
        <v>151.04</v>
      </c>
      <c r="O1932" s="9">
        <v>0.15</v>
      </c>
      <c r="P1932" s="2">
        <v>76.97</v>
      </c>
      <c r="Q1932" s="2">
        <f t="shared" si="120"/>
        <v>256.76799999999997</v>
      </c>
      <c r="R1932" s="2">
        <f t="shared" si="121"/>
        <v>153.94</v>
      </c>
      <c r="S1932" s="2">
        <f t="shared" si="122"/>
        <v>102.82799999999997</v>
      </c>
      <c r="T1932" s="6">
        <f t="shared" si="123"/>
        <v>0.40047046360917243</v>
      </c>
    </row>
    <row r="1933" spans="1:20" ht="15.6" x14ac:dyDescent="0.3">
      <c r="A1933" s="3" t="s">
        <v>2002</v>
      </c>
      <c r="B1933" s="4">
        <v>46328</v>
      </c>
      <c r="C1933" s="5">
        <f>YEAR(SalesData[[#This Row],[Order Date]])</f>
        <v>2026</v>
      </c>
      <c r="D1933" s="6" t="str">
        <f>"Q"&amp;ROUNDUP(MONTH(SalesData[[#This Row],[Order Date]])/3,0)</f>
        <v>Q4</v>
      </c>
      <c r="E1933" s="7">
        <f>MONTH(SalesData[[#This Row],[Order Date]])</f>
        <v>11</v>
      </c>
      <c r="F1933" s="6" t="str">
        <f>TEXT(SalesData[[#This Row],[Order Date]],"mmm")</f>
        <v>Nov</v>
      </c>
      <c r="G1933" s="8" t="s">
        <v>61</v>
      </c>
      <c r="H1933" s="8" t="s">
        <v>108</v>
      </c>
      <c r="I1933" s="8" t="s">
        <v>30</v>
      </c>
      <c r="J1933" s="8" t="s">
        <v>24</v>
      </c>
      <c r="K1933" s="8" t="s">
        <v>32</v>
      </c>
      <c r="L1933" s="8" t="s">
        <v>33</v>
      </c>
      <c r="M1933" s="7">
        <v>2</v>
      </c>
      <c r="N1933" s="2">
        <v>35.340000000000003</v>
      </c>
      <c r="O1933" s="9">
        <v>0.1</v>
      </c>
      <c r="P1933" s="2">
        <v>13.82</v>
      </c>
      <c r="Q1933" s="2">
        <f t="shared" si="120"/>
        <v>63.612000000000009</v>
      </c>
      <c r="R1933" s="2">
        <f t="shared" si="121"/>
        <v>27.64</v>
      </c>
      <c r="S1933" s="2">
        <f t="shared" si="122"/>
        <v>35.972000000000008</v>
      </c>
      <c r="T1933" s="6">
        <f t="shared" si="123"/>
        <v>0.56549078790165386</v>
      </c>
    </row>
    <row r="1934" spans="1:20" ht="15.6" x14ac:dyDescent="0.3">
      <c r="A1934" s="3" t="s">
        <v>2003</v>
      </c>
      <c r="B1934" s="4">
        <v>46061</v>
      </c>
      <c r="C1934" s="5">
        <f>YEAR(SalesData[[#This Row],[Order Date]])</f>
        <v>2026</v>
      </c>
      <c r="D1934" s="6" t="str">
        <f>"Q"&amp;ROUNDUP(MONTH(SalesData[[#This Row],[Order Date]])/3,0)</f>
        <v>Q1</v>
      </c>
      <c r="E1934" s="7">
        <f>MONTH(SalesData[[#This Row],[Order Date]])</f>
        <v>2</v>
      </c>
      <c r="F1934" s="6" t="str">
        <f>TEXT(SalesData[[#This Row],[Order Date]],"mmm")</f>
        <v>Feb</v>
      </c>
      <c r="G1934" s="8" t="s">
        <v>28</v>
      </c>
      <c r="H1934" s="8" t="s">
        <v>86</v>
      </c>
      <c r="I1934" s="8" t="s">
        <v>30</v>
      </c>
      <c r="J1934" s="8" t="s">
        <v>24</v>
      </c>
      <c r="K1934" s="8" t="s">
        <v>32</v>
      </c>
      <c r="L1934" s="8" t="s">
        <v>33</v>
      </c>
      <c r="M1934" s="7">
        <v>1</v>
      </c>
      <c r="N1934" s="2">
        <v>35.69</v>
      </c>
      <c r="O1934" s="9">
        <v>0</v>
      </c>
      <c r="P1934" s="2">
        <v>13.38</v>
      </c>
      <c r="Q1934" s="2">
        <f t="shared" si="120"/>
        <v>35.69</v>
      </c>
      <c r="R1934" s="2">
        <f t="shared" si="121"/>
        <v>13.38</v>
      </c>
      <c r="S1934" s="2">
        <f t="shared" si="122"/>
        <v>22.309999999999995</v>
      </c>
      <c r="T1934" s="6">
        <f t="shared" si="123"/>
        <v>0.62510507144858496</v>
      </c>
    </row>
    <row r="1935" spans="1:20" ht="15.6" x14ac:dyDescent="0.3">
      <c r="A1935" s="3" t="s">
        <v>2004</v>
      </c>
      <c r="B1935" s="4">
        <v>46234</v>
      </c>
      <c r="C1935" s="5">
        <f>YEAR(SalesData[[#This Row],[Order Date]])</f>
        <v>2026</v>
      </c>
      <c r="D1935" s="6" t="str">
        <f>"Q"&amp;ROUNDUP(MONTH(SalesData[[#This Row],[Order Date]])/3,0)</f>
        <v>Q3</v>
      </c>
      <c r="E1935" s="7">
        <f>MONTH(SalesData[[#This Row],[Order Date]])</f>
        <v>7</v>
      </c>
      <c r="F1935" s="6" t="str">
        <f>TEXT(SalesData[[#This Row],[Order Date]],"mmm")</f>
        <v>Jul</v>
      </c>
      <c r="G1935" s="8" t="s">
        <v>54</v>
      </c>
      <c r="H1935" s="8" t="s">
        <v>112</v>
      </c>
      <c r="I1935" s="8" t="s">
        <v>30</v>
      </c>
      <c r="J1935" s="8" t="s">
        <v>31</v>
      </c>
      <c r="K1935" s="8" t="s">
        <v>25</v>
      </c>
      <c r="L1935" s="8" t="s">
        <v>74</v>
      </c>
      <c r="M1935" s="7">
        <v>5</v>
      </c>
      <c r="N1935" s="2">
        <v>92.41</v>
      </c>
      <c r="O1935" s="9">
        <v>0</v>
      </c>
      <c r="P1935" s="2">
        <v>44.29</v>
      </c>
      <c r="Q1935" s="2">
        <f t="shared" si="120"/>
        <v>462.04999999999995</v>
      </c>
      <c r="R1935" s="2">
        <f t="shared" si="121"/>
        <v>221.45</v>
      </c>
      <c r="S1935" s="2">
        <f t="shared" si="122"/>
        <v>240.59999999999997</v>
      </c>
      <c r="T1935" s="6">
        <f t="shared" si="123"/>
        <v>0.52072286549074775</v>
      </c>
    </row>
    <row r="1936" spans="1:20" ht="15.6" x14ac:dyDescent="0.3">
      <c r="A1936" s="3" t="s">
        <v>2005</v>
      </c>
      <c r="B1936" s="4">
        <v>46167</v>
      </c>
      <c r="C1936" s="5">
        <f>YEAR(SalesData[[#This Row],[Order Date]])</f>
        <v>2026</v>
      </c>
      <c r="D1936" s="6" t="str">
        <f>"Q"&amp;ROUNDUP(MONTH(SalesData[[#This Row],[Order Date]])/3,0)</f>
        <v>Q2</v>
      </c>
      <c r="E1936" s="7">
        <f>MONTH(SalesData[[#This Row],[Order Date]])</f>
        <v>5</v>
      </c>
      <c r="F1936" s="6" t="str">
        <f>TEXT(SalesData[[#This Row],[Order Date]],"mmm")</f>
        <v>May</v>
      </c>
      <c r="G1936" s="8" t="s">
        <v>28</v>
      </c>
      <c r="H1936" s="8" t="s">
        <v>86</v>
      </c>
      <c r="I1936" s="8" t="s">
        <v>23</v>
      </c>
      <c r="J1936" s="8" t="s">
        <v>31</v>
      </c>
      <c r="K1936" s="8" t="s">
        <v>98</v>
      </c>
      <c r="L1936" s="8" t="s">
        <v>131</v>
      </c>
      <c r="M1936" s="7">
        <v>1</v>
      </c>
      <c r="N1936" s="2">
        <v>41</v>
      </c>
      <c r="O1936" s="9">
        <v>0.05</v>
      </c>
      <c r="P1936" s="2">
        <v>14.51</v>
      </c>
      <c r="Q1936" s="2">
        <f t="shared" si="120"/>
        <v>38.949999999999996</v>
      </c>
      <c r="R1936" s="2">
        <f t="shared" si="121"/>
        <v>14.51</v>
      </c>
      <c r="S1936" s="2">
        <f t="shared" si="122"/>
        <v>24.439999999999998</v>
      </c>
      <c r="T1936" s="6">
        <f t="shared" si="123"/>
        <v>0.62747111681643131</v>
      </c>
    </row>
    <row r="1937" spans="1:20" ht="15.6" x14ac:dyDescent="0.3">
      <c r="A1937" s="3" t="s">
        <v>2006</v>
      </c>
      <c r="B1937" s="4">
        <v>46214</v>
      </c>
      <c r="C1937" s="5">
        <f>YEAR(SalesData[[#This Row],[Order Date]])</f>
        <v>2026</v>
      </c>
      <c r="D1937" s="6" t="str">
        <f>"Q"&amp;ROUNDUP(MONTH(SalesData[[#This Row],[Order Date]])/3,0)</f>
        <v>Q3</v>
      </c>
      <c r="E1937" s="7">
        <f>MONTH(SalesData[[#This Row],[Order Date]])</f>
        <v>7</v>
      </c>
      <c r="F1937" s="6" t="str">
        <f>TEXT(SalesData[[#This Row],[Order Date]],"mmm")</f>
        <v>Jul</v>
      </c>
      <c r="G1937" s="8" t="s">
        <v>54</v>
      </c>
      <c r="H1937" s="8" t="s">
        <v>82</v>
      </c>
      <c r="I1937" s="8" t="s">
        <v>30</v>
      </c>
      <c r="J1937" s="8" t="s">
        <v>31</v>
      </c>
      <c r="K1937" s="8" t="s">
        <v>51</v>
      </c>
      <c r="L1937" s="8" t="s">
        <v>72</v>
      </c>
      <c r="M1937" s="7">
        <v>1</v>
      </c>
      <c r="N1937" s="2">
        <v>41.33</v>
      </c>
      <c r="O1937" s="9">
        <v>0</v>
      </c>
      <c r="P1937" s="2">
        <v>17.2</v>
      </c>
      <c r="Q1937" s="2">
        <f t="shared" si="120"/>
        <v>41.33</v>
      </c>
      <c r="R1937" s="2">
        <f t="shared" si="121"/>
        <v>17.2</v>
      </c>
      <c r="S1937" s="2">
        <f t="shared" si="122"/>
        <v>24.13</v>
      </c>
      <c r="T1937" s="6">
        <f t="shared" si="123"/>
        <v>0.58383740624243896</v>
      </c>
    </row>
    <row r="1938" spans="1:20" ht="15.6" x14ac:dyDescent="0.3">
      <c r="A1938" s="3" t="s">
        <v>2007</v>
      </c>
      <c r="B1938" s="4">
        <v>46364</v>
      </c>
      <c r="C1938" s="5">
        <f>YEAR(SalesData[[#This Row],[Order Date]])</f>
        <v>2026</v>
      </c>
      <c r="D1938" s="6" t="str">
        <f>"Q"&amp;ROUNDUP(MONTH(SalesData[[#This Row],[Order Date]])/3,0)</f>
        <v>Q4</v>
      </c>
      <c r="E1938" s="7">
        <f>MONTH(SalesData[[#This Row],[Order Date]])</f>
        <v>12</v>
      </c>
      <c r="F1938" s="6" t="str">
        <f>TEXT(SalesData[[#This Row],[Order Date]],"mmm")</f>
        <v>Dec</v>
      </c>
      <c r="G1938" s="8" t="s">
        <v>54</v>
      </c>
      <c r="H1938" s="8" t="s">
        <v>57</v>
      </c>
      <c r="I1938" s="8" t="s">
        <v>23</v>
      </c>
      <c r="J1938" s="8" t="s">
        <v>24</v>
      </c>
      <c r="K1938" s="8" t="s">
        <v>25</v>
      </c>
      <c r="L1938" s="8" t="s">
        <v>26</v>
      </c>
      <c r="M1938" s="7">
        <v>1</v>
      </c>
      <c r="N1938" s="2">
        <v>151.97</v>
      </c>
      <c r="O1938" s="9">
        <v>0.05</v>
      </c>
      <c r="P1938" s="2">
        <v>80.239999999999995</v>
      </c>
      <c r="Q1938" s="2">
        <f t="shared" si="120"/>
        <v>144.3715</v>
      </c>
      <c r="R1938" s="2">
        <f t="shared" si="121"/>
        <v>80.239999999999995</v>
      </c>
      <c r="S1938" s="2">
        <f t="shared" si="122"/>
        <v>64.131500000000003</v>
      </c>
      <c r="T1938" s="6">
        <f t="shared" si="123"/>
        <v>0.44421163456776441</v>
      </c>
    </row>
    <row r="1939" spans="1:20" ht="15.6" x14ac:dyDescent="0.3">
      <c r="A1939" s="3" t="s">
        <v>2008</v>
      </c>
      <c r="B1939" s="4">
        <v>46152</v>
      </c>
      <c r="C1939" s="5">
        <f>YEAR(SalesData[[#This Row],[Order Date]])</f>
        <v>2026</v>
      </c>
      <c r="D1939" s="6" t="str">
        <f>"Q"&amp;ROUNDUP(MONTH(SalesData[[#This Row],[Order Date]])/3,0)</f>
        <v>Q2</v>
      </c>
      <c r="E1939" s="7">
        <f>MONTH(SalesData[[#This Row],[Order Date]])</f>
        <v>5</v>
      </c>
      <c r="F1939" s="6" t="str">
        <f>TEXT(SalesData[[#This Row],[Order Date]],"mmm")</f>
        <v>May</v>
      </c>
      <c r="G1939" s="8" t="s">
        <v>21</v>
      </c>
      <c r="H1939" s="8" t="s">
        <v>89</v>
      </c>
      <c r="I1939" s="8" t="s">
        <v>30</v>
      </c>
      <c r="J1939" s="8" t="s">
        <v>36</v>
      </c>
      <c r="K1939" s="8" t="s">
        <v>32</v>
      </c>
      <c r="L1939" s="8" t="s">
        <v>46</v>
      </c>
      <c r="M1939" s="7">
        <v>5</v>
      </c>
      <c r="N1939" s="2">
        <v>160.94</v>
      </c>
      <c r="O1939" s="9">
        <v>0.1</v>
      </c>
      <c r="P1939" s="2">
        <v>88.89</v>
      </c>
      <c r="Q1939" s="2">
        <f t="shared" si="120"/>
        <v>724.23</v>
      </c>
      <c r="R1939" s="2">
        <f t="shared" si="121"/>
        <v>444.45</v>
      </c>
      <c r="S1939" s="2">
        <f t="shared" si="122"/>
        <v>279.78000000000003</v>
      </c>
      <c r="T1939" s="6">
        <f t="shared" si="123"/>
        <v>0.38631374011018604</v>
      </c>
    </row>
    <row r="1940" spans="1:20" ht="15.6" x14ac:dyDescent="0.3">
      <c r="A1940" s="3" t="s">
        <v>2009</v>
      </c>
      <c r="B1940" s="4">
        <v>46293</v>
      </c>
      <c r="C1940" s="5">
        <f>YEAR(SalesData[[#This Row],[Order Date]])</f>
        <v>2026</v>
      </c>
      <c r="D1940" s="6" t="str">
        <f>"Q"&amp;ROUNDUP(MONTH(SalesData[[#This Row],[Order Date]])/3,0)</f>
        <v>Q3</v>
      </c>
      <c r="E1940" s="7">
        <f>MONTH(SalesData[[#This Row],[Order Date]])</f>
        <v>9</v>
      </c>
      <c r="F1940" s="6" t="str">
        <f>TEXT(SalesData[[#This Row],[Order Date]],"mmm")</f>
        <v>Sep</v>
      </c>
      <c r="G1940" s="8" t="s">
        <v>54</v>
      </c>
      <c r="H1940" s="8" t="s">
        <v>92</v>
      </c>
      <c r="I1940" s="8" t="s">
        <v>23</v>
      </c>
      <c r="J1940" s="8" t="s">
        <v>24</v>
      </c>
      <c r="K1940" s="8" t="s">
        <v>32</v>
      </c>
      <c r="L1940" s="8" t="s">
        <v>46</v>
      </c>
      <c r="M1940" s="7">
        <v>1</v>
      </c>
      <c r="N1940" s="2">
        <v>164.7</v>
      </c>
      <c r="O1940" s="9">
        <v>0</v>
      </c>
      <c r="P1940" s="2">
        <v>86.02</v>
      </c>
      <c r="Q1940" s="2">
        <f t="shared" si="120"/>
        <v>164.7</v>
      </c>
      <c r="R1940" s="2">
        <f t="shared" si="121"/>
        <v>86.02</v>
      </c>
      <c r="S1940" s="2">
        <f t="shared" si="122"/>
        <v>78.679999999999993</v>
      </c>
      <c r="T1940" s="6">
        <f t="shared" si="123"/>
        <v>0.47771706132361869</v>
      </c>
    </row>
    <row r="1941" spans="1:20" ht="15.6" x14ac:dyDescent="0.3">
      <c r="A1941" s="3" t="s">
        <v>2010</v>
      </c>
      <c r="B1941" s="4">
        <v>46209</v>
      </c>
      <c r="C1941" s="5">
        <f>YEAR(SalesData[[#This Row],[Order Date]])</f>
        <v>2026</v>
      </c>
      <c r="D1941" s="6" t="str">
        <f>"Q"&amp;ROUNDUP(MONTH(SalesData[[#This Row],[Order Date]])/3,0)</f>
        <v>Q3</v>
      </c>
      <c r="E1941" s="7">
        <f>MONTH(SalesData[[#This Row],[Order Date]])</f>
        <v>7</v>
      </c>
      <c r="F1941" s="6" t="str">
        <f>TEXT(SalesData[[#This Row],[Order Date]],"mmm")</f>
        <v>Jul</v>
      </c>
      <c r="G1941" s="8" t="s">
        <v>61</v>
      </c>
      <c r="H1941" s="8" t="s">
        <v>108</v>
      </c>
      <c r="I1941" s="8" t="s">
        <v>30</v>
      </c>
      <c r="J1941" s="8" t="s">
        <v>24</v>
      </c>
      <c r="K1941" s="8" t="s">
        <v>32</v>
      </c>
      <c r="L1941" s="8" t="s">
        <v>46</v>
      </c>
      <c r="M1941" s="7">
        <v>6</v>
      </c>
      <c r="N1941" s="2">
        <v>166.6</v>
      </c>
      <c r="O1941" s="9">
        <v>0</v>
      </c>
      <c r="P1941" s="2">
        <v>88.14</v>
      </c>
      <c r="Q1941" s="2">
        <f t="shared" si="120"/>
        <v>999.59999999999991</v>
      </c>
      <c r="R1941" s="2">
        <f t="shared" si="121"/>
        <v>528.84</v>
      </c>
      <c r="S1941" s="2">
        <f t="shared" si="122"/>
        <v>470.75999999999988</v>
      </c>
      <c r="T1941" s="6">
        <f t="shared" si="123"/>
        <v>0.47094837935174061</v>
      </c>
    </row>
    <row r="1942" spans="1:20" ht="15.6" x14ac:dyDescent="0.3">
      <c r="A1942" s="3" t="s">
        <v>2011</v>
      </c>
      <c r="B1942" s="4">
        <v>46298</v>
      </c>
      <c r="C1942" s="5">
        <f>YEAR(SalesData[[#This Row],[Order Date]])</f>
        <v>2026</v>
      </c>
      <c r="D1942" s="6" t="str">
        <f>"Q"&amp;ROUNDUP(MONTH(SalesData[[#This Row],[Order Date]])/3,0)</f>
        <v>Q4</v>
      </c>
      <c r="E1942" s="7">
        <f>MONTH(SalesData[[#This Row],[Order Date]])</f>
        <v>10</v>
      </c>
      <c r="F1942" s="6" t="str">
        <f>TEXT(SalesData[[#This Row],[Order Date]],"mmm")</f>
        <v>Oct</v>
      </c>
      <c r="G1942" s="8" t="s">
        <v>54</v>
      </c>
      <c r="H1942" s="8" t="s">
        <v>55</v>
      </c>
      <c r="I1942" s="8" t="s">
        <v>30</v>
      </c>
      <c r="J1942" s="8" t="s">
        <v>31</v>
      </c>
      <c r="K1942" s="8" t="s">
        <v>98</v>
      </c>
      <c r="L1942" s="8" t="s">
        <v>99</v>
      </c>
      <c r="M1942" s="7">
        <v>1</v>
      </c>
      <c r="N1942" s="2">
        <v>123.81</v>
      </c>
      <c r="O1942" s="9">
        <v>0</v>
      </c>
      <c r="P1942" s="2">
        <v>68.72</v>
      </c>
      <c r="Q1942" s="2">
        <f t="shared" si="120"/>
        <v>123.81</v>
      </c>
      <c r="R1942" s="2">
        <f t="shared" si="121"/>
        <v>68.72</v>
      </c>
      <c r="S1942" s="2">
        <f t="shared" si="122"/>
        <v>55.09</v>
      </c>
      <c r="T1942" s="6">
        <f t="shared" si="123"/>
        <v>0.44495598093853489</v>
      </c>
    </row>
    <row r="1943" spans="1:20" ht="15.6" x14ac:dyDescent="0.3">
      <c r="A1943" s="3" t="s">
        <v>2012</v>
      </c>
      <c r="B1943" s="4">
        <v>46131</v>
      </c>
      <c r="C1943" s="5">
        <f>YEAR(SalesData[[#This Row],[Order Date]])</f>
        <v>2026</v>
      </c>
      <c r="D1943" s="6" t="str">
        <f>"Q"&amp;ROUNDUP(MONTH(SalesData[[#This Row],[Order Date]])/3,0)</f>
        <v>Q2</v>
      </c>
      <c r="E1943" s="7">
        <f>MONTH(SalesData[[#This Row],[Order Date]])</f>
        <v>4</v>
      </c>
      <c r="F1943" s="6" t="str">
        <f>TEXT(SalesData[[#This Row],[Order Date]],"mmm")</f>
        <v>Apr</v>
      </c>
      <c r="G1943" s="8" t="s">
        <v>28</v>
      </c>
      <c r="H1943" s="8" t="s">
        <v>86</v>
      </c>
      <c r="I1943" s="8" t="s">
        <v>30</v>
      </c>
      <c r="J1943" s="8" t="s">
        <v>24</v>
      </c>
      <c r="K1943" s="8" t="s">
        <v>98</v>
      </c>
      <c r="L1943" s="8" t="s">
        <v>122</v>
      </c>
      <c r="M1943" s="7">
        <v>1</v>
      </c>
      <c r="N1943" s="2">
        <v>37.11</v>
      </c>
      <c r="O1943" s="9">
        <v>0.1</v>
      </c>
      <c r="P1943" s="2">
        <v>14.27</v>
      </c>
      <c r="Q1943" s="2">
        <f t="shared" si="120"/>
        <v>33.399000000000001</v>
      </c>
      <c r="R1943" s="2">
        <f t="shared" si="121"/>
        <v>14.27</v>
      </c>
      <c r="S1943" s="2">
        <f t="shared" si="122"/>
        <v>19.129000000000001</v>
      </c>
      <c r="T1943" s="6">
        <f t="shared" si="123"/>
        <v>0.5727416988532591</v>
      </c>
    </row>
    <row r="1944" spans="1:20" ht="15.6" x14ac:dyDescent="0.3">
      <c r="A1944" s="3" t="s">
        <v>2013</v>
      </c>
      <c r="B1944" s="4">
        <v>46319</v>
      </c>
      <c r="C1944" s="5">
        <f>YEAR(SalesData[[#This Row],[Order Date]])</f>
        <v>2026</v>
      </c>
      <c r="D1944" s="6" t="str">
        <f>"Q"&amp;ROUNDUP(MONTH(SalesData[[#This Row],[Order Date]])/3,0)</f>
        <v>Q4</v>
      </c>
      <c r="E1944" s="7">
        <f>MONTH(SalesData[[#This Row],[Order Date]])</f>
        <v>10</v>
      </c>
      <c r="F1944" s="6" t="str">
        <f>TEXT(SalesData[[#This Row],[Order Date]],"mmm")</f>
        <v>Oct</v>
      </c>
      <c r="G1944" s="8" t="s">
        <v>54</v>
      </c>
      <c r="H1944" s="8" t="s">
        <v>92</v>
      </c>
      <c r="I1944" s="8" t="s">
        <v>30</v>
      </c>
      <c r="J1944" s="8" t="s">
        <v>36</v>
      </c>
      <c r="K1944" s="8" t="s">
        <v>32</v>
      </c>
      <c r="L1944" s="8" t="s">
        <v>65</v>
      </c>
      <c r="M1944" s="7">
        <v>1</v>
      </c>
      <c r="N1944" s="2">
        <v>46.38</v>
      </c>
      <c r="O1944" s="9">
        <v>0.15</v>
      </c>
      <c r="P1944" s="2">
        <v>17.87</v>
      </c>
      <c r="Q1944" s="2">
        <f t="shared" si="120"/>
        <v>39.423000000000002</v>
      </c>
      <c r="R1944" s="2">
        <f t="shared" si="121"/>
        <v>17.87</v>
      </c>
      <c r="S1944" s="2">
        <f t="shared" si="122"/>
        <v>21.553000000000001</v>
      </c>
      <c r="T1944" s="6">
        <f t="shared" si="123"/>
        <v>0.54671131065621592</v>
      </c>
    </row>
    <row r="1945" spans="1:20" ht="15.6" x14ac:dyDescent="0.3">
      <c r="A1945" s="3" t="s">
        <v>2014</v>
      </c>
      <c r="B1945" s="4">
        <v>46239</v>
      </c>
      <c r="C1945" s="5">
        <f>YEAR(SalesData[[#This Row],[Order Date]])</f>
        <v>2026</v>
      </c>
      <c r="D1945" s="6" t="str">
        <f>"Q"&amp;ROUNDUP(MONTH(SalesData[[#This Row],[Order Date]])/3,0)</f>
        <v>Q3</v>
      </c>
      <c r="E1945" s="7">
        <f>MONTH(SalesData[[#This Row],[Order Date]])</f>
        <v>8</v>
      </c>
      <c r="F1945" s="6" t="str">
        <f>TEXT(SalesData[[#This Row],[Order Date]],"mmm")</f>
        <v>Aug</v>
      </c>
      <c r="G1945" s="8" t="s">
        <v>61</v>
      </c>
      <c r="H1945" s="8" t="s">
        <v>76</v>
      </c>
      <c r="I1945" s="8" t="s">
        <v>48</v>
      </c>
      <c r="J1945" s="8" t="s">
        <v>24</v>
      </c>
      <c r="K1945" s="8" t="s">
        <v>51</v>
      </c>
      <c r="L1945" s="8" t="s">
        <v>95</v>
      </c>
      <c r="M1945" s="7">
        <v>2</v>
      </c>
      <c r="N1945" s="2">
        <v>81.66</v>
      </c>
      <c r="O1945" s="9">
        <v>0</v>
      </c>
      <c r="P1945" s="2">
        <v>42.11</v>
      </c>
      <c r="Q1945" s="2">
        <f t="shared" si="120"/>
        <v>163.32</v>
      </c>
      <c r="R1945" s="2">
        <f t="shared" si="121"/>
        <v>84.22</v>
      </c>
      <c r="S1945" s="2">
        <f t="shared" si="122"/>
        <v>79.099999999999994</v>
      </c>
      <c r="T1945" s="6">
        <f t="shared" si="123"/>
        <v>0.48432525104090129</v>
      </c>
    </row>
    <row r="1946" spans="1:20" ht="15.6" x14ac:dyDescent="0.3">
      <c r="A1946" s="3" t="s">
        <v>2015</v>
      </c>
      <c r="B1946" s="4">
        <v>46156</v>
      </c>
      <c r="C1946" s="5">
        <f>YEAR(SalesData[[#This Row],[Order Date]])</f>
        <v>2026</v>
      </c>
      <c r="D1946" s="6" t="str">
        <f>"Q"&amp;ROUNDUP(MONTH(SalesData[[#This Row],[Order Date]])/3,0)</f>
        <v>Q2</v>
      </c>
      <c r="E1946" s="7">
        <f>MONTH(SalesData[[#This Row],[Order Date]])</f>
        <v>5</v>
      </c>
      <c r="F1946" s="6" t="str">
        <f>TEXT(SalesData[[#This Row],[Order Date]],"mmm")</f>
        <v>May</v>
      </c>
      <c r="G1946" s="8" t="s">
        <v>61</v>
      </c>
      <c r="H1946" s="8" t="s">
        <v>108</v>
      </c>
      <c r="I1946" s="8" t="s">
        <v>30</v>
      </c>
      <c r="J1946" s="8" t="s">
        <v>31</v>
      </c>
      <c r="K1946" s="8" t="s">
        <v>51</v>
      </c>
      <c r="L1946" s="8" t="s">
        <v>58</v>
      </c>
      <c r="M1946" s="7">
        <v>2</v>
      </c>
      <c r="N1946" s="2">
        <v>103.37</v>
      </c>
      <c r="O1946" s="9">
        <v>0</v>
      </c>
      <c r="P1946" s="2">
        <v>50.49</v>
      </c>
      <c r="Q1946" s="2">
        <f t="shared" si="120"/>
        <v>206.74</v>
      </c>
      <c r="R1946" s="2">
        <f t="shared" si="121"/>
        <v>100.98</v>
      </c>
      <c r="S1946" s="2">
        <f t="shared" si="122"/>
        <v>105.76</v>
      </c>
      <c r="T1946" s="6">
        <f t="shared" si="123"/>
        <v>0.51156041404662866</v>
      </c>
    </row>
    <row r="1947" spans="1:20" ht="15.6" x14ac:dyDescent="0.3">
      <c r="A1947" s="3" t="s">
        <v>2016</v>
      </c>
      <c r="B1947" s="4">
        <v>46062</v>
      </c>
      <c r="C1947" s="5">
        <f>YEAR(SalesData[[#This Row],[Order Date]])</f>
        <v>2026</v>
      </c>
      <c r="D1947" s="6" t="str">
        <f>"Q"&amp;ROUNDUP(MONTH(SalesData[[#This Row],[Order Date]])/3,0)</f>
        <v>Q1</v>
      </c>
      <c r="E1947" s="7">
        <f>MONTH(SalesData[[#This Row],[Order Date]])</f>
        <v>2</v>
      </c>
      <c r="F1947" s="6" t="str">
        <f>TEXT(SalesData[[#This Row],[Order Date]],"mmm")</f>
        <v>Feb</v>
      </c>
      <c r="G1947" s="8" t="s">
        <v>54</v>
      </c>
      <c r="H1947" s="8" t="s">
        <v>57</v>
      </c>
      <c r="I1947" s="8" t="s">
        <v>48</v>
      </c>
      <c r="J1947" s="8" t="s">
        <v>31</v>
      </c>
      <c r="K1947" s="8" t="s">
        <v>39</v>
      </c>
      <c r="L1947" s="8" t="s">
        <v>40</v>
      </c>
      <c r="M1947" s="7">
        <v>1</v>
      </c>
      <c r="N1947" s="2">
        <v>194.32</v>
      </c>
      <c r="O1947" s="9">
        <v>0.05</v>
      </c>
      <c r="P1947" s="2">
        <v>102.52</v>
      </c>
      <c r="Q1947" s="2">
        <f t="shared" si="120"/>
        <v>184.60399999999998</v>
      </c>
      <c r="R1947" s="2">
        <f t="shared" si="121"/>
        <v>102.52</v>
      </c>
      <c r="S1947" s="2">
        <f t="shared" si="122"/>
        <v>82.083999999999989</v>
      </c>
      <c r="T1947" s="6">
        <f t="shared" si="123"/>
        <v>0.44464908669367942</v>
      </c>
    </row>
    <row r="1948" spans="1:20" ht="15.6" x14ac:dyDescent="0.3">
      <c r="A1948" s="3" t="s">
        <v>2017</v>
      </c>
      <c r="B1948" s="4">
        <v>46332</v>
      </c>
      <c r="C1948" s="5">
        <f>YEAR(SalesData[[#This Row],[Order Date]])</f>
        <v>2026</v>
      </c>
      <c r="D1948" s="6" t="str">
        <f>"Q"&amp;ROUNDUP(MONTH(SalesData[[#This Row],[Order Date]])/3,0)</f>
        <v>Q4</v>
      </c>
      <c r="E1948" s="7">
        <f>MONTH(SalesData[[#This Row],[Order Date]])</f>
        <v>11</v>
      </c>
      <c r="F1948" s="6" t="str">
        <f>TEXT(SalesData[[#This Row],[Order Date]],"mmm")</f>
        <v>Nov</v>
      </c>
      <c r="G1948" s="8" t="s">
        <v>21</v>
      </c>
      <c r="H1948" s="8" t="s">
        <v>89</v>
      </c>
      <c r="I1948" s="8" t="s">
        <v>30</v>
      </c>
      <c r="J1948" s="8" t="s">
        <v>24</v>
      </c>
      <c r="K1948" s="8" t="s">
        <v>39</v>
      </c>
      <c r="L1948" s="8" t="s">
        <v>67</v>
      </c>
      <c r="M1948" s="7">
        <v>1</v>
      </c>
      <c r="N1948" s="2">
        <v>121.66</v>
      </c>
      <c r="O1948" s="9">
        <v>0</v>
      </c>
      <c r="P1948" s="2">
        <v>61.66</v>
      </c>
      <c r="Q1948" s="2">
        <f t="shared" si="120"/>
        <v>121.66</v>
      </c>
      <c r="R1948" s="2">
        <f t="shared" si="121"/>
        <v>61.66</v>
      </c>
      <c r="S1948" s="2">
        <f t="shared" si="122"/>
        <v>60</v>
      </c>
      <c r="T1948" s="6">
        <f t="shared" si="123"/>
        <v>0.49317770836758179</v>
      </c>
    </row>
    <row r="1949" spans="1:20" ht="15.6" x14ac:dyDescent="0.3">
      <c r="A1949" s="3" t="s">
        <v>2018</v>
      </c>
      <c r="B1949" s="4">
        <v>46147</v>
      </c>
      <c r="C1949" s="5">
        <f>YEAR(SalesData[[#This Row],[Order Date]])</f>
        <v>2026</v>
      </c>
      <c r="D1949" s="6" t="str">
        <f>"Q"&amp;ROUNDUP(MONTH(SalesData[[#This Row],[Order Date]])/3,0)</f>
        <v>Q2</v>
      </c>
      <c r="E1949" s="7">
        <f>MONTH(SalesData[[#This Row],[Order Date]])</f>
        <v>5</v>
      </c>
      <c r="F1949" s="6" t="str">
        <f>TEXT(SalesData[[#This Row],[Order Date]],"mmm")</f>
        <v>May</v>
      </c>
      <c r="G1949" s="8" t="s">
        <v>28</v>
      </c>
      <c r="H1949" s="8" t="s">
        <v>86</v>
      </c>
      <c r="I1949" s="8" t="s">
        <v>30</v>
      </c>
      <c r="J1949" s="8" t="s">
        <v>31</v>
      </c>
      <c r="K1949" s="8" t="s">
        <v>25</v>
      </c>
      <c r="L1949" s="8" t="s">
        <v>49</v>
      </c>
      <c r="M1949" s="7">
        <v>1</v>
      </c>
      <c r="N1949" s="2">
        <v>69.819999999999993</v>
      </c>
      <c r="O1949" s="9">
        <v>0.05</v>
      </c>
      <c r="P1949" s="2">
        <v>33.29</v>
      </c>
      <c r="Q1949" s="2">
        <f t="shared" si="120"/>
        <v>66.328999999999994</v>
      </c>
      <c r="R1949" s="2">
        <f t="shared" si="121"/>
        <v>33.29</v>
      </c>
      <c r="S1949" s="2">
        <f t="shared" si="122"/>
        <v>33.038999999999994</v>
      </c>
      <c r="T1949" s="6">
        <f t="shared" si="123"/>
        <v>0.49810791659756665</v>
      </c>
    </row>
    <row r="1950" spans="1:20" ht="15.6" x14ac:dyDescent="0.3">
      <c r="A1950" s="3" t="s">
        <v>2019</v>
      </c>
      <c r="B1950" s="4">
        <v>46339</v>
      </c>
      <c r="C1950" s="5">
        <f>YEAR(SalesData[[#This Row],[Order Date]])</f>
        <v>2026</v>
      </c>
      <c r="D1950" s="6" t="str">
        <f>"Q"&amp;ROUNDUP(MONTH(SalesData[[#This Row],[Order Date]])/3,0)</f>
        <v>Q4</v>
      </c>
      <c r="E1950" s="7">
        <f>MONTH(SalesData[[#This Row],[Order Date]])</f>
        <v>11</v>
      </c>
      <c r="F1950" s="6" t="str">
        <f>TEXT(SalesData[[#This Row],[Order Date]],"mmm")</f>
        <v>Nov</v>
      </c>
      <c r="G1950" s="8" t="s">
        <v>61</v>
      </c>
      <c r="H1950" s="8" t="s">
        <v>108</v>
      </c>
      <c r="I1950" s="8" t="s">
        <v>48</v>
      </c>
      <c r="J1950" s="8" t="s">
        <v>24</v>
      </c>
      <c r="K1950" s="8" t="s">
        <v>25</v>
      </c>
      <c r="L1950" s="8" t="s">
        <v>26</v>
      </c>
      <c r="M1950" s="7">
        <v>1</v>
      </c>
      <c r="N1950" s="2">
        <v>151.66</v>
      </c>
      <c r="O1950" s="9">
        <v>0.1</v>
      </c>
      <c r="P1950" s="2">
        <v>80.209999999999994</v>
      </c>
      <c r="Q1950" s="2">
        <f t="shared" si="120"/>
        <v>136.494</v>
      </c>
      <c r="R1950" s="2">
        <f t="shared" si="121"/>
        <v>80.209999999999994</v>
      </c>
      <c r="S1950" s="2">
        <f t="shared" si="122"/>
        <v>56.284000000000006</v>
      </c>
      <c r="T1950" s="6">
        <f t="shared" si="123"/>
        <v>0.41235512183685735</v>
      </c>
    </row>
    <row r="1951" spans="1:20" ht="15.6" x14ac:dyDescent="0.3">
      <c r="A1951" s="3" t="s">
        <v>2020</v>
      </c>
      <c r="B1951" s="4">
        <v>46319</v>
      </c>
      <c r="C1951" s="5">
        <f>YEAR(SalesData[[#This Row],[Order Date]])</f>
        <v>2026</v>
      </c>
      <c r="D1951" s="6" t="str">
        <f>"Q"&amp;ROUNDUP(MONTH(SalesData[[#This Row],[Order Date]])/3,0)</f>
        <v>Q4</v>
      </c>
      <c r="E1951" s="7">
        <f>MONTH(SalesData[[#This Row],[Order Date]])</f>
        <v>10</v>
      </c>
      <c r="F1951" s="6" t="str">
        <f>TEXT(SalesData[[#This Row],[Order Date]],"mmm")</f>
        <v>Oct</v>
      </c>
      <c r="G1951" s="8" t="s">
        <v>61</v>
      </c>
      <c r="H1951" s="8" t="s">
        <v>69</v>
      </c>
      <c r="I1951" s="8" t="s">
        <v>23</v>
      </c>
      <c r="J1951" s="8" t="s">
        <v>24</v>
      </c>
      <c r="K1951" s="8" t="s">
        <v>32</v>
      </c>
      <c r="L1951" s="8" t="s">
        <v>33</v>
      </c>
      <c r="M1951" s="7">
        <v>1</v>
      </c>
      <c r="N1951" s="2">
        <v>36.76</v>
      </c>
      <c r="O1951" s="9">
        <v>0</v>
      </c>
      <c r="P1951" s="2">
        <v>13.18</v>
      </c>
      <c r="Q1951" s="2">
        <f t="shared" si="120"/>
        <v>36.76</v>
      </c>
      <c r="R1951" s="2">
        <f t="shared" si="121"/>
        <v>13.18</v>
      </c>
      <c r="S1951" s="2">
        <f t="shared" si="122"/>
        <v>23.58</v>
      </c>
      <c r="T1951" s="6">
        <f t="shared" si="123"/>
        <v>0.64145810663764957</v>
      </c>
    </row>
    <row r="1952" spans="1:20" ht="15.6" x14ac:dyDescent="0.3">
      <c r="A1952" s="3" t="s">
        <v>2021</v>
      </c>
      <c r="B1952" s="4">
        <v>46073</v>
      </c>
      <c r="C1952" s="5">
        <f>YEAR(SalesData[[#This Row],[Order Date]])</f>
        <v>2026</v>
      </c>
      <c r="D1952" s="6" t="str">
        <f>"Q"&amp;ROUNDUP(MONTH(SalesData[[#This Row],[Order Date]])/3,0)</f>
        <v>Q1</v>
      </c>
      <c r="E1952" s="7">
        <f>MONTH(SalesData[[#This Row],[Order Date]])</f>
        <v>2</v>
      </c>
      <c r="F1952" s="6" t="str">
        <f>TEXT(SalesData[[#This Row],[Order Date]],"mmm")</f>
        <v>Feb</v>
      </c>
      <c r="G1952" s="8" t="s">
        <v>61</v>
      </c>
      <c r="H1952" s="8" t="s">
        <v>105</v>
      </c>
      <c r="I1952" s="8" t="s">
        <v>30</v>
      </c>
      <c r="J1952" s="8" t="s">
        <v>31</v>
      </c>
      <c r="K1952" s="8" t="s">
        <v>51</v>
      </c>
      <c r="L1952" s="8" t="s">
        <v>95</v>
      </c>
      <c r="M1952" s="7">
        <v>1</v>
      </c>
      <c r="N1952" s="2">
        <v>82.86</v>
      </c>
      <c r="O1952" s="9">
        <v>0.05</v>
      </c>
      <c r="P1952" s="2">
        <v>42.3</v>
      </c>
      <c r="Q1952" s="2">
        <f t="shared" si="120"/>
        <v>78.716999999999999</v>
      </c>
      <c r="R1952" s="2">
        <f t="shared" si="121"/>
        <v>42.3</v>
      </c>
      <c r="S1952" s="2">
        <f t="shared" si="122"/>
        <v>36.417000000000002</v>
      </c>
      <c r="T1952" s="6">
        <f t="shared" si="123"/>
        <v>0.46263196005945351</v>
      </c>
    </row>
    <row r="1953" spans="1:20" ht="15.6" x14ac:dyDescent="0.3">
      <c r="A1953" s="3" t="s">
        <v>2022</v>
      </c>
      <c r="B1953" s="4">
        <v>46182</v>
      </c>
      <c r="C1953" s="5">
        <f>YEAR(SalesData[[#This Row],[Order Date]])</f>
        <v>2026</v>
      </c>
      <c r="D1953" s="6" t="str">
        <f>"Q"&amp;ROUNDUP(MONTH(SalesData[[#This Row],[Order Date]])/3,0)</f>
        <v>Q2</v>
      </c>
      <c r="E1953" s="7">
        <f>MONTH(SalesData[[#This Row],[Order Date]])</f>
        <v>6</v>
      </c>
      <c r="F1953" s="6" t="str">
        <f>TEXT(SalesData[[#This Row],[Order Date]],"mmm")</f>
        <v>Jun</v>
      </c>
      <c r="G1953" s="8" t="s">
        <v>61</v>
      </c>
      <c r="H1953" s="8" t="s">
        <v>76</v>
      </c>
      <c r="I1953" s="8" t="s">
        <v>30</v>
      </c>
      <c r="J1953" s="8" t="s">
        <v>24</v>
      </c>
      <c r="K1953" s="8" t="s">
        <v>98</v>
      </c>
      <c r="L1953" s="8" t="s">
        <v>103</v>
      </c>
      <c r="M1953" s="7">
        <v>2</v>
      </c>
      <c r="N1953" s="2">
        <v>51.16</v>
      </c>
      <c r="O1953" s="9">
        <v>0</v>
      </c>
      <c r="P1953" s="2">
        <v>21.57</v>
      </c>
      <c r="Q1953" s="2">
        <f t="shared" si="120"/>
        <v>102.32</v>
      </c>
      <c r="R1953" s="2">
        <f t="shared" si="121"/>
        <v>43.14</v>
      </c>
      <c r="S1953" s="2">
        <f t="shared" si="122"/>
        <v>59.179999999999993</v>
      </c>
      <c r="T1953" s="6">
        <f t="shared" si="123"/>
        <v>0.57838154808444098</v>
      </c>
    </row>
    <row r="1954" spans="1:20" ht="15.6" x14ac:dyDescent="0.3">
      <c r="A1954" s="3" t="s">
        <v>2023</v>
      </c>
      <c r="B1954" s="4">
        <v>46140</v>
      </c>
      <c r="C1954" s="5">
        <f>YEAR(SalesData[[#This Row],[Order Date]])</f>
        <v>2026</v>
      </c>
      <c r="D1954" s="6" t="str">
        <f>"Q"&amp;ROUNDUP(MONTH(SalesData[[#This Row],[Order Date]])/3,0)</f>
        <v>Q2</v>
      </c>
      <c r="E1954" s="7">
        <f>MONTH(SalesData[[#This Row],[Order Date]])</f>
        <v>4</v>
      </c>
      <c r="F1954" s="6" t="str">
        <f>TEXT(SalesData[[#This Row],[Order Date]],"mmm")</f>
        <v>Apr</v>
      </c>
      <c r="G1954" s="8" t="s">
        <v>28</v>
      </c>
      <c r="H1954" s="8" t="s">
        <v>86</v>
      </c>
      <c r="I1954" s="8" t="s">
        <v>23</v>
      </c>
      <c r="J1954" s="8" t="s">
        <v>31</v>
      </c>
      <c r="K1954" s="8" t="s">
        <v>98</v>
      </c>
      <c r="L1954" s="8" t="s">
        <v>103</v>
      </c>
      <c r="M1954" s="7">
        <v>1</v>
      </c>
      <c r="N1954" s="2">
        <v>50.56</v>
      </c>
      <c r="O1954" s="9">
        <v>0.05</v>
      </c>
      <c r="P1954" s="2">
        <v>22.06</v>
      </c>
      <c r="Q1954" s="2">
        <f t="shared" si="120"/>
        <v>48.031999999999996</v>
      </c>
      <c r="R1954" s="2">
        <f t="shared" si="121"/>
        <v>22.06</v>
      </c>
      <c r="S1954" s="2">
        <f t="shared" si="122"/>
        <v>25.971999999999998</v>
      </c>
      <c r="T1954" s="6">
        <f t="shared" si="123"/>
        <v>0.54072285143237842</v>
      </c>
    </row>
    <row r="1955" spans="1:20" ht="15.6" x14ac:dyDescent="0.3">
      <c r="A1955" s="3" t="s">
        <v>2024</v>
      </c>
      <c r="B1955" s="4">
        <v>46030</v>
      </c>
      <c r="C1955" s="5">
        <f>YEAR(SalesData[[#This Row],[Order Date]])</f>
        <v>2026</v>
      </c>
      <c r="D1955" s="6" t="str">
        <f>"Q"&amp;ROUNDUP(MONTH(SalesData[[#This Row],[Order Date]])/3,0)</f>
        <v>Q1</v>
      </c>
      <c r="E1955" s="7">
        <f>MONTH(SalesData[[#This Row],[Order Date]])</f>
        <v>1</v>
      </c>
      <c r="F1955" s="6" t="str">
        <f>TEXT(SalesData[[#This Row],[Order Date]],"mmm")</f>
        <v>Jan</v>
      </c>
      <c r="G1955" s="8" t="s">
        <v>28</v>
      </c>
      <c r="H1955" s="8" t="s">
        <v>29</v>
      </c>
      <c r="I1955" s="8" t="s">
        <v>30</v>
      </c>
      <c r="J1955" s="8" t="s">
        <v>36</v>
      </c>
      <c r="K1955" s="8" t="s">
        <v>25</v>
      </c>
      <c r="L1955" s="8" t="s">
        <v>49</v>
      </c>
      <c r="M1955" s="7">
        <v>1</v>
      </c>
      <c r="N1955" s="2">
        <v>72.38</v>
      </c>
      <c r="O1955" s="9">
        <v>0</v>
      </c>
      <c r="P1955" s="2">
        <v>31.65</v>
      </c>
      <c r="Q1955" s="2">
        <f t="shared" si="120"/>
        <v>72.38</v>
      </c>
      <c r="R1955" s="2">
        <f t="shared" si="121"/>
        <v>31.65</v>
      </c>
      <c r="S1955" s="2">
        <f t="shared" si="122"/>
        <v>40.729999999999997</v>
      </c>
      <c r="T1955" s="6">
        <f t="shared" si="123"/>
        <v>0.56272450953302011</v>
      </c>
    </row>
    <row r="1956" spans="1:20" ht="15.6" x14ac:dyDescent="0.3">
      <c r="A1956" s="3" t="s">
        <v>2025</v>
      </c>
      <c r="B1956" s="4">
        <v>46082</v>
      </c>
      <c r="C1956" s="5">
        <f>YEAR(SalesData[[#This Row],[Order Date]])</f>
        <v>2026</v>
      </c>
      <c r="D1956" s="6" t="str">
        <f>"Q"&amp;ROUNDUP(MONTH(SalesData[[#This Row],[Order Date]])/3,0)</f>
        <v>Q1</v>
      </c>
      <c r="E1956" s="7">
        <f>MONTH(SalesData[[#This Row],[Order Date]])</f>
        <v>3</v>
      </c>
      <c r="F1956" s="6" t="str">
        <f>TEXT(SalesData[[#This Row],[Order Date]],"mmm")</f>
        <v>Mar</v>
      </c>
      <c r="G1956" s="8" t="s">
        <v>21</v>
      </c>
      <c r="H1956" s="8" t="s">
        <v>22</v>
      </c>
      <c r="I1956" s="8" t="s">
        <v>30</v>
      </c>
      <c r="J1956" s="8" t="s">
        <v>24</v>
      </c>
      <c r="K1956" s="8" t="s">
        <v>39</v>
      </c>
      <c r="L1956" s="8" t="s">
        <v>67</v>
      </c>
      <c r="M1956" s="7">
        <v>1</v>
      </c>
      <c r="N1956" s="2">
        <v>123.99</v>
      </c>
      <c r="O1956" s="9">
        <v>0.05</v>
      </c>
      <c r="P1956" s="2">
        <v>61.67</v>
      </c>
      <c r="Q1956" s="2">
        <f t="shared" si="120"/>
        <v>117.79049999999999</v>
      </c>
      <c r="R1956" s="2">
        <f t="shared" si="121"/>
        <v>61.67</v>
      </c>
      <c r="S1956" s="2">
        <f t="shared" si="122"/>
        <v>56.120499999999993</v>
      </c>
      <c r="T1956" s="6">
        <f t="shared" si="123"/>
        <v>0.47644334644984099</v>
      </c>
    </row>
    <row r="1957" spans="1:20" ht="15.6" x14ac:dyDescent="0.3">
      <c r="A1957" s="3" t="s">
        <v>2026</v>
      </c>
      <c r="B1957" s="4">
        <v>46275</v>
      </c>
      <c r="C1957" s="5">
        <f>YEAR(SalesData[[#This Row],[Order Date]])</f>
        <v>2026</v>
      </c>
      <c r="D1957" s="6" t="str">
        <f>"Q"&amp;ROUNDUP(MONTH(SalesData[[#This Row],[Order Date]])/3,0)</f>
        <v>Q3</v>
      </c>
      <c r="E1957" s="7">
        <f>MONTH(SalesData[[#This Row],[Order Date]])</f>
        <v>9</v>
      </c>
      <c r="F1957" s="6" t="str">
        <f>TEXT(SalesData[[#This Row],[Order Date]],"mmm")</f>
        <v>Sep</v>
      </c>
      <c r="G1957" s="8" t="s">
        <v>61</v>
      </c>
      <c r="H1957" s="8" t="s">
        <v>108</v>
      </c>
      <c r="I1957" s="8" t="s">
        <v>23</v>
      </c>
      <c r="J1957" s="8" t="s">
        <v>24</v>
      </c>
      <c r="K1957" s="8" t="s">
        <v>51</v>
      </c>
      <c r="L1957" s="8" t="s">
        <v>72</v>
      </c>
      <c r="M1957" s="7">
        <v>1</v>
      </c>
      <c r="N1957" s="2">
        <v>40.1</v>
      </c>
      <c r="O1957" s="9">
        <v>0</v>
      </c>
      <c r="P1957" s="2">
        <v>16.920000000000002</v>
      </c>
      <c r="Q1957" s="2">
        <f t="shared" si="120"/>
        <v>40.1</v>
      </c>
      <c r="R1957" s="2">
        <f t="shared" si="121"/>
        <v>16.920000000000002</v>
      </c>
      <c r="S1957" s="2">
        <f t="shared" si="122"/>
        <v>23.18</v>
      </c>
      <c r="T1957" s="6">
        <f t="shared" si="123"/>
        <v>0.57805486284289276</v>
      </c>
    </row>
    <row r="1958" spans="1:20" ht="15.6" x14ac:dyDescent="0.3">
      <c r="A1958" s="3" t="s">
        <v>2027</v>
      </c>
      <c r="B1958" s="4">
        <v>46374</v>
      </c>
      <c r="C1958" s="5">
        <f>YEAR(SalesData[[#This Row],[Order Date]])</f>
        <v>2026</v>
      </c>
      <c r="D1958" s="6" t="str">
        <f>"Q"&amp;ROUNDUP(MONTH(SalesData[[#This Row],[Order Date]])/3,0)</f>
        <v>Q4</v>
      </c>
      <c r="E1958" s="7">
        <f>MONTH(SalesData[[#This Row],[Order Date]])</f>
        <v>12</v>
      </c>
      <c r="F1958" s="6" t="str">
        <f>TEXT(SalesData[[#This Row],[Order Date]],"mmm")</f>
        <v>Dec</v>
      </c>
      <c r="G1958" s="8" t="s">
        <v>21</v>
      </c>
      <c r="H1958" s="8" t="s">
        <v>44</v>
      </c>
      <c r="I1958" s="8" t="s">
        <v>30</v>
      </c>
      <c r="J1958" s="8" t="s">
        <v>31</v>
      </c>
      <c r="K1958" s="8" t="s">
        <v>32</v>
      </c>
      <c r="L1958" s="8" t="s">
        <v>33</v>
      </c>
      <c r="M1958" s="7">
        <v>2</v>
      </c>
      <c r="N1958" s="2">
        <v>36.89</v>
      </c>
      <c r="O1958" s="9">
        <v>0.1</v>
      </c>
      <c r="P1958" s="2">
        <v>13.74</v>
      </c>
      <c r="Q1958" s="2">
        <f t="shared" si="120"/>
        <v>66.402000000000001</v>
      </c>
      <c r="R1958" s="2">
        <f t="shared" si="121"/>
        <v>27.48</v>
      </c>
      <c r="S1958" s="2">
        <f t="shared" si="122"/>
        <v>38.921999999999997</v>
      </c>
      <c r="T1958" s="6">
        <f t="shared" si="123"/>
        <v>0.58615704346254627</v>
      </c>
    </row>
    <row r="1959" spans="1:20" ht="15.6" x14ac:dyDescent="0.3">
      <c r="A1959" s="3" t="s">
        <v>2028</v>
      </c>
      <c r="B1959" s="4">
        <v>46043</v>
      </c>
      <c r="C1959" s="5">
        <f>YEAR(SalesData[[#This Row],[Order Date]])</f>
        <v>2026</v>
      </c>
      <c r="D1959" s="6" t="str">
        <f>"Q"&amp;ROUNDUP(MONTH(SalesData[[#This Row],[Order Date]])/3,0)</f>
        <v>Q1</v>
      </c>
      <c r="E1959" s="7">
        <f>MONTH(SalesData[[#This Row],[Order Date]])</f>
        <v>1</v>
      </c>
      <c r="F1959" s="6" t="str">
        <f>TEXT(SalesData[[#This Row],[Order Date]],"mmm")</f>
        <v>Jan</v>
      </c>
      <c r="G1959" s="8" t="s">
        <v>28</v>
      </c>
      <c r="H1959" s="8" t="s">
        <v>86</v>
      </c>
      <c r="I1959" s="8" t="s">
        <v>30</v>
      </c>
      <c r="J1959" s="8" t="s">
        <v>24</v>
      </c>
      <c r="K1959" s="8" t="s">
        <v>51</v>
      </c>
      <c r="L1959" s="8" t="s">
        <v>95</v>
      </c>
      <c r="M1959" s="7">
        <v>3</v>
      </c>
      <c r="N1959" s="2">
        <v>83.34</v>
      </c>
      <c r="O1959" s="9">
        <v>0</v>
      </c>
      <c r="P1959" s="2">
        <v>41.44</v>
      </c>
      <c r="Q1959" s="2">
        <f t="shared" si="120"/>
        <v>250.02</v>
      </c>
      <c r="R1959" s="2">
        <f t="shared" si="121"/>
        <v>124.32</v>
      </c>
      <c r="S1959" s="2">
        <f t="shared" si="122"/>
        <v>125.70000000000002</v>
      </c>
      <c r="T1959" s="6">
        <f t="shared" si="123"/>
        <v>0.50275977921766268</v>
      </c>
    </row>
    <row r="1960" spans="1:20" ht="15.6" x14ac:dyDescent="0.3">
      <c r="A1960" s="3" t="s">
        <v>2029</v>
      </c>
      <c r="B1960" s="4">
        <v>46336</v>
      </c>
      <c r="C1960" s="5">
        <f>YEAR(SalesData[[#This Row],[Order Date]])</f>
        <v>2026</v>
      </c>
      <c r="D1960" s="6" t="str">
        <f>"Q"&amp;ROUNDUP(MONTH(SalesData[[#This Row],[Order Date]])/3,0)</f>
        <v>Q4</v>
      </c>
      <c r="E1960" s="7">
        <f>MONTH(SalesData[[#This Row],[Order Date]])</f>
        <v>11</v>
      </c>
      <c r="F1960" s="6" t="str">
        <f>TEXT(SalesData[[#This Row],[Order Date]],"mmm")</f>
        <v>Nov</v>
      </c>
      <c r="G1960" s="8" t="s">
        <v>28</v>
      </c>
      <c r="H1960" s="8" t="s">
        <v>29</v>
      </c>
      <c r="I1960" s="8" t="s">
        <v>30</v>
      </c>
      <c r="J1960" s="8" t="s">
        <v>36</v>
      </c>
      <c r="K1960" s="8" t="s">
        <v>32</v>
      </c>
      <c r="L1960" s="8" t="s">
        <v>33</v>
      </c>
      <c r="M1960" s="7">
        <v>2</v>
      </c>
      <c r="N1960" s="2">
        <v>36.61</v>
      </c>
      <c r="O1960" s="9">
        <v>0.05</v>
      </c>
      <c r="P1960" s="2">
        <v>13.31</v>
      </c>
      <c r="Q1960" s="2">
        <f t="shared" si="120"/>
        <v>69.558999999999997</v>
      </c>
      <c r="R1960" s="2">
        <f t="shared" si="121"/>
        <v>26.62</v>
      </c>
      <c r="S1960" s="2">
        <f t="shared" si="122"/>
        <v>42.938999999999993</v>
      </c>
      <c r="T1960" s="6">
        <f t="shared" si="123"/>
        <v>0.61730329648212301</v>
      </c>
    </row>
    <row r="1961" spans="1:20" ht="15.6" x14ac:dyDescent="0.3">
      <c r="A1961" s="3" t="s">
        <v>2030</v>
      </c>
      <c r="B1961" s="4">
        <v>46227</v>
      </c>
      <c r="C1961" s="5">
        <f>YEAR(SalesData[[#This Row],[Order Date]])</f>
        <v>2026</v>
      </c>
      <c r="D1961" s="6" t="str">
        <f>"Q"&amp;ROUNDUP(MONTH(SalesData[[#This Row],[Order Date]])/3,0)</f>
        <v>Q3</v>
      </c>
      <c r="E1961" s="7">
        <f>MONTH(SalesData[[#This Row],[Order Date]])</f>
        <v>7</v>
      </c>
      <c r="F1961" s="6" t="str">
        <f>TEXT(SalesData[[#This Row],[Order Date]],"mmm")</f>
        <v>Jul</v>
      </c>
      <c r="G1961" s="8" t="s">
        <v>21</v>
      </c>
      <c r="H1961" s="8" t="s">
        <v>89</v>
      </c>
      <c r="I1961" s="8" t="s">
        <v>30</v>
      </c>
      <c r="J1961" s="8" t="s">
        <v>31</v>
      </c>
      <c r="K1961" s="8" t="s">
        <v>25</v>
      </c>
      <c r="L1961" s="8" t="s">
        <v>26</v>
      </c>
      <c r="M1961" s="7">
        <v>1</v>
      </c>
      <c r="N1961" s="2">
        <v>156.54</v>
      </c>
      <c r="O1961" s="9">
        <v>0.1</v>
      </c>
      <c r="P1961" s="2">
        <v>77.38</v>
      </c>
      <c r="Q1961" s="2">
        <f t="shared" si="120"/>
        <v>140.886</v>
      </c>
      <c r="R1961" s="2">
        <f t="shared" si="121"/>
        <v>77.38</v>
      </c>
      <c r="S1961" s="2">
        <f t="shared" si="122"/>
        <v>63.506</v>
      </c>
      <c r="T1961" s="6">
        <f t="shared" si="123"/>
        <v>0.4507616086765186</v>
      </c>
    </row>
    <row r="1962" spans="1:20" ht="15.6" x14ac:dyDescent="0.3">
      <c r="A1962" s="3" t="s">
        <v>2031</v>
      </c>
      <c r="B1962" s="4">
        <v>46335</v>
      </c>
      <c r="C1962" s="5">
        <f>YEAR(SalesData[[#This Row],[Order Date]])</f>
        <v>2026</v>
      </c>
      <c r="D1962" s="6" t="str">
        <f>"Q"&amp;ROUNDUP(MONTH(SalesData[[#This Row],[Order Date]])/3,0)</f>
        <v>Q4</v>
      </c>
      <c r="E1962" s="7">
        <f>MONTH(SalesData[[#This Row],[Order Date]])</f>
        <v>11</v>
      </c>
      <c r="F1962" s="6" t="str">
        <f>TEXT(SalesData[[#This Row],[Order Date]],"mmm")</f>
        <v>Nov</v>
      </c>
      <c r="G1962" s="8" t="s">
        <v>28</v>
      </c>
      <c r="H1962" s="8" t="s">
        <v>29</v>
      </c>
      <c r="I1962" s="8" t="s">
        <v>30</v>
      </c>
      <c r="J1962" s="8" t="s">
        <v>24</v>
      </c>
      <c r="K1962" s="8" t="s">
        <v>25</v>
      </c>
      <c r="L1962" s="8" t="s">
        <v>70</v>
      </c>
      <c r="M1962" s="7">
        <v>1</v>
      </c>
      <c r="N1962" s="2">
        <v>143.02000000000001</v>
      </c>
      <c r="O1962" s="9">
        <v>0.1</v>
      </c>
      <c r="P1962" s="2">
        <v>79.25</v>
      </c>
      <c r="Q1962" s="2">
        <f t="shared" si="120"/>
        <v>128.71800000000002</v>
      </c>
      <c r="R1962" s="2">
        <f t="shared" si="121"/>
        <v>79.25</v>
      </c>
      <c r="S1962" s="2">
        <f t="shared" si="122"/>
        <v>49.468000000000018</v>
      </c>
      <c r="T1962" s="6">
        <f t="shared" si="123"/>
        <v>0.3843129942976119</v>
      </c>
    </row>
    <row r="1963" spans="1:20" ht="15.6" x14ac:dyDescent="0.3">
      <c r="A1963" s="3" t="s">
        <v>2032</v>
      </c>
      <c r="B1963" s="4">
        <v>46109</v>
      </c>
      <c r="C1963" s="5">
        <f>YEAR(SalesData[[#This Row],[Order Date]])</f>
        <v>2026</v>
      </c>
      <c r="D1963" s="6" t="str">
        <f>"Q"&amp;ROUNDUP(MONTH(SalesData[[#This Row],[Order Date]])/3,0)</f>
        <v>Q1</v>
      </c>
      <c r="E1963" s="7">
        <f>MONTH(SalesData[[#This Row],[Order Date]])</f>
        <v>3</v>
      </c>
      <c r="F1963" s="6" t="str">
        <f>TEXT(SalesData[[#This Row],[Order Date]],"mmm")</f>
        <v>Mar</v>
      </c>
      <c r="G1963" s="8" t="s">
        <v>28</v>
      </c>
      <c r="H1963" s="8" t="s">
        <v>86</v>
      </c>
      <c r="I1963" s="8" t="s">
        <v>23</v>
      </c>
      <c r="J1963" s="8" t="s">
        <v>24</v>
      </c>
      <c r="K1963" s="8" t="s">
        <v>98</v>
      </c>
      <c r="L1963" s="8" t="s">
        <v>103</v>
      </c>
      <c r="M1963" s="7">
        <v>1</v>
      </c>
      <c r="N1963" s="2">
        <v>51.02</v>
      </c>
      <c r="O1963" s="9">
        <v>0.05</v>
      </c>
      <c r="P1963" s="2">
        <v>21.94</v>
      </c>
      <c r="Q1963" s="2">
        <f t="shared" si="120"/>
        <v>48.469000000000001</v>
      </c>
      <c r="R1963" s="2">
        <f t="shared" si="121"/>
        <v>21.94</v>
      </c>
      <c r="S1963" s="2">
        <f t="shared" si="122"/>
        <v>26.529</v>
      </c>
      <c r="T1963" s="6">
        <f t="shared" si="123"/>
        <v>0.54733953661102974</v>
      </c>
    </row>
    <row r="1964" spans="1:20" ht="15.6" x14ac:dyDescent="0.3">
      <c r="A1964" s="3" t="s">
        <v>2033</v>
      </c>
      <c r="B1964" s="4">
        <v>46180</v>
      </c>
      <c r="C1964" s="5">
        <f>YEAR(SalesData[[#This Row],[Order Date]])</f>
        <v>2026</v>
      </c>
      <c r="D1964" s="6" t="str">
        <f>"Q"&amp;ROUNDUP(MONTH(SalesData[[#This Row],[Order Date]])/3,0)</f>
        <v>Q2</v>
      </c>
      <c r="E1964" s="7">
        <f>MONTH(SalesData[[#This Row],[Order Date]])</f>
        <v>6</v>
      </c>
      <c r="F1964" s="6" t="str">
        <f>TEXT(SalesData[[#This Row],[Order Date]],"mmm")</f>
        <v>Jun</v>
      </c>
      <c r="G1964" s="8" t="s">
        <v>28</v>
      </c>
      <c r="H1964" s="8" t="s">
        <v>29</v>
      </c>
      <c r="I1964" s="8" t="s">
        <v>23</v>
      </c>
      <c r="J1964" s="8" t="s">
        <v>24</v>
      </c>
      <c r="K1964" s="8" t="s">
        <v>39</v>
      </c>
      <c r="L1964" s="8" t="s">
        <v>40</v>
      </c>
      <c r="M1964" s="7">
        <v>1</v>
      </c>
      <c r="N1964" s="2">
        <v>194.73</v>
      </c>
      <c r="O1964" s="9">
        <v>0</v>
      </c>
      <c r="P1964" s="2">
        <v>101.91</v>
      </c>
      <c r="Q1964" s="2">
        <f t="shared" si="120"/>
        <v>194.73</v>
      </c>
      <c r="R1964" s="2">
        <f t="shared" si="121"/>
        <v>101.91</v>
      </c>
      <c r="S1964" s="2">
        <f t="shared" si="122"/>
        <v>92.82</v>
      </c>
      <c r="T1964" s="6">
        <f t="shared" si="123"/>
        <v>0.47665999075643195</v>
      </c>
    </row>
    <row r="1965" spans="1:20" ht="15.6" x14ac:dyDescent="0.3">
      <c r="A1965" s="3" t="s">
        <v>2034</v>
      </c>
      <c r="B1965" s="4">
        <v>46085</v>
      </c>
      <c r="C1965" s="5">
        <f>YEAR(SalesData[[#This Row],[Order Date]])</f>
        <v>2026</v>
      </c>
      <c r="D1965" s="6" t="str">
        <f>"Q"&amp;ROUNDUP(MONTH(SalesData[[#This Row],[Order Date]])/3,0)</f>
        <v>Q1</v>
      </c>
      <c r="E1965" s="7">
        <f>MONTH(SalesData[[#This Row],[Order Date]])</f>
        <v>3</v>
      </c>
      <c r="F1965" s="6" t="str">
        <f>TEXT(SalesData[[#This Row],[Order Date]],"mmm")</f>
        <v>Mar</v>
      </c>
      <c r="G1965" s="8" t="s">
        <v>21</v>
      </c>
      <c r="H1965" s="8" t="s">
        <v>44</v>
      </c>
      <c r="I1965" s="8" t="s">
        <v>30</v>
      </c>
      <c r="J1965" s="8" t="s">
        <v>36</v>
      </c>
      <c r="K1965" s="8" t="s">
        <v>25</v>
      </c>
      <c r="L1965" s="8" t="s">
        <v>26</v>
      </c>
      <c r="M1965" s="7">
        <v>2</v>
      </c>
      <c r="N1965" s="2">
        <v>151.69999999999999</v>
      </c>
      <c r="O1965" s="9">
        <v>0</v>
      </c>
      <c r="P1965" s="2">
        <v>80.44</v>
      </c>
      <c r="Q1965" s="2">
        <f t="shared" si="120"/>
        <v>303.39999999999998</v>
      </c>
      <c r="R1965" s="2">
        <f t="shared" si="121"/>
        <v>160.88</v>
      </c>
      <c r="S1965" s="2">
        <f t="shared" si="122"/>
        <v>142.51999999999998</v>
      </c>
      <c r="T1965" s="6">
        <f t="shared" si="123"/>
        <v>0.46974291364535264</v>
      </c>
    </row>
    <row r="1966" spans="1:20" ht="15.6" x14ac:dyDescent="0.3">
      <c r="A1966" s="3" t="s">
        <v>2035</v>
      </c>
      <c r="B1966" s="4">
        <v>46131</v>
      </c>
      <c r="C1966" s="5">
        <f>YEAR(SalesData[[#This Row],[Order Date]])</f>
        <v>2026</v>
      </c>
      <c r="D1966" s="6" t="str">
        <f>"Q"&amp;ROUNDUP(MONTH(SalesData[[#This Row],[Order Date]])/3,0)</f>
        <v>Q2</v>
      </c>
      <c r="E1966" s="7">
        <f>MONTH(SalesData[[#This Row],[Order Date]])</f>
        <v>4</v>
      </c>
      <c r="F1966" s="6" t="str">
        <f>TEXT(SalesData[[#This Row],[Order Date]],"mmm")</f>
        <v>Apr</v>
      </c>
      <c r="G1966" s="8" t="s">
        <v>21</v>
      </c>
      <c r="H1966" s="8" t="s">
        <v>89</v>
      </c>
      <c r="I1966" s="8" t="s">
        <v>23</v>
      </c>
      <c r="J1966" s="8" t="s">
        <v>24</v>
      </c>
      <c r="K1966" s="8" t="s">
        <v>39</v>
      </c>
      <c r="L1966" s="8" t="s">
        <v>125</v>
      </c>
      <c r="M1966" s="7">
        <v>3</v>
      </c>
      <c r="N1966" s="2">
        <v>334.01</v>
      </c>
      <c r="O1966" s="9">
        <v>0.15</v>
      </c>
      <c r="P1966" s="2">
        <v>192.17</v>
      </c>
      <c r="Q1966" s="2">
        <f t="shared" si="120"/>
        <v>851.72550000000001</v>
      </c>
      <c r="R1966" s="2">
        <f t="shared" si="121"/>
        <v>576.51</v>
      </c>
      <c r="S1966" s="2">
        <f t="shared" si="122"/>
        <v>275.21550000000002</v>
      </c>
      <c r="T1966" s="6">
        <f t="shared" si="123"/>
        <v>0.32312699337990941</v>
      </c>
    </row>
    <row r="1967" spans="1:20" ht="15.6" x14ac:dyDescent="0.3">
      <c r="A1967" s="3" t="s">
        <v>2036</v>
      </c>
      <c r="B1967" s="4">
        <v>46113</v>
      </c>
      <c r="C1967" s="5">
        <f>YEAR(SalesData[[#This Row],[Order Date]])</f>
        <v>2026</v>
      </c>
      <c r="D1967" s="6" t="str">
        <f>"Q"&amp;ROUNDUP(MONTH(SalesData[[#This Row],[Order Date]])/3,0)</f>
        <v>Q2</v>
      </c>
      <c r="E1967" s="7">
        <f>MONTH(SalesData[[#This Row],[Order Date]])</f>
        <v>4</v>
      </c>
      <c r="F1967" s="6" t="str">
        <f>TEXT(SalesData[[#This Row],[Order Date]],"mmm")</f>
        <v>Apr</v>
      </c>
      <c r="G1967" s="8" t="s">
        <v>54</v>
      </c>
      <c r="H1967" s="8" t="s">
        <v>112</v>
      </c>
      <c r="I1967" s="8" t="s">
        <v>48</v>
      </c>
      <c r="J1967" s="8" t="s">
        <v>24</v>
      </c>
      <c r="K1967" s="8" t="s">
        <v>98</v>
      </c>
      <c r="L1967" s="8" t="s">
        <v>122</v>
      </c>
      <c r="M1967" s="7">
        <v>3</v>
      </c>
      <c r="N1967" s="2">
        <v>36.090000000000003</v>
      </c>
      <c r="O1967" s="9">
        <v>0</v>
      </c>
      <c r="P1967" s="2">
        <v>14.03</v>
      </c>
      <c r="Q1967" s="2">
        <f t="shared" si="120"/>
        <v>108.27000000000001</v>
      </c>
      <c r="R1967" s="2">
        <f t="shared" si="121"/>
        <v>42.089999999999996</v>
      </c>
      <c r="S1967" s="2">
        <f t="shared" si="122"/>
        <v>66.180000000000007</v>
      </c>
      <c r="T1967" s="6">
        <f t="shared" si="123"/>
        <v>0.61124965364366857</v>
      </c>
    </row>
    <row r="1968" spans="1:20" ht="15.6" x14ac:dyDescent="0.3">
      <c r="A1968" s="3" t="s">
        <v>2037</v>
      </c>
      <c r="B1968" s="4">
        <v>46306</v>
      </c>
      <c r="C1968" s="5">
        <f>YEAR(SalesData[[#This Row],[Order Date]])</f>
        <v>2026</v>
      </c>
      <c r="D1968" s="6" t="str">
        <f>"Q"&amp;ROUNDUP(MONTH(SalesData[[#This Row],[Order Date]])/3,0)</f>
        <v>Q4</v>
      </c>
      <c r="E1968" s="7">
        <f>MONTH(SalesData[[#This Row],[Order Date]])</f>
        <v>10</v>
      </c>
      <c r="F1968" s="6" t="str">
        <f>TEXT(SalesData[[#This Row],[Order Date]],"mmm")</f>
        <v>Oct</v>
      </c>
      <c r="G1968" s="8" t="s">
        <v>61</v>
      </c>
      <c r="H1968" s="8" t="s">
        <v>69</v>
      </c>
      <c r="I1968" s="8" t="s">
        <v>45</v>
      </c>
      <c r="J1968" s="8" t="s">
        <v>36</v>
      </c>
      <c r="K1968" s="8" t="s">
        <v>51</v>
      </c>
      <c r="L1968" s="8" t="s">
        <v>72</v>
      </c>
      <c r="M1968" s="7">
        <v>15</v>
      </c>
      <c r="N1968" s="2">
        <v>40.78</v>
      </c>
      <c r="O1968" s="9">
        <v>0.15</v>
      </c>
      <c r="P1968" s="2">
        <v>17.07</v>
      </c>
      <c r="Q1968" s="2">
        <f t="shared" si="120"/>
        <v>519.94500000000005</v>
      </c>
      <c r="R1968" s="2">
        <f t="shared" si="121"/>
        <v>256.05</v>
      </c>
      <c r="S1968" s="2">
        <f t="shared" si="122"/>
        <v>263.89500000000004</v>
      </c>
      <c r="T1968" s="6">
        <f t="shared" si="123"/>
        <v>0.5075440671609498</v>
      </c>
    </row>
    <row r="1969" spans="1:20" ht="15.6" x14ac:dyDescent="0.3">
      <c r="A1969" s="3" t="s">
        <v>2038</v>
      </c>
      <c r="B1969" s="4">
        <v>46338</v>
      </c>
      <c r="C1969" s="5">
        <f>YEAR(SalesData[[#This Row],[Order Date]])</f>
        <v>2026</v>
      </c>
      <c r="D1969" s="6" t="str">
        <f>"Q"&amp;ROUNDUP(MONTH(SalesData[[#This Row],[Order Date]])/3,0)</f>
        <v>Q4</v>
      </c>
      <c r="E1969" s="7">
        <f>MONTH(SalesData[[#This Row],[Order Date]])</f>
        <v>11</v>
      </c>
      <c r="F1969" s="6" t="str">
        <f>TEXT(SalesData[[#This Row],[Order Date]],"mmm")</f>
        <v>Nov</v>
      </c>
      <c r="G1969" s="8" t="s">
        <v>54</v>
      </c>
      <c r="H1969" s="8" t="s">
        <v>82</v>
      </c>
      <c r="I1969" s="8" t="s">
        <v>48</v>
      </c>
      <c r="J1969" s="8" t="s">
        <v>36</v>
      </c>
      <c r="K1969" s="8" t="s">
        <v>98</v>
      </c>
      <c r="L1969" s="8" t="s">
        <v>99</v>
      </c>
      <c r="M1969" s="7">
        <v>2</v>
      </c>
      <c r="N1969" s="2">
        <v>123.49</v>
      </c>
      <c r="O1969" s="9">
        <v>0.15</v>
      </c>
      <c r="P1969" s="2">
        <v>68.08</v>
      </c>
      <c r="Q1969" s="2">
        <f t="shared" si="120"/>
        <v>209.93299999999999</v>
      </c>
      <c r="R1969" s="2">
        <f t="shared" si="121"/>
        <v>136.16</v>
      </c>
      <c r="S1969" s="2">
        <f t="shared" si="122"/>
        <v>73.772999999999996</v>
      </c>
      <c r="T1969" s="6">
        <f t="shared" si="123"/>
        <v>0.35141211719929694</v>
      </c>
    </row>
    <row r="1970" spans="1:20" ht="15.6" x14ac:dyDescent="0.3">
      <c r="A1970" s="3" t="s">
        <v>2039</v>
      </c>
      <c r="B1970" s="4">
        <v>46218</v>
      </c>
      <c r="C1970" s="5">
        <f>YEAR(SalesData[[#This Row],[Order Date]])</f>
        <v>2026</v>
      </c>
      <c r="D1970" s="6" t="str">
        <f>"Q"&amp;ROUNDUP(MONTH(SalesData[[#This Row],[Order Date]])/3,0)</f>
        <v>Q3</v>
      </c>
      <c r="E1970" s="7">
        <f>MONTH(SalesData[[#This Row],[Order Date]])</f>
        <v>7</v>
      </c>
      <c r="F1970" s="6" t="str">
        <f>TEXT(SalesData[[#This Row],[Order Date]],"mmm")</f>
        <v>Jul</v>
      </c>
      <c r="G1970" s="8" t="s">
        <v>61</v>
      </c>
      <c r="H1970" s="8" t="s">
        <v>76</v>
      </c>
      <c r="I1970" s="8" t="s">
        <v>23</v>
      </c>
      <c r="J1970" s="8" t="s">
        <v>36</v>
      </c>
      <c r="K1970" s="8" t="s">
        <v>25</v>
      </c>
      <c r="L1970" s="8" t="s">
        <v>74</v>
      </c>
      <c r="M1970" s="7">
        <v>1</v>
      </c>
      <c r="N1970" s="2">
        <v>92.54</v>
      </c>
      <c r="O1970" s="9">
        <v>0</v>
      </c>
      <c r="P1970" s="2">
        <v>44.48</v>
      </c>
      <c r="Q1970" s="2">
        <f t="shared" si="120"/>
        <v>92.54</v>
      </c>
      <c r="R1970" s="2">
        <f t="shared" si="121"/>
        <v>44.48</v>
      </c>
      <c r="S1970" s="2">
        <f t="shared" si="122"/>
        <v>48.060000000000009</v>
      </c>
      <c r="T1970" s="6">
        <f t="shared" si="123"/>
        <v>0.51934298681651181</v>
      </c>
    </row>
    <row r="1971" spans="1:20" ht="15.6" x14ac:dyDescent="0.3">
      <c r="A1971" s="3" t="s">
        <v>2040</v>
      </c>
      <c r="B1971" s="4">
        <v>46038</v>
      </c>
      <c r="C1971" s="5">
        <f>YEAR(SalesData[[#This Row],[Order Date]])</f>
        <v>2026</v>
      </c>
      <c r="D1971" s="6" t="str">
        <f>"Q"&amp;ROUNDUP(MONTH(SalesData[[#This Row],[Order Date]])/3,0)</f>
        <v>Q1</v>
      </c>
      <c r="E1971" s="7">
        <f>MONTH(SalesData[[#This Row],[Order Date]])</f>
        <v>1</v>
      </c>
      <c r="F1971" s="6" t="str">
        <f>TEXT(SalesData[[#This Row],[Order Date]],"mmm")</f>
        <v>Jan</v>
      </c>
      <c r="G1971" s="8" t="s">
        <v>54</v>
      </c>
      <c r="H1971" s="8" t="s">
        <v>57</v>
      </c>
      <c r="I1971" s="8" t="s">
        <v>45</v>
      </c>
      <c r="J1971" s="8" t="s">
        <v>36</v>
      </c>
      <c r="K1971" s="8" t="s">
        <v>51</v>
      </c>
      <c r="L1971" s="8" t="s">
        <v>58</v>
      </c>
      <c r="M1971" s="7">
        <v>10</v>
      </c>
      <c r="N1971" s="2">
        <v>102.68</v>
      </c>
      <c r="O1971" s="9">
        <v>0.15</v>
      </c>
      <c r="P1971" s="2">
        <v>51.07</v>
      </c>
      <c r="Q1971" s="2">
        <f t="shared" si="120"/>
        <v>872.78000000000009</v>
      </c>
      <c r="R1971" s="2">
        <f t="shared" si="121"/>
        <v>510.7</v>
      </c>
      <c r="S1971" s="2">
        <f t="shared" si="122"/>
        <v>362.0800000000001</v>
      </c>
      <c r="T1971" s="6">
        <f t="shared" si="123"/>
        <v>0.41485826897958256</v>
      </c>
    </row>
    <row r="1972" spans="1:20" ht="15.6" x14ac:dyDescent="0.3">
      <c r="A1972" s="3" t="s">
        <v>2041</v>
      </c>
      <c r="B1972" s="4">
        <v>46159</v>
      </c>
      <c r="C1972" s="5">
        <f>YEAR(SalesData[[#This Row],[Order Date]])</f>
        <v>2026</v>
      </c>
      <c r="D1972" s="6" t="str">
        <f>"Q"&amp;ROUNDUP(MONTH(SalesData[[#This Row],[Order Date]])/3,0)</f>
        <v>Q2</v>
      </c>
      <c r="E1972" s="7">
        <f>MONTH(SalesData[[#This Row],[Order Date]])</f>
        <v>5</v>
      </c>
      <c r="F1972" s="6" t="str">
        <f>TEXT(SalesData[[#This Row],[Order Date]],"mmm")</f>
        <v>May</v>
      </c>
      <c r="G1972" s="8" t="s">
        <v>21</v>
      </c>
      <c r="H1972" s="8" t="s">
        <v>89</v>
      </c>
      <c r="I1972" s="8" t="s">
        <v>30</v>
      </c>
      <c r="J1972" s="8" t="s">
        <v>24</v>
      </c>
      <c r="K1972" s="8" t="s">
        <v>25</v>
      </c>
      <c r="L1972" s="8" t="s">
        <v>70</v>
      </c>
      <c r="M1972" s="7">
        <v>2</v>
      </c>
      <c r="N1972" s="2">
        <v>146.22</v>
      </c>
      <c r="O1972" s="9">
        <v>0</v>
      </c>
      <c r="P1972" s="2">
        <v>81.069999999999993</v>
      </c>
      <c r="Q1972" s="2">
        <f t="shared" si="120"/>
        <v>292.44</v>
      </c>
      <c r="R1972" s="2">
        <f t="shared" si="121"/>
        <v>162.13999999999999</v>
      </c>
      <c r="S1972" s="2">
        <f t="shared" si="122"/>
        <v>130.30000000000001</v>
      </c>
      <c r="T1972" s="6">
        <f t="shared" si="123"/>
        <v>0.4455614826973055</v>
      </c>
    </row>
    <row r="1973" spans="1:20" ht="15.6" x14ac:dyDescent="0.3">
      <c r="A1973" s="3" t="s">
        <v>2042</v>
      </c>
      <c r="B1973" s="4">
        <v>46385</v>
      </c>
      <c r="C1973" s="5">
        <f>YEAR(SalesData[[#This Row],[Order Date]])</f>
        <v>2026</v>
      </c>
      <c r="D1973" s="6" t="str">
        <f>"Q"&amp;ROUNDUP(MONTH(SalesData[[#This Row],[Order Date]])/3,0)</f>
        <v>Q4</v>
      </c>
      <c r="E1973" s="7">
        <f>MONTH(SalesData[[#This Row],[Order Date]])</f>
        <v>12</v>
      </c>
      <c r="F1973" s="6" t="str">
        <f>TEXT(SalesData[[#This Row],[Order Date]],"mmm")</f>
        <v>Dec</v>
      </c>
      <c r="G1973" s="8" t="s">
        <v>54</v>
      </c>
      <c r="H1973" s="8" t="s">
        <v>57</v>
      </c>
      <c r="I1973" s="8" t="s">
        <v>23</v>
      </c>
      <c r="J1973" s="8" t="s">
        <v>36</v>
      </c>
      <c r="K1973" s="8" t="s">
        <v>25</v>
      </c>
      <c r="L1973" s="8" t="s">
        <v>70</v>
      </c>
      <c r="M1973" s="7">
        <v>1</v>
      </c>
      <c r="N1973" s="2">
        <v>147.29</v>
      </c>
      <c r="O1973" s="9">
        <v>0.1</v>
      </c>
      <c r="P1973" s="2">
        <v>78.2</v>
      </c>
      <c r="Q1973" s="2">
        <f t="shared" si="120"/>
        <v>132.56100000000001</v>
      </c>
      <c r="R1973" s="2">
        <f t="shared" si="121"/>
        <v>78.2</v>
      </c>
      <c r="S1973" s="2">
        <f t="shared" si="122"/>
        <v>54.361000000000004</v>
      </c>
      <c r="T1973" s="6">
        <f t="shared" si="123"/>
        <v>0.4100829052285363</v>
      </c>
    </row>
    <row r="1974" spans="1:20" ht="15.6" x14ac:dyDescent="0.3">
      <c r="A1974" s="3" t="s">
        <v>2043</v>
      </c>
      <c r="B1974" s="4">
        <v>46283</v>
      </c>
      <c r="C1974" s="5">
        <f>YEAR(SalesData[[#This Row],[Order Date]])</f>
        <v>2026</v>
      </c>
      <c r="D1974" s="6" t="str">
        <f>"Q"&amp;ROUNDUP(MONTH(SalesData[[#This Row],[Order Date]])/3,0)</f>
        <v>Q3</v>
      </c>
      <c r="E1974" s="7">
        <f>MONTH(SalesData[[#This Row],[Order Date]])</f>
        <v>9</v>
      </c>
      <c r="F1974" s="6" t="str">
        <f>TEXT(SalesData[[#This Row],[Order Date]],"mmm")</f>
        <v>Sep</v>
      </c>
      <c r="G1974" s="8" t="s">
        <v>28</v>
      </c>
      <c r="H1974" s="8" t="s">
        <v>86</v>
      </c>
      <c r="I1974" s="8" t="s">
        <v>30</v>
      </c>
      <c r="J1974" s="8" t="s">
        <v>36</v>
      </c>
      <c r="K1974" s="8" t="s">
        <v>25</v>
      </c>
      <c r="L1974" s="8" t="s">
        <v>70</v>
      </c>
      <c r="M1974" s="7">
        <v>2</v>
      </c>
      <c r="N1974" s="2">
        <v>145.1</v>
      </c>
      <c r="O1974" s="9">
        <v>0.1</v>
      </c>
      <c r="P1974" s="2">
        <v>77.62</v>
      </c>
      <c r="Q1974" s="2">
        <f t="shared" si="120"/>
        <v>261.18</v>
      </c>
      <c r="R1974" s="2">
        <f t="shared" si="121"/>
        <v>155.24</v>
      </c>
      <c r="S1974" s="2">
        <f t="shared" si="122"/>
        <v>105.94</v>
      </c>
      <c r="T1974" s="6">
        <f t="shared" si="123"/>
        <v>0.40562064476606169</v>
      </c>
    </row>
    <row r="1975" spans="1:20" ht="15.6" x14ac:dyDescent="0.3">
      <c r="A1975" s="3" t="s">
        <v>2044</v>
      </c>
      <c r="B1975" s="4">
        <v>46093</v>
      </c>
      <c r="C1975" s="5">
        <f>YEAR(SalesData[[#This Row],[Order Date]])</f>
        <v>2026</v>
      </c>
      <c r="D1975" s="6" t="str">
        <f>"Q"&amp;ROUNDUP(MONTH(SalesData[[#This Row],[Order Date]])/3,0)</f>
        <v>Q1</v>
      </c>
      <c r="E1975" s="7">
        <f>MONTH(SalesData[[#This Row],[Order Date]])</f>
        <v>3</v>
      </c>
      <c r="F1975" s="6" t="str">
        <f>TEXT(SalesData[[#This Row],[Order Date]],"mmm")</f>
        <v>Mar</v>
      </c>
      <c r="G1975" s="8" t="s">
        <v>54</v>
      </c>
      <c r="H1975" s="8" t="s">
        <v>112</v>
      </c>
      <c r="I1975" s="8" t="s">
        <v>30</v>
      </c>
      <c r="J1975" s="8" t="s">
        <v>31</v>
      </c>
      <c r="K1975" s="8" t="s">
        <v>98</v>
      </c>
      <c r="L1975" s="8" t="s">
        <v>131</v>
      </c>
      <c r="M1975" s="7">
        <v>3</v>
      </c>
      <c r="N1975" s="2">
        <v>39.9</v>
      </c>
      <c r="O1975" s="9">
        <v>0</v>
      </c>
      <c r="P1975" s="2">
        <v>14.49</v>
      </c>
      <c r="Q1975" s="2">
        <f t="shared" si="120"/>
        <v>119.69999999999999</v>
      </c>
      <c r="R1975" s="2">
        <f t="shared" si="121"/>
        <v>43.47</v>
      </c>
      <c r="S1975" s="2">
        <f t="shared" si="122"/>
        <v>76.22999999999999</v>
      </c>
      <c r="T1975" s="6">
        <f t="shared" si="123"/>
        <v>0.63684210526315788</v>
      </c>
    </row>
    <row r="1976" spans="1:20" ht="15.6" x14ac:dyDescent="0.3">
      <c r="A1976" s="3" t="s">
        <v>2045</v>
      </c>
      <c r="B1976" s="4">
        <v>46360</v>
      </c>
      <c r="C1976" s="5">
        <f>YEAR(SalesData[[#This Row],[Order Date]])</f>
        <v>2026</v>
      </c>
      <c r="D1976" s="6" t="str">
        <f>"Q"&amp;ROUNDUP(MONTH(SalesData[[#This Row],[Order Date]])/3,0)</f>
        <v>Q4</v>
      </c>
      <c r="E1976" s="7">
        <f>MONTH(SalesData[[#This Row],[Order Date]])</f>
        <v>12</v>
      </c>
      <c r="F1976" s="6" t="str">
        <f>TEXT(SalesData[[#This Row],[Order Date]],"mmm")</f>
        <v>Dec</v>
      </c>
      <c r="G1976" s="8" t="s">
        <v>54</v>
      </c>
      <c r="H1976" s="8" t="s">
        <v>92</v>
      </c>
      <c r="I1976" s="8" t="s">
        <v>30</v>
      </c>
      <c r="J1976" s="8" t="s">
        <v>31</v>
      </c>
      <c r="K1976" s="8" t="s">
        <v>39</v>
      </c>
      <c r="L1976" s="8" t="s">
        <v>40</v>
      </c>
      <c r="M1976" s="7">
        <v>3</v>
      </c>
      <c r="N1976" s="2">
        <v>193.8</v>
      </c>
      <c r="O1976" s="9">
        <v>0</v>
      </c>
      <c r="P1976" s="2">
        <v>104.55</v>
      </c>
      <c r="Q1976" s="2">
        <f t="shared" si="120"/>
        <v>581.40000000000009</v>
      </c>
      <c r="R1976" s="2">
        <f t="shared" si="121"/>
        <v>313.64999999999998</v>
      </c>
      <c r="S1976" s="2">
        <f t="shared" si="122"/>
        <v>267.75000000000011</v>
      </c>
      <c r="T1976" s="6">
        <f t="shared" si="123"/>
        <v>0.46052631578947378</v>
      </c>
    </row>
    <row r="1977" spans="1:20" ht="15.6" x14ac:dyDescent="0.3">
      <c r="A1977" s="3" t="s">
        <v>2046</v>
      </c>
      <c r="B1977" s="4">
        <v>46085</v>
      </c>
      <c r="C1977" s="5">
        <f>YEAR(SalesData[[#This Row],[Order Date]])</f>
        <v>2026</v>
      </c>
      <c r="D1977" s="6" t="str">
        <f>"Q"&amp;ROUNDUP(MONTH(SalesData[[#This Row],[Order Date]])/3,0)</f>
        <v>Q1</v>
      </c>
      <c r="E1977" s="7">
        <f>MONTH(SalesData[[#This Row],[Order Date]])</f>
        <v>3</v>
      </c>
      <c r="F1977" s="6" t="str">
        <f>TEXT(SalesData[[#This Row],[Order Date]],"mmm")</f>
        <v>Mar</v>
      </c>
      <c r="G1977" s="8" t="s">
        <v>54</v>
      </c>
      <c r="H1977" s="8" t="s">
        <v>55</v>
      </c>
      <c r="I1977" s="8" t="s">
        <v>48</v>
      </c>
      <c r="J1977" s="8" t="s">
        <v>24</v>
      </c>
      <c r="K1977" s="8" t="s">
        <v>25</v>
      </c>
      <c r="L1977" s="8" t="s">
        <v>26</v>
      </c>
      <c r="M1977" s="7">
        <v>2</v>
      </c>
      <c r="N1977" s="2">
        <v>151.55000000000001</v>
      </c>
      <c r="O1977" s="9">
        <v>0.1</v>
      </c>
      <c r="P1977" s="2">
        <v>80.680000000000007</v>
      </c>
      <c r="Q1977" s="2">
        <f t="shared" si="120"/>
        <v>272.79000000000002</v>
      </c>
      <c r="R1977" s="2">
        <f t="shared" si="121"/>
        <v>161.36000000000001</v>
      </c>
      <c r="S1977" s="2">
        <f t="shared" si="122"/>
        <v>111.43</v>
      </c>
      <c r="T1977" s="6">
        <f t="shared" si="123"/>
        <v>0.40848271564206901</v>
      </c>
    </row>
    <row r="1978" spans="1:20" ht="15.6" x14ac:dyDescent="0.3">
      <c r="A1978" s="3" t="s">
        <v>2047</v>
      </c>
      <c r="B1978" s="4">
        <v>46286</v>
      </c>
      <c r="C1978" s="5">
        <f>YEAR(SalesData[[#This Row],[Order Date]])</f>
        <v>2026</v>
      </c>
      <c r="D1978" s="6" t="str">
        <f>"Q"&amp;ROUNDUP(MONTH(SalesData[[#This Row],[Order Date]])/3,0)</f>
        <v>Q3</v>
      </c>
      <c r="E1978" s="7">
        <f>MONTH(SalesData[[#This Row],[Order Date]])</f>
        <v>9</v>
      </c>
      <c r="F1978" s="6" t="str">
        <f>TEXT(SalesData[[#This Row],[Order Date]],"mmm")</f>
        <v>Sep</v>
      </c>
      <c r="G1978" s="8" t="s">
        <v>21</v>
      </c>
      <c r="H1978" s="8" t="s">
        <v>42</v>
      </c>
      <c r="I1978" s="8" t="s">
        <v>48</v>
      </c>
      <c r="J1978" s="8" t="s">
        <v>24</v>
      </c>
      <c r="K1978" s="8" t="s">
        <v>25</v>
      </c>
      <c r="L1978" s="8" t="s">
        <v>70</v>
      </c>
      <c r="M1978" s="7">
        <v>1</v>
      </c>
      <c r="N1978" s="2">
        <v>146.33000000000001</v>
      </c>
      <c r="O1978" s="9">
        <v>0</v>
      </c>
      <c r="P1978" s="2">
        <v>80.05</v>
      </c>
      <c r="Q1978" s="2">
        <f t="shared" si="120"/>
        <v>146.33000000000001</v>
      </c>
      <c r="R1978" s="2">
        <f t="shared" si="121"/>
        <v>80.05</v>
      </c>
      <c r="S1978" s="2">
        <f t="shared" si="122"/>
        <v>66.280000000000015</v>
      </c>
      <c r="T1978" s="6">
        <f t="shared" si="123"/>
        <v>0.45294881432378875</v>
      </c>
    </row>
    <row r="1979" spans="1:20" ht="15.6" x14ac:dyDescent="0.3">
      <c r="A1979" s="3" t="s">
        <v>2048</v>
      </c>
      <c r="B1979" s="4">
        <v>46343</v>
      </c>
      <c r="C1979" s="5">
        <f>YEAR(SalesData[[#This Row],[Order Date]])</f>
        <v>2026</v>
      </c>
      <c r="D1979" s="6" t="str">
        <f>"Q"&amp;ROUNDUP(MONTH(SalesData[[#This Row],[Order Date]])/3,0)</f>
        <v>Q4</v>
      </c>
      <c r="E1979" s="7">
        <f>MONTH(SalesData[[#This Row],[Order Date]])</f>
        <v>11</v>
      </c>
      <c r="F1979" s="6" t="str">
        <f>TEXT(SalesData[[#This Row],[Order Date]],"mmm")</f>
        <v>Nov</v>
      </c>
      <c r="G1979" s="8" t="s">
        <v>61</v>
      </c>
      <c r="H1979" s="8" t="s">
        <v>76</v>
      </c>
      <c r="I1979" s="8" t="s">
        <v>30</v>
      </c>
      <c r="J1979" s="8" t="s">
        <v>31</v>
      </c>
      <c r="K1979" s="8" t="s">
        <v>98</v>
      </c>
      <c r="L1979" s="8" t="s">
        <v>99</v>
      </c>
      <c r="M1979" s="7">
        <v>1</v>
      </c>
      <c r="N1979" s="2">
        <v>122.64</v>
      </c>
      <c r="O1979" s="9">
        <v>0</v>
      </c>
      <c r="P1979" s="2">
        <v>68.58</v>
      </c>
      <c r="Q1979" s="2">
        <f t="shared" si="120"/>
        <v>122.64</v>
      </c>
      <c r="R1979" s="2">
        <f t="shared" si="121"/>
        <v>68.58</v>
      </c>
      <c r="S1979" s="2">
        <f t="shared" si="122"/>
        <v>54.06</v>
      </c>
      <c r="T1979" s="6">
        <f t="shared" si="123"/>
        <v>0.44080234833659493</v>
      </c>
    </row>
    <row r="1980" spans="1:20" ht="15.6" x14ac:dyDescent="0.3">
      <c r="A1980" s="3" t="s">
        <v>2049</v>
      </c>
      <c r="B1980" s="4">
        <v>46354</v>
      </c>
      <c r="C1980" s="5">
        <f>YEAR(SalesData[[#This Row],[Order Date]])</f>
        <v>2026</v>
      </c>
      <c r="D1980" s="6" t="str">
        <f>"Q"&amp;ROUNDUP(MONTH(SalesData[[#This Row],[Order Date]])/3,0)</f>
        <v>Q4</v>
      </c>
      <c r="E1980" s="7">
        <f>MONTH(SalesData[[#This Row],[Order Date]])</f>
        <v>11</v>
      </c>
      <c r="F1980" s="6" t="str">
        <f>TEXT(SalesData[[#This Row],[Order Date]],"mmm")</f>
        <v>Nov</v>
      </c>
      <c r="G1980" s="8" t="s">
        <v>61</v>
      </c>
      <c r="H1980" s="8" t="s">
        <v>108</v>
      </c>
      <c r="I1980" s="8" t="s">
        <v>48</v>
      </c>
      <c r="J1980" s="8" t="s">
        <v>24</v>
      </c>
      <c r="K1980" s="8" t="s">
        <v>32</v>
      </c>
      <c r="L1980" s="8" t="s">
        <v>65</v>
      </c>
      <c r="M1980" s="7">
        <v>1</v>
      </c>
      <c r="N1980" s="2">
        <v>46.45</v>
      </c>
      <c r="O1980" s="9">
        <v>0.1</v>
      </c>
      <c r="P1980" s="2">
        <v>17.96</v>
      </c>
      <c r="Q1980" s="2">
        <f t="shared" si="120"/>
        <v>41.805000000000007</v>
      </c>
      <c r="R1980" s="2">
        <f t="shared" si="121"/>
        <v>17.96</v>
      </c>
      <c r="S1980" s="2">
        <f t="shared" si="122"/>
        <v>23.845000000000006</v>
      </c>
      <c r="T1980" s="6">
        <f t="shared" si="123"/>
        <v>0.57038631742614521</v>
      </c>
    </row>
    <row r="1981" spans="1:20" ht="15.6" x14ac:dyDescent="0.3">
      <c r="A1981" s="3" t="s">
        <v>2050</v>
      </c>
      <c r="B1981" s="4">
        <v>46137</v>
      </c>
      <c r="C1981" s="5">
        <f>YEAR(SalesData[[#This Row],[Order Date]])</f>
        <v>2026</v>
      </c>
      <c r="D1981" s="6" t="str">
        <f>"Q"&amp;ROUNDUP(MONTH(SalesData[[#This Row],[Order Date]])/3,0)</f>
        <v>Q2</v>
      </c>
      <c r="E1981" s="7">
        <f>MONTH(SalesData[[#This Row],[Order Date]])</f>
        <v>4</v>
      </c>
      <c r="F1981" s="6" t="str">
        <f>TEXT(SalesData[[#This Row],[Order Date]],"mmm")</f>
        <v>Apr</v>
      </c>
      <c r="G1981" s="8" t="s">
        <v>54</v>
      </c>
      <c r="H1981" s="8" t="s">
        <v>55</v>
      </c>
      <c r="I1981" s="8" t="s">
        <v>48</v>
      </c>
      <c r="J1981" s="8" t="s">
        <v>24</v>
      </c>
      <c r="K1981" s="8" t="s">
        <v>32</v>
      </c>
      <c r="L1981" s="8" t="s">
        <v>33</v>
      </c>
      <c r="M1981" s="7">
        <v>1</v>
      </c>
      <c r="N1981" s="2">
        <v>36.65</v>
      </c>
      <c r="O1981" s="9">
        <v>0</v>
      </c>
      <c r="P1981" s="2">
        <v>13.28</v>
      </c>
      <c r="Q1981" s="2">
        <f t="shared" si="120"/>
        <v>36.65</v>
      </c>
      <c r="R1981" s="2">
        <f t="shared" si="121"/>
        <v>13.28</v>
      </c>
      <c r="S1981" s="2">
        <f t="shared" si="122"/>
        <v>23.369999999999997</v>
      </c>
      <c r="T1981" s="6">
        <f t="shared" si="123"/>
        <v>0.63765347885402446</v>
      </c>
    </row>
    <row r="1982" spans="1:20" ht="15.6" x14ac:dyDescent="0.3">
      <c r="A1982" s="3" t="s">
        <v>2051</v>
      </c>
      <c r="B1982" s="4">
        <v>46108</v>
      </c>
      <c r="C1982" s="5">
        <f>YEAR(SalesData[[#This Row],[Order Date]])</f>
        <v>2026</v>
      </c>
      <c r="D1982" s="6" t="str">
        <f>"Q"&amp;ROUNDUP(MONTH(SalesData[[#This Row],[Order Date]])/3,0)</f>
        <v>Q1</v>
      </c>
      <c r="E1982" s="7">
        <f>MONTH(SalesData[[#This Row],[Order Date]])</f>
        <v>3</v>
      </c>
      <c r="F1982" s="6" t="str">
        <f>TEXT(SalesData[[#This Row],[Order Date]],"mmm")</f>
        <v>Mar</v>
      </c>
      <c r="G1982" s="8" t="s">
        <v>54</v>
      </c>
      <c r="H1982" s="8" t="s">
        <v>82</v>
      </c>
      <c r="I1982" s="8" t="s">
        <v>30</v>
      </c>
      <c r="J1982" s="8" t="s">
        <v>24</v>
      </c>
      <c r="K1982" s="8" t="s">
        <v>25</v>
      </c>
      <c r="L1982" s="8" t="s">
        <v>26</v>
      </c>
      <c r="M1982" s="7">
        <v>1</v>
      </c>
      <c r="N1982" s="2">
        <v>151.47999999999999</v>
      </c>
      <c r="O1982" s="9">
        <v>0</v>
      </c>
      <c r="P1982" s="2">
        <v>79.41</v>
      </c>
      <c r="Q1982" s="2">
        <f t="shared" si="120"/>
        <v>151.47999999999999</v>
      </c>
      <c r="R1982" s="2">
        <f t="shared" si="121"/>
        <v>79.41</v>
      </c>
      <c r="S1982" s="2">
        <f t="shared" si="122"/>
        <v>72.069999999999993</v>
      </c>
      <c r="T1982" s="6">
        <f t="shared" si="123"/>
        <v>0.47577237919197252</v>
      </c>
    </row>
    <row r="1983" spans="1:20" ht="15.6" x14ac:dyDescent="0.3">
      <c r="A1983" s="3" t="s">
        <v>2052</v>
      </c>
      <c r="B1983" s="4">
        <v>46248</v>
      </c>
      <c r="C1983" s="5">
        <f>YEAR(SalesData[[#This Row],[Order Date]])</f>
        <v>2026</v>
      </c>
      <c r="D1983" s="6" t="str">
        <f>"Q"&amp;ROUNDUP(MONTH(SalesData[[#This Row],[Order Date]])/3,0)</f>
        <v>Q3</v>
      </c>
      <c r="E1983" s="7">
        <f>MONTH(SalesData[[#This Row],[Order Date]])</f>
        <v>8</v>
      </c>
      <c r="F1983" s="6" t="str">
        <f>TEXT(SalesData[[#This Row],[Order Date]],"mmm")</f>
        <v>Aug</v>
      </c>
      <c r="G1983" s="8" t="s">
        <v>54</v>
      </c>
      <c r="H1983" s="8" t="s">
        <v>55</v>
      </c>
      <c r="I1983" s="8" t="s">
        <v>30</v>
      </c>
      <c r="J1983" s="8" t="s">
        <v>24</v>
      </c>
      <c r="K1983" s="8" t="s">
        <v>32</v>
      </c>
      <c r="L1983" s="8" t="s">
        <v>46</v>
      </c>
      <c r="M1983" s="7">
        <v>1</v>
      </c>
      <c r="N1983" s="2">
        <v>161.31</v>
      </c>
      <c r="O1983" s="9">
        <v>0</v>
      </c>
      <c r="P1983" s="2">
        <v>87.81</v>
      </c>
      <c r="Q1983" s="2">
        <f t="shared" si="120"/>
        <v>161.31</v>
      </c>
      <c r="R1983" s="2">
        <f t="shared" si="121"/>
        <v>87.81</v>
      </c>
      <c r="S1983" s="2">
        <f t="shared" si="122"/>
        <v>73.5</v>
      </c>
      <c r="T1983" s="6">
        <f t="shared" si="123"/>
        <v>0.45564441138181139</v>
      </c>
    </row>
    <row r="1984" spans="1:20" ht="15.6" x14ac:dyDescent="0.3">
      <c r="A1984" s="3" t="s">
        <v>2053</v>
      </c>
      <c r="B1984" s="4">
        <v>46049</v>
      </c>
      <c r="C1984" s="5">
        <f>YEAR(SalesData[[#This Row],[Order Date]])</f>
        <v>2026</v>
      </c>
      <c r="D1984" s="6" t="str">
        <f>"Q"&amp;ROUNDUP(MONTH(SalesData[[#This Row],[Order Date]])/3,0)</f>
        <v>Q1</v>
      </c>
      <c r="E1984" s="7">
        <f>MONTH(SalesData[[#This Row],[Order Date]])</f>
        <v>1</v>
      </c>
      <c r="F1984" s="6" t="str">
        <f>TEXT(SalesData[[#This Row],[Order Date]],"mmm")</f>
        <v>Jan</v>
      </c>
      <c r="G1984" s="8" t="s">
        <v>21</v>
      </c>
      <c r="H1984" s="8" t="s">
        <v>89</v>
      </c>
      <c r="I1984" s="8" t="s">
        <v>30</v>
      </c>
      <c r="J1984" s="8" t="s">
        <v>24</v>
      </c>
      <c r="K1984" s="8" t="s">
        <v>39</v>
      </c>
      <c r="L1984" s="8" t="s">
        <v>40</v>
      </c>
      <c r="M1984" s="7">
        <v>1</v>
      </c>
      <c r="N1984" s="2">
        <v>199.67</v>
      </c>
      <c r="O1984" s="9">
        <v>0</v>
      </c>
      <c r="P1984" s="2">
        <v>103.81</v>
      </c>
      <c r="Q1984" s="2">
        <f t="shared" si="120"/>
        <v>199.67</v>
      </c>
      <c r="R1984" s="2">
        <f t="shared" si="121"/>
        <v>103.81</v>
      </c>
      <c r="S1984" s="2">
        <f t="shared" si="122"/>
        <v>95.859999999999985</v>
      </c>
      <c r="T1984" s="6">
        <f t="shared" si="123"/>
        <v>0.4800921520508839</v>
      </c>
    </row>
    <row r="1985" spans="1:20" ht="15.6" x14ac:dyDescent="0.3">
      <c r="A1985" s="3" t="s">
        <v>2054</v>
      </c>
      <c r="B1985" s="4">
        <v>46317</v>
      </c>
      <c r="C1985" s="5">
        <f>YEAR(SalesData[[#This Row],[Order Date]])</f>
        <v>2026</v>
      </c>
      <c r="D1985" s="6" t="str">
        <f>"Q"&amp;ROUNDUP(MONTH(SalesData[[#This Row],[Order Date]])/3,0)</f>
        <v>Q4</v>
      </c>
      <c r="E1985" s="7">
        <f>MONTH(SalesData[[#This Row],[Order Date]])</f>
        <v>10</v>
      </c>
      <c r="F1985" s="6" t="str">
        <f>TEXT(SalesData[[#This Row],[Order Date]],"mmm")</f>
        <v>Oct</v>
      </c>
      <c r="G1985" s="8" t="s">
        <v>21</v>
      </c>
      <c r="H1985" s="8" t="s">
        <v>22</v>
      </c>
      <c r="I1985" s="8" t="s">
        <v>30</v>
      </c>
      <c r="J1985" s="8" t="s">
        <v>24</v>
      </c>
      <c r="K1985" s="8" t="s">
        <v>51</v>
      </c>
      <c r="L1985" s="8" t="s">
        <v>72</v>
      </c>
      <c r="M1985" s="7">
        <v>1</v>
      </c>
      <c r="N1985" s="2">
        <v>40.47</v>
      </c>
      <c r="O1985" s="9">
        <v>0.05</v>
      </c>
      <c r="P1985" s="2">
        <v>16.73</v>
      </c>
      <c r="Q1985" s="2">
        <f t="shared" si="120"/>
        <v>38.4465</v>
      </c>
      <c r="R1985" s="2">
        <f t="shared" si="121"/>
        <v>16.73</v>
      </c>
      <c r="S1985" s="2">
        <f t="shared" si="122"/>
        <v>21.7165</v>
      </c>
      <c r="T1985" s="6">
        <f t="shared" si="123"/>
        <v>0.5648498562938109</v>
      </c>
    </row>
    <row r="1986" spans="1:20" ht="15.6" x14ac:dyDescent="0.3">
      <c r="A1986" s="3" t="s">
        <v>2055</v>
      </c>
      <c r="B1986" s="4">
        <v>46261</v>
      </c>
      <c r="C1986" s="5">
        <f>YEAR(SalesData[[#This Row],[Order Date]])</f>
        <v>2026</v>
      </c>
      <c r="D1986" s="6" t="str">
        <f>"Q"&amp;ROUNDUP(MONTH(SalesData[[#This Row],[Order Date]])/3,0)</f>
        <v>Q3</v>
      </c>
      <c r="E1986" s="7">
        <f>MONTH(SalesData[[#This Row],[Order Date]])</f>
        <v>8</v>
      </c>
      <c r="F1986" s="6" t="str">
        <f>TEXT(SalesData[[#This Row],[Order Date]],"mmm")</f>
        <v>Aug</v>
      </c>
      <c r="G1986" s="8" t="s">
        <v>61</v>
      </c>
      <c r="H1986" s="8" t="s">
        <v>76</v>
      </c>
      <c r="I1986" s="8" t="s">
        <v>48</v>
      </c>
      <c r="J1986" s="8" t="s">
        <v>24</v>
      </c>
      <c r="K1986" s="8" t="s">
        <v>25</v>
      </c>
      <c r="L1986" s="8" t="s">
        <v>26</v>
      </c>
      <c r="M1986" s="7">
        <v>3</v>
      </c>
      <c r="N1986" s="2">
        <v>152.76</v>
      </c>
      <c r="O1986" s="9">
        <v>0.1</v>
      </c>
      <c r="P1986" s="2">
        <v>77.36</v>
      </c>
      <c r="Q1986" s="2">
        <f t="shared" si="120"/>
        <v>412.452</v>
      </c>
      <c r="R1986" s="2">
        <f t="shared" si="121"/>
        <v>232.07999999999998</v>
      </c>
      <c r="S1986" s="2">
        <f t="shared" si="122"/>
        <v>180.37200000000001</v>
      </c>
      <c r="T1986" s="6">
        <f t="shared" si="123"/>
        <v>0.43731634226528182</v>
      </c>
    </row>
    <row r="1987" spans="1:20" ht="15.6" x14ac:dyDescent="0.3">
      <c r="A1987" s="3" t="s">
        <v>2056</v>
      </c>
      <c r="B1987" s="4">
        <v>46042</v>
      </c>
      <c r="C1987" s="5">
        <f>YEAR(SalesData[[#This Row],[Order Date]])</f>
        <v>2026</v>
      </c>
      <c r="D1987" s="6" t="str">
        <f>"Q"&amp;ROUNDUP(MONTH(SalesData[[#This Row],[Order Date]])/3,0)</f>
        <v>Q1</v>
      </c>
      <c r="E1987" s="7">
        <f>MONTH(SalesData[[#This Row],[Order Date]])</f>
        <v>1</v>
      </c>
      <c r="F1987" s="6" t="str">
        <f>TEXT(SalesData[[#This Row],[Order Date]],"mmm")</f>
        <v>Jan</v>
      </c>
      <c r="G1987" s="8" t="s">
        <v>54</v>
      </c>
      <c r="H1987" s="8" t="s">
        <v>82</v>
      </c>
      <c r="I1987" s="8" t="s">
        <v>48</v>
      </c>
      <c r="J1987" s="8" t="s">
        <v>31</v>
      </c>
      <c r="K1987" s="8" t="s">
        <v>39</v>
      </c>
      <c r="L1987" s="8" t="s">
        <v>106</v>
      </c>
      <c r="M1987" s="7">
        <v>1</v>
      </c>
      <c r="N1987" s="2">
        <v>80.239999999999995</v>
      </c>
      <c r="O1987" s="9">
        <v>0.1</v>
      </c>
      <c r="P1987" s="2">
        <v>39.950000000000003</v>
      </c>
      <c r="Q1987" s="2">
        <f t="shared" si="120"/>
        <v>72.215999999999994</v>
      </c>
      <c r="R1987" s="2">
        <f t="shared" si="121"/>
        <v>39.950000000000003</v>
      </c>
      <c r="S1987" s="2">
        <f t="shared" si="122"/>
        <v>32.265999999999991</v>
      </c>
      <c r="T1987" s="6">
        <f t="shared" si="123"/>
        <v>0.44679849340866279</v>
      </c>
    </row>
    <row r="1988" spans="1:20" ht="15.6" x14ac:dyDescent="0.3">
      <c r="A1988" s="3" t="s">
        <v>2057</v>
      </c>
      <c r="B1988" s="4">
        <v>46333</v>
      </c>
      <c r="C1988" s="5">
        <f>YEAR(SalesData[[#This Row],[Order Date]])</f>
        <v>2026</v>
      </c>
      <c r="D1988" s="6" t="str">
        <f>"Q"&amp;ROUNDUP(MONTH(SalesData[[#This Row],[Order Date]])/3,0)</f>
        <v>Q4</v>
      </c>
      <c r="E1988" s="7">
        <f>MONTH(SalesData[[#This Row],[Order Date]])</f>
        <v>11</v>
      </c>
      <c r="F1988" s="6" t="str">
        <f>TEXT(SalesData[[#This Row],[Order Date]],"mmm")</f>
        <v>Nov</v>
      </c>
      <c r="G1988" s="8" t="s">
        <v>28</v>
      </c>
      <c r="H1988" s="8" t="s">
        <v>35</v>
      </c>
      <c r="I1988" s="8" t="s">
        <v>23</v>
      </c>
      <c r="J1988" s="8" t="s">
        <v>31</v>
      </c>
      <c r="K1988" s="8" t="s">
        <v>25</v>
      </c>
      <c r="L1988" s="8" t="s">
        <v>49</v>
      </c>
      <c r="M1988" s="7">
        <v>2</v>
      </c>
      <c r="N1988" s="2">
        <v>71.88</v>
      </c>
      <c r="O1988" s="9">
        <v>0.15</v>
      </c>
      <c r="P1988" s="2">
        <v>31.65</v>
      </c>
      <c r="Q1988" s="2">
        <f t="shared" ref="Q1988:Q2051" si="124">M1988*N1988*(1-O1988)</f>
        <v>122.19599999999998</v>
      </c>
      <c r="R1988" s="2">
        <f t="shared" ref="R1988:R2051" si="125">M1988*P1988</f>
        <v>63.3</v>
      </c>
      <c r="S1988" s="2">
        <f t="shared" ref="S1988:S2051" si="126">Q1988-R1988</f>
        <v>58.895999999999987</v>
      </c>
      <c r="T1988" s="6">
        <f t="shared" ref="T1988:T2051" si="127">IFERROR(S1988/Q1988,0)</f>
        <v>0.48197977020524396</v>
      </c>
    </row>
    <row r="1989" spans="1:20" ht="15.6" x14ac:dyDescent="0.3">
      <c r="A1989" s="3" t="s">
        <v>2058</v>
      </c>
      <c r="B1989" s="4">
        <v>46238</v>
      </c>
      <c r="C1989" s="5">
        <f>YEAR(SalesData[[#This Row],[Order Date]])</f>
        <v>2026</v>
      </c>
      <c r="D1989" s="6" t="str">
        <f>"Q"&amp;ROUNDUP(MONTH(SalesData[[#This Row],[Order Date]])/3,0)</f>
        <v>Q3</v>
      </c>
      <c r="E1989" s="7">
        <f>MONTH(SalesData[[#This Row],[Order Date]])</f>
        <v>8</v>
      </c>
      <c r="F1989" s="6" t="str">
        <f>TEXT(SalesData[[#This Row],[Order Date]],"mmm")</f>
        <v>Aug</v>
      </c>
      <c r="G1989" s="8" t="s">
        <v>61</v>
      </c>
      <c r="H1989" s="8" t="s">
        <v>76</v>
      </c>
      <c r="I1989" s="8" t="s">
        <v>48</v>
      </c>
      <c r="J1989" s="8" t="s">
        <v>36</v>
      </c>
      <c r="K1989" s="8" t="s">
        <v>51</v>
      </c>
      <c r="L1989" s="8" t="s">
        <v>52</v>
      </c>
      <c r="M1989" s="7">
        <v>1</v>
      </c>
      <c r="N1989" s="2">
        <v>50.43</v>
      </c>
      <c r="O1989" s="9">
        <v>0.15</v>
      </c>
      <c r="P1989" s="2">
        <v>22.94</v>
      </c>
      <c r="Q1989" s="2">
        <f t="shared" si="124"/>
        <v>42.865499999999997</v>
      </c>
      <c r="R1989" s="2">
        <f t="shared" si="125"/>
        <v>22.94</v>
      </c>
      <c r="S1989" s="2">
        <f t="shared" si="126"/>
        <v>19.925499999999996</v>
      </c>
      <c r="T1989" s="6">
        <f t="shared" si="127"/>
        <v>0.46483768998378644</v>
      </c>
    </row>
    <row r="1990" spans="1:20" ht="15.6" x14ac:dyDescent="0.3">
      <c r="A1990" s="3" t="s">
        <v>2059</v>
      </c>
      <c r="B1990" s="4">
        <v>46107</v>
      </c>
      <c r="C1990" s="5">
        <f>YEAR(SalesData[[#This Row],[Order Date]])</f>
        <v>2026</v>
      </c>
      <c r="D1990" s="6" t="str">
        <f>"Q"&amp;ROUNDUP(MONTH(SalesData[[#This Row],[Order Date]])/3,0)</f>
        <v>Q1</v>
      </c>
      <c r="E1990" s="7">
        <f>MONTH(SalesData[[#This Row],[Order Date]])</f>
        <v>3</v>
      </c>
      <c r="F1990" s="6" t="str">
        <f>TEXT(SalesData[[#This Row],[Order Date]],"mmm")</f>
        <v>Mar</v>
      </c>
      <c r="G1990" s="8" t="s">
        <v>61</v>
      </c>
      <c r="H1990" s="8" t="s">
        <v>76</v>
      </c>
      <c r="I1990" s="8" t="s">
        <v>30</v>
      </c>
      <c r="J1990" s="8" t="s">
        <v>36</v>
      </c>
      <c r="K1990" s="8" t="s">
        <v>98</v>
      </c>
      <c r="L1990" s="8" t="s">
        <v>103</v>
      </c>
      <c r="M1990" s="7">
        <v>2</v>
      </c>
      <c r="N1990" s="2">
        <v>50.17</v>
      </c>
      <c r="O1990" s="9">
        <v>0</v>
      </c>
      <c r="P1990" s="2">
        <v>22.37</v>
      </c>
      <c r="Q1990" s="2">
        <f t="shared" si="124"/>
        <v>100.34</v>
      </c>
      <c r="R1990" s="2">
        <f t="shared" si="125"/>
        <v>44.74</v>
      </c>
      <c r="S1990" s="2">
        <f t="shared" si="126"/>
        <v>55.6</v>
      </c>
      <c r="T1990" s="6">
        <f t="shared" si="127"/>
        <v>0.55411600558102447</v>
      </c>
    </row>
    <row r="1991" spans="1:20" ht="15.6" x14ac:dyDescent="0.3">
      <c r="A1991" s="3" t="s">
        <v>2060</v>
      </c>
      <c r="B1991" s="4">
        <v>46089</v>
      </c>
      <c r="C1991" s="5">
        <f>YEAR(SalesData[[#This Row],[Order Date]])</f>
        <v>2026</v>
      </c>
      <c r="D1991" s="6" t="str">
        <f>"Q"&amp;ROUNDUP(MONTH(SalesData[[#This Row],[Order Date]])/3,0)</f>
        <v>Q1</v>
      </c>
      <c r="E1991" s="7">
        <f>MONTH(SalesData[[#This Row],[Order Date]])</f>
        <v>3</v>
      </c>
      <c r="F1991" s="6" t="str">
        <f>TEXT(SalesData[[#This Row],[Order Date]],"mmm")</f>
        <v>Mar</v>
      </c>
      <c r="G1991" s="8" t="s">
        <v>54</v>
      </c>
      <c r="H1991" s="8" t="s">
        <v>57</v>
      </c>
      <c r="I1991" s="8" t="s">
        <v>23</v>
      </c>
      <c r="J1991" s="8" t="s">
        <v>31</v>
      </c>
      <c r="K1991" s="8" t="s">
        <v>98</v>
      </c>
      <c r="L1991" s="8" t="s">
        <v>99</v>
      </c>
      <c r="M1991" s="7">
        <v>1</v>
      </c>
      <c r="N1991" s="2">
        <v>121.77</v>
      </c>
      <c r="O1991" s="9">
        <v>0</v>
      </c>
      <c r="P1991" s="2">
        <v>67.52</v>
      </c>
      <c r="Q1991" s="2">
        <f t="shared" si="124"/>
        <v>121.77</v>
      </c>
      <c r="R1991" s="2">
        <f t="shared" si="125"/>
        <v>67.52</v>
      </c>
      <c r="S1991" s="2">
        <f t="shared" si="126"/>
        <v>54.25</v>
      </c>
      <c r="T1991" s="6">
        <f t="shared" si="127"/>
        <v>0.44551203087788455</v>
      </c>
    </row>
    <row r="1992" spans="1:20" ht="15.6" x14ac:dyDescent="0.3">
      <c r="A1992" s="3" t="s">
        <v>2061</v>
      </c>
      <c r="B1992" s="4">
        <v>46105</v>
      </c>
      <c r="C1992" s="5">
        <f>YEAR(SalesData[[#This Row],[Order Date]])</f>
        <v>2026</v>
      </c>
      <c r="D1992" s="6" t="str">
        <f>"Q"&amp;ROUNDUP(MONTH(SalesData[[#This Row],[Order Date]])/3,0)</f>
        <v>Q1</v>
      </c>
      <c r="E1992" s="7">
        <f>MONTH(SalesData[[#This Row],[Order Date]])</f>
        <v>3</v>
      </c>
      <c r="F1992" s="6" t="str">
        <f>TEXT(SalesData[[#This Row],[Order Date]],"mmm")</f>
        <v>Mar</v>
      </c>
      <c r="G1992" s="8" t="s">
        <v>61</v>
      </c>
      <c r="H1992" s="8" t="s">
        <v>76</v>
      </c>
      <c r="I1992" s="8" t="s">
        <v>30</v>
      </c>
      <c r="J1992" s="8" t="s">
        <v>24</v>
      </c>
      <c r="K1992" s="8" t="s">
        <v>25</v>
      </c>
      <c r="L1992" s="8" t="s">
        <v>74</v>
      </c>
      <c r="M1992" s="7">
        <v>1</v>
      </c>
      <c r="N1992" s="2">
        <v>91.35</v>
      </c>
      <c r="O1992" s="9">
        <v>0.05</v>
      </c>
      <c r="P1992" s="2">
        <v>45.24</v>
      </c>
      <c r="Q1992" s="2">
        <f t="shared" si="124"/>
        <v>86.782499999999985</v>
      </c>
      <c r="R1992" s="2">
        <f t="shared" si="125"/>
        <v>45.24</v>
      </c>
      <c r="S1992" s="2">
        <f t="shared" si="126"/>
        <v>41.542499999999983</v>
      </c>
      <c r="T1992" s="6">
        <f t="shared" si="127"/>
        <v>0.47869674185463645</v>
      </c>
    </row>
    <row r="1993" spans="1:20" ht="15.6" x14ac:dyDescent="0.3">
      <c r="A1993" s="3" t="s">
        <v>2062</v>
      </c>
      <c r="B1993" s="4">
        <v>46233</v>
      </c>
      <c r="C1993" s="5">
        <f>YEAR(SalesData[[#This Row],[Order Date]])</f>
        <v>2026</v>
      </c>
      <c r="D1993" s="6" t="str">
        <f>"Q"&amp;ROUNDUP(MONTH(SalesData[[#This Row],[Order Date]])/3,0)</f>
        <v>Q3</v>
      </c>
      <c r="E1993" s="7">
        <f>MONTH(SalesData[[#This Row],[Order Date]])</f>
        <v>7</v>
      </c>
      <c r="F1993" s="6" t="str">
        <f>TEXT(SalesData[[#This Row],[Order Date]],"mmm")</f>
        <v>Jul</v>
      </c>
      <c r="G1993" s="8" t="s">
        <v>21</v>
      </c>
      <c r="H1993" s="8" t="s">
        <v>22</v>
      </c>
      <c r="I1993" s="8" t="s">
        <v>30</v>
      </c>
      <c r="J1993" s="8" t="s">
        <v>31</v>
      </c>
      <c r="K1993" s="8" t="s">
        <v>32</v>
      </c>
      <c r="L1993" s="8" t="s">
        <v>33</v>
      </c>
      <c r="M1993" s="7">
        <v>2</v>
      </c>
      <c r="N1993" s="2">
        <v>36.21</v>
      </c>
      <c r="O1993" s="9">
        <v>0</v>
      </c>
      <c r="P1993" s="2">
        <v>13.5</v>
      </c>
      <c r="Q1993" s="2">
        <f t="shared" si="124"/>
        <v>72.42</v>
      </c>
      <c r="R1993" s="2">
        <f t="shared" si="125"/>
        <v>27</v>
      </c>
      <c r="S1993" s="2">
        <f t="shared" si="126"/>
        <v>45.42</v>
      </c>
      <c r="T1993" s="6">
        <f t="shared" si="127"/>
        <v>0.62717481358740679</v>
      </c>
    </row>
    <row r="1994" spans="1:20" ht="15.6" x14ac:dyDescent="0.3">
      <c r="A1994" s="3" t="s">
        <v>2063</v>
      </c>
      <c r="B1994" s="4">
        <v>46380</v>
      </c>
      <c r="C1994" s="5">
        <f>YEAR(SalesData[[#This Row],[Order Date]])</f>
        <v>2026</v>
      </c>
      <c r="D1994" s="6" t="str">
        <f>"Q"&amp;ROUNDUP(MONTH(SalesData[[#This Row],[Order Date]])/3,0)</f>
        <v>Q4</v>
      </c>
      <c r="E1994" s="7">
        <f>MONTH(SalesData[[#This Row],[Order Date]])</f>
        <v>12</v>
      </c>
      <c r="F1994" s="6" t="str">
        <f>TEXT(SalesData[[#This Row],[Order Date]],"mmm")</f>
        <v>Dec</v>
      </c>
      <c r="G1994" s="8" t="s">
        <v>28</v>
      </c>
      <c r="H1994" s="8" t="s">
        <v>29</v>
      </c>
      <c r="I1994" s="8" t="s">
        <v>30</v>
      </c>
      <c r="J1994" s="8" t="s">
        <v>36</v>
      </c>
      <c r="K1994" s="8" t="s">
        <v>39</v>
      </c>
      <c r="L1994" s="8" t="s">
        <v>106</v>
      </c>
      <c r="M1994" s="7">
        <v>1</v>
      </c>
      <c r="N1994" s="2">
        <v>80.8</v>
      </c>
      <c r="O1994" s="9">
        <v>0.05</v>
      </c>
      <c r="P1994" s="2">
        <v>38.33</v>
      </c>
      <c r="Q1994" s="2">
        <f t="shared" si="124"/>
        <v>76.759999999999991</v>
      </c>
      <c r="R1994" s="2">
        <f t="shared" si="125"/>
        <v>38.33</v>
      </c>
      <c r="S1994" s="2">
        <f t="shared" si="126"/>
        <v>38.429999999999993</v>
      </c>
      <c r="T1994" s="6">
        <f t="shared" si="127"/>
        <v>0.50065138092756645</v>
      </c>
    </row>
    <row r="1995" spans="1:20" ht="15.6" x14ac:dyDescent="0.3">
      <c r="A1995" s="3" t="s">
        <v>2064</v>
      </c>
      <c r="B1995" s="4">
        <v>46157</v>
      </c>
      <c r="C1995" s="5">
        <f>YEAR(SalesData[[#This Row],[Order Date]])</f>
        <v>2026</v>
      </c>
      <c r="D1995" s="6" t="str">
        <f>"Q"&amp;ROUNDUP(MONTH(SalesData[[#This Row],[Order Date]])/3,0)</f>
        <v>Q2</v>
      </c>
      <c r="E1995" s="7">
        <f>MONTH(SalesData[[#This Row],[Order Date]])</f>
        <v>5</v>
      </c>
      <c r="F1995" s="6" t="str">
        <f>TEXT(SalesData[[#This Row],[Order Date]],"mmm")</f>
        <v>May</v>
      </c>
      <c r="G1995" s="8" t="s">
        <v>61</v>
      </c>
      <c r="H1995" s="8" t="s">
        <v>69</v>
      </c>
      <c r="I1995" s="8" t="s">
        <v>23</v>
      </c>
      <c r="J1995" s="8" t="s">
        <v>31</v>
      </c>
      <c r="K1995" s="8" t="s">
        <v>51</v>
      </c>
      <c r="L1995" s="8" t="s">
        <v>95</v>
      </c>
      <c r="M1995" s="7">
        <v>2</v>
      </c>
      <c r="N1995" s="2">
        <v>80.81</v>
      </c>
      <c r="O1995" s="9">
        <v>0</v>
      </c>
      <c r="P1995" s="2">
        <v>42.53</v>
      </c>
      <c r="Q1995" s="2">
        <f t="shared" si="124"/>
        <v>161.62</v>
      </c>
      <c r="R1995" s="2">
        <f t="shared" si="125"/>
        <v>85.06</v>
      </c>
      <c r="S1995" s="2">
        <f t="shared" si="126"/>
        <v>76.56</v>
      </c>
      <c r="T1995" s="6">
        <f t="shared" si="127"/>
        <v>0.47370374953594852</v>
      </c>
    </row>
    <row r="1996" spans="1:20" ht="15.6" x14ac:dyDescent="0.3">
      <c r="A1996" s="3" t="s">
        <v>2065</v>
      </c>
      <c r="B1996" s="4">
        <v>46173</v>
      </c>
      <c r="C1996" s="5">
        <f>YEAR(SalesData[[#This Row],[Order Date]])</f>
        <v>2026</v>
      </c>
      <c r="D1996" s="6" t="str">
        <f>"Q"&amp;ROUNDUP(MONTH(SalesData[[#This Row],[Order Date]])/3,0)</f>
        <v>Q2</v>
      </c>
      <c r="E1996" s="7">
        <f>MONTH(SalesData[[#This Row],[Order Date]])</f>
        <v>5</v>
      </c>
      <c r="F1996" s="6" t="str">
        <f>TEXT(SalesData[[#This Row],[Order Date]],"mmm")</f>
        <v>May</v>
      </c>
      <c r="G1996" s="8" t="s">
        <v>21</v>
      </c>
      <c r="H1996" s="8" t="s">
        <v>89</v>
      </c>
      <c r="I1996" s="8" t="s">
        <v>30</v>
      </c>
      <c r="J1996" s="8" t="s">
        <v>31</v>
      </c>
      <c r="K1996" s="8" t="s">
        <v>32</v>
      </c>
      <c r="L1996" s="8" t="s">
        <v>37</v>
      </c>
      <c r="M1996" s="7">
        <v>1</v>
      </c>
      <c r="N1996" s="2">
        <v>131.94999999999999</v>
      </c>
      <c r="O1996" s="9">
        <v>0</v>
      </c>
      <c r="P1996" s="2">
        <v>65.17</v>
      </c>
      <c r="Q1996" s="2">
        <f t="shared" si="124"/>
        <v>131.94999999999999</v>
      </c>
      <c r="R1996" s="2">
        <f t="shared" si="125"/>
        <v>65.17</v>
      </c>
      <c r="S1996" s="2">
        <f t="shared" si="126"/>
        <v>66.779999999999987</v>
      </c>
      <c r="T1996" s="6">
        <f t="shared" si="127"/>
        <v>0.50610079575596811</v>
      </c>
    </row>
    <row r="1997" spans="1:20" ht="15.6" x14ac:dyDescent="0.3">
      <c r="A1997" s="3" t="s">
        <v>2066</v>
      </c>
      <c r="B1997" s="4">
        <v>46252</v>
      </c>
      <c r="C1997" s="5">
        <f>YEAR(SalesData[[#This Row],[Order Date]])</f>
        <v>2026</v>
      </c>
      <c r="D1997" s="6" t="str">
        <f>"Q"&amp;ROUNDUP(MONTH(SalesData[[#This Row],[Order Date]])/3,0)</f>
        <v>Q3</v>
      </c>
      <c r="E1997" s="7">
        <f>MONTH(SalesData[[#This Row],[Order Date]])</f>
        <v>8</v>
      </c>
      <c r="F1997" s="6" t="str">
        <f>TEXT(SalesData[[#This Row],[Order Date]],"mmm")</f>
        <v>Aug</v>
      </c>
      <c r="G1997" s="8" t="s">
        <v>61</v>
      </c>
      <c r="H1997" s="8" t="s">
        <v>108</v>
      </c>
      <c r="I1997" s="8" t="s">
        <v>45</v>
      </c>
      <c r="J1997" s="8" t="s">
        <v>36</v>
      </c>
      <c r="K1997" s="8" t="s">
        <v>25</v>
      </c>
      <c r="L1997" s="8" t="s">
        <v>70</v>
      </c>
      <c r="M1997" s="7">
        <v>4</v>
      </c>
      <c r="N1997" s="2">
        <v>144.44</v>
      </c>
      <c r="O1997" s="9">
        <v>0.1</v>
      </c>
      <c r="P1997" s="2">
        <v>77.66</v>
      </c>
      <c r="Q1997" s="2">
        <f t="shared" si="124"/>
        <v>519.98400000000004</v>
      </c>
      <c r="R1997" s="2">
        <f t="shared" si="125"/>
        <v>310.64</v>
      </c>
      <c r="S1997" s="2">
        <f t="shared" si="126"/>
        <v>209.34400000000005</v>
      </c>
      <c r="T1997" s="6">
        <f t="shared" si="127"/>
        <v>0.4025970029847073</v>
      </c>
    </row>
    <row r="1998" spans="1:20" ht="15.6" x14ac:dyDescent="0.3">
      <c r="A1998" s="3" t="s">
        <v>2067</v>
      </c>
      <c r="B1998" s="4">
        <v>46166</v>
      </c>
      <c r="C1998" s="5">
        <f>YEAR(SalesData[[#This Row],[Order Date]])</f>
        <v>2026</v>
      </c>
      <c r="D1998" s="6" t="str">
        <f>"Q"&amp;ROUNDUP(MONTH(SalesData[[#This Row],[Order Date]])/3,0)</f>
        <v>Q2</v>
      </c>
      <c r="E1998" s="7">
        <f>MONTH(SalesData[[#This Row],[Order Date]])</f>
        <v>5</v>
      </c>
      <c r="F1998" s="6" t="str">
        <f>TEXT(SalesData[[#This Row],[Order Date]],"mmm")</f>
        <v>May</v>
      </c>
      <c r="G1998" s="8" t="s">
        <v>21</v>
      </c>
      <c r="H1998" s="8" t="s">
        <v>89</v>
      </c>
      <c r="I1998" s="8" t="s">
        <v>48</v>
      </c>
      <c r="J1998" s="8" t="s">
        <v>24</v>
      </c>
      <c r="K1998" s="8" t="s">
        <v>25</v>
      </c>
      <c r="L1998" s="8" t="s">
        <v>70</v>
      </c>
      <c r="M1998" s="7">
        <v>2</v>
      </c>
      <c r="N1998" s="2">
        <v>144.01</v>
      </c>
      <c r="O1998" s="9">
        <v>0</v>
      </c>
      <c r="P1998" s="2">
        <v>79.37</v>
      </c>
      <c r="Q1998" s="2">
        <f t="shared" si="124"/>
        <v>288.02</v>
      </c>
      <c r="R1998" s="2">
        <f t="shared" si="125"/>
        <v>158.74</v>
      </c>
      <c r="S1998" s="2">
        <f t="shared" si="126"/>
        <v>129.27999999999997</v>
      </c>
      <c r="T1998" s="6">
        <f t="shared" si="127"/>
        <v>0.44885771821401282</v>
      </c>
    </row>
    <row r="1999" spans="1:20" ht="15.6" x14ac:dyDescent="0.3">
      <c r="A1999" s="3" t="s">
        <v>2068</v>
      </c>
      <c r="B1999" s="4">
        <v>46049</v>
      </c>
      <c r="C1999" s="5">
        <f>YEAR(SalesData[[#This Row],[Order Date]])</f>
        <v>2026</v>
      </c>
      <c r="D1999" s="6" t="str">
        <f>"Q"&amp;ROUNDUP(MONTH(SalesData[[#This Row],[Order Date]])/3,0)</f>
        <v>Q1</v>
      </c>
      <c r="E1999" s="7">
        <f>MONTH(SalesData[[#This Row],[Order Date]])</f>
        <v>1</v>
      </c>
      <c r="F1999" s="6" t="str">
        <f>TEXT(SalesData[[#This Row],[Order Date]],"mmm")</f>
        <v>Jan</v>
      </c>
      <c r="G1999" s="8" t="s">
        <v>28</v>
      </c>
      <c r="H1999" s="8" t="s">
        <v>29</v>
      </c>
      <c r="I1999" s="8" t="s">
        <v>23</v>
      </c>
      <c r="J1999" s="8" t="s">
        <v>31</v>
      </c>
      <c r="K1999" s="8" t="s">
        <v>39</v>
      </c>
      <c r="L1999" s="8" t="s">
        <v>40</v>
      </c>
      <c r="M1999" s="7">
        <v>1</v>
      </c>
      <c r="N1999" s="2">
        <v>196.88</v>
      </c>
      <c r="O1999" s="9">
        <v>0</v>
      </c>
      <c r="P1999" s="2">
        <v>102.76</v>
      </c>
      <c r="Q1999" s="2">
        <f t="shared" si="124"/>
        <v>196.88</v>
      </c>
      <c r="R1999" s="2">
        <f t="shared" si="125"/>
        <v>102.76</v>
      </c>
      <c r="S1999" s="2">
        <f t="shared" si="126"/>
        <v>94.11999999999999</v>
      </c>
      <c r="T1999" s="6">
        <f t="shared" si="127"/>
        <v>0.47805770012190163</v>
      </c>
    </row>
    <row r="2000" spans="1:20" ht="15.6" x14ac:dyDescent="0.3">
      <c r="A2000" s="3" t="s">
        <v>2069</v>
      </c>
      <c r="B2000" s="4">
        <v>46230</v>
      </c>
      <c r="C2000" s="5">
        <f>YEAR(SalesData[[#This Row],[Order Date]])</f>
        <v>2026</v>
      </c>
      <c r="D2000" s="6" t="str">
        <f>"Q"&amp;ROUNDUP(MONTH(SalesData[[#This Row],[Order Date]])/3,0)</f>
        <v>Q3</v>
      </c>
      <c r="E2000" s="7">
        <f>MONTH(SalesData[[#This Row],[Order Date]])</f>
        <v>7</v>
      </c>
      <c r="F2000" s="6" t="str">
        <f>TEXT(SalesData[[#This Row],[Order Date]],"mmm")</f>
        <v>Jul</v>
      </c>
      <c r="G2000" s="8" t="s">
        <v>21</v>
      </c>
      <c r="H2000" s="8" t="s">
        <v>42</v>
      </c>
      <c r="I2000" s="8" t="s">
        <v>45</v>
      </c>
      <c r="J2000" s="8" t="s">
        <v>31</v>
      </c>
      <c r="K2000" s="8" t="s">
        <v>98</v>
      </c>
      <c r="L2000" s="8" t="s">
        <v>99</v>
      </c>
      <c r="M2000" s="7">
        <v>5</v>
      </c>
      <c r="N2000" s="2">
        <v>122.14</v>
      </c>
      <c r="O2000" s="9">
        <v>0.05</v>
      </c>
      <c r="P2000" s="2">
        <v>70.64</v>
      </c>
      <c r="Q2000" s="2">
        <f t="shared" si="124"/>
        <v>580.16499999999996</v>
      </c>
      <c r="R2000" s="2">
        <f t="shared" si="125"/>
        <v>353.2</v>
      </c>
      <c r="S2000" s="2">
        <f t="shared" si="126"/>
        <v>226.96499999999997</v>
      </c>
      <c r="T2000" s="6">
        <f t="shared" si="127"/>
        <v>0.39120767367903958</v>
      </c>
    </row>
    <row r="2001" spans="1:20" ht="15.6" x14ac:dyDescent="0.3">
      <c r="A2001" s="3" t="s">
        <v>2070</v>
      </c>
      <c r="B2001" s="4">
        <v>46140</v>
      </c>
      <c r="C2001" s="5">
        <f>YEAR(SalesData[[#This Row],[Order Date]])</f>
        <v>2026</v>
      </c>
      <c r="D2001" s="6" t="str">
        <f>"Q"&amp;ROUNDUP(MONTH(SalesData[[#This Row],[Order Date]])/3,0)</f>
        <v>Q2</v>
      </c>
      <c r="E2001" s="7">
        <f>MONTH(SalesData[[#This Row],[Order Date]])</f>
        <v>4</v>
      </c>
      <c r="F2001" s="6" t="str">
        <f>TEXT(SalesData[[#This Row],[Order Date]],"mmm")</f>
        <v>Apr</v>
      </c>
      <c r="G2001" s="8" t="s">
        <v>61</v>
      </c>
      <c r="H2001" s="8" t="s">
        <v>69</v>
      </c>
      <c r="I2001" s="8" t="s">
        <v>48</v>
      </c>
      <c r="J2001" s="8" t="s">
        <v>36</v>
      </c>
      <c r="K2001" s="8" t="s">
        <v>32</v>
      </c>
      <c r="L2001" s="8" t="s">
        <v>46</v>
      </c>
      <c r="M2001" s="7">
        <v>2</v>
      </c>
      <c r="N2001" s="2">
        <v>165.74</v>
      </c>
      <c r="O2001" s="9">
        <v>0</v>
      </c>
      <c r="P2001" s="2">
        <v>87.73</v>
      </c>
      <c r="Q2001" s="2">
        <f t="shared" si="124"/>
        <v>331.48</v>
      </c>
      <c r="R2001" s="2">
        <f t="shared" si="125"/>
        <v>175.46</v>
      </c>
      <c r="S2001" s="2">
        <f t="shared" si="126"/>
        <v>156.02000000000001</v>
      </c>
      <c r="T2001" s="6">
        <f t="shared" si="127"/>
        <v>0.47067696391939184</v>
      </c>
    </row>
    <row r="2002" spans="1:20" ht="15.6" x14ac:dyDescent="0.3">
      <c r="A2002" s="3" t="s">
        <v>2071</v>
      </c>
      <c r="B2002" s="4">
        <v>46072</v>
      </c>
      <c r="C2002" s="5">
        <f>YEAR(SalesData[[#This Row],[Order Date]])</f>
        <v>2026</v>
      </c>
      <c r="D2002" s="6" t="str">
        <f>"Q"&amp;ROUNDUP(MONTH(SalesData[[#This Row],[Order Date]])/3,0)</f>
        <v>Q1</v>
      </c>
      <c r="E2002" s="7">
        <f>MONTH(SalesData[[#This Row],[Order Date]])</f>
        <v>2</v>
      </c>
      <c r="F2002" s="6" t="str">
        <f>TEXT(SalesData[[#This Row],[Order Date]],"mmm")</f>
        <v>Feb</v>
      </c>
      <c r="G2002" s="8" t="s">
        <v>54</v>
      </c>
      <c r="H2002" s="8" t="s">
        <v>82</v>
      </c>
      <c r="I2002" s="8" t="s">
        <v>48</v>
      </c>
      <c r="J2002" s="8" t="s">
        <v>36</v>
      </c>
      <c r="K2002" s="8" t="s">
        <v>25</v>
      </c>
      <c r="L2002" s="8" t="s">
        <v>26</v>
      </c>
      <c r="M2002" s="7">
        <v>2</v>
      </c>
      <c r="N2002" s="2">
        <v>153.03</v>
      </c>
      <c r="O2002" s="9">
        <v>0</v>
      </c>
      <c r="P2002" s="2">
        <v>81.02</v>
      </c>
      <c r="Q2002" s="2">
        <f t="shared" si="124"/>
        <v>306.06</v>
      </c>
      <c r="R2002" s="2">
        <f t="shared" si="125"/>
        <v>162.04</v>
      </c>
      <c r="S2002" s="2">
        <f t="shared" si="126"/>
        <v>144.02000000000001</v>
      </c>
      <c r="T2002" s="6">
        <f t="shared" si="127"/>
        <v>0.47056132784421356</v>
      </c>
    </row>
    <row r="2003" spans="1:20" ht="15.6" x14ac:dyDescent="0.3">
      <c r="A2003" s="3" t="s">
        <v>2072</v>
      </c>
      <c r="B2003" s="4">
        <v>46305</v>
      </c>
      <c r="C2003" s="5">
        <f>YEAR(SalesData[[#This Row],[Order Date]])</f>
        <v>2026</v>
      </c>
      <c r="D2003" s="6" t="str">
        <f>"Q"&amp;ROUNDUP(MONTH(SalesData[[#This Row],[Order Date]])/3,0)</f>
        <v>Q4</v>
      </c>
      <c r="E2003" s="7">
        <f>MONTH(SalesData[[#This Row],[Order Date]])</f>
        <v>10</v>
      </c>
      <c r="F2003" s="6" t="str">
        <f>TEXT(SalesData[[#This Row],[Order Date]],"mmm")</f>
        <v>Oct</v>
      </c>
      <c r="G2003" s="8" t="s">
        <v>61</v>
      </c>
      <c r="H2003" s="8" t="s">
        <v>69</v>
      </c>
      <c r="I2003" s="8" t="s">
        <v>23</v>
      </c>
      <c r="J2003" s="8" t="s">
        <v>24</v>
      </c>
      <c r="K2003" s="8" t="s">
        <v>32</v>
      </c>
      <c r="L2003" s="8" t="s">
        <v>65</v>
      </c>
      <c r="M2003" s="7">
        <v>1</v>
      </c>
      <c r="N2003" s="2">
        <v>46.01</v>
      </c>
      <c r="O2003" s="9">
        <v>0</v>
      </c>
      <c r="P2003" s="2">
        <v>18.239999999999998</v>
      </c>
      <c r="Q2003" s="2">
        <f t="shared" si="124"/>
        <v>46.01</v>
      </c>
      <c r="R2003" s="2">
        <f t="shared" si="125"/>
        <v>18.239999999999998</v>
      </c>
      <c r="S2003" s="2">
        <f t="shared" si="126"/>
        <v>27.77</v>
      </c>
      <c r="T2003" s="6">
        <f t="shared" si="127"/>
        <v>0.6035644425124973</v>
      </c>
    </row>
    <row r="2004" spans="1:20" ht="15.6" x14ac:dyDescent="0.3">
      <c r="A2004" s="3" t="s">
        <v>2073</v>
      </c>
      <c r="B2004" s="4">
        <v>46308</v>
      </c>
      <c r="C2004" s="5">
        <f>YEAR(SalesData[[#This Row],[Order Date]])</f>
        <v>2026</v>
      </c>
      <c r="D2004" s="6" t="str">
        <f>"Q"&amp;ROUNDUP(MONTH(SalesData[[#This Row],[Order Date]])/3,0)</f>
        <v>Q4</v>
      </c>
      <c r="E2004" s="7">
        <f>MONTH(SalesData[[#This Row],[Order Date]])</f>
        <v>10</v>
      </c>
      <c r="F2004" s="6" t="str">
        <f>TEXT(SalesData[[#This Row],[Order Date]],"mmm")</f>
        <v>Oct</v>
      </c>
      <c r="G2004" s="8" t="s">
        <v>21</v>
      </c>
      <c r="H2004" s="8" t="s">
        <v>22</v>
      </c>
      <c r="I2004" s="8" t="s">
        <v>23</v>
      </c>
      <c r="J2004" s="8" t="s">
        <v>31</v>
      </c>
      <c r="K2004" s="8" t="s">
        <v>25</v>
      </c>
      <c r="L2004" s="8" t="s">
        <v>26</v>
      </c>
      <c r="M2004" s="7">
        <v>1</v>
      </c>
      <c r="N2004" s="2">
        <v>151.68</v>
      </c>
      <c r="O2004" s="9">
        <v>0.05</v>
      </c>
      <c r="P2004" s="2">
        <v>78.98</v>
      </c>
      <c r="Q2004" s="2">
        <f t="shared" si="124"/>
        <v>144.096</v>
      </c>
      <c r="R2004" s="2">
        <f t="shared" si="125"/>
        <v>78.98</v>
      </c>
      <c r="S2004" s="2">
        <f t="shared" si="126"/>
        <v>65.116</v>
      </c>
      <c r="T2004" s="6">
        <f t="shared" si="127"/>
        <v>0.45189318232289583</v>
      </c>
    </row>
    <row r="2005" spans="1:20" ht="15.6" x14ac:dyDescent="0.3">
      <c r="A2005" s="3" t="s">
        <v>2074</v>
      </c>
      <c r="B2005" s="4">
        <v>46140</v>
      </c>
      <c r="C2005" s="5">
        <f>YEAR(SalesData[[#This Row],[Order Date]])</f>
        <v>2026</v>
      </c>
      <c r="D2005" s="6" t="str">
        <f>"Q"&amp;ROUNDUP(MONTH(SalesData[[#This Row],[Order Date]])/3,0)</f>
        <v>Q2</v>
      </c>
      <c r="E2005" s="7">
        <f>MONTH(SalesData[[#This Row],[Order Date]])</f>
        <v>4</v>
      </c>
      <c r="F2005" s="6" t="str">
        <f>TEXT(SalesData[[#This Row],[Order Date]],"mmm")</f>
        <v>Apr</v>
      </c>
      <c r="G2005" s="8" t="s">
        <v>61</v>
      </c>
      <c r="H2005" s="8" t="s">
        <v>76</v>
      </c>
      <c r="I2005" s="8" t="s">
        <v>30</v>
      </c>
      <c r="J2005" s="8" t="s">
        <v>36</v>
      </c>
      <c r="K2005" s="8" t="s">
        <v>98</v>
      </c>
      <c r="L2005" s="8" t="s">
        <v>122</v>
      </c>
      <c r="M2005" s="7">
        <v>3</v>
      </c>
      <c r="N2005" s="2">
        <v>36.770000000000003</v>
      </c>
      <c r="O2005" s="9">
        <v>0</v>
      </c>
      <c r="P2005" s="2">
        <v>13.63</v>
      </c>
      <c r="Q2005" s="2">
        <f t="shared" si="124"/>
        <v>110.31</v>
      </c>
      <c r="R2005" s="2">
        <f t="shared" si="125"/>
        <v>40.89</v>
      </c>
      <c r="S2005" s="2">
        <f t="shared" si="126"/>
        <v>69.42</v>
      </c>
      <c r="T2005" s="6">
        <f t="shared" si="127"/>
        <v>0.62931737829752521</v>
      </c>
    </row>
    <row r="2006" spans="1:20" ht="15.6" x14ac:dyDescent="0.3">
      <c r="A2006" s="3" t="s">
        <v>2075</v>
      </c>
      <c r="B2006" s="4">
        <v>46105</v>
      </c>
      <c r="C2006" s="5">
        <f>YEAR(SalesData[[#This Row],[Order Date]])</f>
        <v>2026</v>
      </c>
      <c r="D2006" s="6" t="str">
        <f>"Q"&amp;ROUNDUP(MONTH(SalesData[[#This Row],[Order Date]])/3,0)</f>
        <v>Q1</v>
      </c>
      <c r="E2006" s="7">
        <f>MONTH(SalesData[[#This Row],[Order Date]])</f>
        <v>3</v>
      </c>
      <c r="F2006" s="6" t="str">
        <f>TEXT(SalesData[[#This Row],[Order Date]],"mmm")</f>
        <v>Mar</v>
      </c>
      <c r="G2006" s="8" t="s">
        <v>54</v>
      </c>
      <c r="H2006" s="8" t="s">
        <v>57</v>
      </c>
      <c r="I2006" s="8" t="s">
        <v>30</v>
      </c>
      <c r="J2006" s="8" t="s">
        <v>24</v>
      </c>
      <c r="K2006" s="8" t="s">
        <v>51</v>
      </c>
      <c r="L2006" s="8" t="s">
        <v>52</v>
      </c>
      <c r="M2006" s="7">
        <v>3</v>
      </c>
      <c r="N2006" s="2">
        <v>51.01</v>
      </c>
      <c r="O2006" s="9">
        <v>0.15</v>
      </c>
      <c r="P2006" s="2">
        <v>22.84</v>
      </c>
      <c r="Q2006" s="2">
        <f t="shared" si="124"/>
        <v>130.07550000000001</v>
      </c>
      <c r="R2006" s="2">
        <f t="shared" si="125"/>
        <v>68.52</v>
      </c>
      <c r="S2006" s="2">
        <f t="shared" si="126"/>
        <v>61.555500000000009</v>
      </c>
      <c r="T2006" s="6">
        <f t="shared" si="127"/>
        <v>0.47322900930613382</v>
      </c>
    </row>
    <row r="2007" spans="1:20" ht="15.6" x14ac:dyDescent="0.3">
      <c r="A2007" s="3" t="s">
        <v>2076</v>
      </c>
      <c r="B2007" s="4">
        <v>46376</v>
      </c>
      <c r="C2007" s="5">
        <f>YEAR(SalesData[[#This Row],[Order Date]])</f>
        <v>2026</v>
      </c>
      <c r="D2007" s="6" t="str">
        <f>"Q"&amp;ROUNDUP(MONTH(SalesData[[#This Row],[Order Date]])/3,0)</f>
        <v>Q4</v>
      </c>
      <c r="E2007" s="7">
        <f>MONTH(SalesData[[#This Row],[Order Date]])</f>
        <v>12</v>
      </c>
      <c r="F2007" s="6" t="str">
        <f>TEXT(SalesData[[#This Row],[Order Date]],"mmm")</f>
        <v>Dec</v>
      </c>
      <c r="G2007" s="8" t="s">
        <v>54</v>
      </c>
      <c r="H2007" s="8" t="s">
        <v>112</v>
      </c>
      <c r="I2007" s="8" t="s">
        <v>30</v>
      </c>
      <c r="J2007" s="8" t="s">
        <v>31</v>
      </c>
      <c r="K2007" s="8" t="s">
        <v>51</v>
      </c>
      <c r="L2007" s="8" t="s">
        <v>95</v>
      </c>
      <c r="M2007" s="7">
        <v>2</v>
      </c>
      <c r="N2007" s="2">
        <v>79.87</v>
      </c>
      <c r="O2007" s="9">
        <v>0.15</v>
      </c>
      <c r="P2007" s="2">
        <v>41.9</v>
      </c>
      <c r="Q2007" s="2">
        <f t="shared" si="124"/>
        <v>135.779</v>
      </c>
      <c r="R2007" s="2">
        <f t="shared" si="125"/>
        <v>83.8</v>
      </c>
      <c r="S2007" s="2">
        <f t="shared" si="126"/>
        <v>51.978999999999999</v>
      </c>
      <c r="T2007" s="6">
        <f t="shared" si="127"/>
        <v>0.38282061290773978</v>
      </c>
    </row>
    <row r="2008" spans="1:20" ht="15.6" x14ac:dyDescent="0.3">
      <c r="A2008" s="3" t="s">
        <v>2077</v>
      </c>
      <c r="B2008" s="4">
        <v>46172</v>
      </c>
      <c r="C2008" s="5">
        <f>YEAR(SalesData[[#This Row],[Order Date]])</f>
        <v>2026</v>
      </c>
      <c r="D2008" s="6" t="str">
        <f>"Q"&amp;ROUNDUP(MONTH(SalesData[[#This Row],[Order Date]])/3,0)</f>
        <v>Q2</v>
      </c>
      <c r="E2008" s="7">
        <f>MONTH(SalesData[[#This Row],[Order Date]])</f>
        <v>5</v>
      </c>
      <c r="F2008" s="6" t="str">
        <f>TEXT(SalesData[[#This Row],[Order Date]],"mmm")</f>
        <v>May</v>
      </c>
      <c r="G2008" s="8" t="s">
        <v>21</v>
      </c>
      <c r="H2008" s="8" t="s">
        <v>89</v>
      </c>
      <c r="I2008" s="8" t="s">
        <v>30</v>
      </c>
      <c r="J2008" s="8" t="s">
        <v>24</v>
      </c>
      <c r="K2008" s="8" t="s">
        <v>98</v>
      </c>
      <c r="L2008" s="8" t="s">
        <v>99</v>
      </c>
      <c r="M2008" s="7">
        <v>1</v>
      </c>
      <c r="N2008" s="2">
        <v>124.14</v>
      </c>
      <c r="O2008" s="9">
        <v>0</v>
      </c>
      <c r="P2008" s="2">
        <v>70.900000000000006</v>
      </c>
      <c r="Q2008" s="2">
        <f t="shared" si="124"/>
        <v>124.14</v>
      </c>
      <c r="R2008" s="2">
        <f t="shared" si="125"/>
        <v>70.900000000000006</v>
      </c>
      <c r="S2008" s="2">
        <f t="shared" si="126"/>
        <v>53.239999999999995</v>
      </c>
      <c r="T2008" s="6">
        <f t="shared" si="127"/>
        <v>0.42887062993394548</v>
      </c>
    </row>
    <row r="2009" spans="1:20" ht="15.6" x14ac:dyDescent="0.3">
      <c r="A2009" s="3" t="s">
        <v>2078</v>
      </c>
      <c r="B2009" s="4">
        <v>46353</v>
      </c>
      <c r="C2009" s="5">
        <f>YEAR(SalesData[[#This Row],[Order Date]])</f>
        <v>2026</v>
      </c>
      <c r="D2009" s="6" t="str">
        <f>"Q"&amp;ROUNDUP(MONTH(SalesData[[#This Row],[Order Date]])/3,0)</f>
        <v>Q4</v>
      </c>
      <c r="E2009" s="7">
        <f>MONTH(SalesData[[#This Row],[Order Date]])</f>
        <v>11</v>
      </c>
      <c r="F2009" s="6" t="str">
        <f>TEXT(SalesData[[#This Row],[Order Date]],"mmm")</f>
        <v>Nov</v>
      </c>
      <c r="G2009" s="8" t="s">
        <v>54</v>
      </c>
      <c r="H2009" s="8" t="s">
        <v>112</v>
      </c>
      <c r="I2009" s="8" t="s">
        <v>23</v>
      </c>
      <c r="J2009" s="8" t="s">
        <v>31</v>
      </c>
      <c r="K2009" s="8" t="s">
        <v>32</v>
      </c>
      <c r="L2009" s="8" t="s">
        <v>46</v>
      </c>
      <c r="M2009" s="7">
        <v>3</v>
      </c>
      <c r="N2009" s="2">
        <v>161.66</v>
      </c>
      <c r="O2009" s="9">
        <v>0.05</v>
      </c>
      <c r="P2009" s="2">
        <v>88.3</v>
      </c>
      <c r="Q2009" s="2">
        <f t="shared" si="124"/>
        <v>460.73099999999999</v>
      </c>
      <c r="R2009" s="2">
        <f t="shared" si="125"/>
        <v>264.89999999999998</v>
      </c>
      <c r="S2009" s="2">
        <f t="shared" si="126"/>
        <v>195.83100000000002</v>
      </c>
      <c r="T2009" s="6">
        <f t="shared" si="127"/>
        <v>0.42504411467863029</v>
      </c>
    </row>
    <row r="2010" spans="1:20" ht="15.6" x14ac:dyDescent="0.3">
      <c r="A2010" s="3" t="s">
        <v>2079</v>
      </c>
      <c r="B2010" s="4">
        <v>46137</v>
      </c>
      <c r="C2010" s="5">
        <f>YEAR(SalesData[[#This Row],[Order Date]])</f>
        <v>2026</v>
      </c>
      <c r="D2010" s="6" t="str">
        <f>"Q"&amp;ROUNDUP(MONTH(SalesData[[#This Row],[Order Date]])/3,0)</f>
        <v>Q2</v>
      </c>
      <c r="E2010" s="7">
        <f>MONTH(SalesData[[#This Row],[Order Date]])</f>
        <v>4</v>
      </c>
      <c r="F2010" s="6" t="str">
        <f>TEXT(SalesData[[#This Row],[Order Date]],"mmm")</f>
        <v>Apr</v>
      </c>
      <c r="G2010" s="8" t="s">
        <v>61</v>
      </c>
      <c r="H2010" s="8" t="s">
        <v>69</v>
      </c>
      <c r="I2010" s="8" t="s">
        <v>30</v>
      </c>
      <c r="J2010" s="8" t="s">
        <v>36</v>
      </c>
      <c r="K2010" s="8" t="s">
        <v>32</v>
      </c>
      <c r="L2010" s="8" t="s">
        <v>33</v>
      </c>
      <c r="M2010" s="7">
        <v>1</v>
      </c>
      <c r="N2010" s="2">
        <v>36.68</v>
      </c>
      <c r="O2010" s="9">
        <v>0</v>
      </c>
      <c r="P2010" s="2">
        <v>13.27</v>
      </c>
      <c r="Q2010" s="2">
        <f t="shared" si="124"/>
        <v>36.68</v>
      </c>
      <c r="R2010" s="2">
        <f t="shared" si="125"/>
        <v>13.27</v>
      </c>
      <c r="S2010" s="2">
        <f t="shared" si="126"/>
        <v>23.41</v>
      </c>
      <c r="T2010" s="6">
        <f t="shared" si="127"/>
        <v>0.63822246455834242</v>
      </c>
    </row>
    <row r="2011" spans="1:20" ht="15.6" x14ac:dyDescent="0.3">
      <c r="A2011" s="3" t="s">
        <v>2080</v>
      </c>
      <c r="B2011" s="4">
        <v>46103</v>
      </c>
      <c r="C2011" s="5">
        <f>YEAR(SalesData[[#This Row],[Order Date]])</f>
        <v>2026</v>
      </c>
      <c r="D2011" s="6" t="str">
        <f>"Q"&amp;ROUNDUP(MONTH(SalesData[[#This Row],[Order Date]])/3,0)</f>
        <v>Q1</v>
      </c>
      <c r="E2011" s="7">
        <f>MONTH(SalesData[[#This Row],[Order Date]])</f>
        <v>3</v>
      </c>
      <c r="F2011" s="6" t="str">
        <f>TEXT(SalesData[[#This Row],[Order Date]],"mmm")</f>
        <v>Mar</v>
      </c>
      <c r="G2011" s="8" t="s">
        <v>54</v>
      </c>
      <c r="H2011" s="8" t="s">
        <v>57</v>
      </c>
      <c r="I2011" s="8" t="s">
        <v>23</v>
      </c>
      <c r="J2011" s="8" t="s">
        <v>36</v>
      </c>
      <c r="K2011" s="8" t="s">
        <v>98</v>
      </c>
      <c r="L2011" s="8" t="s">
        <v>103</v>
      </c>
      <c r="M2011" s="7">
        <v>4</v>
      </c>
      <c r="N2011" s="2">
        <v>49.71</v>
      </c>
      <c r="O2011" s="9">
        <v>0.1</v>
      </c>
      <c r="P2011" s="2">
        <v>22.46</v>
      </c>
      <c r="Q2011" s="2">
        <f t="shared" si="124"/>
        <v>178.95600000000002</v>
      </c>
      <c r="R2011" s="2">
        <f t="shared" si="125"/>
        <v>89.84</v>
      </c>
      <c r="S2011" s="2">
        <f t="shared" si="126"/>
        <v>89.116000000000014</v>
      </c>
      <c r="T2011" s="6">
        <f t="shared" si="127"/>
        <v>0.49797715639598561</v>
      </c>
    </row>
    <row r="2012" spans="1:20" ht="15.6" x14ac:dyDescent="0.3">
      <c r="A2012" s="3" t="s">
        <v>2081</v>
      </c>
      <c r="B2012" s="4">
        <v>46122</v>
      </c>
      <c r="C2012" s="5">
        <f>YEAR(SalesData[[#This Row],[Order Date]])</f>
        <v>2026</v>
      </c>
      <c r="D2012" s="6" t="str">
        <f>"Q"&amp;ROUNDUP(MONTH(SalesData[[#This Row],[Order Date]])/3,0)</f>
        <v>Q2</v>
      </c>
      <c r="E2012" s="7">
        <f>MONTH(SalesData[[#This Row],[Order Date]])</f>
        <v>4</v>
      </c>
      <c r="F2012" s="6" t="str">
        <f>TEXT(SalesData[[#This Row],[Order Date]],"mmm")</f>
        <v>Apr</v>
      </c>
      <c r="G2012" s="8" t="s">
        <v>28</v>
      </c>
      <c r="H2012" s="8" t="s">
        <v>29</v>
      </c>
      <c r="I2012" s="8" t="s">
        <v>45</v>
      </c>
      <c r="J2012" s="8" t="s">
        <v>36</v>
      </c>
      <c r="K2012" s="8" t="s">
        <v>25</v>
      </c>
      <c r="L2012" s="8" t="s">
        <v>74</v>
      </c>
      <c r="M2012" s="7">
        <v>5</v>
      </c>
      <c r="N2012" s="2">
        <v>92.63</v>
      </c>
      <c r="O2012" s="9">
        <v>0.15</v>
      </c>
      <c r="P2012" s="2">
        <v>46.33</v>
      </c>
      <c r="Q2012" s="2">
        <f t="shared" si="124"/>
        <v>393.67749999999995</v>
      </c>
      <c r="R2012" s="2">
        <f t="shared" si="125"/>
        <v>231.64999999999998</v>
      </c>
      <c r="S2012" s="2">
        <f t="shared" si="126"/>
        <v>162.02749999999997</v>
      </c>
      <c r="T2012" s="6">
        <f t="shared" si="127"/>
        <v>0.41157419461361139</v>
      </c>
    </row>
    <row r="2013" spans="1:20" ht="15.6" x14ac:dyDescent="0.3">
      <c r="A2013" s="3" t="s">
        <v>2082</v>
      </c>
      <c r="B2013" s="4">
        <v>46178</v>
      </c>
      <c r="C2013" s="5">
        <f>YEAR(SalesData[[#This Row],[Order Date]])</f>
        <v>2026</v>
      </c>
      <c r="D2013" s="6" t="str">
        <f>"Q"&amp;ROUNDUP(MONTH(SalesData[[#This Row],[Order Date]])/3,0)</f>
        <v>Q2</v>
      </c>
      <c r="E2013" s="7">
        <f>MONTH(SalesData[[#This Row],[Order Date]])</f>
        <v>6</v>
      </c>
      <c r="F2013" s="6" t="str">
        <f>TEXT(SalesData[[#This Row],[Order Date]],"mmm")</f>
        <v>Jun</v>
      </c>
      <c r="G2013" s="8" t="s">
        <v>61</v>
      </c>
      <c r="H2013" s="8" t="s">
        <v>108</v>
      </c>
      <c r="I2013" s="8" t="s">
        <v>23</v>
      </c>
      <c r="J2013" s="8" t="s">
        <v>24</v>
      </c>
      <c r="K2013" s="8" t="s">
        <v>39</v>
      </c>
      <c r="L2013" s="8" t="s">
        <v>40</v>
      </c>
      <c r="M2013" s="7">
        <v>2</v>
      </c>
      <c r="N2013" s="2">
        <v>195.51</v>
      </c>
      <c r="O2013" s="9">
        <v>0</v>
      </c>
      <c r="P2013" s="2">
        <v>102.97</v>
      </c>
      <c r="Q2013" s="2">
        <f t="shared" si="124"/>
        <v>391.02</v>
      </c>
      <c r="R2013" s="2">
        <f t="shared" si="125"/>
        <v>205.94</v>
      </c>
      <c r="S2013" s="2">
        <f t="shared" si="126"/>
        <v>185.07999999999998</v>
      </c>
      <c r="T2013" s="6">
        <f t="shared" si="127"/>
        <v>0.47332617257429288</v>
      </c>
    </row>
    <row r="2014" spans="1:20" ht="15.6" x14ac:dyDescent="0.3">
      <c r="A2014" s="3" t="s">
        <v>2083</v>
      </c>
      <c r="B2014" s="4">
        <v>46324</v>
      </c>
      <c r="C2014" s="5">
        <f>YEAR(SalesData[[#This Row],[Order Date]])</f>
        <v>2026</v>
      </c>
      <c r="D2014" s="6" t="str">
        <f>"Q"&amp;ROUNDUP(MONTH(SalesData[[#This Row],[Order Date]])/3,0)</f>
        <v>Q4</v>
      </c>
      <c r="E2014" s="7">
        <f>MONTH(SalesData[[#This Row],[Order Date]])</f>
        <v>10</v>
      </c>
      <c r="F2014" s="6" t="str">
        <f>TEXT(SalesData[[#This Row],[Order Date]],"mmm")</f>
        <v>Oct</v>
      </c>
      <c r="G2014" s="8" t="s">
        <v>21</v>
      </c>
      <c r="H2014" s="8" t="s">
        <v>89</v>
      </c>
      <c r="I2014" s="8" t="s">
        <v>30</v>
      </c>
      <c r="J2014" s="8" t="s">
        <v>31</v>
      </c>
      <c r="K2014" s="8" t="s">
        <v>98</v>
      </c>
      <c r="L2014" s="8" t="s">
        <v>131</v>
      </c>
      <c r="M2014" s="7">
        <v>2</v>
      </c>
      <c r="N2014" s="2">
        <v>40.83</v>
      </c>
      <c r="O2014" s="9">
        <v>0.1</v>
      </c>
      <c r="P2014" s="2">
        <v>14.91</v>
      </c>
      <c r="Q2014" s="2">
        <f t="shared" si="124"/>
        <v>73.494</v>
      </c>
      <c r="R2014" s="2">
        <f t="shared" si="125"/>
        <v>29.82</v>
      </c>
      <c r="S2014" s="2">
        <f t="shared" si="126"/>
        <v>43.673999999999999</v>
      </c>
      <c r="T2014" s="6">
        <f t="shared" si="127"/>
        <v>0.59425259204833047</v>
      </c>
    </row>
    <row r="2015" spans="1:20" ht="15.6" x14ac:dyDescent="0.3">
      <c r="A2015" s="3" t="s">
        <v>2084</v>
      </c>
      <c r="B2015" s="4">
        <v>46359</v>
      </c>
      <c r="C2015" s="5">
        <f>YEAR(SalesData[[#This Row],[Order Date]])</f>
        <v>2026</v>
      </c>
      <c r="D2015" s="6" t="str">
        <f>"Q"&amp;ROUNDUP(MONTH(SalesData[[#This Row],[Order Date]])/3,0)</f>
        <v>Q4</v>
      </c>
      <c r="E2015" s="7">
        <f>MONTH(SalesData[[#This Row],[Order Date]])</f>
        <v>12</v>
      </c>
      <c r="F2015" s="6" t="str">
        <f>TEXT(SalesData[[#This Row],[Order Date]],"mmm")</f>
        <v>Dec</v>
      </c>
      <c r="G2015" s="8" t="s">
        <v>21</v>
      </c>
      <c r="H2015" s="8" t="s">
        <v>22</v>
      </c>
      <c r="I2015" s="8" t="s">
        <v>23</v>
      </c>
      <c r="J2015" s="8" t="s">
        <v>24</v>
      </c>
      <c r="K2015" s="8" t="s">
        <v>39</v>
      </c>
      <c r="L2015" s="8" t="s">
        <v>67</v>
      </c>
      <c r="M2015" s="7">
        <v>1</v>
      </c>
      <c r="N2015" s="2">
        <v>124.93</v>
      </c>
      <c r="O2015" s="9">
        <v>0</v>
      </c>
      <c r="P2015" s="2">
        <v>59.41</v>
      </c>
      <c r="Q2015" s="2">
        <f t="shared" si="124"/>
        <v>124.93</v>
      </c>
      <c r="R2015" s="2">
        <f t="shared" si="125"/>
        <v>59.41</v>
      </c>
      <c r="S2015" s="2">
        <f t="shared" si="126"/>
        <v>65.52000000000001</v>
      </c>
      <c r="T2015" s="6">
        <f t="shared" si="127"/>
        <v>0.52445369406867848</v>
      </c>
    </row>
    <row r="2016" spans="1:20" ht="15.6" x14ac:dyDescent="0.3">
      <c r="A2016" s="3" t="s">
        <v>2085</v>
      </c>
      <c r="B2016" s="4">
        <v>46203</v>
      </c>
      <c r="C2016" s="5">
        <f>YEAR(SalesData[[#This Row],[Order Date]])</f>
        <v>2026</v>
      </c>
      <c r="D2016" s="6" t="str">
        <f>"Q"&amp;ROUNDUP(MONTH(SalesData[[#This Row],[Order Date]])/3,0)</f>
        <v>Q2</v>
      </c>
      <c r="E2016" s="7">
        <f>MONTH(SalesData[[#This Row],[Order Date]])</f>
        <v>6</v>
      </c>
      <c r="F2016" s="6" t="str">
        <f>TEXT(SalesData[[#This Row],[Order Date]],"mmm")</f>
        <v>Jun</v>
      </c>
      <c r="G2016" s="8" t="s">
        <v>61</v>
      </c>
      <c r="H2016" s="8" t="s">
        <v>76</v>
      </c>
      <c r="I2016" s="8" t="s">
        <v>23</v>
      </c>
      <c r="J2016" s="8" t="s">
        <v>24</v>
      </c>
      <c r="K2016" s="8" t="s">
        <v>25</v>
      </c>
      <c r="L2016" s="8" t="s">
        <v>74</v>
      </c>
      <c r="M2016" s="7">
        <v>1</v>
      </c>
      <c r="N2016" s="2">
        <v>94</v>
      </c>
      <c r="O2016" s="9">
        <v>0</v>
      </c>
      <c r="P2016" s="2">
        <v>45.62</v>
      </c>
      <c r="Q2016" s="2">
        <f t="shared" si="124"/>
        <v>94</v>
      </c>
      <c r="R2016" s="2">
        <f t="shared" si="125"/>
        <v>45.62</v>
      </c>
      <c r="S2016" s="2">
        <f t="shared" si="126"/>
        <v>48.38</v>
      </c>
      <c r="T2016" s="6">
        <f t="shared" si="127"/>
        <v>0.51468085106382977</v>
      </c>
    </row>
    <row r="2017" spans="1:20" ht="15.6" x14ac:dyDescent="0.3">
      <c r="A2017" s="3" t="s">
        <v>2086</v>
      </c>
      <c r="B2017" s="4">
        <v>46030</v>
      </c>
      <c r="C2017" s="5">
        <f>YEAR(SalesData[[#This Row],[Order Date]])</f>
        <v>2026</v>
      </c>
      <c r="D2017" s="6" t="str">
        <f>"Q"&amp;ROUNDUP(MONTH(SalesData[[#This Row],[Order Date]])/3,0)</f>
        <v>Q1</v>
      </c>
      <c r="E2017" s="7">
        <f>MONTH(SalesData[[#This Row],[Order Date]])</f>
        <v>1</v>
      </c>
      <c r="F2017" s="6" t="str">
        <f>TEXT(SalesData[[#This Row],[Order Date]],"mmm")</f>
        <v>Jan</v>
      </c>
      <c r="G2017" s="8" t="s">
        <v>61</v>
      </c>
      <c r="H2017" s="8" t="s">
        <v>62</v>
      </c>
      <c r="I2017" s="8" t="s">
        <v>23</v>
      </c>
      <c r="J2017" s="8" t="s">
        <v>24</v>
      </c>
      <c r="K2017" s="8" t="s">
        <v>25</v>
      </c>
      <c r="L2017" s="8" t="s">
        <v>74</v>
      </c>
      <c r="M2017" s="7">
        <v>2</v>
      </c>
      <c r="N2017" s="2">
        <v>94.06</v>
      </c>
      <c r="O2017" s="9">
        <v>0.15</v>
      </c>
      <c r="P2017" s="2">
        <v>46.33</v>
      </c>
      <c r="Q2017" s="2">
        <f t="shared" si="124"/>
        <v>159.90199999999999</v>
      </c>
      <c r="R2017" s="2">
        <f t="shared" si="125"/>
        <v>92.66</v>
      </c>
      <c r="S2017" s="2">
        <f t="shared" si="126"/>
        <v>67.24199999999999</v>
      </c>
      <c r="T2017" s="6">
        <f t="shared" si="127"/>
        <v>0.42052006854198193</v>
      </c>
    </row>
    <row r="2018" spans="1:20" ht="15.6" x14ac:dyDescent="0.3">
      <c r="A2018" s="3" t="s">
        <v>2087</v>
      </c>
      <c r="B2018" s="4">
        <v>46281</v>
      </c>
      <c r="C2018" s="5">
        <f>YEAR(SalesData[[#This Row],[Order Date]])</f>
        <v>2026</v>
      </c>
      <c r="D2018" s="6" t="str">
        <f>"Q"&amp;ROUNDUP(MONTH(SalesData[[#This Row],[Order Date]])/3,0)</f>
        <v>Q3</v>
      </c>
      <c r="E2018" s="7">
        <f>MONTH(SalesData[[#This Row],[Order Date]])</f>
        <v>9</v>
      </c>
      <c r="F2018" s="6" t="str">
        <f>TEXT(SalesData[[#This Row],[Order Date]],"mmm")</f>
        <v>Sep</v>
      </c>
      <c r="G2018" s="8" t="s">
        <v>21</v>
      </c>
      <c r="H2018" s="8" t="s">
        <v>89</v>
      </c>
      <c r="I2018" s="8" t="s">
        <v>30</v>
      </c>
      <c r="J2018" s="8" t="s">
        <v>24</v>
      </c>
      <c r="K2018" s="8" t="s">
        <v>39</v>
      </c>
      <c r="L2018" s="8" t="s">
        <v>67</v>
      </c>
      <c r="M2018" s="7">
        <v>2</v>
      </c>
      <c r="N2018" s="2">
        <v>122.12</v>
      </c>
      <c r="O2018" s="9">
        <v>0.05</v>
      </c>
      <c r="P2018" s="2">
        <v>61.76</v>
      </c>
      <c r="Q2018" s="2">
        <f t="shared" si="124"/>
        <v>232.02799999999999</v>
      </c>
      <c r="R2018" s="2">
        <f t="shared" si="125"/>
        <v>123.52</v>
      </c>
      <c r="S2018" s="2">
        <f t="shared" si="126"/>
        <v>108.508</v>
      </c>
      <c r="T2018" s="6">
        <f t="shared" si="127"/>
        <v>0.46765045597945076</v>
      </c>
    </row>
    <row r="2019" spans="1:20" ht="15.6" x14ac:dyDescent="0.3">
      <c r="A2019" s="3" t="s">
        <v>2088</v>
      </c>
      <c r="B2019" s="4">
        <v>46165</v>
      </c>
      <c r="C2019" s="5">
        <f>YEAR(SalesData[[#This Row],[Order Date]])</f>
        <v>2026</v>
      </c>
      <c r="D2019" s="6" t="str">
        <f>"Q"&amp;ROUNDUP(MONTH(SalesData[[#This Row],[Order Date]])/3,0)</f>
        <v>Q2</v>
      </c>
      <c r="E2019" s="7">
        <f>MONTH(SalesData[[#This Row],[Order Date]])</f>
        <v>5</v>
      </c>
      <c r="F2019" s="6" t="str">
        <f>TEXT(SalesData[[#This Row],[Order Date]],"mmm")</f>
        <v>May</v>
      </c>
      <c r="G2019" s="8" t="s">
        <v>28</v>
      </c>
      <c r="H2019" s="8" t="s">
        <v>35</v>
      </c>
      <c r="I2019" s="8" t="s">
        <v>48</v>
      </c>
      <c r="J2019" s="8" t="s">
        <v>31</v>
      </c>
      <c r="K2019" s="8" t="s">
        <v>25</v>
      </c>
      <c r="L2019" s="8" t="s">
        <v>26</v>
      </c>
      <c r="M2019" s="7">
        <v>1</v>
      </c>
      <c r="N2019" s="2">
        <v>153.88999999999999</v>
      </c>
      <c r="O2019" s="9">
        <v>0</v>
      </c>
      <c r="P2019" s="2">
        <v>79.64</v>
      </c>
      <c r="Q2019" s="2">
        <f t="shared" si="124"/>
        <v>153.88999999999999</v>
      </c>
      <c r="R2019" s="2">
        <f t="shared" si="125"/>
        <v>79.64</v>
      </c>
      <c r="S2019" s="2">
        <f t="shared" si="126"/>
        <v>74.249999999999986</v>
      </c>
      <c r="T2019" s="6">
        <f t="shared" si="127"/>
        <v>0.4824874910650464</v>
      </c>
    </row>
    <row r="2020" spans="1:20" ht="15.6" x14ac:dyDescent="0.3">
      <c r="A2020" s="3" t="s">
        <v>2089</v>
      </c>
      <c r="B2020" s="4">
        <v>46088</v>
      </c>
      <c r="C2020" s="5">
        <f>YEAR(SalesData[[#This Row],[Order Date]])</f>
        <v>2026</v>
      </c>
      <c r="D2020" s="6" t="str">
        <f>"Q"&amp;ROUNDUP(MONTH(SalesData[[#This Row],[Order Date]])/3,0)</f>
        <v>Q1</v>
      </c>
      <c r="E2020" s="7">
        <f>MONTH(SalesData[[#This Row],[Order Date]])</f>
        <v>3</v>
      </c>
      <c r="F2020" s="6" t="str">
        <f>TEXT(SalesData[[#This Row],[Order Date]],"mmm")</f>
        <v>Mar</v>
      </c>
      <c r="G2020" s="8" t="s">
        <v>54</v>
      </c>
      <c r="H2020" s="8" t="s">
        <v>112</v>
      </c>
      <c r="I2020" s="8" t="s">
        <v>48</v>
      </c>
      <c r="J2020" s="8" t="s">
        <v>24</v>
      </c>
      <c r="K2020" s="8" t="s">
        <v>98</v>
      </c>
      <c r="L2020" s="8" t="s">
        <v>131</v>
      </c>
      <c r="M2020" s="7">
        <v>1</v>
      </c>
      <c r="N2020" s="2">
        <v>39.96</v>
      </c>
      <c r="O2020" s="9">
        <v>0</v>
      </c>
      <c r="P2020" s="2">
        <v>14.5</v>
      </c>
      <c r="Q2020" s="2">
        <f t="shared" si="124"/>
        <v>39.96</v>
      </c>
      <c r="R2020" s="2">
        <f t="shared" si="125"/>
        <v>14.5</v>
      </c>
      <c r="S2020" s="2">
        <f t="shared" si="126"/>
        <v>25.46</v>
      </c>
      <c r="T2020" s="6">
        <f t="shared" si="127"/>
        <v>0.63713713713713716</v>
      </c>
    </row>
    <row r="2021" spans="1:20" ht="15.6" x14ac:dyDescent="0.3">
      <c r="A2021" s="3" t="s">
        <v>2090</v>
      </c>
      <c r="B2021" s="4">
        <v>46381</v>
      </c>
      <c r="C2021" s="5">
        <f>YEAR(SalesData[[#This Row],[Order Date]])</f>
        <v>2026</v>
      </c>
      <c r="D2021" s="6" t="str">
        <f>"Q"&amp;ROUNDUP(MONTH(SalesData[[#This Row],[Order Date]])/3,0)</f>
        <v>Q4</v>
      </c>
      <c r="E2021" s="7">
        <f>MONTH(SalesData[[#This Row],[Order Date]])</f>
        <v>12</v>
      </c>
      <c r="F2021" s="6" t="str">
        <f>TEXT(SalesData[[#This Row],[Order Date]],"mmm")</f>
        <v>Dec</v>
      </c>
      <c r="G2021" s="8" t="s">
        <v>54</v>
      </c>
      <c r="H2021" s="8" t="s">
        <v>57</v>
      </c>
      <c r="I2021" s="8" t="s">
        <v>48</v>
      </c>
      <c r="J2021" s="8" t="s">
        <v>31</v>
      </c>
      <c r="K2021" s="8" t="s">
        <v>32</v>
      </c>
      <c r="L2021" s="8" t="s">
        <v>46</v>
      </c>
      <c r="M2021" s="7">
        <v>2</v>
      </c>
      <c r="N2021" s="2">
        <v>167.21</v>
      </c>
      <c r="O2021" s="9">
        <v>0.05</v>
      </c>
      <c r="P2021" s="2">
        <v>88.23</v>
      </c>
      <c r="Q2021" s="2">
        <f t="shared" si="124"/>
        <v>317.69900000000001</v>
      </c>
      <c r="R2021" s="2">
        <f t="shared" si="125"/>
        <v>176.46</v>
      </c>
      <c r="S2021" s="2">
        <f t="shared" si="126"/>
        <v>141.239</v>
      </c>
      <c r="T2021" s="6">
        <f t="shared" si="127"/>
        <v>0.44456860109726504</v>
      </c>
    </row>
    <row r="2022" spans="1:20" ht="15.6" x14ac:dyDescent="0.3">
      <c r="A2022" s="3" t="s">
        <v>2091</v>
      </c>
      <c r="B2022" s="4">
        <v>46038</v>
      </c>
      <c r="C2022" s="5">
        <f>YEAR(SalesData[[#This Row],[Order Date]])</f>
        <v>2026</v>
      </c>
      <c r="D2022" s="6" t="str">
        <f>"Q"&amp;ROUNDUP(MONTH(SalesData[[#This Row],[Order Date]])/3,0)</f>
        <v>Q1</v>
      </c>
      <c r="E2022" s="7">
        <f>MONTH(SalesData[[#This Row],[Order Date]])</f>
        <v>1</v>
      </c>
      <c r="F2022" s="6" t="str">
        <f>TEXT(SalesData[[#This Row],[Order Date]],"mmm")</f>
        <v>Jan</v>
      </c>
      <c r="G2022" s="8" t="s">
        <v>21</v>
      </c>
      <c r="H2022" s="8" t="s">
        <v>42</v>
      </c>
      <c r="I2022" s="8" t="s">
        <v>48</v>
      </c>
      <c r="J2022" s="8" t="s">
        <v>24</v>
      </c>
      <c r="K2022" s="8" t="s">
        <v>51</v>
      </c>
      <c r="L2022" s="8" t="s">
        <v>72</v>
      </c>
      <c r="M2022" s="7">
        <v>3</v>
      </c>
      <c r="N2022" s="2">
        <v>40.92</v>
      </c>
      <c r="O2022" s="9">
        <v>0.15</v>
      </c>
      <c r="P2022" s="2">
        <v>16.71</v>
      </c>
      <c r="Q2022" s="2">
        <f t="shared" si="124"/>
        <v>104.346</v>
      </c>
      <c r="R2022" s="2">
        <f t="shared" si="125"/>
        <v>50.13</v>
      </c>
      <c r="S2022" s="2">
        <f t="shared" si="126"/>
        <v>54.216000000000001</v>
      </c>
      <c r="T2022" s="6">
        <f t="shared" si="127"/>
        <v>0.51957909263412105</v>
      </c>
    </row>
    <row r="2023" spans="1:20" ht="15.6" x14ac:dyDescent="0.3">
      <c r="A2023" s="3" t="s">
        <v>2092</v>
      </c>
      <c r="B2023" s="4">
        <v>46151</v>
      </c>
      <c r="C2023" s="5">
        <f>YEAR(SalesData[[#This Row],[Order Date]])</f>
        <v>2026</v>
      </c>
      <c r="D2023" s="6" t="str">
        <f>"Q"&amp;ROUNDUP(MONTH(SalesData[[#This Row],[Order Date]])/3,0)</f>
        <v>Q2</v>
      </c>
      <c r="E2023" s="7">
        <f>MONTH(SalesData[[#This Row],[Order Date]])</f>
        <v>5</v>
      </c>
      <c r="F2023" s="6" t="str">
        <f>TEXT(SalesData[[#This Row],[Order Date]],"mmm")</f>
        <v>May</v>
      </c>
      <c r="G2023" s="8" t="s">
        <v>21</v>
      </c>
      <c r="H2023" s="8" t="s">
        <v>89</v>
      </c>
      <c r="I2023" s="8" t="s">
        <v>30</v>
      </c>
      <c r="J2023" s="8" t="s">
        <v>24</v>
      </c>
      <c r="K2023" s="8" t="s">
        <v>25</v>
      </c>
      <c r="L2023" s="8" t="s">
        <v>26</v>
      </c>
      <c r="M2023" s="7">
        <v>1</v>
      </c>
      <c r="N2023" s="2">
        <v>152.80000000000001</v>
      </c>
      <c r="O2023" s="9">
        <v>0.1</v>
      </c>
      <c r="P2023" s="2">
        <v>77.67</v>
      </c>
      <c r="Q2023" s="2">
        <f t="shared" si="124"/>
        <v>137.52000000000001</v>
      </c>
      <c r="R2023" s="2">
        <f t="shared" si="125"/>
        <v>77.67</v>
      </c>
      <c r="S2023" s="2">
        <f t="shared" si="126"/>
        <v>59.850000000000009</v>
      </c>
      <c r="T2023" s="6">
        <f t="shared" si="127"/>
        <v>0.43520942408376967</v>
      </c>
    </row>
    <row r="2024" spans="1:20" ht="15.6" x14ac:dyDescent="0.3">
      <c r="A2024" s="3" t="s">
        <v>2093</v>
      </c>
      <c r="B2024" s="4">
        <v>46289</v>
      </c>
      <c r="C2024" s="5">
        <f>YEAR(SalesData[[#This Row],[Order Date]])</f>
        <v>2026</v>
      </c>
      <c r="D2024" s="6" t="str">
        <f>"Q"&amp;ROUNDUP(MONTH(SalesData[[#This Row],[Order Date]])/3,0)</f>
        <v>Q3</v>
      </c>
      <c r="E2024" s="7">
        <f>MONTH(SalesData[[#This Row],[Order Date]])</f>
        <v>9</v>
      </c>
      <c r="F2024" s="6" t="str">
        <f>TEXT(SalesData[[#This Row],[Order Date]],"mmm")</f>
        <v>Sep</v>
      </c>
      <c r="G2024" s="8" t="s">
        <v>28</v>
      </c>
      <c r="H2024" s="8" t="s">
        <v>29</v>
      </c>
      <c r="I2024" s="8" t="s">
        <v>48</v>
      </c>
      <c r="J2024" s="8" t="s">
        <v>31</v>
      </c>
      <c r="K2024" s="8" t="s">
        <v>39</v>
      </c>
      <c r="L2024" s="8" t="s">
        <v>106</v>
      </c>
      <c r="M2024" s="7">
        <v>3</v>
      </c>
      <c r="N2024" s="2">
        <v>82.38</v>
      </c>
      <c r="O2024" s="9">
        <v>0.15</v>
      </c>
      <c r="P2024" s="2">
        <v>39.020000000000003</v>
      </c>
      <c r="Q2024" s="2">
        <f t="shared" si="124"/>
        <v>210.06899999999999</v>
      </c>
      <c r="R2024" s="2">
        <f t="shared" si="125"/>
        <v>117.06</v>
      </c>
      <c r="S2024" s="2">
        <f t="shared" si="126"/>
        <v>93.008999999999986</v>
      </c>
      <c r="T2024" s="6">
        <f t="shared" si="127"/>
        <v>0.44275452351370259</v>
      </c>
    </row>
    <row r="2025" spans="1:20" ht="15.6" x14ac:dyDescent="0.3">
      <c r="A2025" s="3" t="s">
        <v>2094</v>
      </c>
      <c r="B2025" s="4">
        <v>46118</v>
      </c>
      <c r="C2025" s="5">
        <f>YEAR(SalesData[[#This Row],[Order Date]])</f>
        <v>2026</v>
      </c>
      <c r="D2025" s="6" t="str">
        <f>"Q"&amp;ROUNDUP(MONTH(SalesData[[#This Row],[Order Date]])/3,0)</f>
        <v>Q2</v>
      </c>
      <c r="E2025" s="7">
        <f>MONTH(SalesData[[#This Row],[Order Date]])</f>
        <v>4</v>
      </c>
      <c r="F2025" s="6" t="str">
        <f>TEXT(SalesData[[#This Row],[Order Date]],"mmm")</f>
        <v>Apr</v>
      </c>
      <c r="G2025" s="8" t="s">
        <v>54</v>
      </c>
      <c r="H2025" s="8" t="s">
        <v>92</v>
      </c>
      <c r="I2025" s="8" t="s">
        <v>30</v>
      </c>
      <c r="J2025" s="8" t="s">
        <v>24</v>
      </c>
      <c r="K2025" s="8" t="s">
        <v>32</v>
      </c>
      <c r="L2025" s="8" t="s">
        <v>37</v>
      </c>
      <c r="M2025" s="7">
        <v>6</v>
      </c>
      <c r="N2025" s="2">
        <v>136.29</v>
      </c>
      <c r="O2025" s="9">
        <v>0</v>
      </c>
      <c r="P2025" s="2">
        <v>68.209999999999994</v>
      </c>
      <c r="Q2025" s="2">
        <f t="shared" si="124"/>
        <v>817.74</v>
      </c>
      <c r="R2025" s="2">
        <f t="shared" si="125"/>
        <v>409.26</v>
      </c>
      <c r="S2025" s="2">
        <f t="shared" si="126"/>
        <v>408.48</v>
      </c>
      <c r="T2025" s="6">
        <f t="shared" si="127"/>
        <v>0.49952307579426225</v>
      </c>
    </row>
    <row r="2026" spans="1:20" ht="15.6" x14ac:dyDescent="0.3">
      <c r="A2026" s="3" t="s">
        <v>2095</v>
      </c>
      <c r="B2026" s="4">
        <v>46130</v>
      </c>
      <c r="C2026" s="5">
        <f>YEAR(SalesData[[#This Row],[Order Date]])</f>
        <v>2026</v>
      </c>
      <c r="D2026" s="6" t="str">
        <f>"Q"&amp;ROUNDUP(MONTH(SalesData[[#This Row],[Order Date]])/3,0)</f>
        <v>Q2</v>
      </c>
      <c r="E2026" s="7">
        <f>MONTH(SalesData[[#This Row],[Order Date]])</f>
        <v>4</v>
      </c>
      <c r="F2026" s="6" t="str">
        <f>TEXT(SalesData[[#This Row],[Order Date]],"mmm")</f>
        <v>Apr</v>
      </c>
      <c r="G2026" s="8" t="s">
        <v>61</v>
      </c>
      <c r="H2026" s="8" t="s">
        <v>69</v>
      </c>
      <c r="I2026" s="8" t="s">
        <v>30</v>
      </c>
      <c r="J2026" s="8" t="s">
        <v>31</v>
      </c>
      <c r="K2026" s="8" t="s">
        <v>39</v>
      </c>
      <c r="L2026" s="8" t="s">
        <v>40</v>
      </c>
      <c r="M2026" s="7">
        <v>1</v>
      </c>
      <c r="N2026" s="2">
        <v>196.24</v>
      </c>
      <c r="O2026" s="9">
        <v>0</v>
      </c>
      <c r="P2026" s="2">
        <v>106.34</v>
      </c>
      <c r="Q2026" s="2">
        <f t="shared" si="124"/>
        <v>196.24</v>
      </c>
      <c r="R2026" s="2">
        <f t="shared" si="125"/>
        <v>106.34</v>
      </c>
      <c r="S2026" s="2">
        <f t="shared" si="126"/>
        <v>89.9</v>
      </c>
      <c r="T2026" s="6">
        <f t="shared" si="127"/>
        <v>0.45811251528740321</v>
      </c>
    </row>
    <row r="2027" spans="1:20" ht="15.6" x14ac:dyDescent="0.3">
      <c r="A2027" s="3" t="s">
        <v>2096</v>
      </c>
      <c r="B2027" s="4">
        <v>46292</v>
      </c>
      <c r="C2027" s="5">
        <f>YEAR(SalesData[[#This Row],[Order Date]])</f>
        <v>2026</v>
      </c>
      <c r="D2027" s="6" t="str">
        <f>"Q"&amp;ROUNDUP(MONTH(SalesData[[#This Row],[Order Date]])/3,0)</f>
        <v>Q3</v>
      </c>
      <c r="E2027" s="7">
        <f>MONTH(SalesData[[#This Row],[Order Date]])</f>
        <v>9</v>
      </c>
      <c r="F2027" s="6" t="str">
        <f>TEXT(SalesData[[#This Row],[Order Date]],"mmm")</f>
        <v>Sep</v>
      </c>
      <c r="G2027" s="8" t="s">
        <v>54</v>
      </c>
      <c r="H2027" s="8" t="s">
        <v>57</v>
      </c>
      <c r="I2027" s="8" t="s">
        <v>30</v>
      </c>
      <c r="J2027" s="8" t="s">
        <v>31</v>
      </c>
      <c r="K2027" s="8" t="s">
        <v>39</v>
      </c>
      <c r="L2027" s="8" t="s">
        <v>106</v>
      </c>
      <c r="M2027" s="7">
        <v>1</v>
      </c>
      <c r="N2027" s="2">
        <v>83.32</v>
      </c>
      <c r="O2027" s="9">
        <v>0.05</v>
      </c>
      <c r="P2027" s="2">
        <v>38.93</v>
      </c>
      <c r="Q2027" s="2">
        <f t="shared" si="124"/>
        <v>79.153999999999996</v>
      </c>
      <c r="R2027" s="2">
        <f t="shared" si="125"/>
        <v>38.93</v>
      </c>
      <c r="S2027" s="2">
        <f t="shared" si="126"/>
        <v>40.223999999999997</v>
      </c>
      <c r="T2027" s="6">
        <f t="shared" si="127"/>
        <v>0.50817393940925282</v>
      </c>
    </row>
    <row r="2028" spans="1:20" ht="15.6" x14ac:dyDescent="0.3">
      <c r="A2028" s="3" t="s">
        <v>2097</v>
      </c>
      <c r="B2028" s="4">
        <v>46294</v>
      </c>
      <c r="C2028" s="5">
        <f>YEAR(SalesData[[#This Row],[Order Date]])</f>
        <v>2026</v>
      </c>
      <c r="D2028" s="6" t="str">
        <f>"Q"&amp;ROUNDUP(MONTH(SalesData[[#This Row],[Order Date]])/3,0)</f>
        <v>Q3</v>
      </c>
      <c r="E2028" s="7">
        <f>MONTH(SalesData[[#This Row],[Order Date]])</f>
        <v>9</v>
      </c>
      <c r="F2028" s="6" t="str">
        <f>TEXT(SalesData[[#This Row],[Order Date]],"mmm")</f>
        <v>Sep</v>
      </c>
      <c r="G2028" s="8" t="s">
        <v>54</v>
      </c>
      <c r="H2028" s="8" t="s">
        <v>92</v>
      </c>
      <c r="I2028" s="8" t="s">
        <v>30</v>
      </c>
      <c r="J2028" s="8" t="s">
        <v>31</v>
      </c>
      <c r="K2028" s="8" t="s">
        <v>32</v>
      </c>
      <c r="L2028" s="8" t="s">
        <v>33</v>
      </c>
      <c r="M2028" s="7">
        <v>4</v>
      </c>
      <c r="N2028" s="2">
        <v>36.869999999999997</v>
      </c>
      <c r="O2028" s="9">
        <v>0</v>
      </c>
      <c r="P2028" s="2">
        <v>13.43</v>
      </c>
      <c r="Q2028" s="2">
        <f t="shared" si="124"/>
        <v>147.47999999999999</v>
      </c>
      <c r="R2028" s="2">
        <f t="shared" si="125"/>
        <v>53.72</v>
      </c>
      <c r="S2028" s="2">
        <f t="shared" si="126"/>
        <v>93.759999999999991</v>
      </c>
      <c r="T2028" s="6">
        <f t="shared" si="127"/>
        <v>0.63574721996202876</v>
      </c>
    </row>
    <row r="2029" spans="1:20" ht="15.6" x14ac:dyDescent="0.3">
      <c r="A2029" s="3" t="s">
        <v>2098</v>
      </c>
      <c r="B2029" s="4">
        <v>46293</v>
      </c>
      <c r="C2029" s="5">
        <f>YEAR(SalesData[[#This Row],[Order Date]])</f>
        <v>2026</v>
      </c>
      <c r="D2029" s="6" t="str">
        <f>"Q"&amp;ROUNDUP(MONTH(SalesData[[#This Row],[Order Date]])/3,0)</f>
        <v>Q3</v>
      </c>
      <c r="E2029" s="7">
        <f>MONTH(SalesData[[#This Row],[Order Date]])</f>
        <v>9</v>
      </c>
      <c r="F2029" s="6" t="str">
        <f>TEXT(SalesData[[#This Row],[Order Date]],"mmm")</f>
        <v>Sep</v>
      </c>
      <c r="G2029" s="8" t="s">
        <v>21</v>
      </c>
      <c r="H2029" s="8" t="s">
        <v>42</v>
      </c>
      <c r="I2029" s="8" t="s">
        <v>48</v>
      </c>
      <c r="J2029" s="8" t="s">
        <v>36</v>
      </c>
      <c r="K2029" s="8" t="s">
        <v>39</v>
      </c>
      <c r="L2029" s="8" t="s">
        <v>67</v>
      </c>
      <c r="M2029" s="7">
        <v>6</v>
      </c>
      <c r="N2029" s="2">
        <v>125.62</v>
      </c>
      <c r="O2029" s="9">
        <v>0</v>
      </c>
      <c r="P2029" s="2">
        <v>61.34</v>
      </c>
      <c r="Q2029" s="2">
        <f t="shared" si="124"/>
        <v>753.72</v>
      </c>
      <c r="R2029" s="2">
        <f t="shared" si="125"/>
        <v>368.04</v>
      </c>
      <c r="S2029" s="2">
        <f t="shared" si="126"/>
        <v>385.68</v>
      </c>
      <c r="T2029" s="6">
        <f t="shared" si="127"/>
        <v>0.51170195828689702</v>
      </c>
    </row>
    <row r="2030" spans="1:20" ht="15.6" x14ac:dyDescent="0.3">
      <c r="A2030" s="3" t="s">
        <v>2099</v>
      </c>
      <c r="B2030" s="4">
        <v>46341</v>
      </c>
      <c r="C2030" s="5">
        <f>YEAR(SalesData[[#This Row],[Order Date]])</f>
        <v>2026</v>
      </c>
      <c r="D2030" s="6" t="str">
        <f>"Q"&amp;ROUNDUP(MONTH(SalesData[[#This Row],[Order Date]])/3,0)</f>
        <v>Q4</v>
      </c>
      <c r="E2030" s="7">
        <f>MONTH(SalesData[[#This Row],[Order Date]])</f>
        <v>11</v>
      </c>
      <c r="F2030" s="6" t="str">
        <f>TEXT(SalesData[[#This Row],[Order Date]],"mmm")</f>
        <v>Nov</v>
      </c>
      <c r="G2030" s="8" t="s">
        <v>28</v>
      </c>
      <c r="H2030" s="8" t="s">
        <v>86</v>
      </c>
      <c r="I2030" s="8" t="s">
        <v>48</v>
      </c>
      <c r="J2030" s="8" t="s">
        <v>24</v>
      </c>
      <c r="K2030" s="8" t="s">
        <v>25</v>
      </c>
      <c r="L2030" s="8" t="s">
        <v>70</v>
      </c>
      <c r="M2030" s="7">
        <v>2</v>
      </c>
      <c r="N2030" s="2">
        <v>141.63999999999999</v>
      </c>
      <c r="O2030" s="9">
        <v>0.15</v>
      </c>
      <c r="P2030" s="2">
        <v>80.349999999999994</v>
      </c>
      <c r="Q2030" s="2">
        <f t="shared" si="124"/>
        <v>240.78799999999998</v>
      </c>
      <c r="R2030" s="2">
        <f t="shared" si="125"/>
        <v>160.69999999999999</v>
      </c>
      <c r="S2030" s="2">
        <f t="shared" si="126"/>
        <v>80.087999999999994</v>
      </c>
      <c r="T2030" s="6">
        <f t="shared" si="127"/>
        <v>0.33260793727262156</v>
      </c>
    </row>
    <row r="2031" spans="1:20" ht="15.6" x14ac:dyDescent="0.3">
      <c r="A2031" s="3" t="s">
        <v>2100</v>
      </c>
      <c r="B2031" s="4">
        <v>46242</v>
      </c>
      <c r="C2031" s="5">
        <f>YEAR(SalesData[[#This Row],[Order Date]])</f>
        <v>2026</v>
      </c>
      <c r="D2031" s="6" t="str">
        <f>"Q"&amp;ROUNDUP(MONTH(SalesData[[#This Row],[Order Date]])/3,0)</f>
        <v>Q3</v>
      </c>
      <c r="E2031" s="7">
        <f>MONTH(SalesData[[#This Row],[Order Date]])</f>
        <v>8</v>
      </c>
      <c r="F2031" s="6" t="str">
        <f>TEXT(SalesData[[#This Row],[Order Date]],"mmm")</f>
        <v>Aug</v>
      </c>
      <c r="G2031" s="8" t="s">
        <v>21</v>
      </c>
      <c r="H2031" s="8" t="s">
        <v>42</v>
      </c>
      <c r="I2031" s="8" t="s">
        <v>30</v>
      </c>
      <c r="J2031" s="8" t="s">
        <v>24</v>
      </c>
      <c r="K2031" s="8" t="s">
        <v>25</v>
      </c>
      <c r="L2031" s="8" t="s">
        <v>26</v>
      </c>
      <c r="M2031" s="7">
        <v>1</v>
      </c>
      <c r="N2031" s="2">
        <v>151.87</v>
      </c>
      <c r="O2031" s="9">
        <v>0.1</v>
      </c>
      <c r="P2031" s="2">
        <v>76.97</v>
      </c>
      <c r="Q2031" s="2">
        <f t="shared" si="124"/>
        <v>136.68300000000002</v>
      </c>
      <c r="R2031" s="2">
        <f t="shared" si="125"/>
        <v>76.97</v>
      </c>
      <c r="S2031" s="2">
        <f t="shared" si="126"/>
        <v>59.713000000000022</v>
      </c>
      <c r="T2031" s="6">
        <f t="shared" si="127"/>
        <v>0.4368721786908395</v>
      </c>
    </row>
    <row r="2032" spans="1:20" ht="15.6" x14ac:dyDescent="0.3">
      <c r="A2032" s="3" t="s">
        <v>2101</v>
      </c>
      <c r="B2032" s="4">
        <v>46145</v>
      </c>
      <c r="C2032" s="5">
        <f>YEAR(SalesData[[#This Row],[Order Date]])</f>
        <v>2026</v>
      </c>
      <c r="D2032" s="6" t="str">
        <f>"Q"&amp;ROUNDUP(MONTH(SalesData[[#This Row],[Order Date]])/3,0)</f>
        <v>Q2</v>
      </c>
      <c r="E2032" s="7">
        <f>MONTH(SalesData[[#This Row],[Order Date]])</f>
        <v>5</v>
      </c>
      <c r="F2032" s="6" t="str">
        <f>TEXT(SalesData[[#This Row],[Order Date]],"mmm")</f>
        <v>May</v>
      </c>
      <c r="G2032" s="8" t="s">
        <v>61</v>
      </c>
      <c r="H2032" s="8" t="s">
        <v>69</v>
      </c>
      <c r="I2032" s="8" t="s">
        <v>30</v>
      </c>
      <c r="J2032" s="8" t="s">
        <v>24</v>
      </c>
      <c r="K2032" s="8" t="s">
        <v>32</v>
      </c>
      <c r="L2032" s="8" t="s">
        <v>33</v>
      </c>
      <c r="M2032" s="7">
        <v>1</v>
      </c>
      <c r="N2032" s="2">
        <v>36.82</v>
      </c>
      <c r="O2032" s="9">
        <v>0.1</v>
      </c>
      <c r="P2032" s="2">
        <v>13.4</v>
      </c>
      <c r="Q2032" s="2">
        <f t="shared" si="124"/>
        <v>33.137999999999998</v>
      </c>
      <c r="R2032" s="2">
        <f t="shared" si="125"/>
        <v>13.4</v>
      </c>
      <c r="S2032" s="2">
        <f t="shared" si="126"/>
        <v>19.738</v>
      </c>
      <c r="T2032" s="6">
        <f t="shared" si="127"/>
        <v>0.5956303941094816</v>
      </c>
    </row>
    <row r="2033" spans="1:20" ht="15.6" x14ac:dyDescent="0.3">
      <c r="A2033" s="3" t="s">
        <v>2102</v>
      </c>
      <c r="B2033" s="4">
        <v>46129</v>
      </c>
      <c r="C2033" s="5">
        <f>YEAR(SalesData[[#This Row],[Order Date]])</f>
        <v>2026</v>
      </c>
      <c r="D2033" s="6" t="str">
        <f>"Q"&amp;ROUNDUP(MONTH(SalesData[[#This Row],[Order Date]])/3,0)</f>
        <v>Q2</v>
      </c>
      <c r="E2033" s="7">
        <f>MONTH(SalesData[[#This Row],[Order Date]])</f>
        <v>4</v>
      </c>
      <c r="F2033" s="6" t="str">
        <f>TEXT(SalesData[[#This Row],[Order Date]],"mmm")</f>
        <v>Apr</v>
      </c>
      <c r="G2033" s="8" t="s">
        <v>21</v>
      </c>
      <c r="H2033" s="8" t="s">
        <v>89</v>
      </c>
      <c r="I2033" s="8" t="s">
        <v>30</v>
      </c>
      <c r="J2033" s="8" t="s">
        <v>36</v>
      </c>
      <c r="K2033" s="8" t="s">
        <v>39</v>
      </c>
      <c r="L2033" s="8" t="s">
        <v>106</v>
      </c>
      <c r="M2033" s="7">
        <v>3</v>
      </c>
      <c r="N2033" s="2">
        <v>81.53</v>
      </c>
      <c r="O2033" s="9">
        <v>0.05</v>
      </c>
      <c r="P2033" s="2">
        <v>38.630000000000003</v>
      </c>
      <c r="Q2033" s="2">
        <f t="shared" si="124"/>
        <v>232.3605</v>
      </c>
      <c r="R2033" s="2">
        <f t="shared" si="125"/>
        <v>115.89000000000001</v>
      </c>
      <c r="S2033" s="2">
        <f t="shared" si="126"/>
        <v>116.47049999999999</v>
      </c>
      <c r="T2033" s="6">
        <f t="shared" si="127"/>
        <v>0.50124913657872139</v>
      </c>
    </row>
    <row r="2034" spans="1:20" ht="15.6" x14ac:dyDescent="0.3">
      <c r="A2034" s="3" t="s">
        <v>2103</v>
      </c>
      <c r="B2034" s="4">
        <v>46172</v>
      </c>
      <c r="C2034" s="5">
        <f>YEAR(SalesData[[#This Row],[Order Date]])</f>
        <v>2026</v>
      </c>
      <c r="D2034" s="6" t="str">
        <f>"Q"&amp;ROUNDUP(MONTH(SalesData[[#This Row],[Order Date]])/3,0)</f>
        <v>Q2</v>
      </c>
      <c r="E2034" s="7">
        <f>MONTH(SalesData[[#This Row],[Order Date]])</f>
        <v>5</v>
      </c>
      <c r="F2034" s="6" t="str">
        <f>TEXT(SalesData[[#This Row],[Order Date]],"mmm")</f>
        <v>May</v>
      </c>
      <c r="G2034" s="8" t="s">
        <v>61</v>
      </c>
      <c r="H2034" s="8" t="s">
        <v>108</v>
      </c>
      <c r="I2034" s="8" t="s">
        <v>48</v>
      </c>
      <c r="J2034" s="8" t="s">
        <v>31</v>
      </c>
      <c r="K2034" s="8" t="s">
        <v>39</v>
      </c>
      <c r="L2034" s="8" t="s">
        <v>67</v>
      </c>
      <c r="M2034" s="7">
        <v>1</v>
      </c>
      <c r="N2034" s="2">
        <v>120.8</v>
      </c>
      <c r="O2034" s="9">
        <v>0</v>
      </c>
      <c r="P2034" s="2">
        <v>61.4</v>
      </c>
      <c r="Q2034" s="2">
        <f t="shared" si="124"/>
        <v>120.8</v>
      </c>
      <c r="R2034" s="2">
        <f t="shared" si="125"/>
        <v>61.4</v>
      </c>
      <c r="S2034" s="2">
        <f t="shared" si="126"/>
        <v>59.4</v>
      </c>
      <c r="T2034" s="6">
        <f t="shared" si="127"/>
        <v>0.49172185430463577</v>
      </c>
    </row>
    <row r="2035" spans="1:20" ht="15.6" x14ac:dyDescent="0.3">
      <c r="A2035" s="3" t="s">
        <v>2104</v>
      </c>
      <c r="B2035" s="4">
        <v>46310</v>
      </c>
      <c r="C2035" s="5">
        <f>YEAR(SalesData[[#This Row],[Order Date]])</f>
        <v>2026</v>
      </c>
      <c r="D2035" s="6" t="str">
        <f>"Q"&amp;ROUNDUP(MONTH(SalesData[[#This Row],[Order Date]])/3,0)</f>
        <v>Q4</v>
      </c>
      <c r="E2035" s="7">
        <f>MONTH(SalesData[[#This Row],[Order Date]])</f>
        <v>10</v>
      </c>
      <c r="F2035" s="6" t="str">
        <f>TEXT(SalesData[[#This Row],[Order Date]],"mmm")</f>
        <v>Oct</v>
      </c>
      <c r="G2035" s="8" t="s">
        <v>28</v>
      </c>
      <c r="H2035" s="8" t="s">
        <v>35</v>
      </c>
      <c r="I2035" s="8" t="s">
        <v>30</v>
      </c>
      <c r="J2035" s="8" t="s">
        <v>36</v>
      </c>
      <c r="K2035" s="8" t="s">
        <v>51</v>
      </c>
      <c r="L2035" s="8" t="s">
        <v>58</v>
      </c>
      <c r="M2035" s="7">
        <v>1</v>
      </c>
      <c r="N2035" s="2">
        <v>103.33</v>
      </c>
      <c r="O2035" s="9">
        <v>0</v>
      </c>
      <c r="P2035" s="2">
        <v>50.85</v>
      </c>
      <c r="Q2035" s="2">
        <f t="shared" si="124"/>
        <v>103.33</v>
      </c>
      <c r="R2035" s="2">
        <f t="shared" si="125"/>
        <v>50.85</v>
      </c>
      <c r="S2035" s="2">
        <f t="shared" si="126"/>
        <v>52.48</v>
      </c>
      <c r="T2035" s="6">
        <f t="shared" si="127"/>
        <v>0.5078873512048776</v>
      </c>
    </row>
    <row r="2036" spans="1:20" ht="15.6" x14ac:dyDescent="0.3">
      <c r="A2036" s="3" t="s">
        <v>2105</v>
      </c>
      <c r="B2036" s="4">
        <v>46065</v>
      </c>
      <c r="C2036" s="5">
        <f>YEAR(SalesData[[#This Row],[Order Date]])</f>
        <v>2026</v>
      </c>
      <c r="D2036" s="6" t="str">
        <f>"Q"&amp;ROUNDUP(MONTH(SalesData[[#This Row],[Order Date]])/3,0)</f>
        <v>Q1</v>
      </c>
      <c r="E2036" s="7">
        <f>MONTH(SalesData[[#This Row],[Order Date]])</f>
        <v>2</v>
      </c>
      <c r="F2036" s="6" t="str">
        <f>TEXT(SalesData[[#This Row],[Order Date]],"mmm")</f>
        <v>Feb</v>
      </c>
      <c r="G2036" s="8" t="s">
        <v>28</v>
      </c>
      <c r="H2036" s="8" t="s">
        <v>35</v>
      </c>
      <c r="I2036" s="8" t="s">
        <v>23</v>
      </c>
      <c r="J2036" s="8" t="s">
        <v>24</v>
      </c>
      <c r="K2036" s="8" t="s">
        <v>32</v>
      </c>
      <c r="L2036" s="8" t="s">
        <v>33</v>
      </c>
      <c r="M2036" s="7">
        <v>1</v>
      </c>
      <c r="N2036" s="2">
        <v>36.58</v>
      </c>
      <c r="O2036" s="9">
        <v>0.1</v>
      </c>
      <c r="P2036" s="2">
        <v>13.76</v>
      </c>
      <c r="Q2036" s="2">
        <f t="shared" si="124"/>
        <v>32.921999999999997</v>
      </c>
      <c r="R2036" s="2">
        <f t="shared" si="125"/>
        <v>13.76</v>
      </c>
      <c r="S2036" s="2">
        <f t="shared" si="126"/>
        <v>19.161999999999999</v>
      </c>
      <c r="T2036" s="6">
        <f t="shared" si="127"/>
        <v>0.58204240325618128</v>
      </c>
    </row>
    <row r="2037" spans="1:20" ht="15.6" x14ac:dyDescent="0.3">
      <c r="A2037" s="3" t="s">
        <v>2106</v>
      </c>
      <c r="B2037" s="4">
        <v>46358</v>
      </c>
      <c r="C2037" s="5">
        <f>YEAR(SalesData[[#This Row],[Order Date]])</f>
        <v>2026</v>
      </c>
      <c r="D2037" s="6" t="str">
        <f>"Q"&amp;ROUNDUP(MONTH(SalesData[[#This Row],[Order Date]])/3,0)</f>
        <v>Q4</v>
      </c>
      <c r="E2037" s="7">
        <f>MONTH(SalesData[[#This Row],[Order Date]])</f>
        <v>12</v>
      </c>
      <c r="F2037" s="6" t="str">
        <f>TEXT(SalesData[[#This Row],[Order Date]],"mmm")</f>
        <v>Dec</v>
      </c>
      <c r="G2037" s="8" t="s">
        <v>21</v>
      </c>
      <c r="H2037" s="8" t="s">
        <v>42</v>
      </c>
      <c r="I2037" s="8" t="s">
        <v>30</v>
      </c>
      <c r="J2037" s="8" t="s">
        <v>31</v>
      </c>
      <c r="K2037" s="8" t="s">
        <v>39</v>
      </c>
      <c r="L2037" s="8" t="s">
        <v>125</v>
      </c>
      <c r="M2037" s="7">
        <v>1</v>
      </c>
      <c r="N2037" s="2">
        <v>344.63</v>
      </c>
      <c r="O2037" s="9">
        <v>0.05</v>
      </c>
      <c r="P2037" s="2">
        <v>189.22</v>
      </c>
      <c r="Q2037" s="2">
        <f t="shared" si="124"/>
        <v>327.39849999999996</v>
      </c>
      <c r="R2037" s="2">
        <f t="shared" si="125"/>
        <v>189.22</v>
      </c>
      <c r="S2037" s="2">
        <f t="shared" si="126"/>
        <v>138.17849999999996</v>
      </c>
      <c r="T2037" s="6">
        <f t="shared" si="127"/>
        <v>0.42204988721695419</v>
      </c>
    </row>
    <row r="2038" spans="1:20" ht="15.6" x14ac:dyDescent="0.3">
      <c r="A2038" s="3" t="s">
        <v>2107</v>
      </c>
      <c r="B2038" s="4">
        <v>46040</v>
      </c>
      <c r="C2038" s="5">
        <f>YEAR(SalesData[[#This Row],[Order Date]])</f>
        <v>2026</v>
      </c>
      <c r="D2038" s="6" t="str">
        <f>"Q"&amp;ROUNDUP(MONTH(SalesData[[#This Row],[Order Date]])/3,0)</f>
        <v>Q1</v>
      </c>
      <c r="E2038" s="7">
        <f>MONTH(SalesData[[#This Row],[Order Date]])</f>
        <v>1</v>
      </c>
      <c r="F2038" s="6" t="str">
        <f>TEXT(SalesData[[#This Row],[Order Date]],"mmm")</f>
        <v>Jan</v>
      </c>
      <c r="G2038" s="8" t="s">
        <v>61</v>
      </c>
      <c r="H2038" s="8" t="s">
        <v>69</v>
      </c>
      <c r="I2038" s="8" t="s">
        <v>48</v>
      </c>
      <c r="J2038" s="8" t="s">
        <v>24</v>
      </c>
      <c r="K2038" s="8" t="s">
        <v>51</v>
      </c>
      <c r="L2038" s="8" t="s">
        <v>95</v>
      </c>
      <c r="M2038" s="7">
        <v>1</v>
      </c>
      <c r="N2038" s="2">
        <v>83.52</v>
      </c>
      <c r="O2038" s="9">
        <v>0.05</v>
      </c>
      <c r="P2038" s="2">
        <v>42.97</v>
      </c>
      <c r="Q2038" s="2">
        <f t="shared" si="124"/>
        <v>79.343999999999994</v>
      </c>
      <c r="R2038" s="2">
        <f t="shared" si="125"/>
        <v>42.97</v>
      </c>
      <c r="S2038" s="2">
        <f t="shared" si="126"/>
        <v>36.373999999999995</v>
      </c>
      <c r="T2038" s="6">
        <f t="shared" si="127"/>
        <v>0.45843416011292598</v>
      </c>
    </row>
    <row r="2039" spans="1:20" ht="15.6" x14ac:dyDescent="0.3">
      <c r="A2039" s="3" t="s">
        <v>2108</v>
      </c>
      <c r="B2039" s="4">
        <v>46335</v>
      </c>
      <c r="C2039" s="5">
        <f>YEAR(SalesData[[#This Row],[Order Date]])</f>
        <v>2026</v>
      </c>
      <c r="D2039" s="6" t="str">
        <f>"Q"&amp;ROUNDUP(MONTH(SalesData[[#This Row],[Order Date]])/3,0)</f>
        <v>Q4</v>
      </c>
      <c r="E2039" s="7">
        <f>MONTH(SalesData[[#This Row],[Order Date]])</f>
        <v>11</v>
      </c>
      <c r="F2039" s="6" t="str">
        <f>TEXT(SalesData[[#This Row],[Order Date]],"mmm")</f>
        <v>Nov</v>
      </c>
      <c r="G2039" s="8" t="s">
        <v>61</v>
      </c>
      <c r="H2039" s="8" t="s">
        <v>108</v>
      </c>
      <c r="I2039" s="8" t="s">
        <v>23</v>
      </c>
      <c r="J2039" s="8" t="s">
        <v>31</v>
      </c>
      <c r="K2039" s="8" t="s">
        <v>98</v>
      </c>
      <c r="L2039" s="8" t="s">
        <v>122</v>
      </c>
      <c r="M2039" s="7">
        <v>1</v>
      </c>
      <c r="N2039" s="2">
        <v>35.36</v>
      </c>
      <c r="O2039" s="9">
        <v>0</v>
      </c>
      <c r="P2039" s="2">
        <v>13.74</v>
      </c>
      <c r="Q2039" s="2">
        <f t="shared" si="124"/>
        <v>35.36</v>
      </c>
      <c r="R2039" s="2">
        <f t="shared" si="125"/>
        <v>13.74</v>
      </c>
      <c r="S2039" s="2">
        <f t="shared" si="126"/>
        <v>21.619999999999997</v>
      </c>
      <c r="T2039" s="6">
        <f t="shared" si="127"/>
        <v>0.61142533936651577</v>
      </c>
    </row>
    <row r="2040" spans="1:20" ht="15.6" x14ac:dyDescent="0.3">
      <c r="A2040" s="3" t="s">
        <v>2109</v>
      </c>
      <c r="B2040" s="4">
        <v>46156</v>
      </c>
      <c r="C2040" s="5">
        <f>YEAR(SalesData[[#This Row],[Order Date]])</f>
        <v>2026</v>
      </c>
      <c r="D2040" s="6" t="str">
        <f>"Q"&amp;ROUNDUP(MONTH(SalesData[[#This Row],[Order Date]])/3,0)</f>
        <v>Q2</v>
      </c>
      <c r="E2040" s="7">
        <f>MONTH(SalesData[[#This Row],[Order Date]])</f>
        <v>5</v>
      </c>
      <c r="F2040" s="6" t="str">
        <f>TEXT(SalesData[[#This Row],[Order Date]],"mmm")</f>
        <v>May</v>
      </c>
      <c r="G2040" s="8" t="s">
        <v>54</v>
      </c>
      <c r="H2040" s="8" t="s">
        <v>112</v>
      </c>
      <c r="I2040" s="8" t="s">
        <v>23</v>
      </c>
      <c r="J2040" s="8" t="s">
        <v>36</v>
      </c>
      <c r="K2040" s="8" t="s">
        <v>98</v>
      </c>
      <c r="L2040" s="8" t="s">
        <v>99</v>
      </c>
      <c r="M2040" s="7">
        <v>3</v>
      </c>
      <c r="N2040" s="2">
        <v>122.31</v>
      </c>
      <c r="O2040" s="9">
        <v>0.05</v>
      </c>
      <c r="P2040" s="2">
        <v>71.11</v>
      </c>
      <c r="Q2040" s="2">
        <f t="shared" si="124"/>
        <v>348.58350000000002</v>
      </c>
      <c r="R2040" s="2">
        <f t="shared" si="125"/>
        <v>213.32999999999998</v>
      </c>
      <c r="S2040" s="2">
        <f t="shared" si="126"/>
        <v>135.25350000000003</v>
      </c>
      <c r="T2040" s="6">
        <f t="shared" si="127"/>
        <v>0.38800889887214979</v>
      </c>
    </row>
    <row r="2041" spans="1:20" ht="15.6" x14ac:dyDescent="0.3">
      <c r="A2041" s="3" t="s">
        <v>2110</v>
      </c>
      <c r="B2041" s="4">
        <v>46236</v>
      </c>
      <c r="C2041" s="5">
        <f>YEAR(SalesData[[#This Row],[Order Date]])</f>
        <v>2026</v>
      </c>
      <c r="D2041" s="6" t="str">
        <f>"Q"&amp;ROUNDUP(MONTH(SalesData[[#This Row],[Order Date]])/3,0)</f>
        <v>Q3</v>
      </c>
      <c r="E2041" s="7">
        <f>MONTH(SalesData[[#This Row],[Order Date]])</f>
        <v>8</v>
      </c>
      <c r="F2041" s="6" t="str">
        <f>TEXT(SalesData[[#This Row],[Order Date]],"mmm")</f>
        <v>Aug</v>
      </c>
      <c r="G2041" s="8" t="s">
        <v>28</v>
      </c>
      <c r="H2041" s="8" t="s">
        <v>86</v>
      </c>
      <c r="I2041" s="8" t="s">
        <v>30</v>
      </c>
      <c r="J2041" s="8" t="s">
        <v>31</v>
      </c>
      <c r="K2041" s="8" t="s">
        <v>32</v>
      </c>
      <c r="L2041" s="8" t="s">
        <v>65</v>
      </c>
      <c r="M2041" s="7">
        <v>2</v>
      </c>
      <c r="N2041" s="2">
        <v>46.44</v>
      </c>
      <c r="O2041" s="9">
        <v>0</v>
      </c>
      <c r="P2041" s="2">
        <v>18.489999999999998</v>
      </c>
      <c r="Q2041" s="2">
        <f t="shared" si="124"/>
        <v>92.88</v>
      </c>
      <c r="R2041" s="2">
        <f t="shared" si="125"/>
        <v>36.979999999999997</v>
      </c>
      <c r="S2041" s="2">
        <f t="shared" si="126"/>
        <v>55.9</v>
      </c>
      <c r="T2041" s="6">
        <f t="shared" si="127"/>
        <v>0.60185185185185186</v>
      </c>
    </row>
    <row r="2042" spans="1:20" ht="15.6" x14ac:dyDescent="0.3">
      <c r="A2042" s="3" t="s">
        <v>2111</v>
      </c>
      <c r="B2042" s="4">
        <v>46294</v>
      </c>
      <c r="C2042" s="5">
        <f>YEAR(SalesData[[#This Row],[Order Date]])</f>
        <v>2026</v>
      </c>
      <c r="D2042" s="6" t="str">
        <f>"Q"&amp;ROUNDUP(MONTH(SalesData[[#This Row],[Order Date]])/3,0)</f>
        <v>Q3</v>
      </c>
      <c r="E2042" s="7">
        <f>MONTH(SalesData[[#This Row],[Order Date]])</f>
        <v>9</v>
      </c>
      <c r="F2042" s="6" t="str">
        <f>TEXT(SalesData[[#This Row],[Order Date]],"mmm")</f>
        <v>Sep</v>
      </c>
      <c r="G2042" s="8" t="s">
        <v>21</v>
      </c>
      <c r="H2042" s="8" t="s">
        <v>89</v>
      </c>
      <c r="I2042" s="8" t="s">
        <v>30</v>
      </c>
      <c r="J2042" s="8" t="s">
        <v>24</v>
      </c>
      <c r="K2042" s="8" t="s">
        <v>51</v>
      </c>
      <c r="L2042" s="8" t="s">
        <v>52</v>
      </c>
      <c r="M2042" s="7">
        <v>2</v>
      </c>
      <c r="N2042" s="2">
        <v>50.17</v>
      </c>
      <c r="O2042" s="9">
        <v>0.05</v>
      </c>
      <c r="P2042" s="2">
        <v>22.83</v>
      </c>
      <c r="Q2042" s="2">
        <f t="shared" si="124"/>
        <v>95.322999999999993</v>
      </c>
      <c r="R2042" s="2">
        <f t="shared" si="125"/>
        <v>45.66</v>
      </c>
      <c r="S2042" s="2">
        <f t="shared" si="126"/>
        <v>49.662999999999997</v>
      </c>
      <c r="T2042" s="6">
        <f t="shared" si="127"/>
        <v>0.52099703114673268</v>
      </c>
    </row>
    <row r="2043" spans="1:20" ht="15.6" x14ac:dyDescent="0.3">
      <c r="A2043" s="3" t="s">
        <v>2112</v>
      </c>
      <c r="B2043" s="4">
        <v>46224</v>
      </c>
      <c r="C2043" s="5">
        <f>YEAR(SalesData[[#This Row],[Order Date]])</f>
        <v>2026</v>
      </c>
      <c r="D2043" s="6" t="str">
        <f>"Q"&amp;ROUNDUP(MONTH(SalesData[[#This Row],[Order Date]])/3,0)</f>
        <v>Q3</v>
      </c>
      <c r="E2043" s="7">
        <f>MONTH(SalesData[[#This Row],[Order Date]])</f>
        <v>7</v>
      </c>
      <c r="F2043" s="6" t="str">
        <f>TEXT(SalesData[[#This Row],[Order Date]],"mmm")</f>
        <v>Jul</v>
      </c>
      <c r="G2043" s="8" t="s">
        <v>54</v>
      </c>
      <c r="H2043" s="8" t="s">
        <v>112</v>
      </c>
      <c r="I2043" s="8" t="s">
        <v>48</v>
      </c>
      <c r="J2043" s="8" t="s">
        <v>24</v>
      </c>
      <c r="K2043" s="8" t="s">
        <v>25</v>
      </c>
      <c r="L2043" s="8" t="s">
        <v>70</v>
      </c>
      <c r="M2043" s="7">
        <v>2</v>
      </c>
      <c r="N2043" s="2">
        <v>147.09</v>
      </c>
      <c r="O2043" s="9">
        <v>0</v>
      </c>
      <c r="P2043" s="2">
        <v>81.58</v>
      </c>
      <c r="Q2043" s="2">
        <f t="shared" si="124"/>
        <v>294.18</v>
      </c>
      <c r="R2043" s="2">
        <f t="shared" si="125"/>
        <v>163.16</v>
      </c>
      <c r="S2043" s="2">
        <f t="shared" si="126"/>
        <v>131.02000000000001</v>
      </c>
      <c r="T2043" s="6">
        <f t="shared" si="127"/>
        <v>0.44537358080087025</v>
      </c>
    </row>
    <row r="2044" spans="1:20" ht="15.6" x14ac:dyDescent="0.3">
      <c r="A2044" s="3" t="s">
        <v>2113</v>
      </c>
      <c r="B2044" s="4">
        <v>46196</v>
      </c>
      <c r="C2044" s="5">
        <f>YEAR(SalesData[[#This Row],[Order Date]])</f>
        <v>2026</v>
      </c>
      <c r="D2044" s="6" t="str">
        <f>"Q"&amp;ROUNDUP(MONTH(SalesData[[#This Row],[Order Date]])/3,0)</f>
        <v>Q2</v>
      </c>
      <c r="E2044" s="7">
        <f>MONTH(SalesData[[#This Row],[Order Date]])</f>
        <v>6</v>
      </c>
      <c r="F2044" s="6" t="str">
        <f>TEXT(SalesData[[#This Row],[Order Date]],"mmm")</f>
        <v>Jun</v>
      </c>
      <c r="G2044" s="8" t="s">
        <v>28</v>
      </c>
      <c r="H2044" s="8" t="s">
        <v>29</v>
      </c>
      <c r="I2044" s="8" t="s">
        <v>23</v>
      </c>
      <c r="J2044" s="8" t="s">
        <v>31</v>
      </c>
      <c r="K2044" s="8" t="s">
        <v>25</v>
      </c>
      <c r="L2044" s="8" t="s">
        <v>26</v>
      </c>
      <c r="M2044" s="7">
        <v>1</v>
      </c>
      <c r="N2044" s="2">
        <v>157.91</v>
      </c>
      <c r="O2044" s="9">
        <v>0</v>
      </c>
      <c r="P2044" s="2">
        <v>77.12</v>
      </c>
      <c r="Q2044" s="2">
        <f t="shared" si="124"/>
        <v>157.91</v>
      </c>
      <c r="R2044" s="2">
        <f t="shared" si="125"/>
        <v>77.12</v>
      </c>
      <c r="S2044" s="2">
        <f t="shared" si="126"/>
        <v>80.789999999999992</v>
      </c>
      <c r="T2044" s="6">
        <f t="shared" si="127"/>
        <v>0.51162054334747642</v>
      </c>
    </row>
    <row r="2045" spans="1:20" ht="15.6" x14ac:dyDescent="0.3">
      <c r="A2045" s="3" t="s">
        <v>2114</v>
      </c>
      <c r="B2045" s="4">
        <v>46132</v>
      </c>
      <c r="C2045" s="5">
        <f>YEAR(SalesData[[#This Row],[Order Date]])</f>
        <v>2026</v>
      </c>
      <c r="D2045" s="6" t="str">
        <f>"Q"&amp;ROUNDUP(MONTH(SalesData[[#This Row],[Order Date]])/3,0)</f>
        <v>Q2</v>
      </c>
      <c r="E2045" s="7">
        <f>MONTH(SalesData[[#This Row],[Order Date]])</f>
        <v>4</v>
      </c>
      <c r="F2045" s="6" t="str">
        <f>TEXT(SalesData[[#This Row],[Order Date]],"mmm")</f>
        <v>Apr</v>
      </c>
      <c r="G2045" s="8" t="s">
        <v>54</v>
      </c>
      <c r="H2045" s="8" t="s">
        <v>92</v>
      </c>
      <c r="I2045" s="8" t="s">
        <v>23</v>
      </c>
      <c r="J2045" s="8" t="s">
        <v>24</v>
      </c>
      <c r="K2045" s="8" t="s">
        <v>98</v>
      </c>
      <c r="L2045" s="8" t="s">
        <v>131</v>
      </c>
      <c r="M2045" s="7">
        <v>2</v>
      </c>
      <c r="N2045" s="2">
        <v>40.56</v>
      </c>
      <c r="O2045" s="9">
        <v>0</v>
      </c>
      <c r="P2045" s="2">
        <v>15.09</v>
      </c>
      <c r="Q2045" s="2">
        <f t="shared" si="124"/>
        <v>81.12</v>
      </c>
      <c r="R2045" s="2">
        <f t="shared" si="125"/>
        <v>30.18</v>
      </c>
      <c r="S2045" s="2">
        <f t="shared" si="126"/>
        <v>50.940000000000005</v>
      </c>
      <c r="T2045" s="6">
        <f t="shared" si="127"/>
        <v>0.62795857988165682</v>
      </c>
    </row>
    <row r="2046" spans="1:20" ht="15.6" x14ac:dyDescent="0.3">
      <c r="A2046" s="3" t="s">
        <v>2115</v>
      </c>
      <c r="B2046" s="4">
        <v>46253</v>
      </c>
      <c r="C2046" s="5">
        <f>YEAR(SalesData[[#This Row],[Order Date]])</f>
        <v>2026</v>
      </c>
      <c r="D2046" s="6" t="str">
        <f>"Q"&amp;ROUNDUP(MONTH(SalesData[[#This Row],[Order Date]])/3,0)</f>
        <v>Q3</v>
      </c>
      <c r="E2046" s="7">
        <f>MONTH(SalesData[[#This Row],[Order Date]])</f>
        <v>8</v>
      </c>
      <c r="F2046" s="6" t="str">
        <f>TEXT(SalesData[[#This Row],[Order Date]],"mmm")</f>
        <v>Aug</v>
      </c>
      <c r="G2046" s="8" t="s">
        <v>54</v>
      </c>
      <c r="H2046" s="8" t="s">
        <v>82</v>
      </c>
      <c r="I2046" s="8" t="s">
        <v>48</v>
      </c>
      <c r="J2046" s="8" t="s">
        <v>31</v>
      </c>
      <c r="K2046" s="8" t="s">
        <v>39</v>
      </c>
      <c r="L2046" s="8" t="s">
        <v>125</v>
      </c>
      <c r="M2046" s="7">
        <v>1</v>
      </c>
      <c r="N2046" s="2">
        <v>338.45</v>
      </c>
      <c r="O2046" s="9">
        <v>0.15</v>
      </c>
      <c r="P2046" s="2">
        <v>197.2</v>
      </c>
      <c r="Q2046" s="2">
        <f t="shared" si="124"/>
        <v>287.6825</v>
      </c>
      <c r="R2046" s="2">
        <f t="shared" si="125"/>
        <v>197.2</v>
      </c>
      <c r="S2046" s="2">
        <f t="shared" si="126"/>
        <v>90.482500000000016</v>
      </c>
      <c r="T2046" s="6">
        <f t="shared" si="127"/>
        <v>0.31452208598020392</v>
      </c>
    </row>
    <row r="2047" spans="1:20" ht="15.6" x14ac:dyDescent="0.3">
      <c r="A2047" s="3" t="s">
        <v>2116</v>
      </c>
      <c r="B2047" s="4">
        <v>46224</v>
      </c>
      <c r="C2047" s="5">
        <f>YEAR(SalesData[[#This Row],[Order Date]])</f>
        <v>2026</v>
      </c>
      <c r="D2047" s="6" t="str">
        <f>"Q"&amp;ROUNDUP(MONTH(SalesData[[#This Row],[Order Date]])/3,0)</f>
        <v>Q3</v>
      </c>
      <c r="E2047" s="7">
        <f>MONTH(SalesData[[#This Row],[Order Date]])</f>
        <v>7</v>
      </c>
      <c r="F2047" s="6" t="str">
        <f>TEXT(SalesData[[#This Row],[Order Date]],"mmm")</f>
        <v>Jul</v>
      </c>
      <c r="G2047" s="8" t="s">
        <v>61</v>
      </c>
      <c r="H2047" s="8" t="s">
        <v>69</v>
      </c>
      <c r="I2047" s="8" t="s">
        <v>30</v>
      </c>
      <c r="J2047" s="8" t="s">
        <v>24</v>
      </c>
      <c r="K2047" s="8" t="s">
        <v>25</v>
      </c>
      <c r="L2047" s="8" t="s">
        <v>26</v>
      </c>
      <c r="M2047" s="7">
        <v>1</v>
      </c>
      <c r="N2047" s="2">
        <v>153.88</v>
      </c>
      <c r="O2047" s="9">
        <v>0</v>
      </c>
      <c r="P2047" s="2">
        <v>80.98</v>
      </c>
      <c r="Q2047" s="2">
        <f t="shared" si="124"/>
        <v>153.88</v>
      </c>
      <c r="R2047" s="2">
        <f t="shared" si="125"/>
        <v>80.98</v>
      </c>
      <c r="S2047" s="2">
        <f t="shared" si="126"/>
        <v>72.899999999999991</v>
      </c>
      <c r="T2047" s="6">
        <f t="shared" si="127"/>
        <v>0.47374577592929551</v>
      </c>
    </row>
    <row r="2048" spans="1:20" ht="15.6" x14ac:dyDescent="0.3">
      <c r="A2048" s="3" t="s">
        <v>2117</v>
      </c>
      <c r="B2048" s="4">
        <v>46332</v>
      </c>
      <c r="C2048" s="5">
        <f>YEAR(SalesData[[#This Row],[Order Date]])</f>
        <v>2026</v>
      </c>
      <c r="D2048" s="6" t="str">
        <f>"Q"&amp;ROUNDUP(MONTH(SalesData[[#This Row],[Order Date]])/3,0)</f>
        <v>Q4</v>
      </c>
      <c r="E2048" s="7">
        <f>MONTH(SalesData[[#This Row],[Order Date]])</f>
        <v>11</v>
      </c>
      <c r="F2048" s="6" t="str">
        <f>TEXT(SalesData[[#This Row],[Order Date]],"mmm")</f>
        <v>Nov</v>
      </c>
      <c r="G2048" s="8" t="s">
        <v>54</v>
      </c>
      <c r="H2048" s="8" t="s">
        <v>112</v>
      </c>
      <c r="I2048" s="8" t="s">
        <v>30</v>
      </c>
      <c r="J2048" s="8" t="s">
        <v>31</v>
      </c>
      <c r="K2048" s="8" t="s">
        <v>39</v>
      </c>
      <c r="L2048" s="8" t="s">
        <v>67</v>
      </c>
      <c r="M2048" s="7">
        <v>3</v>
      </c>
      <c r="N2048" s="2">
        <v>124.65</v>
      </c>
      <c r="O2048" s="9">
        <v>0.05</v>
      </c>
      <c r="P2048" s="2">
        <v>62.27</v>
      </c>
      <c r="Q2048" s="2">
        <f t="shared" si="124"/>
        <v>355.25250000000005</v>
      </c>
      <c r="R2048" s="2">
        <f t="shared" si="125"/>
        <v>186.81</v>
      </c>
      <c r="S2048" s="2">
        <f t="shared" si="126"/>
        <v>168.44250000000005</v>
      </c>
      <c r="T2048" s="6">
        <f t="shared" si="127"/>
        <v>0.47414866890451163</v>
      </c>
    </row>
    <row r="2049" spans="1:20" ht="15.6" x14ac:dyDescent="0.3">
      <c r="A2049" s="3" t="s">
        <v>2118</v>
      </c>
      <c r="B2049" s="4">
        <v>46231</v>
      </c>
      <c r="C2049" s="5">
        <f>YEAR(SalesData[[#This Row],[Order Date]])</f>
        <v>2026</v>
      </c>
      <c r="D2049" s="6" t="str">
        <f>"Q"&amp;ROUNDUP(MONTH(SalesData[[#This Row],[Order Date]])/3,0)</f>
        <v>Q3</v>
      </c>
      <c r="E2049" s="7">
        <f>MONTH(SalesData[[#This Row],[Order Date]])</f>
        <v>7</v>
      </c>
      <c r="F2049" s="6" t="str">
        <f>TEXT(SalesData[[#This Row],[Order Date]],"mmm")</f>
        <v>Jul</v>
      </c>
      <c r="G2049" s="8" t="s">
        <v>61</v>
      </c>
      <c r="H2049" s="8" t="s">
        <v>76</v>
      </c>
      <c r="I2049" s="8" t="s">
        <v>30</v>
      </c>
      <c r="J2049" s="8" t="s">
        <v>31</v>
      </c>
      <c r="K2049" s="8" t="s">
        <v>39</v>
      </c>
      <c r="L2049" s="8" t="s">
        <v>40</v>
      </c>
      <c r="M2049" s="7">
        <v>4</v>
      </c>
      <c r="N2049" s="2">
        <v>191.15</v>
      </c>
      <c r="O2049" s="9">
        <v>0</v>
      </c>
      <c r="P2049" s="2">
        <v>105.01</v>
      </c>
      <c r="Q2049" s="2">
        <f t="shared" si="124"/>
        <v>764.6</v>
      </c>
      <c r="R2049" s="2">
        <f t="shared" si="125"/>
        <v>420.04</v>
      </c>
      <c r="S2049" s="2">
        <f t="shared" si="126"/>
        <v>344.56</v>
      </c>
      <c r="T2049" s="6">
        <f t="shared" si="127"/>
        <v>0.45064085796494896</v>
      </c>
    </row>
    <row r="2050" spans="1:20" ht="15.6" x14ac:dyDescent="0.3">
      <c r="A2050" s="3" t="s">
        <v>2119</v>
      </c>
      <c r="B2050" s="4">
        <v>46375</v>
      </c>
      <c r="C2050" s="5">
        <f>YEAR(SalesData[[#This Row],[Order Date]])</f>
        <v>2026</v>
      </c>
      <c r="D2050" s="6" t="str">
        <f>"Q"&amp;ROUNDUP(MONTH(SalesData[[#This Row],[Order Date]])/3,0)</f>
        <v>Q4</v>
      </c>
      <c r="E2050" s="7">
        <f>MONTH(SalesData[[#This Row],[Order Date]])</f>
        <v>12</v>
      </c>
      <c r="F2050" s="6" t="str">
        <f>TEXT(SalesData[[#This Row],[Order Date]],"mmm")</f>
        <v>Dec</v>
      </c>
      <c r="G2050" s="8" t="s">
        <v>28</v>
      </c>
      <c r="H2050" s="8" t="s">
        <v>86</v>
      </c>
      <c r="I2050" s="8" t="s">
        <v>30</v>
      </c>
      <c r="J2050" s="8" t="s">
        <v>24</v>
      </c>
      <c r="K2050" s="8" t="s">
        <v>98</v>
      </c>
      <c r="L2050" s="8" t="s">
        <v>103</v>
      </c>
      <c r="M2050" s="7">
        <v>2</v>
      </c>
      <c r="N2050" s="2">
        <v>51.56</v>
      </c>
      <c r="O2050" s="9">
        <v>0</v>
      </c>
      <c r="P2050" s="2">
        <v>21.9</v>
      </c>
      <c r="Q2050" s="2">
        <f t="shared" si="124"/>
        <v>103.12</v>
      </c>
      <c r="R2050" s="2">
        <f t="shared" si="125"/>
        <v>43.8</v>
      </c>
      <c r="S2050" s="2">
        <f t="shared" si="126"/>
        <v>59.320000000000007</v>
      </c>
      <c r="T2050" s="6">
        <f t="shared" si="127"/>
        <v>0.57525213343677273</v>
      </c>
    </row>
    <row r="2051" spans="1:20" ht="15.6" x14ac:dyDescent="0.3">
      <c r="A2051" s="3" t="s">
        <v>2120</v>
      </c>
      <c r="B2051" s="4">
        <v>46308</v>
      </c>
      <c r="C2051" s="5">
        <f>YEAR(SalesData[[#This Row],[Order Date]])</f>
        <v>2026</v>
      </c>
      <c r="D2051" s="6" t="str">
        <f>"Q"&amp;ROUNDUP(MONTH(SalesData[[#This Row],[Order Date]])/3,0)</f>
        <v>Q4</v>
      </c>
      <c r="E2051" s="7">
        <f>MONTH(SalesData[[#This Row],[Order Date]])</f>
        <v>10</v>
      </c>
      <c r="F2051" s="6" t="str">
        <f>TEXT(SalesData[[#This Row],[Order Date]],"mmm")</f>
        <v>Oct</v>
      </c>
      <c r="G2051" s="8" t="s">
        <v>54</v>
      </c>
      <c r="H2051" s="8" t="s">
        <v>112</v>
      </c>
      <c r="I2051" s="8" t="s">
        <v>30</v>
      </c>
      <c r="J2051" s="8" t="s">
        <v>36</v>
      </c>
      <c r="K2051" s="8" t="s">
        <v>98</v>
      </c>
      <c r="L2051" s="8" t="s">
        <v>122</v>
      </c>
      <c r="M2051" s="7">
        <v>1</v>
      </c>
      <c r="N2051" s="2">
        <v>36.53</v>
      </c>
      <c r="O2051" s="9">
        <v>0</v>
      </c>
      <c r="P2051" s="2">
        <v>14.01</v>
      </c>
      <c r="Q2051" s="2">
        <f t="shared" si="124"/>
        <v>36.53</v>
      </c>
      <c r="R2051" s="2">
        <f t="shared" si="125"/>
        <v>14.01</v>
      </c>
      <c r="S2051" s="2">
        <f t="shared" si="126"/>
        <v>22.520000000000003</v>
      </c>
      <c r="T2051" s="6">
        <f t="shared" si="127"/>
        <v>0.61647960580344929</v>
      </c>
    </row>
    <row r="2052" spans="1:20" ht="15.6" x14ac:dyDescent="0.3">
      <c r="A2052" s="3" t="s">
        <v>2121</v>
      </c>
      <c r="B2052" s="4">
        <v>46232</v>
      </c>
      <c r="C2052" s="5">
        <f>YEAR(SalesData[[#This Row],[Order Date]])</f>
        <v>2026</v>
      </c>
      <c r="D2052" s="6" t="str">
        <f>"Q"&amp;ROUNDUP(MONTH(SalesData[[#This Row],[Order Date]])/3,0)</f>
        <v>Q3</v>
      </c>
      <c r="E2052" s="7">
        <f>MONTH(SalesData[[#This Row],[Order Date]])</f>
        <v>7</v>
      </c>
      <c r="F2052" s="6" t="str">
        <f>TEXT(SalesData[[#This Row],[Order Date]],"mmm")</f>
        <v>Jul</v>
      </c>
      <c r="G2052" s="8" t="s">
        <v>61</v>
      </c>
      <c r="H2052" s="8" t="s">
        <v>69</v>
      </c>
      <c r="I2052" s="8" t="s">
        <v>30</v>
      </c>
      <c r="J2052" s="8" t="s">
        <v>36</v>
      </c>
      <c r="K2052" s="8" t="s">
        <v>51</v>
      </c>
      <c r="L2052" s="8" t="s">
        <v>58</v>
      </c>
      <c r="M2052" s="7">
        <v>1</v>
      </c>
      <c r="N2052" s="2">
        <v>103.31</v>
      </c>
      <c r="O2052" s="9">
        <v>0</v>
      </c>
      <c r="P2052" s="2">
        <v>50.93</v>
      </c>
      <c r="Q2052" s="2">
        <f t="shared" ref="Q2052:Q2115" si="128">M2052*N2052*(1-O2052)</f>
        <v>103.31</v>
      </c>
      <c r="R2052" s="2">
        <f t="shared" ref="R2052:R2115" si="129">M2052*P2052</f>
        <v>50.93</v>
      </c>
      <c r="S2052" s="2">
        <f t="shared" ref="S2052:S2115" si="130">Q2052-R2052</f>
        <v>52.38</v>
      </c>
      <c r="T2052" s="6">
        <f t="shared" ref="T2052:T2115" si="131">IFERROR(S2052/Q2052,0)</f>
        <v>0.50701771367728199</v>
      </c>
    </row>
    <row r="2053" spans="1:20" ht="15.6" x14ac:dyDescent="0.3">
      <c r="A2053" s="3" t="s">
        <v>2122</v>
      </c>
      <c r="B2053" s="4">
        <v>46089</v>
      </c>
      <c r="C2053" s="5">
        <f>YEAR(SalesData[[#This Row],[Order Date]])</f>
        <v>2026</v>
      </c>
      <c r="D2053" s="6" t="str">
        <f>"Q"&amp;ROUNDUP(MONTH(SalesData[[#This Row],[Order Date]])/3,0)</f>
        <v>Q1</v>
      </c>
      <c r="E2053" s="7">
        <f>MONTH(SalesData[[#This Row],[Order Date]])</f>
        <v>3</v>
      </c>
      <c r="F2053" s="6" t="str">
        <f>TEXT(SalesData[[#This Row],[Order Date]],"mmm")</f>
        <v>Mar</v>
      </c>
      <c r="G2053" s="8" t="s">
        <v>21</v>
      </c>
      <c r="H2053" s="8" t="s">
        <v>89</v>
      </c>
      <c r="I2053" s="8" t="s">
        <v>48</v>
      </c>
      <c r="J2053" s="8" t="s">
        <v>31</v>
      </c>
      <c r="K2053" s="8" t="s">
        <v>39</v>
      </c>
      <c r="L2053" s="8" t="s">
        <v>67</v>
      </c>
      <c r="M2053" s="7">
        <v>5</v>
      </c>
      <c r="N2053" s="2">
        <v>123.29</v>
      </c>
      <c r="O2053" s="9">
        <v>0</v>
      </c>
      <c r="P2053" s="2">
        <v>61.34</v>
      </c>
      <c r="Q2053" s="2">
        <f t="shared" si="128"/>
        <v>616.45000000000005</v>
      </c>
      <c r="R2053" s="2">
        <f t="shared" si="129"/>
        <v>306.70000000000005</v>
      </c>
      <c r="S2053" s="2">
        <f t="shared" si="130"/>
        <v>309.75</v>
      </c>
      <c r="T2053" s="6">
        <f t="shared" si="131"/>
        <v>0.50247384216075919</v>
      </c>
    </row>
    <row r="2054" spans="1:20" ht="15.6" x14ac:dyDescent="0.3">
      <c r="A2054" s="3" t="s">
        <v>2123</v>
      </c>
      <c r="B2054" s="4">
        <v>46322</v>
      </c>
      <c r="C2054" s="5">
        <f>YEAR(SalesData[[#This Row],[Order Date]])</f>
        <v>2026</v>
      </c>
      <c r="D2054" s="6" t="str">
        <f>"Q"&amp;ROUNDUP(MONTH(SalesData[[#This Row],[Order Date]])/3,0)</f>
        <v>Q4</v>
      </c>
      <c r="E2054" s="7">
        <f>MONTH(SalesData[[#This Row],[Order Date]])</f>
        <v>10</v>
      </c>
      <c r="F2054" s="6" t="str">
        <f>TEXT(SalesData[[#This Row],[Order Date]],"mmm")</f>
        <v>Oct</v>
      </c>
      <c r="G2054" s="8" t="s">
        <v>61</v>
      </c>
      <c r="H2054" s="8" t="s">
        <v>76</v>
      </c>
      <c r="I2054" s="8" t="s">
        <v>23</v>
      </c>
      <c r="J2054" s="8" t="s">
        <v>36</v>
      </c>
      <c r="K2054" s="8" t="s">
        <v>51</v>
      </c>
      <c r="L2054" s="8" t="s">
        <v>58</v>
      </c>
      <c r="M2054" s="7">
        <v>1</v>
      </c>
      <c r="N2054" s="2">
        <v>102.44</v>
      </c>
      <c r="O2054" s="9">
        <v>0.05</v>
      </c>
      <c r="P2054" s="2">
        <v>49.14</v>
      </c>
      <c r="Q2054" s="2">
        <f t="shared" si="128"/>
        <v>97.317999999999998</v>
      </c>
      <c r="R2054" s="2">
        <f t="shared" si="129"/>
        <v>49.14</v>
      </c>
      <c r="S2054" s="2">
        <f t="shared" si="130"/>
        <v>48.177999999999997</v>
      </c>
      <c r="T2054" s="6">
        <f t="shared" si="131"/>
        <v>0.49505744055570394</v>
      </c>
    </row>
    <row r="2055" spans="1:20" ht="15.6" x14ac:dyDescent="0.3">
      <c r="A2055" s="3" t="s">
        <v>2124</v>
      </c>
      <c r="B2055" s="4">
        <v>46061</v>
      </c>
      <c r="C2055" s="5">
        <f>YEAR(SalesData[[#This Row],[Order Date]])</f>
        <v>2026</v>
      </c>
      <c r="D2055" s="6" t="str">
        <f>"Q"&amp;ROUNDUP(MONTH(SalesData[[#This Row],[Order Date]])/3,0)</f>
        <v>Q1</v>
      </c>
      <c r="E2055" s="7">
        <f>MONTH(SalesData[[#This Row],[Order Date]])</f>
        <v>2</v>
      </c>
      <c r="F2055" s="6" t="str">
        <f>TEXT(SalesData[[#This Row],[Order Date]],"mmm")</f>
        <v>Feb</v>
      </c>
      <c r="G2055" s="8" t="s">
        <v>21</v>
      </c>
      <c r="H2055" s="8" t="s">
        <v>22</v>
      </c>
      <c r="I2055" s="8" t="s">
        <v>30</v>
      </c>
      <c r="J2055" s="8" t="s">
        <v>24</v>
      </c>
      <c r="K2055" s="8" t="s">
        <v>51</v>
      </c>
      <c r="L2055" s="8" t="s">
        <v>52</v>
      </c>
      <c r="M2055" s="7">
        <v>3</v>
      </c>
      <c r="N2055" s="2">
        <v>50.29</v>
      </c>
      <c r="O2055" s="9">
        <v>0.05</v>
      </c>
      <c r="P2055" s="2">
        <v>22.87</v>
      </c>
      <c r="Q2055" s="2">
        <f t="shared" si="128"/>
        <v>143.32650000000001</v>
      </c>
      <c r="R2055" s="2">
        <f t="shared" si="129"/>
        <v>68.61</v>
      </c>
      <c r="S2055" s="2">
        <f t="shared" si="130"/>
        <v>74.716500000000011</v>
      </c>
      <c r="T2055" s="6">
        <f t="shared" si="131"/>
        <v>0.52130275978273388</v>
      </c>
    </row>
    <row r="2056" spans="1:20" ht="15.6" x14ac:dyDescent="0.3">
      <c r="A2056" s="3" t="s">
        <v>2125</v>
      </c>
      <c r="B2056" s="4">
        <v>46274</v>
      </c>
      <c r="C2056" s="5">
        <f>YEAR(SalesData[[#This Row],[Order Date]])</f>
        <v>2026</v>
      </c>
      <c r="D2056" s="6" t="str">
        <f>"Q"&amp;ROUNDUP(MONTH(SalesData[[#This Row],[Order Date]])/3,0)</f>
        <v>Q3</v>
      </c>
      <c r="E2056" s="7">
        <f>MONTH(SalesData[[#This Row],[Order Date]])</f>
        <v>9</v>
      </c>
      <c r="F2056" s="6" t="str">
        <f>TEXT(SalesData[[#This Row],[Order Date]],"mmm")</f>
        <v>Sep</v>
      </c>
      <c r="G2056" s="8" t="s">
        <v>21</v>
      </c>
      <c r="H2056" s="8" t="s">
        <v>89</v>
      </c>
      <c r="I2056" s="8" t="s">
        <v>30</v>
      </c>
      <c r="J2056" s="8" t="s">
        <v>31</v>
      </c>
      <c r="K2056" s="8" t="s">
        <v>98</v>
      </c>
      <c r="L2056" s="8" t="s">
        <v>131</v>
      </c>
      <c r="M2056" s="7">
        <v>2</v>
      </c>
      <c r="N2056" s="2">
        <v>41.24</v>
      </c>
      <c r="O2056" s="9">
        <v>0</v>
      </c>
      <c r="P2056" s="2">
        <v>14.46</v>
      </c>
      <c r="Q2056" s="2">
        <f t="shared" si="128"/>
        <v>82.48</v>
      </c>
      <c r="R2056" s="2">
        <f t="shared" si="129"/>
        <v>28.92</v>
      </c>
      <c r="S2056" s="2">
        <f t="shared" si="130"/>
        <v>53.56</v>
      </c>
      <c r="T2056" s="6">
        <f t="shared" si="131"/>
        <v>0.64936954413191073</v>
      </c>
    </row>
    <row r="2057" spans="1:20" ht="15.6" x14ac:dyDescent="0.3">
      <c r="A2057" s="3" t="s">
        <v>2126</v>
      </c>
      <c r="B2057" s="4">
        <v>46146</v>
      </c>
      <c r="C2057" s="5">
        <f>YEAR(SalesData[[#This Row],[Order Date]])</f>
        <v>2026</v>
      </c>
      <c r="D2057" s="6" t="str">
        <f>"Q"&amp;ROUNDUP(MONTH(SalesData[[#This Row],[Order Date]])/3,0)</f>
        <v>Q2</v>
      </c>
      <c r="E2057" s="7">
        <f>MONTH(SalesData[[#This Row],[Order Date]])</f>
        <v>5</v>
      </c>
      <c r="F2057" s="6" t="str">
        <f>TEXT(SalesData[[#This Row],[Order Date]],"mmm")</f>
        <v>May</v>
      </c>
      <c r="G2057" s="8" t="s">
        <v>61</v>
      </c>
      <c r="H2057" s="8" t="s">
        <v>76</v>
      </c>
      <c r="I2057" s="8" t="s">
        <v>48</v>
      </c>
      <c r="J2057" s="8" t="s">
        <v>31</v>
      </c>
      <c r="K2057" s="8" t="s">
        <v>25</v>
      </c>
      <c r="L2057" s="8" t="s">
        <v>74</v>
      </c>
      <c r="M2057" s="7">
        <v>2</v>
      </c>
      <c r="N2057" s="2">
        <v>91.72</v>
      </c>
      <c r="O2057" s="9">
        <v>0</v>
      </c>
      <c r="P2057" s="2">
        <v>45.67</v>
      </c>
      <c r="Q2057" s="2">
        <f t="shared" si="128"/>
        <v>183.44</v>
      </c>
      <c r="R2057" s="2">
        <f t="shared" si="129"/>
        <v>91.34</v>
      </c>
      <c r="S2057" s="2">
        <f t="shared" si="130"/>
        <v>92.1</v>
      </c>
      <c r="T2057" s="6">
        <f t="shared" si="131"/>
        <v>0.50207152202354988</v>
      </c>
    </row>
    <row r="2058" spans="1:20" ht="15.6" x14ac:dyDescent="0.3">
      <c r="A2058" s="3" t="s">
        <v>2127</v>
      </c>
      <c r="B2058" s="4">
        <v>46067</v>
      </c>
      <c r="C2058" s="5">
        <f>YEAR(SalesData[[#This Row],[Order Date]])</f>
        <v>2026</v>
      </c>
      <c r="D2058" s="6" t="str">
        <f>"Q"&amp;ROUNDUP(MONTH(SalesData[[#This Row],[Order Date]])/3,0)</f>
        <v>Q1</v>
      </c>
      <c r="E2058" s="7">
        <f>MONTH(SalesData[[#This Row],[Order Date]])</f>
        <v>2</v>
      </c>
      <c r="F2058" s="6" t="str">
        <f>TEXT(SalesData[[#This Row],[Order Date]],"mmm")</f>
        <v>Feb</v>
      </c>
      <c r="G2058" s="8" t="s">
        <v>28</v>
      </c>
      <c r="H2058" s="8" t="s">
        <v>29</v>
      </c>
      <c r="I2058" s="8" t="s">
        <v>48</v>
      </c>
      <c r="J2058" s="8" t="s">
        <v>24</v>
      </c>
      <c r="K2058" s="8" t="s">
        <v>39</v>
      </c>
      <c r="L2058" s="8" t="s">
        <v>106</v>
      </c>
      <c r="M2058" s="7">
        <v>1</v>
      </c>
      <c r="N2058" s="2">
        <v>80.680000000000007</v>
      </c>
      <c r="O2058" s="9">
        <v>0</v>
      </c>
      <c r="P2058" s="2">
        <v>39.630000000000003</v>
      </c>
      <c r="Q2058" s="2">
        <f t="shared" si="128"/>
        <v>80.680000000000007</v>
      </c>
      <c r="R2058" s="2">
        <f t="shared" si="129"/>
        <v>39.630000000000003</v>
      </c>
      <c r="S2058" s="2">
        <f t="shared" si="130"/>
        <v>41.050000000000004</v>
      </c>
      <c r="T2058" s="6">
        <f t="shared" si="131"/>
        <v>0.50880019831432821</v>
      </c>
    </row>
    <row r="2059" spans="1:20" ht="15.6" x14ac:dyDescent="0.3">
      <c r="A2059" s="3" t="s">
        <v>2128</v>
      </c>
      <c r="B2059" s="4">
        <v>46204</v>
      </c>
      <c r="C2059" s="5">
        <f>YEAR(SalesData[[#This Row],[Order Date]])</f>
        <v>2026</v>
      </c>
      <c r="D2059" s="6" t="str">
        <f>"Q"&amp;ROUNDUP(MONTH(SalesData[[#This Row],[Order Date]])/3,0)</f>
        <v>Q3</v>
      </c>
      <c r="E2059" s="7">
        <f>MONTH(SalesData[[#This Row],[Order Date]])</f>
        <v>7</v>
      </c>
      <c r="F2059" s="6" t="str">
        <f>TEXT(SalesData[[#This Row],[Order Date]],"mmm")</f>
        <v>Jul</v>
      </c>
      <c r="G2059" s="8" t="s">
        <v>21</v>
      </c>
      <c r="H2059" s="8" t="s">
        <v>89</v>
      </c>
      <c r="I2059" s="8" t="s">
        <v>23</v>
      </c>
      <c r="J2059" s="8" t="s">
        <v>24</v>
      </c>
      <c r="K2059" s="8" t="s">
        <v>51</v>
      </c>
      <c r="L2059" s="8" t="s">
        <v>58</v>
      </c>
      <c r="M2059" s="7">
        <v>2</v>
      </c>
      <c r="N2059" s="2">
        <v>102.37</v>
      </c>
      <c r="O2059" s="9">
        <v>0</v>
      </c>
      <c r="P2059" s="2">
        <v>50.25</v>
      </c>
      <c r="Q2059" s="2">
        <f t="shared" si="128"/>
        <v>204.74</v>
      </c>
      <c r="R2059" s="2">
        <f t="shared" si="129"/>
        <v>100.5</v>
      </c>
      <c r="S2059" s="2">
        <f t="shared" si="130"/>
        <v>104.24000000000001</v>
      </c>
      <c r="T2059" s="6">
        <f t="shared" si="131"/>
        <v>0.50913353521539517</v>
      </c>
    </row>
    <row r="2060" spans="1:20" ht="15.6" x14ac:dyDescent="0.3">
      <c r="A2060" s="3" t="s">
        <v>2129</v>
      </c>
      <c r="B2060" s="4">
        <v>46084</v>
      </c>
      <c r="C2060" s="5">
        <f>YEAR(SalesData[[#This Row],[Order Date]])</f>
        <v>2026</v>
      </c>
      <c r="D2060" s="6" t="str">
        <f>"Q"&amp;ROUNDUP(MONTH(SalesData[[#This Row],[Order Date]])/3,0)</f>
        <v>Q1</v>
      </c>
      <c r="E2060" s="7">
        <f>MONTH(SalesData[[#This Row],[Order Date]])</f>
        <v>3</v>
      </c>
      <c r="F2060" s="6" t="str">
        <f>TEXT(SalesData[[#This Row],[Order Date]],"mmm")</f>
        <v>Mar</v>
      </c>
      <c r="G2060" s="8" t="s">
        <v>54</v>
      </c>
      <c r="H2060" s="8" t="s">
        <v>57</v>
      </c>
      <c r="I2060" s="8" t="s">
        <v>48</v>
      </c>
      <c r="J2060" s="8" t="s">
        <v>24</v>
      </c>
      <c r="K2060" s="8" t="s">
        <v>51</v>
      </c>
      <c r="L2060" s="8" t="s">
        <v>52</v>
      </c>
      <c r="M2060" s="7">
        <v>4</v>
      </c>
      <c r="N2060" s="2">
        <v>50.64</v>
      </c>
      <c r="O2060" s="9">
        <v>0</v>
      </c>
      <c r="P2060" s="2">
        <v>23.09</v>
      </c>
      <c r="Q2060" s="2">
        <f t="shared" si="128"/>
        <v>202.56</v>
      </c>
      <c r="R2060" s="2">
        <f t="shared" si="129"/>
        <v>92.36</v>
      </c>
      <c r="S2060" s="2">
        <f t="shared" si="130"/>
        <v>110.2</v>
      </c>
      <c r="T2060" s="6">
        <f t="shared" si="131"/>
        <v>0.54403633491311221</v>
      </c>
    </row>
    <row r="2061" spans="1:20" ht="15.6" x14ac:dyDescent="0.3">
      <c r="A2061" s="3" t="s">
        <v>2130</v>
      </c>
      <c r="B2061" s="4">
        <v>46161</v>
      </c>
      <c r="C2061" s="5">
        <f>YEAR(SalesData[[#This Row],[Order Date]])</f>
        <v>2026</v>
      </c>
      <c r="D2061" s="6" t="str">
        <f>"Q"&amp;ROUNDUP(MONTH(SalesData[[#This Row],[Order Date]])/3,0)</f>
        <v>Q2</v>
      </c>
      <c r="E2061" s="7">
        <f>MONTH(SalesData[[#This Row],[Order Date]])</f>
        <v>5</v>
      </c>
      <c r="F2061" s="6" t="str">
        <f>TEXT(SalesData[[#This Row],[Order Date]],"mmm")</f>
        <v>May</v>
      </c>
      <c r="G2061" s="8" t="s">
        <v>61</v>
      </c>
      <c r="H2061" s="8" t="s">
        <v>105</v>
      </c>
      <c r="I2061" s="8" t="s">
        <v>23</v>
      </c>
      <c r="J2061" s="8" t="s">
        <v>24</v>
      </c>
      <c r="K2061" s="8" t="s">
        <v>39</v>
      </c>
      <c r="L2061" s="8" t="s">
        <v>40</v>
      </c>
      <c r="M2061" s="7">
        <v>1</v>
      </c>
      <c r="N2061" s="2">
        <v>192.94</v>
      </c>
      <c r="O2061" s="9">
        <v>0</v>
      </c>
      <c r="P2061" s="2">
        <v>105.15</v>
      </c>
      <c r="Q2061" s="2">
        <f t="shared" si="128"/>
        <v>192.94</v>
      </c>
      <c r="R2061" s="2">
        <f t="shared" si="129"/>
        <v>105.15</v>
      </c>
      <c r="S2061" s="2">
        <f t="shared" si="130"/>
        <v>87.789999999999992</v>
      </c>
      <c r="T2061" s="6">
        <f t="shared" si="131"/>
        <v>0.45501192080439512</v>
      </c>
    </row>
    <row r="2062" spans="1:20" ht="15.6" x14ac:dyDescent="0.3">
      <c r="A2062" s="3" t="s">
        <v>2131</v>
      </c>
      <c r="B2062" s="4">
        <v>46052</v>
      </c>
      <c r="C2062" s="5">
        <f>YEAR(SalesData[[#This Row],[Order Date]])</f>
        <v>2026</v>
      </c>
      <c r="D2062" s="6" t="str">
        <f>"Q"&amp;ROUNDUP(MONTH(SalesData[[#This Row],[Order Date]])/3,0)</f>
        <v>Q1</v>
      </c>
      <c r="E2062" s="7">
        <f>MONTH(SalesData[[#This Row],[Order Date]])</f>
        <v>1</v>
      </c>
      <c r="F2062" s="6" t="str">
        <f>TEXT(SalesData[[#This Row],[Order Date]],"mmm")</f>
        <v>Jan</v>
      </c>
      <c r="G2062" s="8" t="s">
        <v>54</v>
      </c>
      <c r="H2062" s="8" t="s">
        <v>57</v>
      </c>
      <c r="I2062" s="8" t="s">
        <v>48</v>
      </c>
      <c r="J2062" s="8" t="s">
        <v>31</v>
      </c>
      <c r="K2062" s="8" t="s">
        <v>98</v>
      </c>
      <c r="L2062" s="8" t="s">
        <v>99</v>
      </c>
      <c r="M2062" s="7">
        <v>5</v>
      </c>
      <c r="N2062" s="2">
        <v>120.4</v>
      </c>
      <c r="O2062" s="9">
        <v>0</v>
      </c>
      <c r="P2062" s="2">
        <v>69.510000000000005</v>
      </c>
      <c r="Q2062" s="2">
        <f t="shared" si="128"/>
        <v>602</v>
      </c>
      <c r="R2062" s="2">
        <f t="shared" si="129"/>
        <v>347.55</v>
      </c>
      <c r="S2062" s="2">
        <f t="shared" si="130"/>
        <v>254.45</v>
      </c>
      <c r="T2062" s="6">
        <f t="shared" si="131"/>
        <v>0.42267441860465116</v>
      </c>
    </row>
    <row r="2063" spans="1:20" ht="15.6" x14ac:dyDescent="0.3">
      <c r="A2063" s="3" t="s">
        <v>2132</v>
      </c>
      <c r="B2063" s="4">
        <v>46080</v>
      </c>
      <c r="C2063" s="5">
        <f>YEAR(SalesData[[#This Row],[Order Date]])</f>
        <v>2026</v>
      </c>
      <c r="D2063" s="6" t="str">
        <f>"Q"&amp;ROUNDUP(MONTH(SalesData[[#This Row],[Order Date]])/3,0)</f>
        <v>Q1</v>
      </c>
      <c r="E2063" s="7">
        <f>MONTH(SalesData[[#This Row],[Order Date]])</f>
        <v>2</v>
      </c>
      <c r="F2063" s="6" t="str">
        <f>TEXT(SalesData[[#This Row],[Order Date]],"mmm")</f>
        <v>Feb</v>
      </c>
      <c r="G2063" s="8" t="s">
        <v>21</v>
      </c>
      <c r="H2063" s="8" t="s">
        <v>22</v>
      </c>
      <c r="I2063" s="8" t="s">
        <v>23</v>
      </c>
      <c r="J2063" s="8" t="s">
        <v>31</v>
      </c>
      <c r="K2063" s="8" t="s">
        <v>25</v>
      </c>
      <c r="L2063" s="8" t="s">
        <v>74</v>
      </c>
      <c r="M2063" s="7">
        <v>5</v>
      </c>
      <c r="N2063" s="2">
        <v>92.94</v>
      </c>
      <c r="O2063" s="9">
        <v>0.05</v>
      </c>
      <c r="P2063" s="2">
        <v>46.47</v>
      </c>
      <c r="Q2063" s="2">
        <f t="shared" si="128"/>
        <v>441.46499999999997</v>
      </c>
      <c r="R2063" s="2">
        <f t="shared" si="129"/>
        <v>232.35</v>
      </c>
      <c r="S2063" s="2">
        <f t="shared" si="130"/>
        <v>209.11499999999998</v>
      </c>
      <c r="T2063" s="6">
        <f t="shared" si="131"/>
        <v>0.47368421052631576</v>
      </c>
    </row>
    <row r="2064" spans="1:20" ht="15.6" x14ac:dyDescent="0.3">
      <c r="A2064" s="3" t="s">
        <v>2133</v>
      </c>
      <c r="B2064" s="4">
        <v>46376</v>
      </c>
      <c r="C2064" s="5">
        <f>YEAR(SalesData[[#This Row],[Order Date]])</f>
        <v>2026</v>
      </c>
      <c r="D2064" s="6" t="str">
        <f>"Q"&amp;ROUNDUP(MONTH(SalesData[[#This Row],[Order Date]])/3,0)</f>
        <v>Q4</v>
      </c>
      <c r="E2064" s="7">
        <f>MONTH(SalesData[[#This Row],[Order Date]])</f>
        <v>12</v>
      </c>
      <c r="F2064" s="6" t="str">
        <f>TEXT(SalesData[[#This Row],[Order Date]],"mmm")</f>
        <v>Dec</v>
      </c>
      <c r="G2064" s="8" t="s">
        <v>21</v>
      </c>
      <c r="H2064" s="8" t="s">
        <v>42</v>
      </c>
      <c r="I2064" s="8" t="s">
        <v>30</v>
      </c>
      <c r="J2064" s="8" t="s">
        <v>31</v>
      </c>
      <c r="K2064" s="8" t="s">
        <v>25</v>
      </c>
      <c r="L2064" s="8" t="s">
        <v>49</v>
      </c>
      <c r="M2064" s="7">
        <v>3</v>
      </c>
      <c r="N2064" s="2">
        <v>71.3</v>
      </c>
      <c r="O2064" s="9">
        <v>0.1</v>
      </c>
      <c r="P2064" s="2">
        <v>32.93</v>
      </c>
      <c r="Q2064" s="2">
        <f t="shared" si="128"/>
        <v>192.51</v>
      </c>
      <c r="R2064" s="2">
        <f t="shared" si="129"/>
        <v>98.789999999999992</v>
      </c>
      <c r="S2064" s="2">
        <f t="shared" si="130"/>
        <v>93.72</v>
      </c>
      <c r="T2064" s="6">
        <f t="shared" si="131"/>
        <v>0.48683185289075892</v>
      </c>
    </row>
    <row r="2065" spans="1:20" ht="15.6" x14ac:dyDescent="0.3">
      <c r="A2065" s="3" t="s">
        <v>2134</v>
      </c>
      <c r="B2065" s="4">
        <v>46180</v>
      </c>
      <c r="C2065" s="5">
        <f>YEAR(SalesData[[#This Row],[Order Date]])</f>
        <v>2026</v>
      </c>
      <c r="D2065" s="6" t="str">
        <f>"Q"&amp;ROUNDUP(MONTH(SalesData[[#This Row],[Order Date]])/3,0)</f>
        <v>Q2</v>
      </c>
      <c r="E2065" s="7">
        <f>MONTH(SalesData[[#This Row],[Order Date]])</f>
        <v>6</v>
      </c>
      <c r="F2065" s="6" t="str">
        <f>TEXT(SalesData[[#This Row],[Order Date]],"mmm")</f>
        <v>Jun</v>
      </c>
      <c r="G2065" s="8" t="s">
        <v>21</v>
      </c>
      <c r="H2065" s="8" t="s">
        <v>44</v>
      </c>
      <c r="I2065" s="8" t="s">
        <v>45</v>
      </c>
      <c r="J2065" s="8" t="s">
        <v>36</v>
      </c>
      <c r="K2065" s="8" t="s">
        <v>25</v>
      </c>
      <c r="L2065" s="8" t="s">
        <v>74</v>
      </c>
      <c r="M2065" s="7">
        <v>5</v>
      </c>
      <c r="N2065" s="2">
        <v>93.82</v>
      </c>
      <c r="O2065" s="9">
        <v>0.15</v>
      </c>
      <c r="P2065" s="2">
        <v>46.06</v>
      </c>
      <c r="Q2065" s="2">
        <f t="shared" si="128"/>
        <v>398.73499999999996</v>
      </c>
      <c r="R2065" s="2">
        <f t="shared" si="129"/>
        <v>230.3</v>
      </c>
      <c r="S2065" s="2">
        <f t="shared" si="130"/>
        <v>168.43499999999995</v>
      </c>
      <c r="T2065" s="6">
        <f t="shared" si="131"/>
        <v>0.4224234140469233</v>
      </c>
    </row>
    <row r="2066" spans="1:20" ht="15.6" x14ac:dyDescent="0.3">
      <c r="A2066" s="3" t="s">
        <v>2135</v>
      </c>
      <c r="B2066" s="4">
        <v>46270</v>
      </c>
      <c r="C2066" s="5">
        <f>YEAR(SalesData[[#This Row],[Order Date]])</f>
        <v>2026</v>
      </c>
      <c r="D2066" s="6" t="str">
        <f>"Q"&amp;ROUNDUP(MONTH(SalesData[[#This Row],[Order Date]])/3,0)</f>
        <v>Q3</v>
      </c>
      <c r="E2066" s="7">
        <f>MONTH(SalesData[[#This Row],[Order Date]])</f>
        <v>9</v>
      </c>
      <c r="F2066" s="6" t="str">
        <f>TEXT(SalesData[[#This Row],[Order Date]],"mmm")</f>
        <v>Sep</v>
      </c>
      <c r="G2066" s="8" t="s">
        <v>61</v>
      </c>
      <c r="H2066" s="8" t="s">
        <v>76</v>
      </c>
      <c r="I2066" s="8" t="s">
        <v>30</v>
      </c>
      <c r="J2066" s="8" t="s">
        <v>36</v>
      </c>
      <c r="K2066" s="8" t="s">
        <v>39</v>
      </c>
      <c r="L2066" s="8" t="s">
        <v>40</v>
      </c>
      <c r="M2066" s="7">
        <v>4</v>
      </c>
      <c r="N2066" s="2">
        <v>198.1</v>
      </c>
      <c r="O2066" s="9">
        <v>0</v>
      </c>
      <c r="P2066" s="2">
        <v>101.61</v>
      </c>
      <c r="Q2066" s="2">
        <f t="shared" si="128"/>
        <v>792.4</v>
      </c>
      <c r="R2066" s="2">
        <f t="shared" si="129"/>
        <v>406.44</v>
      </c>
      <c r="S2066" s="2">
        <f t="shared" si="130"/>
        <v>385.96</v>
      </c>
      <c r="T2066" s="6">
        <f t="shared" si="131"/>
        <v>0.48707723372034323</v>
      </c>
    </row>
    <row r="2067" spans="1:20" ht="15.6" x14ac:dyDescent="0.3">
      <c r="A2067" s="3" t="s">
        <v>2136</v>
      </c>
      <c r="B2067" s="4">
        <v>46093</v>
      </c>
      <c r="C2067" s="5">
        <f>YEAR(SalesData[[#This Row],[Order Date]])</f>
        <v>2026</v>
      </c>
      <c r="D2067" s="6" t="str">
        <f>"Q"&amp;ROUNDUP(MONTH(SalesData[[#This Row],[Order Date]])/3,0)</f>
        <v>Q1</v>
      </c>
      <c r="E2067" s="7">
        <f>MONTH(SalesData[[#This Row],[Order Date]])</f>
        <v>3</v>
      </c>
      <c r="F2067" s="6" t="str">
        <f>TEXT(SalesData[[#This Row],[Order Date]],"mmm")</f>
        <v>Mar</v>
      </c>
      <c r="G2067" s="8" t="s">
        <v>21</v>
      </c>
      <c r="H2067" s="8" t="s">
        <v>22</v>
      </c>
      <c r="I2067" s="8" t="s">
        <v>30</v>
      </c>
      <c r="J2067" s="8" t="s">
        <v>31</v>
      </c>
      <c r="K2067" s="8" t="s">
        <v>25</v>
      </c>
      <c r="L2067" s="8" t="s">
        <v>49</v>
      </c>
      <c r="M2067" s="7">
        <v>4</v>
      </c>
      <c r="N2067" s="2">
        <v>72.63</v>
      </c>
      <c r="O2067" s="9">
        <v>0.1</v>
      </c>
      <c r="P2067" s="2">
        <v>31.45</v>
      </c>
      <c r="Q2067" s="2">
        <f t="shared" si="128"/>
        <v>261.46800000000002</v>
      </c>
      <c r="R2067" s="2">
        <f t="shared" si="129"/>
        <v>125.8</v>
      </c>
      <c r="S2067" s="2">
        <f t="shared" si="130"/>
        <v>135.66800000000001</v>
      </c>
      <c r="T2067" s="6">
        <f t="shared" si="131"/>
        <v>0.51887037801948999</v>
      </c>
    </row>
    <row r="2068" spans="1:20" ht="15.6" x14ac:dyDescent="0.3">
      <c r="A2068" s="3" t="s">
        <v>2137</v>
      </c>
      <c r="B2068" s="4">
        <v>46245</v>
      </c>
      <c r="C2068" s="5">
        <f>YEAR(SalesData[[#This Row],[Order Date]])</f>
        <v>2026</v>
      </c>
      <c r="D2068" s="6" t="str">
        <f>"Q"&amp;ROUNDUP(MONTH(SalesData[[#This Row],[Order Date]])/3,0)</f>
        <v>Q3</v>
      </c>
      <c r="E2068" s="7">
        <f>MONTH(SalesData[[#This Row],[Order Date]])</f>
        <v>8</v>
      </c>
      <c r="F2068" s="6" t="str">
        <f>TEXT(SalesData[[#This Row],[Order Date]],"mmm")</f>
        <v>Aug</v>
      </c>
      <c r="G2068" s="8" t="s">
        <v>21</v>
      </c>
      <c r="H2068" s="8" t="s">
        <v>44</v>
      </c>
      <c r="I2068" s="8" t="s">
        <v>45</v>
      </c>
      <c r="J2068" s="8" t="s">
        <v>36</v>
      </c>
      <c r="K2068" s="8" t="s">
        <v>32</v>
      </c>
      <c r="L2068" s="8" t="s">
        <v>46</v>
      </c>
      <c r="M2068" s="7">
        <v>10</v>
      </c>
      <c r="N2068" s="2">
        <v>162.38</v>
      </c>
      <c r="O2068" s="9">
        <v>0.05</v>
      </c>
      <c r="P2068" s="2">
        <v>85.82</v>
      </c>
      <c r="Q2068" s="2">
        <f t="shared" si="128"/>
        <v>1542.61</v>
      </c>
      <c r="R2068" s="2">
        <f t="shared" si="129"/>
        <v>858.19999999999993</v>
      </c>
      <c r="S2068" s="2">
        <f t="shared" si="130"/>
        <v>684.41</v>
      </c>
      <c r="T2068" s="6">
        <f t="shared" si="131"/>
        <v>0.44367014345816508</v>
      </c>
    </row>
    <row r="2069" spans="1:20" ht="15.6" x14ac:dyDescent="0.3">
      <c r="A2069" s="3" t="s">
        <v>2138</v>
      </c>
      <c r="B2069" s="4">
        <v>46147</v>
      </c>
      <c r="C2069" s="5">
        <f>YEAR(SalesData[[#This Row],[Order Date]])</f>
        <v>2026</v>
      </c>
      <c r="D2069" s="6" t="str">
        <f>"Q"&amp;ROUNDUP(MONTH(SalesData[[#This Row],[Order Date]])/3,0)</f>
        <v>Q2</v>
      </c>
      <c r="E2069" s="7">
        <f>MONTH(SalesData[[#This Row],[Order Date]])</f>
        <v>5</v>
      </c>
      <c r="F2069" s="6" t="str">
        <f>TEXT(SalesData[[#This Row],[Order Date]],"mmm")</f>
        <v>May</v>
      </c>
      <c r="G2069" s="8" t="s">
        <v>54</v>
      </c>
      <c r="H2069" s="8" t="s">
        <v>57</v>
      </c>
      <c r="I2069" s="8" t="s">
        <v>48</v>
      </c>
      <c r="J2069" s="8" t="s">
        <v>24</v>
      </c>
      <c r="K2069" s="8" t="s">
        <v>32</v>
      </c>
      <c r="L2069" s="8" t="s">
        <v>37</v>
      </c>
      <c r="M2069" s="7">
        <v>2</v>
      </c>
      <c r="N2069" s="2">
        <v>131.36000000000001</v>
      </c>
      <c r="O2069" s="9">
        <v>0.1</v>
      </c>
      <c r="P2069" s="2">
        <v>65.3</v>
      </c>
      <c r="Q2069" s="2">
        <f t="shared" si="128"/>
        <v>236.44800000000004</v>
      </c>
      <c r="R2069" s="2">
        <f t="shared" si="129"/>
        <v>130.6</v>
      </c>
      <c r="S2069" s="2">
        <f t="shared" si="130"/>
        <v>105.84800000000004</v>
      </c>
      <c r="T2069" s="6">
        <f t="shared" si="131"/>
        <v>0.4476586818243336</v>
      </c>
    </row>
    <row r="2070" spans="1:20" ht="15.6" x14ac:dyDescent="0.3">
      <c r="A2070" s="3" t="s">
        <v>2139</v>
      </c>
      <c r="B2070" s="4">
        <v>46278</v>
      </c>
      <c r="C2070" s="5">
        <f>YEAR(SalesData[[#This Row],[Order Date]])</f>
        <v>2026</v>
      </c>
      <c r="D2070" s="6" t="str">
        <f>"Q"&amp;ROUNDUP(MONTH(SalesData[[#This Row],[Order Date]])/3,0)</f>
        <v>Q3</v>
      </c>
      <c r="E2070" s="7">
        <f>MONTH(SalesData[[#This Row],[Order Date]])</f>
        <v>9</v>
      </c>
      <c r="F2070" s="6" t="str">
        <f>TEXT(SalesData[[#This Row],[Order Date]],"mmm")</f>
        <v>Sep</v>
      </c>
      <c r="G2070" s="8" t="s">
        <v>21</v>
      </c>
      <c r="H2070" s="8" t="s">
        <v>89</v>
      </c>
      <c r="I2070" s="8" t="s">
        <v>30</v>
      </c>
      <c r="J2070" s="8" t="s">
        <v>36</v>
      </c>
      <c r="K2070" s="8" t="s">
        <v>39</v>
      </c>
      <c r="L2070" s="8" t="s">
        <v>125</v>
      </c>
      <c r="M2070" s="7">
        <v>1</v>
      </c>
      <c r="N2070" s="2">
        <v>335.02</v>
      </c>
      <c r="O2070" s="9">
        <v>0.05</v>
      </c>
      <c r="P2070" s="2">
        <v>198.44</v>
      </c>
      <c r="Q2070" s="2">
        <f t="shared" si="128"/>
        <v>318.26899999999995</v>
      </c>
      <c r="R2070" s="2">
        <f t="shared" si="129"/>
        <v>198.44</v>
      </c>
      <c r="S2070" s="2">
        <f t="shared" si="130"/>
        <v>119.82899999999995</v>
      </c>
      <c r="T2070" s="6">
        <f t="shared" si="131"/>
        <v>0.3765022669502841</v>
      </c>
    </row>
    <row r="2071" spans="1:20" ht="15.6" x14ac:dyDescent="0.3">
      <c r="A2071" s="3" t="s">
        <v>2140</v>
      </c>
      <c r="B2071" s="4">
        <v>46109</v>
      </c>
      <c r="C2071" s="5">
        <f>YEAR(SalesData[[#This Row],[Order Date]])</f>
        <v>2026</v>
      </c>
      <c r="D2071" s="6" t="str">
        <f>"Q"&amp;ROUNDUP(MONTH(SalesData[[#This Row],[Order Date]])/3,0)</f>
        <v>Q1</v>
      </c>
      <c r="E2071" s="7">
        <f>MONTH(SalesData[[#This Row],[Order Date]])</f>
        <v>3</v>
      </c>
      <c r="F2071" s="6" t="str">
        <f>TEXT(SalesData[[#This Row],[Order Date]],"mmm")</f>
        <v>Mar</v>
      </c>
      <c r="G2071" s="8" t="s">
        <v>61</v>
      </c>
      <c r="H2071" s="8" t="s">
        <v>76</v>
      </c>
      <c r="I2071" s="8" t="s">
        <v>45</v>
      </c>
      <c r="J2071" s="8" t="s">
        <v>36</v>
      </c>
      <c r="K2071" s="8" t="s">
        <v>51</v>
      </c>
      <c r="L2071" s="8" t="s">
        <v>72</v>
      </c>
      <c r="M2071" s="7">
        <v>8</v>
      </c>
      <c r="N2071" s="2">
        <v>40.86</v>
      </c>
      <c r="O2071" s="9">
        <v>0.1</v>
      </c>
      <c r="P2071" s="2">
        <v>16.34</v>
      </c>
      <c r="Q2071" s="2">
        <f t="shared" si="128"/>
        <v>294.19200000000001</v>
      </c>
      <c r="R2071" s="2">
        <f t="shared" si="129"/>
        <v>130.72</v>
      </c>
      <c r="S2071" s="2">
        <f t="shared" si="130"/>
        <v>163.47200000000001</v>
      </c>
      <c r="T2071" s="6">
        <f t="shared" si="131"/>
        <v>0.55566432805786703</v>
      </c>
    </row>
    <row r="2072" spans="1:20" ht="15.6" x14ac:dyDescent="0.3">
      <c r="A2072" s="3" t="s">
        <v>2141</v>
      </c>
      <c r="B2072" s="4">
        <v>46327</v>
      </c>
      <c r="C2072" s="5">
        <f>YEAR(SalesData[[#This Row],[Order Date]])</f>
        <v>2026</v>
      </c>
      <c r="D2072" s="6" t="str">
        <f>"Q"&amp;ROUNDUP(MONTH(SalesData[[#This Row],[Order Date]])/3,0)</f>
        <v>Q4</v>
      </c>
      <c r="E2072" s="7">
        <f>MONTH(SalesData[[#This Row],[Order Date]])</f>
        <v>11</v>
      </c>
      <c r="F2072" s="6" t="str">
        <f>TEXT(SalesData[[#This Row],[Order Date]],"mmm")</f>
        <v>Nov</v>
      </c>
      <c r="G2072" s="8" t="s">
        <v>54</v>
      </c>
      <c r="H2072" s="8" t="s">
        <v>82</v>
      </c>
      <c r="I2072" s="8" t="s">
        <v>48</v>
      </c>
      <c r="J2072" s="8" t="s">
        <v>36</v>
      </c>
      <c r="K2072" s="8" t="s">
        <v>51</v>
      </c>
      <c r="L2072" s="8" t="s">
        <v>52</v>
      </c>
      <c r="M2072" s="7">
        <v>3</v>
      </c>
      <c r="N2072" s="2">
        <v>51.67</v>
      </c>
      <c r="O2072" s="9">
        <v>0.05</v>
      </c>
      <c r="P2072" s="2">
        <v>22.8</v>
      </c>
      <c r="Q2072" s="2">
        <f t="shared" si="128"/>
        <v>147.25949999999997</v>
      </c>
      <c r="R2072" s="2">
        <f t="shared" si="129"/>
        <v>68.400000000000006</v>
      </c>
      <c r="S2072" s="2">
        <f t="shared" si="130"/>
        <v>78.859499999999969</v>
      </c>
      <c r="T2072" s="6">
        <f t="shared" si="131"/>
        <v>0.53551383781691497</v>
      </c>
    </row>
    <row r="2073" spans="1:20" ht="15.6" x14ac:dyDescent="0.3">
      <c r="A2073" s="3" t="s">
        <v>2142</v>
      </c>
      <c r="B2073" s="4">
        <v>46350</v>
      </c>
      <c r="C2073" s="5">
        <f>YEAR(SalesData[[#This Row],[Order Date]])</f>
        <v>2026</v>
      </c>
      <c r="D2073" s="6" t="str">
        <f>"Q"&amp;ROUNDUP(MONTH(SalesData[[#This Row],[Order Date]])/3,0)</f>
        <v>Q4</v>
      </c>
      <c r="E2073" s="7">
        <f>MONTH(SalesData[[#This Row],[Order Date]])</f>
        <v>11</v>
      </c>
      <c r="F2073" s="6" t="str">
        <f>TEXT(SalesData[[#This Row],[Order Date]],"mmm")</f>
        <v>Nov</v>
      </c>
      <c r="G2073" s="8" t="s">
        <v>61</v>
      </c>
      <c r="H2073" s="8" t="s">
        <v>105</v>
      </c>
      <c r="I2073" s="8" t="s">
        <v>23</v>
      </c>
      <c r="J2073" s="8" t="s">
        <v>31</v>
      </c>
      <c r="K2073" s="8" t="s">
        <v>25</v>
      </c>
      <c r="L2073" s="8" t="s">
        <v>26</v>
      </c>
      <c r="M2073" s="7">
        <v>2</v>
      </c>
      <c r="N2073" s="2">
        <v>153.96</v>
      </c>
      <c r="O2073" s="9">
        <v>0</v>
      </c>
      <c r="P2073" s="2">
        <v>79.33</v>
      </c>
      <c r="Q2073" s="2">
        <f t="shared" si="128"/>
        <v>307.92</v>
      </c>
      <c r="R2073" s="2">
        <f t="shared" si="129"/>
        <v>158.66</v>
      </c>
      <c r="S2073" s="2">
        <f t="shared" si="130"/>
        <v>149.26000000000002</v>
      </c>
      <c r="T2073" s="6">
        <f t="shared" si="131"/>
        <v>0.48473629514159527</v>
      </c>
    </row>
    <row r="2074" spans="1:20" ht="15.6" x14ac:dyDescent="0.3">
      <c r="A2074" s="3" t="s">
        <v>2143</v>
      </c>
      <c r="B2074" s="4">
        <v>46271</v>
      </c>
      <c r="C2074" s="5">
        <f>YEAR(SalesData[[#This Row],[Order Date]])</f>
        <v>2026</v>
      </c>
      <c r="D2074" s="6" t="str">
        <f>"Q"&amp;ROUNDUP(MONTH(SalesData[[#This Row],[Order Date]])/3,0)</f>
        <v>Q3</v>
      </c>
      <c r="E2074" s="7">
        <f>MONTH(SalesData[[#This Row],[Order Date]])</f>
        <v>9</v>
      </c>
      <c r="F2074" s="6" t="str">
        <f>TEXT(SalesData[[#This Row],[Order Date]],"mmm")</f>
        <v>Sep</v>
      </c>
      <c r="G2074" s="8" t="s">
        <v>21</v>
      </c>
      <c r="H2074" s="8" t="s">
        <v>42</v>
      </c>
      <c r="I2074" s="8" t="s">
        <v>30</v>
      </c>
      <c r="J2074" s="8" t="s">
        <v>36</v>
      </c>
      <c r="K2074" s="8" t="s">
        <v>51</v>
      </c>
      <c r="L2074" s="8" t="s">
        <v>95</v>
      </c>
      <c r="M2074" s="7">
        <v>4</v>
      </c>
      <c r="N2074" s="2">
        <v>80.38</v>
      </c>
      <c r="O2074" s="9">
        <v>0.1</v>
      </c>
      <c r="P2074" s="2">
        <v>42.55</v>
      </c>
      <c r="Q2074" s="2">
        <f t="shared" si="128"/>
        <v>289.36799999999999</v>
      </c>
      <c r="R2074" s="2">
        <f t="shared" si="129"/>
        <v>170.2</v>
      </c>
      <c r="S2074" s="2">
        <f t="shared" si="130"/>
        <v>119.16800000000001</v>
      </c>
      <c r="T2074" s="6">
        <f t="shared" si="131"/>
        <v>0.41182162505874875</v>
      </c>
    </row>
    <row r="2075" spans="1:20" ht="15.6" x14ac:dyDescent="0.3">
      <c r="A2075" s="3" t="s">
        <v>2144</v>
      </c>
      <c r="B2075" s="4">
        <v>46236</v>
      </c>
      <c r="C2075" s="5">
        <f>YEAR(SalesData[[#This Row],[Order Date]])</f>
        <v>2026</v>
      </c>
      <c r="D2075" s="6" t="str">
        <f>"Q"&amp;ROUNDUP(MONTH(SalesData[[#This Row],[Order Date]])/3,0)</f>
        <v>Q3</v>
      </c>
      <c r="E2075" s="7">
        <f>MONTH(SalesData[[#This Row],[Order Date]])</f>
        <v>8</v>
      </c>
      <c r="F2075" s="6" t="str">
        <f>TEXT(SalesData[[#This Row],[Order Date]],"mmm")</f>
        <v>Aug</v>
      </c>
      <c r="G2075" s="8" t="s">
        <v>21</v>
      </c>
      <c r="H2075" s="8" t="s">
        <v>89</v>
      </c>
      <c r="I2075" s="8" t="s">
        <v>23</v>
      </c>
      <c r="J2075" s="8" t="s">
        <v>31</v>
      </c>
      <c r="K2075" s="8" t="s">
        <v>51</v>
      </c>
      <c r="L2075" s="8" t="s">
        <v>52</v>
      </c>
      <c r="M2075" s="7">
        <v>2</v>
      </c>
      <c r="N2075" s="2">
        <v>50.44</v>
      </c>
      <c r="O2075" s="9">
        <v>0</v>
      </c>
      <c r="P2075" s="2">
        <v>22.99</v>
      </c>
      <c r="Q2075" s="2">
        <f t="shared" si="128"/>
        <v>100.88</v>
      </c>
      <c r="R2075" s="2">
        <f t="shared" si="129"/>
        <v>45.98</v>
      </c>
      <c r="S2075" s="2">
        <f t="shared" si="130"/>
        <v>54.9</v>
      </c>
      <c r="T2075" s="6">
        <f t="shared" si="131"/>
        <v>0.54421094369547984</v>
      </c>
    </row>
    <row r="2076" spans="1:20" ht="15.6" x14ac:dyDescent="0.3">
      <c r="A2076" s="3" t="s">
        <v>2145</v>
      </c>
      <c r="B2076" s="4">
        <v>46224</v>
      </c>
      <c r="C2076" s="5">
        <f>YEAR(SalesData[[#This Row],[Order Date]])</f>
        <v>2026</v>
      </c>
      <c r="D2076" s="6" t="str">
        <f>"Q"&amp;ROUNDUP(MONTH(SalesData[[#This Row],[Order Date]])/3,0)</f>
        <v>Q3</v>
      </c>
      <c r="E2076" s="7">
        <f>MONTH(SalesData[[#This Row],[Order Date]])</f>
        <v>7</v>
      </c>
      <c r="F2076" s="6" t="str">
        <f>TEXT(SalesData[[#This Row],[Order Date]],"mmm")</f>
        <v>Jul</v>
      </c>
      <c r="G2076" s="8" t="s">
        <v>21</v>
      </c>
      <c r="H2076" s="8" t="s">
        <v>42</v>
      </c>
      <c r="I2076" s="8" t="s">
        <v>48</v>
      </c>
      <c r="J2076" s="8" t="s">
        <v>24</v>
      </c>
      <c r="K2076" s="8" t="s">
        <v>25</v>
      </c>
      <c r="L2076" s="8" t="s">
        <v>49</v>
      </c>
      <c r="M2076" s="7">
        <v>3</v>
      </c>
      <c r="N2076" s="2">
        <v>72.2</v>
      </c>
      <c r="O2076" s="9">
        <v>0</v>
      </c>
      <c r="P2076" s="2">
        <v>31.45</v>
      </c>
      <c r="Q2076" s="2">
        <f t="shared" si="128"/>
        <v>216.60000000000002</v>
      </c>
      <c r="R2076" s="2">
        <f t="shared" si="129"/>
        <v>94.35</v>
      </c>
      <c r="S2076" s="2">
        <f t="shared" si="130"/>
        <v>122.25000000000003</v>
      </c>
      <c r="T2076" s="6">
        <f t="shared" si="131"/>
        <v>0.5644044321329641</v>
      </c>
    </row>
    <row r="2077" spans="1:20" ht="15.6" x14ac:dyDescent="0.3">
      <c r="A2077" s="3" t="s">
        <v>2146</v>
      </c>
      <c r="B2077" s="4">
        <v>46285</v>
      </c>
      <c r="C2077" s="5">
        <f>YEAR(SalesData[[#This Row],[Order Date]])</f>
        <v>2026</v>
      </c>
      <c r="D2077" s="6" t="str">
        <f>"Q"&amp;ROUNDUP(MONTH(SalesData[[#This Row],[Order Date]])/3,0)</f>
        <v>Q3</v>
      </c>
      <c r="E2077" s="7">
        <f>MONTH(SalesData[[#This Row],[Order Date]])</f>
        <v>9</v>
      </c>
      <c r="F2077" s="6" t="str">
        <f>TEXT(SalesData[[#This Row],[Order Date]],"mmm")</f>
        <v>Sep</v>
      </c>
      <c r="G2077" s="8" t="s">
        <v>54</v>
      </c>
      <c r="H2077" s="8" t="s">
        <v>57</v>
      </c>
      <c r="I2077" s="8" t="s">
        <v>23</v>
      </c>
      <c r="J2077" s="8" t="s">
        <v>24</v>
      </c>
      <c r="K2077" s="8" t="s">
        <v>51</v>
      </c>
      <c r="L2077" s="8" t="s">
        <v>72</v>
      </c>
      <c r="M2077" s="7">
        <v>2</v>
      </c>
      <c r="N2077" s="2">
        <v>40.049999999999997</v>
      </c>
      <c r="O2077" s="9">
        <v>0.05</v>
      </c>
      <c r="P2077" s="2">
        <v>16.97</v>
      </c>
      <c r="Q2077" s="2">
        <f t="shared" si="128"/>
        <v>76.094999999999985</v>
      </c>
      <c r="R2077" s="2">
        <f t="shared" si="129"/>
        <v>33.94</v>
      </c>
      <c r="S2077" s="2">
        <f t="shared" si="130"/>
        <v>42.154999999999987</v>
      </c>
      <c r="T2077" s="6">
        <f t="shared" si="131"/>
        <v>0.55397857940731976</v>
      </c>
    </row>
    <row r="2078" spans="1:20" ht="15.6" x14ac:dyDescent="0.3">
      <c r="A2078" s="3" t="s">
        <v>2147</v>
      </c>
      <c r="B2078" s="4">
        <v>46370</v>
      </c>
      <c r="C2078" s="5">
        <f>YEAR(SalesData[[#This Row],[Order Date]])</f>
        <v>2026</v>
      </c>
      <c r="D2078" s="6" t="str">
        <f>"Q"&amp;ROUNDUP(MONTH(SalesData[[#This Row],[Order Date]])/3,0)</f>
        <v>Q4</v>
      </c>
      <c r="E2078" s="7">
        <f>MONTH(SalesData[[#This Row],[Order Date]])</f>
        <v>12</v>
      </c>
      <c r="F2078" s="6" t="str">
        <f>TEXT(SalesData[[#This Row],[Order Date]],"mmm")</f>
        <v>Dec</v>
      </c>
      <c r="G2078" s="8" t="s">
        <v>61</v>
      </c>
      <c r="H2078" s="8" t="s">
        <v>76</v>
      </c>
      <c r="I2078" s="8" t="s">
        <v>30</v>
      </c>
      <c r="J2078" s="8" t="s">
        <v>24</v>
      </c>
      <c r="K2078" s="8" t="s">
        <v>32</v>
      </c>
      <c r="L2078" s="8" t="s">
        <v>33</v>
      </c>
      <c r="M2078" s="7">
        <v>1</v>
      </c>
      <c r="N2078" s="2">
        <v>36.17</v>
      </c>
      <c r="O2078" s="9">
        <v>0.05</v>
      </c>
      <c r="P2078" s="2">
        <v>13.87</v>
      </c>
      <c r="Q2078" s="2">
        <f t="shared" si="128"/>
        <v>34.361499999999999</v>
      </c>
      <c r="R2078" s="2">
        <f t="shared" si="129"/>
        <v>13.87</v>
      </c>
      <c r="S2078" s="2">
        <f t="shared" si="130"/>
        <v>20.491500000000002</v>
      </c>
      <c r="T2078" s="6">
        <f t="shared" si="131"/>
        <v>0.59635056676803988</v>
      </c>
    </row>
    <row r="2079" spans="1:20" ht="15.6" x14ac:dyDescent="0.3">
      <c r="A2079" s="3" t="s">
        <v>2148</v>
      </c>
      <c r="B2079" s="4">
        <v>46174</v>
      </c>
      <c r="C2079" s="5">
        <f>YEAR(SalesData[[#This Row],[Order Date]])</f>
        <v>2026</v>
      </c>
      <c r="D2079" s="6" t="str">
        <f>"Q"&amp;ROUNDUP(MONTH(SalesData[[#This Row],[Order Date]])/3,0)</f>
        <v>Q2</v>
      </c>
      <c r="E2079" s="7">
        <f>MONTH(SalesData[[#This Row],[Order Date]])</f>
        <v>6</v>
      </c>
      <c r="F2079" s="6" t="str">
        <f>TEXT(SalesData[[#This Row],[Order Date]],"mmm")</f>
        <v>Jun</v>
      </c>
      <c r="G2079" s="8" t="s">
        <v>21</v>
      </c>
      <c r="H2079" s="8" t="s">
        <v>44</v>
      </c>
      <c r="I2079" s="8" t="s">
        <v>30</v>
      </c>
      <c r="J2079" s="8" t="s">
        <v>24</v>
      </c>
      <c r="K2079" s="8" t="s">
        <v>51</v>
      </c>
      <c r="L2079" s="8" t="s">
        <v>72</v>
      </c>
      <c r="M2079" s="7">
        <v>1</v>
      </c>
      <c r="N2079" s="2">
        <v>40.71</v>
      </c>
      <c r="O2079" s="9">
        <v>0.05</v>
      </c>
      <c r="P2079" s="2">
        <v>16.559999999999999</v>
      </c>
      <c r="Q2079" s="2">
        <f t="shared" si="128"/>
        <v>38.674500000000002</v>
      </c>
      <c r="R2079" s="2">
        <f t="shared" si="129"/>
        <v>16.559999999999999</v>
      </c>
      <c r="S2079" s="2">
        <f t="shared" si="130"/>
        <v>22.114500000000003</v>
      </c>
      <c r="T2079" s="6">
        <f t="shared" si="131"/>
        <v>0.57181088314005357</v>
      </c>
    </row>
    <row r="2080" spans="1:20" ht="15.6" x14ac:dyDescent="0.3">
      <c r="A2080" s="3" t="s">
        <v>2149</v>
      </c>
      <c r="B2080" s="4">
        <v>46341</v>
      </c>
      <c r="C2080" s="5">
        <f>YEAR(SalesData[[#This Row],[Order Date]])</f>
        <v>2026</v>
      </c>
      <c r="D2080" s="6" t="str">
        <f>"Q"&amp;ROUNDUP(MONTH(SalesData[[#This Row],[Order Date]])/3,0)</f>
        <v>Q4</v>
      </c>
      <c r="E2080" s="7">
        <f>MONTH(SalesData[[#This Row],[Order Date]])</f>
        <v>11</v>
      </c>
      <c r="F2080" s="6" t="str">
        <f>TEXT(SalesData[[#This Row],[Order Date]],"mmm")</f>
        <v>Nov</v>
      </c>
      <c r="G2080" s="8" t="s">
        <v>61</v>
      </c>
      <c r="H2080" s="8" t="s">
        <v>108</v>
      </c>
      <c r="I2080" s="8" t="s">
        <v>30</v>
      </c>
      <c r="J2080" s="8" t="s">
        <v>31</v>
      </c>
      <c r="K2080" s="8" t="s">
        <v>25</v>
      </c>
      <c r="L2080" s="8" t="s">
        <v>49</v>
      </c>
      <c r="M2080" s="7">
        <v>1</v>
      </c>
      <c r="N2080" s="2">
        <v>71.78</v>
      </c>
      <c r="O2080" s="9">
        <v>0.15</v>
      </c>
      <c r="P2080" s="2">
        <v>32.869999999999997</v>
      </c>
      <c r="Q2080" s="2">
        <f t="shared" si="128"/>
        <v>61.012999999999998</v>
      </c>
      <c r="R2080" s="2">
        <f t="shared" si="129"/>
        <v>32.869999999999997</v>
      </c>
      <c r="S2080" s="2">
        <f t="shared" si="130"/>
        <v>28.143000000000001</v>
      </c>
      <c r="T2080" s="6">
        <f t="shared" si="131"/>
        <v>0.46126235392457349</v>
      </c>
    </row>
    <row r="2081" spans="1:20" ht="15.6" x14ac:dyDescent="0.3">
      <c r="A2081" s="3" t="s">
        <v>2150</v>
      </c>
      <c r="B2081" s="4">
        <v>46332</v>
      </c>
      <c r="C2081" s="5">
        <f>YEAR(SalesData[[#This Row],[Order Date]])</f>
        <v>2026</v>
      </c>
      <c r="D2081" s="6" t="str">
        <f>"Q"&amp;ROUNDUP(MONTH(SalesData[[#This Row],[Order Date]])/3,0)</f>
        <v>Q4</v>
      </c>
      <c r="E2081" s="7">
        <f>MONTH(SalesData[[#This Row],[Order Date]])</f>
        <v>11</v>
      </c>
      <c r="F2081" s="6" t="str">
        <f>TEXT(SalesData[[#This Row],[Order Date]],"mmm")</f>
        <v>Nov</v>
      </c>
      <c r="G2081" s="8" t="s">
        <v>28</v>
      </c>
      <c r="H2081" s="8" t="s">
        <v>86</v>
      </c>
      <c r="I2081" s="8" t="s">
        <v>30</v>
      </c>
      <c r="J2081" s="8" t="s">
        <v>24</v>
      </c>
      <c r="K2081" s="8" t="s">
        <v>51</v>
      </c>
      <c r="L2081" s="8" t="s">
        <v>95</v>
      </c>
      <c r="M2081" s="7">
        <v>2</v>
      </c>
      <c r="N2081" s="2">
        <v>80.61</v>
      </c>
      <c r="O2081" s="9">
        <v>0</v>
      </c>
      <c r="P2081" s="2">
        <v>43.72</v>
      </c>
      <c r="Q2081" s="2">
        <f t="shared" si="128"/>
        <v>161.22</v>
      </c>
      <c r="R2081" s="2">
        <f t="shared" si="129"/>
        <v>87.44</v>
      </c>
      <c r="S2081" s="2">
        <f t="shared" si="130"/>
        <v>73.78</v>
      </c>
      <c r="T2081" s="6">
        <f t="shared" si="131"/>
        <v>0.45763552909068356</v>
      </c>
    </row>
    <row r="2082" spans="1:20" ht="15.6" x14ac:dyDescent="0.3">
      <c r="A2082" s="3" t="s">
        <v>2151</v>
      </c>
      <c r="B2082" s="4">
        <v>46377</v>
      </c>
      <c r="C2082" s="5">
        <f>YEAR(SalesData[[#This Row],[Order Date]])</f>
        <v>2026</v>
      </c>
      <c r="D2082" s="6" t="str">
        <f>"Q"&amp;ROUNDUP(MONTH(SalesData[[#This Row],[Order Date]])/3,0)</f>
        <v>Q4</v>
      </c>
      <c r="E2082" s="7">
        <f>MONTH(SalesData[[#This Row],[Order Date]])</f>
        <v>12</v>
      </c>
      <c r="F2082" s="6" t="str">
        <f>TEXT(SalesData[[#This Row],[Order Date]],"mmm")</f>
        <v>Dec</v>
      </c>
      <c r="G2082" s="8" t="s">
        <v>21</v>
      </c>
      <c r="H2082" s="8" t="s">
        <v>42</v>
      </c>
      <c r="I2082" s="8" t="s">
        <v>45</v>
      </c>
      <c r="J2082" s="8" t="s">
        <v>31</v>
      </c>
      <c r="K2082" s="8" t="s">
        <v>39</v>
      </c>
      <c r="L2082" s="8" t="s">
        <v>40</v>
      </c>
      <c r="M2082" s="7">
        <v>15</v>
      </c>
      <c r="N2082" s="2">
        <v>196.89</v>
      </c>
      <c r="O2082" s="9">
        <v>0.15</v>
      </c>
      <c r="P2082" s="2">
        <v>105.09</v>
      </c>
      <c r="Q2082" s="2">
        <f t="shared" si="128"/>
        <v>2510.3474999999999</v>
      </c>
      <c r="R2082" s="2">
        <f t="shared" si="129"/>
        <v>1576.3500000000001</v>
      </c>
      <c r="S2082" s="2">
        <f t="shared" si="130"/>
        <v>933.99749999999972</v>
      </c>
      <c r="T2082" s="6">
        <f t="shared" si="131"/>
        <v>0.37205904760197533</v>
      </c>
    </row>
    <row r="2083" spans="1:20" ht="15.6" x14ac:dyDescent="0.3">
      <c r="A2083" s="3" t="s">
        <v>2152</v>
      </c>
      <c r="B2083" s="4">
        <v>46250</v>
      </c>
      <c r="C2083" s="5">
        <f>YEAR(SalesData[[#This Row],[Order Date]])</f>
        <v>2026</v>
      </c>
      <c r="D2083" s="6" t="str">
        <f>"Q"&amp;ROUNDUP(MONTH(SalesData[[#This Row],[Order Date]])/3,0)</f>
        <v>Q3</v>
      </c>
      <c r="E2083" s="7">
        <f>MONTH(SalesData[[#This Row],[Order Date]])</f>
        <v>8</v>
      </c>
      <c r="F2083" s="6" t="str">
        <f>TEXT(SalesData[[#This Row],[Order Date]],"mmm")</f>
        <v>Aug</v>
      </c>
      <c r="G2083" s="8" t="s">
        <v>28</v>
      </c>
      <c r="H2083" s="8" t="s">
        <v>29</v>
      </c>
      <c r="I2083" s="8" t="s">
        <v>23</v>
      </c>
      <c r="J2083" s="8" t="s">
        <v>31</v>
      </c>
      <c r="K2083" s="8" t="s">
        <v>39</v>
      </c>
      <c r="L2083" s="8" t="s">
        <v>106</v>
      </c>
      <c r="M2083" s="7">
        <v>1</v>
      </c>
      <c r="N2083" s="2">
        <v>81.040000000000006</v>
      </c>
      <c r="O2083" s="9">
        <v>0.1</v>
      </c>
      <c r="P2083" s="2">
        <v>39.29</v>
      </c>
      <c r="Q2083" s="2">
        <f t="shared" si="128"/>
        <v>72.936000000000007</v>
      </c>
      <c r="R2083" s="2">
        <f t="shared" si="129"/>
        <v>39.29</v>
      </c>
      <c r="S2083" s="2">
        <f t="shared" si="130"/>
        <v>33.646000000000008</v>
      </c>
      <c r="T2083" s="6">
        <f t="shared" si="131"/>
        <v>0.46130854447735009</v>
      </c>
    </row>
    <row r="2084" spans="1:20" ht="15.6" x14ac:dyDescent="0.3">
      <c r="A2084" s="3" t="s">
        <v>2153</v>
      </c>
      <c r="B2084" s="4">
        <v>46136</v>
      </c>
      <c r="C2084" s="5">
        <f>YEAR(SalesData[[#This Row],[Order Date]])</f>
        <v>2026</v>
      </c>
      <c r="D2084" s="6" t="str">
        <f>"Q"&amp;ROUNDUP(MONTH(SalesData[[#This Row],[Order Date]])/3,0)</f>
        <v>Q2</v>
      </c>
      <c r="E2084" s="7">
        <f>MONTH(SalesData[[#This Row],[Order Date]])</f>
        <v>4</v>
      </c>
      <c r="F2084" s="6" t="str">
        <f>TEXT(SalesData[[#This Row],[Order Date]],"mmm")</f>
        <v>Apr</v>
      </c>
      <c r="G2084" s="8" t="s">
        <v>21</v>
      </c>
      <c r="H2084" s="8" t="s">
        <v>42</v>
      </c>
      <c r="I2084" s="8" t="s">
        <v>23</v>
      </c>
      <c r="J2084" s="8" t="s">
        <v>24</v>
      </c>
      <c r="K2084" s="8" t="s">
        <v>32</v>
      </c>
      <c r="L2084" s="8" t="s">
        <v>37</v>
      </c>
      <c r="M2084" s="7">
        <v>1</v>
      </c>
      <c r="N2084" s="2">
        <v>136.07</v>
      </c>
      <c r="O2084" s="9">
        <v>0</v>
      </c>
      <c r="P2084" s="2">
        <v>65.17</v>
      </c>
      <c r="Q2084" s="2">
        <f t="shared" si="128"/>
        <v>136.07</v>
      </c>
      <c r="R2084" s="2">
        <f t="shared" si="129"/>
        <v>65.17</v>
      </c>
      <c r="S2084" s="2">
        <f t="shared" si="130"/>
        <v>70.899999999999991</v>
      </c>
      <c r="T2084" s="6">
        <f t="shared" si="131"/>
        <v>0.52105533916366575</v>
      </c>
    </row>
    <row r="2085" spans="1:20" ht="15.6" x14ac:dyDescent="0.3">
      <c r="A2085" s="3" t="s">
        <v>2154</v>
      </c>
      <c r="B2085" s="4">
        <v>46263</v>
      </c>
      <c r="C2085" s="5">
        <f>YEAR(SalesData[[#This Row],[Order Date]])</f>
        <v>2026</v>
      </c>
      <c r="D2085" s="6" t="str">
        <f>"Q"&amp;ROUNDUP(MONTH(SalesData[[#This Row],[Order Date]])/3,0)</f>
        <v>Q3</v>
      </c>
      <c r="E2085" s="7">
        <f>MONTH(SalesData[[#This Row],[Order Date]])</f>
        <v>8</v>
      </c>
      <c r="F2085" s="6" t="str">
        <f>TEXT(SalesData[[#This Row],[Order Date]],"mmm")</f>
        <v>Aug</v>
      </c>
      <c r="G2085" s="8" t="s">
        <v>28</v>
      </c>
      <c r="H2085" s="8" t="s">
        <v>86</v>
      </c>
      <c r="I2085" s="8" t="s">
        <v>30</v>
      </c>
      <c r="J2085" s="8" t="s">
        <v>24</v>
      </c>
      <c r="K2085" s="8" t="s">
        <v>98</v>
      </c>
      <c r="L2085" s="8" t="s">
        <v>131</v>
      </c>
      <c r="M2085" s="7">
        <v>2</v>
      </c>
      <c r="N2085" s="2">
        <v>41.05</v>
      </c>
      <c r="O2085" s="9">
        <v>0.05</v>
      </c>
      <c r="P2085" s="2">
        <v>14.47</v>
      </c>
      <c r="Q2085" s="2">
        <f t="shared" si="128"/>
        <v>77.99499999999999</v>
      </c>
      <c r="R2085" s="2">
        <f t="shared" si="129"/>
        <v>28.94</v>
      </c>
      <c r="S2085" s="2">
        <f t="shared" si="130"/>
        <v>49.054999999999993</v>
      </c>
      <c r="T2085" s="6">
        <f t="shared" si="131"/>
        <v>0.62895057375472785</v>
      </c>
    </row>
    <row r="2086" spans="1:20" ht="15.6" x14ac:dyDescent="0.3">
      <c r="A2086" s="3" t="s">
        <v>2155</v>
      </c>
      <c r="B2086" s="4">
        <v>46242</v>
      </c>
      <c r="C2086" s="5">
        <f>YEAR(SalesData[[#This Row],[Order Date]])</f>
        <v>2026</v>
      </c>
      <c r="D2086" s="6" t="str">
        <f>"Q"&amp;ROUNDUP(MONTH(SalesData[[#This Row],[Order Date]])/3,0)</f>
        <v>Q3</v>
      </c>
      <c r="E2086" s="7">
        <f>MONTH(SalesData[[#This Row],[Order Date]])</f>
        <v>8</v>
      </c>
      <c r="F2086" s="6" t="str">
        <f>TEXT(SalesData[[#This Row],[Order Date]],"mmm")</f>
        <v>Aug</v>
      </c>
      <c r="G2086" s="8" t="s">
        <v>21</v>
      </c>
      <c r="H2086" s="8" t="s">
        <v>89</v>
      </c>
      <c r="I2086" s="8" t="s">
        <v>48</v>
      </c>
      <c r="J2086" s="8" t="s">
        <v>24</v>
      </c>
      <c r="K2086" s="8" t="s">
        <v>25</v>
      </c>
      <c r="L2086" s="8" t="s">
        <v>26</v>
      </c>
      <c r="M2086" s="7">
        <v>1</v>
      </c>
      <c r="N2086" s="2">
        <v>156.55000000000001</v>
      </c>
      <c r="O2086" s="9">
        <v>0</v>
      </c>
      <c r="P2086" s="2">
        <v>80.430000000000007</v>
      </c>
      <c r="Q2086" s="2">
        <f t="shared" si="128"/>
        <v>156.55000000000001</v>
      </c>
      <c r="R2086" s="2">
        <f t="shared" si="129"/>
        <v>80.430000000000007</v>
      </c>
      <c r="S2086" s="2">
        <f t="shared" si="130"/>
        <v>76.12</v>
      </c>
      <c r="T2086" s="6">
        <f t="shared" si="131"/>
        <v>0.48623442989460236</v>
      </c>
    </row>
    <row r="2087" spans="1:20" ht="15.6" x14ac:dyDescent="0.3">
      <c r="A2087" s="3" t="s">
        <v>2156</v>
      </c>
      <c r="B2087" s="4">
        <v>46036</v>
      </c>
      <c r="C2087" s="5">
        <f>YEAR(SalesData[[#This Row],[Order Date]])</f>
        <v>2026</v>
      </c>
      <c r="D2087" s="6" t="str">
        <f>"Q"&amp;ROUNDUP(MONTH(SalesData[[#This Row],[Order Date]])/3,0)</f>
        <v>Q1</v>
      </c>
      <c r="E2087" s="7">
        <f>MONTH(SalesData[[#This Row],[Order Date]])</f>
        <v>1</v>
      </c>
      <c r="F2087" s="6" t="str">
        <f>TEXT(SalesData[[#This Row],[Order Date]],"mmm")</f>
        <v>Jan</v>
      </c>
      <c r="G2087" s="8" t="s">
        <v>28</v>
      </c>
      <c r="H2087" s="8" t="s">
        <v>29</v>
      </c>
      <c r="I2087" s="8" t="s">
        <v>45</v>
      </c>
      <c r="J2087" s="8" t="s">
        <v>36</v>
      </c>
      <c r="K2087" s="8" t="s">
        <v>32</v>
      </c>
      <c r="L2087" s="8" t="s">
        <v>65</v>
      </c>
      <c r="M2087" s="7">
        <v>3</v>
      </c>
      <c r="N2087" s="2">
        <v>47.32</v>
      </c>
      <c r="O2087" s="9">
        <v>0.1</v>
      </c>
      <c r="P2087" s="2">
        <v>18.420000000000002</v>
      </c>
      <c r="Q2087" s="2">
        <f t="shared" si="128"/>
        <v>127.76400000000001</v>
      </c>
      <c r="R2087" s="2">
        <f t="shared" si="129"/>
        <v>55.260000000000005</v>
      </c>
      <c r="S2087" s="2">
        <f t="shared" si="130"/>
        <v>72.504000000000005</v>
      </c>
      <c r="T2087" s="6">
        <f t="shared" si="131"/>
        <v>0.56748379825302897</v>
      </c>
    </row>
    <row r="2088" spans="1:20" ht="15.6" x14ac:dyDescent="0.3">
      <c r="A2088" s="3" t="s">
        <v>2157</v>
      </c>
      <c r="B2088" s="4">
        <v>46240</v>
      </c>
      <c r="C2088" s="5">
        <f>YEAR(SalesData[[#This Row],[Order Date]])</f>
        <v>2026</v>
      </c>
      <c r="D2088" s="6" t="str">
        <f>"Q"&amp;ROUNDUP(MONTH(SalesData[[#This Row],[Order Date]])/3,0)</f>
        <v>Q3</v>
      </c>
      <c r="E2088" s="7">
        <f>MONTH(SalesData[[#This Row],[Order Date]])</f>
        <v>8</v>
      </c>
      <c r="F2088" s="6" t="str">
        <f>TEXT(SalesData[[#This Row],[Order Date]],"mmm")</f>
        <v>Aug</v>
      </c>
      <c r="G2088" s="8" t="s">
        <v>61</v>
      </c>
      <c r="H2088" s="8" t="s">
        <v>108</v>
      </c>
      <c r="I2088" s="8" t="s">
        <v>30</v>
      </c>
      <c r="J2088" s="8" t="s">
        <v>24</v>
      </c>
      <c r="K2088" s="8" t="s">
        <v>98</v>
      </c>
      <c r="L2088" s="8" t="s">
        <v>131</v>
      </c>
      <c r="M2088" s="7">
        <v>3</v>
      </c>
      <c r="N2088" s="2">
        <v>41.11</v>
      </c>
      <c r="O2088" s="9">
        <v>0</v>
      </c>
      <c r="P2088" s="2">
        <v>14.49</v>
      </c>
      <c r="Q2088" s="2">
        <f t="shared" si="128"/>
        <v>123.33</v>
      </c>
      <c r="R2088" s="2">
        <f t="shared" si="129"/>
        <v>43.47</v>
      </c>
      <c r="S2088" s="2">
        <f t="shared" si="130"/>
        <v>79.86</v>
      </c>
      <c r="T2088" s="6">
        <f t="shared" si="131"/>
        <v>0.64753101435173921</v>
      </c>
    </row>
    <row r="2089" spans="1:20" ht="15.6" x14ac:dyDescent="0.3">
      <c r="A2089" s="3" t="s">
        <v>2158</v>
      </c>
      <c r="B2089" s="4">
        <v>46295</v>
      </c>
      <c r="C2089" s="5">
        <f>YEAR(SalesData[[#This Row],[Order Date]])</f>
        <v>2026</v>
      </c>
      <c r="D2089" s="6" t="str">
        <f>"Q"&amp;ROUNDUP(MONTH(SalesData[[#This Row],[Order Date]])/3,0)</f>
        <v>Q3</v>
      </c>
      <c r="E2089" s="7">
        <f>MONTH(SalesData[[#This Row],[Order Date]])</f>
        <v>9</v>
      </c>
      <c r="F2089" s="6" t="str">
        <f>TEXT(SalesData[[#This Row],[Order Date]],"mmm")</f>
        <v>Sep</v>
      </c>
      <c r="G2089" s="8" t="s">
        <v>61</v>
      </c>
      <c r="H2089" s="8" t="s">
        <v>62</v>
      </c>
      <c r="I2089" s="8" t="s">
        <v>30</v>
      </c>
      <c r="J2089" s="8" t="s">
        <v>36</v>
      </c>
      <c r="K2089" s="8" t="s">
        <v>98</v>
      </c>
      <c r="L2089" s="8" t="s">
        <v>103</v>
      </c>
      <c r="M2089" s="7">
        <v>1</v>
      </c>
      <c r="N2089" s="2">
        <v>49.51</v>
      </c>
      <c r="O2089" s="9">
        <v>0.15</v>
      </c>
      <c r="P2089" s="2">
        <v>21.4</v>
      </c>
      <c r="Q2089" s="2">
        <f t="shared" si="128"/>
        <v>42.083499999999994</v>
      </c>
      <c r="R2089" s="2">
        <f t="shared" si="129"/>
        <v>21.4</v>
      </c>
      <c r="S2089" s="2">
        <f t="shared" si="130"/>
        <v>20.683499999999995</v>
      </c>
      <c r="T2089" s="6">
        <f t="shared" si="131"/>
        <v>0.49148716242707946</v>
      </c>
    </row>
    <row r="2090" spans="1:20" ht="15.6" x14ac:dyDescent="0.3">
      <c r="A2090" s="3" t="s">
        <v>2159</v>
      </c>
      <c r="B2090" s="4">
        <v>46039</v>
      </c>
      <c r="C2090" s="5">
        <f>YEAR(SalesData[[#This Row],[Order Date]])</f>
        <v>2026</v>
      </c>
      <c r="D2090" s="6" t="str">
        <f>"Q"&amp;ROUNDUP(MONTH(SalesData[[#This Row],[Order Date]])/3,0)</f>
        <v>Q1</v>
      </c>
      <c r="E2090" s="7">
        <f>MONTH(SalesData[[#This Row],[Order Date]])</f>
        <v>1</v>
      </c>
      <c r="F2090" s="6" t="str">
        <f>TEXT(SalesData[[#This Row],[Order Date]],"mmm")</f>
        <v>Jan</v>
      </c>
      <c r="G2090" s="8" t="s">
        <v>54</v>
      </c>
      <c r="H2090" s="8" t="s">
        <v>112</v>
      </c>
      <c r="I2090" s="8" t="s">
        <v>48</v>
      </c>
      <c r="J2090" s="8" t="s">
        <v>24</v>
      </c>
      <c r="K2090" s="8" t="s">
        <v>39</v>
      </c>
      <c r="L2090" s="8" t="s">
        <v>40</v>
      </c>
      <c r="M2090" s="7">
        <v>1</v>
      </c>
      <c r="N2090" s="2">
        <v>199.02</v>
      </c>
      <c r="O2090" s="9">
        <v>0</v>
      </c>
      <c r="P2090" s="2">
        <v>106.49</v>
      </c>
      <c r="Q2090" s="2">
        <f t="shared" si="128"/>
        <v>199.02</v>
      </c>
      <c r="R2090" s="2">
        <f t="shared" si="129"/>
        <v>106.49</v>
      </c>
      <c r="S2090" s="2">
        <f t="shared" si="130"/>
        <v>92.530000000000015</v>
      </c>
      <c r="T2090" s="6">
        <f t="shared" si="131"/>
        <v>0.46492814792483173</v>
      </c>
    </row>
    <row r="2091" spans="1:20" ht="15.6" x14ac:dyDescent="0.3">
      <c r="A2091" s="3" t="s">
        <v>2160</v>
      </c>
      <c r="B2091" s="4">
        <v>46064</v>
      </c>
      <c r="C2091" s="5">
        <f>YEAR(SalesData[[#This Row],[Order Date]])</f>
        <v>2026</v>
      </c>
      <c r="D2091" s="6" t="str">
        <f>"Q"&amp;ROUNDUP(MONTH(SalesData[[#This Row],[Order Date]])/3,0)</f>
        <v>Q1</v>
      </c>
      <c r="E2091" s="7">
        <f>MONTH(SalesData[[#This Row],[Order Date]])</f>
        <v>2</v>
      </c>
      <c r="F2091" s="6" t="str">
        <f>TEXT(SalesData[[#This Row],[Order Date]],"mmm")</f>
        <v>Feb</v>
      </c>
      <c r="G2091" s="8" t="s">
        <v>54</v>
      </c>
      <c r="H2091" s="8" t="s">
        <v>92</v>
      </c>
      <c r="I2091" s="8" t="s">
        <v>48</v>
      </c>
      <c r="J2091" s="8" t="s">
        <v>31</v>
      </c>
      <c r="K2091" s="8" t="s">
        <v>51</v>
      </c>
      <c r="L2091" s="8" t="s">
        <v>95</v>
      </c>
      <c r="M2091" s="7">
        <v>1</v>
      </c>
      <c r="N2091" s="2">
        <v>81.819999999999993</v>
      </c>
      <c r="O2091" s="9">
        <v>0.05</v>
      </c>
      <c r="P2091" s="2">
        <v>43.83</v>
      </c>
      <c r="Q2091" s="2">
        <f t="shared" si="128"/>
        <v>77.728999999999985</v>
      </c>
      <c r="R2091" s="2">
        <f t="shared" si="129"/>
        <v>43.83</v>
      </c>
      <c r="S2091" s="2">
        <f t="shared" si="130"/>
        <v>33.898999999999987</v>
      </c>
      <c r="T2091" s="6">
        <f t="shared" si="131"/>
        <v>0.43611779387358635</v>
      </c>
    </row>
    <row r="2092" spans="1:20" ht="15.6" x14ac:dyDescent="0.3">
      <c r="A2092" s="3" t="s">
        <v>2161</v>
      </c>
      <c r="B2092" s="4">
        <v>46330</v>
      </c>
      <c r="C2092" s="5">
        <f>YEAR(SalesData[[#This Row],[Order Date]])</f>
        <v>2026</v>
      </c>
      <c r="D2092" s="6" t="str">
        <f>"Q"&amp;ROUNDUP(MONTH(SalesData[[#This Row],[Order Date]])/3,0)</f>
        <v>Q4</v>
      </c>
      <c r="E2092" s="7">
        <f>MONTH(SalesData[[#This Row],[Order Date]])</f>
        <v>11</v>
      </c>
      <c r="F2092" s="6" t="str">
        <f>TEXT(SalesData[[#This Row],[Order Date]],"mmm")</f>
        <v>Nov</v>
      </c>
      <c r="G2092" s="8" t="s">
        <v>54</v>
      </c>
      <c r="H2092" s="8" t="s">
        <v>57</v>
      </c>
      <c r="I2092" s="8" t="s">
        <v>30</v>
      </c>
      <c r="J2092" s="8" t="s">
        <v>31</v>
      </c>
      <c r="K2092" s="8" t="s">
        <v>98</v>
      </c>
      <c r="L2092" s="8" t="s">
        <v>131</v>
      </c>
      <c r="M2092" s="7">
        <v>3</v>
      </c>
      <c r="N2092" s="2">
        <v>41.29</v>
      </c>
      <c r="O2092" s="9">
        <v>0.05</v>
      </c>
      <c r="P2092" s="2">
        <v>14.43</v>
      </c>
      <c r="Q2092" s="2">
        <f t="shared" si="128"/>
        <v>117.6765</v>
      </c>
      <c r="R2092" s="2">
        <f t="shared" si="129"/>
        <v>43.29</v>
      </c>
      <c r="S2092" s="2">
        <f t="shared" si="130"/>
        <v>74.386500000000012</v>
      </c>
      <c r="T2092" s="6">
        <f t="shared" si="131"/>
        <v>0.63212706020318421</v>
      </c>
    </row>
    <row r="2093" spans="1:20" ht="15.6" x14ac:dyDescent="0.3">
      <c r="A2093" s="3" t="s">
        <v>2162</v>
      </c>
      <c r="B2093" s="4">
        <v>46141</v>
      </c>
      <c r="C2093" s="5">
        <f>YEAR(SalesData[[#This Row],[Order Date]])</f>
        <v>2026</v>
      </c>
      <c r="D2093" s="6" t="str">
        <f>"Q"&amp;ROUNDUP(MONTH(SalesData[[#This Row],[Order Date]])/3,0)</f>
        <v>Q2</v>
      </c>
      <c r="E2093" s="7">
        <f>MONTH(SalesData[[#This Row],[Order Date]])</f>
        <v>4</v>
      </c>
      <c r="F2093" s="6" t="str">
        <f>TEXT(SalesData[[#This Row],[Order Date]],"mmm")</f>
        <v>Apr</v>
      </c>
      <c r="G2093" s="8" t="s">
        <v>54</v>
      </c>
      <c r="H2093" s="8" t="s">
        <v>55</v>
      </c>
      <c r="I2093" s="8" t="s">
        <v>48</v>
      </c>
      <c r="J2093" s="8" t="s">
        <v>36</v>
      </c>
      <c r="K2093" s="8" t="s">
        <v>98</v>
      </c>
      <c r="L2093" s="8" t="s">
        <v>131</v>
      </c>
      <c r="M2093" s="7">
        <v>1</v>
      </c>
      <c r="N2093" s="2">
        <v>40.04</v>
      </c>
      <c r="O2093" s="9">
        <v>0</v>
      </c>
      <c r="P2093" s="2">
        <v>14.72</v>
      </c>
      <c r="Q2093" s="2">
        <f t="shared" si="128"/>
        <v>40.04</v>
      </c>
      <c r="R2093" s="2">
        <f t="shared" si="129"/>
        <v>14.72</v>
      </c>
      <c r="S2093" s="2">
        <f t="shared" si="130"/>
        <v>25.32</v>
      </c>
      <c r="T2093" s="6">
        <f t="shared" si="131"/>
        <v>0.63236763236763238</v>
      </c>
    </row>
    <row r="2094" spans="1:20" ht="15.6" x14ac:dyDescent="0.3">
      <c r="A2094" s="3" t="s">
        <v>2163</v>
      </c>
      <c r="B2094" s="4">
        <v>46150</v>
      </c>
      <c r="C2094" s="5">
        <f>YEAR(SalesData[[#This Row],[Order Date]])</f>
        <v>2026</v>
      </c>
      <c r="D2094" s="6" t="str">
        <f>"Q"&amp;ROUNDUP(MONTH(SalesData[[#This Row],[Order Date]])/3,0)</f>
        <v>Q2</v>
      </c>
      <c r="E2094" s="7">
        <f>MONTH(SalesData[[#This Row],[Order Date]])</f>
        <v>5</v>
      </c>
      <c r="F2094" s="6" t="str">
        <f>TEXT(SalesData[[#This Row],[Order Date]],"mmm")</f>
        <v>May</v>
      </c>
      <c r="G2094" s="8" t="s">
        <v>54</v>
      </c>
      <c r="H2094" s="8" t="s">
        <v>82</v>
      </c>
      <c r="I2094" s="8" t="s">
        <v>30</v>
      </c>
      <c r="J2094" s="8" t="s">
        <v>36</v>
      </c>
      <c r="K2094" s="8" t="s">
        <v>39</v>
      </c>
      <c r="L2094" s="8" t="s">
        <v>67</v>
      </c>
      <c r="M2094" s="7">
        <v>1</v>
      </c>
      <c r="N2094" s="2">
        <v>123.68</v>
      </c>
      <c r="O2094" s="9">
        <v>0</v>
      </c>
      <c r="P2094" s="2">
        <v>59.26</v>
      </c>
      <c r="Q2094" s="2">
        <f t="shared" si="128"/>
        <v>123.68</v>
      </c>
      <c r="R2094" s="2">
        <f t="shared" si="129"/>
        <v>59.26</v>
      </c>
      <c r="S2094" s="2">
        <f t="shared" si="130"/>
        <v>64.420000000000016</v>
      </c>
      <c r="T2094" s="6">
        <f t="shared" si="131"/>
        <v>0.52086028460543343</v>
      </c>
    </row>
    <row r="2095" spans="1:20" ht="15.6" x14ac:dyDescent="0.3">
      <c r="A2095" s="3" t="s">
        <v>2164</v>
      </c>
      <c r="B2095" s="4">
        <v>46133</v>
      </c>
      <c r="C2095" s="5">
        <f>YEAR(SalesData[[#This Row],[Order Date]])</f>
        <v>2026</v>
      </c>
      <c r="D2095" s="6" t="str">
        <f>"Q"&amp;ROUNDUP(MONTH(SalesData[[#This Row],[Order Date]])/3,0)</f>
        <v>Q2</v>
      </c>
      <c r="E2095" s="7">
        <f>MONTH(SalesData[[#This Row],[Order Date]])</f>
        <v>4</v>
      </c>
      <c r="F2095" s="6" t="str">
        <f>TEXT(SalesData[[#This Row],[Order Date]],"mmm")</f>
        <v>Apr</v>
      </c>
      <c r="G2095" s="8" t="s">
        <v>28</v>
      </c>
      <c r="H2095" s="8" t="s">
        <v>86</v>
      </c>
      <c r="I2095" s="8" t="s">
        <v>23</v>
      </c>
      <c r="J2095" s="8" t="s">
        <v>31</v>
      </c>
      <c r="K2095" s="8" t="s">
        <v>39</v>
      </c>
      <c r="L2095" s="8" t="s">
        <v>40</v>
      </c>
      <c r="M2095" s="7">
        <v>2</v>
      </c>
      <c r="N2095" s="2">
        <v>191.51</v>
      </c>
      <c r="O2095" s="9">
        <v>0.1</v>
      </c>
      <c r="P2095" s="2">
        <v>101.25</v>
      </c>
      <c r="Q2095" s="2">
        <f t="shared" si="128"/>
        <v>344.71800000000002</v>
      </c>
      <c r="R2095" s="2">
        <f t="shared" si="129"/>
        <v>202.5</v>
      </c>
      <c r="S2095" s="2">
        <f t="shared" si="130"/>
        <v>142.21800000000002</v>
      </c>
      <c r="T2095" s="6">
        <f t="shared" si="131"/>
        <v>0.41256331262075091</v>
      </c>
    </row>
    <row r="2096" spans="1:20" ht="15.6" x14ac:dyDescent="0.3">
      <c r="A2096" s="3" t="s">
        <v>2165</v>
      </c>
      <c r="B2096" s="4">
        <v>46188</v>
      </c>
      <c r="C2096" s="5">
        <f>YEAR(SalesData[[#This Row],[Order Date]])</f>
        <v>2026</v>
      </c>
      <c r="D2096" s="6" t="str">
        <f>"Q"&amp;ROUNDUP(MONTH(SalesData[[#This Row],[Order Date]])/3,0)</f>
        <v>Q2</v>
      </c>
      <c r="E2096" s="7">
        <f>MONTH(SalesData[[#This Row],[Order Date]])</f>
        <v>6</v>
      </c>
      <c r="F2096" s="6" t="str">
        <f>TEXT(SalesData[[#This Row],[Order Date]],"mmm")</f>
        <v>Jun</v>
      </c>
      <c r="G2096" s="8" t="s">
        <v>28</v>
      </c>
      <c r="H2096" s="8" t="s">
        <v>29</v>
      </c>
      <c r="I2096" s="8" t="s">
        <v>45</v>
      </c>
      <c r="J2096" s="8" t="s">
        <v>36</v>
      </c>
      <c r="K2096" s="8" t="s">
        <v>98</v>
      </c>
      <c r="L2096" s="8" t="s">
        <v>131</v>
      </c>
      <c r="M2096" s="7">
        <v>4</v>
      </c>
      <c r="N2096" s="2">
        <v>40.909999999999997</v>
      </c>
      <c r="O2096" s="9">
        <v>0.05</v>
      </c>
      <c r="P2096" s="2">
        <v>14.42</v>
      </c>
      <c r="Q2096" s="2">
        <f t="shared" si="128"/>
        <v>155.45799999999997</v>
      </c>
      <c r="R2096" s="2">
        <f t="shared" si="129"/>
        <v>57.68</v>
      </c>
      <c r="S2096" s="2">
        <f t="shared" si="130"/>
        <v>97.777999999999963</v>
      </c>
      <c r="T2096" s="6">
        <f t="shared" si="131"/>
        <v>0.62896730949838531</v>
      </c>
    </row>
    <row r="2097" spans="1:20" ht="15.6" x14ac:dyDescent="0.3">
      <c r="A2097" s="3" t="s">
        <v>2166</v>
      </c>
      <c r="B2097" s="4">
        <v>46352</v>
      </c>
      <c r="C2097" s="5">
        <f>YEAR(SalesData[[#This Row],[Order Date]])</f>
        <v>2026</v>
      </c>
      <c r="D2097" s="6" t="str">
        <f>"Q"&amp;ROUNDUP(MONTH(SalesData[[#This Row],[Order Date]])/3,0)</f>
        <v>Q4</v>
      </c>
      <c r="E2097" s="7">
        <f>MONTH(SalesData[[#This Row],[Order Date]])</f>
        <v>11</v>
      </c>
      <c r="F2097" s="6" t="str">
        <f>TEXT(SalesData[[#This Row],[Order Date]],"mmm")</f>
        <v>Nov</v>
      </c>
      <c r="G2097" s="8" t="s">
        <v>54</v>
      </c>
      <c r="H2097" s="8" t="s">
        <v>82</v>
      </c>
      <c r="I2097" s="8" t="s">
        <v>45</v>
      </c>
      <c r="J2097" s="8" t="s">
        <v>36</v>
      </c>
      <c r="K2097" s="8" t="s">
        <v>39</v>
      </c>
      <c r="L2097" s="8" t="s">
        <v>106</v>
      </c>
      <c r="M2097" s="7">
        <v>3</v>
      </c>
      <c r="N2097" s="2">
        <v>83.3</v>
      </c>
      <c r="O2097" s="9">
        <v>0.15</v>
      </c>
      <c r="P2097" s="2">
        <v>38.74</v>
      </c>
      <c r="Q2097" s="2">
        <f t="shared" si="128"/>
        <v>212.41499999999996</v>
      </c>
      <c r="R2097" s="2">
        <f t="shared" si="129"/>
        <v>116.22</v>
      </c>
      <c r="S2097" s="2">
        <f t="shared" si="130"/>
        <v>96.194999999999965</v>
      </c>
      <c r="T2097" s="6">
        <f t="shared" si="131"/>
        <v>0.45286349834051259</v>
      </c>
    </row>
    <row r="2098" spans="1:20" ht="15.6" x14ac:dyDescent="0.3">
      <c r="A2098" s="3" t="s">
        <v>2167</v>
      </c>
      <c r="B2098" s="4">
        <v>46171</v>
      </c>
      <c r="C2098" s="5">
        <f>YEAR(SalesData[[#This Row],[Order Date]])</f>
        <v>2026</v>
      </c>
      <c r="D2098" s="6" t="str">
        <f>"Q"&amp;ROUNDUP(MONTH(SalesData[[#This Row],[Order Date]])/3,0)</f>
        <v>Q2</v>
      </c>
      <c r="E2098" s="7">
        <f>MONTH(SalesData[[#This Row],[Order Date]])</f>
        <v>5</v>
      </c>
      <c r="F2098" s="6" t="str">
        <f>TEXT(SalesData[[#This Row],[Order Date]],"mmm")</f>
        <v>May</v>
      </c>
      <c r="G2098" s="8" t="s">
        <v>61</v>
      </c>
      <c r="H2098" s="8" t="s">
        <v>69</v>
      </c>
      <c r="I2098" s="8" t="s">
        <v>30</v>
      </c>
      <c r="J2098" s="8" t="s">
        <v>24</v>
      </c>
      <c r="K2098" s="8" t="s">
        <v>51</v>
      </c>
      <c r="L2098" s="8" t="s">
        <v>72</v>
      </c>
      <c r="M2098" s="7">
        <v>1</v>
      </c>
      <c r="N2098" s="2">
        <v>40.57</v>
      </c>
      <c r="O2098" s="9">
        <v>0</v>
      </c>
      <c r="P2098" s="2">
        <v>16.809999999999999</v>
      </c>
      <c r="Q2098" s="2">
        <f t="shared" si="128"/>
        <v>40.57</v>
      </c>
      <c r="R2098" s="2">
        <f t="shared" si="129"/>
        <v>16.809999999999999</v>
      </c>
      <c r="S2098" s="2">
        <f t="shared" si="130"/>
        <v>23.76</v>
      </c>
      <c r="T2098" s="6">
        <f t="shared" si="131"/>
        <v>0.58565442445156524</v>
      </c>
    </row>
    <row r="2099" spans="1:20" ht="15.6" x14ac:dyDescent="0.3">
      <c r="A2099" s="3" t="s">
        <v>2168</v>
      </c>
      <c r="B2099" s="4">
        <v>46081</v>
      </c>
      <c r="C2099" s="5">
        <f>YEAR(SalesData[[#This Row],[Order Date]])</f>
        <v>2026</v>
      </c>
      <c r="D2099" s="6" t="str">
        <f>"Q"&amp;ROUNDUP(MONTH(SalesData[[#This Row],[Order Date]])/3,0)</f>
        <v>Q1</v>
      </c>
      <c r="E2099" s="7">
        <f>MONTH(SalesData[[#This Row],[Order Date]])</f>
        <v>2</v>
      </c>
      <c r="F2099" s="6" t="str">
        <f>TEXT(SalesData[[#This Row],[Order Date]],"mmm")</f>
        <v>Feb</v>
      </c>
      <c r="G2099" s="8" t="s">
        <v>21</v>
      </c>
      <c r="H2099" s="8" t="s">
        <v>42</v>
      </c>
      <c r="I2099" s="8" t="s">
        <v>30</v>
      </c>
      <c r="J2099" s="8" t="s">
        <v>31</v>
      </c>
      <c r="K2099" s="8" t="s">
        <v>32</v>
      </c>
      <c r="L2099" s="8" t="s">
        <v>46</v>
      </c>
      <c r="M2099" s="7">
        <v>1</v>
      </c>
      <c r="N2099" s="2">
        <v>163.31</v>
      </c>
      <c r="O2099" s="9">
        <v>0.05</v>
      </c>
      <c r="P2099" s="2">
        <v>87.22</v>
      </c>
      <c r="Q2099" s="2">
        <f t="shared" si="128"/>
        <v>155.14449999999999</v>
      </c>
      <c r="R2099" s="2">
        <f t="shared" si="129"/>
        <v>87.22</v>
      </c>
      <c r="S2099" s="2">
        <f t="shared" si="130"/>
        <v>67.924499999999995</v>
      </c>
      <c r="T2099" s="6">
        <f t="shared" si="131"/>
        <v>0.43781442461705056</v>
      </c>
    </row>
    <row r="2100" spans="1:20" ht="15.6" x14ac:dyDescent="0.3">
      <c r="A2100" s="3" t="s">
        <v>2169</v>
      </c>
      <c r="B2100" s="4">
        <v>46247</v>
      </c>
      <c r="C2100" s="5">
        <f>YEAR(SalesData[[#This Row],[Order Date]])</f>
        <v>2026</v>
      </c>
      <c r="D2100" s="6" t="str">
        <f>"Q"&amp;ROUNDUP(MONTH(SalesData[[#This Row],[Order Date]])/3,0)</f>
        <v>Q3</v>
      </c>
      <c r="E2100" s="7">
        <f>MONTH(SalesData[[#This Row],[Order Date]])</f>
        <v>8</v>
      </c>
      <c r="F2100" s="6" t="str">
        <f>TEXT(SalesData[[#This Row],[Order Date]],"mmm")</f>
        <v>Aug</v>
      </c>
      <c r="G2100" s="8" t="s">
        <v>21</v>
      </c>
      <c r="H2100" s="8" t="s">
        <v>89</v>
      </c>
      <c r="I2100" s="8" t="s">
        <v>45</v>
      </c>
      <c r="J2100" s="8" t="s">
        <v>31</v>
      </c>
      <c r="K2100" s="8" t="s">
        <v>98</v>
      </c>
      <c r="L2100" s="8" t="s">
        <v>103</v>
      </c>
      <c r="M2100" s="7">
        <v>4</v>
      </c>
      <c r="N2100" s="2">
        <v>51.25</v>
      </c>
      <c r="O2100" s="9">
        <v>0.1</v>
      </c>
      <c r="P2100" s="2">
        <v>21.77</v>
      </c>
      <c r="Q2100" s="2">
        <f t="shared" si="128"/>
        <v>184.5</v>
      </c>
      <c r="R2100" s="2">
        <f t="shared" si="129"/>
        <v>87.08</v>
      </c>
      <c r="S2100" s="2">
        <f t="shared" si="130"/>
        <v>97.42</v>
      </c>
      <c r="T2100" s="6">
        <f t="shared" si="131"/>
        <v>0.52802168021680218</v>
      </c>
    </row>
    <row r="2101" spans="1:20" ht="15.6" x14ac:dyDescent="0.3">
      <c r="A2101" s="3" t="s">
        <v>2170</v>
      </c>
      <c r="B2101" s="4">
        <v>46285</v>
      </c>
      <c r="C2101" s="5">
        <f>YEAR(SalesData[[#This Row],[Order Date]])</f>
        <v>2026</v>
      </c>
      <c r="D2101" s="6" t="str">
        <f>"Q"&amp;ROUNDUP(MONTH(SalesData[[#This Row],[Order Date]])/3,0)</f>
        <v>Q3</v>
      </c>
      <c r="E2101" s="7">
        <f>MONTH(SalesData[[#This Row],[Order Date]])</f>
        <v>9</v>
      </c>
      <c r="F2101" s="6" t="str">
        <f>TEXT(SalesData[[#This Row],[Order Date]],"mmm")</f>
        <v>Sep</v>
      </c>
      <c r="G2101" s="8" t="s">
        <v>61</v>
      </c>
      <c r="H2101" s="8" t="s">
        <v>62</v>
      </c>
      <c r="I2101" s="8" t="s">
        <v>30</v>
      </c>
      <c r="J2101" s="8" t="s">
        <v>36</v>
      </c>
      <c r="K2101" s="8" t="s">
        <v>98</v>
      </c>
      <c r="L2101" s="8" t="s">
        <v>99</v>
      </c>
      <c r="M2101" s="7">
        <v>2</v>
      </c>
      <c r="N2101" s="2">
        <v>123.73</v>
      </c>
      <c r="O2101" s="9">
        <v>0</v>
      </c>
      <c r="P2101" s="2">
        <v>68.459999999999994</v>
      </c>
      <c r="Q2101" s="2">
        <f t="shared" si="128"/>
        <v>247.46</v>
      </c>
      <c r="R2101" s="2">
        <f t="shared" si="129"/>
        <v>136.91999999999999</v>
      </c>
      <c r="S2101" s="2">
        <f t="shared" si="130"/>
        <v>110.54000000000002</v>
      </c>
      <c r="T2101" s="6">
        <f t="shared" si="131"/>
        <v>0.44669845631617239</v>
      </c>
    </row>
    <row r="2102" spans="1:20" ht="15.6" x14ac:dyDescent="0.3">
      <c r="A2102" s="3" t="s">
        <v>2171</v>
      </c>
      <c r="B2102" s="4">
        <v>46352</v>
      </c>
      <c r="C2102" s="5">
        <f>YEAR(SalesData[[#This Row],[Order Date]])</f>
        <v>2026</v>
      </c>
      <c r="D2102" s="6" t="str">
        <f>"Q"&amp;ROUNDUP(MONTH(SalesData[[#This Row],[Order Date]])/3,0)</f>
        <v>Q4</v>
      </c>
      <c r="E2102" s="7">
        <f>MONTH(SalesData[[#This Row],[Order Date]])</f>
        <v>11</v>
      </c>
      <c r="F2102" s="6" t="str">
        <f>TEXT(SalesData[[#This Row],[Order Date]],"mmm")</f>
        <v>Nov</v>
      </c>
      <c r="G2102" s="8" t="s">
        <v>54</v>
      </c>
      <c r="H2102" s="8" t="s">
        <v>112</v>
      </c>
      <c r="I2102" s="8" t="s">
        <v>48</v>
      </c>
      <c r="J2102" s="8" t="s">
        <v>36</v>
      </c>
      <c r="K2102" s="8" t="s">
        <v>32</v>
      </c>
      <c r="L2102" s="8" t="s">
        <v>33</v>
      </c>
      <c r="M2102" s="7">
        <v>1</v>
      </c>
      <c r="N2102" s="2">
        <v>35.89</v>
      </c>
      <c r="O2102" s="9">
        <v>0.05</v>
      </c>
      <c r="P2102" s="2">
        <v>13.53</v>
      </c>
      <c r="Q2102" s="2">
        <f t="shared" si="128"/>
        <v>34.095500000000001</v>
      </c>
      <c r="R2102" s="2">
        <f t="shared" si="129"/>
        <v>13.53</v>
      </c>
      <c r="S2102" s="2">
        <f t="shared" si="130"/>
        <v>20.5655</v>
      </c>
      <c r="T2102" s="6">
        <f t="shared" si="131"/>
        <v>0.60317343931017287</v>
      </c>
    </row>
    <row r="2103" spans="1:20" ht="15.6" x14ac:dyDescent="0.3">
      <c r="A2103" s="3" t="s">
        <v>2172</v>
      </c>
      <c r="B2103" s="4">
        <v>46189</v>
      </c>
      <c r="C2103" s="5">
        <f>YEAR(SalesData[[#This Row],[Order Date]])</f>
        <v>2026</v>
      </c>
      <c r="D2103" s="6" t="str">
        <f>"Q"&amp;ROUNDUP(MONTH(SalesData[[#This Row],[Order Date]])/3,0)</f>
        <v>Q2</v>
      </c>
      <c r="E2103" s="7">
        <f>MONTH(SalesData[[#This Row],[Order Date]])</f>
        <v>6</v>
      </c>
      <c r="F2103" s="6" t="str">
        <f>TEXT(SalesData[[#This Row],[Order Date]],"mmm")</f>
        <v>Jun</v>
      </c>
      <c r="G2103" s="8" t="s">
        <v>54</v>
      </c>
      <c r="H2103" s="8" t="s">
        <v>82</v>
      </c>
      <c r="I2103" s="8" t="s">
        <v>30</v>
      </c>
      <c r="J2103" s="8" t="s">
        <v>36</v>
      </c>
      <c r="K2103" s="8" t="s">
        <v>51</v>
      </c>
      <c r="L2103" s="8" t="s">
        <v>95</v>
      </c>
      <c r="M2103" s="7">
        <v>1</v>
      </c>
      <c r="N2103" s="2">
        <v>81.08</v>
      </c>
      <c r="O2103" s="9">
        <v>0</v>
      </c>
      <c r="P2103" s="2">
        <v>41.52</v>
      </c>
      <c r="Q2103" s="2">
        <f t="shared" si="128"/>
        <v>81.08</v>
      </c>
      <c r="R2103" s="2">
        <f t="shared" si="129"/>
        <v>41.52</v>
      </c>
      <c r="S2103" s="2">
        <f t="shared" si="130"/>
        <v>39.559999999999995</v>
      </c>
      <c r="T2103" s="6">
        <f t="shared" si="131"/>
        <v>0.48791317217562896</v>
      </c>
    </row>
    <row r="2104" spans="1:20" ht="15.6" x14ac:dyDescent="0.3">
      <c r="A2104" s="3" t="s">
        <v>2173</v>
      </c>
      <c r="B2104" s="4">
        <v>46362</v>
      </c>
      <c r="C2104" s="5">
        <f>YEAR(SalesData[[#This Row],[Order Date]])</f>
        <v>2026</v>
      </c>
      <c r="D2104" s="6" t="str">
        <f>"Q"&amp;ROUNDUP(MONTH(SalesData[[#This Row],[Order Date]])/3,0)</f>
        <v>Q4</v>
      </c>
      <c r="E2104" s="7">
        <f>MONTH(SalesData[[#This Row],[Order Date]])</f>
        <v>12</v>
      </c>
      <c r="F2104" s="6" t="str">
        <f>TEXT(SalesData[[#This Row],[Order Date]],"mmm")</f>
        <v>Dec</v>
      </c>
      <c r="G2104" s="8" t="s">
        <v>28</v>
      </c>
      <c r="H2104" s="8" t="s">
        <v>29</v>
      </c>
      <c r="I2104" s="8" t="s">
        <v>48</v>
      </c>
      <c r="J2104" s="8" t="s">
        <v>31</v>
      </c>
      <c r="K2104" s="8" t="s">
        <v>51</v>
      </c>
      <c r="L2104" s="8" t="s">
        <v>52</v>
      </c>
      <c r="M2104" s="7">
        <v>2</v>
      </c>
      <c r="N2104" s="2">
        <v>50.68</v>
      </c>
      <c r="O2104" s="9">
        <v>0.15</v>
      </c>
      <c r="P2104" s="2">
        <v>22.41</v>
      </c>
      <c r="Q2104" s="2">
        <f t="shared" si="128"/>
        <v>86.155999999999992</v>
      </c>
      <c r="R2104" s="2">
        <f t="shared" si="129"/>
        <v>44.82</v>
      </c>
      <c r="S2104" s="2">
        <f t="shared" si="130"/>
        <v>41.335999999999991</v>
      </c>
      <c r="T2104" s="6">
        <f t="shared" si="131"/>
        <v>0.47978086262129155</v>
      </c>
    </row>
    <row r="2105" spans="1:20" ht="15.6" x14ac:dyDescent="0.3">
      <c r="A2105" s="3" t="s">
        <v>2174</v>
      </c>
      <c r="B2105" s="4">
        <v>46075</v>
      </c>
      <c r="C2105" s="5">
        <f>YEAR(SalesData[[#This Row],[Order Date]])</f>
        <v>2026</v>
      </c>
      <c r="D2105" s="6" t="str">
        <f>"Q"&amp;ROUNDUP(MONTH(SalesData[[#This Row],[Order Date]])/3,0)</f>
        <v>Q1</v>
      </c>
      <c r="E2105" s="7">
        <f>MONTH(SalesData[[#This Row],[Order Date]])</f>
        <v>2</v>
      </c>
      <c r="F2105" s="6" t="str">
        <f>TEXT(SalesData[[#This Row],[Order Date]],"mmm")</f>
        <v>Feb</v>
      </c>
      <c r="G2105" s="8" t="s">
        <v>28</v>
      </c>
      <c r="H2105" s="8" t="s">
        <v>86</v>
      </c>
      <c r="I2105" s="8" t="s">
        <v>23</v>
      </c>
      <c r="J2105" s="8" t="s">
        <v>36</v>
      </c>
      <c r="K2105" s="8" t="s">
        <v>25</v>
      </c>
      <c r="L2105" s="8" t="s">
        <v>26</v>
      </c>
      <c r="M2105" s="7">
        <v>1</v>
      </c>
      <c r="N2105" s="2">
        <v>152.96</v>
      </c>
      <c r="O2105" s="9">
        <v>0</v>
      </c>
      <c r="P2105" s="2">
        <v>79.510000000000005</v>
      </c>
      <c r="Q2105" s="2">
        <f t="shared" si="128"/>
        <v>152.96</v>
      </c>
      <c r="R2105" s="2">
        <f t="shared" si="129"/>
        <v>79.510000000000005</v>
      </c>
      <c r="S2105" s="2">
        <f t="shared" si="130"/>
        <v>73.45</v>
      </c>
      <c r="T2105" s="6">
        <f t="shared" si="131"/>
        <v>0.48019089958158995</v>
      </c>
    </row>
    <row r="2106" spans="1:20" ht="15.6" x14ac:dyDescent="0.3">
      <c r="A2106" s="3" t="s">
        <v>2175</v>
      </c>
      <c r="B2106" s="4">
        <v>46257</v>
      </c>
      <c r="C2106" s="5">
        <f>YEAR(SalesData[[#This Row],[Order Date]])</f>
        <v>2026</v>
      </c>
      <c r="D2106" s="6" t="str">
        <f>"Q"&amp;ROUNDUP(MONTH(SalesData[[#This Row],[Order Date]])/3,0)</f>
        <v>Q3</v>
      </c>
      <c r="E2106" s="7">
        <f>MONTH(SalesData[[#This Row],[Order Date]])</f>
        <v>8</v>
      </c>
      <c r="F2106" s="6" t="str">
        <f>TEXT(SalesData[[#This Row],[Order Date]],"mmm")</f>
        <v>Aug</v>
      </c>
      <c r="G2106" s="8" t="s">
        <v>54</v>
      </c>
      <c r="H2106" s="8" t="s">
        <v>57</v>
      </c>
      <c r="I2106" s="8" t="s">
        <v>45</v>
      </c>
      <c r="J2106" s="8" t="s">
        <v>31</v>
      </c>
      <c r="K2106" s="8" t="s">
        <v>51</v>
      </c>
      <c r="L2106" s="8" t="s">
        <v>58</v>
      </c>
      <c r="M2106" s="7">
        <v>8</v>
      </c>
      <c r="N2106" s="2">
        <v>100.06</v>
      </c>
      <c r="O2106" s="9">
        <v>0.05</v>
      </c>
      <c r="P2106" s="2">
        <v>49.39</v>
      </c>
      <c r="Q2106" s="2">
        <f t="shared" si="128"/>
        <v>760.45600000000002</v>
      </c>
      <c r="R2106" s="2">
        <f t="shared" si="129"/>
        <v>395.12</v>
      </c>
      <c r="S2106" s="2">
        <f t="shared" si="130"/>
        <v>365.33600000000001</v>
      </c>
      <c r="T2106" s="6">
        <f t="shared" si="131"/>
        <v>0.48041701295012468</v>
      </c>
    </row>
    <row r="2107" spans="1:20" ht="15.6" x14ac:dyDescent="0.3">
      <c r="A2107" s="3" t="s">
        <v>2176</v>
      </c>
      <c r="B2107" s="4">
        <v>46362</v>
      </c>
      <c r="C2107" s="5">
        <f>YEAR(SalesData[[#This Row],[Order Date]])</f>
        <v>2026</v>
      </c>
      <c r="D2107" s="6" t="str">
        <f>"Q"&amp;ROUNDUP(MONTH(SalesData[[#This Row],[Order Date]])/3,0)</f>
        <v>Q4</v>
      </c>
      <c r="E2107" s="7">
        <f>MONTH(SalesData[[#This Row],[Order Date]])</f>
        <v>12</v>
      </c>
      <c r="F2107" s="6" t="str">
        <f>TEXT(SalesData[[#This Row],[Order Date]],"mmm")</f>
        <v>Dec</v>
      </c>
      <c r="G2107" s="8" t="s">
        <v>54</v>
      </c>
      <c r="H2107" s="8" t="s">
        <v>55</v>
      </c>
      <c r="I2107" s="8" t="s">
        <v>30</v>
      </c>
      <c r="J2107" s="8" t="s">
        <v>36</v>
      </c>
      <c r="K2107" s="8" t="s">
        <v>32</v>
      </c>
      <c r="L2107" s="8" t="s">
        <v>65</v>
      </c>
      <c r="M2107" s="7">
        <v>2</v>
      </c>
      <c r="N2107" s="2">
        <v>47.43</v>
      </c>
      <c r="O2107" s="9">
        <v>0.05</v>
      </c>
      <c r="P2107" s="2">
        <v>18.63</v>
      </c>
      <c r="Q2107" s="2">
        <f t="shared" si="128"/>
        <v>90.11699999999999</v>
      </c>
      <c r="R2107" s="2">
        <f t="shared" si="129"/>
        <v>37.26</v>
      </c>
      <c r="S2107" s="2">
        <f t="shared" si="130"/>
        <v>52.856999999999992</v>
      </c>
      <c r="T2107" s="6">
        <f t="shared" si="131"/>
        <v>0.58653750124837711</v>
      </c>
    </row>
    <row r="2108" spans="1:20" ht="15.6" x14ac:dyDescent="0.3">
      <c r="A2108" s="3" t="s">
        <v>2177</v>
      </c>
      <c r="B2108" s="4">
        <v>46327</v>
      </c>
      <c r="C2108" s="5">
        <f>YEAR(SalesData[[#This Row],[Order Date]])</f>
        <v>2026</v>
      </c>
      <c r="D2108" s="6" t="str">
        <f>"Q"&amp;ROUNDUP(MONTH(SalesData[[#This Row],[Order Date]])/3,0)</f>
        <v>Q4</v>
      </c>
      <c r="E2108" s="7">
        <f>MONTH(SalesData[[#This Row],[Order Date]])</f>
        <v>11</v>
      </c>
      <c r="F2108" s="6" t="str">
        <f>TEXT(SalesData[[#This Row],[Order Date]],"mmm")</f>
        <v>Nov</v>
      </c>
      <c r="G2108" s="8" t="s">
        <v>28</v>
      </c>
      <c r="H2108" s="8" t="s">
        <v>29</v>
      </c>
      <c r="I2108" s="8" t="s">
        <v>45</v>
      </c>
      <c r="J2108" s="8" t="s">
        <v>36</v>
      </c>
      <c r="K2108" s="8" t="s">
        <v>25</v>
      </c>
      <c r="L2108" s="8" t="s">
        <v>49</v>
      </c>
      <c r="M2108" s="7">
        <v>5</v>
      </c>
      <c r="N2108" s="2">
        <v>72.13</v>
      </c>
      <c r="O2108" s="9">
        <v>0.1</v>
      </c>
      <c r="P2108" s="2">
        <v>31.41</v>
      </c>
      <c r="Q2108" s="2">
        <f t="shared" si="128"/>
        <v>324.58499999999998</v>
      </c>
      <c r="R2108" s="2">
        <f t="shared" si="129"/>
        <v>157.05000000000001</v>
      </c>
      <c r="S2108" s="2">
        <f t="shared" si="130"/>
        <v>167.53499999999997</v>
      </c>
      <c r="T2108" s="6">
        <f t="shared" si="131"/>
        <v>0.51615139331762094</v>
      </c>
    </row>
    <row r="2109" spans="1:20" ht="15.6" x14ac:dyDescent="0.3">
      <c r="A2109" s="3" t="s">
        <v>2178</v>
      </c>
      <c r="B2109" s="4">
        <v>46033</v>
      </c>
      <c r="C2109" s="5">
        <f>YEAR(SalesData[[#This Row],[Order Date]])</f>
        <v>2026</v>
      </c>
      <c r="D2109" s="6" t="str">
        <f>"Q"&amp;ROUNDUP(MONTH(SalesData[[#This Row],[Order Date]])/3,0)</f>
        <v>Q1</v>
      </c>
      <c r="E2109" s="7">
        <f>MONTH(SalesData[[#This Row],[Order Date]])</f>
        <v>1</v>
      </c>
      <c r="F2109" s="6" t="str">
        <f>TEXT(SalesData[[#This Row],[Order Date]],"mmm")</f>
        <v>Jan</v>
      </c>
      <c r="G2109" s="8" t="s">
        <v>21</v>
      </c>
      <c r="H2109" s="8" t="s">
        <v>89</v>
      </c>
      <c r="I2109" s="8" t="s">
        <v>30</v>
      </c>
      <c r="J2109" s="8" t="s">
        <v>31</v>
      </c>
      <c r="K2109" s="8" t="s">
        <v>32</v>
      </c>
      <c r="L2109" s="8" t="s">
        <v>65</v>
      </c>
      <c r="M2109" s="7">
        <v>2</v>
      </c>
      <c r="N2109" s="2">
        <v>46.27</v>
      </c>
      <c r="O2109" s="9">
        <v>0</v>
      </c>
      <c r="P2109" s="2">
        <v>18.23</v>
      </c>
      <c r="Q2109" s="2">
        <f t="shared" si="128"/>
        <v>92.54</v>
      </c>
      <c r="R2109" s="2">
        <f t="shared" si="129"/>
        <v>36.46</v>
      </c>
      <c r="S2109" s="2">
        <f t="shared" si="130"/>
        <v>56.080000000000005</v>
      </c>
      <c r="T2109" s="6">
        <f t="shared" si="131"/>
        <v>0.60600821266479366</v>
      </c>
    </row>
    <row r="2110" spans="1:20" ht="15.6" x14ac:dyDescent="0.3">
      <c r="A2110" s="3" t="s">
        <v>2179</v>
      </c>
      <c r="B2110" s="4">
        <v>46262</v>
      </c>
      <c r="C2110" s="5">
        <f>YEAR(SalesData[[#This Row],[Order Date]])</f>
        <v>2026</v>
      </c>
      <c r="D2110" s="6" t="str">
        <f>"Q"&amp;ROUNDUP(MONTH(SalesData[[#This Row],[Order Date]])/3,0)</f>
        <v>Q3</v>
      </c>
      <c r="E2110" s="7">
        <f>MONTH(SalesData[[#This Row],[Order Date]])</f>
        <v>8</v>
      </c>
      <c r="F2110" s="6" t="str">
        <f>TEXT(SalesData[[#This Row],[Order Date]],"mmm")</f>
        <v>Aug</v>
      </c>
      <c r="G2110" s="8" t="s">
        <v>21</v>
      </c>
      <c r="H2110" s="8" t="s">
        <v>42</v>
      </c>
      <c r="I2110" s="8" t="s">
        <v>23</v>
      </c>
      <c r="J2110" s="8" t="s">
        <v>24</v>
      </c>
      <c r="K2110" s="8" t="s">
        <v>51</v>
      </c>
      <c r="L2110" s="8" t="s">
        <v>95</v>
      </c>
      <c r="M2110" s="7">
        <v>2</v>
      </c>
      <c r="N2110" s="2">
        <v>81.88</v>
      </c>
      <c r="O2110" s="9">
        <v>0.1</v>
      </c>
      <c r="P2110" s="2">
        <v>42.87</v>
      </c>
      <c r="Q2110" s="2">
        <f t="shared" si="128"/>
        <v>147.38399999999999</v>
      </c>
      <c r="R2110" s="2">
        <f t="shared" si="129"/>
        <v>85.74</v>
      </c>
      <c r="S2110" s="2">
        <f t="shared" si="130"/>
        <v>61.643999999999991</v>
      </c>
      <c r="T2110" s="6">
        <f t="shared" si="131"/>
        <v>0.41825435596808336</v>
      </c>
    </row>
    <row r="2111" spans="1:20" ht="15.6" x14ac:dyDescent="0.3">
      <c r="A2111" s="3" t="s">
        <v>2180</v>
      </c>
      <c r="B2111" s="4">
        <v>46151</v>
      </c>
      <c r="C2111" s="5">
        <f>YEAR(SalesData[[#This Row],[Order Date]])</f>
        <v>2026</v>
      </c>
      <c r="D2111" s="6" t="str">
        <f>"Q"&amp;ROUNDUP(MONTH(SalesData[[#This Row],[Order Date]])/3,0)</f>
        <v>Q2</v>
      </c>
      <c r="E2111" s="7">
        <f>MONTH(SalesData[[#This Row],[Order Date]])</f>
        <v>5</v>
      </c>
      <c r="F2111" s="6" t="str">
        <f>TEXT(SalesData[[#This Row],[Order Date]],"mmm")</f>
        <v>May</v>
      </c>
      <c r="G2111" s="8" t="s">
        <v>54</v>
      </c>
      <c r="H2111" s="8" t="s">
        <v>112</v>
      </c>
      <c r="I2111" s="8" t="s">
        <v>30</v>
      </c>
      <c r="J2111" s="8" t="s">
        <v>36</v>
      </c>
      <c r="K2111" s="8" t="s">
        <v>32</v>
      </c>
      <c r="L2111" s="8" t="s">
        <v>46</v>
      </c>
      <c r="M2111" s="7">
        <v>2</v>
      </c>
      <c r="N2111" s="2">
        <v>161.47999999999999</v>
      </c>
      <c r="O2111" s="9">
        <v>0</v>
      </c>
      <c r="P2111" s="2">
        <v>85.03</v>
      </c>
      <c r="Q2111" s="2">
        <f t="shared" si="128"/>
        <v>322.95999999999998</v>
      </c>
      <c r="R2111" s="2">
        <f t="shared" si="129"/>
        <v>170.06</v>
      </c>
      <c r="S2111" s="2">
        <f t="shared" si="130"/>
        <v>152.89999999999998</v>
      </c>
      <c r="T2111" s="6">
        <f t="shared" si="131"/>
        <v>0.47343324250681196</v>
      </c>
    </row>
    <row r="2112" spans="1:20" ht="15.6" x14ac:dyDescent="0.3">
      <c r="A2112" s="3" t="s">
        <v>2181</v>
      </c>
      <c r="B2112" s="4">
        <v>46103</v>
      </c>
      <c r="C2112" s="5">
        <f>YEAR(SalesData[[#This Row],[Order Date]])</f>
        <v>2026</v>
      </c>
      <c r="D2112" s="6" t="str">
        <f>"Q"&amp;ROUNDUP(MONTH(SalesData[[#This Row],[Order Date]])/3,0)</f>
        <v>Q1</v>
      </c>
      <c r="E2112" s="7">
        <f>MONTH(SalesData[[#This Row],[Order Date]])</f>
        <v>3</v>
      </c>
      <c r="F2112" s="6" t="str">
        <f>TEXT(SalesData[[#This Row],[Order Date]],"mmm")</f>
        <v>Mar</v>
      </c>
      <c r="G2112" s="8" t="s">
        <v>28</v>
      </c>
      <c r="H2112" s="8" t="s">
        <v>29</v>
      </c>
      <c r="I2112" s="8" t="s">
        <v>30</v>
      </c>
      <c r="J2112" s="8" t="s">
        <v>31</v>
      </c>
      <c r="K2112" s="8" t="s">
        <v>39</v>
      </c>
      <c r="L2112" s="8" t="s">
        <v>106</v>
      </c>
      <c r="M2112" s="7">
        <v>1</v>
      </c>
      <c r="N2112" s="2">
        <v>81.209999999999994</v>
      </c>
      <c r="O2112" s="9">
        <v>0.05</v>
      </c>
      <c r="P2112" s="2">
        <v>40.44</v>
      </c>
      <c r="Q2112" s="2">
        <f t="shared" si="128"/>
        <v>77.149499999999989</v>
      </c>
      <c r="R2112" s="2">
        <f t="shared" si="129"/>
        <v>40.44</v>
      </c>
      <c r="S2112" s="2">
        <f t="shared" si="130"/>
        <v>36.709499999999991</v>
      </c>
      <c r="T2112" s="6">
        <f t="shared" si="131"/>
        <v>0.47582291524896464</v>
      </c>
    </row>
    <row r="2113" spans="1:20" ht="15.6" x14ac:dyDescent="0.3">
      <c r="A2113" s="3" t="s">
        <v>2182</v>
      </c>
      <c r="B2113" s="4">
        <v>46327</v>
      </c>
      <c r="C2113" s="5">
        <f>YEAR(SalesData[[#This Row],[Order Date]])</f>
        <v>2026</v>
      </c>
      <c r="D2113" s="6" t="str">
        <f>"Q"&amp;ROUNDUP(MONTH(SalesData[[#This Row],[Order Date]])/3,0)</f>
        <v>Q4</v>
      </c>
      <c r="E2113" s="7">
        <f>MONTH(SalesData[[#This Row],[Order Date]])</f>
        <v>11</v>
      </c>
      <c r="F2113" s="6" t="str">
        <f>TEXT(SalesData[[#This Row],[Order Date]],"mmm")</f>
        <v>Nov</v>
      </c>
      <c r="G2113" s="8" t="s">
        <v>54</v>
      </c>
      <c r="H2113" s="8" t="s">
        <v>57</v>
      </c>
      <c r="I2113" s="8" t="s">
        <v>45</v>
      </c>
      <c r="J2113" s="8" t="s">
        <v>31</v>
      </c>
      <c r="K2113" s="8" t="s">
        <v>39</v>
      </c>
      <c r="L2113" s="8" t="s">
        <v>125</v>
      </c>
      <c r="M2113" s="7">
        <v>8</v>
      </c>
      <c r="N2113" s="2">
        <v>341.51</v>
      </c>
      <c r="O2113" s="9">
        <v>0.1</v>
      </c>
      <c r="P2113" s="2">
        <v>200.1</v>
      </c>
      <c r="Q2113" s="2">
        <f t="shared" si="128"/>
        <v>2458.8719999999998</v>
      </c>
      <c r="R2113" s="2">
        <f t="shared" si="129"/>
        <v>1600.8</v>
      </c>
      <c r="S2113" s="2">
        <f t="shared" si="130"/>
        <v>858.07199999999989</v>
      </c>
      <c r="T2113" s="6">
        <f t="shared" si="131"/>
        <v>0.34896977150498276</v>
      </c>
    </row>
    <row r="2114" spans="1:20" ht="15.6" x14ac:dyDescent="0.3">
      <c r="A2114" s="3" t="s">
        <v>2183</v>
      </c>
      <c r="B2114" s="4">
        <v>46028</v>
      </c>
      <c r="C2114" s="5">
        <f>YEAR(SalesData[[#This Row],[Order Date]])</f>
        <v>2026</v>
      </c>
      <c r="D2114" s="6" t="str">
        <f>"Q"&amp;ROUNDUP(MONTH(SalesData[[#This Row],[Order Date]])/3,0)</f>
        <v>Q1</v>
      </c>
      <c r="E2114" s="7">
        <f>MONTH(SalesData[[#This Row],[Order Date]])</f>
        <v>1</v>
      </c>
      <c r="F2114" s="6" t="str">
        <f>TEXT(SalesData[[#This Row],[Order Date]],"mmm")</f>
        <v>Jan</v>
      </c>
      <c r="G2114" s="8" t="s">
        <v>54</v>
      </c>
      <c r="H2114" s="8" t="s">
        <v>92</v>
      </c>
      <c r="I2114" s="8" t="s">
        <v>48</v>
      </c>
      <c r="J2114" s="8" t="s">
        <v>24</v>
      </c>
      <c r="K2114" s="8" t="s">
        <v>39</v>
      </c>
      <c r="L2114" s="8" t="s">
        <v>106</v>
      </c>
      <c r="M2114" s="7">
        <v>2</v>
      </c>
      <c r="N2114" s="2">
        <v>81.260000000000005</v>
      </c>
      <c r="O2114" s="9">
        <v>0</v>
      </c>
      <c r="P2114" s="2">
        <v>39.119999999999997</v>
      </c>
      <c r="Q2114" s="2">
        <f t="shared" si="128"/>
        <v>162.52000000000001</v>
      </c>
      <c r="R2114" s="2">
        <f t="shared" si="129"/>
        <v>78.239999999999995</v>
      </c>
      <c r="S2114" s="2">
        <f t="shared" si="130"/>
        <v>84.280000000000015</v>
      </c>
      <c r="T2114" s="6">
        <f t="shared" si="131"/>
        <v>0.51858232832882112</v>
      </c>
    </row>
    <row r="2115" spans="1:20" ht="15.6" x14ac:dyDescent="0.3">
      <c r="A2115" s="3" t="s">
        <v>2184</v>
      </c>
      <c r="B2115" s="4">
        <v>46115</v>
      </c>
      <c r="C2115" s="5">
        <f>YEAR(SalesData[[#This Row],[Order Date]])</f>
        <v>2026</v>
      </c>
      <c r="D2115" s="6" t="str">
        <f>"Q"&amp;ROUNDUP(MONTH(SalesData[[#This Row],[Order Date]])/3,0)</f>
        <v>Q2</v>
      </c>
      <c r="E2115" s="7">
        <f>MONTH(SalesData[[#This Row],[Order Date]])</f>
        <v>4</v>
      </c>
      <c r="F2115" s="6" t="str">
        <f>TEXT(SalesData[[#This Row],[Order Date]],"mmm")</f>
        <v>Apr</v>
      </c>
      <c r="G2115" s="8" t="s">
        <v>21</v>
      </c>
      <c r="H2115" s="8" t="s">
        <v>42</v>
      </c>
      <c r="I2115" s="8" t="s">
        <v>48</v>
      </c>
      <c r="J2115" s="8" t="s">
        <v>31</v>
      </c>
      <c r="K2115" s="8" t="s">
        <v>51</v>
      </c>
      <c r="L2115" s="8" t="s">
        <v>95</v>
      </c>
      <c r="M2115" s="7">
        <v>6</v>
      </c>
      <c r="N2115" s="2">
        <v>81.239999999999995</v>
      </c>
      <c r="O2115" s="9">
        <v>0</v>
      </c>
      <c r="P2115" s="2">
        <v>43.28</v>
      </c>
      <c r="Q2115" s="2">
        <f t="shared" si="128"/>
        <v>487.43999999999994</v>
      </c>
      <c r="R2115" s="2">
        <f t="shared" si="129"/>
        <v>259.68</v>
      </c>
      <c r="S2115" s="2">
        <f t="shared" si="130"/>
        <v>227.75999999999993</v>
      </c>
      <c r="T2115" s="6">
        <f t="shared" si="131"/>
        <v>0.46725750861644505</v>
      </c>
    </row>
    <row r="2116" spans="1:20" ht="15.6" x14ac:dyDescent="0.3">
      <c r="A2116" s="3" t="s">
        <v>2185</v>
      </c>
      <c r="B2116" s="4">
        <v>46373</v>
      </c>
      <c r="C2116" s="5">
        <f>YEAR(SalesData[[#This Row],[Order Date]])</f>
        <v>2026</v>
      </c>
      <c r="D2116" s="6" t="str">
        <f>"Q"&amp;ROUNDUP(MONTH(SalesData[[#This Row],[Order Date]])/3,0)</f>
        <v>Q4</v>
      </c>
      <c r="E2116" s="7">
        <f>MONTH(SalesData[[#This Row],[Order Date]])</f>
        <v>12</v>
      </c>
      <c r="F2116" s="6" t="str">
        <f>TEXT(SalesData[[#This Row],[Order Date]],"mmm")</f>
        <v>Dec</v>
      </c>
      <c r="G2116" s="8" t="s">
        <v>21</v>
      </c>
      <c r="H2116" s="8" t="s">
        <v>44</v>
      </c>
      <c r="I2116" s="8" t="s">
        <v>23</v>
      </c>
      <c r="J2116" s="8" t="s">
        <v>24</v>
      </c>
      <c r="K2116" s="8" t="s">
        <v>98</v>
      </c>
      <c r="L2116" s="8" t="s">
        <v>131</v>
      </c>
      <c r="M2116" s="7">
        <v>2</v>
      </c>
      <c r="N2116" s="2">
        <v>40.89</v>
      </c>
      <c r="O2116" s="9">
        <v>0</v>
      </c>
      <c r="P2116" s="2">
        <v>14.95</v>
      </c>
      <c r="Q2116" s="2">
        <f t="shared" ref="Q2116:Q2179" si="132">M2116*N2116*(1-O2116)</f>
        <v>81.78</v>
      </c>
      <c r="R2116" s="2">
        <f t="shared" ref="R2116:R2179" si="133">M2116*P2116</f>
        <v>29.9</v>
      </c>
      <c r="S2116" s="2">
        <f t="shared" ref="S2116:S2179" si="134">Q2116-R2116</f>
        <v>51.88</v>
      </c>
      <c r="T2116" s="6">
        <f t="shared" ref="T2116:T2179" si="135">IFERROR(S2116/Q2116,0)</f>
        <v>0.63438493519197847</v>
      </c>
    </row>
    <row r="2117" spans="1:20" ht="15.6" x14ac:dyDescent="0.3">
      <c r="A2117" s="3" t="s">
        <v>2186</v>
      </c>
      <c r="B2117" s="4">
        <v>46132</v>
      </c>
      <c r="C2117" s="5">
        <f>YEAR(SalesData[[#This Row],[Order Date]])</f>
        <v>2026</v>
      </c>
      <c r="D2117" s="6" t="str">
        <f>"Q"&amp;ROUNDUP(MONTH(SalesData[[#This Row],[Order Date]])/3,0)</f>
        <v>Q2</v>
      </c>
      <c r="E2117" s="7">
        <f>MONTH(SalesData[[#This Row],[Order Date]])</f>
        <v>4</v>
      </c>
      <c r="F2117" s="6" t="str">
        <f>TEXT(SalesData[[#This Row],[Order Date]],"mmm")</f>
        <v>Apr</v>
      </c>
      <c r="G2117" s="8" t="s">
        <v>61</v>
      </c>
      <c r="H2117" s="8" t="s">
        <v>105</v>
      </c>
      <c r="I2117" s="8" t="s">
        <v>30</v>
      </c>
      <c r="J2117" s="8" t="s">
        <v>36</v>
      </c>
      <c r="K2117" s="8" t="s">
        <v>98</v>
      </c>
      <c r="L2117" s="8" t="s">
        <v>103</v>
      </c>
      <c r="M2117" s="7">
        <v>3</v>
      </c>
      <c r="N2117" s="2">
        <v>51.36</v>
      </c>
      <c r="O2117" s="9">
        <v>0</v>
      </c>
      <c r="P2117" s="2">
        <v>22.05</v>
      </c>
      <c r="Q2117" s="2">
        <f t="shared" si="132"/>
        <v>154.07999999999998</v>
      </c>
      <c r="R2117" s="2">
        <f t="shared" si="133"/>
        <v>66.150000000000006</v>
      </c>
      <c r="S2117" s="2">
        <f t="shared" si="134"/>
        <v>87.929999999999978</v>
      </c>
      <c r="T2117" s="6">
        <f t="shared" si="135"/>
        <v>0.57067757009345788</v>
      </c>
    </row>
    <row r="2118" spans="1:20" ht="15.6" x14ac:dyDescent="0.3">
      <c r="A2118" s="3" t="s">
        <v>2187</v>
      </c>
      <c r="B2118" s="4">
        <v>46094</v>
      </c>
      <c r="C2118" s="5">
        <f>YEAR(SalesData[[#This Row],[Order Date]])</f>
        <v>2026</v>
      </c>
      <c r="D2118" s="6" t="str">
        <f>"Q"&amp;ROUNDUP(MONTH(SalesData[[#This Row],[Order Date]])/3,0)</f>
        <v>Q1</v>
      </c>
      <c r="E2118" s="7">
        <f>MONTH(SalesData[[#This Row],[Order Date]])</f>
        <v>3</v>
      </c>
      <c r="F2118" s="6" t="str">
        <f>TEXT(SalesData[[#This Row],[Order Date]],"mmm")</f>
        <v>Mar</v>
      </c>
      <c r="G2118" s="8" t="s">
        <v>54</v>
      </c>
      <c r="H2118" s="8" t="s">
        <v>57</v>
      </c>
      <c r="I2118" s="8" t="s">
        <v>30</v>
      </c>
      <c r="J2118" s="8" t="s">
        <v>31</v>
      </c>
      <c r="K2118" s="8" t="s">
        <v>98</v>
      </c>
      <c r="L2118" s="8" t="s">
        <v>99</v>
      </c>
      <c r="M2118" s="7">
        <v>4</v>
      </c>
      <c r="N2118" s="2">
        <v>124.36</v>
      </c>
      <c r="O2118" s="9">
        <v>0</v>
      </c>
      <c r="P2118" s="2">
        <v>68.790000000000006</v>
      </c>
      <c r="Q2118" s="2">
        <f t="shared" si="132"/>
        <v>497.44</v>
      </c>
      <c r="R2118" s="2">
        <f t="shared" si="133"/>
        <v>275.16000000000003</v>
      </c>
      <c r="S2118" s="2">
        <f t="shared" si="134"/>
        <v>222.27999999999997</v>
      </c>
      <c r="T2118" s="6">
        <f t="shared" si="135"/>
        <v>0.44684786104856861</v>
      </c>
    </row>
    <row r="2119" spans="1:20" ht="15.6" x14ac:dyDescent="0.3">
      <c r="A2119" s="3" t="s">
        <v>2188</v>
      </c>
      <c r="B2119" s="4">
        <v>46334</v>
      </c>
      <c r="C2119" s="5">
        <f>YEAR(SalesData[[#This Row],[Order Date]])</f>
        <v>2026</v>
      </c>
      <c r="D2119" s="6" t="str">
        <f>"Q"&amp;ROUNDUP(MONTH(SalesData[[#This Row],[Order Date]])/3,0)</f>
        <v>Q4</v>
      </c>
      <c r="E2119" s="7">
        <f>MONTH(SalesData[[#This Row],[Order Date]])</f>
        <v>11</v>
      </c>
      <c r="F2119" s="6" t="str">
        <f>TEXT(SalesData[[#This Row],[Order Date]],"mmm")</f>
        <v>Nov</v>
      </c>
      <c r="G2119" s="8" t="s">
        <v>21</v>
      </c>
      <c r="H2119" s="8" t="s">
        <v>42</v>
      </c>
      <c r="I2119" s="8" t="s">
        <v>45</v>
      </c>
      <c r="J2119" s="8" t="s">
        <v>36</v>
      </c>
      <c r="K2119" s="8" t="s">
        <v>39</v>
      </c>
      <c r="L2119" s="8" t="s">
        <v>106</v>
      </c>
      <c r="M2119" s="7">
        <v>6</v>
      </c>
      <c r="N2119" s="2">
        <v>80.83</v>
      </c>
      <c r="O2119" s="9">
        <v>0.15</v>
      </c>
      <c r="P2119" s="2">
        <v>39.32</v>
      </c>
      <c r="Q2119" s="2">
        <f t="shared" si="132"/>
        <v>412.233</v>
      </c>
      <c r="R2119" s="2">
        <f t="shared" si="133"/>
        <v>235.92000000000002</v>
      </c>
      <c r="S2119" s="2">
        <f t="shared" si="134"/>
        <v>176.31299999999999</v>
      </c>
      <c r="T2119" s="6">
        <f t="shared" si="135"/>
        <v>0.42770229457612563</v>
      </c>
    </row>
    <row r="2120" spans="1:20" ht="15.6" x14ac:dyDescent="0.3">
      <c r="A2120" s="3" t="s">
        <v>2189</v>
      </c>
      <c r="B2120" s="4">
        <v>46304</v>
      </c>
      <c r="C2120" s="5">
        <f>YEAR(SalesData[[#This Row],[Order Date]])</f>
        <v>2026</v>
      </c>
      <c r="D2120" s="6" t="str">
        <f>"Q"&amp;ROUNDUP(MONTH(SalesData[[#This Row],[Order Date]])/3,0)</f>
        <v>Q4</v>
      </c>
      <c r="E2120" s="7">
        <f>MONTH(SalesData[[#This Row],[Order Date]])</f>
        <v>10</v>
      </c>
      <c r="F2120" s="6" t="str">
        <f>TEXT(SalesData[[#This Row],[Order Date]],"mmm")</f>
        <v>Oct</v>
      </c>
      <c r="G2120" s="8" t="s">
        <v>28</v>
      </c>
      <c r="H2120" s="8" t="s">
        <v>86</v>
      </c>
      <c r="I2120" s="8" t="s">
        <v>48</v>
      </c>
      <c r="J2120" s="8" t="s">
        <v>24</v>
      </c>
      <c r="K2120" s="8" t="s">
        <v>39</v>
      </c>
      <c r="L2120" s="8" t="s">
        <v>67</v>
      </c>
      <c r="M2120" s="7">
        <v>2</v>
      </c>
      <c r="N2120" s="2">
        <v>124.91</v>
      </c>
      <c r="O2120" s="9">
        <v>0</v>
      </c>
      <c r="P2120" s="2">
        <v>60.33</v>
      </c>
      <c r="Q2120" s="2">
        <f t="shared" si="132"/>
        <v>249.82</v>
      </c>
      <c r="R2120" s="2">
        <f t="shared" si="133"/>
        <v>120.66</v>
      </c>
      <c r="S2120" s="2">
        <f t="shared" si="134"/>
        <v>129.16</v>
      </c>
      <c r="T2120" s="6">
        <f t="shared" si="135"/>
        <v>0.51701224881914976</v>
      </c>
    </row>
    <row r="2121" spans="1:20" ht="15.6" x14ac:dyDescent="0.3">
      <c r="A2121" s="3" t="s">
        <v>2190</v>
      </c>
      <c r="B2121" s="4">
        <v>46356</v>
      </c>
      <c r="C2121" s="5">
        <f>YEAR(SalesData[[#This Row],[Order Date]])</f>
        <v>2026</v>
      </c>
      <c r="D2121" s="6" t="str">
        <f>"Q"&amp;ROUNDUP(MONTH(SalesData[[#This Row],[Order Date]])/3,0)</f>
        <v>Q4</v>
      </c>
      <c r="E2121" s="7">
        <f>MONTH(SalesData[[#This Row],[Order Date]])</f>
        <v>11</v>
      </c>
      <c r="F2121" s="6" t="str">
        <f>TEXT(SalesData[[#This Row],[Order Date]],"mmm")</f>
        <v>Nov</v>
      </c>
      <c r="G2121" s="8" t="s">
        <v>61</v>
      </c>
      <c r="H2121" s="8" t="s">
        <v>62</v>
      </c>
      <c r="I2121" s="8" t="s">
        <v>30</v>
      </c>
      <c r="J2121" s="8" t="s">
        <v>31</v>
      </c>
      <c r="K2121" s="8" t="s">
        <v>32</v>
      </c>
      <c r="L2121" s="8" t="s">
        <v>65</v>
      </c>
      <c r="M2121" s="7">
        <v>1</v>
      </c>
      <c r="N2121" s="2">
        <v>46.81</v>
      </c>
      <c r="O2121" s="9">
        <v>0.05</v>
      </c>
      <c r="P2121" s="2">
        <v>17.87</v>
      </c>
      <c r="Q2121" s="2">
        <f t="shared" si="132"/>
        <v>44.469500000000004</v>
      </c>
      <c r="R2121" s="2">
        <f t="shared" si="133"/>
        <v>17.87</v>
      </c>
      <c r="S2121" s="2">
        <f t="shared" si="134"/>
        <v>26.599500000000003</v>
      </c>
      <c r="T2121" s="6">
        <f t="shared" si="135"/>
        <v>0.59815154206815913</v>
      </c>
    </row>
    <row r="2122" spans="1:20" ht="15.6" x14ac:dyDescent="0.3">
      <c r="A2122" s="3" t="s">
        <v>2191</v>
      </c>
      <c r="B2122" s="4">
        <v>46116</v>
      </c>
      <c r="C2122" s="5">
        <f>YEAR(SalesData[[#This Row],[Order Date]])</f>
        <v>2026</v>
      </c>
      <c r="D2122" s="6" t="str">
        <f>"Q"&amp;ROUNDUP(MONTH(SalesData[[#This Row],[Order Date]])/3,0)</f>
        <v>Q2</v>
      </c>
      <c r="E2122" s="7">
        <f>MONTH(SalesData[[#This Row],[Order Date]])</f>
        <v>4</v>
      </c>
      <c r="F2122" s="6" t="str">
        <f>TEXT(SalesData[[#This Row],[Order Date]],"mmm")</f>
        <v>Apr</v>
      </c>
      <c r="G2122" s="8" t="s">
        <v>21</v>
      </c>
      <c r="H2122" s="8" t="s">
        <v>42</v>
      </c>
      <c r="I2122" s="8" t="s">
        <v>30</v>
      </c>
      <c r="J2122" s="8" t="s">
        <v>31</v>
      </c>
      <c r="K2122" s="8" t="s">
        <v>51</v>
      </c>
      <c r="L2122" s="8" t="s">
        <v>52</v>
      </c>
      <c r="M2122" s="7">
        <v>1</v>
      </c>
      <c r="N2122" s="2">
        <v>49.96</v>
      </c>
      <c r="O2122" s="9">
        <v>0</v>
      </c>
      <c r="P2122" s="2">
        <v>22.13</v>
      </c>
      <c r="Q2122" s="2">
        <f t="shared" si="132"/>
        <v>49.96</v>
      </c>
      <c r="R2122" s="2">
        <f t="shared" si="133"/>
        <v>22.13</v>
      </c>
      <c r="S2122" s="2">
        <f t="shared" si="134"/>
        <v>27.830000000000002</v>
      </c>
      <c r="T2122" s="6">
        <f t="shared" si="135"/>
        <v>0.55704563650920735</v>
      </c>
    </row>
    <row r="2123" spans="1:20" ht="15.6" x14ac:dyDescent="0.3">
      <c r="A2123" s="3" t="s">
        <v>2192</v>
      </c>
      <c r="B2123" s="4">
        <v>46113</v>
      </c>
      <c r="C2123" s="5">
        <f>YEAR(SalesData[[#This Row],[Order Date]])</f>
        <v>2026</v>
      </c>
      <c r="D2123" s="6" t="str">
        <f>"Q"&amp;ROUNDUP(MONTH(SalesData[[#This Row],[Order Date]])/3,0)</f>
        <v>Q2</v>
      </c>
      <c r="E2123" s="7">
        <f>MONTH(SalesData[[#This Row],[Order Date]])</f>
        <v>4</v>
      </c>
      <c r="F2123" s="6" t="str">
        <f>TEXT(SalesData[[#This Row],[Order Date]],"mmm")</f>
        <v>Apr</v>
      </c>
      <c r="G2123" s="8" t="s">
        <v>54</v>
      </c>
      <c r="H2123" s="8" t="s">
        <v>57</v>
      </c>
      <c r="I2123" s="8" t="s">
        <v>45</v>
      </c>
      <c r="J2123" s="8" t="s">
        <v>36</v>
      </c>
      <c r="K2123" s="8" t="s">
        <v>25</v>
      </c>
      <c r="L2123" s="8" t="s">
        <v>74</v>
      </c>
      <c r="M2123" s="7">
        <v>15</v>
      </c>
      <c r="N2123" s="2">
        <v>94.33</v>
      </c>
      <c r="O2123" s="9">
        <v>0.1</v>
      </c>
      <c r="P2123" s="2">
        <v>44.38</v>
      </c>
      <c r="Q2123" s="2">
        <f t="shared" si="132"/>
        <v>1273.4550000000002</v>
      </c>
      <c r="R2123" s="2">
        <f t="shared" si="133"/>
        <v>665.7</v>
      </c>
      <c r="S2123" s="2">
        <f t="shared" si="134"/>
        <v>607.75500000000011</v>
      </c>
      <c r="T2123" s="6">
        <f t="shared" si="135"/>
        <v>0.47724890161018652</v>
      </c>
    </row>
    <row r="2124" spans="1:20" ht="15.6" x14ac:dyDescent="0.3">
      <c r="A2124" s="3" t="s">
        <v>2193</v>
      </c>
      <c r="B2124" s="4">
        <v>46173</v>
      </c>
      <c r="C2124" s="5">
        <f>YEAR(SalesData[[#This Row],[Order Date]])</f>
        <v>2026</v>
      </c>
      <c r="D2124" s="6" t="str">
        <f>"Q"&amp;ROUNDUP(MONTH(SalesData[[#This Row],[Order Date]])/3,0)</f>
        <v>Q2</v>
      </c>
      <c r="E2124" s="7">
        <f>MONTH(SalesData[[#This Row],[Order Date]])</f>
        <v>5</v>
      </c>
      <c r="F2124" s="6" t="str">
        <f>TEXT(SalesData[[#This Row],[Order Date]],"mmm")</f>
        <v>May</v>
      </c>
      <c r="G2124" s="8" t="s">
        <v>54</v>
      </c>
      <c r="H2124" s="8" t="s">
        <v>112</v>
      </c>
      <c r="I2124" s="8" t="s">
        <v>30</v>
      </c>
      <c r="J2124" s="8" t="s">
        <v>24</v>
      </c>
      <c r="K2124" s="8" t="s">
        <v>51</v>
      </c>
      <c r="L2124" s="8" t="s">
        <v>95</v>
      </c>
      <c r="M2124" s="7">
        <v>4</v>
      </c>
      <c r="N2124" s="2">
        <v>81.790000000000006</v>
      </c>
      <c r="O2124" s="9">
        <v>0</v>
      </c>
      <c r="P2124" s="2">
        <v>42.96</v>
      </c>
      <c r="Q2124" s="2">
        <f t="shared" si="132"/>
        <v>327.16000000000003</v>
      </c>
      <c r="R2124" s="2">
        <f t="shared" si="133"/>
        <v>171.84</v>
      </c>
      <c r="S2124" s="2">
        <f t="shared" si="134"/>
        <v>155.32000000000002</v>
      </c>
      <c r="T2124" s="6">
        <f t="shared" si="135"/>
        <v>0.47475241472062601</v>
      </c>
    </row>
    <row r="2125" spans="1:20" ht="15.6" x14ac:dyDescent="0.3">
      <c r="A2125" s="3" t="s">
        <v>2194</v>
      </c>
      <c r="B2125" s="4">
        <v>46316</v>
      </c>
      <c r="C2125" s="5">
        <f>YEAR(SalesData[[#This Row],[Order Date]])</f>
        <v>2026</v>
      </c>
      <c r="D2125" s="6" t="str">
        <f>"Q"&amp;ROUNDUP(MONTH(SalesData[[#This Row],[Order Date]])/3,0)</f>
        <v>Q4</v>
      </c>
      <c r="E2125" s="7">
        <f>MONTH(SalesData[[#This Row],[Order Date]])</f>
        <v>10</v>
      </c>
      <c r="F2125" s="6" t="str">
        <f>TEXT(SalesData[[#This Row],[Order Date]],"mmm")</f>
        <v>Oct</v>
      </c>
      <c r="G2125" s="8" t="s">
        <v>21</v>
      </c>
      <c r="H2125" s="8" t="s">
        <v>89</v>
      </c>
      <c r="I2125" s="8" t="s">
        <v>30</v>
      </c>
      <c r="J2125" s="8" t="s">
        <v>31</v>
      </c>
      <c r="K2125" s="8" t="s">
        <v>25</v>
      </c>
      <c r="L2125" s="8" t="s">
        <v>70</v>
      </c>
      <c r="M2125" s="7">
        <v>2</v>
      </c>
      <c r="N2125" s="2">
        <v>141.4</v>
      </c>
      <c r="O2125" s="9">
        <v>0.05</v>
      </c>
      <c r="P2125" s="2">
        <v>77.48</v>
      </c>
      <c r="Q2125" s="2">
        <f t="shared" si="132"/>
        <v>268.66000000000003</v>
      </c>
      <c r="R2125" s="2">
        <f t="shared" si="133"/>
        <v>154.96</v>
      </c>
      <c r="S2125" s="2">
        <f t="shared" si="134"/>
        <v>113.70000000000002</v>
      </c>
      <c r="T2125" s="6">
        <f t="shared" si="135"/>
        <v>0.42321149408173903</v>
      </c>
    </row>
    <row r="2126" spans="1:20" ht="15.6" x14ac:dyDescent="0.3">
      <c r="A2126" s="3" t="s">
        <v>2195</v>
      </c>
      <c r="B2126" s="4">
        <v>46323</v>
      </c>
      <c r="C2126" s="5">
        <f>YEAR(SalesData[[#This Row],[Order Date]])</f>
        <v>2026</v>
      </c>
      <c r="D2126" s="6" t="str">
        <f>"Q"&amp;ROUNDUP(MONTH(SalesData[[#This Row],[Order Date]])/3,0)</f>
        <v>Q4</v>
      </c>
      <c r="E2126" s="7">
        <f>MONTH(SalesData[[#This Row],[Order Date]])</f>
        <v>10</v>
      </c>
      <c r="F2126" s="6" t="str">
        <f>TEXT(SalesData[[#This Row],[Order Date]],"mmm")</f>
        <v>Oct</v>
      </c>
      <c r="G2126" s="8" t="s">
        <v>61</v>
      </c>
      <c r="H2126" s="8" t="s">
        <v>69</v>
      </c>
      <c r="I2126" s="8" t="s">
        <v>23</v>
      </c>
      <c r="J2126" s="8" t="s">
        <v>31</v>
      </c>
      <c r="K2126" s="8" t="s">
        <v>51</v>
      </c>
      <c r="L2126" s="8" t="s">
        <v>52</v>
      </c>
      <c r="M2126" s="7">
        <v>1</v>
      </c>
      <c r="N2126" s="2">
        <v>49.72</v>
      </c>
      <c r="O2126" s="9">
        <v>0.05</v>
      </c>
      <c r="P2126" s="2">
        <v>22.5</v>
      </c>
      <c r="Q2126" s="2">
        <f t="shared" si="132"/>
        <v>47.233999999999995</v>
      </c>
      <c r="R2126" s="2">
        <f t="shared" si="133"/>
        <v>22.5</v>
      </c>
      <c r="S2126" s="2">
        <f t="shared" si="134"/>
        <v>24.733999999999995</v>
      </c>
      <c r="T2126" s="6">
        <f t="shared" si="135"/>
        <v>0.52364821950290041</v>
      </c>
    </row>
    <row r="2127" spans="1:20" ht="15.6" x14ac:dyDescent="0.3">
      <c r="A2127" s="3" t="s">
        <v>2196</v>
      </c>
      <c r="B2127" s="4">
        <v>46199</v>
      </c>
      <c r="C2127" s="5">
        <f>YEAR(SalesData[[#This Row],[Order Date]])</f>
        <v>2026</v>
      </c>
      <c r="D2127" s="6" t="str">
        <f>"Q"&amp;ROUNDUP(MONTH(SalesData[[#This Row],[Order Date]])/3,0)</f>
        <v>Q2</v>
      </c>
      <c r="E2127" s="7">
        <f>MONTH(SalesData[[#This Row],[Order Date]])</f>
        <v>6</v>
      </c>
      <c r="F2127" s="6" t="str">
        <f>TEXT(SalesData[[#This Row],[Order Date]],"mmm")</f>
        <v>Jun</v>
      </c>
      <c r="G2127" s="8" t="s">
        <v>28</v>
      </c>
      <c r="H2127" s="8" t="s">
        <v>29</v>
      </c>
      <c r="I2127" s="8" t="s">
        <v>45</v>
      </c>
      <c r="J2127" s="8" t="s">
        <v>36</v>
      </c>
      <c r="K2127" s="8" t="s">
        <v>51</v>
      </c>
      <c r="L2127" s="8" t="s">
        <v>95</v>
      </c>
      <c r="M2127" s="7">
        <v>8</v>
      </c>
      <c r="N2127" s="2">
        <v>82.47</v>
      </c>
      <c r="O2127" s="9">
        <v>0.15</v>
      </c>
      <c r="P2127" s="2">
        <v>42.58</v>
      </c>
      <c r="Q2127" s="2">
        <f t="shared" si="132"/>
        <v>560.79599999999994</v>
      </c>
      <c r="R2127" s="2">
        <f t="shared" si="133"/>
        <v>340.64</v>
      </c>
      <c r="S2127" s="2">
        <f t="shared" si="134"/>
        <v>220.15599999999995</v>
      </c>
      <c r="T2127" s="6">
        <f t="shared" si="135"/>
        <v>0.39257769313618496</v>
      </c>
    </row>
    <row r="2128" spans="1:20" ht="15.6" x14ac:dyDescent="0.3">
      <c r="A2128" s="3" t="s">
        <v>2197</v>
      </c>
      <c r="B2128" s="4">
        <v>46036</v>
      </c>
      <c r="C2128" s="5">
        <f>YEAR(SalesData[[#This Row],[Order Date]])</f>
        <v>2026</v>
      </c>
      <c r="D2128" s="6" t="str">
        <f>"Q"&amp;ROUNDUP(MONTH(SalesData[[#This Row],[Order Date]])/3,0)</f>
        <v>Q1</v>
      </c>
      <c r="E2128" s="7">
        <f>MONTH(SalesData[[#This Row],[Order Date]])</f>
        <v>1</v>
      </c>
      <c r="F2128" s="6" t="str">
        <f>TEXT(SalesData[[#This Row],[Order Date]],"mmm")</f>
        <v>Jan</v>
      </c>
      <c r="G2128" s="8" t="s">
        <v>21</v>
      </c>
      <c r="H2128" s="8" t="s">
        <v>42</v>
      </c>
      <c r="I2128" s="8" t="s">
        <v>23</v>
      </c>
      <c r="J2128" s="8" t="s">
        <v>36</v>
      </c>
      <c r="K2128" s="8" t="s">
        <v>98</v>
      </c>
      <c r="L2128" s="8" t="s">
        <v>131</v>
      </c>
      <c r="M2128" s="7">
        <v>2</v>
      </c>
      <c r="N2128" s="2">
        <v>40.450000000000003</v>
      </c>
      <c r="O2128" s="9">
        <v>0.05</v>
      </c>
      <c r="P2128" s="2">
        <v>15.14</v>
      </c>
      <c r="Q2128" s="2">
        <f t="shared" si="132"/>
        <v>76.855000000000004</v>
      </c>
      <c r="R2128" s="2">
        <f t="shared" si="133"/>
        <v>30.28</v>
      </c>
      <c r="S2128" s="2">
        <f t="shared" si="134"/>
        <v>46.575000000000003</v>
      </c>
      <c r="T2128" s="6">
        <f t="shared" si="135"/>
        <v>0.60601132001821612</v>
      </c>
    </row>
    <row r="2129" spans="1:20" ht="15.6" x14ac:dyDescent="0.3">
      <c r="A2129" s="3" t="s">
        <v>2198</v>
      </c>
      <c r="B2129" s="4">
        <v>46031</v>
      </c>
      <c r="C2129" s="5">
        <f>YEAR(SalesData[[#This Row],[Order Date]])</f>
        <v>2026</v>
      </c>
      <c r="D2129" s="6" t="str">
        <f>"Q"&amp;ROUNDUP(MONTH(SalesData[[#This Row],[Order Date]])/3,0)</f>
        <v>Q1</v>
      </c>
      <c r="E2129" s="7">
        <f>MONTH(SalesData[[#This Row],[Order Date]])</f>
        <v>1</v>
      </c>
      <c r="F2129" s="6" t="str">
        <f>TEXT(SalesData[[#This Row],[Order Date]],"mmm")</f>
        <v>Jan</v>
      </c>
      <c r="G2129" s="8" t="s">
        <v>54</v>
      </c>
      <c r="H2129" s="8" t="s">
        <v>112</v>
      </c>
      <c r="I2129" s="8" t="s">
        <v>48</v>
      </c>
      <c r="J2129" s="8" t="s">
        <v>24</v>
      </c>
      <c r="K2129" s="8" t="s">
        <v>98</v>
      </c>
      <c r="L2129" s="8" t="s">
        <v>122</v>
      </c>
      <c r="M2129" s="7">
        <v>2</v>
      </c>
      <c r="N2129" s="2">
        <v>36.72</v>
      </c>
      <c r="O2129" s="9">
        <v>0.05</v>
      </c>
      <c r="P2129" s="2">
        <v>14.15</v>
      </c>
      <c r="Q2129" s="2">
        <f t="shared" si="132"/>
        <v>69.768000000000001</v>
      </c>
      <c r="R2129" s="2">
        <f t="shared" si="133"/>
        <v>28.3</v>
      </c>
      <c r="S2129" s="2">
        <f t="shared" si="134"/>
        <v>41.468000000000004</v>
      </c>
      <c r="T2129" s="6">
        <f t="shared" si="135"/>
        <v>0.59436991170737308</v>
      </c>
    </row>
    <row r="2130" spans="1:20" ht="15.6" x14ac:dyDescent="0.3">
      <c r="A2130" s="3" t="s">
        <v>2199</v>
      </c>
      <c r="B2130" s="4">
        <v>46300</v>
      </c>
      <c r="C2130" s="5">
        <f>YEAR(SalesData[[#This Row],[Order Date]])</f>
        <v>2026</v>
      </c>
      <c r="D2130" s="6" t="str">
        <f>"Q"&amp;ROUNDUP(MONTH(SalesData[[#This Row],[Order Date]])/3,0)</f>
        <v>Q4</v>
      </c>
      <c r="E2130" s="7">
        <f>MONTH(SalesData[[#This Row],[Order Date]])</f>
        <v>10</v>
      </c>
      <c r="F2130" s="6" t="str">
        <f>TEXT(SalesData[[#This Row],[Order Date]],"mmm")</f>
        <v>Oct</v>
      </c>
      <c r="G2130" s="8" t="s">
        <v>28</v>
      </c>
      <c r="H2130" s="8" t="s">
        <v>29</v>
      </c>
      <c r="I2130" s="8" t="s">
        <v>23</v>
      </c>
      <c r="J2130" s="8" t="s">
        <v>31</v>
      </c>
      <c r="K2130" s="8" t="s">
        <v>39</v>
      </c>
      <c r="L2130" s="8" t="s">
        <v>67</v>
      </c>
      <c r="M2130" s="7">
        <v>1</v>
      </c>
      <c r="N2130" s="2">
        <v>125.88</v>
      </c>
      <c r="O2130" s="9">
        <v>0</v>
      </c>
      <c r="P2130" s="2">
        <v>62.46</v>
      </c>
      <c r="Q2130" s="2">
        <f t="shared" si="132"/>
        <v>125.88</v>
      </c>
      <c r="R2130" s="2">
        <f t="shared" si="133"/>
        <v>62.46</v>
      </c>
      <c r="S2130" s="2">
        <f t="shared" si="134"/>
        <v>63.419999999999995</v>
      </c>
      <c r="T2130" s="6">
        <f t="shared" si="135"/>
        <v>0.50381315538608196</v>
      </c>
    </row>
    <row r="2131" spans="1:20" ht="15.6" x14ac:dyDescent="0.3">
      <c r="A2131" s="3" t="s">
        <v>2200</v>
      </c>
      <c r="B2131" s="4">
        <v>46149</v>
      </c>
      <c r="C2131" s="5">
        <f>YEAR(SalesData[[#This Row],[Order Date]])</f>
        <v>2026</v>
      </c>
      <c r="D2131" s="6" t="str">
        <f>"Q"&amp;ROUNDUP(MONTH(SalesData[[#This Row],[Order Date]])/3,0)</f>
        <v>Q2</v>
      </c>
      <c r="E2131" s="7">
        <f>MONTH(SalesData[[#This Row],[Order Date]])</f>
        <v>5</v>
      </c>
      <c r="F2131" s="6" t="str">
        <f>TEXT(SalesData[[#This Row],[Order Date]],"mmm")</f>
        <v>May</v>
      </c>
      <c r="G2131" s="8" t="s">
        <v>21</v>
      </c>
      <c r="H2131" s="8" t="s">
        <v>42</v>
      </c>
      <c r="I2131" s="8" t="s">
        <v>23</v>
      </c>
      <c r="J2131" s="8" t="s">
        <v>24</v>
      </c>
      <c r="K2131" s="8" t="s">
        <v>39</v>
      </c>
      <c r="L2131" s="8" t="s">
        <v>106</v>
      </c>
      <c r="M2131" s="7">
        <v>1</v>
      </c>
      <c r="N2131" s="2">
        <v>79.89</v>
      </c>
      <c r="O2131" s="9">
        <v>0</v>
      </c>
      <c r="P2131" s="2">
        <v>39.549999999999997</v>
      </c>
      <c r="Q2131" s="2">
        <f t="shared" si="132"/>
        <v>79.89</v>
      </c>
      <c r="R2131" s="2">
        <f t="shared" si="133"/>
        <v>39.549999999999997</v>
      </c>
      <c r="S2131" s="2">
        <f t="shared" si="134"/>
        <v>40.340000000000003</v>
      </c>
      <c r="T2131" s="6">
        <f t="shared" si="135"/>
        <v>0.50494429841031419</v>
      </c>
    </row>
    <row r="2132" spans="1:20" ht="15.6" x14ac:dyDescent="0.3">
      <c r="A2132" s="3" t="s">
        <v>2201</v>
      </c>
      <c r="B2132" s="4">
        <v>46088</v>
      </c>
      <c r="C2132" s="5">
        <f>YEAR(SalesData[[#This Row],[Order Date]])</f>
        <v>2026</v>
      </c>
      <c r="D2132" s="6" t="str">
        <f>"Q"&amp;ROUNDUP(MONTH(SalesData[[#This Row],[Order Date]])/3,0)</f>
        <v>Q1</v>
      </c>
      <c r="E2132" s="7">
        <f>MONTH(SalesData[[#This Row],[Order Date]])</f>
        <v>3</v>
      </c>
      <c r="F2132" s="6" t="str">
        <f>TEXT(SalesData[[#This Row],[Order Date]],"mmm")</f>
        <v>Mar</v>
      </c>
      <c r="G2132" s="8" t="s">
        <v>54</v>
      </c>
      <c r="H2132" s="8" t="s">
        <v>92</v>
      </c>
      <c r="I2132" s="8" t="s">
        <v>23</v>
      </c>
      <c r="J2132" s="8" t="s">
        <v>31</v>
      </c>
      <c r="K2132" s="8" t="s">
        <v>98</v>
      </c>
      <c r="L2132" s="8" t="s">
        <v>131</v>
      </c>
      <c r="M2132" s="7">
        <v>2</v>
      </c>
      <c r="N2132" s="2">
        <v>40.020000000000003</v>
      </c>
      <c r="O2132" s="9">
        <v>0</v>
      </c>
      <c r="P2132" s="2">
        <v>14.38</v>
      </c>
      <c r="Q2132" s="2">
        <f t="shared" si="132"/>
        <v>80.040000000000006</v>
      </c>
      <c r="R2132" s="2">
        <f t="shared" si="133"/>
        <v>28.76</v>
      </c>
      <c r="S2132" s="2">
        <f t="shared" si="134"/>
        <v>51.28</v>
      </c>
      <c r="T2132" s="6">
        <f t="shared" si="135"/>
        <v>0.64067966016991496</v>
      </c>
    </row>
    <row r="2133" spans="1:20" ht="15.6" x14ac:dyDescent="0.3">
      <c r="A2133" s="3" t="s">
        <v>2202</v>
      </c>
      <c r="B2133" s="4">
        <v>46222</v>
      </c>
      <c r="C2133" s="5">
        <f>YEAR(SalesData[[#This Row],[Order Date]])</f>
        <v>2026</v>
      </c>
      <c r="D2133" s="6" t="str">
        <f>"Q"&amp;ROUNDUP(MONTH(SalesData[[#This Row],[Order Date]])/3,0)</f>
        <v>Q3</v>
      </c>
      <c r="E2133" s="7">
        <f>MONTH(SalesData[[#This Row],[Order Date]])</f>
        <v>7</v>
      </c>
      <c r="F2133" s="6" t="str">
        <f>TEXT(SalesData[[#This Row],[Order Date]],"mmm")</f>
        <v>Jul</v>
      </c>
      <c r="G2133" s="8" t="s">
        <v>28</v>
      </c>
      <c r="H2133" s="8" t="s">
        <v>29</v>
      </c>
      <c r="I2133" s="8" t="s">
        <v>23</v>
      </c>
      <c r="J2133" s="8" t="s">
        <v>31</v>
      </c>
      <c r="K2133" s="8" t="s">
        <v>39</v>
      </c>
      <c r="L2133" s="8" t="s">
        <v>40</v>
      </c>
      <c r="M2133" s="7">
        <v>1</v>
      </c>
      <c r="N2133" s="2">
        <v>197.29</v>
      </c>
      <c r="O2133" s="9">
        <v>0.1</v>
      </c>
      <c r="P2133" s="2">
        <v>104.7</v>
      </c>
      <c r="Q2133" s="2">
        <f t="shared" si="132"/>
        <v>177.56100000000001</v>
      </c>
      <c r="R2133" s="2">
        <f t="shared" si="133"/>
        <v>104.7</v>
      </c>
      <c r="S2133" s="2">
        <f t="shared" si="134"/>
        <v>72.861000000000004</v>
      </c>
      <c r="T2133" s="6">
        <f t="shared" si="135"/>
        <v>0.4103434875901803</v>
      </c>
    </row>
    <row r="2134" spans="1:20" ht="15.6" x14ac:dyDescent="0.3">
      <c r="A2134" s="3" t="s">
        <v>2203</v>
      </c>
      <c r="B2134" s="4">
        <v>46186</v>
      </c>
      <c r="C2134" s="5">
        <f>YEAR(SalesData[[#This Row],[Order Date]])</f>
        <v>2026</v>
      </c>
      <c r="D2134" s="6" t="str">
        <f>"Q"&amp;ROUNDUP(MONTH(SalesData[[#This Row],[Order Date]])/3,0)</f>
        <v>Q2</v>
      </c>
      <c r="E2134" s="7">
        <f>MONTH(SalesData[[#This Row],[Order Date]])</f>
        <v>6</v>
      </c>
      <c r="F2134" s="6" t="str">
        <f>TEXT(SalesData[[#This Row],[Order Date]],"mmm")</f>
        <v>Jun</v>
      </c>
      <c r="G2134" s="8" t="s">
        <v>21</v>
      </c>
      <c r="H2134" s="8" t="s">
        <v>42</v>
      </c>
      <c r="I2134" s="8" t="s">
        <v>23</v>
      </c>
      <c r="J2134" s="8" t="s">
        <v>36</v>
      </c>
      <c r="K2134" s="8" t="s">
        <v>98</v>
      </c>
      <c r="L2134" s="8" t="s">
        <v>122</v>
      </c>
      <c r="M2134" s="7">
        <v>1</v>
      </c>
      <c r="N2134" s="2">
        <v>35.78</v>
      </c>
      <c r="O2134" s="9">
        <v>0</v>
      </c>
      <c r="P2134" s="2">
        <v>14</v>
      </c>
      <c r="Q2134" s="2">
        <f t="shared" si="132"/>
        <v>35.78</v>
      </c>
      <c r="R2134" s="2">
        <f t="shared" si="133"/>
        <v>14</v>
      </c>
      <c r="S2134" s="2">
        <f t="shared" si="134"/>
        <v>21.78</v>
      </c>
      <c r="T2134" s="6">
        <f t="shared" si="135"/>
        <v>0.60871995528228062</v>
      </c>
    </row>
    <row r="2135" spans="1:20" ht="15.6" x14ac:dyDescent="0.3">
      <c r="A2135" s="3" t="s">
        <v>2204</v>
      </c>
      <c r="B2135" s="4">
        <v>46329</v>
      </c>
      <c r="C2135" s="5">
        <f>YEAR(SalesData[[#This Row],[Order Date]])</f>
        <v>2026</v>
      </c>
      <c r="D2135" s="6" t="str">
        <f>"Q"&amp;ROUNDUP(MONTH(SalesData[[#This Row],[Order Date]])/3,0)</f>
        <v>Q4</v>
      </c>
      <c r="E2135" s="7">
        <f>MONTH(SalesData[[#This Row],[Order Date]])</f>
        <v>11</v>
      </c>
      <c r="F2135" s="6" t="str">
        <f>TEXT(SalesData[[#This Row],[Order Date]],"mmm")</f>
        <v>Nov</v>
      </c>
      <c r="G2135" s="8" t="s">
        <v>28</v>
      </c>
      <c r="H2135" s="8" t="s">
        <v>29</v>
      </c>
      <c r="I2135" s="8" t="s">
        <v>45</v>
      </c>
      <c r="J2135" s="8" t="s">
        <v>36</v>
      </c>
      <c r="K2135" s="8" t="s">
        <v>98</v>
      </c>
      <c r="L2135" s="8" t="s">
        <v>131</v>
      </c>
      <c r="M2135" s="7">
        <v>10</v>
      </c>
      <c r="N2135" s="2">
        <v>39.869999999999997</v>
      </c>
      <c r="O2135" s="9">
        <v>0.15</v>
      </c>
      <c r="P2135" s="2">
        <v>14.31</v>
      </c>
      <c r="Q2135" s="2">
        <f t="shared" si="132"/>
        <v>338.89499999999998</v>
      </c>
      <c r="R2135" s="2">
        <f t="shared" si="133"/>
        <v>143.1</v>
      </c>
      <c r="S2135" s="2">
        <f t="shared" si="134"/>
        <v>195.79499999999999</v>
      </c>
      <c r="T2135" s="6">
        <f t="shared" si="135"/>
        <v>0.57774531934670026</v>
      </c>
    </row>
    <row r="2136" spans="1:20" ht="15.6" x14ac:dyDescent="0.3">
      <c r="A2136" s="3" t="s">
        <v>2205</v>
      </c>
      <c r="B2136" s="4">
        <v>46379</v>
      </c>
      <c r="C2136" s="5">
        <f>YEAR(SalesData[[#This Row],[Order Date]])</f>
        <v>2026</v>
      </c>
      <c r="D2136" s="6" t="str">
        <f>"Q"&amp;ROUNDUP(MONTH(SalesData[[#This Row],[Order Date]])/3,0)</f>
        <v>Q4</v>
      </c>
      <c r="E2136" s="7">
        <f>MONTH(SalesData[[#This Row],[Order Date]])</f>
        <v>12</v>
      </c>
      <c r="F2136" s="6" t="str">
        <f>TEXT(SalesData[[#This Row],[Order Date]],"mmm")</f>
        <v>Dec</v>
      </c>
      <c r="G2136" s="8" t="s">
        <v>28</v>
      </c>
      <c r="H2136" s="8" t="s">
        <v>29</v>
      </c>
      <c r="I2136" s="8" t="s">
        <v>23</v>
      </c>
      <c r="J2136" s="8" t="s">
        <v>31</v>
      </c>
      <c r="K2136" s="8" t="s">
        <v>25</v>
      </c>
      <c r="L2136" s="8" t="s">
        <v>26</v>
      </c>
      <c r="M2136" s="7">
        <v>1</v>
      </c>
      <c r="N2136" s="2">
        <v>157.58000000000001</v>
      </c>
      <c r="O2136" s="9">
        <v>0.1</v>
      </c>
      <c r="P2136" s="2">
        <v>80.37</v>
      </c>
      <c r="Q2136" s="2">
        <f t="shared" si="132"/>
        <v>141.822</v>
      </c>
      <c r="R2136" s="2">
        <f t="shared" si="133"/>
        <v>80.37</v>
      </c>
      <c r="S2136" s="2">
        <f t="shared" si="134"/>
        <v>61.451999999999998</v>
      </c>
      <c r="T2136" s="6">
        <f t="shared" si="135"/>
        <v>0.43330371874603374</v>
      </c>
    </row>
    <row r="2137" spans="1:20" ht="15.6" x14ac:dyDescent="0.3">
      <c r="A2137" s="3" t="s">
        <v>2206</v>
      </c>
      <c r="B2137" s="4">
        <v>46198</v>
      </c>
      <c r="C2137" s="5">
        <f>YEAR(SalesData[[#This Row],[Order Date]])</f>
        <v>2026</v>
      </c>
      <c r="D2137" s="6" t="str">
        <f>"Q"&amp;ROUNDUP(MONTH(SalesData[[#This Row],[Order Date]])/3,0)</f>
        <v>Q2</v>
      </c>
      <c r="E2137" s="7">
        <f>MONTH(SalesData[[#This Row],[Order Date]])</f>
        <v>6</v>
      </c>
      <c r="F2137" s="6" t="str">
        <f>TEXT(SalesData[[#This Row],[Order Date]],"mmm")</f>
        <v>Jun</v>
      </c>
      <c r="G2137" s="8" t="s">
        <v>54</v>
      </c>
      <c r="H2137" s="8" t="s">
        <v>55</v>
      </c>
      <c r="I2137" s="8" t="s">
        <v>23</v>
      </c>
      <c r="J2137" s="8" t="s">
        <v>36</v>
      </c>
      <c r="K2137" s="8" t="s">
        <v>32</v>
      </c>
      <c r="L2137" s="8" t="s">
        <v>65</v>
      </c>
      <c r="M2137" s="7">
        <v>3</v>
      </c>
      <c r="N2137" s="2">
        <v>46.29</v>
      </c>
      <c r="O2137" s="9">
        <v>0</v>
      </c>
      <c r="P2137" s="2">
        <v>18.309999999999999</v>
      </c>
      <c r="Q2137" s="2">
        <f t="shared" si="132"/>
        <v>138.87</v>
      </c>
      <c r="R2137" s="2">
        <f t="shared" si="133"/>
        <v>54.929999999999993</v>
      </c>
      <c r="S2137" s="2">
        <f t="shared" si="134"/>
        <v>83.940000000000012</v>
      </c>
      <c r="T2137" s="6">
        <f t="shared" si="135"/>
        <v>0.60445020522791104</v>
      </c>
    </row>
    <row r="2138" spans="1:20" ht="15.6" x14ac:dyDescent="0.3">
      <c r="A2138" s="3" t="s">
        <v>2207</v>
      </c>
      <c r="B2138" s="4">
        <v>46369</v>
      </c>
      <c r="C2138" s="5">
        <f>YEAR(SalesData[[#This Row],[Order Date]])</f>
        <v>2026</v>
      </c>
      <c r="D2138" s="6" t="str">
        <f>"Q"&amp;ROUNDUP(MONTH(SalesData[[#This Row],[Order Date]])/3,0)</f>
        <v>Q4</v>
      </c>
      <c r="E2138" s="7">
        <f>MONTH(SalesData[[#This Row],[Order Date]])</f>
        <v>12</v>
      </c>
      <c r="F2138" s="6" t="str">
        <f>TEXT(SalesData[[#This Row],[Order Date]],"mmm")</f>
        <v>Dec</v>
      </c>
      <c r="G2138" s="8" t="s">
        <v>28</v>
      </c>
      <c r="H2138" s="8" t="s">
        <v>29</v>
      </c>
      <c r="I2138" s="8" t="s">
        <v>30</v>
      </c>
      <c r="J2138" s="8" t="s">
        <v>24</v>
      </c>
      <c r="K2138" s="8" t="s">
        <v>25</v>
      </c>
      <c r="L2138" s="8" t="s">
        <v>49</v>
      </c>
      <c r="M2138" s="7">
        <v>3</v>
      </c>
      <c r="N2138" s="2">
        <v>73.040000000000006</v>
      </c>
      <c r="O2138" s="9">
        <v>0.1</v>
      </c>
      <c r="P2138" s="2">
        <v>31.78</v>
      </c>
      <c r="Q2138" s="2">
        <f t="shared" si="132"/>
        <v>197.208</v>
      </c>
      <c r="R2138" s="2">
        <f t="shared" si="133"/>
        <v>95.34</v>
      </c>
      <c r="S2138" s="2">
        <f t="shared" si="134"/>
        <v>101.86799999999999</v>
      </c>
      <c r="T2138" s="6">
        <f t="shared" si="135"/>
        <v>0.51655105269563095</v>
      </c>
    </row>
    <row r="2139" spans="1:20" ht="15.6" x14ac:dyDescent="0.3">
      <c r="A2139" s="3" t="s">
        <v>2208</v>
      </c>
      <c r="B2139" s="4">
        <v>46350</v>
      </c>
      <c r="C2139" s="5">
        <f>YEAR(SalesData[[#This Row],[Order Date]])</f>
        <v>2026</v>
      </c>
      <c r="D2139" s="6" t="str">
        <f>"Q"&amp;ROUNDUP(MONTH(SalesData[[#This Row],[Order Date]])/3,0)</f>
        <v>Q4</v>
      </c>
      <c r="E2139" s="7">
        <f>MONTH(SalesData[[#This Row],[Order Date]])</f>
        <v>11</v>
      </c>
      <c r="F2139" s="6" t="str">
        <f>TEXT(SalesData[[#This Row],[Order Date]],"mmm")</f>
        <v>Nov</v>
      </c>
      <c r="G2139" s="8" t="s">
        <v>61</v>
      </c>
      <c r="H2139" s="8" t="s">
        <v>105</v>
      </c>
      <c r="I2139" s="8" t="s">
        <v>23</v>
      </c>
      <c r="J2139" s="8" t="s">
        <v>24</v>
      </c>
      <c r="K2139" s="8" t="s">
        <v>51</v>
      </c>
      <c r="L2139" s="8" t="s">
        <v>72</v>
      </c>
      <c r="M2139" s="7">
        <v>1</v>
      </c>
      <c r="N2139" s="2">
        <v>39.85</v>
      </c>
      <c r="O2139" s="9">
        <v>0</v>
      </c>
      <c r="P2139" s="2">
        <v>16.3</v>
      </c>
      <c r="Q2139" s="2">
        <f t="shared" si="132"/>
        <v>39.85</v>
      </c>
      <c r="R2139" s="2">
        <f t="shared" si="133"/>
        <v>16.3</v>
      </c>
      <c r="S2139" s="2">
        <f t="shared" si="134"/>
        <v>23.55</v>
      </c>
      <c r="T2139" s="6">
        <f t="shared" si="135"/>
        <v>0.59096612296110418</v>
      </c>
    </row>
    <row r="2140" spans="1:20" ht="15.6" x14ac:dyDescent="0.3">
      <c r="A2140" s="3" t="s">
        <v>2209</v>
      </c>
      <c r="B2140" s="4">
        <v>46357</v>
      </c>
      <c r="C2140" s="5">
        <f>YEAR(SalesData[[#This Row],[Order Date]])</f>
        <v>2026</v>
      </c>
      <c r="D2140" s="6" t="str">
        <f>"Q"&amp;ROUNDUP(MONTH(SalesData[[#This Row],[Order Date]])/3,0)</f>
        <v>Q4</v>
      </c>
      <c r="E2140" s="7">
        <f>MONTH(SalesData[[#This Row],[Order Date]])</f>
        <v>12</v>
      </c>
      <c r="F2140" s="6" t="str">
        <f>TEXT(SalesData[[#This Row],[Order Date]],"mmm")</f>
        <v>Dec</v>
      </c>
      <c r="G2140" s="8" t="s">
        <v>54</v>
      </c>
      <c r="H2140" s="8" t="s">
        <v>82</v>
      </c>
      <c r="I2140" s="8" t="s">
        <v>23</v>
      </c>
      <c r="J2140" s="8" t="s">
        <v>24</v>
      </c>
      <c r="K2140" s="8" t="s">
        <v>51</v>
      </c>
      <c r="L2140" s="8" t="s">
        <v>72</v>
      </c>
      <c r="M2140" s="7">
        <v>1</v>
      </c>
      <c r="N2140" s="2">
        <v>39.479999999999997</v>
      </c>
      <c r="O2140" s="9">
        <v>0.05</v>
      </c>
      <c r="P2140" s="2">
        <v>16.78</v>
      </c>
      <c r="Q2140" s="2">
        <f t="shared" si="132"/>
        <v>37.505999999999993</v>
      </c>
      <c r="R2140" s="2">
        <f t="shared" si="133"/>
        <v>16.78</v>
      </c>
      <c r="S2140" s="2">
        <f t="shared" si="134"/>
        <v>20.725999999999992</v>
      </c>
      <c r="T2140" s="6">
        <f t="shared" si="135"/>
        <v>0.55260491654668575</v>
      </c>
    </row>
    <row r="2141" spans="1:20" ht="15.6" x14ac:dyDescent="0.3">
      <c r="A2141" s="3" t="s">
        <v>2210</v>
      </c>
      <c r="B2141" s="4">
        <v>46099</v>
      </c>
      <c r="C2141" s="5">
        <f>YEAR(SalesData[[#This Row],[Order Date]])</f>
        <v>2026</v>
      </c>
      <c r="D2141" s="6" t="str">
        <f>"Q"&amp;ROUNDUP(MONTH(SalesData[[#This Row],[Order Date]])/3,0)</f>
        <v>Q1</v>
      </c>
      <c r="E2141" s="7">
        <f>MONTH(SalesData[[#This Row],[Order Date]])</f>
        <v>3</v>
      </c>
      <c r="F2141" s="6" t="str">
        <f>TEXT(SalesData[[#This Row],[Order Date]],"mmm")</f>
        <v>Mar</v>
      </c>
      <c r="G2141" s="8" t="s">
        <v>28</v>
      </c>
      <c r="H2141" s="8" t="s">
        <v>86</v>
      </c>
      <c r="I2141" s="8" t="s">
        <v>23</v>
      </c>
      <c r="J2141" s="8" t="s">
        <v>24</v>
      </c>
      <c r="K2141" s="8" t="s">
        <v>98</v>
      </c>
      <c r="L2141" s="8" t="s">
        <v>103</v>
      </c>
      <c r="M2141" s="7">
        <v>1</v>
      </c>
      <c r="N2141" s="2">
        <v>51.16</v>
      </c>
      <c r="O2141" s="9">
        <v>0</v>
      </c>
      <c r="P2141" s="2">
        <v>22.39</v>
      </c>
      <c r="Q2141" s="2">
        <f t="shared" si="132"/>
        <v>51.16</v>
      </c>
      <c r="R2141" s="2">
        <f t="shared" si="133"/>
        <v>22.39</v>
      </c>
      <c r="S2141" s="2">
        <f t="shared" si="134"/>
        <v>28.769999999999996</v>
      </c>
      <c r="T2141" s="6">
        <f t="shared" si="135"/>
        <v>0.56235340109460508</v>
      </c>
    </row>
    <row r="2142" spans="1:20" ht="15.6" x14ac:dyDescent="0.3">
      <c r="A2142" s="3" t="s">
        <v>2211</v>
      </c>
      <c r="B2142" s="4">
        <v>46212</v>
      </c>
      <c r="C2142" s="5">
        <f>YEAR(SalesData[[#This Row],[Order Date]])</f>
        <v>2026</v>
      </c>
      <c r="D2142" s="6" t="str">
        <f>"Q"&amp;ROUNDUP(MONTH(SalesData[[#This Row],[Order Date]])/3,0)</f>
        <v>Q3</v>
      </c>
      <c r="E2142" s="7">
        <f>MONTH(SalesData[[#This Row],[Order Date]])</f>
        <v>7</v>
      </c>
      <c r="F2142" s="6" t="str">
        <f>TEXT(SalesData[[#This Row],[Order Date]],"mmm")</f>
        <v>Jul</v>
      </c>
      <c r="G2142" s="8" t="s">
        <v>21</v>
      </c>
      <c r="H2142" s="8" t="s">
        <v>42</v>
      </c>
      <c r="I2142" s="8" t="s">
        <v>30</v>
      </c>
      <c r="J2142" s="8" t="s">
        <v>31</v>
      </c>
      <c r="K2142" s="8" t="s">
        <v>25</v>
      </c>
      <c r="L2142" s="8" t="s">
        <v>49</v>
      </c>
      <c r="M2142" s="7">
        <v>2</v>
      </c>
      <c r="N2142" s="2">
        <v>71.069999999999993</v>
      </c>
      <c r="O2142" s="9">
        <v>0</v>
      </c>
      <c r="P2142" s="2">
        <v>31.57</v>
      </c>
      <c r="Q2142" s="2">
        <f t="shared" si="132"/>
        <v>142.13999999999999</v>
      </c>
      <c r="R2142" s="2">
        <f t="shared" si="133"/>
        <v>63.14</v>
      </c>
      <c r="S2142" s="2">
        <f t="shared" si="134"/>
        <v>78.999999999999986</v>
      </c>
      <c r="T2142" s="6">
        <f t="shared" si="135"/>
        <v>0.55579006613198245</v>
      </c>
    </row>
    <row r="2143" spans="1:20" ht="15.6" x14ac:dyDescent="0.3">
      <c r="A2143" s="3" t="s">
        <v>2212</v>
      </c>
      <c r="B2143" s="4">
        <v>46136</v>
      </c>
      <c r="C2143" s="5">
        <f>YEAR(SalesData[[#This Row],[Order Date]])</f>
        <v>2026</v>
      </c>
      <c r="D2143" s="6" t="str">
        <f>"Q"&amp;ROUNDUP(MONTH(SalesData[[#This Row],[Order Date]])/3,0)</f>
        <v>Q2</v>
      </c>
      <c r="E2143" s="7">
        <f>MONTH(SalesData[[#This Row],[Order Date]])</f>
        <v>4</v>
      </c>
      <c r="F2143" s="6" t="str">
        <f>TEXT(SalesData[[#This Row],[Order Date]],"mmm")</f>
        <v>Apr</v>
      </c>
      <c r="G2143" s="8" t="s">
        <v>28</v>
      </c>
      <c r="H2143" s="8" t="s">
        <v>86</v>
      </c>
      <c r="I2143" s="8" t="s">
        <v>23</v>
      </c>
      <c r="J2143" s="8" t="s">
        <v>36</v>
      </c>
      <c r="K2143" s="8" t="s">
        <v>32</v>
      </c>
      <c r="L2143" s="8" t="s">
        <v>65</v>
      </c>
      <c r="M2143" s="7">
        <v>1</v>
      </c>
      <c r="N2143" s="2">
        <v>47.25</v>
      </c>
      <c r="O2143" s="9">
        <v>0.1</v>
      </c>
      <c r="P2143" s="2">
        <v>18.25</v>
      </c>
      <c r="Q2143" s="2">
        <f t="shared" si="132"/>
        <v>42.524999999999999</v>
      </c>
      <c r="R2143" s="2">
        <f t="shared" si="133"/>
        <v>18.25</v>
      </c>
      <c r="S2143" s="2">
        <f t="shared" si="134"/>
        <v>24.274999999999999</v>
      </c>
      <c r="T2143" s="6">
        <f t="shared" si="135"/>
        <v>0.57084068195179305</v>
      </c>
    </row>
    <row r="2144" spans="1:20" ht="15.6" x14ac:dyDescent="0.3">
      <c r="A2144" s="3" t="s">
        <v>2213</v>
      </c>
      <c r="B2144" s="4">
        <v>46168</v>
      </c>
      <c r="C2144" s="5">
        <f>YEAR(SalesData[[#This Row],[Order Date]])</f>
        <v>2026</v>
      </c>
      <c r="D2144" s="6" t="str">
        <f>"Q"&amp;ROUNDUP(MONTH(SalesData[[#This Row],[Order Date]])/3,0)</f>
        <v>Q2</v>
      </c>
      <c r="E2144" s="7">
        <f>MONTH(SalesData[[#This Row],[Order Date]])</f>
        <v>5</v>
      </c>
      <c r="F2144" s="6" t="str">
        <f>TEXT(SalesData[[#This Row],[Order Date]],"mmm")</f>
        <v>May</v>
      </c>
      <c r="G2144" s="8" t="s">
        <v>61</v>
      </c>
      <c r="H2144" s="8" t="s">
        <v>105</v>
      </c>
      <c r="I2144" s="8" t="s">
        <v>30</v>
      </c>
      <c r="J2144" s="8" t="s">
        <v>24</v>
      </c>
      <c r="K2144" s="8" t="s">
        <v>25</v>
      </c>
      <c r="L2144" s="8" t="s">
        <v>70</v>
      </c>
      <c r="M2144" s="7">
        <v>4</v>
      </c>
      <c r="N2144" s="2">
        <v>140.66999999999999</v>
      </c>
      <c r="O2144" s="9">
        <v>0</v>
      </c>
      <c r="P2144" s="2">
        <v>80.72</v>
      </c>
      <c r="Q2144" s="2">
        <f t="shared" si="132"/>
        <v>562.67999999999995</v>
      </c>
      <c r="R2144" s="2">
        <f t="shared" si="133"/>
        <v>322.88</v>
      </c>
      <c r="S2144" s="2">
        <f t="shared" si="134"/>
        <v>239.79999999999995</v>
      </c>
      <c r="T2144" s="6">
        <f t="shared" si="135"/>
        <v>0.42617473519584842</v>
      </c>
    </row>
    <row r="2145" spans="1:20" ht="15.6" x14ac:dyDescent="0.3">
      <c r="A2145" s="3" t="s">
        <v>2214</v>
      </c>
      <c r="B2145" s="4">
        <v>46102</v>
      </c>
      <c r="C2145" s="5">
        <f>YEAR(SalesData[[#This Row],[Order Date]])</f>
        <v>2026</v>
      </c>
      <c r="D2145" s="6" t="str">
        <f>"Q"&amp;ROUNDUP(MONTH(SalesData[[#This Row],[Order Date]])/3,0)</f>
        <v>Q1</v>
      </c>
      <c r="E2145" s="7">
        <f>MONTH(SalesData[[#This Row],[Order Date]])</f>
        <v>3</v>
      </c>
      <c r="F2145" s="6" t="str">
        <f>TEXT(SalesData[[#This Row],[Order Date]],"mmm")</f>
        <v>Mar</v>
      </c>
      <c r="G2145" s="8" t="s">
        <v>54</v>
      </c>
      <c r="H2145" s="8" t="s">
        <v>57</v>
      </c>
      <c r="I2145" s="8" t="s">
        <v>45</v>
      </c>
      <c r="J2145" s="8" t="s">
        <v>36</v>
      </c>
      <c r="K2145" s="8" t="s">
        <v>51</v>
      </c>
      <c r="L2145" s="8" t="s">
        <v>52</v>
      </c>
      <c r="M2145" s="7">
        <v>6</v>
      </c>
      <c r="N2145" s="2">
        <v>51.07</v>
      </c>
      <c r="O2145" s="9">
        <v>0.1</v>
      </c>
      <c r="P2145" s="2">
        <v>22.68</v>
      </c>
      <c r="Q2145" s="2">
        <f t="shared" si="132"/>
        <v>275.77800000000002</v>
      </c>
      <c r="R2145" s="2">
        <f t="shared" si="133"/>
        <v>136.07999999999998</v>
      </c>
      <c r="S2145" s="2">
        <f t="shared" si="134"/>
        <v>139.69800000000004</v>
      </c>
      <c r="T2145" s="6">
        <f t="shared" si="135"/>
        <v>0.50655962404542798</v>
      </c>
    </row>
    <row r="2146" spans="1:20" ht="15.6" x14ac:dyDescent="0.3">
      <c r="A2146" s="3" t="s">
        <v>2215</v>
      </c>
      <c r="B2146" s="4">
        <v>46218</v>
      </c>
      <c r="C2146" s="5">
        <f>YEAR(SalesData[[#This Row],[Order Date]])</f>
        <v>2026</v>
      </c>
      <c r="D2146" s="6" t="str">
        <f>"Q"&amp;ROUNDUP(MONTH(SalesData[[#This Row],[Order Date]])/3,0)</f>
        <v>Q3</v>
      </c>
      <c r="E2146" s="7">
        <f>MONTH(SalesData[[#This Row],[Order Date]])</f>
        <v>7</v>
      </c>
      <c r="F2146" s="6" t="str">
        <f>TEXT(SalesData[[#This Row],[Order Date]],"mmm")</f>
        <v>Jul</v>
      </c>
      <c r="G2146" s="8" t="s">
        <v>54</v>
      </c>
      <c r="H2146" s="8" t="s">
        <v>112</v>
      </c>
      <c r="I2146" s="8" t="s">
        <v>23</v>
      </c>
      <c r="J2146" s="8" t="s">
        <v>24</v>
      </c>
      <c r="K2146" s="8" t="s">
        <v>32</v>
      </c>
      <c r="L2146" s="8" t="s">
        <v>65</v>
      </c>
      <c r="M2146" s="7">
        <v>1</v>
      </c>
      <c r="N2146" s="2">
        <v>46.53</v>
      </c>
      <c r="O2146" s="9">
        <v>0</v>
      </c>
      <c r="P2146" s="2">
        <v>18.829999999999998</v>
      </c>
      <c r="Q2146" s="2">
        <f t="shared" si="132"/>
        <v>46.53</v>
      </c>
      <c r="R2146" s="2">
        <f t="shared" si="133"/>
        <v>18.829999999999998</v>
      </c>
      <c r="S2146" s="2">
        <f t="shared" si="134"/>
        <v>27.700000000000003</v>
      </c>
      <c r="T2146" s="6">
        <f t="shared" si="135"/>
        <v>0.59531485063399958</v>
      </c>
    </row>
    <row r="2147" spans="1:20" ht="15.6" x14ac:dyDescent="0.3">
      <c r="A2147" s="3" t="s">
        <v>2216</v>
      </c>
      <c r="B2147" s="4">
        <v>46263</v>
      </c>
      <c r="C2147" s="5">
        <f>YEAR(SalesData[[#This Row],[Order Date]])</f>
        <v>2026</v>
      </c>
      <c r="D2147" s="6" t="str">
        <f>"Q"&amp;ROUNDUP(MONTH(SalesData[[#This Row],[Order Date]])/3,0)</f>
        <v>Q3</v>
      </c>
      <c r="E2147" s="7">
        <f>MONTH(SalesData[[#This Row],[Order Date]])</f>
        <v>8</v>
      </c>
      <c r="F2147" s="6" t="str">
        <f>TEXT(SalesData[[#This Row],[Order Date]],"mmm")</f>
        <v>Aug</v>
      </c>
      <c r="G2147" s="8" t="s">
        <v>61</v>
      </c>
      <c r="H2147" s="8" t="s">
        <v>76</v>
      </c>
      <c r="I2147" s="8" t="s">
        <v>30</v>
      </c>
      <c r="J2147" s="8" t="s">
        <v>24</v>
      </c>
      <c r="K2147" s="8" t="s">
        <v>25</v>
      </c>
      <c r="L2147" s="8" t="s">
        <v>26</v>
      </c>
      <c r="M2147" s="7">
        <v>2</v>
      </c>
      <c r="N2147" s="2">
        <v>153.63999999999999</v>
      </c>
      <c r="O2147" s="9">
        <v>0.05</v>
      </c>
      <c r="P2147" s="2">
        <v>77.709999999999994</v>
      </c>
      <c r="Q2147" s="2">
        <f t="shared" si="132"/>
        <v>291.91599999999994</v>
      </c>
      <c r="R2147" s="2">
        <f t="shared" si="133"/>
        <v>155.41999999999999</v>
      </c>
      <c r="S2147" s="2">
        <f t="shared" si="134"/>
        <v>136.49599999999995</v>
      </c>
      <c r="T2147" s="6">
        <f t="shared" si="135"/>
        <v>0.46758656599843784</v>
      </c>
    </row>
    <row r="2148" spans="1:20" ht="15.6" x14ac:dyDescent="0.3">
      <c r="A2148" s="3" t="s">
        <v>2217</v>
      </c>
      <c r="B2148" s="4">
        <v>46239</v>
      </c>
      <c r="C2148" s="5">
        <f>YEAR(SalesData[[#This Row],[Order Date]])</f>
        <v>2026</v>
      </c>
      <c r="D2148" s="6" t="str">
        <f>"Q"&amp;ROUNDUP(MONTH(SalesData[[#This Row],[Order Date]])/3,0)</f>
        <v>Q3</v>
      </c>
      <c r="E2148" s="7">
        <f>MONTH(SalesData[[#This Row],[Order Date]])</f>
        <v>8</v>
      </c>
      <c r="F2148" s="6" t="str">
        <f>TEXT(SalesData[[#This Row],[Order Date]],"mmm")</f>
        <v>Aug</v>
      </c>
      <c r="G2148" s="8" t="s">
        <v>54</v>
      </c>
      <c r="H2148" s="8" t="s">
        <v>57</v>
      </c>
      <c r="I2148" s="8" t="s">
        <v>48</v>
      </c>
      <c r="J2148" s="8" t="s">
        <v>31</v>
      </c>
      <c r="K2148" s="8" t="s">
        <v>25</v>
      </c>
      <c r="L2148" s="8" t="s">
        <v>70</v>
      </c>
      <c r="M2148" s="7">
        <v>1</v>
      </c>
      <c r="N2148" s="2">
        <v>146.55000000000001</v>
      </c>
      <c r="O2148" s="9">
        <v>0</v>
      </c>
      <c r="P2148" s="2">
        <v>78.8</v>
      </c>
      <c r="Q2148" s="2">
        <f t="shared" si="132"/>
        <v>146.55000000000001</v>
      </c>
      <c r="R2148" s="2">
        <f t="shared" si="133"/>
        <v>78.8</v>
      </c>
      <c r="S2148" s="2">
        <f t="shared" si="134"/>
        <v>67.750000000000014</v>
      </c>
      <c r="T2148" s="6">
        <f t="shared" si="135"/>
        <v>0.46229955646537024</v>
      </c>
    </row>
    <row r="2149" spans="1:20" ht="15.6" x14ac:dyDescent="0.3">
      <c r="A2149" s="3" t="s">
        <v>2218</v>
      </c>
      <c r="B2149" s="4">
        <v>46343</v>
      </c>
      <c r="C2149" s="5">
        <f>YEAR(SalesData[[#This Row],[Order Date]])</f>
        <v>2026</v>
      </c>
      <c r="D2149" s="6" t="str">
        <f>"Q"&amp;ROUNDUP(MONTH(SalesData[[#This Row],[Order Date]])/3,0)</f>
        <v>Q4</v>
      </c>
      <c r="E2149" s="7">
        <f>MONTH(SalesData[[#This Row],[Order Date]])</f>
        <v>11</v>
      </c>
      <c r="F2149" s="6" t="str">
        <f>TEXT(SalesData[[#This Row],[Order Date]],"mmm")</f>
        <v>Nov</v>
      </c>
      <c r="G2149" s="8" t="s">
        <v>54</v>
      </c>
      <c r="H2149" s="8" t="s">
        <v>57</v>
      </c>
      <c r="I2149" s="8" t="s">
        <v>30</v>
      </c>
      <c r="J2149" s="8" t="s">
        <v>36</v>
      </c>
      <c r="K2149" s="8" t="s">
        <v>51</v>
      </c>
      <c r="L2149" s="8" t="s">
        <v>95</v>
      </c>
      <c r="M2149" s="7">
        <v>1</v>
      </c>
      <c r="N2149" s="2">
        <v>80.959999999999994</v>
      </c>
      <c r="O2149" s="9">
        <v>0.1</v>
      </c>
      <c r="P2149" s="2">
        <v>43.86</v>
      </c>
      <c r="Q2149" s="2">
        <f t="shared" si="132"/>
        <v>72.86399999999999</v>
      </c>
      <c r="R2149" s="2">
        <f t="shared" si="133"/>
        <v>43.86</v>
      </c>
      <c r="S2149" s="2">
        <f t="shared" si="134"/>
        <v>29.003999999999991</v>
      </c>
      <c r="T2149" s="6">
        <f t="shared" si="135"/>
        <v>0.39805665349143604</v>
      </c>
    </row>
    <row r="2150" spans="1:20" ht="15.6" x14ac:dyDescent="0.3">
      <c r="A2150" s="3" t="s">
        <v>2219</v>
      </c>
      <c r="B2150" s="4">
        <v>46153</v>
      </c>
      <c r="C2150" s="5">
        <f>YEAR(SalesData[[#This Row],[Order Date]])</f>
        <v>2026</v>
      </c>
      <c r="D2150" s="6" t="str">
        <f>"Q"&amp;ROUNDUP(MONTH(SalesData[[#This Row],[Order Date]])/3,0)</f>
        <v>Q2</v>
      </c>
      <c r="E2150" s="7">
        <f>MONTH(SalesData[[#This Row],[Order Date]])</f>
        <v>5</v>
      </c>
      <c r="F2150" s="6" t="str">
        <f>TEXT(SalesData[[#This Row],[Order Date]],"mmm")</f>
        <v>May</v>
      </c>
      <c r="G2150" s="8" t="s">
        <v>54</v>
      </c>
      <c r="H2150" s="8" t="s">
        <v>57</v>
      </c>
      <c r="I2150" s="8" t="s">
        <v>30</v>
      </c>
      <c r="J2150" s="8" t="s">
        <v>31</v>
      </c>
      <c r="K2150" s="8" t="s">
        <v>51</v>
      </c>
      <c r="L2150" s="8" t="s">
        <v>58</v>
      </c>
      <c r="M2150" s="7">
        <v>2</v>
      </c>
      <c r="N2150" s="2">
        <v>100.49</v>
      </c>
      <c r="O2150" s="9">
        <v>0.1</v>
      </c>
      <c r="P2150" s="2">
        <v>50.11</v>
      </c>
      <c r="Q2150" s="2">
        <f t="shared" si="132"/>
        <v>180.88200000000001</v>
      </c>
      <c r="R2150" s="2">
        <f t="shared" si="133"/>
        <v>100.22</v>
      </c>
      <c r="S2150" s="2">
        <f t="shared" si="134"/>
        <v>80.662000000000006</v>
      </c>
      <c r="T2150" s="6">
        <f t="shared" si="135"/>
        <v>0.44593713028383147</v>
      </c>
    </row>
    <row r="2151" spans="1:20" ht="15.6" x14ac:dyDescent="0.3">
      <c r="A2151" s="3" t="s">
        <v>2220</v>
      </c>
      <c r="B2151" s="4">
        <v>46261</v>
      </c>
      <c r="C2151" s="5">
        <f>YEAR(SalesData[[#This Row],[Order Date]])</f>
        <v>2026</v>
      </c>
      <c r="D2151" s="6" t="str">
        <f>"Q"&amp;ROUNDUP(MONTH(SalesData[[#This Row],[Order Date]])/3,0)</f>
        <v>Q3</v>
      </c>
      <c r="E2151" s="7">
        <f>MONTH(SalesData[[#This Row],[Order Date]])</f>
        <v>8</v>
      </c>
      <c r="F2151" s="6" t="str">
        <f>TEXT(SalesData[[#This Row],[Order Date]],"mmm")</f>
        <v>Aug</v>
      </c>
      <c r="G2151" s="8" t="s">
        <v>28</v>
      </c>
      <c r="H2151" s="8" t="s">
        <v>86</v>
      </c>
      <c r="I2151" s="8" t="s">
        <v>45</v>
      </c>
      <c r="J2151" s="8" t="s">
        <v>31</v>
      </c>
      <c r="K2151" s="8" t="s">
        <v>25</v>
      </c>
      <c r="L2151" s="8" t="s">
        <v>49</v>
      </c>
      <c r="M2151" s="7">
        <v>5</v>
      </c>
      <c r="N2151" s="2">
        <v>72.78</v>
      </c>
      <c r="O2151" s="9">
        <v>0.1</v>
      </c>
      <c r="P2151" s="2">
        <v>33.25</v>
      </c>
      <c r="Q2151" s="2">
        <f t="shared" si="132"/>
        <v>327.51</v>
      </c>
      <c r="R2151" s="2">
        <f t="shared" si="133"/>
        <v>166.25</v>
      </c>
      <c r="S2151" s="2">
        <f t="shared" si="134"/>
        <v>161.26</v>
      </c>
      <c r="T2151" s="6">
        <f t="shared" si="135"/>
        <v>0.49238191200268694</v>
      </c>
    </row>
    <row r="2152" spans="1:20" ht="15.6" x14ac:dyDescent="0.3">
      <c r="A2152" s="3" t="s">
        <v>2221</v>
      </c>
      <c r="B2152" s="4">
        <v>46196</v>
      </c>
      <c r="C2152" s="5">
        <f>YEAR(SalesData[[#This Row],[Order Date]])</f>
        <v>2026</v>
      </c>
      <c r="D2152" s="6" t="str">
        <f>"Q"&amp;ROUNDUP(MONTH(SalesData[[#This Row],[Order Date]])/3,0)</f>
        <v>Q2</v>
      </c>
      <c r="E2152" s="7">
        <f>MONTH(SalesData[[#This Row],[Order Date]])</f>
        <v>6</v>
      </c>
      <c r="F2152" s="6" t="str">
        <f>TEXT(SalesData[[#This Row],[Order Date]],"mmm")</f>
        <v>Jun</v>
      </c>
      <c r="G2152" s="8" t="s">
        <v>21</v>
      </c>
      <c r="H2152" s="8" t="s">
        <v>42</v>
      </c>
      <c r="I2152" s="8" t="s">
        <v>30</v>
      </c>
      <c r="J2152" s="8" t="s">
        <v>24</v>
      </c>
      <c r="K2152" s="8" t="s">
        <v>51</v>
      </c>
      <c r="L2152" s="8" t="s">
        <v>72</v>
      </c>
      <c r="M2152" s="7">
        <v>3</v>
      </c>
      <c r="N2152" s="2">
        <v>41.09</v>
      </c>
      <c r="O2152" s="9">
        <v>0.05</v>
      </c>
      <c r="P2152" s="2">
        <v>16.809999999999999</v>
      </c>
      <c r="Q2152" s="2">
        <f t="shared" si="132"/>
        <v>117.10650000000001</v>
      </c>
      <c r="R2152" s="2">
        <f t="shared" si="133"/>
        <v>50.429999999999993</v>
      </c>
      <c r="S2152" s="2">
        <f t="shared" si="134"/>
        <v>66.676500000000019</v>
      </c>
      <c r="T2152" s="6">
        <f t="shared" si="135"/>
        <v>0.569366346018368</v>
      </c>
    </row>
    <row r="2153" spans="1:20" ht="15.6" x14ac:dyDescent="0.3">
      <c r="A2153" s="3" t="s">
        <v>2222</v>
      </c>
      <c r="B2153" s="4">
        <v>46127</v>
      </c>
      <c r="C2153" s="5">
        <f>YEAR(SalesData[[#This Row],[Order Date]])</f>
        <v>2026</v>
      </c>
      <c r="D2153" s="6" t="str">
        <f>"Q"&amp;ROUNDUP(MONTH(SalesData[[#This Row],[Order Date]])/3,0)</f>
        <v>Q2</v>
      </c>
      <c r="E2153" s="7">
        <f>MONTH(SalesData[[#This Row],[Order Date]])</f>
        <v>4</v>
      </c>
      <c r="F2153" s="6" t="str">
        <f>TEXT(SalesData[[#This Row],[Order Date]],"mmm")</f>
        <v>Apr</v>
      </c>
      <c r="G2153" s="8" t="s">
        <v>21</v>
      </c>
      <c r="H2153" s="8" t="s">
        <v>42</v>
      </c>
      <c r="I2153" s="8" t="s">
        <v>48</v>
      </c>
      <c r="J2153" s="8" t="s">
        <v>31</v>
      </c>
      <c r="K2153" s="8" t="s">
        <v>32</v>
      </c>
      <c r="L2153" s="8" t="s">
        <v>65</v>
      </c>
      <c r="M2153" s="7">
        <v>1</v>
      </c>
      <c r="N2153" s="2">
        <v>46.86</v>
      </c>
      <c r="O2153" s="9">
        <v>0</v>
      </c>
      <c r="P2153" s="2">
        <v>18.190000000000001</v>
      </c>
      <c r="Q2153" s="2">
        <f t="shared" si="132"/>
        <v>46.86</v>
      </c>
      <c r="R2153" s="2">
        <f t="shared" si="133"/>
        <v>18.190000000000001</v>
      </c>
      <c r="S2153" s="2">
        <f t="shared" si="134"/>
        <v>28.669999999999998</v>
      </c>
      <c r="T2153" s="6">
        <f t="shared" si="135"/>
        <v>0.61182244985061884</v>
      </c>
    </row>
    <row r="2154" spans="1:20" ht="15.6" x14ac:dyDescent="0.3">
      <c r="A2154" s="3" t="s">
        <v>2223</v>
      </c>
      <c r="B2154" s="4">
        <v>46152</v>
      </c>
      <c r="C2154" s="5">
        <f>YEAR(SalesData[[#This Row],[Order Date]])</f>
        <v>2026</v>
      </c>
      <c r="D2154" s="6" t="str">
        <f>"Q"&amp;ROUNDUP(MONTH(SalesData[[#This Row],[Order Date]])/3,0)</f>
        <v>Q2</v>
      </c>
      <c r="E2154" s="7">
        <f>MONTH(SalesData[[#This Row],[Order Date]])</f>
        <v>5</v>
      </c>
      <c r="F2154" s="6" t="str">
        <f>TEXT(SalesData[[#This Row],[Order Date]],"mmm")</f>
        <v>May</v>
      </c>
      <c r="G2154" s="8" t="s">
        <v>54</v>
      </c>
      <c r="H2154" s="8" t="s">
        <v>92</v>
      </c>
      <c r="I2154" s="8" t="s">
        <v>30</v>
      </c>
      <c r="J2154" s="8" t="s">
        <v>31</v>
      </c>
      <c r="K2154" s="8" t="s">
        <v>98</v>
      </c>
      <c r="L2154" s="8" t="s">
        <v>122</v>
      </c>
      <c r="M2154" s="7">
        <v>2</v>
      </c>
      <c r="N2154" s="2">
        <v>36.409999999999997</v>
      </c>
      <c r="O2154" s="9">
        <v>0</v>
      </c>
      <c r="P2154" s="2">
        <v>13.92</v>
      </c>
      <c r="Q2154" s="2">
        <f t="shared" si="132"/>
        <v>72.819999999999993</v>
      </c>
      <c r="R2154" s="2">
        <f t="shared" si="133"/>
        <v>27.84</v>
      </c>
      <c r="S2154" s="2">
        <f t="shared" si="134"/>
        <v>44.97999999999999</v>
      </c>
      <c r="T2154" s="6">
        <f t="shared" si="135"/>
        <v>0.61768744850315838</v>
      </c>
    </row>
    <row r="2155" spans="1:20" ht="15.6" x14ac:dyDescent="0.3">
      <c r="A2155" s="3" t="s">
        <v>2224</v>
      </c>
      <c r="B2155" s="4">
        <v>46377</v>
      </c>
      <c r="C2155" s="5">
        <f>YEAR(SalesData[[#This Row],[Order Date]])</f>
        <v>2026</v>
      </c>
      <c r="D2155" s="6" t="str">
        <f>"Q"&amp;ROUNDUP(MONTH(SalesData[[#This Row],[Order Date]])/3,0)</f>
        <v>Q4</v>
      </c>
      <c r="E2155" s="7">
        <f>MONTH(SalesData[[#This Row],[Order Date]])</f>
        <v>12</v>
      </c>
      <c r="F2155" s="6" t="str">
        <f>TEXT(SalesData[[#This Row],[Order Date]],"mmm")</f>
        <v>Dec</v>
      </c>
      <c r="G2155" s="8" t="s">
        <v>21</v>
      </c>
      <c r="H2155" s="8" t="s">
        <v>42</v>
      </c>
      <c r="I2155" s="8" t="s">
        <v>23</v>
      </c>
      <c r="J2155" s="8" t="s">
        <v>36</v>
      </c>
      <c r="K2155" s="8" t="s">
        <v>51</v>
      </c>
      <c r="L2155" s="8" t="s">
        <v>52</v>
      </c>
      <c r="M2155" s="7">
        <v>1</v>
      </c>
      <c r="N2155" s="2">
        <v>51.18</v>
      </c>
      <c r="O2155" s="9">
        <v>0.05</v>
      </c>
      <c r="P2155" s="2">
        <v>22.98</v>
      </c>
      <c r="Q2155" s="2">
        <f t="shared" si="132"/>
        <v>48.620999999999995</v>
      </c>
      <c r="R2155" s="2">
        <f t="shared" si="133"/>
        <v>22.98</v>
      </c>
      <c r="S2155" s="2">
        <f t="shared" si="134"/>
        <v>25.640999999999995</v>
      </c>
      <c r="T2155" s="6">
        <f t="shared" si="135"/>
        <v>0.52736471894860237</v>
      </c>
    </row>
    <row r="2156" spans="1:20" ht="15.6" x14ac:dyDescent="0.3">
      <c r="A2156" s="3" t="s">
        <v>2225</v>
      </c>
      <c r="B2156" s="4">
        <v>46080</v>
      </c>
      <c r="C2156" s="5">
        <f>YEAR(SalesData[[#This Row],[Order Date]])</f>
        <v>2026</v>
      </c>
      <c r="D2156" s="6" t="str">
        <f>"Q"&amp;ROUNDUP(MONTH(SalesData[[#This Row],[Order Date]])/3,0)</f>
        <v>Q1</v>
      </c>
      <c r="E2156" s="7">
        <f>MONTH(SalesData[[#This Row],[Order Date]])</f>
        <v>2</v>
      </c>
      <c r="F2156" s="6" t="str">
        <f>TEXT(SalesData[[#This Row],[Order Date]],"mmm")</f>
        <v>Feb</v>
      </c>
      <c r="G2156" s="8" t="s">
        <v>54</v>
      </c>
      <c r="H2156" s="8" t="s">
        <v>57</v>
      </c>
      <c r="I2156" s="8" t="s">
        <v>23</v>
      </c>
      <c r="J2156" s="8" t="s">
        <v>31</v>
      </c>
      <c r="K2156" s="8" t="s">
        <v>98</v>
      </c>
      <c r="L2156" s="8" t="s">
        <v>99</v>
      </c>
      <c r="M2156" s="7">
        <v>2</v>
      </c>
      <c r="N2156" s="2">
        <v>120.44</v>
      </c>
      <c r="O2156" s="9">
        <v>0.05</v>
      </c>
      <c r="P2156" s="2">
        <v>68.98</v>
      </c>
      <c r="Q2156" s="2">
        <f t="shared" si="132"/>
        <v>228.83599999999998</v>
      </c>
      <c r="R2156" s="2">
        <f t="shared" si="133"/>
        <v>137.96</v>
      </c>
      <c r="S2156" s="2">
        <f t="shared" si="134"/>
        <v>90.875999999999976</v>
      </c>
      <c r="T2156" s="6">
        <f t="shared" si="135"/>
        <v>0.3971228303239</v>
      </c>
    </row>
    <row r="2157" spans="1:20" ht="15.6" x14ac:dyDescent="0.3">
      <c r="A2157" s="3" t="s">
        <v>2226</v>
      </c>
      <c r="B2157" s="4">
        <v>46168</v>
      </c>
      <c r="C2157" s="5">
        <f>YEAR(SalesData[[#This Row],[Order Date]])</f>
        <v>2026</v>
      </c>
      <c r="D2157" s="6" t="str">
        <f>"Q"&amp;ROUNDUP(MONTH(SalesData[[#This Row],[Order Date]])/3,0)</f>
        <v>Q2</v>
      </c>
      <c r="E2157" s="7">
        <f>MONTH(SalesData[[#This Row],[Order Date]])</f>
        <v>5</v>
      </c>
      <c r="F2157" s="6" t="str">
        <f>TEXT(SalesData[[#This Row],[Order Date]],"mmm")</f>
        <v>May</v>
      </c>
      <c r="G2157" s="8" t="s">
        <v>21</v>
      </c>
      <c r="H2157" s="8" t="s">
        <v>89</v>
      </c>
      <c r="I2157" s="8" t="s">
        <v>30</v>
      </c>
      <c r="J2157" s="8" t="s">
        <v>31</v>
      </c>
      <c r="K2157" s="8" t="s">
        <v>98</v>
      </c>
      <c r="L2157" s="8" t="s">
        <v>122</v>
      </c>
      <c r="M2157" s="7">
        <v>1</v>
      </c>
      <c r="N2157" s="2">
        <v>36.659999999999997</v>
      </c>
      <c r="O2157" s="9">
        <v>0.05</v>
      </c>
      <c r="P2157" s="2">
        <v>13.51</v>
      </c>
      <c r="Q2157" s="2">
        <f t="shared" si="132"/>
        <v>34.826999999999998</v>
      </c>
      <c r="R2157" s="2">
        <f t="shared" si="133"/>
        <v>13.51</v>
      </c>
      <c r="S2157" s="2">
        <f t="shared" si="134"/>
        <v>21.317</v>
      </c>
      <c r="T2157" s="6">
        <f t="shared" si="135"/>
        <v>0.61208257960777557</v>
      </c>
    </row>
    <row r="2158" spans="1:20" ht="15.6" x14ac:dyDescent="0.3">
      <c r="A2158" s="3" t="s">
        <v>2227</v>
      </c>
      <c r="B2158" s="4">
        <v>46173</v>
      </c>
      <c r="C2158" s="5">
        <f>YEAR(SalesData[[#This Row],[Order Date]])</f>
        <v>2026</v>
      </c>
      <c r="D2158" s="6" t="str">
        <f>"Q"&amp;ROUNDUP(MONTH(SalesData[[#This Row],[Order Date]])/3,0)</f>
        <v>Q2</v>
      </c>
      <c r="E2158" s="7">
        <f>MONTH(SalesData[[#This Row],[Order Date]])</f>
        <v>5</v>
      </c>
      <c r="F2158" s="6" t="str">
        <f>TEXT(SalesData[[#This Row],[Order Date]],"mmm")</f>
        <v>May</v>
      </c>
      <c r="G2158" s="8" t="s">
        <v>28</v>
      </c>
      <c r="H2158" s="8" t="s">
        <v>86</v>
      </c>
      <c r="I2158" s="8" t="s">
        <v>30</v>
      </c>
      <c r="J2158" s="8" t="s">
        <v>24</v>
      </c>
      <c r="K2158" s="8" t="s">
        <v>39</v>
      </c>
      <c r="L2158" s="8" t="s">
        <v>106</v>
      </c>
      <c r="M2158" s="7">
        <v>1</v>
      </c>
      <c r="N2158" s="2">
        <v>81.2</v>
      </c>
      <c r="O2158" s="9">
        <v>0.1</v>
      </c>
      <c r="P2158" s="2">
        <v>40.270000000000003</v>
      </c>
      <c r="Q2158" s="2">
        <f t="shared" si="132"/>
        <v>73.08</v>
      </c>
      <c r="R2158" s="2">
        <f t="shared" si="133"/>
        <v>40.270000000000003</v>
      </c>
      <c r="S2158" s="2">
        <f t="shared" si="134"/>
        <v>32.809999999999995</v>
      </c>
      <c r="T2158" s="6">
        <f t="shared" si="135"/>
        <v>0.44896004378762994</v>
      </c>
    </row>
    <row r="2159" spans="1:20" ht="15.6" x14ac:dyDescent="0.3">
      <c r="A2159" s="3" t="s">
        <v>2228</v>
      </c>
      <c r="B2159" s="4">
        <v>46119</v>
      </c>
      <c r="C2159" s="5">
        <f>YEAR(SalesData[[#This Row],[Order Date]])</f>
        <v>2026</v>
      </c>
      <c r="D2159" s="6" t="str">
        <f>"Q"&amp;ROUNDUP(MONTH(SalesData[[#This Row],[Order Date]])/3,0)</f>
        <v>Q2</v>
      </c>
      <c r="E2159" s="7">
        <f>MONTH(SalesData[[#This Row],[Order Date]])</f>
        <v>4</v>
      </c>
      <c r="F2159" s="6" t="str">
        <f>TEXT(SalesData[[#This Row],[Order Date]],"mmm")</f>
        <v>Apr</v>
      </c>
      <c r="G2159" s="8" t="s">
        <v>61</v>
      </c>
      <c r="H2159" s="8" t="s">
        <v>105</v>
      </c>
      <c r="I2159" s="8" t="s">
        <v>30</v>
      </c>
      <c r="J2159" s="8" t="s">
        <v>36</v>
      </c>
      <c r="K2159" s="8" t="s">
        <v>25</v>
      </c>
      <c r="L2159" s="8" t="s">
        <v>26</v>
      </c>
      <c r="M2159" s="7">
        <v>5</v>
      </c>
      <c r="N2159" s="2">
        <v>151.88</v>
      </c>
      <c r="O2159" s="9">
        <v>0</v>
      </c>
      <c r="P2159" s="2">
        <v>80.56</v>
      </c>
      <c r="Q2159" s="2">
        <f t="shared" si="132"/>
        <v>759.4</v>
      </c>
      <c r="R2159" s="2">
        <f t="shared" si="133"/>
        <v>402.8</v>
      </c>
      <c r="S2159" s="2">
        <f t="shared" si="134"/>
        <v>356.59999999999997</v>
      </c>
      <c r="T2159" s="6">
        <f t="shared" si="135"/>
        <v>0.46958124835396364</v>
      </c>
    </row>
    <row r="2160" spans="1:20" ht="15.6" x14ac:dyDescent="0.3">
      <c r="A2160" s="3" t="s">
        <v>2229</v>
      </c>
      <c r="B2160" s="4">
        <v>46078</v>
      </c>
      <c r="C2160" s="5">
        <f>YEAR(SalesData[[#This Row],[Order Date]])</f>
        <v>2026</v>
      </c>
      <c r="D2160" s="6" t="str">
        <f>"Q"&amp;ROUNDUP(MONTH(SalesData[[#This Row],[Order Date]])/3,0)</f>
        <v>Q1</v>
      </c>
      <c r="E2160" s="7">
        <f>MONTH(SalesData[[#This Row],[Order Date]])</f>
        <v>2</v>
      </c>
      <c r="F2160" s="6" t="str">
        <f>TEXT(SalesData[[#This Row],[Order Date]],"mmm")</f>
        <v>Feb</v>
      </c>
      <c r="G2160" s="8" t="s">
        <v>54</v>
      </c>
      <c r="H2160" s="8" t="s">
        <v>82</v>
      </c>
      <c r="I2160" s="8" t="s">
        <v>48</v>
      </c>
      <c r="J2160" s="8" t="s">
        <v>36</v>
      </c>
      <c r="K2160" s="8" t="s">
        <v>98</v>
      </c>
      <c r="L2160" s="8" t="s">
        <v>103</v>
      </c>
      <c r="M2160" s="7">
        <v>2</v>
      </c>
      <c r="N2160" s="2">
        <v>49.48</v>
      </c>
      <c r="O2160" s="9">
        <v>0</v>
      </c>
      <c r="P2160" s="2">
        <v>21.37</v>
      </c>
      <c r="Q2160" s="2">
        <f t="shared" si="132"/>
        <v>98.96</v>
      </c>
      <c r="R2160" s="2">
        <f t="shared" si="133"/>
        <v>42.74</v>
      </c>
      <c r="S2160" s="2">
        <f t="shared" si="134"/>
        <v>56.219999999999992</v>
      </c>
      <c r="T2160" s="6">
        <f t="shared" si="135"/>
        <v>0.5681083265966046</v>
      </c>
    </row>
    <row r="2161" spans="1:20" ht="15.6" x14ac:dyDescent="0.3">
      <c r="A2161" s="3" t="s">
        <v>2230</v>
      </c>
      <c r="B2161" s="4">
        <v>46213</v>
      </c>
      <c r="C2161" s="5">
        <f>YEAR(SalesData[[#This Row],[Order Date]])</f>
        <v>2026</v>
      </c>
      <c r="D2161" s="6" t="str">
        <f>"Q"&amp;ROUNDUP(MONTH(SalesData[[#This Row],[Order Date]])/3,0)</f>
        <v>Q3</v>
      </c>
      <c r="E2161" s="7">
        <f>MONTH(SalesData[[#This Row],[Order Date]])</f>
        <v>7</v>
      </c>
      <c r="F2161" s="6" t="str">
        <f>TEXT(SalesData[[#This Row],[Order Date]],"mmm")</f>
        <v>Jul</v>
      </c>
      <c r="G2161" s="8" t="s">
        <v>21</v>
      </c>
      <c r="H2161" s="8" t="s">
        <v>42</v>
      </c>
      <c r="I2161" s="8" t="s">
        <v>30</v>
      </c>
      <c r="J2161" s="8" t="s">
        <v>36</v>
      </c>
      <c r="K2161" s="8" t="s">
        <v>25</v>
      </c>
      <c r="L2161" s="8" t="s">
        <v>26</v>
      </c>
      <c r="M2161" s="7">
        <v>2</v>
      </c>
      <c r="N2161" s="2">
        <v>157.66</v>
      </c>
      <c r="O2161" s="9">
        <v>0</v>
      </c>
      <c r="P2161" s="2">
        <v>78.760000000000005</v>
      </c>
      <c r="Q2161" s="2">
        <f t="shared" si="132"/>
        <v>315.32</v>
      </c>
      <c r="R2161" s="2">
        <f t="shared" si="133"/>
        <v>157.52000000000001</v>
      </c>
      <c r="S2161" s="2">
        <f t="shared" si="134"/>
        <v>157.79999999999998</v>
      </c>
      <c r="T2161" s="6">
        <f t="shared" si="135"/>
        <v>0.50044399340352652</v>
      </c>
    </row>
    <row r="2162" spans="1:20" ht="15.6" x14ac:dyDescent="0.3">
      <c r="A2162" s="3" t="s">
        <v>2231</v>
      </c>
      <c r="B2162" s="4">
        <v>46134</v>
      </c>
      <c r="C2162" s="5">
        <f>YEAR(SalesData[[#This Row],[Order Date]])</f>
        <v>2026</v>
      </c>
      <c r="D2162" s="6" t="str">
        <f>"Q"&amp;ROUNDUP(MONTH(SalesData[[#This Row],[Order Date]])/3,0)</f>
        <v>Q2</v>
      </c>
      <c r="E2162" s="7">
        <f>MONTH(SalesData[[#This Row],[Order Date]])</f>
        <v>4</v>
      </c>
      <c r="F2162" s="6" t="str">
        <f>TEXT(SalesData[[#This Row],[Order Date]],"mmm")</f>
        <v>Apr</v>
      </c>
      <c r="G2162" s="8" t="s">
        <v>28</v>
      </c>
      <c r="H2162" s="8" t="s">
        <v>29</v>
      </c>
      <c r="I2162" s="8" t="s">
        <v>48</v>
      </c>
      <c r="J2162" s="8" t="s">
        <v>24</v>
      </c>
      <c r="K2162" s="8" t="s">
        <v>25</v>
      </c>
      <c r="L2162" s="8" t="s">
        <v>70</v>
      </c>
      <c r="M2162" s="7">
        <v>1</v>
      </c>
      <c r="N2162" s="2">
        <v>141.99</v>
      </c>
      <c r="O2162" s="9">
        <v>0.05</v>
      </c>
      <c r="P2162" s="2">
        <v>79.7</v>
      </c>
      <c r="Q2162" s="2">
        <f t="shared" si="132"/>
        <v>134.8905</v>
      </c>
      <c r="R2162" s="2">
        <f t="shared" si="133"/>
        <v>79.7</v>
      </c>
      <c r="S2162" s="2">
        <f t="shared" si="134"/>
        <v>55.1905</v>
      </c>
      <c r="T2162" s="6">
        <f t="shared" si="135"/>
        <v>0.40915038494186023</v>
      </c>
    </row>
    <row r="2163" spans="1:20" ht="15.6" x14ac:dyDescent="0.3">
      <c r="A2163" s="3" t="s">
        <v>2232</v>
      </c>
      <c r="B2163" s="4">
        <v>46322</v>
      </c>
      <c r="C2163" s="5">
        <f>YEAR(SalesData[[#This Row],[Order Date]])</f>
        <v>2026</v>
      </c>
      <c r="D2163" s="6" t="str">
        <f>"Q"&amp;ROUNDUP(MONTH(SalesData[[#This Row],[Order Date]])/3,0)</f>
        <v>Q4</v>
      </c>
      <c r="E2163" s="7">
        <f>MONTH(SalesData[[#This Row],[Order Date]])</f>
        <v>10</v>
      </c>
      <c r="F2163" s="6" t="str">
        <f>TEXT(SalesData[[#This Row],[Order Date]],"mmm")</f>
        <v>Oct</v>
      </c>
      <c r="G2163" s="8" t="s">
        <v>54</v>
      </c>
      <c r="H2163" s="8" t="s">
        <v>57</v>
      </c>
      <c r="I2163" s="8" t="s">
        <v>48</v>
      </c>
      <c r="J2163" s="8" t="s">
        <v>24</v>
      </c>
      <c r="K2163" s="8" t="s">
        <v>98</v>
      </c>
      <c r="L2163" s="8" t="s">
        <v>103</v>
      </c>
      <c r="M2163" s="7">
        <v>2</v>
      </c>
      <c r="N2163" s="2">
        <v>51.76</v>
      </c>
      <c r="O2163" s="9">
        <v>0</v>
      </c>
      <c r="P2163" s="2">
        <v>21.64</v>
      </c>
      <c r="Q2163" s="2">
        <f t="shared" si="132"/>
        <v>103.52</v>
      </c>
      <c r="R2163" s="2">
        <f t="shared" si="133"/>
        <v>43.28</v>
      </c>
      <c r="S2163" s="2">
        <f t="shared" si="134"/>
        <v>60.239999999999995</v>
      </c>
      <c r="T2163" s="6">
        <f t="shared" si="135"/>
        <v>0.58191653786707875</v>
      </c>
    </row>
    <row r="2164" spans="1:20" ht="15.6" x14ac:dyDescent="0.3">
      <c r="A2164" s="3" t="s">
        <v>2233</v>
      </c>
      <c r="B2164" s="4">
        <v>46314</v>
      </c>
      <c r="C2164" s="5">
        <f>YEAR(SalesData[[#This Row],[Order Date]])</f>
        <v>2026</v>
      </c>
      <c r="D2164" s="6" t="str">
        <f>"Q"&amp;ROUNDUP(MONTH(SalesData[[#This Row],[Order Date]])/3,0)</f>
        <v>Q4</v>
      </c>
      <c r="E2164" s="7">
        <f>MONTH(SalesData[[#This Row],[Order Date]])</f>
        <v>10</v>
      </c>
      <c r="F2164" s="6" t="str">
        <f>TEXT(SalesData[[#This Row],[Order Date]],"mmm")</f>
        <v>Oct</v>
      </c>
      <c r="G2164" s="8" t="s">
        <v>21</v>
      </c>
      <c r="H2164" s="8" t="s">
        <v>89</v>
      </c>
      <c r="I2164" s="8" t="s">
        <v>48</v>
      </c>
      <c r="J2164" s="8" t="s">
        <v>24</v>
      </c>
      <c r="K2164" s="8" t="s">
        <v>51</v>
      </c>
      <c r="L2164" s="8" t="s">
        <v>58</v>
      </c>
      <c r="M2164" s="7">
        <v>6</v>
      </c>
      <c r="N2164" s="2">
        <v>101.6</v>
      </c>
      <c r="O2164" s="9">
        <v>0</v>
      </c>
      <c r="P2164" s="2">
        <v>50.17</v>
      </c>
      <c r="Q2164" s="2">
        <f t="shared" si="132"/>
        <v>609.59999999999991</v>
      </c>
      <c r="R2164" s="2">
        <f t="shared" si="133"/>
        <v>301.02</v>
      </c>
      <c r="S2164" s="2">
        <f t="shared" si="134"/>
        <v>308.57999999999993</v>
      </c>
      <c r="T2164" s="6">
        <f t="shared" si="135"/>
        <v>0.50620078740157481</v>
      </c>
    </row>
    <row r="2165" spans="1:20" ht="15.6" x14ac:dyDescent="0.3">
      <c r="A2165" s="3" t="s">
        <v>2234</v>
      </c>
      <c r="B2165" s="4">
        <v>46117</v>
      </c>
      <c r="C2165" s="5">
        <f>YEAR(SalesData[[#This Row],[Order Date]])</f>
        <v>2026</v>
      </c>
      <c r="D2165" s="6" t="str">
        <f>"Q"&amp;ROUNDUP(MONTH(SalesData[[#This Row],[Order Date]])/3,0)</f>
        <v>Q2</v>
      </c>
      <c r="E2165" s="7">
        <f>MONTH(SalesData[[#This Row],[Order Date]])</f>
        <v>4</v>
      </c>
      <c r="F2165" s="6" t="str">
        <f>TEXT(SalesData[[#This Row],[Order Date]],"mmm")</f>
        <v>Apr</v>
      </c>
      <c r="G2165" s="8" t="s">
        <v>21</v>
      </c>
      <c r="H2165" s="8" t="s">
        <v>42</v>
      </c>
      <c r="I2165" s="8" t="s">
        <v>48</v>
      </c>
      <c r="J2165" s="8" t="s">
        <v>24</v>
      </c>
      <c r="K2165" s="8" t="s">
        <v>51</v>
      </c>
      <c r="L2165" s="8" t="s">
        <v>72</v>
      </c>
      <c r="M2165" s="7">
        <v>6</v>
      </c>
      <c r="N2165" s="2">
        <v>39.6</v>
      </c>
      <c r="O2165" s="9">
        <v>0.15</v>
      </c>
      <c r="P2165" s="2">
        <v>17.010000000000002</v>
      </c>
      <c r="Q2165" s="2">
        <f t="shared" si="132"/>
        <v>201.96</v>
      </c>
      <c r="R2165" s="2">
        <f t="shared" si="133"/>
        <v>102.06</v>
      </c>
      <c r="S2165" s="2">
        <f t="shared" si="134"/>
        <v>99.9</v>
      </c>
      <c r="T2165" s="6">
        <f t="shared" si="135"/>
        <v>0.49465240641711233</v>
      </c>
    </row>
    <row r="2166" spans="1:20" ht="15.6" x14ac:dyDescent="0.3">
      <c r="A2166" s="3" t="s">
        <v>2235</v>
      </c>
      <c r="B2166" s="4">
        <v>46258</v>
      </c>
      <c r="C2166" s="5">
        <f>YEAR(SalesData[[#This Row],[Order Date]])</f>
        <v>2026</v>
      </c>
      <c r="D2166" s="6" t="str">
        <f>"Q"&amp;ROUNDUP(MONTH(SalesData[[#This Row],[Order Date]])/3,0)</f>
        <v>Q3</v>
      </c>
      <c r="E2166" s="7">
        <f>MONTH(SalesData[[#This Row],[Order Date]])</f>
        <v>8</v>
      </c>
      <c r="F2166" s="6" t="str">
        <f>TEXT(SalesData[[#This Row],[Order Date]],"mmm")</f>
        <v>Aug</v>
      </c>
      <c r="G2166" s="8" t="s">
        <v>28</v>
      </c>
      <c r="H2166" s="8" t="s">
        <v>86</v>
      </c>
      <c r="I2166" s="8" t="s">
        <v>30</v>
      </c>
      <c r="J2166" s="8" t="s">
        <v>24</v>
      </c>
      <c r="K2166" s="8" t="s">
        <v>51</v>
      </c>
      <c r="L2166" s="8" t="s">
        <v>95</v>
      </c>
      <c r="M2166" s="7">
        <v>1</v>
      </c>
      <c r="N2166" s="2">
        <v>80.099999999999994</v>
      </c>
      <c r="O2166" s="9">
        <v>0.05</v>
      </c>
      <c r="P2166" s="2">
        <v>43.49</v>
      </c>
      <c r="Q2166" s="2">
        <f t="shared" si="132"/>
        <v>76.094999999999985</v>
      </c>
      <c r="R2166" s="2">
        <f t="shared" si="133"/>
        <v>43.49</v>
      </c>
      <c r="S2166" s="2">
        <f t="shared" si="134"/>
        <v>32.604999999999983</v>
      </c>
      <c r="T2166" s="6">
        <f t="shared" si="135"/>
        <v>0.42847756094355727</v>
      </c>
    </row>
    <row r="2167" spans="1:20" ht="15.6" x14ac:dyDescent="0.3">
      <c r="A2167" s="3" t="s">
        <v>2236</v>
      </c>
      <c r="B2167" s="4">
        <v>46247</v>
      </c>
      <c r="C2167" s="5">
        <f>YEAR(SalesData[[#This Row],[Order Date]])</f>
        <v>2026</v>
      </c>
      <c r="D2167" s="6" t="str">
        <f>"Q"&amp;ROUNDUP(MONTH(SalesData[[#This Row],[Order Date]])/3,0)</f>
        <v>Q3</v>
      </c>
      <c r="E2167" s="7">
        <f>MONTH(SalesData[[#This Row],[Order Date]])</f>
        <v>8</v>
      </c>
      <c r="F2167" s="6" t="str">
        <f>TEXT(SalesData[[#This Row],[Order Date]],"mmm")</f>
        <v>Aug</v>
      </c>
      <c r="G2167" s="8" t="s">
        <v>21</v>
      </c>
      <c r="H2167" s="8" t="s">
        <v>89</v>
      </c>
      <c r="I2167" s="8" t="s">
        <v>48</v>
      </c>
      <c r="J2167" s="8" t="s">
        <v>36</v>
      </c>
      <c r="K2167" s="8" t="s">
        <v>98</v>
      </c>
      <c r="L2167" s="8" t="s">
        <v>131</v>
      </c>
      <c r="M2167" s="7">
        <v>1</v>
      </c>
      <c r="N2167" s="2">
        <v>39.61</v>
      </c>
      <c r="O2167" s="9">
        <v>0.1</v>
      </c>
      <c r="P2167" s="2">
        <v>14.85</v>
      </c>
      <c r="Q2167" s="2">
        <f t="shared" si="132"/>
        <v>35.649000000000001</v>
      </c>
      <c r="R2167" s="2">
        <f t="shared" si="133"/>
        <v>14.85</v>
      </c>
      <c r="S2167" s="2">
        <f t="shared" si="134"/>
        <v>20.798999999999999</v>
      </c>
      <c r="T2167" s="6">
        <f t="shared" si="135"/>
        <v>0.58343852562484222</v>
      </c>
    </row>
    <row r="2168" spans="1:20" ht="15.6" x14ac:dyDescent="0.3">
      <c r="A2168" s="3" t="s">
        <v>2237</v>
      </c>
      <c r="B2168" s="4">
        <v>46213</v>
      </c>
      <c r="C2168" s="5">
        <f>YEAR(SalesData[[#This Row],[Order Date]])</f>
        <v>2026</v>
      </c>
      <c r="D2168" s="6" t="str">
        <f>"Q"&amp;ROUNDUP(MONTH(SalesData[[#This Row],[Order Date]])/3,0)</f>
        <v>Q3</v>
      </c>
      <c r="E2168" s="7">
        <f>MONTH(SalesData[[#This Row],[Order Date]])</f>
        <v>7</v>
      </c>
      <c r="F2168" s="6" t="str">
        <f>TEXT(SalesData[[#This Row],[Order Date]],"mmm")</f>
        <v>Jul</v>
      </c>
      <c r="G2168" s="8" t="s">
        <v>54</v>
      </c>
      <c r="H2168" s="8" t="s">
        <v>92</v>
      </c>
      <c r="I2168" s="8" t="s">
        <v>30</v>
      </c>
      <c r="J2168" s="8" t="s">
        <v>36</v>
      </c>
      <c r="K2168" s="8" t="s">
        <v>51</v>
      </c>
      <c r="L2168" s="8" t="s">
        <v>58</v>
      </c>
      <c r="M2168" s="7">
        <v>1</v>
      </c>
      <c r="N2168" s="2">
        <v>101.58</v>
      </c>
      <c r="O2168" s="9">
        <v>0</v>
      </c>
      <c r="P2168" s="2">
        <v>49.83</v>
      </c>
      <c r="Q2168" s="2">
        <f t="shared" si="132"/>
        <v>101.58</v>
      </c>
      <c r="R2168" s="2">
        <f t="shared" si="133"/>
        <v>49.83</v>
      </c>
      <c r="S2168" s="2">
        <f t="shared" si="134"/>
        <v>51.75</v>
      </c>
      <c r="T2168" s="6">
        <f t="shared" si="135"/>
        <v>0.50945067926757237</v>
      </c>
    </row>
    <row r="2169" spans="1:20" ht="15.6" x14ac:dyDescent="0.3">
      <c r="A2169" s="3" t="s">
        <v>2238</v>
      </c>
      <c r="B2169" s="4">
        <v>46253</v>
      </c>
      <c r="C2169" s="5">
        <f>YEAR(SalesData[[#This Row],[Order Date]])</f>
        <v>2026</v>
      </c>
      <c r="D2169" s="6" t="str">
        <f>"Q"&amp;ROUNDUP(MONTH(SalesData[[#This Row],[Order Date]])/3,0)</f>
        <v>Q3</v>
      </c>
      <c r="E2169" s="7">
        <f>MONTH(SalesData[[#This Row],[Order Date]])</f>
        <v>8</v>
      </c>
      <c r="F2169" s="6" t="str">
        <f>TEXT(SalesData[[#This Row],[Order Date]],"mmm")</f>
        <v>Aug</v>
      </c>
      <c r="G2169" s="8" t="s">
        <v>61</v>
      </c>
      <c r="H2169" s="8" t="s">
        <v>108</v>
      </c>
      <c r="I2169" s="8" t="s">
        <v>48</v>
      </c>
      <c r="J2169" s="8" t="s">
        <v>31</v>
      </c>
      <c r="K2169" s="8" t="s">
        <v>51</v>
      </c>
      <c r="L2169" s="8" t="s">
        <v>58</v>
      </c>
      <c r="M2169" s="7">
        <v>1</v>
      </c>
      <c r="N2169" s="2">
        <v>103.92</v>
      </c>
      <c r="O2169" s="9">
        <v>0.05</v>
      </c>
      <c r="P2169" s="2">
        <v>50.71</v>
      </c>
      <c r="Q2169" s="2">
        <f t="shared" si="132"/>
        <v>98.724000000000004</v>
      </c>
      <c r="R2169" s="2">
        <f t="shared" si="133"/>
        <v>50.71</v>
      </c>
      <c r="S2169" s="2">
        <f t="shared" si="134"/>
        <v>48.014000000000003</v>
      </c>
      <c r="T2169" s="6">
        <f t="shared" si="135"/>
        <v>0.48634577205137558</v>
      </c>
    </row>
    <row r="2170" spans="1:20" ht="15.6" x14ac:dyDescent="0.3">
      <c r="A2170" s="3" t="s">
        <v>2239</v>
      </c>
      <c r="B2170" s="4">
        <v>46242</v>
      </c>
      <c r="C2170" s="5">
        <f>YEAR(SalesData[[#This Row],[Order Date]])</f>
        <v>2026</v>
      </c>
      <c r="D2170" s="6" t="str">
        <f>"Q"&amp;ROUNDUP(MONTH(SalesData[[#This Row],[Order Date]])/3,0)</f>
        <v>Q3</v>
      </c>
      <c r="E2170" s="7">
        <f>MONTH(SalesData[[#This Row],[Order Date]])</f>
        <v>8</v>
      </c>
      <c r="F2170" s="6" t="str">
        <f>TEXT(SalesData[[#This Row],[Order Date]],"mmm")</f>
        <v>Aug</v>
      </c>
      <c r="G2170" s="8" t="s">
        <v>54</v>
      </c>
      <c r="H2170" s="8" t="s">
        <v>57</v>
      </c>
      <c r="I2170" s="8" t="s">
        <v>23</v>
      </c>
      <c r="J2170" s="8" t="s">
        <v>24</v>
      </c>
      <c r="K2170" s="8" t="s">
        <v>25</v>
      </c>
      <c r="L2170" s="8" t="s">
        <v>26</v>
      </c>
      <c r="M2170" s="7">
        <v>1</v>
      </c>
      <c r="N2170" s="2">
        <v>152.72</v>
      </c>
      <c r="O2170" s="9">
        <v>0</v>
      </c>
      <c r="P2170" s="2">
        <v>77.73</v>
      </c>
      <c r="Q2170" s="2">
        <f t="shared" si="132"/>
        <v>152.72</v>
      </c>
      <c r="R2170" s="2">
        <f t="shared" si="133"/>
        <v>77.73</v>
      </c>
      <c r="S2170" s="2">
        <f t="shared" si="134"/>
        <v>74.989999999999995</v>
      </c>
      <c r="T2170" s="6">
        <f t="shared" si="135"/>
        <v>0.4910293347302252</v>
      </c>
    </row>
    <row r="2171" spans="1:20" ht="15.6" x14ac:dyDescent="0.3">
      <c r="A2171" s="3" t="s">
        <v>2240</v>
      </c>
      <c r="B2171" s="4">
        <v>46256</v>
      </c>
      <c r="C2171" s="5">
        <f>YEAR(SalesData[[#This Row],[Order Date]])</f>
        <v>2026</v>
      </c>
      <c r="D2171" s="6" t="str">
        <f>"Q"&amp;ROUNDUP(MONTH(SalesData[[#This Row],[Order Date]])/3,0)</f>
        <v>Q3</v>
      </c>
      <c r="E2171" s="7">
        <f>MONTH(SalesData[[#This Row],[Order Date]])</f>
        <v>8</v>
      </c>
      <c r="F2171" s="6" t="str">
        <f>TEXT(SalesData[[#This Row],[Order Date]],"mmm")</f>
        <v>Aug</v>
      </c>
      <c r="G2171" s="8" t="s">
        <v>21</v>
      </c>
      <c r="H2171" s="8" t="s">
        <v>89</v>
      </c>
      <c r="I2171" s="8" t="s">
        <v>23</v>
      </c>
      <c r="J2171" s="8" t="s">
        <v>36</v>
      </c>
      <c r="K2171" s="8" t="s">
        <v>98</v>
      </c>
      <c r="L2171" s="8" t="s">
        <v>131</v>
      </c>
      <c r="M2171" s="7">
        <v>2</v>
      </c>
      <c r="N2171" s="2">
        <v>40.22</v>
      </c>
      <c r="O2171" s="9">
        <v>0</v>
      </c>
      <c r="P2171" s="2">
        <v>14.45</v>
      </c>
      <c r="Q2171" s="2">
        <f t="shared" si="132"/>
        <v>80.44</v>
      </c>
      <c r="R2171" s="2">
        <f t="shared" si="133"/>
        <v>28.9</v>
      </c>
      <c r="S2171" s="2">
        <f t="shared" si="134"/>
        <v>51.54</v>
      </c>
      <c r="T2171" s="6">
        <f t="shared" si="135"/>
        <v>0.64072600696171056</v>
      </c>
    </row>
    <row r="2172" spans="1:20" ht="15.6" x14ac:dyDescent="0.3">
      <c r="A2172" s="3" t="s">
        <v>2241</v>
      </c>
      <c r="B2172" s="4">
        <v>46184</v>
      </c>
      <c r="C2172" s="5">
        <f>YEAR(SalesData[[#This Row],[Order Date]])</f>
        <v>2026</v>
      </c>
      <c r="D2172" s="6" t="str">
        <f>"Q"&amp;ROUNDUP(MONTH(SalesData[[#This Row],[Order Date]])/3,0)</f>
        <v>Q2</v>
      </c>
      <c r="E2172" s="7">
        <f>MONTH(SalesData[[#This Row],[Order Date]])</f>
        <v>6</v>
      </c>
      <c r="F2172" s="6" t="str">
        <f>TEXT(SalesData[[#This Row],[Order Date]],"mmm")</f>
        <v>Jun</v>
      </c>
      <c r="G2172" s="8" t="s">
        <v>54</v>
      </c>
      <c r="H2172" s="8" t="s">
        <v>57</v>
      </c>
      <c r="I2172" s="8" t="s">
        <v>23</v>
      </c>
      <c r="J2172" s="8" t="s">
        <v>31</v>
      </c>
      <c r="K2172" s="8" t="s">
        <v>51</v>
      </c>
      <c r="L2172" s="8" t="s">
        <v>95</v>
      </c>
      <c r="M2172" s="7">
        <v>1</v>
      </c>
      <c r="N2172" s="2">
        <v>82.47</v>
      </c>
      <c r="O2172" s="9">
        <v>0.1</v>
      </c>
      <c r="P2172" s="2">
        <v>42.73</v>
      </c>
      <c r="Q2172" s="2">
        <f t="shared" si="132"/>
        <v>74.222999999999999</v>
      </c>
      <c r="R2172" s="2">
        <f t="shared" si="133"/>
        <v>42.73</v>
      </c>
      <c r="S2172" s="2">
        <f t="shared" si="134"/>
        <v>31.493000000000002</v>
      </c>
      <c r="T2172" s="6">
        <f t="shared" si="135"/>
        <v>0.42430243994449163</v>
      </c>
    </row>
    <row r="2173" spans="1:20" ht="15.6" x14ac:dyDescent="0.3">
      <c r="A2173" s="3" t="s">
        <v>2242</v>
      </c>
      <c r="B2173" s="4">
        <v>46375</v>
      </c>
      <c r="C2173" s="5">
        <f>YEAR(SalesData[[#This Row],[Order Date]])</f>
        <v>2026</v>
      </c>
      <c r="D2173" s="6" t="str">
        <f>"Q"&amp;ROUNDUP(MONTH(SalesData[[#This Row],[Order Date]])/3,0)</f>
        <v>Q4</v>
      </c>
      <c r="E2173" s="7">
        <f>MONTH(SalesData[[#This Row],[Order Date]])</f>
        <v>12</v>
      </c>
      <c r="F2173" s="6" t="str">
        <f>TEXT(SalesData[[#This Row],[Order Date]],"mmm")</f>
        <v>Dec</v>
      </c>
      <c r="G2173" s="8" t="s">
        <v>21</v>
      </c>
      <c r="H2173" s="8" t="s">
        <v>22</v>
      </c>
      <c r="I2173" s="8" t="s">
        <v>30</v>
      </c>
      <c r="J2173" s="8" t="s">
        <v>24</v>
      </c>
      <c r="K2173" s="8" t="s">
        <v>39</v>
      </c>
      <c r="L2173" s="8" t="s">
        <v>67</v>
      </c>
      <c r="M2173" s="7">
        <v>2</v>
      </c>
      <c r="N2173" s="2">
        <v>122</v>
      </c>
      <c r="O2173" s="9">
        <v>0.15</v>
      </c>
      <c r="P2173" s="2">
        <v>60.01</v>
      </c>
      <c r="Q2173" s="2">
        <f t="shared" si="132"/>
        <v>207.4</v>
      </c>
      <c r="R2173" s="2">
        <f t="shared" si="133"/>
        <v>120.02</v>
      </c>
      <c r="S2173" s="2">
        <f t="shared" si="134"/>
        <v>87.38000000000001</v>
      </c>
      <c r="T2173" s="6">
        <f t="shared" si="135"/>
        <v>0.4213114754098361</v>
      </c>
    </row>
    <row r="2174" spans="1:20" ht="15.6" x14ac:dyDescent="0.3">
      <c r="A2174" s="3" t="s">
        <v>2243</v>
      </c>
      <c r="B2174" s="4">
        <v>46104</v>
      </c>
      <c r="C2174" s="5">
        <f>YEAR(SalesData[[#This Row],[Order Date]])</f>
        <v>2026</v>
      </c>
      <c r="D2174" s="6" t="str">
        <f>"Q"&amp;ROUNDUP(MONTH(SalesData[[#This Row],[Order Date]])/3,0)</f>
        <v>Q1</v>
      </c>
      <c r="E2174" s="7">
        <f>MONTH(SalesData[[#This Row],[Order Date]])</f>
        <v>3</v>
      </c>
      <c r="F2174" s="6" t="str">
        <f>TEXT(SalesData[[#This Row],[Order Date]],"mmm")</f>
        <v>Mar</v>
      </c>
      <c r="G2174" s="8" t="s">
        <v>28</v>
      </c>
      <c r="H2174" s="8" t="s">
        <v>86</v>
      </c>
      <c r="I2174" s="8" t="s">
        <v>30</v>
      </c>
      <c r="J2174" s="8" t="s">
        <v>24</v>
      </c>
      <c r="K2174" s="8" t="s">
        <v>51</v>
      </c>
      <c r="L2174" s="8" t="s">
        <v>58</v>
      </c>
      <c r="M2174" s="7">
        <v>1</v>
      </c>
      <c r="N2174" s="2">
        <v>101.43</v>
      </c>
      <c r="O2174" s="9">
        <v>0</v>
      </c>
      <c r="P2174" s="2">
        <v>51.78</v>
      </c>
      <c r="Q2174" s="2">
        <f t="shared" si="132"/>
        <v>101.43</v>
      </c>
      <c r="R2174" s="2">
        <f t="shared" si="133"/>
        <v>51.78</v>
      </c>
      <c r="S2174" s="2">
        <f t="shared" si="134"/>
        <v>49.650000000000006</v>
      </c>
      <c r="T2174" s="6">
        <f t="shared" si="135"/>
        <v>0.4895001478852411</v>
      </c>
    </row>
    <row r="2175" spans="1:20" ht="15.6" x14ac:dyDescent="0.3">
      <c r="A2175" s="3" t="s">
        <v>2244</v>
      </c>
      <c r="B2175" s="4">
        <v>46191</v>
      </c>
      <c r="C2175" s="5">
        <f>YEAR(SalesData[[#This Row],[Order Date]])</f>
        <v>2026</v>
      </c>
      <c r="D2175" s="6" t="str">
        <f>"Q"&amp;ROUNDUP(MONTH(SalesData[[#This Row],[Order Date]])/3,0)</f>
        <v>Q2</v>
      </c>
      <c r="E2175" s="7">
        <f>MONTH(SalesData[[#This Row],[Order Date]])</f>
        <v>6</v>
      </c>
      <c r="F2175" s="6" t="str">
        <f>TEXT(SalesData[[#This Row],[Order Date]],"mmm")</f>
        <v>Jun</v>
      </c>
      <c r="G2175" s="8" t="s">
        <v>21</v>
      </c>
      <c r="H2175" s="8" t="s">
        <v>22</v>
      </c>
      <c r="I2175" s="8" t="s">
        <v>30</v>
      </c>
      <c r="J2175" s="8" t="s">
        <v>31</v>
      </c>
      <c r="K2175" s="8" t="s">
        <v>32</v>
      </c>
      <c r="L2175" s="8" t="s">
        <v>65</v>
      </c>
      <c r="M2175" s="7">
        <v>3</v>
      </c>
      <c r="N2175" s="2">
        <v>46.79</v>
      </c>
      <c r="O2175" s="9">
        <v>0.1</v>
      </c>
      <c r="P2175" s="2">
        <v>18.25</v>
      </c>
      <c r="Q2175" s="2">
        <f t="shared" si="132"/>
        <v>126.33300000000001</v>
      </c>
      <c r="R2175" s="2">
        <f t="shared" si="133"/>
        <v>54.75</v>
      </c>
      <c r="S2175" s="2">
        <f t="shared" si="134"/>
        <v>71.583000000000013</v>
      </c>
      <c r="T2175" s="6">
        <f t="shared" si="135"/>
        <v>0.56662154781411034</v>
      </c>
    </row>
    <row r="2176" spans="1:20" ht="15.6" x14ac:dyDescent="0.3">
      <c r="A2176" s="3" t="s">
        <v>2245</v>
      </c>
      <c r="B2176" s="4">
        <v>46110</v>
      </c>
      <c r="C2176" s="5">
        <f>YEAR(SalesData[[#This Row],[Order Date]])</f>
        <v>2026</v>
      </c>
      <c r="D2176" s="6" t="str">
        <f>"Q"&amp;ROUNDUP(MONTH(SalesData[[#This Row],[Order Date]])/3,0)</f>
        <v>Q1</v>
      </c>
      <c r="E2176" s="7">
        <f>MONTH(SalesData[[#This Row],[Order Date]])</f>
        <v>3</v>
      </c>
      <c r="F2176" s="6" t="str">
        <f>TEXT(SalesData[[#This Row],[Order Date]],"mmm")</f>
        <v>Mar</v>
      </c>
      <c r="G2176" s="8" t="s">
        <v>21</v>
      </c>
      <c r="H2176" s="8" t="s">
        <v>42</v>
      </c>
      <c r="I2176" s="8" t="s">
        <v>48</v>
      </c>
      <c r="J2176" s="8" t="s">
        <v>24</v>
      </c>
      <c r="K2176" s="8" t="s">
        <v>25</v>
      </c>
      <c r="L2176" s="8" t="s">
        <v>70</v>
      </c>
      <c r="M2176" s="7">
        <v>1</v>
      </c>
      <c r="N2176" s="2">
        <v>142.87</v>
      </c>
      <c r="O2176" s="9">
        <v>0.1</v>
      </c>
      <c r="P2176" s="2">
        <v>77.33</v>
      </c>
      <c r="Q2176" s="2">
        <f t="shared" si="132"/>
        <v>128.583</v>
      </c>
      <c r="R2176" s="2">
        <f t="shared" si="133"/>
        <v>77.33</v>
      </c>
      <c r="S2176" s="2">
        <f t="shared" si="134"/>
        <v>51.253</v>
      </c>
      <c r="T2176" s="6">
        <f t="shared" si="135"/>
        <v>0.39859857057309289</v>
      </c>
    </row>
    <row r="2177" spans="1:20" ht="15.6" x14ac:dyDescent="0.3">
      <c r="A2177" s="3" t="s">
        <v>2246</v>
      </c>
      <c r="B2177" s="4">
        <v>46033</v>
      </c>
      <c r="C2177" s="5">
        <f>YEAR(SalesData[[#This Row],[Order Date]])</f>
        <v>2026</v>
      </c>
      <c r="D2177" s="6" t="str">
        <f>"Q"&amp;ROUNDUP(MONTH(SalesData[[#This Row],[Order Date]])/3,0)</f>
        <v>Q1</v>
      </c>
      <c r="E2177" s="7">
        <f>MONTH(SalesData[[#This Row],[Order Date]])</f>
        <v>1</v>
      </c>
      <c r="F2177" s="6" t="str">
        <f>TEXT(SalesData[[#This Row],[Order Date]],"mmm")</f>
        <v>Jan</v>
      </c>
      <c r="G2177" s="8" t="s">
        <v>21</v>
      </c>
      <c r="H2177" s="8" t="s">
        <v>22</v>
      </c>
      <c r="I2177" s="8" t="s">
        <v>30</v>
      </c>
      <c r="J2177" s="8" t="s">
        <v>31</v>
      </c>
      <c r="K2177" s="8" t="s">
        <v>51</v>
      </c>
      <c r="L2177" s="8" t="s">
        <v>95</v>
      </c>
      <c r="M2177" s="7">
        <v>1</v>
      </c>
      <c r="N2177" s="2">
        <v>79.930000000000007</v>
      </c>
      <c r="O2177" s="9">
        <v>0.05</v>
      </c>
      <c r="P2177" s="2">
        <v>43.73</v>
      </c>
      <c r="Q2177" s="2">
        <f t="shared" si="132"/>
        <v>75.933500000000009</v>
      </c>
      <c r="R2177" s="2">
        <f t="shared" si="133"/>
        <v>43.73</v>
      </c>
      <c r="S2177" s="2">
        <f t="shared" si="134"/>
        <v>32.203500000000012</v>
      </c>
      <c r="T2177" s="6">
        <f t="shared" si="135"/>
        <v>0.42410135184075554</v>
      </c>
    </row>
    <row r="2178" spans="1:20" ht="15.6" x14ac:dyDescent="0.3">
      <c r="A2178" s="3" t="s">
        <v>2247</v>
      </c>
      <c r="B2178" s="4">
        <v>46067</v>
      </c>
      <c r="C2178" s="5">
        <f>YEAR(SalesData[[#This Row],[Order Date]])</f>
        <v>2026</v>
      </c>
      <c r="D2178" s="6" t="str">
        <f>"Q"&amp;ROUNDUP(MONTH(SalesData[[#This Row],[Order Date]])/3,0)</f>
        <v>Q1</v>
      </c>
      <c r="E2178" s="7">
        <f>MONTH(SalesData[[#This Row],[Order Date]])</f>
        <v>2</v>
      </c>
      <c r="F2178" s="6" t="str">
        <f>TEXT(SalesData[[#This Row],[Order Date]],"mmm")</f>
        <v>Feb</v>
      </c>
      <c r="G2178" s="8" t="s">
        <v>28</v>
      </c>
      <c r="H2178" s="8" t="s">
        <v>29</v>
      </c>
      <c r="I2178" s="8" t="s">
        <v>30</v>
      </c>
      <c r="J2178" s="8" t="s">
        <v>31</v>
      </c>
      <c r="K2178" s="8" t="s">
        <v>98</v>
      </c>
      <c r="L2178" s="8" t="s">
        <v>103</v>
      </c>
      <c r="M2178" s="7">
        <v>2</v>
      </c>
      <c r="N2178" s="2">
        <v>50.16</v>
      </c>
      <c r="O2178" s="9">
        <v>0.1</v>
      </c>
      <c r="P2178" s="2">
        <v>21.48</v>
      </c>
      <c r="Q2178" s="2">
        <f t="shared" si="132"/>
        <v>90.287999999999997</v>
      </c>
      <c r="R2178" s="2">
        <f t="shared" si="133"/>
        <v>42.96</v>
      </c>
      <c r="S2178" s="2">
        <f t="shared" si="134"/>
        <v>47.327999999999996</v>
      </c>
      <c r="T2178" s="6">
        <f t="shared" si="135"/>
        <v>0.52418926103136632</v>
      </c>
    </row>
    <row r="2179" spans="1:20" ht="15.6" x14ac:dyDescent="0.3">
      <c r="A2179" s="3" t="s">
        <v>2248</v>
      </c>
      <c r="B2179" s="4">
        <v>46359</v>
      </c>
      <c r="C2179" s="5">
        <f>YEAR(SalesData[[#This Row],[Order Date]])</f>
        <v>2026</v>
      </c>
      <c r="D2179" s="6" t="str">
        <f>"Q"&amp;ROUNDUP(MONTH(SalesData[[#This Row],[Order Date]])/3,0)</f>
        <v>Q4</v>
      </c>
      <c r="E2179" s="7">
        <f>MONTH(SalesData[[#This Row],[Order Date]])</f>
        <v>12</v>
      </c>
      <c r="F2179" s="6" t="str">
        <f>TEXT(SalesData[[#This Row],[Order Date]],"mmm")</f>
        <v>Dec</v>
      </c>
      <c r="G2179" s="8" t="s">
        <v>54</v>
      </c>
      <c r="H2179" s="8" t="s">
        <v>57</v>
      </c>
      <c r="I2179" s="8" t="s">
        <v>30</v>
      </c>
      <c r="J2179" s="8" t="s">
        <v>24</v>
      </c>
      <c r="K2179" s="8" t="s">
        <v>25</v>
      </c>
      <c r="L2179" s="8" t="s">
        <v>49</v>
      </c>
      <c r="M2179" s="7">
        <v>2</v>
      </c>
      <c r="N2179" s="2">
        <v>70.59</v>
      </c>
      <c r="O2179" s="9">
        <v>0.1</v>
      </c>
      <c r="P2179" s="2">
        <v>32.68</v>
      </c>
      <c r="Q2179" s="2">
        <f t="shared" si="132"/>
        <v>127.06200000000001</v>
      </c>
      <c r="R2179" s="2">
        <f t="shared" si="133"/>
        <v>65.36</v>
      </c>
      <c r="S2179" s="2">
        <f t="shared" si="134"/>
        <v>61.702000000000012</v>
      </c>
      <c r="T2179" s="6">
        <f t="shared" si="135"/>
        <v>0.48560545245628123</v>
      </c>
    </row>
    <row r="2180" spans="1:20" ht="15.6" x14ac:dyDescent="0.3">
      <c r="A2180" s="3" t="s">
        <v>2249</v>
      </c>
      <c r="B2180" s="4">
        <v>46152</v>
      </c>
      <c r="C2180" s="5">
        <f>YEAR(SalesData[[#This Row],[Order Date]])</f>
        <v>2026</v>
      </c>
      <c r="D2180" s="6" t="str">
        <f>"Q"&amp;ROUNDUP(MONTH(SalesData[[#This Row],[Order Date]])/3,0)</f>
        <v>Q2</v>
      </c>
      <c r="E2180" s="7">
        <f>MONTH(SalesData[[#This Row],[Order Date]])</f>
        <v>5</v>
      </c>
      <c r="F2180" s="6" t="str">
        <f>TEXT(SalesData[[#This Row],[Order Date]],"mmm")</f>
        <v>May</v>
      </c>
      <c r="G2180" s="8" t="s">
        <v>21</v>
      </c>
      <c r="H2180" s="8" t="s">
        <v>44</v>
      </c>
      <c r="I2180" s="8" t="s">
        <v>48</v>
      </c>
      <c r="J2180" s="8" t="s">
        <v>31</v>
      </c>
      <c r="K2180" s="8" t="s">
        <v>25</v>
      </c>
      <c r="L2180" s="8" t="s">
        <v>49</v>
      </c>
      <c r="M2180" s="7">
        <v>2</v>
      </c>
      <c r="N2180" s="2">
        <v>72.25</v>
      </c>
      <c r="O2180" s="9">
        <v>0</v>
      </c>
      <c r="P2180" s="2">
        <v>32.25</v>
      </c>
      <c r="Q2180" s="2">
        <f t="shared" ref="Q2180:Q2243" si="136">M2180*N2180*(1-O2180)</f>
        <v>144.5</v>
      </c>
      <c r="R2180" s="2">
        <f t="shared" ref="R2180:R2243" si="137">M2180*P2180</f>
        <v>64.5</v>
      </c>
      <c r="S2180" s="2">
        <f t="shared" ref="S2180:S2243" si="138">Q2180-R2180</f>
        <v>80</v>
      </c>
      <c r="T2180" s="6">
        <f t="shared" ref="T2180:T2243" si="139">IFERROR(S2180/Q2180,0)</f>
        <v>0.55363321799307963</v>
      </c>
    </row>
    <row r="2181" spans="1:20" ht="15.6" x14ac:dyDescent="0.3">
      <c r="A2181" s="3" t="s">
        <v>2250</v>
      </c>
      <c r="B2181" s="4">
        <v>46106</v>
      </c>
      <c r="C2181" s="5">
        <f>YEAR(SalesData[[#This Row],[Order Date]])</f>
        <v>2026</v>
      </c>
      <c r="D2181" s="6" t="str">
        <f>"Q"&amp;ROUNDUP(MONTH(SalesData[[#This Row],[Order Date]])/3,0)</f>
        <v>Q1</v>
      </c>
      <c r="E2181" s="7">
        <f>MONTH(SalesData[[#This Row],[Order Date]])</f>
        <v>3</v>
      </c>
      <c r="F2181" s="6" t="str">
        <f>TEXT(SalesData[[#This Row],[Order Date]],"mmm")</f>
        <v>Mar</v>
      </c>
      <c r="G2181" s="8" t="s">
        <v>54</v>
      </c>
      <c r="H2181" s="8" t="s">
        <v>57</v>
      </c>
      <c r="I2181" s="8" t="s">
        <v>30</v>
      </c>
      <c r="J2181" s="8" t="s">
        <v>24</v>
      </c>
      <c r="K2181" s="8" t="s">
        <v>98</v>
      </c>
      <c r="L2181" s="8" t="s">
        <v>131</v>
      </c>
      <c r="M2181" s="7">
        <v>2</v>
      </c>
      <c r="N2181" s="2">
        <v>39.409999999999997</v>
      </c>
      <c r="O2181" s="9">
        <v>0.15</v>
      </c>
      <c r="P2181" s="2">
        <v>14.91</v>
      </c>
      <c r="Q2181" s="2">
        <f t="shared" si="136"/>
        <v>66.996999999999986</v>
      </c>
      <c r="R2181" s="2">
        <f t="shared" si="137"/>
        <v>29.82</v>
      </c>
      <c r="S2181" s="2">
        <f t="shared" si="138"/>
        <v>37.176999999999985</v>
      </c>
      <c r="T2181" s="6">
        <f t="shared" si="139"/>
        <v>0.55490544352732207</v>
      </c>
    </row>
    <row r="2182" spans="1:20" ht="15.6" x14ac:dyDescent="0.3">
      <c r="A2182" s="3" t="s">
        <v>2251</v>
      </c>
      <c r="B2182" s="4">
        <v>46030</v>
      </c>
      <c r="C2182" s="5">
        <f>YEAR(SalesData[[#This Row],[Order Date]])</f>
        <v>2026</v>
      </c>
      <c r="D2182" s="6" t="str">
        <f>"Q"&amp;ROUNDUP(MONTH(SalesData[[#This Row],[Order Date]])/3,0)</f>
        <v>Q1</v>
      </c>
      <c r="E2182" s="7">
        <f>MONTH(SalesData[[#This Row],[Order Date]])</f>
        <v>1</v>
      </c>
      <c r="F2182" s="6" t="str">
        <f>TEXT(SalesData[[#This Row],[Order Date]],"mmm")</f>
        <v>Jan</v>
      </c>
      <c r="G2182" s="8" t="s">
        <v>54</v>
      </c>
      <c r="H2182" s="8" t="s">
        <v>55</v>
      </c>
      <c r="I2182" s="8" t="s">
        <v>30</v>
      </c>
      <c r="J2182" s="8" t="s">
        <v>24</v>
      </c>
      <c r="K2182" s="8" t="s">
        <v>25</v>
      </c>
      <c r="L2182" s="8" t="s">
        <v>26</v>
      </c>
      <c r="M2182" s="7">
        <v>1</v>
      </c>
      <c r="N2182" s="2">
        <v>153.69</v>
      </c>
      <c r="O2182" s="9">
        <v>0</v>
      </c>
      <c r="P2182" s="2">
        <v>77.47</v>
      </c>
      <c r="Q2182" s="2">
        <f t="shared" si="136"/>
        <v>153.69</v>
      </c>
      <c r="R2182" s="2">
        <f t="shared" si="137"/>
        <v>77.47</v>
      </c>
      <c r="S2182" s="2">
        <f t="shared" si="138"/>
        <v>76.22</v>
      </c>
      <c r="T2182" s="6">
        <f t="shared" si="139"/>
        <v>0.49593337237295854</v>
      </c>
    </row>
    <row r="2183" spans="1:20" ht="15.6" x14ac:dyDescent="0.3">
      <c r="A2183" s="3" t="s">
        <v>2252</v>
      </c>
      <c r="B2183" s="4">
        <v>46153</v>
      </c>
      <c r="C2183" s="5">
        <f>YEAR(SalesData[[#This Row],[Order Date]])</f>
        <v>2026</v>
      </c>
      <c r="D2183" s="6" t="str">
        <f>"Q"&amp;ROUNDUP(MONTH(SalesData[[#This Row],[Order Date]])/3,0)</f>
        <v>Q2</v>
      </c>
      <c r="E2183" s="7">
        <f>MONTH(SalesData[[#This Row],[Order Date]])</f>
        <v>5</v>
      </c>
      <c r="F2183" s="6" t="str">
        <f>TEXT(SalesData[[#This Row],[Order Date]],"mmm")</f>
        <v>May</v>
      </c>
      <c r="G2183" s="8" t="s">
        <v>21</v>
      </c>
      <c r="H2183" s="8" t="s">
        <v>42</v>
      </c>
      <c r="I2183" s="8" t="s">
        <v>30</v>
      </c>
      <c r="J2183" s="8" t="s">
        <v>31</v>
      </c>
      <c r="K2183" s="8" t="s">
        <v>39</v>
      </c>
      <c r="L2183" s="8" t="s">
        <v>67</v>
      </c>
      <c r="M2183" s="7">
        <v>1</v>
      </c>
      <c r="N2183" s="2">
        <v>121.41</v>
      </c>
      <c r="O2183" s="9">
        <v>0.05</v>
      </c>
      <c r="P2183" s="2">
        <v>60.75</v>
      </c>
      <c r="Q2183" s="2">
        <f t="shared" si="136"/>
        <v>115.33949999999999</v>
      </c>
      <c r="R2183" s="2">
        <f t="shared" si="137"/>
        <v>60.75</v>
      </c>
      <c r="S2183" s="2">
        <f t="shared" si="138"/>
        <v>54.589499999999987</v>
      </c>
      <c r="T2183" s="6">
        <f t="shared" si="139"/>
        <v>0.47329405797666879</v>
      </c>
    </row>
    <row r="2184" spans="1:20" ht="15.6" x14ac:dyDescent="0.3">
      <c r="A2184" s="3" t="s">
        <v>2253</v>
      </c>
      <c r="B2184" s="4">
        <v>46152</v>
      </c>
      <c r="C2184" s="5">
        <f>YEAR(SalesData[[#This Row],[Order Date]])</f>
        <v>2026</v>
      </c>
      <c r="D2184" s="6" t="str">
        <f>"Q"&amp;ROUNDUP(MONTH(SalesData[[#This Row],[Order Date]])/3,0)</f>
        <v>Q2</v>
      </c>
      <c r="E2184" s="7">
        <f>MONTH(SalesData[[#This Row],[Order Date]])</f>
        <v>5</v>
      </c>
      <c r="F2184" s="6" t="str">
        <f>TEXT(SalesData[[#This Row],[Order Date]],"mmm")</f>
        <v>May</v>
      </c>
      <c r="G2184" s="8" t="s">
        <v>21</v>
      </c>
      <c r="H2184" s="8" t="s">
        <v>89</v>
      </c>
      <c r="I2184" s="8" t="s">
        <v>23</v>
      </c>
      <c r="J2184" s="8" t="s">
        <v>24</v>
      </c>
      <c r="K2184" s="8" t="s">
        <v>51</v>
      </c>
      <c r="L2184" s="8" t="s">
        <v>58</v>
      </c>
      <c r="M2184" s="7">
        <v>4</v>
      </c>
      <c r="N2184" s="2">
        <v>103.36</v>
      </c>
      <c r="O2184" s="9">
        <v>0</v>
      </c>
      <c r="P2184" s="2">
        <v>51.59</v>
      </c>
      <c r="Q2184" s="2">
        <f t="shared" si="136"/>
        <v>413.44</v>
      </c>
      <c r="R2184" s="2">
        <f t="shared" si="137"/>
        <v>206.36</v>
      </c>
      <c r="S2184" s="2">
        <f t="shared" si="138"/>
        <v>207.07999999999998</v>
      </c>
      <c r="T2184" s="6">
        <f t="shared" si="139"/>
        <v>0.50087074303405565</v>
      </c>
    </row>
    <row r="2185" spans="1:20" ht="15.6" x14ac:dyDescent="0.3">
      <c r="A2185" s="3" t="s">
        <v>2254</v>
      </c>
      <c r="B2185" s="4">
        <v>46028</v>
      </c>
      <c r="C2185" s="5">
        <f>YEAR(SalesData[[#This Row],[Order Date]])</f>
        <v>2026</v>
      </c>
      <c r="D2185" s="6" t="str">
        <f>"Q"&amp;ROUNDUP(MONTH(SalesData[[#This Row],[Order Date]])/3,0)</f>
        <v>Q1</v>
      </c>
      <c r="E2185" s="7">
        <f>MONTH(SalesData[[#This Row],[Order Date]])</f>
        <v>1</v>
      </c>
      <c r="F2185" s="6" t="str">
        <f>TEXT(SalesData[[#This Row],[Order Date]],"mmm")</f>
        <v>Jan</v>
      </c>
      <c r="G2185" s="8" t="s">
        <v>54</v>
      </c>
      <c r="H2185" s="8" t="s">
        <v>82</v>
      </c>
      <c r="I2185" s="8" t="s">
        <v>48</v>
      </c>
      <c r="J2185" s="8" t="s">
        <v>24</v>
      </c>
      <c r="K2185" s="8" t="s">
        <v>98</v>
      </c>
      <c r="L2185" s="8" t="s">
        <v>122</v>
      </c>
      <c r="M2185" s="7">
        <v>2</v>
      </c>
      <c r="N2185" s="2">
        <v>35.78</v>
      </c>
      <c r="O2185" s="9">
        <v>0</v>
      </c>
      <c r="P2185" s="2">
        <v>13.84</v>
      </c>
      <c r="Q2185" s="2">
        <f t="shared" si="136"/>
        <v>71.56</v>
      </c>
      <c r="R2185" s="2">
        <f t="shared" si="137"/>
        <v>27.68</v>
      </c>
      <c r="S2185" s="2">
        <f t="shared" si="138"/>
        <v>43.88</v>
      </c>
      <c r="T2185" s="6">
        <f t="shared" si="139"/>
        <v>0.61319172722191173</v>
      </c>
    </row>
    <row r="2186" spans="1:20" ht="15.6" x14ac:dyDescent="0.3">
      <c r="A2186" s="3" t="s">
        <v>2255</v>
      </c>
      <c r="B2186" s="4">
        <v>46235</v>
      </c>
      <c r="C2186" s="5">
        <f>YEAR(SalesData[[#This Row],[Order Date]])</f>
        <v>2026</v>
      </c>
      <c r="D2186" s="6" t="str">
        <f>"Q"&amp;ROUNDUP(MONTH(SalesData[[#This Row],[Order Date]])/3,0)</f>
        <v>Q3</v>
      </c>
      <c r="E2186" s="7">
        <f>MONTH(SalesData[[#This Row],[Order Date]])</f>
        <v>8</v>
      </c>
      <c r="F2186" s="6" t="str">
        <f>TEXT(SalesData[[#This Row],[Order Date]],"mmm")</f>
        <v>Aug</v>
      </c>
      <c r="G2186" s="8" t="s">
        <v>28</v>
      </c>
      <c r="H2186" s="8" t="s">
        <v>35</v>
      </c>
      <c r="I2186" s="8" t="s">
        <v>30</v>
      </c>
      <c r="J2186" s="8" t="s">
        <v>31</v>
      </c>
      <c r="K2186" s="8" t="s">
        <v>98</v>
      </c>
      <c r="L2186" s="8" t="s">
        <v>103</v>
      </c>
      <c r="M2186" s="7">
        <v>1</v>
      </c>
      <c r="N2186" s="2">
        <v>49.46</v>
      </c>
      <c r="O2186" s="9">
        <v>0</v>
      </c>
      <c r="P2186" s="2">
        <v>21.47</v>
      </c>
      <c r="Q2186" s="2">
        <f t="shared" si="136"/>
        <v>49.46</v>
      </c>
      <c r="R2186" s="2">
        <f t="shared" si="137"/>
        <v>21.47</v>
      </c>
      <c r="S2186" s="2">
        <f t="shared" si="138"/>
        <v>27.990000000000002</v>
      </c>
      <c r="T2186" s="6">
        <f t="shared" si="139"/>
        <v>0.5659118479579458</v>
      </c>
    </row>
    <row r="2187" spans="1:20" ht="15.6" x14ac:dyDescent="0.3">
      <c r="A2187" s="3" t="s">
        <v>2256</v>
      </c>
      <c r="B2187" s="4">
        <v>46199</v>
      </c>
      <c r="C2187" s="5">
        <f>YEAR(SalesData[[#This Row],[Order Date]])</f>
        <v>2026</v>
      </c>
      <c r="D2187" s="6" t="str">
        <f>"Q"&amp;ROUNDUP(MONTH(SalesData[[#This Row],[Order Date]])/3,0)</f>
        <v>Q2</v>
      </c>
      <c r="E2187" s="7">
        <f>MONTH(SalesData[[#This Row],[Order Date]])</f>
        <v>6</v>
      </c>
      <c r="F2187" s="6" t="str">
        <f>TEXT(SalesData[[#This Row],[Order Date]],"mmm")</f>
        <v>Jun</v>
      </c>
      <c r="G2187" s="8" t="s">
        <v>61</v>
      </c>
      <c r="H2187" s="8" t="s">
        <v>108</v>
      </c>
      <c r="I2187" s="8" t="s">
        <v>30</v>
      </c>
      <c r="J2187" s="8" t="s">
        <v>31</v>
      </c>
      <c r="K2187" s="8" t="s">
        <v>39</v>
      </c>
      <c r="L2187" s="8" t="s">
        <v>67</v>
      </c>
      <c r="M2187" s="7">
        <v>1</v>
      </c>
      <c r="N2187" s="2">
        <v>121.44</v>
      </c>
      <c r="O2187" s="9">
        <v>0</v>
      </c>
      <c r="P2187" s="2">
        <v>62.34</v>
      </c>
      <c r="Q2187" s="2">
        <f t="shared" si="136"/>
        <v>121.44</v>
      </c>
      <c r="R2187" s="2">
        <f t="shared" si="137"/>
        <v>62.34</v>
      </c>
      <c r="S2187" s="2">
        <f t="shared" si="138"/>
        <v>59.099999999999994</v>
      </c>
      <c r="T2187" s="6">
        <f t="shared" si="139"/>
        <v>0.48666007905138337</v>
      </c>
    </row>
    <row r="2188" spans="1:20" ht="15.6" x14ac:dyDescent="0.3">
      <c r="A2188" s="3" t="s">
        <v>2257</v>
      </c>
      <c r="B2188" s="4">
        <v>46038</v>
      </c>
      <c r="C2188" s="5">
        <f>YEAR(SalesData[[#This Row],[Order Date]])</f>
        <v>2026</v>
      </c>
      <c r="D2188" s="6" t="str">
        <f>"Q"&amp;ROUNDUP(MONTH(SalesData[[#This Row],[Order Date]])/3,0)</f>
        <v>Q1</v>
      </c>
      <c r="E2188" s="7">
        <f>MONTH(SalesData[[#This Row],[Order Date]])</f>
        <v>1</v>
      </c>
      <c r="F2188" s="6" t="str">
        <f>TEXT(SalesData[[#This Row],[Order Date]],"mmm")</f>
        <v>Jan</v>
      </c>
      <c r="G2188" s="8" t="s">
        <v>61</v>
      </c>
      <c r="H2188" s="8" t="s">
        <v>105</v>
      </c>
      <c r="I2188" s="8" t="s">
        <v>23</v>
      </c>
      <c r="J2188" s="8" t="s">
        <v>24</v>
      </c>
      <c r="K2188" s="8" t="s">
        <v>51</v>
      </c>
      <c r="L2188" s="8" t="s">
        <v>58</v>
      </c>
      <c r="M2188" s="7">
        <v>4</v>
      </c>
      <c r="N2188" s="2">
        <v>102.68</v>
      </c>
      <c r="O2188" s="9">
        <v>0</v>
      </c>
      <c r="P2188" s="2">
        <v>50.83</v>
      </c>
      <c r="Q2188" s="2">
        <f t="shared" si="136"/>
        <v>410.72</v>
      </c>
      <c r="R2188" s="2">
        <f t="shared" si="137"/>
        <v>203.32</v>
      </c>
      <c r="S2188" s="2">
        <f t="shared" si="138"/>
        <v>207.40000000000003</v>
      </c>
      <c r="T2188" s="6">
        <f t="shared" si="139"/>
        <v>0.50496688741721862</v>
      </c>
    </row>
    <row r="2189" spans="1:20" ht="15.6" x14ac:dyDescent="0.3">
      <c r="A2189" s="3" t="s">
        <v>2258</v>
      </c>
      <c r="B2189" s="4">
        <v>46287</v>
      </c>
      <c r="C2189" s="5">
        <f>YEAR(SalesData[[#This Row],[Order Date]])</f>
        <v>2026</v>
      </c>
      <c r="D2189" s="6" t="str">
        <f>"Q"&amp;ROUNDUP(MONTH(SalesData[[#This Row],[Order Date]])/3,0)</f>
        <v>Q3</v>
      </c>
      <c r="E2189" s="7">
        <f>MONTH(SalesData[[#This Row],[Order Date]])</f>
        <v>9</v>
      </c>
      <c r="F2189" s="6" t="str">
        <f>TEXT(SalesData[[#This Row],[Order Date]],"mmm")</f>
        <v>Sep</v>
      </c>
      <c r="G2189" s="8" t="s">
        <v>21</v>
      </c>
      <c r="H2189" s="8" t="s">
        <v>22</v>
      </c>
      <c r="I2189" s="8" t="s">
        <v>45</v>
      </c>
      <c r="J2189" s="8" t="s">
        <v>36</v>
      </c>
      <c r="K2189" s="8" t="s">
        <v>51</v>
      </c>
      <c r="L2189" s="8" t="s">
        <v>58</v>
      </c>
      <c r="M2189" s="7">
        <v>4</v>
      </c>
      <c r="N2189" s="2">
        <v>103.86</v>
      </c>
      <c r="O2189" s="9">
        <v>0.1</v>
      </c>
      <c r="P2189" s="2">
        <v>50.12</v>
      </c>
      <c r="Q2189" s="2">
        <f t="shared" si="136"/>
        <v>373.89600000000002</v>
      </c>
      <c r="R2189" s="2">
        <f t="shared" si="137"/>
        <v>200.48</v>
      </c>
      <c r="S2189" s="2">
        <f t="shared" si="138"/>
        <v>173.41600000000003</v>
      </c>
      <c r="T2189" s="6">
        <f t="shared" si="139"/>
        <v>0.46380811776536796</v>
      </c>
    </row>
    <row r="2190" spans="1:20" ht="15.6" x14ac:dyDescent="0.3">
      <c r="A2190" s="3" t="s">
        <v>2259</v>
      </c>
      <c r="B2190" s="4">
        <v>46344</v>
      </c>
      <c r="C2190" s="5">
        <f>YEAR(SalesData[[#This Row],[Order Date]])</f>
        <v>2026</v>
      </c>
      <c r="D2190" s="6" t="str">
        <f>"Q"&amp;ROUNDUP(MONTH(SalesData[[#This Row],[Order Date]])/3,0)</f>
        <v>Q4</v>
      </c>
      <c r="E2190" s="7">
        <f>MONTH(SalesData[[#This Row],[Order Date]])</f>
        <v>11</v>
      </c>
      <c r="F2190" s="6" t="str">
        <f>TEXT(SalesData[[#This Row],[Order Date]],"mmm")</f>
        <v>Nov</v>
      </c>
      <c r="G2190" s="8" t="s">
        <v>61</v>
      </c>
      <c r="H2190" s="8" t="s">
        <v>105</v>
      </c>
      <c r="I2190" s="8" t="s">
        <v>30</v>
      </c>
      <c r="J2190" s="8" t="s">
        <v>24</v>
      </c>
      <c r="K2190" s="8" t="s">
        <v>39</v>
      </c>
      <c r="L2190" s="8" t="s">
        <v>106</v>
      </c>
      <c r="M2190" s="7">
        <v>2</v>
      </c>
      <c r="N2190" s="2">
        <v>81.67</v>
      </c>
      <c r="O2190" s="9">
        <v>0.05</v>
      </c>
      <c r="P2190" s="2">
        <v>40.43</v>
      </c>
      <c r="Q2190" s="2">
        <f t="shared" si="136"/>
        <v>155.173</v>
      </c>
      <c r="R2190" s="2">
        <f t="shared" si="137"/>
        <v>80.86</v>
      </c>
      <c r="S2190" s="2">
        <f t="shared" si="138"/>
        <v>74.313000000000002</v>
      </c>
      <c r="T2190" s="6">
        <f t="shared" si="139"/>
        <v>0.4789041908063903</v>
      </c>
    </row>
    <row r="2191" spans="1:20" ht="15.6" x14ac:dyDescent="0.3">
      <c r="A2191" s="3" t="s">
        <v>2260</v>
      </c>
      <c r="B2191" s="4">
        <v>46327</v>
      </c>
      <c r="C2191" s="5">
        <f>YEAR(SalesData[[#This Row],[Order Date]])</f>
        <v>2026</v>
      </c>
      <c r="D2191" s="6" t="str">
        <f>"Q"&amp;ROUNDUP(MONTH(SalesData[[#This Row],[Order Date]])/3,0)</f>
        <v>Q4</v>
      </c>
      <c r="E2191" s="7">
        <f>MONTH(SalesData[[#This Row],[Order Date]])</f>
        <v>11</v>
      </c>
      <c r="F2191" s="6" t="str">
        <f>TEXT(SalesData[[#This Row],[Order Date]],"mmm")</f>
        <v>Nov</v>
      </c>
      <c r="G2191" s="8" t="s">
        <v>54</v>
      </c>
      <c r="H2191" s="8" t="s">
        <v>82</v>
      </c>
      <c r="I2191" s="8" t="s">
        <v>30</v>
      </c>
      <c r="J2191" s="8" t="s">
        <v>24</v>
      </c>
      <c r="K2191" s="8" t="s">
        <v>32</v>
      </c>
      <c r="L2191" s="8" t="s">
        <v>33</v>
      </c>
      <c r="M2191" s="7">
        <v>1</v>
      </c>
      <c r="N2191" s="2">
        <v>36.47</v>
      </c>
      <c r="O2191" s="9">
        <v>0.05</v>
      </c>
      <c r="P2191" s="2">
        <v>13.88</v>
      </c>
      <c r="Q2191" s="2">
        <f t="shared" si="136"/>
        <v>34.646499999999996</v>
      </c>
      <c r="R2191" s="2">
        <f t="shared" si="137"/>
        <v>13.88</v>
      </c>
      <c r="S2191" s="2">
        <f t="shared" si="138"/>
        <v>20.766499999999994</v>
      </c>
      <c r="T2191" s="6">
        <f t="shared" si="139"/>
        <v>0.59938233299178834</v>
      </c>
    </row>
    <row r="2192" spans="1:20" ht="15.6" x14ac:dyDescent="0.3">
      <c r="A2192" s="3" t="s">
        <v>2261</v>
      </c>
      <c r="B2192" s="4">
        <v>46294</v>
      </c>
      <c r="C2192" s="5">
        <f>YEAR(SalesData[[#This Row],[Order Date]])</f>
        <v>2026</v>
      </c>
      <c r="D2192" s="6" t="str">
        <f>"Q"&amp;ROUNDUP(MONTH(SalesData[[#This Row],[Order Date]])/3,0)</f>
        <v>Q3</v>
      </c>
      <c r="E2192" s="7">
        <f>MONTH(SalesData[[#This Row],[Order Date]])</f>
        <v>9</v>
      </c>
      <c r="F2192" s="6" t="str">
        <f>TEXT(SalesData[[#This Row],[Order Date]],"mmm")</f>
        <v>Sep</v>
      </c>
      <c r="G2192" s="8" t="s">
        <v>54</v>
      </c>
      <c r="H2192" s="8" t="s">
        <v>112</v>
      </c>
      <c r="I2192" s="8" t="s">
        <v>30</v>
      </c>
      <c r="J2192" s="8" t="s">
        <v>24</v>
      </c>
      <c r="K2192" s="8" t="s">
        <v>25</v>
      </c>
      <c r="L2192" s="8" t="s">
        <v>26</v>
      </c>
      <c r="M2192" s="7">
        <v>1</v>
      </c>
      <c r="N2192" s="2">
        <v>155.55000000000001</v>
      </c>
      <c r="O2192" s="9">
        <v>0.1</v>
      </c>
      <c r="P2192" s="2">
        <v>79.2</v>
      </c>
      <c r="Q2192" s="2">
        <f t="shared" si="136"/>
        <v>139.995</v>
      </c>
      <c r="R2192" s="2">
        <f t="shared" si="137"/>
        <v>79.2</v>
      </c>
      <c r="S2192" s="2">
        <f t="shared" si="138"/>
        <v>60.795000000000002</v>
      </c>
      <c r="T2192" s="6">
        <f t="shared" si="139"/>
        <v>0.43426550948248149</v>
      </c>
    </row>
    <row r="2193" spans="1:20" ht="15.6" x14ac:dyDescent="0.3">
      <c r="A2193" s="3" t="s">
        <v>2262</v>
      </c>
      <c r="B2193" s="4">
        <v>46221</v>
      </c>
      <c r="C2193" s="5">
        <f>YEAR(SalesData[[#This Row],[Order Date]])</f>
        <v>2026</v>
      </c>
      <c r="D2193" s="6" t="str">
        <f>"Q"&amp;ROUNDUP(MONTH(SalesData[[#This Row],[Order Date]])/3,0)</f>
        <v>Q3</v>
      </c>
      <c r="E2193" s="7">
        <f>MONTH(SalesData[[#This Row],[Order Date]])</f>
        <v>7</v>
      </c>
      <c r="F2193" s="6" t="str">
        <f>TEXT(SalesData[[#This Row],[Order Date]],"mmm")</f>
        <v>Jul</v>
      </c>
      <c r="G2193" s="8" t="s">
        <v>61</v>
      </c>
      <c r="H2193" s="8" t="s">
        <v>108</v>
      </c>
      <c r="I2193" s="8" t="s">
        <v>23</v>
      </c>
      <c r="J2193" s="8" t="s">
        <v>31</v>
      </c>
      <c r="K2193" s="8" t="s">
        <v>98</v>
      </c>
      <c r="L2193" s="8" t="s">
        <v>122</v>
      </c>
      <c r="M2193" s="7">
        <v>2</v>
      </c>
      <c r="N2193" s="2">
        <v>36.869999999999997</v>
      </c>
      <c r="O2193" s="9">
        <v>0.15</v>
      </c>
      <c r="P2193" s="2">
        <v>13.94</v>
      </c>
      <c r="Q2193" s="2">
        <f t="shared" si="136"/>
        <v>62.678999999999995</v>
      </c>
      <c r="R2193" s="2">
        <f t="shared" si="137"/>
        <v>27.88</v>
      </c>
      <c r="S2193" s="2">
        <f t="shared" si="138"/>
        <v>34.798999999999992</v>
      </c>
      <c r="T2193" s="6">
        <f t="shared" si="139"/>
        <v>0.55519392459994565</v>
      </c>
    </row>
    <row r="2194" spans="1:20" ht="15.6" x14ac:dyDescent="0.3">
      <c r="A2194" s="3" t="s">
        <v>2263</v>
      </c>
      <c r="B2194" s="4">
        <v>46308</v>
      </c>
      <c r="C2194" s="5">
        <f>YEAR(SalesData[[#This Row],[Order Date]])</f>
        <v>2026</v>
      </c>
      <c r="D2194" s="6" t="str">
        <f>"Q"&amp;ROUNDUP(MONTH(SalesData[[#This Row],[Order Date]])/3,0)</f>
        <v>Q4</v>
      </c>
      <c r="E2194" s="7">
        <f>MONTH(SalesData[[#This Row],[Order Date]])</f>
        <v>10</v>
      </c>
      <c r="F2194" s="6" t="str">
        <f>TEXT(SalesData[[#This Row],[Order Date]],"mmm")</f>
        <v>Oct</v>
      </c>
      <c r="G2194" s="8" t="s">
        <v>28</v>
      </c>
      <c r="H2194" s="8" t="s">
        <v>29</v>
      </c>
      <c r="I2194" s="8" t="s">
        <v>23</v>
      </c>
      <c r="J2194" s="8" t="s">
        <v>36</v>
      </c>
      <c r="K2194" s="8" t="s">
        <v>51</v>
      </c>
      <c r="L2194" s="8" t="s">
        <v>72</v>
      </c>
      <c r="M2194" s="7">
        <v>1</v>
      </c>
      <c r="N2194" s="2">
        <v>39.89</v>
      </c>
      <c r="O2194" s="9">
        <v>0.05</v>
      </c>
      <c r="P2194" s="2">
        <v>16.91</v>
      </c>
      <c r="Q2194" s="2">
        <f t="shared" si="136"/>
        <v>37.895499999999998</v>
      </c>
      <c r="R2194" s="2">
        <f t="shared" si="137"/>
        <v>16.91</v>
      </c>
      <c r="S2194" s="2">
        <f t="shared" si="138"/>
        <v>20.985499999999998</v>
      </c>
      <c r="T2194" s="6">
        <f t="shared" si="139"/>
        <v>0.55377287540737019</v>
      </c>
    </row>
    <row r="2195" spans="1:20" ht="15.6" x14ac:dyDescent="0.3">
      <c r="A2195" s="3" t="s">
        <v>2264</v>
      </c>
      <c r="B2195" s="4">
        <v>46356</v>
      </c>
      <c r="C2195" s="5">
        <f>YEAR(SalesData[[#This Row],[Order Date]])</f>
        <v>2026</v>
      </c>
      <c r="D2195" s="6" t="str">
        <f>"Q"&amp;ROUNDUP(MONTH(SalesData[[#This Row],[Order Date]])/3,0)</f>
        <v>Q4</v>
      </c>
      <c r="E2195" s="7">
        <f>MONTH(SalesData[[#This Row],[Order Date]])</f>
        <v>11</v>
      </c>
      <c r="F2195" s="6" t="str">
        <f>TEXT(SalesData[[#This Row],[Order Date]],"mmm")</f>
        <v>Nov</v>
      </c>
      <c r="G2195" s="8" t="s">
        <v>21</v>
      </c>
      <c r="H2195" s="8" t="s">
        <v>22</v>
      </c>
      <c r="I2195" s="8" t="s">
        <v>48</v>
      </c>
      <c r="J2195" s="8" t="s">
        <v>24</v>
      </c>
      <c r="K2195" s="8" t="s">
        <v>25</v>
      </c>
      <c r="L2195" s="8" t="s">
        <v>26</v>
      </c>
      <c r="M2195" s="7">
        <v>2</v>
      </c>
      <c r="N2195" s="2">
        <v>153.51</v>
      </c>
      <c r="O2195" s="9">
        <v>0.15</v>
      </c>
      <c r="P2195" s="2">
        <v>81.290000000000006</v>
      </c>
      <c r="Q2195" s="2">
        <f t="shared" si="136"/>
        <v>260.96699999999998</v>
      </c>
      <c r="R2195" s="2">
        <f t="shared" si="137"/>
        <v>162.58000000000001</v>
      </c>
      <c r="S2195" s="2">
        <f t="shared" si="138"/>
        <v>98.386999999999972</v>
      </c>
      <c r="T2195" s="6">
        <f t="shared" si="139"/>
        <v>0.3770093536730697</v>
      </c>
    </row>
    <row r="2196" spans="1:20" ht="15.6" x14ac:dyDescent="0.3">
      <c r="A2196" s="3" t="s">
        <v>2265</v>
      </c>
      <c r="B2196" s="4">
        <v>46283</v>
      </c>
      <c r="C2196" s="5">
        <f>YEAR(SalesData[[#This Row],[Order Date]])</f>
        <v>2026</v>
      </c>
      <c r="D2196" s="6" t="str">
        <f>"Q"&amp;ROUNDUP(MONTH(SalesData[[#This Row],[Order Date]])/3,0)</f>
        <v>Q3</v>
      </c>
      <c r="E2196" s="7">
        <f>MONTH(SalesData[[#This Row],[Order Date]])</f>
        <v>9</v>
      </c>
      <c r="F2196" s="6" t="str">
        <f>TEXT(SalesData[[#This Row],[Order Date]],"mmm")</f>
        <v>Sep</v>
      </c>
      <c r="G2196" s="8" t="s">
        <v>21</v>
      </c>
      <c r="H2196" s="8" t="s">
        <v>89</v>
      </c>
      <c r="I2196" s="8" t="s">
        <v>30</v>
      </c>
      <c r="J2196" s="8" t="s">
        <v>31</v>
      </c>
      <c r="K2196" s="8" t="s">
        <v>98</v>
      </c>
      <c r="L2196" s="8" t="s">
        <v>122</v>
      </c>
      <c r="M2196" s="7">
        <v>1</v>
      </c>
      <c r="N2196" s="2">
        <v>36.729999999999997</v>
      </c>
      <c r="O2196" s="9">
        <v>0.05</v>
      </c>
      <c r="P2196" s="2">
        <v>14.11</v>
      </c>
      <c r="Q2196" s="2">
        <f t="shared" si="136"/>
        <v>34.893499999999996</v>
      </c>
      <c r="R2196" s="2">
        <f t="shared" si="137"/>
        <v>14.11</v>
      </c>
      <c r="S2196" s="2">
        <f t="shared" si="138"/>
        <v>20.783499999999997</v>
      </c>
      <c r="T2196" s="6">
        <f t="shared" si="139"/>
        <v>0.59562669265049362</v>
      </c>
    </row>
    <row r="2197" spans="1:20" ht="15.6" x14ac:dyDescent="0.3">
      <c r="A2197" s="3" t="s">
        <v>2266</v>
      </c>
      <c r="B2197" s="4">
        <v>46266</v>
      </c>
      <c r="C2197" s="5">
        <f>YEAR(SalesData[[#This Row],[Order Date]])</f>
        <v>2026</v>
      </c>
      <c r="D2197" s="6" t="str">
        <f>"Q"&amp;ROUNDUP(MONTH(SalesData[[#This Row],[Order Date]])/3,0)</f>
        <v>Q3</v>
      </c>
      <c r="E2197" s="7">
        <f>MONTH(SalesData[[#This Row],[Order Date]])</f>
        <v>9</v>
      </c>
      <c r="F2197" s="6" t="str">
        <f>TEXT(SalesData[[#This Row],[Order Date]],"mmm")</f>
        <v>Sep</v>
      </c>
      <c r="G2197" s="8" t="s">
        <v>21</v>
      </c>
      <c r="H2197" s="8" t="s">
        <v>42</v>
      </c>
      <c r="I2197" s="8" t="s">
        <v>23</v>
      </c>
      <c r="J2197" s="8" t="s">
        <v>31</v>
      </c>
      <c r="K2197" s="8" t="s">
        <v>32</v>
      </c>
      <c r="L2197" s="8" t="s">
        <v>46</v>
      </c>
      <c r="M2197" s="7">
        <v>5</v>
      </c>
      <c r="N2197" s="2">
        <v>166.81</v>
      </c>
      <c r="O2197" s="9">
        <v>0.05</v>
      </c>
      <c r="P2197" s="2">
        <v>89.24</v>
      </c>
      <c r="Q2197" s="2">
        <f t="shared" si="136"/>
        <v>792.34749999999997</v>
      </c>
      <c r="R2197" s="2">
        <f t="shared" si="137"/>
        <v>446.2</v>
      </c>
      <c r="S2197" s="2">
        <f t="shared" si="138"/>
        <v>346.14749999999998</v>
      </c>
      <c r="T2197" s="6">
        <f t="shared" si="139"/>
        <v>0.43686324497774021</v>
      </c>
    </row>
    <row r="2198" spans="1:20" ht="15.6" x14ac:dyDescent="0.3">
      <c r="A2198" s="3" t="s">
        <v>2267</v>
      </c>
      <c r="B2198" s="4">
        <v>46263</v>
      </c>
      <c r="C2198" s="5">
        <f>YEAR(SalesData[[#This Row],[Order Date]])</f>
        <v>2026</v>
      </c>
      <c r="D2198" s="6" t="str">
        <f>"Q"&amp;ROUNDUP(MONTH(SalesData[[#This Row],[Order Date]])/3,0)</f>
        <v>Q3</v>
      </c>
      <c r="E2198" s="7">
        <f>MONTH(SalesData[[#This Row],[Order Date]])</f>
        <v>8</v>
      </c>
      <c r="F2198" s="6" t="str">
        <f>TEXT(SalesData[[#This Row],[Order Date]],"mmm")</f>
        <v>Aug</v>
      </c>
      <c r="G2198" s="8" t="s">
        <v>61</v>
      </c>
      <c r="H2198" s="8" t="s">
        <v>76</v>
      </c>
      <c r="I2198" s="8" t="s">
        <v>30</v>
      </c>
      <c r="J2198" s="8" t="s">
        <v>31</v>
      </c>
      <c r="K2198" s="8" t="s">
        <v>32</v>
      </c>
      <c r="L2198" s="8" t="s">
        <v>33</v>
      </c>
      <c r="M2198" s="7">
        <v>5</v>
      </c>
      <c r="N2198" s="2">
        <v>36.700000000000003</v>
      </c>
      <c r="O2198" s="9">
        <v>0</v>
      </c>
      <c r="P2198" s="2">
        <v>13.45</v>
      </c>
      <c r="Q2198" s="2">
        <f t="shared" si="136"/>
        <v>183.5</v>
      </c>
      <c r="R2198" s="2">
        <f t="shared" si="137"/>
        <v>67.25</v>
      </c>
      <c r="S2198" s="2">
        <f t="shared" si="138"/>
        <v>116.25</v>
      </c>
      <c r="T2198" s="6">
        <f t="shared" si="139"/>
        <v>0.63351498637602177</v>
      </c>
    </row>
    <row r="2199" spans="1:20" ht="15.6" x14ac:dyDescent="0.3">
      <c r="A2199" s="3" t="s">
        <v>2268</v>
      </c>
      <c r="B2199" s="4">
        <v>46337</v>
      </c>
      <c r="C2199" s="5">
        <f>YEAR(SalesData[[#This Row],[Order Date]])</f>
        <v>2026</v>
      </c>
      <c r="D2199" s="6" t="str">
        <f>"Q"&amp;ROUNDUP(MONTH(SalesData[[#This Row],[Order Date]])/3,0)</f>
        <v>Q4</v>
      </c>
      <c r="E2199" s="7">
        <f>MONTH(SalesData[[#This Row],[Order Date]])</f>
        <v>11</v>
      </c>
      <c r="F2199" s="6" t="str">
        <f>TEXT(SalesData[[#This Row],[Order Date]],"mmm")</f>
        <v>Nov</v>
      </c>
      <c r="G2199" s="8" t="s">
        <v>61</v>
      </c>
      <c r="H2199" s="8" t="s">
        <v>105</v>
      </c>
      <c r="I2199" s="8" t="s">
        <v>48</v>
      </c>
      <c r="J2199" s="8" t="s">
        <v>24</v>
      </c>
      <c r="K2199" s="8" t="s">
        <v>51</v>
      </c>
      <c r="L2199" s="8" t="s">
        <v>95</v>
      </c>
      <c r="M2199" s="7">
        <v>2</v>
      </c>
      <c r="N2199" s="2">
        <v>81.27</v>
      </c>
      <c r="O2199" s="9">
        <v>0.05</v>
      </c>
      <c r="P2199" s="2">
        <v>43.04</v>
      </c>
      <c r="Q2199" s="2">
        <f t="shared" si="136"/>
        <v>154.41299999999998</v>
      </c>
      <c r="R2199" s="2">
        <f t="shared" si="137"/>
        <v>86.08</v>
      </c>
      <c r="S2199" s="2">
        <f t="shared" si="138"/>
        <v>68.332999999999984</v>
      </c>
      <c r="T2199" s="6">
        <f t="shared" si="139"/>
        <v>0.44253398353765544</v>
      </c>
    </row>
    <row r="2200" spans="1:20" ht="15.6" x14ac:dyDescent="0.3">
      <c r="A2200" s="3" t="s">
        <v>2269</v>
      </c>
      <c r="B2200" s="4">
        <v>46315</v>
      </c>
      <c r="C2200" s="5">
        <f>YEAR(SalesData[[#This Row],[Order Date]])</f>
        <v>2026</v>
      </c>
      <c r="D2200" s="6" t="str">
        <f>"Q"&amp;ROUNDUP(MONTH(SalesData[[#This Row],[Order Date]])/3,0)</f>
        <v>Q4</v>
      </c>
      <c r="E2200" s="7">
        <f>MONTH(SalesData[[#This Row],[Order Date]])</f>
        <v>10</v>
      </c>
      <c r="F2200" s="6" t="str">
        <f>TEXT(SalesData[[#This Row],[Order Date]],"mmm")</f>
        <v>Oct</v>
      </c>
      <c r="G2200" s="8" t="s">
        <v>54</v>
      </c>
      <c r="H2200" s="8" t="s">
        <v>82</v>
      </c>
      <c r="I2200" s="8" t="s">
        <v>30</v>
      </c>
      <c r="J2200" s="8" t="s">
        <v>24</v>
      </c>
      <c r="K2200" s="8" t="s">
        <v>98</v>
      </c>
      <c r="L2200" s="8" t="s">
        <v>99</v>
      </c>
      <c r="M2200" s="7">
        <v>3</v>
      </c>
      <c r="N2200" s="2">
        <v>125.93</v>
      </c>
      <c r="O2200" s="9">
        <v>0.1</v>
      </c>
      <c r="P2200" s="2">
        <v>68.45</v>
      </c>
      <c r="Q2200" s="2">
        <f t="shared" si="136"/>
        <v>340.01100000000002</v>
      </c>
      <c r="R2200" s="2">
        <f t="shared" si="137"/>
        <v>205.35000000000002</v>
      </c>
      <c r="S2200" s="2">
        <f t="shared" si="138"/>
        <v>134.661</v>
      </c>
      <c r="T2200" s="6">
        <f t="shared" si="139"/>
        <v>0.39604895135745605</v>
      </c>
    </row>
    <row r="2201" spans="1:20" ht="15.6" x14ac:dyDescent="0.3">
      <c r="A2201" s="3" t="s">
        <v>2270</v>
      </c>
      <c r="B2201" s="4">
        <v>46247</v>
      </c>
      <c r="C2201" s="5">
        <f>YEAR(SalesData[[#This Row],[Order Date]])</f>
        <v>2026</v>
      </c>
      <c r="D2201" s="6" t="str">
        <f>"Q"&amp;ROUNDUP(MONTH(SalesData[[#This Row],[Order Date]])/3,0)</f>
        <v>Q3</v>
      </c>
      <c r="E2201" s="7">
        <f>MONTH(SalesData[[#This Row],[Order Date]])</f>
        <v>8</v>
      </c>
      <c r="F2201" s="6" t="str">
        <f>TEXT(SalesData[[#This Row],[Order Date]],"mmm")</f>
        <v>Aug</v>
      </c>
      <c r="G2201" s="8" t="s">
        <v>28</v>
      </c>
      <c r="H2201" s="8" t="s">
        <v>86</v>
      </c>
      <c r="I2201" s="8" t="s">
        <v>48</v>
      </c>
      <c r="J2201" s="8" t="s">
        <v>31</v>
      </c>
      <c r="K2201" s="8" t="s">
        <v>51</v>
      </c>
      <c r="L2201" s="8" t="s">
        <v>95</v>
      </c>
      <c r="M2201" s="7">
        <v>2</v>
      </c>
      <c r="N2201" s="2">
        <v>81.59</v>
      </c>
      <c r="O2201" s="9">
        <v>0.15</v>
      </c>
      <c r="P2201" s="2">
        <v>43.9</v>
      </c>
      <c r="Q2201" s="2">
        <f t="shared" si="136"/>
        <v>138.703</v>
      </c>
      <c r="R2201" s="2">
        <f t="shared" si="137"/>
        <v>87.8</v>
      </c>
      <c r="S2201" s="2">
        <f t="shared" si="138"/>
        <v>50.903000000000006</v>
      </c>
      <c r="T2201" s="6">
        <f t="shared" si="139"/>
        <v>0.3669927831409559</v>
      </c>
    </row>
    <row r="2202" spans="1:20" ht="15.6" x14ac:dyDescent="0.3">
      <c r="A2202" s="3" t="s">
        <v>2271</v>
      </c>
      <c r="B2202" s="4">
        <v>46024</v>
      </c>
      <c r="C2202" s="5">
        <f>YEAR(SalesData[[#This Row],[Order Date]])</f>
        <v>2026</v>
      </c>
      <c r="D2202" s="6" t="str">
        <f>"Q"&amp;ROUNDUP(MONTH(SalesData[[#This Row],[Order Date]])/3,0)</f>
        <v>Q1</v>
      </c>
      <c r="E2202" s="7">
        <f>MONTH(SalesData[[#This Row],[Order Date]])</f>
        <v>1</v>
      </c>
      <c r="F2202" s="6" t="str">
        <f>TEXT(SalesData[[#This Row],[Order Date]],"mmm")</f>
        <v>Jan</v>
      </c>
      <c r="G2202" s="8" t="s">
        <v>54</v>
      </c>
      <c r="H2202" s="8" t="s">
        <v>92</v>
      </c>
      <c r="I2202" s="8" t="s">
        <v>45</v>
      </c>
      <c r="J2202" s="8" t="s">
        <v>31</v>
      </c>
      <c r="K2202" s="8" t="s">
        <v>25</v>
      </c>
      <c r="L2202" s="8" t="s">
        <v>74</v>
      </c>
      <c r="M2202" s="7">
        <v>4</v>
      </c>
      <c r="N2202" s="2">
        <v>94.18</v>
      </c>
      <c r="O2202" s="9">
        <v>0.15</v>
      </c>
      <c r="P2202" s="2">
        <v>45.03</v>
      </c>
      <c r="Q2202" s="2">
        <f t="shared" si="136"/>
        <v>320.21199999999999</v>
      </c>
      <c r="R2202" s="2">
        <f t="shared" si="137"/>
        <v>180.12</v>
      </c>
      <c r="S2202" s="2">
        <f t="shared" si="138"/>
        <v>140.09199999999998</v>
      </c>
      <c r="T2202" s="6">
        <f t="shared" si="139"/>
        <v>0.43749765780170635</v>
      </c>
    </row>
    <row r="2203" spans="1:20" ht="15.6" x14ac:dyDescent="0.3">
      <c r="A2203" s="3" t="s">
        <v>2272</v>
      </c>
      <c r="B2203" s="4">
        <v>46118</v>
      </c>
      <c r="C2203" s="5">
        <f>YEAR(SalesData[[#This Row],[Order Date]])</f>
        <v>2026</v>
      </c>
      <c r="D2203" s="6" t="str">
        <f>"Q"&amp;ROUNDUP(MONTH(SalesData[[#This Row],[Order Date]])/3,0)</f>
        <v>Q2</v>
      </c>
      <c r="E2203" s="7">
        <f>MONTH(SalesData[[#This Row],[Order Date]])</f>
        <v>4</v>
      </c>
      <c r="F2203" s="6" t="str">
        <f>TEXT(SalesData[[#This Row],[Order Date]],"mmm")</f>
        <v>Apr</v>
      </c>
      <c r="G2203" s="8" t="s">
        <v>28</v>
      </c>
      <c r="H2203" s="8" t="s">
        <v>35</v>
      </c>
      <c r="I2203" s="8" t="s">
        <v>45</v>
      </c>
      <c r="J2203" s="8" t="s">
        <v>36</v>
      </c>
      <c r="K2203" s="8" t="s">
        <v>25</v>
      </c>
      <c r="L2203" s="8" t="s">
        <v>26</v>
      </c>
      <c r="M2203" s="7">
        <v>4</v>
      </c>
      <c r="N2203" s="2">
        <v>157.51</v>
      </c>
      <c r="O2203" s="9">
        <v>0.2</v>
      </c>
      <c r="P2203" s="2">
        <v>79.209999999999994</v>
      </c>
      <c r="Q2203" s="2">
        <f t="shared" si="136"/>
        <v>504.03199999999998</v>
      </c>
      <c r="R2203" s="2">
        <f t="shared" si="137"/>
        <v>316.83999999999997</v>
      </c>
      <c r="S2203" s="2">
        <f t="shared" si="138"/>
        <v>187.19200000000001</v>
      </c>
      <c r="T2203" s="6">
        <f t="shared" si="139"/>
        <v>0.37138911815122855</v>
      </c>
    </row>
    <row r="2204" spans="1:20" ht="15.6" x14ac:dyDescent="0.3">
      <c r="A2204" s="3" t="s">
        <v>2273</v>
      </c>
      <c r="B2204" s="4">
        <v>46136</v>
      </c>
      <c r="C2204" s="5">
        <f>YEAR(SalesData[[#This Row],[Order Date]])</f>
        <v>2026</v>
      </c>
      <c r="D2204" s="6" t="str">
        <f>"Q"&amp;ROUNDUP(MONTH(SalesData[[#This Row],[Order Date]])/3,0)</f>
        <v>Q2</v>
      </c>
      <c r="E2204" s="7">
        <f>MONTH(SalesData[[#This Row],[Order Date]])</f>
        <v>4</v>
      </c>
      <c r="F2204" s="6" t="str">
        <f>TEXT(SalesData[[#This Row],[Order Date]],"mmm")</f>
        <v>Apr</v>
      </c>
      <c r="G2204" s="8" t="s">
        <v>28</v>
      </c>
      <c r="H2204" s="8" t="s">
        <v>29</v>
      </c>
      <c r="I2204" s="8" t="s">
        <v>30</v>
      </c>
      <c r="J2204" s="8" t="s">
        <v>36</v>
      </c>
      <c r="K2204" s="8" t="s">
        <v>51</v>
      </c>
      <c r="L2204" s="8" t="s">
        <v>72</v>
      </c>
      <c r="M2204" s="7">
        <v>2</v>
      </c>
      <c r="N2204" s="2">
        <v>41.32</v>
      </c>
      <c r="O2204" s="9">
        <v>0.1</v>
      </c>
      <c r="P2204" s="2">
        <v>16.66</v>
      </c>
      <c r="Q2204" s="2">
        <f t="shared" si="136"/>
        <v>74.376000000000005</v>
      </c>
      <c r="R2204" s="2">
        <f t="shared" si="137"/>
        <v>33.32</v>
      </c>
      <c r="S2204" s="2">
        <f t="shared" si="138"/>
        <v>41.056000000000004</v>
      </c>
      <c r="T2204" s="6">
        <f t="shared" si="139"/>
        <v>0.5520060234484242</v>
      </c>
    </row>
    <row r="2205" spans="1:20" ht="15.6" x14ac:dyDescent="0.3">
      <c r="A2205" s="3" t="s">
        <v>2274</v>
      </c>
      <c r="B2205" s="4">
        <v>46093</v>
      </c>
      <c r="C2205" s="5">
        <f>YEAR(SalesData[[#This Row],[Order Date]])</f>
        <v>2026</v>
      </c>
      <c r="D2205" s="6" t="str">
        <f>"Q"&amp;ROUNDUP(MONTH(SalesData[[#This Row],[Order Date]])/3,0)</f>
        <v>Q1</v>
      </c>
      <c r="E2205" s="7">
        <f>MONTH(SalesData[[#This Row],[Order Date]])</f>
        <v>3</v>
      </c>
      <c r="F2205" s="6" t="str">
        <f>TEXT(SalesData[[#This Row],[Order Date]],"mmm")</f>
        <v>Mar</v>
      </c>
      <c r="G2205" s="8" t="s">
        <v>54</v>
      </c>
      <c r="H2205" s="8" t="s">
        <v>92</v>
      </c>
      <c r="I2205" s="8" t="s">
        <v>30</v>
      </c>
      <c r="J2205" s="8" t="s">
        <v>24</v>
      </c>
      <c r="K2205" s="8" t="s">
        <v>51</v>
      </c>
      <c r="L2205" s="8" t="s">
        <v>58</v>
      </c>
      <c r="M2205" s="7">
        <v>2</v>
      </c>
      <c r="N2205" s="2">
        <v>103.08</v>
      </c>
      <c r="O2205" s="9">
        <v>0.05</v>
      </c>
      <c r="P2205" s="2">
        <v>49.27</v>
      </c>
      <c r="Q2205" s="2">
        <f t="shared" si="136"/>
        <v>195.85199999999998</v>
      </c>
      <c r="R2205" s="2">
        <f t="shared" si="137"/>
        <v>98.54</v>
      </c>
      <c r="S2205" s="2">
        <f t="shared" si="138"/>
        <v>97.311999999999969</v>
      </c>
      <c r="T2205" s="6">
        <f t="shared" si="139"/>
        <v>0.49686497967853266</v>
      </c>
    </row>
    <row r="2206" spans="1:20" ht="15.6" x14ac:dyDescent="0.3">
      <c r="A2206" s="3" t="s">
        <v>2275</v>
      </c>
      <c r="B2206" s="4">
        <v>46222</v>
      </c>
      <c r="C2206" s="5">
        <f>YEAR(SalesData[[#This Row],[Order Date]])</f>
        <v>2026</v>
      </c>
      <c r="D2206" s="6" t="str">
        <f>"Q"&amp;ROUNDUP(MONTH(SalesData[[#This Row],[Order Date]])/3,0)</f>
        <v>Q3</v>
      </c>
      <c r="E2206" s="7">
        <f>MONTH(SalesData[[#This Row],[Order Date]])</f>
        <v>7</v>
      </c>
      <c r="F2206" s="6" t="str">
        <f>TEXT(SalesData[[#This Row],[Order Date]],"mmm")</f>
        <v>Jul</v>
      </c>
      <c r="G2206" s="8" t="s">
        <v>54</v>
      </c>
      <c r="H2206" s="8" t="s">
        <v>57</v>
      </c>
      <c r="I2206" s="8" t="s">
        <v>30</v>
      </c>
      <c r="J2206" s="8" t="s">
        <v>24</v>
      </c>
      <c r="K2206" s="8" t="s">
        <v>98</v>
      </c>
      <c r="L2206" s="8" t="s">
        <v>122</v>
      </c>
      <c r="M2206" s="7">
        <v>2</v>
      </c>
      <c r="N2206" s="2">
        <v>36.07</v>
      </c>
      <c r="O2206" s="9">
        <v>0</v>
      </c>
      <c r="P2206" s="2">
        <v>13.6</v>
      </c>
      <c r="Q2206" s="2">
        <f t="shared" si="136"/>
        <v>72.14</v>
      </c>
      <c r="R2206" s="2">
        <f t="shared" si="137"/>
        <v>27.2</v>
      </c>
      <c r="S2206" s="2">
        <f t="shared" si="138"/>
        <v>44.94</v>
      </c>
      <c r="T2206" s="6">
        <f t="shared" si="139"/>
        <v>0.62295536456889378</v>
      </c>
    </row>
    <row r="2207" spans="1:20" ht="15.6" x14ac:dyDescent="0.3">
      <c r="A2207" s="3" t="s">
        <v>2276</v>
      </c>
      <c r="B2207" s="4">
        <v>46299</v>
      </c>
      <c r="C2207" s="5">
        <f>YEAR(SalesData[[#This Row],[Order Date]])</f>
        <v>2026</v>
      </c>
      <c r="D2207" s="6" t="str">
        <f>"Q"&amp;ROUNDUP(MONTH(SalesData[[#This Row],[Order Date]])/3,0)</f>
        <v>Q4</v>
      </c>
      <c r="E2207" s="7">
        <f>MONTH(SalesData[[#This Row],[Order Date]])</f>
        <v>10</v>
      </c>
      <c r="F2207" s="6" t="str">
        <f>TEXT(SalesData[[#This Row],[Order Date]],"mmm")</f>
        <v>Oct</v>
      </c>
      <c r="G2207" s="8" t="s">
        <v>54</v>
      </c>
      <c r="H2207" s="8" t="s">
        <v>57</v>
      </c>
      <c r="I2207" s="8" t="s">
        <v>45</v>
      </c>
      <c r="J2207" s="8" t="s">
        <v>36</v>
      </c>
      <c r="K2207" s="8" t="s">
        <v>39</v>
      </c>
      <c r="L2207" s="8" t="s">
        <v>40</v>
      </c>
      <c r="M2207" s="7">
        <v>6</v>
      </c>
      <c r="N2207" s="2">
        <v>191.08</v>
      </c>
      <c r="O2207" s="9">
        <v>0.1</v>
      </c>
      <c r="P2207" s="2">
        <v>102.93</v>
      </c>
      <c r="Q2207" s="2">
        <f t="shared" si="136"/>
        <v>1031.8320000000001</v>
      </c>
      <c r="R2207" s="2">
        <f t="shared" si="137"/>
        <v>617.58000000000004</v>
      </c>
      <c r="S2207" s="2">
        <f t="shared" si="138"/>
        <v>414.25200000000007</v>
      </c>
      <c r="T2207" s="6">
        <f t="shared" si="139"/>
        <v>0.40147233270532412</v>
      </c>
    </row>
    <row r="2208" spans="1:20" ht="15.6" x14ac:dyDescent="0.3">
      <c r="A2208" s="3" t="s">
        <v>2277</v>
      </c>
      <c r="B2208" s="4">
        <v>46334</v>
      </c>
      <c r="C2208" s="5">
        <f>YEAR(SalesData[[#This Row],[Order Date]])</f>
        <v>2026</v>
      </c>
      <c r="D2208" s="6" t="str">
        <f>"Q"&amp;ROUNDUP(MONTH(SalesData[[#This Row],[Order Date]])/3,0)</f>
        <v>Q4</v>
      </c>
      <c r="E2208" s="7">
        <f>MONTH(SalesData[[#This Row],[Order Date]])</f>
        <v>11</v>
      </c>
      <c r="F2208" s="6" t="str">
        <f>TEXT(SalesData[[#This Row],[Order Date]],"mmm")</f>
        <v>Nov</v>
      </c>
      <c r="G2208" s="8" t="s">
        <v>54</v>
      </c>
      <c r="H2208" s="8" t="s">
        <v>57</v>
      </c>
      <c r="I2208" s="8" t="s">
        <v>30</v>
      </c>
      <c r="J2208" s="8" t="s">
        <v>24</v>
      </c>
      <c r="K2208" s="8" t="s">
        <v>39</v>
      </c>
      <c r="L2208" s="8" t="s">
        <v>67</v>
      </c>
      <c r="M2208" s="7">
        <v>6</v>
      </c>
      <c r="N2208" s="2">
        <v>123.67</v>
      </c>
      <c r="O2208" s="9">
        <v>0.15</v>
      </c>
      <c r="P2208" s="2">
        <v>60.55</v>
      </c>
      <c r="Q2208" s="2">
        <f t="shared" si="136"/>
        <v>630.71699999999998</v>
      </c>
      <c r="R2208" s="2">
        <f t="shared" si="137"/>
        <v>363.29999999999995</v>
      </c>
      <c r="S2208" s="2">
        <f t="shared" si="138"/>
        <v>267.41700000000003</v>
      </c>
      <c r="T2208" s="6">
        <f t="shared" si="139"/>
        <v>0.42398888883603902</v>
      </c>
    </row>
    <row r="2209" spans="1:20" ht="15.6" x14ac:dyDescent="0.3">
      <c r="A2209" s="3" t="s">
        <v>2278</v>
      </c>
      <c r="B2209" s="4">
        <v>46379</v>
      </c>
      <c r="C2209" s="5">
        <f>YEAR(SalesData[[#This Row],[Order Date]])</f>
        <v>2026</v>
      </c>
      <c r="D2209" s="6" t="str">
        <f>"Q"&amp;ROUNDUP(MONTH(SalesData[[#This Row],[Order Date]])/3,0)</f>
        <v>Q4</v>
      </c>
      <c r="E2209" s="7">
        <f>MONTH(SalesData[[#This Row],[Order Date]])</f>
        <v>12</v>
      </c>
      <c r="F2209" s="6" t="str">
        <f>TEXT(SalesData[[#This Row],[Order Date]],"mmm")</f>
        <v>Dec</v>
      </c>
      <c r="G2209" s="8" t="s">
        <v>54</v>
      </c>
      <c r="H2209" s="8" t="s">
        <v>112</v>
      </c>
      <c r="I2209" s="8" t="s">
        <v>30</v>
      </c>
      <c r="J2209" s="8" t="s">
        <v>24</v>
      </c>
      <c r="K2209" s="8" t="s">
        <v>98</v>
      </c>
      <c r="L2209" s="8" t="s">
        <v>122</v>
      </c>
      <c r="M2209" s="7">
        <v>1</v>
      </c>
      <c r="N2209" s="2">
        <v>36.4</v>
      </c>
      <c r="O2209" s="9">
        <v>0</v>
      </c>
      <c r="P2209" s="2">
        <v>14.22</v>
      </c>
      <c r="Q2209" s="2">
        <f t="shared" si="136"/>
        <v>36.4</v>
      </c>
      <c r="R2209" s="2">
        <f t="shared" si="137"/>
        <v>14.22</v>
      </c>
      <c r="S2209" s="2">
        <f t="shared" si="138"/>
        <v>22.18</v>
      </c>
      <c r="T2209" s="6">
        <f t="shared" si="139"/>
        <v>0.6093406593406594</v>
      </c>
    </row>
    <row r="2210" spans="1:20" ht="15.6" x14ac:dyDescent="0.3">
      <c r="A2210" s="3" t="s">
        <v>2279</v>
      </c>
      <c r="B2210" s="4">
        <v>46316</v>
      </c>
      <c r="C2210" s="5">
        <f>YEAR(SalesData[[#This Row],[Order Date]])</f>
        <v>2026</v>
      </c>
      <c r="D2210" s="6" t="str">
        <f>"Q"&amp;ROUNDUP(MONTH(SalesData[[#This Row],[Order Date]])/3,0)</f>
        <v>Q4</v>
      </c>
      <c r="E2210" s="7">
        <f>MONTH(SalesData[[#This Row],[Order Date]])</f>
        <v>10</v>
      </c>
      <c r="F2210" s="6" t="str">
        <f>TEXT(SalesData[[#This Row],[Order Date]],"mmm")</f>
        <v>Oct</v>
      </c>
      <c r="G2210" s="8" t="s">
        <v>28</v>
      </c>
      <c r="H2210" s="8" t="s">
        <v>29</v>
      </c>
      <c r="I2210" s="8" t="s">
        <v>45</v>
      </c>
      <c r="J2210" s="8" t="s">
        <v>36</v>
      </c>
      <c r="K2210" s="8" t="s">
        <v>51</v>
      </c>
      <c r="L2210" s="8" t="s">
        <v>52</v>
      </c>
      <c r="M2210" s="7">
        <v>8</v>
      </c>
      <c r="N2210" s="2">
        <v>51.91</v>
      </c>
      <c r="O2210" s="9">
        <v>0.05</v>
      </c>
      <c r="P2210" s="2">
        <v>22.99</v>
      </c>
      <c r="Q2210" s="2">
        <f t="shared" si="136"/>
        <v>394.51599999999996</v>
      </c>
      <c r="R2210" s="2">
        <f t="shared" si="137"/>
        <v>183.92</v>
      </c>
      <c r="S2210" s="2">
        <f t="shared" si="138"/>
        <v>210.59599999999998</v>
      </c>
      <c r="T2210" s="6">
        <f t="shared" si="139"/>
        <v>0.53380851473704483</v>
      </c>
    </row>
    <row r="2211" spans="1:20" ht="15.6" x14ac:dyDescent="0.3">
      <c r="A2211" s="3" t="s">
        <v>2280</v>
      </c>
      <c r="B2211" s="4">
        <v>46355</v>
      </c>
      <c r="C2211" s="5">
        <f>YEAR(SalesData[[#This Row],[Order Date]])</f>
        <v>2026</v>
      </c>
      <c r="D2211" s="6" t="str">
        <f>"Q"&amp;ROUNDUP(MONTH(SalesData[[#This Row],[Order Date]])/3,0)</f>
        <v>Q4</v>
      </c>
      <c r="E2211" s="7">
        <f>MONTH(SalesData[[#This Row],[Order Date]])</f>
        <v>11</v>
      </c>
      <c r="F2211" s="6" t="str">
        <f>TEXT(SalesData[[#This Row],[Order Date]],"mmm")</f>
        <v>Nov</v>
      </c>
      <c r="G2211" s="8" t="s">
        <v>54</v>
      </c>
      <c r="H2211" s="8" t="s">
        <v>112</v>
      </c>
      <c r="I2211" s="8" t="s">
        <v>48</v>
      </c>
      <c r="J2211" s="8" t="s">
        <v>24</v>
      </c>
      <c r="K2211" s="8" t="s">
        <v>32</v>
      </c>
      <c r="L2211" s="8" t="s">
        <v>33</v>
      </c>
      <c r="M2211" s="7">
        <v>2</v>
      </c>
      <c r="N2211" s="2">
        <v>35.51</v>
      </c>
      <c r="O2211" s="9">
        <v>0.05</v>
      </c>
      <c r="P2211" s="2">
        <v>13.24</v>
      </c>
      <c r="Q2211" s="2">
        <f t="shared" si="136"/>
        <v>67.468999999999994</v>
      </c>
      <c r="R2211" s="2">
        <f t="shared" si="137"/>
        <v>26.48</v>
      </c>
      <c r="S2211" s="2">
        <f t="shared" si="138"/>
        <v>40.98899999999999</v>
      </c>
      <c r="T2211" s="6">
        <f t="shared" si="139"/>
        <v>0.60752345521646967</v>
      </c>
    </row>
    <row r="2212" spans="1:20" ht="15.6" x14ac:dyDescent="0.3">
      <c r="A2212" s="3" t="s">
        <v>2281</v>
      </c>
      <c r="B2212" s="4">
        <v>46327</v>
      </c>
      <c r="C2212" s="5">
        <f>YEAR(SalesData[[#This Row],[Order Date]])</f>
        <v>2026</v>
      </c>
      <c r="D2212" s="6" t="str">
        <f>"Q"&amp;ROUNDUP(MONTH(SalesData[[#This Row],[Order Date]])/3,0)</f>
        <v>Q4</v>
      </c>
      <c r="E2212" s="7">
        <f>MONTH(SalesData[[#This Row],[Order Date]])</f>
        <v>11</v>
      </c>
      <c r="F2212" s="6" t="str">
        <f>TEXT(SalesData[[#This Row],[Order Date]],"mmm")</f>
        <v>Nov</v>
      </c>
      <c r="G2212" s="8" t="s">
        <v>28</v>
      </c>
      <c r="H2212" s="8" t="s">
        <v>29</v>
      </c>
      <c r="I2212" s="8" t="s">
        <v>30</v>
      </c>
      <c r="J2212" s="8" t="s">
        <v>24</v>
      </c>
      <c r="K2212" s="8" t="s">
        <v>32</v>
      </c>
      <c r="L2212" s="8" t="s">
        <v>33</v>
      </c>
      <c r="M2212" s="7">
        <v>4</v>
      </c>
      <c r="N2212" s="2">
        <v>35.69</v>
      </c>
      <c r="O2212" s="9">
        <v>0.15</v>
      </c>
      <c r="P2212" s="2">
        <v>13.52</v>
      </c>
      <c r="Q2212" s="2">
        <f t="shared" si="136"/>
        <v>121.34599999999999</v>
      </c>
      <c r="R2212" s="2">
        <f t="shared" si="137"/>
        <v>54.08</v>
      </c>
      <c r="S2212" s="2">
        <f t="shared" si="138"/>
        <v>67.265999999999991</v>
      </c>
      <c r="T2212" s="6">
        <f t="shared" si="139"/>
        <v>0.55433224004087478</v>
      </c>
    </row>
    <row r="2213" spans="1:20" ht="15.6" x14ac:dyDescent="0.3">
      <c r="A2213" s="3" t="s">
        <v>2282</v>
      </c>
      <c r="B2213" s="4">
        <v>46352</v>
      </c>
      <c r="C2213" s="5">
        <f>YEAR(SalesData[[#This Row],[Order Date]])</f>
        <v>2026</v>
      </c>
      <c r="D2213" s="6" t="str">
        <f>"Q"&amp;ROUNDUP(MONTH(SalesData[[#This Row],[Order Date]])/3,0)</f>
        <v>Q4</v>
      </c>
      <c r="E2213" s="7">
        <f>MONTH(SalesData[[#This Row],[Order Date]])</f>
        <v>11</v>
      </c>
      <c r="F2213" s="6" t="str">
        <f>TEXT(SalesData[[#This Row],[Order Date]],"mmm")</f>
        <v>Nov</v>
      </c>
      <c r="G2213" s="8" t="s">
        <v>21</v>
      </c>
      <c r="H2213" s="8" t="s">
        <v>22</v>
      </c>
      <c r="I2213" s="8" t="s">
        <v>30</v>
      </c>
      <c r="J2213" s="8" t="s">
        <v>24</v>
      </c>
      <c r="K2213" s="8" t="s">
        <v>39</v>
      </c>
      <c r="L2213" s="8" t="s">
        <v>67</v>
      </c>
      <c r="M2213" s="7">
        <v>2</v>
      </c>
      <c r="N2213" s="2">
        <v>122.15</v>
      </c>
      <c r="O2213" s="9">
        <v>0.1</v>
      </c>
      <c r="P2213" s="2">
        <v>61.15</v>
      </c>
      <c r="Q2213" s="2">
        <f t="shared" si="136"/>
        <v>219.87</v>
      </c>
      <c r="R2213" s="2">
        <f t="shared" si="137"/>
        <v>122.3</v>
      </c>
      <c r="S2213" s="2">
        <f t="shared" si="138"/>
        <v>97.570000000000007</v>
      </c>
      <c r="T2213" s="6">
        <f t="shared" si="139"/>
        <v>0.44376222313185065</v>
      </c>
    </row>
    <row r="2214" spans="1:20" ht="15.6" x14ac:dyDescent="0.3">
      <c r="A2214" s="3" t="s">
        <v>2283</v>
      </c>
      <c r="B2214" s="4">
        <v>46249</v>
      </c>
      <c r="C2214" s="5">
        <f>YEAR(SalesData[[#This Row],[Order Date]])</f>
        <v>2026</v>
      </c>
      <c r="D2214" s="6" t="str">
        <f>"Q"&amp;ROUNDUP(MONTH(SalesData[[#This Row],[Order Date]])/3,0)</f>
        <v>Q3</v>
      </c>
      <c r="E2214" s="7">
        <f>MONTH(SalesData[[#This Row],[Order Date]])</f>
        <v>8</v>
      </c>
      <c r="F2214" s="6" t="str">
        <f>TEXT(SalesData[[#This Row],[Order Date]],"mmm")</f>
        <v>Aug</v>
      </c>
      <c r="G2214" s="8" t="s">
        <v>54</v>
      </c>
      <c r="H2214" s="8" t="s">
        <v>92</v>
      </c>
      <c r="I2214" s="8" t="s">
        <v>23</v>
      </c>
      <c r="J2214" s="8" t="s">
        <v>36</v>
      </c>
      <c r="K2214" s="8" t="s">
        <v>39</v>
      </c>
      <c r="L2214" s="8" t="s">
        <v>40</v>
      </c>
      <c r="M2214" s="7">
        <v>1</v>
      </c>
      <c r="N2214" s="2">
        <v>192.82</v>
      </c>
      <c r="O2214" s="9">
        <v>0</v>
      </c>
      <c r="P2214" s="2">
        <v>104.98</v>
      </c>
      <c r="Q2214" s="2">
        <f t="shared" si="136"/>
        <v>192.82</v>
      </c>
      <c r="R2214" s="2">
        <f t="shared" si="137"/>
        <v>104.98</v>
      </c>
      <c r="S2214" s="2">
        <f t="shared" si="138"/>
        <v>87.839999999999989</v>
      </c>
      <c r="T2214" s="6">
        <f t="shared" si="139"/>
        <v>0.45555440307022088</v>
      </c>
    </row>
    <row r="2215" spans="1:20" ht="15.6" x14ac:dyDescent="0.3">
      <c r="A2215" s="3" t="s">
        <v>2284</v>
      </c>
      <c r="B2215" s="4">
        <v>46386</v>
      </c>
      <c r="C2215" s="5">
        <f>YEAR(SalesData[[#This Row],[Order Date]])</f>
        <v>2026</v>
      </c>
      <c r="D2215" s="6" t="str">
        <f>"Q"&amp;ROUNDUP(MONTH(SalesData[[#This Row],[Order Date]])/3,0)</f>
        <v>Q4</v>
      </c>
      <c r="E2215" s="7">
        <f>MONTH(SalesData[[#This Row],[Order Date]])</f>
        <v>12</v>
      </c>
      <c r="F2215" s="6" t="str">
        <f>TEXT(SalesData[[#This Row],[Order Date]],"mmm")</f>
        <v>Dec</v>
      </c>
      <c r="G2215" s="8" t="s">
        <v>21</v>
      </c>
      <c r="H2215" s="8" t="s">
        <v>42</v>
      </c>
      <c r="I2215" s="8" t="s">
        <v>48</v>
      </c>
      <c r="J2215" s="8" t="s">
        <v>24</v>
      </c>
      <c r="K2215" s="8" t="s">
        <v>51</v>
      </c>
      <c r="L2215" s="8" t="s">
        <v>72</v>
      </c>
      <c r="M2215" s="7">
        <v>1</v>
      </c>
      <c r="N2215" s="2">
        <v>40.270000000000003</v>
      </c>
      <c r="O2215" s="9">
        <v>0.1</v>
      </c>
      <c r="P2215" s="2">
        <v>16.63</v>
      </c>
      <c r="Q2215" s="2">
        <f t="shared" si="136"/>
        <v>36.243000000000002</v>
      </c>
      <c r="R2215" s="2">
        <f t="shared" si="137"/>
        <v>16.63</v>
      </c>
      <c r="S2215" s="2">
        <f t="shared" si="138"/>
        <v>19.613000000000003</v>
      </c>
      <c r="T2215" s="6">
        <f t="shared" si="139"/>
        <v>0.54115277432883602</v>
      </c>
    </row>
    <row r="2216" spans="1:20" ht="15.6" x14ac:dyDescent="0.3">
      <c r="A2216" s="3" t="s">
        <v>2285</v>
      </c>
      <c r="B2216" s="4">
        <v>46166</v>
      </c>
      <c r="C2216" s="5">
        <f>YEAR(SalesData[[#This Row],[Order Date]])</f>
        <v>2026</v>
      </c>
      <c r="D2216" s="6" t="str">
        <f>"Q"&amp;ROUNDUP(MONTH(SalesData[[#This Row],[Order Date]])/3,0)</f>
        <v>Q2</v>
      </c>
      <c r="E2216" s="7">
        <f>MONTH(SalesData[[#This Row],[Order Date]])</f>
        <v>5</v>
      </c>
      <c r="F2216" s="6" t="str">
        <f>TEXT(SalesData[[#This Row],[Order Date]],"mmm")</f>
        <v>May</v>
      </c>
      <c r="G2216" s="8" t="s">
        <v>28</v>
      </c>
      <c r="H2216" s="8" t="s">
        <v>86</v>
      </c>
      <c r="I2216" s="8" t="s">
        <v>30</v>
      </c>
      <c r="J2216" s="8" t="s">
        <v>36</v>
      </c>
      <c r="K2216" s="8" t="s">
        <v>51</v>
      </c>
      <c r="L2216" s="8" t="s">
        <v>52</v>
      </c>
      <c r="M2216" s="7">
        <v>2</v>
      </c>
      <c r="N2216" s="2">
        <v>51.17</v>
      </c>
      <c r="O2216" s="9">
        <v>0.05</v>
      </c>
      <c r="P2216" s="2">
        <v>21.97</v>
      </c>
      <c r="Q2216" s="2">
        <f t="shared" si="136"/>
        <v>97.222999999999999</v>
      </c>
      <c r="R2216" s="2">
        <f t="shared" si="137"/>
        <v>43.94</v>
      </c>
      <c r="S2216" s="2">
        <f t="shared" si="138"/>
        <v>53.283000000000001</v>
      </c>
      <c r="T2216" s="6">
        <f t="shared" si="139"/>
        <v>0.54804932989107513</v>
      </c>
    </row>
    <row r="2217" spans="1:20" ht="15.6" x14ac:dyDescent="0.3">
      <c r="A2217" s="3" t="s">
        <v>2286</v>
      </c>
      <c r="B2217" s="4">
        <v>46335</v>
      </c>
      <c r="C2217" s="5">
        <f>YEAR(SalesData[[#This Row],[Order Date]])</f>
        <v>2026</v>
      </c>
      <c r="D2217" s="6" t="str">
        <f>"Q"&amp;ROUNDUP(MONTH(SalesData[[#This Row],[Order Date]])/3,0)</f>
        <v>Q4</v>
      </c>
      <c r="E2217" s="7">
        <f>MONTH(SalesData[[#This Row],[Order Date]])</f>
        <v>11</v>
      </c>
      <c r="F2217" s="6" t="str">
        <f>TEXT(SalesData[[#This Row],[Order Date]],"mmm")</f>
        <v>Nov</v>
      </c>
      <c r="G2217" s="8" t="s">
        <v>54</v>
      </c>
      <c r="H2217" s="8" t="s">
        <v>55</v>
      </c>
      <c r="I2217" s="8" t="s">
        <v>30</v>
      </c>
      <c r="J2217" s="8" t="s">
        <v>31</v>
      </c>
      <c r="K2217" s="8" t="s">
        <v>25</v>
      </c>
      <c r="L2217" s="8" t="s">
        <v>26</v>
      </c>
      <c r="M2217" s="7">
        <v>1</v>
      </c>
      <c r="N2217" s="2">
        <v>156.82</v>
      </c>
      <c r="O2217" s="9">
        <v>0.1</v>
      </c>
      <c r="P2217" s="2">
        <v>77.12</v>
      </c>
      <c r="Q2217" s="2">
        <f t="shared" si="136"/>
        <v>141.13800000000001</v>
      </c>
      <c r="R2217" s="2">
        <f t="shared" si="137"/>
        <v>77.12</v>
      </c>
      <c r="S2217" s="2">
        <f t="shared" si="138"/>
        <v>64.018000000000001</v>
      </c>
      <c r="T2217" s="6">
        <f t="shared" si="139"/>
        <v>0.45358443509189589</v>
      </c>
    </row>
    <row r="2218" spans="1:20" ht="15.6" x14ac:dyDescent="0.3">
      <c r="A2218" s="3" t="s">
        <v>2287</v>
      </c>
      <c r="B2218" s="4">
        <v>46209</v>
      </c>
      <c r="C2218" s="5">
        <f>YEAR(SalesData[[#This Row],[Order Date]])</f>
        <v>2026</v>
      </c>
      <c r="D2218" s="6" t="str">
        <f>"Q"&amp;ROUNDUP(MONTH(SalesData[[#This Row],[Order Date]])/3,0)</f>
        <v>Q3</v>
      </c>
      <c r="E2218" s="7">
        <f>MONTH(SalesData[[#This Row],[Order Date]])</f>
        <v>7</v>
      </c>
      <c r="F2218" s="6" t="str">
        <f>TEXT(SalesData[[#This Row],[Order Date]],"mmm")</f>
        <v>Jul</v>
      </c>
      <c r="G2218" s="8" t="s">
        <v>54</v>
      </c>
      <c r="H2218" s="8" t="s">
        <v>57</v>
      </c>
      <c r="I2218" s="8" t="s">
        <v>30</v>
      </c>
      <c r="J2218" s="8" t="s">
        <v>31</v>
      </c>
      <c r="K2218" s="8" t="s">
        <v>51</v>
      </c>
      <c r="L2218" s="8" t="s">
        <v>58</v>
      </c>
      <c r="M2218" s="7">
        <v>2</v>
      </c>
      <c r="N2218" s="2">
        <v>99.93</v>
      </c>
      <c r="O2218" s="9">
        <v>0.1</v>
      </c>
      <c r="P2218" s="2">
        <v>51.96</v>
      </c>
      <c r="Q2218" s="2">
        <f t="shared" si="136"/>
        <v>179.87400000000002</v>
      </c>
      <c r="R2218" s="2">
        <f t="shared" si="137"/>
        <v>103.92</v>
      </c>
      <c r="S2218" s="2">
        <f t="shared" si="138"/>
        <v>75.954000000000022</v>
      </c>
      <c r="T2218" s="6">
        <f t="shared" si="139"/>
        <v>0.422262250241836</v>
      </c>
    </row>
    <row r="2219" spans="1:20" ht="15.6" x14ac:dyDescent="0.3">
      <c r="A2219" s="3" t="s">
        <v>2288</v>
      </c>
      <c r="B2219" s="4">
        <v>46227</v>
      </c>
      <c r="C2219" s="5">
        <f>YEAR(SalesData[[#This Row],[Order Date]])</f>
        <v>2026</v>
      </c>
      <c r="D2219" s="6" t="str">
        <f>"Q"&amp;ROUNDUP(MONTH(SalesData[[#This Row],[Order Date]])/3,0)</f>
        <v>Q3</v>
      </c>
      <c r="E2219" s="7">
        <f>MONTH(SalesData[[#This Row],[Order Date]])</f>
        <v>7</v>
      </c>
      <c r="F2219" s="6" t="str">
        <f>TEXT(SalesData[[#This Row],[Order Date]],"mmm")</f>
        <v>Jul</v>
      </c>
      <c r="G2219" s="8" t="s">
        <v>54</v>
      </c>
      <c r="H2219" s="8" t="s">
        <v>55</v>
      </c>
      <c r="I2219" s="8" t="s">
        <v>23</v>
      </c>
      <c r="J2219" s="8" t="s">
        <v>31</v>
      </c>
      <c r="K2219" s="8" t="s">
        <v>25</v>
      </c>
      <c r="L2219" s="8" t="s">
        <v>26</v>
      </c>
      <c r="M2219" s="7">
        <v>1</v>
      </c>
      <c r="N2219" s="2">
        <v>152.1</v>
      </c>
      <c r="O2219" s="9">
        <v>0.1</v>
      </c>
      <c r="P2219" s="2">
        <v>80.459999999999994</v>
      </c>
      <c r="Q2219" s="2">
        <f t="shared" si="136"/>
        <v>136.88999999999999</v>
      </c>
      <c r="R2219" s="2">
        <f t="shared" si="137"/>
        <v>80.459999999999994</v>
      </c>
      <c r="S2219" s="2">
        <f t="shared" si="138"/>
        <v>56.429999999999993</v>
      </c>
      <c r="T2219" s="6">
        <f t="shared" si="139"/>
        <v>0.41222879684418146</v>
      </c>
    </row>
    <row r="2220" spans="1:20" ht="15.6" x14ac:dyDescent="0.3">
      <c r="A2220" s="3" t="s">
        <v>2289</v>
      </c>
      <c r="B2220" s="4">
        <v>46219</v>
      </c>
      <c r="C2220" s="5">
        <f>YEAR(SalesData[[#This Row],[Order Date]])</f>
        <v>2026</v>
      </c>
      <c r="D2220" s="6" t="str">
        <f>"Q"&amp;ROUNDUP(MONTH(SalesData[[#This Row],[Order Date]])/3,0)</f>
        <v>Q3</v>
      </c>
      <c r="E2220" s="7">
        <f>MONTH(SalesData[[#This Row],[Order Date]])</f>
        <v>7</v>
      </c>
      <c r="F2220" s="6" t="str">
        <f>TEXT(SalesData[[#This Row],[Order Date]],"mmm")</f>
        <v>Jul</v>
      </c>
      <c r="G2220" s="8" t="s">
        <v>54</v>
      </c>
      <c r="H2220" s="8" t="s">
        <v>57</v>
      </c>
      <c r="I2220" s="8" t="s">
        <v>23</v>
      </c>
      <c r="J2220" s="8" t="s">
        <v>31</v>
      </c>
      <c r="K2220" s="8" t="s">
        <v>32</v>
      </c>
      <c r="L2220" s="8" t="s">
        <v>33</v>
      </c>
      <c r="M2220" s="7">
        <v>1</v>
      </c>
      <c r="N2220" s="2">
        <v>35.5</v>
      </c>
      <c r="O2220" s="9">
        <v>0</v>
      </c>
      <c r="P2220" s="2">
        <v>13.26</v>
      </c>
      <c r="Q2220" s="2">
        <f t="shared" si="136"/>
        <v>35.5</v>
      </c>
      <c r="R2220" s="2">
        <f t="shared" si="137"/>
        <v>13.26</v>
      </c>
      <c r="S2220" s="2">
        <f t="shared" si="138"/>
        <v>22.240000000000002</v>
      </c>
      <c r="T2220" s="6">
        <f t="shared" si="139"/>
        <v>0.62647887323943663</v>
      </c>
    </row>
    <row r="2221" spans="1:20" ht="15.6" x14ac:dyDescent="0.3">
      <c r="A2221" s="3" t="s">
        <v>2290</v>
      </c>
      <c r="B2221" s="4">
        <v>46277</v>
      </c>
      <c r="C2221" s="5">
        <f>YEAR(SalesData[[#This Row],[Order Date]])</f>
        <v>2026</v>
      </c>
      <c r="D2221" s="6" t="str">
        <f>"Q"&amp;ROUNDUP(MONTH(SalesData[[#This Row],[Order Date]])/3,0)</f>
        <v>Q3</v>
      </c>
      <c r="E2221" s="7">
        <f>MONTH(SalesData[[#This Row],[Order Date]])</f>
        <v>9</v>
      </c>
      <c r="F2221" s="6" t="str">
        <f>TEXT(SalesData[[#This Row],[Order Date]],"mmm")</f>
        <v>Sep</v>
      </c>
      <c r="G2221" s="8" t="s">
        <v>28</v>
      </c>
      <c r="H2221" s="8" t="s">
        <v>29</v>
      </c>
      <c r="I2221" s="8" t="s">
        <v>30</v>
      </c>
      <c r="J2221" s="8" t="s">
        <v>31</v>
      </c>
      <c r="K2221" s="8" t="s">
        <v>51</v>
      </c>
      <c r="L2221" s="8" t="s">
        <v>95</v>
      </c>
      <c r="M2221" s="7">
        <v>1</v>
      </c>
      <c r="N2221" s="2">
        <v>80.39</v>
      </c>
      <c r="O2221" s="9">
        <v>0</v>
      </c>
      <c r="P2221" s="2">
        <v>42.85</v>
      </c>
      <c r="Q2221" s="2">
        <f t="shared" si="136"/>
        <v>80.39</v>
      </c>
      <c r="R2221" s="2">
        <f t="shared" si="137"/>
        <v>42.85</v>
      </c>
      <c r="S2221" s="2">
        <f t="shared" si="138"/>
        <v>37.54</v>
      </c>
      <c r="T2221" s="6">
        <f t="shared" si="139"/>
        <v>0.46697350416718497</v>
      </c>
    </row>
    <row r="2222" spans="1:20" ht="15.6" x14ac:dyDescent="0.3">
      <c r="A2222" s="3" t="s">
        <v>2291</v>
      </c>
      <c r="B2222" s="4">
        <v>46187</v>
      </c>
      <c r="C2222" s="5">
        <f>YEAR(SalesData[[#This Row],[Order Date]])</f>
        <v>2026</v>
      </c>
      <c r="D2222" s="6" t="str">
        <f>"Q"&amp;ROUNDUP(MONTH(SalesData[[#This Row],[Order Date]])/3,0)</f>
        <v>Q2</v>
      </c>
      <c r="E2222" s="7">
        <f>MONTH(SalesData[[#This Row],[Order Date]])</f>
        <v>6</v>
      </c>
      <c r="F2222" s="6" t="str">
        <f>TEXT(SalesData[[#This Row],[Order Date]],"mmm")</f>
        <v>Jun</v>
      </c>
      <c r="G2222" s="8" t="s">
        <v>28</v>
      </c>
      <c r="H2222" s="8" t="s">
        <v>35</v>
      </c>
      <c r="I2222" s="8" t="s">
        <v>45</v>
      </c>
      <c r="J2222" s="8" t="s">
        <v>36</v>
      </c>
      <c r="K2222" s="8" t="s">
        <v>25</v>
      </c>
      <c r="L2222" s="8" t="s">
        <v>49</v>
      </c>
      <c r="M2222" s="7">
        <v>8</v>
      </c>
      <c r="N2222" s="2">
        <v>72.36</v>
      </c>
      <c r="O2222" s="9">
        <v>0.1</v>
      </c>
      <c r="P2222" s="2">
        <v>32.229999999999997</v>
      </c>
      <c r="Q2222" s="2">
        <f t="shared" si="136"/>
        <v>520.99199999999996</v>
      </c>
      <c r="R2222" s="2">
        <f t="shared" si="137"/>
        <v>257.83999999999997</v>
      </c>
      <c r="S2222" s="2">
        <f t="shared" si="138"/>
        <v>263.15199999999999</v>
      </c>
      <c r="T2222" s="6">
        <f t="shared" si="139"/>
        <v>0.5050979669553467</v>
      </c>
    </row>
    <row r="2223" spans="1:20" ht="15.6" x14ac:dyDescent="0.3">
      <c r="A2223" s="3" t="s">
        <v>2292</v>
      </c>
      <c r="B2223" s="4">
        <v>46192</v>
      </c>
      <c r="C2223" s="5">
        <f>YEAR(SalesData[[#This Row],[Order Date]])</f>
        <v>2026</v>
      </c>
      <c r="D2223" s="6" t="str">
        <f>"Q"&amp;ROUNDUP(MONTH(SalesData[[#This Row],[Order Date]])/3,0)</f>
        <v>Q2</v>
      </c>
      <c r="E2223" s="7">
        <f>MONTH(SalesData[[#This Row],[Order Date]])</f>
        <v>6</v>
      </c>
      <c r="F2223" s="6" t="str">
        <f>TEXT(SalesData[[#This Row],[Order Date]],"mmm")</f>
        <v>Jun</v>
      </c>
      <c r="G2223" s="8" t="s">
        <v>54</v>
      </c>
      <c r="H2223" s="8" t="s">
        <v>55</v>
      </c>
      <c r="I2223" s="8" t="s">
        <v>30</v>
      </c>
      <c r="J2223" s="8" t="s">
        <v>31</v>
      </c>
      <c r="K2223" s="8" t="s">
        <v>98</v>
      </c>
      <c r="L2223" s="8" t="s">
        <v>122</v>
      </c>
      <c r="M2223" s="7">
        <v>1</v>
      </c>
      <c r="N2223" s="2">
        <v>36.74</v>
      </c>
      <c r="O2223" s="9">
        <v>0</v>
      </c>
      <c r="P2223" s="2">
        <v>14.15</v>
      </c>
      <c r="Q2223" s="2">
        <f t="shared" si="136"/>
        <v>36.74</v>
      </c>
      <c r="R2223" s="2">
        <f t="shared" si="137"/>
        <v>14.15</v>
      </c>
      <c r="S2223" s="2">
        <f t="shared" si="138"/>
        <v>22.590000000000003</v>
      </c>
      <c r="T2223" s="6">
        <f t="shared" si="139"/>
        <v>0.61486118671747425</v>
      </c>
    </row>
    <row r="2224" spans="1:20" ht="15.6" x14ac:dyDescent="0.3">
      <c r="A2224" s="3" t="s">
        <v>2293</v>
      </c>
      <c r="B2224" s="4">
        <v>46043</v>
      </c>
      <c r="C2224" s="5">
        <f>YEAR(SalesData[[#This Row],[Order Date]])</f>
        <v>2026</v>
      </c>
      <c r="D2224" s="6" t="str">
        <f>"Q"&amp;ROUNDUP(MONTH(SalesData[[#This Row],[Order Date]])/3,0)</f>
        <v>Q1</v>
      </c>
      <c r="E2224" s="7">
        <f>MONTH(SalesData[[#This Row],[Order Date]])</f>
        <v>1</v>
      </c>
      <c r="F2224" s="6" t="str">
        <f>TEXT(SalesData[[#This Row],[Order Date]],"mmm")</f>
        <v>Jan</v>
      </c>
      <c r="G2224" s="8" t="s">
        <v>21</v>
      </c>
      <c r="H2224" s="8" t="s">
        <v>42</v>
      </c>
      <c r="I2224" s="8" t="s">
        <v>30</v>
      </c>
      <c r="J2224" s="8" t="s">
        <v>31</v>
      </c>
      <c r="K2224" s="8" t="s">
        <v>98</v>
      </c>
      <c r="L2224" s="8" t="s">
        <v>122</v>
      </c>
      <c r="M2224" s="7">
        <v>1</v>
      </c>
      <c r="N2224" s="2">
        <v>35.869999999999997</v>
      </c>
      <c r="O2224" s="9">
        <v>0</v>
      </c>
      <c r="P2224" s="2">
        <v>13.64</v>
      </c>
      <c r="Q2224" s="2">
        <f t="shared" si="136"/>
        <v>35.869999999999997</v>
      </c>
      <c r="R2224" s="2">
        <f t="shared" si="137"/>
        <v>13.64</v>
      </c>
      <c r="S2224" s="2">
        <f t="shared" si="138"/>
        <v>22.229999999999997</v>
      </c>
      <c r="T2224" s="6">
        <f t="shared" si="139"/>
        <v>0.61973794257039305</v>
      </c>
    </row>
    <row r="2225" spans="1:20" ht="15.6" x14ac:dyDescent="0.3">
      <c r="A2225" s="3" t="s">
        <v>2294</v>
      </c>
      <c r="B2225" s="4">
        <v>46280</v>
      </c>
      <c r="C2225" s="5">
        <f>YEAR(SalesData[[#This Row],[Order Date]])</f>
        <v>2026</v>
      </c>
      <c r="D2225" s="6" t="str">
        <f>"Q"&amp;ROUNDUP(MONTH(SalesData[[#This Row],[Order Date]])/3,0)</f>
        <v>Q3</v>
      </c>
      <c r="E2225" s="7">
        <f>MONTH(SalesData[[#This Row],[Order Date]])</f>
        <v>9</v>
      </c>
      <c r="F2225" s="6" t="str">
        <f>TEXT(SalesData[[#This Row],[Order Date]],"mmm")</f>
        <v>Sep</v>
      </c>
      <c r="G2225" s="8" t="s">
        <v>21</v>
      </c>
      <c r="H2225" s="8" t="s">
        <v>44</v>
      </c>
      <c r="I2225" s="8" t="s">
        <v>30</v>
      </c>
      <c r="J2225" s="8" t="s">
        <v>31</v>
      </c>
      <c r="K2225" s="8" t="s">
        <v>51</v>
      </c>
      <c r="L2225" s="8" t="s">
        <v>95</v>
      </c>
      <c r="M2225" s="7">
        <v>1</v>
      </c>
      <c r="N2225" s="2">
        <v>83.8</v>
      </c>
      <c r="O2225" s="9">
        <v>0</v>
      </c>
      <c r="P2225" s="2">
        <v>42.23</v>
      </c>
      <c r="Q2225" s="2">
        <f t="shared" si="136"/>
        <v>83.8</v>
      </c>
      <c r="R2225" s="2">
        <f t="shared" si="137"/>
        <v>42.23</v>
      </c>
      <c r="S2225" s="2">
        <f t="shared" si="138"/>
        <v>41.57</v>
      </c>
      <c r="T2225" s="6">
        <f t="shared" si="139"/>
        <v>0.49606205250596663</v>
      </c>
    </row>
    <row r="2226" spans="1:20" ht="15.6" x14ac:dyDescent="0.3">
      <c r="A2226" s="3" t="s">
        <v>2295</v>
      </c>
      <c r="B2226" s="4">
        <v>46151</v>
      </c>
      <c r="C2226" s="5">
        <f>YEAR(SalesData[[#This Row],[Order Date]])</f>
        <v>2026</v>
      </c>
      <c r="D2226" s="6" t="str">
        <f>"Q"&amp;ROUNDUP(MONTH(SalesData[[#This Row],[Order Date]])/3,0)</f>
        <v>Q2</v>
      </c>
      <c r="E2226" s="7">
        <f>MONTH(SalesData[[#This Row],[Order Date]])</f>
        <v>5</v>
      </c>
      <c r="F2226" s="6" t="str">
        <f>TEXT(SalesData[[#This Row],[Order Date]],"mmm")</f>
        <v>May</v>
      </c>
      <c r="G2226" s="8" t="s">
        <v>54</v>
      </c>
      <c r="H2226" s="8" t="s">
        <v>55</v>
      </c>
      <c r="I2226" s="8" t="s">
        <v>23</v>
      </c>
      <c r="J2226" s="8" t="s">
        <v>31</v>
      </c>
      <c r="K2226" s="8" t="s">
        <v>51</v>
      </c>
      <c r="L2226" s="8" t="s">
        <v>95</v>
      </c>
      <c r="M2226" s="7">
        <v>1</v>
      </c>
      <c r="N2226" s="2">
        <v>82.86</v>
      </c>
      <c r="O2226" s="9">
        <v>0</v>
      </c>
      <c r="P2226" s="2">
        <v>42.67</v>
      </c>
      <c r="Q2226" s="2">
        <f t="shared" si="136"/>
        <v>82.86</v>
      </c>
      <c r="R2226" s="2">
        <f t="shared" si="137"/>
        <v>42.67</v>
      </c>
      <c r="S2226" s="2">
        <f t="shared" si="138"/>
        <v>40.19</v>
      </c>
      <c r="T2226" s="6">
        <f t="shared" si="139"/>
        <v>0.48503499879314504</v>
      </c>
    </row>
    <row r="2227" spans="1:20" ht="15.6" x14ac:dyDescent="0.3">
      <c r="A2227" s="3" t="s">
        <v>2296</v>
      </c>
      <c r="B2227" s="4">
        <v>46296</v>
      </c>
      <c r="C2227" s="5">
        <f>YEAR(SalesData[[#This Row],[Order Date]])</f>
        <v>2026</v>
      </c>
      <c r="D2227" s="6" t="str">
        <f>"Q"&amp;ROUNDUP(MONTH(SalesData[[#This Row],[Order Date]])/3,0)</f>
        <v>Q4</v>
      </c>
      <c r="E2227" s="7">
        <f>MONTH(SalesData[[#This Row],[Order Date]])</f>
        <v>10</v>
      </c>
      <c r="F2227" s="6" t="str">
        <f>TEXT(SalesData[[#This Row],[Order Date]],"mmm")</f>
        <v>Oct</v>
      </c>
      <c r="G2227" s="8" t="s">
        <v>61</v>
      </c>
      <c r="H2227" s="8" t="s">
        <v>69</v>
      </c>
      <c r="I2227" s="8" t="s">
        <v>45</v>
      </c>
      <c r="J2227" s="8" t="s">
        <v>24</v>
      </c>
      <c r="K2227" s="8" t="s">
        <v>39</v>
      </c>
      <c r="L2227" s="8" t="s">
        <v>106</v>
      </c>
      <c r="M2227" s="7">
        <v>4</v>
      </c>
      <c r="N2227" s="2">
        <v>82.54</v>
      </c>
      <c r="O2227" s="9">
        <v>0.15</v>
      </c>
      <c r="P2227" s="2">
        <v>39.74</v>
      </c>
      <c r="Q2227" s="2">
        <f t="shared" si="136"/>
        <v>280.63600000000002</v>
      </c>
      <c r="R2227" s="2">
        <f t="shared" si="137"/>
        <v>158.96</v>
      </c>
      <c r="S2227" s="2">
        <f t="shared" si="138"/>
        <v>121.67600000000002</v>
      </c>
      <c r="T2227" s="6">
        <f t="shared" si="139"/>
        <v>0.43357231431462823</v>
      </c>
    </row>
    <row r="2228" spans="1:20" ht="15.6" x14ac:dyDescent="0.3">
      <c r="A2228" s="3" t="s">
        <v>2297</v>
      </c>
      <c r="B2228" s="4">
        <v>46207</v>
      </c>
      <c r="C2228" s="5">
        <f>YEAR(SalesData[[#This Row],[Order Date]])</f>
        <v>2026</v>
      </c>
      <c r="D2228" s="6" t="str">
        <f>"Q"&amp;ROUNDUP(MONTH(SalesData[[#This Row],[Order Date]])/3,0)</f>
        <v>Q3</v>
      </c>
      <c r="E2228" s="7">
        <f>MONTH(SalesData[[#This Row],[Order Date]])</f>
        <v>7</v>
      </c>
      <c r="F2228" s="6" t="str">
        <f>TEXT(SalesData[[#This Row],[Order Date]],"mmm")</f>
        <v>Jul</v>
      </c>
      <c r="G2228" s="8" t="s">
        <v>28</v>
      </c>
      <c r="H2228" s="8" t="s">
        <v>86</v>
      </c>
      <c r="I2228" s="8" t="s">
        <v>23</v>
      </c>
      <c r="J2228" s="8" t="s">
        <v>31</v>
      </c>
      <c r="K2228" s="8" t="s">
        <v>39</v>
      </c>
      <c r="L2228" s="8" t="s">
        <v>40</v>
      </c>
      <c r="M2228" s="7">
        <v>1</v>
      </c>
      <c r="N2228" s="2">
        <v>200.22</v>
      </c>
      <c r="O2228" s="9">
        <v>0</v>
      </c>
      <c r="P2228" s="2">
        <v>104.38</v>
      </c>
      <c r="Q2228" s="2">
        <f t="shared" si="136"/>
        <v>200.22</v>
      </c>
      <c r="R2228" s="2">
        <f t="shared" si="137"/>
        <v>104.38</v>
      </c>
      <c r="S2228" s="2">
        <f t="shared" si="138"/>
        <v>95.84</v>
      </c>
      <c r="T2228" s="6">
        <f t="shared" si="139"/>
        <v>0.47867345919488563</v>
      </c>
    </row>
    <row r="2229" spans="1:20" ht="15.6" x14ac:dyDescent="0.3">
      <c r="A2229" s="3" t="s">
        <v>2298</v>
      </c>
      <c r="B2229" s="4">
        <v>46107</v>
      </c>
      <c r="C2229" s="5">
        <f>YEAR(SalesData[[#This Row],[Order Date]])</f>
        <v>2026</v>
      </c>
      <c r="D2229" s="6" t="str">
        <f>"Q"&amp;ROUNDUP(MONTH(SalesData[[#This Row],[Order Date]])/3,0)</f>
        <v>Q1</v>
      </c>
      <c r="E2229" s="7">
        <f>MONTH(SalesData[[#This Row],[Order Date]])</f>
        <v>3</v>
      </c>
      <c r="F2229" s="6" t="str">
        <f>TEXT(SalesData[[#This Row],[Order Date]],"mmm")</f>
        <v>Mar</v>
      </c>
      <c r="G2229" s="8" t="s">
        <v>21</v>
      </c>
      <c r="H2229" s="8" t="s">
        <v>89</v>
      </c>
      <c r="I2229" s="8" t="s">
        <v>23</v>
      </c>
      <c r="J2229" s="8" t="s">
        <v>36</v>
      </c>
      <c r="K2229" s="8" t="s">
        <v>32</v>
      </c>
      <c r="L2229" s="8" t="s">
        <v>33</v>
      </c>
      <c r="M2229" s="7">
        <v>3</v>
      </c>
      <c r="N2229" s="2">
        <v>36.979999999999997</v>
      </c>
      <c r="O2229" s="9">
        <v>0.1</v>
      </c>
      <c r="P2229" s="2">
        <v>13.65</v>
      </c>
      <c r="Q2229" s="2">
        <f t="shared" si="136"/>
        <v>99.846000000000004</v>
      </c>
      <c r="R2229" s="2">
        <f t="shared" si="137"/>
        <v>40.950000000000003</v>
      </c>
      <c r="S2229" s="2">
        <f t="shared" si="138"/>
        <v>58.896000000000001</v>
      </c>
      <c r="T2229" s="6">
        <f t="shared" si="139"/>
        <v>0.58986839733189111</v>
      </c>
    </row>
    <row r="2230" spans="1:20" ht="15.6" x14ac:dyDescent="0.3">
      <c r="A2230" s="3" t="s">
        <v>2299</v>
      </c>
      <c r="B2230" s="4">
        <v>46232</v>
      </c>
      <c r="C2230" s="5">
        <f>YEAR(SalesData[[#This Row],[Order Date]])</f>
        <v>2026</v>
      </c>
      <c r="D2230" s="6" t="str">
        <f>"Q"&amp;ROUNDUP(MONTH(SalesData[[#This Row],[Order Date]])/3,0)</f>
        <v>Q3</v>
      </c>
      <c r="E2230" s="7">
        <f>MONTH(SalesData[[#This Row],[Order Date]])</f>
        <v>7</v>
      </c>
      <c r="F2230" s="6" t="str">
        <f>TEXT(SalesData[[#This Row],[Order Date]],"mmm")</f>
        <v>Jul</v>
      </c>
      <c r="G2230" s="8" t="s">
        <v>28</v>
      </c>
      <c r="H2230" s="8" t="s">
        <v>29</v>
      </c>
      <c r="I2230" s="8" t="s">
        <v>30</v>
      </c>
      <c r="J2230" s="8" t="s">
        <v>24</v>
      </c>
      <c r="K2230" s="8" t="s">
        <v>39</v>
      </c>
      <c r="L2230" s="8" t="s">
        <v>67</v>
      </c>
      <c r="M2230" s="7">
        <v>3</v>
      </c>
      <c r="N2230" s="2">
        <v>123.31</v>
      </c>
      <c r="O2230" s="9">
        <v>0</v>
      </c>
      <c r="P2230" s="2">
        <v>59.16</v>
      </c>
      <c r="Q2230" s="2">
        <f t="shared" si="136"/>
        <v>369.93</v>
      </c>
      <c r="R2230" s="2">
        <f t="shared" si="137"/>
        <v>177.48</v>
      </c>
      <c r="S2230" s="2">
        <f t="shared" si="138"/>
        <v>192.45000000000002</v>
      </c>
      <c r="T2230" s="6">
        <f t="shared" si="139"/>
        <v>0.52023355770010549</v>
      </c>
    </row>
    <row r="2231" spans="1:20" ht="15.6" x14ac:dyDescent="0.3">
      <c r="A2231" s="3" t="s">
        <v>2300</v>
      </c>
      <c r="B2231" s="4">
        <v>46204</v>
      </c>
      <c r="C2231" s="5">
        <f>YEAR(SalesData[[#This Row],[Order Date]])</f>
        <v>2026</v>
      </c>
      <c r="D2231" s="6" t="str">
        <f>"Q"&amp;ROUNDUP(MONTH(SalesData[[#This Row],[Order Date]])/3,0)</f>
        <v>Q3</v>
      </c>
      <c r="E2231" s="7">
        <f>MONTH(SalesData[[#This Row],[Order Date]])</f>
        <v>7</v>
      </c>
      <c r="F2231" s="6" t="str">
        <f>TEXT(SalesData[[#This Row],[Order Date]],"mmm")</f>
        <v>Jul</v>
      </c>
      <c r="G2231" s="8" t="s">
        <v>21</v>
      </c>
      <c r="H2231" s="8" t="s">
        <v>42</v>
      </c>
      <c r="I2231" s="8" t="s">
        <v>30</v>
      </c>
      <c r="J2231" s="8" t="s">
        <v>24</v>
      </c>
      <c r="K2231" s="8" t="s">
        <v>51</v>
      </c>
      <c r="L2231" s="8" t="s">
        <v>58</v>
      </c>
      <c r="M2231" s="7">
        <v>1</v>
      </c>
      <c r="N2231" s="2">
        <v>102.13</v>
      </c>
      <c r="O2231" s="9">
        <v>0</v>
      </c>
      <c r="P2231" s="2">
        <v>49.17</v>
      </c>
      <c r="Q2231" s="2">
        <f t="shared" si="136"/>
        <v>102.13</v>
      </c>
      <c r="R2231" s="2">
        <f t="shared" si="137"/>
        <v>49.17</v>
      </c>
      <c r="S2231" s="2">
        <f t="shared" si="138"/>
        <v>52.959999999999994</v>
      </c>
      <c r="T2231" s="6">
        <f t="shared" si="139"/>
        <v>0.5185547831195535</v>
      </c>
    </row>
    <row r="2232" spans="1:20" ht="15.6" x14ac:dyDescent="0.3">
      <c r="A2232" s="3" t="s">
        <v>2301</v>
      </c>
      <c r="B2232" s="4">
        <v>46126</v>
      </c>
      <c r="C2232" s="5">
        <f>YEAR(SalesData[[#This Row],[Order Date]])</f>
        <v>2026</v>
      </c>
      <c r="D2232" s="6" t="str">
        <f>"Q"&amp;ROUNDUP(MONTH(SalesData[[#This Row],[Order Date]])/3,0)</f>
        <v>Q2</v>
      </c>
      <c r="E2232" s="7">
        <f>MONTH(SalesData[[#This Row],[Order Date]])</f>
        <v>4</v>
      </c>
      <c r="F2232" s="6" t="str">
        <f>TEXT(SalesData[[#This Row],[Order Date]],"mmm")</f>
        <v>Apr</v>
      </c>
      <c r="G2232" s="8" t="s">
        <v>28</v>
      </c>
      <c r="H2232" s="8" t="s">
        <v>29</v>
      </c>
      <c r="I2232" s="8" t="s">
        <v>23</v>
      </c>
      <c r="J2232" s="8" t="s">
        <v>31</v>
      </c>
      <c r="K2232" s="8" t="s">
        <v>32</v>
      </c>
      <c r="L2232" s="8" t="s">
        <v>65</v>
      </c>
      <c r="M2232" s="7">
        <v>1</v>
      </c>
      <c r="N2232" s="2">
        <v>46.62</v>
      </c>
      <c r="O2232" s="9">
        <v>0</v>
      </c>
      <c r="P2232" s="2">
        <v>18.86</v>
      </c>
      <c r="Q2232" s="2">
        <f t="shared" si="136"/>
        <v>46.62</v>
      </c>
      <c r="R2232" s="2">
        <f t="shared" si="137"/>
        <v>18.86</v>
      </c>
      <c r="S2232" s="2">
        <f t="shared" si="138"/>
        <v>27.759999999999998</v>
      </c>
      <c r="T2232" s="6">
        <f t="shared" si="139"/>
        <v>0.59545259545259543</v>
      </c>
    </row>
    <row r="2233" spans="1:20" ht="15.6" x14ac:dyDescent="0.3">
      <c r="A2233" s="3" t="s">
        <v>2302</v>
      </c>
      <c r="B2233" s="4">
        <v>46091</v>
      </c>
      <c r="C2233" s="5">
        <f>YEAR(SalesData[[#This Row],[Order Date]])</f>
        <v>2026</v>
      </c>
      <c r="D2233" s="6" t="str">
        <f>"Q"&amp;ROUNDUP(MONTH(SalesData[[#This Row],[Order Date]])/3,0)</f>
        <v>Q1</v>
      </c>
      <c r="E2233" s="7">
        <f>MONTH(SalesData[[#This Row],[Order Date]])</f>
        <v>3</v>
      </c>
      <c r="F2233" s="6" t="str">
        <f>TEXT(SalesData[[#This Row],[Order Date]],"mmm")</f>
        <v>Mar</v>
      </c>
      <c r="G2233" s="8" t="s">
        <v>21</v>
      </c>
      <c r="H2233" s="8" t="s">
        <v>44</v>
      </c>
      <c r="I2233" s="8" t="s">
        <v>30</v>
      </c>
      <c r="J2233" s="8" t="s">
        <v>31</v>
      </c>
      <c r="K2233" s="8" t="s">
        <v>51</v>
      </c>
      <c r="L2233" s="8" t="s">
        <v>72</v>
      </c>
      <c r="M2233" s="7">
        <v>1</v>
      </c>
      <c r="N2233" s="2">
        <v>39.659999999999997</v>
      </c>
      <c r="O2233" s="9">
        <v>0.05</v>
      </c>
      <c r="P2233" s="2">
        <v>16.93</v>
      </c>
      <c r="Q2233" s="2">
        <f t="shared" si="136"/>
        <v>37.676999999999992</v>
      </c>
      <c r="R2233" s="2">
        <f t="shared" si="137"/>
        <v>16.93</v>
      </c>
      <c r="S2233" s="2">
        <f t="shared" si="138"/>
        <v>20.746999999999993</v>
      </c>
      <c r="T2233" s="6">
        <f t="shared" si="139"/>
        <v>0.5506542452955383</v>
      </c>
    </row>
    <row r="2234" spans="1:20" ht="15.6" x14ac:dyDescent="0.3">
      <c r="A2234" s="3" t="s">
        <v>2303</v>
      </c>
      <c r="B2234" s="4">
        <v>46361</v>
      </c>
      <c r="C2234" s="5">
        <f>YEAR(SalesData[[#This Row],[Order Date]])</f>
        <v>2026</v>
      </c>
      <c r="D2234" s="6" t="str">
        <f>"Q"&amp;ROUNDUP(MONTH(SalesData[[#This Row],[Order Date]])/3,0)</f>
        <v>Q4</v>
      </c>
      <c r="E2234" s="7">
        <f>MONTH(SalesData[[#This Row],[Order Date]])</f>
        <v>12</v>
      </c>
      <c r="F2234" s="6" t="str">
        <f>TEXT(SalesData[[#This Row],[Order Date]],"mmm")</f>
        <v>Dec</v>
      </c>
      <c r="G2234" s="8" t="s">
        <v>61</v>
      </c>
      <c r="H2234" s="8" t="s">
        <v>76</v>
      </c>
      <c r="I2234" s="8" t="s">
        <v>48</v>
      </c>
      <c r="J2234" s="8" t="s">
        <v>31</v>
      </c>
      <c r="K2234" s="8" t="s">
        <v>25</v>
      </c>
      <c r="L2234" s="8" t="s">
        <v>49</v>
      </c>
      <c r="M2234" s="7">
        <v>2</v>
      </c>
      <c r="N2234" s="2">
        <v>70.239999999999995</v>
      </c>
      <c r="O2234" s="9">
        <v>0.1</v>
      </c>
      <c r="P2234" s="2">
        <v>33.29</v>
      </c>
      <c r="Q2234" s="2">
        <f t="shared" si="136"/>
        <v>126.43199999999999</v>
      </c>
      <c r="R2234" s="2">
        <f t="shared" si="137"/>
        <v>66.58</v>
      </c>
      <c r="S2234" s="2">
        <f t="shared" si="138"/>
        <v>59.85199999999999</v>
      </c>
      <c r="T2234" s="6">
        <f t="shared" si="139"/>
        <v>0.47339281194634264</v>
      </c>
    </row>
    <row r="2235" spans="1:20" ht="15.6" x14ac:dyDescent="0.3">
      <c r="A2235" s="3" t="s">
        <v>2304</v>
      </c>
      <c r="B2235" s="4">
        <v>46376</v>
      </c>
      <c r="C2235" s="5">
        <f>YEAR(SalesData[[#This Row],[Order Date]])</f>
        <v>2026</v>
      </c>
      <c r="D2235" s="6" t="str">
        <f>"Q"&amp;ROUNDUP(MONTH(SalesData[[#This Row],[Order Date]])/3,0)</f>
        <v>Q4</v>
      </c>
      <c r="E2235" s="7">
        <f>MONTH(SalesData[[#This Row],[Order Date]])</f>
        <v>12</v>
      </c>
      <c r="F2235" s="6" t="str">
        <f>TEXT(SalesData[[#This Row],[Order Date]],"mmm")</f>
        <v>Dec</v>
      </c>
      <c r="G2235" s="8" t="s">
        <v>21</v>
      </c>
      <c r="H2235" s="8" t="s">
        <v>22</v>
      </c>
      <c r="I2235" s="8" t="s">
        <v>30</v>
      </c>
      <c r="J2235" s="8" t="s">
        <v>31</v>
      </c>
      <c r="K2235" s="8" t="s">
        <v>25</v>
      </c>
      <c r="L2235" s="8" t="s">
        <v>70</v>
      </c>
      <c r="M2235" s="7">
        <v>4</v>
      </c>
      <c r="N2235" s="2">
        <v>141.91</v>
      </c>
      <c r="O2235" s="9">
        <v>0.05</v>
      </c>
      <c r="P2235" s="2">
        <v>80.260000000000005</v>
      </c>
      <c r="Q2235" s="2">
        <f t="shared" si="136"/>
        <v>539.25799999999992</v>
      </c>
      <c r="R2235" s="2">
        <f t="shared" si="137"/>
        <v>321.04000000000002</v>
      </c>
      <c r="S2235" s="2">
        <f t="shared" si="138"/>
        <v>218.2179999999999</v>
      </c>
      <c r="T2235" s="6">
        <f t="shared" si="139"/>
        <v>0.40466344495584661</v>
      </c>
    </row>
    <row r="2236" spans="1:20" ht="15.6" x14ac:dyDescent="0.3">
      <c r="A2236" s="3" t="s">
        <v>2305</v>
      </c>
      <c r="B2236" s="4">
        <v>46364</v>
      </c>
      <c r="C2236" s="5">
        <f>YEAR(SalesData[[#This Row],[Order Date]])</f>
        <v>2026</v>
      </c>
      <c r="D2236" s="6" t="str">
        <f>"Q"&amp;ROUNDUP(MONTH(SalesData[[#This Row],[Order Date]])/3,0)</f>
        <v>Q4</v>
      </c>
      <c r="E2236" s="7">
        <f>MONTH(SalesData[[#This Row],[Order Date]])</f>
        <v>12</v>
      </c>
      <c r="F2236" s="6" t="str">
        <f>TEXT(SalesData[[#This Row],[Order Date]],"mmm")</f>
        <v>Dec</v>
      </c>
      <c r="G2236" s="8" t="s">
        <v>21</v>
      </c>
      <c r="H2236" s="8" t="s">
        <v>42</v>
      </c>
      <c r="I2236" s="8" t="s">
        <v>23</v>
      </c>
      <c r="J2236" s="8" t="s">
        <v>24</v>
      </c>
      <c r="K2236" s="8" t="s">
        <v>51</v>
      </c>
      <c r="L2236" s="8" t="s">
        <v>72</v>
      </c>
      <c r="M2236" s="7">
        <v>1</v>
      </c>
      <c r="N2236" s="2">
        <v>41.07</v>
      </c>
      <c r="O2236" s="9">
        <v>0</v>
      </c>
      <c r="P2236" s="2">
        <v>16.600000000000001</v>
      </c>
      <c r="Q2236" s="2">
        <f t="shared" si="136"/>
        <v>41.07</v>
      </c>
      <c r="R2236" s="2">
        <f t="shared" si="137"/>
        <v>16.600000000000001</v>
      </c>
      <c r="S2236" s="2">
        <f t="shared" si="138"/>
        <v>24.47</v>
      </c>
      <c r="T2236" s="6">
        <f t="shared" si="139"/>
        <v>0.59581202824446067</v>
      </c>
    </row>
    <row r="2237" spans="1:20" ht="15.6" x14ac:dyDescent="0.3">
      <c r="A2237" s="3" t="s">
        <v>2306</v>
      </c>
      <c r="B2237" s="4">
        <v>46283</v>
      </c>
      <c r="C2237" s="5">
        <f>YEAR(SalesData[[#This Row],[Order Date]])</f>
        <v>2026</v>
      </c>
      <c r="D2237" s="6" t="str">
        <f>"Q"&amp;ROUNDUP(MONTH(SalesData[[#This Row],[Order Date]])/3,0)</f>
        <v>Q3</v>
      </c>
      <c r="E2237" s="7">
        <f>MONTH(SalesData[[#This Row],[Order Date]])</f>
        <v>9</v>
      </c>
      <c r="F2237" s="6" t="str">
        <f>TEXT(SalesData[[#This Row],[Order Date]],"mmm")</f>
        <v>Sep</v>
      </c>
      <c r="G2237" s="8" t="s">
        <v>61</v>
      </c>
      <c r="H2237" s="8" t="s">
        <v>76</v>
      </c>
      <c r="I2237" s="8" t="s">
        <v>30</v>
      </c>
      <c r="J2237" s="8" t="s">
        <v>36</v>
      </c>
      <c r="K2237" s="8" t="s">
        <v>32</v>
      </c>
      <c r="L2237" s="8" t="s">
        <v>37</v>
      </c>
      <c r="M2237" s="7">
        <v>4</v>
      </c>
      <c r="N2237" s="2">
        <v>134.15</v>
      </c>
      <c r="O2237" s="9">
        <v>0.05</v>
      </c>
      <c r="P2237" s="2">
        <v>65.58</v>
      </c>
      <c r="Q2237" s="2">
        <f t="shared" si="136"/>
        <v>509.77</v>
      </c>
      <c r="R2237" s="2">
        <f t="shared" si="137"/>
        <v>262.32</v>
      </c>
      <c r="S2237" s="2">
        <f t="shared" si="138"/>
        <v>247.45</v>
      </c>
      <c r="T2237" s="6">
        <f t="shared" si="139"/>
        <v>0.48541499107440611</v>
      </c>
    </row>
    <row r="2238" spans="1:20" ht="15.6" x14ac:dyDescent="0.3">
      <c r="A2238" s="3" t="s">
        <v>2307</v>
      </c>
      <c r="B2238" s="4">
        <v>46196</v>
      </c>
      <c r="C2238" s="5">
        <f>YEAR(SalesData[[#This Row],[Order Date]])</f>
        <v>2026</v>
      </c>
      <c r="D2238" s="6" t="str">
        <f>"Q"&amp;ROUNDUP(MONTH(SalesData[[#This Row],[Order Date]])/3,0)</f>
        <v>Q2</v>
      </c>
      <c r="E2238" s="7">
        <f>MONTH(SalesData[[#This Row],[Order Date]])</f>
        <v>6</v>
      </c>
      <c r="F2238" s="6" t="str">
        <f>TEXT(SalesData[[#This Row],[Order Date]],"mmm")</f>
        <v>Jun</v>
      </c>
      <c r="G2238" s="8" t="s">
        <v>54</v>
      </c>
      <c r="H2238" s="8" t="s">
        <v>57</v>
      </c>
      <c r="I2238" s="8" t="s">
        <v>30</v>
      </c>
      <c r="J2238" s="8" t="s">
        <v>31</v>
      </c>
      <c r="K2238" s="8" t="s">
        <v>39</v>
      </c>
      <c r="L2238" s="8" t="s">
        <v>67</v>
      </c>
      <c r="M2238" s="7">
        <v>2</v>
      </c>
      <c r="N2238" s="2">
        <v>120.18</v>
      </c>
      <c r="O2238" s="9">
        <v>0.05</v>
      </c>
      <c r="P2238" s="2">
        <v>59.4</v>
      </c>
      <c r="Q2238" s="2">
        <f t="shared" si="136"/>
        <v>228.34200000000001</v>
      </c>
      <c r="R2238" s="2">
        <f t="shared" si="137"/>
        <v>118.8</v>
      </c>
      <c r="S2238" s="2">
        <f t="shared" si="138"/>
        <v>109.54200000000002</v>
      </c>
      <c r="T2238" s="6">
        <f t="shared" si="139"/>
        <v>0.47972777675591882</v>
      </c>
    </row>
    <row r="2239" spans="1:20" ht="15.6" x14ac:dyDescent="0.3">
      <c r="A2239" s="3" t="s">
        <v>2308</v>
      </c>
      <c r="B2239" s="4">
        <v>46291</v>
      </c>
      <c r="C2239" s="5">
        <f>YEAR(SalesData[[#This Row],[Order Date]])</f>
        <v>2026</v>
      </c>
      <c r="D2239" s="6" t="str">
        <f>"Q"&amp;ROUNDUP(MONTH(SalesData[[#This Row],[Order Date]])/3,0)</f>
        <v>Q3</v>
      </c>
      <c r="E2239" s="7">
        <f>MONTH(SalesData[[#This Row],[Order Date]])</f>
        <v>9</v>
      </c>
      <c r="F2239" s="6" t="str">
        <f>TEXT(SalesData[[#This Row],[Order Date]],"mmm")</f>
        <v>Sep</v>
      </c>
      <c r="G2239" s="8" t="s">
        <v>21</v>
      </c>
      <c r="H2239" s="8" t="s">
        <v>89</v>
      </c>
      <c r="I2239" s="8" t="s">
        <v>30</v>
      </c>
      <c r="J2239" s="8" t="s">
        <v>36</v>
      </c>
      <c r="K2239" s="8" t="s">
        <v>39</v>
      </c>
      <c r="L2239" s="8" t="s">
        <v>40</v>
      </c>
      <c r="M2239" s="7">
        <v>1</v>
      </c>
      <c r="N2239" s="2">
        <v>199.7</v>
      </c>
      <c r="O2239" s="9">
        <v>0</v>
      </c>
      <c r="P2239" s="2">
        <v>103.77</v>
      </c>
      <c r="Q2239" s="2">
        <f t="shared" si="136"/>
        <v>199.7</v>
      </c>
      <c r="R2239" s="2">
        <f t="shared" si="137"/>
        <v>103.77</v>
      </c>
      <c r="S2239" s="2">
        <f t="shared" si="138"/>
        <v>95.929999999999993</v>
      </c>
      <c r="T2239" s="6">
        <f t="shared" si="139"/>
        <v>0.4803705558337506</v>
      </c>
    </row>
    <row r="2240" spans="1:20" ht="15.6" x14ac:dyDescent="0.3">
      <c r="A2240" s="3" t="s">
        <v>2309</v>
      </c>
      <c r="B2240" s="4">
        <v>46196</v>
      </c>
      <c r="C2240" s="5">
        <f>YEAR(SalesData[[#This Row],[Order Date]])</f>
        <v>2026</v>
      </c>
      <c r="D2240" s="6" t="str">
        <f>"Q"&amp;ROUNDUP(MONTH(SalesData[[#This Row],[Order Date]])/3,0)</f>
        <v>Q2</v>
      </c>
      <c r="E2240" s="7">
        <f>MONTH(SalesData[[#This Row],[Order Date]])</f>
        <v>6</v>
      </c>
      <c r="F2240" s="6" t="str">
        <f>TEXT(SalesData[[#This Row],[Order Date]],"mmm")</f>
        <v>Jun</v>
      </c>
      <c r="G2240" s="8" t="s">
        <v>21</v>
      </c>
      <c r="H2240" s="8" t="s">
        <v>42</v>
      </c>
      <c r="I2240" s="8" t="s">
        <v>48</v>
      </c>
      <c r="J2240" s="8" t="s">
        <v>24</v>
      </c>
      <c r="K2240" s="8" t="s">
        <v>39</v>
      </c>
      <c r="L2240" s="8" t="s">
        <v>40</v>
      </c>
      <c r="M2240" s="7">
        <v>1</v>
      </c>
      <c r="N2240" s="2">
        <v>198.1</v>
      </c>
      <c r="O2240" s="9">
        <v>0.1</v>
      </c>
      <c r="P2240" s="2">
        <v>103.46</v>
      </c>
      <c r="Q2240" s="2">
        <f t="shared" si="136"/>
        <v>178.29</v>
      </c>
      <c r="R2240" s="2">
        <f t="shared" si="137"/>
        <v>103.46</v>
      </c>
      <c r="S2240" s="2">
        <f t="shared" si="138"/>
        <v>74.83</v>
      </c>
      <c r="T2240" s="6">
        <f t="shared" si="139"/>
        <v>0.41970946211228899</v>
      </c>
    </row>
    <row r="2241" spans="1:20" ht="15.6" x14ac:dyDescent="0.3">
      <c r="A2241" s="3" t="s">
        <v>2310</v>
      </c>
      <c r="B2241" s="4">
        <v>46150</v>
      </c>
      <c r="C2241" s="5">
        <f>YEAR(SalesData[[#This Row],[Order Date]])</f>
        <v>2026</v>
      </c>
      <c r="D2241" s="6" t="str">
        <f>"Q"&amp;ROUNDUP(MONTH(SalesData[[#This Row],[Order Date]])/3,0)</f>
        <v>Q2</v>
      </c>
      <c r="E2241" s="7">
        <f>MONTH(SalesData[[#This Row],[Order Date]])</f>
        <v>5</v>
      </c>
      <c r="F2241" s="6" t="str">
        <f>TEXT(SalesData[[#This Row],[Order Date]],"mmm")</f>
        <v>May</v>
      </c>
      <c r="G2241" s="8" t="s">
        <v>21</v>
      </c>
      <c r="H2241" s="8" t="s">
        <v>89</v>
      </c>
      <c r="I2241" s="8" t="s">
        <v>48</v>
      </c>
      <c r="J2241" s="8" t="s">
        <v>31</v>
      </c>
      <c r="K2241" s="8" t="s">
        <v>25</v>
      </c>
      <c r="L2241" s="8" t="s">
        <v>70</v>
      </c>
      <c r="M2241" s="7">
        <v>1</v>
      </c>
      <c r="N2241" s="2">
        <v>146.29</v>
      </c>
      <c r="O2241" s="9">
        <v>0</v>
      </c>
      <c r="P2241" s="2">
        <v>81.16</v>
      </c>
      <c r="Q2241" s="2">
        <f t="shared" si="136"/>
        <v>146.29</v>
      </c>
      <c r="R2241" s="2">
        <f t="shared" si="137"/>
        <v>81.16</v>
      </c>
      <c r="S2241" s="2">
        <f t="shared" si="138"/>
        <v>65.13</v>
      </c>
      <c r="T2241" s="6">
        <f t="shared" si="139"/>
        <v>0.44521156606740037</v>
      </c>
    </row>
    <row r="2242" spans="1:20" ht="15.6" x14ac:dyDescent="0.3">
      <c r="A2242" s="3" t="s">
        <v>2311</v>
      </c>
      <c r="B2242" s="4">
        <v>46339</v>
      </c>
      <c r="C2242" s="5">
        <f>YEAR(SalesData[[#This Row],[Order Date]])</f>
        <v>2026</v>
      </c>
      <c r="D2242" s="6" t="str">
        <f>"Q"&amp;ROUNDUP(MONTH(SalesData[[#This Row],[Order Date]])/3,0)</f>
        <v>Q4</v>
      </c>
      <c r="E2242" s="7">
        <f>MONTH(SalesData[[#This Row],[Order Date]])</f>
        <v>11</v>
      </c>
      <c r="F2242" s="6" t="str">
        <f>TEXT(SalesData[[#This Row],[Order Date]],"mmm")</f>
        <v>Nov</v>
      </c>
      <c r="G2242" s="8" t="s">
        <v>21</v>
      </c>
      <c r="H2242" s="8" t="s">
        <v>89</v>
      </c>
      <c r="I2242" s="8" t="s">
        <v>30</v>
      </c>
      <c r="J2242" s="8" t="s">
        <v>24</v>
      </c>
      <c r="K2242" s="8" t="s">
        <v>25</v>
      </c>
      <c r="L2242" s="8" t="s">
        <v>70</v>
      </c>
      <c r="M2242" s="7">
        <v>2</v>
      </c>
      <c r="N2242" s="2">
        <v>142.30000000000001</v>
      </c>
      <c r="O2242" s="9">
        <v>0.15</v>
      </c>
      <c r="P2242" s="2">
        <v>77.760000000000005</v>
      </c>
      <c r="Q2242" s="2">
        <f t="shared" si="136"/>
        <v>241.91000000000003</v>
      </c>
      <c r="R2242" s="2">
        <f t="shared" si="137"/>
        <v>155.52000000000001</v>
      </c>
      <c r="S2242" s="2">
        <f t="shared" si="138"/>
        <v>86.390000000000015</v>
      </c>
      <c r="T2242" s="6">
        <f t="shared" si="139"/>
        <v>0.35711628291513375</v>
      </c>
    </row>
    <row r="2243" spans="1:20" ht="15.6" x14ac:dyDescent="0.3">
      <c r="A2243" s="3" t="s">
        <v>2312</v>
      </c>
      <c r="B2243" s="4">
        <v>46373</v>
      </c>
      <c r="C2243" s="5">
        <f>YEAR(SalesData[[#This Row],[Order Date]])</f>
        <v>2026</v>
      </c>
      <c r="D2243" s="6" t="str">
        <f>"Q"&amp;ROUNDUP(MONTH(SalesData[[#This Row],[Order Date]])/3,0)</f>
        <v>Q4</v>
      </c>
      <c r="E2243" s="7">
        <f>MONTH(SalesData[[#This Row],[Order Date]])</f>
        <v>12</v>
      </c>
      <c r="F2243" s="6" t="str">
        <f>TEXT(SalesData[[#This Row],[Order Date]],"mmm")</f>
        <v>Dec</v>
      </c>
      <c r="G2243" s="8" t="s">
        <v>61</v>
      </c>
      <c r="H2243" s="8" t="s">
        <v>76</v>
      </c>
      <c r="I2243" s="8" t="s">
        <v>48</v>
      </c>
      <c r="J2243" s="8" t="s">
        <v>24</v>
      </c>
      <c r="K2243" s="8" t="s">
        <v>98</v>
      </c>
      <c r="L2243" s="8" t="s">
        <v>131</v>
      </c>
      <c r="M2243" s="7">
        <v>1</v>
      </c>
      <c r="N2243" s="2">
        <v>40.159999999999997</v>
      </c>
      <c r="O2243" s="9">
        <v>0.15</v>
      </c>
      <c r="P2243" s="2">
        <v>14.46</v>
      </c>
      <c r="Q2243" s="2">
        <f t="shared" si="136"/>
        <v>34.135999999999996</v>
      </c>
      <c r="R2243" s="2">
        <f t="shared" si="137"/>
        <v>14.46</v>
      </c>
      <c r="S2243" s="2">
        <f t="shared" si="138"/>
        <v>19.675999999999995</v>
      </c>
      <c r="T2243" s="6">
        <f t="shared" si="139"/>
        <v>0.576400281228029</v>
      </c>
    </row>
    <row r="2244" spans="1:20" ht="15.6" x14ac:dyDescent="0.3">
      <c r="A2244" s="3" t="s">
        <v>2313</v>
      </c>
      <c r="B2244" s="4">
        <v>46334</v>
      </c>
      <c r="C2244" s="5">
        <f>YEAR(SalesData[[#This Row],[Order Date]])</f>
        <v>2026</v>
      </c>
      <c r="D2244" s="6" t="str">
        <f>"Q"&amp;ROUNDUP(MONTH(SalesData[[#This Row],[Order Date]])/3,0)</f>
        <v>Q4</v>
      </c>
      <c r="E2244" s="7">
        <f>MONTH(SalesData[[#This Row],[Order Date]])</f>
        <v>11</v>
      </c>
      <c r="F2244" s="6" t="str">
        <f>TEXT(SalesData[[#This Row],[Order Date]],"mmm")</f>
        <v>Nov</v>
      </c>
      <c r="G2244" s="8" t="s">
        <v>28</v>
      </c>
      <c r="H2244" s="8" t="s">
        <v>86</v>
      </c>
      <c r="I2244" s="8" t="s">
        <v>30</v>
      </c>
      <c r="J2244" s="8" t="s">
        <v>24</v>
      </c>
      <c r="K2244" s="8" t="s">
        <v>25</v>
      </c>
      <c r="L2244" s="8" t="s">
        <v>74</v>
      </c>
      <c r="M2244" s="7">
        <v>2</v>
      </c>
      <c r="N2244" s="2">
        <v>93.16</v>
      </c>
      <c r="O2244" s="9">
        <v>0.1</v>
      </c>
      <c r="P2244" s="2">
        <v>44.19</v>
      </c>
      <c r="Q2244" s="2">
        <f t="shared" ref="Q2244:Q2307" si="140">M2244*N2244*(1-O2244)</f>
        <v>167.68799999999999</v>
      </c>
      <c r="R2244" s="2">
        <f t="shared" ref="R2244:R2307" si="141">M2244*P2244</f>
        <v>88.38</v>
      </c>
      <c r="S2244" s="2">
        <f t="shared" ref="S2244:S2307" si="142">Q2244-R2244</f>
        <v>79.307999999999993</v>
      </c>
      <c r="T2244" s="6">
        <f t="shared" ref="T2244:T2307" si="143">IFERROR(S2244/Q2244,0)</f>
        <v>0.47294976384714471</v>
      </c>
    </row>
    <row r="2245" spans="1:20" ht="15.6" x14ac:dyDescent="0.3">
      <c r="A2245" s="3" t="s">
        <v>2314</v>
      </c>
      <c r="B2245" s="4">
        <v>46239</v>
      </c>
      <c r="C2245" s="5">
        <f>YEAR(SalesData[[#This Row],[Order Date]])</f>
        <v>2026</v>
      </c>
      <c r="D2245" s="6" t="str">
        <f>"Q"&amp;ROUNDUP(MONTH(SalesData[[#This Row],[Order Date]])/3,0)</f>
        <v>Q3</v>
      </c>
      <c r="E2245" s="7">
        <f>MONTH(SalesData[[#This Row],[Order Date]])</f>
        <v>8</v>
      </c>
      <c r="F2245" s="6" t="str">
        <f>TEXT(SalesData[[#This Row],[Order Date]],"mmm")</f>
        <v>Aug</v>
      </c>
      <c r="G2245" s="8" t="s">
        <v>54</v>
      </c>
      <c r="H2245" s="8" t="s">
        <v>92</v>
      </c>
      <c r="I2245" s="8" t="s">
        <v>23</v>
      </c>
      <c r="J2245" s="8" t="s">
        <v>31</v>
      </c>
      <c r="K2245" s="8" t="s">
        <v>32</v>
      </c>
      <c r="L2245" s="8" t="s">
        <v>46</v>
      </c>
      <c r="M2245" s="7">
        <v>2</v>
      </c>
      <c r="N2245" s="2">
        <v>161.75</v>
      </c>
      <c r="O2245" s="9">
        <v>0.1</v>
      </c>
      <c r="P2245" s="2">
        <v>85.85</v>
      </c>
      <c r="Q2245" s="2">
        <f t="shared" si="140"/>
        <v>291.15000000000003</v>
      </c>
      <c r="R2245" s="2">
        <f t="shared" si="141"/>
        <v>171.7</v>
      </c>
      <c r="S2245" s="2">
        <f t="shared" si="142"/>
        <v>119.45000000000005</v>
      </c>
      <c r="T2245" s="6">
        <f t="shared" si="143"/>
        <v>0.41026962047054794</v>
      </c>
    </row>
    <row r="2246" spans="1:20" ht="15.6" x14ac:dyDescent="0.3">
      <c r="A2246" s="3" t="s">
        <v>2315</v>
      </c>
      <c r="B2246" s="4">
        <v>46250</v>
      </c>
      <c r="C2246" s="5">
        <f>YEAR(SalesData[[#This Row],[Order Date]])</f>
        <v>2026</v>
      </c>
      <c r="D2246" s="6" t="str">
        <f>"Q"&amp;ROUNDUP(MONTH(SalesData[[#This Row],[Order Date]])/3,0)</f>
        <v>Q3</v>
      </c>
      <c r="E2246" s="7">
        <f>MONTH(SalesData[[#This Row],[Order Date]])</f>
        <v>8</v>
      </c>
      <c r="F2246" s="6" t="str">
        <f>TEXT(SalesData[[#This Row],[Order Date]],"mmm")</f>
        <v>Aug</v>
      </c>
      <c r="G2246" s="8" t="s">
        <v>28</v>
      </c>
      <c r="H2246" s="8" t="s">
        <v>86</v>
      </c>
      <c r="I2246" s="8" t="s">
        <v>23</v>
      </c>
      <c r="J2246" s="8" t="s">
        <v>36</v>
      </c>
      <c r="K2246" s="8" t="s">
        <v>39</v>
      </c>
      <c r="L2246" s="8" t="s">
        <v>40</v>
      </c>
      <c r="M2246" s="7">
        <v>1</v>
      </c>
      <c r="N2246" s="2">
        <v>191.12</v>
      </c>
      <c r="O2246" s="9">
        <v>0.05</v>
      </c>
      <c r="P2246" s="2">
        <v>106.14</v>
      </c>
      <c r="Q2246" s="2">
        <f t="shared" si="140"/>
        <v>181.56399999999999</v>
      </c>
      <c r="R2246" s="2">
        <f t="shared" si="141"/>
        <v>106.14</v>
      </c>
      <c r="S2246" s="2">
        <f t="shared" si="142"/>
        <v>75.423999999999992</v>
      </c>
      <c r="T2246" s="6">
        <f t="shared" si="143"/>
        <v>0.41541274702033443</v>
      </c>
    </row>
    <row r="2247" spans="1:20" ht="15.6" x14ac:dyDescent="0.3">
      <c r="A2247" s="3" t="s">
        <v>2316</v>
      </c>
      <c r="B2247" s="4">
        <v>46167</v>
      </c>
      <c r="C2247" s="5">
        <f>YEAR(SalesData[[#This Row],[Order Date]])</f>
        <v>2026</v>
      </c>
      <c r="D2247" s="6" t="str">
        <f>"Q"&amp;ROUNDUP(MONTH(SalesData[[#This Row],[Order Date]])/3,0)</f>
        <v>Q2</v>
      </c>
      <c r="E2247" s="7">
        <f>MONTH(SalesData[[#This Row],[Order Date]])</f>
        <v>5</v>
      </c>
      <c r="F2247" s="6" t="str">
        <f>TEXT(SalesData[[#This Row],[Order Date]],"mmm")</f>
        <v>May</v>
      </c>
      <c r="G2247" s="8" t="s">
        <v>61</v>
      </c>
      <c r="H2247" s="8" t="s">
        <v>69</v>
      </c>
      <c r="I2247" s="8" t="s">
        <v>30</v>
      </c>
      <c r="J2247" s="8" t="s">
        <v>31</v>
      </c>
      <c r="K2247" s="8" t="s">
        <v>25</v>
      </c>
      <c r="L2247" s="8" t="s">
        <v>49</v>
      </c>
      <c r="M2247" s="7">
        <v>1</v>
      </c>
      <c r="N2247" s="2">
        <v>72.33</v>
      </c>
      <c r="O2247" s="9">
        <v>0.1</v>
      </c>
      <c r="P2247" s="2">
        <v>32.61</v>
      </c>
      <c r="Q2247" s="2">
        <f t="shared" si="140"/>
        <v>65.096999999999994</v>
      </c>
      <c r="R2247" s="2">
        <f t="shared" si="141"/>
        <v>32.61</v>
      </c>
      <c r="S2247" s="2">
        <f t="shared" si="142"/>
        <v>32.486999999999995</v>
      </c>
      <c r="T2247" s="6">
        <f t="shared" si="143"/>
        <v>0.49905525600258072</v>
      </c>
    </row>
    <row r="2248" spans="1:20" ht="15.6" x14ac:dyDescent="0.3">
      <c r="A2248" s="3" t="s">
        <v>2317</v>
      </c>
      <c r="B2248" s="4">
        <v>46141</v>
      </c>
      <c r="C2248" s="5">
        <f>YEAR(SalesData[[#This Row],[Order Date]])</f>
        <v>2026</v>
      </c>
      <c r="D2248" s="6" t="str">
        <f>"Q"&amp;ROUNDUP(MONTH(SalesData[[#This Row],[Order Date]])/3,0)</f>
        <v>Q2</v>
      </c>
      <c r="E2248" s="7">
        <f>MONTH(SalesData[[#This Row],[Order Date]])</f>
        <v>4</v>
      </c>
      <c r="F2248" s="6" t="str">
        <f>TEXT(SalesData[[#This Row],[Order Date]],"mmm")</f>
        <v>Apr</v>
      </c>
      <c r="G2248" s="8" t="s">
        <v>21</v>
      </c>
      <c r="H2248" s="8" t="s">
        <v>42</v>
      </c>
      <c r="I2248" s="8" t="s">
        <v>30</v>
      </c>
      <c r="J2248" s="8" t="s">
        <v>31</v>
      </c>
      <c r="K2248" s="8" t="s">
        <v>51</v>
      </c>
      <c r="L2248" s="8" t="s">
        <v>72</v>
      </c>
      <c r="M2248" s="7">
        <v>3</v>
      </c>
      <c r="N2248" s="2">
        <v>40.47</v>
      </c>
      <c r="O2248" s="9">
        <v>0.05</v>
      </c>
      <c r="P2248" s="2">
        <v>17.14</v>
      </c>
      <c r="Q2248" s="2">
        <f t="shared" si="140"/>
        <v>115.33949999999999</v>
      </c>
      <c r="R2248" s="2">
        <f t="shared" si="141"/>
        <v>51.42</v>
      </c>
      <c r="S2248" s="2">
        <f t="shared" si="142"/>
        <v>63.919499999999985</v>
      </c>
      <c r="T2248" s="6">
        <f t="shared" si="143"/>
        <v>0.5541856866034619</v>
      </c>
    </row>
    <row r="2249" spans="1:20" ht="15.6" x14ac:dyDescent="0.3">
      <c r="A2249" s="3" t="s">
        <v>2318</v>
      </c>
      <c r="B2249" s="4">
        <v>46127</v>
      </c>
      <c r="C2249" s="5">
        <f>YEAR(SalesData[[#This Row],[Order Date]])</f>
        <v>2026</v>
      </c>
      <c r="D2249" s="6" t="str">
        <f>"Q"&amp;ROUNDUP(MONTH(SalesData[[#This Row],[Order Date]])/3,0)</f>
        <v>Q2</v>
      </c>
      <c r="E2249" s="7">
        <f>MONTH(SalesData[[#This Row],[Order Date]])</f>
        <v>4</v>
      </c>
      <c r="F2249" s="6" t="str">
        <f>TEXT(SalesData[[#This Row],[Order Date]],"mmm")</f>
        <v>Apr</v>
      </c>
      <c r="G2249" s="8" t="s">
        <v>28</v>
      </c>
      <c r="H2249" s="8" t="s">
        <v>35</v>
      </c>
      <c r="I2249" s="8" t="s">
        <v>30</v>
      </c>
      <c r="J2249" s="8" t="s">
        <v>24</v>
      </c>
      <c r="K2249" s="8" t="s">
        <v>39</v>
      </c>
      <c r="L2249" s="8" t="s">
        <v>106</v>
      </c>
      <c r="M2249" s="7">
        <v>2</v>
      </c>
      <c r="N2249" s="2">
        <v>82.13</v>
      </c>
      <c r="O2249" s="9">
        <v>0.05</v>
      </c>
      <c r="P2249" s="2">
        <v>39.909999999999997</v>
      </c>
      <c r="Q2249" s="2">
        <f t="shared" si="140"/>
        <v>156.047</v>
      </c>
      <c r="R2249" s="2">
        <f t="shared" si="141"/>
        <v>79.819999999999993</v>
      </c>
      <c r="S2249" s="2">
        <f t="shared" si="142"/>
        <v>76.227000000000004</v>
      </c>
      <c r="T2249" s="6">
        <f t="shared" si="143"/>
        <v>0.48848744288579726</v>
      </c>
    </row>
    <row r="2250" spans="1:20" ht="15.6" x14ac:dyDescent="0.3">
      <c r="A2250" s="3" t="s">
        <v>2319</v>
      </c>
      <c r="B2250" s="4">
        <v>46032</v>
      </c>
      <c r="C2250" s="5">
        <f>YEAR(SalesData[[#This Row],[Order Date]])</f>
        <v>2026</v>
      </c>
      <c r="D2250" s="6" t="str">
        <f>"Q"&amp;ROUNDUP(MONTH(SalesData[[#This Row],[Order Date]])/3,0)</f>
        <v>Q1</v>
      </c>
      <c r="E2250" s="7">
        <f>MONTH(SalesData[[#This Row],[Order Date]])</f>
        <v>1</v>
      </c>
      <c r="F2250" s="6" t="str">
        <f>TEXT(SalesData[[#This Row],[Order Date]],"mmm")</f>
        <v>Jan</v>
      </c>
      <c r="G2250" s="8" t="s">
        <v>61</v>
      </c>
      <c r="H2250" s="8" t="s">
        <v>108</v>
      </c>
      <c r="I2250" s="8" t="s">
        <v>30</v>
      </c>
      <c r="J2250" s="8" t="s">
        <v>36</v>
      </c>
      <c r="K2250" s="8" t="s">
        <v>39</v>
      </c>
      <c r="L2250" s="8" t="s">
        <v>67</v>
      </c>
      <c r="M2250" s="7">
        <v>2</v>
      </c>
      <c r="N2250" s="2">
        <v>121.23</v>
      </c>
      <c r="O2250" s="9">
        <v>0</v>
      </c>
      <c r="P2250" s="2">
        <v>59.66</v>
      </c>
      <c r="Q2250" s="2">
        <f t="shared" si="140"/>
        <v>242.46</v>
      </c>
      <c r="R2250" s="2">
        <f t="shared" si="141"/>
        <v>119.32</v>
      </c>
      <c r="S2250" s="2">
        <f t="shared" si="142"/>
        <v>123.14000000000001</v>
      </c>
      <c r="T2250" s="6">
        <f t="shared" si="143"/>
        <v>0.50787758805576178</v>
      </c>
    </row>
    <row r="2251" spans="1:20" ht="15.6" x14ac:dyDescent="0.3">
      <c r="A2251" s="3" t="s">
        <v>2320</v>
      </c>
      <c r="B2251" s="4">
        <v>46121</v>
      </c>
      <c r="C2251" s="5">
        <f>YEAR(SalesData[[#This Row],[Order Date]])</f>
        <v>2026</v>
      </c>
      <c r="D2251" s="6" t="str">
        <f>"Q"&amp;ROUNDUP(MONTH(SalesData[[#This Row],[Order Date]])/3,0)</f>
        <v>Q2</v>
      </c>
      <c r="E2251" s="7">
        <f>MONTH(SalesData[[#This Row],[Order Date]])</f>
        <v>4</v>
      </c>
      <c r="F2251" s="6" t="str">
        <f>TEXT(SalesData[[#This Row],[Order Date]],"mmm")</f>
        <v>Apr</v>
      </c>
      <c r="G2251" s="8" t="s">
        <v>28</v>
      </c>
      <c r="H2251" s="8" t="s">
        <v>29</v>
      </c>
      <c r="I2251" s="8" t="s">
        <v>48</v>
      </c>
      <c r="J2251" s="8" t="s">
        <v>24</v>
      </c>
      <c r="K2251" s="8" t="s">
        <v>51</v>
      </c>
      <c r="L2251" s="8" t="s">
        <v>95</v>
      </c>
      <c r="M2251" s="7">
        <v>1</v>
      </c>
      <c r="N2251" s="2">
        <v>80.19</v>
      </c>
      <c r="O2251" s="9">
        <v>0.1</v>
      </c>
      <c r="P2251" s="2">
        <v>42.15</v>
      </c>
      <c r="Q2251" s="2">
        <f t="shared" si="140"/>
        <v>72.171000000000006</v>
      </c>
      <c r="R2251" s="2">
        <f t="shared" si="141"/>
        <v>42.15</v>
      </c>
      <c r="S2251" s="2">
        <f t="shared" si="142"/>
        <v>30.021000000000008</v>
      </c>
      <c r="T2251" s="6">
        <f t="shared" si="143"/>
        <v>0.4159704036247247</v>
      </c>
    </row>
    <row r="2252" spans="1:20" ht="15.6" x14ac:dyDescent="0.3">
      <c r="A2252" s="3" t="s">
        <v>2321</v>
      </c>
      <c r="B2252" s="4">
        <v>46086</v>
      </c>
      <c r="C2252" s="5">
        <f>YEAR(SalesData[[#This Row],[Order Date]])</f>
        <v>2026</v>
      </c>
      <c r="D2252" s="6" t="str">
        <f>"Q"&amp;ROUNDUP(MONTH(SalesData[[#This Row],[Order Date]])/3,0)</f>
        <v>Q1</v>
      </c>
      <c r="E2252" s="7">
        <f>MONTH(SalesData[[#This Row],[Order Date]])</f>
        <v>3</v>
      </c>
      <c r="F2252" s="6" t="str">
        <f>TEXT(SalesData[[#This Row],[Order Date]],"mmm")</f>
        <v>Mar</v>
      </c>
      <c r="G2252" s="8" t="s">
        <v>54</v>
      </c>
      <c r="H2252" s="8" t="s">
        <v>82</v>
      </c>
      <c r="I2252" s="8" t="s">
        <v>23</v>
      </c>
      <c r="J2252" s="8" t="s">
        <v>36</v>
      </c>
      <c r="K2252" s="8" t="s">
        <v>51</v>
      </c>
      <c r="L2252" s="8" t="s">
        <v>72</v>
      </c>
      <c r="M2252" s="7">
        <v>1</v>
      </c>
      <c r="N2252" s="2">
        <v>41.1</v>
      </c>
      <c r="O2252" s="9">
        <v>0</v>
      </c>
      <c r="P2252" s="2">
        <v>16.34</v>
      </c>
      <c r="Q2252" s="2">
        <f t="shared" si="140"/>
        <v>41.1</v>
      </c>
      <c r="R2252" s="2">
        <f t="shared" si="141"/>
        <v>16.34</v>
      </c>
      <c r="S2252" s="2">
        <f t="shared" si="142"/>
        <v>24.76</v>
      </c>
      <c r="T2252" s="6">
        <f t="shared" si="143"/>
        <v>0.60243309002433088</v>
      </c>
    </row>
    <row r="2253" spans="1:20" ht="15.6" x14ac:dyDescent="0.3">
      <c r="A2253" s="3" t="s">
        <v>2322</v>
      </c>
      <c r="B2253" s="4">
        <v>46256</v>
      </c>
      <c r="C2253" s="5">
        <f>YEAR(SalesData[[#This Row],[Order Date]])</f>
        <v>2026</v>
      </c>
      <c r="D2253" s="6" t="str">
        <f>"Q"&amp;ROUNDUP(MONTH(SalesData[[#This Row],[Order Date]])/3,0)</f>
        <v>Q3</v>
      </c>
      <c r="E2253" s="7">
        <f>MONTH(SalesData[[#This Row],[Order Date]])</f>
        <v>8</v>
      </c>
      <c r="F2253" s="6" t="str">
        <f>TEXT(SalesData[[#This Row],[Order Date]],"mmm")</f>
        <v>Aug</v>
      </c>
      <c r="G2253" s="8" t="s">
        <v>28</v>
      </c>
      <c r="H2253" s="8" t="s">
        <v>35</v>
      </c>
      <c r="I2253" s="8" t="s">
        <v>48</v>
      </c>
      <c r="J2253" s="8" t="s">
        <v>24</v>
      </c>
      <c r="K2253" s="8" t="s">
        <v>32</v>
      </c>
      <c r="L2253" s="8" t="s">
        <v>65</v>
      </c>
      <c r="M2253" s="7">
        <v>1</v>
      </c>
      <c r="N2253" s="2">
        <v>45.42</v>
      </c>
      <c r="O2253" s="9">
        <v>0.15</v>
      </c>
      <c r="P2253" s="2">
        <v>18.079999999999998</v>
      </c>
      <c r="Q2253" s="2">
        <f t="shared" si="140"/>
        <v>38.606999999999999</v>
      </c>
      <c r="R2253" s="2">
        <f t="shared" si="141"/>
        <v>18.079999999999998</v>
      </c>
      <c r="S2253" s="2">
        <f t="shared" si="142"/>
        <v>20.527000000000001</v>
      </c>
      <c r="T2253" s="6">
        <f t="shared" si="143"/>
        <v>0.53169114409304019</v>
      </c>
    </row>
    <row r="2254" spans="1:20" ht="15.6" x14ac:dyDescent="0.3">
      <c r="A2254" s="3" t="s">
        <v>2323</v>
      </c>
      <c r="B2254" s="4">
        <v>46025</v>
      </c>
      <c r="C2254" s="5">
        <f>YEAR(SalesData[[#This Row],[Order Date]])</f>
        <v>2026</v>
      </c>
      <c r="D2254" s="6" t="str">
        <f>"Q"&amp;ROUNDUP(MONTH(SalesData[[#This Row],[Order Date]])/3,0)</f>
        <v>Q1</v>
      </c>
      <c r="E2254" s="7">
        <f>MONTH(SalesData[[#This Row],[Order Date]])</f>
        <v>1</v>
      </c>
      <c r="F2254" s="6" t="str">
        <f>TEXT(SalesData[[#This Row],[Order Date]],"mmm")</f>
        <v>Jan</v>
      </c>
      <c r="G2254" s="8" t="s">
        <v>61</v>
      </c>
      <c r="H2254" s="8" t="s">
        <v>62</v>
      </c>
      <c r="I2254" s="8" t="s">
        <v>23</v>
      </c>
      <c r="J2254" s="8" t="s">
        <v>36</v>
      </c>
      <c r="K2254" s="8" t="s">
        <v>39</v>
      </c>
      <c r="L2254" s="8" t="s">
        <v>125</v>
      </c>
      <c r="M2254" s="7">
        <v>1</v>
      </c>
      <c r="N2254" s="2">
        <v>332.18</v>
      </c>
      <c r="O2254" s="9">
        <v>0</v>
      </c>
      <c r="P2254" s="2">
        <v>195.33</v>
      </c>
      <c r="Q2254" s="2">
        <f t="shared" si="140"/>
        <v>332.18</v>
      </c>
      <c r="R2254" s="2">
        <f t="shared" si="141"/>
        <v>195.33</v>
      </c>
      <c r="S2254" s="2">
        <f t="shared" si="142"/>
        <v>136.85</v>
      </c>
      <c r="T2254" s="6">
        <f t="shared" si="143"/>
        <v>0.41197543500511768</v>
      </c>
    </row>
    <row r="2255" spans="1:20" ht="15.6" x14ac:dyDescent="0.3">
      <c r="A2255" s="3" t="s">
        <v>2324</v>
      </c>
      <c r="B2255" s="4">
        <v>46098</v>
      </c>
      <c r="C2255" s="5">
        <f>YEAR(SalesData[[#This Row],[Order Date]])</f>
        <v>2026</v>
      </c>
      <c r="D2255" s="6" t="str">
        <f>"Q"&amp;ROUNDUP(MONTH(SalesData[[#This Row],[Order Date]])/3,0)</f>
        <v>Q1</v>
      </c>
      <c r="E2255" s="7">
        <f>MONTH(SalesData[[#This Row],[Order Date]])</f>
        <v>3</v>
      </c>
      <c r="F2255" s="6" t="str">
        <f>TEXT(SalesData[[#This Row],[Order Date]],"mmm")</f>
        <v>Mar</v>
      </c>
      <c r="G2255" s="8" t="s">
        <v>54</v>
      </c>
      <c r="H2255" s="8" t="s">
        <v>82</v>
      </c>
      <c r="I2255" s="8" t="s">
        <v>30</v>
      </c>
      <c r="J2255" s="8" t="s">
        <v>24</v>
      </c>
      <c r="K2255" s="8" t="s">
        <v>25</v>
      </c>
      <c r="L2255" s="8" t="s">
        <v>26</v>
      </c>
      <c r="M2255" s="7">
        <v>1</v>
      </c>
      <c r="N2255" s="2">
        <v>152.57</v>
      </c>
      <c r="O2255" s="9">
        <v>0.1</v>
      </c>
      <c r="P2255" s="2">
        <v>80.319999999999993</v>
      </c>
      <c r="Q2255" s="2">
        <f t="shared" si="140"/>
        <v>137.31299999999999</v>
      </c>
      <c r="R2255" s="2">
        <f t="shared" si="141"/>
        <v>80.319999999999993</v>
      </c>
      <c r="S2255" s="2">
        <f t="shared" si="142"/>
        <v>56.992999999999995</v>
      </c>
      <c r="T2255" s="6">
        <f t="shared" si="143"/>
        <v>0.41505902572953762</v>
      </c>
    </row>
    <row r="2256" spans="1:20" ht="15.6" x14ac:dyDescent="0.3">
      <c r="A2256" s="3" t="s">
        <v>2325</v>
      </c>
      <c r="B2256" s="4">
        <v>46334</v>
      </c>
      <c r="C2256" s="5">
        <f>YEAR(SalesData[[#This Row],[Order Date]])</f>
        <v>2026</v>
      </c>
      <c r="D2256" s="6" t="str">
        <f>"Q"&amp;ROUNDUP(MONTH(SalesData[[#This Row],[Order Date]])/3,0)</f>
        <v>Q4</v>
      </c>
      <c r="E2256" s="7">
        <f>MONTH(SalesData[[#This Row],[Order Date]])</f>
        <v>11</v>
      </c>
      <c r="F2256" s="6" t="str">
        <f>TEXT(SalesData[[#This Row],[Order Date]],"mmm")</f>
        <v>Nov</v>
      </c>
      <c r="G2256" s="8" t="s">
        <v>61</v>
      </c>
      <c r="H2256" s="8" t="s">
        <v>76</v>
      </c>
      <c r="I2256" s="8" t="s">
        <v>48</v>
      </c>
      <c r="J2256" s="8" t="s">
        <v>24</v>
      </c>
      <c r="K2256" s="8" t="s">
        <v>51</v>
      </c>
      <c r="L2256" s="8" t="s">
        <v>95</v>
      </c>
      <c r="M2256" s="7">
        <v>1</v>
      </c>
      <c r="N2256" s="2">
        <v>83.79</v>
      </c>
      <c r="O2256" s="9">
        <v>0.1</v>
      </c>
      <c r="P2256" s="2">
        <v>42.8</v>
      </c>
      <c r="Q2256" s="2">
        <f t="shared" si="140"/>
        <v>75.411000000000001</v>
      </c>
      <c r="R2256" s="2">
        <f t="shared" si="141"/>
        <v>42.8</v>
      </c>
      <c r="S2256" s="2">
        <f t="shared" si="142"/>
        <v>32.611000000000004</v>
      </c>
      <c r="T2256" s="6">
        <f t="shared" si="143"/>
        <v>0.43244354271923197</v>
      </c>
    </row>
    <row r="2257" spans="1:20" ht="15.6" x14ac:dyDescent="0.3">
      <c r="A2257" s="3" t="s">
        <v>2326</v>
      </c>
      <c r="B2257" s="4">
        <v>46109</v>
      </c>
      <c r="C2257" s="5">
        <f>YEAR(SalesData[[#This Row],[Order Date]])</f>
        <v>2026</v>
      </c>
      <c r="D2257" s="6" t="str">
        <f>"Q"&amp;ROUNDUP(MONTH(SalesData[[#This Row],[Order Date]])/3,0)</f>
        <v>Q1</v>
      </c>
      <c r="E2257" s="7">
        <f>MONTH(SalesData[[#This Row],[Order Date]])</f>
        <v>3</v>
      </c>
      <c r="F2257" s="6" t="str">
        <f>TEXT(SalesData[[#This Row],[Order Date]],"mmm")</f>
        <v>Mar</v>
      </c>
      <c r="G2257" s="8" t="s">
        <v>28</v>
      </c>
      <c r="H2257" s="8" t="s">
        <v>35</v>
      </c>
      <c r="I2257" s="8" t="s">
        <v>30</v>
      </c>
      <c r="J2257" s="8" t="s">
        <v>24</v>
      </c>
      <c r="K2257" s="8" t="s">
        <v>32</v>
      </c>
      <c r="L2257" s="8" t="s">
        <v>46</v>
      </c>
      <c r="M2257" s="7">
        <v>5</v>
      </c>
      <c r="N2257" s="2">
        <v>163.33000000000001</v>
      </c>
      <c r="O2257" s="9">
        <v>0</v>
      </c>
      <c r="P2257" s="2">
        <v>87.05</v>
      </c>
      <c r="Q2257" s="2">
        <f t="shared" si="140"/>
        <v>816.65000000000009</v>
      </c>
      <c r="R2257" s="2">
        <f t="shared" si="141"/>
        <v>435.25</v>
      </c>
      <c r="S2257" s="2">
        <f t="shared" si="142"/>
        <v>381.40000000000009</v>
      </c>
      <c r="T2257" s="6">
        <f t="shared" si="143"/>
        <v>0.46702993938651816</v>
      </c>
    </row>
    <row r="2258" spans="1:20" ht="15.6" x14ac:dyDescent="0.3">
      <c r="A2258" s="3" t="s">
        <v>2327</v>
      </c>
      <c r="B2258" s="4">
        <v>46376</v>
      </c>
      <c r="C2258" s="5">
        <f>YEAR(SalesData[[#This Row],[Order Date]])</f>
        <v>2026</v>
      </c>
      <c r="D2258" s="6" t="str">
        <f>"Q"&amp;ROUNDUP(MONTH(SalesData[[#This Row],[Order Date]])/3,0)</f>
        <v>Q4</v>
      </c>
      <c r="E2258" s="7">
        <f>MONTH(SalesData[[#This Row],[Order Date]])</f>
        <v>12</v>
      </c>
      <c r="F2258" s="6" t="str">
        <f>TEXT(SalesData[[#This Row],[Order Date]],"mmm")</f>
        <v>Dec</v>
      </c>
      <c r="G2258" s="8" t="s">
        <v>28</v>
      </c>
      <c r="H2258" s="8" t="s">
        <v>35</v>
      </c>
      <c r="I2258" s="8" t="s">
        <v>30</v>
      </c>
      <c r="J2258" s="8" t="s">
        <v>31</v>
      </c>
      <c r="K2258" s="8" t="s">
        <v>39</v>
      </c>
      <c r="L2258" s="8" t="s">
        <v>67</v>
      </c>
      <c r="M2258" s="7">
        <v>2</v>
      </c>
      <c r="N2258" s="2">
        <v>122.95</v>
      </c>
      <c r="O2258" s="9">
        <v>0.1</v>
      </c>
      <c r="P2258" s="2">
        <v>59.79</v>
      </c>
      <c r="Q2258" s="2">
        <f t="shared" si="140"/>
        <v>221.31</v>
      </c>
      <c r="R2258" s="2">
        <f t="shared" si="141"/>
        <v>119.58</v>
      </c>
      <c r="S2258" s="2">
        <f t="shared" si="142"/>
        <v>101.73</v>
      </c>
      <c r="T2258" s="6">
        <f t="shared" si="143"/>
        <v>0.45967195336857802</v>
      </c>
    </row>
    <row r="2259" spans="1:20" ht="15.6" x14ac:dyDescent="0.3">
      <c r="A2259" s="3" t="s">
        <v>2328</v>
      </c>
      <c r="B2259" s="4">
        <v>46222</v>
      </c>
      <c r="C2259" s="5">
        <f>YEAR(SalesData[[#This Row],[Order Date]])</f>
        <v>2026</v>
      </c>
      <c r="D2259" s="6" t="str">
        <f>"Q"&amp;ROUNDUP(MONTH(SalesData[[#This Row],[Order Date]])/3,0)</f>
        <v>Q3</v>
      </c>
      <c r="E2259" s="7">
        <f>MONTH(SalesData[[#This Row],[Order Date]])</f>
        <v>7</v>
      </c>
      <c r="F2259" s="6" t="str">
        <f>TEXT(SalesData[[#This Row],[Order Date]],"mmm")</f>
        <v>Jul</v>
      </c>
      <c r="G2259" s="8" t="s">
        <v>54</v>
      </c>
      <c r="H2259" s="8" t="s">
        <v>112</v>
      </c>
      <c r="I2259" s="8" t="s">
        <v>23</v>
      </c>
      <c r="J2259" s="8" t="s">
        <v>24</v>
      </c>
      <c r="K2259" s="8" t="s">
        <v>25</v>
      </c>
      <c r="L2259" s="8" t="s">
        <v>49</v>
      </c>
      <c r="M2259" s="7">
        <v>3</v>
      </c>
      <c r="N2259" s="2">
        <v>72.23</v>
      </c>
      <c r="O2259" s="9">
        <v>0.1</v>
      </c>
      <c r="P2259" s="2">
        <v>31.67</v>
      </c>
      <c r="Q2259" s="2">
        <f t="shared" si="140"/>
        <v>195.02100000000002</v>
      </c>
      <c r="R2259" s="2">
        <f t="shared" si="141"/>
        <v>95.01</v>
      </c>
      <c r="S2259" s="2">
        <f t="shared" si="142"/>
        <v>100.01100000000001</v>
      </c>
      <c r="T2259" s="6">
        <f t="shared" si="143"/>
        <v>0.5128216961250327</v>
      </c>
    </row>
    <row r="2260" spans="1:20" ht="15.6" x14ac:dyDescent="0.3">
      <c r="A2260" s="3" t="s">
        <v>2329</v>
      </c>
      <c r="B2260" s="4">
        <v>46133</v>
      </c>
      <c r="C2260" s="5">
        <f>YEAR(SalesData[[#This Row],[Order Date]])</f>
        <v>2026</v>
      </c>
      <c r="D2260" s="6" t="str">
        <f>"Q"&amp;ROUNDUP(MONTH(SalesData[[#This Row],[Order Date]])/3,0)</f>
        <v>Q2</v>
      </c>
      <c r="E2260" s="7">
        <f>MONTH(SalesData[[#This Row],[Order Date]])</f>
        <v>4</v>
      </c>
      <c r="F2260" s="6" t="str">
        <f>TEXT(SalesData[[#This Row],[Order Date]],"mmm")</f>
        <v>Apr</v>
      </c>
      <c r="G2260" s="8" t="s">
        <v>54</v>
      </c>
      <c r="H2260" s="8" t="s">
        <v>57</v>
      </c>
      <c r="I2260" s="8" t="s">
        <v>23</v>
      </c>
      <c r="J2260" s="8" t="s">
        <v>24</v>
      </c>
      <c r="K2260" s="8" t="s">
        <v>25</v>
      </c>
      <c r="L2260" s="8" t="s">
        <v>70</v>
      </c>
      <c r="M2260" s="7">
        <v>2</v>
      </c>
      <c r="N2260" s="2">
        <v>147.30000000000001</v>
      </c>
      <c r="O2260" s="9">
        <v>0</v>
      </c>
      <c r="P2260" s="2">
        <v>81.2</v>
      </c>
      <c r="Q2260" s="2">
        <f t="shared" si="140"/>
        <v>294.60000000000002</v>
      </c>
      <c r="R2260" s="2">
        <f t="shared" si="141"/>
        <v>162.4</v>
      </c>
      <c r="S2260" s="2">
        <f t="shared" si="142"/>
        <v>132.20000000000002</v>
      </c>
      <c r="T2260" s="6">
        <f t="shared" si="143"/>
        <v>0.44874405974202308</v>
      </c>
    </row>
    <row r="2261" spans="1:20" ht="15.6" x14ac:dyDescent="0.3">
      <c r="A2261" s="3" t="s">
        <v>2330</v>
      </c>
      <c r="B2261" s="4">
        <v>46077</v>
      </c>
      <c r="C2261" s="5">
        <f>YEAR(SalesData[[#This Row],[Order Date]])</f>
        <v>2026</v>
      </c>
      <c r="D2261" s="6" t="str">
        <f>"Q"&amp;ROUNDUP(MONTH(SalesData[[#This Row],[Order Date]])/3,0)</f>
        <v>Q1</v>
      </c>
      <c r="E2261" s="7">
        <f>MONTH(SalesData[[#This Row],[Order Date]])</f>
        <v>2</v>
      </c>
      <c r="F2261" s="6" t="str">
        <f>TEXT(SalesData[[#This Row],[Order Date]],"mmm")</f>
        <v>Feb</v>
      </c>
      <c r="G2261" s="8" t="s">
        <v>54</v>
      </c>
      <c r="H2261" s="8" t="s">
        <v>57</v>
      </c>
      <c r="I2261" s="8" t="s">
        <v>30</v>
      </c>
      <c r="J2261" s="8" t="s">
        <v>31</v>
      </c>
      <c r="K2261" s="8" t="s">
        <v>32</v>
      </c>
      <c r="L2261" s="8" t="s">
        <v>33</v>
      </c>
      <c r="M2261" s="7">
        <v>1</v>
      </c>
      <c r="N2261" s="2">
        <v>35.39</v>
      </c>
      <c r="O2261" s="9">
        <v>0</v>
      </c>
      <c r="P2261" s="2">
        <v>13.93</v>
      </c>
      <c r="Q2261" s="2">
        <f t="shared" si="140"/>
        <v>35.39</v>
      </c>
      <c r="R2261" s="2">
        <f t="shared" si="141"/>
        <v>13.93</v>
      </c>
      <c r="S2261" s="2">
        <f t="shared" si="142"/>
        <v>21.46</v>
      </c>
      <c r="T2261" s="6">
        <f t="shared" si="143"/>
        <v>0.60638598474145244</v>
      </c>
    </row>
    <row r="2262" spans="1:20" ht="15.6" x14ac:dyDescent="0.3">
      <c r="A2262" s="3" t="s">
        <v>2331</v>
      </c>
      <c r="B2262" s="4">
        <v>46154</v>
      </c>
      <c r="C2262" s="5">
        <f>YEAR(SalesData[[#This Row],[Order Date]])</f>
        <v>2026</v>
      </c>
      <c r="D2262" s="6" t="str">
        <f>"Q"&amp;ROUNDUP(MONTH(SalesData[[#This Row],[Order Date]])/3,0)</f>
        <v>Q2</v>
      </c>
      <c r="E2262" s="7">
        <f>MONTH(SalesData[[#This Row],[Order Date]])</f>
        <v>5</v>
      </c>
      <c r="F2262" s="6" t="str">
        <f>TEXT(SalesData[[#This Row],[Order Date]],"mmm")</f>
        <v>May</v>
      </c>
      <c r="G2262" s="8" t="s">
        <v>21</v>
      </c>
      <c r="H2262" s="8" t="s">
        <v>89</v>
      </c>
      <c r="I2262" s="8" t="s">
        <v>30</v>
      </c>
      <c r="J2262" s="8" t="s">
        <v>31</v>
      </c>
      <c r="K2262" s="8" t="s">
        <v>98</v>
      </c>
      <c r="L2262" s="8" t="s">
        <v>131</v>
      </c>
      <c r="M2262" s="7">
        <v>2</v>
      </c>
      <c r="N2262" s="2">
        <v>39.79</v>
      </c>
      <c r="O2262" s="9">
        <v>0.1</v>
      </c>
      <c r="P2262" s="2">
        <v>14.33</v>
      </c>
      <c r="Q2262" s="2">
        <f t="shared" si="140"/>
        <v>71.622</v>
      </c>
      <c r="R2262" s="2">
        <f t="shared" si="141"/>
        <v>28.66</v>
      </c>
      <c r="S2262" s="2">
        <f t="shared" si="142"/>
        <v>42.962000000000003</v>
      </c>
      <c r="T2262" s="6">
        <f t="shared" si="143"/>
        <v>0.59984362346764963</v>
      </c>
    </row>
    <row r="2263" spans="1:20" ht="15.6" x14ac:dyDescent="0.3">
      <c r="A2263" s="3" t="s">
        <v>2332</v>
      </c>
      <c r="B2263" s="4">
        <v>46373</v>
      </c>
      <c r="C2263" s="5">
        <f>YEAR(SalesData[[#This Row],[Order Date]])</f>
        <v>2026</v>
      </c>
      <c r="D2263" s="6" t="str">
        <f>"Q"&amp;ROUNDUP(MONTH(SalesData[[#This Row],[Order Date]])/3,0)</f>
        <v>Q4</v>
      </c>
      <c r="E2263" s="7">
        <f>MONTH(SalesData[[#This Row],[Order Date]])</f>
        <v>12</v>
      </c>
      <c r="F2263" s="6" t="str">
        <f>TEXT(SalesData[[#This Row],[Order Date]],"mmm")</f>
        <v>Dec</v>
      </c>
      <c r="G2263" s="8" t="s">
        <v>21</v>
      </c>
      <c r="H2263" s="8" t="s">
        <v>42</v>
      </c>
      <c r="I2263" s="8" t="s">
        <v>30</v>
      </c>
      <c r="J2263" s="8" t="s">
        <v>24</v>
      </c>
      <c r="K2263" s="8" t="s">
        <v>39</v>
      </c>
      <c r="L2263" s="8" t="s">
        <v>106</v>
      </c>
      <c r="M2263" s="7">
        <v>2</v>
      </c>
      <c r="N2263" s="2">
        <v>79.86</v>
      </c>
      <c r="O2263" s="9">
        <v>0</v>
      </c>
      <c r="P2263" s="2">
        <v>39.049999999999997</v>
      </c>
      <c r="Q2263" s="2">
        <f t="shared" si="140"/>
        <v>159.72</v>
      </c>
      <c r="R2263" s="2">
        <f t="shared" si="141"/>
        <v>78.099999999999994</v>
      </c>
      <c r="S2263" s="2">
        <f t="shared" si="142"/>
        <v>81.62</v>
      </c>
      <c r="T2263" s="6">
        <f t="shared" si="143"/>
        <v>0.51101928374655647</v>
      </c>
    </row>
    <row r="2264" spans="1:20" ht="15.6" x14ac:dyDescent="0.3">
      <c r="A2264" s="3" t="s">
        <v>2333</v>
      </c>
      <c r="B2264" s="4">
        <v>46336</v>
      </c>
      <c r="C2264" s="5">
        <f>YEAR(SalesData[[#This Row],[Order Date]])</f>
        <v>2026</v>
      </c>
      <c r="D2264" s="6" t="str">
        <f>"Q"&amp;ROUNDUP(MONTH(SalesData[[#This Row],[Order Date]])/3,0)</f>
        <v>Q4</v>
      </c>
      <c r="E2264" s="7">
        <f>MONTH(SalesData[[#This Row],[Order Date]])</f>
        <v>11</v>
      </c>
      <c r="F2264" s="6" t="str">
        <f>TEXT(SalesData[[#This Row],[Order Date]],"mmm")</f>
        <v>Nov</v>
      </c>
      <c r="G2264" s="8" t="s">
        <v>21</v>
      </c>
      <c r="H2264" s="8" t="s">
        <v>89</v>
      </c>
      <c r="I2264" s="8" t="s">
        <v>45</v>
      </c>
      <c r="J2264" s="8" t="s">
        <v>36</v>
      </c>
      <c r="K2264" s="8" t="s">
        <v>25</v>
      </c>
      <c r="L2264" s="8" t="s">
        <v>26</v>
      </c>
      <c r="M2264" s="7">
        <v>12</v>
      </c>
      <c r="N2264" s="2">
        <v>150.75</v>
      </c>
      <c r="O2264" s="9">
        <v>0.1</v>
      </c>
      <c r="P2264" s="2">
        <v>80.569999999999993</v>
      </c>
      <c r="Q2264" s="2">
        <f t="shared" si="140"/>
        <v>1628.1000000000001</v>
      </c>
      <c r="R2264" s="2">
        <f t="shared" si="141"/>
        <v>966.83999999999992</v>
      </c>
      <c r="S2264" s="2">
        <f t="shared" si="142"/>
        <v>661.26000000000022</v>
      </c>
      <c r="T2264" s="6">
        <f t="shared" si="143"/>
        <v>0.40615441311958733</v>
      </c>
    </row>
    <row r="2265" spans="1:20" ht="15.6" x14ac:dyDescent="0.3">
      <c r="A2265" s="3" t="s">
        <v>2334</v>
      </c>
      <c r="B2265" s="4">
        <v>46386</v>
      </c>
      <c r="C2265" s="5">
        <f>YEAR(SalesData[[#This Row],[Order Date]])</f>
        <v>2026</v>
      </c>
      <c r="D2265" s="6" t="str">
        <f>"Q"&amp;ROUNDUP(MONTH(SalesData[[#This Row],[Order Date]])/3,0)</f>
        <v>Q4</v>
      </c>
      <c r="E2265" s="7">
        <f>MONTH(SalesData[[#This Row],[Order Date]])</f>
        <v>12</v>
      </c>
      <c r="F2265" s="6" t="str">
        <f>TEXT(SalesData[[#This Row],[Order Date]],"mmm")</f>
        <v>Dec</v>
      </c>
      <c r="G2265" s="8" t="s">
        <v>21</v>
      </c>
      <c r="H2265" s="8" t="s">
        <v>22</v>
      </c>
      <c r="I2265" s="8" t="s">
        <v>23</v>
      </c>
      <c r="J2265" s="8" t="s">
        <v>36</v>
      </c>
      <c r="K2265" s="8" t="s">
        <v>51</v>
      </c>
      <c r="L2265" s="8" t="s">
        <v>95</v>
      </c>
      <c r="M2265" s="7">
        <v>6</v>
      </c>
      <c r="N2265" s="2">
        <v>81.180000000000007</v>
      </c>
      <c r="O2265" s="9">
        <v>0.05</v>
      </c>
      <c r="P2265" s="2">
        <v>43.3</v>
      </c>
      <c r="Q2265" s="2">
        <f t="shared" si="140"/>
        <v>462.726</v>
      </c>
      <c r="R2265" s="2">
        <f t="shared" si="141"/>
        <v>259.79999999999995</v>
      </c>
      <c r="S2265" s="2">
        <f t="shared" si="142"/>
        <v>202.92600000000004</v>
      </c>
      <c r="T2265" s="6">
        <f t="shared" si="143"/>
        <v>0.43854462468069666</v>
      </c>
    </row>
    <row r="2266" spans="1:20" ht="15.6" x14ac:dyDescent="0.3">
      <c r="A2266" s="3" t="s">
        <v>2335</v>
      </c>
      <c r="B2266" s="4">
        <v>46260</v>
      </c>
      <c r="C2266" s="5">
        <f>YEAR(SalesData[[#This Row],[Order Date]])</f>
        <v>2026</v>
      </c>
      <c r="D2266" s="6" t="str">
        <f>"Q"&amp;ROUNDUP(MONTH(SalesData[[#This Row],[Order Date]])/3,0)</f>
        <v>Q3</v>
      </c>
      <c r="E2266" s="7">
        <f>MONTH(SalesData[[#This Row],[Order Date]])</f>
        <v>8</v>
      </c>
      <c r="F2266" s="6" t="str">
        <f>TEXT(SalesData[[#This Row],[Order Date]],"mmm")</f>
        <v>Aug</v>
      </c>
      <c r="G2266" s="8" t="s">
        <v>54</v>
      </c>
      <c r="H2266" s="8" t="s">
        <v>82</v>
      </c>
      <c r="I2266" s="8" t="s">
        <v>23</v>
      </c>
      <c r="J2266" s="8" t="s">
        <v>31</v>
      </c>
      <c r="K2266" s="8" t="s">
        <v>98</v>
      </c>
      <c r="L2266" s="8" t="s">
        <v>122</v>
      </c>
      <c r="M2266" s="7">
        <v>2</v>
      </c>
      <c r="N2266" s="2">
        <v>35.950000000000003</v>
      </c>
      <c r="O2266" s="9">
        <v>0.05</v>
      </c>
      <c r="P2266" s="2">
        <v>13.93</v>
      </c>
      <c r="Q2266" s="2">
        <f t="shared" si="140"/>
        <v>68.305000000000007</v>
      </c>
      <c r="R2266" s="2">
        <f t="shared" si="141"/>
        <v>27.86</v>
      </c>
      <c r="S2266" s="2">
        <f t="shared" si="142"/>
        <v>40.445000000000007</v>
      </c>
      <c r="T2266" s="6">
        <f t="shared" si="143"/>
        <v>0.59212356342873884</v>
      </c>
    </row>
    <row r="2267" spans="1:20" ht="15.6" x14ac:dyDescent="0.3">
      <c r="A2267" s="3" t="s">
        <v>2336</v>
      </c>
      <c r="B2267" s="4">
        <v>46226</v>
      </c>
      <c r="C2267" s="5">
        <f>YEAR(SalesData[[#This Row],[Order Date]])</f>
        <v>2026</v>
      </c>
      <c r="D2267" s="6" t="str">
        <f>"Q"&amp;ROUNDUP(MONTH(SalesData[[#This Row],[Order Date]])/3,0)</f>
        <v>Q3</v>
      </c>
      <c r="E2267" s="7">
        <f>MONTH(SalesData[[#This Row],[Order Date]])</f>
        <v>7</v>
      </c>
      <c r="F2267" s="6" t="str">
        <f>TEXT(SalesData[[#This Row],[Order Date]],"mmm")</f>
        <v>Jul</v>
      </c>
      <c r="G2267" s="8" t="s">
        <v>54</v>
      </c>
      <c r="H2267" s="8" t="s">
        <v>82</v>
      </c>
      <c r="I2267" s="8" t="s">
        <v>30</v>
      </c>
      <c r="J2267" s="8" t="s">
        <v>36</v>
      </c>
      <c r="K2267" s="8" t="s">
        <v>32</v>
      </c>
      <c r="L2267" s="8" t="s">
        <v>46</v>
      </c>
      <c r="M2267" s="7">
        <v>4</v>
      </c>
      <c r="N2267" s="2">
        <v>161.28</v>
      </c>
      <c r="O2267" s="9">
        <v>0.15</v>
      </c>
      <c r="P2267" s="2">
        <v>89.2</v>
      </c>
      <c r="Q2267" s="2">
        <f t="shared" si="140"/>
        <v>548.35199999999998</v>
      </c>
      <c r="R2267" s="2">
        <f t="shared" si="141"/>
        <v>356.8</v>
      </c>
      <c r="S2267" s="2">
        <f t="shared" si="142"/>
        <v>191.55199999999996</v>
      </c>
      <c r="T2267" s="6">
        <f t="shared" si="143"/>
        <v>0.3493230625583566</v>
      </c>
    </row>
    <row r="2268" spans="1:20" ht="15.6" x14ac:dyDescent="0.3">
      <c r="A2268" s="3" t="s">
        <v>2337</v>
      </c>
      <c r="B2268" s="4">
        <v>46232</v>
      </c>
      <c r="C2268" s="5">
        <f>YEAR(SalesData[[#This Row],[Order Date]])</f>
        <v>2026</v>
      </c>
      <c r="D2268" s="6" t="str">
        <f>"Q"&amp;ROUNDUP(MONTH(SalesData[[#This Row],[Order Date]])/3,0)</f>
        <v>Q3</v>
      </c>
      <c r="E2268" s="7">
        <f>MONTH(SalesData[[#This Row],[Order Date]])</f>
        <v>7</v>
      </c>
      <c r="F2268" s="6" t="str">
        <f>TEXT(SalesData[[#This Row],[Order Date]],"mmm")</f>
        <v>Jul</v>
      </c>
      <c r="G2268" s="8" t="s">
        <v>28</v>
      </c>
      <c r="H2268" s="8" t="s">
        <v>86</v>
      </c>
      <c r="I2268" s="8" t="s">
        <v>30</v>
      </c>
      <c r="J2268" s="8" t="s">
        <v>24</v>
      </c>
      <c r="K2268" s="8" t="s">
        <v>98</v>
      </c>
      <c r="L2268" s="8" t="s">
        <v>131</v>
      </c>
      <c r="M2268" s="7">
        <v>1</v>
      </c>
      <c r="N2268" s="2">
        <v>40.36</v>
      </c>
      <c r="O2268" s="9">
        <v>0.1</v>
      </c>
      <c r="P2268" s="2">
        <v>14.82</v>
      </c>
      <c r="Q2268" s="2">
        <f t="shared" si="140"/>
        <v>36.323999999999998</v>
      </c>
      <c r="R2268" s="2">
        <f t="shared" si="141"/>
        <v>14.82</v>
      </c>
      <c r="S2268" s="2">
        <f t="shared" si="142"/>
        <v>21.503999999999998</v>
      </c>
      <c r="T2268" s="6">
        <f t="shared" si="143"/>
        <v>0.59200528576148004</v>
      </c>
    </row>
    <row r="2269" spans="1:20" ht="15.6" x14ac:dyDescent="0.3">
      <c r="A2269" s="3" t="s">
        <v>2338</v>
      </c>
      <c r="B2269" s="4">
        <v>46159</v>
      </c>
      <c r="C2269" s="5">
        <f>YEAR(SalesData[[#This Row],[Order Date]])</f>
        <v>2026</v>
      </c>
      <c r="D2269" s="6" t="str">
        <f>"Q"&amp;ROUNDUP(MONTH(SalesData[[#This Row],[Order Date]])/3,0)</f>
        <v>Q2</v>
      </c>
      <c r="E2269" s="7">
        <f>MONTH(SalesData[[#This Row],[Order Date]])</f>
        <v>5</v>
      </c>
      <c r="F2269" s="6" t="str">
        <f>TEXT(SalesData[[#This Row],[Order Date]],"mmm")</f>
        <v>May</v>
      </c>
      <c r="G2269" s="8" t="s">
        <v>21</v>
      </c>
      <c r="H2269" s="8" t="s">
        <v>42</v>
      </c>
      <c r="I2269" s="8" t="s">
        <v>23</v>
      </c>
      <c r="J2269" s="8" t="s">
        <v>31</v>
      </c>
      <c r="K2269" s="8" t="s">
        <v>98</v>
      </c>
      <c r="L2269" s="8" t="s">
        <v>103</v>
      </c>
      <c r="M2269" s="7">
        <v>2</v>
      </c>
      <c r="N2269" s="2">
        <v>51.34</v>
      </c>
      <c r="O2269" s="9">
        <v>0</v>
      </c>
      <c r="P2269" s="2">
        <v>22.17</v>
      </c>
      <c r="Q2269" s="2">
        <f t="shared" si="140"/>
        <v>102.68</v>
      </c>
      <c r="R2269" s="2">
        <f t="shared" si="141"/>
        <v>44.34</v>
      </c>
      <c r="S2269" s="2">
        <f t="shared" si="142"/>
        <v>58.34</v>
      </c>
      <c r="T2269" s="6">
        <f t="shared" si="143"/>
        <v>0.56817296455005839</v>
      </c>
    </row>
    <row r="2270" spans="1:20" ht="15.6" x14ac:dyDescent="0.3">
      <c r="A2270" s="3" t="s">
        <v>2339</v>
      </c>
      <c r="B2270" s="4">
        <v>46282</v>
      </c>
      <c r="C2270" s="5">
        <f>YEAR(SalesData[[#This Row],[Order Date]])</f>
        <v>2026</v>
      </c>
      <c r="D2270" s="6" t="str">
        <f>"Q"&amp;ROUNDUP(MONTH(SalesData[[#This Row],[Order Date]])/3,0)</f>
        <v>Q3</v>
      </c>
      <c r="E2270" s="7">
        <f>MONTH(SalesData[[#This Row],[Order Date]])</f>
        <v>9</v>
      </c>
      <c r="F2270" s="6" t="str">
        <f>TEXT(SalesData[[#This Row],[Order Date]],"mmm")</f>
        <v>Sep</v>
      </c>
      <c r="G2270" s="8" t="s">
        <v>21</v>
      </c>
      <c r="H2270" s="8" t="s">
        <v>44</v>
      </c>
      <c r="I2270" s="8" t="s">
        <v>30</v>
      </c>
      <c r="J2270" s="8" t="s">
        <v>24</v>
      </c>
      <c r="K2270" s="8" t="s">
        <v>32</v>
      </c>
      <c r="L2270" s="8" t="s">
        <v>33</v>
      </c>
      <c r="M2270" s="7">
        <v>1</v>
      </c>
      <c r="N2270" s="2">
        <v>35.94</v>
      </c>
      <c r="O2270" s="9">
        <v>0.1</v>
      </c>
      <c r="P2270" s="2">
        <v>13.19</v>
      </c>
      <c r="Q2270" s="2">
        <f t="shared" si="140"/>
        <v>32.345999999999997</v>
      </c>
      <c r="R2270" s="2">
        <f t="shared" si="141"/>
        <v>13.19</v>
      </c>
      <c r="S2270" s="2">
        <f t="shared" si="142"/>
        <v>19.155999999999999</v>
      </c>
      <c r="T2270" s="6">
        <f t="shared" si="143"/>
        <v>0.59222160390774747</v>
      </c>
    </row>
    <row r="2271" spans="1:20" ht="15.6" x14ac:dyDescent="0.3">
      <c r="A2271" s="3" t="s">
        <v>2340</v>
      </c>
      <c r="B2271" s="4">
        <v>46207</v>
      </c>
      <c r="C2271" s="5">
        <f>YEAR(SalesData[[#This Row],[Order Date]])</f>
        <v>2026</v>
      </c>
      <c r="D2271" s="6" t="str">
        <f>"Q"&amp;ROUNDUP(MONTH(SalesData[[#This Row],[Order Date]])/3,0)</f>
        <v>Q3</v>
      </c>
      <c r="E2271" s="7">
        <f>MONTH(SalesData[[#This Row],[Order Date]])</f>
        <v>7</v>
      </c>
      <c r="F2271" s="6" t="str">
        <f>TEXT(SalesData[[#This Row],[Order Date]],"mmm")</f>
        <v>Jul</v>
      </c>
      <c r="G2271" s="8" t="s">
        <v>54</v>
      </c>
      <c r="H2271" s="8" t="s">
        <v>55</v>
      </c>
      <c r="I2271" s="8" t="s">
        <v>30</v>
      </c>
      <c r="J2271" s="8" t="s">
        <v>31</v>
      </c>
      <c r="K2271" s="8" t="s">
        <v>32</v>
      </c>
      <c r="L2271" s="8" t="s">
        <v>46</v>
      </c>
      <c r="M2271" s="7">
        <v>1</v>
      </c>
      <c r="N2271" s="2">
        <v>164.78</v>
      </c>
      <c r="O2271" s="9">
        <v>0.1</v>
      </c>
      <c r="P2271" s="2">
        <v>88.72</v>
      </c>
      <c r="Q2271" s="2">
        <f t="shared" si="140"/>
        <v>148.30199999999999</v>
      </c>
      <c r="R2271" s="2">
        <f t="shared" si="141"/>
        <v>88.72</v>
      </c>
      <c r="S2271" s="2">
        <f t="shared" si="142"/>
        <v>59.581999999999994</v>
      </c>
      <c r="T2271" s="6">
        <f t="shared" si="143"/>
        <v>0.4017612709201494</v>
      </c>
    </row>
    <row r="2272" spans="1:20" ht="15.6" x14ac:dyDescent="0.3">
      <c r="A2272" s="3" t="s">
        <v>2341</v>
      </c>
      <c r="B2272" s="4">
        <v>46367</v>
      </c>
      <c r="C2272" s="5">
        <f>YEAR(SalesData[[#This Row],[Order Date]])</f>
        <v>2026</v>
      </c>
      <c r="D2272" s="6" t="str">
        <f>"Q"&amp;ROUNDUP(MONTH(SalesData[[#This Row],[Order Date]])/3,0)</f>
        <v>Q4</v>
      </c>
      <c r="E2272" s="7">
        <f>MONTH(SalesData[[#This Row],[Order Date]])</f>
        <v>12</v>
      </c>
      <c r="F2272" s="6" t="str">
        <f>TEXT(SalesData[[#This Row],[Order Date]],"mmm")</f>
        <v>Dec</v>
      </c>
      <c r="G2272" s="8" t="s">
        <v>21</v>
      </c>
      <c r="H2272" s="8" t="s">
        <v>42</v>
      </c>
      <c r="I2272" s="8" t="s">
        <v>48</v>
      </c>
      <c r="J2272" s="8" t="s">
        <v>24</v>
      </c>
      <c r="K2272" s="8" t="s">
        <v>32</v>
      </c>
      <c r="L2272" s="8" t="s">
        <v>33</v>
      </c>
      <c r="M2272" s="7">
        <v>3</v>
      </c>
      <c r="N2272" s="2">
        <v>36.6</v>
      </c>
      <c r="O2272" s="9">
        <v>0.15</v>
      </c>
      <c r="P2272" s="2">
        <v>13.95</v>
      </c>
      <c r="Q2272" s="2">
        <f t="shared" si="140"/>
        <v>93.330000000000013</v>
      </c>
      <c r="R2272" s="2">
        <f t="shared" si="141"/>
        <v>41.849999999999994</v>
      </c>
      <c r="S2272" s="2">
        <f t="shared" si="142"/>
        <v>51.480000000000018</v>
      </c>
      <c r="T2272" s="6">
        <f t="shared" si="143"/>
        <v>0.55159112825458068</v>
      </c>
    </row>
    <row r="2273" spans="1:20" ht="15.6" x14ac:dyDescent="0.3">
      <c r="A2273" s="3" t="s">
        <v>2342</v>
      </c>
      <c r="B2273" s="4">
        <v>46337</v>
      </c>
      <c r="C2273" s="5">
        <f>YEAR(SalesData[[#This Row],[Order Date]])</f>
        <v>2026</v>
      </c>
      <c r="D2273" s="6" t="str">
        <f>"Q"&amp;ROUNDUP(MONTH(SalesData[[#This Row],[Order Date]])/3,0)</f>
        <v>Q4</v>
      </c>
      <c r="E2273" s="7">
        <f>MONTH(SalesData[[#This Row],[Order Date]])</f>
        <v>11</v>
      </c>
      <c r="F2273" s="6" t="str">
        <f>TEXT(SalesData[[#This Row],[Order Date]],"mmm")</f>
        <v>Nov</v>
      </c>
      <c r="G2273" s="8" t="s">
        <v>28</v>
      </c>
      <c r="H2273" s="8" t="s">
        <v>35</v>
      </c>
      <c r="I2273" s="8" t="s">
        <v>45</v>
      </c>
      <c r="J2273" s="8" t="s">
        <v>31</v>
      </c>
      <c r="K2273" s="8" t="s">
        <v>39</v>
      </c>
      <c r="L2273" s="8" t="s">
        <v>40</v>
      </c>
      <c r="M2273" s="7">
        <v>10</v>
      </c>
      <c r="N2273" s="2">
        <v>191.98</v>
      </c>
      <c r="O2273" s="9">
        <v>0.1</v>
      </c>
      <c r="P2273" s="2">
        <v>102.73</v>
      </c>
      <c r="Q2273" s="2">
        <f t="shared" si="140"/>
        <v>1727.82</v>
      </c>
      <c r="R2273" s="2">
        <f t="shared" si="141"/>
        <v>1027.3</v>
      </c>
      <c r="S2273" s="2">
        <f t="shared" si="142"/>
        <v>700.52</v>
      </c>
      <c r="T2273" s="6">
        <f t="shared" si="143"/>
        <v>0.40543575140929033</v>
      </c>
    </row>
    <row r="2274" spans="1:20" ht="15.6" x14ac:dyDescent="0.3">
      <c r="A2274" s="3" t="s">
        <v>2343</v>
      </c>
      <c r="B2274" s="4">
        <v>46383</v>
      </c>
      <c r="C2274" s="5">
        <f>YEAR(SalesData[[#This Row],[Order Date]])</f>
        <v>2026</v>
      </c>
      <c r="D2274" s="6" t="str">
        <f>"Q"&amp;ROUNDUP(MONTH(SalesData[[#This Row],[Order Date]])/3,0)</f>
        <v>Q4</v>
      </c>
      <c r="E2274" s="7">
        <f>MONTH(SalesData[[#This Row],[Order Date]])</f>
        <v>12</v>
      </c>
      <c r="F2274" s="6" t="str">
        <f>TEXT(SalesData[[#This Row],[Order Date]],"mmm")</f>
        <v>Dec</v>
      </c>
      <c r="G2274" s="8" t="s">
        <v>61</v>
      </c>
      <c r="H2274" s="8" t="s">
        <v>76</v>
      </c>
      <c r="I2274" s="8" t="s">
        <v>30</v>
      </c>
      <c r="J2274" s="8" t="s">
        <v>36</v>
      </c>
      <c r="K2274" s="8" t="s">
        <v>39</v>
      </c>
      <c r="L2274" s="8" t="s">
        <v>106</v>
      </c>
      <c r="M2274" s="7">
        <v>2</v>
      </c>
      <c r="N2274" s="2">
        <v>82.04</v>
      </c>
      <c r="O2274" s="9">
        <v>0.1</v>
      </c>
      <c r="P2274" s="2">
        <v>38.880000000000003</v>
      </c>
      <c r="Q2274" s="2">
        <f t="shared" si="140"/>
        <v>147.67200000000003</v>
      </c>
      <c r="R2274" s="2">
        <f t="shared" si="141"/>
        <v>77.760000000000005</v>
      </c>
      <c r="S2274" s="2">
        <f t="shared" si="142"/>
        <v>69.91200000000002</v>
      </c>
      <c r="T2274" s="6">
        <f t="shared" si="143"/>
        <v>0.47342759629449055</v>
      </c>
    </row>
    <row r="2275" spans="1:20" ht="15.6" x14ac:dyDescent="0.3">
      <c r="A2275" s="3" t="s">
        <v>2344</v>
      </c>
      <c r="B2275" s="4">
        <v>46113</v>
      </c>
      <c r="C2275" s="5">
        <f>YEAR(SalesData[[#This Row],[Order Date]])</f>
        <v>2026</v>
      </c>
      <c r="D2275" s="6" t="str">
        <f>"Q"&amp;ROUNDUP(MONTH(SalesData[[#This Row],[Order Date]])/3,0)</f>
        <v>Q2</v>
      </c>
      <c r="E2275" s="7">
        <f>MONTH(SalesData[[#This Row],[Order Date]])</f>
        <v>4</v>
      </c>
      <c r="F2275" s="6" t="str">
        <f>TEXT(SalesData[[#This Row],[Order Date]],"mmm")</f>
        <v>Apr</v>
      </c>
      <c r="G2275" s="8" t="s">
        <v>54</v>
      </c>
      <c r="H2275" s="8" t="s">
        <v>112</v>
      </c>
      <c r="I2275" s="8" t="s">
        <v>23</v>
      </c>
      <c r="J2275" s="8" t="s">
        <v>36</v>
      </c>
      <c r="K2275" s="8" t="s">
        <v>32</v>
      </c>
      <c r="L2275" s="8" t="s">
        <v>37</v>
      </c>
      <c r="M2275" s="7">
        <v>1</v>
      </c>
      <c r="N2275" s="2">
        <v>134.65</v>
      </c>
      <c r="O2275" s="9">
        <v>0</v>
      </c>
      <c r="P2275" s="2">
        <v>68.19</v>
      </c>
      <c r="Q2275" s="2">
        <f t="shared" si="140"/>
        <v>134.65</v>
      </c>
      <c r="R2275" s="2">
        <f t="shared" si="141"/>
        <v>68.19</v>
      </c>
      <c r="S2275" s="2">
        <f t="shared" si="142"/>
        <v>66.460000000000008</v>
      </c>
      <c r="T2275" s="6">
        <f t="shared" si="143"/>
        <v>0.49357593761604163</v>
      </c>
    </row>
    <row r="2276" spans="1:20" ht="15.6" x14ac:dyDescent="0.3">
      <c r="A2276" s="3" t="s">
        <v>2345</v>
      </c>
      <c r="B2276" s="4">
        <v>46082</v>
      </c>
      <c r="C2276" s="5">
        <f>YEAR(SalesData[[#This Row],[Order Date]])</f>
        <v>2026</v>
      </c>
      <c r="D2276" s="6" t="str">
        <f>"Q"&amp;ROUNDUP(MONTH(SalesData[[#This Row],[Order Date]])/3,0)</f>
        <v>Q1</v>
      </c>
      <c r="E2276" s="7">
        <f>MONTH(SalesData[[#This Row],[Order Date]])</f>
        <v>3</v>
      </c>
      <c r="F2276" s="6" t="str">
        <f>TEXT(SalesData[[#This Row],[Order Date]],"mmm")</f>
        <v>Mar</v>
      </c>
      <c r="G2276" s="8" t="s">
        <v>54</v>
      </c>
      <c r="H2276" s="8" t="s">
        <v>112</v>
      </c>
      <c r="I2276" s="8" t="s">
        <v>30</v>
      </c>
      <c r="J2276" s="8" t="s">
        <v>24</v>
      </c>
      <c r="K2276" s="8" t="s">
        <v>39</v>
      </c>
      <c r="L2276" s="8" t="s">
        <v>125</v>
      </c>
      <c r="M2276" s="7">
        <v>1</v>
      </c>
      <c r="N2276" s="2">
        <v>344.8</v>
      </c>
      <c r="O2276" s="9">
        <v>0.05</v>
      </c>
      <c r="P2276" s="2">
        <v>196.14</v>
      </c>
      <c r="Q2276" s="2">
        <f t="shared" si="140"/>
        <v>327.56</v>
      </c>
      <c r="R2276" s="2">
        <f t="shared" si="141"/>
        <v>196.14</v>
      </c>
      <c r="S2276" s="2">
        <f t="shared" si="142"/>
        <v>131.42000000000002</v>
      </c>
      <c r="T2276" s="6">
        <f t="shared" si="143"/>
        <v>0.40120893882036884</v>
      </c>
    </row>
    <row r="2277" spans="1:20" ht="15.6" x14ac:dyDescent="0.3">
      <c r="A2277" s="3" t="s">
        <v>2346</v>
      </c>
      <c r="B2277" s="4">
        <v>46101</v>
      </c>
      <c r="C2277" s="5">
        <f>YEAR(SalesData[[#This Row],[Order Date]])</f>
        <v>2026</v>
      </c>
      <c r="D2277" s="6" t="str">
        <f>"Q"&amp;ROUNDUP(MONTH(SalesData[[#This Row],[Order Date]])/3,0)</f>
        <v>Q1</v>
      </c>
      <c r="E2277" s="7">
        <f>MONTH(SalesData[[#This Row],[Order Date]])</f>
        <v>3</v>
      </c>
      <c r="F2277" s="6" t="str">
        <f>TEXT(SalesData[[#This Row],[Order Date]],"mmm")</f>
        <v>Mar</v>
      </c>
      <c r="G2277" s="8" t="s">
        <v>54</v>
      </c>
      <c r="H2277" s="8" t="s">
        <v>55</v>
      </c>
      <c r="I2277" s="8" t="s">
        <v>30</v>
      </c>
      <c r="J2277" s="8" t="s">
        <v>36</v>
      </c>
      <c r="K2277" s="8" t="s">
        <v>25</v>
      </c>
      <c r="L2277" s="8" t="s">
        <v>49</v>
      </c>
      <c r="M2277" s="7">
        <v>2</v>
      </c>
      <c r="N2277" s="2">
        <v>72.459999999999994</v>
      </c>
      <c r="O2277" s="9">
        <v>0</v>
      </c>
      <c r="P2277" s="2">
        <v>33.31</v>
      </c>
      <c r="Q2277" s="2">
        <f t="shared" si="140"/>
        <v>144.91999999999999</v>
      </c>
      <c r="R2277" s="2">
        <f t="shared" si="141"/>
        <v>66.62</v>
      </c>
      <c r="S2277" s="2">
        <f t="shared" si="142"/>
        <v>78.299999999999983</v>
      </c>
      <c r="T2277" s="6">
        <f t="shared" si="143"/>
        <v>0.54029809550096597</v>
      </c>
    </row>
    <row r="2278" spans="1:20" ht="15.6" x14ac:dyDescent="0.3">
      <c r="A2278" s="3" t="s">
        <v>2347</v>
      </c>
      <c r="B2278" s="4">
        <v>46115</v>
      </c>
      <c r="C2278" s="5">
        <f>YEAR(SalesData[[#This Row],[Order Date]])</f>
        <v>2026</v>
      </c>
      <c r="D2278" s="6" t="str">
        <f>"Q"&amp;ROUNDUP(MONTH(SalesData[[#This Row],[Order Date]])/3,0)</f>
        <v>Q2</v>
      </c>
      <c r="E2278" s="7">
        <f>MONTH(SalesData[[#This Row],[Order Date]])</f>
        <v>4</v>
      </c>
      <c r="F2278" s="6" t="str">
        <f>TEXT(SalesData[[#This Row],[Order Date]],"mmm")</f>
        <v>Apr</v>
      </c>
      <c r="G2278" s="8" t="s">
        <v>21</v>
      </c>
      <c r="H2278" s="8" t="s">
        <v>89</v>
      </c>
      <c r="I2278" s="8" t="s">
        <v>30</v>
      </c>
      <c r="J2278" s="8" t="s">
        <v>24</v>
      </c>
      <c r="K2278" s="8" t="s">
        <v>25</v>
      </c>
      <c r="L2278" s="8" t="s">
        <v>49</v>
      </c>
      <c r="M2278" s="7">
        <v>3</v>
      </c>
      <c r="N2278" s="2">
        <v>72.11</v>
      </c>
      <c r="O2278" s="9">
        <v>0.05</v>
      </c>
      <c r="P2278" s="2">
        <v>31.63</v>
      </c>
      <c r="Q2278" s="2">
        <f t="shared" si="140"/>
        <v>205.51349999999996</v>
      </c>
      <c r="R2278" s="2">
        <f t="shared" si="141"/>
        <v>94.89</v>
      </c>
      <c r="S2278" s="2">
        <f t="shared" si="142"/>
        <v>110.62349999999996</v>
      </c>
      <c r="T2278" s="6">
        <f t="shared" si="143"/>
        <v>0.5382785072513484</v>
      </c>
    </row>
    <row r="2279" spans="1:20" ht="15.6" x14ac:dyDescent="0.3">
      <c r="A2279" s="3" t="s">
        <v>2348</v>
      </c>
      <c r="B2279" s="4">
        <v>46318</v>
      </c>
      <c r="C2279" s="5">
        <f>YEAR(SalesData[[#This Row],[Order Date]])</f>
        <v>2026</v>
      </c>
      <c r="D2279" s="6" t="str">
        <f>"Q"&amp;ROUNDUP(MONTH(SalesData[[#This Row],[Order Date]])/3,0)</f>
        <v>Q4</v>
      </c>
      <c r="E2279" s="7">
        <f>MONTH(SalesData[[#This Row],[Order Date]])</f>
        <v>10</v>
      </c>
      <c r="F2279" s="6" t="str">
        <f>TEXT(SalesData[[#This Row],[Order Date]],"mmm")</f>
        <v>Oct</v>
      </c>
      <c r="G2279" s="8" t="s">
        <v>21</v>
      </c>
      <c r="H2279" s="8" t="s">
        <v>42</v>
      </c>
      <c r="I2279" s="8" t="s">
        <v>23</v>
      </c>
      <c r="J2279" s="8" t="s">
        <v>36</v>
      </c>
      <c r="K2279" s="8" t="s">
        <v>25</v>
      </c>
      <c r="L2279" s="8" t="s">
        <v>26</v>
      </c>
      <c r="M2279" s="7">
        <v>2</v>
      </c>
      <c r="N2279" s="2">
        <v>151.66</v>
      </c>
      <c r="O2279" s="9">
        <v>0</v>
      </c>
      <c r="P2279" s="2">
        <v>77.17</v>
      </c>
      <c r="Q2279" s="2">
        <f t="shared" si="140"/>
        <v>303.32</v>
      </c>
      <c r="R2279" s="2">
        <f t="shared" si="141"/>
        <v>154.34</v>
      </c>
      <c r="S2279" s="2">
        <f t="shared" si="142"/>
        <v>148.97999999999999</v>
      </c>
      <c r="T2279" s="6">
        <f t="shared" si="143"/>
        <v>0.49116444678886984</v>
      </c>
    </row>
    <row r="2280" spans="1:20" ht="15.6" x14ac:dyDescent="0.3">
      <c r="A2280" s="3" t="s">
        <v>2349</v>
      </c>
      <c r="B2280" s="4">
        <v>46220</v>
      </c>
      <c r="C2280" s="5">
        <f>YEAR(SalesData[[#This Row],[Order Date]])</f>
        <v>2026</v>
      </c>
      <c r="D2280" s="6" t="str">
        <f>"Q"&amp;ROUNDUP(MONTH(SalesData[[#This Row],[Order Date]])/3,0)</f>
        <v>Q3</v>
      </c>
      <c r="E2280" s="7">
        <f>MONTH(SalesData[[#This Row],[Order Date]])</f>
        <v>7</v>
      </c>
      <c r="F2280" s="6" t="str">
        <f>TEXT(SalesData[[#This Row],[Order Date]],"mmm")</f>
        <v>Jul</v>
      </c>
      <c r="G2280" s="8" t="s">
        <v>54</v>
      </c>
      <c r="H2280" s="8" t="s">
        <v>92</v>
      </c>
      <c r="I2280" s="8" t="s">
        <v>30</v>
      </c>
      <c r="J2280" s="8" t="s">
        <v>31</v>
      </c>
      <c r="K2280" s="8" t="s">
        <v>98</v>
      </c>
      <c r="L2280" s="8" t="s">
        <v>122</v>
      </c>
      <c r="M2280" s="7">
        <v>1</v>
      </c>
      <c r="N2280" s="2">
        <v>35.58</v>
      </c>
      <c r="O2280" s="9">
        <v>0</v>
      </c>
      <c r="P2280" s="2">
        <v>13.68</v>
      </c>
      <c r="Q2280" s="2">
        <f t="shared" si="140"/>
        <v>35.58</v>
      </c>
      <c r="R2280" s="2">
        <f t="shared" si="141"/>
        <v>13.68</v>
      </c>
      <c r="S2280" s="2">
        <f t="shared" si="142"/>
        <v>21.9</v>
      </c>
      <c r="T2280" s="6">
        <f t="shared" si="143"/>
        <v>0.61551433389544685</v>
      </c>
    </row>
    <row r="2281" spans="1:20" ht="15.6" x14ac:dyDescent="0.3">
      <c r="A2281" s="3" t="s">
        <v>2350</v>
      </c>
      <c r="B2281" s="4">
        <v>46166</v>
      </c>
      <c r="C2281" s="5">
        <f>YEAR(SalesData[[#This Row],[Order Date]])</f>
        <v>2026</v>
      </c>
      <c r="D2281" s="6" t="str">
        <f>"Q"&amp;ROUNDUP(MONTH(SalesData[[#This Row],[Order Date]])/3,0)</f>
        <v>Q2</v>
      </c>
      <c r="E2281" s="7">
        <f>MONTH(SalesData[[#This Row],[Order Date]])</f>
        <v>5</v>
      </c>
      <c r="F2281" s="6" t="str">
        <f>TEXT(SalesData[[#This Row],[Order Date]],"mmm")</f>
        <v>May</v>
      </c>
      <c r="G2281" s="8" t="s">
        <v>28</v>
      </c>
      <c r="H2281" s="8" t="s">
        <v>29</v>
      </c>
      <c r="I2281" s="8" t="s">
        <v>45</v>
      </c>
      <c r="J2281" s="8" t="s">
        <v>36</v>
      </c>
      <c r="K2281" s="8" t="s">
        <v>39</v>
      </c>
      <c r="L2281" s="8" t="s">
        <v>106</v>
      </c>
      <c r="M2281" s="7">
        <v>6</v>
      </c>
      <c r="N2281" s="2">
        <v>83.58</v>
      </c>
      <c r="O2281" s="9">
        <v>0.2</v>
      </c>
      <c r="P2281" s="2">
        <v>40.5</v>
      </c>
      <c r="Q2281" s="2">
        <f t="shared" si="140"/>
        <v>401.18400000000003</v>
      </c>
      <c r="R2281" s="2">
        <f t="shared" si="141"/>
        <v>243</v>
      </c>
      <c r="S2281" s="2">
        <f t="shared" si="142"/>
        <v>158.18400000000003</v>
      </c>
      <c r="T2281" s="6">
        <f t="shared" si="143"/>
        <v>0.39429289303661169</v>
      </c>
    </row>
    <row r="2282" spans="1:20" ht="15.6" x14ac:dyDescent="0.3">
      <c r="A2282" s="3" t="s">
        <v>2351</v>
      </c>
      <c r="B2282" s="4">
        <v>46262</v>
      </c>
      <c r="C2282" s="5">
        <f>YEAR(SalesData[[#This Row],[Order Date]])</f>
        <v>2026</v>
      </c>
      <c r="D2282" s="6" t="str">
        <f>"Q"&amp;ROUNDUP(MONTH(SalesData[[#This Row],[Order Date]])/3,0)</f>
        <v>Q3</v>
      </c>
      <c r="E2282" s="7">
        <f>MONTH(SalesData[[#This Row],[Order Date]])</f>
        <v>8</v>
      </c>
      <c r="F2282" s="6" t="str">
        <f>TEXT(SalesData[[#This Row],[Order Date]],"mmm")</f>
        <v>Aug</v>
      </c>
      <c r="G2282" s="8" t="s">
        <v>28</v>
      </c>
      <c r="H2282" s="8" t="s">
        <v>86</v>
      </c>
      <c r="I2282" s="8" t="s">
        <v>23</v>
      </c>
      <c r="J2282" s="8" t="s">
        <v>31</v>
      </c>
      <c r="K2282" s="8" t="s">
        <v>98</v>
      </c>
      <c r="L2282" s="8" t="s">
        <v>122</v>
      </c>
      <c r="M2282" s="7">
        <v>1</v>
      </c>
      <c r="N2282" s="2">
        <v>37.020000000000003</v>
      </c>
      <c r="O2282" s="9">
        <v>0</v>
      </c>
      <c r="P2282" s="2">
        <v>13.64</v>
      </c>
      <c r="Q2282" s="2">
        <f t="shared" si="140"/>
        <v>37.020000000000003</v>
      </c>
      <c r="R2282" s="2">
        <f t="shared" si="141"/>
        <v>13.64</v>
      </c>
      <c r="S2282" s="2">
        <f t="shared" si="142"/>
        <v>23.380000000000003</v>
      </c>
      <c r="T2282" s="6">
        <f t="shared" si="143"/>
        <v>0.63155051323608857</v>
      </c>
    </row>
    <row r="2283" spans="1:20" ht="15.6" x14ac:dyDescent="0.3">
      <c r="A2283" s="3" t="s">
        <v>2352</v>
      </c>
      <c r="B2283" s="4">
        <v>46080</v>
      </c>
      <c r="C2283" s="5">
        <f>YEAR(SalesData[[#This Row],[Order Date]])</f>
        <v>2026</v>
      </c>
      <c r="D2283" s="6" t="str">
        <f>"Q"&amp;ROUNDUP(MONTH(SalesData[[#This Row],[Order Date]])/3,0)</f>
        <v>Q1</v>
      </c>
      <c r="E2283" s="7">
        <f>MONTH(SalesData[[#This Row],[Order Date]])</f>
        <v>2</v>
      </c>
      <c r="F2283" s="6" t="str">
        <f>TEXT(SalesData[[#This Row],[Order Date]],"mmm")</f>
        <v>Feb</v>
      </c>
      <c r="G2283" s="8" t="s">
        <v>54</v>
      </c>
      <c r="H2283" s="8" t="s">
        <v>55</v>
      </c>
      <c r="I2283" s="8" t="s">
        <v>48</v>
      </c>
      <c r="J2283" s="8" t="s">
        <v>24</v>
      </c>
      <c r="K2283" s="8" t="s">
        <v>32</v>
      </c>
      <c r="L2283" s="8" t="s">
        <v>33</v>
      </c>
      <c r="M2283" s="7">
        <v>2</v>
      </c>
      <c r="N2283" s="2">
        <v>36.130000000000003</v>
      </c>
      <c r="O2283" s="9">
        <v>0</v>
      </c>
      <c r="P2283" s="2">
        <v>13.72</v>
      </c>
      <c r="Q2283" s="2">
        <f t="shared" si="140"/>
        <v>72.260000000000005</v>
      </c>
      <c r="R2283" s="2">
        <f t="shared" si="141"/>
        <v>27.44</v>
      </c>
      <c r="S2283" s="2">
        <f t="shared" si="142"/>
        <v>44.820000000000007</v>
      </c>
      <c r="T2283" s="6">
        <f t="shared" si="143"/>
        <v>0.62026017160254643</v>
      </c>
    </row>
    <row r="2284" spans="1:20" ht="15.6" x14ac:dyDescent="0.3">
      <c r="A2284" s="3" t="s">
        <v>2353</v>
      </c>
      <c r="B2284" s="4">
        <v>46351</v>
      </c>
      <c r="C2284" s="5">
        <f>YEAR(SalesData[[#This Row],[Order Date]])</f>
        <v>2026</v>
      </c>
      <c r="D2284" s="6" t="str">
        <f>"Q"&amp;ROUNDUP(MONTH(SalesData[[#This Row],[Order Date]])/3,0)</f>
        <v>Q4</v>
      </c>
      <c r="E2284" s="7">
        <f>MONTH(SalesData[[#This Row],[Order Date]])</f>
        <v>11</v>
      </c>
      <c r="F2284" s="6" t="str">
        <f>TEXT(SalesData[[#This Row],[Order Date]],"mmm")</f>
        <v>Nov</v>
      </c>
      <c r="G2284" s="8" t="s">
        <v>61</v>
      </c>
      <c r="H2284" s="8" t="s">
        <v>76</v>
      </c>
      <c r="I2284" s="8" t="s">
        <v>23</v>
      </c>
      <c r="J2284" s="8" t="s">
        <v>24</v>
      </c>
      <c r="K2284" s="8" t="s">
        <v>39</v>
      </c>
      <c r="L2284" s="8" t="s">
        <v>40</v>
      </c>
      <c r="M2284" s="7">
        <v>2</v>
      </c>
      <c r="N2284" s="2">
        <v>194.78</v>
      </c>
      <c r="O2284" s="9">
        <v>0.15</v>
      </c>
      <c r="P2284" s="2">
        <v>102.51</v>
      </c>
      <c r="Q2284" s="2">
        <f t="shared" si="140"/>
        <v>331.12599999999998</v>
      </c>
      <c r="R2284" s="2">
        <f t="shared" si="141"/>
        <v>205.02</v>
      </c>
      <c r="S2284" s="2">
        <f t="shared" si="142"/>
        <v>126.10599999999997</v>
      </c>
      <c r="T2284" s="6">
        <f t="shared" si="143"/>
        <v>0.38083992196324051</v>
      </c>
    </row>
    <row r="2285" spans="1:20" ht="15.6" x14ac:dyDescent="0.3">
      <c r="A2285" s="3" t="s">
        <v>2354</v>
      </c>
      <c r="B2285" s="4">
        <v>46232</v>
      </c>
      <c r="C2285" s="5">
        <f>YEAR(SalesData[[#This Row],[Order Date]])</f>
        <v>2026</v>
      </c>
      <c r="D2285" s="6" t="str">
        <f>"Q"&amp;ROUNDUP(MONTH(SalesData[[#This Row],[Order Date]])/3,0)</f>
        <v>Q3</v>
      </c>
      <c r="E2285" s="7">
        <f>MONTH(SalesData[[#This Row],[Order Date]])</f>
        <v>7</v>
      </c>
      <c r="F2285" s="6" t="str">
        <f>TEXT(SalesData[[#This Row],[Order Date]],"mmm")</f>
        <v>Jul</v>
      </c>
      <c r="G2285" s="8" t="s">
        <v>28</v>
      </c>
      <c r="H2285" s="8" t="s">
        <v>86</v>
      </c>
      <c r="I2285" s="8" t="s">
        <v>23</v>
      </c>
      <c r="J2285" s="8" t="s">
        <v>24</v>
      </c>
      <c r="K2285" s="8" t="s">
        <v>39</v>
      </c>
      <c r="L2285" s="8" t="s">
        <v>106</v>
      </c>
      <c r="M2285" s="7">
        <v>2</v>
      </c>
      <c r="N2285" s="2">
        <v>83.06</v>
      </c>
      <c r="O2285" s="9">
        <v>0</v>
      </c>
      <c r="P2285" s="2">
        <v>38.74</v>
      </c>
      <c r="Q2285" s="2">
        <f t="shared" si="140"/>
        <v>166.12</v>
      </c>
      <c r="R2285" s="2">
        <f t="shared" si="141"/>
        <v>77.48</v>
      </c>
      <c r="S2285" s="2">
        <f t="shared" si="142"/>
        <v>88.64</v>
      </c>
      <c r="T2285" s="6">
        <f t="shared" si="143"/>
        <v>0.5335901757765471</v>
      </c>
    </row>
    <row r="2286" spans="1:20" ht="15.6" x14ac:dyDescent="0.3">
      <c r="A2286" s="3" t="s">
        <v>2355</v>
      </c>
      <c r="B2286" s="4">
        <v>46368</v>
      </c>
      <c r="C2286" s="5">
        <f>YEAR(SalesData[[#This Row],[Order Date]])</f>
        <v>2026</v>
      </c>
      <c r="D2286" s="6" t="str">
        <f>"Q"&amp;ROUNDUP(MONTH(SalesData[[#This Row],[Order Date]])/3,0)</f>
        <v>Q4</v>
      </c>
      <c r="E2286" s="7">
        <f>MONTH(SalesData[[#This Row],[Order Date]])</f>
        <v>12</v>
      </c>
      <c r="F2286" s="6" t="str">
        <f>TEXT(SalesData[[#This Row],[Order Date]],"mmm")</f>
        <v>Dec</v>
      </c>
      <c r="G2286" s="8" t="s">
        <v>28</v>
      </c>
      <c r="H2286" s="8" t="s">
        <v>29</v>
      </c>
      <c r="I2286" s="8" t="s">
        <v>30</v>
      </c>
      <c r="J2286" s="8" t="s">
        <v>24</v>
      </c>
      <c r="K2286" s="8" t="s">
        <v>25</v>
      </c>
      <c r="L2286" s="8" t="s">
        <v>49</v>
      </c>
      <c r="M2286" s="7">
        <v>5</v>
      </c>
      <c r="N2286" s="2">
        <v>72.3</v>
      </c>
      <c r="O2286" s="9">
        <v>0.05</v>
      </c>
      <c r="P2286" s="2">
        <v>31.73</v>
      </c>
      <c r="Q2286" s="2">
        <f t="shared" si="140"/>
        <v>343.42500000000001</v>
      </c>
      <c r="R2286" s="2">
        <f t="shared" si="141"/>
        <v>158.65</v>
      </c>
      <c r="S2286" s="2">
        <f t="shared" si="142"/>
        <v>184.77500000000001</v>
      </c>
      <c r="T2286" s="6">
        <f t="shared" si="143"/>
        <v>0.53803596127247577</v>
      </c>
    </row>
    <row r="2287" spans="1:20" ht="15.6" x14ac:dyDescent="0.3">
      <c r="A2287" s="3" t="s">
        <v>2356</v>
      </c>
      <c r="B2287" s="4">
        <v>46062</v>
      </c>
      <c r="C2287" s="5">
        <f>YEAR(SalesData[[#This Row],[Order Date]])</f>
        <v>2026</v>
      </c>
      <c r="D2287" s="6" t="str">
        <f>"Q"&amp;ROUNDUP(MONTH(SalesData[[#This Row],[Order Date]])/3,0)</f>
        <v>Q1</v>
      </c>
      <c r="E2287" s="7">
        <f>MONTH(SalesData[[#This Row],[Order Date]])</f>
        <v>2</v>
      </c>
      <c r="F2287" s="6" t="str">
        <f>TEXT(SalesData[[#This Row],[Order Date]],"mmm")</f>
        <v>Feb</v>
      </c>
      <c r="G2287" s="8" t="s">
        <v>21</v>
      </c>
      <c r="H2287" s="8" t="s">
        <v>42</v>
      </c>
      <c r="I2287" s="8" t="s">
        <v>23</v>
      </c>
      <c r="J2287" s="8" t="s">
        <v>24</v>
      </c>
      <c r="K2287" s="8" t="s">
        <v>98</v>
      </c>
      <c r="L2287" s="8" t="s">
        <v>131</v>
      </c>
      <c r="M2287" s="7">
        <v>4</v>
      </c>
      <c r="N2287" s="2">
        <v>40.44</v>
      </c>
      <c r="O2287" s="9">
        <v>0</v>
      </c>
      <c r="P2287" s="2">
        <v>14.75</v>
      </c>
      <c r="Q2287" s="2">
        <f t="shared" si="140"/>
        <v>161.76</v>
      </c>
      <c r="R2287" s="2">
        <f t="shared" si="141"/>
        <v>59</v>
      </c>
      <c r="S2287" s="2">
        <f t="shared" si="142"/>
        <v>102.75999999999999</v>
      </c>
      <c r="T2287" s="6">
        <f t="shared" si="143"/>
        <v>0.63526211671612265</v>
      </c>
    </row>
    <row r="2288" spans="1:20" ht="15.6" x14ac:dyDescent="0.3">
      <c r="A2288" s="3" t="s">
        <v>2357</v>
      </c>
      <c r="B2288" s="4">
        <v>46313</v>
      </c>
      <c r="C2288" s="5">
        <f>YEAR(SalesData[[#This Row],[Order Date]])</f>
        <v>2026</v>
      </c>
      <c r="D2288" s="6" t="str">
        <f>"Q"&amp;ROUNDUP(MONTH(SalesData[[#This Row],[Order Date]])/3,0)</f>
        <v>Q4</v>
      </c>
      <c r="E2288" s="7">
        <f>MONTH(SalesData[[#This Row],[Order Date]])</f>
        <v>10</v>
      </c>
      <c r="F2288" s="6" t="str">
        <f>TEXT(SalesData[[#This Row],[Order Date]],"mmm")</f>
        <v>Oct</v>
      </c>
      <c r="G2288" s="8" t="s">
        <v>61</v>
      </c>
      <c r="H2288" s="8" t="s">
        <v>62</v>
      </c>
      <c r="I2288" s="8" t="s">
        <v>48</v>
      </c>
      <c r="J2288" s="8" t="s">
        <v>24</v>
      </c>
      <c r="K2288" s="8" t="s">
        <v>32</v>
      </c>
      <c r="L2288" s="8" t="s">
        <v>33</v>
      </c>
      <c r="M2288" s="7">
        <v>1</v>
      </c>
      <c r="N2288" s="2">
        <v>35.549999999999997</v>
      </c>
      <c r="O2288" s="9">
        <v>0.05</v>
      </c>
      <c r="P2288" s="2">
        <v>13.44</v>
      </c>
      <c r="Q2288" s="2">
        <f t="shared" si="140"/>
        <v>33.772499999999994</v>
      </c>
      <c r="R2288" s="2">
        <f t="shared" si="141"/>
        <v>13.44</v>
      </c>
      <c r="S2288" s="2">
        <f t="shared" si="142"/>
        <v>20.332499999999996</v>
      </c>
      <c r="T2288" s="6">
        <f t="shared" si="143"/>
        <v>0.60204308238951809</v>
      </c>
    </row>
    <row r="2289" spans="1:20" ht="15.6" x14ac:dyDescent="0.3">
      <c r="A2289" s="3" t="s">
        <v>2358</v>
      </c>
      <c r="B2289" s="4">
        <v>46121</v>
      </c>
      <c r="C2289" s="5">
        <f>YEAR(SalesData[[#This Row],[Order Date]])</f>
        <v>2026</v>
      </c>
      <c r="D2289" s="6" t="str">
        <f>"Q"&amp;ROUNDUP(MONTH(SalesData[[#This Row],[Order Date]])/3,0)</f>
        <v>Q2</v>
      </c>
      <c r="E2289" s="7">
        <f>MONTH(SalesData[[#This Row],[Order Date]])</f>
        <v>4</v>
      </c>
      <c r="F2289" s="6" t="str">
        <f>TEXT(SalesData[[#This Row],[Order Date]],"mmm")</f>
        <v>Apr</v>
      </c>
      <c r="G2289" s="8" t="s">
        <v>21</v>
      </c>
      <c r="H2289" s="8" t="s">
        <v>22</v>
      </c>
      <c r="I2289" s="8" t="s">
        <v>48</v>
      </c>
      <c r="J2289" s="8" t="s">
        <v>36</v>
      </c>
      <c r="K2289" s="8" t="s">
        <v>51</v>
      </c>
      <c r="L2289" s="8" t="s">
        <v>95</v>
      </c>
      <c r="M2289" s="7">
        <v>2</v>
      </c>
      <c r="N2289" s="2">
        <v>81.14</v>
      </c>
      <c r="O2289" s="9">
        <v>0</v>
      </c>
      <c r="P2289" s="2">
        <v>43.43</v>
      </c>
      <c r="Q2289" s="2">
        <f t="shared" si="140"/>
        <v>162.28</v>
      </c>
      <c r="R2289" s="2">
        <f t="shared" si="141"/>
        <v>86.86</v>
      </c>
      <c r="S2289" s="2">
        <f t="shared" si="142"/>
        <v>75.42</v>
      </c>
      <c r="T2289" s="6">
        <f t="shared" si="143"/>
        <v>0.46475228000985952</v>
      </c>
    </row>
    <row r="2290" spans="1:20" ht="15.6" x14ac:dyDescent="0.3">
      <c r="A2290" s="3" t="s">
        <v>2359</v>
      </c>
      <c r="B2290" s="4">
        <v>46254</v>
      </c>
      <c r="C2290" s="5">
        <f>YEAR(SalesData[[#This Row],[Order Date]])</f>
        <v>2026</v>
      </c>
      <c r="D2290" s="6" t="str">
        <f>"Q"&amp;ROUNDUP(MONTH(SalesData[[#This Row],[Order Date]])/3,0)</f>
        <v>Q3</v>
      </c>
      <c r="E2290" s="7">
        <f>MONTH(SalesData[[#This Row],[Order Date]])</f>
        <v>8</v>
      </c>
      <c r="F2290" s="6" t="str">
        <f>TEXT(SalesData[[#This Row],[Order Date]],"mmm")</f>
        <v>Aug</v>
      </c>
      <c r="G2290" s="8" t="s">
        <v>54</v>
      </c>
      <c r="H2290" s="8" t="s">
        <v>112</v>
      </c>
      <c r="I2290" s="8" t="s">
        <v>30</v>
      </c>
      <c r="J2290" s="8" t="s">
        <v>31</v>
      </c>
      <c r="K2290" s="8" t="s">
        <v>51</v>
      </c>
      <c r="L2290" s="8" t="s">
        <v>58</v>
      </c>
      <c r="M2290" s="7">
        <v>2</v>
      </c>
      <c r="N2290" s="2">
        <v>105.01</v>
      </c>
      <c r="O2290" s="9">
        <v>0.15</v>
      </c>
      <c r="P2290" s="2">
        <v>50.56</v>
      </c>
      <c r="Q2290" s="2">
        <f t="shared" si="140"/>
        <v>178.517</v>
      </c>
      <c r="R2290" s="2">
        <f t="shared" si="141"/>
        <v>101.12</v>
      </c>
      <c r="S2290" s="2">
        <f t="shared" si="142"/>
        <v>77.396999999999991</v>
      </c>
      <c r="T2290" s="6">
        <f t="shared" si="143"/>
        <v>0.43355534766996978</v>
      </c>
    </row>
    <row r="2291" spans="1:20" ht="15.6" x14ac:dyDescent="0.3">
      <c r="A2291" s="3" t="s">
        <v>2360</v>
      </c>
      <c r="B2291" s="4">
        <v>46222</v>
      </c>
      <c r="C2291" s="5">
        <f>YEAR(SalesData[[#This Row],[Order Date]])</f>
        <v>2026</v>
      </c>
      <c r="D2291" s="6" t="str">
        <f>"Q"&amp;ROUNDUP(MONTH(SalesData[[#This Row],[Order Date]])/3,0)</f>
        <v>Q3</v>
      </c>
      <c r="E2291" s="7">
        <f>MONTH(SalesData[[#This Row],[Order Date]])</f>
        <v>7</v>
      </c>
      <c r="F2291" s="6" t="str">
        <f>TEXT(SalesData[[#This Row],[Order Date]],"mmm")</f>
        <v>Jul</v>
      </c>
      <c r="G2291" s="8" t="s">
        <v>28</v>
      </c>
      <c r="H2291" s="8" t="s">
        <v>35</v>
      </c>
      <c r="I2291" s="8" t="s">
        <v>23</v>
      </c>
      <c r="J2291" s="8" t="s">
        <v>36</v>
      </c>
      <c r="K2291" s="8" t="s">
        <v>25</v>
      </c>
      <c r="L2291" s="8" t="s">
        <v>49</v>
      </c>
      <c r="M2291" s="7">
        <v>1</v>
      </c>
      <c r="N2291" s="2">
        <v>70.52</v>
      </c>
      <c r="O2291" s="9">
        <v>0.1</v>
      </c>
      <c r="P2291" s="2">
        <v>33.28</v>
      </c>
      <c r="Q2291" s="2">
        <f t="shared" si="140"/>
        <v>63.467999999999996</v>
      </c>
      <c r="R2291" s="2">
        <f t="shared" si="141"/>
        <v>33.28</v>
      </c>
      <c r="S2291" s="2">
        <f t="shared" si="142"/>
        <v>30.187999999999995</v>
      </c>
      <c r="T2291" s="6">
        <f t="shared" si="143"/>
        <v>0.47564126804058732</v>
      </c>
    </row>
    <row r="2292" spans="1:20" ht="15.6" x14ac:dyDescent="0.3">
      <c r="A2292" s="3" t="s">
        <v>2361</v>
      </c>
      <c r="B2292" s="4">
        <v>46256</v>
      </c>
      <c r="C2292" s="5">
        <f>YEAR(SalesData[[#This Row],[Order Date]])</f>
        <v>2026</v>
      </c>
      <c r="D2292" s="6" t="str">
        <f>"Q"&amp;ROUNDUP(MONTH(SalesData[[#This Row],[Order Date]])/3,0)</f>
        <v>Q3</v>
      </c>
      <c r="E2292" s="7">
        <f>MONTH(SalesData[[#This Row],[Order Date]])</f>
        <v>8</v>
      </c>
      <c r="F2292" s="6" t="str">
        <f>TEXT(SalesData[[#This Row],[Order Date]],"mmm")</f>
        <v>Aug</v>
      </c>
      <c r="G2292" s="8" t="s">
        <v>61</v>
      </c>
      <c r="H2292" s="8" t="s">
        <v>108</v>
      </c>
      <c r="I2292" s="8" t="s">
        <v>23</v>
      </c>
      <c r="J2292" s="8" t="s">
        <v>24</v>
      </c>
      <c r="K2292" s="8" t="s">
        <v>32</v>
      </c>
      <c r="L2292" s="8" t="s">
        <v>37</v>
      </c>
      <c r="M2292" s="7">
        <v>4</v>
      </c>
      <c r="N2292" s="2">
        <v>134.49</v>
      </c>
      <c r="O2292" s="9">
        <v>0</v>
      </c>
      <c r="P2292" s="2">
        <v>68.17</v>
      </c>
      <c r="Q2292" s="2">
        <f t="shared" si="140"/>
        <v>537.96</v>
      </c>
      <c r="R2292" s="2">
        <f t="shared" si="141"/>
        <v>272.68</v>
      </c>
      <c r="S2292" s="2">
        <f t="shared" si="142"/>
        <v>265.28000000000003</v>
      </c>
      <c r="T2292" s="6">
        <f t="shared" si="143"/>
        <v>0.49312216521674473</v>
      </c>
    </row>
    <row r="2293" spans="1:20" ht="15.6" x14ac:dyDescent="0.3">
      <c r="A2293" s="3" t="s">
        <v>2362</v>
      </c>
      <c r="B2293" s="4">
        <v>46107</v>
      </c>
      <c r="C2293" s="5">
        <f>YEAR(SalesData[[#This Row],[Order Date]])</f>
        <v>2026</v>
      </c>
      <c r="D2293" s="6" t="str">
        <f>"Q"&amp;ROUNDUP(MONTH(SalesData[[#This Row],[Order Date]])/3,0)</f>
        <v>Q1</v>
      </c>
      <c r="E2293" s="7">
        <f>MONTH(SalesData[[#This Row],[Order Date]])</f>
        <v>3</v>
      </c>
      <c r="F2293" s="6" t="str">
        <f>TEXT(SalesData[[#This Row],[Order Date]],"mmm")</f>
        <v>Mar</v>
      </c>
      <c r="G2293" s="8" t="s">
        <v>28</v>
      </c>
      <c r="H2293" s="8" t="s">
        <v>35</v>
      </c>
      <c r="I2293" s="8" t="s">
        <v>30</v>
      </c>
      <c r="J2293" s="8" t="s">
        <v>24</v>
      </c>
      <c r="K2293" s="8" t="s">
        <v>98</v>
      </c>
      <c r="L2293" s="8" t="s">
        <v>131</v>
      </c>
      <c r="M2293" s="7">
        <v>5</v>
      </c>
      <c r="N2293" s="2">
        <v>41.32</v>
      </c>
      <c r="O2293" s="9">
        <v>0</v>
      </c>
      <c r="P2293" s="2">
        <v>15.09</v>
      </c>
      <c r="Q2293" s="2">
        <f t="shared" si="140"/>
        <v>206.6</v>
      </c>
      <c r="R2293" s="2">
        <f t="shared" si="141"/>
        <v>75.45</v>
      </c>
      <c r="S2293" s="2">
        <f t="shared" si="142"/>
        <v>131.14999999999998</v>
      </c>
      <c r="T2293" s="6">
        <f t="shared" si="143"/>
        <v>0.63480154888673757</v>
      </c>
    </row>
    <row r="2294" spans="1:20" ht="15.6" x14ac:dyDescent="0.3">
      <c r="A2294" s="3" t="s">
        <v>2363</v>
      </c>
      <c r="B2294" s="4">
        <v>46189</v>
      </c>
      <c r="C2294" s="5">
        <f>YEAR(SalesData[[#This Row],[Order Date]])</f>
        <v>2026</v>
      </c>
      <c r="D2294" s="6" t="str">
        <f>"Q"&amp;ROUNDUP(MONTH(SalesData[[#This Row],[Order Date]])/3,0)</f>
        <v>Q2</v>
      </c>
      <c r="E2294" s="7">
        <f>MONTH(SalesData[[#This Row],[Order Date]])</f>
        <v>6</v>
      </c>
      <c r="F2294" s="6" t="str">
        <f>TEXT(SalesData[[#This Row],[Order Date]],"mmm")</f>
        <v>Jun</v>
      </c>
      <c r="G2294" s="8" t="s">
        <v>28</v>
      </c>
      <c r="H2294" s="8" t="s">
        <v>86</v>
      </c>
      <c r="I2294" s="8" t="s">
        <v>45</v>
      </c>
      <c r="J2294" s="8" t="s">
        <v>36</v>
      </c>
      <c r="K2294" s="8" t="s">
        <v>32</v>
      </c>
      <c r="L2294" s="8" t="s">
        <v>37</v>
      </c>
      <c r="M2294" s="7">
        <v>5</v>
      </c>
      <c r="N2294" s="2">
        <v>130.94999999999999</v>
      </c>
      <c r="O2294" s="9">
        <v>0.15</v>
      </c>
      <c r="P2294" s="2">
        <v>68.47</v>
      </c>
      <c r="Q2294" s="2">
        <f t="shared" si="140"/>
        <v>556.53750000000002</v>
      </c>
      <c r="R2294" s="2">
        <f t="shared" si="141"/>
        <v>342.35</v>
      </c>
      <c r="S2294" s="2">
        <f t="shared" si="142"/>
        <v>214.1875</v>
      </c>
      <c r="T2294" s="6">
        <f t="shared" si="143"/>
        <v>0.38485726478449339</v>
      </c>
    </row>
    <row r="2295" spans="1:20" ht="15.6" x14ac:dyDescent="0.3">
      <c r="A2295" s="3" t="s">
        <v>2364</v>
      </c>
      <c r="B2295" s="4">
        <v>46135</v>
      </c>
      <c r="C2295" s="5">
        <f>YEAR(SalesData[[#This Row],[Order Date]])</f>
        <v>2026</v>
      </c>
      <c r="D2295" s="6" t="str">
        <f>"Q"&amp;ROUNDUP(MONTH(SalesData[[#This Row],[Order Date]])/3,0)</f>
        <v>Q2</v>
      </c>
      <c r="E2295" s="7">
        <f>MONTH(SalesData[[#This Row],[Order Date]])</f>
        <v>4</v>
      </c>
      <c r="F2295" s="6" t="str">
        <f>TEXT(SalesData[[#This Row],[Order Date]],"mmm")</f>
        <v>Apr</v>
      </c>
      <c r="G2295" s="8" t="s">
        <v>54</v>
      </c>
      <c r="H2295" s="8" t="s">
        <v>55</v>
      </c>
      <c r="I2295" s="8" t="s">
        <v>23</v>
      </c>
      <c r="J2295" s="8" t="s">
        <v>31</v>
      </c>
      <c r="K2295" s="8" t="s">
        <v>39</v>
      </c>
      <c r="L2295" s="8" t="s">
        <v>67</v>
      </c>
      <c r="M2295" s="7">
        <v>2</v>
      </c>
      <c r="N2295" s="2">
        <v>120.49</v>
      </c>
      <c r="O2295" s="9">
        <v>0.1</v>
      </c>
      <c r="P2295" s="2">
        <v>62.23</v>
      </c>
      <c r="Q2295" s="2">
        <f t="shared" si="140"/>
        <v>216.88200000000001</v>
      </c>
      <c r="R2295" s="2">
        <f t="shared" si="141"/>
        <v>124.46</v>
      </c>
      <c r="S2295" s="2">
        <f t="shared" si="142"/>
        <v>92.422000000000011</v>
      </c>
      <c r="T2295" s="6">
        <f t="shared" si="143"/>
        <v>0.42613955976060719</v>
      </c>
    </row>
    <row r="2296" spans="1:20" ht="15.6" x14ac:dyDescent="0.3">
      <c r="A2296" s="3" t="s">
        <v>2365</v>
      </c>
      <c r="B2296" s="4">
        <v>46196</v>
      </c>
      <c r="C2296" s="5">
        <f>YEAR(SalesData[[#This Row],[Order Date]])</f>
        <v>2026</v>
      </c>
      <c r="D2296" s="6" t="str">
        <f>"Q"&amp;ROUNDUP(MONTH(SalesData[[#This Row],[Order Date]])/3,0)</f>
        <v>Q2</v>
      </c>
      <c r="E2296" s="7">
        <f>MONTH(SalesData[[#This Row],[Order Date]])</f>
        <v>6</v>
      </c>
      <c r="F2296" s="6" t="str">
        <f>TEXT(SalesData[[#This Row],[Order Date]],"mmm")</f>
        <v>Jun</v>
      </c>
      <c r="G2296" s="8" t="s">
        <v>61</v>
      </c>
      <c r="H2296" s="8" t="s">
        <v>108</v>
      </c>
      <c r="I2296" s="8" t="s">
        <v>30</v>
      </c>
      <c r="J2296" s="8" t="s">
        <v>31</v>
      </c>
      <c r="K2296" s="8" t="s">
        <v>32</v>
      </c>
      <c r="L2296" s="8" t="s">
        <v>33</v>
      </c>
      <c r="M2296" s="7">
        <v>1</v>
      </c>
      <c r="N2296" s="2">
        <v>36.700000000000003</v>
      </c>
      <c r="O2296" s="9">
        <v>0.15</v>
      </c>
      <c r="P2296" s="2">
        <v>13.59</v>
      </c>
      <c r="Q2296" s="2">
        <f t="shared" si="140"/>
        <v>31.195</v>
      </c>
      <c r="R2296" s="2">
        <f t="shared" si="141"/>
        <v>13.59</v>
      </c>
      <c r="S2296" s="2">
        <f t="shared" si="142"/>
        <v>17.605</v>
      </c>
      <c r="T2296" s="6">
        <f t="shared" si="143"/>
        <v>0.56435326174066358</v>
      </c>
    </row>
    <row r="2297" spans="1:20" ht="15.6" x14ac:dyDescent="0.3">
      <c r="A2297" s="3" t="s">
        <v>2366</v>
      </c>
      <c r="B2297" s="4">
        <v>46299</v>
      </c>
      <c r="C2297" s="5">
        <f>YEAR(SalesData[[#This Row],[Order Date]])</f>
        <v>2026</v>
      </c>
      <c r="D2297" s="6" t="str">
        <f>"Q"&amp;ROUNDUP(MONTH(SalesData[[#This Row],[Order Date]])/3,0)</f>
        <v>Q4</v>
      </c>
      <c r="E2297" s="7">
        <f>MONTH(SalesData[[#This Row],[Order Date]])</f>
        <v>10</v>
      </c>
      <c r="F2297" s="6" t="str">
        <f>TEXT(SalesData[[#This Row],[Order Date]],"mmm")</f>
        <v>Oct</v>
      </c>
      <c r="G2297" s="8" t="s">
        <v>61</v>
      </c>
      <c r="H2297" s="8" t="s">
        <v>105</v>
      </c>
      <c r="I2297" s="8" t="s">
        <v>30</v>
      </c>
      <c r="J2297" s="8" t="s">
        <v>31</v>
      </c>
      <c r="K2297" s="8" t="s">
        <v>98</v>
      </c>
      <c r="L2297" s="8" t="s">
        <v>122</v>
      </c>
      <c r="M2297" s="7">
        <v>1</v>
      </c>
      <c r="N2297" s="2">
        <v>36.590000000000003</v>
      </c>
      <c r="O2297" s="9">
        <v>0</v>
      </c>
      <c r="P2297" s="2">
        <v>13.62</v>
      </c>
      <c r="Q2297" s="2">
        <f t="shared" si="140"/>
        <v>36.590000000000003</v>
      </c>
      <c r="R2297" s="2">
        <f t="shared" si="141"/>
        <v>13.62</v>
      </c>
      <c r="S2297" s="2">
        <f t="shared" si="142"/>
        <v>22.970000000000006</v>
      </c>
      <c r="T2297" s="6">
        <f t="shared" si="143"/>
        <v>0.62776714949439749</v>
      </c>
    </row>
    <row r="2298" spans="1:20" ht="15.6" x14ac:dyDescent="0.3">
      <c r="A2298" s="3" t="s">
        <v>2367</v>
      </c>
      <c r="B2298" s="4">
        <v>46145</v>
      </c>
      <c r="C2298" s="5">
        <f>YEAR(SalesData[[#This Row],[Order Date]])</f>
        <v>2026</v>
      </c>
      <c r="D2298" s="6" t="str">
        <f>"Q"&amp;ROUNDUP(MONTH(SalesData[[#This Row],[Order Date]])/3,0)</f>
        <v>Q2</v>
      </c>
      <c r="E2298" s="7">
        <f>MONTH(SalesData[[#This Row],[Order Date]])</f>
        <v>5</v>
      </c>
      <c r="F2298" s="6" t="str">
        <f>TEXT(SalesData[[#This Row],[Order Date]],"mmm")</f>
        <v>May</v>
      </c>
      <c r="G2298" s="8" t="s">
        <v>61</v>
      </c>
      <c r="H2298" s="8" t="s">
        <v>108</v>
      </c>
      <c r="I2298" s="8" t="s">
        <v>23</v>
      </c>
      <c r="J2298" s="8" t="s">
        <v>24</v>
      </c>
      <c r="K2298" s="8" t="s">
        <v>98</v>
      </c>
      <c r="L2298" s="8" t="s">
        <v>99</v>
      </c>
      <c r="M2298" s="7">
        <v>1</v>
      </c>
      <c r="N2298" s="2">
        <v>122.28</v>
      </c>
      <c r="O2298" s="9">
        <v>0</v>
      </c>
      <c r="P2298" s="2">
        <v>67.28</v>
      </c>
      <c r="Q2298" s="2">
        <f t="shared" si="140"/>
        <v>122.28</v>
      </c>
      <c r="R2298" s="2">
        <f t="shared" si="141"/>
        <v>67.28</v>
      </c>
      <c r="S2298" s="2">
        <f t="shared" si="142"/>
        <v>55</v>
      </c>
      <c r="T2298" s="6">
        <f t="shared" si="143"/>
        <v>0.44978737324174028</v>
      </c>
    </row>
    <row r="2299" spans="1:20" ht="15.6" x14ac:dyDescent="0.3">
      <c r="A2299" s="3" t="s">
        <v>2368</v>
      </c>
      <c r="B2299" s="4">
        <v>46179</v>
      </c>
      <c r="C2299" s="5">
        <f>YEAR(SalesData[[#This Row],[Order Date]])</f>
        <v>2026</v>
      </c>
      <c r="D2299" s="6" t="str">
        <f>"Q"&amp;ROUNDUP(MONTH(SalesData[[#This Row],[Order Date]])/3,0)</f>
        <v>Q2</v>
      </c>
      <c r="E2299" s="7">
        <f>MONTH(SalesData[[#This Row],[Order Date]])</f>
        <v>6</v>
      </c>
      <c r="F2299" s="6" t="str">
        <f>TEXT(SalesData[[#This Row],[Order Date]],"mmm")</f>
        <v>Jun</v>
      </c>
      <c r="G2299" s="8" t="s">
        <v>54</v>
      </c>
      <c r="H2299" s="8" t="s">
        <v>92</v>
      </c>
      <c r="I2299" s="8" t="s">
        <v>30</v>
      </c>
      <c r="J2299" s="8" t="s">
        <v>31</v>
      </c>
      <c r="K2299" s="8" t="s">
        <v>51</v>
      </c>
      <c r="L2299" s="8" t="s">
        <v>72</v>
      </c>
      <c r="M2299" s="7">
        <v>1</v>
      </c>
      <c r="N2299" s="2">
        <v>40.86</v>
      </c>
      <c r="O2299" s="9">
        <v>0.05</v>
      </c>
      <c r="P2299" s="2">
        <v>16.899999999999999</v>
      </c>
      <c r="Q2299" s="2">
        <f t="shared" si="140"/>
        <v>38.817</v>
      </c>
      <c r="R2299" s="2">
        <f t="shared" si="141"/>
        <v>16.899999999999999</v>
      </c>
      <c r="S2299" s="2">
        <f t="shared" si="142"/>
        <v>21.917000000000002</v>
      </c>
      <c r="T2299" s="6">
        <f t="shared" si="143"/>
        <v>0.564623747327202</v>
      </c>
    </row>
    <row r="2300" spans="1:20" ht="15.6" x14ac:dyDescent="0.3">
      <c r="A2300" s="3" t="s">
        <v>2369</v>
      </c>
      <c r="B2300" s="4">
        <v>46264</v>
      </c>
      <c r="C2300" s="5">
        <f>YEAR(SalesData[[#This Row],[Order Date]])</f>
        <v>2026</v>
      </c>
      <c r="D2300" s="6" t="str">
        <f>"Q"&amp;ROUNDUP(MONTH(SalesData[[#This Row],[Order Date]])/3,0)</f>
        <v>Q3</v>
      </c>
      <c r="E2300" s="7">
        <f>MONTH(SalesData[[#This Row],[Order Date]])</f>
        <v>8</v>
      </c>
      <c r="F2300" s="6" t="str">
        <f>TEXT(SalesData[[#This Row],[Order Date]],"mmm")</f>
        <v>Aug</v>
      </c>
      <c r="G2300" s="8" t="s">
        <v>21</v>
      </c>
      <c r="H2300" s="8" t="s">
        <v>89</v>
      </c>
      <c r="I2300" s="8" t="s">
        <v>48</v>
      </c>
      <c r="J2300" s="8" t="s">
        <v>31</v>
      </c>
      <c r="K2300" s="8" t="s">
        <v>98</v>
      </c>
      <c r="L2300" s="8" t="s">
        <v>131</v>
      </c>
      <c r="M2300" s="7">
        <v>1</v>
      </c>
      <c r="N2300" s="2">
        <v>40.92</v>
      </c>
      <c r="O2300" s="9">
        <v>0.1</v>
      </c>
      <c r="P2300" s="2">
        <v>14.94</v>
      </c>
      <c r="Q2300" s="2">
        <f t="shared" si="140"/>
        <v>36.828000000000003</v>
      </c>
      <c r="R2300" s="2">
        <f t="shared" si="141"/>
        <v>14.94</v>
      </c>
      <c r="S2300" s="2">
        <f t="shared" si="142"/>
        <v>21.888000000000005</v>
      </c>
      <c r="T2300" s="6">
        <f t="shared" si="143"/>
        <v>0.59433040078201382</v>
      </c>
    </row>
    <row r="2301" spans="1:20" ht="15.6" x14ac:dyDescent="0.3">
      <c r="A2301" s="3" t="s">
        <v>2370</v>
      </c>
      <c r="B2301" s="4">
        <v>46183</v>
      </c>
      <c r="C2301" s="5">
        <f>YEAR(SalesData[[#This Row],[Order Date]])</f>
        <v>2026</v>
      </c>
      <c r="D2301" s="6" t="str">
        <f>"Q"&amp;ROUNDUP(MONTH(SalesData[[#This Row],[Order Date]])/3,0)</f>
        <v>Q2</v>
      </c>
      <c r="E2301" s="7">
        <f>MONTH(SalesData[[#This Row],[Order Date]])</f>
        <v>6</v>
      </c>
      <c r="F2301" s="6" t="str">
        <f>TEXT(SalesData[[#This Row],[Order Date]],"mmm")</f>
        <v>Jun</v>
      </c>
      <c r="G2301" s="8" t="s">
        <v>21</v>
      </c>
      <c r="H2301" s="8" t="s">
        <v>44</v>
      </c>
      <c r="I2301" s="8" t="s">
        <v>30</v>
      </c>
      <c r="J2301" s="8" t="s">
        <v>24</v>
      </c>
      <c r="K2301" s="8" t="s">
        <v>25</v>
      </c>
      <c r="L2301" s="8" t="s">
        <v>70</v>
      </c>
      <c r="M2301" s="7">
        <v>3</v>
      </c>
      <c r="N2301" s="2">
        <v>146.55000000000001</v>
      </c>
      <c r="O2301" s="9">
        <v>0.1</v>
      </c>
      <c r="P2301" s="2">
        <v>79.59</v>
      </c>
      <c r="Q2301" s="2">
        <f t="shared" si="140"/>
        <v>395.68500000000006</v>
      </c>
      <c r="R2301" s="2">
        <f t="shared" si="141"/>
        <v>238.77</v>
      </c>
      <c r="S2301" s="2">
        <f t="shared" si="142"/>
        <v>156.91500000000005</v>
      </c>
      <c r="T2301" s="6">
        <f t="shared" si="143"/>
        <v>0.39656544978960545</v>
      </c>
    </row>
    <row r="2302" spans="1:20" ht="15.6" x14ac:dyDescent="0.3">
      <c r="A2302" s="3" t="s">
        <v>2371</v>
      </c>
      <c r="B2302" s="4">
        <v>46085</v>
      </c>
      <c r="C2302" s="5">
        <f>YEAR(SalesData[[#This Row],[Order Date]])</f>
        <v>2026</v>
      </c>
      <c r="D2302" s="6" t="str">
        <f>"Q"&amp;ROUNDUP(MONTH(SalesData[[#This Row],[Order Date]])/3,0)</f>
        <v>Q1</v>
      </c>
      <c r="E2302" s="7">
        <f>MONTH(SalesData[[#This Row],[Order Date]])</f>
        <v>3</v>
      </c>
      <c r="F2302" s="6" t="str">
        <f>TEXT(SalesData[[#This Row],[Order Date]],"mmm")</f>
        <v>Mar</v>
      </c>
      <c r="G2302" s="8" t="s">
        <v>61</v>
      </c>
      <c r="H2302" s="8" t="s">
        <v>76</v>
      </c>
      <c r="I2302" s="8" t="s">
        <v>45</v>
      </c>
      <c r="J2302" s="8" t="s">
        <v>36</v>
      </c>
      <c r="K2302" s="8" t="s">
        <v>51</v>
      </c>
      <c r="L2302" s="8" t="s">
        <v>95</v>
      </c>
      <c r="M2302" s="7">
        <v>5</v>
      </c>
      <c r="N2302" s="2">
        <v>82.44</v>
      </c>
      <c r="O2302" s="9">
        <v>0.1</v>
      </c>
      <c r="P2302" s="2">
        <v>41.57</v>
      </c>
      <c r="Q2302" s="2">
        <f t="shared" si="140"/>
        <v>370.98</v>
      </c>
      <c r="R2302" s="2">
        <f t="shared" si="141"/>
        <v>207.85</v>
      </c>
      <c r="S2302" s="2">
        <f t="shared" si="142"/>
        <v>163.13000000000002</v>
      </c>
      <c r="T2302" s="6">
        <f t="shared" si="143"/>
        <v>0.43972720901396306</v>
      </c>
    </row>
    <row r="2303" spans="1:20" ht="15.6" x14ac:dyDescent="0.3">
      <c r="A2303" s="3" t="s">
        <v>2372</v>
      </c>
      <c r="B2303" s="4">
        <v>46189</v>
      </c>
      <c r="C2303" s="5">
        <f>YEAR(SalesData[[#This Row],[Order Date]])</f>
        <v>2026</v>
      </c>
      <c r="D2303" s="6" t="str">
        <f>"Q"&amp;ROUNDUP(MONTH(SalesData[[#This Row],[Order Date]])/3,0)</f>
        <v>Q2</v>
      </c>
      <c r="E2303" s="7">
        <f>MONTH(SalesData[[#This Row],[Order Date]])</f>
        <v>6</v>
      </c>
      <c r="F2303" s="6" t="str">
        <f>TEXT(SalesData[[#This Row],[Order Date]],"mmm")</f>
        <v>Jun</v>
      </c>
      <c r="G2303" s="8" t="s">
        <v>61</v>
      </c>
      <c r="H2303" s="8" t="s">
        <v>108</v>
      </c>
      <c r="I2303" s="8" t="s">
        <v>45</v>
      </c>
      <c r="J2303" s="8" t="s">
        <v>36</v>
      </c>
      <c r="K2303" s="8" t="s">
        <v>25</v>
      </c>
      <c r="L2303" s="8" t="s">
        <v>26</v>
      </c>
      <c r="M2303" s="7">
        <v>4</v>
      </c>
      <c r="N2303" s="2">
        <v>150.43</v>
      </c>
      <c r="O2303" s="9">
        <v>0.1</v>
      </c>
      <c r="P2303" s="2">
        <v>77.650000000000006</v>
      </c>
      <c r="Q2303" s="2">
        <f t="shared" si="140"/>
        <v>541.548</v>
      </c>
      <c r="R2303" s="2">
        <f t="shared" si="141"/>
        <v>310.60000000000002</v>
      </c>
      <c r="S2303" s="2">
        <f t="shared" si="142"/>
        <v>230.94799999999998</v>
      </c>
      <c r="T2303" s="6">
        <f t="shared" si="143"/>
        <v>0.42645896577957998</v>
      </c>
    </row>
    <row r="2304" spans="1:20" ht="15.6" x14ac:dyDescent="0.3">
      <c r="A2304" s="3" t="s">
        <v>2373</v>
      </c>
      <c r="B2304" s="4">
        <v>46092</v>
      </c>
      <c r="C2304" s="5">
        <f>YEAR(SalesData[[#This Row],[Order Date]])</f>
        <v>2026</v>
      </c>
      <c r="D2304" s="6" t="str">
        <f>"Q"&amp;ROUNDUP(MONTH(SalesData[[#This Row],[Order Date]])/3,0)</f>
        <v>Q1</v>
      </c>
      <c r="E2304" s="7">
        <f>MONTH(SalesData[[#This Row],[Order Date]])</f>
        <v>3</v>
      </c>
      <c r="F2304" s="6" t="str">
        <f>TEXT(SalesData[[#This Row],[Order Date]],"mmm")</f>
        <v>Mar</v>
      </c>
      <c r="G2304" s="8" t="s">
        <v>54</v>
      </c>
      <c r="H2304" s="8" t="s">
        <v>57</v>
      </c>
      <c r="I2304" s="8" t="s">
        <v>48</v>
      </c>
      <c r="J2304" s="8" t="s">
        <v>24</v>
      </c>
      <c r="K2304" s="8" t="s">
        <v>25</v>
      </c>
      <c r="L2304" s="8" t="s">
        <v>74</v>
      </c>
      <c r="M2304" s="7">
        <v>3</v>
      </c>
      <c r="N2304" s="2">
        <v>90.31</v>
      </c>
      <c r="O2304" s="9">
        <v>0</v>
      </c>
      <c r="P2304" s="2">
        <v>44.58</v>
      </c>
      <c r="Q2304" s="2">
        <f t="shared" si="140"/>
        <v>270.93</v>
      </c>
      <c r="R2304" s="2">
        <f t="shared" si="141"/>
        <v>133.74</v>
      </c>
      <c r="S2304" s="2">
        <f t="shared" si="142"/>
        <v>137.19</v>
      </c>
      <c r="T2304" s="6">
        <f t="shared" si="143"/>
        <v>0.50636695825489975</v>
      </c>
    </row>
    <row r="2305" spans="1:20" ht="15.6" x14ac:dyDescent="0.3">
      <c r="A2305" s="3" t="s">
        <v>2374</v>
      </c>
      <c r="B2305" s="4">
        <v>46322</v>
      </c>
      <c r="C2305" s="5">
        <f>YEAR(SalesData[[#This Row],[Order Date]])</f>
        <v>2026</v>
      </c>
      <c r="D2305" s="6" t="str">
        <f>"Q"&amp;ROUNDUP(MONTH(SalesData[[#This Row],[Order Date]])/3,0)</f>
        <v>Q4</v>
      </c>
      <c r="E2305" s="7">
        <f>MONTH(SalesData[[#This Row],[Order Date]])</f>
        <v>10</v>
      </c>
      <c r="F2305" s="6" t="str">
        <f>TEXT(SalesData[[#This Row],[Order Date]],"mmm")</f>
        <v>Oct</v>
      </c>
      <c r="G2305" s="8" t="s">
        <v>21</v>
      </c>
      <c r="H2305" s="8" t="s">
        <v>22</v>
      </c>
      <c r="I2305" s="8" t="s">
        <v>30</v>
      </c>
      <c r="J2305" s="8" t="s">
        <v>31</v>
      </c>
      <c r="K2305" s="8" t="s">
        <v>39</v>
      </c>
      <c r="L2305" s="8" t="s">
        <v>40</v>
      </c>
      <c r="M2305" s="7">
        <v>3</v>
      </c>
      <c r="N2305" s="2">
        <v>194.09</v>
      </c>
      <c r="O2305" s="9">
        <v>0.1</v>
      </c>
      <c r="P2305" s="2">
        <v>105.84</v>
      </c>
      <c r="Q2305" s="2">
        <f t="shared" si="140"/>
        <v>524.04300000000001</v>
      </c>
      <c r="R2305" s="2">
        <f t="shared" si="141"/>
        <v>317.52</v>
      </c>
      <c r="S2305" s="2">
        <f t="shared" si="142"/>
        <v>206.52300000000002</v>
      </c>
      <c r="T2305" s="6">
        <f t="shared" si="143"/>
        <v>0.39409552269565667</v>
      </c>
    </row>
    <row r="2306" spans="1:20" ht="15.6" x14ac:dyDescent="0.3">
      <c r="A2306" s="3" t="s">
        <v>2375</v>
      </c>
      <c r="B2306" s="4">
        <v>46236</v>
      </c>
      <c r="C2306" s="5">
        <f>YEAR(SalesData[[#This Row],[Order Date]])</f>
        <v>2026</v>
      </c>
      <c r="D2306" s="6" t="str">
        <f>"Q"&amp;ROUNDUP(MONTH(SalesData[[#This Row],[Order Date]])/3,0)</f>
        <v>Q3</v>
      </c>
      <c r="E2306" s="7">
        <f>MONTH(SalesData[[#This Row],[Order Date]])</f>
        <v>8</v>
      </c>
      <c r="F2306" s="6" t="str">
        <f>TEXT(SalesData[[#This Row],[Order Date]],"mmm")</f>
        <v>Aug</v>
      </c>
      <c r="G2306" s="8" t="s">
        <v>21</v>
      </c>
      <c r="H2306" s="8" t="s">
        <v>89</v>
      </c>
      <c r="I2306" s="8" t="s">
        <v>30</v>
      </c>
      <c r="J2306" s="8" t="s">
        <v>31</v>
      </c>
      <c r="K2306" s="8" t="s">
        <v>51</v>
      </c>
      <c r="L2306" s="8" t="s">
        <v>95</v>
      </c>
      <c r="M2306" s="7">
        <v>2</v>
      </c>
      <c r="N2306" s="2">
        <v>81.38</v>
      </c>
      <c r="O2306" s="9">
        <v>0</v>
      </c>
      <c r="P2306" s="2">
        <v>42.19</v>
      </c>
      <c r="Q2306" s="2">
        <f t="shared" si="140"/>
        <v>162.76</v>
      </c>
      <c r="R2306" s="2">
        <f t="shared" si="141"/>
        <v>84.38</v>
      </c>
      <c r="S2306" s="2">
        <f t="shared" si="142"/>
        <v>78.38</v>
      </c>
      <c r="T2306" s="6">
        <f t="shared" si="143"/>
        <v>0.4815679528139592</v>
      </c>
    </row>
    <row r="2307" spans="1:20" ht="15.6" x14ac:dyDescent="0.3">
      <c r="A2307" s="3" t="s">
        <v>2376</v>
      </c>
      <c r="B2307" s="4">
        <v>46285</v>
      </c>
      <c r="C2307" s="5">
        <f>YEAR(SalesData[[#This Row],[Order Date]])</f>
        <v>2026</v>
      </c>
      <c r="D2307" s="6" t="str">
        <f>"Q"&amp;ROUNDUP(MONTH(SalesData[[#This Row],[Order Date]])/3,0)</f>
        <v>Q3</v>
      </c>
      <c r="E2307" s="7">
        <f>MONTH(SalesData[[#This Row],[Order Date]])</f>
        <v>9</v>
      </c>
      <c r="F2307" s="6" t="str">
        <f>TEXT(SalesData[[#This Row],[Order Date]],"mmm")</f>
        <v>Sep</v>
      </c>
      <c r="G2307" s="8" t="s">
        <v>54</v>
      </c>
      <c r="H2307" s="8" t="s">
        <v>55</v>
      </c>
      <c r="I2307" s="8" t="s">
        <v>30</v>
      </c>
      <c r="J2307" s="8" t="s">
        <v>36</v>
      </c>
      <c r="K2307" s="8" t="s">
        <v>98</v>
      </c>
      <c r="L2307" s="8" t="s">
        <v>103</v>
      </c>
      <c r="M2307" s="7">
        <v>1</v>
      </c>
      <c r="N2307" s="2">
        <v>51.83</v>
      </c>
      <c r="O2307" s="9">
        <v>0</v>
      </c>
      <c r="P2307" s="2">
        <v>21.9</v>
      </c>
      <c r="Q2307" s="2">
        <f t="shared" si="140"/>
        <v>51.83</v>
      </c>
      <c r="R2307" s="2">
        <f t="shared" si="141"/>
        <v>21.9</v>
      </c>
      <c r="S2307" s="2">
        <f t="shared" si="142"/>
        <v>29.93</v>
      </c>
      <c r="T2307" s="6">
        <f t="shared" si="143"/>
        <v>0.57746478873239437</v>
      </c>
    </row>
    <row r="2308" spans="1:20" ht="15.6" x14ac:dyDescent="0.3">
      <c r="A2308" s="3" t="s">
        <v>2377</v>
      </c>
      <c r="B2308" s="4">
        <v>46261</v>
      </c>
      <c r="C2308" s="5">
        <f>YEAR(SalesData[[#This Row],[Order Date]])</f>
        <v>2026</v>
      </c>
      <c r="D2308" s="6" t="str">
        <f>"Q"&amp;ROUNDUP(MONTH(SalesData[[#This Row],[Order Date]])/3,0)</f>
        <v>Q3</v>
      </c>
      <c r="E2308" s="7">
        <f>MONTH(SalesData[[#This Row],[Order Date]])</f>
        <v>8</v>
      </c>
      <c r="F2308" s="6" t="str">
        <f>TEXT(SalesData[[#This Row],[Order Date]],"mmm")</f>
        <v>Aug</v>
      </c>
      <c r="G2308" s="8" t="s">
        <v>54</v>
      </c>
      <c r="H2308" s="8" t="s">
        <v>57</v>
      </c>
      <c r="I2308" s="8" t="s">
        <v>48</v>
      </c>
      <c r="J2308" s="8" t="s">
        <v>24</v>
      </c>
      <c r="K2308" s="8" t="s">
        <v>32</v>
      </c>
      <c r="L2308" s="8" t="s">
        <v>33</v>
      </c>
      <c r="M2308" s="7">
        <v>2</v>
      </c>
      <c r="N2308" s="2">
        <v>37</v>
      </c>
      <c r="O2308" s="9">
        <v>0</v>
      </c>
      <c r="P2308" s="2">
        <v>13.83</v>
      </c>
      <c r="Q2308" s="2">
        <f t="shared" ref="Q2308:Q2371" si="144">M2308*N2308*(1-O2308)</f>
        <v>74</v>
      </c>
      <c r="R2308" s="2">
        <f t="shared" ref="R2308:R2371" si="145">M2308*P2308</f>
        <v>27.66</v>
      </c>
      <c r="S2308" s="2">
        <f t="shared" ref="S2308:S2371" si="146">Q2308-R2308</f>
        <v>46.34</v>
      </c>
      <c r="T2308" s="6">
        <f t="shared" ref="T2308:T2371" si="147">IFERROR(S2308/Q2308,0)</f>
        <v>0.62621621621621626</v>
      </c>
    </row>
    <row r="2309" spans="1:20" ht="15.6" x14ac:dyDescent="0.3">
      <c r="A2309" s="3" t="s">
        <v>2378</v>
      </c>
      <c r="B2309" s="4">
        <v>46371</v>
      </c>
      <c r="C2309" s="5">
        <f>YEAR(SalesData[[#This Row],[Order Date]])</f>
        <v>2026</v>
      </c>
      <c r="D2309" s="6" t="str">
        <f>"Q"&amp;ROUNDUP(MONTH(SalesData[[#This Row],[Order Date]])/3,0)</f>
        <v>Q4</v>
      </c>
      <c r="E2309" s="7">
        <f>MONTH(SalesData[[#This Row],[Order Date]])</f>
        <v>12</v>
      </c>
      <c r="F2309" s="6" t="str">
        <f>TEXT(SalesData[[#This Row],[Order Date]],"mmm")</f>
        <v>Dec</v>
      </c>
      <c r="G2309" s="8" t="s">
        <v>54</v>
      </c>
      <c r="H2309" s="8" t="s">
        <v>112</v>
      </c>
      <c r="I2309" s="8" t="s">
        <v>45</v>
      </c>
      <c r="J2309" s="8" t="s">
        <v>36</v>
      </c>
      <c r="K2309" s="8" t="s">
        <v>25</v>
      </c>
      <c r="L2309" s="8" t="s">
        <v>74</v>
      </c>
      <c r="M2309" s="7">
        <v>4</v>
      </c>
      <c r="N2309" s="2">
        <v>94.3</v>
      </c>
      <c r="O2309" s="9">
        <v>0.1</v>
      </c>
      <c r="P2309" s="2">
        <v>44.36</v>
      </c>
      <c r="Q2309" s="2">
        <f t="shared" si="144"/>
        <v>339.48</v>
      </c>
      <c r="R2309" s="2">
        <f t="shared" si="145"/>
        <v>177.44</v>
      </c>
      <c r="S2309" s="2">
        <f t="shared" si="146"/>
        <v>162.04000000000002</v>
      </c>
      <c r="T2309" s="6">
        <f t="shared" si="147"/>
        <v>0.47731825144338402</v>
      </c>
    </row>
    <row r="2310" spans="1:20" ht="15.6" x14ac:dyDescent="0.3">
      <c r="A2310" s="3" t="s">
        <v>2379</v>
      </c>
      <c r="B2310" s="4">
        <v>46232</v>
      </c>
      <c r="C2310" s="5">
        <f>YEAR(SalesData[[#This Row],[Order Date]])</f>
        <v>2026</v>
      </c>
      <c r="D2310" s="6" t="str">
        <f>"Q"&amp;ROUNDUP(MONTH(SalesData[[#This Row],[Order Date]])/3,0)</f>
        <v>Q3</v>
      </c>
      <c r="E2310" s="7">
        <f>MONTH(SalesData[[#This Row],[Order Date]])</f>
        <v>7</v>
      </c>
      <c r="F2310" s="6" t="str">
        <f>TEXT(SalesData[[#This Row],[Order Date]],"mmm")</f>
        <v>Jul</v>
      </c>
      <c r="G2310" s="8" t="s">
        <v>61</v>
      </c>
      <c r="H2310" s="8" t="s">
        <v>62</v>
      </c>
      <c r="I2310" s="8" t="s">
        <v>30</v>
      </c>
      <c r="J2310" s="8" t="s">
        <v>31</v>
      </c>
      <c r="K2310" s="8" t="s">
        <v>25</v>
      </c>
      <c r="L2310" s="8" t="s">
        <v>26</v>
      </c>
      <c r="M2310" s="7">
        <v>2</v>
      </c>
      <c r="N2310" s="2">
        <v>151.72999999999999</v>
      </c>
      <c r="O2310" s="9">
        <v>0</v>
      </c>
      <c r="P2310" s="2">
        <v>81.209999999999994</v>
      </c>
      <c r="Q2310" s="2">
        <f t="shared" si="144"/>
        <v>303.45999999999998</v>
      </c>
      <c r="R2310" s="2">
        <f t="shared" si="145"/>
        <v>162.41999999999999</v>
      </c>
      <c r="S2310" s="2">
        <f t="shared" si="146"/>
        <v>141.04</v>
      </c>
      <c r="T2310" s="6">
        <f t="shared" si="147"/>
        <v>0.46477295195412904</v>
      </c>
    </row>
    <row r="2311" spans="1:20" ht="15.6" x14ac:dyDescent="0.3">
      <c r="A2311" s="3" t="s">
        <v>2380</v>
      </c>
      <c r="B2311" s="4">
        <v>46339</v>
      </c>
      <c r="C2311" s="5">
        <f>YEAR(SalesData[[#This Row],[Order Date]])</f>
        <v>2026</v>
      </c>
      <c r="D2311" s="6" t="str">
        <f>"Q"&amp;ROUNDUP(MONTH(SalesData[[#This Row],[Order Date]])/3,0)</f>
        <v>Q4</v>
      </c>
      <c r="E2311" s="7">
        <f>MONTH(SalesData[[#This Row],[Order Date]])</f>
        <v>11</v>
      </c>
      <c r="F2311" s="6" t="str">
        <f>TEXT(SalesData[[#This Row],[Order Date]],"mmm")</f>
        <v>Nov</v>
      </c>
      <c r="G2311" s="8" t="s">
        <v>54</v>
      </c>
      <c r="H2311" s="8" t="s">
        <v>112</v>
      </c>
      <c r="I2311" s="8" t="s">
        <v>30</v>
      </c>
      <c r="J2311" s="8" t="s">
        <v>36</v>
      </c>
      <c r="K2311" s="8" t="s">
        <v>32</v>
      </c>
      <c r="L2311" s="8" t="s">
        <v>46</v>
      </c>
      <c r="M2311" s="7">
        <v>4</v>
      </c>
      <c r="N2311" s="2">
        <v>161.97</v>
      </c>
      <c r="O2311" s="9">
        <v>0.05</v>
      </c>
      <c r="P2311" s="2">
        <v>87.2</v>
      </c>
      <c r="Q2311" s="2">
        <f t="shared" si="144"/>
        <v>615.48599999999999</v>
      </c>
      <c r="R2311" s="2">
        <f t="shared" si="145"/>
        <v>348.8</v>
      </c>
      <c r="S2311" s="2">
        <f t="shared" si="146"/>
        <v>266.68599999999998</v>
      </c>
      <c r="T2311" s="6">
        <f t="shared" si="147"/>
        <v>0.4332933649181297</v>
      </c>
    </row>
    <row r="2312" spans="1:20" ht="15.6" x14ac:dyDescent="0.3">
      <c r="A2312" s="3" t="s">
        <v>2381</v>
      </c>
      <c r="B2312" s="4">
        <v>46193</v>
      </c>
      <c r="C2312" s="5">
        <f>YEAR(SalesData[[#This Row],[Order Date]])</f>
        <v>2026</v>
      </c>
      <c r="D2312" s="6" t="str">
        <f>"Q"&amp;ROUNDUP(MONTH(SalesData[[#This Row],[Order Date]])/3,0)</f>
        <v>Q2</v>
      </c>
      <c r="E2312" s="7">
        <f>MONTH(SalesData[[#This Row],[Order Date]])</f>
        <v>6</v>
      </c>
      <c r="F2312" s="6" t="str">
        <f>TEXT(SalesData[[#This Row],[Order Date]],"mmm")</f>
        <v>Jun</v>
      </c>
      <c r="G2312" s="8" t="s">
        <v>21</v>
      </c>
      <c r="H2312" s="8" t="s">
        <v>44</v>
      </c>
      <c r="I2312" s="8" t="s">
        <v>30</v>
      </c>
      <c r="J2312" s="8" t="s">
        <v>24</v>
      </c>
      <c r="K2312" s="8" t="s">
        <v>39</v>
      </c>
      <c r="L2312" s="8" t="s">
        <v>106</v>
      </c>
      <c r="M2312" s="7">
        <v>2</v>
      </c>
      <c r="N2312" s="2">
        <v>80.95</v>
      </c>
      <c r="O2312" s="9">
        <v>0.1</v>
      </c>
      <c r="P2312" s="2">
        <v>39.44</v>
      </c>
      <c r="Q2312" s="2">
        <f t="shared" si="144"/>
        <v>145.71</v>
      </c>
      <c r="R2312" s="2">
        <f t="shared" si="145"/>
        <v>78.88</v>
      </c>
      <c r="S2312" s="2">
        <f t="shared" si="146"/>
        <v>66.830000000000013</v>
      </c>
      <c r="T2312" s="6">
        <f t="shared" si="147"/>
        <v>0.45865074462974409</v>
      </c>
    </row>
    <row r="2313" spans="1:20" ht="15.6" x14ac:dyDescent="0.3">
      <c r="A2313" s="3" t="s">
        <v>2382</v>
      </c>
      <c r="B2313" s="4">
        <v>46138</v>
      </c>
      <c r="C2313" s="5">
        <f>YEAR(SalesData[[#This Row],[Order Date]])</f>
        <v>2026</v>
      </c>
      <c r="D2313" s="6" t="str">
        <f>"Q"&amp;ROUNDUP(MONTH(SalesData[[#This Row],[Order Date]])/3,0)</f>
        <v>Q2</v>
      </c>
      <c r="E2313" s="7">
        <f>MONTH(SalesData[[#This Row],[Order Date]])</f>
        <v>4</v>
      </c>
      <c r="F2313" s="6" t="str">
        <f>TEXT(SalesData[[#This Row],[Order Date]],"mmm")</f>
        <v>Apr</v>
      </c>
      <c r="G2313" s="8" t="s">
        <v>21</v>
      </c>
      <c r="H2313" s="8" t="s">
        <v>22</v>
      </c>
      <c r="I2313" s="8" t="s">
        <v>45</v>
      </c>
      <c r="J2313" s="8" t="s">
        <v>36</v>
      </c>
      <c r="K2313" s="8" t="s">
        <v>32</v>
      </c>
      <c r="L2313" s="8" t="s">
        <v>65</v>
      </c>
      <c r="M2313" s="7">
        <v>3</v>
      </c>
      <c r="N2313" s="2">
        <v>46.2</v>
      </c>
      <c r="O2313" s="9">
        <v>0.1</v>
      </c>
      <c r="P2313" s="2">
        <v>18.149999999999999</v>
      </c>
      <c r="Q2313" s="2">
        <f t="shared" si="144"/>
        <v>124.74000000000002</v>
      </c>
      <c r="R2313" s="2">
        <f t="shared" si="145"/>
        <v>54.449999999999996</v>
      </c>
      <c r="S2313" s="2">
        <f t="shared" si="146"/>
        <v>70.29000000000002</v>
      </c>
      <c r="T2313" s="6">
        <f t="shared" si="147"/>
        <v>0.5634920634920636</v>
      </c>
    </row>
    <row r="2314" spans="1:20" ht="15.6" x14ac:dyDescent="0.3">
      <c r="A2314" s="3" t="s">
        <v>2383</v>
      </c>
      <c r="B2314" s="4">
        <v>46215</v>
      </c>
      <c r="C2314" s="5">
        <f>YEAR(SalesData[[#This Row],[Order Date]])</f>
        <v>2026</v>
      </c>
      <c r="D2314" s="6" t="str">
        <f>"Q"&amp;ROUNDUP(MONTH(SalesData[[#This Row],[Order Date]])/3,0)</f>
        <v>Q3</v>
      </c>
      <c r="E2314" s="7">
        <f>MONTH(SalesData[[#This Row],[Order Date]])</f>
        <v>7</v>
      </c>
      <c r="F2314" s="6" t="str">
        <f>TEXT(SalesData[[#This Row],[Order Date]],"mmm")</f>
        <v>Jul</v>
      </c>
      <c r="G2314" s="8" t="s">
        <v>61</v>
      </c>
      <c r="H2314" s="8" t="s">
        <v>105</v>
      </c>
      <c r="I2314" s="8" t="s">
        <v>23</v>
      </c>
      <c r="J2314" s="8" t="s">
        <v>31</v>
      </c>
      <c r="K2314" s="8" t="s">
        <v>98</v>
      </c>
      <c r="L2314" s="8" t="s">
        <v>99</v>
      </c>
      <c r="M2314" s="7">
        <v>2</v>
      </c>
      <c r="N2314" s="2">
        <v>123.58</v>
      </c>
      <c r="O2314" s="9">
        <v>0.1</v>
      </c>
      <c r="P2314" s="2">
        <v>68.739999999999995</v>
      </c>
      <c r="Q2314" s="2">
        <f t="shared" si="144"/>
        <v>222.44399999999999</v>
      </c>
      <c r="R2314" s="2">
        <f t="shared" si="145"/>
        <v>137.47999999999999</v>
      </c>
      <c r="S2314" s="2">
        <f t="shared" si="146"/>
        <v>84.963999999999999</v>
      </c>
      <c r="T2314" s="6">
        <f t="shared" si="147"/>
        <v>0.3819568071065077</v>
      </c>
    </row>
    <row r="2315" spans="1:20" ht="15.6" x14ac:dyDescent="0.3">
      <c r="A2315" s="3" t="s">
        <v>2384</v>
      </c>
      <c r="B2315" s="4">
        <v>46101</v>
      </c>
      <c r="C2315" s="5">
        <f>YEAR(SalesData[[#This Row],[Order Date]])</f>
        <v>2026</v>
      </c>
      <c r="D2315" s="6" t="str">
        <f>"Q"&amp;ROUNDUP(MONTH(SalesData[[#This Row],[Order Date]])/3,0)</f>
        <v>Q1</v>
      </c>
      <c r="E2315" s="7">
        <f>MONTH(SalesData[[#This Row],[Order Date]])</f>
        <v>3</v>
      </c>
      <c r="F2315" s="6" t="str">
        <f>TEXT(SalesData[[#This Row],[Order Date]],"mmm")</f>
        <v>Mar</v>
      </c>
      <c r="G2315" s="8" t="s">
        <v>54</v>
      </c>
      <c r="H2315" s="8" t="s">
        <v>57</v>
      </c>
      <c r="I2315" s="8" t="s">
        <v>48</v>
      </c>
      <c r="J2315" s="8" t="s">
        <v>24</v>
      </c>
      <c r="K2315" s="8" t="s">
        <v>98</v>
      </c>
      <c r="L2315" s="8" t="s">
        <v>131</v>
      </c>
      <c r="M2315" s="7">
        <v>2</v>
      </c>
      <c r="N2315" s="2">
        <v>40.659999999999997</v>
      </c>
      <c r="O2315" s="9">
        <v>0.1</v>
      </c>
      <c r="P2315" s="2">
        <v>14.63</v>
      </c>
      <c r="Q2315" s="2">
        <f t="shared" si="144"/>
        <v>73.188000000000002</v>
      </c>
      <c r="R2315" s="2">
        <f t="shared" si="145"/>
        <v>29.26</v>
      </c>
      <c r="S2315" s="2">
        <f t="shared" si="146"/>
        <v>43.927999999999997</v>
      </c>
      <c r="T2315" s="6">
        <f t="shared" si="147"/>
        <v>0.60020768431983385</v>
      </c>
    </row>
    <row r="2316" spans="1:20" ht="15.6" x14ac:dyDescent="0.3">
      <c r="A2316" s="3" t="s">
        <v>2385</v>
      </c>
      <c r="B2316" s="4">
        <v>46152</v>
      </c>
      <c r="C2316" s="5">
        <f>YEAR(SalesData[[#This Row],[Order Date]])</f>
        <v>2026</v>
      </c>
      <c r="D2316" s="6" t="str">
        <f>"Q"&amp;ROUNDUP(MONTH(SalesData[[#This Row],[Order Date]])/3,0)</f>
        <v>Q2</v>
      </c>
      <c r="E2316" s="7">
        <f>MONTH(SalesData[[#This Row],[Order Date]])</f>
        <v>5</v>
      </c>
      <c r="F2316" s="6" t="str">
        <f>TEXT(SalesData[[#This Row],[Order Date]],"mmm")</f>
        <v>May</v>
      </c>
      <c r="G2316" s="8" t="s">
        <v>61</v>
      </c>
      <c r="H2316" s="8" t="s">
        <v>76</v>
      </c>
      <c r="I2316" s="8" t="s">
        <v>45</v>
      </c>
      <c r="J2316" s="8" t="s">
        <v>36</v>
      </c>
      <c r="K2316" s="8" t="s">
        <v>25</v>
      </c>
      <c r="L2316" s="8" t="s">
        <v>70</v>
      </c>
      <c r="M2316" s="7">
        <v>4</v>
      </c>
      <c r="N2316" s="2">
        <v>145.85</v>
      </c>
      <c r="O2316" s="9">
        <v>0.15</v>
      </c>
      <c r="P2316" s="2">
        <v>79.69</v>
      </c>
      <c r="Q2316" s="2">
        <f t="shared" si="144"/>
        <v>495.89</v>
      </c>
      <c r="R2316" s="2">
        <f t="shared" si="145"/>
        <v>318.76</v>
      </c>
      <c r="S2316" s="2">
        <f t="shared" si="146"/>
        <v>177.13</v>
      </c>
      <c r="T2316" s="6">
        <f t="shared" si="147"/>
        <v>0.35719615237250196</v>
      </c>
    </row>
    <row r="2317" spans="1:20" ht="15.6" x14ac:dyDescent="0.3">
      <c r="A2317" s="3" t="s">
        <v>2386</v>
      </c>
      <c r="B2317" s="4">
        <v>46185</v>
      </c>
      <c r="C2317" s="5">
        <f>YEAR(SalesData[[#This Row],[Order Date]])</f>
        <v>2026</v>
      </c>
      <c r="D2317" s="6" t="str">
        <f>"Q"&amp;ROUNDUP(MONTH(SalesData[[#This Row],[Order Date]])/3,0)</f>
        <v>Q2</v>
      </c>
      <c r="E2317" s="7">
        <f>MONTH(SalesData[[#This Row],[Order Date]])</f>
        <v>6</v>
      </c>
      <c r="F2317" s="6" t="str">
        <f>TEXT(SalesData[[#This Row],[Order Date]],"mmm")</f>
        <v>Jun</v>
      </c>
      <c r="G2317" s="8" t="s">
        <v>61</v>
      </c>
      <c r="H2317" s="8" t="s">
        <v>69</v>
      </c>
      <c r="I2317" s="8" t="s">
        <v>23</v>
      </c>
      <c r="J2317" s="8" t="s">
        <v>31</v>
      </c>
      <c r="K2317" s="8" t="s">
        <v>32</v>
      </c>
      <c r="L2317" s="8" t="s">
        <v>33</v>
      </c>
      <c r="M2317" s="7">
        <v>2</v>
      </c>
      <c r="N2317" s="2">
        <v>35.450000000000003</v>
      </c>
      <c r="O2317" s="9">
        <v>0.05</v>
      </c>
      <c r="P2317" s="2">
        <v>13.39</v>
      </c>
      <c r="Q2317" s="2">
        <f t="shared" si="144"/>
        <v>67.355000000000004</v>
      </c>
      <c r="R2317" s="2">
        <f t="shared" si="145"/>
        <v>26.78</v>
      </c>
      <c r="S2317" s="2">
        <f t="shared" si="146"/>
        <v>40.575000000000003</v>
      </c>
      <c r="T2317" s="6">
        <f t="shared" si="147"/>
        <v>0.60240516665429444</v>
      </c>
    </row>
    <row r="2318" spans="1:20" ht="15.6" x14ac:dyDescent="0.3">
      <c r="A2318" s="3" t="s">
        <v>2387</v>
      </c>
      <c r="B2318" s="4">
        <v>46171</v>
      </c>
      <c r="C2318" s="5">
        <f>YEAR(SalesData[[#This Row],[Order Date]])</f>
        <v>2026</v>
      </c>
      <c r="D2318" s="6" t="str">
        <f>"Q"&amp;ROUNDUP(MONTH(SalesData[[#This Row],[Order Date]])/3,0)</f>
        <v>Q2</v>
      </c>
      <c r="E2318" s="7">
        <f>MONTH(SalesData[[#This Row],[Order Date]])</f>
        <v>5</v>
      </c>
      <c r="F2318" s="6" t="str">
        <f>TEXT(SalesData[[#This Row],[Order Date]],"mmm")</f>
        <v>May</v>
      </c>
      <c r="G2318" s="8" t="s">
        <v>61</v>
      </c>
      <c r="H2318" s="8" t="s">
        <v>108</v>
      </c>
      <c r="I2318" s="8" t="s">
        <v>23</v>
      </c>
      <c r="J2318" s="8" t="s">
        <v>31</v>
      </c>
      <c r="K2318" s="8" t="s">
        <v>39</v>
      </c>
      <c r="L2318" s="8" t="s">
        <v>40</v>
      </c>
      <c r="M2318" s="7">
        <v>1</v>
      </c>
      <c r="N2318" s="2">
        <v>191.62</v>
      </c>
      <c r="O2318" s="9">
        <v>0.05</v>
      </c>
      <c r="P2318" s="2">
        <v>106.15</v>
      </c>
      <c r="Q2318" s="2">
        <f t="shared" si="144"/>
        <v>182.03899999999999</v>
      </c>
      <c r="R2318" s="2">
        <f t="shared" si="145"/>
        <v>106.15</v>
      </c>
      <c r="S2318" s="2">
        <f t="shared" si="146"/>
        <v>75.888999999999982</v>
      </c>
      <c r="T2318" s="6">
        <f t="shared" si="147"/>
        <v>0.41688319535923613</v>
      </c>
    </row>
    <row r="2319" spans="1:20" ht="15.6" x14ac:dyDescent="0.3">
      <c r="A2319" s="3" t="s">
        <v>2388</v>
      </c>
      <c r="B2319" s="4">
        <v>46140</v>
      </c>
      <c r="C2319" s="5">
        <f>YEAR(SalesData[[#This Row],[Order Date]])</f>
        <v>2026</v>
      </c>
      <c r="D2319" s="6" t="str">
        <f>"Q"&amp;ROUNDUP(MONTH(SalesData[[#This Row],[Order Date]])/3,0)</f>
        <v>Q2</v>
      </c>
      <c r="E2319" s="7">
        <f>MONTH(SalesData[[#This Row],[Order Date]])</f>
        <v>4</v>
      </c>
      <c r="F2319" s="6" t="str">
        <f>TEXT(SalesData[[#This Row],[Order Date]],"mmm")</f>
        <v>Apr</v>
      </c>
      <c r="G2319" s="8" t="s">
        <v>21</v>
      </c>
      <c r="H2319" s="8" t="s">
        <v>22</v>
      </c>
      <c r="I2319" s="8" t="s">
        <v>30</v>
      </c>
      <c r="J2319" s="8" t="s">
        <v>36</v>
      </c>
      <c r="K2319" s="8" t="s">
        <v>39</v>
      </c>
      <c r="L2319" s="8" t="s">
        <v>40</v>
      </c>
      <c r="M2319" s="7">
        <v>2</v>
      </c>
      <c r="N2319" s="2">
        <v>196.37</v>
      </c>
      <c r="O2319" s="9">
        <v>0</v>
      </c>
      <c r="P2319" s="2">
        <v>101.73</v>
      </c>
      <c r="Q2319" s="2">
        <f t="shared" si="144"/>
        <v>392.74</v>
      </c>
      <c r="R2319" s="2">
        <f t="shared" si="145"/>
        <v>203.46</v>
      </c>
      <c r="S2319" s="2">
        <f t="shared" si="146"/>
        <v>189.28</v>
      </c>
      <c r="T2319" s="6">
        <f t="shared" si="147"/>
        <v>0.48194734429902736</v>
      </c>
    </row>
    <row r="2320" spans="1:20" ht="15.6" x14ac:dyDescent="0.3">
      <c r="A2320" s="3" t="s">
        <v>2389</v>
      </c>
      <c r="B2320" s="4">
        <v>46316</v>
      </c>
      <c r="C2320" s="5">
        <f>YEAR(SalesData[[#This Row],[Order Date]])</f>
        <v>2026</v>
      </c>
      <c r="D2320" s="6" t="str">
        <f>"Q"&amp;ROUNDUP(MONTH(SalesData[[#This Row],[Order Date]])/3,0)</f>
        <v>Q4</v>
      </c>
      <c r="E2320" s="7">
        <f>MONTH(SalesData[[#This Row],[Order Date]])</f>
        <v>10</v>
      </c>
      <c r="F2320" s="6" t="str">
        <f>TEXT(SalesData[[#This Row],[Order Date]],"mmm")</f>
        <v>Oct</v>
      </c>
      <c r="G2320" s="8" t="s">
        <v>21</v>
      </c>
      <c r="H2320" s="8" t="s">
        <v>22</v>
      </c>
      <c r="I2320" s="8" t="s">
        <v>48</v>
      </c>
      <c r="J2320" s="8" t="s">
        <v>31</v>
      </c>
      <c r="K2320" s="8" t="s">
        <v>39</v>
      </c>
      <c r="L2320" s="8" t="s">
        <v>40</v>
      </c>
      <c r="M2320" s="7">
        <v>1</v>
      </c>
      <c r="N2320" s="2">
        <v>192.62</v>
      </c>
      <c r="O2320" s="9">
        <v>0</v>
      </c>
      <c r="P2320" s="2">
        <v>102.51</v>
      </c>
      <c r="Q2320" s="2">
        <f t="shared" si="144"/>
        <v>192.62</v>
      </c>
      <c r="R2320" s="2">
        <f t="shared" si="145"/>
        <v>102.51</v>
      </c>
      <c r="S2320" s="2">
        <f t="shared" si="146"/>
        <v>90.11</v>
      </c>
      <c r="T2320" s="6">
        <f t="shared" si="147"/>
        <v>0.46781227286886096</v>
      </c>
    </row>
    <row r="2321" spans="1:20" ht="15.6" x14ac:dyDescent="0.3">
      <c r="A2321" s="3" t="s">
        <v>2390</v>
      </c>
      <c r="B2321" s="4">
        <v>46213</v>
      </c>
      <c r="C2321" s="5">
        <f>YEAR(SalesData[[#This Row],[Order Date]])</f>
        <v>2026</v>
      </c>
      <c r="D2321" s="6" t="str">
        <f>"Q"&amp;ROUNDUP(MONTH(SalesData[[#This Row],[Order Date]])/3,0)</f>
        <v>Q3</v>
      </c>
      <c r="E2321" s="7">
        <f>MONTH(SalesData[[#This Row],[Order Date]])</f>
        <v>7</v>
      </c>
      <c r="F2321" s="6" t="str">
        <f>TEXT(SalesData[[#This Row],[Order Date]],"mmm")</f>
        <v>Jul</v>
      </c>
      <c r="G2321" s="8" t="s">
        <v>61</v>
      </c>
      <c r="H2321" s="8" t="s">
        <v>62</v>
      </c>
      <c r="I2321" s="8" t="s">
        <v>30</v>
      </c>
      <c r="J2321" s="8" t="s">
        <v>31</v>
      </c>
      <c r="K2321" s="8" t="s">
        <v>32</v>
      </c>
      <c r="L2321" s="8" t="s">
        <v>46</v>
      </c>
      <c r="M2321" s="7">
        <v>4</v>
      </c>
      <c r="N2321" s="2">
        <v>166.71</v>
      </c>
      <c r="O2321" s="9">
        <v>0</v>
      </c>
      <c r="P2321" s="2">
        <v>86.55</v>
      </c>
      <c r="Q2321" s="2">
        <f t="shared" si="144"/>
        <v>666.84</v>
      </c>
      <c r="R2321" s="2">
        <f t="shared" si="145"/>
        <v>346.2</v>
      </c>
      <c r="S2321" s="2">
        <f t="shared" si="146"/>
        <v>320.64000000000004</v>
      </c>
      <c r="T2321" s="6">
        <f t="shared" si="147"/>
        <v>0.48083498290444487</v>
      </c>
    </row>
    <row r="2322" spans="1:20" ht="15.6" x14ac:dyDescent="0.3">
      <c r="A2322" s="3" t="s">
        <v>2391</v>
      </c>
      <c r="B2322" s="4">
        <v>46308</v>
      </c>
      <c r="C2322" s="5">
        <f>YEAR(SalesData[[#This Row],[Order Date]])</f>
        <v>2026</v>
      </c>
      <c r="D2322" s="6" t="str">
        <f>"Q"&amp;ROUNDUP(MONTH(SalesData[[#This Row],[Order Date]])/3,0)</f>
        <v>Q4</v>
      </c>
      <c r="E2322" s="7">
        <f>MONTH(SalesData[[#This Row],[Order Date]])</f>
        <v>10</v>
      </c>
      <c r="F2322" s="6" t="str">
        <f>TEXT(SalesData[[#This Row],[Order Date]],"mmm")</f>
        <v>Oct</v>
      </c>
      <c r="G2322" s="8" t="s">
        <v>61</v>
      </c>
      <c r="H2322" s="8" t="s">
        <v>108</v>
      </c>
      <c r="I2322" s="8" t="s">
        <v>30</v>
      </c>
      <c r="J2322" s="8" t="s">
        <v>24</v>
      </c>
      <c r="K2322" s="8" t="s">
        <v>25</v>
      </c>
      <c r="L2322" s="8" t="s">
        <v>26</v>
      </c>
      <c r="M2322" s="7">
        <v>1</v>
      </c>
      <c r="N2322" s="2">
        <v>154.53</v>
      </c>
      <c r="O2322" s="9">
        <v>0</v>
      </c>
      <c r="P2322" s="2">
        <v>77.930000000000007</v>
      </c>
      <c r="Q2322" s="2">
        <f t="shared" si="144"/>
        <v>154.53</v>
      </c>
      <c r="R2322" s="2">
        <f t="shared" si="145"/>
        <v>77.930000000000007</v>
      </c>
      <c r="S2322" s="2">
        <f t="shared" si="146"/>
        <v>76.599999999999994</v>
      </c>
      <c r="T2322" s="6">
        <f t="shared" si="147"/>
        <v>0.49569662848637802</v>
      </c>
    </row>
    <row r="2323" spans="1:20" ht="15.6" x14ac:dyDescent="0.3">
      <c r="A2323" s="3" t="s">
        <v>2392</v>
      </c>
      <c r="B2323" s="4">
        <v>46250</v>
      </c>
      <c r="C2323" s="5">
        <f>YEAR(SalesData[[#This Row],[Order Date]])</f>
        <v>2026</v>
      </c>
      <c r="D2323" s="6" t="str">
        <f>"Q"&amp;ROUNDUP(MONTH(SalesData[[#This Row],[Order Date]])/3,0)</f>
        <v>Q3</v>
      </c>
      <c r="E2323" s="7">
        <f>MONTH(SalesData[[#This Row],[Order Date]])</f>
        <v>8</v>
      </c>
      <c r="F2323" s="6" t="str">
        <f>TEXT(SalesData[[#This Row],[Order Date]],"mmm")</f>
        <v>Aug</v>
      </c>
      <c r="G2323" s="8" t="s">
        <v>28</v>
      </c>
      <c r="H2323" s="8" t="s">
        <v>86</v>
      </c>
      <c r="I2323" s="8" t="s">
        <v>30</v>
      </c>
      <c r="J2323" s="8" t="s">
        <v>24</v>
      </c>
      <c r="K2323" s="8" t="s">
        <v>25</v>
      </c>
      <c r="L2323" s="8" t="s">
        <v>26</v>
      </c>
      <c r="M2323" s="7">
        <v>1</v>
      </c>
      <c r="N2323" s="2">
        <v>156.19</v>
      </c>
      <c r="O2323" s="9">
        <v>0</v>
      </c>
      <c r="P2323" s="2">
        <v>79.239999999999995</v>
      </c>
      <c r="Q2323" s="2">
        <f t="shared" si="144"/>
        <v>156.19</v>
      </c>
      <c r="R2323" s="2">
        <f t="shared" si="145"/>
        <v>79.239999999999995</v>
      </c>
      <c r="S2323" s="2">
        <f t="shared" si="146"/>
        <v>76.95</v>
      </c>
      <c r="T2323" s="6">
        <f t="shared" si="147"/>
        <v>0.49266918496702738</v>
      </c>
    </row>
    <row r="2324" spans="1:20" ht="15.6" x14ac:dyDescent="0.3">
      <c r="A2324" s="3" t="s">
        <v>2393</v>
      </c>
      <c r="B2324" s="4">
        <v>46270</v>
      </c>
      <c r="C2324" s="5">
        <f>YEAR(SalesData[[#This Row],[Order Date]])</f>
        <v>2026</v>
      </c>
      <c r="D2324" s="6" t="str">
        <f>"Q"&amp;ROUNDUP(MONTH(SalesData[[#This Row],[Order Date]])/3,0)</f>
        <v>Q3</v>
      </c>
      <c r="E2324" s="7">
        <f>MONTH(SalesData[[#This Row],[Order Date]])</f>
        <v>9</v>
      </c>
      <c r="F2324" s="6" t="str">
        <f>TEXT(SalesData[[#This Row],[Order Date]],"mmm")</f>
        <v>Sep</v>
      </c>
      <c r="G2324" s="8" t="s">
        <v>54</v>
      </c>
      <c r="H2324" s="8" t="s">
        <v>57</v>
      </c>
      <c r="I2324" s="8" t="s">
        <v>23</v>
      </c>
      <c r="J2324" s="8" t="s">
        <v>24</v>
      </c>
      <c r="K2324" s="8" t="s">
        <v>51</v>
      </c>
      <c r="L2324" s="8" t="s">
        <v>95</v>
      </c>
      <c r="M2324" s="7">
        <v>1</v>
      </c>
      <c r="N2324" s="2">
        <v>83.73</v>
      </c>
      <c r="O2324" s="9">
        <v>0.15</v>
      </c>
      <c r="P2324" s="2">
        <v>43.34</v>
      </c>
      <c r="Q2324" s="2">
        <f t="shared" si="144"/>
        <v>71.170500000000004</v>
      </c>
      <c r="R2324" s="2">
        <f t="shared" si="145"/>
        <v>43.34</v>
      </c>
      <c r="S2324" s="2">
        <f t="shared" si="146"/>
        <v>27.830500000000001</v>
      </c>
      <c r="T2324" s="6">
        <f t="shared" si="147"/>
        <v>0.39103982689457006</v>
      </c>
    </row>
    <row r="2325" spans="1:20" ht="15.6" x14ac:dyDescent="0.3">
      <c r="A2325" s="3" t="s">
        <v>2394</v>
      </c>
      <c r="B2325" s="4">
        <v>46232</v>
      </c>
      <c r="C2325" s="5">
        <f>YEAR(SalesData[[#This Row],[Order Date]])</f>
        <v>2026</v>
      </c>
      <c r="D2325" s="6" t="str">
        <f>"Q"&amp;ROUNDUP(MONTH(SalesData[[#This Row],[Order Date]])/3,0)</f>
        <v>Q3</v>
      </c>
      <c r="E2325" s="7">
        <f>MONTH(SalesData[[#This Row],[Order Date]])</f>
        <v>7</v>
      </c>
      <c r="F2325" s="6" t="str">
        <f>TEXT(SalesData[[#This Row],[Order Date]],"mmm")</f>
        <v>Jul</v>
      </c>
      <c r="G2325" s="8" t="s">
        <v>21</v>
      </c>
      <c r="H2325" s="8" t="s">
        <v>89</v>
      </c>
      <c r="I2325" s="8" t="s">
        <v>30</v>
      </c>
      <c r="J2325" s="8" t="s">
        <v>24</v>
      </c>
      <c r="K2325" s="8" t="s">
        <v>25</v>
      </c>
      <c r="L2325" s="8" t="s">
        <v>49</v>
      </c>
      <c r="M2325" s="7">
        <v>4</v>
      </c>
      <c r="N2325" s="2">
        <v>72.010000000000005</v>
      </c>
      <c r="O2325" s="9">
        <v>0.05</v>
      </c>
      <c r="P2325" s="2">
        <v>32.36</v>
      </c>
      <c r="Q2325" s="2">
        <f t="shared" si="144"/>
        <v>273.63800000000003</v>
      </c>
      <c r="R2325" s="2">
        <f t="shared" si="145"/>
        <v>129.44</v>
      </c>
      <c r="S2325" s="2">
        <f t="shared" si="146"/>
        <v>144.19800000000004</v>
      </c>
      <c r="T2325" s="6">
        <f t="shared" si="147"/>
        <v>0.52696628392255473</v>
      </c>
    </row>
    <row r="2326" spans="1:20" ht="15.6" x14ac:dyDescent="0.3">
      <c r="A2326" s="3" t="s">
        <v>2395</v>
      </c>
      <c r="B2326" s="4">
        <v>46351</v>
      </c>
      <c r="C2326" s="5">
        <f>YEAR(SalesData[[#This Row],[Order Date]])</f>
        <v>2026</v>
      </c>
      <c r="D2326" s="6" t="str">
        <f>"Q"&amp;ROUNDUP(MONTH(SalesData[[#This Row],[Order Date]])/3,0)</f>
        <v>Q4</v>
      </c>
      <c r="E2326" s="7">
        <f>MONTH(SalesData[[#This Row],[Order Date]])</f>
        <v>11</v>
      </c>
      <c r="F2326" s="6" t="str">
        <f>TEXT(SalesData[[#This Row],[Order Date]],"mmm")</f>
        <v>Nov</v>
      </c>
      <c r="G2326" s="8" t="s">
        <v>54</v>
      </c>
      <c r="H2326" s="8" t="s">
        <v>112</v>
      </c>
      <c r="I2326" s="8" t="s">
        <v>30</v>
      </c>
      <c r="J2326" s="8" t="s">
        <v>31</v>
      </c>
      <c r="K2326" s="8" t="s">
        <v>25</v>
      </c>
      <c r="L2326" s="8" t="s">
        <v>70</v>
      </c>
      <c r="M2326" s="7">
        <v>1</v>
      </c>
      <c r="N2326" s="2">
        <v>141.63</v>
      </c>
      <c r="O2326" s="9">
        <v>0.05</v>
      </c>
      <c r="P2326" s="2">
        <v>77.17</v>
      </c>
      <c r="Q2326" s="2">
        <f t="shared" si="144"/>
        <v>134.54849999999999</v>
      </c>
      <c r="R2326" s="2">
        <f t="shared" si="145"/>
        <v>77.17</v>
      </c>
      <c r="S2326" s="2">
        <f t="shared" si="146"/>
        <v>57.378499999999988</v>
      </c>
      <c r="T2326" s="6">
        <f t="shared" si="147"/>
        <v>0.42645217152179321</v>
      </c>
    </row>
    <row r="2327" spans="1:20" ht="15.6" x14ac:dyDescent="0.3">
      <c r="A2327" s="3" t="s">
        <v>2396</v>
      </c>
      <c r="B2327" s="4">
        <v>46386</v>
      </c>
      <c r="C2327" s="5">
        <f>YEAR(SalesData[[#This Row],[Order Date]])</f>
        <v>2026</v>
      </c>
      <c r="D2327" s="6" t="str">
        <f>"Q"&amp;ROUNDUP(MONTH(SalesData[[#This Row],[Order Date]])/3,0)</f>
        <v>Q4</v>
      </c>
      <c r="E2327" s="7">
        <f>MONTH(SalesData[[#This Row],[Order Date]])</f>
        <v>12</v>
      </c>
      <c r="F2327" s="6" t="str">
        <f>TEXT(SalesData[[#This Row],[Order Date]],"mmm")</f>
        <v>Dec</v>
      </c>
      <c r="G2327" s="8" t="s">
        <v>54</v>
      </c>
      <c r="H2327" s="8" t="s">
        <v>57</v>
      </c>
      <c r="I2327" s="8" t="s">
        <v>30</v>
      </c>
      <c r="J2327" s="8" t="s">
        <v>24</v>
      </c>
      <c r="K2327" s="8" t="s">
        <v>51</v>
      </c>
      <c r="L2327" s="8" t="s">
        <v>58</v>
      </c>
      <c r="M2327" s="7">
        <v>2</v>
      </c>
      <c r="N2327" s="2">
        <v>101.73</v>
      </c>
      <c r="O2327" s="9">
        <v>0.1</v>
      </c>
      <c r="P2327" s="2">
        <v>49.3</v>
      </c>
      <c r="Q2327" s="2">
        <f t="shared" si="144"/>
        <v>183.114</v>
      </c>
      <c r="R2327" s="2">
        <f t="shared" si="145"/>
        <v>98.6</v>
      </c>
      <c r="S2327" s="2">
        <f t="shared" si="146"/>
        <v>84.51400000000001</v>
      </c>
      <c r="T2327" s="6">
        <f t="shared" si="147"/>
        <v>0.46153762137247839</v>
      </c>
    </row>
    <row r="2328" spans="1:20" ht="15.6" x14ac:dyDescent="0.3">
      <c r="A2328" s="3" t="s">
        <v>2397</v>
      </c>
      <c r="B2328" s="4">
        <v>46034</v>
      </c>
      <c r="C2328" s="5">
        <f>YEAR(SalesData[[#This Row],[Order Date]])</f>
        <v>2026</v>
      </c>
      <c r="D2328" s="6" t="str">
        <f>"Q"&amp;ROUNDUP(MONTH(SalesData[[#This Row],[Order Date]])/3,0)</f>
        <v>Q1</v>
      </c>
      <c r="E2328" s="7">
        <f>MONTH(SalesData[[#This Row],[Order Date]])</f>
        <v>1</v>
      </c>
      <c r="F2328" s="6" t="str">
        <f>TEXT(SalesData[[#This Row],[Order Date]],"mmm")</f>
        <v>Jan</v>
      </c>
      <c r="G2328" s="8" t="s">
        <v>61</v>
      </c>
      <c r="H2328" s="8" t="s">
        <v>62</v>
      </c>
      <c r="I2328" s="8" t="s">
        <v>23</v>
      </c>
      <c r="J2328" s="8" t="s">
        <v>31</v>
      </c>
      <c r="K2328" s="8" t="s">
        <v>25</v>
      </c>
      <c r="L2328" s="8" t="s">
        <v>26</v>
      </c>
      <c r="M2328" s="7">
        <v>1</v>
      </c>
      <c r="N2328" s="2">
        <v>151.11000000000001</v>
      </c>
      <c r="O2328" s="9">
        <v>0.15</v>
      </c>
      <c r="P2328" s="2">
        <v>79.650000000000006</v>
      </c>
      <c r="Q2328" s="2">
        <f t="shared" si="144"/>
        <v>128.4435</v>
      </c>
      <c r="R2328" s="2">
        <f t="shared" si="145"/>
        <v>79.650000000000006</v>
      </c>
      <c r="S2328" s="2">
        <f t="shared" si="146"/>
        <v>48.793499999999995</v>
      </c>
      <c r="T2328" s="6">
        <f t="shared" si="147"/>
        <v>0.37988298356865075</v>
      </c>
    </row>
    <row r="2329" spans="1:20" ht="15.6" x14ac:dyDescent="0.3">
      <c r="A2329" s="3" t="s">
        <v>2398</v>
      </c>
      <c r="B2329" s="4">
        <v>46157</v>
      </c>
      <c r="C2329" s="5">
        <f>YEAR(SalesData[[#This Row],[Order Date]])</f>
        <v>2026</v>
      </c>
      <c r="D2329" s="6" t="str">
        <f>"Q"&amp;ROUNDUP(MONTH(SalesData[[#This Row],[Order Date]])/3,0)</f>
        <v>Q2</v>
      </c>
      <c r="E2329" s="7">
        <f>MONTH(SalesData[[#This Row],[Order Date]])</f>
        <v>5</v>
      </c>
      <c r="F2329" s="6" t="str">
        <f>TEXT(SalesData[[#This Row],[Order Date]],"mmm")</f>
        <v>May</v>
      </c>
      <c r="G2329" s="8" t="s">
        <v>54</v>
      </c>
      <c r="H2329" s="8" t="s">
        <v>82</v>
      </c>
      <c r="I2329" s="8" t="s">
        <v>30</v>
      </c>
      <c r="J2329" s="8" t="s">
        <v>24</v>
      </c>
      <c r="K2329" s="8" t="s">
        <v>51</v>
      </c>
      <c r="L2329" s="8" t="s">
        <v>52</v>
      </c>
      <c r="M2329" s="7">
        <v>1</v>
      </c>
      <c r="N2329" s="2">
        <v>51.53</v>
      </c>
      <c r="O2329" s="9">
        <v>0.1</v>
      </c>
      <c r="P2329" s="2">
        <v>23.06</v>
      </c>
      <c r="Q2329" s="2">
        <f t="shared" si="144"/>
        <v>46.377000000000002</v>
      </c>
      <c r="R2329" s="2">
        <f t="shared" si="145"/>
        <v>23.06</v>
      </c>
      <c r="S2329" s="2">
        <f t="shared" si="146"/>
        <v>23.317000000000004</v>
      </c>
      <c r="T2329" s="6">
        <f t="shared" si="147"/>
        <v>0.50277076999374692</v>
      </c>
    </row>
    <row r="2330" spans="1:20" ht="15.6" x14ac:dyDescent="0.3">
      <c r="A2330" s="3" t="s">
        <v>2399</v>
      </c>
      <c r="B2330" s="4">
        <v>46244</v>
      </c>
      <c r="C2330" s="5">
        <f>YEAR(SalesData[[#This Row],[Order Date]])</f>
        <v>2026</v>
      </c>
      <c r="D2330" s="6" t="str">
        <f>"Q"&amp;ROUNDUP(MONTH(SalesData[[#This Row],[Order Date]])/3,0)</f>
        <v>Q3</v>
      </c>
      <c r="E2330" s="7">
        <f>MONTH(SalesData[[#This Row],[Order Date]])</f>
        <v>8</v>
      </c>
      <c r="F2330" s="6" t="str">
        <f>TEXT(SalesData[[#This Row],[Order Date]],"mmm")</f>
        <v>Aug</v>
      </c>
      <c r="G2330" s="8" t="s">
        <v>21</v>
      </c>
      <c r="H2330" s="8" t="s">
        <v>22</v>
      </c>
      <c r="I2330" s="8" t="s">
        <v>30</v>
      </c>
      <c r="J2330" s="8" t="s">
        <v>31</v>
      </c>
      <c r="K2330" s="8" t="s">
        <v>25</v>
      </c>
      <c r="L2330" s="8" t="s">
        <v>49</v>
      </c>
      <c r="M2330" s="7">
        <v>1</v>
      </c>
      <c r="N2330" s="2">
        <v>72.39</v>
      </c>
      <c r="O2330" s="9">
        <v>0.1</v>
      </c>
      <c r="P2330" s="2">
        <v>31.64</v>
      </c>
      <c r="Q2330" s="2">
        <f t="shared" si="144"/>
        <v>65.150999999999996</v>
      </c>
      <c r="R2330" s="2">
        <f t="shared" si="145"/>
        <v>31.64</v>
      </c>
      <c r="S2330" s="2">
        <f t="shared" si="146"/>
        <v>33.510999999999996</v>
      </c>
      <c r="T2330" s="6">
        <f t="shared" si="147"/>
        <v>0.51435895074519189</v>
      </c>
    </row>
    <row r="2331" spans="1:20" ht="15.6" x14ac:dyDescent="0.3">
      <c r="A2331" s="3" t="s">
        <v>2400</v>
      </c>
      <c r="B2331" s="4">
        <v>46200</v>
      </c>
      <c r="C2331" s="5">
        <f>YEAR(SalesData[[#This Row],[Order Date]])</f>
        <v>2026</v>
      </c>
      <c r="D2331" s="6" t="str">
        <f>"Q"&amp;ROUNDUP(MONTH(SalesData[[#This Row],[Order Date]])/3,0)</f>
        <v>Q2</v>
      </c>
      <c r="E2331" s="7">
        <f>MONTH(SalesData[[#This Row],[Order Date]])</f>
        <v>6</v>
      </c>
      <c r="F2331" s="6" t="str">
        <f>TEXT(SalesData[[#This Row],[Order Date]],"mmm")</f>
        <v>Jun</v>
      </c>
      <c r="G2331" s="8" t="s">
        <v>28</v>
      </c>
      <c r="H2331" s="8" t="s">
        <v>86</v>
      </c>
      <c r="I2331" s="8" t="s">
        <v>23</v>
      </c>
      <c r="J2331" s="8" t="s">
        <v>24</v>
      </c>
      <c r="K2331" s="8" t="s">
        <v>39</v>
      </c>
      <c r="L2331" s="8" t="s">
        <v>67</v>
      </c>
      <c r="M2331" s="7">
        <v>1</v>
      </c>
      <c r="N2331" s="2">
        <v>126.12</v>
      </c>
      <c r="O2331" s="9">
        <v>0</v>
      </c>
      <c r="P2331" s="2">
        <v>62.18</v>
      </c>
      <c r="Q2331" s="2">
        <f t="shared" si="144"/>
        <v>126.12</v>
      </c>
      <c r="R2331" s="2">
        <f t="shared" si="145"/>
        <v>62.18</v>
      </c>
      <c r="S2331" s="2">
        <f t="shared" si="146"/>
        <v>63.940000000000005</v>
      </c>
      <c r="T2331" s="6">
        <f t="shared" si="147"/>
        <v>0.50697748176339996</v>
      </c>
    </row>
    <row r="2332" spans="1:20" ht="15.6" x14ac:dyDescent="0.3">
      <c r="A2332" s="3" t="s">
        <v>2401</v>
      </c>
      <c r="B2332" s="4">
        <v>46127</v>
      </c>
      <c r="C2332" s="5">
        <f>YEAR(SalesData[[#This Row],[Order Date]])</f>
        <v>2026</v>
      </c>
      <c r="D2332" s="6" t="str">
        <f>"Q"&amp;ROUNDUP(MONTH(SalesData[[#This Row],[Order Date]])/3,0)</f>
        <v>Q2</v>
      </c>
      <c r="E2332" s="7">
        <f>MONTH(SalesData[[#This Row],[Order Date]])</f>
        <v>4</v>
      </c>
      <c r="F2332" s="6" t="str">
        <f>TEXT(SalesData[[#This Row],[Order Date]],"mmm")</f>
        <v>Apr</v>
      </c>
      <c r="G2332" s="8" t="s">
        <v>54</v>
      </c>
      <c r="H2332" s="8" t="s">
        <v>55</v>
      </c>
      <c r="I2332" s="8" t="s">
        <v>23</v>
      </c>
      <c r="J2332" s="8" t="s">
        <v>36</v>
      </c>
      <c r="K2332" s="8" t="s">
        <v>32</v>
      </c>
      <c r="L2332" s="8" t="s">
        <v>46</v>
      </c>
      <c r="M2332" s="7">
        <v>1</v>
      </c>
      <c r="N2332" s="2">
        <v>163.16</v>
      </c>
      <c r="O2332" s="9">
        <v>0</v>
      </c>
      <c r="P2332" s="2">
        <v>88.78</v>
      </c>
      <c r="Q2332" s="2">
        <f t="shared" si="144"/>
        <v>163.16</v>
      </c>
      <c r="R2332" s="2">
        <f t="shared" si="145"/>
        <v>88.78</v>
      </c>
      <c r="S2332" s="2">
        <f t="shared" si="146"/>
        <v>74.38</v>
      </c>
      <c r="T2332" s="6">
        <f t="shared" si="147"/>
        <v>0.45587153714145623</v>
      </c>
    </row>
    <row r="2333" spans="1:20" ht="15.6" x14ac:dyDescent="0.3">
      <c r="A2333" s="3" t="s">
        <v>2402</v>
      </c>
      <c r="B2333" s="4">
        <v>46222</v>
      </c>
      <c r="C2333" s="5">
        <f>YEAR(SalesData[[#This Row],[Order Date]])</f>
        <v>2026</v>
      </c>
      <c r="D2333" s="6" t="str">
        <f>"Q"&amp;ROUNDUP(MONTH(SalesData[[#This Row],[Order Date]])/3,0)</f>
        <v>Q3</v>
      </c>
      <c r="E2333" s="7">
        <f>MONTH(SalesData[[#This Row],[Order Date]])</f>
        <v>7</v>
      </c>
      <c r="F2333" s="6" t="str">
        <f>TEXT(SalesData[[#This Row],[Order Date]],"mmm")</f>
        <v>Jul</v>
      </c>
      <c r="G2333" s="8" t="s">
        <v>54</v>
      </c>
      <c r="H2333" s="8" t="s">
        <v>57</v>
      </c>
      <c r="I2333" s="8" t="s">
        <v>48</v>
      </c>
      <c r="J2333" s="8" t="s">
        <v>24</v>
      </c>
      <c r="K2333" s="8" t="s">
        <v>98</v>
      </c>
      <c r="L2333" s="8" t="s">
        <v>103</v>
      </c>
      <c r="M2333" s="7">
        <v>3</v>
      </c>
      <c r="N2333" s="2">
        <v>49.9</v>
      </c>
      <c r="O2333" s="9">
        <v>0.05</v>
      </c>
      <c r="P2333" s="2">
        <v>22.27</v>
      </c>
      <c r="Q2333" s="2">
        <f t="shared" si="144"/>
        <v>142.21499999999997</v>
      </c>
      <c r="R2333" s="2">
        <f t="shared" si="145"/>
        <v>66.81</v>
      </c>
      <c r="S2333" s="2">
        <f t="shared" si="146"/>
        <v>75.404999999999973</v>
      </c>
      <c r="T2333" s="6">
        <f t="shared" si="147"/>
        <v>0.53021833139964125</v>
      </c>
    </row>
    <row r="2334" spans="1:20" ht="15.6" x14ac:dyDescent="0.3">
      <c r="A2334" s="3" t="s">
        <v>2403</v>
      </c>
      <c r="B2334" s="4">
        <v>46370</v>
      </c>
      <c r="C2334" s="5">
        <f>YEAR(SalesData[[#This Row],[Order Date]])</f>
        <v>2026</v>
      </c>
      <c r="D2334" s="6" t="str">
        <f>"Q"&amp;ROUNDUP(MONTH(SalesData[[#This Row],[Order Date]])/3,0)</f>
        <v>Q4</v>
      </c>
      <c r="E2334" s="7">
        <f>MONTH(SalesData[[#This Row],[Order Date]])</f>
        <v>12</v>
      </c>
      <c r="F2334" s="6" t="str">
        <f>TEXT(SalesData[[#This Row],[Order Date]],"mmm")</f>
        <v>Dec</v>
      </c>
      <c r="G2334" s="8" t="s">
        <v>28</v>
      </c>
      <c r="H2334" s="8" t="s">
        <v>86</v>
      </c>
      <c r="I2334" s="8" t="s">
        <v>48</v>
      </c>
      <c r="J2334" s="8" t="s">
        <v>31</v>
      </c>
      <c r="K2334" s="8" t="s">
        <v>39</v>
      </c>
      <c r="L2334" s="8" t="s">
        <v>40</v>
      </c>
      <c r="M2334" s="7">
        <v>2</v>
      </c>
      <c r="N2334" s="2">
        <v>199.43</v>
      </c>
      <c r="O2334" s="9">
        <v>0.05</v>
      </c>
      <c r="P2334" s="2">
        <v>106.58</v>
      </c>
      <c r="Q2334" s="2">
        <f t="shared" si="144"/>
        <v>378.91699999999997</v>
      </c>
      <c r="R2334" s="2">
        <f t="shared" si="145"/>
        <v>213.16</v>
      </c>
      <c r="S2334" s="2">
        <f t="shared" si="146"/>
        <v>165.75699999999998</v>
      </c>
      <c r="T2334" s="6">
        <f t="shared" si="147"/>
        <v>0.4374493622613923</v>
      </c>
    </row>
    <row r="2335" spans="1:20" ht="15.6" x14ac:dyDescent="0.3">
      <c r="A2335" s="3" t="s">
        <v>2404</v>
      </c>
      <c r="B2335" s="4">
        <v>46090</v>
      </c>
      <c r="C2335" s="5">
        <f>YEAR(SalesData[[#This Row],[Order Date]])</f>
        <v>2026</v>
      </c>
      <c r="D2335" s="6" t="str">
        <f>"Q"&amp;ROUNDUP(MONTH(SalesData[[#This Row],[Order Date]])/3,0)</f>
        <v>Q1</v>
      </c>
      <c r="E2335" s="7">
        <f>MONTH(SalesData[[#This Row],[Order Date]])</f>
        <v>3</v>
      </c>
      <c r="F2335" s="6" t="str">
        <f>TEXT(SalesData[[#This Row],[Order Date]],"mmm")</f>
        <v>Mar</v>
      </c>
      <c r="G2335" s="8" t="s">
        <v>21</v>
      </c>
      <c r="H2335" s="8" t="s">
        <v>42</v>
      </c>
      <c r="I2335" s="8" t="s">
        <v>23</v>
      </c>
      <c r="J2335" s="8" t="s">
        <v>31</v>
      </c>
      <c r="K2335" s="8" t="s">
        <v>32</v>
      </c>
      <c r="L2335" s="8" t="s">
        <v>46</v>
      </c>
      <c r="M2335" s="7">
        <v>1</v>
      </c>
      <c r="N2335" s="2">
        <v>161.04</v>
      </c>
      <c r="O2335" s="9">
        <v>0</v>
      </c>
      <c r="P2335" s="2">
        <v>85.83</v>
      </c>
      <c r="Q2335" s="2">
        <f t="shared" si="144"/>
        <v>161.04</v>
      </c>
      <c r="R2335" s="2">
        <f t="shared" si="145"/>
        <v>85.83</v>
      </c>
      <c r="S2335" s="2">
        <f t="shared" si="146"/>
        <v>75.209999999999994</v>
      </c>
      <c r="T2335" s="6">
        <f t="shared" si="147"/>
        <v>0.46702682563338299</v>
      </c>
    </row>
    <row r="2336" spans="1:20" ht="15.6" x14ac:dyDescent="0.3">
      <c r="A2336" s="3" t="s">
        <v>2405</v>
      </c>
      <c r="B2336" s="4">
        <v>46154</v>
      </c>
      <c r="C2336" s="5">
        <f>YEAR(SalesData[[#This Row],[Order Date]])</f>
        <v>2026</v>
      </c>
      <c r="D2336" s="6" t="str">
        <f>"Q"&amp;ROUNDUP(MONTH(SalesData[[#This Row],[Order Date]])/3,0)</f>
        <v>Q2</v>
      </c>
      <c r="E2336" s="7">
        <f>MONTH(SalesData[[#This Row],[Order Date]])</f>
        <v>5</v>
      </c>
      <c r="F2336" s="6" t="str">
        <f>TEXT(SalesData[[#This Row],[Order Date]],"mmm")</f>
        <v>May</v>
      </c>
      <c r="G2336" s="8" t="s">
        <v>28</v>
      </c>
      <c r="H2336" s="8" t="s">
        <v>86</v>
      </c>
      <c r="I2336" s="8" t="s">
        <v>23</v>
      </c>
      <c r="J2336" s="8" t="s">
        <v>31</v>
      </c>
      <c r="K2336" s="8" t="s">
        <v>51</v>
      </c>
      <c r="L2336" s="8" t="s">
        <v>52</v>
      </c>
      <c r="M2336" s="7">
        <v>4</v>
      </c>
      <c r="N2336" s="2">
        <v>51.31</v>
      </c>
      <c r="O2336" s="9">
        <v>0</v>
      </c>
      <c r="P2336" s="2">
        <v>22.19</v>
      </c>
      <c r="Q2336" s="2">
        <f t="shared" si="144"/>
        <v>205.24</v>
      </c>
      <c r="R2336" s="2">
        <f t="shared" si="145"/>
        <v>88.76</v>
      </c>
      <c r="S2336" s="2">
        <f t="shared" si="146"/>
        <v>116.48</v>
      </c>
      <c r="T2336" s="6">
        <f t="shared" si="147"/>
        <v>0.56753069577080495</v>
      </c>
    </row>
    <row r="2337" spans="1:20" ht="15.6" x14ac:dyDescent="0.3">
      <c r="A2337" s="3" t="s">
        <v>2406</v>
      </c>
      <c r="B2337" s="4">
        <v>46330</v>
      </c>
      <c r="C2337" s="5">
        <f>YEAR(SalesData[[#This Row],[Order Date]])</f>
        <v>2026</v>
      </c>
      <c r="D2337" s="6" t="str">
        <f>"Q"&amp;ROUNDUP(MONTH(SalesData[[#This Row],[Order Date]])/3,0)</f>
        <v>Q4</v>
      </c>
      <c r="E2337" s="7">
        <f>MONTH(SalesData[[#This Row],[Order Date]])</f>
        <v>11</v>
      </c>
      <c r="F2337" s="6" t="str">
        <f>TEXT(SalesData[[#This Row],[Order Date]],"mmm")</f>
        <v>Nov</v>
      </c>
      <c r="G2337" s="8" t="s">
        <v>28</v>
      </c>
      <c r="H2337" s="8" t="s">
        <v>86</v>
      </c>
      <c r="I2337" s="8" t="s">
        <v>48</v>
      </c>
      <c r="J2337" s="8" t="s">
        <v>31</v>
      </c>
      <c r="K2337" s="8" t="s">
        <v>51</v>
      </c>
      <c r="L2337" s="8" t="s">
        <v>72</v>
      </c>
      <c r="M2337" s="7">
        <v>3</v>
      </c>
      <c r="N2337" s="2">
        <v>41.12</v>
      </c>
      <c r="O2337" s="9">
        <v>0.1</v>
      </c>
      <c r="P2337" s="2">
        <v>16.670000000000002</v>
      </c>
      <c r="Q2337" s="2">
        <f t="shared" si="144"/>
        <v>111.02399999999999</v>
      </c>
      <c r="R2337" s="2">
        <f t="shared" si="145"/>
        <v>50.010000000000005</v>
      </c>
      <c r="S2337" s="2">
        <f t="shared" si="146"/>
        <v>61.013999999999982</v>
      </c>
      <c r="T2337" s="6">
        <f t="shared" si="147"/>
        <v>0.54955685257241671</v>
      </c>
    </row>
    <row r="2338" spans="1:20" ht="15.6" x14ac:dyDescent="0.3">
      <c r="A2338" s="3" t="s">
        <v>2407</v>
      </c>
      <c r="B2338" s="4">
        <v>46221</v>
      </c>
      <c r="C2338" s="5">
        <f>YEAR(SalesData[[#This Row],[Order Date]])</f>
        <v>2026</v>
      </c>
      <c r="D2338" s="6" t="str">
        <f>"Q"&amp;ROUNDUP(MONTH(SalesData[[#This Row],[Order Date]])/3,0)</f>
        <v>Q3</v>
      </c>
      <c r="E2338" s="7">
        <f>MONTH(SalesData[[#This Row],[Order Date]])</f>
        <v>7</v>
      </c>
      <c r="F2338" s="6" t="str">
        <f>TEXT(SalesData[[#This Row],[Order Date]],"mmm")</f>
        <v>Jul</v>
      </c>
      <c r="G2338" s="8" t="s">
        <v>21</v>
      </c>
      <c r="H2338" s="8" t="s">
        <v>89</v>
      </c>
      <c r="I2338" s="8" t="s">
        <v>30</v>
      </c>
      <c r="J2338" s="8" t="s">
        <v>24</v>
      </c>
      <c r="K2338" s="8" t="s">
        <v>39</v>
      </c>
      <c r="L2338" s="8" t="s">
        <v>67</v>
      </c>
      <c r="M2338" s="7">
        <v>2</v>
      </c>
      <c r="N2338" s="2">
        <v>121.06</v>
      </c>
      <c r="O2338" s="9">
        <v>0</v>
      </c>
      <c r="P2338" s="2">
        <v>59.62</v>
      </c>
      <c r="Q2338" s="2">
        <f t="shared" si="144"/>
        <v>242.12</v>
      </c>
      <c r="R2338" s="2">
        <f t="shared" si="145"/>
        <v>119.24</v>
      </c>
      <c r="S2338" s="2">
        <f t="shared" si="146"/>
        <v>122.88000000000001</v>
      </c>
      <c r="T2338" s="6">
        <f t="shared" si="147"/>
        <v>0.50751693375185858</v>
      </c>
    </row>
    <row r="2339" spans="1:20" ht="15.6" x14ac:dyDescent="0.3">
      <c r="A2339" s="3" t="s">
        <v>2408</v>
      </c>
      <c r="B2339" s="4">
        <v>46375</v>
      </c>
      <c r="C2339" s="5">
        <f>YEAR(SalesData[[#This Row],[Order Date]])</f>
        <v>2026</v>
      </c>
      <c r="D2339" s="6" t="str">
        <f>"Q"&amp;ROUNDUP(MONTH(SalesData[[#This Row],[Order Date]])/3,0)</f>
        <v>Q4</v>
      </c>
      <c r="E2339" s="7">
        <f>MONTH(SalesData[[#This Row],[Order Date]])</f>
        <v>12</v>
      </c>
      <c r="F2339" s="6" t="str">
        <f>TEXT(SalesData[[#This Row],[Order Date]],"mmm")</f>
        <v>Dec</v>
      </c>
      <c r="G2339" s="8" t="s">
        <v>61</v>
      </c>
      <c r="H2339" s="8" t="s">
        <v>62</v>
      </c>
      <c r="I2339" s="8" t="s">
        <v>48</v>
      </c>
      <c r="J2339" s="8" t="s">
        <v>24</v>
      </c>
      <c r="K2339" s="8" t="s">
        <v>25</v>
      </c>
      <c r="L2339" s="8" t="s">
        <v>49</v>
      </c>
      <c r="M2339" s="7">
        <v>1</v>
      </c>
      <c r="N2339" s="2">
        <v>71.89</v>
      </c>
      <c r="O2339" s="9">
        <v>0.15</v>
      </c>
      <c r="P2339" s="2">
        <v>32.409999999999997</v>
      </c>
      <c r="Q2339" s="2">
        <f t="shared" si="144"/>
        <v>61.106499999999997</v>
      </c>
      <c r="R2339" s="2">
        <f t="shared" si="145"/>
        <v>32.409999999999997</v>
      </c>
      <c r="S2339" s="2">
        <f t="shared" si="146"/>
        <v>28.6965</v>
      </c>
      <c r="T2339" s="6">
        <f t="shared" si="147"/>
        <v>0.46961452545964832</v>
      </c>
    </row>
    <row r="2340" spans="1:20" ht="15.6" x14ac:dyDescent="0.3">
      <c r="A2340" s="3" t="s">
        <v>2409</v>
      </c>
      <c r="B2340" s="4">
        <v>46166</v>
      </c>
      <c r="C2340" s="5">
        <f>YEAR(SalesData[[#This Row],[Order Date]])</f>
        <v>2026</v>
      </c>
      <c r="D2340" s="6" t="str">
        <f>"Q"&amp;ROUNDUP(MONTH(SalesData[[#This Row],[Order Date]])/3,0)</f>
        <v>Q2</v>
      </c>
      <c r="E2340" s="7">
        <f>MONTH(SalesData[[#This Row],[Order Date]])</f>
        <v>5</v>
      </c>
      <c r="F2340" s="6" t="str">
        <f>TEXT(SalesData[[#This Row],[Order Date]],"mmm")</f>
        <v>May</v>
      </c>
      <c r="G2340" s="8" t="s">
        <v>61</v>
      </c>
      <c r="H2340" s="8" t="s">
        <v>105</v>
      </c>
      <c r="I2340" s="8" t="s">
        <v>48</v>
      </c>
      <c r="J2340" s="8" t="s">
        <v>31</v>
      </c>
      <c r="K2340" s="8" t="s">
        <v>39</v>
      </c>
      <c r="L2340" s="8" t="s">
        <v>106</v>
      </c>
      <c r="M2340" s="7">
        <v>2</v>
      </c>
      <c r="N2340" s="2">
        <v>80.010000000000005</v>
      </c>
      <c r="O2340" s="9">
        <v>0</v>
      </c>
      <c r="P2340" s="2">
        <v>38.54</v>
      </c>
      <c r="Q2340" s="2">
        <f t="shared" si="144"/>
        <v>160.02000000000001</v>
      </c>
      <c r="R2340" s="2">
        <f t="shared" si="145"/>
        <v>77.08</v>
      </c>
      <c r="S2340" s="2">
        <f t="shared" si="146"/>
        <v>82.940000000000012</v>
      </c>
      <c r="T2340" s="6">
        <f t="shared" si="147"/>
        <v>0.51831021122359711</v>
      </c>
    </row>
    <row r="2341" spans="1:20" ht="15.6" x14ac:dyDescent="0.3">
      <c r="A2341" s="3" t="s">
        <v>2410</v>
      </c>
      <c r="B2341" s="4">
        <v>46261</v>
      </c>
      <c r="C2341" s="5">
        <f>YEAR(SalesData[[#This Row],[Order Date]])</f>
        <v>2026</v>
      </c>
      <c r="D2341" s="6" t="str">
        <f>"Q"&amp;ROUNDUP(MONTH(SalesData[[#This Row],[Order Date]])/3,0)</f>
        <v>Q3</v>
      </c>
      <c r="E2341" s="7">
        <f>MONTH(SalesData[[#This Row],[Order Date]])</f>
        <v>8</v>
      </c>
      <c r="F2341" s="6" t="str">
        <f>TEXT(SalesData[[#This Row],[Order Date]],"mmm")</f>
        <v>Aug</v>
      </c>
      <c r="G2341" s="8" t="s">
        <v>54</v>
      </c>
      <c r="H2341" s="8" t="s">
        <v>82</v>
      </c>
      <c r="I2341" s="8" t="s">
        <v>45</v>
      </c>
      <c r="J2341" s="8" t="s">
        <v>36</v>
      </c>
      <c r="K2341" s="8" t="s">
        <v>51</v>
      </c>
      <c r="L2341" s="8" t="s">
        <v>72</v>
      </c>
      <c r="M2341" s="7">
        <v>6</v>
      </c>
      <c r="N2341" s="2">
        <v>41.33</v>
      </c>
      <c r="O2341" s="9">
        <v>0.2</v>
      </c>
      <c r="P2341" s="2">
        <v>17.02</v>
      </c>
      <c r="Q2341" s="2">
        <f t="shared" si="144"/>
        <v>198.38400000000001</v>
      </c>
      <c r="R2341" s="2">
        <f t="shared" si="145"/>
        <v>102.12</v>
      </c>
      <c r="S2341" s="2">
        <f t="shared" si="146"/>
        <v>96.26400000000001</v>
      </c>
      <c r="T2341" s="6">
        <f t="shared" si="147"/>
        <v>0.48524074522138883</v>
      </c>
    </row>
    <row r="2342" spans="1:20" ht="15.6" x14ac:dyDescent="0.3">
      <c r="A2342" s="3" t="s">
        <v>2411</v>
      </c>
      <c r="B2342" s="4">
        <v>46239</v>
      </c>
      <c r="C2342" s="5">
        <f>YEAR(SalesData[[#This Row],[Order Date]])</f>
        <v>2026</v>
      </c>
      <c r="D2342" s="6" t="str">
        <f>"Q"&amp;ROUNDUP(MONTH(SalesData[[#This Row],[Order Date]])/3,0)</f>
        <v>Q3</v>
      </c>
      <c r="E2342" s="7">
        <f>MONTH(SalesData[[#This Row],[Order Date]])</f>
        <v>8</v>
      </c>
      <c r="F2342" s="6" t="str">
        <f>TEXT(SalesData[[#This Row],[Order Date]],"mmm")</f>
        <v>Aug</v>
      </c>
      <c r="G2342" s="8" t="s">
        <v>54</v>
      </c>
      <c r="H2342" s="8" t="s">
        <v>92</v>
      </c>
      <c r="I2342" s="8" t="s">
        <v>48</v>
      </c>
      <c r="J2342" s="8" t="s">
        <v>31</v>
      </c>
      <c r="K2342" s="8" t="s">
        <v>39</v>
      </c>
      <c r="L2342" s="8" t="s">
        <v>67</v>
      </c>
      <c r="M2342" s="7">
        <v>2</v>
      </c>
      <c r="N2342" s="2">
        <v>122.47</v>
      </c>
      <c r="O2342" s="9">
        <v>0</v>
      </c>
      <c r="P2342" s="2">
        <v>59.73</v>
      </c>
      <c r="Q2342" s="2">
        <f t="shared" si="144"/>
        <v>244.94</v>
      </c>
      <c r="R2342" s="2">
        <f t="shared" si="145"/>
        <v>119.46</v>
      </c>
      <c r="S2342" s="2">
        <f t="shared" si="146"/>
        <v>125.48</v>
      </c>
      <c r="T2342" s="6">
        <f t="shared" si="147"/>
        <v>0.5122887237690863</v>
      </c>
    </row>
    <row r="2343" spans="1:20" ht="15.6" x14ac:dyDescent="0.3">
      <c r="A2343" s="3" t="s">
        <v>2412</v>
      </c>
      <c r="B2343" s="4">
        <v>46302</v>
      </c>
      <c r="C2343" s="5">
        <f>YEAR(SalesData[[#This Row],[Order Date]])</f>
        <v>2026</v>
      </c>
      <c r="D2343" s="6" t="str">
        <f>"Q"&amp;ROUNDUP(MONTH(SalesData[[#This Row],[Order Date]])/3,0)</f>
        <v>Q4</v>
      </c>
      <c r="E2343" s="7">
        <f>MONTH(SalesData[[#This Row],[Order Date]])</f>
        <v>10</v>
      </c>
      <c r="F2343" s="6" t="str">
        <f>TEXT(SalesData[[#This Row],[Order Date]],"mmm")</f>
        <v>Oct</v>
      </c>
      <c r="G2343" s="8" t="s">
        <v>54</v>
      </c>
      <c r="H2343" s="8" t="s">
        <v>57</v>
      </c>
      <c r="I2343" s="8" t="s">
        <v>30</v>
      </c>
      <c r="J2343" s="8" t="s">
        <v>31</v>
      </c>
      <c r="K2343" s="8" t="s">
        <v>32</v>
      </c>
      <c r="L2343" s="8" t="s">
        <v>37</v>
      </c>
      <c r="M2343" s="7">
        <v>4</v>
      </c>
      <c r="N2343" s="2">
        <v>131.05000000000001</v>
      </c>
      <c r="O2343" s="9">
        <v>0</v>
      </c>
      <c r="P2343" s="2">
        <v>67.37</v>
      </c>
      <c r="Q2343" s="2">
        <f t="shared" si="144"/>
        <v>524.20000000000005</v>
      </c>
      <c r="R2343" s="2">
        <f t="shared" si="145"/>
        <v>269.48</v>
      </c>
      <c r="S2343" s="2">
        <f t="shared" si="146"/>
        <v>254.72000000000003</v>
      </c>
      <c r="T2343" s="6">
        <f t="shared" si="147"/>
        <v>0.48592140404425793</v>
      </c>
    </row>
    <row r="2344" spans="1:20" ht="15.6" x14ac:dyDescent="0.3">
      <c r="A2344" s="3" t="s">
        <v>2413</v>
      </c>
      <c r="B2344" s="4">
        <v>46348</v>
      </c>
      <c r="C2344" s="5">
        <f>YEAR(SalesData[[#This Row],[Order Date]])</f>
        <v>2026</v>
      </c>
      <c r="D2344" s="6" t="str">
        <f>"Q"&amp;ROUNDUP(MONTH(SalesData[[#This Row],[Order Date]])/3,0)</f>
        <v>Q4</v>
      </c>
      <c r="E2344" s="7">
        <f>MONTH(SalesData[[#This Row],[Order Date]])</f>
        <v>11</v>
      </c>
      <c r="F2344" s="6" t="str">
        <f>TEXT(SalesData[[#This Row],[Order Date]],"mmm")</f>
        <v>Nov</v>
      </c>
      <c r="G2344" s="8" t="s">
        <v>21</v>
      </c>
      <c r="H2344" s="8" t="s">
        <v>89</v>
      </c>
      <c r="I2344" s="8" t="s">
        <v>30</v>
      </c>
      <c r="J2344" s="8" t="s">
        <v>24</v>
      </c>
      <c r="K2344" s="8" t="s">
        <v>32</v>
      </c>
      <c r="L2344" s="8" t="s">
        <v>46</v>
      </c>
      <c r="M2344" s="7">
        <v>2</v>
      </c>
      <c r="N2344" s="2">
        <v>166.15</v>
      </c>
      <c r="O2344" s="9">
        <v>0</v>
      </c>
      <c r="P2344" s="2">
        <v>86.42</v>
      </c>
      <c r="Q2344" s="2">
        <f t="shared" si="144"/>
        <v>332.3</v>
      </c>
      <c r="R2344" s="2">
        <f t="shared" si="145"/>
        <v>172.84</v>
      </c>
      <c r="S2344" s="2">
        <f t="shared" si="146"/>
        <v>159.46</v>
      </c>
      <c r="T2344" s="6">
        <f t="shared" si="147"/>
        <v>0.47986758952753539</v>
      </c>
    </row>
    <row r="2345" spans="1:20" ht="15.6" x14ac:dyDescent="0.3">
      <c r="A2345" s="3" t="s">
        <v>2414</v>
      </c>
      <c r="B2345" s="4">
        <v>46276</v>
      </c>
      <c r="C2345" s="5">
        <f>YEAR(SalesData[[#This Row],[Order Date]])</f>
        <v>2026</v>
      </c>
      <c r="D2345" s="6" t="str">
        <f>"Q"&amp;ROUNDUP(MONTH(SalesData[[#This Row],[Order Date]])/3,0)</f>
        <v>Q3</v>
      </c>
      <c r="E2345" s="7">
        <f>MONTH(SalesData[[#This Row],[Order Date]])</f>
        <v>9</v>
      </c>
      <c r="F2345" s="6" t="str">
        <f>TEXT(SalesData[[#This Row],[Order Date]],"mmm")</f>
        <v>Sep</v>
      </c>
      <c r="G2345" s="8" t="s">
        <v>54</v>
      </c>
      <c r="H2345" s="8" t="s">
        <v>82</v>
      </c>
      <c r="I2345" s="8" t="s">
        <v>30</v>
      </c>
      <c r="J2345" s="8" t="s">
        <v>24</v>
      </c>
      <c r="K2345" s="8" t="s">
        <v>39</v>
      </c>
      <c r="L2345" s="8" t="s">
        <v>125</v>
      </c>
      <c r="M2345" s="7">
        <v>1</v>
      </c>
      <c r="N2345" s="2">
        <v>338.01</v>
      </c>
      <c r="O2345" s="9">
        <v>0</v>
      </c>
      <c r="P2345" s="2">
        <v>190.89</v>
      </c>
      <c r="Q2345" s="2">
        <f t="shared" si="144"/>
        <v>338.01</v>
      </c>
      <c r="R2345" s="2">
        <f t="shared" si="145"/>
        <v>190.89</v>
      </c>
      <c r="S2345" s="2">
        <f t="shared" si="146"/>
        <v>147.12</v>
      </c>
      <c r="T2345" s="6">
        <f t="shared" si="147"/>
        <v>0.43525339486997427</v>
      </c>
    </row>
    <row r="2346" spans="1:20" ht="15.6" x14ac:dyDescent="0.3">
      <c r="A2346" s="3" t="s">
        <v>2415</v>
      </c>
      <c r="B2346" s="4">
        <v>46036</v>
      </c>
      <c r="C2346" s="5">
        <f>YEAR(SalesData[[#This Row],[Order Date]])</f>
        <v>2026</v>
      </c>
      <c r="D2346" s="6" t="str">
        <f>"Q"&amp;ROUNDUP(MONTH(SalesData[[#This Row],[Order Date]])/3,0)</f>
        <v>Q1</v>
      </c>
      <c r="E2346" s="7">
        <f>MONTH(SalesData[[#This Row],[Order Date]])</f>
        <v>1</v>
      </c>
      <c r="F2346" s="6" t="str">
        <f>TEXT(SalesData[[#This Row],[Order Date]],"mmm")</f>
        <v>Jan</v>
      </c>
      <c r="G2346" s="8" t="s">
        <v>28</v>
      </c>
      <c r="H2346" s="8" t="s">
        <v>29</v>
      </c>
      <c r="I2346" s="8" t="s">
        <v>30</v>
      </c>
      <c r="J2346" s="8" t="s">
        <v>31</v>
      </c>
      <c r="K2346" s="8" t="s">
        <v>32</v>
      </c>
      <c r="L2346" s="8" t="s">
        <v>65</v>
      </c>
      <c r="M2346" s="7">
        <v>2</v>
      </c>
      <c r="N2346" s="2">
        <v>47.05</v>
      </c>
      <c r="O2346" s="9">
        <v>0.1</v>
      </c>
      <c r="P2346" s="2">
        <v>18.8</v>
      </c>
      <c r="Q2346" s="2">
        <f t="shared" si="144"/>
        <v>84.69</v>
      </c>
      <c r="R2346" s="2">
        <f t="shared" si="145"/>
        <v>37.6</v>
      </c>
      <c r="S2346" s="2">
        <f t="shared" si="146"/>
        <v>47.089999999999996</v>
      </c>
      <c r="T2346" s="6">
        <f t="shared" si="147"/>
        <v>0.55602786633604906</v>
      </c>
    </row>
    <row r="2347" spans="1:20" ht="15.6" x14ac:dyDescent="0.3">
      <c r="A2347" s="3" t="s">
        <v>2416</v>
      </c>
      <c r="B2347" s="4">
        <v>46144</v>
      </c>
      <c r="C2347" s="5">
        <f>YEAR(SalesData[[#This Row],[Order Date]])</f>
        <v>2026</v>
      </c>
      <c r="D2347" s="6" t="str">
        <f>"Q"&amp;ROUNDUP(MONTH(SalesData[[#This Row],[Order Date]])/3,0)</f>
        <v>Q2</v>
      </c>
      <c r="E2347" s="7">
        <f>MONTH(SalesData[[#This Row],[Order Date]])</f>
        <v>5</v>
      </c>
      <c r="F2347" s="6" t="str">
        <f>TEXT(SalesData[[#This Row],[Order Date]],"mmm")</f>
        <v>May</v>
      </c>
      <c r="G2347" s="8" t="s">
        <v>61</v>
      </c>
      <c r="H2347" s="8" t="s">
        <v>105</v>
      </c>
      <c r="I2347" s="8" t="s">
        <v>23</v>
      </c>
      <c r="J2347" s="8" t="s">
        <v>24</v>
      </c>
      <c r="K2347" s="8" t="s">
        <v>39</v>
      </c>
      <c r="L2347" s="8" t="s">
        <v>106</v>
      </c>
      <c r="M2347" s="7">
        <v>1</v>
      </c>
      <c r="N2347" s="2">
        <v>80.819999999999993</v>
      </c>
      <c r="O2347" s="9">
        <v>0</v>
      </c>
      <c r="P2347" s="2">
        <v>39.950000000000003</v>
      </c>
      <c r="Q2347" s="2">
        <f t="shared" si="144"/>
        <v>80.819999999999993</v>
      </c>
      <c r="R2347" s="2">
        <f t="shared" si="145"/>
        <v>39.950000000000003</v>
      </c>
      <c r="S2347" s="2">
        <f t="shared" si="146"/>
        <v>40.86999999999999</v>
      </c>
      <c r="T2347" s="6">
        <f t="shared" si="147"/>
        <v>0.50569166048007907</v>
      </c>
    </row>
    <row r="2348" spans="1:20" ht="15.6" x14ac:dyDescent="0.3">
      <c r="A2348" s="3" t="s">
        <v>2417</v>
      </c>
      <c r="B2348" s="4">
        <v>46205</v>
      </c>
      <c r="C2348" s="5">
        <f>YEAR(SalesData[[#This Row],[Order Date]])</f>
        <v>2026</v>
      </c>
      <c r="D2348" s="6" t="str">
        <f>"Q"&amp;ROUNDUP(MONTH(SalesData[[#This Row],[Order Date]])/3,0)</f>
        <v>Q3</v>
      </c>
      <c r="E2348" s="7">
        <f>MONTH(SalesData[[#This Row],[Order Date]])</f>
        <v>7</v>
      </c>
      <c r="F2348" s="6" t="str">
        <f>TEXT(SalesData[[#This Row],[Order Date]],"mmm")</f>
        <v>Jul</v>
      </c>
      <c r="G2348" s="8" t="s">
        <v>21</v>
      </c>
      <c r="H2348" s="8" t="s">
        <v>22</v>
      </c>
      <c r="I2348" s="8" t="s">
        <v>30</v>
      </c>
      <c r="J2348" s="8" t="s">
        <v>24</v>
      </c>
      <c r="K2348" s="8" t="s">
        <v>25</v>
      </c>
      <c r="L2348" s="8" t="s">
        <v>74</v>
      </c>
      <c r="M2348" s="7">
        <v>3</v>
      </c>
      <c r="N2348" s="2">
        <v>91.47</v>
      </c>
      <c r="O2348" s="9">
        <v>0.05</v>
      </c>
      <c r="P2348" s="2">
        <v>45.6</v>
      </c>
      <c r="Q2348" s="2">
        <f t="shared" si="144"/>
        <v>260.68949999999995</v>
      </c>
      <c r="R2348" s="2">
        <f t="shared" si="145"/>
        <v>136.80000000000001</v>
      </c>
      <c r="S2348" s="2">
        <f t="shared" si="146"/>
        <v>123.88949999999994</v>
      </c>
      <c r="T2348" s="6">
        <f t="shared" si="147"/>
        <v>0.47523778287963253</v>
      </c>
    </row>
    <row r="2349" spans="1:20" ht="15.6" x14ac:dyDescent="0.3">
      <c r="A2349" s="3" t="s">
        <v>2418</v>
      </c>
      <c r="B2349" s="4">
        <v>46319</v>
      </c>
      <c r="C2349" s="5">
        <f>YEAR(SalesData[[#This Row],[Order Date]])</f>
        <v>2026</v>
      </c>
      <c r="D2349" s="6" t="str">
        <f>"Q"&amp;ROUNDUP(MONTH(SalesData[[#This Row],[Order Date]])/3,0)</f>
        <v>Q4</v>
      </c>
      <c r="E2349" s="7">
        <f>MONTH(SalesData[[#This Row],[Order Date]])</f>
        <v>10</v>
      </c>
      <c r="F2349" s="6" t="str">
        <f>TEXT(SalesData[[#This Row],[Order Date]],"mmm")</f>
        <v>Oct</v>
      </c>
      <c r="G2349" s="8" t="s">
        <v>21</v>
      </c>
      <c r="H2349" s="8" t="s">
        <v>22</v>
      </c>
      <c r="I2349" s="8" t="s">
        <v>45</v>
      </c>
      <c r="J2349" s="8" t="s">
        <v>36</v>
      </c>
      <c r="K2349" s="8" t="s">
        <v>32</v>
      </c>
      <c r="L2349" s="8" t="s">
        <v>65</v>
      </c>
      <c r="M2349" s="7">
        <v>5</v>
      </c>
      <c r="N2349" s="2">
        <v>45.9</v>
      </c>
      <c r="O2349" s="9">
        <v>0.1</v>
      </c>
      <c r="P2349" s="2">
        <v>17.940000000000001</v>
      </c>
      <c r="Q2349" s="2">
        <f t="shared" si="144"/>
        <v>206.55</v>
      </c>
      <c r="R2349" s="2">
        <f t="shared" si="145"/>
        <v>89.7</v>
      </c>
      <c r="S2349" s="2">
        <f t="shared" si="146"/>
        <v>116.85000000000001</v>
      </c>
      <c r="T2349" s="6">
        <f t="shared" si="147"/>
        <v>0.56572258533042852</v>
      </c>
    </row>
    <row r="2350" spans="1:20" ht="15.6" x14ac:dyDescent="0.3">
      <c r="A2350" s="3" t="s">
        <v>2419</v>
      </c>
      <c r="B2350" s="4">
        <v>46083</v>
      </c>
      <c r="C2350" s="5">
        <f>YEAR(SalesData[[#This Row],[Order Date]])</f>
        <v>2026</v>
      </c>
      <c r="D2350" s="6" t="str">
        <f>"Q"&amp;ROUNDUP(MONTH(SalesData[[#This Row],[Order Date]])/3,0)</f>
        <v>Q1</v>
      </c>
      <c r="E2350" s="7">
        <f>MONTH(SalesData[[#This Row],[Order Date]])</f>
        <v>3</v>
      </c>
      <c r="F2350" s="6" t="str">
        <f>TEXT(SalesData[[#This Row],[Order Date]],"mmm")</f>
        <v>Mar</v>
      </c>
      <c r="G2350" s="8" t="s">
        <v>21</v>
      </c>
      <c r="H2350" s="8" t="s">
        <v>22</v>
      </c>
      <c r="I2350" s="8" t="s">
        <v>30</v>
      </c>
      <c r="J2350" s="8" t="s">
        <v>31</v>
      </c>
      <c r="K2350" s="8" t="s">
        <v>25</v>
      </c>
      <c r="L2350" s="8" t="s">
        <v>74</v>
      </c>
      <c r="M2350" s="7">
        <v>2</v>
      </c>
      <c r="N2350" s="2">
        <v>89.81</v>
      </c>
      <c r="O2350" s="9">
        <v>0</v>
      </c>
      <c r="P2350" s="2">
        <v>46.44</v>
      </c>
      <c r="Q2350" s="2">
        <f t="shared" si="144"/>
        <v>179.62</v>
      </c>
      <c r="R2350" s="2">
        <f t="shared" si="145"/>
        <v>92.88</v>
      </c>
      <c r="S2350" s="2">
        <f t="shared" si="146"/>
        <v>86.740000000000009</v>
      </c>
      <c r="T2350" s="6">
        <f t="shared" si="147"/>
        <v>0.482908362097762</v>
      </c>
    </row>
    <row r="2351" spans="1:20" ht="15.6" x14ac:dyDescent="0.3">
      <c r="A2351" s="3" t="s">
        <v>2420</v>
      </c>
      <c r="B2351" s="4">
        <v>46136</v>
      </c>
      <c r="C2351" s="5">
        <f>YEAR(SalesData[[#This Row],[Order Date]])</f>
        <v>2026</v>
      </c>
      <c r="D2351" s="6" t="str">
        <f>"Q"&amp;ROUNDUP(MONTH(SalesData[[#This Row],[Order Date]])/3,0)</f>
        <v>Q2</v>
      </c>
      <c r="E2351" s="7">
        <f>MONTH(SalesData[[#This Row],[Order Date]])</f>
        <v>4</v>
      </c>
      <c r="F2351" s="6" t="str">
        <f>TEXT(SalesData[[#This Row],[Order Date]],"mmm")</f>
        <v>Apr</v>
      </c>
      <c r="G2351" s="8" t="s">
        <v>28</v>
      </c>
      <c r="H2351" s="8" t="s">
        <v>86</v>
      </c>
      <c r="I2351" s="8" t="s">
        <v>48</v>
      </c>
      <c r="J2351" s="8" t="s">
        <v>24</v>
      </c>
      <c r="K2351" s="8" t="s">
        <v>51</v>
      </c>
      <c r="L2351" s="8" t="s">
        <v>95</v>
      </c>
      <c r="M2351" s="7">
        <v>2</v>
      </c>
      <c r="N2351" s="2">
        <v>81.75</v>
      </c>
      <c r="O2351" s="9">
        <v>0</v>
      </c>
      <c r="P2351" s="2">
        <v>41.92</v>
      </c>
      <c r="Q2351" s="2">
        <f t="shared" si="144"/>
        <v>163.5</v>
      </c>
      <c r="R2351" s="2">
        <f t="shared" si="145"/>
        <v>83.84</v>
      </c>
      <c r="S2351" s="2">
        <f t="shared" si="146"/>
        <v>79.66</v>
      </c>
      <c r="T2351" s="6">
        <f t="shared" si="147"/>
        <v>0.48721712538226297</v>
      </c>
    </row>
    <row r="2352" spans="1:20" ht="15.6" x14ac:dyDescent="0.3">
      <c r="A2352" s="3" t="s">
        <v>2421</v>
      </c>
      <c r="B2352" s="4">
        <v>46304</v>
      </c>
      <c r="C2352" s="5">
        <f>YEAR(SalesData[[#This Row],[Order Date]])</f>
        <v>2026</v>
      </c>
      <c r="D2352" s="6" t="str">
        <f>"Q"&amp;ROUNDUP(MONTH(SalesData[[#This Row],[Order Date]])/3,0)</f>
        <v>Q4</v>
      </c>
      <c r="E2352" s="7">
        <f>MONTH(SalesData[[#This Row],[Order Date]])</f>
        <v>10</v>
      </c>
      <c r="F2352" s="6" t="str">
        <f>TEXT(SalesData[[#This Row],[Order Date]],"mmm")</f>
        <v>Oct</v>
      </c>
      <c r="G2352" s="8" t="s">
        <v>54</v>
      </c>
      <c r="H2352" s="8" t="s">
        <v>57</v>
      </c>
      <c r="I2352" s="8" t="s">
        <v>30</v>
      </c>
      <c r="J2352" s="8" t="s">
        <v>24</v>
      </c>
      <c r="K2352" s="8" t="s">
        <v>39</v>
      </c>
      <c r="L2352" s="8" t="s">
        <v>40</v>
      </c>
      <c r="M2352" s="7">
        <v>1</v>
      </c>
      <c r="N2352" s="2">
        <v>199.32</v>
      </c>
      <c r="O2352" s="9">
        <v>0</v>
      </c>
      <c r="P2352" s="2">
        <v>103.83</v>
      </c>
      <c r="Q2352" s="2">
        <f t="shared" si="144"/>
        <v>199.32</v>
      </c>
      <c r="R2352" s="2">
        <f t="shared" si="145"/>
        <v>103.83</v>
      </c>
      <c r="S2352" s="2">
        <f t="shared" si="146"/>
        <v>95.49</v>
      </c>
      <c r="T2352" s="6">
        <f t="shared" si="147"/>
        <v>0.4790788681517158</v>
      </c>
    </row>
    <row r="2353" spans="1:20" ht="15.6" x14ac:dyDescent="0.3">
      <c r="A2353" s="3" t="s">
        <v>2422</v>
      </c>
      <c r="B2353" s="4">
        <v>46123</v>
      </c>
      <c r="C2353" s="5">
        <f>YEAR(SalesData[[#This Row],[Order Date]])</f>
        <v>2026</v>
      </c>
      <c r="D2353" s="6" t="str">
        <f>"Q"&amp;ROUNDUP(MONTH(SalesData[[#This Row],[Order Date]])/3,0)</f>
        <v>Q2</v>
      </c>
      <c r="E2353" s="7">
        <f>MONTH(SalesData[[#This Row],[Order Date]])</f>
        <v>4</v>
      </c>
      <c r="F2353" s="6" t="str">
        <f>TEXT(SalesData[[#This Row],[Order Date]],"mmm")</f>
        <v>Apr</v>
      </c>
      <c r="G2353" s="8" t="s">
        <v>21</v>
      </c>
      <c r="H2353" s="8" t="s">
        <v>89</v>
      </c>
      <c r="I2353" s="8" t="s">
        <v>48</v>
      </c>
      <c r="J2353" s="8" t="s">
        <v>31</v>
      </c>
      <c r="K2353" s="8" t="s">
        <v>25</v>
      </c>
      <c r="L2353" s="8" t="s">
        <v>74</v>
      </c>
      <c r="M2353" s="7">
        <v>2</v>
      </c>
      <c r="N2353" s="2">
        <v>92.63</v>
      </c>
      <c r="O2353" s="9">
        <v>0.15</v>
      </c>
      <c r="P2353" s="2">
        <v>44.96</v>
      </c>
      <c r="Q2353" s="2">
        <f t="shared" si="144"/>
        <v>157.47099999999998</v>
      </c>
      <c r="R2353" s="2">
        <f t="shared" si="145"/>
        <v>89.92</v>
      </c>
      <c r="S2353" s="2">
        <f t="shared" si="146"/>
        <v>67.550999999999974</v>
      </c>
      <c r="T2353" s="6">
        <f t="shared" si="147"/>
        <v>0.42897422382533917</v>
      </c>
    </row>
    <row r="2354" spans="1:20" ht="15.6" x14ac:dyDescent="0.3">
      <c r="A2354" s="3" t="s">
        <v>2423</v>
      </c>
      <c r="B2354" s="4">
        <v>46047</v>
      </c>
      <c r="C2354" s="5">
        <f>YEAR(SalesData[[#This Row],[Order Date]])</f>
        <v>2026</v>
      </c>
      <c r="D2354" s="6" t="str">
        <f>"Q"&amp;ROUNDUP(MONTH(SalesData[[#This Row],[Order Date]])/3,0)</f>
        <v>Q1</v>
      </c>
      <c r="E2354" s="7">
        <f>MONTH(SalesData[[#This Row],[Order Date]])</f>
        <v>1</v>
      </c>
      <c r="F2354" s="6" t="str">
        <f>TEXT(SalesData[[#This Row],[Order Date]],"mmm")</f>
        <v>Jan</v>
      </c>
      <c r="G2354" s="8" t="s">
        <v>54</v>
      </c>
      <c r="H2354" s="8" t="s">
        <v>57</v>
      </c>
      <c r="I2354" s="8" t="s">
        <v>30</v>
      </c>
      <c r="J2354" s="8" t="s">
        <v>31</v>
      </c>
      <c r="K2354" s="8" t="s">
        <v>25</v>
      </c>
      <c r="L2354" s="8" t="s">
        <v>49</v>
      </c>
      <c r="M2354" s="7">
        <v>2</v>
      </c>
      <c r="N2354" s="2">
        <v>72.739999999999995</v>
      </c>
      <c r="O2354" s="9">
        <v>0</v>
      </c>
      <c r="P2354" s="2">
        <v>31.96</v>
      </c>
      <c r="Q2354" s="2">
        <f t="shared" si="144"/>
        <v>145.47999999999999</v>
      </c>
      <c r="R2354" s="2">
        <f t="shared" si="145"/>
        <v>63.92</v>
      </c>
      <c r="S2354" s="2">
        <f t="shared" si="146"/>
        <v>81.559999999999988</v>
      </c>
      <c r="T2354" s="6">
        <f t="shared" si="147"/>
        <v>0.56062689029419843</v>
      </c>
    </row>
    <row r="2355" spans="1:20" ht="15.6" x14ac:dyDescent="0.3">
      <c r="A2355" s="3" t="s">
        <v>2424</v>
      </c>
      <c r="B2355" s="4">
        <v>46334</v>
      </c>
      <c r="C2355" s="5">
        <f>YEAR(SalesData[[#This Row],[Order Date]])</f>
        <v>2026</v>
      </c>
      <c r="D2355" s="6" t="str">
        <f>"Q"&amp;ROUNDUP(MONTH(SalesData[[#This Row],[Order Date]])/3,0)</f>
        <v>Q4</v>
      </c>
      <c r="E2355" s="7">
        <f>MONTH(SalesData[[#This Row],[Order Date]])</f>
        <v>11</v>
      </c>
      <c r="F2355" s="6" t="str">
        <f>TEXT(SalesData[[#This Row],[Order Date]],"mmm")</f>
        <v>Nov</v>
      </c>
      <c r="G2355" s="8" t="s">
        <v>61</v>
      </c>
      <c r="H2355" s="8" t="s">
        <v>105</v>
      </c>
      <c r="I2355" s="8" t="s">
        <v>30</v>
      </c>
      <c r="J2355" s="8" t="s">
        <v>24</v>
      </c>
      <c r="K2355" s="8" t="s">
        <v>98</v>
      </c>
      <c r="L2355" s="8" t="s">
        <v>99</v>
      </c>
      <c r="M2355" s="7">
        <v>1</v>
      </c>
      <c r="N2355" s="2">
        <v>120.98</v>
      </c>
      <c r="O2355" s="9">
        <v>0.1</v>
      </c>
      <c r="P2355" s="2">
        <v>70.59</v>
      </c>
      <c r="Q2355" s="2">
        <f t="shared" si="144"/>
        <v>108.88200000000001</v>
      </c>
      <c r="R2355" s="2">
        <f t="shared" si="145"/>
        <v>70.59</v>
      </c>
      <c r="S2355" s="2">
        <f t="shared" si="146"/>
        <v>38.292000000000002</v>
      </c>
      <c r="T2355" s="6">
        <f t="shared" si="147"/>
        <v>0.35168347385242738</v>
      </c>
    </row>
    <row r="2356" spans="1:20" ht="15.6" x14ac:dyDescent="0.3">
      <c r="A2356" s="3" t="s">
        <v>2425</v>
      </c>
      <c r="B2356" s="4">
        <v>46208</v>
      </c>
      <c r="C2356" s="5">
        <f>YEAR(SalesData[[#This Row],[Order Date]])</f>
        <v>2026</v>
      </c>
      <c r="D2356" s="6" t="str">
        <f>"Q"&amp;ROUNDUP(MONTH(SalesData[[#This Row],[Order Date]])/3,0)</f>
        <v>Q3</v>
      </c>
      <c r="E2356" s="7">
        <f>MONTH(SalesData[[#This Row],[Order Date]])</f>
        <v>7</v>
      </c>
      <c r="F2356" s="6" t="str">
        <f>TEXT(SalesData[[#This Row],[Order Date]],"mmm")</f>
        <v>Jul</v>
      </c>
      <c r="G2356" s="8" t="s">
        <v>61</v>
      </c>
      <c r="H2356" s="8" t="s">
        <v>62</v>
      </c>
      <c r="I2356" s="8" t="s">
        <v>23</v>
      </c>
      <c r="J2356" s="8" t="s">
        <v>24</v>
      </c>
      <c r="K2356" s="8" t="s">
        <v>51</v>
      </c>
      <c r="L2356" s="8" t="s">
        <v>95</v>
      </c>
      <c r="M2356" s="7">
        <v>2</v>
      </c>
      <c r="N2356" s="2">
        <v>80.8</v>
      </c>
      <c r="O2356" s="9">
        <v>0</v>
      </c>
      <c r="P2356" s="2">
        <v>42.21</v>
      </c>
      <c r="Q2356" s="2">
        <f t="shared" si="144"/>
        <v>161.6</v>
      </c>
      <c r="R2356" s="2">
        <f t="shared" si="145"/>
        <v>84.42</v>
      </c>
      <c r="S2356" s="2">
        <f t="shared" si="146"/>
        <v>77.179999999999993</v>
      </c>
      <c r="T2356" s="6">
        <f t="shared" si="147"/>
        <v>0.47759900990099008</v>
      </c>
    </row>
    <row r="2357" spans="1:20" ht="15.6" x14ac:dyDescent="0.3">
      <c r="A2357" s="3" t="s">
        <v>2426</v>
      </c>
      <c r="B2357" s="4">
        <v>46193</v>
      </c>
      <c r="C2357" s="5">
        <f>YEAR(SalesData[[#This Row],[Order Date]])</f>
        <v>2026</v>
      </c>
      <c r="D2357" s="6" t="str">
        <f>"Q"&amp;ROUNDUP(MONTH(SalesData[[#This Row],[Order Date]])/3,0)</f>
        <v>Q2</v>
      </c>
      <c r="E2357" s="7">
        <f>MONTH(SalesData[[#This Row],[Order Date]])</f>
        <v>6</v>
      </c>
      <c r="F2357" s="6" t="str">
        <f>TEXT(SalesData[[#This Row],[Order Date]],"mmm")</f>
        <v>Jun</v>
      </c>
      <c r="G2357" s="8" t="s">
        <v>54</v>
      </c>
      <c r="H2357" s="8" t="s">
        <v>82</v>
      </c>
      <c r="I2357" s="8" t="s">
        <v>30</v>
      </c>
      <c r="J2357" s="8" t="s">
        <v>36</v>
      </c>
      <c r="K2357" s="8" t="s">
        <v>51</v>
      </c>
      <c r="L2357" s="8" t="s">
        <v>95</v>
      </c>
      <c r="M2357" s="7">
        <v>2</v>
      </c>
      <c r="N2357" s="2">
        <v>81.489999999999995</v>
      </c>
      <c r="O2357" s="9">
        <v>0</v>
      </c>
      <c r="P2357" s="2">
        <v>42.15</v>
      </c>
      <c r="Q2357" s="2">
        <f t="shared" si="144"/>
        <v>162.97999999999999</v>
      </c>
      <c r="R2357" s="2">
        <f t="shared" si="145"/>
        <v>84.3</v>
      </c>
      <c r="S2357" s="2">
        <f t="shared" si="146"/>
        <v>78.679999999999993</v>
      </c>
      <c r="T2357" s="6">
        <f t="shared" si="147"/>
        <v>0.48275862068965514</v>
      </c>
    </row>
    <row r="2358" spans="1:20" ht="15.6" x14ac:dyDescent="0.3">
      <c r="A2358" s="3" t="s">
        <v>2427</v>
      </c>
      <c r="B2358" s="4">
        <v>46060</v>
      </c>
      <c r="C2358" s="5">
        <f>YEAR(SalesData[[#This Row],[Order Date]])</f>
        <v>2026</v>
      </c>
      <c r="D2358" s="6" t="str">
        <f>"Q"&amp;ROUNDUP(MONTH(SalesData[[#This Row],[Order Date]])/3,0)</f>
        <v>Q1</v>
      </c>
      <c r="E2358" s="7">
        <f>MONTH(SalesData[[#This Row],[Order Date]])</f>
        <v>2</v>
      </c>
      <c r="F2358" s="6" t="str">
        <f>TEXT(SalesData[[#This Row],[Order Date]],"mmm")</f>
        <v>Feb</v>
      </c>
      <c r="G2358" s="8" t="s">
        <v>61</v>
      </c>
      <c r="H2358" s="8" t="s">
        <v>105</v>
      </c>
      <c r="I2358" s="8" t="s">
        <v>23</v>
      </c>
      <c r="J2358" s="8" t="s">
        <v>31</v>
      </c>
      <c r="K2358" s="8" t="s">
        <v>39</v>
      </c>
      <c r="L2358" s="8" t="s">
        <v>106</v>
      </c>
      <c r="M2358" s="7">
        <v>1</v>
      </c>
      <c r="N2358" s="2">
        <v>81.47</v>
      </c>
      <c r="O2358" s="9">
        <v>0</v>
      </c>
      <c r="P2358" s="2">
        <v>39.18</v>
      </c>
      <c r="Q2358" s="2">
        <f t="shared" si="144"/>
        <v>81.47</v>
      </c>
      <c r="R2358" s="2">
        <f t="shared" si="145"/>
        <v>39.18</v>
      </c>
      <c r="S2358" s="2">
        <f t="shared" si="146"/>
        <v>42.29</v>
      </c>
      <c r="T2358" s="6">
        <f t="shared" si="147"/>
        <v>0.51908678040996681</v>
      </c>
    </row>
    <row r="2359" spans="1:20" ht="15.6" x14ac:dyDescent="0.3">
      <c r="A2359" s="3" t="s">
        <v>2428</v>
      </c>
      <c r="B2359" s="4">
        <v>46383</v>
      </c>
      <c r="C2359" s="5">
        <f>YEAR(SalesData[[#This Row],[Order Date]])</f>
        <v>2026</v>
      </c>
      <c r="D2359" s="6" t="str">
        <f>"Q"&amp;ROUNDUP(MONTH(SalesData[[#This Row],[Order Date]])/3,0)</f>
        <v>Q4</v>
      </c>
      <c r="E2359" s="7">
        <f>MONTH(SalesData[[#This Row],[Order Date]])</f>
        <v>12</v>
      </c>
      <c r="F2359" s="6" t="str">
        <f>TEXT(SalesData[[#This Row],[Order Date]],"mmm")</f>
        <v>Dec</v>
      </c>
      <c r="G2359" s="8" t="s">
        <v>54</v>
      </c>
      <c r="H2359" s="8" t="s">
        <v>82</v>
      </c>
      <c r="I2359" s="8" t="s">
        <v>48</v>
      </c>
      <c r="J2359" s="8" t="s">
        <v>31</v>
      </c>
      <c r="K2359" s="8" t="s">
        <v>32</v>
      </c>
      <c r="L2359" s="8" t="s">
        <v>33</v>
      </c>
      <c r="M2359" s="7">
        <v>1</v>
      </c>
      <c r="N2359" s="2">
        <v>35.409999999999997</v>
      </c>
      <c r="O2359" s="9">
        <v>0.2</v>
      </c>
      <c r="P2359" s="2">
        <v>13.54</v>
      </c>
      <c r="Q2359" s="2">
        <f t="shared" si="144"/>
        <v>28.327999999999999</v>
      </c>
      <c r="R2359" s="2">
        <f t="shared" si="145"/>
        <v>13.54</v>
      </c>
      <c r="S2359" s="2">
        <f t="shared" si="146"/>
        <v>14.788</v>
      </c>
      <c r="T2359" s="6">
        <f t="shared" si="147"/>
        <v>0.5220276757977973</v>
      </c>
    </row>
    <row r="2360" spans="1:20" ht="15.6" x14ac:dyDescent="0.3">
      <c r="A2360" s="3" t="s">
        <v>2429</v>
      </c>
      <c r="B2360" s="4">
        <v>46251</v>
      </c>
      <c r="C2360" s="5">
        <f>YEAR(SalesData[[#This Row],[Order Date]])</f>
        <v>2026</v>
      </c>
      <c r="D2360" s="6" t="str">
        <f>"Q"&amp;ROUNDUP(MONTH(SalesData[[#This Row],[Order Date]])/3,0)</f>
        <v>Q3</v>
      </c>
      <c r="E2360" s="7">
        <f>MONTH(SalesData[[#This Row],[Order Date]])</f>
        <v>8</v>
      </c>
      <c r="F2360" s="6" t="str">
        <f>TEXT(SalesData[[#This Row],[Order Date]],"mmm")</f>
        <v>Aug</v>
      </c>
      <c r="G2360" s="8" t="s">
        <v>28</v>
      </c>
      <c r="H2360" s="8" t="s">
        <v>29</v>
      </c>
      <c r="I2360" s="8" t="s">
        <v>30</v>
      </c>
      <c r="J2360" s="8" t="s">
        <v>24</v>
      </c>
      <c r="K2360" s="8" t="s">
        <v>25</v>
      </c>
      <c r="L2360" s="8" t="s">
        <v>49</v>
      </c>
      <c r="M2360" s="7">
        <v>1</v>
      </c>
      <c r="N2360" s="2">
        <v>69.900000000000006</v>
      </c>
      <c r="O2360" s="9">
        <v>0.1</v>
      </c>
      <c r="P2360" s="2">
        <v>31.43</v>
      </c>
      <c r="Q2360" s="2">
        <f t="shared" si="144"/>
        <v>62.910000000000004</v>
      </c>
      <c r="R2360" s="2">
        <f t="shared" si="145"/>
        <v>31.43</v>
      </c>
      <c r="S2360" s="2">
        <f t="shared" si="146"/>
        <v>31.480000000000004</v>
      </c>
      <c r="T2360" s="6">
        <f t="shared" si="147"/>
        <v>0.50039739310125575</v>
      </c>
    </row>
    <row r="2361" spans="1:20" ht="15.6" x14ac:dyDescent="0.3">
      <c r="A2361" s="3" t="s">
        <v>2430</v>
      </c>
      <c r="B2361" s="4">
        <v>46187</v>
      </c>
      <c r="C2361" s="5">
        <f>YEAR(SalesData[[#This Row],[Order Date]])</f>
        <v>2026</v>
      </c>
      <c r="D2361" s="6" t="str">
        <f>"Q"&amp;ROUNDUP(MONTH(SalesData[[#This Row],[Order Date]])/3,0)</f>
        <v>Q2</v>
      </c>
      <c r="E2361" s="7">
        <f>MONTH(SalesData[[#This Row],[Order Date]])</f>
        <v>6</v>
      </c>
      <c r="F2361" s="6" t="str">
        <f>TEXT(SalesData[[#This Row],[Order Date]],"mmm")</f>
        <v>Jun</v>
      </c>
      <c r="G2361" s="8" t="s">
        <v>54</v>
      </c>
      <c r="H2361" s="8" t="s">
        <v>57</v>
      </c>
      <c r="I2361" s="8" t="s">
        <v>30</v>
      </c>
      <c r="J2361" s="8" t="s">
        <v>24</v>
      </c>
      <c r="K2361" s="8" t="s">
        <v>32</v>
      </c>
      <c r="L2361" s="8" t="s">
        <v>46</v>
      </c>
      <c r="M2361" s="7">
        <v>1</v>
      </c>
      <c r="N2361" s="2">
        <v>160.99</v>
      </c>
      <c r="O2361" s="9">
        <v>0.05</v>
      </c>
      <c r="P2361" s="2">
        <v>89.15</v>
      </c>
      <c r="Q2361" s="2">
        <f t="shared" si="144"/>
        <v>152.94050000000001</v>
      </c>
      <c r="R2361" s="2">
        <f t="shared" si="145"/>
        <v>89.15</v>
      </c>
      <c r="S2361" s="2">
        <f t="shared" si="146"/>
        <v>63.790500000000009</v>
      </c>
      <c r="T2361" s="6">
        <f t="shared" si="147"/>
        <v>0.41709357560619981</v>
      </c>
    </row>
    <row r="2362" spans="1:20" ht="15.6" x14ac:dyDescent="0.3">
      <c r="A2362" s="3" t="s">
        <v>2431</v>
      </c>
      <c r="B2362" s="4">
        <v>46173</v>
      </c>
      <c r="C2362" s="5">
        <f>YEAR(SalesData[[#This Row],[Order Date]])</f>
        <v>2026</v>
      </c>
      <c r="D2362" s="6" t="str">
        <f>"Q"&amp;ROUNDUP(MONTH(SalesData[[#This Row],[Order Date]])/3,0)</f>
        <v>Q2</v>
      </c>
      <c r="E2362" s="7">
        <f>MONTH(SalesData[[#This Row],[Order Date]])</f>
        <v>5</v>
      </c>
      <c r="F2362" s="6" t="str">
        <f>TEXT(SalesData[[#This Row],[Order Date]],"mmm")</f>
        <v>May</v>
      </c>
      <c r="G2362" s="8" t="s">
        <v>54</v>
      </c>
      <c r="H2362" s="8" t="s">
        <v>92</v>
      </c>
      <c r="I2362" s="8" t="s">
        <v>48</v>
      </c>
      <c r="J2362" s="8" t="s">
        <v>24</v>
      </c>
      <c r="K2362" s="8" t="s">
        <v>32</v>
      </c>
      <c r="L2362" s="8" t="s">
        <v>65</v>
      </c>
      <c r="M2362" s="7">
        <v>2</v>
      </c>
      <c r="N2362" s="2">
        <v>46.52</v>
      </c>
      <c r="O2362" s="9">
        <v>0.05</v>
      </c>
      <c r="P2362" s="2">
        <v>18.739999999999998</v>
      </c>
      <c r="Q2362" s="2">
        <f t="shared" si="144"/>
        <v>88.388000000000005</v>
      </c>
      <c r="R2362" s="2">
        <f t="shared" si="145"/>
        <v>37.479999999999997</v>
      </c>
      <c r="S2362" s="2">
        <f t="shared" si="146"/>
        <v>50.908000000000008</v>
      </c>
      <c r="T2362" s="6">
        <f t="shared" si="147"/>
        <v>0.57596053762954258</v>
      </c>
    </row>
    <row r="2363" spans="1:20" ht="15.6" x14ac:dyDescent="0.3">
      <c r="A2363" s="3" t="s">
        <v>2432</v>
      </c>
      <c r="B2363" s="4">
        <v>46138</v>
      </c>
      <c r="C2363" s="5">
        <f>YEAR(SalesData[[#This Row],[Order Date]])</f>
        <v>2026</v>
      </c>
      <c r="D2363" s="6" t="str">
        <f>"Q"&amp;ROUNDUP(MONTH(SalesData[[#This Row],[Order Date]])/3,0)</f>
        <v>Q2</v>
      </c>
      <c r="E2363" s="7">
        <f>MONTH(SalesData[[#This Row],[Order Date]])</f>
        <v>4</v>
      </c>
      <c r="F2363" s="6" t="str">
        <f>TEXT(SalesData[[#This Row],[Order Date]],"mmm")</f>
        <v>Apr</v>
      </c>
      <c r="G2363" s="8" t="s">
        <v>54</v>
      </c>
      <c r="H2363" s="8" t="s">
        <v>92</v>
      </c>
      <c r="I2363" s="8" t="s">
        <v>48</v>
      </c>
      <c r="J2363" s="8" t="s">
        <v>36</v>
      </c>
      <c r="K2363" s="8" t="s">
        <v>98</v>
      </c>
      <c r="L2363" s="8" t="s">
        <v>103</v>
      </c>
      <c r="M2363" s="7">
        <v>4</v>
      </c>
      <c r="N2363" s="2">
        <v>50.84</v>
      </c>
      <c r="O2363" s="9">
        <v>0.05</v>
      </c>
      <c r="P2363" s="2">
        <v>22.63</v>
      </c>
      <c r="Q2363" s="2">
        <f t="shared" si="144"/>
        <v>193.19200000000001</v>
      </c>
      <c r="R2363" s="2">
        <f t="shared" si="145"/>
        <v>90.52</v>
      </c>
      <c r="S2363" s="2">
        <f t="shared" si="146"/>
        <v>102.67200000000001</v>
      </c>
      <c r="T2363" s="6">
        <f t="shared" si="147"/>
        <v>0.53145057766367143</v>
      </c>
    </row>
    <row r="2364" spans="1:20" ht="15.6" x14ac:dyDescent="0.3">
      <c r="A2364" s="3" t="s">
        <v>2433</v>
      </c>
      <c r="B2364" s="4">
        <v>46281</v>
      </c>
      <c r="C2364" s="5">
        <f>YEAR(SalesData[[#This Row],[Order Date]])</f>
        <v>2026</v>
      </c>
      <c r="D2364" s="6" t="str">
        <f>"Q"&amp;ROUNDUP(MONTH(SalesData[[#This Row],[Order Date]])/3,0)</f>
        <v>Q3</v>
      </c>
      <c r="E2364" s="7">
        <f>MONTH(SalesData[[#This Row],[Order Date]])</f>
        <v>9</v>
      </c>
      <c r="F2364" s="6" t="str">
        <f>TEXT(SalesData[[#This Row],[Order Date]],"mmm")</f>
        <v>Sep</v>
      </c>
      <c r="G2364" s="8" t="s">
        <v>28</v>
      </c>
      <c r="H2364" s="8" t="s">
        <v>29</v>
      </c>
      <c r="I2364" s="8" t="s">
        <v>45</v>
      </c>
      <c r="J2364" s="8" t="s">
        <v>36</v>
      </c>
      <c r="K2364" s="8" t="s">
        <v>25</v>
      </c>
      <c r="L2364" s="8" t="s">
        <v>70</v>
      </c>
      <c r="M2364" s="7">
        <v>3</v>
      </c>
      <c r="N2364" s="2">
        <v>140.47</v>
      </c>
      <c r="O2364" s="9">
        <v>0.15</v>
      </c>
      <c r="P2364" s="2">
        <v>81.739999999999995</v>
      </c>
      <c r="Q2364" s="2">
        <f t="shared" si="144"/>
        <v>358.19849999999997</v>
      </c>
      <c r="R2364" s="2">
        <f t="shared" si="145"/>
        <v>245.21999999999997</v>
      </c>
      <c r="S2364" s="2">
        <f t="shared" si="146"/>
        <v>112.9785</v>
      </c>
      <c r="T2364" s="6">
        <f t="shared" si="147"/>
        <v>0.31540751845694498</v>
      </c>
    </row>
    <row r="2365" spans="1:20" ht="15.6" x14ac:dyDescent="0.3">
      <c r="A2365" s="3" t="s">
        <v>2434</v>
      </c>
      <c r="B2365" s="4">
        <v>46192</v>
      </c>
      <c r="C2365" s="5">
        <f>YEAR(SalesData[[#This Row],[Order Date]])</f>
        <v>2026</v>
      </c>
      <c r="D2365" s="6" t="str">
        <f>"Q"&amp;ROUNDUP(MONTH(SalesData[[#This Row],[Order Date]])/3,0)</f>
        <v>Q2</v>
      </c>
      <c r="E2365" s="7">
        <f>MONTH(SalesData[[#This Row],[Order Date]])</f>
        <v>6</v>
      </c>
      <c r="F2365" s="6" t="str">
        <f>TEXT(SalesData[[#This Row],[Order Date]],"mmm")</f>
        <v>Jun</v>
      </c>
      <c r="G2365" s="8" t="s">
        <v>28</v>
      </c>
      <c r="H2365" s="8" t="s">
        <v>86</v>
      </c>
      <c r="I2365" s="8" t="s">
        <v>30</v>
      </c>
      <c r="J2365" s="8" t="s">
        <v>31</v>
      </c>
      <c r="K2365" s="8" t="s">
        <v>39</v>
      </c>
      <c r="L2365" s="8" t="s">
        <v>40</v>
      </c>
      <c r="M2365" s="7">
        <v>2</v>
      </c>
      <c r="N2365" s="2">
        <v>199.28</v>
      </c>
      <c r="O2365" s="9">
        <v>0</v>
      </c>
      <c r="P2365" s="2">
        <v>102.85</v>
      </c>
      <c r="Q2365" s="2">
        <f t="shared" si="144"/>
        <v>398.56</v>
      </c>
      <c r="R2365" s="2">
        <f t="shared" si="145"/>
        <v>205.7</v>
      </c>
      <c r="S2365" s="2">
        <f t="shared" si="146"/>
        <v>192.86</v>
      </c>
      <c r="T2365" s="6">
        <f t="shared" si="147"/>
        <v>0.48389201124046571</v>
      </c>
    </row>
    <row r="2366" spans="1:20" ht="15.6" x14ac:dyDescent="0.3">
      <c r="A2366" s="3" t="s">
        <v>2435</v>
      </c>
      <c r="B2366" s="4">
        <v>46375</v>
      </c>
      <c r="C2366" s="5">
        <f>YEAR(SalesData[[#This Row],[Order Date]])</f>
        <v>2026</v>
      </c>
      <c r="D2366" s="6" t="str">
        <f>"Q"&amp;ROUNDUP(MONTH(SalesData[[#This Row],[Order Date]])/3,0)</f>
        <v>Q4</v>
      </c>
      <c r="E2366" s="7">
        <f>MONTH(SalesData[[#This Row],[Order Date]])</f>
        <v>12</v>
      </c>
      <c r="F2366" s="6" t="str">
        <f>TEXT(SalesData[[#This Row],[Order Date]],"mmm")</f>
        <v>Dec</v>
      </c>
      <c r="G2366" s="8" t="s">
        <v>61</v>
      </c>
      <c r="H2366" s="8" t="s">
        <v>69</v>
      </c>
      <c r="I2366" s="8" t="s">
        <v>30</v>
      </c>
      <c r="J2366" s="8" t="s">
        <v>31</v>
      </c>
      <c r="K2366" s="8" t="s">
        <v>25</v>
      </c>
      <c r="L2366" s="8" t="s">
        <v>49</v>
      </c>
      <c r="M2366" s="7">
        <v>2</v>
      </c>
      <c r="N2366" s="2">
        <v>70.59</v>
      </c>
      <c r="O2366" s="9">
        <v>0.15</v>
      </c>
      <c r="P2366" s="2">
        <v>31.56</v>
      </c>
      <c r="Q2366" s="2">
        <f t="shared" si="144"/>
        <v>120.003</v>
      </c>
      <c r="R2366" s="2">
        <f t="shared" si="145"/>
        <v>63.12</v>
      </c>
      <c r="S2366" s="2">
        <f t="shared" si="146"/>
        <v>56.883000000000003</v>
      </c>
      <c r="T2366" s="6">
        <f t="shared" si="147"/>
        <v>0.47401314967125824</v>
      </c>
    </row>
    <row r="2367" spans="1:20" ht="15.6" x14ac:dyDescent="0.3">
      <c r="A2367" s="3" t="s">
        <v>2436</v>
      </c>
      <c r="B2367" s="4">
        <v>46035</v>
      </c>
      <c r="C2367" s="5">
        <f>YEAR(SalesData[[#This Row],[Order Date]])</f>
        <v>2026</v>
      </c>
      <c r="D2367" s="6" t="str">
        <f>"Q"&amp;ROUNDUP(MONTH(SalesData[[#This Row],[Order Date]])/3,0)</f>
        <v>Q1</v>
      </c>
      <c r="E2367" s="7">
        <f>MONTH(SalesData[[#This Row],[Order Date]])</f>
        <v>1</v>
      </c>
      <c r="F2367" s="6" t="str">
        <f>TEXT(SalesData[[#This Row],[Order Date]],"mmm")</f>
        <v>Jan</v>
      </c>
      <c r="G2367" s="8" t="s">
        <v>54</v>
      </c>
      <c r="H2367" s="8" t="s">
        <v>57</v>
      </c>
      <c r="I2367" s="8" t="s">
        <v>30</v>
      </c>
      <c r="J2367" s="8" t="s">
        <v>31</v>
      </c>
      <c r="K2367" s="8" t="s">
        <v>51</v>
      </c>
      <c r="L2367" s="8" t="s">
        <v>52</v>
      </c>
      <c r="M2367" s="7">
        <v>3</v>
      </c>
      <c r="N2367" s="2">
        <v>51.52</v>
      </c>
      <c r="O2367" s="9">
        <v>0</v>
      </c>
      <c r="P2367" s="2">
        <v>21.92</v>
      </c>
      <c r="Q2367" s="2">
        <f t="shared" si="144"/>
        <v>154.56</v>
      </c>
      <c r="R2367" s="2">
        <f t="shared" si="145"/>
        <v>65.760000000000005</v>
      </c>
      <c r="S2367" s="2">
        <f t="shared" si="146"/>
        <v>88.8</v>
      </c>
      <c r="T2367" s="6">
        <f t="shared" si="147"/>
        <v>0.57453416149068315</v>
      </c>
    </row>
    <row r="2368" spans="1:20" ht="15.6" x14ac:dyDescent="0.3">
      <c r="A2368" s="3" t="s">
        <v>2437</v>
      </c>
      <c r="B2368" s="4">
        <v>46295</v>
      </c>
      <c r="C2368" s="5">
        <f>YEAR(SalesData[[#This Row],[Order Date]])</f>
        <v>2026</v>
      </c>
      <c r="D2368" s="6" t="str">
        <f>"Q"&amp;ROUNDUP(MONTH(SalesData[[#This Row],[Order Date]])/3,0)</f>
        <v>Q3</v>
      </c>
      <c r="E2368" s="7">
        <f>MONTH(SalesData[[#This Row],[Order Date]])</f>
        <v>9</v>
      </c>
      <c r="F2368" s="6" t="str">
        <f>TEXT(SalesData[[#This Row],[Order Date]],"mmm")</f>
        <v>Sep</v>
      </c>
      <c r="G2368" s="8" t="s">
        <v>54</v>
      </c>
      <c r="H2368" s="8" t="s">
        <v>112</v>
      </c>
      <c r="I2368" s="8" t="s">
        <v>30</v>
      </c>
      <c r="J2368" s="8" t="s">
        <v>24</v>
      </c>
      <c r="K2368" s="8" t="s">
        <v>39</v>
      </c>
      <c r="L2368" s="8" t="s">
        <v>40</v>
      </c>
      <c r="M2368" s="7">
        <v>1</v>
      </c>
      <c r="N2368" s="2">
        <v>196.74</v>
      </c>
      <c r="O2368" s="9">
        <v>0.15</v>
      </c>
      <c r="P2368" s="2">
        <v>102.01</v>
      </c>
      <c r="Q2368" s="2">
        <f t="shared" si="144"/>
        <v>167.22900000000001</v>
      </c>
      <c r="R2368" s="2">
        <f t="shared" si="145"/>
        <v>102.01</v>
      </c>
      <c r="S2368" s="2">
        <f t="shared" si="146"/>
        <v>65.219000000000008</v>
      </c>
      <c r="T2368" s="6">
        <f t="shared" si="147"/>
        <v>0.38999814625453721</v>
      </c>
    </row>
    <row r="2369" spans="1:20" ht="15.6" x14ac:dyDescent="0.3">
      <c r="A2369" s="3" t="s">
        <v>2438</v>
      </c>
      <c r="B2369" s="4">
        <v>46240</v>
      </c>
      <c r="C2369" s="5">
        <f>YEAR(SalesData[[#This Row],[Order Date]])</f>
        <v>2026</v>
      </c>
      <c r="D2369" s="6" t="str">
        <f>"Q"&amp;ROUNDUP(MONTH(SalesData[[#This Row],[Order Date]])/3,0)</f>
        <v>Q3</v>
      </c>
      <c r="E2369" s="7">
        <f>MONTH(SalesData[[#This Row],[Order Date]])</f>
        <v>8</v>
      </c>
      <c r="F2369" s="6" t="str">
        <f>TEXT(SalesData[[#This Row],[Order Date]],"mmm")</f>
        <v>Aug</v>
      </c>
      <c r="G2369" s="8" t="s">
        <v>54</v>
      </c>
      <c r="H2369" s="8" t="s">
        <v>57</v>
      </c>
      <c r="I2369" s="8" t="s">
        <v>30</v>
      </c>
      <c r="J2369" s="8" t="s">
        <v>31</v>
      </c>
      <c r="K2369" s="8" t="s">
        <v>32</v>
      </c>
      <c r="L2369" s="8" t="s">
        <v>33</v>
      </c>
      <c r="M2369" s="7">
        <v>4</v>
      </c>
      <c r="N2369" s="2">
        <v>35.9</v>
      </c>
      <c r="O2369" s="9">
        <v>0</v>
      </c>
      <c r="P2369" s="2">
        <v>13.49</v>
      </c>
      <c r="Q2369" s="2">
        <f t="shared" si="144"/>
        <v>143.6</v>
      </c>
      <c r="R2369" s="2">
        <f t="shared" si="145"/>
        <v>53.96</v>
      </c>
      <c r="S2369" s="2">
        <f t="shared" si="146"/>
        <v>89.639999999999986</v>
      </c>
      <c r="T2369" s="6">
        <f t="shared" si="147"/>
        <v>0.62423398328690805</v>
      </c>
    </row>
    <row r="2370" spans="1:20" ht="15.6" x14ac:dyDescent="0.3">
      <c r="A2370" s="3" t="s">
        <v>2439</v>
      </c>
      <c r="B2370" s="4">
        <v>46262</v>
      </c>
      <c r="C2370" s="5">
        <f>YEAR(SalesData[[#This Row],[Order Date]])</f>
        <v>2026</v>
      </c>
      <c r="D2370" s="6" t="str">
        <f>"Q"&amp;ROUNDUP(MONTH(SalesData[[#This Row],[Order Date]])/3,0)</f>
        <v>Q3</v>
      </c>
      <c r="E2370" s="7">
        <f>MONTH(SalesData[[#This Row],[Order Date]])</f>
        <v>8</v>
      </c>
      <c r="F2370" s="6" t="str">
        <f>TEXT(SalesData[[#This Row],[Order Date]],"mmm")</f>
        <v>Aug</v>
      </c>
      <c r="G2370" s="8" t="s">
        <v>21</v>
      </c>
      <c r="H2370" s="8" t="s">
        <v>22</v>
      </c>
      <c r="I2370" s="8" t="s">
        <v>30</v>
      </c>
      <c r="J2370" s="8" t="s">
        <v>36</v>
      </c>
      <c r="K2370" s="8" t="s">
        <v>32</v>
      </c>
      <c r="L2370" s="8" t="s">
        <v>65</v>
      </c>
      <c r="M2370" s="7">
        <v>4</v>
      </c>
      <c r="N2370" s="2">
        <v>46.54</v>
      </c>
      <c r="O2370" s="9">
        <v>0</v>
      </c>
      <c r="P2370" s="2">
        <v>18.86</v>
      </c>
      <c r="Q2370" s="2">
        <f t="shared" si="144"/>
        <v>186.16</v>
      </c>
      <c r="R2370" s="2">
        <f t="shared" si="145"/>
        <v>75.44</v>
      </c>
      <c r="S2370" s="2">
        <f t="shared" si="146"/>
        <v>110.72</v>
      </c>
      <c r="T2370" s="6">
        <f t="shared" si="147"/>
        <v>0.5947571981091534</v>
      </c>
    </row>
    <row r="2371" spans="1:20" ht="15.6" x14ac:dyDescent="0.3">
      <c r="A2371" s="3" t="s">
        <v>2440</v>
      </c>
      <c r="B2371" s="4">
        <v>46171</v>
      </c>
      <c r="C2371" s="5">
        <f>YEAR(SalesData[[#This Row],[Order Date]])</f>
        <v>2026</v>
      </c>
      <c r="D2371" s="6" t="str">
        <f>"Q"&amp;ROUNDUP(MONTH(SalesData[[#This Row],[Order Date]])/3,0)</f>
        <v>Q2</v>
      </c>
      <c r="E2371" s="7">
        <f>MONTH(SalesData[[#This Row],[Order Date]])</f>
        <v>5</v>
      </c>
      <c r="F2371" s="6" t="str">
        <f>TEXT(SalesData[[#This Row],[Order Date]],"mmm")</f>
        <v>May</v>
      </c>
      <c r="G2371" s="8" t="s">
        <v>54</v>
      </c>
      <c r="H2371" s="8" t="s">
        <v>55</v>
      </c>
      <c r="I2371" s="8" t="s">
        <v>48</v>
      </c>
      <c r="J2371" s="8" t="s">
        <v>31</v>
      </c>
      <c r="K2371" s="8" t="s">
        <v>25</v>
      </c>
      <c r="L2371" s="8" t="s">
        <v>26</v>
      </c>
      <c r="M2371" s="7">
        <v>1</v>
      </c>
      <c r="N2371" s="2">
        <v>154.07</v>
      </c>
      <c r="O2371" s="9">
        <v>0.05</v>
      </c>
      <c r="P2371" s="2">
        <v>78.400000000000006</v>
      </c>
      <c r="Q2371" s="2">
        <f t="shared" si="144"/>
        <v>146.36649999999997</v>
      </c>
      <c r="R2371" s="2">
        <f t="shared" si="145"/>
        <v>78.400000000000006</v>
      </c>
      <c r="S2371" s="2">
        <f t="shared" si="146"/>
        <v>67.966499999999968</v>
      </c>
      <c r="T2371" s="6">
        <f t="shared" si="147"/>
        <v>0.46435830603314271</v>
      </c>
    </row>
    <row r="2372" spans="1:20" ht="15.6" x14ac:dyDescent="0.3">
      <c r="A2372" s="3" t="s">
        <v>2441</v>
      </c>
      <c r="B2372" s="4">
        <v>46193</v>
      </c>
      <c r="C2372" s="5">
        <f>YEAR(SalesData[[#This Row],[Order Date]])</f>
        <v>2026</v>
      </c>
      <c r="D2372" s="6" t="str">
        <f>"Q"&amp;ROUNDUP(MONTH(SalesData[[#This Row],[Order Date]])/3,0)</f>
        <v>Q2</v>
      </c>
      <c r="E2372" s="7">
        <f>MONTH(SalesData[[#This Row],[Order Date]])</f>
        <v>6</v>
      </c>
      <c r="F2372" s="6" t="str">
        <f>TEXT(SalesData[[#This Row],[Order Date]],"mmm")</f>
        <v>Jun</v>
      </c>
      <c r="G2372" s="8" t="s">
        <v>54</v>
      </c>
      <c r="H2372" s="8" t="s">
        <v>55</v>
      </c>
      <c r="I2372" s="8" t="s">
        <v>45</v>
      </c>
      <c r="J2372" s="8" t="s">
        <v>36</v>
      </c>
      <c r="K2372" s="8" t="s">
        <v>32</v>
      </c>
      <c r="L2372" s="8" t="s">
        <v>46</v>
      </c>
      <c r="M2372" s="7">
        <v>8</v>
      </c>
      <c r="N2372" s="2">
        <v>162.71</v>
      </c>
      <c r="O2372" s="9">
        <v>0.2</v>
      </c>
      <c r="P2372" s="2">
        <v>85.27</v>
      </c>
      <c r="Q2372" s="2">
        <f t="shared" ref="Q2372:Q2435" si="148">M2372*N2372*(1-O2372)</f>
        <v>1041.3440000000001</v>
      </c>
      <c r="R2372" s="2">
        <f t="shared" ref="R2372:R2435" si="149">M2372*P2372</f>
        <v>682.16</v>
      </c>
      <c r="S2372" s="2">
        <f t="shared" ref="S2372:S2435" si="150">Q2372-R2372</f>
        <v>359.18400000000008</v>
      </c>
      <c r="T2372" s="6">
        <f t="shared" ref="T2372:T2435" si="151">IFERROR(S2372/Q2372,0)</f>
        <v>0.34492348349824847</v>
      </c>
    </row>
    <row r="2373" spans="1:20" ht="15.6" x14ac:dyDescent="0.3">
      <c r="A2373" s="3" t="s">
        <v>2442</v>
      </c>
      <c r="B2373" s="4">
        <v>46167</v>
      </c>
      <c r="C2373" s="5">
        <f>YEAR(SalesData[[#This Row],[Order Date]])</f>
        <v>2026</v>
      </c>
      <c r="D2373" s="6" t="str">
        <f>"Q"&amp;ROUNDUP(MONTH(SalesData[[#This Row],[Order Date]])/3,0)</f>
        <v>Q2</v>
      </c>
      <c r="E2373" s="7">
        <f>MONTH(SalesData[[#This Row],[Order Date]])</f>
        <v>5</v>
      </c>
      <c r="F2373" s="6" t="str">
        <f>TEXT(SalesData[[#This Row],[Order Date]],"mmm")</f>
        <v>May</v>
      </c>
      <c r="G2373" s="8" t="s">
        <v>21</v>
      </c>
      <c r="H2373" s="8" t="s">
        <v>44</v>
      </c>
      <c r="I2373" s="8" t="s">
        <v>30</v>
      </c>
      <c r="J2373" s="8" t="s">
        <v>36</v>
      </c>
      <c r="K2373" s="8" t="s">
        <v>39</v>
      </c>
      <c r="L2373" s="8" t="s">
        <v>67</v>
      </c>
      <c r="M2373" s="7">
        <v>2</v>
      </c>
      <c r="N2373" s="2">
        <v>125.42</v>
      </c>
      <c r="O2373" s="9">
        <v>0</v>
      </c>
      <c r="P2373" s="2">
        <v>62.28</v>
      </c>
      <c r="Q2373" s="2">
        <f t="shared" si="148"/>
        <v>250.84</v>
      </c>
      <c r="R2373" s="2">
        <f t="shared" si="149"/>
        <v>124.56</v>
      </c>
      <c r="S2373" s="2">
        <f t="shared" si="150"/>
        <v>126.28</v>
      </c>
      <c r="T2373" s="6">
        <f t="shared" si="151"/>
        <v>0.50342848030617127</v>
      </c>
    </row>
    <row r="2374" spans="1:20" ht="15.6" x14ac:dyDescent="0.3">
      <c r="A2374" s="3" t="s">
        <v>2443</v>
      </c>
      <c r="B2374" s="4">
        <v>46368</v>
      </c>
      <c r="C2374" s="5">
        <f>YEAR(SalesData[[#This Row],[Order Date]])</f>
        <v>2026</v>
      </c>
      <c r="D2374" s="6" t="str">
        <f>"Q"&amp;ROUNDUP(MONTH(SalesData[[#This Row],[Order Date]])/3,0)</f>
        <v>Q4</v>
      </c>
      <c r="E2374" s="7">
        <f>MONTH(SalesData[[#This Row],[Order Date]])</f>
        <v>12</v>
      </c>
      <c r="F2374" s="6" t="str">
        <f>TEXT(SalesData[[#This Row],[Order Date]],"mmm")</f>
        <v>Dec</v>
      </c>
      <c r="G2374" s="8" t="s">
        <v>21</v>
      </c>
      <c r="H2374" s="8" t="s">
        <v>44</v>
      </c>
      <c r="I2374" s="8" t="s">
        <v>30</v>
      </c>
      <c r="J2374" s="8" t="s">
        <v>24</v>
      </c>
      <c r="K2374" s="8" t="s">
        <v>51</v>
      </c>
      <c r="L2374" s="8" t="s">
        <v>52</v>
      </c>
      <c r="M2374" s="7">
        <v>1</v>
      </c>
      <c r="N2374" s="2">
        <v>51.57</v>
      </c>
      <c r="O2374" s="9">
        <v>0.1</v>
      </c>
      <c r="P2374" s="2">
        <v>23.11</v>
      </c>
      <c r="Q2374" s="2">
        <f t="shared" si="148"/>
        <v>46.413000000000004</v>
      </c>
      <c r="R2374" s="2">
        <f t="shared" si="149"/>
        <v>23.11</v>
      </c>
      <c r="S2374" s="2">
        <f t="shared" si="150"/>
        <v>23.303000000000004</v>
      </c>
      <c r="T2374" s="6">
        <f t="shared" si="151"/>
        <v>0.5020791588563549</v>
      </c>
    </row>
    <row r="2375" spans="1:20" ht="15.6" x14ac:dyDescent="0.3">
      <c r="A2375" s="3" t="s">
        <v>2444</v>
      </c>
      <c r="B2375" s="4">
        <v>46339</v>
      </c>
      <c r="C2375" s="5">
        <f>YEAR(SalesData[[#This Row],[Order Date]])</f>
        <v>2026</v>
      </c>
      <c r="D2375" s="6" t="str">
        <f>"Q"&amp;ROUNDUP(MONTH(SalesData[[#This Row],[Order Date]])/3,0)</f>
        <v>Q4</v>
      </c>
      <c r="E2375" s="7">
        <f>MONTH(SalesData[[#This Row],[Order Date]])</f>
        <v>11</v>
      </c>
      <c r="F2375" s="6" t="str">
        <f>TEXT(SalesData[[#This Row],[Order Date]],"mmm")</f>
        <v>Nov</v>
      </c>
      <c r="G2375" s="8" t="s">
        <v>54</v>
      </c>
      <c r="H2375" s="8" t="s">
        <v>112</v>
      </c>
      <c r="I2375" s="8" t="s">
        <v>45</v>
      </c>
      <c r="J2375" s="8" t="s">
        <v>36</v>
      </c>
      <c r="K2375" s="8" t="s">
        <v>32</v>
      </c>
      <c r="L2375" s="8" t="s">
        <v>37</v>
      </c>
      <c r="M2375" s="7">
        <v>5</v>
      </c>
      <c r="N2375" s="2">
        <v>133.99</v>
      </c>
      <c r="O2375" s="9">
        <v>0.15</v>
      </c>
      <c r="P2375" s="2">
        <v>65.55</v>
      </c>
      <c r="Q2375" s="2">
        <f t="shared" si="148"/>
        <v>569.45749999999998</v>
      </c>
      <c r="R2375" s="2">
        <f t="shared" si="149"/>
        <v>327.75</v>
      </c>
      <c r="S2375" s="2">
        <f t="shared" si="150"/>
        <v>241.70749999999998</v>
      </c>
      <c r="T2375" s="6">
        <f t="shared" si="151"/>
        <v>0.42445221987593451</v>
      </c>
    </row>
    <row r="2376" spans="1:20" ht="15.6" x14ac:dyDescent="0.3">
      <c r="A2376" s="3" t="s">
        <v>2445</v>
      </c>
      <c r="B2376" s="4">
        <v>46192</v>
      </c>
      <c r="C2376" s="5">
        <f>YEAR(SalesData[[#This Row],[Order Date]])</f>
        <v>2026</v>
      </c>
      <c r="D2376" s="6" t="str">
        <f>"Q"&amp;ROUNDUP(MONTH(SalesData[[#This Row],[Order Date]])/3,0)</f>
        <v>Q2</v>
      </c>
      <c r="E2376" s="7">
        <f>MONTH(SalesData[[#This Row],[Order Date]])</f>
        <v>6</v>
      </c>
      <c r="F2376" s="6" t="str">
        <f>TEXT(SalesData[[#This Row],[Order Date]],"mmm")</f>
        <v>Jun</v>
      </c>
      <c r="G2376" s="8" t="s">
        <v>28</v>
      </c>
      <c r="H2376" s="8" t="s">
        <v>29</v>
      </c>
      <c r="I2376" s="8" t="s">
        <v>48</v>
      </c>
      <c r="J2376" s="8" t="s">
        <v>31</v>
      </c>
      <c r="K2376" s="8" t="s">
        <v>98</v>
      </c>
      <c r="L2376" s="8" t="s">
        <v>122</v>
      </c>
      <c r="M2376" s="7">
        <v>2</v>
      </c>
      <c r="N2376" s="2">
        <v>37.04</v>
      </c>
      <c r="O2376" s="9">
        <v>0.05</v>
      </c>
      <c r="P2376" s="2">
        <v>13.76</v>
      </c>
      <c r="Q2376" s="2">
        <f t="shared" si="148"/>
        <v>70.375999999999991</v>
      </c>
      <c r="R2376" s="2">
        <f t="shared" si="149"/>
        <v>27.52</v>
      </c>
      <c r="S2376" s="2">
        <f t="shared" si="150"/>
        <v>42.855999999999995</v>
      </c>
      <c r="T2376" s="6">
        <f t="shared" si="151"/>
        <v>0.60895759918153913</v>
      </c>
    </row>
    <row r="2377" spans="1:20" ht="15.6" x14ac:dyDescent="0.3">
      <c r="A2377" s="3" t="s">
        <v>2446</v>
      </c>
      <c r="B2377" s="4">
        <v>46354</v>
      </c>
      <c r="C2377" s="5">
        <f>YEAR(SalesData[[#This Row],[Order Date]])</f>
        <v>2026</v>
      </c>
      <c r="D2377" s="6" t="str">
        <f>"Q"&amp;ROUNDUP(MONTH(SalesData[[#This Row],[Order Date]])/3,0)</f>
        <v>Q4</v>
      </c>
      <c r="E2377" s="7">
        <f>MONTH(SalesData[[#This Row],[Order Date]])</f>
        <v>11</v>
      </c>
      <c r="F2377" s="6" t="str">
        <f>TEXT(SalesData[[#This Row],[Order Date]],"mmm")</f>
        <v>Nov</v>
      </c>
      <c r="G2377" s="8" t="s">
        <v>28</v>
      </c>
      <c r="H2377" s="8" t="s">
        <v>86</v>
      </c>
      <c r="I2377" s="8" t="s">
        <v>30</v>
      </c>
      <c r="J2377" s="8" t="s">
        <v>24</v>
      </c>
      <c r="K2377" s="8" t="s">
        <v>32</v>
      </c>
      <c r="L2377" s="8" t="s">
        <v>46</v>
      </c>
      <c r="M2377" s="7">
        <v>1</v>
      </c>
      <c r="N2377" s="2">
        <v>165.75</v>
      </c>
      <c r="O2377" s="9">
        <v>0.2</v>
      </c>
      <c r="P2377" s="2">
        <v>89.16</v>
      </c>
      <c r="Q2377" s="2">
        <f t="shared" si="148"/>
        <v>132.6</v>
      </c>
      <c r="R2377" s="2">
        <f t="shared" si="149"/>
        <v>89.16</v>
      </c>
      <c r="S2377" s="2">
        <f t="shared" si="150"/>
        <v>43.44</v>
      </c>
      <c r="T2377" s="6">
        <f t="shared" si="151"/>
        <v>0.32760180995475113</v>
      </c>
    </row>
    <row r="2378" spans="1:20" ht="15.6" x14ac:dyDescent="0.3">
      <c r="A2378" s="3" t="s">
        <v>2447</v>
      </c>
      <c r="B2378" s="4">
        <v>46232</v>
      </c>
      <c r="C2378" s="5">
        <f>YEAR(SalesData[[#This Row],[Order Date]])</f>
        <v>2026</v>
      </c>
      <c r="D2378" s="6" t="str">
        <f>"Q"&amp;ROUNDUP(MONTH(SalesData[[#This Row],[Order Date]])/3,0)</f>
        <v>Q3</v>
      </c>
      <c r="E2378" s="7">
        <f>MONTH(SalesData[[#This Row],[Order Date]])</f>
        <v>7</v>
      </c>
      <c r="F2378" s="6" t="str">
        <f>TEXT(SalesData[[#This Row],[Order Date]],"mmm")</f>
        <v>Jul</v>
      </c>
      <c r="G2378" s="8" t="s">
        <v>54</v>
      </c>
      <c r="H2378" s="8" t="s">
        <v>82</v>
      </c>
      <c r="I2378" s="8" t="s">
        <v>30</v>
      </c>
      <c r="J2378" s="8" t="s">
        <v>36</v>
      </c>
      <c r="K2378" s="8" t="s">
        <v>25</v>
      </c>
      <c r="L2378" s="8" t="s">
        <v>26</v>
      </c>
      <c r="M2378" s="7">
        <v>1</v>
      </c>
      <c r="N2378" s="2">
        <v>154.87</v>
      </c>
      <c r="O2378" s="9">
        <v>0</v>
      </c>
      <c r="P2378" s="2">
        <v>80.459999999999994</v>
      </c>
      <c r="Q2378" s="2">
        <f t="shared" si="148"/>
        <v>154.87</v>
      </c>
      <c r="R2378" s="2">
        <f t="shared" si="149"/>
        <v>80.459999999999994</v>
      </c>
      <c r="S2378" s="2">
        <f t="shared" si="150"/>
        <v>74.410000000000011</v>
      </c>
      <c r="T2378" s="6">
        <f t="shared" si="151"/>
        <v>0.48046748886162594</v>
      </c>
    </row>
    <row r="2379" spans="1:20" ht="15.6" x14ac:dyDescent="0.3">
      <c r="A2379" s="3" t="s">
        <v>2448</v>
      </c>
      <c r="B2379" s="4">
        <v>46226</v>
      </c>
      <c r="C2379" s="5">
        <f>YEAR(SalesData[[#This Row],[Order Date]])</f>
        <v>2026</v>
      </c>
      <c r="D2379" s="6" t="str">
        <f>"Q"&amp;ROUNDUP(MONTH(SalesData[[#This Row],[Order Date]])/3,0)</f>
        <v>Q3</v>
      </c>
      <c r="E2379" s="7">
        <f>MONTH(SalesData[[#This Row],[Order Date]])</f>
        <v>7</v>
      </c>
      <c r="F2379" s="6" t="str">
        <f>TEXT(SalesData[[#This Row],[Order Date]],"mmm")</f>
        <v>Jul</v>
      </c>
      <c r="G2379" s="8" t="s">
        <v>54</v>
      </c>
      <c r="H2379" s="8" t="s">
        <v>57</v>
      </c>
      <c r="I2379" s="8" t="s">
        <v>30</v>
      </c>
      <c r="J2379" s="8" t="s">
        <v>36</v>
      </c>
      <c r="K2379" s="8" t="s">
        <v>32</v>
      </c>
      <c r="L2379" s="8" t="s">
        <v>33</v>
      </c>
      <c r="M2379" s="7">
        <v>5</v>
      </c>
      <c r="N2379" s="2">
        <v>36.880000000000003</v>
      </c>
      <c r="O2379" s="9">
        <v>0.1</v>
      </c>
      <c r="P2379" s="2">
        <v>13.76</v>
      </c>
      <c r="Q2379" s="2">
        <f t="shared" si="148"/>
        <v>165.96</v>
      </c>
      <c r="R2379" s="2">
        <f t="shared" si="149"/>
        <v>68.8</v>
      </c>
      <c r="S2379" s="2">
        <f t="shared" si="150"/>
        <v>97.160000000000011</v>
      </c>
      <c r="T2379" s="6">
        <f t="shared" si="151"/>
        <v>0.58544227524704751</v>
      </c>
    </row>
    <row r="2380" spans="1:20" ht="15.6" x14ac:dyDescent="0.3">
      <c r="A2380" s="3" t="s">
        <v>2449</v>
      </c>
      <c r="B2380" s="4">
        <v>46130</v>
      </c>
      <c r="C2380" s="5">
        <f>YEAR(SalesData[[#This Row],[Order Date]])</f>
        <v>2026</v>
      </c>
      <c r="D2380" s="6" t="str">
        <f>"Q"&amp;ROUNDUP(MONTH(SalesData[[#This Row],[Order Date]])/3,0)</f>
        <v>Q2</v>
      </c>
      <c r="E2380" s="7">
        <f>MONTH(SalesData[[#This Row],[Order Date]])</f>
        <v>4</v>
      </c>
      <c r="F2380" s="6" t="str">
        <f>TEXT(SalesData[[#This Row],[Order Date]],"mmm")</f>
        <v>Apr</v>
      </c>
      <c r="G2380" s="8" t="s">
        <v>28</v>
      </c>
      <c r="H2380" s="8" t="s">
        <v>86</v>
      </c>
      <c r="I2380" s="8" t="s">
        <v>30</v>
      </c>
      <c r="J2380" s="8" t="s">
        <v>36</v>
      </c>
      <c r="K2380" s="8" t="s">
        <v>25</v>
      </c>
      <c r="L2380" s="8" t="s">
        <v>74</v>
      </c>
      <c r="M2380" s="7">
        <v>1</v>
      </c>
      <c r="N2380" s="2">
        <v>93.32</v>
      </c>
      <c r="O2380" s="9">
        <v>0</v>
      </c>
      <c r="P2380" s="2">
        <v>44.82</v>
      </c>
      <c r="Q2380" s="2">
        <f t="shared" si="148"/>
        <v>93.32</v>
      </c>
      <c r="R2380" s="2">
        <f t="shared" si="149"/>
        <v>44.82</v>
      </c>
      <c r="S2380" s="2">
        <f t="shared" si="150"/>
        <v>48.499999999999993</v>
      </c>
      <c r="T2380" s="6">
        <f t="shared" si="151"/>
        <v>0.51971710244320612</v>
      </c>
    </row>
    <row r="2381" spans="1:20" ht="15.6" x14ac:dyDescent="0.3">
      <c r="A2381" s="3" t="s">
        <v>2450</v>
      </c>
      <c r="B2381" s="4">
        <v>46190</v>
      </c>
      <c r="C2381" s="5">
        <f>YEAR(SalesData[[#This Row],[Order Date]])</f>
        <v>2026</v>
      </c>
      <c r="D2381" s="6" t="str">
        <f>"Q"&amp;ROUNDUP(MONTH(SalesData[[#This Row],[Order Date]])/3,0)</f>
        <v>Q2</v>
      </c>
      <c r="E2381" s="7">
        <f>MONTH(SalesData[[#This Row],[Order Date]])</f>
        <v>6</v>
      </c>
      <c r="F2381" s="6" t="str">
        <f>TEXT(SalesData[[#This Row],[Order Date]],"mmm")</f>
        <v>Jun</v>
      </c>
      <c r="G2381" s="8" t="s">
        <v>54</v>
      </c>
      <c r="H2381" s="8" t="s">
        <v>57</v>
      </c>
      <c r="I2381" s="8" t="s">
        <v>48</v>
      </c>
      <c r="J2381" s="8" t="s">
        <v>31</v>
      </c>
      <c r="K2381" s="8" t="s">
        <v>39</v>
      </c>
      <c r="L2381" s="8" t="s">
        <v>40</v>
      </c>
      <c r="M2381" s="7">
        <v>1</v>
      </c>
      <c r="N2381" s="2">
        <v>192.42</v>
      </c>
      <c r="O2381" s="9">
        <v>0</v>
      </c>
      <c r="P2381" s="2">
        <v>103.31</v>
      </c>
      <c r="Q2381" s="2">
        <f t="shared" si="148"/>
        <v>192.42</v>
      </c>
      <c r="R2381" s="2">
        <f t="shared" si="149"/>
        <v>103.31</v>
      </c>
      <c r="S2381" s="2">
        <f t="shared" si="150"/>
        <v>89.109999999999985</v>
      </c>
      <c r="T2381" s="6">
        <f t="shared" si="151"/>
        <v>0.46310154869556175</v>
      </c>
    </row>
    <row r="2382" spans="1:20" ht="15.6" x14ac:dyDescent="0.3">
      <c r="A2382" s="3" t="s">
        <v>2451</v>
      </c>
      <c r="B2382" s="4">
        <v>46162</v>
      </c>
      <c r="C2382" s="5">
        <f>YEAR(SalesData[[#This Row],[Order Date]])</f>
        <v>2026</v>
      </c>
      <c r="D2382" s="6" t="str">
        <f>"Q"&amp;ROUNDUP(MONTH(SalesData[[#This Row],[Order Date]])/3,0)</f>
        <v>Q2</v>
      </c>
      <c r="E2382" s="7">
        <f>MONTH(SalesData[[#This Row],[Order Date]])</f>
        <v>5</v>
      </c>
      <c r="F2382" s="6" t="str">
        <f>TEXT(SalesData[[#This Row],[Order Date]],"mmm")</f>
        <v>May</v>
      </c>
      <c r="G2382" s="8" t="s">
        <v>28</v>
      </c>
      <c r="H2382" s="8" t="s">
        <v>35</v>
      </c>
      <c r="I2382" s="8" t="s">
        <v>30</v>
      </c>
      <c r="J2382" s="8" t="s">
        <v>24</v>
      </c>
      <c r="K2382" s="8" t="s">
        <v>98</v>
      </c>
      <c r="L2382" s="8" t="s">
        <v>99</v>
      </c>
      <c r="M2382" s="7">
        <v>2</v>
      </c>
      <c r="N2382" s="2">
        <v>121.96</v>
      </c>
      <c r="O2382" s="9">
        <v>0.05</v>
      </c>
      <c r="P2382" s="2">
        <v>71.2</v>
      </c>
      <c r="Q2382" s="2">
        <f t="shared" si="148"/>
        <v>231.72399999999999</v>
      </c>
      <c r="R2382" s="2">
        <f t="shared" si="149"/>
        <v>142.4</v>
      </c>
      <c r="S2382" s="2">
        <f t="shared" si="150"/>
        <v>89.323999999999984</v>
      </c>
      <c r="T2382" s="6">
        <f t="shared" si="151"/>
        <v>0.38547582468799085</v>
      </c>
    </row>
    <row r="2383" spans="1:20" ht="15.6" x14ac:dyDescent="0.3">
      <c r="A2383" s="3" t="s">
        <v>2452</v>
      </c>
      <c r="B2383" s="4">
        <v>46364</v>
      </c>
      <c r="C2383" s="5">
        <f>YEAR(SalesData[[#This Row],[Order Date]])</f>
        <v>2026</v>
      </c>
      <c r="D2383" s="6" t="str">
        <f>"Q"&amp;ROUNDUP(MONTH(SalesData[[#This Row],[Order Date]])/3,0)</f>
        <v>Q4</v>
      </c>
      <c r="E2383" s="7">
        <f>MONTH(SalesData[[#This Row],[Order Date]])</f>
        <v>12</v>
      </c>
      <c r="F2383" s="6" t="str">
        <f>TEXT(SalesData[[#This Row],[Order Date]],"mmm")</f>
        <v>Dec</v>
      </c>
      <c r="G2383" s="8" t="s">
        <v>54</v>
      </c>
      <c r="H2383" s="8" t="s">
        <v>82</v>
      </c>
      <c r="I2383" s="8" t="s">
        <v>48</v>
      </c>
      <c r="J2383" s="8" t="s">
        <v>31</v>
      </c>
      <c r="K2383" s="8" t="s">
        <v>39</v>
      </c>
      <c r="L2383" s="8" t="s">
        <v>67</v>
      </c>
      <c r="M2383" s="7">
        <v>1</v>
      </c>
      <c r="N2383" s="2">
        <v>122.65</v>
      </c>
      <c r="O2383" s="9">
        <v>0</v>
      </c>
      <c r="P2383" s="2">
        <v>58.9</v>
      </c>
      <c r="Q2383" s="2">
        <f t="shared" si="148"/>
        <v>122.65</v>
      </c>
      <c r="R2383" s="2">
        <f t="shared" si="149"/>
        <v>58.9</v>
      </c>
      <c r="S2383" s="2">
        <f t="shared" si="150"/>
        <v>63.750000000000007</v>
      </c>
      <c r="T2383" s="6">
        <f t="shared" si="151"/>
        <v>0.51977170811251527</v>
      </c>
    </row>
    <row r="2384" spans="1:20" ht="15.6" x14ac:dyDescent="0.3">
      <c r="A2384" s="3" t="s">
        <v>2453</v>
      </c>
      <c r="B2384" s="4">
        <v>46225</v>
      </c>
      <c r="C2384" s="5">
        <f>YEAR(SalesData[[#This Row],[Order Date]])</f>
        <v>2026</v>
      </c>
      <c r="D2384" s="6" t="str">
        <f>"Q"&amp;ROUNDUP(MONTH(SalesData[[#This Row],[Order Date]])/3,0)</f>
        <v>Q3</v>
      </c>
      <c r="E2384" s="7">
        <f>MONTH(SalesData[[#This Row],[Order Date]])</f>
        <v>7</v>
      </c>
      <c r="F2384" s="6" t="str">
        <f>TEXT(SalesData[[#This Row],[Order Date]],"mmm")</f>
        <v>Jul</v>
      </c>
      <c r="G2384" s="8" t="s">
        <v>54</v>
      </c>
      <c r="H2384" s="8" t="s">
        <v>57</v>
      </c>
      <c r="I2384" s="8" t="s">
        <v>30</v>
      </c>
      <c r="J2384" s="8" t="s">
        <v>31</v>
      </c>
      <c r="K2384" s="8" t="s">
        <v>51</v>
      </c>
      <c r="L2384" s="8" t="s">
        <v>95</v>
      </c>
      <c r="M2384" s="7">
        <v>1</v>
      </c>
      <c r="N2384" s="2">
        <v>80.05</v>
      </c>
      <c r="O2384" s="9">
        <v>0.05</v>
      </c>
      <c r="P2384" s="2">
        <v>43.81</v>
      </c>
      <c r="Q2384" s="2">
        <f t="shared" si="148"/>
        <v>76.047499999999999</v>
      </c>
      <c r="R2384" s="2">
        <f t="shared" si="149"/>
        <v>43.81</v>
      </c>
      <c r="S2384" s="2">
        <f t="shared" si="150"/>
        <v>32.237499999999997</v>
      </c>
      <c r="T2384" s="6">
        <f t="shared" si="151"/>
        <v>0.42391268615010352</v>
      </c>
    </row>
    <row r="2385" spans="1:20" ht="15.6" x14ac:dyDescent="0.3">
      <c r="A2385" s="3" t="s">
        <v>2454</v>
      </c>
      <c r="B2385" s="4">
        <v>46307</v>
      </c>
      <c r="C2385" s="5">
        <f>YEAR(SalesData[[#This Row],[Order Date]])</f>
        <v>2026</v>
      </c>
      <c r="D2385" s="6" t="str">
        <f>"Q"&amp;ROUNDUP(MONTH(SalesData[[#This Row],[Order Date]])/3,0)</f>
        <v>Q4</v>
      </c>
      <c r="E2385" s="7">
        <f>MONTH(SalesData[[#This Row],[Order Date]])</f>
        <v>10</v>
      </c>
      <c r="F2385" s="6" t="str">
        <f>TEXT(SalesData[[#This Row],[Order Date]],"mmm")</f>
        <v>Oct</v>
      </c>
      <c r="G2385" s="8" t="s">
        <v>21</v>
      </c>
      <c r="H2385" s="8" t="s">
        <v>22</v>
      </c>
      <c r="I2385" s="8" t="s">
        <v>30</v>
      </c>
      <c r="J2385" s="8" t="s">
        <v>36</v>
      </c>
      <c r="K2385" s="8" t="s">
        <v>32</v>
      </c>
      <c r="L2385" s="8" t="s">
        <v>46</v>
      </c>
      <c r="M2385" s="7">
        <v>1</v>
      </c>
      <c r="N2385" s="2">
        <v>163.87</v>
      </c>
      <c r="O2385" s="9">
        <v>0</v>
      </c>
      <c r="P2385" s="2">
        <v>85.76</v>
      </c>
      <c r="Q2385" s="2">
        <f t="shared" si="148"/>
        <v>163.87</v>
      </c>
      <c r="R2385" s="2">
        <f t="shared" si="149"/>
        <v>85.76</v>
      </c>
      <c r="S2385" s="2">
        <f t="shared" si="150"/>
        <v>78.11</v>
      </c>
      <c r="T2385" s="6">
        <f t="shared" si="151"/>
        <v>0.47665832672240188</v>
      </c>
    </row>
    <row r="2386" spans="1:20" ht="15.6" x14ac:dyDescent="0.3">
      <c r="A2386" s="3" t="s">
        <v>2455</v>
      </c>
      <c r="B2386" s="4">
        <v>46344</v>
      </c>
      <c r="C2386" s="5">
        <f>YEAR(SalesData[[#This Row],[Order Date]])</f>
        <v>2026</v>
      </c>
      <c r="D2386" s="6" t="str">
        <f>"Q"&amp;ROUNDUP(MONTH(SalesData[[#This Row],[Order Date]])/3,0)</f>
        <v>Q4</v>
      </c>
      <c r="E2386" s="7">
        <f>MONTH(SalesData[[#This Row],[Order Date]])</f>
        <v>11</v>
      </c>
      <c r="F2386" s="6" t="str">
        <f>TEXT(SalesData[[#This Row],[Order Date]],"mmm")</f>
        <v>Nov</v>
      </c>
      <c r="G2386" s="8" t="s">
        <v>21</v>
      </c>
      <c r="H2386" s="8" t="s">
        <v>89</v>
      </c>
      <c r="I2386" s="8" t="s">
        <v>23</v>
      </c>
      <c r="J2386" s="8" t="s">
        <v>24</v>
      </c>
      <c r="K2386" s="8" t="s">
        <v>25</v>
      </c>
      <c r="L2386" s="8" t="s">
        <v>49</v>
      </c>
      <c r="M2386" s="7">
        <v>3</v>
      </c>
      <c r="N2386" s="2">
        <v>70.599999999999994</v>
      </c>
      <c r="O2386" s="9">
        <v>0.05</v>
      </c>
      <c r="P2386" s="2">
        <v>32.68</v>
      </c>
      <c r="Q2386" s="2">
        <f t="shared" si="148"/>
        <v>201.20999999999998</v>
      </c>
      <c r="R2386" s="2">
        <f t="shared" si="149"/>
        <v>98.039999999999992</v>
      </c>
      <c r="S2386" s="2">
        <f t="shared" si="150"/>
        <v>103.16999999999999</v>
      </c>
      <c r="T2386" s="6">
        <f t="shared" si="151"/>
        <v>0.5127478753541076</v>
      </c>
    </row>
    <row r="2387" spans="1:20" ht="15.6" x14ac:dyDescent="0.3">
      <c r="A2387" s="3" t="s">
        <v>2456</v>
      </c>
      <c r="B2387" s="4">
        <v>46242</v>
      </c>
      <c r="C2387" s="5">
        <f>YEAR(SalesData[[#This Row],[Order Date]])</f>
        <v>2026</v>
      </c>
      <c r="D2387" s="6" t="str">
        <f>"Q"&amp;ROUNDUP(MONTH(SalesData[[#This Row],[Order Date]])/3,0)</f>
        <v>Q3</v>
      </c>
      <c r="E2387" s="7">
        <f>MONTH(SalesData[[#This Row],[Order Date]])</f>
        <v>8</v>
      </c>
      <c r="F2387" s="6" t="str">
        <f>TEXT(SalesData[[#This Row],[Order Date]],"mmm")</f>
        <v>Aug</v>
      </c>
      <c r="G2387" s="8" t="s">
        <v>54</v>
      </c>
      <c r="H2387" s="8" t="s">
        <v>57</v>
      </c>
      <c r="I2387" s="8" t="s">
        <v>30</v>
      </c>
      <c r="J2387" s="8" t="s">
        <v>36</v>
      </c>
      <c r="K2387" s="8" t="s">
        <v>51</v>
      </c>
      <c r="L2387" s="8" t="s">
        <v>72</v>
      </c>
      <c r="M2387" s="7">
        <v>1</v>
      </c>
      <c r="N2387" s="2">
        <v>40.51</v>
      </c>
      <c r="O2387" s="9">
        <v>0.05</v>
      </c>
      <c r="P2387" s="2">
        <v>16.29</v>
      </c>
      <c r="Q2387" s="2">
        <f t="shared" si="148"/>
        <v>38.484499999999997</v>
      </c>
      <c r="R2387" s="2">
        <f t="shared" si="149"/>
        <v>16.29</v>
      </c>
      <c r="S2387" s="2">
        <f t="shared" si="150"/>
        <v>22.194499999999998</v>
      </c>
      <c r="T2387" s="6">
        <f t="shared" si="151"/>
        <v>0.57671270251659756</v>
      </c>
    </row>
    <row r="2388" spans="1:20" ht="15.6" x14ac:dyDescent="0.3">
      <c r="A2388" s="3" t="s">
        <v>2457</v>
      </c>
      <c r="B2388" s="4">
        <v>46197</v>
      </c>
      <c r="C2388" s="5">
        <f>YEAR(SalesData[[#This Row],[Order Date]])</f>
        <v>2026</v>
      </c>
      <c r="D2388" s="6" t="str">
        <f>"Q"&amp;ROUNDUP(MONTH(SalesData[[#This Row],[Order Date]])/3,0)</f>
        <v>Q2</v>
      </c>
      <c r="E2388" s="7">
        <f>MONTH(SalesData[[#This Row],[Order Date]])</f>
        <v>6</v>
      </c>
      <c r="F2388" s="6" t="str">
        <f>TEXT(SalesData[[#This Row],[Order Date]],"mmm")</f>
        <v>Jun</v>
      </c>
      <c r="G2388" s="8" t="s">
        <v>28</v>
      </c>
      <c r="H2388" s="8" t="s">
        <v>29</v>
      </c>
      <c r="I2388" s="8" t="s">
        <v>30</v>
      </c>
      <c r="J2388" s="8" t="s">
        <v>36</v>
      </c>
      <c r="K2388" s="8" t="s">
        <v>39</v>
      </c>
      <c r="L2388" s="8" t="s">
        <v>106</v>
      </c>
      <c r="M2388" s="7">
        <v>1</v>
      </c>
      <c r="N2388" s="2">
        <v>81.99</v>
      </c>
      <c r="O2388" s="9">
        <v>0.15</v>
      </c>
      <c r="P2388" s="2">
        <v>40.29</v>
      </c>
      <c r="Q2388" s="2">
        <f t="shared" si="148"/>
        <v>69.691499999999991</v>
      </c>
      <c r="R2388" s="2">
        <f t="shared" si="149"/>
        <v>40.29</v>
      </c>
      <c r="S2388" s="2">
        <f t="shared" si="150"/>
        <v>29.401499999999992</v>
      </c>
      <c r="T2388" s="6">
        <f t="shared" si="151"/>
        <v>0.4218807171606293</v>
      </c>
    </row>
    <row r="2389" spans="1:20" ht="15.6" x14ac:dyDescent="0.3">
      <c r="A2389" s="3" t="s">
        <v>2458</v>
      </c>
      <c r="B2389" s="4">
        <v>46384</v>
      </c>
      <c r="C2389" s="5">
        <f>YEAR(SalesData[[#This Row],[Order Date]])</f>
        <v>2026</v>
      </c>
      <c r="D2389" s="6" t="str">
        <f>"Q"&amp;ROUNDUP(MONTH(SalesData[[#This Row],[Order Date]])/3,0)</f>
        <v>Q4</v>
      </c>
      <c r="E2389" s="7">
        <f>MONTH(SalesData[[#This Row],[Order Date]])</f>
        <v>12</v>
      </c>
      <c r="F2389" s="6" t="str">
        <f>TEXT(SalesData[[#This Row],[Order Date]],"mmm")</f>
        <v>Dec</v>
      </c>
      <c r="G2389" s="8" t="s">
        <v>54</v>
      </c>
      <c r="H2389" s="8" t="s">
        <v>112</v>
      </c>
      <c r="I2389" s="8" t="s">
        <v>23</v>
      </c>
      <c r="J2389" s="8" t="s">
        <v>31</v>
      </c>
      <c r="K2389" s="8" t="s">
        <v>25</v>
      </c>
      <c r="L2389" s="8" t="s">
        <v>74</v>
      </c>
      <c r="M2389" s="7">
        <v>1</v>
      </c>
      <c r="N2389" s="2">
        <v>90.99</v>
      </c>
      <c r="O2389" s="9">
        <v>0.05</v>
      </c>
      <c r="P2389" s="2">
        <v>44.78</v>
      </c>
      <c r="Q2389" s="2">
        <f t="shared" si="148"/>
        <v>86.440499999999986</v>
      </c>
      <c r="R2389" s="2">
        <f t="shared" si="149"/>
        <v>44.78</v>
      </c>
      <c r="S2389" s="2">
        <f t="shared" si="150"/>
        <v>41.660499999999985</v>
      </c>
      <c r="T2389" s="6">
        <f t="shared" si="151"/>
        <v>0.48195579618350187</v>
      </c>
    </row>
    <row r="2390" spans="1:20" ht="15.6" x14ac:dyDescent="0.3">
      <c r="A2390" s="3" t="s">
        <v>2459</v>
      </c>
      <c r="B2390" s="4">
        <v>46386</v>
      </c>
      <c r="C2390" s="5">
        <f>YEAR(SalesData[[#This Row],[Order Date]])</f>
        <v>2026</v>
      </c>
      <c r="D2390" s="6" t="str">
        <f>"Q"&amp;ROUNDUP(MONTH(SalesData[[#This Row],[Order Date]])/3,0)</f>
        <v>Q4</v>
      </c>
      <c r="E2390" s="7">
        <f>MONTH(SalesData[[#This Row],[Order Date]])</f>
        <v>12</v>
      </c>
      <c r="F2390" s="6" t="str">
        <f>TEXT(SalesData[[#This Row],[Order Date]],"mmm")</f>
        <v>Dec</v>
      </c>
      <c r="G2390" s="8" t="s">
        <v>61</v>
      </c>
      <c r="H2390" s="8" t="s">
        <v>108</v>
      </c>
      <c r="I2390" s="8" t="s">
        <v>30</v>
      </c>
      <c r="J2390" s="8" t="s">
        <v>24</v>
      </c>
      <c r="K2390" s="8" t="s">
        <v>51</v>
      </c>
      <c r="L2390" s="8" t="s">
        <v>52</v>
      </c>
      <c r="M2390" s="7">
        <v>5</v>
      </c>
      <c r="N2390" s="2">
        <v>51.78</v>
      </c>
      <c r="O2390" s="9">
        <v>0.15</v>
      </c>
      <c r="P2390" s="2">
        <v>22.37</v>
      </c>
      <c r="Q2390" s="2">
        <f t="shared" si="148"/>
        <v>220.06499999999997</v>
      </c>
      <c r="R2390" s="2">
        <f t="shared" si="149"/>
        <v>111.85000000000001</v>
      </c>
      <c r="S2390" s="2">
        <f t="shared" si="150"/>
        <v>108.21499999999996</v>
      </c>
      <c r="T2390" s="6">
        <f t="shared" si="151"/>
        <v>0.49174107650012483</v>
      </c>
    </row>
    <row r="2391" spans="1:20" ht="15.6" x14ac:dyDescent="0.3">
      <c r="A2391" s="3" t="s">
        <v>2460</v>
      </c>
      <c r="B2391" s="4">
        <v>46354</v>
      </c>
      <c r="C2391" s="5">
        <f>YEAR(SalesData[[#This Row],[Order Date]])</f>
        <v>2026</v>
      </c>
      <c r="D2391" s="6" t="str">
        <f>"Q"&amp;ROUNDUP(MONTH(SalesData[[#This Row],[Order Date]])/3,0)</f>
        <v>Q4</v>
      </c>
      <c r="E2391" s="7">
        <f>MONTH(SalesData[[#This Row],[Order Date]])</f>
        <v>11</v>
      </c>
      <c r="F2391" s="6" t="str">
        <f>TEXT(SalesData[[#This Row],[Order Date]],"mmm")</f>
        <v>Nov</v>
      </c>
      <c r="G2391" s="8" t="s">
        <v>61</v>
      </c>
      <c r="H2391" s="8" t="s">
        <v>76</v>
      </c>
      <c r="I2391" s="8" t="s">
        <v>48</v>
      </c>
      <c r="J2391" s="8" t="s">
        <v>24</v>
      </c>
      <c r="K2391" s="8" t="s">
        <v>39</v>
      </c>
      <c r="L2391" s="8" t="s">
        <v>40</v>
      </c>
      <c r="M2391" s="7">
        <v>4</v>
      </c>
      <c r="N2391" s="2">
        <v>198.02</v>
      </c>
      <c r="O2391" s="9">
        <v>0.05</v>
      </c>
      <c r="P2391" s="2">
        <v>103.82</v>
      </c>
      <c r="Q2391" s="2">
        <f t="shared" si="148"/>
        <v>752.476</v>
      </c>
      <c r="R2391" s="2">
        <f t="shared" si="149"/>
        <v>415.28</v>
      </c>
      <c r="S2391" s="2">
        <f t="shared" si="150"/>
        <v>337.19600000000003</v>
      </c>
      <c r="T2391" s="6">
        <f t="shared" si="151"/>
        <v>0.44811528872681655</v>
      </c>
    </row>
    <row r="2392" spans="1:20" ht="15.6" x14ac:dyDescent="0.3">
      <c r="A2392" s="3" t="s">
        <v>2461</v>
      </c>
      <c r="B2392" s="4">
        <v>46164</v>
      </c>
      <c r="C2392" s="5">
        <f>YEAR(SalesData[[#This Row],[Order Date]])</f>
        <v>2026</v>
      </c>
      <c r="D2392" s="6" t="str">
        <f>"Q"&amp;ROUNDUP(MONTH(SalesData[[#This Row],[Order Date]])/3,0)</f>
        <v>Q2</v>
      </c>
      <c r="E2392" s="7">
        <f>MONTH(SalesData[[#This Row],[Order Date]])</f>
        <v>5</v>
      </c>
      <c r="F2392" s="6" t="str">
        <f>TEXT(SalesData[[#This Row],[Order Date]],"mmm")</f>
        <v>May</v>
      </c>
      <c r="G2392" s="8" t="s">
        <v>21</v>
      </c>
      <c r="H2392" s="8" t="s">
        <v>42</v>
      </c>
      <c r="I2392" s="8" t="s">
        <v>30</v>
      </c>
      <c r="J2392" s="8" t="s">
        <v>36</v>
      </c>
      <c r="K2392" s="8" t="s">
        <v>25</v>
      </c>
      <c r="L2392" s="8" t="s">
        <v>26</v>
      </c>
      <c r="M2392" s="7">
        <v>4</v>
      </c>
      <c r="N2392" s="2">
        <v>155.4</v>
      </c>
      <c r="O2392" s="9">
        <v>0.05</v>
      </c>
      <c r="P2392" s="2">
        <v>77.31</v>
      </c>
      <c r="Q2392" s="2">
        <f t="shared" si="148"/>
        <v>590.52</v>
      </c>
      <c r="R2392" s="2">
        <f t="shared" si="149"/>
        <v>309.24</v>
      </c>
      <c r="S2392" s="2">
        <f t="shared" si="150"/>
        <v>281.27999999999997</v>
      </c>
      <c r="T2392" s="6">
        <f t="shared" si="151"/>
        <v>0.47632595001016048</v>
      </c>
    </row>
    <row r="2393" spans="1:20" ht="15.6" x14ac:dyDescent="0.3">
      <c r="A2393" s="3" t="s">
        <v>2462</v>
      </c>
      <c r="B2393" s="4">
        <v>46283</v>
      </c>
      <c r="C2393" s="5">
        <f>YEAR(SalesData[[#This Row],[Order Date]])</f>
        <v>2026</v>
      </c>
      <c r="D2393" s="6" t="str">
        <f>"Q"&amp;ROUNDUP(MONTH(SalesData[[#This Row],[Order Date]])/3,0)</f>
        <v>Q3</v>
      </c>
      <c r="E2393" s="7">
        <f>MONTH(SalesData[[#This Row],[Order Date]])</f>
        <v>9</v>
      </c>
      <c r="F2393" s="6" t="str">
        <f>TEXT(SalesData[[#This Row],[Order Date]],"mmm")</f>
        <v>Sep</v>
      </c>
      <c r="G2393" s="8" t="s">
        <v>28</v>
      </c>
      <c r="H2393" s="8" t="s">
        <v>29</v>
      </c>
      <c r="I2393" s="8" t="s">
        <v>45</v>
      </c>
      <c r="J2393" s="8" t="s">
        <v>36</v>
      </c>
      <c r="K2393" s="8" t="s">
        <v>25</v>
      </c>
      <c r="L2393" s="8" t="s">
        <v>74</v>
      </c>
      <c r="M2393" s="7">
        <v>8</v>
      </c>
      <c r="N2393" s="2">
        <v>94.21</v>
      </c>
      <c r="O2393" s="9">
        <v>0.1</v>
      </c>
      <c r="P2393" s="2">
        <v>45.05</v>
      </c>
      <c r="Q2393" s="2">
        <f t="shared" si="148"/>
        <v>678.31200000000001</v>
      </c>
      <c r="R2393" s="2">
        <f t="shared" si="149"/>
        <v>360.4</v>
      </c>
      <c r="S2393" s="2">
        <f t="shared" si="150"/>
        <v>317.91200000000003</v>
      </c>
      <c r="T2393" s="6">
        <f t="shared" si="151"/>
        <v>0.46868107891353833</v>
      </c>
    </row>
    <row r="2394" spans="1:20" ht="15.6" x14ac:dyDescent="0.3">
      <c r="A2394" s="3" t="s">
        <v>2463</v>
      </c>
      <c r="B2394" s="4">
        <v>46120</v>
      </c>
      <c r="C2394" s="5">
        <f>YEAR(SalesData[[#This Row],[Order Date]])</f>
        <v>2026</v>
      </c>
      <c r="D2394" s="6" t="str">
        <f>"Q"&amp;ROUNDUP(MONTH(SalesData[[#This Row],[Order Date]])/3,0)</f>
        <v>Q2</v>
      </c>
      <c r="E2394" s="7">
        <f>MONTH(SalesData[[#This Row],[Order Date]])</f>
        <v>4</v>
      </c>
      <c r="F2394" s="6" t="str">
        <f>TEXT(SalesData[[#This Row],[Order Date]],"mmm")</f>
        <v>Apr</v>
      </c>
      <c r="G2394" s="8" t="s">
        <v>28</v>
      </c>
      <c r="H2394" s="8" t="s">
        <v>86</v>
      </c>
      <c r="I2394" s="8" t="s">
        <v>30</v>
      </c>
      <c r="J2394" s="8" t="s">
        <v>31</v>
      </c>
      <c r="K2394" s="8" t="s">
        <v>98</v>
      </c>
      <c r="L2394" s="8" t="s">
        <v>103</v>
      </c>
      <c r="M2394" s="7">
        <v>2</v>
      </c>
      <c r="N2394" s="2">
        <v>51.4</v>
      </c>
      <c r="O2394" s="9">
        <v>0</v>
      </c>
      <c r="P2394" s="2">
        <v>21.99</v>
      </c>
      <c r="Q2394" s="2">
        <f t="shared" si="148"/>
        <v>102.8</v>
      </c>
      <c r="R2394" s="2">
        <f t="shared" si="149"/>
        <v>43.98</v>
      </c>
      <c r="S2394" s="2">
        <f t="shared" si="150"/>
        <v>58.82</v>
      </c>
      <c r="T2394" s="6">
        <f t="shared" si="151"/>
        <v>0.57217898832684821</v>
      </c>
    </row>
    <row r="2395" spans="1:20" ht="15.6" x14ac:dyDescent="0.3">
      <c r="A2395" s="3" t="s">
        <v>2464</v>
      </c>
      <c r="B2395" s="4">
        <v>46348</v>
      </c>
      <c r="C2395" s="5">
        <f>YEAR(SalesData[[#This Row],[Order Date]])</f>
        <v>2026</v>
      </c>
      <c r="D2395" s="6" t="str">
        <f>"Q"&amp;ROUNDUP(MONTH(SalesData[[#This Row],[Order Date]])/3,0)</f>
        <v>Q4</v>
      </c>
      <c r="E2395" s="7">
        <f>MONTH(SalesData[[#This Row],[Order Date]])</f>
        <v>11</v>
      </c>
      <c r="F2395" s="6" t="str">
        <f>TEXT(SalesData[[#This Row],[Order Date]],"mmm")</f>
        <v>Nov</v>
      </c>
      <c r="G2395" s="8" t="s">
        <v>54</v>
      </c>
      <c r="H2395" s="8" t="s">
        <v>55</v>
      </c>
      <c r="I2395" s="8" t="s">
        <v>30</v>
      </c>
      <c r="J2395" s="8" t="s">
        <v>24</v>
      </c>
      <c r="K2395" s="8" t="s">
        <v>98</v>
      </c>
      <c r="L2395" s="8" t="s">
        <v>122</v>
      </c>
      <c r="M2395" s="7">
        <v>1</v>
      </c>
      <c r="N2395" s="2">
        <v>35.79</v>
      </c>
      <c r="O2395" s="9">
        <v>0.1</v>
      </c>
      <c r="P2395" s="2">
        <v>14.17</v>
      </c>
      <c r="Q2395" s="2">
        <f t="shared" si="148"/>
        <v>32.210999999999999</v>
      </c>
      <c r="R2395" s="2">
        <f t="shared" si="149"/>
        <v>14.17</v>
      </c>
      <c r="S2395" s="2">
        <f t="shared" si="150"/>
        <v>18.040999999999997</v>
      </c>
      <c r="T2395" s="6">
        <f t="shared" si="151"/>
        <v>0.56008816863804278</v>
      </c>
    </row>
    <row r="2396" spans="1:20" ht="15.6" x14ac:dyDescent="0.3">
      <c r="A2396" s="3" t="s">
        <v>2465</v>
      </c>
      <c r="B2396" s="4">
        <v>46281</v>
      </c>
      <c r="C2396" s="5">
        <f>YEAR(SalesData[[#This Row],[Order Date]])</f>
        <v>2026</v>
      </c>
      <c r="D2396" s="6" t="str">
        <f>"Q"&amp;ROUNDUP(MONTH(SalesData[[#This Row],[Order Date]])/3,0)</f>
        <v>Q3</v>
      </c>
      <c r="E2396" s="7">
        <f>MONTH(SalesData[[#This Row],[Order Date]])</f>
        <v>9</v>
      </c>
      <c r="F2396" s="6" t="str">
        <f>TEXT(SalesData[[#This Row],[Order Date]],"mmm")</f>
        <v>Sep</v>
      </c>
      <c r="G2396" s="8" t="s">
        <v>21</v>
      </c>
      <c r="H2396" s="8" t="s">
        <v>42</v>
      </c>
      <c r="I2396" s="8" t="s">
        <v>30</v>
      </c>
      <c r="J2396" s="8" t="s">
        <v>24</v>
      </c>
      <c r="K2396" s="8" t="s">
        <v>25</v>
      </c>
      <c r="L2396" s="8" t="s">
        <v>70</v>
      </c>
      <c r="M2396" s="7">
        <v>2</v>
      </c>
      <c r="N2396" s="2">
        <v>145.35</v>
      </c>
      <c r="O2396" s="9">
        <v>0.05</v>
      </c>
      <c r="P2396" s="2">
        <v>78.39</v>
      </c>
      <c r="Q2396" s="2">
        <f t="shared" si="148"/>
        <v>276.16499999999996</v>
      </c>
      <c r="R2396" s="2">
        <f t="shared" si="149"/>
        <v>156.78</v>
      </c>
      <c r="S2396" s="2">
        <f t="shared" si="150"/>
        <v>119.38499999999996</v>
      </c>
      <c r="T2396" s="6">
        <f t="shared" si="151"/>
        <v>0.4322959100537721</v>
      </c>
    </row>
    <row r="2397" spans="1:20" ht="15.6" x14ac:dyDescent="0.3">
      <c r="A2397" s="3" t="s">
        <v>2466</v>
      </c>
      <c r="B2397" s="4">
        <v>46142</v>
      </c>
      <c r="C2397" s="5">
        <f>YEAR(SalesData[[#This Row],[Order Date]])</f>
        <v>2026</v>
      </c>
      <c r="D2397" s="6" t="str">
        <f>"Q"&amp;ROUNDUP(MONTH(SalesData[[#This Row],[Order Date]])/3,0)</f>
        <v>Q2</v>
      </c>
      <c r="E2397" s="7">
        <f>MONTH(SalesData[[#This Row],[Order Date]])</f>
        <v>4</v>
      </c>
      <c r="F2397" s="6" t="str">
        <f>TEXT(SalesData[[#This Row],[Order Date]],"mmm")</f>
        <v>Apr</v>
      </c>
      <c r="G2397" s="8" t="s">
        <v>61</v>
      </c>
      <c r="H2397" s="8" t="s">
        <v>108</v>
      </c>
      <c r="I2397" s="8" t="s">
        <v>30</v>
      </c>
      <c r="J2397" s="8" t="s">
        <v>31</v>
      </c>
      <c r="K2397" s="8" t="s">
        <v>32</v>
      </c>
      <c r="L2397" s="8" t="s">
        <v>37</v>
      </c>
      <c r="M2397" s="7">
        <v>1</v>
      </c>
      <c r="N2397" s="2">
        <v>130.34</v>
      </c>
      <c r="O2397" s="9">
        <v>0.1</v>
      </c>
      <c r="P2397" s="2">
        <v>66.680000000000007</v>
      </c>
      <c r="Q2397" s="2">
        <f t="shared" si="148"/>
        <v>117.30600000000001</v>
      </c>
      <c r="R2397" s="2">
        <f t="shared" si="149"/>
        <v>66.680000000000007</v>
      </c>
      <c r="S2397" s="2">
        <f t="shared" si="150"/>
        <v>50.626000000000005</v>
      </c>
      <c r="T2397" s="6">
        <f t="shared" si="151"/>
        <v>0.43157212759790631</v>
      </c>
    </row>
    <row r="2398" spans="1:20" ht="15.6" x14ac:dyDescent="0.3">
      <c r="A2398" s="3" t="s">
        <v>2467</v>
      </c>
      <c r="B2398" s="4">
        <v>46096</v>
      </c>
      <c r="C2398" s="5">
        <f>YEAR(SalesData[[#This Row],[Order Date]])</f>
        <v>2026</v>
      </c>
      <c r="D2398" s="6" t="str">
        <f>"Q"&amp;ROUNDUP(MONTH(SalesData[[#This Row],[Order Date]])/3,0)</f>
        <v>Q1</v>
      </c>
      <c r="E2398" s="7">
        <f>MONTH(SalesData[[#This Row],[Order Date]])</f>
        <v>3</v>
      </c>
      <c r="F2398" s="6" t="str">
        <f>TEXT(SalesData[[#This Row],[Order Date]],"mmm")</f>
        <v>Mar</v>
      </c>
      <c r="G2398" s="8" t="s">
        <v>54</v>
      </c>
      <c r="H2398" s="8" t="s">
        <v>57</v>
      </c>
      <c r="I2398" s="8" t="s">
        <v>23</v>
      </c>
      <c r="J2398" s="8" t="s">
        <v>24</v>
      </c>
      <c r="K2398" s="8" t="s">
        <v>32</v>
      </c>
      <c r="L2398" s="8" t="s">
        <v>33</v>
      </c>
      <c r="M2398" s="7">
        <v>1</v>
      </c>
      <c r="N2398" s="2">
        <v>35.340000000000003</v>
      </c>
      <c r="O2398" s="9">
        <v>0.05</v>
      </c>
      <c r="P2398" s="2">
        <v>13.37</v>
      </c>
      <c r="Q2398" s="2">
        <f t="shared" si="148"/>
        <v>33.573</v>
      </c>
      <c r="R2398" s="2">
        <f t="shared" si="149"/>
        <v>13.37</v>
      </c>
      <c r="S2398" s="2">
        <f t="shared" si="150"/>
        <v>20.203000000000003</v>
      </c>
      <c r="T2398" s="6">
        <f t="shared" si="151"/>
        <v>0.60176332171685587</v>
      </c>
    </row>
    <row r="2399" spans="1:20" ht="15.6" x14ac:dyDescent="0.3">
      <c r="A2399" s="3" t="s">
        <v>2468</v>
      </c>
      <c r="B2399" s="4">
        <v>46255</v>
      </c>
      <c r="C2399" s="5">
        <f>YEAR(SalesData[[#This Row],[Order Date]])</f>
        <v>2026</v>
      </c>
      <c r="D2399" s="6" t="str">
        <f>"Q"&amp;ROUNDUP(MONTH(SalesData[[#This Row],[Order Date]])/3,0)</f>
        <v>Q3</v>
      </c>
      <c r="E2399" s="7">
        <f>MONTH(SalesData[[#This Row],[Order Date]])</f>
        <v>8</v>
      </c>
      <c r="F2399" s="6" t="str">
        <f>TEXT(SalesData[[#This Row],[Order Date]],"mmm")</f>
        <v>Aug</v>
      </c>
      <c r="G2399" s="8" t="s">
        <v>28</v>
      </c>
      <c r="H2399" s="8" t="s">
        <v>29</v>
      </c>
      <c r="I2399" s="8" t="s">
        <v>23</v>
      </c>
      <c r="J2399" s="8" t="s">
        <v>31</v>
      </c>
      <c r="K2399" s="8" t="s">
        <v>32</v>
      </c>
      <c r="L2399" s="8" t="s">
        <v>65</v>
      </c>
      <c r="M2399" s="7">
        <v>2</v>
      </c>
      <c r="N2399" s="2">
        <v>45.47</v>
      </c>
      <c r="O2399" s="9">
        <v>0</v>
      </c>
      <c r="P2399" s="2">
        <v>18.27</v>
      </c>
      <c r="Q2399" s="2">
        <f t="shared" si="148"/>
        <v>90.94</v>
      </c>
      <c r="R2399" s="2">
        <f t="shared" si="149"/>
        <v>36.54</v>
      </c>
      <c r="S2399" s="2">
        <f t="shared" si="150"/>
        <v>54.4</v>
      </c>
      <c r="T2399" s="6">
        <f t="shared" si="151"/>
        <v>0.5981966131515285</v>
      </c>
    </row>
    <row r="2400" spans="1:20" ht="15.6" x14ac:dyDescent="0.3">
      <c r="A2400" s="3" t="s">
        <v>2469</v>
      </c>
      <c r="B2400" s="4">
        <v>46335</v>
      </c>
      <c r="C2400" s="5">
        <f>YEAR(SalesData[[#This Row],[Order Date]])</f>
        <v>2026</v>
      </c>
      <c r="D2400" s="6" t="str">
        <f>"Q"&amp;ROUNDUP(MONTH(SalesData[[#This Row],[Order Date]])/3,0)</f>
        <v>Q4</v>
      </c>
      <c r="E2400" s="7">
        <f>MONTH(SalesData[[#This Row],[Order Date]])</f>
        <v>11</v>
      </c>
      <c r="F2400" s="6" t="str">
        <f>TEXT(SalesData[[#This Row],[Order Date]],"mmm")</f>
        <v>Nov</v>
      </c>
      <c r="G2400" s="8" t="s">
        <v>61</v>
      </c>
      <c r="H2400" s="8" t="s">
        <v>105</v>
      </c>
      <c r="I2400" s="8" t="s">
        <v>45</v>
      </c>
      <c r="J2400" s="8" t="s">
        <v>36</v>
      </c>
      <c r="K2400" s="8" t="s">
        <v>98</v>
      </c>
      <c r="L2400" s="8" t="s">
        <v>131</v>
      </c>
      <c r="M2400" s="7">
        <v>10</v>
      </c>
      <c r="N2400" s="2">
        <v>40.98</v>
      </c>
      <c r="O2400" s="9">
        <v>0.1</v>
      </c>
      <c r="P2400" s="2">
        <v>14.6</v>
      </c>
      <c r="Q2400" s="2">
        <f t="shared" si="148"/>
        <v>368.82</v>
      </c>
      <c r="R2400" s="2">
        <f t="shared" si="149"/>
        <v>146</v>
      </c>
      <c r="S2400" s="2">
        <f t="shared" si="150"/>
        <v>222.82</v>
      </c>
      <c r="T2400" s="6">
        <f t="shared" si="151"/>
        <v>0.60414294235670518</v>
      </c>
    </row>
    <row r="2401" spans="1:20" ht="15.6" x14ac:dyDescent="0.3">
      <c r="A2401" s="3" t="s">
        <v>2470</v>
      </c>
      <c r="B2401" s="4">
        <v>46295</v>
      </c>
      <c r="C2401" s="5">
        <f>YEAR(SalesData[[#This Row],[Order Date]])</f>
        <v>2026</v>
      </c>
      <c r="D2401" s="6" t="str">
        <f>"Q"&amp;ROUNDUP(MONTH(SalesData[[#This Row],[Order Date]])/3,0)</f>
        <v>Q3</v>
      </c>
      <c r="E2401" s="7">
        <f>MONTH(SalesData[[#This Row],[Order Date]])</f>
        <v>9</v>
      </c>
      <c r="F2401" s="6" t="str">
        <f>TEXT(SalesData[[#This Row],[Order Date]],"mmm")</f>
        <v>Sep</v>
      </c>
      <c r="G2401" s="8" t="s">
        <v>21</v>
      </c>
      <c r="H2401" s="8" t="s">
        <v>42</v>
      </c>
      <c r="I2401" s="8" t="s">
        <v>30</v>
      </c>
      <c r="J2401" s="8" t="s">
        <v>24</v>
      </c>
      <c r="K2401" s="8" t="s">
        <v>25</v>
      </c>
      <c r="L2401" s="8" t="s">
        <v>74</v>
      </c>
      <c r="M2401" s="7">
        <v>2</v>
      </c>
      <c r="N2401" s="2">
        <v>91.78</v>
      </c>
      <c r="O2401" s="9">
        <v>0.1</v>
      </c>
      <c r="P2401" s="2">
        <v>45.51</v>
      </c>
      <c r="Q2401" s="2">
        <f t="shared" si="148"/>
        <v>165.20400000000001</v>
      </c>
      <c r="R2401" s="2">
        <f t="shared" si="149"/>
        <v>91.02</v>
      </c>
      <c r="S2401" s="2">
        <f t="shared" si="150"/>
        <v>74.184000000000012</v>
      </c>
      <c r="T2401" s="6">
        <f t="shared" si="151"/>
        <v>0.44904481731677204</v>
      </c>
    </row>
    <row r="2402" spans="1:20" ht="15.6" x14ac:dyDescent="0.3">
      <c r="A2402" s="3" t="s">
        <v>2471</v>
      </c>
      <c r="B2402" s="4">
        <v>46078</v>
      </c>
      <c r="C2402" s="5">
        <f>YEAR(SalesData[[#This Row],[Order Date]])</f>
        <v>2026</v>
      </c>
      <c r="D2402" s="6" t="str">
        <f>"Q"&amp;ROUNDUP(MONTH(SalesData[[#This Row],[Order Date]])/3,0)</f>
        <v>Q1</v>
      </c>
      <c r="E2402" s="7">
        <f>MONTH(SalesData[[#This Row],[Order Date]])</f>
        <v>2</v>
      </c>
      <c r="F2402" s="6" t="str">
        <f>TEXT(SalesData[[#This Row],[Order Date]],"mmm")</f>
        <v>Feb</v>
      </c>
      <c r="G2402" s="8" t="s">
        <v>21</v>
      </c>
      <c r="H2402" s="8" t="s">
        <v>42</v>
      </c>
      <c r="I2402" s="8" t="s">
        <v>23</v>
      </c>
      <c r="J2402" s="8" t="s">
        <v>24</v>
      </c>
      <c r="K2402" s="8" t="s">
        <v>98</v>
      </c>
      <c r="L2402" s="8" t="s">
        <v>103</v>
      </c>
      <c r="M2402" s="7">
        <v>1</v>
      </c>
      <c r="N2402" s="2">
        <v>50.51</v>
      </c>
      <c r="O2402" s="9">
        <v>0</v>
      </c>
      <c r="P2402" s="2">
        <v>21.4</v>
      </c>
      <c r="Q2402" s="2">
        <f t="shared" si="148"/>
        <v>50.51</v>
      </c>
      <c r="R2402" s="2">
        <f t="shared" si="149"/>
        <v>21.4</v>
      </c>
      <c r="S2402" s="2">
        <f t="shared" si="150"/>
        <v>29.11</v>
      </c>
      <c r="T2402" s="6">
        <f t="shared" si="151"/>
        <v>0.57632152049099195</v>
      </c>
    </row>
    <row r="2403" spans="1:20" ht="15.6" x14ac:dyDescent="0.3">
      <c r="A2403" s="3" t="s">
        <v>2472</v>
      </c>
      <c r="B2403" s="4">
        <v>46153</v>
      </c>
      <c r="C2403" s="5">
        <f>YEAR(SalesData[[#This Row],[Order Date]])</f>
        <v>2026</v>
      </c>
      <c r="D2403" s="6" t="str">
        <f>"Q"&amp;ROUNDUP(MONTH(SalesData[[#This Row],[Order Date]])/3,0)</f>
        <v>Q2</v>
      </c>
      <c r="E2403" s="7">
        <f>MONTH(SalesData[[#This Row],[Order Date]])</f>
        <v>5</v>
      </c>
      <c r="F2403" s="6" t="str">
        <f>TEXT(SalesData[[#This Row],[Order Date]],"mmm")</f>
        <v>May</v>
      </c>
      <c r="G2403" s="8" t="s">
        <v>28</v>
      </c>
      <c r="H2403" s="8" t="s">
        <v>29</v>
      </c>
      <c r="I2403" s="8" t="s">
        <v>23</v>
      </c>
      <c r="J2403" s="8" t="s">
        <v>24</v>
      </c>
      <c r="K2403" s="8" t="s">
        <v>32</v>
      </c>
      <c r="L2403" s="8" t="s">
        <v>37</v>
      </c>
      <c r="M2403" s="7">
        <v>3</v>
      </c>
      <c r="N2403" s="2">
        <v>132.58000000000001</v>
      </c>
      <c r="O2403" s="9">
        <v>0.1</v>
      </c>
      <c r="P2403" s="2">
        <v>67.88</v>
      </c>
      <c r="Q2403" s="2">
        <f t="shared" si="148"/>
        <v>357.96600000000001</v>
      </c>
      <c r="R2403" s="2">
        <f t="shared" si="149"/>
        <v>203.64</v>
      </c>
      <c r="S2403" s="2">
        <f t="shared" si="150"/>
        <v>154.32600000000002</v>
      </c>
      <c r="T2403" s="6">
        <f t="shared" si="151"/>
        <v>0.43111915656794225</v>
      </c>
    </row>
    <row r="2404" spans="1:20" ht="15.6" x14ac:dyDescent="0.3">
      <c r="A2404" s="3" t="s">
        <v>2473</v>
      </c>
      <c r="B2404" s="4">
        <v>46203</v>
      </c>
      <c r="C2404" s="5">
        <f>YEAR(SalesData[[#This Row],[Order Date]])</f>
        <v>2026</v>
      </c>
      <c r="D2404" s="6" t="str">
        <f>"Q"&amp;ROUNDUP(MONTH(SalesData[[#This Row],[Order Date]])/3,0)</f>
        <v>Q2</v>
      </c>
      <c r="E2404" s="7">
        <f>MONTH(SalesData[[#This Row],[Order Date]])</f>
        <v>6</v>
      </c>
      <c r="F2404" s="6" t="str">
        <f>TEXT(SalesData[[#This Row],[Order Date]],"mmm")</f>
        <v>Jun</v>
      </c>
      <c r="G2404" s="8" t="s">
        <v>54</v>
      </c>
      <c r="H2404" s="8" t="s">
        <v>55</v>
      </c>
      <c r="I2404" s="8" t="s">
        <v>23</v>
      </c>
      <c r="J2404" s="8" t="s">
        <v>24</v>
      </c>
      <c r="K2404" s="8" t="s">
        <v>25</v>
      </c>
      <c r="L2404" s="8" t="s">
        <v>26</v>
      </c>
      <c r="M2404" s="7">
        <v>1</v>
      </c>
      <c r="N2404" s="2">
        <v>156.11000000000001</v>
      </c>
      <c r="O2404" s="9">
        <v>0</v>
      </c>
      <c r="P2404" s="2">
        <v>79.52</v>
      </c>
      <c r="Q2404" s="2">
        <f t="shared" si="148"/>
        <v>156.11000000000001</v>
      </c>
      <c r="R2404" s="2">
        <f t="shared" si="149"/>
        <v>79.52</v>
      </c>
      <c r="S2404" s="2">
        <f t="shared" si="150"/>
        <v>76.590000000000018</v>
      </c>
      <c r="T2404" s="6">
        <f t="shared" si="151"/>
        <v>0.49061559157004681</v>
      </c>
    </row>
    <row r="2405" spans="1:20" ht="15.6" x14ac:dyDescent="0.3">
      <c r="A2405" s="3" t="s">
        <v>2474</v>
      </c>
      <c r="B2405" s="4">
        <v>46353</v>
      </c>
      <c r="C2405" s="5">
        <f>YEAR(SalesData[[#This Row],[Order Date]])</f>
        <v>2026</v>
      </c>
      <c r="D2405" s="6" t="str">
        <f>"Q"&amp;ROUNDUP(MONTH(SalesData[[#This Row],[Order Date]])/3,0)</f>
        <v>Q4</v>
      </c>
      <c r="E2405" s="7">
        <f>MONTH(SalesData[[#This Row],[Order Date]])</f>
        <v>11</v>
      </c>
      <c r="F2405" s="6" t="str">
        <f>TEXT(SalesData[[#This Row],[Order Date]],"mmm")</f>
        <v>Nov</v>
      </c>
      <c r="G2405" s="8" t="s">
        <v>21</v>
      </c>
      <c r="H2405" s="8" t="s">
        <v>42</v>
      </c>
      <c r="I2405" s="8" t="s">
        <v>30</v>
      </c>
      <c r="J2405" s="8" t="s">
        <v>36</v>
      </c>
      <c r="K2405" s="8" t="s">
        <v>39</v>
      </c>
      <c r="L2405" s="8" t="s">
        <v>106</v>
      </c>
      <c r="M2405" s="7">
        <v>2</v>
      </c>
      <c r="N2405" s="2">
        <v>80.400000000000006</v>
      </c>
      <c r="O2405" s="9">
        <v>0.15</v>
      </c>
      <c r="P2405" s="2">
        <v>38.869999999999997</v>
      </c>
      <c r="Q2405" s="2">
        <f t="shared" si="148"/>
        <v>136.68</v>
      </c>
      <c r="R2405" s="2">
        <f t="shared" si="149"/>
        <v>77.739999999999995</v>
      </c>
      <c r="S2405" s="2">
        <f t="shared" si="150"/>
        <v>58.940000000000012</v>
      </c>
      <c r="T2405" s="6">
        <f t="shared" si="151"/>
        <v>0.43122622183201648</v>
      </c>
    </row>
    <row r="2406" spans="1:20" ht="15.6" x14ac:dyDescent="0.3">
      <c r="A2406" s="3" t="s">
        <v>2475</v>
      </c>
      <c r="B2406" s="4">
        <v>46134</v>
      </c>
      <c r="C2406" s="5">
        <f>YEAR(SalesData[[#This Row],[Order Date]])</f>
        <v>2026</v>
      </c>
      <c r="D2406" s="6" t="str">
        <f>"Q"&amp;ROUNDUP(MONTH(SalesData[[#This Row],[Order Date]])/3,0)</f>
        <v>Q2</v>
      </c>
      <c r="E2406" s="7">
        <f>MONTH(SalesData[[#This Row],[Order Date]])</f>
        <v>4</v>
      </c>
      <c r="F2406" s="6" t="str">
        <f>TEXT(SalesData[[#This Row],[Order Date]],"mmm")</f>
        <v>Apr</v>
      </c>
      <c r="G2406" s="8" t="s">
        <v>54</v>
      </c>
      <c r="H2406" s="8" t="s">
        <v>57</v>
      </c>
      <c r="I2406" s="8" t="s">
        <v>30</v>
      </c>
      <c r="J2406" s="8" t="s">
        <v>24</v>
      </c>
      <c r="K2406" s="8" t="s">
        <v>98</v>
      </c>
      <c r="L2406" s="8" t="s">
        <v>122</v>
      </c>
      <c r="M2406" s="7">
        <v>2</v>
      </c>
      <c r="N2406" s="2">
        <v>35.94</v>
      </c>
      <c r="O2406" s="9">
        <v>0.05</v>
      </c>
      <c r="P2406" s="2">
        <v>14.17</v>
      </c>
      <c r="Q2406" s="2">
        <f t="shared" si="148"/>
        <v>68.285999999999987</v>
      </c>
      <c r="R2406" s="2">
        <f t="shared" si="149"/>
        <v>28.34</v>
      </c>
      <c r="S2406" s="2">
        <f t="shared" si="150"/>
        <v>39.945999999999984</v>
      </c>
      <c r="T2406" s="6">
        <f t="shared" si="151"/>
        <v>0.5849808159798493</v>
      </c>
    </row>
    <row r="2407" spans="1:20" ht="15.6" x14ac:dyDescent="0.3">
      <c r="A2407" s="3" t="s">
        <v>2476</v>
      </c>
      <c r="B2407" s="4">
        <v>46235</v>
      </c>
      <c r="C2407" s="5">
        <f>YEAR(SalesData[[#This Row],[Order Date]])</f>
        <v>2026</v>
      </c>
      <c r="D2407" s="6" t="str">
        <f>"Q"&amp;ROUNDUP(MONTH(SalesData[[#This Row],[Order Date]])/3,0)</f>
        <v>Q3</v>
      </c>
      <c r="E2407" s="7">
        <f>MONTH(SalesData[[#This Row],[Order Date]])</f>
        <v>8</v>
      </c>
      <c r="F2407" s="6" t="str">
        <f>TEXT(SalesData[[#This Row],[Order Date]],"mmm")</f>
        <v>Aug</v>
      </c>
      <c r="G2407" s="8" t="s">
        <v>28</v>
      </c>
      <c r="H2407" s="8" t="s">
        <v>86</v>
      </c>
      <c r="I2407" s="8" t="s">
        <v>30</v>
      </c>
      <c r="J2407" s="8" t="s">
        <v>24</v>
      </c>
      <c r="K2407" s="8" t="s">
        <v>51</v>
      </c>
      <c r="L2407" s="8" t="s">
        <v>72</v>
      </c>
      <c r="M2407" s="7">
        <v>1</v>
      </c>
      <c r="N2407" s="2">
        <v>41.25</v>
      </c>
      <c r="O2407" s="9">
        <v>0.05</v>
      </c>
      <c r="P2407" s="2">
        <v>16.98</v>
      </c>
      <c r="Q2407" s="2">
        <f t="shared" si="148"/>
        <v>39.1875</v>
      </c>
      <c r="R2407" s="2">
        <f t="shared" si="149"/>
        <v>16.98</v>
      </c>
      <c r="S2407" s="2">
        <f t="shared" si="150"/>
        <v>22.2075</v>
      </c>
      <c r="T2407" s="6">
        <f t="shared" si="151"/>
        <v>0.56669856459330148</v>
      </c>
    </row>
    <row r="2408" spans="1:20" ht="15.6" x14ac:dyDescent="0.3">
      <c r="A2408" s="3" t="s">
        <v>2477</v>
      </c>
      <c r="B2408" s="4">
        <v>46207</v>
      </c>
      <c r="C2408" s="5">
        <f>YEAR(SalesData[[#This Row],[Order Date]])</f>
        <v>2026</v>
      </c>
      <c r="D2408" s="6" t="str">
        <f>"Q"&amp;ROUNDUP(MONTH(SalesData[[#This Row],[Order Date]])/3,0)</f>
        <v>Q3</v>
      </c>
      <c r="E2408" s="7">
        <f>MONTH(SalesData[[#This Row],[Order Date]])</f>
        <v>7</v>
      </c>
      <c r="F2408" s="6" t="str">
        <f>TEXT(SalesData[[#This Row],[Order Date]],"mmm")</f>
        <v>Jul</v>
      </c>
      <c r="G2408" s="8" t="s">
        <v>54</v>
      </c>
      <c r="H2408" s="8" t="s">
        <v>112</v>
      </c>
      <c r="I2408" s="8" t="s">
        <v>30</v>
      </c>
      <c r="J2408" s="8" t="s">
        <v>31</v>
      </c>
      <c r="K2408" s="8" t="s">
        <v>25</v>
      </c>
      <c r="L2408" s="8" t="s">
        <v>70</v>
      </c>
      <c r="M2408" s="7">
        <v>4</v>
      </c>
      <c r="N2408" s="2">
        <v>142.86000000000001</v>
      </c>
      <c r="O2408" s="9">
        <v>0</v>
      </c>
      <c r="P2408" s="2">
        <v>81.62</v>
      </c>
      <c r="Q2408" s="2">
        <f t="shared" si="148"/>
        <v>571.44000000000005</v>
      </c>
      <c r="R2408" s="2">
        <f t="shared" si="149"/>
        <v>326.48</v>
      </c>
      <c r="S2408" s="2">
        <f t="shared" si="150"/>
        <v>244.96000000000004</v>
      </c>
      <c r="T2408" s="6">
        <f t="shared" si="151"/>
        <v>0.42867142657146862</v>
      </c>
    </row>
    <row r="2409" spans="1:20" ht="15.6" x14ac:dyDescent="0.3">
      <c r="A2409" s="3" t="s">
        <v>2478</v>
      </c>
      <c r="B2409" s="4">
        <v>46186</v>
      </c>
      <c r="C2409" s="5">
        <f>YEAR(SalesData[[#This Row],[Order Date]])</f>
        <v>2026</v>
      </c>
      <c r="D2409" s="6" t="str">
        <f>"Q"&amp;ROUNDUP(MONTH(SalesData[[#This Row],[Order Date]])/3,0)</f>
        <v>Q2</v>
      </c>
      <c r="E2409" s="7">
        <f>MONTH(SalesData[[#This Row],[Order Date]])</f>
        <v>6</v>
      </c>
      <c r="F2409" s="6" t="str">
        <f>TEXT(SalesData[[#This Row],[Order Date]],"mmm")</f>
        <v>Jun</v>
      </c>
      <c r="G2409" s="8" t="s">
        <v>21</v>
      </c>
      <c r="H2409" s="8" t="s">
        <v>22</v>
      </c>
      <c r="I2409" s="8" t="s">
        <v>48</v>
      </c>
      <c r="J2409" s="8" t="s">
        <v>24</v>
      </c>
      <c r="K2409" s="8" t="s">
        <v>39</v>
      </c>
      <c r="L2409" s="8" t="s">
        <v>67</v>
      </c>
      <c r="M2409" s="7">
        <v>3</v>
      </c>
      <c r="N2409" s="2">
        <v>125.25</v>
      </c>
      <c r="O2409" s="9">
        <v>0.05</v>
      </c>
      <c r="P2409" s="2">
        <v>58.95</v>
      </c>
      <c r="Q2409" s="2">
        <f t="shared" si="148"/>
        <v>356.96249999999998</v>
      </c>
      <c r="R2409" s="2">
        <f t="shared" si="149"/>
        <v>176.85000000000002</v>
      </c>
      <c r="S2409" s="2">
        <f t="shared" si="150"/>
        <v>180.11249999999995</v>
      </c>
      <c r="T2409" s="6">
        <f t="shared" si="151"/>
        <v>0.50456980775291516</v>
      </c>
    </row>
    <row r="2410" spans="1:20" ht="15.6" x14ac:dyDescent="0.3">
      <c r="A2410" s="3" t="s">
        <v>2479</v>
      </c>
      <c r="B2410" s="4">
        <v>46356</v>
      </c>
      <c r="C2410" s="5">
        <f>YEAR(SalesData[[#This Row],[Order Date]])</f>
        <v>2026</v>
      </c>
      <c r="D2410" s="6" t="str">
        <f>"Q"&amp;ROUNDUP(MONTH(SalesData[[#This Row],[Order Date]])/3,0)</f>
        <v>Q4</v>
      </c>
      <c r="E2410" s="7">
        <f>MONTH(SalesData[[#This Row],[Order Date]])</f>
        <v>11</v>
      </c>
      <c r="F2410" s="6" t="str">
        <f>TEXT(SalesData[[#This Row],[Order Date]],"mmm")</f>
        <v>Nov</v>
      </c>
      <c r="G2410" s="8" t="s">
        <v>61</v>
      </c>
      <c r="H2410" s="8" t="s">
        <v>69</v>
      </c>
      <c r="I2410" s="8" t="s">
        <v>48</v>
      </c>
      <c r="J2410" s="8" t="s">
        <v>24</v>
      </c>
      <c r="K2410" s="8" t="s">
        <v>39</v>
      </c>
      <c r="L2410" s="8" t="s">
        <v>40</v>
      </c>
      <c r="M2410" s="7">
        <v>2</v>
      </c>
      <c r="N2410" s="2">
        <v>197.5</v>
      </c>
      <c r="O2410" s="9">
        <v>0</v>
      </c>
      <c r="P2410" s="2">
        <v>104.47</v>
      </c>
      <c r="Q2410" s="2">
        <f t="shared" si="148"/>
        <v>395</v>
      </c>
      <c r="R2410" s="2">
        <f t="shared" si="149"/>
        <v>208.94</v>
      </c>
      <c r="S2410" s="2">
        <f t="shared" si="150"/>
        <v>186.06</v>
      </c>
      <c r="T2410" s="6">
        <f t="shared" si="151"/>
        <v>0.4710379746835443</v>
      </c>
    </row>
    <row r="2411" spans="1:20" ht="15.6" x14ac:dyDescent="0.3">
      <c r="A2411" s="3" t="s">
        <v>2480</v>
      </c>
      <c r="B2411" s="4">
        <v>46245</v>
      </c>
      <c r="C2411" s="5">
        <f>YEAR(SalesData[[#This Row],[Order Date]])</f>
        <v>2026</v>
      </c>
      <c r="D2411" s="6" t="str">
        <f>"Q"&amp;ROUNDUP(MONTH(SalesData[[#This Row],[Order Date]])/3,0)</f>
        <v>Q3</v>
      </c>
      <c r="E2411" s="7">
        <f>MONTH(SalesData[[#This Row],[Order Date]])</f>
        <v>8</v>
      </c>
      <c r="F2411" s="6" t="str">
        <f>TEXT(SalesData[[#This Row],[Order Date]],"mmm")</f>
        <v>Aug</v>
      </c>
      <c r="G2411" s="8" t="s">
        <v>28</v>
      </c>
      <c r="H2411" s="8" t="s">
        <v>86</v>
      </c>
      <c r="I2411" s="8" t="s">
        <v>48</v>
      </c>
      <c r="J2411" s="8" t="s">
        <v>36</v>
      </c>
      <c r="K2411" s="8" t="s">
        <v>98</v>
      </c>
      <c r="L2411" s="8" t="s">
        <v>99</v>
      </c>
      <c r="M2411" s="7">
        <v>1</v>
      </c>
      <c r="N2411" s="2">
        <v>122.52</v>
      </c>
      <c r="O2411" s="9">
        <v>0.05</v>
      </c>
      <c r="P2411" s="2">
        <v>69.66</v>
      </c>
      <c r="Q2411" s="2">
        <f t="shared" si="148"/>
        <v>116.39399999999999</v>
      </c>
      <c r="R2411" s="2">
        <f t="shared" si="149"/>
        <v>69.66</v>
      </c>
      <c r="S2411" s="2">
        <f t="shared" si="150"/>
        <v>46.733999999999995</v>
      </c>
      <c r="T2411" s="6">
        <f t="shared" si="151"/>
        <v>0.40151554203824935</v>
      </c>
    </row>
    <row r="2412" spans="1:20" ht="15.6" x14ac:dyDescent="0.3">
      <c r="A2412" s="3" t="s">
        <v>2481</v>
      </c>
      <c r="B2412" s="4">
        <v>46144</v>
      </c>
      <c r="C2412" s="5">
        <f>YEAR(SalesData[[#This Row],[Order Date]])</f>
        <v>2026</v>
      </c>
      <c r="D2412" s="6" t="str">
        <f>"Q"&amp;ROUNDUP(MONTH(SalesData[[#This Row],[Order Date]])/3,0)</f>
        <v>Q2</v>
      </c>
      <c r="E2412" s="7">
        <f>MONTH(SalesData[[#This Row],[Order Date]])</f>
        <v>5</v>
      </c>
      <c r="F2412" s="6" t="str">
        <f>TEXT(SalesData[[#This Row],[Order Date]],"mmm")</f>
        <v>May</v>
      </c>
      <c r="G2412" s="8" t="s">
        <v>54</v>
      </c>
      <c r="H2412" s="8" t="s">
        <v>92</v>
      </c>
      <c r="I2412" s="8" t="s">
        <v>23</v>
      </c>
      <c r="J2412" s="8" t="s">
        <v>24</v>
      </c>
      <c r="K2412" s="8" t="s">
        <v>25</v>
      </c>
      <c r="L2412" s="8" t="s">
        <v>26</v>
      </c>
      <c r="M2412" s="7">
        <v>2</v>
      </c>
      <c r="N2412" s="2">
        <v>157.84</v>
      </c>
      <c r="O2412" s="9">
        <v>0.1</v>
      </c>
      <c r="P2412" s="2">
        <v>79.28</v>
      </c>
      <c r="Q2412" s="2">
        <f t="shared" si="148"/>
        <v>284.11200000000002</v>
      </c>
      <c r="R2412" s="2">
        <f t="shared" si="149"/>
        <v>158.56</v>
      </c>
      <c r="S2412" s="2">
        <f t="shared" si="150"/>
        <v>125.55200000000002</v>
      </c>
      <c r="T2412" s="6">
        <f t="shared" si="151"/>
        <v>0.44191023258433298</v>
      </c>
    </row>
    <row r="2413" spans="1:20" ht="15.6" x14ac:dyDescent="0.3">
      <c r="A2413" s="3" t="s">
        <v>2482</v>
      </c>
      <c r="B2413" s="4">
        <v>46205</v>
      </c>
      <c r="C2413" s="5">
        <f>YEAR(SalesData[[#This Row],[Order Date]])</f>
        <v>2026</v>
      </c>
      <c r="D2413" s="6" t="str">
        <f>"Q"&amp;ROUNDUP(MONTH(SalesData[[#This Row],[Order Date]])/3,0)</f>
        <v>Q3</v>
      </c>
      <c r="E2413" s="7">
        <f>MONTH(SalesData[[#This Row],[Order Date]])</f>
        <v>7</v>
      </c>
      <c r="F2413" s="6" t="str">
        <f>TEXT(SalesData[[#This Row],[Order Date]],"mmm")</f>
        <v>Jul</v>
      </c>
      <c r="G2413" s="8" t="s">
        <v>54</v>
      </c>
      <c r="H2413" s="8" t="s">
        <v>82</v>
      </c>
      <c r="I2413" s="8" t="s">
        <v>23</v>
      </c>
      <c r="J2413" s="8" t="s">
        <v>24</v>
      </c>
      <c r="K2413" s="8" t="s">
        <v>32</v>
      </c>
      <c r="L2413" s="8" t="s">
        <v>65</v>
      </c>
      <c r="M2413" s="7">
        <v>1</v>
      </c>
      <c r="N2413" s="2">
        <v>45.92</v>
      </c>
      <c r="O2413" s="9">
        <v>0.05</v>
      </c>
      <c r="P2413" s="2">
        <v>17.91</v>
      </c>
      <c r="Q2413" s="2">
        <f t="shared" si="148"/>
        <v>43.624000000000002</v>
      </c>
      <c r="R2413" s="2">
        <f t="shared" si="149"/>
        <v>17.91</v>
      </c>
      <c r="S2413" s="2">
        <f t="shared" si="150"/>
        <v>25.714000000000002</v>
      </c>
      <c r="T2413" s="6">
        <f t="shared" si="151"/>
        <v>0.58944617641665142</v>
      </c>
    </row>
    <row r="2414" spans="1:20" ht="15.6" x14ac:dyDescent="0.3">
      <c r="A2414" s="3" t="s">
        <v>2483</v>
      </c>
      <c r="B2414" s="4">
        <v>46046</v>
      </c>
      <c r="C2414" s="5">
        <f>YEAR(SalesData[[#This Row],[Order Date]])</f>
        <v>2026</v>
      </c>
      <c r="D2414" s="6" t="str">
        <f>"Q"&amp;ROUNDUP(MONTH(SalesData[[#This Row],[Order Date]])/3,0)</f>
        <v>Q1</v>
      </c>
      <c r="E2414" s="7">
        <f>MONTH(SalesData[[#This Row],[Order Date]])</f>
        <v>1</v>
      </c>
      <c r="F2414" s="6" t="str">
        <f>TEXT(SalesData[[#This Row],[Order Date]],"mmm")</f>
        <v>Jan</v>
      </c>
      <c r="G2414" s="8" t="s">
        <v>21</v>
      </c>
      <c r="H2414" s="8" t="s">
        <v>22</v>
      </c>
      <c r="I2414" s="8" t="s">
        <v>30</v>
      </c>
      <c r="J2414" s="8" t="s">
        <v>31</v>
      </c>
      <c r="K2414" s="8" t="s">
        <v>25</v>
      </c>
      <c r="L2414" s="8" t="s">
        <v>70</v>
      </c>
      <c r="M2414" s="7">
        <v>1</v>
      </c>
      <c r="N2414" s="2">
        <v>147.21</v>
      </c>
      <c r="O2414" s="9">
        <v>0</v>
      </c>
      <c r="P2414" s="2">
        <v>79.510000000000005</v>
      </c>
      <c r="Q2414" s="2">
        <f t="shared" si="148"/>
        <v>147.21</v>
      </c>
      <c r="R2414" s="2">
        <f t="shared" si="149"/>
        <v>79.510000000000005</v>
      </c>
      <c r="S2414" s="2">
        <f t="shared" si="150"/>
        <v>67.7</v>
      </c>
      <c r="T2414" s="6">
        <f t="shared" si="151"/>
        <v>0.45988723592147274</v>
      </c>
    </row>
    <row r="2415" spans="1:20" ht="15.6" x14ac:dyDescent="0.3">
      <c r="A2415" s="3" t="s">
        <v>2484</v>
      </c>
      <c r="B2415" s="4">
        <v>46339</v>
      </c>
      <c r="C2415" s="5">
        <f>YEAR(SalesData[[#This Row],[Order Date]])</f>
        <v>2026</v>
      </c>
      <c r="D2415" s="6" t="str">
        <f>"Q"&amp;ROUNDUP(MONTH(SalesData[[#This Row],[Order Date]])/3,0)</f>
        <v>Q4</v>
      </c>
      <c r="E2415" s="7">
        <f>MONTH(SalesData[[#This Row],[Order Date]])</f>
        <v>11</v>
      </c>
      <c r="F2415" s="6" t="str">
        <f>TEXT(SalesData[[#This Row],[Order Date]],"mmm")</f>
        <v>Nov</v>
      </c>
      <c r="G2415" s="8" t="s">
        <v>54</v>
      </c>
      <c r="H2415" s="8" t="s">
        <v>55</v>
      </c>
      <c r="I2415" s="8" t="s">
        <v>23</v>
      </c>
      <c r="J2415" s="8" t="s">
        <v>31</v>
      </c>
      <c r="K2415" s="8" t="s">
        <v>39</v>
      </c>
      <c r="L2415" s="8" t="s">
        <v>106</v>
      </c>
      <c r="M2415" s="7">
        <v>2</v>
      </c>
      <c r="N2415" s="2">
        <v>83.18</v>
      </c>
      <c r="O2415" s="9">
        <v>0.1</v>
      </c>
      <c r="P2415" s="2">
        <v>40.479999999999997</v>
      </c>
      <c r="Q2415" s="2">
        <f t="shared" si="148"/>
        <v>149.72400000000002</v>
      </c>
      <c r="R2415" s="2">
        <f t="shared" si="149"/>
        <v>80.959999999999994</v>
      </c>
      <c r="S2415" s="2">
        <f t="shared" si="150"/>
        <v>68.764000000000024</v>
      </c>
      <c r="T2415" s="6">
        <f t="shared" si="151"/>
        <v>0.45927172664369115</v>
      </c>
    </row>
    <row r="2416" spans="1:20" ht="15.6" x14ac:dyDescent="0.3">
      <c r="A2416" s="3" t="s">
        <v>2485</v>
      </c>
      <c r="B2416" s="4">
        <v>46080</v>
      </c>
      <c r="C2416" s="5">
        <f>YEAR(SalesData[[#This Row],[Order Date]])</f>
        <v>2026</v>
      </c>
      <c r="D2416" s="6" t="str">
        <f>"Q"&amp;ROUNDUP(MONTH(SalesData[[#This Row],[Order Date]])/3,0)</f>
        <v>Q1</v>
      </c>
      <c r="E2416" s="7">
        <f>MONTH(SalesData[[#This Row],[Order Date]])</f>
        <v>2</v>
      </c>
      <c r="F2416" s="6" t="str">
        <f>TEXT(SalesData[[#This Row],[Order Date]],"mmm")</f>
        <v>Feb</v>
      </c>
      <c r="G2416" s="8" t="s">
        <v>61</v>
      </c>
      <c r="H2416" s="8" t="s">
        <v>76</v>
      </c>
      <c r="I2416" s="8" t="s">
        <v>30</v>
      </c>
      <c r="J2416" s="8" t="s">
        <v>24</v>
      </c>
      <c r="K2416" s="8" t="s">
        <v>25</v>
      </c>
      <c r="L2416" s="8" t="s">
        <v>49</v>
      </c>
      <c r="M2416" s="7">
        <v>1</v>
      </c>
      <c r="N2416" s="2">
        <v>72.97</v>
      </c>
      <c r="O2416" s="9">
        <v>0</v>
      </c>
      <c r="P2416" s="2">
        <v>32.43</v>
      </c>
      <c r="Q2416" s="2">
        <f t="shared" si="148"/>
        <v>72.97</v>
      </c>
      <c r="R2416" s="2">
        <f t="shared" si="149"/>
        <v>32.43</v>
      </c>
      <c r="S2416" s="2">
        <f t="shared" si="150"/>
        <v>40.54</v>
      </c>
      <c r="T2416" s="6">
        <f t="shared" si="151"/>
        <v>0.55557078251336167</v>
      </c>
    </row>
    <row r="2417" spans="1:20" ht="15.6" x14ac:dyDescent="0.3">
      <c r="A2417" s="3" t="s">
        <v>2486</v>
      </c>
      <c r="B2417" s="4">
        <v>46263</v>
      </c>
      <c r="C2417" s="5">
        <f>YEAR(SalesData[[#This Row],[Order Date]])</f>
        <v>2026</v>
      </c>
      <c r="D2417" s="6" t="str">
        <f>"Q"&amp;ROUNDUP(MONTH(SalesData[[#This Row],[Order Date]])/3,0)</f>
        <v>Q3</v>
      </c>
      <c r="E2417" s="7">
        <f>MONTH(SalesData[[#This Row],[Order Date]])</f>
        <v>8</v>
      </c>
      <c r="F2417" s="6" t="str">
        <f>TEXT(SalesData[[#This Row],[Order Date]],"mmm")</f>
        <v>Aug</v>
      </c>
      <c r="G2417" s="8" t="s">
        <v>28</v>
      </c>
      <c r="H2417" s="8" t="s">
        <v>86</v>
      </c>
      <c r="I2417" s="8" t="s">
        <v>45</v>
      </c>
      <c r="J2417" s="8" t="s">
        <v>36</v>
      </c>
      <c r="K2417" s="8" t="s">
        <v>39</v>
      </c>
      <c r="L2417" s="8" t="s">
        <v>67</v>
      </c>
      <c r="M2417" s="7">
        <v>8</v>
      </c>
      <c r="N2417" s="2">
        <v>124</v>
      </c>
      <c r="O2417" s="9">
        <v>0.1</v>
      </c>
      <c r="P2417" s="2">
        <v>61.85</v>
      </c>
      <c r="Q2417" s="2">
        <f t="shared" si="148"/>
        <v>892.80000000000007</v>
      </c>
      <c r="R2417" s="2">
        <f t="shared" si="149"/>
        <v>494.8</v>
      </c>
      <c r="S2417" s="2">
        <f t="shared" si="150"/>
        <v>398.00000000000006</v>
      </c>
      <c r="T2417" s="6">
        <f t="shared" si="151"/>
        <v>0.44578853046594985</v>
      </c>
    </row>
    <row r="2418" spans="1:20" ht="15.6" x14ac:dyDescent="0.3">
      <c r="A2418" s="3" t="s">
        <v>2487</v>
      </c>
      <c r="B2418" s="4">
        <v>46128</v>
      </c>
      <c r="C2418" s="5">
        <f>YEAR(SalesData[[#This Row],[Order Date]])</f>
        <v>2026</v>
      </c>
      <c r="D2418" s="6" t="str">
        <f>"Q"&amp;ROUNDUP(MONTH(SalesData[[#This Row],[Order Date]])/3,0)</f>
        <v>Q2</v>
      </c>
      <c r="E2418" s="7">
        <f>MONTH(SalesData[[#This Row],[Order Date]])</f>
        <v>4</v>
      </c>
      <c r="F2418" s="6" t="str">
        <f>TEXT(SalesData[[#This Row],[Order Date]],"mmm")</f>
        <v>Apr</v>
      </c>
      <c r="G2418" s="8" t="s">
        <v>28</v>
      </c>
      <c r="H2418" s="8" t="s">
        <v>29</v>
      </c>
      <c r="I2418" s="8" t="s">
        <v>48</v>
      </c>
      <c r="J2418" s="8" t="s">
        <v>24</v>
      </c>
      <c r="K2418" s="8" t="s">
        <v>32</v>
      </c>
      <c r="L2418" s="8" t="s">
        <v>65</v>
      </c>
      <c r="M2418" s="7">
        <v>2</v>
      </c>
      <c r="N2418" s="2">
        <v>45.51</v>
      </c>
      <c r="O2418" s="9">
        <v>0.1</v>
      </c>
      <c r="P2418" s="2">
        <v>18.809999999999999</v>
      </c>
      <c r="Q2418" s="2">
        <f t="shared" si="148"/>
        <v>81.917999999999992</v>
      </c>
      <c r="R2418" s="2">
        <f t="shared" si="149"/>
        <v>37.619999999999997</v>
      </c>
      <c r="S2418" s="2">
        <f t="shared" si="150"/>
        <v>44.297999999999995</v>
      </c>
      <c r="T2418" s="6">
        <f t="shared" si="151"/>
        <v>0.54076027246758951</v>
      </c>
    </row>
    <row r="2419" spans="1:20" ht="15.6" x14ac:dyDescent="0.3">
      <c r="A2419" s="3" t="s">
        <v>2488</v>
      </c>
      <c r="B2419" s="4">
        <v>46154</v>
      </c>
      <c r="C2419" s="5">
        <f>YEAR(SalesData[[#This Row],[Order Date]])</f>
        <v>2026</v>
      </c>
      <c r="D2419" s="6" t="str">
        <f>"Q"&amp;ROUNDUP(MONTH(SalesData[[#This Row],[Order Date]])/3,0)</f>
        <v>Q2</v>
      </c>
      <c r="E2419" s="7">
        <f>MONTH(SalesData[[#This Row],[Order Date]])</f>
        <v>5</v>
      </c>
      <c r="F2419" s="6" t="str">
        <f>TEXT(SalesData[[#This Row],[Order Date]],"mmm")</f>
        <v>May</v>
      </c>
      <c r="G2419" s="8" t="s">
        <v>21</v>
      </c>
      <c r="H2419" s="8" t="s">
        <v>22</v>
      </c>
      <c r="I2419" s="8" t="s">
        <v>30</v>
      </c>
      <c r="J2419" s="8" t="s">
        <v>31</v>
      </c>
      <c r="K2419" s="8" t="s">
        <v>98</v>
      </c>
      <c r="L2419" s="8" t="s">
        <v>103</v>
      </c>
      <c r="M2419" s="7">
        <v>2</v>
      </c>
      <c r="N2419" s="2">
        <v>51.15</v>
      </c>
      <c r="O2419" s="9">
        <v>0</v>
      </c>
      <c r="P2419" s="2">
        <v>22.53</v>
      </c>
      <c r="Q2419" s="2">
        <f t="shared" si="148"/>
        <v>102.3</v>
      </c>
      <c r="R2419" s="2">
        <f t="shared" si="149"/>
        <v>45.06</v>
      </c>
      <c r="S2419" s="2">
        <f t="shared" si="150"/>
        <v>57.239999999999995</v>
      </c>
      <c r="T2419" s="6">
        <f t="shared" si="151"/>
        <v>0.55953079178885623</v>
      </c>
    </row>
    <row r="2420" spans="1:20" ht="15.6" x14ac:dyDescent="0.3">
      <c r="A2420" s="3" t="s">
        <v>2489</v>
      </c>
      <c r="B2420" s="4">
        <v>46181</v>
      </c>
      <c r="C2420" s="5">
        <f>YEAR(SalesData[[#This Row],[Order Date]])</f>
        <v>2026</v>
      </c>
      <c r="D2420" s="6" t="str">
        <f>"Q"&amp;ROUNDUP(MONTH(SalesData[[#This Row],[Order Date]])/3,0)</f>
        <v>Q2</v>
      </c>
      <c r="E2420" s="7">
        <f>MONTH(SalesData[[#This Row],[Order Date]])</f>
        <v>6</v>
      </c>
      <c r="F2420" s="6" t="str">
        <f>TEXT(SalesData[[#This Row],[Order Date]],"mmm")</f>
        <v>Jun</v>
      </c>
      <c r="G2420" s="8" t="s">
        <v>54</v>
      </c>
      <c r="H2420" s="8" t="s">
        <v>57</v>
      </c>
      <c r="I2420" s="8" t="s">
        <v>30</v>
      </c>
      <c r="J2420" s="8" t="s">
        <v>24</v>
      </c>
      <c r="K2420" s="8" t="s">
        <v>32</v>
      </c>
      <c r="L2420" s="8" t="s">
        <v>46</v>
      </c>
      <c r="M2420" s="7">
        <v>3</v>
      </c>
      <c r="N2420" s="2">
        <v>164.31</v>
      </c>
      <c r="O2420" s="9">
        <v>0.05</v>
      </c>
      <c r="P2420" s="2">
        <v>86</v>
      </c>
      <c r="Q2420" s="2">
        <f t="shared" si="148"/>
        <v>468.2835</v>
      </c>
      <c r="R2420" s="2">
        <f t="shared" si="149"/>
        <v>258</v>
      </c>
      <c r="S2420" s="2">
        <f t="shared" si="150"/>
        <v>210.2835</v>
      </c>
      <c r="T2420" s="6">
        <f t="shared" si="151"/>
        <v>0.44905169624810615</v>
      </c>
    </row>
    <row r="2421" spans="1:20" ht="15.6" x14ac:dyDescent="0.3">
      <c r="A2421" s="3" t="s">
        <v>2490</v>
      </c>
      <c r="B2421" s="4">
        <v>46128</v>
      </c>
      <c r="C2421" s="5">
        <f>YEAR(SalesData[[#This Row],[Order Date]])</f>
        <v>2026</v>
      </c>
      <c r="D2421" s="6" t="str">
        <f>"Q"&amp;ROUNDUP(MONTH(SalesData[[#This Row],[Order Date]])/3,0)</f>
        <v>Q2</v>
      </c>
      <c r="E2421" s="7">
        <f>MONTH(SalesData[[#This Row],[Order Date]])</f>
        <v>4</v>
      </c>
      <c r="F2421" s="6" t="str">
        <f>TEXT(SalesData[[#This Row],[Order Date]],"mmm")</f>
        <v>Apr</v>
      </c>
      <c r="G2421" s="8" t="s">
        <v>21</v>
      </c>
      <c r="H2421" s="8" t="s">
        <v>89</v>
      </c>
      <c r="I2421" s="8" t="s">
        <v>30</v>
      </c>
      <c r="J2421" s="8" t="s">
        <v>31</v>
      </c>
      <c r="K2421" s="8" t="s">
        <v>39</v>
      </c>
      <c r="L2421" s="8" t="s">
        <v>40</v>
      </c>
      <c r="M2421" s="7">
        <v>2</v>
      </c>
      <c r="N2421" s="2">
        <v>198.32</v>
      </c>
      <c r="O2421" s="9">
        <v>0</v>
      </c>
      <c r="P2421" s="2">
        <v>106.8</v>
      </c>
      <c r="Q2421" s="2">
        <f t="shared" si="148"/>
        <v>396.64</v>
      </c>
      <c r="R2421" s="2">
        <f t="shared" si="149"/>
        <v>213.6</v>
      </c>
      <c r="S2421" s="2">
        <f t="shared" si="150"/>
        <v>183.04</v>
      </c>
      <c r="T2421" s="6">
        <f t="shared" si="151"/>
        <v>0.46147640177490923</v>
      </c>
    </row>
    <row r="2422" spans="1:20" ht="15.6" x14ac:dyDescent="0.3">
      <c r="A2422" s="3" t="s">
        <v>2491</v>
      </c>
      <c r="B2422" s="4">
        <v>46025</v>
      </c>
      <c r="C2422" s="5">
        <f>YEAR(SalesData[[#This Row],[Order Date]])</f>
        <v>2026</v>
      </c>
      <c r="D2422" s="6" t="str">
        <f>"Q"&amp;ROUNDUP(MONTH(SalesData[[#This Row],[Order Date]])/3,0)</f>
        <v>Q1</v>
      </c>
      <c r="E2422" s="7">
        <f>MONTH(SalesData[[#This Row],[Order Date]])</f>
        <v>1</v>
      </c>
      <c r="F2422" s="6" t="str">
        <f>TEXT(SalesData[[#This Row],[Order Date]],"mmm")</f>
        <v>Jan</v>
      </c>
      <c r="G2422" s="8" t="s">
        <v>54</v>
      </c>
      <c r="H2422" s="8" t="s">
        <v>55</v>
      </c>
      <c r="I2422" s="8" t="s">
        <v>48</v>
      </c>
      <c r="J2422" s="8" t="s">
        <v>31</v>
      </c>
      <c r="K2422" s="8" t="s">
        <v>51</v>
      </c>
      <c r="L2422" s="8" t="s">
        <v>52</v>
      </c>
      <c r="M2422" s="7">
        <v>1</v>
      </c>
      <c r="N2422" s="2">
        <v>49.71</v>
      </c>
      <c r="O2422" s="9">
        <v>0</v>
      </c>
      <c r="P2422" s="2">
        <v>23.15</v>
      </c>
      <c r="Q2422" s="2">
        <f t="shared" si="148"/>
        <v>49.71</v>
      </c>
      <c r="R2422" s="2">
        <f t="shared" si="149"/>
        <v>23.15</v>
      </c>
      <c r="S2422" s="2">
        <f t="shared" si="150"/>
        <v>26.560000000000002</v>
      </c>
      <c r="T2422" s="6">
        <f t="shared" si="151"/>
        <v>0.53429893381613358</v>
      </c>
    </row>
    <row r="2423" spans="1:20" ht="15.6" x14ac:dyDescent="0.3">
      <c r="A2423" s="3" t="s">
        <v>2492</v>
      </c>
      <c r="B2423" s="4">
        <v>46335</v>
      </c>
      <c r="C2423" s="5">
        <f>YEAR(SalesData[[#This Row],[Order Date]])</f>
        <v>2026</v>
      </c>
      <c r="D2423" s="6" t="str">
        <f>"Q"&amp;ROUNDUP(MONTH(SalesData[[#This Row],[Order Date]])/3,0)</f>
        <v>Q4</v>
      </c>
      <c r="E2423" s="7">
        <f>MONTH(SalesData[[#This Row],[Order Date]])</f>
        <v>11</v>
      </c>
      <c r="F2423" s="6" t="str">
        <f>TEXT(SalesData[[#This Row],[Order Date]],"mmm")</f>
        <v>Nov</v>
      </c>
      <c r="G2423" s="8" t="s">
        <v>21</v>
      </c>
      <c r="H2423" s="8" t="s">
        <v>89</v>
      </c>
      <c r="I2423" s="8" t="s">
        <v>23</v>
      </c>
      <c r="J2423" s="8" t="s">
        <v>24</v>
      </c>
      <c r="K2423" s="8" t="s">
        <v>25</v>
      </c>
      <c r="L2423" s="8" t="s">
        <v>70</v>
      </c>
      <c r="M2423" s="7">
        <v>3</v>
      </c>
      <c r="N2423" s="2">
        <v>144.22999999999999</v>
      </c>
      <c r="O2423" s="9">
        <v>0</v>
      </c>
      <c r="P2423" s="2">
        <v>80.959999999999994</v>
      </c>
      <c r="Q2423" s="2">
        <f t="shared" si="148"/>
        <v>432.68999999999994</v>
      </c>
      <c r="R2423" s="2">
        <f t="shared" si="149"/>
        <v>242.88</v>
      </c>
      <c r="S2423" s="2">
        <f t="shared" si="150"/>
        <v>189.80999999999995</v>
      </c>
      <c r="T2423" s="6">
        <f t="shared" si="151"/>
        <v>0.43867433959647778</v>
      </c>
    </row>
    <row r="2424" spans="1:20" ht="15.6" x14ac:dyDescent="0.3">
      <c r="A2424" s="3" t="s">
        <v>2493</v>
      </c>
      <c r="B2424" s="4">
        <v>46365</v>
      </c>
      <c r="C2424" s="5">
        <f>YEAR(SalesData[[#This Row],[Order Date]])</f>
        <v>2026</v>
      </c>
      <c r="D2424" s="6" t="str">
        <f>"Q"&amp;ROUNDUP(MONTH(SalesData[[#This Row],[Order Date]])/3,0)</f>
        <v>Q4</v>
      </c>
      <c r="E2424" s="7">
        <f>MONTH(SalesData[[#This Row],[Order Date]])</f>
        <v>12</v>
      </c>
      <c r="F2424" s="6" t="str">
        <f>TEXT(SalesData[[#This Row],[Order Date]],"mmm")</f>
        <v>Dec</v>
      </c>
      <c r="G2424" s="8" t="s">
        <v>54</v>
      </c>
      <c r="H2424" s="8" t="s">
        <v>57</v>
      </c>
      <c r="I2424" s="8" t="s">
        <v>23</v>
      </c>
      <c r="J2424" s="8" t="s">
        <v>31</v>
      </c>
      <c r="K2424" s="8" t="s">
        <v>98</v>
      </c>
      <c r="L2424" s="8" t="s">
        <v>122</v>
      </c>
      <c r="M2424" s="7">
        <v>2</v>
      </c>
      <c r="N2424" s="2">
        <v>36.03</v>
      </c>
      <c r="O2424" s="9">
        <v>0.1</v>
      </c>
      <c r="P2424" s="2">
        <v>13.54</v>
      </c>
      <c r="Q2424" s="2">
        <f t="shared" si="148"/>
        <v>64.853999999999999</v>
      </c>
      <c r="R2424" s="2">
        <f t="shared" si="149"/>
        <v>27.08</v>
      </c>
      <c r="S2424" s="2">
        <f t="shared" si="150"/>
        <v>37.774000000000001</v>
      </c>
      <c r="T2424" s="6">
        <f t="shared" si="151"/>
        <v>0.58244672649335427</v>
      </c>
    </row>
    <row r="2425" spans="1:20" ht="15.6" x14ac:dyDescent="0.3">
      <c r="A2425" s="3" t="s">
        <v>2494</v>
      </c>
      <c r="B2425" s="4">
        <v>46147</v>
      </c>
      <c r="C2425" s="5">
        <f>YEAR(SalesData[[#This Row],[Order Date]])</f>
        <v>2026</v>
      </c>
      <c r="D2425" s="6" t="str">
        <f>"Q"&amp;ROUNDUP(MONTH(SalesData[[#This Row],[Order Date]])/3,0)</f>
        <v>Q2</v>
      </c>
      <c r="E2425" s="7">
        <f>MONTH(SalesData[[#This Row],[Order Date]])</f>
        <v>5</v>
      </c>
      <c r="F2425" s="6" t="str">
        <f>TEXT(SalesData[[#This Row],[Order Date]],"mmm")</f>
        <v>May</v>
      </c>
      <c r="G2425" s="8" t="s">
        <v>21</v>
      </c>
      <c r="H2425" s="8" t="s">
        <v>89</v>
      </c>
      <c r="I2425" s="8" t="s">
        <v>45</v>
      </c>
      <c r="J2425" s="8" t="s">
        <v>31</v>
      </c>
      <c r="K2425" s="8" t="s">
        <v>25</v>
      </c>
      <c r="L2425" s="8" t="s">
        <v>74</v>
      </c>
      <c r="M2425" s="7">
        <v>15</v>
      </c>
      <c r="N2425" s="2">
        <v>93.65</v>
      </c>
      <c r="O2425" s="9">
        <v>0.1</v>
      </c>
      <c r="P2425" s="2">
        <v>44.89</v>
      </c>
      <c r="Q2425" s="2">
        <f t="shared" si="148"/>
        <v>1264.2750000000001</v>
      </c>
      <c r="R2425" s="2">
        <f t="shared" si="149"/>
        <v>673.35</v>
      </c>
      <c r="S2425" s="2">
        <f t="shared" si="150"/>
        <v>590.92500000000007</v>
      </c>
      <c r="T2425" s="6">
        <f t="shared" si="151"/>
        <v>0.46740226612089936</v>
      </c>
    </row>
    <row r="2426" spans="1:20" ht="15.6" x14ac:dyDescent="0.3">
      <c r="A2426" s="3" t="s">
        <v>2495</v>
      </c>
      <c r="B2426" s="4">
        <v>46133</v>
      </c>
      <c r="C2426" s="5">
        <f>YEAR(SalesData[[#This Row],[Order Date]])</f>
        <v>2026</v>
      </c>
      <c r="D2426" s="6" t="str">
        <f>"Q"&amp;ROUNDUP(MONTH(SalesData[[#This Row],[Order Date]])/3,0)</f>
        <v>Q2</v>
      </c>
      <c r="E2426" s="7">
        <f>MONTH(SalesData[[#This Row],[Order Date]])</f>
        <v>4</v>
      </c>
      <c r="F2426" s="6" t="str">
        <f>TEXT(SalesData[[#This Row],[Order Date]],"mmm")</f>
        <v>Apr</v>
      </c>
      <c r="G2426" s="8" t="s">
        <v>54</v>
      </c>
      <c r="H2426" s="8" t="s">
        <v>82</v>
      </c>
      <c r="I2426" s="8" t="s">
        <v>23</v>
      </c>
      <c r="J2426" s="8" t="s">
        <v>31</v>
      </c>
      <c r="K2426" s="8" t="s">
        <v>51</v>
      </c>
      <c r="L2426" s="8" t="s">
        <v>95</v>
      </c>
      <c r="M2426" s="7">
        <v>1</v>
      </c>
      <c r="N2426" s="2">
        <v>79.92</v>
      </c>
      <c r="O2426" s="9">
        <v>0.1</v>
      </c>
      <c r="P2426" s="2">
        <v>43.13</v>
      </c>
      <c r="Q2426" s="2">
        <f t="shared" si="148"/>
        <v>71.927999999999997</v>
      </c>
      <c r="R2426" s="2">
        <f t="shared" si="149"/>
        <v>43.13</v>
      </c>
      <c r="S2426" s="2">
        <f t="shared" si="150"/>
        <v>28.797999999999995</v>
      </c>
      <c r="T2426" s="6">
        <f t="shared" si="151"/>
        <v>0.40037259481703918</v>
      </c>
    </row>
    <row r="2427" spans="1:20" ht="15.6" x14ac:dyDescent="0.3">
      <c r="A2427" s="3" t="s">
        <v>2496</v>
      </c>
      <c r="B2427" s="4">
        <v>46324</v>
      </c>
      <c r="C2427" s="5">
        <f>YEAR(SalesData[[#This Row],[Order Date]])</f>
        <v>2026</v>
      </c>
      <c r="D2427" s="6" t="str">
        <f>"Q"&amp;ROUNDUP(MONTH(SalesData[[#This Row],[Order Date]])/3,0)</f>
        <v>Q4</v>
      </c>
      <c r="E2427" s="7">
        <f>MONTH(SalesData[[#This Row],[Order Date]])</f>
        <v>10</v>
      </c>
      <c r="F2427" s="6" t="str">
        <f>TEXT(SalesData[[#This Row],[Order Date]],"mmm")</f>
        <v>Oct</v>
      </c>
      <c r="G2427" s="8" t="s">
        <v>28</v>
      </c>
      <c r="H2427" s="8" t="s">
        <v>35</v>
      </c>
      <c r="I2427" s="8" t="s">
        <v>45</v>
      </c>
      <c r="J2427" s="8" t="s">
        <v>36</v>
      </c>
      <c r="K2427" s="8" t="s">
        <v>39</v>
      </c>
      <c r="L2427" s="8" t="s">
        <v>106</v>
      </c>
      <c r="M2427" s="7">
        <v>12</v>
      </c>
      <c r="N2427" s="2">
        <v>80.84</v>
      </c>
      <c r="O2427" s="9">
        <v>0.1</v>
      </c>
      <c r="P2427" s="2">
        <v>38.39</v>
      </c>
      <c r="Q2427" s="2">
        <f t="shared" si="148"/>
        <v>873.072</v>
      </c>
      <c r="R2427" s="2">
        <f t="shared" si="149"/>
        <v>460.68</v>
      </c>
      <c r="S2427" s="2">
        <f t="shared" si="150"/>
        <v>412.392</v>
      </c>
      <c r="T2427" s="6">
        <f t="shared" si="151"/>
        <v>0.4723459233602727</v>
      </c>
    </row>
    <row r="2428" spans="1:20" ht="15.6" x14ac:dyDescent="0.3">
      <c r="A2428" s="3" t="s">
        <v>2497</v>
      </c>
      <c r="B2428" s="4">
        <v>46341</v>
      </c>
      <c r="C2428" s="5">
        <f>YEAR(SalesData[[#This Row],[Order Date]])</f>
        <v>2026</v>
      </c>
      <c r="D2428" s="6" t="str">
        <f>"Q"&amp;ROUNDUP(MONTH(SalesData[[#This Row],[Order Date]])/3,0)</f>
        <v>Q4</v>
      </c>
      <c r="E2428" s="7">
        <f>MONTH(SalesData[[#This Row],[Order Date]])</f>
        <v>11</v>
      </c>
      <c r="F2428" s="6" t="str">
        <f>TEXT(SalesData[[#This Row],[Order Date]],"mmm")</f>
        <v>Nov</v>
      </c>
      <c r="G2428" s="8" t="s">
        <v>61</v>
      </c>
      <c r="H2428" s="8" t="s">
        <v>105</v>
      </c>
      <c r="I2428" s="8" t="s">
        <v>30</v>
      </c>
      <c r="J2428" s="8" t="s">
        <v>36</v>
      </c>
      <c r="K2428" s="8" t="s">
        <v>25</v>
      </c>
      <c r="L2428" s="8" t="s">
        <v>26</v>
      </c>
      <c r="M2428" s="7">
        <v>3</v>
      </c>
      <c r="N2428" s="2">
        <v>153.88999999999999</v>
      </c>
      <c r="O2428" s="9">
        <v>0.1</v>
      </c>
      <c r="P2428" s="2">
        <v>80.36</v>
      </c>
      <c r="Q2428" s="2">
        <f t="shared" si="148"/>
        <v>415.50299999999999</v>
      </c>
      <c r="R2428" s="2">
        <f t="shared" si="149"/>
        <v>241.07999999999998</v>
      </c>
      <c r="S2428" s="2">
        <f t="shared" si="150"/>
        <v>174.423</v>
      </c>
      <c r="T2428" s="6">
        <f t="shared" si="151"/>
        <v>0.41978758276113531</v>
      </c>
    </row>
    <row r="2429" spans="1:20" ht="15.6" x14ac:dyDescent="0.3">
      <c r="A2429" s="3" t="s">
        <v>2498</v>
      </c>
      <c r="B2429" s="4">
        <v>46148</v>
      </c>
      <c r="C2429" s="5">
        <f>YEAR(SalesData[[#This Row],[Order Date]])</f>
        <v>2026</v>
      </c>
      <c r="D2429" s="6" t="str">
        <f>"Q"&amp;ROUNDUP(MONTH(SalesData[[#This Row],[Order Date]])/3,0)</f>
        <v>Q2</v>
      </c>
      <c r="E2429" s="7">
        <f>MONTH(SalesData[[#This Row],[Order Date]])</f>
        <v>5</v>
      </c>
      <c r="F2429" s="6" t="str">
        <f>TEXT(SalesData[[#This Row],[Order Date]],"mmm")</f>
        <v>May</v>
      </c>
      <c r="G2429" s="8" t="s">
        <v>21</v>
      </c>
      <c r="H2429" s="8" t="s">
        <v>89</v>
      </c>
      <c r="I2429" s="8" t="s">
        <v>30</v>
      </c>
      <c r="J2429" s="8" t="s">
        <v>24</v>
      </c>
      <c r="K2429" s="8" t="s">
        <v>39</v>
      </c>
      <c r="L2429" s="8" t="s">
        <v>106</v>
      </c>
      <c r="M2429" s="7">
        <v>3</v>
      </c>
      <c r="N2429" s="2">
        <v>82.56</v>
      </c>
      <c r="O2429" s="9">
        <v>0</v>
      </c>
      <c r="P2429" s="2">
        <v>39.99</v>
      </c>
      <c r="Q2429" s="2">
        <f t="shared" si="148"/>
        <v>247.68</v>
      </c>
      <c r="R2429" s="2">
        <f t="shared" si="149"/>
        <v>119.97</v>
      </c>
      <c r="S2429" s="2">
        <f t="shared" si="150"/>
        <v>127.71000000000001</v>
      </c>
      <c r="T2429" s="6">
        <f t="shared" si="151"/>
        <v>0.515625</v>
      </c>
    </row>
    <row r="2430" spans="1:20" ht="15.6" x14ac:dyDescent="0.3">
      <c r="A2430" s="3" t="s">
        <v>2499</v>
      </c>
      <c r="B2430" s="4">
        <v>46313</v>
      </c>
      <c r="C2430" s="5">
        <f>YEAR(SalesData[[#This Row],[Order Date]])</f>
        <v>2026</v>
      </c>
      <c r="D2430" s="6" t="str">
        <f>"Q"&amp;ROUNDUP(MONTH(SalesData[[#This Row],[Order Date]])/3,0)</f>
        <v>Q4</v>
      </c>
      <c r="E2430" s="7">
        <f>MONTH(SalesData[[#This Row],[Order Date]])</f>
        <v>10</v>
      </c>
      <c r="F2430" s="6" t="str">
        <f>TEXT(SalesData[[#This Row],[Order Date]],"mmm")</f>
        <v>Oct</v>
      </c>
      <c r="G2430" s="8" t="s">
        <v>21</v>
      </c>
      <c r="H2430" s="8" t="s">
        <v>89</v>
      </c>
      <c r="I2430" s="8" t="s">
        <v>30</v>
      </c>
      <c r="J2430" s="8" t="s">
        <v>24</v>
      </c>
      <c r="K2430" s="8" t="s">
        <v>51</v>
      </c>
      <c r="L2430" s="8" t="s">
        <v>52</v>
      </c>
      <c r="M2430" s="7">
        <v>1</v>
      </c>
      <c r="N2430" s="2">
        <v>49.5</v>
      </c>
      <c r="O2430" s="9">
        <v>0</v>
      </c>
      <c r="P2430" s="2">
        <v>22.36</v>
      </c>
      <c r="Q2430" s="2">
        <f t="shared" si="148"/>
        <v>49.5</v>
      </c>
      <c r="R2430" s="2">
        <f t="shared" si="149"/>
        <v>22.36</v>
      </c>
      <c r="S2430" s="2">
        <f t="shared" si="150"/>
        <v>27.14</v>
      </c>
      <c r="T2430" s="6">
        <f t="shared" si="151"/>
        <v>0.54828282828282826</v>
      </c>
    </row>
    <row r="2431" spans="1:20" ht="15.6" x14ac:dyDescent="0.3">
      <c r="A2431" s="3" t="s">
        <v>2500</v>
      </c>
      <c r="B2431" s="4">
        <v>46349</v>
      </c>
      <c r="C2431" s="5">
        <f>YEAR(SalesData[[#This Row],[Order Date]])</f>
        <v>2026</v>
      </c>
      <c r="D2431" s="6" t="str">
        <f>"Q"&amp;ROUNDUP(MONTH(SalesData[[#This Row],[Order Date]])/3,0)</f>
        <v>Q4</v>
      </c>
      <c r="E2431" s="7">
        <f>MONTH(SalesData[[#This Row],[Order Date]])</f>
        <v>11</v>
      </c>
      <c r="F2431" s="6" t="str">
        <f>TEXT(SalesData[[#This Row],[Order Date]],"mmm")</f>
        <v>Nov</v>
      </c>
      <c r="G2431" s="8" t="s">
        <v>61</v>
      </c>
      <c r="H2431" s="8" t="s">
        <v>62</v>
      </c>
      <c r="I2431" s="8" t="s">
        <v>30</v>
      </c>
      <c r="J2431" s="8" t="s">
        <v>31</v>
      </c>
      <c r="K2431" s="8" t="s">
        <v>39</v>
      </c>
      <c r="L2431" s="8" t="s">
        <v>67</v>
      </c>
      <c r="M2431" s="7">
        <v>5</v>
      </c>
      <c r="N2431" s="2">
        <v>125.23</v>
      </c>
      <c r="O2431" s="9">
        <v>0.05</v>
      </c>
      <c r="P2431" s="2">
        <v>59.84</v>
      </c>
      <c r="Q2431" s="2">
        <f t="shared" si="148"/>
        <v>594.84249999999997</v>
      </c>
      <c r="R2431" s="2">
        <f t="shared" si="149"/>
        <v>299.20000000000005</v>
      </c>
      <c r="S2431" s="2">
        <f t="shared" si="150"/>
        <v>295.64249999999993</v>
      </c>
      <c r="T2431" s="6">
        <f t="shared" si="151"/>
        <v>0.49700971265503041</v>
      </c>
    </row>
    <row r="2432" spans="1:20" ht="15.6" x14ac:dyDescent="0.3">
      <c r="A2432" s="3" t="s">
        <v>2501</v>
      </c>
      <c r="B2432" s="4">
        <v>46120</v>
      </c>
      <c r="C2432" s="5">
        <f>YEAR(SalesData[[#This Row],[Order Date]])</f>
        <v>2026</v>
      </c>
      <c r="D2432" s="6" t="str">
        <f>"Q"&amp;ROUNDUP(MONTH(SalesData[[#This Row],[Order Date]])/3,0)</f>
        <v>Q2</v>
      </c>
      <c r="E2432" s="7">
        <f>MONTH(SalesData[[#This Row],[Order Date]])</f>
        <v>4</v>
      </c>
      <c r="F2432" s="6" t="str">
        <f>TEXT(SalesData[[#This Row],[Order Date]],"mmm")</f>
        <v>Apr</v>
      </c>
      <c r="G2432" s="8" t="s">
        <v>54</v>
      </c>
      <c r="H2432" s="8" t="s">
        <v>57</v>
      </c>
      <c r="I2432" s="8" t="s">
        <v>30</v>
      </c>
      <c r="J2432" s="8" t="s">
        <v>24</v>
      </c>
      <c r="K2432" s="8" t="s">
        <v>32</v>
      </c>
      <c r="L2432" s="8" t="s">
        <v>37</v>
      </c>
      <c r="M2432" s="7">
        <v>2</v>
      </c>
      <c r="N2432" s="2">
        <v>133.59</v>
      </c>
      <c r="O2432" s="9">
        <v>0</v>
      </c>
      <c r="P2432" s="2">
        <v>66.83</v>
      </c>
      <c r="Q2432" s="2">
        <f t="shared" si="148"/>
        <v>267.18</v>
      </c>
      <c r="R2432" s="2">
        <f t="shared" si="149"/>
        <v>133.66</v>
      </c>
      <c r="S2432" s="2">
        <f t="shared" si="150"/>
        <v>133.52000000000001</v>
      </c>
      <c r="T2432" s="6">
        <f t="shared" si="151"/>
        <v>0.49973800434164234</v>
      </c>
    </row>
    <row r="2433" spans="1:20" ht="15.6" x14ac:dyDescent="0.3">
      <c r="A2433" s="3" t="s">
        <v>2502</v>
      </c>
      <c r="B2433" s="4">
        <v>46339</v>
      </c>
      <c r="C2433" s="5">
        <f>YEAR(SalesData[[#This Row],[Order Date]])</f>
        <v>2026</v>
      </c>
      <c r="D2433" s="6" t="str">
        <f>"Q"&amp;ROUNDUP(MONTH(SalesData[[#This Row],[Order Date]])/3,0)</f>
        <v>Q4</v>
      </c>
      <c r="E2433" s="7">
        <f>MONTH(SalesData[[#This Row],[Order Date]])</f>
        <v>11</v>
      </c>
      <c r="F2433" s="6" t="str">
        <f>TEXT(SalesData[[#This Row],[Order Date]],"mmm")</f>
        <v>Nov</v>
      </c>
      <c r="G2433" s="8" t="s">
        <v>54</v>
      </c>
      <c r="H2433" s="8" t="s">
        <v>57</v>
      </c>
      <c r="I2433" s="8" t="s">
        <v>45</v>
      </c>
      <c r="J2433" s="8" t="s">
        <v>36</v>
      </c>
      <c r="K2433" s="8" t="s">
        <v>25</v>
      </c>
      <c r="L2433" s="8" t="s">
        <v>74</v>
      </c>
      <c r="M2433" s="7">
        <v>6</v>
      </c>
      <c r="N2433" s="2">
        <v>92.31</v>
      </c>
      <c r="O2433" s="9">
        <v>0.05</v>
      </c>
      <c r="P2433" s="2">
        <v>46.12</v>
      </c>
      <c r="Q2433" s="2">
        <f t="shared" si="148"/>
        <v>526.16700000000003</v>
      </c>
      <c r="R2433" s="2">
        <f t="shared" si="149"/>
        <v>276.71999999999997</v>
      </c>
      <c r="S2433" s="2">
        <f t="shared" si="150"/>
        <v>249.44700000000006</v>
      </c>
      <c r="T2433" s="6">
        <f t="shared" si="151"/>
        <v>0.47408332335551268</v>
      </c>
    </row>
    <row r="2434" spans="1:20" ht="15.6" x14ac:dyDescent="0.3">
      <c r="A2434" s="3" t="s">
        <v>2503</v>
      </c>
      <c r="B2434" s="4">
        <v>46293</v>
      </c>
      <c r="C2434" s="5">
        <f>YEAR(SalesData[[#This Row],[Order Date]])</f>
        <v>2026</v>
      </c>
      <c r="D2434" s="6" t="str">
        <f>"Q"&amp;ROUNDUP(MONTH(SalesData[[#This Row],[Order Date]])/3,0)</f>
        <v>Q3</v>
      </c>
      <c r="E2434" s="7">
        <f>MONTH(SalesData[[#This Row],[Order Date]])</f>
        <v>9</v>
      </c>
      <c r="F2434" s="6" t="str">
        <f>TEXT(SalesData[[#This Row],[Order Date]],"mmm")</f>
        <v>Sep</v>
      </c>
      <c r="G2434" s="8" t="s">
        <v>54</v>
      </c>
      <c r="H2434" s="8" t="s">
        <v>57</v>
      </c>
      <c r="I2434" s="8" t="s">
        <v>30</v>
      </c>
      <c r="J2434" s="8" t="s">
        <v>24</v>
      </c>
      <c r="K2434" s="8" t="s">
        <v>39</v>
      </c>
      <c r="L2434" s="8" t="s">
        <v>40</v>
      </c>
      <c r="M2434" s="7">
        <v>3</v>
      </c>
      <c r="N2434" s="2">
        <v>196.87</v>
      </c>
      <c r="O2434" s="9">
        <v>0.1</v>
      </c>
      <c r="P2434" s="2">
        <v>105.93</v>
      </c>
      <c r="Q2434" s="2">
        <f t="shared" si="148"/>
        <v>531.54899999999998</v>
      </c>
      <c r="R2434" s="2">
        <f t="shared" si="149"/>
        <v>317.79000000000002</v>
      </c>
      <c r="S2434" s="2">
        <f t="shared" si="150"/>
        <v>213.75899999999996</v>
      </c>
      <c r="T2434" s="6">
        <f t="shared" si="151"/>
        <v>0.40214354650276823</v>
      </c>
    </row>
    <row r="2435" spans="1:20" ht="15.6" x14ac:dyDescent="0.3">
      <c r="A2435" s="3" t="s">
        <v>2504</v>
      </c>
      <c r="B2435" s="4">
        <v>46202</v>
      </c>
      <c r="C2435" s="5">
        <f>YEAR(SalesData[[#This Row],[Order Date]])</f>
        <v>2026</v>
      </c>
      <c r="D2435" s="6" t="str">
        <f>"Q"&amp;ROUNDUP(MONTH(SalesData[[#This Row],[Order Date]])/3,0)</f>
        <v>Q2</v>
      </c>
      <c r="E2435" s="7">
        <f>MONTH(SalesData[[#This Row],[Order Date]])</f>
        <v>6</v>
      </c>
      <c r="F2435" s="6" t="str">
        <f>TEXT(SalesData[[#This Row],[Order Date]],"mmm")</f>
        <v>Jun</v>
      </c>
      <c r="G2435" s="8" t="s">
        <v>21</v>
      </c>
      <c r="H2435" s="8" t="s">
        <v>89</v>
      </c>
      <c r="I2435" s="8" t="s">
        <v>45</v>
      </c>
      <c r="J2435" s="8" t="s">
        <v>36</v>
      </c>
      <c r="K2435" s="8" t="s">
        <v>51</v>
      </c>
      <c r="L2435" s="8" t="s">
        <v>58</v>
      </c>
      <c r="M2435" s="7">
        <v>3</v>
      </c>
      <c r="N2435" s="2">
        <v>100.89</v>
      </c>
      <c r="O2435" s="9">
        <v>0.05</v>
      </c>
      <c r="P2435" s="2">
        <v>49.08</v>
      </c>
      <c r="Q2435" s="2">
        <f t="shared" si="148"/>
        <v>287.53649999999999</v>
      </c>
      <c r="R2435" s="2">
        <f t="shared" si="149"/>
        <v>147.24</v>
      </c>
      <c r="S2435" s="2">
        <f t="shared" si="150"/>
        <v>140.29649999999998</v>
      </c>
      <c r="T2435" s="6">
        <f t="shared" si="151"/>
        <v>0.48792588071427451</v>
      </c>
    </row>
    <row r="2436" spans="1:20" ht="15.6" x14ac:dyDescent="0.3">
      <c r="A2436" s="3" t="s">
        <v>2505</v>
      </c>
      <c r="B2436" s="4">
        <v>46365</v>
      </c>
      <c r="C2436" s="5">
        <f>YEAR(SalesData[[#This Row],[Order Date]])</f>
        <v>2026</v>
      </c>
      <c r="D2436" s="6" t="str">
        <f>"Q"&amp;ROUNDUP(MONTH(SalesData[[#This Row],[Order Date]])/3,0)</f>
        <v>Q4</v>
      </c>
      <c r="E2436" s="7">
        <f>MONTH(SalesData[[#This Row],[Order Date]])</f>
        <v>12</v>
      </c>
      <c r="F2436" s="6" t="str">
        <f>TEXT(SalesData[[#This Row],[Order Date]],"mmm")</f>
        <v>Dec</v>
      </c>
      <c r="G2436" s="8" t="s">
        <v>28</v>
      </c>
      <c r="H2436" s="8" t="s">
        <v>86</v>
      </c>
      <c r="I2436" s="8" t="s">
        <v>23</v>
      </c>
      <c r="J2436" s="8" t="s">
        <v>31</v>
      </c>
      <c r="K2436" s="8" t="s">
        <v>32</v>
      </c>
      <c r="L2436" s="8" t="s">
        <v>37</v>
      </c>
      <c r="M2436" s="7">
        <v>2</v>
      </c>
      <c r="N2436" s="2">
        <v>133.4</v>
      </c>
      <c r="O2436" s="9">
        <v>0</v>
      </c>
      <c r="P2436" s="2">
        <v>67.69</v>
      </c>
      <c r="Q2436" s="2">
        <f t="shared" ref="Q2436:Q2499" si="152">M2436*N2436*(1-O2436)</f>
        <v>266.8</v>
      </c>
      <c r="R2436" s="2">
        <f t="shared" ref="R2436:R2499" si="153">M2436*P2436</f>
        <v>135.38</v>
      </c>
      <c r="S2436" s="2">
        <f t="shared" ref="S2436:S2499" si="154">Q2436-R2436</f>
        <v>131.42000000000002</v>
      </c>
      <c r="T2436" s="6">
        <f t="shared" ref="T2436:T2499" si="155">IFERROR(S2436/Q2436,0)</f>
        <v>0.49257871064467768</v>
      </c>
    </row>
    <row r="2437" spans="1:20" ht="15.6" x14ac:dyDescent="0.3">
      <c r="A2437" s="3" t="s">
        <v>2506</v>
      </c>
      <c r="B2437" s="4">
        <v>46302</v>
      </c>
      <c r="C2437" s="5">
        <f>YEAR(SalesData[[#This Row],[Order Date]])</f>
        <v>2026</v>
      </c>
      <c r="D2437" s="6" t="str">
        <f>"Q"&amp;ROUNDUP(MONTH(SalesData[[#This Row],[Order Date]])/3,0)</f>
        <v>Q4</v>
      </c>
      <c r="E2437" s="7">
        <f>MONTH(SalesData[[#This Row],[Order Date]])</f>
        <v>10</v>
      </c>
      <c r="F2437" s="6" t="str">
        <f>TEXT(SalesData[[#This Row],[Order Date]],"mmm")</f>
        <v>Oct</v>
      </c>
      <c r="G2437" s="8" t="s">
        <v>21</v>
      </c>
      <c r="H2437" s="8" t="s">
        <v>89</v>
      </c>
      <c r="I2437" s="8" t="s">
        <v>23</v>
      </c>
      <c r="J2437" s="8" t="s">
        <v>24</v>
      </c>
      <c r="K2437" s="8" t="s">
        <v>51</v>
      </c>
      <c r="L2437" s="8" t="s">
        <v>58</v>
      </c>
      <c r="M2437" s="7">
        <v>2</v>
      </c>
      <c r="N2437" s="2">
        <v>101.1</v>
      </c>
      <c r="O2437" s="9">
        <v>0.15</v>
      </c>
      <c r="P2437" s="2">
        <v>51.61</v>
      </c>
      <c r="Q2437" s="2">
        <f t="shared" si="152"/>
        <v>171.86999999999998</v>
      </c>
      <c r="R2437" s="2">
        <f t="shared" si="153"/>
        <v>103.22</v>
      </c>
      <c r="S2437" s="2">
        <f t="shared" si="154"/>
        <v>68.649999999999977</v>
      </c>
      <c r="T2437" s="6">
        <f t="shared" si="155"/>
        <v>0.39942980159422814</v>
      </c>
    </row>
    <row r="2438" spans="1:20" ht="15.6" x14ac:dyDescent="0.3">
      <c r="A2438" s="3" t="s">
        <v>2507</v>
      </c>
      <c r="B2438" s="4">
        <v>46084</v>
      </c>
      <c r="C2438" s="5">
        <f>YEAR(SalesData[[#This Row],[Order Date]])</f>
        <v>2026</v>
      </c>
      <c r="D2438" s="6" t="str">
        <f>"Q"&amp;ROUNDUP(MONTH(SalesData[[#This Row],[Order Date]])/3,0)</f>
        <v>Q1</v>
      </c>
      <c r="E2438" s="7">
        <f>MONTH(SalesData[[#This Row],[Order Date]])</f>
        <v>3</v>
      </c>
      <c r="F2438" s="6" t="str">
        <f>TEXT(SalesData[[#This Row],[Order Date]],"mmm")</f>
        <v>Mar</v>
      </c>
      <c r="G2438" s="8" t="s">
        <v>21</v>
      </c>
      <c r="H2438" s="8" t="s">
        <v>22</v>
      </c>
      <c r="I2438" s="8" t="s">
        <v>23</v>
      </c>
      <c r="J2438" s="8" t="s">
        <v>31</v>
      </c>
      <c r="K2438" s="8" t="s">
        <v>25</v>
      </c>
      <c r="L2438" s="8" t="s">
        <v>70</v>
      </c>
      <c r="M2438" s="7">
        <v>1</v>
      </c>
      <c r="N2438" s="2">
        <v>146.37</v>
      </c>
      <c r="O2438" s="9">
        <v>0</v>
      </c>
      <c r="P2438" s="2">
        <v>78.3</v>
      </c>
      <c r="Q2438" s="2">
        <f t="shared" si="152"/>
        <v>146.37</v>
      </c>
      <c r="R2438" s="2">
        <f t="shared" si="153"/>
        <v>78.3</v>
      </c>
      <c r="S2438" s="2">
        <f t="shared" si="154"/>
        <v>68.070000000000007</v>
      </c>
      <c r="T2438" s="6">
        <f t="shared" si="155"/>
        <v>0.46505431440869033</v>
      </c>
    </row>
    <row r="2439" spans="1:20" ht="15.6" x14ac:dyDescent="0.3">
      <c r="A2439" s="3" t="s">
        <v>2508</v>
      </c>
      <c r="B2439" s="4">
        <v>46154</v>
      </c>
      <c r="C2439" s="5">
        <f>YEAR(SalesData[[#This Row],[Order Date]])</f>
        <v>2026</v>
      </c>
      <c r="D2439" s="6" t="str">
        <f>"Q"&amp;ROUNDUP(MONTH(SalesData[[#This Row],[Order Date]])/3,0)</f>
        <v>Q2</v>
      </c>
      <c r="E2439" s="7">
        <f>MONTH(SalesData[[#This Row],[Order Date]])</f>
        <v>5</v>
      </c>
      <c r="F2439" s="6" t="str">
        <f>TEXT(SalesData[[#This Row],[Order Date]],"mmm")</f>
        <v>May</v>
      </c>
      <c r="G2439" s="8" t="s">
        <v>54</v>
      </c>
      <c r="H2439" s="8" t="s">
        <v>92</v>
      </c>
      <c r="I2439" s="8" t="s">
        <v>23</v>
      </c>
      <c r="J2439" s="8" t="s">
        <v>31</v>
      </c>
      <c r="K2439" s="8" t="s">
        <v>39</v>
      </c>
      <c r="L2439" s="8" t="s">
        <v>106</v>
      </c>
      <c r="M2439" s="7">
        <v>2</v>
      </c>
      <c r="N2439" s="2">
        <v>81.11</v>
      </c>
      <c r="O2439" s="9">
        <v>0.05</v>
      </c>
      <c r="P2439" s="2">
        <v>40.049999999999997</v>
      </c>
      <c r="Q2439" s="2">
        <f t="shared" si="152"/>
        <v>154.10899999999998</v>
      </c>
      <c r="R2439" s="2">
        <f t="shared" si="153"/>
        <v>80.099999999999994</v>
      </c>
      <c r="S2439" s="2">
        <f t="shared" si="154"/>
        <v>74.008999999999986</v>
      </c>
      <c r="T2439" s="6">
        <f t="shared" si="155"/>
        <v>0.48023801335418437</v>
      </c>
    </row>
    <row r="2440" spans="1:20" ht="15.6" x14ac:dyDescent="0.3">
      <c r="A2440" s="3" t="s">
        <v>2509</v>
      </c>
      <c r="B2440" s="4">
        <v>46311</v>
      </c>
      <c r="C2440" s="5">
        <f>YEAR(SalesData[[#This Row],[Order Date]])</f>
        <v>2026</v>
      </c>
      <c r="D2440" s="6" t="str">
        <f>"Q"&amp;ROUNDUP(MONTH(SalesData[[#This Row],[Order Date]])/3,0)</f>
        <v>Q4</v>
      </c>
      <c r="E2440" s="7">
        <f>MONTH(SalesData[[#This Row],[Order Date]])</f>
        <v>10</v>
      </c>
      <c r="F2440" s="6" t="str">
        <f>TEXT(SalesData[[#This Row],[Order Date]],"mmm")</f>
        <v>Oct</v>
      </c>
      <c r="G2440" s="8" t="s">
        <v>21</v>
      </c>
      <c r="H2440" s="8" t="s">
        <v>22</v>
      </c>
      <c r="I2440" s="8" t="s">
        <v>23</v>
      </c>
      <c r="J2440" s="8" t="s">
        <v>36</v>
      </c>
      <c r="K2440" s="8" t="s">
        <v>32</v>
      </c>
      <c r="L2440" s="8" t="s">
        <v>46</v>
      </c>
      <c r="M2440" s="7">
        <v>2</v>
      </c>
      <c r="N2440" s="2">
        <v>165.23</v>
      </c>
      <c r="O2440" s="9">
        <v>0</v>
      </c>
      <c r="P2440" s="2">
        <v>88.87</v>
      </c>
      <c r="Q2440" s="2">
        <f t="shared" si="152"/>
        <v>330.46</v>
      </c>
      <c r="R2440" s="2">
        <f t="shared" si="153"/>
        <v>177.74</v>
      </c>
      <c r="S2440" s="2">
        <f t="shared" si="154"/>
        <v>152.71999999999997</v>
      </c>
      <c r="T2440" s="6">
        <f t="shared" si="155"/>
        <v>0.46214367850874533</v>
      </c>
    </row>
    <row r="2441" spans="1:20" ht="15.6" x14ac:dyDescent="0.3">
      <c r="A2441" s="3" t="s">
        <v>2510</v>
      </c>
      <c r="B2441" s="4">
        <v>46163</v>
      </c>
      <c r="C2441" s="5">
        <f>YEAR(SalesData[[#This Row],[Order Date]])</f>
        <v>2026</v>
      </c>
      <c r="D2441" s="6" t="str">
        <f>"Q"&amp;ROUNDUP(MONTH(SalesData[[#This Row],[Order Date]])/3,0)</f>
        <v>Q2</v>
      </c>
      <c r="E2441" s="7">
        <f>MONTH(SalesData[[#This Row],[Order Date]])</f>
        <v>5</v>
      </c>
      <c r="F2441" s="6" t="str">
        <f>TEXT(SalesData[[#This Row],[Order Date]],"mmm")</f>
        <v>May</v>
      </c>
      <c r="G2441" s="8" t="s">
        <v>21</v>
      </c>
      <c r="H2441" s="8" t="s">
        <v>42</v>
      </c>
      <c r="I2441" s="8" t="s">
        <v>30</v>
      </c>
      <c r="J2441" s="8" t="s">
        <v>36</v>
      </c>
      <c r="K2441" s="8" t="s">
        <v>32</v>
      </c>
      <c r="L2441" s="8" t="s">
        <v>37</v>
      </c>
      <c r="M2441" s="7">
        <v>1</v>
      </c>
      <c r="N2441" s="2">
        <v>134.28</v>
      </c>
      <c r="O2441" s="9">
        <v>0.05</v>
      </c>
      <c r="P2441" s="2">
        <v>65.44</v>
      </c>
      <c r="Q2441" s="2">
        <f t="shared" si="152"/>
        <v>127.56599999999999</v>
      </c>
      <c r="R2441" s="2">
        <f t="shared" si="153"/>
        <v>65.44</v>
      </c>
      <c r="S2441" s="2">
        <f t="shared" si="154"/>
        <v>62.125999999999991</v>
      </c>
      <c r="T2441" s="6">
        <f t="shared" si="155"/>
        <v>0.487010645469796</v>
      </c>
    </row>
    <row r="2442" spans="1:20" ht="15.6" x14ac:dyDescent="0.3">
      <c r="A2442" s="3" t="s">
        <v>2511</v>
      </c>
      <c r="B2442" s="4">
        <v>46183</v>
      </c>
      <c r="C2442" s="5">
        <f>YEAR(SalesData[[#This Row],[Order Date]])</f>
        <v>2026</v>
      </c>
      <c r="D2442" s="6" t="str">
        <f>"Q"&amp;ROUNDUP(MONTH(SalesData[[#This Row],[Order Date]])/3,0)</f>
        <v>Q2</v>
      </c>
      <c r="E2442" s="7">
        <f>MONTH(SalesData[[#This Row],[Order Date]])</f>
        <v>6</v>
      </c>
      <c r="F2442" s="6" t="str">
        <f>TEXT(SalesData[[#This Row],[Order Date]],"mmm")</f>
        <v>Jun</v>
      </c>
      <c r="G2442" s="8" t="s">
        <v>61</v>
      </c>
      <c r="H2442" s="8" t="s">
        <v>108</v>
      </c>
      <c r="I2442" s="8" t="s">
        <v>23</v>
      </c>
      <c r="J2442" s="8" t="s">
        <v>31</v>
      </c>
      <c r="K2442" s="8" t="s">
        <v>25</v>
      </c>
      <c r="L2442" s="8" t="s">
        <v>70</v>
      </c>
      <c r="M2442" s="7">
        <v>1</v>
      </c>
      <c r="N2442" s="2">
        <v>145.34</v>
      </c>
      <c r="O2442" s="9">
        <v>0.05</v>
      </c>
      <c r="P2442" s="2">
        <v>77.89</v>
      </c>
      <c r="Q2442" s="2">
        <f t="shared" si="152"/>
        <v>138.07300000000001</v>
      </c>
      <c r="R2442" s="2">
        <f t="shared" si="153"/>
        <v>77.89</v>
      </c>
      <c r="S2442" s="2">
        <f t="shared" si="154"/>
        <v>60.183000000000007</v>
      </c>
      <c r="T2442" s="6">
        <f t="shared" si="155"/>
        <v>0.43587812244247609</v>
      </c>
    </row>
    <row r="2443" spans="1:20" ht="15.6" x14ac:dyDescent="0.3">
      <c r="A2443" s="3" t="s">
        <v>2512</v>
      </c>
      <c r="B2443" s="4">
        <v>46363</v>
      </c>
      <c r="C2443" s="5">
        <f>YEAR(SalesData[[#This Row],[Order Date]])</f>
        <v>2026</v>
      </c>
      <c r="D2443" s="6" t="str">
        <f>"Q"&amp;ROUNDUP(MONTH(SalesData[[#This Row],[Order Date]])/3,0)</f>
        <v>Q4</v>
      </c>
      <c r="E2443" s="7">
        <f>MONTH(SalesData[[#This Row],[Order Date]])</f>
        <v>12</v>
      </c>
      <c r="F2443" s="6" t="str">
        <f>TEXT(SalesData[[#This Row],[Order Date]],"mmm")</f>
        <v>Dec</v>
      </c>
      <c r="G2443" s="8" t="s">
        <v>28</v>
      </c>
      <c r="H2443" s="8" t="s">
        <v>35</v>
      </c>
      <c r="I2443" s="8" t="s">
        <v>30</v>
      </c>
      <c r="J2443" s="8" t="s">
        <v>24</v>
      </c>
      <c r="K2443" s="8" t="s">
        <v>32</v>
      </c>
      <c r="L2443" s="8" t="s">
        <v>33</v>
      </c>
      <c r="M2443" s="7">
        <v>1</v>
      </c>
      <c r="N2443" s="2">
        <v>35.93</v>
      </c>
      <c r="O2443" s="9">
        <v>0.05</v>
      </c>
      <c r="P2443" s="2">
        <v>13.23</v>
      </c>
      <c r="Q2443" s="2">
        <f t="shared" si="152"/>
        <v>34.133499999999998</v>
      </c>
      <c r="R2443" s="2">
        <f t="shared" si="153"/>
        <v>13.23</v>
      </c>
      <c r="S2443" s="2">
        <f t="shared" si="154"/>
        <v>20.903499999999998</v>
      </c>
      <c r="T2443" s="6">
        <f t="shared" si="155"/>
        <v>0.6124042363074399</v>
      </c>
    </row>
    <row r="2444" spans="1:20" ht="15.6" x14ac:dyDescent="0.3">
      <c r="A2444" s="3" t="s">
        <v>2513</v>
      </c>
      <c r="B2444" s="4">
        <v>46143</v>
      </c>
      <c r="C2444" s="5">
        <f>YEAR(SalesData[[#This Row],[Order Date]])</f>
        <v>2026</v>
      </c>
      <c r="D2444" s="6" t="str">
        <f>"Q"&amp;ROUNDUP(MONTH(SalesData[[#This Row],[Order Date]])/3,0)</f>
        <v>Q2</v>
      </c>
      <c r="E2444" s="7">
        <f>MONTH(SalesData[[#This Row],[Order Date]])</f>
        <v>5</v>
      </c>
      <c r="F2444" s="6" t="str">
        <f>TEXT(SalesData[[#This Row],[Order Date]],"mmm")</f>
        <v>May</v>
      </c>
      <c r="G2444" s="8" t="s">
        <v>54</v>
      </c>
      <c r="H2444" s="8" t="s">
        <v>57</v>
      </c>
      <c r="I2444" s="8" t="s">
        <v>30</v>
      </c>
      <c r="J2444" s="8" t="s">
        <v>36</v>
      </c>
      <c r="K2444" s="8" t="s">
        <v>25</v>
      </c>
      <c r="L2444" s="8" t="s">
        <v>26</v>
      </c>
      <c r="M2444" s="7">
        <v>1</v>
      </c>
      <c r="N2444" s="2">
        <v>154.86000000000001</v>
      </c>
      <c r="O2444" s="9">
        <v>0</v>
      </c>
      <c r="P2444" s="2">
        <v>78.37</v>
      </c>
      <c r="Q2444" s="2">
        <f t="shared" si="152"/>
        <v>154.86000000000001</v>
      </c>
      <c r="R2444" s="2">
        <f t="shared" si="153"/>
        <v>78.37</v>
      </c>
      <c r="S2444" s="2">
        <f t="shared" si="154"/>
        <v>76.490000000000009</v>
      </c>
      <c r="T2444" s="6">
        <f t="shared" si="155"/>
        <v>0.49393000129148912</v>
      </c>
    </row>
    <row r="2445" spans="1:20" ht="15.6" x14ac:dyDescent="0.3">
      <c r="A2445" s="3" t="s">
        <v>2514</v>
      </c>
      <c r="B2445" s="4">
        <v>46225</v>
      </c>
      <c r="C2445" s="5">
        <f>YEAR(SalesData[[#This Row],[Order Date]])</f>
        <v>2026</v>
      </c>
      <c r="D2445" s="6" t="str">
        <f>"Q"&amp;ROUNDUP(MONTH(SalesData[[#This Row],[Order Date]])/3,0)</f>
        <v>Q3</v>
      </c>
      <c r="E2445" s="7">
        <f>MONTH(SalesData[[#This Row],[Order Date]])</f>
        <v>7</v>
      </c>
      <c r="F2445" s="6" t="str">
        <f>TEXT(SalesData[[#This Row],[Order Date]],"mmm")</f>
        <v>Jul</v>
      </c>
      <c r="G2445" s="8" t="s">
        <v>21</v>
      </c>
      <c r="H2445" s="8" t="s">
        <v>42</v>
      </c>
      <c r="I2445" s="8" t="s">
        <v>23</v>
      </c>
      <c r="J2445" s="8" t="s">
        <v>36</v>
      </c>
      <c r="K2445" s="8" t="s">
        <v>98</v>
      </c>
      <c r="L2445" s="8" t="s">
        <v>131</v>
      </c>
      <c r="M2445" s="7">
        <v>1</v>
      </c>
      <c r="N2445" s="2">
        <v>40.67</v>
      </c>
      <c r="O2445" s="9">
        <v>0</v>
      </c>
      <c r="P2445" s="2">
        <v>14.28</v>
      </c>
      <c r="Q2445" s="2">
        <f t="shared" si="152"/>
        <v>40.67</v>
      </c>
      <c r="R2445" s="2">
        <f t="shared" si="153"/>
        <v>14.28</v>
      </c>
      <c r="S2445" s="2">
        <f t="shared" si="154"/>
        <v>26.39</v>
      </c>
      <c r="T2445" s="6">
        <f t="shared" si="155"/>
        <v>0.64888123924268504</v>
      </c>
    </row>
    <row r="2446" spans="1:20" ht="15.6" x14ac:dyDescent="0.3">
      <c r="A2446" s="3" t="s">
        <v>2515</v>
      </c>
      <c r="B2446" s="4">
        <v>46384</v>
      </c>
      <c r="C2446" s="5">
        <f>YEAR(SalesData[[#This Row],[Order Date]])</f>
        <v>2026</v>
      </c>
      <c r="D2446" s="6" t="str">
        <f>"Q"&amp;ROUNDUP(MONTH(SalesData[[#This Row],[Order Date]])/3,0)</f>
        <v>Q4</v>
      </c>
      <c r="E2446" s="7">
        <f>MONTH(SalesData[[#This Row],[Order Date]])</f>
        <v>12</v>
      </c>
      <c r="F2446" s="6" t="str">
        <f>TEXT(SalesData[[#This Row],[Order Date]],"mmm")</f>
        <v>Dec</v>
      </c>
      <c r="G2446" s="8" t="s">
        <v>21</v>
      </c>
      <c r="H2446" s="8" t="s">
        <v>89</v>
      </c>
      <c r="I2446" s="8" t="s">
        <v>45</v>
      </c>
      <c r="J2446" s="8" t="s">
        <v>36</v>
      </c>
      <c r="K2446" s="8" t="s">
        <v>25</v>
      </c>
      <c r="L2446" s="8" t="s">
        <v>74</v>
      </c>
      <c r="M2446" s="7">
        <v>12</v>
      </c>
      <c r="N2446" s="2">
        <v>90.29</v>
      </c>
      <c r="O2446" s="9">
        <v>0.1</v>
      </c>
      <c r="P2446" s="2">
        <v>45.76</v>
      </c>
      <c r="Q2446" s="2">
        <f t="shared" si="152"/>
        <v>975.13200000000006</v>
      </c>
      <c r="R2446" s="2">
        <f t="shared" si="153"/>
        <v>549.12</v>
      </c>
      <c r="S2446" s="2">
        <f t="shared" si="154"/>
        <v>426.01200000000006</v>
      </c>
      <c r="T2446" s="6">
        <f t="shared" si="155"/>
        <v>0.43687623829389255</v>
      </c>
    </row>
    <row r="2447" spans="1:20" ht="15.6" x14ac:dyDescent="0.3">
      <c r="A2447" s="3" t="s">
        <v>2516</v>
      </c>
      <c r="B2447" s="4">
        <v>46059</v>
      </c>
      <c r="C2447" s="5">
        <f>YEAR(SalesData[[#This Row],[Order Date]])</f>
        <v>2026</v>
      </c>
      <c r="D2447" s="6" t="str">
        <f>"Q"&amp;ROUNDUP(MONTH(SalesData[[#This Row],[Order Date]])/3,0)</f>
        <v>Q1</v>
      </c>
      <c r="E2447" s="7">
        <f>MONTH(SalesData[[#This Row],[Order Date]])</f>
        <v>2</v>
      </c>
      <c r="F2447" s="6" t="str">
        <f>TEXT(SalesData[[#This Row],[Order Date]],"mmm")</f>
        <v>Feb</v>
      </c>
      <c r="G2447" s="8" t="s">
        <v>28</v>
      </c>
      <c r="H2447" s="8" t="s">
        <v>86</v>
      </c>
      <c r="I2447" s="8" t="s">
        <v>48</v>
      </c>
      <c r="J2447" s="8" t="s">
        <v>24</v>
      </c>
      <c r="K2447" s="8" t="s">
        <v>25</v>
      </c>
      <c r="L2447" s="8" t="s">
        <v>74</v>
      </c>
      <c r="M2447" s="7">
        <v>3</v>
      </c>
      <c r="N2447" s="2">
        <v>92.96</v>
      </c>
      <c r="O2447" s="9">
        <v>0.15</v>
      </c>
      <c r="P2447" s="2">
        <v>44.56</v>
      </c>
      <c r="Q2447" s="2">
        <f t="shared" si="152"/>
        <v>237.048</v>
      </c>
      <c r="R2447" s="2">
        <f t="shared" si="153"/>
        <v>133.68</v>
      </c>
      <c r="S2447" s="2">
        <f t="shared" si="154"/>
        <v>103.36799999999999</v>
      </c>
      <c r="T2447" s="6">
        <f t="shared" si="155"/>
        <v>0.43606358205932971</v>
      </c>
    </row>
    <row r="2448" spans="1:20" ht="15.6" x14ac:dyDescent="0.3">
      <c r="A2448" s="3" t="s">
        <v>2517</v>
      </c>
      <c r="B2448" s="4">
        <v>46193</v>
      </c>
      <c r="C2448" s="5">
        <f>YEAR(SalesData[[#This Row],[Order Date]])</f>
        <v>2026</v>
      </c>
      <c r="D2448" s="6" t="str">
        <f>"Q"&amp;ROUNDUP(MONTH(SalesData[[#This Row],[Order Date]])/3,0)</f>
        <v>Q2</v>
      </c>
      <c r="E2448" s="7">
        <f>MONTH(SalesData[[#This Row],[Order Date]])</f>
        <v>6</v>
      </c>
      <c r="F2448" s="6" t="str">
        <f>TEXT(SalesData[[#This Row],[Order Date]],"mmm")</f>
        <v>Jun</v>
      </c>
      <c r="G2448" s="8" t="s">
        <v>28</v>
      </c>
      <c r="H2448" s="8" t="s">
        <v>35</v>
      </c>
      <c r="I2448" s="8" t="s">
        <v>48</v>
      </c>
      <c r="J2448" s="8" t="s">
        <v>31</v>
      </c>
      <c r="K2448" s="8" t="s">
        <v>25</v>
      </c>
      <c r="L2448" s="8" t="s">
        <v>26</v>
      </c>
      <c r="M2448" s="7">
        <v>1</v>
      </c>
      <c r="N2448" s="2">
        <v>151.46</v>
      </c>
      <c r="O2448" s="9">
        <v>0.05</v>
      </c>
      <c r="P2448" s="2">
        <v>77.98</v>
      </c>
      <c r="Q2448" s="2">
        <f t="shared" si="152"/>
        <v>143.887</v>
      </c>
      <c r="R2448" s="2">
        <f t="shared" si="153"/>
        <v>77.98</v>
      </c>
      <c r="S2448" s="2">
        <f t="shared" si="154"/>
        <v>65.906999999999996</v>
      </c>
      <c r="T2448" s="6">
        <f t="shared" si="155"/>
        <v>0.45804693961233467</v>
      </c>
    </row>
    <row r="2449" spans="1:20" ht="15.6" x14ac:dyDescent="0.3">
      <c r="A2449" s="3" t="s">
        <v>2518</v>
      </c>
      <c r="B2449" s="4">
        <v>46025</v>
      </c>
      <c r="C2449" s="5">
        <f>YEAR(SalesData[[#This Row],[Order Date]])</f>
        <v>2026</v>
      </c>
      <c r="D2449" s="6" t="str">
        <f>"Q"&amp;ROUNDUP(MONTH(SalesData[[#This Row],[Order Date]])/3,0)</f>
        <v>Q1</v>
      </c>
      <c r="E2449" s="7">
        <f>MONTH(SalesData[[#This Row],[Order Date]])</f>
        <v>1</v>
      </c>
      <c r="F2449" s="6" t="str">
        <f>TEXT(SalesData[[#This Row],[Order Date]],"mmm")</f>
        <v>Jan</v>
      </c>
      <c r="G2449" s="8" t="s">
        <v>28</v>
      </c>
      <c r="H2449" s="8" t="s">
        <v>29</v>
      </c>
      <c r="I2449" s="8" t="s">
        <v>45</v>
      </c>
      <c r="J2449" s="8" t="s">
        <v>36</v>
      </c>
      <c r="K2449" s="8" t="s">
        <v>25</v>
      </c>
      <c r="L2449" s="8" t="s">
        <v>70</v>
      </c>
      <c r="M2449" s="7">
        <v>4</v>
      </c>
      <c r="N2449" s="2">
        <v>143.66999999999999</v>
      </c>
      <c r="O2449" s="9">
        <v>0.1</v>
      </c>
      <c r="P2449" s="2">
        <v>81.22</v>
      </c>
      <c r="Q2449" s="2">
        <f t="shared" si="152"/>
        <v>517.21199999999999</v>
      </c>
      <c r="R2449" s="2">
        <f t="shared" si="153"/>
        <v>324.88</v>
      </c>
      <c r="S2449" s="2">
        <f t="shared" si="154"/>
        <v>192.33199999999999</v>
      </c>
      <c r="T2449" s="6">
        <f t="shared" si="155"/>
        <v>0.37186298848441257</v>
      </c>
    </row>
    <row r="2450" spans="1:20" ht="15.6" x14ac:dyDescent="0.3">
      <c r="A2450" s="3" t="s">
        <v>2519</v>
      </c>
      <c r="B2450" s="4">
        <v>46219</v>
      </c>
      <c r="C2450" s="5">
        <f>YEAR(SalesData[[#This Row],[Order Date]])</f>
        <v>2026</v>
      </c>
      <c r="D2450" s="6" t="str">
        <f>"Q"&amp;ROUNDUP(MONTH(SalesData[[#This Row],[Order Date]])/3,0)</f>
        <v>Q3</v>
      </c>
      <c r="E2450" s="7">
        <f>MONTH(SalesData[[#This Row],[Order Date]])</f>
        <v>7</v>
      </c>
      <c r="F2450" s="6" t="str">
        <f>TEXT(SalesData[[#This Row],[Order Date]],"mmm")</f>
        <v>Jul</v>
      </c>
      <c r="G2450" s="8" t="s">
        <v>54</v>
      </c>
      <c r="H2450" s="8" t="s">
        <v>112</v>
      </c>
      <c r="I2450" s="8" t="s">
        <v>48</v>
      </c>
      <c r="J2450" s="8" t="s">
        <v>31</v>
      </c>
      <c r="K2450" s="8" t="s">
        <v>51</v>
      </c>
      <c r="L2450" s="8" t="s">
        <v>95</v>
      </c>
      <c r="M2450" s="7">
        <v>1</v>
      </c>
      <c r="N2450" s="2">
        <v>83.03</v>
      </c>
      <c r="O2450" s="9">
        <v>0</v>
      </c>
      <c r="P2450" s="2">
        <v>42.41</v>
      </c>
      <c r="Q2450" s="2">
        <f t="shared" si="152"/>
        <v>83.03</v>
      </c>
      <c r="R2450" s="2">
        <f t="shared" si="153"/>
        <v>42.41</v>
      </c>
      <c r="S2450" s="2">
        <f t="shared" si="154"/>
        <v>40.620000000000005</v>
      </c>
      <c r="T2450" s="6">
        <f t="shared" si="155"/>
        <v>0.48922076357942917</v>
      </c>
    </row>
    <row r="2451" spans="1:20" ht="15.6" x14ac:dyDescent="0.3">
      <c r="A2451" s="3" t="s">
        <v>2520</v>
      </c>
      <c r="B2451" s="4">
        <v>46196</v>
      </c>
      <c r="C2451" s="5">
        <f>YEAR(SalesData[[#This Row],[Order Date]])</f>
        <v>2026</v>
      </c>
      <c r="D2451" s="6" t="str">
        <f>"Q"&amp;ROUNDUP(MONTH(SalesData[[#This Row],[Order Date]])/3,0)</f>
        <v>Q2</v>
      </c>
      <c r="E2451" s="7">
        <f>MONTH(SalesData[[#This Row],[Order Date]])</f>
        <v>6</v>
      </c>
      <c r="F2451" s="6" t="str">
        <f>TEXT(SalesData[[#This Row],[Order Date]],"mmm")</f>
        <v>Jun</v>
      </c>
      <c r="G2451" s="8" t="s">
        <v>28</v>
      </c>
      <c r="H2451" s="8" t="s">
        <v>86</v>
      </c>
      <c r="I2451" s="8" t="s">
        <v>30</v>
      </c>
      <c r="J2451" s="8" t="s">
        <v>36</v>
      </c>
      <c r="K2451" s="8" t="s">
        <v>25</v>
      </c>
      <c r="L2451" s="8" t="s">
        <v>74</v>
      </c>
      <c r="M2451" s="7">
        <v>1</v>
      </c>
      <c r="N2451" s="2">
        <v>90.3</v>
      </c>
      <c r="O2451" s="9">
        <v>0.05</v>
      </c>
      <c r="P2451" s="2">
        <v>45.07</v>
      </c>
      <c r="Q2451" s="2">
        <f t="shared" si="152"/>
        <v>85.784999999999997</v>
      </c>
      <c r="R2451" s="2">
        <f t="shared" si="153"/>
        <v>45.07</v>
      </c>
      <c r="S2451" s="2">
        <f t="shared" si="154"/>
        <v>40.714999999999996</v>
      </c>
      <c r="T2451" s="6">
        <f t="shared" si="155"/>
        <v>0.47461677449437545</v>
      </c>
    </row>
    <row r="2452" spans="1:20" ht="15.6" x14ac:dyDescent="0.3">
      <c r="A2452" s="3" t="s">
        <v>2521</v>
      </c>
      <c r="B2452" s="4">
        <v>46143</v>
      </c>
      <c r="C2452" s="5">
        <f>YEAR(SalesData[[#This Row],[Order Date]])</f>
        <v>2026</v>
      </c>
      <c r="D2452" s="6" t="str">
        <f>"Q"&amp;ROUNDUP(MONTH(SalesData[[#This Row],[Order Date]])/3,0)</f>
        <v>Q2</v>
      </c>
      <c r="E2452" s="7">
        <f>MONTH(SalesData[[#This Row],[Order Date]])</f>
        <v>5</v>
      </c>
      <c r="F2452" s="6" t="str">
        <f>TEXT(SalesData[[#This Row],[Order Date]],"mmm")</f>
        <v>May</v>
      </c>
      <c r="G2452" s="8" t="s">
        <v>21</v>
      </c>
      <c r="H2452" s="8" t="s">
        <v>89</v>
      </c>
      <c r="I2452" s="8" t="s">
        <v>23</v>
      </c>
      <c r="J2452" s="8" t="s">
        <v>31</v>
      </c>
      <c r="K2452" s="8" t="s">
        <v>51</v>
      </c>
      <c r="L2452" s="8" t="s">
        <v>58</v>
      </c>
      <c r="M2452" s="7">
        <v>4</v>
      </c>
      <c r="N2452" s="2">
        <v>103.64</v>
      </c>
      <c r="O2452" s="9">
        <v>0</v>
      </c>
      <c r="P2452" s="2">
        <v>50.59</v>
      </c>
      <c r="Q2452" s="2">
        <f t="shared" si="152"/>
        <v>414.56</v>
      </c>
      <c r="R2452" s="2">
        <f t="shared" si="153"/>
        <v>202.36</v>
      </c>
      <c r="S2452" s="2">
        <f t="shared" si="154"/>
        <v>212.2</v>
      </c>
      <c r="T2452" s="6">
        <f t="shared" si="155"/>
        <v>0.51186800463141646</v>
      </c>
    </row>
    <row r="2453" spans="1:20" ht="15.6" x14ac:dyDescent="0.3">
      <c r="A2453" s="3" t="s">
        <v>2522</v>
      </c>
      <c r="B2453" s="4">
        <v>46215</v>
      </c>
      <c r="C2453" s="5">
        <f>YEAR(SalesData[[#This Row],[Order Date]])</f>
        <v>2026</v>
      </c>
      <c r="D2453" s="6" t="str">
        <f>"Q"&amp;ROUNDUP(MONTH(SalesData[[#This Row],[Order Date]])/3,0)</f>
        <v>Q3</v>
      </c>
      <c r="E2453" s="7">
        <f>MONTH(SalesData[[#This Row],[Order Date]])</f>
        <v>7</v>
      </c>
      <c r="F2453" s="6" t="str">
        <f>TEXT(SalesData[[#This Row],[Order Date]],"mmm")</f>
        <v>Jul</v>
      </c>
      <c r="G2453" s="8" t="s">
        <v>54</v>
      </c>
      <c r="H2453" s="8" t="s">
        <v>57</v>
      </c>
      <c r="I2453" s="8" t="s">
        <v>45</v>
      </c>
      <c r="J2453" s="8" t="s">
        <v>36</v>
      </c>
      <c r="K2453" s="8" t="s">
        <v>39</v>
      </c>
      <c r="L2453" s="8" t="s">
        <v>106</v>
      </c>
      <c r="M2453" s="7">
        <v>5</v>
      </c>
      <c r="N2453" s="2">
        <v>82.39</v>
      </c>
      <c r="O2453" s="9">
        <v>0.05</v>
      </c>
      <c r="P2453" s="2">
        <v>39.479999999999997</v>
      </c>
      <c r="Q2453" s="2">
        <f t="shared" si="152"/>
        <v>391.35249999999996</v>
      </c>
      <c r="R2453" s="2">
        <f t="shared" si="153"/>
        <v>197.39999999999998</v>
      </c>
      <c r="S2453" s="2">
        <f t="shared" si="154"/>
        <v>193.95249999999999</v>
      </c>
      <c r="T2453" s="6">
        <f t="shared" si="155"/>
        <v>0.49559540312122702</v>
      </c>
    </row>
    <row r="2454" spans="1:20" ht="15.6" x14ac:dyDescent="0.3">
      <c r="A2454" s="3" t="s">
        <v>2523</v>
      </c>
      <c r="B2454" s="4">
        <v>46344</v>
      </c>
      <c r="C2454" s="5">
        <f>YEAR(SalesData[[#This Row],[Order Date]])</f>
        <v>2026</v>
      </c>
      <c r="D2454" s="6" t="str">
        <f>"Q"&amp;ROUNDUP(MONTH(SalesData[[#This Row],[Order Date]])/3,0)</f>
        <v>Q4</v>
      </c>
      <c r="E2454" s="7">
        <f>MONTH(SalesData[[#This Row],[Order Date]])</f>
        <v>11</v>
      </c>
      <c r="F2454" s="6" t="str">
        <f>TEXT(SalesData[[#This Row],[Order Date]],"mmm")</f>
        <v>Nov</v>
      </c>
      <c r="G2454" s="8" t="s">
        <v>61</v>
      </c>
      <c r="H2454" s="8" t="s">
        <v>69</v>
      </c>
      <c r="I2454" s="8" t="s">
        <v>48</v>
      </c>
      <c r="J2454" s="8" t="s">
        <v>36</v>
      </c>
      <c r="K2454" s="8" t="s">
        <v>98</v>
      </c>
      <c r="L2454" s="8" t="s">
        <v>122</v>
      </c>
      <c r="M2454" s="7">
        <v>1</v>
      </c>
      <c r="N2454" s="2">
        <v>36.380000000000003</v>
      </c>
      <c r="O2454" s="9">
        <v>0.05</v>
      </c>
      <c r="P2454" s="2">
        <v>14.06</v>
      </c>
      <c r="Q2454" s="2">
        <f t="shared" si="152"/>
        <v>34.561</v>
      </c>
      <c r="R2454" s="2">
        <f t="shared" si="153"/>
        <v>14.06</v>
      </c>
      <c r="S2454" s="2">
        <f t="shared" si="154"/>
        <v>20.500999999999998</v>
      </c>
      <c r="T2454" s="6">
        <f t="shared" si="155"/>
        <v>0.59318306761957118</v>
      </c>
    </row>
    <row r="2455" spans="1:20" ht="15.6" x14ac:dyDescent="0.3">
      <c r="A2455" s="3" t="s">
        <v>2524</v>
      </c>
      <c r="B2455" s="4">
        <v>46318</v>
      </c>
      <c r="C2455" s="5">
        <f>YEAR(SalesData[[#This Row],[Order Date]])</f>
        <v>2026</v>
      </c>
      <c r="D2455" s="6" t="str">
        <f>"Q"&amp;ROUNDUP(MONTH(SalesData[[#This Row],[Order Date]])/3,0)</f>
        <v>Q4</v>
      </c>
      <c r="E2455" s="7">
        <f>MONTH(SalesData[[#This Row],[Order Date]])</f>
        <v>10</v>
      </c>
      <c r="F2455" s="6" t="str">
        <f>TEXT(SalesData[[#This Row],[Order Date]],"mmm")</f>
        <v>Oct</v>
      </c>
      <c r="G2455" s="8" t="s">
        <v>54</v>
      </c>
      <c r="H2455" s="8" t="s">
        <v>82</v>
      </c>
      <c r="I2455" s="8" t="s">
        <v>30</v>
      </c>
      <c r="J2455" s="8" t="s">
        <v>24</v>
      </c>
      <c r="K2455" s="8" t="s">
        <v>32</v>
      </c>
      <c r="L2455" s="8" t="s">
        <v>33</v>
      </c>
      <c r="M2455" s="7">
        <v>6</v>
      </c>
      <c r="N2455" s="2">
        <v>35.479999999999997</v>
      </c>
      <c r="O2455" s="9">
        <v>0</v>
      </c>
      <c r="P2455" s="2">
        <v>13.37</v>
      </c>
      <c r="Q2455" s="2">
        <f t="shared" si="152"/>
        <v>212.88</v>
      </c>
      <c r="R2455" s="2">
        <f t="shared" si="153"/>
        <v>80.22</v>
      </c>
      <c r="S2455" s="2">
        <f t="shared" si="154"/>
        <v>132.66</v>
      </c>
      <c r="T2455" s="6">
        <f t="shared" si="155"/>
        <v>0.62316798196166856</v>
      </c>
    </row>
    <row r="2456" spans="1:20" ht="15.6" x14ac:dyDescent="0.3">
      <c r="A2456" s="3" t="s">
        <v>2525</v>
      </c>
      <c r="B2456" s="4">
        <v>46120</v>
      </c>
      <c r="C2456" s="5">
        <f>YEAR(SalesData[[#This Row],[Order Date]])</f>
        <v>2026</v>
      </c>
      <c r="D2456" s="6" t="str">
        <f>"Q"&amp;ROUNDUP(MONTH(SalesData[[#This Row],[Order Date]])/3,0)</f>
        <v>Q2</v>
      </c>
      <c r="E2456" s="7">
        <f>MONTH(SalesData[[#This Row],[Order Date]])</f>
        <v>4</v>
      </c>
      <c r="F2456" s="6" t="str">
        <f>TEXT(SalesData[[#This Row],[Order Date]],"mmm")</f>
        <v>Apr</v>
      </c>
      <c r="G2456" s="8" t="s">
        <v>21</v>
      </c>
      <c r="H2456" s="8" t="s">
        <v>89</v>
      </c>
      <c r="I2456" s="8" t="s">
        <v>30</v>
      </c>
      <c r="J2456" s="8" t="s">
        <v>24</v>
      </c>
      <c r="K2456" s="8" t="s">
        <v>39</v>
      </c>
      <c r="L2456" s="8" t="s">
        <v>67</v>
      </c>
      <c r="M2456" s="7">
        <v>2</v>
      </c>
      <c r="N2456" s="2">
        <v>124.39</v>
      </c>
      <c r="O2456" s="9">
        <v>0</v>
      </c>
      <c r="P2456" s="2">
        <v>61.27</v>
      </c>
      <c r="Q2456" s="2">
        <f t="shared" si="152"/>
        <v>248.78</v>
      </c>
      <c r="R2456" s="2">
        <f t="shared" si="153"/>
        <v>122.54</v>
      </c>
      <c r="S2456" s="2">
        <f t="shared" si="154"/>
        <v>126.24</v>
      </c>
      <c r="T2456" s="6">
        <f t="shared" si="155"/>
        <v>0.50743628909076288</v>
      </c>
    </row>
    <row r="2457" spans="1:20" ht="15.6" x14ac:dyDescent="0.3">
      <c r="A2457" s="3" t="s">
        <v>2526</v>
      </c>
      <c r="B2457" s="4">
        <v>46202</v>
      </c>
      <c r="C2457" s="5">
        <f>YEAR(SalesData[[#This Row],[Order Date]])</f>
        <v>2026</v>
      </c>
      <c r="D2457" s="6" t="str">
        <f>"Q"&amp;ROUNDUP(MONTH(SalesData[[#This Row],[Order Date]])/3,0)</f>
        <v>Q2</v>
      </c>
      <c r="E2457" s="7">
        <f>MONTH(SalesData[[#This Row],[Order Date]])</f>
        <v>6</v>
      </c>
      <c r="F2457" s="6" t="str">
        <f>TEXT(SalesData[[#This Row],[Order Date]],"mmm")</f>
        <v>Jun</v>
      </c>
      <c r="G2457" s="8" t="s">
        <v>54</v>
      </c>
      <c r="H2457" s="8" t="s">
        <v>57</v>
      </c>
      <c r="I2457" s="8" t="s">
        <v>45</v>
      </c>
      <c r="J2457" s="8" t="s">
        <v>36</v>
      </c>
      <c r="K2457" s="8" t="s">
        <v>51</v>
      </c>
      <c r="L2457" s="8" t="s">
        <v>72</v>
      </c>
      <c r="M2457" s="7">
        <v>3</v>
      </c>
      <c r="N2457" s="2">
        <v>39.78</v>
      </c>
      <c r="O2457" s="9">
        <v>0.15</v>
      </c>
      <c r="P2457" s="2">
        <v>16.850000000000001</v>
      </c>
      <c r="Q2457" s="2">
        <f t="shared" si="152"/>
        <v>101.43900000000001</v>
      </c>
      <c r="R2457" s="2">
        <f t="shared" si="153"/>
        <v>50.550000000000004</v>
      </c>
      <c r="S2457" s="2">
        <f t="shared" si="154"/>
        <v>50.889000000000003</v>
      </c>
      <c r="T2457" s="6">
        <f t="shared" si="155"/>
        <v>0.50167095495815217</v>
      </c>
    </row>
    <row r="2458" spans="1:20" ht="15.6" x14ac:dyDescent="0.3">
      <c r="A2458" s="3" t="s">
        <v>2527</v>
      </c>
      <c r="B2458" s="4">
        <v>46351</v>
      </c>
      <c r="C2458" s="5">
        <f>YEAR(SalesData[[#This Row],[Order Date]])</f>
        <v>2026</v>
      </c>
      <c r="D2458" s="6" t="str">
        <f>"Q"&amp;ROUNDUP(MONTH(SalesData[[#This Row],[Order Date]])/3,0)</f>
        <v>Q4</v>
      </c>
      <c r="E2458" s="7">
        <f>MONTH(SalesData[[#This Row],[Order Date]])</f>
        <v>11</v>
      </c>
      <c r="F2458" s="6" t="str">
        <f>TEXT(SalesData[[#This Row],[Order Date]],"mmm")</f>
        <v>Nov</v>
      </c>
      <c r="G2458" s="8" t="s">
        <v>21</v>
      </c>
      <c r="H2458" s="8" t="s">
        <v>22</v>
      </c>
      <c r="I2458" s="8" t="s">
        <v>30</v>
      </c>
      <c r="J2458" s="8" t="s">
        <v>31</v>
      </c>
      <c r="K2458" s="8" t="s">
        <v>32</v>
      </c>
      <c r="L2458" s="8" t="s">
        <v>37</v>
      </c>
      <c r="M2458" s="7">
        <v>2</v>
      </c>
      <c r="N2458" s="2">
        <v>134.19</v>
      </c>
      <c r="O2458" s="9">
        <v>0.1</v>
      </c>
      <c r="P2458" s="2">
        <v>65.39</v>
      </c>
      <c r="Q2458" s="2">
        <f t="shared" si="152"/>
        <v>241.542</v>
      </c>
      <c r="R2458" s="2">
        <f t="shared" si="153"/>
        <v>130.78</v>
      </c>
      <c r="S2458" s="2">
        <f t="shared" si="154"/>
        <v>110.762</v>
      </c>
      <c r="T2458" s="6">
        <f t="shared" si="155"/>
        <v>0.45856207202060095</v>
      </c>
    </row>
    <row r="2459" spans="1:20" ht="15.6" x14ac:dyDescent="0.3">
      <c r="A2459" s="3" t="s">
        <v>2528</v>
      </c>
      <c r="B2459" s="4">
        <v>46355</v>
      </c>
      <c r="C2459" s="5">
        <f>YEAR(SalesData[[#This Row],[Order Date]])</f>
        <v>2026</v>
      </c>
      <c r="D2459" s="6" t="str">
        <f>"Q"&amp;ROUNDUP(MONTH(SalesData[[#This Row],[Order Date]])/3,0)</f>
        <v>Q4</v>
      </c>
      <c r="E2459" s="7">
        <f>MONTH(SalesData[[#This Row],[Order Date]])</f>
        <v>11</v>
      </c>
      <c r="F2459" s="6" t="str">
        <f>TEXT(SalesData[[#This Row],[Order Date]],"mmm")</f>
        <v>Nov</v>
      </c>
      <c r="G2459" s="8" t="s">
        <v>54</v>
      </c>
      <c r="H2459" s="8" t="s">
        <v>57</v>
      </c>
      <c r="I2459" s="8" t="s">
        <v>30</v>
      </c>
      <c r="J2459" s="8" t="s">
        <v>24</v>
      </c>
      <c r="K2459" s="8" t="s">
        <v>32</v>
      </c>
      <c r="L2459" s="8" t="s">
        <v>65</v>
      </c>
      <c r="M2459" s="7">
        <v>1</v>
      </c>
      <c r="N2459" s="2">
        <v>46.3</v>
      </c>
      <c r="O2459" s="9">
        <v>0.2</v>
      </c>
      <c r="P2459" s="2">
        <v>18.78</v>
      </c>
      <c r="Q2459" s="2">
        <f t="shared" si="152"/>
        <v>37.04</v>
      </c>
      <c r="R2459" s="2">
        <f t="shared" si="153"/>
        <v>18.78</v>
      </c>
      <c r="S2459" s="2">
        <f t="shared" si="154"/>
        <v>18.259999999999998</v>
      </c>
      <c r="T2459" s="6">
        <f t="shared" si="155"/>
        <v>0.49298056155507552</v>
      </c>
    </row>
    <row r="2460" spans="1:20" ht="15.6" x14ac:dyDescent="0.3">
      <c r="A2460" s="3" t="s">
        <v>2529</v>
      </c>
      <c r="B2460" s="4">
        <v>46186</v>
      </c>
      <c r="C2460" s="5">
        <f>YEAR(SalesData[[#This Row],[Order Date]])</f>
        <v>2026</v>
      </c>
      <c r="D2460" s="6" t="str">
        <f>"Q"&amp;ROUNDUP(MONTH(SalesData[[#This Row],[Order Date]])/3,0)</f>
        <v>Q2</v>
      </c>
      <c r="E2460" s="7">
        <f>MONTH(SalesData[[#This Row],[Order Date]])</f>
        <v>6</v>
      </c>
      <c r="F2460" s="6" t="str">
        <f>TEXT(SalesData[[#This Row],[Order Date]],"mmm")</f>
        <v>Jun</v>
      </c>
      <c r="G2460" s="8" t="s">
        <v>61</v>
      </c>
      <c r="H2460" s="8" t="s">
        <v>69</v>
      </c>
      <c r="I2460" s="8" t="s">
        <v>23</v>
      </c>
      <c r="J2460" s="8" t="s">
        <v>24</v>
      </c>
      <c r="K2460" s="8" t="s">
        <v>32</v>
      </c>
      <c r="L2460" s="8" t="s">
        <v>65</v>
      </c>
      <c r="M2460" s="7">
        <v>3</v>
      </c>
      <c r="N2460" s="2">
        <v>45.82</v>
      </c>
      <c r="O2460" s="9">
        <v>0.1</v>
      </c>
      <c r="P2460" s="2">
        <v>18.61</v>
      </c>
      <c r="Q2460" s="2">
        <f t="shared" si="152"/>
        <v>123.71400000000001</v>
      </c>
      <c r="R2460" s="2">
        <f t="shared" si="153"/>
        <v>55.83</v>
      </c>
      <c r="S2460" s="2">
        <f t="shared" si="154"/>
        <v>67.884000000000015</v>
      </c>
      <c r="T2460" s="6">
        <f t="shared" si="155"/>
        <v>0.54871720258014456</v>
      </c>
    </row>
    <row r="2461" spans="1:20" ht="15.6" x14ac:dyDescent="0.3">
      <c r="A2461" s="3" t="s">
        <v>2530</v>
      </c>
      <c r="B2461" s="4">
        <v>46335</v>
      </c>
      <c r="C2461" s="5">
        <f>YEAR(SalesData[[#This Row],[Order Date]])</f>
        <v>2026</v>
      </c>
      <c r="D2461" s="6" t="str">
        <f>"Q"&amp;ROUNDUP(MONTH(SalesData[[#This Row],[Order Date]])/3,0)</f>
        <v>Q4</v>
      </c>
      <c r="E2461" s="7">
        <f>MONTH(SalesData[[#This Row],[Order Date]])</f>
        <v>11</v>
      </c>
      <c r="F2461" s="6" t="str">
        <f>TEXT(SalesData[[#This Row],[Order Date]],"mmm")</f>
        <v>Nov</v>
      </c>
      <c r="G2461" s="8" t="s">
        <v>28</v>
      </c>
      <c r="H2461" s="8" t="s">
        <v>35</v>
      </c>
      <c r="I2461" s="8" t="s">
        <v>23</v>
      </c>
      <c r="J2461" s="8" t="s">
        <v>24</v>
      </c>
      <c r="K2461" s="8" t="s">
        <v>32</v>
      </c>
      <c r="L2461" s="8" t="s">
        <v>33</v>
      </c>
      <c r="M2461" s="7">
        <v>3</v>
      </c>
      <c r="N2461" s="2">
        <v>36.14</v>
      </c>
      <c r="O2461" s="9">
        <v>0.1</v>
      </c>
      <c r="P2461" s="2">
        <v>13.23</v>
      </c>
      <c r="Q2461" s="2">
        <f t="shared" si="152"/>
        <v>97.578000000000003</v>
      </c>
      <c r="R2461" s="2">
        <f t="shared" si="153"/>
        <v>39.69</v>
      </c>
      <c r="S2461" s="2">
        <f t="shared" si="154"/>
        <v>57.888000000000005</v>
      </c>
      <c r="T2461" s="6">
        <f t="shared" si="155"/>
        <v>0.59324847814056447</v>
      </c>
    </row>
    <row r="2462" spans="1:20" ht="15.6" x14ac:dyDescent="0.3">
      <c r="A2462" s="3" t="s">
        <v>2531</v>
      </c>
      <c r="B2462" s="4">
        <v>46373</v>
      </c>
      <c r="C2462" s="5">
        <f>YEAR(SalesData[[#This Row],[Order Date]])</f>
        <v>2026</v>
      </c>
      <c r="D2462" s="6" t="str">
        <f>"Q"&amp;ROUNDUP(MONTH(SalesData[[#This Row],[Order Date]])/3,0)</f>
        <v>Q4</v>
      </c>
      <c r="E2462" s="7">
        <f>MONTH(SalesData[[#This Row],[Order Date]])</f>
        <v>12</v>
      </c>
      <c r="F2462" s="6" t="str">
        <f>TEXT(SalesData[[#This Row],[Order Date]],"mmm")</f>
        <v>Dec</v>
      </c>
      <c r="G2462" s="8" t="s">
        <v>61</v>
      </c>
      <c r="H2462" s="8" t="s">
        <v>76</v>
      </c>
      <c r="I2462" s="8" t="s">
        <v>48</v>
      </c>
      <c r="J2462" s="8" t="s">
        <v>24</v>
      </c>
      <c r="K2462" s="8" t="s">
        <v>51</v>
      </c>
      <c r="L2462" s="8" t="s">
        <v>72</v>
      </c>
      <c r="M2462" s="7">
        <v>2</v>
      </c>
      <c r="N2462" s="2">
        <v>40.479999999999997</v>
      </c>
      <c r="O2462" s="9">
        <v>0</v>
      </c>
      <c r="P2462" s="2">
        <v>16.23</v>
      </c>
      <c r="Q2462" s="2">
        <f t="shared" si="152"/>
        <v>80.959999999999994</v>
      </c>
      <c r="R2462" s="2">
        <f t="shared" si="153"/>
        <v>32.46</v>
      </c>
      <c r="S2462" s="2">
        <f t="shared" si="154"/>
        <v>48.499999999999993</v>
      </c>
      <c r="T2462" s="6">
        <f t="shared" si="155"/>
        <v>0.5990612648221344</v>
      </c>
    </row>
    <row r="2463" spans="1:20" ht="15.6" x14ac:dyDescent="0.3">
      <c r="A2463" s="3" t="s">
        <v>2532</v>
      </c>
      <c r="B2463" s="4">
        <v>46225</v>
      </c>
      <c r="C2463" s="5">
        <f>YEAR(SalesData[[#This Row],[Order Date]])</f>
        <v>2026</v>
      </c>
      <c r="D2463" s="6" t="str">
        <f>"Q"&amp;ROUNDUP(MONTH(SalesData[[#This Row],[Order Date]])/3,0)</f>
        <v>Q3</v>
      </c>
      <c r="E2463" s="7">
        <f>MONTH(SalesData[[#This Row],[Order Date]])</f>
        <v>7</v>
      </c>
      <c r="F2463" s="6" t="str">
        <f>TEXT(SalesData[[#This Row],[Order Date]],"mmm")</f>
        <v>Jul</v>
      </c>
      <c r="G2463" s="8" t="s">
        <v>28</v>
      </c>
      <c r="H2463" s="8" t="s">
        <v>29</v>
      </c>
      <c r="I2463" s="8" t="s">
        <v>30</v>
      </c>
      <c r="J2463" s="8" t="s">
        <v>24</v>
      </c>
      <c r="K2463" s="8" t="s">
        <v>25</v>
      </c>
      <c r="L2463" s="8" t="s">
        <v>26</v>
      </c>
      <c r="M2463" s="7">
        <v>3</v>
      </c>
      <c r="N2463" s="2">
        <v>152.53</v>
      </c>
      <c r="O2463" s="9">
        <v>0</v>
      </c>
      <c r="P2463" s="2">
        <v>80.88</v>
      </c>
      <c r="Q2463" s="2">
        <f t="shared" si="152"/>
        <v>457.59000000000003</v>
      </c>
      <c r="R2463" s="2">
        <f t="shared" si="153"/>
        <v>242.64</v>
      </c>
      <c r="S2463" s="2">
        <f t="shared" si="154"/>
        <v>214.95000000000005</v>
      </c>
      <c r="T2463" s="6">
        <f t="shared" si="155"/>
        <v>0.46974365698551113</v>
      </c>
    </row>
    <row r="2464" spans="1:20" ht="15.6" x14ac:dyDescent="0.3">
      <c r="A2464" s="3" t="s">
        <v>2533</v>
      </c>
      <c r="B2464" s="4">
        <v>46280</v>
      </c>
      <c r="C2464" s="5">
        <f>YEAR(SalesData[[#This Row],[Order Date]])</f>
        <v>2026</v>
      </c>
      <c r="D2464" s="6" t="str">
        <f>"Q"&amp;ROUNDUP(MONTH(SalesData[[#This Row],[Order Date]])/3,0)</f>
        <v>Q3</v>
      </c>
      <c r="E2464" s="7">
        <f>MONTH(SalesData[[#This Row],[Order Date]])</f>
        <v>9</v>
      </c>
      <c r="F2464" s="6" t="str">
        <f>TEXT(SalesData[[#This Row],[Order Date]],"mmm")</f>
        <v>Sep</v>
      </c>
      <c r="G2464" s="8" t="s">
        <v>28</v>
      </c>
      <c r="H2464" s="8" t="s">
        <v>86</v>
      </c>
      <c r="I2464" s="8" t="s">
        <v>23</v>
      </c>
      <c r="J2464" s="8" t="s">
        <v>31</v>
      </c>
      <c r="K2464" s="8" t="s">
        <v>32</v>
      </c>
      <c r="L2464" s="8" t="s">
        <v>37</v>
      </c>
      <c r="M2464" s="7">
        <v>2</v>
      </c>
      <c r="N2464" s="2">
        <v>135.79</v>
      </c>
      <c r="O2464" s="9">
        <v>0.05</v>
      </c>
      <c r="P2464" s="2">
        <v>66.53</v>
      </c>
      <c r="Q2464" s="2">
        <f t="shared" si="152"/>
        <v>258.00099999999998</v>
      </c>
      <c r="R2464" s="2">
        <f t="shared" si="153"/>
        <v>133.06</v>
      </c>
      <c r="S2464" s="2">
        <f t="shared" si="154"/>
        <v>124.94099999999997</v>
      </c>
      <c r="T2464" s="6">
        <f t="shared" si="155"/>
        <v>0.48426556486215167</v>
      </c>
    </row>
    <row r="2465" spans="1:20" ht="15.6" x14ac:dyDescent="0.3">
      <c r="A2465" s="3" t="s">
        <v>2534</v>
      </c>
      <c r="B2465" s="4">
        <v>46106</v>
      </c>
      <c r="C2465" s="5">
        <f>YEAR(SalesData[[#This Row],[Order Date]])</f>
        <v>2026</v>
      </c>
      <c r="D2465" s="6" t="str">
        <f>"Q"&amp;ROUNDUP(MONTH(SalesData[[#This Row],[Order Date]])/3,0)</f>
        <v>Q1</v>
      </c>
      <c r="E2465" s="7">
        <f>MONTH(SalesData[[#This Row],[Order Date]])</f>
        <v>3</v>
      </c>
      <c r="F2465" s="6" t="str">
        <f>TEXT(SalesData[[#This Row],[Order Date]],"mmm")</f>
        <v>Mar</v>
      </c>
      <c r="G2465" s="8" t="s">
        <v>61</v>
      </c>
      <c r="H2465" s="8" t="s">
        <v>69</v>
      </c>
      <c r="I2465" s="8" t="s">
        <v>48</v>
      </c>
      <c r="J2465" s="8" t="s">
        <v>31</v>
      </c>
      <c r="K2465" s="8" t="s">
        <v>51</v>
      </c>
      <c r="L2465" s="8" t="s">
        <v>52</v>
      </c>
      <c r="M2465" s="7">
        <v>2</v>
      </c>
      <c r="N2465" s="2">
        <v>50.22</v>
      </c>
      <c r="O2465" s="9">
        <v>0.05</v>
      </c>
      <c r="P2465" s="2">
        <v>23.16</v>
      </c>
      <c r="Q2465" s="2">
        <f t="shared" si="152"/>
        <v>95.417999999999992</v>
      </c>
      <c r="R2465" s="2">
        <f t="shared" si="153"/>
        <v>46.32</v>
      </c>
      <c r="S2465" s="2">
        <f t="shared" si="154"/>
        <v>49.097999999999992</v>
      </c>
      <c r="T2465" s="6">
        <f t="shared" si="155"/>
        <v>0.51455700182355524</v>
      </c>
    </row>
    <row r="2466" spans="1:20" ht="15.6" x14ac:dyDescent="0.3">
      <c r="A2466" s="3" t="s">
        <v>2535</v>
      </c>
      <c r="B2466" s="4">
        <v>46273</v>
      </c>
      <c r="C2466" s="5">
        <f>YEAR(SalesData[[#This Row],[Order Date]])</f>
        <v>2026</v>
      </c>
      <c r="D2466" s="6" t="str">
        <f>"Q"&amp;ROUNDUP(MONTH(SalesData[[#This Row],[Order Date]])/3,0)</f>
        <v>Q3</v>
      </c>
      <c r="E2466" s="7">
        <f>MONTH(SalesData[[#This Row],[Order Date]])</f>
        <v>9</v>
      </c>
      <c r="F2466" s="6" t="str">
        <f>TEXT(SalesData[[#This Row],[Order Date]],"mmm")</f>
        <v>Sep</v>
      </c>
      <c r="G2466" s="8" t="s">
        <v>28</v>
      </c>
      <c r="H2466" s="8" t="s">
        <v>29</v>
      </c>
      <c r="I2466" s="8" t="s">
        <v>23</v>
      </c>
      <c r="J2466" s="8" t="s">
        <v>31</v>
      </c>
      <c r="K2466" s="8" t="s">
        <v>25</v>
      </c>
      <c r="L2466" s="8" t="s">
        <v>49</v>
      </c>
      <c r="M2466" s="7">
        <v>1</v>
      </c>
      <c r="N2466" s="2">
        <v>71.7</v>
      </c>
      <c r="O2466" s="9">
        <v>0</v>
      </c>
      <c r="P2466" s="2">
        <v>32</v>
      </c>
      <c r="Q2466" s="2">
        <f t="shared" si="152"/>
        <v>71.7</v>
      </c>
      <c r="R2466" s="2">
        <f t="shared" si="153"/>
        <v>32</v>
      </c>
      <c r="S2466" s="2">
        <f t="shared" si="154"/>
        <v>39.700000000000003</v>
      </c>
      <c r="T2466" s="6">
        <f t="shared" si="155"/>
        <v>0.55369595536959559</v>
      </c>
    </row>
    <row r="2467" spans="1:20" ht="15.6" x14ac:dyDescent="0.3">
      <c r="A2467" s="3" t="s">
        <v>2536</v>
      </c>
      <c r="B2467" s="4">
        <v>46118</v>
      </c>
      <c r="C2467" s="5">
        <f>YEAR(SalesData[[#This Row],[Order Date]])</f>
        <v>2026</v>
      </c>
      <c r="D2467" s="6" t="str">
        <f>"Q"&amp;ROUNDUP(MONTH(SalesData[[#This Row],[Order Date]])/3,0)</f>
        <v>Q2</v>
      </c>
      <c r="E2467" s="7">
        <f>MONTH(SalesData[[#This Row],[Order Date]])</f>
        <v>4</v>
      </c>
      <c r="F2467" s="6" t="str">
        <f>TEXT(SalesData[[#This Row],[Order Date]],"mmm")</f>
        <v>Apr</v>
      </c>
      <c r="G2467" s="8" t="s">
        <v>54</v>
      </c>
      <c r="H2467" s="8" t="s">
        <v>92</v>
      </c>
      <c r="I2467" s="8" t="s">
        <v>30</v>
      </c>
      <c r="J2467" s="8" t="s">
        <v>31</v>
      </c>
      <c r="K2467" s="8" t="s">
        <v>39</v>
      </c>
      <c r="L2467" s="8" t="s">
        <v>67</v>
      </c>
      <c r="M2467" s="7">
        <v>3</v>
      </c>
      <c r="N2467" s="2">
        <v>124.67</v>
      </c>
      <c r="O2467" s="9">
        <v>0</v>
      </c>
      <c r="P2467" s="2">
        <v>61.46</v>
      </c>
      <c r="Q2467" s="2">
        <f t="shared" si="152"/>
        <v>374.01</v>
      </c>
      <c r="R2467" s="2">
        <f t="shared" si="153"/>
        <v>184.38</v>
      </c>
      <c r="S2467" s="2">
        <f t="shared" si="154"/>
        <v>189.63</v>
      </c>
      <c r="T2467" s="6">
        <f t="shared" si="155"/>
        <v>0.50701852891633914</v>
      </c>
    </row>
    <row r="2468" spans="1:20" ht="15.6" x14ac:dyDescent="0.3">
      <c r="A2468" s="3" t="s">
        <v>2537</v>
      </c>
      <c r="B2468" s="4">
        <v>46061</v>
      </c>
      <c r="C2468" s="5">
        <f>YEAR(SalesData[[#This Row],[Order Date]])</f>
        <v>2026</v>
      </c>
      <c r="D2468" s="6" t="str">
        <f>"Q"&amp;ROUNDUP(MONTH(SalesData[[#This Row],[Order Date]])/3,0)</f>
        <v>Q1</v>
      </c>
      <c r="E2468" s="7">
        <f>MONTH(SalesData[[#This Row],[Order Date]])</f>
        <v>2</v>
      </c>
      <c r="F2468" s="6" t="str">
        <f>TEXT(SalesData[[#This Row],[Order Date]],"mmm")</f>
        <v>Feb</v>
      </c>
      <c r="G2468" s="8" t="s">
        <v>54</v>
      </c>
      <c r="H2468" s="8" t="s">
        <v>92</v>
      </c>
      <c r="I2468" s="8" t="s">
        <v>45</v>
      </c>
      <c r="J2468" s="8" t="s">
        <v>31</v>
      </c>
      <c r="K2468" s="8" t="s">
        <v>39</v>
      </c>
      <c r="L2468" s="8" t="s">
        <v>67</v>
      </c>
      <c r="M2468" s="7">
        <v>12</v>
      </c>
      <c r="N2468" s="2">
        <v>122.75</v>
      </c>
      <c r="O2468" s="9">
        <v>0.15</v>
      </c>
      <c r="P2468" s="2">
        <v>62.51</v>
      </c>
      <c r="Q2468" s="2">
        <f t="shared" si="152"/>
        <v>1252.05</v>
      </c>
      <c r="R2468" s="2">
        <f t="shared" si="153"/>
        <v>750.12</v>
      </c>
      <c r="S2468" s="2">
        <f t="shared" si="154"/>
        <v>501.92999999999995</v>
      </c>
      <c r="T2468" s="6">
        <f t="shared" si="155"/>
        <v>0.40088654606445429</v>
      </c>
    </row>
    <row r="2469" spans="1:20" ht="15.6" x14ac:dyDescent="0.3">
      <c r="A2469" s="3" t="s">
        <v>2538</v>
      </c>
      <c r="B2469" s="4">
        <v>46340</v>
      </c>
      <c r="C2469" s="5">
        <f>YEAR(SalesData[[#This Row],[Order Date]])</f>
        <v>2026</v>
      </c>
      <c r="D2469" s="6" t="str">
        <f>"Q"&amp;ROUNDUP(MONTH(SalesData[[#This Row],[Order Date]])/3,0)</f>
        <v>Q4</v>
      </c>
      <c r="E2469" s="7">
        <f>MONTH(SalesData[[#This Row],[Order Date]])</f>
        <v>11</v>
      </c>
      <c r="F2469" s="6" t="str">
        <f>TEXT(SalesData[[#This Row],[Order Date]],"mmm")</f>
        <v>Nov</v>
      </c>
      <c r="G2469" s="8" t="s">
        <v>54</v>
      </c>
      <c r="H2469" s="8" t="s">
        <v>57</v>
      </c>
      <c r="I2469" s="8" t="s">
        <v>30</v>
      </c>
      <c r="J2469" s="8" t="s">
        <v>24</v>
      </c>
      <c r="K2469" s="8" t="s">
        <v>25</v>
      </c>
      <c r="L2469" s="8" t="s">
        <v>74</v>
      </c>
      <c r="M2469" s="7">
        <v>1</v>
      </c>
      <c r="N2469" s="2">
        <v>91.95</v>
      </c>
      <c r="O2469" s="9">
        <v>0</v>
      </c>
      <c r="P2469" s="2">
        <v>46.64</v>
      </c>
      <c r="Q2469" s="2">
        <f t="shared" si="152"/>
        <v>91.95</v>
      </c>
      <c r="R2469" s="2">
        <f t="shared" si="153"/>
        <v>46.64</v>
      </c>
      <c r="S2469" s="2">
        <f t="shared" si="154"/>
        <v>45.31</v>
      </c>
      <c r="T2469" s="6">
        <f t="shared" si="155"/>
        <v>0.49276780859162589</v>
      </c>
    </row>
    <row r="2470" spans="1:20" ht="15.6" x14ac:dyDescent="0.3">
      <c r="A2470" s="3" t="s">
        <v>2539</v>
      </c>
      <c r="B2470" s="4">
        <v>46314</v>
      </c>
      <c r="C2470" s="5">
        <f>YEAR(SalesData[[#This Row],[Order Date]])</f>
        <v>2026</v>
      </c>
      <c r="D2470" s="6" t="str">
        <f>"Q"&amp;ROUNDUP(MONTH(SalesData[[#This Row],[Order Date]])/3,0)</f>
        <v>Q4</v>
      </c>
      <c r="E2470" s="7">
        <f>MONTH(SalesData[[#This Row],[Order Date]])</f>
        <v>10</v>
      </c>
      <c r="F2470" s="6" t="str">
        <f>TEXT(SalesData[[#This Row],[Order Date]],"mmm")</f>
        <v>Oct</v>
      </c>
      <c r="G2470" s="8" t="s">
        <v>61</v>
      </c>
      <c r="H2470" s="8" t="s">
        <v>69</v>
      </c>
      <c r="I2470" s="8" t="s">
        <v>23</v>
      </c>
      <c r="J2470" s="8" t="s">
        <v>36</v>
      </c>
      <c r="K2470" s="8" t="s">
        <v>32</v>
      </c>
      <c r="L2470" s="8" t="s">
        <v>46</v>
      </c>
      <c r="M2470" s="7">
        <v>2</v>
      </c>
      <c r="N2470" s="2">
        <v>161.59</v>
      </c>
      <c r="O2470" s="9">
        <v>0.05</v>
      </c>
      <c r="P2470" s="2">
        <v>89.57</v>
      </c>
      <c r="Q2470" s="2">
        <f t="shared" si="152"/>
        <v>307.02100000000002</v>
      </c>
      <c r="R2470" s="2">
        <f t="shared" si="153"/>
        <v>179.14</v>
      </c>
      <c r="S2470" s="2">
        <f t="shared" si="154"/>
        <v>127.88100000000003</v>
      </c>
      <c r="T2470" s="6">
        <f t="shared" si="155"/>
        <v>0.41652199686666391</v>
      </c>
    </row>
    <row r="2471" spans="1:20" ht="15.6" x14ac:dyDescent="0.3">
      <c r="A2471" s="3" t="s">
        <v>2540</v>
      </c>
      <c r="B2471" s="4">
        <v>46076</v>
      </c>
      <c r="C2471" s="5">
        <f>YEAR(SalesData[[#This Row],[Order Date]])</f>
        <v>2026</v>
      </c>
      <c r="D2471" s="6" t="str">
        <f>"Q"&amp;ROUNDUP(MONTH(SalesData[[#This Row],[Order Date]])/3,0)</f>
        <v>Q1</v>
      </c>
      <c r="E2471" s="7">
        <f>MONTH(SalesData[[#This Row],[Order Date]])</f>
        <v>2</v>
      </c>
      <c r="F2471" s="6" t="str">
        <f>TEXT(SalesData[[#This Row],[Order Date]],"mmm")</f>
        <v>Feb</v>
      </c>
      <c r="G2471" s="8" t="s">
        <v>21</v>
      </c>
      <c r="H2471" s="8" t="s">
        <v>22</v>
      </c>
      <c r="I2471" s="8" t="s">
        <v>48</v>
      </c>
      <c r="J2471" s="8" t="s">
        <v>36</v>
      </c>
      <c r="K2471" s="8" t="s">
        <v>32</v>
      </c>
      <c r="L2471" s="8" t="s">
        <v>46</v>
      </c>
      <c r="M2471" s="7">
        <v>1</v>
      </c>
      <c r="N2471" s="2">
        <v>166.13</v>
      </c>
      <c r="O2471" s="9">
        <v>0.05</v>
      </c>
      <c r="P2471" s="2">
        <v>85.7</v>
      </c>
      <c r="Q2471" s="2">
        <f t="shared" si="152"/>
        <v>157.8235</v>
      </c>
      <c r="R2471" s="2">
        <f t="shared" si="153"/>
        <v>85.7</v>
      </c>
      <c r="S2471" s="2">
        <f t="shared" si="154"/>
        <v>72.123499999999993</v>
      </c>
      <c r="T2471" s="6">
        <f t="shared" si="155"/>
        <v>0.45698834457479398</v>
      </c>
    </row>
    <row r="2472" spans="1:20" ht="15.6" x14ac:dyDescent="0.3">
      <c r="A2472" s="3" t="s">
        <v>2541</v>
      </c>
      <c r="B2472" s="4">
        <v>46161</v>
      </c>
      <c r="C2472" s="5">
        <f>YEAR(SalesData[[#This Row],[Order Date]])</f>
        <v>2026</v>
      </c>
      <c r="D2472" s="6" t="str">
        <f>"Q"&amp;ROUNDUP(MONTH(SalesData[[#This Row],[Order Date]])/3,0)</f>
        <v>Q2</v>
      </c>
      <c r="E2472" s="7">
        <f>MONTH(SalesData[[#This Row],[Order Date]])</f>
        <v>5</v>
      </c>
      <c r="F2472" s="6" t="str">
        <f>TEXT(SalesData[[#This Row],[Order Date]],"mmm")</f>
        <v>May</v>
      </c>
      <c r="G2472" s="8" t="s">
        <v>54</v>
      </c>
      <c r="H2472" s="8" t="s">
        <v>92</v>
      </c>
      <c r="I2472" s="8" t="s">
        <v>45</v>
      </c>
      <c r="J2472" s="8" t="s">
        <v>36</v>
      </c>
      <c r="K2472" s="8" t="s">
        <v>32</v>
      </c>
      <c r="L2472" s="8" t="s">
        <v>37</v>
      </c>
      <c r="M2472" s="7">
        <v>3</v>
      </c>
      <c r="N2472" s="2">
        <v>132.41999999999999</v>
      </c>
      <c r="O2472" s="9">
        <v>0.05</v>
      </c>
      <c r="P2472" s="2">
        <v>67.09</v>
      </c>
      <c r="Q2472" s="2">
        <f t="shared" si="152"/>
        <v>377.39699999999999</v>
      </c>
      <c r="R2472" s="2">
        <f t="shared" si="153"/>
        <v>201.27</v>
      </c>
      <c r="S2472" s="2">
        <f t="shared" si="154"/>
        <v>176.12699999999998</v>
      </c>
      <c r="T2472" s="6">
        <f t="shared" si="155"/>
        <v>0.46668892439526544</v>
      </c>
    </row>
    <row r="2473" spans="1:20" ht="15.6" x14ac:dyDescent="0.3">
      <c r="A2473" s="3" t="s">
        <v>2542</v>
      </c>
      <c r="B2473" s="4">
        <v>46236</v>
      </c>
      <c r="C2473" s="5">
        <f>YEAR(SalesData[[#This Row],[Order Date]])</f>
        <v>2026</v>
      </c>
      <c r="D2473" s="6" t="str">
        <f>"Q"&amp;ROUNDUP(MONTH(SalesData[[#This Row],[Order Date]])/3,0)</f>
        <v>Q3</v>
      </c>
      <c r="E2473" s="7">
        <f>MONTH(SalesData[[#This Row],[Order Date]])</f>
        <v>8</v>
      </c>
      <c r="F2473" s="6" t="str">
        <f>TEXT(SalesData[[#This Row],[Order Date]],"mmm")</f>
        <v>Aug</v>
      </c>
      <c r="G2473" s="8" t="s">
        <v>61</v>
      </c>
      <c r="H2473" s="8" t="s">
        <v>69</v>
      </c>
      <c r="I2473" s="8" t="s">
        <v>30</v>
      </c>
      <c r="J2473" s="8" t="s">
        <v>31</v>
      </c>
      <c r="K2473" s="8" t="s">
        <v>32</v>
      </c>
      <c r="L2473" s="8" t="s">
        <v>37</v>
      </c>
      <c r="M2473" s="7">
        <v>4</v>
      </c>
      <c r="N2473" s="2">
        <v>133.65</v>
      </c>
      <c r="O2473" s="9">
        <v>0</v>
      </c>
      <c r="P2473" s="2">
        <v>66</v>
      </c>
      <c r="Q2473" s="2">
        <f t="shared" si="152"/>
        <v>534.6</v>
      </c>
      <c r="R2473" s="2">
        <f t="shared" si="153"/>
        <v>264</v>
      </c>
      <c r="S2473" s="2">
        <f t="shared" si="154"/>
        <v>270.60000000000002</v>
      </c>
      <c r="T2473" s="6">
        <f t="shared" si="155"/>
        <v>0.50617283950617287</v>
      </c>
    </row>
    <row r="2474" spans="1:20" ht="15.6" x14ac:dyDescent="0.3">
      <c r="A2474" s="3" t="s">
        <v>2543</v>
      </c>
      <c r="B2474" s="4">
        <v>46070</v>
      </c>
      <c r="C2474" s="5">
        <f>YEAR(SalesData[[#This Row],[Order Date]])</f>
        <v>2026</v>
      </c>
      <c r="D2474" s="6" t="str">
        <f>"Q"&amp;ROUNDUP(MONTH(SalesData[[#This Row],[Order Date]])/3,0)</f>
        <v>Q1</v>
      </c>
      <c r="E2474" s="7">
        <f>MONTH(SalesData[[#This Row],[Order Date]])</f>
        <v>2</v>
      </c>
      <c r="F2474" s="6" t="str">
        <f>TEXT(SalesData[[#This Row],[Order Date]],"mmm")</f>
        <v>Feb</v>
      </c>
      <c r="G2474" s="8" t="s">
        <v>28</v>
      </c>
      <c r="H2474" s="8" t="s">
        <v>86</v>
      </c>
      <c r="I2474" s="8" t="s">
        <v>23</v>
      </c>
      <c r="J2474" s="8" t="s">
        <v>36</v>
      </c>
      <c r="K2474" s="8" t="s">
        <v>32</v>
      </c>
      <c r="L2474" s="8" t="s">
        <v>37</v>
      </c>
      <c r="M2474" s="7">
        <v>3</v>
      </c>
      <c r="N2474" s="2">
        <v>134.91</v>
      </c>
      <c r="O2474" s="9">
        <v>0</v>
      </c>
      <c r="P2474" s="2">
        <v>67.69</v>
      </c>
      <c r="Q2474" s="2">
        <f t="shared" si="152"/>
        <v>404.73</v>
      </c>
      <c r="R2474" s="2">
        <f t="shared" si="153"/>
        <v>203.07</v>
      </c>
      <c r="S2474" s="2">
        <f t="shared" si="154"/>
        <v>201.66000000000003</v>
      </c>
      <c r="T2474" s="6">
        <f t="shared" si="155"/>
        <v>0.49825809799125348</v>
      </c>
    </row>
    <row r="2475" spans="1:20" ht="15.6" x14ac:dyDescent="0.3">
      <c r="A2475" s="3" t="s">
        <v>2544</v>
      </c>
      <c r="B2475" s="4">
        <v>46334</v>
      </c>
      <c r="C2475" s="5">
        <f>YEAR(SalesData[[#This Row],[Order Date]])</f>
        <v>2026</v>
      </c>
      <c r="D2475" s="6" t="str">
        <f>"Q"&amp;ROUNDUP(MONTH(SalesData[[#This Row],[Order Date]])/3,0)</f>
        <v>Q4</v>
      </c>
      <c r="E2475" s="7">
        <f>MONTH(SalesData[[#This Row],[Order Date]])</f>
        <v>11</v>
      </c>
      <c r="F2475" s="6" t="str">
        <f>TEXT(SalesData[[#This Row],[Order Date]],"mmm")</f>
        <v>Nov</v>
      </c>
      <c r="G2475" s="8" t="s">
        <v>54</v>
      </c>
      <c r="H2475" s="8" t="s">
        <v>57</v>
      </c>
      <c r="I2475" s="8" t="s">
        <v>30</v>
      </c>
      <c r="J2475" s="8" t="s">
        <v>24</v>
      </c>
      <c r="K2475" s="8" t="s">
        <v>98</v>
      </c>
      <c r="L2475" s="8" t="s">
        <v>122</v>
      </c>
      <c r="M2475" s="7">
        <v>2</v>
      </c>
      <c r="N2475" s="2">
        <v>36.159999999999997</v>
      </c>
      <c r="O2475" s="9">
        <v>0.1</v>
      </c>
      <c r="P2475" s="2">
        <v>13.79</v>
      </c>
      <c r="Q2475" s="2">
        <f t="shared" si="152"/>
        <v>65.087999999999994</v>
      </c>
      <c r="R2475" s="2">
        <f t="shared" si="153"/>
        <v>27.58</v>
      </c>
      <c r="S2475" s="2">
        <f t="shared" si="154"/>
        <v>37.507999999999996</v>
      </c>
      <c r="T2475" s="6">
        <f t="shared" si="155"/>
        <v>0.57626597836774829</v>
      </c>
    </row>
    <row r="2476" spans="1:20" ht="15.6" x14ac:dyDescent="0.3">
      <c r="A2476" s="3" t="s">
        <v>2545</v>
      </c>
      <c r="B2476" s="4">
        <v>46343</v>
      </c>
      <c r="C2476" s="5">
        <f>YEAR(SalesData[[#This Row],[Order Date]])</f>
        <v>2026</v>
      </c>
      <c r="D2476" s="6" t="str">
        <f>"Q"&amp;ROUNDUP(MONTH(SalesData[[#This Row],[Order Date]])/3,0)</f>
        <v>Q4</v>
      </c>
      <c r="E2476" s="7">
        <f>MONTH(SalesData[[#This Row],[Order Date]])</f>
        <v>11</v>
      </c>
      <c r="F2476" s="6" t="str">
        <f>TEXT(SalesData[[#This Row],[Order Date]],"mmm")</f>
        <v>Nov</v>
      </c>
      <c r="G2476" s="8" t="s">
        <v>28</v>
      </c>
      <c r="H2476" s="8" t="s">
        <v>29</v>
      </c>
      <c r="I2476" s="8" t="s">
        <v>30</v>
      </c>
      <c r="J2476" s="8" t="s">
        <v>24</v>
      </c>
      <c r="K2476" s="8" t="s">
        <v>51</v>
      </c>
      <c r="L2476" s="8" t="s">
        <v>52</v>
      </c>
      <c r="M2476" s="7">
        <v>1</v>
      </c>
      <c r="N2476" s="2">
        <v>49.98</v>
      </c>
      <c r="O2476" s="9">
        <v>0.1</v>
      </c>
      <c r="P2476" s="2">
        <v>22.25</v>
      </c>
      <c r="Q2476" s="2">
        <f t="shared" si="152"/>
        <v>44.981999999999999</v>
      </c>
      <c r="R2476" s="2">
        <f t="shared" si="153"/>
        <v>22.25</v>
      </c>
      <c r="S2476" s="2">
        <f t="shared" si="154"/>
        <v>22.731999999999999</v>
      </c>
      <c r="T2476" s="6">
        <f t="shared" si="155"/>
        <v>0.50535769863500957</v>
      </c>
    </row>
    <row r="2477" spans="1:20" ht="15.6" x14ac:dyDescent="0.3">
      <c r="A2477" s="3" t="s">
        <v>2546</v>
      </c>
      <c r="B2477" s="4">
        <v>46071</v>
      </c>
      <c r="C2477" s="5">
        <f>YEAR(SalesData[[#This Row],[Order Date]])</f>
        <v>2026</v>
      </c>
      <c r="D2477" s="6" t="str">
        <f>"Q"&amp;ROUNDUP(MONTH(SalesData[[#This Row],[Order Date]])/3,0)</f>
        <v>Q1</v>
      </c>
      <c r="E2477" s="7">
        <f>MONTH(SalesData[[#This Row],[Order Date]])</f>
        <v>2</v>
      </c>
      <c r="F2477" s="6" t="str">
        <f>TEXT(SalesData[[#This Row],[Order Date]],"mmm")</f>
        <v>Feb</v>
      </c>
      <c r="G2477" s="8" t="s">
        <v>21</v>
      </c>
      <c r="H2477" s="8" t="s">
        <v>89</v>
      </c>
      <c r="I2477" s="8" t="s">
        <v>23</v>
      </c>
      <c r="J2477" s="8" t="s">
        <v>31</v>
      </c>
      <c r="K2477" s="8" t="s">
        <v>39</v>
      </c>
      <c r="L2477" s="8" t="s">
        <v>125</v>
      </c>
      <c r="M2477" s="7">
        <v>1</v>
      </c>
      <c r="N2477" s="2">
        <v>338.93</v>
      </c>
      <c r="O2477" s="9">
        <v>0</v>
      </c>
      <c r="P2477" s="2">
        <v>197.92</v>
      </c>
      <c r="Q2477" s="2">
        <f t="shared" si="152"/>
        <v>338.93</v>
      </c>
      <c r="R2477" s="2">
        <f t="shared" si="153"/>
        <v>197.92</v>
      </c>
      <c r="S2477" s="2">
        <f t="shared" si="154"/>
        <v>141.01000000000002</v>
      </c>
      <c r="T2477" s="6">
        <f t="shared" si="155"/>
        <v>0.41604461098161866</v>
      </c>
    </row>
    <row r="2478" spans="1:20" ht="15.6" x14ac:dyDescent="0.3">
      <c r="A2478" s="3" t="s">
        <v>2547</v>
      </c>
      <c r="B2478" s="4">
        <v>46289</v>
      </c>
      <c r="C2478" s="5">
        <f>YEAR(SalesData[[#This Row],[Order Date]])</f>
        <v>2026</v>
      </c>
      <c r="D2478" s="6" t="str">
        <f>"Q"&amp;ROUNDUP(MONTH(SalesData[[#This Row],[Order Date]])/3,0)</f>
        <v>Q3</v>
      </c>
      <c r="E2478" s="7">
        <f>MONTH(SalesData[[#This Row],[Order Date]])</f>
        <v>9</v>
      </c>
      <c r="F2478" s="6" t="str">
        <f>TEXT(SalesData[[#This Row],[Order Date]],"mmm")</f>
        <v>Sep</v>
      </c>
      <c r="G2478" s="8" t="s">
        <v>54</v>
      </c>
      <c r="H2478" s="8" t="s">
        <v>57</v>
      </c>
      <c r="I2478" s="8" t="s">
        <v>23</v>
      </c>
      <c r="J2478" s="8" t="s">
        <v>31</v>
      </c>
      <c r="K2478" s="8" t="s">
        <v>51</v>
      </c>
      <c r="L2478" s="8" t="s">
        <v>72</v>
      </c>
      <c r="M2478" s="7">
        <v>6</v>
      </c>
      <c r="N2478" s="2">
        <v>39.880000000000003</v>
      </c>
      <c r="O2478" s="9">
        <v>0.05</v>
      </c>
      <c r="P2478" s="2">
        <v>16.79</v>
      </c>
      <c r="Q2478" s="2">
        <f t="shared" si="152"/>
        <v>227.31600000000003</v>
      </c>
      <c r="R2478" s="2">
        <f t="shared" si="153"/>
        <v>100.74</v>
      </c>
      <c r="S2478" s="2">
        <f t="shared" si="154"/>
        <v>126.57600000000004</v>
      </c>
      <c r="T2478" s="6">
        <f t="shared" si="155"/>
        <v>0.5568283798764716</v>
      </c>
    </row>
    <row r="2479" spans="1:20" ht="15.6" x14ac:dyDescent="0.3">
      <c r="A2479" s="3" t="s">
        <v>2548</v>
      </c>
      <c r="B2479" s="4">
        <v>46272</v>
      </c>
      <c r="C2479" s="5">
        <f>YEAR(SalesData[[#This Row],[Order Date]])</f>
        <v>2026</v>
      </c>
      <c r="D2479" s="6" t="str">
        <f>"Q"&amp;ROUNDUP(MONTH(SalesData[[#This Row],[Order Date]])/3,0)</f>
        <v>Q3</v>
      </c>
      <c r="E2479" s="7">
        <f>MONTH(SalesData[[#This Row],[Order Date]])</f>
        <v>9</v>
      </c>
      <c r="F2479" s="6" t="str">
        <f>TEXT(SalesData[[#This Row],[Order Date]],"mmm")</f>
        <v>Sep</v>
      </c>
      <c r="G2479" s="8" t="s">
        <v>54</v>
      </c>
      <c r="H2479" s="8" t="s">
        <v>57</v>
      </c>
      <c r="I2479" s="8" t="s">
        <v>30</v>
      </c>
      <c r="J2479" s="8" t="s">
        <v>31</v>
      </c>
      <c r="K2479" s="8" t="s">
        <v>25</v>
      </c>
      <c r="L2479" s="8" t="s">
        <v>70</v>
      </c>
      <c r="M2479" s="7">
        <v>1</v>
      </c>
      <c r="N2479" s="2">
        <v>141.69</v>
      </c>
      <c r="O2479" s="9">
        <v>0</v>
      </c>
      <c r="P2479" s="2">
        <v>80.34</v>
      </c>
      <c r="Q2479" s="2">
        <f t="shared" si="152"/>
        <v>141.69</v>
      </c>
      <c r="R2479" s="2">
        <f t="shared" si="153"/>
        <v>80.34</v>
      </c>
      <c r="S2479" s="2">
        <f t="shared" si="154"/>
        <v>61.349999999999994</v>
      </c>
      <c r="T2479" s="6">
        <f t="shared" si="155"/>
        <v>0.43298750793986868</v>
      </c>
    </row>
    <row r="2480" spans="1:20" ht="15.6" x14ac:dyDescent="0.3">
      <c r="A2480" s="3" t="s">
        <v>2549</v>
      </c>
      <c r="B2480" s="4">
        <v>46129</v>
      </c>
      <c r="C2480" s="5">
        <f>YEAR(SalesData[[#This Row],[Order Date]])</f>
        <v>2026</v>
      </c>
      <c r="D2480" s="6" t="str">
        <f>"Q"&amp;ROUNDUP(MONTH(SalesData[[#This Row],[Order Date]])/3,0)</f>
        <v>Q2</v>
      </c>
      <c r="E2480" s="7">
        <f>MONTH(SalesData[[#This Row],[Order Date]])</f>
        <v>4</v>
      </c>
      <c r="F2480" s="6" t="str">
        <f>TEXT(SalesData[[#This Row],[Order Date]],"mmm")</f>
        <v>Apr</v>
      </c>
      <c r="G2480" s="8" t="s">
        <v>21</v>
      </c>
      <c r="H2480" s="8" t="s">
        <v>89</v>
      </c>
      <c r="I2480" s="8" t="s">
        <v>48</v>
      </c>
      <c r="J2480" s="8" t="s">
        <v>36</v>
      </c>
      <c r="K2480" s="8" t="s">
        <v>32</v>
      </c>
      <c r="L2480" s="8" t="s">
        <v>37</v>
      </c>
      <c r="M2480" s="7">
        <v>2</v>
      </c>
      <c r="N2480" s="2">
        <v>130.94</v>
      </c>
      <c r="O2480" s="9">
        <v>0</v>
      </c>
      <c r="P2480" s="2">
        <v>67.459999999999994</v>
      </c>
      <c r="Q2480" s="2">
        <f t="shared" si="152"/>
        <v>261.88</v>
      </c>
      <c r="R2480" s="2">
        <f t="shared" si="153"/>
        <v>134.91999999999999</v>
      </c>
      <c r="S2480" s="2">
        <f t="shared" si="154"/>
        <v>126.96000000000001</v>
      </c>
      <c r="T2480" s="6">
        <f t="shared" si="155"/>
        <v>0.48480219948067821</v>
      </c>
    </row>
    <row r="2481" spans="1:20" ht="15.6" x14ac:dyDescent="0.3">
      <c r="A2481" s="3" t="s">
        <v>2550</v>
      </c>
      <c r="B2481" s="4">
        <v>46383</v>
      </c>
      <c r="C2481" s="5">
        <f>YEAR(SalesData[[#This Row],[Order Date]])</f>
        <v>2026</v>
      </c>
      <c r="D2481" s="6" t="str">
        <f>"Q"&amp;ROUNDUP(MONTH(SalesData[[#This Row],[Order Date]])/3,0)</f>
        <v>Q4</v>
      </c>
      <c r="E2481" s="7">
        <f>MONTH(SalesData[[#This Row],[Order Date]])</f>
        <v>12</v>
      </c>
      <c r="F2481" s="6" t="str">
        <f>TEXT(SalesData[[#This Row],[Order Date]],"mmm")</f>
        <v>Dec</v>
      </c>
      <c r="G2481" s="8" t="s">
        <v>54</v>
      </c>
      <c r="H2481" s="8" t="s">
        <v>57</v>
      </c>
      <c r="I2481" s="8" t="s">
        <v>30</v>
      </c>
      <c r="J2481" s="8" t="s">
        <v>24</v>
      </c>
      <c r="K2481" s="8" t="s">
        <v>39</v>
      </c>
      <c r="L2481" s="8" t="s">
        <v>125</v>
      </c>
      <c r="M2481" s="7">
        <v>3</v>
      </c>
      <c r="N2481" s="2">
        <v>333.84</v>
      </c>
      <c r="O2481" s="9">
        <v>0</v>
      </c>
      <c r="P2481" s="2">
        <v>193.05</v>
      </c>
      <c r="Q2481" s="2">
        <f t="shared" si="152"/>
        <v>1001.52</v>
      </c>
      <c r="R2481" s="2">
        <f t="shared" si="153"/>
        <v>579.15000000000009</v>
      </c>
      <c r="S2481" s="2">
        <f t="shared" si="154"/>
        <v>422.36999999999989</v>
      </c>
      <c r="T2481" s="6">
        <f t="shared" si="155"/>
        <v>0.42172897196261672</v>
      </c>
    </row>
    <row r="2482" spans="1:20" ht="15.6" x14ac:dyDescent="0.3">
      <c r="A2482" s="3" t="s">
        <v>2551</v>
      </c>
      <c r="B2482" s="4">
        <v>46218</v>
      </c>
      <c r="C2482" s="5">
        <f>YEAR(SalesData[[#This Row],[Order Date]])</f>
        <v>2026</v>
      </c>
      <c r="D2482" s="6" t="str">
        <f>"Q"&amp;ROUNDUP(MONTH(SalesData[[#This Row],[Order Date]])/3,0)</f>
        <v>Q3</v>
      </c>
      <c r="E2482" s="7">
        <f>MONTH(SalesData[[#This Row],[Order Date]])</f>
        <v>7</v>
      </c>
      <c r="F2482" s="6" t="str">
        <f>TEXT(SalesData[[#This Row],[Order Date]],"mmm")</f>
        <v>Jul</v>
      </c>
      <c r="G2482" s="8" t="s">
        <v>21</v>
      </c>
      <c r="H2482" s="8" t="s">
        <v>89</v>
      </c>
      <c r="I2482" s="8" t="s">
        <v>30</v>
      </c>
      <c r="J2482" s="8" t="s">
        <v>31</v>
      </c>
      <c r="K2482" s="8" t="s">
        <v>98</v>
      </c>
      <c r="L2482" s="8" t="s">
        <v>99</v>
      </c>
      <c r="M2482" s="7">
        <v>2</v>
      </c>
      <c r="N2482" s="2">
        <v>125.89</v>
      </c>
      <c r="O2482" s="9">
        <v>0</v>
      </c>
      <c r="P2482" s="2">
        <v>70.8</v>
      </c>
      <c r="Q2482" s="2">
        <f t="shared" si="152"/>
        <v>251.78</v>
      </c>
      <c r="R2482" s="2">
        <f t="shared" si="153"/>
        <v>141.6</v>
      </c>
      <c r="S2482" s="2">
        <f t="shared" si="154"/>
        <v>110.18</v>
      </c>
      <c r="T2482" s="6">
        <f t="shared" si="155"/>
        <v>0.43760425768528083</v>
      </c>
    </row>
    <row r="2483" spans="1:20" ht="15.6" x14ac:dyDescent="0.3">
      <c r="A2483" s="3" t="s">
        <v>2552</v>
      </c>
      <c r="B2483" s="4">
        <v>46226</v>
      </c>
      <c r="C2483" s="5">
        <f>YEAR(SalesData[[#This Row],[Order Date]])</f>
        <v>2026</v>
      </c>
      <c r="D2483" s="6" t="str">
        <f>"Q"&amp;ROUNDUP(MONTH(SalesData[[#This Row],[Order Date]])/3,0)</f>
        <v>Q3</v>
      </c>
      <c r="E2483" s="7">
        <f>MONTH(SalesData[[#This Row],[Order Date]])</f>
        <v>7</v>
      </c>
      <c r="F2483" s="6" t="str">
        <f>TEXT(SalesData[[#This Row],[Order Date]],"mmm")</f>
        <v>Jul</v>
      </c>
      <c r="G2483" s="8" t="s">
        <v>28</v>
      </c>
      <c r="H2483" s="8" t="s">
        <v>29</v>
      </c>
      <c r="I2483" s="8" t="s">
        <v>30</v>
      </c>
      <c r="J2483" s="8" t="s">
        <v>24</v>
      </c>
      <c r="K2483" s="8" t="s">
        <v>51</v>
      </c>
      <c r="L2483" s="8" t="s">
        <v>72</v>
      </c>
      <c r="M2483" s="7">
        <v>1</v>
      </c>
      <c r="N2483" s="2">
        <v>39.86</v>
      </c>
      <c r="O2483" s="9">
        <v>0.05</v>
      </c>
      <c r="P2483" s="2">
        <v>16.989999999999998</v>
      </c>
      <c r="Q2483" s="2">
        <f t="shared" si="152"/>
        <v>37.866999999999997</v>
      </c>
      <c r="R2483" s="2">
        <f t="shared" si="153"/>
        <v>16.989999999999998</v>
      </c>
      <c r="S2483" s="2">
        <f t="shared" si="154"/>
        <v>20.876999999999999</v>
      </c>
      <c r="T2483" s="6">
        <f t="shared" si="155"/>
        <v>0.55132437214461139</v>
      </c>
    </row>
    <row r="2484" spans="1:20" ht="15.6" x14ac:dyDescent="0.3">
      <c r="A2484" s="3" t="s">
        <v>2553</v>
      </c>
      <c r="B2484" s="4">
        <v>46360</v>
      </c>
      <c r="C2484" s="5">
        <f>YEAR(SalesData[[#This Row],[Order Date]])</f>
        <v>2026</v>
      </c>
      <c r="D2484" s="6" t="str">
        <f>"Q"&amp;ROUNDUP(MONTH(SalesData[[#This Row],[Order Date]])/3,0)</f>
        <v>Q4</v>
      </c>
      <c r="E2484" s="7">
        <f>MONTH(SalesData[[#This Row],[Order Date]])</f>
        <v>12</v>
      </c>
      <c r="F2484" s="6" t="str">
        <f>TEXT(SalesData[[#This Row],[Order Date]],"mmm")</f>
        <v>Dec</v>
      </c>
      <c r="G2484" s="8" t="s">
        <v>21</v>
      </c>
      <c r="H2484" s="8" t="s">
        <v>22</v>
      </c>
      <c r="I2484" s="8" t="s">
        <v>30</v>
      </c>
      <c r="J2484" s="8" t="s">
        <v>31</v>
      </c>
      <c r="K2484" s="8" t="s">
        <v>25</v>
      </c>
      <c r="L2484" s="8" t="s">
        <v>26</v>
      </c>
      <c r="M2484" s="7">
        <v>2</v>
      </c>
      <c r="N2484" s="2">
        <v>151.05000000000001</v>
      </c>
      <c r="O2484" s="9">
        <v>0.15</v>
      </c>
      <c r="P2484" s="2">
        <v>80.36</v>
      </c>
      <c r="Q2484" s="2">
        <f t="shared" si="152"/>
        <v>256.78500000000003</v>
      </c>
      <c r="R2484" s="2">
        <f t="shared" si="153"/>
        <v>160.72</v>
      </c>
      <c r="S2484" s="2">
        <f t="shared" si="154"/>
        <v>96.065000000000026</v>
      </c>
      <c r="T2484" s="6">
        <f t="shared" si="155"/>
        <v>0.37410674299511271</v>
      </c>
    </row>
    <row r="2485" spans="1:20" ht="15.6" x14ac:dyDescent="0.3">
      <c r="A2485" s="3" t="s">
        <v>2554</v>
      </c>
      <c r="B2485" s="4">
        <v>46145</v>
      </c>
      <c r="C2485" s="5">
        <f>YEAR(SalesData[[#This Row],[Order Date]])</f>
        <v>2026</v>
      </c>
      <c r="D2485" s="6" t="str">
        <f>"Q"&amp;ROUNDUP(MONTH(SalesData[[#This Row],[Order Date]])/3,0)</f>
        <v>Q2</v>
      </c>
      <c r="E2485" s="7">
        <f>MONTH(SalesData[[#This Row],[Order Date]])</f>
        <v>5</v>
      </c>
      <c r="F2485" s="6" t="str">
        <f>TEXT(SalesData[[#This Row],[Order Date]],"mmm")</f>
        <v>May</v>
      </c>
      <c r="G2485" s="8" t="s">
        <v>54</v>
      </c>
      <c r="H2485" s="8" t="s">
        <v>112</v>
      </c>
      <c r="I2485" s="8" t="s">
        <v>48</v>
      </c>
      <c r="J2485" s="8" t="s">
        <v>31</v>
      </c>
      <c r="K2485" s="8" t="s">
        <v>98</v>
      </c>
      <c r="L2485" s="8" t="s">
        <v>122</v>
      </c>
      <c r="M2485" s="7">
        <v>4</v>
      </c>
      <c r="N2485" s="2">
        <v>36.909999999999997</v>
      </c>
      <c r="O2485" s="9">
        <v>0.1</v>
      </c>
      <c r="P2485" s="2">
        <v>13.85</v>
      </c>
      <c r="Q2485" s="2">
        <f t="shared" si="152"/>
        <v>132.876</v>
      </c>
      <c r="R2485" s="2">
        <f t="shared" si="153"/>
        <v>55.4</v>
      </c>
      <c r="S2485" s="2">
        <f t="shared" si="154"/>
        <v>77.475999999999999</v>
      </c>
      <c r="T2485" s="6">
        <f t="shared" si="155"/>
        <v>0.58306992985941775</v>
      </c>
    </row>
    <row r="2486" spans="1:20" ht="15.6" x14ac:dyDescent="0.3">
      <c r="A2486" s="3" t="s">
        <v>2555</v>
      </c>
      <c r="B2486" s="4">
        <v>46264</v>
      </c>
      <c r="C2486" s="5">
        <f>YEAR(SalesData[[#This Row],[Order Date]])</f>
        <v>2026</v>
      </c>
      <c r="D2486" s="6" t="str">
        <f>"Q"&amp;ROUNDUP(MONTH(SalesData[[#This Row],[Order Date]])/3,0)</f>
        <v>Q3</v>
      </c>
      <c r="E2486" s="7">
        <f>MONTH(SalesData[[#This Row],[Order Date]])</f>
        <v>8</v>
      </c>
      <c r="F2486" s="6" t="str">
        <f>TEXT(SalesData[[#This Row],[Order Date]],"mmm")</f>
        <v>Aug</v>
      </c>
      <c r="G2486" s="8" t="s">
        <v>54</v>
      </c>
      <c r="H2486" s="8" t="s">
        <v>57</v>
      </c>
      <c r="I2486" s="8" t="s">
        <v>30</v>
      </c>
      <c r="J2486" s="8" t="s">
        <v>36</v>
      </c>
      <c r="K2486" s="8" t="s">
        <v>51</v>
      </c>
      <c r="L2486" s="8" t="s">
        <v>72</v>
      </c>
      <c r="M2486" s="7">
        <v>2</v>
      </c>
      <c r="N2486" s="2">
        <v>41.06</v>
      </c>
      <c r="O2486" s="9">
        <v>0.05</v>
      </c>
      <c r="P2486" s="2">
        <v>16.559999999999999</v>
      </c>
      <c r="Q2486" s="2">
        <f t="shared" si="152"/>
        <v>78.013999999999996</v>
      </c>
      <c r="R2486" s="2">
        <f t="shared" si="153"/>
        <v>33.119999999999997</v>
      </c>
      <c r="S2486" s="2">
        <f t="shared" si="154"/>
        <v>44.893999999999998</v>
      </c>
      <c r="T2486" s="6">
        <f t="shared" si="155"/>
        <v>0.5754608147255621</v>
      </c>
    </row>
    <row r="2487" spans="1:20" ht="15.6" x14ac:dyDescent="0.3">
      <c r="A2487" s="3" t="s">
        <v>2556</v>
      </c>
      <c r="B2487" s="4">
        <v>46030</v>
      </c>
      <c r="C2487" s="5">
        <f>YEAR(SalesData[[#This Row],[Order Date]])</f>
        <v>2026</v>
      </c>
      <c r="D2487" s="6" t="str">
        <f>"Q"&amp;ROUNDUP(MONTH(SalesData[[#This Row],[Order Date]])/3,0)</f>
        <v>Q1</v>
      </c>
      <c r="E2487" s="7">
        <f>MONTH(SalesData[[#This Row],[Order Date]])</f>
        <v>1</v>
      </c>
      <c r="F2487" s="6" t="str">
        <f>TEXT(SalesData[[#This Row],[Order Date]],"mmm")</f>
        <v>Jan</v>
      </c>
      <c r="G2487" s="8" t="s">
        <v>54</v>
      </c>
      <c r="H2487" s="8" t="s">
        <v>57</v>
      </c>
      <c r="I2487" s="8" t="s">
        <v>30</v>
      </c>
      <c r="J2487" s="8" t="s">
        <v>24</v>
      </c>
      <c r="K2487" s="8" t="s">
        <v>51</v>
      </c>
      <c r="L2487" s="8" t="s">
        <v>52</v>
      </c>
      <c r="M2487" s="7">
        <v>2</v>
      </c>
      <c r="N2487" s="2">
        <v>51.63</v>
      </c>
      <c r="O2487" s="9">
        <v>0</v>
      </c>
      <c r="P2487" s="2">
        <v>22.54</v>
      </c>
      <c r="Q2487" s="2">
        <f t="shared" si="152"/>
        <v>103.26</v>
      </c>
      <c r="R2487" s="2">
        <f t="shared" si="153"/>
        <v>45.08</v>
      </c>
      <c r="S2487" s="2">
        <f t="shared" si="154"/>
        <v>58.180000000000007</v>
      </c>
      <c r="T2487" s="6">
        <f t="shared" si="155"/>
        <v>0.5634321131125315</v>
      </c>
    </row>
    <row r="2488" spans="1:20" ht="15.6" x14ac:dyDescent="0.3">
      <c r="A2488" s="3" t="s">
        <v>2557</v>
      </c>
      <c r="B2488" s="4">
        <v>46340</v>
      </c>
      <c r="C2488" s="5">
        <f>YEAR(SalesData[[#This Row],[Order Date]])</f>
        <v>2026</v>
      </c>
      <c r="D2488" s="6" t="str">
        <f>"Q"&amp;ROUNDUP(MONTH(SalesData[[#This Row],[Order Date]])/3,0)</f>
        <v>Q4</v>
      </c>
      <c r="E2488" s="7">
        <f>MONTH(SalesData[[#This Row],[Order Date]])</f>
        <v>11</v>
      </c>
      <c r="F2488" s="6" t="str">
        <f>TEXT(SalesData[[#This Row],[Order Date]],"mmm")</f>
        <v>Nov</v>
      </c>
      <c r="G2488" s="8" t="s">
        <v>21</v>
      </c>
      <c r="H2488" s="8" t="s">
        <v>42</v>
      </c>
      <c r="I2488" s="8" t="s">
        <v>45</v>
      </c>
      <c r="J2488" s="8" t="s">
        <v>36</v>
      </c>
      <c r="K2488" s="8" t="s">
        <v>32</v>
      </c>
      <c r="L2488" s="8" t="s">
        <v>33</v>
      </c>
      <c r="M2488" s="7">
        <v>5</v>
      </c>
      <c r="N2488" s="2">
        <v>35.68</v>
      </c>
      <c r="O2488" s="9">
        <v>0.15</v>
      </c>
      <c r="P2488" s="2">
        <v>13.48</v>
      </c>
      <c r="Q2488" s="2">
        <f t="shared" si="152"/>
        <v>151.64000000000001</v>
      </c>
      <c r="R2488" s="2">
        <f t="shared" si="153"/>
        <v>67.400000000000006</v>
      </c>
      <c r="S2488" s="2">
        <f t="shared" si="154"/>
        <v>84.240000000000009</v>
      </c>
      <c r="T2488" s="6">
        <f t="shared" si="155"/>
        <v>0.55552624637298864</v>
      </c>
    </row>
    <row r="2489" spans="1:20" ht="15.6" x14ac:dyDescent="0.3">
      <c r="A2489" s="3" t="s">
        <v>2558</v>
      </c>
      <c r="B2489" s="4">
        <v>46340</v>
      </c>
      <c r="C2489" s="5">
        <f>YEAR(SalesData[[#This Row],[Order Date]])</f>
        <v>2026</v>
      </c>
      <c r="D2489" s="6" t="str">
        <f>"Q"&amp;ROUNDUP(MONTH(SalesData[[#This Row],[Order Date]])/3,0)</f>
        <v>Q4</v>
      </c>
      <c r="E2489" s="7">
        <f>MONTH(SalesData[[#This Row],[Order Date]])</f>
        <v>11</v>
      </c>
      <c r="F2489" s="6" t="str">
        <f>TEXT(SalesData[[#This Row],[Order Date]],"mmm")</f>
        <v>Nov</v>
      </c>
      <c r="G2489" s="8" t="s">
        <v>61</v>
      </c>
      <c r="H2489" s="8" t="s">
        <v>105</v>
      </c>
      <c r="I2489" s="8" t="s">
        <v>30</v>
      </c>
      <c r="J2489" s="8" t="s">
        <v>31</v>
      </c>
      <c r="K2489" s="8" t="s">
        <v>39</v>
      </c>
      <c r="L2489" s="8" t="s">
        <v>125</v>
      </c>
      <c r="M2489" s="7">
        <v>3</v>
      </c>
      <c r="N2489" s="2">
        <v>336.58</v>
      </c>
      <c r="O2489" s="9">
        <v>0.15</v>
      </c>
      <c r="P2489" s="2">
        <v>198.99</v>
      </c>
      <c r="Q2489" s="2">
        <f t="shared" si="152"/>
        <v>858.279</v>
      </c>
      <c r="R2489" s="2">
        <f t="shared" si="153"/>
        <v>596.97</v>
      </c>
      <c r="S2489" s="2">
        <f t="shared" si="154"/>
        <v>261.30899999999997</v>
      </c>
      <c r="T2489" s="6">
        <f t="shared" si="155"/>
        <v>0.3044569423229509</v>
      </c>
    </row>
    <row r="2490" spans="1:20" ht="15.6" x14ac:dyDescent="0.3">
      <c r="A2490" s="3" t="s">
        <v>2559</v>
      </c>
      <c r="B2490" s="4">
        <v>46070</v>
      </c>
      <c r="C2490" s="5">
        <f>YEAR(SalesData[[#This Row],[Order Date]])</f>
        <v>2026</v>
      </c>
      <c r="D2490" s="6" t="str">
        <f>"Q"&amp;ROUNDUP(MONTH(SalesData[[#This Row],[Order Date]])/3,0)</f>
        <v>Q1</v>
      </c>
      <c r="E2490" s="7">
        <f>MONTH(SalesData[[#This Row],[Order Date]])</f>
        <v>2</v>
      </c>
      <c r="F2490" s="6" t="str">
        <f>TEXT(SalesData[[#This Row],[Order Date]],"mmm")</f>
        <v>Feb</v>
      </c>
      <c r="G2490" s="8" t="s">
        <v>61</v>
      </c>
      <c r="H2490" s="8" t="s">
        <v>76</v>
      </c>
      <c r="I2490" s="8" t="s">
        <v>30</v>
      </c>
      <c r="J2490" s="8" t="s">
        <v>36</v>
      </c>
      <c r="K2490" s="8" t="s">
        <v>25</v>
      </c>
      <c r="L2490" s="8" t="s">
        <v>49</v>
      </c>
      <c r="M2490" s="7">
        <v>1</v>
      </c>
      <c r="N2490" s="2">
        <v>70.86</v>
      </c>
      <c r="O2490" s="9">
        <v>0.1</v>
      </c>
      <c r="P2490" s="2">
        <v>33.299999999999997</v>
      </c>
      <c r="Q2490" s="2">
        <f t="shared" si="152"/>
        <v>63.774000000000001</v>
      </c>
      <c r="R2490" s="2">
        <f t="shared" si="153"/>
        <v>33.299999999999997</v>
      </c>
      <c r="S2490" s="2">
        <f t="shared" si="154"/>
        <v>30.474000000000004</v>
      </c>
      <c r="T2490" s="6">
        <f t="shared" si="155"/>
        <v>0.47784363533728486</v>
      </c>
    </row>
    <row r="2491" spans="1:20" ht="15.6" x14ac:dyDescent="0.3">
      <c r="A2491" s="3" t="s">
        <v>2560</v>
      </c>
      <c r="B2491" s="4">
        <v>46222</v>
      </c>
      <c r="C2491" s="5">
        <f>YEAR(SalesData[[#This Row],[Order Date]])</f>
        <v>2026</v>
      </c>
      <c r="D2491" s="6" t="str">
        <f>"Q"&amp;ROUNDUP(MONTH(SalesData[[#This Row],[Order Date]])/3,0)</f>
        <v>Q3</v>
      </c>
      <c r="E2491" s="7">
        <f>MONTH(SalesData[[#This Row],[Order Date]])</f>
        <v>7</v>
      </c>
      <c r="F2491" s="6" t="str">
        <f>TEXT(SalesData[[#This Row],[Order Date]],"mmm")</f>
        <v>Jul</v>
      </c>
      <c r="G2491" s="8" t="s">
        <v>54</v>
      </c>
      <c r="H2491" s="8" t="s">
        <v>112</v>
      </c>
      <c r="I2491" s="8" t="s">
        <v>23</v>
      </c>
      <c r="J2491" s="8" t="s">
        <v>31</v>
      </c>
      <c r="K2491" s="8" t="s">
        <v>32</v>
      </c>
      <c r="L2491" s="8" t="s">
        <v>33</v>
      </c>
      <c r="M2491" s="7">
        <v>1</v>
      </c>
      <c r="N2491" s="2">
        <v>36.549999999999997</v>
      </c>
      <c r="O2491" s="9">
        <v>0.1</v>
      </c>
      <c r="P2491" s="2">
        <v>13.2</v>
      </c>
      <c r="Q2491" s="2">
        <f t="shared" si="152"/>
        <v>32.894999999999996</v>
      </c>
      <c r="R2491" s="2">
        <f t="shared" si="153"/>
        <v>13.2</v>
      </c>
      <c r="S2491" s="2">
        <f t="shared" si="154"/>
        <v>19.694999999999997</v>
      </c>
      <c r="T2491" s="6">
        <f t="shared" si="155"/>
        <v>0.59872321021431829</v>
      </c>
    </row>
    <row r="2492" spans="1:20" ht="15.6" x14ac:dyDescent="0.3">
      <c r="A2492" s="3" t="s">
        <v>2561</v>
      </c>
      <c r="B2492" s="4">
        <v>46250</v>
      </c>
      <c r="C2492" s="5">
        <f>YEAR(SalesData[[#This Row],[Order Date]])</f>
        <v>2026</v>
      </c>
      <c r="D2492" s="6" t="str">
        <f>"Q"&amp;ROUNDUP(MONTH(SalesData[[#This Row],[Order Date]])/3,0)</f>
        <v>Q3</v>
      </c>
      <c r="E2492" s="7">
        <f>MONTH(SalesData[[#This Row],[Order Date]])</f>
        <v>8</v>
      </c>
      <c r="F2492" s="6" t="str">
        <f>TEXT(SalesData[[#This Row],[Order Date]],"mmm")</f>
        <v>Aug</v>
      </c>
      <c r="G2492" s="8" t="s">
        <v>21</v>
      </c>
      <c r="H2492" s="8" t="s">
        <v>22</v>
      </c>
      <c r="I2492" s="8" t="s">
        <v>48</v>
      </c>
      <c r="J2492" s="8" t="s">
        <v>24</v>
      </c>
      <c r="K2492" s="8" t="s">
        <v>51</v>
      </c>
      <c r="L2492" s="8" t="s">
        <v>95</v>
      </c>
      <c r="M2492" s="7">
        <v>6</v>
      </c>
      <c r="N2492" s="2">
        <v>83.26</v>
      </c>
      <c r="O2492" s="9">
        <v>0</v>
      </c>
      <c r="P2492" s="2">
        <v>43.8</v>
      </c>
      <c r="Q2492" s="2">
        <f t="shared" si="152"/>
        <v>499.56000000000006</v>
      </c>
      <c r="R2492" s="2">
        <f t="shared" si="153"/>
        <v>262.79999999999995</v>
      </c>
      <c r="S2492" s="2">
        <f t="shared" si="154"/>
        <v>236.7600000000001</v>
      </c>
      <c r="T2492" s="6">
        <f t="shared" si="155"/>
        <v>0.47393706461686297</v>
      </c>
    </row>
    <row r="2493" spans="1:20" ht="15.6" x14ac:dyDescent="0.3">
      <c r="A2493" s="3" t="s">
        <v>2562</v>
      </c>
      <c r="B2493" s="4">
        <v>46377</v>
      </c>
      <c r="C2493" s="5">
        <f>YEAR(SalesData[[#This Row],[Order Date]])</f>
        <v>2026</v>
      </c>
      <c r="D2493" s="6" t="str">
        <f>"Q"&amp;ROUNDUP(MONTH(SalesData[[#This Row],[Order Date]])/3,0)</f>
        <v>Q4</v>
      </c>
      <c r="E2493" s="7">
        <f>MONTH(SalesData[[#This Row],[Order Date]])</f>
        <v>12</v>
      </c>
      <c r="F2493" s="6" t="str">
        <f>TEXT(SalesData[[#This Row],[Order Date]],"mmm")</f>
        <v>Dec</v>
      </c>
      <c r="G2493" s="8" t="s">
        <v>21</v>
      </c>
      <c r="H2493" s="8" t="s">
        <v>42</v>
      </c>
      <c r="I2493" s="8" t="s">
        <v>30</v>
      </c>
      <c r="J2493" s="8" t="s">
        <v>36</v>
      </c>
      <c r="K2493" s="8" t="s">
        <v>98</v>
      </c>
      <c r="L2493" s="8" t="s">
        <v>103</v>
      </c>
      <c r="M2493" s="7">
        <v>2</v>
      </c>
      <c r="N2493" s="2">
        <v>50.04</v>
      </c>
      <c r="O2493" s="9">
        <v>0.05</v>
      </c>
      <c r="P2493" s="2">
        <v>22.43</v>
      </c>
      <c r="Q2493" s="2">
        <f t="shared" si="152"/>
        <v>95.075999999999993</v>
      </c>
      <c r="R2493" s="2">
        <f t="shared" si="153"/>
        <v>44.86</v>
      </c>
      <c r="S2493" s="2">
        <f t="shared" si="154"/>
        <v>50.215999999999994</v>
      </c>
      <c r="T2493" s="6">
        <f t="shared" si="155"/>
        <v>0.52816694013210486</v>
      </c>
    </row>
    <row r="2494" spans="1:20" ht="15.6" x14ac:dyDescent="0.3">
      <c r="A2494" s="3" t="s">
        <v>2563</v>
      </c>
      <c r="B2494" s="4">
        <v>46185</v>
      </c>
      <c r="C2494" s="5">
        <f>YEAR(SalesData[[#This Row],[Order Date]])</f>
        <v>2026</v>
      </c>
      <c r="D2494" s="6" t="str">
        <f>"Q"&amp;ROUNDUP(MONTH(SalesData[[#This Row],[Order Date]])/3,0)</f>
        <v>Q2</v>
      </c>
      <c r="E2494" s="7">
        <f>MONTH(SalesData[[#This Row],[Order Date]])</f>
        <v>6</v>
      </c>
      <c r="F2494" s="6" t="str">
        <f>TEXT(SalesData[[#This Row],[Order Date]],"mmm")</f>
        <v>Jun</v>
      </c>
      <c r="G2494" s="8" t="s">
        <v>54</v>
      </c>
      <c r="H2494" s="8" t="s">
        <v>92</v>
      </c>
      <c r="I2494" s="8" t="s">
        <v>48</v>
      </c>
      <c r="J2494" s="8" t="s">
        <v>31</v>
      </c>
      <c r="K2494" s="8" t="s">
        <v>32</v>
      </c>
      <c r="L2494" s="8" t="s">
        <v>46</v>
      </c>
      <c r="M2494" s="7">
        <v>1</v>
      </c>
      <c r="N2494" s="2">
        <v>166.91</v>
      </c>
      <c r="O2494" s="9">
        <v>0</v>
      </c>
      <c r="P2494" s="2">
        <v>85.58</v>
      </c>
      <c r="Q2494" s="2">
        <f t="shared" si="152"/>
        <v>166.91</v>
      </c>
      <c r="R2494" s="2">
        <f t="shared" si="153"/>
        <v>85.58</v>
      </c>
      <c r="S2494" s="2">
        <f t="shared" si="154"/>
        <v>81.33</v>
      </c>
      <c r="T2494" s="6">
        <f t="shared" si="155"/>
        <v>0.48726858786172189</v>
      </c>
    </row>
    <row r="2495" spans="1:20" ht="15.6" x14ac:dyDescent="0.3">
      <c r="A2495" s="3" t="s">
        <v>2564</v>
      </c>
      <c r="B2495" s="4">
        <v>46356</v>
      </c>
      <c r="C2495" s="5">
        <f>YEAR(SalesData[[#This Row],[Order Date]])</f>
        <v>2026</v>
      </c>
      <c r="D2495" s="6" t="str">
        <f>"Q"&amp;ROUNDUP(MONTH(SalesData[[#This Row],[Order Date]])/3,0)</f>
        <v>Q4</v>
      </c>
      <c r="E2495" s="7">
        <f>MONTH(SalesData[[#This Row],[Order Date]])</f>
        <v>11</v>
      </c>
      <c r="F2495" s="6" t="str">
        <f>TEXT(SalesData[[#This Row],[Order Date]],"mmm")</f>
        <v>Nov</v>
      </c>
      <c r="G2495" s="8" t="s">
        <v>21</v>
      </c>
      <c r="H2495" s="8" t="s">
        <v>89</v>
      </c>
      <c r="I2495" s="8" t="s">
        <v>30</v>
      </c>
      <c r="J2495" s="8" t="s">
        <v>36</v>
      </c>
      <c r="K2495" s="8" t="s">
        <v>51</v>
      </c>
      <c r="L2495" s="8" t="s">
        <v>72</v>
      </c>
      <c r="M2495" s="7">
        <v>3</v>
      </c>
      <c r="N2495" s="2">
        <v>41.07</v>
      </c>
      <c r="O2495" s="9">
        <v>0.1</v>
      </c>
      <c r="P2495" s="2">
        <v>16.86</v>
      </c>
      <c r="Q2495" s="2">
        <f t="shared" si="152"/>
        <v>110.88900000000001</v>
      </c>
      <c r="R2495" s="2">
        <f t="shared" si="153"/>
        <v>50.58</v>
      </c>
      <c r="S2495" s="2">
        <f t="shared" si="154"/>
        <v>60.309000000000012</v>
      </c>
      <c r="T2495" s="6">
        <f t="shared" si="155"/>
        <v>0.54386819251684126</v>
      </c>
    </row>
    <row r="2496" spans="1:20" ht="15.6" x14ac:dyDescent="0.3">
      <c r="A2496" s="3" t="s">
        <v>2565</v>
      </c>
      <c r="B2496" s="4">
        <v>46042</v>
      </c>
      <c r="C2496" s="5">
        <f>YEAR(SalesData[[#This Row],[Order Date]])</f>
        <v>2026</v>
      </c>
      <c r="D2496" s="6" t="str">
        <f>"Q"&amp;ROUNDUP(MONTH(SalesData[[#This Row],[Order Date]])/3,0)</f>
        <v>Q1</v>
      </c>
      <c r="E2496" s="7">
        <f>MONTH(SalesData[[#This Row],[Order Date]])</f>
        <v>1</v>
      </c>
      <c r="F2496" s="6" t="str">
        <f>TEXT(SalesData[[#This Row],[Order Date]],"mmm")</f>
        <v>Jan</v>
      </c>
      <c r="G2496" s="8" t="s">
        <v>21</v>
      </c>
      <c r="H2496" s="8" t="s">
        <v>89</v>
      </c>
      <c r="I2496" s="8" t="s">
        <v>48</v>
      </c>
      <c r="J2496" s="8" t="s">
        <v>31</v>
      </c>
      <c r="K2496" s="8" t="s">
        <v>32</v>
      </c>
      <c r="L2496" s="8" t="s">
        <v>46</v>
      </c>
      <c r="M2496" s="7">
        <v>1</v>
      </c>
      <c r="N2496" s="2">
        <v>165.42</v>
      </c>
      <c r="O2496" s="9">
        <v>0</v>
      </c>
      <c r="P2496" s="2">
        <v>85.69</v>
      </c>
      <c r="Q2496" s="2">
        <f t="shared" si="152"/>
        <v>165.42</v>
      </c>
      <c r="R2496" s="2">
        <f t="shared" si="153"/>
        <v>85.69</v>
      </c>
      <c r="S2496" s="2">
        <f t="shared" si="154"/>
        <v>79.72999999999999</v>
      </c>
      <c r="T2496" s="6">
        <f t="shared" si="155"/>
        <v>0.48198524966751299</v>
      </c>
    </row>
    <row r="2497" spans="1:20" ht="15.6" x14ac:dyDescent="0.3">
      <c r="A2497" s="3" t="s">
        <v>2566</v>
      </c>
      <c r="B2497" s="4">
        <v>46311</v>
      </c>
      <c r="C2497" s="5">
        <f>YEAR(SalesData[[#This Row],[Order Date]])</f>
        <v>2026</v>
      </c>
      <c r="D2497" s="6" t="str">
        <f>"Q"&amp;ROUNDUP(MONTH(SalesData[[#This Row],[Order Date]])/3,0)</f>
        <v>Q4</v>
      </c>
      <c r="E2497" s="7">
        <f>MONTH(SalesData[[#This Row],[Order Date]])</f>
        <v>10</v>
      </c>
      <c r="F2497" s="6" t="str">
        <f>TEXT(SalesData[[#This Row],[Order Date]],"mmm")</f>
        <v>Oct</v>
      </c>
      <c r="G2497" s="8" t="s">
        <v>61</v>
      </c>
      <c r="H2497" s="8" t="s">
        <v>105</v>
      </c>
      <c r="I2497" s="8" t="s">
        <v>30</v>
      </c>
      <c r="J2497" s="8" t="s">
        <v>24</v>
      </c>
      <c r="K2497" s="8" t="s">
        <v>25</v>
      </c>
      <c r="L2497" s="8" t="s">
        <v>74</v>
      </c>
      <c r="M2497" s="7">
        <v>3</v>
      </c>
      <c r="N2497" s="2">
        <v>92.14</v>
      </c>
      <c r="O2497" s="9">
        <v>0.1</v>
      </c>
      <c r="P2497" s="2">
        <v>46.43</v>
      </c>
      <c r="Q2497" s="2">
        <f t="shared" si="152"/>
        <v>248.77800000000002</v>
      </c>
      <c r="R2497" s="2">
        <f t="shared" si="153"/>
        <v>139.29</v>
      </c>
      <c r="S2497" s="2">
        <f t="shared" si="154"/>
        <v>109.48800000000003</v>
      </c>
      <c r="T2497" s="6">
        <f t="shared" si="155"/>
        <v>0.44010322456165746</v>
      </c>
    </row>
    <row r="2498" spans="1:20" ht="15.6" x14ac:dyDescent="0.3">
      <c r="A2498" s="3" t="s">
        <v>2567</v>
      </c>
      <c r="B2498" s="4">
        <v>46370</v>
      </c>
      <c r="C2498" s="5">
        <f>YEAR(SalesData[[#This Row],[Order Date]])</f>
        <v>2026</v>
      </c>
      <c r="D2498" s="6" t="str">
        <f>"Q"&amp;ROUNDUP(MONTH(SalesData[[#This Row],[Order Date]])/3,0)</f>
        <v>Q4</v>
      </c>
      <c r="E2498" s="7">
        <f>MONTH(SalesData[[#This Row],[Order Date]])</f>
        <v>12</v>
      </c>
      <c r="F2498" s="6" t="str">
        <f>TEXT(SalesData[[#This Row],[Order Date]],"mmm")</f>
        <v>Dec</v>
      </c>
      <c r="G2498" s="8" t="s">
        <v>28</v>
      </c>
      <c r="H2498" s="8" t="s">
        <v>86</v>
      </c>
      <c r="I2498" s="8" t="s">
        <v>30</v>
      </c>
      <c r="J2498" s="8" t="s">
        <v>31</v>
      </c>
      <c r="K2498" s="8" t="s">
        <v>98</v>
      </c>
      <c r="L2498" s="8" t="s">
        <v>103</v>
      </c>
      <c r="M2498" s="7">
        <v>2</v>
      </c>
      <c r="N2498" s="2">
        <v>51.77</v>
      </c>
      <c r="O2498" s="9">
        <v>0.05</v>
      </c>
      <c r="P2498" s="2">
        <v>21.76</v>
      </c>
      <c r="Q2498" s="2">
        <f t="shared" si="152"/>
        <v>98.363</v>
      </c>
      <c r="R2498" s="2">
        <f t="shared" si="153"/>
        <v>43.52</v>
      </c>
      <c r="S2498" s="2">
        <f t="shared" si="154"/>
        <v>54.842999999999996</v>
      </c>
      <c r="T2498" s="6">
        <f t="shared" si="155"/>
        <v>0.55755721155312465</v>
      </c>
    </row>
    <row r="2499" spans="1:20" ht="15.6" x14ac:dyDescent="0.3">
      <c r="A2499" s="3" t="s">
        <v>2568</v>
      </c>
      <c r="B2499" s="4">
        <v>46300</v>
      </c>
      <c r="C2499" s="5">
        <f>YEAR(SalesData[[#This Row],[Order Date]])</f>
        <v>2026</v>
      </c>
      <c r="D2499" s="6" t="str">
        <f>"Q"&amp;ROUNDUP(MONTH(SalesData[[#This Row],[Order Date]])/3,0)</f>
        <v>Q4</v>
      </c>
      <c r="E2499" s="7">
        <f>MONTH(SalesData[[#This Row],[Order Date]])</f>
        <v>10</v>
      </c>
      <c r="F2499" s="6" t="str">
        <f>TEXT(SalesData[[#This Row],[Order Date]],"mmm")</f>
        <v>Oct</v>
      </c>
      <c r="G2499" s="8" t="s">
        <v>54</v>
      </c>
      <c r="H2499" s="8" t="s">
        <v>82</v>
      </c>
      <c r="I2499" s="8" t="s">
        <v>23</v>
      </c>
      <c r="J2499" s="8" t="s">
        <v>31</v>
      </c>
      <c r="K2499" s="8" t="s">
        <v>39</v>
      </c>
      <c r="L2499" s="8" t="s">
        <v>67</v>
      </c>
      <c r="M2499" s="7">
        <v>2</v>
      </c>
      <c r="N2499" s="2">
        <v>125.38</v>
      </c>
      <c r="O2499" s="9">
        <v>0.05</v>
      </c>
      <c r="P2499" s="2">
        <v>59.12</v>
      </c>
      <c r="Q2499" s="2">
        <f t="shared" si="152"/>
        <v>238.22199999999998</v>
      </c>
      <c r="R2499" s="2">
        <f t="shared" si="153"/>
        <v>118.24</v>
      </c>
      <c r="S2499" s="2">
        <f t="shared" si="154"/>
        <v>119.98199999999999</v>
      </c>
      <c r="T2499" s="6">
        <f t="shared" si="155"/>
        <v>0.5036562534106841</v>
      </c>
    </row>
    <row r="2500" spans="1:20" ht="15.6" x14ac:dyDescent="0.3">
      <c r="A2500" s="3" t="s">
        <v>2569</v>
      </c>
      <c r="B2500" s="4">
        <v>46118</v>
      </c>
      <c r="C2500" s="5">
        <f>YEAR(SalesData[[#This Row],[Order Date]])</f>
        <v>2026</v>
      </c>
      <c r="D2500" s="6" t="str">
        <f>"Q"&amp;ROUNDUP(MONTH(SalesData[[#This Row],[Order Date]])/3,0)</f>
        <v>Q2</v>
      </c>
      <c r="E2500" s="7">
        <f>MONTH(SalesData[[#This Row],[Order Date]])</f>
        <v>4</v>
      </c>
      <c r="F2500" s="6" t="str">
        <f>TEXT(SalesData[[#This Row],[Order Date]],"mmm")</f>
        <v>Apr</v>
      </c>
      <c r="G2500" s="8" t="s">
        <v>21</v>
      </c>
      <c r="H2500" s="8" t="s">
        <v>89</v>
      </c>
      <c r="I2500" s="8" t="s">
        <v>30</v>
      </c>
      <c r="J2500" s="8" t="s">
        <v>31</v>
      </c>
      <c r="K2500" s="8" t="s">
        <v>25</v>
      </c>
      <c r="L2500" s="8" t="s">
        <v>49</v>
      </c>
      <c r="M2500" s="7">
        <v>2</v>
      </c>
      <c r="N2500" s="2">
        <v>72.260000000000005</v>
      </c>
      <c r="O2500" s="9">
        <v>0</v>
      </c>
      <c r="P2500" s="2">
        <v>33.21</v>
      </c>
      <c r="Q2500" s="2">
        <f t="shared" ref="Q2500:Q2563" si="156">M2500*N2500*(1-O2500)</f>
        <v>144.52000000000001</v>
      </c>
      <c r="R2500" s="2">
        <f t="shared" ref="R2500:R2563" si="157">M2500*P2500</f>
        <v>66.42</v>
      </c>
      <c r="S2500" s="2">
        <f t="shared" ref="S2500:S2563" si="158">Q2500-R2500</f>
        <v>78.100000000000009</v>
      </c>
      <c r="T2500" s="6">
        <f t="shared" ref="T2500:T2563" si="159">IFERROR(S2500/Q2500,0)</f>
        <v>0.54040963188486024</v>
      </c>
    </row>
    <row r="2501" spans="1:20" ht="15.6" x14ac:dyDescent="0.3">
      <c r="A2501" s="3" t="s">
        <v>2570</v>
      </c>
      <c r="B2501" s="4">
        <v>46170</v>
      </c>
      <c r="C2501" s="5">
        <f>YEAR(SalesData[[#This Row],[Order Date]])</f>
        <v>2026</v>
      </c>
      <c r="D2501" s="6" t="str">
        <f>"Q"&amp;ROUNDUP(MONTH(SalesData[[#This Row],[Order Date]])/3,0)</f>
        <v>Q2</v>
      </c>
      <c r="E2501" s="7">
        <f>MONTH(SalesData[[#This Row],[Order Date]])</f>
        <v>5</v>
      </c>
      <c r="F2501" s="6" t="str">
        <f>TEXT(SalesData[[#This Row],[Order Date]],"mmm")</f>
        <v>May</v>
      </c>
      <c r="G2501" s="8" t="s">
        <v>21</v>
      </c>
      <c r="H2501" s="8" t="s">
        <v>42</v>
      </c>
      <c r="I2501" s="8" t="s">
        <v>23</v>
      </c>
      <c r="J2501" s="8" t="s">
        <v>24</v>
      </c>
      <c r="K2501" s="8" t="s">
        <v>25</v>
      </c>
      <c r="L2501" s="8" t="s">
        <v>74</v>
      </c>
      <c r="M2501" s="7">
        <v>2</v>
      </c>
      <c r="N2501" s="2">
        <v>93.84</v>
      </c>
      <c r="O2501" s="9">
        <v>0</v>
      </c>
      <c r="P2501" s="2">
        <v>44.72</v>
      </c>
      <c r="Q2501" s="2">
        <f t="shared" si="156"/>
        <v>187.68</v>
      </c>
      <c r="R2501" s="2">
        <f t="shared" si="157"/>
        <v>89.44</v>
      </c>
      <c r="S2501" s="2">
        <f t="shared" si="158"/>
        <v>98.240000000000009</v>
      </c>
      <c r="T2501" s="6">
        <f t="shared" si="159"/>
        <v>0.52344416027280483</v>
      </c>
    </row>
    <row r="2502" spans="1:20" ht="15.6" x14ac:dyDescent="0.3">
      <c r="A2502" s="3" t="s">
        <v>2571</v>
      </c>
      <c r="B2502" s="4">
        <v>46339</v>
      </c>
      <c r="C2502" s="5">
        <f>YEAR(SalesData[[#This Row],[Order Date]])</f>
        <v>2026</v>
      </c>
      <c r="D2502" s="6" t="str">
        <f>"Q"&amp;ROUNDUP(MONTH(SalesData[[#This Row],[Order Date]])/3,0)</f>
        <v>Q4</v>
      </c>
      <c r="E2502" s="7">
        <f>MONTH(SalesData[[#This Row],[Order Date]])</f>
        <v>11</v>
      </c>
      <c r="F2502" s="6" t="str">
        <f>TEXT(SalesData[[#This Row],[Order Date]],"mmm")</f>
        <v>Nov</v>
      </c>
      <c r="G2502" s="8" t="s">
        <v>61</v>
      </c>
      <c r="H2502" s="8" t="s">
        <v>105</v>
      </c>
      <c r="I2502" s="8" t="s">
        <v>23</v>
      </c>
      <c r="J2502" s="8" t="s">
        <v>31</v>
      </c>
      <c r="K2502" s="8" t="s">
        <v>51</v>
      </c>
      <c r="L2502" s="8" t="s">
        <v>52</v>
      </c>
      <c r="M2502" s="7">
        <v>1</v>
      </c>
      <c r="N2502" s="2">
        <v>49.53</v>
      </c>
      <c r="O2502" s="9">
        <v>0.1</v>
      </c>
      <c r="P2502" s="2">
        <v>22.18</v>
      </c>
      <c r="Q2502" s="2">
        <f t="shared" si="156"/>
        <v>44.577000000000005</v>
      </c>
      <c r="R2502" s="2">
        <f t="shared" si="157"/>
        <v>22.18</v>
      </c>
      <c r="S2502" s="2">
        <f t="shared" si="158"/>
        <v>22.397000000000006</v>
      </c>
      <c r="T2502" s="6">
        <f t="shared" si="159"/>
        <v>0.50243399062296712</v>
      </c>
    </row>
    <row r="2503" spans="1:20" ht="15.6" x14ac:dyDescent="0.3">
      <c r="A2503" s="3" t="s">
        <v>2572</v>
      </c>
      <c r="B2503" s="4">
        <v>46201</v>
      </c>
      <c r="C2503" s="5">
        <f>YEAR(SalesData[[#This Row],[Order Date]])</f>
        <v>2026</v>
      </c>
      <c r="D2503" s="6" t="str">
        <f>"Q"&amp;ROUNDUP(MONTH(SalesData[[#This Row],[Order Date]])/3,0)</f>
        <v>Q2</v>
      </c>
      <c r="E2503" s="7">
        <f>MONTH(SalesData[[#This Row],[Order Date]])</f>
        <v>6</v>
      </c>
      <c r="F2503" s="6" t="str">
        <f>TEXT(SalesData[[#This Row],[Order Date]],"mmm")</f>
        <v>Jun</v>
      </c>
      <c r="G2503" s="8" t="s">
        <v>28</v>
      </c>
      <c r="H2503" s="8" t="s">
        <v>29</v>
      </c>
      <c r="I2503" s="8" t="s">
        <v>30</v>
      </c>
      <c r="J2503" s="8" t="s">
        <v>31</v>
      </c>
      <c r="K2503" s="8" t="s">
        <v>32</v>
      </c>
      <c r="L2503" s="8" t="s">
        <v>46</v>
      </c>
      <c r="M2503" s="7">
        <v>1</v>
      </c>
      <c r="N2503" s="2">
        <v>162.25</v>
      </c>
      <c r="O2503" s="9">
        <v>0.05</v>
      </c>
      <c r="P2503" s="2">
        <v>89.28</v>
      </c>
      <c r="Q2503" s="2">
        <f t="shared" si="156"/>
        <v>154.13749999999999</v>
      </c>
      <c r="R2503" s="2">
        <f t="shared" si="157"/>
        <v>89.28</v>
      </c>
      <c r="S2503" s="2">
        <f t="shared" si="158"/>
        <v>64.857499999999987</v>
      </c>
      <c r="T2503" s="6">
        <f t="shared" si="159"/>
        <v>0.42077690373854509</v>
      </c>
    </row>
    <row r="2504" spans="1:20" ht="15.6" x14ac:dyDescent="0.3">
      <c r="A2504" s="3" t="s">
        <v>2573</v>
      </c>
      <c r="B2504" s="4">
        <v>46211</v>
      </c>
      <c r="C2504" s="5">
        <f>YEAR(SalesData[[#This Row],[Order Date]])</f>
        <v>2026</v>
      </c>
      <c r="D2504" s="6" t="str">
        <f>"Q"&amp;ROUNDUP(MONTH(SalesData[[#This Row],[Order Date]])/3,0)</f>
        <v>Q3</v>
      </c>
      <c r="E2504" s="7">
        <f>MONTH(SalesData[[#This Row],[Order Date]])</f>
        <v>7</v>
      </c>
      <c r="F2504" s="6" t="str">
        <f>TEXT(SalesData[[#This Row],[Order Date]],"mmm")</f>
        <v>Jul</v>
      </c>
      <c r="G2504" s="8" t="s">
        <v>28</v>
      </c>
      <c r="H2504" s="8" t="s">
        <v>29</v>
      </c>
      <c r="I2504" s="8" t="s">
        <v>30</v>
      </c>
      <c r="J2504" s="8" t="s">
        <v>36</v>
      </c>
      <c r="K2504" s="8" t="s">
        <v>98</v>
      </c>
      <c r="L2504" s="8" t="s">
        <v>131</v>
      </c>
      <c r="M2504" s="7">
        <v>2</v>
      </c>
      <c r="N2504" s="2">
        <v>40.79</v>
      </c>
      <c r="O2504" s="9">
        <v>0</v>
      </c>
      <c r="P2504" s="2">
        <v>14.61</v>
      </c>
      <c r="Q2504" s="2">
        <f t="shared" si="156"/>
        <v>81.58</v>
      </c>
      <c r="R2504" s="2">
        <f t="shared" si="157"/>
        <v>29.22</v>
      </c>
      <c r="S2504" s="2">
        <f t="shared" si="158"/>
        <v>52.36</v>
      </c>
      <c r="T2504" s="6">
        <f t="shared" si="159"/>
        <v>0.64182397646481981</v>
      </c>
    </row>
    <row r="2505" spans="1:20" ht="15.6" x14ac:dyDescent="0.3">
      <c r="A2505" s="3" t="s">
        <v>2574</v>
      </c>
      <c r="B2505" s="4">
        <v>46174</v>
      </c>
      <c r="C2505" s="5">
        <f>YEAR(SalesData[[#This Row],[Order Date]])</f>
        <v>2026</v>
      </c>
      <c r="D2505" s="6" t="str">
        <f>"Q"&amp;ROUNDUP(MONTH(SalesData[[#This Row],[Order Date]])/3,0)</f>
        <v>Q2</v>
      </c>
      <c r="E2505" s="7">
        <f>MONTH(SalesData[[#This Row],[Order Date]])</f>
        <v>6</v>
      </c>
      <c r="F2505" s="6" t="str">
        <f>TEXT(SalesData[[#This Row],[Order Date]],"mmm")</f>
        <v>Jun</v>
      </c>
      <c r="G2505" s="8" t="s">
        <v>54</v>
      </c>
      <c r="H2505" s="8" t="s">
        <v>82</v>
      </c>
      <c r="I2505" s="8" t="s">
        <v>30</v>
      </c>
      <c r="J2505" s="8" t="s">
        <v>31</v>
      </c>
      <c r="K2505" s="8" t="s">
        <v>98</v>
      </c>
      <c r="L2505" s="8" t="s">
        <v>131</v>
      </c>
      <c r="M2505" s="7">
        <v>1</v>
      </c>
      <c r="N2505" s="2">
        <v>41.26</v>
      </c>
      <c r="O2505" s="9">
        <v>0.05</v>
      </c>
      <c r="P2505" s="2">
        <v>14.32</v>
      </c>
      <c r="Q2505" s="2">
        <f t="shared" si="156"/>
        <v>39.196999999999996</v>
      </c>
      <c r="R2505" s="2">
        <f t="shared" si="157"/>
        <v>14.32</v>
      </c>
      <c r="S2505" s="2">
        <f t="shared" si="158"/>
        <v>24.876999999999995</v>
      </c>
      <c r="T2505" s="6">
        <f t="shared" si="159"/>
        <v>0.63466591831007468</v>
      </c>
    </row>
    <row r="2506" spans="1:20" ht="15.6" x14ac:dyDescent="0.3">
      <c r="A2506" s="3" t="s">
        <v>2575</v>
      </c>
      <c r="B2506" s="4">
        <v>46166</v>
      </c>
      <c r="C2506" s="5">
        <f>YEAR(SalesData[[#This Row],[Order Date]])</f>
        <v>2026</v>
      </c>
      <c r="D2506" s="6" t="str">
        <f>"Q"&amp;ROUNDUP(MONTH(SalesData[[#This Row],[Order Date]])/3,0)</f>
        <v>Q2</v>
      </c>
      <c r="E2506" s="7">
        <f>MONTH(SalesData[[#This Row],[Order Date]])</f>
        <v>5</v>
      </c>
      <c r="F2506" s="6" t="str">
        <f>TEXT(SalesData[[#This Row],[Order Date]],"mmm")</f>
        <v>May</v>
      </c>
      <c r="G2506" s="8" t="s">
        <v>21</v>
      </c>
      <c r="H2506" s="8" t="s">
        <v>22</v>
      </c>
      <c r="I2506" s="8" t="s">
        <v>30</v>
      </c>
      <c r="J2506" s="8" t="s">
        <v>24</v>
      </c>
      <c r="K2506" s="8" t="s">
        <v>39</v>
      </c>
      <c r="L2506" s="8" t="s">
        <v>67</v>
      </c>
      <c r="M2506" s="7">
        <v>1</v>
      </c>
      <c r="N2506" s="2">
        <v>122.51</v>
      </c>
      <c r="O2506" s="9">
        <v>0.15</v>
      </c>
      <c r="P2506" s="2">
        <v>62.2</v>
      </c>
      <c r="Q2506" s="2">
        <f t="shared" si="156"/>
        <v>104.1335</v>
      </c>
      <c r="R2506" s="2">
        <f t="shared" si="157"/>
        <v>62.2</v>
      </c>
      <c r="S2506" s="2">
        <f t="shared" si="158"/>
        <v>41.933499999999995</v>
      </c>
      <c r="T2506" s="6">
        <f t="shared" si="159"/>
        <v>0.40268981643755369</v>
      </c>
    </row>
    <row r="2507" spans="1:20" ht="15.6" x14ac:dyDescent="0.3">
      <c r="A2507" s="3" t="s">
        <v>2576</v>
      </c>
      <c r="B2507" s="4">
        <v>46237</v>
      </c>
      <c r="C2507" s="5">
        <f>YEAR(SalesData[[#This Row],[Order Date]])</f>
        <v>2026</v>
      </c>
      <c r="D2507" s="6" t="str">
        <f>"Q"&amp;ROUNDUP(MONTH(SalesData[[#This Row],[Order Date]])/3,0)</f>
        <v>Q3</v>
      </c>
      <c r="E2507" s="7">
        <f>MONTH(SalesData[[#This Row],[Order Date]])</f>
        <v>8</v>
      </c>
      <c r="F2507" s="6" t="str">
        <f>TEXT(SalesData[[#This Row],[Order Date]],"mmm")</f>
        <v>Aug</v>
      </c>
      <c r="G2507" s="8" t="s">
        <v>54</v>
      </c>
      <c r="H2507" s="8" t="s">
        <v>57</v>
      </c>
      <c r="I2507" s="8" t="s">
        <v>30</v>
      </c>
      <c r="J2507" s="8" t="s">
        <v>31</v>
      </c>
      <c r="K2507" s="8" t="s">
        <v>32</v>
      </c>
      <c r="L2507" s="8" t="s">
        <v>37</v>
      </c>
      <c r="M2507" s="7">
        <v>3</v>
      </c>
      <c r="N2507" s="2">
        <v>132.59</v>
      </c>
      <c r="O2507" s="9">
        <v>0.1</v>
      </c>
      <c r="P2507" s="2">
        <v>66.040000000000006</v>
      </c>
      <c r="Q2507" s="2">
        <f t="shared" si="156"/>
        <v>357.99299999999999</v>
      </c>
      <c r="R2507" s="2">
        <f t="shared" si="157"/>
        <v>198.12</v>
      </c>
      <c r="S2507" s="2">
        <f t="shared" si="158"/>
        <v>159.87299999999999</v>
      </c>
      <c r="T2507" s="6">
        <f t="shared" si="159"/>
        <v>0.44658135773604507</v>
      </c>
    </row>
    <row r="2508" spans="1:20" ht="15.6" x14ac:dyDescent="0.3">
      <c r="A2508" s="3" t="s">
        <v>2577</v>
      </c>
      <c r="B2508" s="4">
        <v>46381</v>
      </c>
      <c r="C2508" s="5">
        <f>YEAR(SalesData[[#This Row],[Order Date]])</f>
        <v>2026</v>
      </c>
      <c r="D2508" s="6" t="str">
        <f>"Q"&amp;ROUNDUP(MONTH(SalesData[[#This Row],[Order Date]])/3,0)</f>
        <v>Q4</v>
      </c>
      <c r="E2508" s="7">
        <f>MONTH(SalesData[[#This Row],[Order Date]])</f>
        <v>12</v>
      </c>
      <c r="F2508" s="6" t="str">
        <f>TEXT(SalesData[[#This Row],[Order Date]],"mmm")</f>
        <v>Dec</v>
      </c>
      <c r="G2508" s="8" t="s">
        <v>54</v>
      </c>
      <c r="H2508" s="8" t="s">
        <v>55</v>
      </c>
      <c r="I2508" s="8" t="s">
        <v>23</v>
      </c>
      <c r="J2508" s="8" t="s">
        <v>36</v>
      </c>
      <c r="K2508" s="8" t="s">
        <v>25</v>
      </c>
      <c r="L2508" s="8" t="s">
        <v>26</v>
      </c>
      <c r="M2508" s="7">
        <v>2</v>
      </c>
      <c r="N2508" s="2">
        <v>153.38999999999999</v>
      </c>
      <c r="O2508" s="9">
        <v>0.05</v>
      </c>
      <c r="P2508" s="2">
        <v>78.06</v>
      </c>
      <c r="Q2508" s="2">
        <f t="shared" si="156"/>
        <v>291.44099999999997</v>
      </c>
      <c r="R2508" s="2">
        <f t="shared" si="157"/>
        <v>156.12</v>
      </c>
      <c r="S2508" s="2">
        <f t="shared" si="158"/>
        <v>135.32099999999997</v>
      </c>
      <c r="T2508" s="6">
        <f t="shared" si="159"/>
        <v>0.46431696295305047</v>
      </c>
    </row>
    <row r="2509" spans="1:20" ht="15.6" x14ac:dyDescent="0.3">
      <c r="A2509" s="3" t="s">
        <v>2578</v>
      </c>
      <c r="B2509" s="4">
        <v>46208</v>
      </c>
      <c r="C2509" s="5">
        <f>YEAR(SalesData[[#This Row],[Order Date]])</f>
        <v>2026</v>
      </c>
      <c r="D2509" s="6" t="str">
        <f>"Q"&amp;ROUNDUP(MONTH(SalesData[[#This Row],[Order Date]])/3,0)</f>
        <v>Q3</v>
      </c>
      <c r="E2509" s="7">
        <f>MONTH(SalesData[[#This Row],[Order Date]])</f>
        <v>7</v>
      </c>
      <c r="F2509" s="6" t="str">
        <f>TEXT(SalesData[[#This Row],[Order Date]],"mmm")</f>
        <v>Jul</v>
      </c>
      <c r="G2509" s="8" t="s">
        <v>21</v>
      </c>
      <c r="H2509" s="8" t="s">
        <v>42</v>
      </c>
      <c r="I2509" s="8" t="s">
        <v>48</v>
      </c>
      <c r="J2509" s="8" t="s">
        <v>36</v>
      </c>
      <c r="K2509" s="8" t="s">
        <v>51</v>
      </c>
      <c r="L2509" s="8" t="s">
        <v>72</v>
      </c>
      <c r="M2509" s="7">
        <v>1</v>
      </c>
      <c r="N2509" s="2">
        <v>41.18</v>
      </c>
      <c r="O2509" s="9">
        <v>0</v>
      </c>
      <c r="P2509" s="2">
        <v>16.25</v>
      </c>
      <c r="Q2509" s="2">
        <f t="shared" si="156"/>
        <v>41.18</v>
      </c>
      <c r="R2509" s="2">
        <f t="shared" si="157"/>
        <v>16.25</v>
      </c>
      <c r="S2509" s="2">
        <f t="shared" si="158"/>
        <v>24.93</v>
      </c>
      <c r="T2509" s="6">
        <f t="shared" si="159"/>
        <v>0.6053909664885867</v>
      </c>
    </row>
    <row r="2510" spans="1:20" ht="15.6" x14ac:dyDescent="0.3">
      <c r="A2510" s="3" t="s">
        <v>2579</v>
      </c>
      <c r="B2510" s="4">
        <v>46314</v>
      </c>
      <c r="C2510" s="5">
        <f>YEAR(SalesData[[#This Row],[Order Date]])</f>
        <v>2026</v>
      </c>
      <c r="D2510" s="6" t="str">
        <f>"Q"&amp;ROUNDUP(MONTH(SalesData[[#This Row],[Order Date]])/3,0)</f>
        <v>Q4</v>
      </c>
      <c r="E2510" s="7">
        <f>MONTH(SalesData[[#This Row],[Order Date]])</f>
        <v>10</v>
      </c>
      <c r="F2510" s="6" t="str">
        <f>TEXT(SalesData[[#This Row],[Order Date]],"mmm")</f>
        <v>Oct</v>
      </c>
      <c r="G2510" s="8" t="s">
        <v>28</v>
      </c>
      <c r="H2510" s="8" t="s">
        <v>86</v>
      </c>
      <c r="I2510" s="8" t="s">
        <v>30</v>
      </c>
      <c r="J2510" s="8" t="s">
        <v>36</v>
      </c>
      <c r="K2510" s="8" t="s">
        <v>39</v>
      </c>
      <c r="L2510" s="8" t="s">
        <v>106</v>
      </c>
      <c r="M2510" s="7">
        <v>1</v>
      </c>
      <c r="N2510" s="2">
        <v>80.58</v>
      </c>
      <c r="O2510" s="9">
        <v>0</v>
      </c>
      <c r="P2510" s="2">
        <v>40.43</v>
      </c>
      <c r="Q2510" s="2">
        <f t="shared" si="156"/>
        <v>80.58</v>
      </c>
      <c r="R2510" s="2">
        <f t="shared" si="157"/>
        <v>40.43</v>
      </c>
      <c r="S2510" s="2">
        <f t="shared" si="158"/>
        <v>40.15</v>
      </c>
      <c r="T2510" s="6">
        <f t="shared" si="159"/>
        <v>0.49826259617771157</v>
      </c>
    </row>
    <row r="2511" spans="1:20" ht="15.6" x14ac:dyDescent="0.3">
      <c r="A2511" s="3" t="s">
        <v>2580</v>
      </c>
      <c r="B2511" s="4">
        <v>46255</v>
      </c>
      <c r="C2511" s="5">
        <f>YEAR(SalesData[[#This Row],[Order Date]])</f>
        <v>2026</v>
      </c>
      <c r="D2511" s="6" t="str">
        <f>"Q"&amp;ROUNDUP(MONTH(SalesData[[#This Row],[Order Date]])/3,0)</f>
        <v>Q3</v>
      </c>
      <c r="E2511" s="7">
        <f>MONTH(SalesData[[#This Row],[Order Date]])</f>
        <v>8</v>
      </c>
      <c r="F2511" s="6" t="str">
        <f>TEXT(SalesData[[#This Row],[Order Date]],"mmm")</f>
        <v>Aug</v>
      </c>
      <c r="G2511" s="8" t="s">
        <v>28</v>
      </c>
      <c r="H2511" s="8" t="s">
        <v>86</v>
      </c>
      <c r="I2511" s="8" t="s">
        <v>23</v>
      </c>
      <c r="J2511" s="8" t="s">
        <v>24</v>
      </c>
      <c r="K2511" s="8" t="s">
        <v>32</v>
      </c>
      <c r="L2511" s="8" t="s">
        <v>65</v>
      </c>
      <c r="M2511" s="7">
        <v>2</v>
      </c>
      <c r="N2511" s="2">
        <v>47.58</v>
      </c>
      <c r="O2511" s="9">
        <v>0.1</v>
      </c>
      <c r="P2511" s="2">
        <v>18.47</v>
      </c>
      <c r="Q2511" s="2">
        <f t="shared" si="156"/>
        <v>85.644000000000005</v>
      </c>
      <c r="R2511" s="2">
        <f t="shared" si="157"/>
        <v>36.94</v>
      </c>
      <c r="S2511" s="2">
        <f t="shared" si="158"/>
        <v>48.704000000000008</v>
      </c>
      <c r="T2511" s="6">
        <f t="shared" si="159"/>
        <v>0.56867965064686377</v>
      </c>
    </row>
    <row r="2512" spans="1:20" ht="15.6" x14ac:dyDescent="0.3">
      <c r="A2512" s="3" t="s">
        <v>2581</v>
      </c>
      <c r="B2512" s="4">
        <v>46267</v>
      </c>
      <c r="C2512" s="5">
        <f>YEAR(SalesData[[#This Row],[Order Date]])</f>
        <v>2026</v>
      </c>
      <c r="D2512" s="6" t="str">
        <f>"Q"&amp;ROUNDUP(MONTH(SalesData[[#This Row],[Order Date]])/3,0)</f>
        <v>Q3</v>
      </c>
      <c r="E2512" s="7">
        <f>MONTH(SalesData[[#This Row],[Order Date]])</f>
        <v>9</v>
      </c>
      <c r="F2512" s="6" t="str">
        <f>TEXT(SalesData[[#This Row],[Order Date]],"mmm")</f>
        <v>Sep</v>
      </c>
      <c r="G2512" s="8" t="s">
        <v>21</v>
      </c>
      <c r="H2512" s="8" t="s">
        <v>42</v>
      </c>
      <c r="I2512" s="8" t="s">
        <v>30</v>
      </c>
      <c r="J2512" s="8" t="s">
        <v>24</v>
      </c>
      <c r="K2512" s="8" t="s">
        <v>98</v>
      </c>
      <c r="L2512" s="8" t="s">
        <v>131</v>
      </c>
      <c r="M2512" s="7">
        <v>1</v>
      </c>
      <c r="N2512" s="2">
        <v>40.56</v>
      </c>
      <c r="O2512" s="9">
        <v>0.15</v>
      </c>
      <c r="P2512" s="2">
        <v>14.28</v>
      </c>
      <c r="Q2512" s="2">
        <f t="shared" si="156"/>
        <v>34.475999999999999</v>
      </c>
      <c r="R2512" s="2">
        <f t="shared" si="157"/>
        <v>14.28</v>
      </c>
      <c r="S2512" s="2">
        <f t="shared" si="158"/>
        <v>20.195999999999998</v>
      </c>
      <c r="T2512" s="6">
        <f t="shared" si="159"/>
        <v>0.58579881656804733</v>
      </c>
    </row>
    <row r="2513" spans="1:20" ht="15.6" x14ac:dyDescent="0.3">
      <c r="A2513" s="3" t="s">
        <v>2582</v>
      </c>
      <c r="B2513" s="4">
        <v>46282</v>
      </c>
      <c r="C2513" s="5">
        <f>YEAR(SalesData[[#This Row],[Order Date]])</f>
        <v>2026</v>
      </c>
      <c r="D2513" s="6" t="str">
        <f>"Q"&amp;ROUNDUP(MONTH(SalesData[[#This Row],[Order Date]])/3,0)</f>
        <v>Q3</v>
      </c>
      <c r="E2513" s="7">
        <f>MONTH(SalesData[[#This Row],[Order Date]])</f>
        <v>9</v>
      </c>
      <c r="F2513" s="6" t="str">
        <f>TEXT(SalesData[[#This Row],[Order Date]],"mmm")</f>
        <v>Sep</v>
      </c>
      <c r="G2513" s="8" t="s">
        <v>54</v>
      </c>
      <c r="H2513" s="8" t="s">
        <v>112</v>
      </c>
      <c r="I2513" s="8" t="s">
        <v>30</v>
      </c>
      <c r="J2513" s="8" t="s">
        <v>24</v>
      </c>
      <c r="K2513" s="8" t="s">
        <v>51</v>
      </c>
      <c r="L2513" s="8" t="s">
        <v>58</v>
      </c>
      <c r="M2513" s="7">
        <v>1</v>
      </c>
      <c r="N2513" s="2">
        <v>101.18</v>
      </c>
      <c r="O2513" s="9">
        <v>0.1</v>
      </c>
      <c r="P2513" s="2">
        <v>49.38</v>
      </c>
      <c r="Q2513" s="2">
        <f t="shared" si="156"/>
        <v>91.062000000000012</v>
      </c>
      <c r="R2513" s="2">
        <f t="shared" si="157"/>
        <v>49.38</v>
      </c>
      <c r="S2513" s="2">
        <f t="shared" si="158"/>
        <v>41.682000000000009</v>
      </c>
      <c r="T2513" s="6">
        <f t="shared" si="159"/>
        <v>0.45773209461685449</v>
      </c>
    </row>
    <row r="2514" spans="1:20" ht="15.6" x14ac:dyDescent="0.3">
      <c r="A2514" s="3" t="s">
        <v>2583</v>
      </c>
      <c r="B2514" s="4">
        <v>46354</v>
      </c>
      <c r="C2514" s="5">
        <f>YEAR(SalesData[[#This Row],[Order Date]])</f>
        <v>2026</v>
      </c>
      <c r="D2514" s="6" t="str">
        <f>"Q"&amp;ROUNDUP(MONTH(SalesData[[#This Row],[Order Date]])/3,0)</f>
        <v>Q4</v>
      </c>
      <c r="E2514" s="7">
        <f>MONTH(SalesData[[#This Row],[Order Date]])</f>
        <v>11</v>
      </c>
      <c r="F2514" s="6" t="str">
        <f>TEXT(SalesData[[#This Row],[Order Date]],"mmm")</f>
        <v>Nov</v>
      </c>
      <c r="G2514" s="8" t="s">
        <v>61</v>
      </c>
      <c r="H2514" s="8" t="s">
        <v>62</v>
      </c>
      <c r="I2514" s="8" t="s">
        <v>30</v>
      </c>
      <c r="J2514" s="8" t="s">
        <v>31</v>
      </c>
      <c r="K2514" s="8" t="s">
        <v>98</v>
      </c>
      <c r="L2514" s="8" t="s">
        <v>122</v>
      </c>
      <c r="M2514" s="7">
        <v>3</v>
      </c>
      <c r="N2514" s="2">
        <v>36.81</v>
      </c>
      <c r="O2514" s="9">
        <v>0.05</v>
      </c>
      <c r="P2514" s="2">
        <v>13.82</v>
      </c>
      <c r="Q2514" s="2">
        <f t="shared" si="156"/>
        <v>104.9085</v>
      </c>
      <c r="R2514" s="2">
        <f t="shared" si="157"/>
        <v>41.46</v>
      </c>
      <c r="S2514" s="2">
        <f t="shared" si="158"/>
        <v>63.448500000000003</v>
      </c>
      <c r="T2514" s="6">
        <f t="shared" si="159"/>
        <v>0.60479846723573405</v>
      </c>
    </row>
    <row r="2515" spans="1:20" ht="15.6" x14ac:dyDescent="0.3">
      <c r="A2515" s="3" t="s">
        <v>2584</v>
      </c>
      <c r="B2515" s="4">
        <v>46304</v>
      </c>
      <c r="C2515" s="5">
        <f>YEAR(SalesData[[#This Row],[Order Date]])</f>
        <v>2026</v>
      </c>
      <c r="D2515" s="6" t="str">
        <f>"Q"&amp;ROUNDUP(MONTH(SalesData[[#This Row],[Order Date]])/3,0)</f>
        <v>Q4</v>
      </c>
      <c r="E2515" s="7">
        <f>MONTH(SalesData[[#This Row],[Order Date]])</f>
        <v>10</v>
      </c>
      <c r="F2515" s="6" t="str">
        <f>TEXT(SalesData[[#This Row],[Order Date]],"mmm")</f>
        <v>Oct</v>
      </c>
      <c r="G2515" s="8" t="s">
        <v>54</v>
      </c>
      <c r="H2515" s="8" t="s">
        <v>112</v>
      </c>
      <c r="I2515" s="8" t="s">
        <v>23</v>
      </c>
      <c r="J2515" s="8" t="s">
        <v>31</v>
      </c>
      <c r="K2515" s="8" t="s">
        <v>25</v>
      </c>
      <c r="L2515" s="8" t="s">
        <v>74</v>
      </c>
      <c r="M2515" s="7">
        <v>1</v>
      </c>
      <c r="N2515" s="2">
        <v>92.59</v>
      </c>
      <c r="O2515" s="9">
        <v>0</v>
      </c>
      <c r="P2515" s="2">
        <v>44.46</v>
      </c>
      <c r="Q2515" s="2">
        <f t="shared" si="156"/>
        <v>92.59</v>
      </c>
      <c r="R2515" s="2">
        <f t="shared" si="157"/>
        <v>44.46</v>
      </c>
      <c r="S2515" s="2">
        <f t="shared" si="158"/>
        <v>48.13</v>
      </c>
      <c r="T2515" s="6">
        <f t="shared" si="159"/>
        <v>0.51981855491953777</v>
      </c>
    </row>
    <row r="2516" spans="1:20" ht="15.6" x14ac:dyDescent="0.3">
      <c r="A2516" s="3" t="s">
        <v>2585</v>
      </c>
      <c r="B2516" s="4">
        <v>46053</v>
      </c>
      <c r="C2516" s="5">
        <f>YEAR(SalesData[[#This Row],[Order Date]])</f>
        <v>2026</v>
      </c>
      <c r="D2516" s="6" t="str">
        <f>"Q"&amp;ROUNDUP(MONTH(SalesData[[#This Row],[Order Date]])/3,0)</f>
        <v>Q1</v>
      </c>
      <c r="E2516" s="7">
        <f>MONTH(SalesData[[#This Row],[Order Date]])</f>
        <v>1</v>
      </c>
      <c r="F2516" s="6" t="str">
        <f>TEXT(SalesData[[#This Row],[Order Date]],"mmm")</f>
        <v>Jan</v>
      </c>
      <c r="G2516" s="8" t="s">
        <v>28</v>
      </c>
      <c r="H2516" s="8" t="s">
        <v>35</v>
      </c>
      <c r="I2516" s="8" t="s">
        <v>30</v>
      </c>
      <c r="J2516" s="8" t="s">
        <v>36</v>
      </c>
      <c r="K2516" s="8" t="s">
        <v>51</v>
      </c>
      <c r="L2516" s="8" t="s">
        <v>58</v>
      </c>
      <c r="M2516" s="7">
        <v>1</v>
      </c>
      <c r="N2516" s="2">
        <v>102.92</v>
      </c>
      <c r="O2516" s="9">
        <v>0.05</v>
      </c>
      <c r="P2516" s="2">
        <v>50.92</v>
      </c>
      <c r="Q2516" s="2">
        <f t="shared" si="156"/>
        <v>97.774000000000001</v>
      </c>
      <c r="R2516" s="2">
        <f t="shared" si="157"/>
        <v>50.92</v>
      </c>
      <c r="S2516" s="2">
        <f t="shared" si="158"/>
        <v>46.853999999999999</v>
      </c>
      <c r="T2516" s="6">
        <f t="shared" si="159"/>
        <v>0.4792071511853867</v>
      </c>
    </row>
    <row r="2517" spans="1:20" ht="15.6" x14ac:dyDescent="0.3">
      <c r="A2517" s="3" t="s">
        <v>2586</v>
      </c>
      <c r="B2517" s="4">
        <v>46122</v>
      </c>
      <c r="C2517" s="5">
        <f>YEAR(SalesData[[#This Row],[Order Date]])</f>
        <v>2026</v>
      </c>
      <c r="D2517" s="6" t="str">
        <f>"Q"&amp;ROUNDUP(MONTH(SalesData[[#This Row],[Order Date]])/3,0)</f>
        <v>Q2</v>
      </c>
      <c r="E2517" s="7">
        <f>MONTH(SalesData[[#This Row],[Order Date]])</f>
        <v>4</v>
      </c>
      <c r="F2517" s="6" t="str">
        <f>TEXT(SalesData[[#This Row],[Order Date]],"mmm")</f>
        <v>Apr</v>
      </c>
      <c r="G2517" s="8" t="s">
        <v>21</v>
      </c>
      <c r="H2517" s="8" t="s">
        <v>89</v>
      </c>
      <c r="I2517" s="8" t="s">
        <v>23</v>
      </c>
      <c r="J2517" s="8" t="s">
        <v>24</v>
      </c>
      <c r="K2517" s="8" t="s">
        <v>39</v>
      </c>
      <c r="L2517" s="8" t="s">
        <v>40</v>
      </c>
      <c r="M2517" s="7">
        <v>2</v>
      </c>
      <c r="N2517" s="2">
        <v>191.11</v>
      </c>
      <c r="O2517" s="9">
        <v>0</v>
      </c>
      <c r="P2517" s="2">
        <v>103.58</v>
      </c>
      <c r="Q2517" s="2">
        <f t="shared" si="156"/>
        <v>382.22</v>
      </c>
      <c r="R2517" s="2">
        <f t="shared" si="157"/>
        <v>207.16</v>
      </c>
      <c r="S2517" s="2">
        <f t="shared" si="158"/>
        <v>175.06000000000003</v>
      </c>
      <c r="T2517" s="6">
        <f t="shared" si="159"/>
        <v>0.45800847679346979</v>
      </c>
    </row>
    <row r="2518" spans="1:20" ht="15.6" x14ac:dyDescent="0.3">
      <c r="A2518" s="3" t="s">
        <v>2587</v>
      </c>
      <c r="B2518" s="4">
        <v>46073</v>
      </c>
      <c r="C2518" s="5">
        <f>YEAR(SalesData[[#This Row],[Order Date]])</f>
        <v>2026</v>
      </c>
      <c r="D2518" s="6" t="str">
        <f>"Q"&amp;ROUNDUP(MONTH(SalesData[[#This Row],[Order Date]])/3,0)</f>
        <v>Q1</v>
      </c>
      <c r="E2518" s="7">
        <f>MONTH(SalesData[[#This Row],[Order Date]])</f>
        <v>2</v>
      </c>
      <c r="F2518" s="6" t="str">
        <f>TEXT(SalesData[[#This Row],[Order Date]],"mmm")</f>
        <v>Feb</v>
      </c>
      <c r="G2518" s="8" t="s">
        <v>54</v>
      </c>
      <c r="H2518" s="8" t="s">
        <v>57</v>
      </c>
      <c r="I2518" s="8" t="s">
        <v>30</v>
      </c>
      <c r="J2518" s="8" t="s">
        <v>24</v>
      </c>
      <c r="K2518" s="8" t="s">
        <v>32</v>
      </c>
      <c r="L2518" s="8" t="s">
        <v>65</v>
      </c>
      <c r="M2518" s="7">
        <v>1</v>
      </c>
      <c r="N2518" s="2">
        <v>45.54</v>
      </c>
      <c r="O2518" s="9">
        <v>0</v>
      </c>
      <c r="P2518" s="2">
        <v>18.29</v>
      </c>
      <c r="Q2518" s="2">
        <f t="shared" si="156"/>
        <v>45.54</v>
      </c>
      <c r="R2518" s="2">
        <f t="shared" si="157"/>
        <v>18.29</v>
      </c>
      <c r="S2518" s="2">
        <f t="shared" si="158"/>
        <v>27.25</v>
      </c>
      <c r="T2518" s="6">
        <f t="shared" si="159"/>
        <v>0.59837505489679399</v>
      </c>
    </row>
    <row r="2519" spans="1:20" ht="15.6" x14ac:dyDescent="0.3">
      <c r="A2519" s="3" t="s">
        <v>2588</v>
      </c>
      <c r="B2519" s="4">
        <v>46378</v>
      </c>
      <c r="C2519" s="5">
        <f>YEAR(SalesData[[#This Row],[Order Date]])</f>
        <v>2026</v>
      </c>
      <c r="D2519" s="6" t="str">
        <f>"Q"&amp;ROUNDUP(MONTH(SalesData[[#This Row],[Order Date]])/3,0)</f>
        <v>Q4</v>
      </c>
      <c r="E2519" s="7">
        <f>MONTH(SalesData[[#This Row],[Order Date]])</f>
        <v>12</v>
      </c>
      <c r="F2519" s="6" t="str">
        <f>TEXT(SalesData[[#This Row],[Order Date]],"mmm")</f>
        <v>Dec</v>
      </c>
      <c r="G2519" s="8" t="s">
        <v>61</v>
      </c>
      <c r="H2519" s="8" t="s">
        <v>62</v>
      </c>
      <c r="I2519" s="8" t="s">
        <v>48</v>
      </c>
      <c r="J2519" s="8" t="s">
        <v>31</v>
      </c>
      <c r="K2519" s="8" t="s">
        <v>39</v>
      </c>
      <c r="L2519" s="8" t="s">
        <v>40</v>
      </c>
      <c r="M2519" s="7">
        <v>1</v>
      </c>
      <c r="N2519" s="2">
        <v>195.63</v>
      </c>
      <c r="O2519" s="9">
        <v>0.05</v>
      </c>
      <c r="P2519" s="2">
        <v>102.13</v>
      </c>
      <c r="Q2519" s="2">
        <f t="shared" si="156"/>
        <v>185.84849999999997</v>
      </c>
      <c r="R2519" s="2">
        <f t="shared" si="157"/>
        <v>102.13</v>
      </c>
      <c r="S2519" s="2">
        <f t="shared" si="158"/>
        <v>83.718499999999977</v>
      </c>
      <c r="T2519" s="6">
        <f t="shared" si="159"/>
        <v>0.45046637449320276</v>
      </c>
    </row>
    <row r="2520" spans="1:20" ht="15.6" x14ac:dyDescent="0.3">
      <c r="A2520" s="3" t="s">
        <v>2589</v>
      </c>
      <c r="B2520" s="4">
        <v>46380</v>
      </c>
      <c r="C2520" s="5">
        <f>YEAR(SalesData[[#This Row],[Order Date]])</f>
        <v>2026</v>
      </c>
      <c r="D2520" s="6" t="str">
        <f>"Q"&amp;ROUNDUP(MONTH(SalesData[[#This Row],[Order Date]])/3,0)</f>
        <v>Q4</v>
      </c>
      <c r="E2520" s="7">
        <f>MONTH(SalesData[[#This Row],[Order Date]])</f>
        <v>12</v>
      </c>
      <c r="F2520" s="6" t="str">
        <f>TEXT(SalesData[[#This Row],[Order Date]],"mmm")</f>
        <v>Dec</v>
      </c>
      <c r="G2520" s="8" t="s">
        <v>54</v>
      </c>
      <c r="H2520" s="8" t="s">
        <v>82</v>
      </c>
      <c r="I2520" s="8" t="s">
        <v>30</v>
      </c>
      <c r="J2520" s="8" t="s">
        <v>36</v>
      </c>
      <c r="K2520" s="8" t="s">
        <v>25</v>
      </c>
      <c r="L2520" s="8" t="s">
        <v>70</v>
      </c>
      <c r="M2520" s="7">
        <v>1</v>
      </c>
      <c r="N2520" s="2">
        <v>142.15</v>
      </c>
      <c r="O2520" s="9">
        <v>0.05</v>
      </c>
      <c r="P2520" s="2">
        <v>80.5</v>
      </c>
      <c r="Q2520" s="2">
        <f t="shared" si="156"/>
        <v>135.04249999999999</v>
      </c>
      <c r="R2520" s="2">
        <f t="shared" si="157"/>
        <v>80.5</v>
      </c>
      <c r="S2520" s="2">
        <f t="shared" si="158"/>
        <v>54.54249999999999</v>
      </c>
      <c r="T2520" s="6">
        <f t="shared" si="159"/>
        <v>0.40389136753244342</v>
      </c>
    </row>
    <row r="2521" spans="1:20" ht="15.6" x14ac:dyDescent="0.3">
      <c r="A2521" s="3" t="s">
        <v>2590</v>
      </c>
      <c r="B2521" s="4">
        <v>46150</v>
      </c>
      <c r="C2521" s="5">
        <f>YEAR(SalesData[[#This Row],[Order Date]])</f>
        <v>2026</v>
      </c>
      <c r="D2521" s="6" t="str">
        <f>"Q"&amp;ROUNDUP(MONTH(SalesData[[#This Row],[Order Date]])/3,0)</f>
        <v>Q2</v>
      </c>
      <c r="E2521" s="7">
        <f>MONTH(SalesData[[#This Row],[Order Date]])</f>
        <v>5</v>
      </c>
      <c r="F2521" s="6" t="str">
        <f>TEXT(SalesData[[#This Row],[Order Date]],"mmm")</f>
        <v>May</v>
      </c>
      <c r="G2521" s="8" t="s">
        <v>21</v>
      </c>
      <c r="H2521" s="8" t="s">
        <v>22</v>
      </c>
      <c r="I2521" s="8" t="s">
        <v>23</v>
      </c>
      <c r="J2521" s="8" t="s">
        <v>24</v>
      </c>
      <c r="K2521" s="8" t="s">
        <v>98</v>
      </c>
      <c r="L2521" s="8" t="s">
        <v>131</v>
      </c>
      <c r="M2521" s="7">
        <v>1</v>
      </c>
      <c r="N2521" s="2">
        <v>39.5</v>
      </c>
      <c r="O2521" s="9">
        <v>0</v>
      </c>
      <c r="P2521" s="2">
        <v>14.68</v>
      </c>
      <c r="Q2521" s="2">
        <f t="shared" si="156"/>
        <v>39.5</v>
      </c>
      <c r="R2521" s="2">
        <f t="shared" si="157"/>
        <v>14.68</v>
      </c>
      <c r="S2521" s="2">
        <f t="shared" si="158"/>
        <v>24.82</v>
      </c>
      <c r="T2521" s="6">
        <f t="shared" si="159"/>
        <v>0.62835443037974681</v>
      </c>
    </row>
    <row r="2522" spans="1:20" ht="15.6" x14ac:dyDescent="0.3">
      <c r="A2522" s="3" t="s">
        <v>2591</v>
      </c>
      <c r="B2522" s="4">
        <v>46320</v>
      </c>
      <c r="C2522" s="5">
        <f>YEAR(SalesData[[#This Row],[Order Date]])</f>
        <v>2026</v>
      </c>
      <c r="D2522" s="6" t="str">
        <f>"Q"&amp;ROUNDUP(MONTH(SalesData[[#This Row],[Order Date]])/3,0)</f>
        <v>Q4</v>
      </c>
      <c r="E2522" s="7">
        <f>MONTH(SalesData[[#This Row],[Order Date]])</f>
        <v>10</v>
      </c>
      <c r="F2522" s="6" t="str">
        <f>TEXT(SalesData[[#This Row],[Order Date]],"mmm")</f>
        <v>Oct</v>
      </c>
      <c r="G2522" s="8" t="s">
        <v>21</v>
      </c>
      <c r="H2522" s="8" t="s">
        <v>44</v>
      </c>
      <c r="I2522" s="8" t="s">
        <v>30</v>
      </c>
      <c r="J2522" s="8" t="s">
        <v>36</v>
      </c>
      <c r="K2522" s="8" t="s">
        <v>39</v>
      </c>
      <c r="L2522" s="8" t="s">
        <v>40</v>
      </c>
      <c r="M2522" s="7">
        <v>1</v>
      </c>
      <c r="N2522" s="2">
        <v>191.91</v>
      </c>
      <c r="O2522" s="9">
        <v>0</v>
      </c>
      <c r="P2522" s="2">
        <v>101.89</v>
      </c>
      <c r="Q2522" s="2">
        <f t="shared" si="156"/>
        <v>191.91</v>
      </c>
      <c r="R2522" s="2">
        <f t="shared" si="157"/>
        <v>101.89</v>
      </c>
      <c r="S2522" s="2">
        <f t="shared" si="158"/>
        <v>90.02</v>
      </c>
      <c r="T2522" s="6">
        <f t="shared" si="159"/>
        <v>0.46907404512531914</v>
      </c>
    </row>
    <row r="2523" spans="1:20" ht="15.6" x14ac:dyDescent="0.3">
      <c r="A2523" s="3" t="s">
        <v>2592</v>
      </c>
      <c r="B2523" s="4">
        <v>46354</v>
      </c>
      <c r="C2523" s="5">
        <f>YEAR(SalesData[[#This Row],[Order Date]])</f>
        <v>2026</v>
      </c>
      <c r="D2523" s="6" t="str">
        <f>"Q"&amp;ROUNDUP(MONTH(SalesData[[#This Row],[Order Date]])/3,0)</f>
        <v>Q4</v>
      </c>
      <c r="E2523" s="7">
        <f>MONTH(SalesData[[#This Row],[Order Date]])</f>
        <v>11</v>
      </c>
      <c r="F2523" s="6" t="str">
        <f>TEXT(SalesData[[#This Row],[Order Date]],"mmm")</f>
        <v>Nov</v>
      </c>
      <c r="G2523" s="8" t="s">
        <v>54</v>
      </c>
      <c r="H2523" s="8" t="s">
        <v>57</v>
      </c>
      <c r="I2523" s="8" t="s">
        <v>48</v>
      </c>
      <c r="J2523" s="8" t="s">
        <v>31</v>
      </c>
      <c r="K2523" s="8" t="s">
        <v>32</v>
      </c>
      <c r="L2523" s="8" t="s">
        <v>37</v>
      </c>
      <c r="M2523" s="7">
        <v>2</v>
      </c>
      <c r="N2523" s="2">
        <v>132.61000000000001</v>
      </c>
      <c r="O2523" s="9">
        <v>0.1</v>
      </c>
      <c r="P2523" s="2">
        <v>67.3</v>
      </c>
      <c r="Q2523" s="2">
        <f t="shared" si="156"/>
        <v>238.69800000000004</v>
      </c>
      <c r="R2523" s="2">
        <f t="shared" si="157"/>
        <v>134.6</v>
      </c>
      <c r="S2523" s="2">
        <f t="shared" si="158"/>
        <v>104.09800000000004</v>
      </c>
      <c r="T2523" s="6">
        <f t="shared" si="159"/>
        <v>0.43610755012610086</v>
      </c>
    </row>
    <row r="2524" spans="1:20" ht="15.6" x14ac:dyDescent="0.3">
      <c r="A2524" s="3" t="s">
        <v>2593</v>
      </c>
      <c r="B2524" s="4">
        <v>46198</v>
      </c>
      <c r="C2524" s="5">
        <f>YEAR(SalesData[[#This Row],[Order Date]])</f>
        <v>2026</v>
      </c>
      <c r="D2524" s="6" t="str">
        <f>"Q"&amp;ROUNDUP(MONTH(SalesData[[#This Row],[Order Date]])/3,0)</f>
        <v>Q2</v>
      </c>
      <c r="E2524" s="7">
        <f>MONTH(SalesData[[#This Row],[Order Date]])</f>
        <v>6</v>
      </c>
      <c r="F2524" s="6" t="str">
        <f>TEXT(SalesData[[#This Row],[Order Date]],"mmm")</f>
        <v>Jun</v>
      </c>
      <c r="G2524" s="8" t="s">
        <v>21</v>
      </c>
      <c r="H2524" s="8" t="s">
        <v>22</v>
      </c>
      <c r="I2524" s="8" t="s">
        <v>30</v>
      </c>
      <c r="J2524" s="8" t="s">
        <v>24</v>
      </c>
      <c r="K2524" s="8" t="s">
        <v>51</v>
      </c>
      <c r="L2524" s="8" t="s">
        <v>72</v>
      </c>
      <c r="M2524" s="7">
        <v>1</v>
      </c>
      <c r="N2524" s="2">
        <v>39.729999999999997</v>
      </c>
      <c r="O2524" s="9">
        <v>0</v>
      </c>
      <c r="P2524" s="2">
        <v>16.55</v>
      </c>
      <c r="Q2524" s="2">
        <f t="shared" si="156"/>
        <v>39.729999999999997</v>
      </c>
      <c r="R2524" s="2">
        <f t="shared" si="157"/>
        <v>16.55</v>
      </c>
      <c r="S2524" s="2">
        <f t="shared" si="158"/>
        <v>23.179999999999996</v>
      </c>
      <c r="T2524" s="6">
        <f t="shared" si="159"/>
        <v>0.58343820790334755</v>
      </c>
    </row>
    <row r="2525" spans="1:20" ht="15.6" x14ac:dyDescent="0.3">
      <c r="A2525" s="3" t="s">
        <v>2594</v>
      </c>
      <c r="B2525" s="4">
        <v>46032</v>
      </c>
      <c r="C2525" s="5">
        <f>YEAR(SalesData[[#This Row],[Order Date]])</f>
        <v>2026</v>
      </c>
      <c r="D2525" s="6" t="str">
        <f>"Q"&amp;ROUNDUP(MONTH(SalesData[[#This Row],[Order Date]])/3,0)</f>
        <v>Q1</v>
      </c>
      <c r="E2525" s="7">
        <f>MONTH(SalesData[[#This Row],[Order Date]])</f>
        <v>1</v>
      </c>
      <c r="F2525" s="6" t="str">
        <f>TEXT(SalesData[[#This Row],[Order Date]],"mmm")</f>
        <v>Jan</v>
      </c>
      <c r="G2525" s="8" t="s">
        <v>28</v>
      </c>
      <c r="H2525" s="8" t="s">
        <v>86</v>
      </c>
      <c r="I2525" s="8" t="s">
        <v>30</v>
      </c>
      <c r="J2525" s="8" t="s">
        <v>31</v>
      </c>
      <c r="K2525" s="8" t="s">
        <v>25</v>
      </c>
      <c r="L2525" s="8" t="s">
        <v>70</v>
      </c>
      <c r="M2525" s="7">
        <v>6</v>
      </c>
      <c r="N2525" s="2">
        <v>141.31</v>
      </c>
      <c r="O2525" s="9">
        <v>0.05</v>
      </c>
      <c r="P2525" s="2">
        <v>79.349999999999994</v>
      </c>
      <c r="Q2525" s="2">
        <f t="shared" si="156"/>
        <v>805.46699999999998</v>
      </c>
      <c r="R2525" s="2">
        <f t="shared" si="157"/>
        <v>476.09999999999997</v>
      </c>
      <c r="S2525" s="2">
        <f t="shared" si="158"/>
        <v>329.36700000000002</v>
      </c>
      <c r="T2525" s="6">
        <f t="shared" si="159"/>
        <v>0.4089143316858419</v>
      </c>
    </row>
    <row r="2526" spans="1:20" ht="15.6" x14ac:dyDescent="0.3">
      <c r="A2526" s="3" t="s">
        <v>2595</v>
      </c>
      <c r="B2526" s="4">
        <v>46343</v>
      </c>
      <c r="C2526" s="5">
        <f>YEAR(SalesData[[#This Row],[Order Date]])</f>
        <v>2026</v>
      </c>
      <c r="D2526" s="6" t="str">
        <f>"Q"&amp;ROUNDUP(MONTH(SalesData[[#This Row],[Order Date]])/3,0)</f>
        <v>Q4</v>
      </c>
      <c r="E2526" s="7">
        <f>MONTH(SalesData[[#This Row],[Order Date]])</f>
        <v>11</v>
      </c>
      <c r="F2526" s="6" t="str">
        <f>TEXT(SalesData[[#This Row],[Order Date]],"mmm")</f>
        <v>Nov</v>
      </c>
      <c r="G2526" s="8" t="s">
        <v>21</v>
      </c>
      <c r="H2526" s="8" t="s">
        <v>89</v>
      </c>
      <c r="I2526" s="8" t="s">
        <v>30</v>
      </c>
      <c r="J2526" s="8" t="s">
        <v>31</v>
      </c>
      <c r="K2526" s="8" t="s">
        <v>32</v>
      </c>
      <c r="L2526" s="8" t="s">
        <v>46</v>
      </c>
      <c r="M2526" s="7">
        <v>2</v>
      </c>
      <c r="N2526" s="2">
        <v>168.08</v>
      </c>
      <c r="O2526" s="9">
        <v>0.1</v>
      </c>
      <c r="P2526" s="2">
        <v>87.63</v>
      </c>
      <c r="Q2526" s="2">
        <f t="shared" si="156"/>
        <v>302.54400000000004</v>
      </c>
      <c r="R2526" s="2">
        <f t="shared" si="157"/>
        <v>175.26</v>
      </c>
      <c r="S2526" s="2">
        <f t="shared" si="158"/>
        <v>127.28400000000005</v>
      </c>
      <c r="T2526" s="6">
        <f t="shared" si="159"/>
        <v>0.42071235919403471</v>
      </c>
    </row>
    <row r="2527" spans="1:20" ht="15.6" x14ac:dyDescent="0.3">
      <c r="A2527" s="3" t="s">
        <v>2596</v>
      </c>
      <c r="B2527" s="4">
        <v>46185</v>
      </c>
      <c r="C2527" s="5">
        <f>YEAR(SalesData[[#This Row],[Order Date]])</f>
        <v>2026</v>
      </c>
      <c r="D2527" s="6" t="str">
        <f>"Q"&amp;ROUNDUP(MONTH(SalesData[[#This Row],[Order Date]])/3,0)</f>
        <v>Q2</v>
      </c>
      <c r="E2527" s="7">
        <f>MONTH(SalesData[[#This Row],[Order Date]])</f>
        <v>6</v>
      </c>
      <c r="F2527" s="6" t="str">
        <f>TEXT(SalesData[[#This Row],[Order Date]],"mmm")</f>
        <v>Jun</v>
      </c>
      <c r="G2527" s="8" t="s">
        <v>21</v>
      </c>
      <c r="H2527" s="8" t="s">
        <v>89</v>
      </c>
      <c r="I2527" s="8" t="s">
        <v>48</v>
      </c>
      <c r="J2527" s="8" t="s">
        <v>36</v>
      </c>
      <c r="K2527" s="8" t="s">
        <v>25</v>
      </c>
      <c r="L2527" s="8" t="s">
        <v>70</v>
      </c>
      <c r="M2527" s="7">
        <v>5</v>
      </c>
      <c r="N2527" s="2">
        <v>140.9</v>
      </c>
      <c r="O2527" s="9">
        <v>0</v>
      </c>
      <c r="P2527" s="2">
        <v>80.16</v>
      </c>
      <c r="Q2527" s="2">
        <f t="shared" si="156"/>
        <v>704.5</v>
      </c>
      <c r="R2527" s="2">
        <f t="shared" si="157"/>
        <v>400.79999999999995</v>
      </c>
      <c r="S2527" s="2">
        <f t="shared" si="158"/>
        <v>303.70000000000005</v>
      </c>
      <c r="T2527" s="6">
        <f t="shared" si="159"/>
        <v>0.43108587650816188</v>
      </c>
    </row>
    <row r="2528" spans="1:20" ht="15.6" x14ac:dyDescent="0.3">
      <c r="A2528" s="3" t="s">
        <v>2597</v>
      </c>
      <c r="B2528" s="4">
        <v>46103</v>
      </c>
      <c r="C2528" s="5">
        <f>YEAR(SalesData[[#This Row],[Order Date]])</f>
        <v>2026</v>
      </c>
      <c r="D2528" s="6" t="str">
        <f>"Q"&amp;ROUNDUP(MONTH(SalesData[[#This Row],[Order Date]])/3,0)</f>
        <v>Q1</v>
      </c>
      <c r="E2528" s="7">
        <f>MONTH(SalesData[[#This Row],[Order Date]])</f>
        <v>3</v>
      </c>
      <c r="F2528" s="6" t="str">
        <f>TEXT(SalesData[[#This Row],[Order Date]],"mmm")</f>
        <v>Mar</v>
      </c>
      <c r="G2528" s="8" t="s">
        <v>54</v>
      </c>
      <c r="H2528" s="8" t="s">
        <v>82</v>
      </c>
      <c r="I2528" s="8" t="s">
        <v>30</v>
      </c>
      <c r="J2528" s="8" t="s">
        <v>24</v>
      </c>
      <c r="K2528" s="8" t="s">
        <v>32</v>
      </c>
      <c r="L2528" s="8" t="s">
        <v>65</v>
      </c>
      <c r="M2528" s="7">
        <v>3</v>
      </c>
      <c r="N2528" s="2">
        <v>47.02</v>
      </c>
      <c r="O2528" s="9">
        <v>0.1</v>
      </c>
      <c r="P2528" s="2">
        <v>17.989999999999998</v>
      </c>
      <c r="Q2528" s="2">
        <f t="shared" si="156"/>
        <v>126.95400000000001</v>
      </c>
      <c r="R2528" s="2">
        <f t="shared" si="157"/>
        <v>53.97</v>
      </c>
      <c r="S2528" s="2">
        <f t="shared" si="158"/>
        <v>72.984000000000009</v>
      </c>
      <c r="T2528" s="6">
        <f t="shared" si="159"/>
        <v>0.57488539155914742</v>
      </c>
    </row>
    <row r="2529" spans="1:20" ht="15.6" x14ac:dyDescent="0.3">
      <c r="A2529" s="3" t="s">
        <v>2598</v>
      </c>
      <c r="B2529" s="4">
        <v>46237</v>
      </c>
      <c r="C2529" s="5">
        <f>YEAR(SalesData[[#This Row],[Order Date]])</f>
        <v>2026</v>
      </c>
      <c r="D2529" s="6" t="str">
        <f>"Q"&amp;ROUNDUP(MONTH(SalesData[[#This Row],[Order Date]])/3,0)</f>
        <v>Q3</v>
      </c>
      <c r="E2529" s="7">
        <f>MONTH(SalesData[[#This Row],[Order Date]])</f>
        <v>8</v>
      </c>
      <c r="F2529" s="6" t="str">
        <f>TEXT(SalesData[[#This Row],[Order Date]],"mmm")</f>
        <v>Aug</v>
      </c>
      <c r="G2529" s="8" t="s">
        <v>61</v>
      </c>
      <c r="H2529" s="8" t="s">
        <v>62</v>
      </c>
      <c r="I2529" s="8" t="s">
        <v>30</v>
      </c>
      <c r="J2529" s="8" t="s">
        <v>24</v>
      </c>
      <c r="K2529" s="8" t="s">
        <v>25</v>
      </c>
      <c r="L2529" s="8" t="s">
        <v>70</v>
      </c>
      <c r="M2529" s="7">
        <v>3</v>
      </c>
      <c r="N2529" s="2">
        <v>144</v>
      </c>
      <c r="O2529" s="9">
        <v>0</v>
      </c>
      <c r="P2529" s="2">
        <v>78.89</v>
      </c>
      <c r="Q2529" s="2">
        <f t="shared" si="156"/>
        <v>432</v>
      </c>
      <c r="R2529" s="2">
        <f t="shared" si="157"/>
        <v>236.67000000000002</v>
      </c>
      <c r="S2529" s="2">
        <f t="shared" si="158"/>
        <v>195.32999999999998</v>
      </c>
      <c r="T2529" s="6">
        <f t="shared" si="159"/>
        <v>0.45215277777777774</v>
      </c>
    </row>
    <row r="2530" spans="1:20" ht="15.6" x14ac:dyDescent="0.3">
      <c r="A2530" s="3" t="s">
        <v>2599</v>
      </c>
      <c r="B2530" s="4">
        <v>46346</v>
      </c>
      <c r="C2530" s="5">
        <f>YEAR(SalesData[[#This Row],[Order Date]])</f>
        <v>2026</v>
      </c>
      <c r="D2530" s="6" t="str">
        <f>"Q"&amp;ROUNDUP(MONTH(SalesData[[#This Row],[Order Date]])/3,0)</f>
        <v>Q4</v>
      </c>
      <c r="E2530" s="7">
        <f>MONTH(SalesData[[#This Row],[Order Date]])</f>
        <v>11</v>
      </c>
      <c r="F2530" s="6" t="str">
        <f>TEXT(SalesData[[#This Row],[Order Date]],"mmm")</f>
        <v>Nov</v>
      </c>
      <c r="G2530" s="8" t="s">
        <v>61</v>
      </c>
      <c r="H2530" s="8" t="s">
        <v>62</v>
      </c>
      <c r="I2530" s="8" t="s">
        <v>30</v>
      </c>
      <c r="J2530" s="8" t="s">
        <v>31</v>
      </c>
      <c r="K2530" s="8" t="s">
        <v>32</v>
      </c>
      <c r="L2530" s="8" t="s">
        <v>33</v>
      </c>
      <c r="M2530" s="7">
        <v>1</v>
      </c>
      <c r="N2530" s="2">
        <v>36.909999999999997</v>
      </c>
      <c r="O2530" s="9">
        <v>0.1</v>
      </c>
      <c r="P2530" s="2">
        <v>13.43</v>
      </c>
      <c r="Q2530" s="2">
        <f t="shared" si="156"/>
        <v>33.219000000000001</v>
      </c>
      <c r="R2530" s="2">
        <f t="shared" si="157"/>
        <v>13.43</v>
      </c>
      <c r="S2530" s="2">
        <f t="shared" si="158"/>
        <v>19.789000000000001</v>
      </c>
      <c r="T2530" s="6">
        <f t="shared" si="159"/>
        <v>0.59571329660736327</v>
      </c>
    </row>
    <row r="2531" spans="1:20" ht="15.6" x14ac:dyDescent="0.3">
      <c r="A2531" s="3" t="s">
        <v>2600</v>
      </c>
      <c r="B2531" s="4">
        <v>46381</v>
      </c>
      <c r="C2531" s="5">
        <f>YEAR(SalesData[[#This Row],[Order Date]])</f>
        <v>2026</v>
      </c>
      <c r="D2531" s="6" t="str">
        <f>"Q"&amp;ROUNDUP(MONTH(SalesData[[#This Row],[Order Date]])/3,0)</f>
        <v>Q4</v>
      </c>
      <c r="E2531" s="7">
        <f>MONTH(SalesData[[#This Row],[Order Date]])</f>
        <v>12</v>
      </c>
      <c r="F2531" s="6" t="str">
        <f>TEXT(SalesData[[#This Row],[Order Date]],"mmm")</f>
        <v>Dec</v>
      </c>
      <c r="G2531" s="8" t="s">
        <v>21</v>
      </c>
      <c r="H2531" s="8" t="s">
        <v>89</v>
      </c>
      <c r="I2531" s="8" t="s">
        <v>30</v>
      </c>
      <c r="J2531" s="8" t="s">
        <v>31</v>
      </c>
      <c r="K2531" s="8" t="s">
        <v>51</v>
      </c>
      <c r="L2531" s="8" t="s">
        <v>58</v>
      </c>
      <c r="M2531" s="7">
        <v>5</v>
      </c>
      <c r="N2531" s="2">
        <v>103.52</v>
      </c>
      <c r="O2531" s="9">
        <v>0.1</v>
      </c>
      <c r="P2531" s="2">
        <v>49.1</v>
      </c>
      <c r="Q2531" s="2">
        <f t="shared" si="156"/>
        <v>465.84000000000003</v>
      </c>
      <c r="R2531" s="2">
        <f t="shared" si="157"/>
        <v>245.5</v>
      </c>
      <c r="S2531" s="2">
        <f t="shared" si="158"/>
        <v>220.34000000000003</v>
      </c>
      <c r="T2531" s="6">
        <f t="shared" si="159"/>
        <v>0.47299501974927016</v>
      </c>
    </row>
    <row r="2532" spans="1:20" ht="15.6" x14ac:dyDescent="0.3">
      <c r="A2532" s="3" t="s">
        <v>2601</v>
      </c>
      <c r="B2532" s="4">
        <v>46367</v>
      </c>
      <c r="C2532" s="5">
        <f>YEAR(SalesData[[#This Row],[Order Date]])</f>
        <v>2026</v>
      </c>
      <c r="D2532" s="6" t="str">
        <f>"Q"&amp;ROUNDUP(MONTH(SalesData[[#This Row],[Order Date]])/3,0)</f>
        <v>Q4</v>
      </c>
      <c r="E2532" s="7">
        <f>MONTH(SalesData[[#This Row],[Order Date]])</f>
        <v>12</v>
      </c>
      <c r="F2532" s="6" t="str">
        <f>TEXT(SalesData[[#This Row],[Order Date]],"mmm")</f>
        <v>Dec</v>
      </c>
      <c r="G2532" s="8" t="s">
        <v>21</v>
      </c>
      <c r="H2532" s="8" t="s">
        <v>42</v>
      </c>
      <c r="I2532" s="8" t="s">
        <v>30</v>
      </c>
      <c r="J2532" s="8" t="s">
        <v>24</v>
      </c>
      <c r="K2532" s="8" t="s">
        <v>98</v>
      </c>
      <c r="L2532" s="8" t="s">
        <v>99</v>
      </c>
      <c r="M2532" s="7">
        <v>2</v>
      </c>
      <c r="N2532" s="2">
        <v>122.49</v>
      </c>
      <c r="O2532" s="9">
        <v>0.15</v>
      </c>
      <c r="P2532" s="2">
        <v>70.930000000000007</v>
      </c>
      <c r="Q2532" s="2">
        <f t="shared" si="156"/>
        <v>208.23299999999998</v>
      </c>
      <c r="R2532" s="2">
        <f t="shared" si="157"/>
        <v>141.86000000000001</v>
      </c>
      <c r="S2532" s="2">
        <f t="shared" si="158"/>
        <v>66.372999999999962</v>
      </c>
      <c r="T2532" s="6">
        <f t="shared" si="159"/>
        <v>0.31874390706564265</v>
      </c>
    </row>
    <row r="2533" spans="1:20" ht="15.6" x14ac:dyDescent="0.3">
      <c r="A2533" s="3" t="s">
        <v>2602</v>
      </c>
      <c r="B2533" s="4">
        <v>46229</v>
      </c>
      <c r="C2533" s="5">
        <f>YEAR(SalesData[[#This Row],[Order Date]])</f>
        <v>2026</v>
      </c>
      <c r="D2533" s="6" t="str">
        <f>"Q"&amp;ROUNDUP(MONTH(SalesData[[#This Row],[Order Date]])/3,0)</f>
        <v>Q3</v>
      </c>
      <c r="E2533" s="7">
        <f>MONTH(SalesData[[#This Row],[Order Date]])</f>
        <v>7</v>
      </c>
      <c r="F2533" s="6" t="str">
        <f>TEXT(SalesData[[#This Row],[Order Date]],"mmm")</f>
        <v>Jul</v>
      </c>
      <c r="G2533" s="8" t="s">
        <v>28</v>
      </c>
      <c r="H2533" s="8" t="s">
        <v>35</v>
      </c>
      <c r="I2533" s="8" t="s">
        <v>30</v>
      </c>
      <c r="J2533" s="8" t="s">
        <v>24</v>
      </c>
      <c r="K2533" s="8" t="s">
        <v>51</v>
      </c>
      <c r="L2533" s="8" t="s">
        <v>72</v>
      </c>
      <c r="M2533" s="7">
        <v>1</v>
      </c>
      <c r="N2533" s="2">
        <v>39.99</v>
      </c>
      <c r="O2533" s="9">
        <v>0.05</v>
      </c>
      <c r="P2533" s="2">
        <v>16.739999999999998</v>
      </c>
      <c r="Q2533" s="2">
        <f t="shared" si="156"/>
        <v>37.990499999999997</v>
      </c>
      <c r="R2533" s="2">
        <f t="shared" si="157"/>
        <v>16.739999999999998</v>
      </c>
      <c r="S2533" s="2">
        <f t="shared" si="158"/>
        <v>21.250499999999999</v>
      </c>
      <c r="T2533" s="6">
        <f t="shared" si="159"/>
        <v>0.55936352509179932</v>
      </c>
    </row>
    <row r="2534" spans="1:20" ht="15.6" x14ac:dyDescent="0.3">
      <c r="A2534" s="3" t="s">
        <v>2603</v>
      </c>
      <c r="B2534" s="4">
        <v>46331</v>
      </c>
      <c r="C2534" s="5">
        <f>YEAR(SalesData[[#This Row],[Order Date]])</f>
        <v>2026</v>
      </c>
      <c r="D2534" s="6" t="str">
        <f>"Q"&amp;ROUNDUP(MONTH(SalesData[[#This Row],[Order Date]])/3,0)</f>
        <v>Q4</v>
      </c>
      <c r="E2534" s="7">
        <f>MONTH(SalesData[[#This Row],[Order Date]])</f>
        <v>11</v>
      </c>
      <c r="F2534" s="6" t="str">
        <f>TEXT(SalesData[[#This Row],[Order Date]],"mmm")</f>
        <v>Nov</v>
      </c>
      <c r="G2534" s="8" t="s">
        <v>54</v>
      </c>
      <c r="H2534" s="8" t="s">
        <v>112</v>
      </c>
      <c r="I2534" s="8" t="s">
        <v>30</v>
      </c>
      <c r="J2534" s="8" t="s">
        <v>31</v>
      </c>
      <c r="K2534" s="8" t="s">
        <v>32</v>
      </c>
      <c r="L2534" s="8" t="s">
        <v>46</v>
      </c>
      <c r="M2534" s="7">
        <v>2</v>
      </c>
      <c r="N2534" s="2">
        <v>160.68</v>
      </c>
      <c r="O2534" s="9">
        <v>0</v>
      </c>
      <c r="P2534" s="2">
        <v>89.49</v>
      </c>
      <c r="Q2534" s="2">
        <f t="shared" si="156"/>
        <v>321.36</v>
      </c>
      <c r="R2534" s="2">
        <f t="shared" si="157"/>
        <v>178.98</v>
      </c>
      <c r="S2534" s="2">
        <f t="shared" si="158"/>
        <v>142.38000000000002</v>
      </c>
      <c r="T2534" s="6">
        <f t="shared" si="159"/>
        <v>0.4430545182972368</v>
      </c>
    </row>
    <row r="2535" spans="1:20" ht="15.6" x14ac:dyDescent="0.3">
      <c r="A2535" s="3" t="s">
        <v>2604</v>
      </c>
      <c r="B2535" s="4">
        <v>46364</v>
      </c>
      <c r="C2535" s="5">
        <f>YEAR(SalesData[[#This Row],[Order Date]])</f>
        <v>2026</v>
      </c>
      <c r="D2535" s="6" t="str">
        <f>"Q"&amp;ROUNDUP(MONTH(SalesData[[#This Row],[Order Date]])/3,0)</f>
        <v>Q4</v>
      </c>
      <c r="E2535" s="7">
        <f>MONTH(SalesData[[#This Row],[Order Date]])</f>
        <v>12</v>
      </c>
      <c r="F2535" s="6" t="str">
        <f>TEXT(SalesData[[#This Row],[Order Date]],"mmm")</f>
        <v>Dec</v>
      </c>
      <c r="G2535" s="8" t="s">
        <v>54</v>
      </c>
      <c r="H2535" s="8" t="s">
        <v>57</v>
      </c>
      <c r="I2535" s="8" t="s">
        <v>23</v>
      </c>
      <c r="J2535" s="8" t="s">
        <v>31</v>
      </c>
      <c r="K2535" s="8" t="s">
        <v>32</v>
      </c>
      <c r="L2535" s="8" t="s">
        <v>65</v>
      </c>
      <c r="M2535" s="7">
        <v>4</v>
      </c>
      <c r="N2535" s="2">
        <v>46.48</v>
      </c>
      <c r="O2535" s="9">
        <v>0.1</v>
      </c>
      <c r="P2535" s="2">
        <v>18.66</v>
      </c>
      <c r="Q2535" s="2">
        <f t="shared" si="156"/>
        <v>167.328</v>
      </c>
      <c r="R2535" s="2">
        <f t="shared" si="157"/>
        <v>74.64</v>
      </c>
      <c r="S2535" s="2">
        <f t="shared" si="158"/>
        <v>92.688000000000002</v>
      </c>
      <c r="T2535" s="6">
        <f t="shared" si="159"/>
        <v>0.55393000573723461</v>
      </c>
    </row>
    <row r="2536" spans="1:20" ht="15.6" x14ac:dyDescent="0.3">
      <c r="A2536" s="3" t="s">
        <v>2605</v>
      </c>
      <c r="B2536" s="4">
        <v>46308</v>
      </c>
      <c r="C2536" s="5">
        <f>YEAR(SalesData[[#This Row],[Order Date]])</f>
        <v>2026</v>
      </c>
      <c r="D2536" s="6" t="str">
        <f>"Q"&amp;ROUNDUP(MONTH(SalesData[[#This Row],[Order Date]])/3,0)</f>
        <v>Q4</v>
      </c>
      <c r="E2536" s="7">
        <f>MONTH(SalesData[[#This Row],[Order Date]])</f>
        <v>10</v>
      </c>
      <c r="F2536" s="6" t="str">
        <f>TEXT(SalesData[[#This Row],[Order Date]],"mmm")</f>
        <v>Oct</v>
      </c>
      <c r="G2536" s="8" t="s">
        <v>61</v>
      </c>
      <c r="H2536" s="8" t="s">
        <v>69</v>
      </c>
      <c r="I2536" s="8" t="s">
        <v>23</v>
      </c>
      <c r="J2536" s="8" t="s">
        <v>24</v>
      </c>
      <c r="K2536" s="8" t="s">
        <v>32</v>
      </c>
      <c r="L2536" s="8" t="s">
        <v>33</v>
      </c>
      <c r="M2536" s="7">
        <v>4</v>
      </c>
      <c r="N2536" s="2">
        <v>35.880000000000003</v>
      </c>
      <c r="O2536" s="9">
        <v>0.05</v>
      </c>
      <c r="P2536" s="2">
        <v>13.45</v>
      </c>
      <c r="Q2536" s="2">
        <f t="shared" si="156"/>
        <v>136.34399999999999</v>
      </c>
      <c r="R2536" s="2">
        <f t="shared" si="157"/>
        <v>53.8</v>
      </c>
      <c r="S2536" s="2">
        <f t="shared" si="158"/>
        <v>82.543999999999997</v>
      </c>
      <c r="T2536" s="6">
        <f t="shared" si="159"/>
        <v>0.60540984568444522</v>
      </c>
    </row>
    <row r="2537" spans="1:20" ht="15.6" x14ac:dyDescent="0.3">
      <c r="A2537" s="3" t="s">
        <v>2606</v>
      </c>
      <c r="B2537" s="4">
        <v>46201</v>
      </c>
      <c r="C2537" s="5">
        <f>YEAR(SalesData[[#This Row],[Order Date]])</f>
        <v>2026</v>
      </c>
      <c r="D2537" s="6" t="str">
        <f>"Q"&amp;ROUNDUP(MONTH(SalesData[[#This Row],[Order Date]])/3,0)</f>
        <v>Q2</v>
      </c>
      <c r="E2537" s="7">
        <f>MONTH(SalesData[[#This Row],[Order Date]])</f>
        <v>6</v>
      </c>
      <c r="F2537" s="6" t="str">
        <f>TEXT(SalesData[[#This Row],[Order Date]],"mmm")</f>
        <v>Jun</v>
      </c>
      <c r="G2537" s="8" t="s">
        <v>54</v>
      </c>
      <c r="H2537" s="8" t="s">
        <v>82</v>
      </c>
      <c r="I2537" s="8" t="s">
        <v>30</v>
      </c>
      <c r="J2537" s="8" t="s">
        <v>31</v>
      </c>
      <c r="K2537" s="8" t="s">
        <v>25</v>
      </c>
      <c r="L2537" s="8" t="s">
        <v>26</v>
      </c>
      <c r="M2537" s="7">
        <v>1</v>
      </c>
      <c r="N2537" s="2">
        <v>150.44</v>
      </c>
      <c r="O2537" s="9">
        <v>0</v>
      </c>
      <c r="P2537" s="2">
        <v>80.5</v>
      </c>
      <c r="Q2537" s="2">
        <f t="shared" si="156"/>
        <v>150.44</v>
      </c>
      <c r="R2537" s="2">
        <f t="shared" si="157"/>
        <v>80.5</v>
      </c>
      <c r="S2537" s="2">
        <f t="shared" si="158"/>
        <v>69.94</v>
      </c>
      <c r="T2537" s="6">
        <f t="shared" si="159"/>
        <v>0.46490295134272797</v>
      </c>
    </row>
    <row r="2538" spans="1:20" ht="15.6" x14ac:dyDescent="0.3">
      <c r="A2538" s="3" t="s">
        <v>2607</v>
      </c>
      <c r="B2538" s="4">
        <v>46091</v>
      </c>
      <c r="C2538" s="5">
        <f>YEAR(SalesData[[#This Row],[Order Date]])</f>
        <v>2026</v>
      </c>
      <c r="D2538" s="6" t="str">
        <f>"Q"&amp;ROUNDUP(MONTH(SalesData[[#This Row],[Order Date]])/3,0)</f>
        <v>Q1</v>
      </c>
      <c r="E2538" s="7">
        <f>MONTH(SalesData[[#This Row],[Order Date]])</f>
        <v>3</v>
      </c>
      <c r="F2538" s="6" t="str">
        <f>TEXT(SalesData[[#This Row],[Order Date]],"mmm")</f>
        <v>Mar</v>
      </c>
      <c r="G2538" s="8" t="s">
        <v>28</v>
      </c>
      <c r="H2538" s="8" t="s">
        <v>29</v>
      </c>
      <c r="I2538" s="8" t="s">
        <v>30</v>
      </c>
      <c r="J2538" s="8" t="s">
        <v>24</v>
      </c>
      <c r="K2538" s="8" t="s">
        <v>32</v>
      </c>
      <c r="L2538" s="8" t="s">
        <v>37</v>
      </c>
      <c r="M2538" s="7">
        <v>3</v>
      </c>
      <c r="N2538" s="2">
        <v>130.6</v>
      </c>
      <c r="O2538" s="9">
        <v>0.05</v>
      </c>
      <c r="P2538" s="2">
        <v>65.62</v>
      </c>
      <c r="Q2538" s="2">
        <f t="shared" si="156"/>
        <v>372.20999999999992</v>
      </c>
      <c r="R2538" s="2">
        <f t="shared" si="157"/>
        <v>196.86</v>
      </c>
      <c r="S2538" s="2">
        <f t="shared" si="158"/>
        <v>175.34999999999991</v>
      </c>
      <c r="T2538" s="6">
        <f t="shared" si="159"/>
        <v>0.47110502135891014</v>
      </c>
    </row>
    <row r="2539" spans="1:20" ht="15.6" x14ac:dyDescent="0.3">
      <c r="A2539" s="3" t="s">
        <v>2608</v>
      </c>
      <c r="B2539" s="4">
        <v>46250</v>
      </c>
      <c r="C2539" s="5">
        <f>YEAR(SalesData[[#This Row],[Order Date]])</f>
        <v>2026</v>
      </c>
      <c r="D2539" s="6" t="str">
        <f>"Q"&amp;ROUNDUP(MONTH(SalesData[[#This Row],[Order Date]])/3,0)</f>
        <v>Q3</v>
      </c>
      <c r="E2539" s="7">
        <f>MONTH(SalesData[[#This Row],[Order Date]])</f>
        <v>8</v>
      </c>
      <c r="F2539" s="6" t="str">
        <f>TEXT(SalesData[[#This Row],[Order Date]],"mmm")</f>
        <v>Aug</v>
      </c>
      <c r="G2539" s="8" t="s">
        <v>61</v>
      </c>
      <c r="H2539" s="8" t="s">
        <v>105</v>
      </c>
      <c r="I2539" s="8" t="s">
        <v>30</v>
      </c>
      <c r="J2539" s="8" t="s">
        <v>24</v>
      </c>
      <c r="K2539" s="8" t="s">
        <v>51</v>
      </c>
      <c r="L2539" s="8" t="s">
        <v>95</v>
      </c>
      <c r="M2539" s="7">
        <v>3</v>
      </c>
      <c r="N2539" s="2">
        <v>80.099999999999994</v>
      </c>
      <c r="O2539" s="9">
        <v>0</v>
      </c>
      <c r="P2539" s="2">
        <v>42.41</v>
      </c>
      <c r="Q2539" s="2">
        <f t="shared" si="156"/>
        <v>240.29999999999998</v>
      </c>
      <c r="R2539" s="2">
        <f t="shared" si="157"/>
        <v>127.22999999999999</v>
      </c>
      <c r="S2539" s="2">
        <f t="shared" si="158"/>
        <v>113.07</v>
      </c>
      <c r="T2539" s="6">
        <f t="shared" si="159"/>
        <v>0.47053682896379528</v>
      </c>
    </row>
    <row r="2540" spans="1:20" ht="15.6" x14ac:dyDescent="0.3">
      <c r="A2540" s="3" t="s">
        <v>2609</v>
      </c>
      <c r="B2540" s="4">
        <v>46376</v>
      </c>
      <c r="C2540" s="5">
        <f>YEAR(SalesData[[#This Row],[Order Date]])</f>
        <v>2026</v>
      </c>
      <c r="D2540" s="6" t="str">
        <f>"Q"&amp;ROUNDUP(MONTH(SalesData[[#This Row],[Order Date]])/3,0)</f>
        <v>Q4</v>
      </c>
      <c r="E2540" s="7">
        <f>MONTH(SalesData[[#This Row],[Order Date]])</f>
        <v>12</v>
      </c>
      <c r="F2540" s="6" t="str">
        <f>TEXT(SalesData[[#This Row],[Order Date]],"mmm")</f>
        <v>Dec</v>
      </c>
      <c r="G2540" s="8" t="s">
        <v>54</v>
      </c>
      <c r="H2540" s="8" t="s">
        <v>55</v>
      </c>
      <c r="I2540" s="8" t="s">
        <v>45</v>
      </c>
      <c r="J2540" s="8" t="s">
        <v>36</v>
      </c>
      <c r="K2540" s="8" t="s">
        <v>25</v>
      </c>
      <c r="L2540" s="8" t="s">
        <v>70</v>
      </c>
      <c r="M2540" s="7">
        <v>3</v>
      </c>
      <c r="N2540" s="2">
        <v>140.4</v>
      </c>
      <c r="O2540" s="9">
        <v>0.2</v>
      </c>
      <c r="P2540" s="2">
        <v>81.760000000000005</v>
      </c>
      <c r="Q2540" s="2">
        <f t="shared" si="156"/>
        <v>336.96000000000004</v>
      </c>
      <c r="R2540" s="2">
        <f t="shared" si="157"/>
        <v>245.28000000000003</v>
      </c>
      <c r="S2540" s="2">
        <f t="shared" si="158"/>
        <v>91.68</v>
      </c>
      <c r="T2540" s="6">
        <f t="shared" si="159"/>
        <v>0.27207977207977208</v>
      </c>
    </row>
    <row r="2541" spans="1:20" ht="15.6" x14ac:dyDescent="0.3">
      <c r="A2541" s="3" t="s">
        <v>2610</v>
      </c>
      <c r="B2541" s="4">
        <v>46154</v>
      </c>
      <c r="C2541" s="5">
        <f>YEAR(SalesData[[#This Row],[Order Date]])</f>
        <v>2026</v>
      </c>
      <c r="D2541" s="6" t="str">
        <f>"Q"&amp;ROUNDUP(MONTH(SalesData[[#This Row],[Order Date]])/3,0)</f>
        <v>Q2</v>
      </c>
      <c r="E2541" s="7">
        <f>MONTH(SalesData[[#This Row],[Order Date]])</f>
        <v>5</v>
      </c>
      <c r="F2541" s="6" t="str">
        <f>TEXT(SalesData[[#This Row],[Order Date]],"mmm")</f>
        <v>May</v>
      </c>
      <c r="G2541" s="8" t="s">
        <v>54</v>
      </c>
      <c r="H2541" s="8" t="s">
        <v>112</v>
      </c>
      <c r="I2541" s="8" t="s">
        <v>48</v>
      </c>
      <c r="J2541" s="8" t="s">
        <v>36</v>
      </c>
      <c r="K2541" s="8" t="s">
        <v>51</v>
      </c>
      <c r="L2541" s="8" t="s">
        <v>58</v>
      </c>
      <c r="M2541" s="7">
        <v>3</v>
      </c>
      <c r="N2541" s="2">
        <v>104.54</v>
      </c>
      <c r="O2541" s="9">
        <v>0</v>
      </c>
      <c r="P2541" s="2">
        <v>51.45</v>
      </c>
      <c r="Q2541" s="2">
        <f t="shared" si="156"/>
        <v>313.62</v>
      </c>
      <c r="R2541" s="2">
        <f t="shared" si="157"/>
        <v>154.35000000000002</v>
      </c>
      <c r="S2541" s="2">
        <f t="shared" si="158"/>
        <v>159.26999999999998</v>
      </c>
      <c r="T2541" s="6">
        <f t="shared" si="159"/>
        <v>0.50784388750717424</v>
      </c>
    </row>
    <row r="2542" spans="1:20" ht="15.6" x14ac:dyDescent="0.3">
      <c r="A2542" s="3" t="s">
        <v>2611</v>
      </c>
      <c r="B2542" s="4">
        <v>46180</v>
      </c>
      <c r="C2542" s="5">
        <f>YEAR(SalesData[[#This Row],[Order Date]])</f>
        <v>2026</v>
      </c>
      <c r="D2542" s="6" t="str">
        <f>"Q"&amp;ROUNDUP(MONTH(SalesData[[#This Row],[Order Date]])/3,0)</f>
        <v>Q2</v>
      </c>
      <c r="E2542" s="7">
        <f>MONTH(SalesData[[#This Row],[Order Date]])</f>
        <v>6</v>
      </c>
      <c r="F2542" s="6" t="str">
        <f>TEXT(SalesData[[#This Row],[Order Date]],"mmm")</f>
        <v>Jun</v>
      </c>
      <c r="G2542" s="8" t="s">
        <v>54</v>
      </c>
      <c r="H2542" s="8" t="s">
        <v>55</v>
      </c>
      <c r="I2542" s="8" t="s">
        <v>23</v>
      </c>
      <c r="J2542" s="8" t="s">
        <v>31</v>
      </c>
      <c r="K2542" s="8" t="s">
        <v>32</v>
      </c>
      <c r="L2542" s="8" t="s">
        <v>33</v>
      </c>
      <c r="M2542" s="7">
        <v>4</v>
      </c>
      <c r="N2542" s="2">
        <v>36.299999999999997</v>
      </c>
      <c r="O2542" s="9">
        <v>0.05</v>
      </c>
      <c r="P2542" s="2">
        <v>13.16</v>
      </c>
      <c r="Q2542" s="2">
        <f t="shared" si="156"/>
        <v>137.93999999999997</v>
      </c>
      <c r="R2542" s="2">
        <f t="shared" si="157"/>
        <v>52.64</v>
      </c>
      <c r="S2542" s="2">
        <f t="shared" si="158"/>
        <v>85.299999999999969</v>
      </c>
      <c r="T2542" s="6">
        <f t="shared" si="159"/>
        <v>0.61838480498767567</v>
      </c>
    </row>
    <row r="2543" spans="1:20" ht="15.6" x14ac:dyDescent="0.3">
      <c r="A2543" s="3" t="s">
        <v>2612</v>
      </c>
      <c r="B2543" s="4">
        <v>46190</v>
      </c>
      <c r="C2543" s="5">
        <f>YEAR(SalesData[[#This Row],[Order Date]])</f>
        <v>2026</v>
      </c>
      <c r="D2543" s="6" t="str">
        <f>"Q"&amp;ROUNDUP(MONTH(SalesData[[#This Row],[Order Date]])/3,0)</f>
        <v>Q2</v>
      </c>
      <c r="E2543" s="7">
        <f>MONTH(SalesData[[#This Row],[Order Date]])</f>
        <v>6</v>
      </c>
      <c r="F2543" s="6" t="str">
        <f>TEXT(SalesData[[#This Row],[Order Date]],"mmm")</f>
        <v>Jun</v>
      </c>
      <c r="G2543" s="8" t="s">
        <v>21</v>
      </c>
      <c r="H2543" s="8" t="s">
        <v>22</v>
      </c>
      <c r="I2543" s="8" t="s">
        <v>45</v>
      </c>
      <c r="J2543" s="8" t="s">
        <v>36</v>
      </c>
      <c r="K2543" s="8" t="s">
        <v>39</v>
      </c>
      <c r="L2543" s="8" t="s">
        <v>125</v>
      </c>
      <c r="M2543" s="7">
        <v>10</v>
      </c>
      <c r="N2543" s="2">
        <v>333.14</v>
      </c>
      <c r="O2543" s="9">
        <v>0.15</v>
      </c>
      <c r="P2543" s="2">
        <v>194.52</v>
      </c>
      <c r="Q2543" s="2">
        <f t="shared" si="156"/>
        <v>2831.6899999999996</v>
      </c>
      <c r="R2543" s="2">
        <f t="shared" si="157"/>
        <v>1945.2</v>
      </c>
      <c r="S2543" s="2">
        <f t="shared" si="158"/>
        <v>886.48999999999955</v>
      </c>
      <c r="T2543" s="6">
        <f t="shared" si="159"/>
        <v>0.31306039856057677</v>
      </c>
    </row>
    <row r="2544" spans="1:20" ht="15.6" x14ac:dyDescent="0.3">
      <c r="A2544" s="3" t="s">
        <v>2613</v>
      </c>
      <c r="B2544" s="4">
        <v>46090</v>
      </c>
      <c r="C2544" s="5">
        <f>YEAR(SalesData[[#This Row],[Order Date]])</f>
        <v>2026</v>
      </c>
      <c r="D2544" s="6" t="str">
        <f>"Q"&amp;ROUNDUP(MONTH(SalesData[[#This Row],[Order Date]])/3,0)</f>
        <v>Q1</v>
      </c>
      <c r="E2544" s="7">
        <f>MONTH(SalesData[[#This Row],[Order Date]])</f>
        <v>3</v>
      </c>
      <c r="F2544" s="6" t="str">
        <f>TEXT(SalesData[[#This Row],[Order Date]],"mmm")</f>
        <v>Mar</v>
      </c>
      <c r="G2544" s="8" t="s">
        <v>54</v>
      </c>
      <c r="H2544" s="8" t="s">
        <v>57</v>
      </c>
      <c r="I2544" s="8" t="s">
        <v>30</v>
      </c>
      <c r="J2544" s="8" t="s">
        <v>24</v>
      </c>
      <c r="K2544" s="8" t="s">
        <v>98</v>
      </c>
      <c r="L2544" s="8" t="s">
        <v>131</v>
      </c>
      <c r="M2544" s="7">
        <v>1</v>
      </c>
      <c r="N2544" s="2">
        <v>41.15</v>
      </c>
      <c r="O2544" s="9">
        <v>0.05</v>
      </c>
      <c r="P2544" s="2">
        <v>14.4</v>
      </c>
      <c r="Q2544" s="2">
        <f t="shared" si="156"/>
        <v>39.092499999999994</v>
      </c>
      <c r="R2544" s="2">
        <f t="shared" si="157"/>
        <v>14.4</v>
      </c>
      <c r="S2544" s="2">
        <f t="shared" si="158"/>
        <v>24.692499999999995</v>
      </c>
      <c r="T2544" s="6">
        <f t="shared" si="159"/>
        <v>0.63164289825414077</v>
      </c>
    </row>
    <row r="2545" spans="1:20" ht="15.6" x14ac:dyDescent="0.3">
      <c r="A2545" s="3" t="s">
        <v>2614</v>
      </c>
      <c r="B2545" s="4">
        <v>46181</v>
      </c>
      <c r="C2545" s="5">
        <f>YEAR(SalesData[[#This Row],[Order Date]])</f>
        <v>2026</v>
      </c>
      <c r="D2545" s="6" t="str">
        <f>"Q"&amp;ROUNDUP(MONTH(SalesData[[#This Row],[Order Date]])/3,0)</f>
        <v>Q2</v>
      </c>
      <c r="E2545" s="7">
        <f>MONTH(SalesData[[#This Row],[Order Date]])</f>
        <v>6</v>
      </c>
      <c r="F2545" s="6" t="str">
        <f>TEXT(SalesData[[#This Row],[Order Date]],"mmm")</f>
        <v>Jun</v>
      </c>
      <c r="G2545" s="8" t="s">
        <v>61</v>
      </c>
      <c r="H2545" s="8" t="s">
        <v>108</v>
      </c>
      <c r="I2545" s="8" t="s">
        <v>23</v>
      </c>
      <c r="J2545" s="8" t="s">
        <v>24</v>
      </c>
      <c r="K2545" s="8" t="s">
        <v>25</v>
      </c>
      <c r="L2545" s="8" t="s">
        <v>70</v>
      </c>
      <c r="M2545" s="7">
        <v>3</v>
      </c>
      <c r="N2545" s="2">
        <v>142.53</v>
      </c>
      <c r="O2545" s="9">
        <v>0</v>
      </c>
      <c r="P2545" s="2">
        <v>80.67</v>
      </c>
      <c r="Q2545" s="2">
        <f t="shared" si="156"/>
        <v>427.59000000000003</v>
      </c>
      <c r="R2545" s="2">
        <f t="shared" si="157"/>
        <v>242.01</v>
      </c>
      <c r="S2545" s="2">
        <f t="shared" si="158"/>
        <v>185.58000000000004</v>
      </c>
      <c r="T2545" s="6">
        <f t="shared" si="159"/>
        <v>0.43401389181225014</v>
      </c>
    </row>
    <row r="2546" spans="1:20" ht="15.6" x14ac:dyDescent="0.3">
      <c r="A2546" s="3" t="s">
        <v>2615</v>
      </c>
      <c r="B2546" s="4">
        <v>46285</v>
      </c>
      <c r="C2546" s="5">
        <f>YEAR(SalesData[[#This Row],[Order Date]])</f>
        <v>2026</v>
      </c>
      <c r="D2546" s="6" t="str">
        <f>"Q"&amp;ROUNDUP(MONTH(SalesData[[#This Row],[Order Date]])/3,0)</f>
        <v>Q3</v>
      </c>
      <c r="E2546" s="7">
        <f>MONTH(SalesData[[#This Row],[Order Date]])</f>
        <v>9</v>
      </c>
      <c r="F2546" s="6" t="str">
        <f>TEXT(SalesData[[#This Row],[Order Date]],"mmm")</f>
        <v>Sep</v>
      </c>
      <c r="G2546" s="8" t="s">
        <v>54</v>
      </c>
      <c r="H2546" s="8" t="s">
        <v>57</v>
      </c>
      <c r="I2546" s="8" t="s">
        <v>30</v>
      </c>
      <c r="J2546" s="8" t="s">
        <v>24</v>
      </c>
      <c r="K2546" s="8" t="s">
        <v>51</v>
      </c>
      <c r="L2546" s="8" t="s">
        <v>95</v>
      </c>
      <c r="M2546" s="7">
        <v>1</v>
      </c>
      <c r="N2546" s="2">
        <v>82.08</v>
      </c>
      <c r="O2546" s="9">
        <v>0.05</v>
      </c>
      <c r="P2546" s="2">
        <v>43.18</v>
      </c>
      <c r="Q2546" s="2">
        <f t="shared" si="156"/>
        <v>77.975999999999999</v>
      </c>
      <c r="R2546" s="2">
        <f t="shared" si="157"/>
        <v>43.18</v>
      </c>
      <c r="S2546" s="2">
        <f t="shared" si="158"/>
        <v>34.795999999999999</v>
      </c>
      <c r="T2546" s="6">
        <f t="shared" si="159"/>
        <v>0.44623986867754178</v>
      </c>
    </row>
    <row r="2547" spans="1:20" ht="15.6" x14ac:dyDescent="0.3">
      <c r="A2547" s="3" t="s">
        <v>2616</v>
      </c>
      <c r="B2547" s="4">
        <v>46336</v>
      </c>
      <c r="C2547" s="5">
        <f>YEAR(SalesData[[#This Row],[Order Date]])</f>
        <v>2026</v>
      </c>
      <c r="D2547" s="6" t="str">
        <f>"Q"&amp;ROUNDUP(MONTH(SalesData[[#This Row],[Order Date]])/3,0)</f>
        <v>Q4</v>
      </c>
      <c r="E2547" s="7">
        <f>MONTH(SalesData[[#This Row],[Order Date]])</f>
        <v>11</v>
      </c>
      <c r="F2547" s="6" t="str">
        <f>TEXT(SalesData[[#This Row],[Order Date]],"mmm")</f>
        <v>Nov</v>
      </c>
      <c r="G2547" s="8" t="s">
        <v>21</v>
      </c>
      <c r="H2547" s="8" t="s">
        <v>22</v>
      </c>
      <c r="I2547" s="8" t="s">
        <v>30</v>
      </c>
      <c r="J2547" s="8" t="s">
        <v>24</v>
      </c>
      <c r="K2547" s="8" t="s">
        <v>25</v>
      </c>
      <c r="L2547" s="8" t="s">
        <v>74</v>
      </c>
      <c r="M2547" s="7">
        <v>1</v>
      </c>
      <c r="N2547" s="2">
        <v>90.23</v>
      </c>
      <c r="O2547" s="9">
        <v>0</v>
      </c>
      <c r="P2547" s="2">
        <v>44.06</v>
      </c>
      <c r="Q2547" s="2">
        <f t="shared" si="156"/>
        <v>90.23</v>
      </c>
      <c r="R2547" s="2">
        <f t="shared" si="157"/>
        <v>44.06</v>
      </c>
      <c r="S2547" s="2">
        <f t="shared" si="158"/>
        <v>46.17</v>
      </c>
      <c r="T2547" s="6">
        <f t="shared" si="159"/>
        <v>0.51169234179319512</v>
      </c>
    </row>
    <row r="2548" spans="1:20" ht="15.6" x14ac:dyDescent="0.3">
      <c r="A2548" s="3" t="s">
        <v>2617</v>
      </c>
      <c r="B2548" s="4">
        <v>46206</v>
      </c>
      <c r="C2548" s="5">
        <f>YEAR(SalesData[[#This Row],[Order Date]])</f>
        <v>2026</v>
      </c>
      <c r="D2548" s="6" t="str">
        <f>"Q"&amp;ROUNDUP(MONTH(SalesData[[#This Row],[Order Date]])/3,0)</f>
        <v>Q3</v>
      </c>
      <c r="E2548" s="7">
        <f>MONTH(SalesData[[#This Row],[Order Date]])</f>
        <v>7</v>
      </c>
      <c r="F2548" s="6" t="str">
        <f>TEXT(SalesData[[#This Row],[Order Date]],"mmm")</f>
        <v>Jul</v>
      </c>
      <c r="G2548" s="8" t="s">
        <v>21</v>
      </c>
      <c r="H2548" s="8" t="s">
        <v>44</v>
      </c>
      <c r="I2548" s="8" t="s">
        <v>23</v>
      </c>
      <c r="J2548" s="8" t="s">
        <v>24</v>
      </c>
      <c r="K2548" s="8" t="s">
        <v>98</v>
      </c>
      <c r="L2548" s="8" t="s">
        <v>122</v>
      </c>
      <c r="M2548" s="7">
        <v>1</v>
      </c>
      <c r="N2548" s="2">
        <v>36.01</v>
      </c>
      <c r="O2548" s="9">
        <v>0</v>
      </c>
      <c r="P2548" s="2">
        <v>14.11</v>
      </c>
      <c r="Q2548" s="2">
        <f t="shared" si="156"/>
        <v>36.01</v>
      </c>
      <c r="R2548" s="2">
        <f t="shared" si="157"/>
        <v>14.11</v>
      </c>
      <c r="S2548" s="2">
        <f t="shared" si="158"/>
        <v>21.9</v>
      </c>
      <c r="T2548" s="6">
        <f t="shared" si="159"/>
        <v>0.60816439877811723</v>
      </c>
    </row>
    <row r="2549" spans="1:20" ht="15.6" x14ac:dyDescent="0.3">
      <c r="A2549" s="3" t="s">
        <v>2618</v>
      </c>
      <c r="B2549" s="4">
        <v>46131</v>
      </c>
      <c r="C2549" s="5">
        <f>YEAR(SalesData[[#This Row],[Order Date]])</f>
        <v>2026</v>
      </c>
      <c r="D2549" s="6" t="str">
        <f>"Q"&amp;ROUNDUP(MONTH(SalesData[[#This Row],[Order Date]])/3,0)</f>
        <v>Q2</v>
      </c>
      <c r="E2549" s="7">
        <f>MONTH(SalesData[[#This Row],[Order Date]])</f>
        <v>4</v>
      </c>
      <c r="F2549" s="6" t="str">
        <f>TEXT(SalesData[[#This Row],[Order Date]],"mmm")</f>
        <v>Apr</v>
      </c>
      <c r="G2549" s="8" t="s">
        <v>54</v>
      </c>
      <c r="H2549" s="8" t="s">
        <v>112</v>
      </c>
      <c r="I2549" s="8" t="s">
        <v>30</v>
      </c>
      <c r="J2549" s="8" t="s">
        <v>31</v>
      </c>
      <c r="K2549" s="8" t="s">
        <v>51</v>
      </c>
      <c r="L2549" s="8" t="s">
        <v>58</v>
      </c>
      <c r="M2549" s="7">
        <v>1</v>
      </c>
      <c r="N2549" s="2">
        <v>104.91</v>
      </c>
      <c r="O2549" s="9">
        <v>0</v>
      </c>
      <c r="P2549" s="2">
        <v>51.68</v>
      </c>
      <c r="Q2549" s="2">
        <f t="shared" si="156"/>
        <v>104.91</v>
      </c>
      <c r="R2549" s="2">
        <f t="shared" si="157"/>
        <v>51.68</v>
      </c>
      <c r="S2549" s="2">
        <f t="shared" si="158"/>
        <v>53.23</v>
      </c>
      <c r="T2549" s="6">
        <f t="shared" si="159"/>
        <v>0.50738728433895719</v>
      </c>
    </row>
    <row r="2550" spans="1:20" ht="15.6" x14ac:dyDescent="0.3">
      <c r="A2550" s="3" t="s">
        <v>2619</v>
      </c>
      <c r="B2550" s="4">
        <v>46205</v>
      </c>
      <c r="C2550" s="5">
        <f>YEAR(SalesData[[#This Row],[Order Date]])</f>
        <v>2026</v>
      </c>
      <c r="D2550" s="6" t="str">
        <f>"Q"&amp;ROUNDUP(MONTH(SalesData[[#This Row],[Order Date]])/3,0)</f>
        <v>Q3</v>
      </c>
      <c r="E2550" s="7">
        <f>MONTH(SalesData[[#This Row],[Order Date]])</f>
        <v>7</v>
      </c>
      <c r="F2550" s="6" t="str">
        <f>TEXT(SalesData[[#This Row],[Order Date]],"mmm")</f>
        <v>Jul</v>
      </c>
      <c r="G2550" s="8" t="s">
        <v>61</v>
      </c>
      <c r="H2550" s="8" t="s">
        <v>76</v>
      </c>
      <c r="I2550" s="8" t="s">
        <v>30</v>
      </c>
      <c r="J2550" s="8" t="s">
        <v>31</v>
      </c>
      <c r="K2550" s="8" t="s">
        <v>32</v>
      </c>
      <c r="L2550" s="8" t="s">
        <v>46</v>
      </c>
      <c r="M2550" s="7">
        <v>1</v>
      </c>
      <c r="N2550" s="2">
        <v>161.82</v>
      </c>
      <c r="O2550" s="9">
        <v>0</v>
      </c>
      <c r="P2550" s="2">
        <v>87.15</v>
      </c>
      <c r="Q2550" s="2">
        <f t="shared" si="156"/>
        <v>161.82</v>
      </c>
      <c r="R2550" s="2">
        <f t="shared" si="157"/>
        <v>87.15</v>
      </c>
      <c r="S2550" s="2">
        <f t="shared" si="158"/>
        <v>74.669999999999987</v>
      </c>
      <c r="T2550" s="6">
        <f t="shared" si="159"/>
        <v>0.46143863552094916</v>
      </c>
    </row>
    <row r="2551" spans="1:20" ht="15.6" x14ac:dyDescent="0.3">
      <c r="A2551" s="3" t="s">
        <v>2620</v>
      </c>
      <c r="B2551" s="4">
        <v>46082</v>
      </c>
      <c r="C2551" s="5">
        <f>YEAR(SalesData[[#This Row],[Order Date]])</f>
        <v>2026</v>
      </c>
      <c r="D2551" s="6" t="str">
        <f>"Q"&amp;ROUNDUP(MONTH(SalesData[[#This Row],[Order Date]])/3,0)</f>
        <v>Q1</v>
      </c>
      <c r="E2551" s="7">
        <f>MONTH(SalesData[[#This Row],[Order Date]])</f>
        <v>3</v>
      </c>
      <c r="F2551" s="6" t="str">
        <f>TEXT(SalesData[[#This Row],[Order Date]],"mmm")</f>
        <v>Mar</v>
      </c>
      <c r="G2551" s="8" t="s">
        <v>28</v>
      </c>
      <c r="H2551" s="8" t="s">
        <v>86</v>
      </c>
      <c r="I2551" s="8" t="s">
        <v>45</v>
      </c>
      <c r="J2551" s="8" t="s">
        <v>36</v>
      </c>
      <c r="K2551" s="8" t="s">
        <v>98</v>
      </c>
      <c r="L2551" s="8" t="s">
        <v>131</v>
      </c>
      <c r="M2551" s="7">
        <v>5</v>
      </c>
      <c r="N2551" s="2">
        <v>41.31</v>
      </c>
      <c r="O2551" s="9">
        <v>0.1</v>
      </c>
      <c r="P2551" s="2">
        <v>15.14</v>
      </c>
      <c r="Q2551" s="2">
        <f t="shared" si="156"/>
        <v>185.89500000000001</v>
      </c>
      <c r="R2551" s="2">
        <f t="shared" si="157"/>
        <v>75.7</v>
      </c>
      <c r="S2551" s="2">
        <f t="shared" si="158"/>
        <v>110.19500000000001</v>
      </c>
      <c r="T2551" s="6">
        <f t="shared" si="159"/>
        <v>0.59278087092175691</v>
      </c>
    </row>
    <row r="2552" spans="1:20" ht="15.6" x14ac:dyDescent="0.3">
      <c r="A2552" s="3" t="s">
        <v>2621</v>
      </c>
      <c r="B2552" s="4">
        <v>46195</v>
      </c>
      <c r="C2552" s="5">
        <f>YEAR(SalesData[[#This Row],[Order Date]])</f>
        <v>2026</v>
      </c>
      <c r="D2552" s="6" t="str">
        <f>"Q"&amp;ROUNDUP(MONTH(SalesData[[#This Row],[Order Date]])/3,0)</f>
        <v>Q2</v>
      </c>
      <c r="E2552" s="7">
        <f>MONTH(SalesData[[#This Row],[Order Date]])</f>
        <v>6</v>
      </c>
      <c r="F2552" s="6" t="str">
        <f>TEXT(SalesData[[#This Row],[Order Date]],"mmm")</f>
        <v>Jun</v>
      </c>
      <c r="G2552" s="8" t="s">
        <v>61</v>
      </c>
      <c r="H2552" s="8" t="s">
        <v>62</v>
      </c>
      <c r="I2552" s="8" t="s">
        <v>30</v>
      </c>
      <c r="J2552" s="8" t="s">
        <v>24</v>
      </c>
      <c r="K2552" s="8" t="s">
        <v>39</v>
      </c>
      <c r="L2552" s="8" t="s">
        <v>106</v>
      </c>
      <c r="M2552" s="7">
        <v>2</v>
      </c>
      <c r="N2552" s="2">
        <v>80.650000000000006</v>
      </c>
      <c r="O2552" s="9">
        <v>0</v>
      </c>
      <c r="P2552" s="2">
        <v>39.18</v>
      </c>
      <c r="Q2552" s="2">
        <f t="shared" si="156"/>
        <v>161.30000000000001</v>
      </c>
      <c r="R2552" s="2">
        <f t="shared" si="157"/>
        <v>78.36</v>
      </c>
      <c r="S2552" s="2">
        <f t="shared" si="158"/>
        <v>82.940000000000012</v>
      </c>
      <c r="T2552" s="6">
        <f t="shared" si="159"/>
        <v>0.51419714817110973</v>
      </c>
    </row>
    <row r="2553" spans="1:20" ht="15.6" x14ac:dyDescent="0.3">
      <c r="A2553" s="3" t="s">
        <v>2622</v>
      </c>
      <c r="B2553" s="4">
        <v>46327</v>
      </c>
      <c r="C2553" s="5">
        <f>YEAR(SalesData[[#This Row],[Order Date]])</f>
        <v>2026</v>
      </c>
      <c r="D2553" s="6" t="str">
        <f>"Q"&amp;ROUNDUP(MONTH(SalesData[[#This Row],[Order Date]])/3,0)</f>
        <v>Q4</v>
      </c>
      <c r="E2553" s="7">
        <f>MONTH(SalesData[[#This Row],[Order Date]])</f>
        <v>11</v>
      </c>
      <c r="F2553" s="6" t="str">
        <f>TEXT(SalesData[[#This Row],[Order Date]],"mmm")</f>
        <v>Nov</v>
      </c>
      <c r="G2553" s="8" t="s">
        <v>54</v>
      </c>
      <c r="H2553" s="8" t="s">
        <v>92</v>
      </c>
      <c r="I2553" s="8" t="s">
        <v>48</v>
      </c>
      <c r="J2553" s="8" t="s">
        <v>31</v>
      </c>
      <c r="K2553" s="8" t="s">
        <v>25</v>
      </c>
      <c r="L2553" s="8" t="s">
        <v>26</v>
      </c>
      <c r="M2553" s="7">
        <v>1</v>
      </c>
      <c r="N2553" s="2">
        <v>150.46</v>
      </c>
      <c r="O2553" s="9">
        <v>0.15</v>
      </c>
      <c r="P2553" s="2">
        <v>78.39</v>
      </c>
      <c r="Q2553" s="2">
        <f t="shared" si="156"/>
        <v>127.89100000000001</v>
      </c>
      <c r="R2553" s="2">
        <f t="shared" si="157"/>
        <v>78.39</v>
      </c>
      <c r="S2553" s="2">
        <f t="shared" si="158"/>
        <v>49.501000000000005</v>
      </c>
      <c r="T2553" s="6">
        <f t="shared" si="159"/>
        <v>0.38705616501552104</v>
      </c>
    </row>
    <row r="2554" spans="1:20" ht="15.6" x14ac:dyDescent="0.3">
      <c r="A2554" s="3" t="s">
        <v>2623</v>
      </c>
      <c r="B2554" s="4">
        <v>46186</v>
      </c>
      <c r="C2554" s="5">
        <f>YEAR(SalesData[[#This Row],[Order Date]])</f>
        <v>2026</v>
      </c>
      <c r="D2554" s="6" t="str">
        <f>"Q"&amp;ROUNDUP(MONTH(SalesData[[#This Row],[Order Date]])/3,0)</f>
        <v>Q2</v>
      </c>
      <c r="E2554" s="7">
        <f>MONTH(SalesData[[#This Row],[Order Date]])</f>
        <v>6</v>
      </c>
      <c r="F2554" s="6" t="str">
        <f>TEXT(SalesData[[#This Row],[Order Date]],"mmm")</f>
        <v>Jun</v>
      </c>
      <c r="G2554" s="8" t="s">
        <v>21</v>
      </c>
      <c r="H2554" s="8" t="s">
        <v>42</v>
      </c>
      <c r="I2554" s="8" t="s">
        <v>23</v>
      </c>
      <c r="J2554" s="8" t="s">
        <v>36</v>
      </c>
      <c r="K2554" s="8" t="s">
        <v>25</v>
      </c>
      <c r="L2554" s="8" t="s">
        <v>26</v>
      </c>
      <c r="M2554" s="7">
        <v>1</v>
      </c>
      <c r="N2554" s="2">
        <v>152.78</v>
      </c>
      <c r="O2554" s="9">
        <v>0</v>
      </c>
      <c r="P2554" s="2">
        <v>78.540000000000006</v>
      </c>
      <c r="Q2554" s="2">
        <f t="shared" si="156"/>
        <v>152.78</v>
      </c>
      <c r="R2554" s="2">
        <f t="shared" si="157"/>
        <v>78.540000000000006</v>
      </c>
      <c r="S2554" s="2">
        <f t="shared" si="158"/>
        <v>74.239999999999995</v>
      </c>
      <c r="T2554" s="6">
        <f t="shared" si="159"/>
        <v>0.48592747741851022</v>
      </c>
    </row>
    <row r="2555" spans="1:20" ht="15.6" x14ac:dyDescent="0.3">
      <c r="A2555" s="3" t="s">
        <v>2624</v>
      </c>
      <c r="B2555" s="4">
        <v>46234</v>
      </c>
      <c r="C2555" s="5">
        <f>YEAR(SalesData[[#This Row],[Order Date]])</f>
        <v>2026</v>
      </c>
      <c r="D2555" s="6" t="str">
        <f>"Q"&amp;ROUNDUP(MONTH(SalesData[[#This Row],[Order Date]])/3,0)</f>
        <v>Q3</v>
      </c>
      <c r="E2555" s="7">
        <f>MONTH(SalesData[[#This Row],[Order Date]])</f>
        <v>7</v>
      </c>
      <c r="F2555" s="6" t="str">
        <f>TEXT(SalesData[[#This Row],[Order Date]],"mmm")</f>
        <v>Jul</v>
      </c>
      <c r="G2555" s="8" t="s">
        <v>21</v>
      </c>
      <c r="H2555" s="8" t="s">
        <v>22</v>
      </c>
      <c r="I2555" s="8" t="s">
        <v>30</v>
      </c>
      <c r="J2555" s="8" t="s">
        <v>36</v>
      </c>
      <c r="K2555" s="8" t="s">
        <v>51</v>
      </c>
      <c r="L2555" s="8" t="s">
        <v>58</v>
      </c>
      <c r="M2555" s="7">
        <v>5</v>
      </c>
      <c r="N2555" s="2">
        <v>104.65</v>
      </c>
      <c r="O2555" s="9">
        <v>0</v>
      </c>
      <c r="P2555" s="2">
        <v>49.2</v>
      </c>
      <c r="Q2555" s="2">
        <f t="shared" si="156"/>
        <v>523.25</v>
      </c>
      <c r="R2555" s="2">
        <f t="shared" si="157"/>
        <v>246</v>
      </c>
      <c r="S2555" s="2">
        <f t="shared" si="158"/>
        <v>277.25</v>
      </c>
      <c r="T2555" s="6">
        <f t="shared" si="159"/>
        <v>0.52986144290492121</v>
      </c>
    </row>
    <row r="2556" spans="1:20" ht="15.6" x14ac:dyDescent="0.3">
      <c r="A2556" s="3" t="s">
        <v>2625</v>
      </c>
      <c r="B2556" s="4">
        <v>46313</v>
      </c>
      <c r="C2556" s="5">
        <f>YEAR(SalesData[[#This Row],[Order Date]])</f>
        <v>2026</v>
      </c>
      <c r="D2556" s="6" t="str">
        <f>"Q"&amp;ROUNDUP(MONTH(SalesData[[#This Row],[Order Date]])/3,0)</f>
        <v>Q4</v>
      </c>
      <c r="E2556" s="7">
        <f>MONTH(SalesData[[#This Row],[Order Date]])</f>
        <v>10</v>
      </c>
      <c r="F2556" s="6" t="str">
        <f>TEXT(SalesData[[#This Row],[Order Date]],"mmm")</f>
        <v>Oct</v>
      </c>
      <c r="G2556" s="8" t="s">
        <v>61</v>
      </c>
      <c r="H2556" s="8" t="s">
        <v>108</v>
      </c>
      <c r="I2556" s="8" t="s">
        <v>30</v>
      </c>
      <c r="J2556" s="8" t="s">
        <v>31</v>
      </c>
      <c r="K2556" s="8" t="s">
        <v>32</v>
      </c>
      <c r="L2556" s="8" t="s">
        <v>33</v>
      </c>
      <c r="M2556" s="7">
        <v>1</v>
      </c>
      <c r="N2556" s="2">
        <v>36.83</v>
      </c>
      <c r="O2556" s="9">
        <v>0</v>
      </c>
      <c r="P2556" s="2">
        <v>13.64</v>
      </c>
      <c r="Q2556" s="2">
        <f t="shared" si="156"/>
        <v>36.83</v>
      </c>
      <c r="R2556" s="2">
        <f t="shared" si="157"/>
        <v>13.64</v>
      </c>
      <c r="S2556" s="2">
        <f t="shared" si="158"/>
        <v>23.189999999999998</v>
      </c>
      <c r="T2556" s="6">
        <f t="shared" si="159"/>
        <v>0.62964974205810476</v>
      </c>
    </row>
    <row r="2557" spans="1:20" ht="15.6" x14ac:dyDescent="0.3">
      <c r="A2557" s="3" t="s">
        <v>2626</v>
      </c>
      <c r="B2557" s="4">
        <v>46248</v>
      </c>
      <c r="C2557" s="5">
        <f>YEAR(SalesData[[#This Row],[Order Date]])</f>
        <v>2026</v>
      </c>
      <c r="D2557" s="6" t="str">
        <f>"Q"&amp;ROUNDUP(MONTH(SalesData[[#This Row],[Order Date]])/3,0)</f>
        <v>Q3</v>
      </c>
      <c r="E2557" s="7">
        <f>MONTH(SalesData[[#This Row],[Order Date]])</f>
        <v>8</v>
      </c>
      <c r="F2557" s="6" t="str">
        <f>TEXT(SalesData[[#This Row],[Order Date]],"mmm")</f>
        <v>Aug</v>
      </c>
      <c r="G2557" s="8" t="s">
        <v>54</v>
      </c>
      <c r="H2557" s="8" t="s">
        <v>92</v>
      </c>
      <c r="I2557" s="8" t="s">
        <v>23</v>
      </c>
      <c r="J2557" s="8" t="s">
        <v>24</v>
      </c>
      <c r="K2557" s="8" t="s">
        <v>98</v>
      </c>
      <c r="L2557" s="8" t="s">
        <v>99</v>
      </c>
      <c r="M2557" s="7">
        <v>3</v>
      </c>
      <c r="N2557" s="2">
        <v>122.96</v>
      </c>
      <c r="O2557" s="9">
        <v>0.1</v>
      </c>
      <c r="P2557" s="2">
        <v>67.62</v>
      </c>
      <c r="Q2557" s="2">
        <f t="shared" si="156"/>
        <v>331.99200000000002</v>
      </c>
      <c r="R2557" s="2">
        <f t="shared" si="157"/>
        <v>202.86</v>
      </c>
      <c r="S2557" s="2">
        <f t="shared" si="158"/>
        <v>129.13200000000001</v>
      </c>
      <c r="T2557" s="6">
        <f t="shared" si="159"/>
        <v>0.38896117978746475</v>
      </c>
    </row>
    <row r="2558" spans="1:20" ht="15.6" x14ac:dyDescent="0.3">
      <c r="A2558" s="3" t="s">
        <v>2627</v>
      </c>
      <c r="B2558" s="4">
        <v>46052</v>
      </c>
      <c r="C2558" s="5">
        <f>YEAR(SalesData[[#This Row],[Order Date]])</f>
        <v>2026</v>
      </c>
      <c r="D2558" s="6" t="str">
        <f>"Q"&amp;ROUNDUP(MONTH(SalesData[[#This Row],[Order Date]])/3,0)</f>
        <v>Q1</v>
      </c>
      <c r="E2558" s="7">
        <f>MONTH(SalesData[[#This Row],[Order Date]])</f>
        <v>1</v>
      </c>
      <c r="F2558" s="6" t="str">
        <f>TEXT(SalesData[[#This Row],[Order Date]],"mmm")</f>
        <v>Jan</v>
      </c>
      <c r="G2558" s="8" t="s">
        <v>54</v>
      </c>
      <c r="H2558" s="8" t="s">
        <v>92</v>
      </c>
      <c r="I2558" s="8" t="s">
        <v>23</v>
      </c>
      <c r="J2558" s="8" t="s">
        <v>36</v>
      </c>
      <c r="K2558" s="8" t="s">
        <v>51</v>
      </c>
      <c r="L2558" s="8" t="s">
        <v>72</v>
      </c>
      <c r="M2558" s="7">
        <v>1</v>
      </c>
      <c r="N2558" s="2">
        <v>39.549999999999997</v>
      </c>
      <c r="O2558" s="9">
        <v>0</v>
      </c>
      <c r="P2558" s="2">
        <v>17.059999999999999</v>
      </c>
      <c r="Q2558" s="2">
        <f t="shared" si="156"/>
        <v>39.549999999999997</v>
      </c>
      <c r="R2558" s="2">
        <f t="shared" si="157"/>
        <v>17.059999999999999</v>
      </c>
      <c r="S2558" s="2">
        <f t="shared" si="158"/>
        <v>22.49</v>
      </c>
      <c r="T2558" s="6">
        <f t="shared" si="159"/>
        <v>0.56864728192161818</v>
      </c>
    </row>
    <row r="2559" spans="1:20" ht="15.6" x14ac:dyDescent="0.3">
      <c r="A2559" s="3" t="s">
        <v>2628</v>
      </c>
      <c r="B2559" s="4">
        <v>46125</v>
      </c>
      <c r="C2559" s="5">
        <f>YEAR(SalesData[[#This Row],[Order Date]])</f>
        <v>2026</v>
      </c>
      <c r="D2559" s="6" t="str">
        <f>"Q"&amp;ROUNDUP(MONTH(SalesData[[#This Row],[Order Date]])/3,0)</f>
        <v>Q2</v>
      </c>
      <c r="E2559" s="7">
        <f>MONTH(SalesData[[#This Row],[Order Date]])</f>
        <v>4</v>
      </c>
      <c r="F2559" s="6" t="str">
        <f>TEXT(SalesData[[#This Row],[Order Date]],"mmm")</f>
        <v>Apr</v>
      </c>
      <c r="G2559" s="8" t="s">
        <v>28</v>
      </c>
      <c r="H2559" s="8" t="s">
        <v>86</v>
      </c>
      <c r="I2559" s="8" t="s">
        <v>30</v>
      </c>
      <c r="J2559" s="8" t="s">
        <v>24</v>
      </c>
      <c r="K2559" s="8" t="s">
        <v>39</v>
      </c>
      <c r="L2559" s="8" t="s">
        <v>67</v>
      </c>
      <c r="M2559" s="7">
        <v>2</v>
      </c>
      <c r="N2559" s="2">
        <v>124</v>
      </c>
      <c r="O2559" s="9">
        <v>0</v>
      </c>
      <c r="P2559" s="2">
        <v>60.14</v>
      </c>
      <c r="Q2559" s="2">
        <f t="shared" si="156"/>
        <v>248</v>
      </c>
      <c r="R2559" s="2">
        <f t="shared" si="157"/>
        <v>120.28</v>
      </c>
      <c r="S2559" s="2">
        <f t="shared" si="158"/>
        <v>127.72</v>
      </c>
      <c r="T2559" s="6">
        <f t="shared" si="159"/>
        <v>0.51500000000000001</v>
      </c>
    </row>
    <row r="2560" spans="1:20" ht="15.6" x14ac:dyDescent="0.3">
      <c r="A2560" s="3" t="s">
        <v>2629</v>
      </c>
      <c r="B2560" s="4">
        <v>46272</v>
      </c>
      <c r="C2560" s="5">
        <f>YEAR(SalesData[[#This Row],[Order Date]])</f>
        <v>2026</v>
      </c>
      <c r="D2560" s="6" t="str">
        <f>"Q"&amp;ROUNDUP(MONTH(SalesData[[#This Row],[Order Date]])/3,0)</f>
        <v>Q3</v>
      </c>
      <c r="E2560" s="7">
        <f>MONTH(SalesData[[#This Row],[Order Date]])</f>
        <v>9</v>
      </c>
      <c r="F2560" s="6" t="str">
        <f>TEXT(SalesData[[#This Row],[Order Date]],"mmm")</f>
        <v>Sep</v>
      </c>
      <c r="G2560" s="8" t="s">
        <v>28</v>
      </c>
      <c r="H2560" s="8" t="s">
        <v>29</v>
      </c>
      <c r="I2560" s="8" t="s">
        <v>30</v>
      </c>
      <c r="J2560" s="8" t="s">
        <v>36</v>
      </c>
      <c r="K2560" s="8" t="s">
        <v>98</v>
      </c>
      <c r="L2560" s="8" t="s">
        <v>131</v>
      </c>
      <c r="M2560" s="7">
        <v>2</v>
      </c>
      <c r="N2560" s="2">
        <v>40.78</v>
      </c>
      <c r="O2560" s="9">
        <v>0</v>
      </c>
      <c r="P2560" s="2">
        <v>15.04</v>
      </c>
      <c r="Q2560" s="2">
        <f t="shared" si="156"/>
        <v>81.56</v>
      </c>
      <c r="R2560" s="2">
        <f t="shared" si="157"/>
        <v>30.08</v>
      </c>
      <c r="S2560" s="2">
        <f t="shared" si="158"/>
        <v>51.480000000000004</v>
      </c>
      <c r="T2560" s="6">
        <f t="shared" si="159"/>
        <v>0.63119176066699367</v>
      </c>
    </row>
    <row r="2561" spans="1:20" ht="15.6" x14ac:dyDescent="0.3">
      <c r="A2561" s="3" t="s">
        <v>2630</v>
      </c>
      <c r="B2561" s="4">
        <v>46279</v>
      </c>
      <c r="C2561" s="5">
        <f>YEAR(SalesData[[#This Row],[Order Date]])</f>
        <v>2026</v>
      </c>
      <c r="D2561" s="6" t="str">
        <f>"Q"&amp;ROUNDUP(MONTH(SalesData[[#This Row],[Order Date]])/3,0)</f>
        <v>Q3</v>
      </c>
      <c r="E2561" s="7">
        <f>MONTH(SalesData[[#This Row],[Order Date]])</f>
        <v>9</v>
      </c>
      <c r="F2561" s="6" t="str">
        <f>TEXT(SalesData[[#This Row],[Order Date]],"mmm")</f>
        <v>Sep</v>
      </c>
      <c r="G2561" s="8" t="s">
        <v>21</v>
      </c>
      <c r="H2561" s="8" t="s">
        <v>44</v>
      </c>
      <c r="I2561" s="8" t="s">
        <v>23</v>
      </c>
      <c r="J2561" s="8" t="s">
        <v>31</v>
      </c>
      <c r="K2561" s="8" t="s">
        <v>32</v>
      </c>
      <c r="L2561" s="8" t="s">
        <v>65</v>
      </c>
      <c r="M2561" s="7">
        <v>1</v>
      </c>
      <c r="N2561" s="2">
        <v>47.55</v>
      </c>
      <c r="O2561" s="9">
        <v>0.05</v>
      </c>
      <c r="P2561" s="2">
        <v>18.350000000000001</v>
      </c>
      <c r="Q2561" s="2">
        <f t="shared" si="156"/>
        <v>45.172499999999992</v>
      </c>
      <c r="R2561" s="2">
        <f t="shared" si="157"/>
        <v>18.350000000000001</v>
      </c>
      <c r="S2561" s="2">
        <f t="shared" si="158"/>
        <v>26.822499999999991</v>
      </c>
      <c r="T2561" s="6">
        <f t="shared" si="159"/>
        <v>0.5937794011843488</v>
      </c>
    </row>
    <row r="2562" spans="1:20" ht="15.6" x14ac:dyDescent="0.3">
      <c r="A2562" s="3" t="s">
        <v>2631</v>
      </c>
      <c r="B2562" s="4">
        <v>46130</v>
      </c>
      <c r="C2562" s="5">
        <f>YEAR(SalesData[[#This Row],[Order Date]])</f>
        <v>2026</v>
      </c>
      <c r="D2562" s="6" t="str">
        <f>"Q"&amp;ROUNDUP(MONTH(SalesData[[#This Row],[Order Date]])/3,0)</f>
        <v>Q2</v>
      </c>
      <c r="E2562" s="7">
        <f>MONTH(SalesData[[#This Row],[Order Date]])</f>
        <v>4</v>
      </c>
      <c r="F2562" s="6" t="str">
        <f>TEXT(SalesData[[#This Row],[Order Date]],"mmm")</f>
        <v>Apr</v>
      </c>
      <c r="G2562" s="8" t="s">
        <v>61</v>
      </c>
      <c r="H2562" s="8" t="s">
        <v>108</v>
      </c>
      <c r="I2562" s="8" t="s">
        <v>48</v>
      </c>
      <c r="J2562" s="8" t="s">
        <v>31</v>
      </c>
      <c r="K2562" s="8" t="s">
        <v>51</v>
      </c>
      <c r="L2562" s="8" t="s">
        <v>58</v>
      </c>
      <c r="M2562" s="7">
        <v>3</v>
      </c>
      <c r="N2562" s="2">
        <v>104.8</v>
      </c>
      <c r="O2562" s="9">
        <v>0.1</v>
      </c>
      <c r="P2562" s="2">
        <v>50.59</v>
      </c>
      <c r="Q2562" s="2">
        <f t="shared" si="156"/>
        <v>282.95999999999998</v>
      </c>
      <c r="R2562" s="2">
        <f t="shared" si="157"/>
        <v>151.77000000000001</v>
      </c>
      <c r="S2562" s="2">
        <f t="shared" si="158"/>
        <v>131.18999999999997</v>
      </c>
      <c r="T2562" s="6">
        <f t="shared" si="159"/>
        <v>0.46363443596268017</v>
      </c>
    </row>
    <row r="2563" spans="1:20" ht="15.6" x14ac:dyDescent="0.3">
      <c r="A2563" s="3" t="s">
        <v>2632</v>
      </c>
      <c r="B2563" s="4">
        <v>46039</v>
      </c>
      <c r="C2563" s="5">
        <f>YEAR(SalesData[[#This Row],[Order Date]])</f>
        <v>2026</v>
      </c>
      <c r="D2563" s="6" t="str">
        <f>"Q"&amp;ROUNDUP(MONTH(SalesData[[#This Row],[Order Date]])/3,0)</f>
        <v>Q1</v>
      </c>
      <c r="E2563" s="7">
        <f>MONTH(SalesData[[#This Row],[Order Date]])</f>
        <v>1</v>
      </c>
      <c r="F2563" s="6" t="str">
        <f>TEXT(SalesData[[#This Row],[Order Date]],"mmm")</f>
        <v>Jan</v>
      </c>
      <c r="G2563" s="8" t="s">
        <v>28</v>
      </c>
      <c r="H2563" s="8" t="s">
        <v>35</v>
      </c>
      <c r="I2563" s="8" t="s">
        <v>48</v>
      </c>
      <c r="J2563" s="8" t="s">
        <v>24</v>
      </c>
      <c r="K2563" s="8" t="s">
        <v>32</v>
      </c>
      <c r="L2563" s="8" t="s">
        <v>46</v>
      </c>
      <c r="M2563" s="7">
        <v>2</v>
      </c>
      <c r="N2563" s="2">
        <v>164.38</v>
      </c>
      <c r="O2563" s="9">
        <v>0.05</v>
      </c>
      <c r="P2563" s="2">
        <v>85.93</v>
      </c>
      <c r="Q2563" s="2">
        <f t="shared" si="156"/>
        <v>312.322</v>
      </c>
      <c r="R2563" s="2">
        <f t="shared" si="157"/>
        <v>171.86</v>
      </c>
      <c r="S2563" s="2">
        <f t="shared" si="158"/>
        <v>140.46199999999999</v>
      </c>
      <c r="T2563" s="6">
        <f t="shared" si="159"/>
        <v>0.44973456881039436</v>
      </c>
    </row>
    <row r="2564" spans="1:20" ht="15.6" x14ac:dyDescent="0.3">
      <c r="A2564" s="3" t="s">
        <v>2633</v>
      </c>
      <c r="B2564" s="4">
        <v>46213</v>
      </c>
      <c r="C2564" s="5">
        <f>YEAR(SalesData[[#This Row],[Order Date]])</f>
        <v>2026</v>
      </c>
      <c r="D2564" s="6" t="str">
        <f>"Q"&amp;ROUNDUP(MONTH(SalesData[[#This Row],[Order Date]])/3,0)</f>
        <v>Q3</v>
      </c>
      <c r="E2564" s="7">
        <f>MONTH(SalesData[[#This Row],[Order Date]])</f>
        <v>7</v>
      </c>
      <c r="F2564" s="6" t="str">
        <f>TEXT(SalesData[[#This Row],[Order Date]],"mmm")</f>
        <v>Jul</v>
      </c>
      <c r="G2564" s="8" t="s">
        <v>28</v>
      </c>
      <c r="H2564" s="8" t="s">
        <v>29</v>
      </c>
      <c r="I2564" s="8" t="s">
        <v>23</v>
      </c>
      <c r="J2564" s="8" t="s">
        <v>24</v>
      </c>
      <c r="K2564" s="8" t="s">
        <v>51</v>
      </c>
      <c r="L2564" s="8" t="s">
        <v>52</v>
      </c>
      <c r="M2564" s="7">
        <v>1</v>
      </c>
      <c r="N2564" s="2">
        <v>50.78</v>
      </c>
      <c r="O2564" s="9">
        <v>0</v>
      </c>
      <c r="P2564" s="2">
        <v>22.29</v>
      </c>
      <c r="Q2564" s="2">
        <f t="shared" ref="Q2564:Q2627" si="160">M2564*N2564*(1-O2564)</f>
        <v>50.78</v>
      </c>
      <c r="R2564" s="2">
        <f t="shared" ref="R2564:R2627" si="161">M2564*P2564</f>
        <v>22.29</v>
      </c>
      <c r="S2564" s="2">
        <f t="shared" ref="S2564:S2627" si="162">Q2564-R2564</f>
        <v>28.490000000000002</v>
      </c>
      <c r="T2564" s="6">
        <f t="shared" ref="T2564:T2627" si="163">IFERROR(S2564/Q2564,0)</f>
        <v>0.56104765655769995</v>
      </c>
    </row>
    <row r="2565" spans="1:20" ht="15.6" x14ac:dyDescent="0.3">
      <c r="A2565" s="3" t="s">
        <v>2634</v>
      </c>
      <c r="B2565" s="4">
        <v>46093</v>
      </c>
      <c r="C2565" s="5">
        <f>YEAR(SalesData[[#This Row],[Order Date]])</f>
        <v>2026</v>
      </c>
      <c r="D2565" s="6" t="str">
        <f>"Q"&amp;ROUNDUP(MONTH(SalesData[[#This Row],[Order Date]])/3,0)</f>
        <v>Q1</v>
      </c>
      <c r="E2565" s="7">
        <f>MONTH(SalesData[[#This Row],[Order Date]])</f>
        <v>3</v>
      </c>
      <c r="F2565" s="6" t="str">
        <f>TEXT(SalesData[[#This Row],[Order Date]],"mmm")</f>
        <v>Mar</v>
      </c>
      <c r="G2565" s="8" t="s">
        <v>54</v>
      </c>
      <c r="H2565" s="8" t="s">
        <v>57</v>
      </c>
      <c r="I2565" s="8" t="s">
        <v>30</v>
      </c>
      <c r="J2565" s="8" t="s">
        <v>24</v>
      </c>
      <c r="K2565" s="8" t="s">
        <v>98</v>
      </c>
      <c r="L2565" s="8" t="s">
        <v>103</v>
      </c>
      <c r="M2565" s="7">
        <v>1</v>
      </c>
      <c r="N2565" s="2">
        <v>49.79</v>
      </c>
      <c r="O2565" s="9">
        <v>0.1</v>
      </c>
      <c r="P2565" s="2">
        <v>22.29</v>
      </c>
      <c r="Q2565" s="2">
        <f t="shared" si="160"/>
        <v>44.811</v>
      </c>
      <c r="R2565" s="2">
        <f t="shared" si="161"/>
        <v>22.29</v>
      </c>
      <c r="S2565" s="2">
        <f t="shared" si="162"/>
        <v>22.521000000000001</v>
      </c>
      <c r="T2565" s="6">
        <f t="shared" si="163"/>
        <v>0.5025774921336279</v>
      </c>
    </row>
    <row r="2566" spans="1:20" ht="15.6" x14ac:dyDescent="0.3">
      <c r="A2566" s="3" t="s">
        <v>2635</v>
      </c>
      <c r="B2566" s="4">
        <v>46184</v>
      </c>
      <c r="C2566" s="5">
        <f>YEAR(SalesData[[#This Row],[Order Date]])</f>
        <v>2026</v>
      </c>
      <c r="D2566" s="6" t="str">
        <f>"Q"&amp;ROUNDUP(MONTH(SalesData[[#This Row],[Order Date]])/3,0)</f>
        <v>Q2</v>
      </c>
      <c r="E2566" s="7">
        <f>MONTH(SalesData[[#This Row],[Order Date]])</f>
        <v>6</v>
      </c>
      <c r="F2566" s="6" t="str">
        <f>TEXT(SalesData[[#This Row],[Order Date]],"mmm")</f>
        <v>Jun</v>
      </c>
      <c r="G2566" s="8" t="s">
        <v>21</v>
      </c>
      <c r="H2566" s="8" t="s">
        <v>42</v>
      </c>
      <c r="I2566" s="8" t="s">
        <v>23</v>
      </c>
      <c r="J2566" s="8" t="s">
        <v>24</v>
      </c>
      <c r="K2566" s="8" t="s">
        <v>25</v>
      </c>
      <c r="L2566" s="8" t="s">
        <v>26</v>
      </c>
      <c r="M2566" s="7">
        <v>1</v>
      </c>
      <c r="N2566" s="2">
        <v>154.09</v>
      </c>
      <c r="O2566" s="9">
        <v>0</v>
      </c>
      <c r="P2566" s="2">
        <v>77.37</v>
      </c>
      <c r="Q2566" s="2">
        <f t="shared" si="160"/>
        <v>154.09</v>
      </c>
      <c r="R2566" s="2">
        <f t="shared" si="161"/>
        <v>77.37</v>
      </c>
      <c r="S2566" s="2">
        <f t="shared" si="162"/>
        <v>76.72</v>
      </c>
      <c r="T2566" s="6">
        <f t="shared" si="163"/>
        <v>0.49789084301382308</v>
      </c>
    </row>
    <row r="2567" spans="1:20" ht="15.6" x14ac:dyDescent="0.3">
      <c r="A2567" s="3" t="s">
        <v>2636</v>
      </c>
      <c r="B2567" s="4">
        <v>46156</v>
      </c>
      <c r="C2567" s="5">
        <f>YEAR(SalesData[[#This Row],[Order Date]])</f>
        <v>2026</v>
      </c>
      <c r="D2567" s="6" t="str">
        <f>"Q"&amp;ROUNDUP(MONTH(SalesData[[#This Row],[Order Date]])/3,0)</f>
        <v>Q2</v>
      </c>
      <c r="E2567" s="7">
        <f>MONTH(SalesData[[#This Row],[Order Date]])</f>
        <v>5</v>
      </c>
      <c r="F2567" s="6" t="str">
        <f>TEXT(SalesData[[#This Row],[Order Date]],"mmm")</f>
        <v>May</v>
      </c>
      <c r="G2567" s="8" t="s">
        <v>54</v>
      </c>
      <c r="H2567" s="8" t="s">
        <v>55</v>
      </c>
      <c r="I2567" s="8" t="s">
        <v>45</v>
      </c>
      <c r="J2567" s="8" t="s">
        <v>36</v>
      </c>
      <c r="K2567" s="8" t="s">
        <v>98</v>
      </c>
      <c r="L2567" s="8" t="s">
        <v>103</v>
      </c>
      <c r="M2567" s="7">
        <v>3</v>
      </c>
      <c r="N2567" s="2">
        <v>49.7</v>
      </c>
      <c r="O2567" s="9">
        <v>0.1</v>
      </c>
      <c r="P2567" s="2">
        <v>21.84</v>
      </c>
      <c r="Q2567" s="2">
        <f t="shared" si="160"/>
        <v>134.19000000000003</v>
      </c>
      <c r="R2567" s="2">
        <f t="shared" si="161"/>
        <v>65.52</v>
      </c>
      <c r="S2567" s="2">
        <f t="shared" si="162"/>
        <v>68.67000000000003</v>
      </c>
      <c r="T2567" s="6">
        <f t="shared" si="163"/>
        <v>0.5117370892018781</v>
      </c>
    </row>
    <row r="2568" spans="1:20" ht="15.6" x14ac:dyDescent="0.3">
      <c r="A2568" s="3" t="s">
        <v>2637</v>
      </c>
      <c r="B2568" s="4">
        <v>46220</v>
      </c>
      <c r="C2568" s="5">
        <f>YEAR(SalesData[[#This Row],[Order Date]])</f>
        <v>2026</v>
      </c>
      <c r="D2568" s="6" t="str">
        <f>"Q"&amp;ROUNDUP(MONTH(SalesData[[#This Row],[Order Date]])/3,0)</f>
        <v>Q3</v>
      </c>
      <c r="E2568" s="7">
        <f>MONTH(SalesData[[#This Row],[Order Date]])</f>
        <v>7</v>
      </c>
      <c r="F2568" s="6" t="str">
        <f>TEXT(SalesData[[#This Row],[Order Date]],"mmm")</f>
        <v>Jul</v>
      </c>
      <c r="G2568" s="8" t="s">
        <v>28</v>
      </c>
      <c r="H2568" s="8" t="s">
        <v>35</v>
      </c>
      <c r="I2568" s="8" t="s">
        <v>30</v>
      </c>
      <c r="J2568" s="8" t="s">
        <v>36</v>
      </c>
      <c r="K2568" s="8" t="s">
        <v>32</v>
      </c>
      <c r="L2568" s="8" t="s">
        <v>65</v>
      </c>
      <c r="M2568" s="7">
        <v>1</v>
      </c>
      <c r="N2568" s="2">
        <v>46.44</v>
      </c>
      <c r="O2568" s="9">
        <v>0</v>
      </c>
      <c r="P2568" s="2">
        <v>18.47</v>
      </c>
      <c r="Q2568" s="2">
        <f t="shared" si="160"/>
        <v>46.44</v>
      </c>
      <c r="R2568" s="2">
        <f t="shared" si="161"/>
        <v>18.47</v>
      </c>
      <c r="S2568" s="2">
        <f t="shared" si="162"/>
        <v>27.97</v>
      </c>
      <c r="T2568" s="6">
        <f t="shared" si="163"/>
        <v>0.60228251507321273</v>
      </c>
    </row>
    <row r="2569" spans="1:20" ht="15.6" x14ac:dyDescent="0.3">
      <c r="A2569" s="3" t="s">
        <v>2638</v>
      </c>
      <c r="B2569" s="4">
        <v>46111</v>
      </c>
      <c r="C2569" s="5">
        <f>YEAR(SalesData[[#This Row],[Order Date]])</f>
        <v>2026</v>
      </c>
      <c r="D2569" s="6" t="str">
        <f>"Q"&amp;ROUNDUP(MONTH(SalesData[[#This Row],[Order Date]])/3,0)</f>
        <v>Q1</v>
      </c>
      <c r="E2569" s="7">
        <f>MONTH(SalesData[[#This Row],[Order Date]])</f>
        <v>3</v>
      </c>
      <c r="F2569" s="6" t="str">
        <f>TEXT(SalesData[[#This Row],[Order Date]],"mmm")</f>
        <v>Mar</v>
      </c>
      <c r="G2569" s="8" t="s">
        <v>21</v>
      </c>
      <c r="H2569" s="8" t="s">
        <v>89</v>
      </c>
      <c r="I2569" s="8" t="s">
        <v>30</v>
      </c>
      <c r="J2569" s="8" t="s">
        <v>31</v>
      </c>
      <c r="K2569" s="8" t="s">
        <v>98</v>
      </c>
      <c r="L2569" s="8" t="s">
        <v>131</v>
      </c>
      <c r="M2569" s="7">
        <v>1</v>
      </c>
      <c r="N2569" s="2">
        <v>40.53</v>
      </c>
      <c r="O2569" s="9">
        <v>0</v>
      </c>
      <c r="P2569" s="2">
        <v>14.32</v>
      </c>
      <c r="Q2569" s="2">
        <f t="shared" si="160"/>
        <v>40.53</v>
      </c>
      <c r="R2569" s="2">
        <f t="shared" si="161"/>
        <v>14.32</v>
      </c>
      <c r="S2569" s="2">
        <f t="shared" si="162"/>
        <v>26.21</v>
      </c>
      <c r="T2569" s="6">
        <f t="shared" si="163"/>
        <v>0.64668147051566738</v>
      </c>
    </row>
    <row r="2570" spans="1:20" ht="15.6" x14ac:dyDescent="0.3">
      <c r="A2570" s="3" t="s">
        <v>2639</v>
      </c>
      <c r="B2570" s="4">
        <v>46327</v>
      </c>
      <c r="C2570" s="5">
        <f>YEAR(SalesData[[#This Row],[Order Date]])</f>
        <v>2026</v>
      </c>
      <c r="D2570" s="6" t="str">
        <f>"Q"&amp;ROUNDUP(MONTH(SalesData[[#This Row],[Order Date]])/3,0)</f>
        <v>Q4</v>
      </c>
      <c r="E2570" s="7">
        <f>MONTH(SalesData[[#This Row],[Order Date]])</f>
        <v>11</v>
      </c>
      <c r="F2570" s="6" t="str">
        <f>TEXT(SalesData[[#This Row],[Order Date]],"mmm")</f>
        <v>Nov</v>
      </c>
      <c r="G2570" s="8" t="s">
        <v>54</v>
      </c>
      <c r="H2570" s="8" t="s">
        <v>82</v>
      </c>
      <c r="I2570" s="8" t="s">
        <v>30</v>
      </c>
      <c r="J2570" s="8" t="s">
        <v>24</v>
      </c>
      <c r="K2570" s="8" t="s">
        <v>32</v>
      </c>
      <c r="L2570" s="8" t="s">
        <v>37</v>
      </c>
      <c r="M2570" s="7">
        <v>2</v>
      </c>
      <c r="N2570" s="2">
        <v>133.96</v>
      </c>
      <c r="O2570" s="9">
        <v>0.1</v>
      </c>
      <c r="P2570" s="2">
        <v>65.44</v>
      </c>
      <c r="Q2570" s="2">
        <f t="shared" si="160"/>
        <v>241.12800000000001</v>
      </c>
      <c r="R2570" s="2">
        <f t="shared" si="161"/>
        <v>130.88</v>
      </c>
      <c r="S2570" s="2">
        <f t="shared" si="162"/>
        <v>110.24800000000002</v>
      </c>
      <c r="T2570" s="6">
        <f t="shared" si="163"/>
        <v>0.4572177432732823</v>
      </c>
    </row>
    <row r="2571" spans="1:20" ht="15.6" x14ac:dyDescent="0.3">
      <c r="A2571" s="3" t="s">
        <v>2640</v>
      </c>
      <c r="B2571" s="4">
        <v>46278</v>
      </c>
      <c r="C2571" s="5">
        <f>YEAR(SalesData[[#This Row],[Order Date]])</f>
        <v>2026</v>
      </c>
      <c r="D2571" s="6" t="str">
        <f>"Q"&amp;ROUNDUP(MONTH(SalesData[[#This Row],[Order Date]])/3,0)</f>
        <v>Q3</v>
      </c>
      <c r="E2571" s="7">
        <f>MONTH(SalesData[[#This Row],[Order Date]])</f>
        <v>9</v>
      </c>
      <c r="F2571" s="6" t="str">
        <f>TEXT(SalesData[[#This Row],[Order Date]],"mmm")</f>
        <v>Sep</v>
      </c>
      <c r="G2571" s="8" t="s">
        <v>61</v>
      </c>
      <c r="H2571" s="8" t="s">
        <v>62</v>
      </c>
      <c r="I2571" s="8" t="s">
        <v>23</v>
      </c>
      <c r="J2571" s="8" t="s">
        <v>31</v>
      </c>
      <c r="K2571" s="8" t="s">
        <v>25</v>
      </c>
      <c r="L2571" s="8" t="s">
        <v>70</v>
      </c>
      <c r="M2571" s="7">
        <v>1</v>
      </c>
      <c r="N2571" s="2">
        <v>143.66999999999999</v>
      </c>
      <c r="O2571" s="9">
        <v>0.1</v>
      </c>
      <c r="P2571" s="2">
        <v>79.89</v>
      </c>
      <c r="Q2571" s="2">
        <f t="shared" si="160"/>
        <v>129.303</v>
      </c>
      <c r="R2571" s="2">
        <f t="shared" si="161"/>
        <v>79.89</v>
      </c>
      <c r="S2571" s="2">
        <f t="shared" si="162"/>
        <v>49.412999999999997</v>
      </c>
      <c r="T2571" s="6">
        <f t="shared" si="163"/>
        <v>0.38214890605786406</v>
      </c>
    </row>
    <row r="2572" spans="1:20" ht="15.6" x14ac:dyDescent="0.3">
      <c r="A2572" s="3" t="s">
        <v>2641</v>
      </c>
      <c r="B2572" s="4">
        <v>46247</v>
      </c>
      <c r="C2572" s="5">
        <f>YEAR(SalesData[[#This Row],[Order Date]])</f>
        <v>2026</v>
      </c>
      <c r="D2572" s="6" t="str">
        <f>"Q"&amp;ROUNDUP(MONTH(SalesData[[#This Row],[Order Date]])/3,0)</f>
        <v>Q3</v>
      </c>
      <c r="E2572" s="7">
        <f>MONTH(SalesData[[#This Row],[Order Date]])</f>
        <v>8</v>
      </c>
      <c r="F2572" s="6" t="str">
        <f>TEXT(SalesData[[#This Row],[Order Date]],"mmm")</f>
        <v>Aug</v>
      </c>
      <c r="G2572" s="8" t="s">
        <v>61</v>
      </c>
      <c r="H2572" s="8" t="s">
        <v>69</v>
      </c>
      <c r="I2572" s="8" t="s">
        <v>30</v>
      </c>
      <c r="J2572" s="8" t="s">
        <v>31</v>
      </c>
      <c r="K2572" s="8" t="s">
        <v>25</v>
      </c>
      <c r="L2572" s="8" t="s">
        <v>74</v>
      </c>
      <c r="M2572" s="7">
        <v>1</v>
      </c>
      <c r="N2572" s="2">
        <v>91.78</v>
      </c>
      <c r="O2572" s="9">
        <v>0</v>
      </c>
      <c r="P2572" s="2">
        <v>46.15</v>
      </c>
      <c r="Q2572" s="2">
        <f t="shared" si="160"/>
        <v>91.78</v>
      </c>
      <c r="R2572" s="2">
        <f t="shared" si="161"/>
        <v>46.15</v>
      </c>
      <c r="S2572" s="2">
        <f t="shared" si="162"/>
        <v>45.63</v>
      </c>
      <c r="T2572" s="6">
        <f t="shared" si="163"/>
        <v>0.49716713881019831</v>
      </c>
    </row>
    <row r="2573" spans="1:20" ht="15.6" x14ac:dyDescent="0.3">
      <c r="A2573" s="3" t="s">
        <v>2642</v>
      </c>
      <c r="B2573" s="4">
        <v>46217</v>
      </c>
      <c r="C2573" s="5">
        <f>YEAR(SalesData[[#This Row],[Order Date]])</f>
        <v>2026</v>
      </c>
      <c r="D2573" s="6" t="str">
        <f>"Q"&amp;ROUNDUP(MONTH(SalesData[[#This Row],[Order Date]])/3,0)</f>
        <v>Q3</v>
      </c>
      <c r="E2573" s="7">
        <f>MONTH(SalesData[[#This Row],[Order Date]])</f>
        <v>7</v>
      </c>
      <c r="F2573" s="6" t="str">
        <f>TEXT(SalesData[[#This Row],[Order Date]],"mmm")</f>
        <v>Jul</v>
      </c>
      <c r="G2573" s="8" t="s">
        <v>21</v>
      </c>
      <c r="H2573" s="8" t="s">
        <v>42</v>
      </c>
      <c r="I2573" s="8" t="s">
        <v>30</v>
      </c>
      <c r="J2573" s="8" t="s">
        <v>31</v>
      </c>
      <c r="K2573" s="8" t="s">
        <v>51</v>
      </c>
      <c r="L2573" s="8" t="s">
        <v>58</v>
      </c>
      <c r="M2573" s="7">
        <v>2</v>
      </c>
      <c r="N2573" s="2">
        <v>101.03</v>
      </c>
      <c r="O2573" s="9">
        <v>0.1</v>
      </c>
      <c r="P2573" s="2">
        <v>50.98</v>
      </c>
      <c r="Q2573" s="2">
        <f t="shared" si="160"/>
        <v>181.85400000000001</v>
      </c>
      <c r="R2573" s="2">
        <f t="shared" si="161"/>
        <v>101.96</v>
      </c>
      <c r="S2573" s="2">
        <f t="shared" si="162"/>
        <v>79.89400000000002</v>
      </c>
      <c r="T2573" s="6">
        <f t="shared" si="163"/>
        <v>0.43933045190097558</v>
      </c>
    </row>
    <row r="2574" spans="1:20" ht="15.6" x14ac:dyDescent="0.3">
      <c r="A2574" s="3" t="s">
        <v>2643</v>
      </c>
      <c r="B2574" s="4">
        <v>46133</v>
      </c>
      <c r="C2574" s="5">
        <f>YEAR(SalesData[[#This Row],[Order Date]])</f>
        <v>2026</v>
      </c>
      <c r="D2574" s="6" t="str">
        <f>"Q"&amp;ROUNDUP(MONTH(SalesData[[#This Row],[Order Date]])/3,0)</f>
        <v>Q2</v>
      </c>
      <c r="E2574" s="7">
        <f>MONTH(SalesData[[#This Row],[Order Date]])</f>
        <v>4</v>
      </c>
      <c r="F2574" s="6" t="str">
        <f>TEXT(SalesData[[#This Row],[Order Date]],"mmm")</f>
        <v>Apr</v>
      </c>
      <c r="G2574" s="8" t="s">
        <v>21</v>
      </c>
      <c r="H2574" s="8" t="s">
        <v>22</v>
      </c>
      <c r="I2574" s="8" t="s">
        <v>30</v>
      </c>
      <c r="J2574" s="8" t="s">
        <v>36</v>
      </c>
      <c r="K2574" s="8" t="s">
        <v>51</v>
      </c>
      <c r="L2574" s="8" t="s">
        <v>95</v>
      </c>
      <c r="M2574" s="7">
        <v>5</v>
      </c>
      <c r="N2574" s="2">
        <v>80.16</v>
      </c>
      <c r="O2574" s="9">
        <v>0.1</v>
      </c>
      <c r="P2574" s="2">
        <v>42.5</v>
      </c>
      <c r="Q2574" s="2">
        <f t="shared" si="160"/>
        <v>360.71999999999997</v>
      </c>
      <c r="R2574" s="2">
        <f t="shared" si="161"/>
        <v>212.5</v>
      </c>
      <c r="S2574" s="2">
        <f t="shared" si="162"/>
        <v>148.21999999999997</v>
      </c>
      <c r="T2574" s="6">
        <f t="shared" si="163"/>
        <v>0.41090042137946325</v>
      </c>
    </row>
    <row r="2575" spans="1:20" ht="15.6" x14ac:dyDescent="0.3">
      <c r="A2575" s="3" t="s">
        <v>2644</v>
      </c>
      <c r="B2575" s="4">
        <v>46235</v>
      </c>
      <c r="C2575" s="5">
        <f>YEAR(SalesData[[#This Row],[Order Date]])</f>
        <v>2026</v>
      </c>
      <c r="D2575" s="6" t="str">
        <f>"Q"&amp;ROUNDUP(MONTH(SalesData[[#This Row],[Order Date]])/3,0)</f>
        <v>Q3</v>
      </c>
      <c r="E2575" s="7">
        <f>MONTH(SalesData[[#This Row],[Order Date]])</f>
        <v>8</v>
      </c>
      <c r="F2575" s="6" t="str">
        <f>TEXT(SalesData[[#This Row],[Order Date]],"mmm")</f>
        <v>Aug</v>
      </c>
      <c r="G2575" s="8" t="s">
        <v>21</v>
      </c>
      <c r="H2575" s="8" t="s">
        <v>42</v>
      </c>
      <c r="I2575" s="8" t="s">
        <v>30</v>
      </c>
      <c r="J2575" s="8" t="s">
        <v>31</v>
      </c>
      <c r="K2575" s="8" t="s">
        <v>39</v>
      </c>
      <c r="L2575" s="8" t="s">
        <v>67</v>
      </c>
      <c r="M2575" s="7">
        <v>4</v>
      </c>
      <c r="N2575" s="2">
        <v>121.87</v>
      </c>
      <c r="O2575" s="9">
        <v>0</v>
      </c>
      <c r="P2575" s="2">
        <v>59.89</v>
      </c>
      <c r="Q2575" s="2">
        <f t="shared" si="160"/>
        <v>487.48</v>
      </c>
      <c r="R2575" s="2">
        <f t="shared" si="161"/>
        <v>239.56</v>
      </c>
      <c r="S2575" s="2">
        <f t="shared" si="162"/>
        <v>247.92000000000002</v>
      </c>
      <c r="T2575" s="6">
        <f t="shared" si="163"/>
        <v>0.50857471075736438</v>
      </c>
    </row>
    <row r="2576" spans="1:20" ht="15.6" x14ac:dyDescent="0.3">
      <c r="A2576" s="3" t="s">
        <v>2645</v>
      </c>
      <c r="B2576" s="4">
        <v>46277</v>
      </c>
      <c r="C2576" s="5">
        <f>YEAR(SalesData[[#This Row],[Order Date]])</f>
        <v>2026</v>
      </c>
      <c r="D2576" s="6" t="str">
        <f>"Q"&amp;ROUNDUP(MONTH(SalesData[[#This Row],[Order Date]])/3,0)</f>
        <v>Q3</v>
      </c>
      <c r="E2576" s="7">
        <f>MONTH(SalesData[[#This Row],[Order Date]])</f>
        <v>9</v>
      </c>
      <c r="F2576" s="6" t="str">
        <f>TEXT(SalesData[[#This Row],[Order Date]],"mmm")</f>
        <v>Sep</v>
      </c>
      <c r="G2576" s="8" t="s">
        <v>21</v>
      </c>
      <c r="H2576" s="8" t="s">
        <v>42</v>
      </c>
      <c r="I2576" s="8" t="s">
        <v>30</v>
      </c>
      <c r="J2576" s="8" t="s">
        <v>24</v>
      </c>
      <c r="K2576" s="8" t="s">
        <v>98</v>
      </c>
      <c r="L2576" s="8" t="s">
        <v>131</v>
      </c>
      <c r="M2576" s="7">
        <v>5</v>
      </c>
      <c r="N2576" s="2">
        <v>40.78</v>
      </c>
      <c r="O2576" s="9">
        <v>0.05</v>
      </c>
      <c r="P2576" s="2">
        <v>14.94</v>
      </c>
      <c r="Q2576" s="2">
        <f t="shared" si="160"/>
        <v>193.70499999999998</v>
      </c>
      <c r="R2576" s="2">
        <f t="shared" si="161"/>
        <v>74.7</v>
      </c>
      <c r="S2576" s="2">
        <f t="shared" si="162"/>
        <v>119.00499999999998</v>
      </c>
      <c r="T2576" s="6">
        <f t="shared" si="163"/>
        <v>0.61436204537828132</v>
      </c>
    </row>
    <row r="2577" spans="1:20" ht="15.6" x14ac:dyDescent="0.3">
      <c r="A2577" s="3" t="s">
        <v>2646</v>
      </c>
      <c r="B2577" s="4">
        <v>46361</v>
      </c>
      <c r="C2577" s="5">
        <f>YEAR(SalesData[[#This Row],[Order Date]])</f>
        <v>2026</v>
      </c>
      <c r="D2577" s="6" t="str">
        <f>"Q"&amp;ROUNDUP(MONTH(SalesData[[#This Row],[Order Date]])/3,0)</f>
        <v>Q4</v>
      </c>
      <c r="E2577" s="7">
        <f>MONTH(SalesData[[#This Row],[Order Date]])</f>
        <v>12</v>
      </c>
      <c r="F2577" s="6" t="str">
        <f>TEXT(SalesData[[#This Row],[Order Date]],"mmm")</f>
        <v>Dec</v>
      </c>
      <c r="G2577" s="8" t="s">
        <v>21</v>
      </c>
      <c r="H2577" s="8" t="s">
        <v>22</v>
      </c>
      <c r="I2577" s="8" t="s">
        <v>45</v>
      </c>
      <c r="J2577" s="8" t="s">
        <v>36</v>
      </c>
      <c r="K2577" s="8" t="s">
        <v>51</v>
      </c>
      <c r="L2577" s="8" t="s">
        <v>58</v>
      </c>
      <c r="M2577" s="7">
        <v>4</v>
      </c>
      <c r="N2577" s="2">
        <v>101.17</v>
      </c>
      <c r="O2577" s="9">
        <v>0.15</v>
      </c>
      <c r="P2577" s="2">
        <v>50.48</v>
      </c>
      <c r="Q2577" s="2">
        <f t="shared" si="160"/>
        <v>343.97800000000001</v>
      </c>
      <c r="R2577" s="2">
        <f t="shared" si="161"/>
        <v>201.92</v>
      </c>
      <c r="S2577" s="2">
        <f t="shared" si="162"/>
        <v>142.05800000000002</v>
      </c>
      <c r="T2577" s="6">
        <f t="shared" si="163"/>
        <v>0.41298571420265257</v>
      </c>
    </row>
    <row r="2578" spans="1:20" ht="15.6" x14ac:dyDescent="0.3">
      <c r="A2578" s="3" t="s">
        <v>2647</v>
      </c>
      <c r="B2578" s="4">
        <v>46276</v>
      </c>
      <c r="C2578" s="5">
        <f>YEAR(SalesData[[#This Row],[Order Date]])</f>
        <v>2026</v>
      </c>
      <c r="D2578" s="6" t="str">
        <f>"Q"&amp;ROUNDUP(MONTH(SalesData[[#This Row],[Order Date]])/3,0)</f>
        <v>Q3</v>
      </c>
      <c r="E2578" s="7">
        <f>MONTH(SalesData[[#This Row],[Order Date]])</f>
        <v>9</v>
      </c>
      <c r="F2578" s="6" t="str">
        <f>TEXT(SalesData[[#This Row],[Order Date]],"mmm")</f>
        <v>Sep</v>
      </c>
      <c r="G2578" s="8" t="s">
        <v>61</v>
      </c>
      <c r="H2578" s="8" t="s">
        <v>105</v>
      </c>
      <c r="I2578" s="8" t="s">
        <v>48</v>
      </c>
      <c r="J2578" s="8" t="s">
        <v>24</v>
      </c>
      <c r="K2578" s="8" t="s">
        <v>51</v>
      </c>
      <c r="L2578" s="8" t="s">
        <v>95</v>
      </c>
      <c r="M2578" s="7">
        <v>4</v>
      </c>
      <c r="N2578" s="2">
        <v>81.69</v>
      </c>
      <c r="O2578" s="9">
        <v>0</v>
      </c>
      <c r="P2578" s="2">
        <v>42.23</v>
      </c>
      <c r="Q2578" s="2">
        <f t="shared" si="160"/>
        <v>326.76</v>
      </c>
      <c r="R2578" s="2">
        <f t="shared" si="161"/>
        <v>168.92</v>
      </c>
      <c r="S2578" s="2">
        <f t="shared" si="162"/>
        <v>157.84</v>
      </c>
      <c r="T2578" s="6">
        <f t="shared" si="163"/>
        <v>0.48304566042355246</v>
      </c>
    </row>
    <row r="2579" spans="1:20" ht="15.6" x14ac:dyDescent="0.3">
      <c r="A2579" s="3" t="s">
        <v>2648</v>
      </c>
      <c r="B2579" s="4">
        <v>46140</v>
      </c>
      <c r="C2579" s="5">
        <f>YEAR(SalesData[[#This Row],[Order Date]])</f>
        <v>2026</v>
      </c>
      <c r="D2579" s="6" t="str">
        <f>"Q"&amp;ROUNDUP(MONTH(SalesData[[#This Row],[Order Date]])/3,0)</f>
        <v>Q2</v>
      </c>
      <c r="E2579" s="7">
        <f>MONTH(SalesData[[#This Row],[Order Date]])</f>
        <v>4</v>
      </c>
      <c r="F2579" s="6" t="str">
        <f>TEXT(SalesData[[#This Row],[Order Date]],"mmm")</f>
        <v>Apr</v>
      </c>
      <c r="G2579" s="8" t="s">
        <v>28</v>
      </c>
      <c r="H2579" s="8" t="s">
        <v>35</v>
      </c>
      <c r="I2579" s="8" t="s">
        <v>48</v>
      </c>
      <c r="J2579" s="8" t="s">
        <v>24</v>
      </c>
      <c r="K2579" s="8" t="s">
        <v>25</v>
      </c>
      <c r="L2579" s="8" t="s">
        <v>26</v>
      </c>
      <c r="M2579" s="7">
        <v>1</v>
      </c>
      <c r="N2579" s="2">
        <v>155.68</v>
      </c>
      <c r="O2579" s="9">
        <v>0</v>
      </c>
      <c r="P2579" s="2">
        <v>77.97</v>
      </c>
      <c r="Q2579" s="2">
        <f t="shared" si="160"/>
        <v>155.68</v>
      </c>
      <c r="R2579" s="2">
        <f t="shared" si="161"/>
        <v>77.97</v>
      </c>
      <c r="S2579" s="2">
        <f t="shared" si="162"/>
        <v>77.710000000000008</v>
      </c>
      <c r="T2579" s="6">
        <f t="shared" si="163"/>
        <v>0.49916495375128472</v>
      </c>
    </row>
    <row r="2580" spans="1:20" ht="15.6" x14ac:dyDescent="0.3">
      <c r="A2580" s="3" t="s">
        <v>2649</v>
      </c>
      <c r="B2580" s="4">
        <v>46307</v>
      </c>
      <c r="C2580" s="5">
        <f>YEAR(SalesData[[#This Row],[Order Date]])</f>
        <v>2026</v>
      </c>
      <c r="D2580" s="6" t="str">
        <f>"Q"&amp;ROUNDUP(MONTH(SalesData[[#This Row],[Order Date]])/3,0)</f>
        <v>Q4</v>
      </c>
      <c r="E2580" s="7">
        <f>MONTH(SalesData[[#This Row],[Order Date]])</f>
        <v>10</v>
      </c>
      <c r="F2580" s="6" t="str">
        <f>TEXT(SalesData[[#This Row],[Order Date]],"mmm")</f>
        <v>Oct</v>
      </c>
      <c r="G2580" s="8" t="s">
        <v>61</v>
      </c>
      <c r="H2580" s="8" t="s">
        <v>62</v>
      </c>
      <c r="I2580" s="8" t="s">
        <v>30</v>
      </c>
      <c r="J2580" s="8" t="s">
        <v>24</v>
      </c>
      <c r="K2580" s="8" t="s">
        <v>98</v>
      </c>
      <c r="L2580" s="8" t="s">
        <v>122</v>
      </c>
      <c r="M2580" s="7">
        <v>1</v>
      </c>
      <c r="N2580" s="2">
        <v>35.39</v>
      </c>
      <c r="O2580" s="9">
        <v>0.05</v>
      </c>
      <c r="P2580" s="2">
        <v>13.68</v>
      </c>
      <c r="Q2580" s="2">
        <f t="shared" si="160"/>
        <v>33.6205</v>
      </c>
      <c r="R2580" s="2">
        <f t="shared" si="161"/>
        <v>13.68</v>
      </c>
      <c r="S2580" s="2">
        <f t="shared" si="162"/>
        <v>19.9405</v>
      </c>
      <c r="T2580" s="6">
        <f t="shared" si="163"/>
        <v>0.59310539700480358</v>
      </c>
    </row>
    <row r="2581" spans="1:20" ht="15.6" x14ac:dyDescent="0.3">
      <c r="A2581" s="3" t="s">
        <v>2650</v>
      </c>
      <c r="B2581" s="4">
        <v>46157</v>
      </c>
      <c r="C2581" s="5">
        <f>YEAR(SalesData[[#This Row],[Order Date]])</f>
        <v>2026</v>
      </c>
      <c r="D2581" s="6" t="str">
        <f>"Q"&amp;ROUNDUP(MONTH(SalesData[[#This Row],[Order Date]])/3,0)</f>
        <v>Q2</v>
      </c>
      <c r="E2581" s="7">
        <f>MONTH(SalesData[[#This Row],[Order Date]])</f>
        <v>5</v>
      </c>
      <c r="F2581" s="6" t="str">
        <f>TEXT(SalesData[[#This Row],[Order Date]],"mmm")</f>
        <v>May</v>
      </c>
      <c r="G2581" s="8" t="s">
        <v>28</v>
      </c>
      <c r="H2581" s="8" t="s">
        <v>35</v>
      </c>
      <c r="I2581" s="8" t="s">
        <v>30</v>
      </c>
      <c r="J2581" s="8" t="s">
        <v>36</v>
      </c>
      <c r="K2581" s="8" t="s">
        <v>32</v>
      </c>
      <c r="L2581" s="8" t="s">
        <v>46</v>
      </c>
      <c r="M2581" s="7">
        <v>1</v>
      </c>
      <c r="N2581" s="2">
        <v>166.48</v>
      </c>
      <c r="O2581" s="9">
        <v>0</v>
      </c>
      <c r="P2581" s="2">
        <v>89.42</v>
      </c>
      <c r="Q2581" s="2">
        <f t="shared" si="160"/>
        <v>166.48</v>
      </c>
      <c r="R2581" s="2">
        <f t="shared" si="161"/>
        <v>89.42</v>
      </c>
      <c r="S2581" s="2">
        <f t="shared" si="162"/>
        <v>77.059999999999988</v>
      </c>
      <c r="T2581" s="6">
        <f t="shared" si="163"/>
        <v>0.4628784238346948</v>
      </c>
    </row>
    <row r="2582" spans="1:20" ht="15.6" x14ac:dyDescent="0.3">
      <c r="A2582" s="3" t="s">
        <v>2651</v>
      </c>
      <c r="B2582" s="4">
        <v>46085</v>
      </c>
      <c r="C2582" s="5">
        <f>YEAR(SalesData[[#This Row],[Order Date]])</f>
        <v>2026</v>
      </c>
      <c r="D2582" s="6" t="str">
        <f>"Q"&amp;ROUNDUP(MONTH(SalesData[[#This Row],[Order Date]])/3,0)</f>
        <v>Q1</v>
      </c>
      <c r="E2582" s="7">
        <f>MONTH(SalesData[[#This Row],[Order Date]])</f>
        <v>3</v>
      </c>
      <c r="F2582" s="6" t="str">
        <f>TEXT(SalesData[[#This Row],[Order Date]],"mmm")</f>
        <v>Mar</v>
      </c>
      <c r="G2582" s="8" t="s">
        <v>54</v>
      </c>
      <c r="H2582" s="8" t="s">
        <v>82</v>
      </c>
      <c r="I2582" s="8" t="s">
        <v>30</v>
      </c>
      <c r="J2582" s="8" t="s">
        <v>24</v>
      </c>
      <c r="K2582" s="8" t="s">
        <v>51</v>
      </c>
      <c r="L2582" s="8" t="s">
        <v>72</v>
      </c>
      <c r="M2582" s="7">
        <v>3</v>
      </c>
      <c r="N2582" s="2">
        <v>39.49</v>
      </c>
      <c r="O2582" s="9">
        <v>0</v>
      </c>
      <c r="P2582" s="2">
        <v>16.420000000000002</v>
      </c>
      <c r="Q2582" s="2">
        <f t="shared" si="160"/>
        <v>118.47</v>
      </c>
      <c r="R2582" s="2">
        <f t="shared" si="161"/>
        <v>49.260000000000005</v>
      </c>
      <c r="S2582" s="2">
        <f t="shared" si="162"/>
        <v>69.209999999999994</v>
      </c>
      <c r="T2582" s="6">
        <f t="shared" si="163"/>
        <v>0.58419853127374011</v>
      </c>
    </row>
    <row r="2583" spans="1:20" ht="15.6" x14ac:dyDescent="0.3">
      <c r="A2583" s="3" t="s">
        <v>2652</v>
      </c>
      <c r="B2583" s="4">
        <v>46293</v>
      </c>
      <c r="C2583" s="5">
        <f>YEAR(SalesData[[#This Row],[Order Date]])</f>
        <v>2026</v>
      </c>
      <c r="D2583" s="6" t="str">
        <f>"Q"&amp;ROUNDUP(MONTH(SalesData[[#This Row],[Order Date]])/3,0)</f>
        <v>Q3</v>
      </c>
      <c r="E2583" s="7">
        <f>MONTH(SalesData[[#This Row],[Order Date]])</f>
        <v>9</v>
      </c>
      <c r="F2583" s="6" t="str">
        <f>TEXT(SalesData[[#This Row],[Order Date]],"mmm")</f>
        <v>Sep</v>
      </c>
      <c r="G2583" s="8" t="s">
        <v>21</v>
      </c>
      <c r="H2583" s="8" t="s">
        <v>22</v>
      </c>
      <c r="I2583" s="8" t="s">
        <v>48</v>
      </c>
      <c r="J2583" s="8" t="s">
        <v>24</v>
      </c>
      <c r="K2583" s="8" t="s">
        <v>39</v>
      </c>
      <c r="L2583" s="8" t="s">
        <v>40</v>
      </c>
      <c r="M2583" s="7">
        <v>1</v>
      </c>
      <c r="N2583" s="2">
        <v>199.09</v>
      </c>
      <c r="O2583" s="9">
        <v>0.05</v>
      </c>
      <c r="P2583" s="2">
        <v>106.57</v>
      </c>
      <c r="Q2583" s="2">
        <f t="shared" si="160"/>
        <v>189.13550000000001</v>
      </c>
      <c r="R2583" s="2">
        <f t="shared" si="161"/>
        <v>106.57</v>
      </c>
      <c r="S2583" s="2">
        <f t="shared" si="162"/>
        <v>82.565500000000014</v>
      </c>
      <c r="T2583" s="6">
        <f t="shared" si="163"/>
        <v>0.43654152710622812</v>
      </c>
    </row>
    <row r="2584" spans="1:20" ht="15.6" x14ac:dyDescent="0.3">
      <c r="A2584" s="3" t="s">
        <v>2653</v>
      </c>
      <c r="B2584" s="4">
        <v>46310</v>
      </c>
      <c r="C2584" s="5">
        <f>YEAR(SalesData[[#This Row],[Order Date]])</f>
        <v>2026</v>
      </c>
      <c r="D2584" s="6" t="str">
        <f>"Q"&amp;ROUNDUP(MONTH(SalesData[[#This Row],[Order Date]])/3,0)</f>
        <v>Q4</v>
      </c>
      <c r="E2584" s="7">
        <f>MONTH(SalesData[[#This Row],[Order Date]])</f>
        <v>10</v>
      </c>
      <c r="F2584" s="6" t="str">
        <f>TEXT(SalesData[[#This Row],[Order Date]],"mmm")</f>
        <v>Oct</v>
      </c>
      <c r="G2584" s="8" t="s">
        <v>21</v>
      </c>
      <c r="H2584" s="8" t="s">
        <v>42</v>
      </c>
      <c r="I2584" s="8" t="s">
        <v>23</v>
      </c>
      <c r="J2584" s="8" t="s">
        <v>31</v>
      </c>
      <c r="K2584" s="8" t="s">
        <v>51</v>
      </c>
      <c r="L2584" s="8" t="s">
        <v>52</v>
      </c>
      <c r="M2584" s="7">
        <v>3</v>
      </c>
      <c r="N2584" s="2">
        <v>51.57</v>
      </c>
      <c r="O2584" s="9">
        <v>0.1</v>
      </c>
      <c r="P2584" s="2">
        <v>21.82</v>
      </c>
      <c r="Q2584" s="2">
        <f t="shared" si="160"/>
        <v>139.239</v>
      </c>
      <c r="R2584" s="2">
        <f t="shared" si="161"/>
        <v>65.460000000000008</v>
      </c>
      <c r="S2584" s="2">
        <f t="shared" si="162"/>
        <v>73.778999999999996</v>
      </c>
      <c r="T2584" s="6">
        <f t="shared" si="163"/>
        <v>0.52987309589985565</v>
      </c>
    </row>
    <row r="2585" spans="1:20" ht="15.6" x14ac:dyDescent="0.3">
      <c r="A2585" s="3" t="s">
        <v>2654</v>
      </c>
      <c r="B2585" s="4">
        <v>46142</v>
      </c>
      <c r="C2585" s="5">
        <f>YEAR(SalesData[[#This Row],[Order Date]])</f>
        <v>2026</v>
      </c>
      <c r="D2585" s="6" t="str">
        <f>"Q"&amp;ROUNDUP(MONTH(SalesData[[#This Row],[Order Date]])/3,0)</f>
        <v>Q2</v>
      </c>
      <c r="E2585" s="7">
        <f>MONTH(SalesData[[#This Row],[Order Date]])</f>
        <v>4</v>
      </c>
      <c r="F2585" s="6" t="str">
        <f>TEXT(SalesData[[#This Row],[Order Date]],"mmm")</f>
        <v>Apr</v>
      </c>
      <c r="G2585" s="8" t="s">
        <v>21</v>
      </c>
      <c r="H2585" s="8" t="s">
        <v>89</v>
      </c>
      <c r="I2585" s="8" t="s">
        <v>45</v>
      </c>
      <c r="J2585" s="8" t="s">
        <v>31</v>
      </c>
      <c r="K2585" s="8" t="s">
        <v>39</v>
      </c>
      <c r="L2585" s="8" t="s">
        <v>106</v>
      </c>
      <c r="M2585" s="7">
        <v>6</v>
      </c>
      <c r="N2585" s="2">
        <v>83.7</v>
      </c>
      <c r="O2585" s="9">
        <v>0.2</v>
      </c>
      <c r="P2585" s="2">
        <v>38.58</v>
      </c>
      <c r="Q2585" s="2">
        <f t="shared" si="160"/>
        <v>401.76000000000005</v>
      </c>
      <c r="R2585" s="2">
        <f t="shared" si="161"/>
        <v>231.48</v>
      </c>
      <c r="S2585" s="2">
        <f t="shared" si="162"/>
        <v>170.28000000000006</v>
      </c>
      <c r="T2585" s="6">
        <f t="shared" si="163"/>
        <v>0.42383512544802876</v>
      </c>
    </row>
    <row r="2586" spans="1:20" ht="15.6" x14ac:dyDescent="0.3">
      <c r="A2586" s="3" t="s">
        <v>2655</v>
      </c>
      <c r="B2586" s="4">
        <v>46077</v>
      </c>
      <c r="C2586" s="5">
        <f>YEAR(SalesData[[#This Row],[Order Date]])</f>
        <v>2026</v>
      </c>
      <c r="D2586" s="6" t="str">
        <f>"Q"&amp;ROUNDUP(MONTH(SalesData[[#This Row],[Order Date]])/3,0)</f>
        <v>Q1</v>
      </c>
      <c r="E2586" s="7">
        <f>MONTH(SalesData[[#This Row],[Order Date]])</f>
        <v>2</v>
      </c>
      <c r="F2586" s="6" t="str">
        <f>TEXT(SalesData[[#This Row],[Order Date]],"mmm")</f>
        <v>Feb</v>
      </c>
      <c r="G2586" s="8" t="s">
        <v>54</v>
      </c>
      <c r="H2586" s="8" t="s">
        <v>112</v>
      </c>
      <c r="I2586" s="8" t="s">
        <v>30</v>
      </c>
      <c r="J2586" s="8" t="s">
        <v>24</v>
      </c>
      <c r="K2586" s="8" t="s">
        <v>32</v>
      </c>
      <c r="L2586" s="8" t="s">
        <v>37</v>
      </c>
      <c r="M2586" s="7">
        <v>1</v>
      </c>
      <c r="N2586" s="2">
        <v>132.19999999999999</v>
      </c>
      <c r="O2586" s="9">
        <v>0</v>
      </c>
      <c r="P2586" s="2">
        <v>67.180000000000007</v>
      </c>
      <c r="Q2586" s="2">
        <f t="shared" si="160"/>
        <v>132.19999999999999</v>
      </c>
      <c r="R2586" s="2">
        <f t="shared" si="161"/>
        <v>67.180000000000007</v>
      </c>
      <c r="S2586" s="2">
        <f t="shared" si="162"/>
        <v>65.019999999999982</v>
      </c>
      <c r="T2586" s="6">
        <f t="shared" si="163"/>
        <v>0.49183055975794243</v>
      </c>
    </row>
    <row r="2587" spans="1:20" ht="15.6" x14ac:dyDescent="0.3">
      <c r="A2587" s="3" t="s">
        <v>2656</v>
      </c>
      <c r="B2587" s="4">
        <v>46365</v>
      </c>
      <c r="C2587" s="5">
        <f>YEAR(SalesData[[#This Row],[Order Date]])</f>
        <v>2026</v>
      </c>
      <c r="D2587" s="6" t="str">
        <f>"Q"&amp;ROUNDUP(MONTH(SalesData[[#This Row],[Order Date]])/3,0)</f>
        <v>Q4</v>
      </c>
      <c r="E2587" s="7">
        <f>MONTH(SalesData[[#This Row],[Order Date]])</f>
        <v>12</v>
      </c>
      <c r="F2587" s="6" t="str">
        <f>TEXT(SalesData[[#This Row],[Order Date]],"mmm")</f>
        <v>Dec</v>
      </c>
      <c r="G2587" s="8" t="s">
        <v>61</v>
      </c>
      <c r="H2587" s="8" t="s">
        <v>76</v>
      </c>
      <c r="I2587" s="8" t="s">
        <v>23</v>
      </c>
      <c r="J2587" s="8" t="s">
        <v>31</v>
      </c>
      <c r="K2587" s="8" t="s">
        <v>39</v>
      </c>
      <c r="L2587" s="8" t="s">
        <v>40</v>
      </c>
      <c r="M2587" s="7">
        <v>3</v>
      </c>
      <c r="N2587" s="2">
        <v>199.31</v>
      </c>
      <c r="O2587" s="9">
        <v>0.05</v>
      </c>
      <c r="P2587" s="2">
        <v>101.19</v>
      </c>
      <c r="Q2587" s="2">
        <f t="shared" si="160"/>
        <v>568.0335</v>
      </c>
      <c r="R2587" s="2">
        <f t="shared" si="161"/>
        <v>303.57</v>
      </c>
      <c r="S2587" s="2">
        <f t="shared" si="162"/>
        <v>264.46350000000001</v>
      </c>
      <c r="T2587" s="6">
        <f t="shared" si="163"/>
        <v>0.46557729429690325</v>
      </c>
    </row>
    <row r="2588" spans="1:20" ht="15.6" x14ac:dyDescent="0.3">
      <c r="A2588" s="3" t="s">
        <v>2657</v>
      </c>
      <c r="B2588" s="4">
        <v>46293</v>
      </c>
      <c r="C2588" s="5">
        <f>YEAR(SalesData[[#This Row],[Order Date]])</f>
        <v>2026</v>
      </c>
      <c r="D2588" s="6" t="str">
        <f>"Q"&amp;ROUNDUP(MONTH(SalesData[[#This Row],[Order Date]])/3,0)</f>
        <v>Q3</v>
      </c>
      <c r="E2588" s="7">
        <f>MONTH(SalesData[[#This Row],[Order Date]])</f>
        <v>9</v>
      </c>
      <c r="F2588" s="6" t="str">
        <f>TEXT(SalesData[[#This Row],[Order Date]],"mmm")</f>
        <v>Sep</v>
      </c>
      <c r="G2588" s="8" t="s">
        <v>28</v>
      </c>
      <c r="H2588" s="8" t="s">
        <v>86</v>
      </c>
      <c r="I2588" s="8" t="s">
        <v>45</v>
      </c>
      <c r="J2588" s="8" t="s">
        <v>36</v>
      </c>
      <c r="K2588" s="8" t="s">
        <v>25</v>
      </c>
      <c r="L2588" s="8" t="s">
        <v>49</v>
      </c>
      <c r="M2588" s="7">
        <v>10</v>
      </c>
      <c r="N2588" s="2">
        <v>71.040000000000006</v>
      </c>
      <c r="O2588" s="9">
        <v>0.2</v>
      </c>
      <c r="P2588" s="2">
        <v>31.7</v>
      </c>
      <c r="Q2588" s="2">
        <f t="shared" si="160"/>
        <v>568.32000000000005</v>
      </c>
      <c r="R2588" s="2">
        <f t="shared" si="161"/>
        <v>317</v>
      </c>
      <c r="S2588" s="2">
        <f t="shared" si="162"/>
        <v>251.32000000000005</v>
      </c>
      <c r="T2588" s="6">
        <f t="shared" si="163"/>
        <v>0.4422156531531532</v>
      </c>
    </row>
    <row r="2589" spans="1:20" ht="15.6" x14ac:dyDescent="0.3">
      <c r="A2589" s="3" t="s">
        <v>2658</v>
      </c>
      <c r="B2589" s="4">
        <v>46286</v>
      </c>
      <c r="C2589" s="5">
        <f>YEAR(SalesData[[#This Row],[Order Date]])</f>
        <v>2026</v>
      </c>
      <c r="D2589" s="6" t="str">
        <f>"Q"&amp;ROUNDUP(MONTH(SalesData[[#This Row],[Order Date]])/3,0)</f>
        <v>Q3</v>
      </c>
      <c r="E2589" s="7">
        <f>MONTH(SalesData[[#This Row],[Order Date]])</f>
        <v>9</v>
      </c>
      <c r="F2589" s="6" t="str">
        <f>TEXT(SalesData[[#This Row],[Order Date]],"mmm")</f>
        <v>Sep</v>
      </c>
      <c r="G2589" s="8" t="s">
        <v>54</v>
      </c>
      <c r="H2589" s="8" t="s">
        <v>57</v>
      </c>
      <c r="I2589" s="8" t="s">
        <v>23</v>
      </c>
      <c r="J2589" s="8" t="s">
        <v>31</v>
      </c>
      <c r="K2589" s="8" t="s">
        <v>32</v>
      </c>
      <c r="L2589" s="8" t="s">
        <v>46</v>
      </c>
      <c r="M2589" s="7">
        <v>2</v>
      </c>
      <c r="N2589" s="2">
        <v>167.16</v>
      </c>
      <c r="O2589" s="9">
        <v>0</v>
      </c>
      <c r="P2589" s="2">
        <v>88.51</v>
      </c>
      <c r="Q2589" s="2">
        <f t="shared" si="160"/>
        <v>334.32</v>
      </c>
      <c r="R2589" s="2">
        <f t="shared" si="161"/>
        <v>177.02</v>
      </c>
      <c r="S2589" s="2">
        <f t="shared" si="162"/>
        <v>157.29999999999998</v>
      </c>
      <c r="T2589" s="6">
        <f t="shared" si="163"/>
        <v>0.4705072983967456</v>
      </c>
    </row>
    <row r="2590" spans="1:20" ht="15.6" x14ac:dyDescent="0.3">
      <c r="A2590" s="3" t="s">
        <v>2659</v>
      </c>
      <c r="B2590" s="4">
        <v>46034</v>
      </c>
      <c r="C2590" s="5">
        <f>YEAR(SalesData[[#This Row],[Order Date]])</f>
        <v>2026</v>
      </c>
      <c r="D2590" s="6" t="str">
        <f>"Q"&amp;ROUNDUP(MONTH(SalesData[[#This Row],[Order Date]])/3,0)</f>
        <v>Q1</v>
      </c>
      <c r="E2590" s="7">
        <f>MONTH(SalesData[[#This Row],[Order Date]])</f>
        <v>1</v>
      </c>
      <c r="F2590" s="6" t="str">
        <f>TEXT(SalesData[[#This Row],[Order Date]],"mmm")</f>
        <v>Jan</v>
      </c>
      <c r="G2590" s="8" t="s">
        <v>54</v>
      </c>
      <c r="H2590" s="8" t="s">
        <v>57</v>
      </c>
      <c r="I2590" s="8" t="s">
        <v>23</v>
      </c>
      <c r="J2590" s="8" t="s">
        <v>24</v>
      </c>
      <c r="K2590" s="8" t="s">
        <v>25</v>
      </c>
      <c r="L2590" s="8" t="s">
        <v>70</v>
      </c>
      <c r="M2590" s="7">
        <v>1</v>
      </c>
      <c r="N2590" s="2">
        <v>141.25</v>
      </c>
      <c r="O2590" s="9">
        <v>0</v>
      </c>
      <c r="P2590" s="2">
        <v>78.72</v>
      </c>
      <c r="Q2590" s="2">
        <f t="shared" si="160"/>
        <v>141.25</v>
      </c>
      <c r="R2590" s="2">
        <f t="shared" si="161"/>
        <v>78.72</v>
      </c>
      <c r="S2590" s="2">
        <f t="shared" si="162"/>
        <v>62.53</v>
      </c>
      <c r="T2590" s="6">
        <f t="shared" si="163"/>
        <v>0.44269026548672569</v>
      </c>
    </row>
    <row r="2591" spans="1:20" ht="15.6" x14ac:dyDescent="0.3">
      <c r="A2591" s="3" t="s">
        <v>2660</v>
      </c>
      <c r="B2591" s="4">
        <v>46355</v>
      </c>
      <c r="C2591" s="5">
        <f>YEAR(SalesData[[#This Row],[Order Date]])</f>
        <v>2026</v>
      </c>
      <c r="D2591" s="6" t="str">
        <f>"Q"&amp;ROUNDUP(MONTH(SalesData[[#This Row],[Order Date]])/3,0)</f>
        <v>Q4</v>
      </c>
      <c r="E2591" s="7">
        <f>MONTH(SalesData[[#This Row],[Order Date]])</f>
        <v>11</v>
      </c>
      <c r="F2591" s="6" t="str">
        <f>TEXT(SalesData[[#This Row],[Order Date]],"mmm")</f>
        <v>Nov</v>
      </c>
      <c r="G2591" s="8" t="s">
        <v>28</v>
      </c>
      <c r="H2591" s="8" t="s">
        <v>86</v>
      </c>
      <c r="I2591" s="8" t="s">
        <v>48</v>
      </c>
      <c r="J2591" s="8" t="s">
        <v>31</v>
      </c>
      <c r="K2591" s="8" t="s">
        <v>98</v>
      </c>
      <c r="L2591" s="8" t="s">
        <v>131</v>
      </c>
      <c r="M2591" s="7">
        <v>1</v>
      </c>
      <c r="N2591" s="2">
        <v>39.659999999999997</v>
      </c>
      <c r="O2591" s="9">
        <v>0</v>
      </c>
      <c r="P2591" s="2">
        <v>14.76</v>
      </c>
      <c r="Q2591" s="2">
        <f t="shared" si="160"/>
        <v>39.659999999999997</v>
      </c>
      <c r="R2591" s="2">
        <f t="shared" si="161"/>
        <v>14.76</v>
      </c>
      <c r="S2591" s="2">
        <f t="shared" si="162"/>
        <v>24.9</v>
      </c>
      <c r="T2591" s="6">
        <f t="shared" si="163"/>
        <v>0.62783661119515888</v>
      </c>
    </row>
    <row r="2592" spans="1:20" ht="15.6" x14ac:dyDescent="0.3">
      <c r="A2592" s="3" t="s">
        <v>2661</v>
      </c>
      <c r="B2592" s="4">
        <v>46352</v>
      </c>
      <c r="C2592" s="5">
        <f>YEAR(SalesData[[#This Row],[Order Date]])</f>
        <v>2026</v>
      </c>
      <c r="D2592" s="6" t="str">
        <f>"Q"&amp;ROUNDUP(MONTH(SalesData[[#This Row],[Order Date]])/3,0)</f>
        <v>Q4</v>
      </c>
      <c r="E2592" s="7">
        <f>MONTH(SalesData[[#This Row],[Order Date]])</f>
        <v>11</v>
      </c>
      <c r="F2592" s="6" t="str">
        <f>TEXT(SalesData[[#This Row],[Order Date]],"mmm")</f>
        <v>Nov</v>
      </c>
      <c r="G2592" s="8" t="s">
        <v>61</v>
      </c>
      <c r="H2592" s="8" t="s">
        <v>69</v>
      </c>
      <c r="I2592" s="8" t="s">
        <v>23</v>
      </c>
      <c r="J2592" s="8" t="s">
        <v>31</v>
      </c>
      <c r="K2592" s="8" t="s">
        <v>32</v>
      </c>
      <c r="L2592" s="8" t="s">
        <v>37</v>
      </c>
      <c r="M2592" s="7">
        <v>5</v>
      </c>
      <c r="N2592" s="2">
        <v>130.24</v>
      </c>
      <c r="O2592" s="9">
        <v>0.1</v>
      </c>
      <c r="P2592" s="2">
        <v>66.75</v>
      </c>
      <c r="Q2592" s="2">
        <f t="shared" si="160"/>
        <v>586.08000000000004</v>
      </c>
      <c r="R2592" s="2">
        <f t="shared" si="161"/>
        <v>333.75</v>
      </c>
      <c r="S2592" s="2">
        <f t="shared" si="162"/>
        <v>252.33000000000004</v>
      </c>
      <c r="T2592" s="6">
        <f t="shared" si="163"/>
        <v>0.43053849303849306</v>
      </c>
    </row>
    <row r="2593" spans="1:20" ht="15.6" x14ac:dyDescent="0.3">
      <c r="A2593" s="3" t="s">
        <v>2662</v>
      </c>
      <c r="B2593" s="4">
        <v>46287</v>
      </c>
      <c r="C2593" s="5">
        <f>YEAR(SalesData[[#This Row],[Order Date]])</f>
        <v>2026</v>
      </c>
      <c r="D2593" s="6" t="str">
        <f>"Q"&amp;ROUNDUP(MONTH(SalesData[[#This Row],[Order Date]])/3,0)</f>
        <v>Q3</v>
      </c>
      <c r="E2593" s="7">
        <f>MONTH(SalesData[[#This Row],[Order Date]])</f>
        <v>9</v>
      </c>
      <c r="F2593" s="6" t="str">
        <f>TEXT(SalesData[[#This Row],[Order Date]],"mmm")</f>
        <v>Sep</v>
      </c>
      <c r="G2593" s="8" t="s">
        <v>54</v>
      </c>
      <c r="H2593" s="8" t="s">
        <v>57</v>
      </c>
      <c r="I2593" s="8" t="s">
        <v>45</v>
      </c>
      <c r="J2593" s="8" t="s">
        <v>36</v>
      </c>
      <c r="K2593" s="8" t="s">
        <v>98</v>
      </c>
      <c r="L2593" s="8" t="s">
        <v>131</v>
      </c>
      <c r="M2593" s="7">
        <v>8</v>
      </c>
      <c r="N2593" s="2">
        <v>39.630000000000003</v>
      </c>
      <c r="O2593" s="9">
        <v>0.15</v>
      </c>
      <c r="P2593" s="2">
        <v>14.61</v>
      </c>
      <c r="Q2593" s="2">
        <f t="shared" si="160"/>
        <v>269.48400000000004</v>
      </c>
      <c r="R2593" s="2">
        <f t="shared" si="161"/>
        <v>116.88</v>
      </c>
      <c r="S2593" s="2">
        <f t="shared" si="162"/>
        <v>152.60400000000004</v>
      </c>
      <c r="T2593" s="6">
        <f t="shared" si="163"/>
        <v>0.56628222825844954</v>
      </c>
    </row>
    <row r="2594" spans="1:20" ht="15.6" x14ac:dyDescent="0.3">
      <c r="A2594" s="3" t="s">
        <v>2663</v>
      </c>
      <c r="B2594" s="4">
        <v>46298</v>
      </c>
      <c r="C2594" s="5">
        <f>YEAR(SalesData[[#This Row],[Order Date]])</f>
        <v>2026</v>
      </c>
      <c r="D2594" s="6" t="str">
        <f>"Q"&amp;ROUNDUP(MONTH(SalesData[[#This Row],[Order Date]])/3,0)</f>
        <v>Q4</v>
      </c>
      <c r="E2594" s="7">
        <f>MONTH(SalesData[[#This Row],[Order Date]])</f>
        <v>10</v>
      </c>
      <c r="F2594" s="6" t="str">
        <f>TEXT(SalesData[[#This Row],[Order Date]],"mmm")</f>
        <v>Oct</v>
      </c>
      <c r="G2594" s="8" t="s">
        <v>21</v>
      </c>
      <c r="H2594" s="8" t="s">
        <v>89</v>
      </c>
      <c r="I2594" s="8" t="s">
        <v>30</v>
      </c>
      <c r="J2594" s="8" t="s">
        <v>24</v>
      </c>
      <c r="K2594" s="8" t="s">
        <v>98</v>
      </c>
      <c r="L2594" s="8" t="s">
        <v>131</v>
      </c>
      <c r="M2594" s="7">
        <v>2</v>
      </c>
      <c r="N2594" s="2">
        <v>41.06</v>
      </c>
      <c r="O2594" s="9">
        <v>0.05</v>
      </c>
      <c r="P2594" s="2">
        <v>14.54</v>
      </c>
      <c r="Q2594" s="2">
        <f t="shared" si="160"/>
        <v>78.013999999999996</v>
      </c>
      <c r="R2594" s="2">
        <f t="shared" si="161"/>
        <v>29.08</v>
      </c>
      <c r="S2594" s="2">
        <f t="shared" si="162"/>
        <v>48.933999999999997</v>
      </c>
      <c r="T2594" s="6">
        <f t="shared" si="163"/>
        <v>0.62724639167328944</v>
      </c>
    </row>
    <row r="2595" spans="1:20" ht="15.6" x14ac:dyDescent="0.3">
      <c r="A2595" s="3" t="s">
        <v>2664</v>
      </c>
      <c r="B2595" s="4">
        <v>46226</v>
      </c>
      <c r="C2595" s="5">
        <f>YEAR(SalesData[[#This Row],[Order Date]])</f>
        <v>2026</v>
      </c>
      <c r="D2595" s="6" t="str">
        <f>"Q"&amp;ROUNDUP(MONTH(SalesData[[#This Row],[Order Date]])/3,0)</f>
        <v>Q3</v>
      </c>
      <c r="E2595" s="7">
        <f>MONTH(SalesData[[#This Row],[Order Date]])</f>
        <v>7</v>
      </c>
      <c r="F2595" s="6" t="str">
        <f>TEXT(SalesData[[#This Row],[Order Date]],"mmm")</f>
        <v>Jul</v>
      </c>
      <c r="G2595" s="8" t="s">
        <v>21</v>
      </c>
      <c r="H2595" s="8" t="s">
        <v>89</v>
      </c>
      <c r="I2595" s="8" t="s">
        <v>23</v>
      </c>
      <c r="J2595" s="8" t="s">
        <v>31</v>
      </c>
      <c r="K2595" s="8" t="s">
        <v>98</v>
      </c>
      <c r="L2595" s="8" t="s">
        <v>103</v>
      </c>
      <c r="M2595" s="7">
        <v>1</v>
      </c>
      <c r="N2595" s="2">
        <v>51.82</v>
      </c>
      <c r="O2595" s="9">
        <v>0</v>
      </c>
      <c r="P2595" s="2">
        <v>21.43</v>
      </c>
      <c r="Q2595" s="2">
        <f t="shared" si="160"/>
        <v>51.82</v>
      </c>
      <c r="R2595" s="2">
        <f t="shared" si="161"/>
        <v>21.43</v>
      </c>
      <c r="S2595" s="2">
        <f t="shared" si="162"/>
        <v>30.39</v>
      </c>
      <c r="T2595" s="6">
        <f t="shared" si="163"/>
        <v>0.58645310690852959</v>
      </c>
    </row>
    <row r="2596" spans="1:20" ht="15.6" x14ac:dyDescent="0.3">
      <c r="A2596" s="3" t="s">
        <v>2665</v>
      </c>
      <c r="B2596" s="4">
        <v>46185</v>
      </c>
      <c r="C2596" s="5">
        <f>YEAR(SalesData[[#This Row],[Order Date]])</f>
        <v>2026</v>
      </c>
      <c r="D2596" s="6" t="str">
        <f>"Q"&amp;ROUNDUP(MONTH(SalesData[[#This Row],[Order Date]])/3,0)</f>
        <v>Q2</v>
      </c>
      <c r="E2596" s="7">
        <f>MONTH(SalesData[[#This Row],[Order Date]])</f>
        <v>6</v>
      </c>
      <c r="F2596" s="6" t="str">
        <f>TEXT(SalesData[[#This Row],[Order Date]],"mmm")</f>
        <v>Jun</v>
      </c>
      <c r="G2596" s="8" t="s">
        <v>54</v>
      </c>
      <c r="H2596" s="8" t="s">
        <v>57</v>
      </c>
      <c r="I2596" s="8" t="s">
        <v>23</v>
      </c>
      <c r="J2596" s="8" t="s">
        <v>24</v>
      </c>
      <c r="K2596" s="8" t="s">
        <v>98</v>
      </c>
      <c r="L2596" s="8" t="s">
        <v>122</v>
      </c>
      <c r="M2596" s="7">
        <v>3</v>
      </c>
      <c r="N2596" s="2">
        <v>36.659999999999997</v>
      </c>
      <c r="O2596" s="9">
        <v>0</v>
      </c>
      <c r="P2596" s="2">
        <v>13.55</v>
      </c>
      <c r="Q2596" s="2">
        <f t="shared" si="160"/>
        <v>109.97999999999999</v>
      </c>
      <c r="R2596" s="2">
        <f t="shared" si="161"/>
        <v>40.650000000000006</v>
      </c>
      <c r="S2596" s="2">
        <f t="shared" si="162"/>
        <v>69.329999999999984</v>
      </c>
      <c r="T2596" s="6">
        <f t="shared" si="163"/>
        <v>0.63038734315330047</v>
      </c>
    </row>
    <row r="2597" spans="1:20" ht="15.6" x14ac:dyDescent="0.3">
      <c r="A2597" s="3" t="s">
        <v>2666</v>
      </c>
      <c r="B2597" s="4">
        <v>46148</v>
      </c>
      <c r="C2597" s="5">
        <f>YEAR(SalesData[[#This Row],[Order Date]])</f>
        <v>2026</v>
      </c>
      <c r="D2597" s="6" t="str">
        <f>"Q"&amp;ROUNDUP(MONTH(SalesData[[#This Row],[Order Date]])/3,0)</f>
        <v>Q2</v>
      </c>
      <c r="E2597" s="7">
        <f>MONTH(SalesData[[#This Row],[Order Date]])</f>
        <v>5</v>
      </c>
      <c r="F2597" s="6" t="str">
        <f>TEXT(SalesData[[#This Row],[Order Date]],"mmm")</f>
        <v>May</v>
      </c>
      <c r="G2597" s="8" t="s">
        <v>28</v>
      </c>
      <c r="H2597" s="8" t="s">
        <v>29</v>
      </c>
      <c r="I2597" s="8" t="s">
        <v>30</v>
      </c>
      <c r="J2597" s="8" t="s">
        <v>24</v>
      </c>
      <c r="K2597" s="8" t="s">
        <v>25</v>
      </c>
      <c r="L2597" s="8" t="s">
        <v>49</v>
      </c>
      <c r="M2597" s="7">
        <v>5</v>
      </c>
      <c r="N2597" s="2">
        <v>70.150000000000006</v>
      </c>
      <c r="O2597" s="9">
        <v>0</v>
      </c>
      <c r="P2597" s="2">
        <v>32.700000000000003</v>
      </c>
      <c r="Q2597" s="2">
        <f t="shared" si="160"/>
        <v>350.75</v>
      </c>
      <c r="R2597" s="2">
        <f t="shared" si="161"/>
        <v>163.5</v>
      </c>
      <c r="S2597" s="2">
        <f t="shared" si="162"/>
        <v>187.25</v>
      </c>
      <c r="T2597" s="6">
        <f t="shared" si="163"/>
        <v>0.53385602280826805</v>
      </c>
    </row>
    <row r="2598" spans="1:20" ht="15.6" x14ac:dyDescent="0.3">
      <c r="A2598" s="3" t="s">
        <v>2667</v>
      </c>
      <c r="B2598" s="4">
        <v>46241</v>
      </c>
      <c r="C2598" s="5">
        <f>YEAR(SalesData[[#This Row],[Order Date]])</f>
        <v>2026</v>
      </c>
      <c r="D2598" s="6" t="str">
        <f>"Q"&amp;ROUNDUP(MONTH(SalesData[[#This Row],[Order Date]])/3,0)</f>
        <v>Q3</v>
      </c>
      <c r="E2598" s="7">
        <f>MONTH(SalesData[[#This Row],[Order Date]])</f>
        <v>8</v>
      </c>
      <c r="F2598" s="6" t="str">
        <f>TEXT(SalesData[[#This Row],[Order Date]],"mmm")</f>
        <v>Aug</v>
      </c>
      <c r="G2598" s="8" t="s">
        <v>61</v>
      </c>
      <c r="H2598" s="8" t="s">
        <v>105</v>
      </c>
      <c r="I2598" s="8" t="s">
        <v>30</v>
      </c>
      <c r="J2598" s="8" t="s">
        <v>31</v>
      </c>
      <c r="K2598" s="8" t="s">
        <v>98</v>
      </c>
      <c r="L2598" s="8" t="s">
        <v>122</v>
      </c>
      <c r="M2598" s="7">
        <v>1</v>
      </c>
      <c r="N2598" s="2">
        <v>36.33</v>
      </c>
      <c r="O2598" s="9">
        <v>0.05</v>
      </c>
      <c r="P2598" s="2">
        <v>13.78</v>
      </c>
      <c r="Q2598" s="2">
        <f t="shared" si="160"/>
        <v>34.513499999999993</v>
      </c>
      <c r="R2598" s="2">
        <f t="shared" si="161"/>
        <v>13.78</v>
      </c>
      <c r="S2598" s="2">
        <f t="shared" si="162"/>
        <v>20.733499999999992</v>
      </c>
      <c r="T2598" s="6">
        <f t="shared" si="163"/>
        <v>0.60073594390600771</v>
      </c>
    </row>
    <row r="2599" spans="1:20" ht="15.6" x14ac:dyDescent="0.3">
      <c r="A2599" s="3" t="s">
        <v>2668</v>
      </c>
      <c r="B2599" s="4">
        <v>46179</v>
      </c>
      <c r="C2599" s="5">
        <f>YEAR(SalesData[[#This Row],[Order Date]])</f>
        <v>2026</v>
      </c>
      <c r="D2599" s="6" t="str">
        <f>"Q"&amp;ROUNDUP(MONTH(SalesData[[#This Row],[Order Date]])/3,0)</f>
        <v>Q2</v>
      </c>
      <c r="E2599" s="7">
        <f>MONTH(SalesData[[#This Row],[Order Date]])</f>
        <v>6</v>
      </c>
      <c r="F2599" s="6" t="str">
        <f>TEXT(SalesData[[#This Row],[Order Date]],"mmm")</f>
        <v>Jun</v>
      </c>
      <c r="G2599" s="8" t="s">
        <v>28</v>
      </c>
      <c r="H2599" s="8" t="s">
        <v>29</v>
      </c>
      <c r="I2599" s="8" t="s">
        <v>23</v>
      </c>
      <c r="J2599" s="8" t="s">
        <v>24</v>
      </c>
      <c r="K2599" s="8" t="s">
        <v>98</v>
      </c>
      <c r="L2599" s="8" t="s">
        <v>131</v>
      </c>
      <c r="M2599" s="7">
        <v>1</v>
      </c>
      <c r="N2599" s="2">
        <v>39.61</v>
      </c>
      <c r="O2599" s="9">
        <v>0</v>
      </c>
      <c r="P2599" s="2">
        <v>14.75</v>
      </c>
      <c r="Q2599" s="2">
        <f t="shared" si="160"/>
        <v>39.61</v>
      </c>
      <c r="R2599" s="2">
        <f t="shared" si="161"/>
        <v>14.75</v>
      </c>
      <c r="S2599" s="2">
        <f t="shared" si="162"/>
        <v>24.86</v>
      </c>
      <c r="T2599" s="6">
        <f t="shared" si="163"/>
        <v>0.62761928805857103</v>
      </c>
    </row>
    <row r="2600" spans="1:20" ht="15.6" x14ac:dyDescent="0.3">
      <c r="A2600" s="3" t="s">
        <v>2669</v>
      </c>
      <c r="B2600" s="4">
        <v>46049</v>
      </c>
      <c r="C2600" s="5">
        <f>YEAR(SalesData[[#This Row],[Order Date]])</f>
        <v>2026</v>
      </c>
      <c r="D2600" s="6" t="str">
        <f>"Q"&amp;ROUNDUP(MONTH(SalesData[[#This Row],[Order Date]])/3,0)</f>
        <v>Q1</v>
      </c>
      <c r="E2600" s="7">
        <f>MONTH(SalesData[[#This Row],[Order Date]])</f>
        <v>1</v>
      </c>
      <c r="F2600" s="6" t="str">
        <f>TEXT(SalesData[[#This Row],[Order Date]],"mmm")</f>
        <v>Jan</v>
      </c>
      <c r="G2600" s="8" t="s">
        <v>28</v>
      </c>
      <c r="H2600" s="8" t="s">
        <v>29</v>
      </c>
      <c r="I2600" s="8" t="s">
        <v>30</v>
      </c>
      <c r="J2600" s="8" t="s">
        <v>31</v>
      </c>
      <c r="K2600" s="8" t="s">
        <v>51</v>
      </c>
      <c r="L2600" s="8" t="s">
        <v>58</v>
      </c>
      <c r="M2600" s="7">
        <v>1</v>
      </c>
      <c r="N2600" s="2">
        <v>103.78</v>
      </c>
      <c r="O2600" s="9">
        <v>0</v>
      </c>
      <c r="P2600" s="2">
        <v>49.36</v>
      </c>
      <c r="Q2600" s="2">
        <f t="shared" si="160"/>
        <v>103.78</v>
      </c>
      <c r="R2600" s="2">
        <f t="shared" si="161"/>
        <v>49.36</v>
      </c>
      <c r="S2600" s="2">
        <f t="shared" si="162"/>
        <v>54.42</v>
      </c>
      <c r="T2600" s="6">
        <f t="shared" si="163"/>
        <v>0.52437849296588934</v>
      </c>
    </row>
    <row r="2601" spans="1:20" ht="15.6" x14ac:dyDescent="0.3">
      <c r="A2601" s="3" t="s">
        <v>2670</v>
      </c>
      <c r="B2601" s="4">
        <v>46177</v>
      </c>
      <c r="C2601" s="5">
        <f>YEAR(SalesData[[#This Row],[Order Date]])</f>
        <v>2026</v>
      </c>
      <c r="D2601" s="6" t="str">
        <f>"Q"&amp;ROUNDUP(MONTH(SalesData[[#This Row],[Order Date]])/3,0)</f>
        <v>Q2</v>
      </c>
      <c r="E2601" s="7">
        <f>MONTH(SalesData[[#This Row],[Order Date]])</f>
        <v>6</v>
      </c>
      <c r="F2601" s="6" t="str">
        <f>TEXT(SalesData[[#This Row],[Order Date]],"mmm")</f>
        <v>Jun</v>
      </c>
      <c r="G2601" s="8" t="s">
        <v>21</v>
      </c>
      <c r="H2601" s="8" t="s">
        <v>89</v>
      </c>
      <c r="I2601" s="8" t="s">
        <v>30</v>
      </c>
      <c r="J2601" s="8" t="s">
        <v>31</v>
      </c>
      <c r="K2601" s="8" t="s">
        <v>25</v>
      </c>
      <c r="L2601" s="8" t="s">
        <v>49</v>
      </c>
      <c r="M2601" s="7">
        <v>1</v>
      </c>
      <c r="N2601" s="2">
        <v>72.38</v>
      </c>
      <c r="O2601" s="9">
        <v>0</v>
      </c>
      <c r="P2601" s="2">
        <v>32.68</v>
      </c>
      <c r="Q2601" s="2">
        <f t="shared" si="160"/>
        <v>72.38</v>
      </c>
      <c r="R2601" s="2">
        <f t="shared" si="161"/>
        <v>32.68</v>
      </c>
      <c r="S2601" s="2">
        <f t="shared" si="162"/>
        <v>39.699999999999996</v>
      </c>
      <c r="T2601" s="6">
        <f t="shared" si="163"/>
        <v>0.54849405913235694</v>
      </c>
    </row>
    <row r="2602" spans="1:20" ht="15.6" x14ac:dyDescent="0.3">
      <c r="A2602" s="3" t="s">
        <v>2671</v>
      </c>
      <c r="B2602" s="4">
        <v>46230</v>
      </c>
      <c r="C2602" s="5">
        <f>YEAR(SalesData[[#This Row],[Order Date]])</f>
        <v>2026</v>
      </c>
      <c r="D2602" s="6" t="str">
        <f>"Q"&amp;ROUNDUP(MONTH(SalesData[[#This Row],[Order Date]])/3,0)</f>
        <v>Q3</v>
      </c>
      <c r="E2602" s="7">
        <f>MONTH(SalesData[[#This Row],[Order Date]])</f>
        <v>7</v>
      </c>
      <c r="F2602" s="6" t="str">
        <f>TEXT(SalesData[[#This Row],[Order Date]],"mmm")</f>
        <v>Jul</v>
      </c>
      <c r="G2602" s="8" t="s">
        <v>21</v>
      </c>
      <c r="H2602" s="8" t="s">
        <v>22</v>
      </c>
      <c r="I2602" s="8" t="s">
        <v>48</v>
      </c>
      <c r="J2602" s="8" t="s">
        <v>31</v>
      </c>
      <c r="K2602" s="8" t="s">
        <v>98</v>
      </c>
      <c r="L2602" s="8" t="s">
        <v>131</v>
      </c>
      <c r="M2602" s="7">
        <v>1</v>
      </c>
      <c r="N2602" s="2">
        <v>40.24</v>
      </c>
      <c r="O2602" s="9">
        <v>0</v>
      </c>
      <c r="P2602" s="2">
        <v>15.05</v>
      </c>
      <c r="Q2602" s="2">
        <f t="shared" si="160"/>
        <v>40.24</v>
      </c>
      <c r="R2602" s="2">
        <f t="shared" si="161"/>
        <v>15.05</v>
      </c>
      <c r="S2602" s="2">
        <f t="shared" si="162"/>
        <v>25.19</v>
      </c>
      <c r="T2602" s="6">
        <f t="shared" si="163"/>
        <v>0.62599403578528823</v>
      </c>
    </row>
    <row r="2603" spans="1:20" ht="15.6" x14ac:dyDescent="0.3">
      <c r="A2603" s="3" t="s">
        <v>2672</v>
      </c>
      <c r="B2603" s="4">
        <v>46333</v>
      </c>
      <c r="C2603" s="5">
        <f>YEAR(SalesData[[#This Row],[Order Date]])</f>
        <v>2026</v>
      </c>
      <c r="D2603" s="6" t="str">
        <f>"Q"&amp;ROUNDUP(MONTH(SalesData[[#This Row],[Order Date]])/3,0)</f>
        <v>Q4</v>
      </c>
      <c r="E2603" s="7">
        <f>MONTH(SalesData[[#This Row],[Order Date]])</f>
        <v>11</v>
      </c>
      <c r="F2603" s="6" t="str">
        <f>TEXT(SalesData[[#This Row],[Order Date]],"mmm")</f>
        <v>Nov</v>
      </c>
      <c r="G2603" s="8" t="s">
        <v>28</v>
      </c>
      <c r="H2603" s="8" t="s">
        <v>29</v>
      </c>
      <c r="I2603" s="8" t="s">
        <v>48</v>
      </c>
      <c r="J2603" s="8" t="s">
        <v>24</v>
      </c>
      <c r="K2603" s="8" t="s">
        <v>98</v>
      </c>
      <c r="L2603" s="8" t="s">
        <v>122</v>
      </c>
      <c r="M2603" s="7">
        <v>5</v>
      </c>
      <c r="N2603" s="2">
        <v>36.369999999999997</v>
      </c>
      <c r="O2603" s="9">
        <v>0.15</v>
      </c>
      <c r="P2603" s="2">
        <v>13.65</v>
      </c>
      <c r="Q2603" s="2">
        <f t="shared" si="160"/>
        <v>154.57249999999999</v>
      </c>
      <c r="R2603" s="2">
        <f t="shared" si="161"/>
        <v>68.25</v>
      </c>
      <c r="S2603" s="2">
        <f t="shared" si="162"/>
        <v>86.322499999999991</v>
      </c>
      <c r="T2603" s="6">
        <f t="shared" si="163"/>
        <v>0.55845962250723769</v>
      </c>
    </row>
    <row r="2604" spans="1:20" ht="15.6" x14ac:dyDescent="0.3">
      <c r="A2604" s="3" t="s">
        <v>2673</v>
      </c>
      <c r="B2604" s="4">
        <v>46362</v>
      </c>
      <c r="C2604" s="5">
        <f>YEAR(SalesData[[#This Row],[Order Date]])</f>
        <v>2026</v>
      </c>
      <c r="D2604" s="6" t="str">
        <f>"Q"&amp;ROUNDUP(MONTH(SalesData[[#This Row],[Order Date]])/3,0)</f>
        <v>Q4</v>
      </c>
      <c r="E2604" s="7">
        <f>MONTH(SalesData[[#This Row],[Order Date]])</f>
        <v>12</v>
      </c>
      <c r="F2604" s="6" t="str">
        <f>TEXT(SalesData[[#This Row],[Order Date]],"mmm")</f>
        <v>Dec</v>
      </c>
      <c r="G2604" s="8" t="s">
        <v>21</v>
      </c>
      <c r="H2604" s="8" t="s">
        <v>22</v>
      </c>
      <c r="I2604" s="8" t="s">
        <v>30</v>
      </c>
      <c r="J2604" s="8" t="s">
        <v>24</v>
      </c>
      <c r="K2604" s="8" t="s">
        <v>51</v>
      </c>
      <c r="L2604" s="8" t="s">
        <v>58</v>
      </c>
      <c r="M2604" s="7">
        <v>1</v>
      </c>
      <c r="N2604" s="2">
        <v>101.26</v>
      </c>
      <c r="O2604" s="9">
        <v>0</v>
      </c>
      <c r="P2604" s="2">
        <v>51.7</v>
      </c>
      <c r="Q2604" s="2">
        <f t="shared" si="160"/>
        <v>101.26</v>
      </c>
      <c r="R2604" s="2">
        <f t="shared" si="161"/>
        <v>51.7</v>
      </c>
      <c r="S2604" s="2">
        <f t="shared" si="162"/>
        <v>49.56</v>
      </c>
      <c r="T2604" s="6">
        <f t="shared" si="163"/>
        <v>0.4894331424056883</v>
      </c>
    </row>
    <row r="2605" spans="1:20" ht="15.6" x14ac:dyDescent="0.3">
      <c r="A2605" s="3" t="s">
        <v>2674</v>
      </c>
      <c r="B2605" s="4">
        <v>46254</v>
      </c>
      <c r="C2605" s="5">
        <f>YEAR(SalesData[[#This Row],[Order Date]])</f>
        <v>2026</v>
      </c>
      <c r="D2605" s="6" t="str">
        <f>"Q"&amp;ROUNDUP(MONTH(SalesData[[#This Row],[Order Date]])/3,0)</f>
        <v>Q3</v>
      </c>
      <c r="E2605" s="7">
        <f>MONTH(SalesData[[#This Row],[Order Date]])</f>
        <v>8</v>
      </c>
      <c r="F2605" s="6" t="str">
        <f>TEXT(SalesData[[#This Row],[Order Date]],"mmm")</f>
        <v>Aug</v>
      </c>
      <c r="G2605" s="8" t="s">
        <v>54</v>
      </c>
      <c r="H2605" s="8" t="s">
        <v>57</v>
      </c>
      <c r="I2605" s="8" t="s">
        <v>45</v>
      </c>
      <c r="J2605" s="8" t="s">
        <v>31</v>
      </c>
      <c r="K2605" s="8" t="s">
        <v>32</v>
      </c>
      <c r="L2605" s="8" t="s">
        <v>46</v>
      </c>
      <c r="M2605" s="7">
        <v>4</v>
      </c>
      <c r="N2605" s="2">
        <v>166.02</v>
      </c>
      <c r="O2605" s="9">
        <v>0.1</v>
      </c>
      <c r="P2605" s="2">
        <v>87.99</v>
      </c>
      <c r="Q2605" s="2">
        <f t="shared" si="160"/>
        <v>597.67200000000003</v>
      </c>
      <c r="R2605" s="2">
        <f t="shared" si="161"/>
        <v>351.96</v>
      </c>
      <c r="S2605" s="2">
        <f t="shared" si="162"/>
        <v>245.71200000000005</v>
      </c>
      <c r="T2605" s="6">
        <f t="shared" si="163"/>
        <v>0.4111151266915633</v>
      </c>
    </row>
    <row r="2606" spans="1:20" ht="15.6" x14ac:dyDescent="0.3">
      <c r="A2606" s="3" t="s">
        <v>2675</v>
      </c>
      <c r="B2606" s="4">
        <v>46149</v>
      </c>
      <c r="C2606" s="5">
        <f>YEAR(SalesData[[#This Row],[Order Date]])</f>
        <v>2026</v>
      </c>
      <c r="D2606" s="6" t="str">
        <f>"Q"&amp;ROUNDUP(MONTH(SalesData[[#This Row],[Order Date]])/3,0)</f>
        <v>Q2</v>
      </c>
      <c r="E2606" s="7">
        <f>MONTH(SalesData[[#This Row],[Order Date]])</f>
        <v>5</v>
      </c>
      <c r="F2606" s="6" t="str">
        <f>TEXT(SalesData[[#This Row],[Order Date]],"mmm")</f>
        <v>May</v>
      </c>
      <c r="G2606" s="8" t="s">
        <v>61</v>
      </c>
      <c r="H2606" s="8" t="s">
        <v>105</v>
      </c>
      <c r="I2606" s="8" t="s">
        <v>48</v>
      </c>
      <c r="J2606" s="8" t="s">
        <v>24</v>
      </c>
      <c r="K2606" s="8" t="s">
        <v>98</v>
      </c>
      <c r="L2606" s="8" t="s">
        <v>131</v>
      </c>
      <c r="M2606" s="7">
        <v>1</v>
      </c>
      <c r="N2606" s="2">
        <v>39.42</v>
      </c>
      <c r="O2606" s="9">
        <v>0</v>
      </c>
      <c r="P2606" s="2">
        <v>14.86</v>
      </c>
      <c r="Q2606" s="2">
        <f t="shared" si="160"/>
        <v>39.42</v>
      </c>
      <c r="R2606" s="2">
        <f t="shared" si="161"/>
        <v>14.86</v>
      </c>
      <c r="S2606" s="2">
        <f t="shared" si="162"/>
        <v>24.560000000000002</v>
      </c>
      <c r="T2606" s="6">
        <f t="shared" si="163"/>
        <v>0.62303399289700667</v>
      </c>
    </row>
    <row r="2607" spans="1:20" ht="15.6" x14ac:dyDescent="0.3">
      <c r="A2607" s="3" t="s">
        <v>2676</v>
      </c>
      <c r="B2607" s="4">
        <v>46092</v>
      </c>
      <c r="C2607" s="5">
        <f>YEAR(SalesData[[#This Row],[Order Date]])</f>
        <v>2026</v>
      </c>
      <c r="D2607" s="6" t="str">
        <f>"Q"&amp;ROUNDUP(MONTH(SalesData[[#This Row],[Order Date]])/3,0)</f>
        <v>Q1</v>
      </c>
      <c r="E2607" s="7">
        <f>MONTH(SalesData[[#This Row],[Order Date]])</f>
        <v>3</v>
      </c>
      <c r="F2607" s="6" t="str">
        <f>TEXT(SalesData[[#This Row],[Order Date]],"mmm")</f>
        <v>Mar</v>
      </c>
      <c r="G2607" s="8" t="s">
        <v>54</v>
      </c>
      <c r="H2607" s="8" t="s">
        <v>57</v>
      </c>
      <c r="I2607" s="8" t="s">
        <v>45</v>
      </c>
      <c r="J2607" s="8" t="s">
        <v>36</v>
      </c>
      <c r="K2607" s="8" t="s">
        <v>98</v>
      </c>
      <c r="L2607" s="8" t="s">
        <v>103</v>
      </c>
      <c r="M2607" s="7">
        <v>4</v>
      </c>
      <c r="N2607" s="2">
        <v>50.65</v>
      </c>
      <c r="O2607" s="9">
        <v>0.15</v>
      </c>
      <c r="P2607" s="2">
        <v>22</v>
      </c>
      <c r="Q2607" s="2">
        <f t="shared" si="160"/>
        <v>172.20999999999998</v>
      </c>
      <c r="R2607" s="2">
        <f t="shared" si="161"/>
        <v>88</v>
      </c>
      <c r="S2607" s="2">
        <f t="shared" si="162"/>
        <v>84.20999999999998</v>
      </c>
      <c r="T2607" s="6">
        <f t="shared" si="163"/>
        <v>0.48899599326403803</v>
      </c>
    </row>
    <row r="2608" spans="1:20" ht="15.6" x14ac:dyDescent="0.3">
      <c r="A2608" s="3" t="s">
        <v>2677</v>
      </c>
      <c r="B2608" s="4">
        <v>46147</v>
      </c>
      <c r="C2608" s="5">
        <f>YEAR(SalesData[[#This Row],[Order Date]])</f>
        <v>2026</v>
      </c>
      <c r="D2608" s="6" t="str">
        <f>"Q"&amp;ROUNDUP(MONTH(SalesData[[#This Row],[Order Date]])/3,0)</f>
        <v>Q2</v>
      </c>
      <c r="E2608" s="7">
        <f>MONTH(SalesData[[#This Row],[Order Date]])</f>
        <v>5</v>
      </c>
      <c r="F2608" s="6" t="str">
        <f>TEXT(SalesData[[#This Row],[Order Date]],"mmm")</f>
        <v>May</v>
      </c>
      <c r="G2608" s="8" t="s">
        <v>21</v>
      </c>
      <c r="H2608" s="8" t="s">
        <v>89</v>
      </c>
      <c r="I2608" s="8" t="s">
        <v>30</v>
      </c>
      <c r="J2608" s="8" t="s">
        <v>36</v>
      </c>
      <c r="K2608" s="8" t="s">
        <v>51</v>
      </c>
      <c r="L2608" s="8" t="s">
        <v>52</v>
      </c>
      <c r="M2608" s="7">
        <v>2</v>
      </c>
      <c r="N2608" s="2">
        <v>50.4</v>
      </c>
      <c r="O2608" s="9">
        <v>0</v>
      </c>
      <c r="P2608" s="2">
        <v>22.21</v>
      </c>
      <c r="Q2608" s="2">
        <f t="shared" si="160"/>
        <v>100.8</v>
      </c>
      <c r="R2608" s="2">
        <f t="shared" si="161"/>
        <v>44.42</v>
      </c>
      <c r="S2608" s="2">
        <f t="shared" si="162"/>
        <v>56.379999999999995</v>
      </c>
      <c r="T2608" s="6">
        <f t="shared" si="163"/>
        <v>0.55932539682539684</v>
      </c>
    </row>
    <row r="2609" spans="1:20" ht="15.6" x14ac:dyDescent="0.3">
      <c r="A2609" s="3" t="s">
        <v>2678</v>
      </c>
      <c r="B2609" s="4">
        <v>46235</v>
      </c>
      <c r="C2609" s="5">
        <f>YEAR(SalesData[[#This Row],[Order Date]])</f>
        <v>2026</v>
      </c>
      <c r="D2609" s="6" t="str">
        <f>"Q"&amp;ROUNDUP(MONTH(SalesData[[#This Row],[Order Date]])/3,0)</f>
        <v>Q3</v>
      </c>
      <c r="E2609" s="7">
        <f>MONTH(SalesData[[#This Row],[Order Date]])</f>
        <v>8</v>
      </c>
      <c r="F2609" s="6" t="str">
        <f>TEXT(SalesData[[#This Row],[Order Date]],"mmm")</f>
        <v>Aug</v>
      </c>
      <c r="G2609" s="8" t="s">
        <v>21</v>
      </c>
      <c r="H2609" s="8" t="s">
        <v>89</v>
      </c>
      <c r="I2609" s="8" t="s">
        <v>30</v>
      </c>
      <c r="J2609" s="8" t="s">
        <v>31</v>
      </c>
      <c r="K2609" s="8" t="s">
        <v>32</v>
      </c>
      <c r="L2609" s="8" t="s">
        <v>37</v>
      </c>
      <c r="M2609" s="7">
        <v>2</v>
      </c>
      <c r="N2609" s="2">
        <v>130.9</v>
      </c>
      <c r="O2609" s="9">
        <v>0.05</v>
      </c>
      <c r="P2609" s="2">
        <v>67.959999999999994</v>
      </c>
      <c r="Q2609" s="2">
        <f t="shared" si="160"/>
        <v>248.71</v>
      </c>
      <c r="R2609" s="2">
        <f t="shared" si="161"/>
        <v>135.91999999999999</v>
      </c>
      <c r="S2609" s="2">
        <f t="shared" si="162"/>
        <v>112.79000000000002</v>
      </c>
      <c r="T2609" s="6">
        <f t="shared" si="163"/>
        <v>0.45350006031120588</v>
      </c>
    </row>
    <row r="2610" spans="1:20" ht="15.6" x14ac:dyDescent="0.3">
      <c r="A2610" s="3" t="s">
        <v>2679</v>
      </c>
      <c r="B2610" s="4">
        <v>46240</v>
      </c>
      <c r="C2610" s="5">
        <f>YEAR(SalesData[[#This Row],[Order Date]])</f>
        <v>2026</v>
      </c>
      <c r="D2610" s="6" t="str">
        <f>"Q"&amp;ROUNDUP(MONTH(SalesData[[#This Row],[Order Date]])/3,0)</f>
        <v>Q3</v>
      </c>
      <c r="E2610" s="7">
        <f>MONTH(SalesData[[#This Row],[Order Date]])</f>
        <v>8</v>
      </c>
      <c r="F2610" s="6" t="str">
        <f>TEXT(SalesData[[#This Row],[Order Date]],"mmm")</f>
        <v>Aug</v>
      </c>
      <c r="G2610" s="8" t="s">
        <v>21</v>
      </c>
      <c r="H2610" s="8" t="s">
        <v>22</v>
      </c>
      <c r="I2610" s="8" t="s">
        <v>48</v>
      </c>
      <c r="J2610" s="8" t="s">
        <v>31</v>
      </c>
      <c r="K2610" s="8" t="s">
        <v>25</v>
      </c>
      <c r="L2610" s="8" t="s">
        <v>49</v>
      </c>
      <c r="M2610" s="7">
        <v>3</v>
      </c>
      <c r="N2610" s="2">
        <v>70.930000000000007</v>
      </c>
      <c r="O2610" s="9">
        <v>0</v>
      </c>
      <c r="P2610" s="2">
        <v>32.9</v>
      </c>
      <c r="Q2610" s="2">
        <f t="shared" si="160"/>
        <v>212.79000000000002</v>
      </c>
      <c r="R2610" s="2">
        <f t="shared" si="161"/>
        <v>98.699999999999989</v>
      </c>
      <c r="S2610" s="2">
        <f t="shared" si="162"/>
        <v>114.09000000000003</v>
      </c>
      <c r="T2610" s="6">
        <f t="shared" si="163"/>
        <v>0.53616241364725792</v>
      </c>
    </row>
    <row r="2611" spans="1:20" ht="15.6" x14ac:dyDescent="0.3">
      <c r="A2611" s="3" t="s">
        <v>2680</v>
      </c>
      <c r="B2611" s="4">
        <v>46241</v>
      </c>
      <c r="C2611" s="5">
        <f>YEAR(SalesData[[#This Row],[Order Date]])</f>
        <v>2026</v>
      </c>
      <c r="D2611" s="6" t="str">
        <f>"Q"&amp;ROUNDUP(MONTH(SalesData[[#This Row],[Order Date]])/3,0)</f>
        <v>Q3</v>
      </c>
      <c r="E2611" s="7">
        <f>MONTH(SalesData[[#This Row],[Order Date]])</f>
        <v>8</v>
      </c>
      <c r="F2611" s="6" t="str">
        <f>TEXT(SalesData[[#This Row],[Order Date]],"mmm")</f>
        <v>Aug</v>
      </c>
      <c r="G2611" s="8" t="s">
        <v>54</v>
      </c>
      <c r="H2611" s="8" t="s">
        <v>112</v>
      </c>
      <c r="I2611" s="8" t="s">
        <v>48</v>
      </c>
      <c r="J2611" s="8" t="s">
        <v>24</v>
      </c>
      <c r="K2611" s="8" t="s">
        <v>32</v>
      </c>
      <c r="L2611" s="8" t="s">
        <v>65</v>
      </c>
      <c r="M2611" s="7">
        <v>5</v>
      </c>
      <c r="N2611" s="2">
        <v>45.94</v>
      </c>
      <c r="O2611" s="9">
        <v>0.05</v>
      </c>
      <c r="P2611" s="2">
        <v>18.059999999999999</v>
      </c>
      <c r="Q2611" s="2">
        <f t="shared" si="160"/>
        <v>218.21499999999997</v>
      </c>
      <c r="R2611" s="2">
        <f t="shared" si="161"/>
        <v>90.3</v>
      </c>
      <c r="S2611" s="2">
        <f t="shared" si="162"/>
        <v>127.91499999999998</v>
      </c>
      <c r="T2611" s="6">
        <f t="shared" si="163"/>
        <v>0.5861879339183832</v>
      </c>
    </row>
    <row r="2612" spans="1:20" ht="15.6" x14ac:dyDescent="0.3">
      <c r="A2612" s="3" t="s">
        <v>2681</v>
      </c>
      <c r="B2612" s="4">
        <v>46217</v>
      </c>
      <c r="C2612" s="5">
        <f>YEAR(SalesData[[#This Row],[Order Date]])</f>
        <v>2026</v>
      </c>
      <c r="D2612" s="6" t="str">
        <f>"Q"&amp;ROUNDUP(MONTH(SalesData[[#This Row],[Order Date]])/3,0)</f>
        <v>Q3</v>
      </c>
      <c r="E2612" s="7">
        <f>MONTH(SalesData[[#This Row],[Order Date]])</f>
        <v>7</v>
      </c>
      <c r="F2612" s="6" t="str">
        <f>TEXT(SalesData[[#This Row],[Order Date]],"mmm")</f>
        <v>Jul</v>
      </c>
      <c r="G2612" s="8" t="s">
        <v>28</v>
      </c>
      <c r="H2612" s="8" t="s">
        <v>35</v>
      </c>
      <c r="I2612" s="8" t="s">
        <v>23</v>
      </c>
      <c r="J2612" s="8" t="s">
        <v>31</v>
      </c>
      <c r="K2612" s="8" t="s">
        <v>39</v>
      </c>
      <c r="L2612" s="8" t="s">
        <v>106</v>
      </c>
      <c r="M2612" s="7">
        <v>1</v>
      </c>
      <c r="N2612" s="2">
        <v>80.150000000000006</v>
      </c>
      <c r="O2612" s="9">
        <v>0.05</v>
      </c>
      <c r="P2612" s="2">
        <v>38.89</v>
      </c>
      <c r="Q2612" s="2">
        <f t="shared" si="160"/>
        <v>76.142499999999998</v>
      </c>
      <c r="R2612" s="2">
        <f t="shared" si="161"/>
        <v>38.89</v>
      </c>
      <c r="S2612" s="2">
        <f t="shared" si="162"/>
        <v>37.252499999999998</v>
      </c>
      <c r="T2612" s="6">
        <f t="shared" si="163"/>
        <v>0.48924713530551267</v>
      </c>
    </row>
    <row r="2613" spans="1:20" ht="15.6" x14ac:dyDescent="0.3">
      <c r="A2613" s="3" t="s">
        <v>2682</v>
      </c>
      <c r="B2613" s="4">
        <v>46102</v>
      </c>
      <c r="C2613" s="5">
        <f>YEAR(SalesData[[#This Row],[Order Date]])</f>
        <v>2026</v>
      </c>
      <c r="D2613" s="6" t="str">
        <f>"Q"&amp;ROUNDUP(MONTH(SalesData[[#This Row],[Order Date]])/3,0)</f>
        <v>Q1</v>
      </c>
      <c r="E2613" s="7">
        <f>MONTH(SalesData[[#This Row],[Order Date]])</f>
        <v>3</v>
      </c>
      <c r="F2613" s="6" t="str">
        <f>TEXT(SalesData[[#This Row],[Order Date]],"mmm")</f>
        <v>Mar</v>
      </c>
      <c r="G2613" s="8" t="s">
        <v>54</v>
      </c>
      <c r="H2613" s="8" t="s">
        <v>57</v>
      </c>
      <c r="I2613" s="8" t="s">
        <v>48</v>
      </c>
      <c r="J2613" s="8" t="s">
        <v>24</v>
      </c>
      <c r="K2613" s="8" t="s">
        <v>51</v>
      </c>
      <c r="L2613" s="8" t="s">
        <v>72</v>
      </c>
      <c r="M2613" s="7">
        <v>1</v>
      </c>
      <c r="N2613" s="2">
        <v>40.5</v>
      </c>
      <c r="O2613" s="9">
        <v>0.05</v>
      </c>
      <c r="P2613" s="2">
        <v>17.16</v>
      </c>
      <c r="Q2613" s="2">
        <f t="shared" si="160"/>
        <v>38.475000000000001</v>
      </c>
      <c r="R2613" s="2">
        <f t="shared" si="161"/>
        <v>17.16</v>
      </c>
      <c r="S2613" s="2">
        <f t="shared" si="162"/>
        <v>21.315000000000001</v>
      </c>
      <c r="T2613" s="6">
        <f t="shared" si="163"/>
        <v>0.55399610136452238</v>
      </c>
    </row>
    <row r="2614" spans="1:20" ht="15.6" x14ac:dyDescent="0.3">
      <c r="A2614" s="3" t="s">
        <v>2683</v>
      </c>
      <c r="B2614" s="4">
        <v>46353</v>
      </c>
      <c r="C2614" s="5">
        <f>YEAR(SalesData[[#This Row],[Order Date]])</f>
        <v>2026</v>
      </c>
      <c r="D2614" s="6" t="str">
        <f>"Q"&amp;ROUNDUP(MONTH(SalesData[[#This Row],[Order Date]])/3,0)</f>
        <v>Q4</v>
      </c>
      <c r="E2614" s="7">
        <f>MONTH(SalesData[[#This Row],[Order Date]])</f>
        <v>11</v>
      </c>
      <c r="F2614" s="6" t="str">
        <f>TEXT(SalesData[[#This Row],[Order Date]],"mmm")</f>
        <v>Nov</v>
      </c>
      <c r="G2614" s="8" t="s">
        <v>54</v>
      </c>
      <c r="H2614" s="8" t="s">
        <v>57</v>
      </c>
      <c r="I2614" s="8" t="s">
        <v>30</v>
      </c>
      <c r="J2614" s="8" t="s">
        <v>31</v>
      </c>
      <c r="K2614" s="8" t="s">
        <v>32</v>
      </c>
      <c r="L2614" s="8" t="s">
        <v>33</v>
      </c>
      <c r="M2614" s="7">
        <v>2</v>
      </c>
      <c r="N2614" s="2">
        <v>35.85</v>
      </c>
      <c r="O2614" s="9">
        <v>0.05</v>
      </c>
      <c r="P2614" s="2">
        <v>13.69</v>
      </c>
      <c r="Q2614" s="2">
        <f t="shared" si="160"/>
        <v>68.114999999999995</v>
      </c>
      <c r="R2614" s="2">
        <f t="shared" si="161"/>
        <v>27.38</v>
      </c>
      <c r="S2614" s="2">
        <f t="shared" si="162"/>
        <v>40.734999999999999</v>
      </c>
      <c r="T2614" s="6">
        <f t="shared" si="163"/>
        <v>0.59803273875064233</v>
      </c>
    </row>
    <row r="2615" spans="1:20" ht="15.6" x14ac:dyDescent="0.3">
      <c r="A2615" s="3" t="s">
        <v>2684</v>
      </c>
      <c r="B2615" s="4">
        <v>46088</v>
      </c>
      <c r="C2615" s="5">
        <f>YEAR(SalesData[[#This Row],[Order Date]])</f>
        <v>2026</v>
      </c>
      <c r="D2615" s="6" t="str">
        <f>"Q"&amp;ROUNDUP(MONTH(SalesData[[#This Row],[Order Date]])/3,0)</f>
        <v>Q1</v>
      </c>
      <c r="E2615" s="7">
        <f>MONTH(SalesData[[#This Row],[Order Date]])</f>
        <v>3</v>
      </c>
      <c r="F2615" s="6" t="str">
        <f>TEXT(SalesData[[#This Row],[Order Date]],"mmm")</f>
        <v>Mar</v>
      </c>
      <c r="G2615" s="8" t="s">
        <v>28</v>
      </c>
      <c r="H2615" s="8" t="s">
        <v>86</v>
      </c>
      <c r="I2615" s="8" t="s">
        <v>30</v>
      </c>
      <c r="J2615" s="8" t="s">
        <v>24</v>
      </c>
      <c r="K2615" s="8" t="s">
        <v>98</v>
      </c>
      <c r="L2615" s="8" t="s">
        <v>131</v>
      </c>
      <c r="M2615" s="7">
        <v>1</v>
      </c>
      <c r="N2615" s="2">
        <v>40.01</v>
      </c>
      <c r="O2615" s="9">
        <v>0.05</v>
      </c>
      <c r="P2615" s="2">
        <v>14.35</v>
      </c>
      <c r="Q2615" s="2">
        <f t="shared" si="160"/>
        <v>38.009499999999996</v>
      </c>
      <c r="R2615" s="2">
        <f t="shared" si="161"/>
        <v>14.35</v>
      </c>
      <c r="S2615" s="2">
        <f t="shared" si="162"/>
        <v>23.659499999999994</v>
      </c>
      <c r="T2615" s="6">
        <f t="shared" si="163"/>
        <v>0.62246280535129372</v>
      </c>
    </row>
    <row r="2616" spans="1:20" ht="15.6" x14ac:dyDescent="0.3">
      <c r="A2616" s="3" t="s">
        <v>2685</v>
      </c>
      <c r="B2616" s="4">
        <v>46045</v>
      </c>
      <c r="C2616" s="5">
        <f>YEAR(SalesData[[#This Row],[Order Date]])</f>
        <v>2026</v>
      </c>
      <c r="D2616" s="6" t="str">
        <f>"Q"&amp;ROUNDUP(MONTH(SalesData[[#This Row],[Order Date]])/3,0)</f>
        <v>Q1</v>
      </c>
      <c r="E2616" s="7">
        <f>MONTH(SalesData[[#This Row],[Order Date]])</f>
        <v>1</v>
      </c>
      <c r="F2616" s="6" t="str">
        <f>TEXT(SalesData[[#This Row],[Order Date]],"mmm")</f>
        <v>Jan</v>
      </c>
      <c r="G2616" s="8" t="s">
        <v>54</v>
      </c>
      <c r="H2616" s="8" t="s">
        <v>82</v>
      </c>
      <c r="I2616" s="8" t="s">
        <v>30</v>
      </c>
      <c r="J2616" s="8" t="s">
        <v>31</v>
      </c>
      <c r="K2616" s="8" t="s">
        <v>98</v>
      </c>
      <c r="L2616" s="8" t="s">
        <v>122</v>
      </c>
      <c r="M2616" s="7">
        <v>2</v>
      </c>
      <c r="N2616" s="2">
        <v>35.75</v>
      </c>
      <c r="O2616" s="9">
        <v>0</v>
      </c>
      <c r="P2616" s="2">
        <v>13.94</v>
      </c>
      <c r="Q2616" s="2">
        <f t="shared" si="160"/>
        <v>71.5</v>
      </c>
      <c r="R2616" s="2">
        <f t="shared" si="161"/>
        <v>27.88</v>
      </c>
      <c r="S2616" s="2">
        <f t="shared" si="162"/>
        <v>43.620000000000005</v>
      </c>
      <c r="T2616" s="6">
        <f t="shared" si="163"/>
        <v>0.61006993006993016</v>
      </c>
    </row>
    <row r="2617" spans="1:20" ht="15.6" x14ac:dyDescent="0.3">
      <c r="A2617" s="3" t="s">
        <v>2686</v>
      </c>
      <c r="B2617" s="4">
        <v>46026</v>
      </c>
      <c r="C2617" s="5">
        <f>YEAR(SalesData[[#This Row],[Order Date]])</f>
        <v>2026</v>
      </c>
      <c r="D2617" s="6" t="str">
        <f>"Q"&amp;ROUNDUP(MONTH(SalesData[[#This Row],[Order Date]])/3,0)</f>
        <v>Q1</v>
      </c>
      <c r="E2617" s="7">
        <f>MONTH(SalesData[[#This Row],[Order Date]])</f>
        <v>1</v>
      </c>
      <c r="F2617" s="6" t="str">
        <f>TEXT(SalesData[[#This Row],[Order Date]],"mmm")</f>
        <v>Jan</v>
      </c>
      <c r="G2617" s="8" t="s">
        <v>61</v>
      </c>
      <c r="H2617" s="8" t="s">
        <v>62</v>
      </c>
      <c r="I2617" s="8" t="s">
        <v>30</v>
      </c>
      <c r="J2617" s="8" t="s">
        <v>24</v>
      </c>
      <c r="K2617" s="8" t="s">
        <v>39</v>
      </c>
      <c r="L2617" s="8" t="s">
        <v>40</v>
      </c>
      <c r="M2617" s="7">
        <v>2</v>
      </c>
      <c r="N2617" s="2">
        <v>194.35</v>
      </c>
      <c r="O2617" s="9">
        <v>0</v>
      </c>
      <c r="P2617" s="2">
        <v>104.22</v>
      </c>
      <c r="Q2617" s="2">
        <f t="shared" si="160"/>
        <v>388.7</v>
      </c>
      <c r="R2617" s="2">
        <f t="shared" si="161"/>
        <v>208.44</v>
      </c>
      <c r="S2617" s="2">
        <f t="shared" si="162"/>
        <v>180.26</v>
      </c>
      <c r="T2617" s="6">
        <f t="shared" si="163"/>
        <v>0.46375096475430921</v>
      </c>
    </row>
    <row r="2618" spans="1:20" ht="15.6" x14ac:dyDescent="0.3">
      <c r="A2618" s="3" t="s">
        <v>2687</v>
      </c>
      <c r="B2618" s="4">
        <v>46108</v>
      </c>
      <c r="C2618" s="5">
        <f>YEAR(SalesData[[#This Row],[Order Date]])</f>
        <v>2026</v>
      </c>
      <c r="D2618" s="6" t="str">
        <f>"Q"&amp;ROUNDUP(MONTH(SalesData[[#This Row],[Order Date]])/3,0)</f>
        <v>Q1</v>
      </c>
      <c r="E2618" s="7">
        <f>MONTH(SalesData[[#This Row],[Order Date]])</f>
        <v>3</v>
      </c>
      <c r="F2618" s="6" t="str">
        <f>TEXT(SalesData[[#This Row],[Order Date]],"mmm")</f>
        <v>Mar</v>
      </c>
      <c r="G2618" s="8" t="s">
        <v>28</v>
      </c>
      <c r="H2618" s="8" t="s">
        <v>29</v>
      </c>
      <c r="I2618" s="8" t="s">
        <v>30</v>
      </c>
      <c r="J2618" s="8" t="s">
        <v>24</v>
      </c>
      <c r="K2618" s="8" t="s">
        <v>98</v>
      </c>
      <c r="L2618" s="8" t="s">
        <v>122</v>
      </c>
      <c r="M2618" s="7">
        <v>1</v>
      </c>
      <c r="N2618" s="2">
        <v>36.299999999999997</v>
      </c>
      <c r="O2618" s="9">
        <v>0</v>
      </c>
      <c r="P2618" s="2">
        <v>14.1</v>
      </c>
      <c r="Q2618" s="2">
        <f t="shared" si="160"/>
        <v>36.299999999999997</v>
      </c>
      <c r="R2618" s="2">
        <f t="shared" si="161"/>
        <v>14.1</v>
      </c>
      <c r="S2618" s="2">
        <f t="shared" si="162"/>
        <v>22.199999999999996</v>
      </c>
      <c r="T2618" s="6">
        <f t="shared" si="163"/>
        <v>0.61157024793388426</v>
      </c>
    </row>
    <row r="2619" spans="1:20" ht="15.6" x14ac:dyDescent="0.3">
      <c r="A2619" s="3" t="s">
        <v>2688</v>
      </c>
      <c r="B2619" s="4">
        <v>46145</v>
      </c>
      <c r="C2619" s="5">
        <f>YEAR(SalesData[[#This Row],[Order Date]])</f>
        <v>2026</v>
      </c>
      <c r="D2619" s="6" t="str">
        <f>"Q"&amp;ROUNDUP(MONTH(SalesData[[#This Row],[Order Date]])/3,0)</f>
        <v>Q2</v>
      </c>
      <c r="E2619" s="7">
        <f>MONTH(SalesData[[#This Row],[Order Date]])</f>
        <v>5</v>
      </c>
      <c r="F2619" s="6" t="str">
        <f>TEXT(SalesData[[#This Row],[Order Date]],"mmm")</f>
        <v>May</v>
      </c>
      <c r="G2619" s="8" t="s">
        <v>54</v>
      </c>
      <c r="H2619" s="8" t="s">
        <v>112</v>
      </c>
      <c r="I2619" s="8" t="s">
        <v>45</v>
      </c>
      <c r="J2619" s="8" t="s">
        <v>36</v>
      </c>
      <c r="K2619" s="8" t="s">
        <v>39</v>
      </c>
      <c r="L2619" s="8" t="s">
        <v>40</v>
      </c>
      <c r="M2619" s="7">
        <v>3</v>
      </c>
      <c r="N2619" s="2">
        <v>193.18</v>
      </c>
      <c r="O2619" s="9">
        <v>0.1</v>
      </c>
      <c r="P2619" s="2">
        <v>102.31</v>
      </c>
      <c r="Q2619" s="2">
        <f t="shared" si="160"/>
        <v>521.58600000000001</v>
      </c>
      <c r="R2619" s="2">
        <f t="shared" si="161"/>
        <v>306.93</v>
      </c>
      <c r="S2619" s="2">
        <f t="shared" si="162"/>
        <v>214.65600000000001</v>
      </c>
      <c r="T2619" s="6">
        <f t="shared" si="163"/>
        <v>0.41154478839539405</v>
      </c>
    </row>
    <row r="2620" spans="1:20" ht="15.6" x14ac:dyDescent="0.3">
      <c r="A2620" s="3" t="s">
        <v>2689</v>
      </c>
      <c r="B2620" s="4">
        <v>46261</v>
      </c>
      <c r="C2620" s="5">
        <f>YEAR(SalesData[[#This Row],[Order Date]])</f>
        <v>2026</v>
      </c>
      <c r="D2620" s="6" t="str">
        <f>"Q"&amp;ROUNDUP(MONTH(SalesData[[#This Row],[Order Date]])/3,0)</f>
        <v>Q3</v>
      </c>
      <c r="E2620" s="7">
        <f>MONTH(SalesData[[#This Row],[Order Date]])</f>
        <v>8</v>
      </c>
      <c r="F2620" s="6" t="str">
        <f>TEXT(SalesData[[#This Row],[Order Date]],"mmm")</f>
        <v>Aug</v>
      </c>
      <c r="G2620" s="8" t="s">
        <v>28</v>
      </c>
      <c r="H2620" s="8" t="s">
        <v>35</v>
      </c>
      <c r="I2620" s="8" t="s">
        <v>30</v>
      </c>
      <c r="J2620" s="8" t="s">
        <v>24</v>
      </c>
      <c r="K2620" s="8" t="s">
        <v>32</v>
      </c>
      <c r="L2620" s="8" t="s">
        <v>65</v>
      </c>
      <c r="M2620" s="7">
        <v>3</v>
      </c>
      <c r="N2620" s="2">
        <v>45.84</v>
      </c>
      <c r="O2620" s="9">
        <v>0.15</v>
      </c>
      <c r="P2620" s="2">
        <v>17.899999999999999</v>
      </c>
      <c r="Q2620" s="2">
        <f t="shared" si="160"/>
        <v>116.89200000000001</v>
      </c>
      <c r="R2620" s="2">
        <f t="shared" si="161"/>
        <v>53.699999999999996</v>
      </c>
      <c r="S2620" s="2">
        <f t="shared" si="162"/>
        <v>63.192000000000014</v>
      </c>
      <c r="T2620" s="6">
        <f t="shared" si="163"/>
        <v>0.54060158094651478</v>
      </c>
    </row>
    <row r="2621" spans="1:20" ht="15.6" x14ac:dyDescent="0.3">
      <c r="A2621" s="3" t="s">
        <v>2690</v>
      </c>
      <c r="B2621" s="4">
        <v>46156</v>
      </c>
      <c r="C2621" s="5">
        <f>YEAR(SalesData[[#This Row],[Order Date]])</f>
        <v>2026</v>
      </c>
      <c r="D2621" s="6" t="str">
        <f>"Q"&amp;ROUNDUP(MONTH(SalesData[[#This Row],[Order Date]])/3,0)</f>
        <v>Q2</v>
      </c>
      <c r="E2621" s="7">
        <f>MONTH(SalesData[[#This Row],[Order Date]])</f>
        <v>5</v>
      </c>
      <c r="F2621" s="6" t="str">
        <f>TEXT(SalesData[[#This Row],[Order Date]],"mmm")</f>
        <v>May</v>
      </c>
      <c r="G2621" s="8" t="s">
        <v>28</v>
      </c>
      <c r="H2621" s="8" t="s">
        <v>29</v>
      </c>
      <c r="I2621" s="8" t="s">
        <v>30</v>
      </c>
      <c r="J2621" s="8" t="s">
        <v>31</v>
      </c>
      <c r="K2621" s="8" t="s">
        <v>39</v>
      </c>
      <c r="L2621" s="8" t="s">
        <v>67</v>
      </c>
      <c r="M2621" s="7">
        <v>1</v>
      </c>
      <c r="N2621" s="2">
        <v>120.9</v>
      </c>
      <c r="O2621" s="9">
        <v>0</v>
      </c>
      <c r="P2621" s="2">
        <v>59.31</v>
      </c>
      <c r="Q2621" s="2">
        <f t="shared" si="160"/>
        <v>120.9</v>
      </c>
      <c r="R2621" s="2">
        <f t="shared" si="161"/>
        <v>59.31</v>
      </c>
      <c r="S2621" s="2">
        <f t="shared" si="162"/>
        <v>61.59</v>
      </c>
      <c r="T2621" s="6">
        <f t="shared" si="163"/>
        <v>0.50942928039702229</v>
      </c>
    </row>
    <row r="2622" spans="1:20" ht="15.6" x14ac:dyDescent="0.3">
      <c r="A2622" s="3" t="s">
        <v>2691</v>
      </c>
      <c r="B2622" s="4">
        <v>46185</v>
      </c>
      <c r="C2622" s="5">
        <f>YEAR(SalesData[[#This Row],[Order Date]])</f>
        <v>2026</v>
      </c>
      <c r="D2622" s="6" t="str">
        <f>"Q"&amp;ROUNDUP(MONTH(SalesData[[#This Row],[Order Date]])/3,0)</f>
        <v>Q2</v>
      </c>
      <c r="E2622" s="7">
        <f>MONTH(SalesData[[#This Row],[Order Date]])</f>
        <v>6</v>
      </c>
      <c r="F2622" s="6" t="str">
        <f>TEXT(SalesData[[#This Row],[Order Date]],"mmm")</f>
        <v>Jun</v>
      </c>
      <c r="G2622" s="8" t="s">
        <v>54</v>
      </c>
      <c r="H2622" s="8" t="s">
        <v>55</v>
      </c>
      <c r="I2622" s="8" t="s">
        <v>30</v>
      </c>
      <c r="J2622" s="8" t="s">
        <v>36</v>
      </c>
      <c r="K2622" s="8" t="s">
        <v>32</v>
      </c>
      <c r="L2622" s="8" t="s">
        <v>33</v>
      </c>
      <c r="M2622" s="7">
        <v>1</v>
      </c>
      <c r="N2622" s="2">
        <v>36.299999999999997</v>
      </c>
      <c r="O2622" s="9">
        <v>0.1</v>
      </c>
      <c r="P2622" s="2">
        <v>13.69</v>
      </c>
      <c r="Q2622" s="2">
        <f t="shared" si="160"/>
        <v>32.67</v>
      </c>
      <c r="R2622" s="2">
        <f t="shared" si="161"/>
        <v>13.69</v>
      </c>
      <c r="S2622" s="2">
        <f t="shared" si="162"/>
        <v>18.980000000000004</v>
      </c>
      <c r="T2622" s="6">
        <f t="shared" si="163"/>
        <v>0.58096112641567199</v>
      </c>
    </row>
    <row r="2623" spans="1:20" ht="15.6" x14ac:dyDescent="0.3">
      <c r="A2623" s="3" t="s">
        <v>2692</v>
      </c>
      <c r="B2623" s="4">
        <v>46314</v>
      </c>
      <c r="C2623" s="5">
        <f>YEAR(SalesData[[#This Row],[Order Date]])</f>
        <v>2026</v>
      </c>
      <c r="D2623" s="6" t="str">
        <f>"Q"&amp;ROUNDUP(MONTH(SalesData[[#This Row],[Order Date]])/3,0)</f>
        <v>Q4</v>
      </c>
      <c r="E2623" s="7">
        <f>MONTH(SalesData[[#This Row],[Order Date]])</f>
        <v>10</v>
      </c>
      <c r="F2623" s="6" t="str">
        <f>TEXT(SalesData[[#This Row],[Order Date]],"mmm")</f>
        <v>Oct</v>
      </c>
      <c r="G2623" s="8" t="s">
        <v>21</v>
      </c>
      <c r="H2623" s="8" t="s">
        <v>89</v>
      </c>
      <c r="I2623" s="8" t="s">
        <v>30</v>
      </c>
      <c r="J2623" s="8" t="s">
        <v>36</v>
      </c>
      <c r="K2623" s="8" t="s">
        <v>39</v>
      </c>
      <c r="L2623" s="8" t="s">
        <v>106</v>
      </c>
      <c r="M2623" s="7">
        <v>1</v>
      </c>
      <c r="N2623" s="2">
        <v>80.319999999999993</v>
      </c>
      <c r="O2623" s="9">
        <v>0</v>
      </c>
      <c r="P2623" s="2">
        <v>39.729999999999997</v>
      </c>
      <c r="Q2623" s="2">
        <f t="shared" si="160"/>
        <v>80.319999999999993</v>
      </c>
      <c r="R2623" s="2">
        <f t="shared" si="161"/>
        <v>39.729999999999997</v>
      </c>
      <c r="S2623" s="2">
        <f t="shared" si="162"/>
        <v>40.589999999999996</v>
      </c>
      <c r="T2623" s="6">
        <f t="shared" si="163"/>
        <v>0.50535358565737054</v>
      </c>
    </row>
    <row r="2624" spans="1:20" ht="15.6" x14ac:dyDescent="0.3">
      <c r="A2624" s="3" t="s">
        <v>2693</v>
      </c>
      <c r="B2624" s="4">
        <v>46243</v>
      </c>
      <c r="C2624" s="5">
        <f>YEAR(SalesData[[#This Row],[Order Date]])</f>
        <v>2026</v>
      </c>
      <c r="D2624" s="6" t="str">
        <f>"Q"&amp;ROUNDUP(MONTH(SalesData[[#This Row],[Order Date]])/3,0)</f>
        <v>Q3</v>
      </c>
      <c r="E2624" s="7">
        <f>MONTH(SalesData[[#This Row],[Order Date]])</f>
        <v>8</v>
      </c>
      <c r="F2624" s="6" t="str">
        <f>TEXT(SalesData[[#This Row],[Order Date]],"mmm")</f>
        <v>Aug</v>
      </c>
      <c r="G2624" s="8" t="s">
        <v>28</v>
      </c>
      <c r="H2624" s="8" t="s">
        <v>29</v>
      </c>
      <c r="I2624" s="8" t="s">
        <v>23</v>
      </c>
      <c r="J2624" s="8" t="s">
        <v>24</v>
      </c>
      <c r="K2624" s="8" t="s">
        <v>25</v>
      </c>
      <c r="L2624" s="8" t="s">
        <v>74</v>
      </c>
      <c r="M2624" s="7">
        <v>2</v>
      </c>
      <c r="N2624" s="2">
        <v>90.23</v>
      </c>
      <c r="O2624" s="9">
        <v>0</v>
      </c>
      <c r="P2624" s="2">
        <v>44.22</v>
      </c>
      <c r="Q2624" s="2">
        <f t="shared" si="160"/>
        <v>180.46</v>
      </c>
      <c r="R2624" s="2">
        <f t="shared" si="161"/>
        <v>88.44</v>
      </c>
      <c r="S2624" s="2">
        <f t="shared" si="162"/>
        <v>92.02000000000001</v>
      </c>
      <c r="T2624" s="6">
        <f t="shared" si="163"/>
        <v>0.50991909564446414</v>
      </c>
    </row>
    <row r="2625" spans="1:20" ht="15.6" x14ac:dyDescent="0.3">
      <c r="A2625" s="3" t="s">
        <v>2694</v>
      </c>
      <c r="B2625" s="4">
        <v>46105</v>
      </c>
      <c r="C2625" s="5">
        <f>YEAR(SalesData[[#This Row],[Order Date]])</f>
        <v>2026</v>
      </c>
      <c r="D2625" s="6" t="str">
        <f>"Q"&amp;ROUNDUP(MONTH(SalesData[[#This Row],[Order Date]])/3,0)</f>
        <v>Q1</v>
      </c>
      <c r="E2625" s="7">
        <f>MONTH(SalesData[[#This Row],[Order Date]])</f>
        <v>3</v>
      </c>
      <c r="F2625" s="6" t="str">
        <f>TEXT(SalesData[[#This Row],[Order Date]],"mmm")</f>
        <v>Mar</v>
      </c>
      <c r="G2625" s="8" t="s">
        <v>54</v>
      </c>
      <c r="H2625" s="8" t="s">
        <v>57</v>
      </c>
      <c r="I2625" s="8" t="s">
        <v>45</v>
      </c>
      <c r="J2625" s="8" t="s">
        <v>36</v>
      </c>
      <c r="K2625" s="8" t="s">
        <v>51</v>
      </c>
      <c r="L2625" s="8" t="s">
        <v>58</v>
      </c>
      <c r="M2625" s="7">
        <v>8</v>
      </c>
      <c r="N2625" s="2">
        <v>104.7</v>
      </c>
      <c r="O2625" s="9">
        <v>0.05</v>
      </c>
      <c r="P2625" s="2">
        <v>49.91</v>
      </c>
      <c r="Q2625" s="2">
        <f t="shared" si="160"/>
        <v>795.72</v>
      </c>
      <c r="R2625" s="2">
        <f t="shared" si="161"/>
        <v>399.28</v>
      </c>
      <c r="S2625" s="2">
        <f t="shared" si="162"/>
        <v>396.44000000000005</v>
      </c>
      <c r="T2625" s="6">
        <f t="shared" si="163"/>
        <v>0.49821545267179412</v>
      </c>
    </row>
    <row r="2626" spans="1:20" ht="15.6" x14ac:dyDescent="0.3">
      <c r="A2626" s="3" t="s">
        <v>2695</v>
      </c>
      <c r="B2626" s="4">
        <v>46110</v>
      </c>
      <c r="C2626" s="5">
        <f>YEAR(SalesData[[#This Row],[Order Date]])</f>
        <v>2026</v>
      </c>
      <c r="D2626" s="6" t="str">
        <f>"Q"&amp;ROUNDUP(MONTH(SalesData[[#This Row],[Order Date]])/3,0)</f>
        <v>Q1</v>
      </c>
      <c r="E2626" s="7">
        <f>MONTH(SalesData[[#This Row],[Order Date]])</f>
        <v>3</v>
      </c>
      <c r="F2626" s="6" t="str">
        <f>TEXT(SalesData[[#This Row],[Order Date]],"mmm")</f>
        <v>Mar</v>
      </c>
      <c r="G2626" s="8" t="s">
        <v>54</v>
      </c>
      <c r="H2626" s="8" t="s">
        <v>112</v>
      </c>
      <c r="I2626" s="8" t="s">
        <v>48</v>
      </c>
      <c r="J2626" s="8" t="s">
        <v>24</v>
      </c>
      <c r="K2626" s="8" t="s">
        <v>25</v>
      </c>
      <c r="L2626" s="8" t="s">
        <v>74</v>
      </c>
      <c r="M2626" s="7">
        <v>1</v>
      </c>
      <c r="N2626" s="2">
        <v>90.27</v>
      </c>
      <c r="O2626" s="9">
        <v>0</v>
      </c>
      <c r="P2626" s="2">
        <v>46.38</v>
      </c>
      <c r="Q2626" s="2">
        <f t="shared" si="160"/>
        <v>90.27</v>
      </c>
      <c r="R2626" s="2">
        <f t="shared" si="161"/>
        <v>46.38</v>
      </c>
      <c r="S2626" s="2">
        <f t="shared" si="162"/>
        <v>43.889999999999993</v>
      </c>
      <c r="T2626" s="6">
        <f t="shared" si="163"/>
        <v>0.48620804253904948</v>
      </c>
    </row>
    <row r="2627" spans="1:20" ht="15.6" x14ac:dyDescent="0.3">
      <c r="A2627" s="3" t="s">
        <v>2696</v>
      </c>
      <c r="B2627" s="4">
        <v>46256</v>
      </c>
      <c r="C2627" s="5">
        <f>YEAR(SalesData[[#This Row],[Order Date]])</f>
        <v>2026</v>
      </c>
      <c r="D2627" s="6" t="str">
        <f>"Q"&amp;ROUNDUP(MONTH(SalesData[[#This Row],[Order Date]])/3,0)</f>
        <v>Q3</v>
      </c>
      <c r="E2627" s="7">
        <f>MONTH(SalesData[[#This Row],[Order Date]])</f>
        <v>8</v>
      </c>
      <c r="F2627" s="6" t="str">
        <f>TEXT(SalesData[[#This Row],[Order Date]],"mmm")</f>
        <v>Aug</v>
      </c>
      <c r="G2627" s="8" t="s">
        <v>28</v>
      </c>
      <c r="H2627" s="8" t="s">
        <v>35</v>
      </c>
      <c r="I2627" s="8" t="s">
        <v>30</v>
      </c>
      <c r="J2627" s="8" t="s">
        <v>31</v>
      </c>
      <c r="K2627" s="8" t="s">
        <v>25</v>
      </c>
      <c r="L2627" s="8" t="s">
        <v>74</v>
      </c>
      <c r="M2627" s="7">
        <v>1</v>
      </c>
      <c r="N2627" s="2">
        <v>93.55</v>
      </c>
      <c r="O2627" s="9">
        <v>0</v>
      </c>
      <c r="P2627" s="2">
        <v>44.89</v>
      </c>
      <c r="Q2627" s="2">
        <f t="shared" si="160"/>
        <v>93.55</v>
      </c>
      <c r="R2627" s="2">
        <f t="shared" si="161"/>
        <v>44.89</v>
      </c>
      <c r="S2627" s="2">
        <f t="shared" si="162"/>
        <v>48.66</v>
      </c>
      <c r="T2627" s="6">
        <f t="shared" si="163"/>
        <v>0.5201496525921967</v>
      </c>
    </row>
    <row r="2628" spans="1:20" ht="15.6" x14ac:dyDescent="0.3">
      <c r="A2628" s="3" t="s">
        <v>2697</v>
      </c>
      <c r="B2628" s="4">
        <v>46092</v>
      </c>
      <c r="C2628" s="5">
        <f>YEAR(SalesData[[#This Row],[Order Date]])</f>
        <v>2026</v>
      </c>
      <c r="D2628" s="6" t="str">
        <f>"Q"&amp;ROUNDUP(MONTH(SalesData[[#This Row],[Order Date]])/3,0)</f>
        <v>Q1</v>
      </c>
      <c r="E2628" s="7">
        <f>MONTH(SalesData[[#This Row],[Order Date]])</f>
        <v>3</v>
      </c>
      <c r="F2628" s="6" t="str">
        <f>TEXT(SalesData[[#This Row],[Order Date]],"mmm")</f>
        <v>Mar</v>
      </c>
      <c r="G2628" s="8" t="s">
        <v>61</v>
      </c>
      <c r="H2628" s="8" t="s">
        <v>76</v>
      </c>
      <c r="I2628" s="8" t="s">
        <v>48</v>
      </c>
      <c r="J2628" s="8" t="s">
        <v>31</v>
      </c>
      <c r="K2628" s="8" t="s">
        <v>98</v>
      </c>
      <c r="L2628" s="8" t="s">
        <v>103</v>
      </c>
      <c r="M2628" s="7">
        <v>2</v>
      </c>
      <c r="N2628" s="2">
        <v>50.72</v>
      </c>
      <c r="O2628" s="9">
        <v>0</v>
      </c>
      <c r="P2628" s="2">
        <v>21.88</v>
      </c>
      <c r="Q2628" s="2">
        <f t="shared" ref="Q2628:Q2691" si="164">M2628*N2628*(1-O2628)</f>
        <v>101.44</v>
      </c>
      <c r="R2628" s="2">
        <f t="shared" ref="R2628:R2691" si="165">M2628*P2628</f>
        <v>43.76</v>
      </c>
      <c r="S2628" s="2">
        <f t="shared" ref="S2628:S2691" si="166">Q2628-R2628</f>
        <v>57.68</v>
      </c>
      <c r="T2628" s="6">
        <f t="shared" ref="T2628:T2691" si="167">IFERROR(S2628/Q2628,0)</f>
        <v>0.56861198738170349</v>
      </c>
    </row>
    <row r="2629" spans="1:20" ht="15.6" x14ac:dyDescent="0.3">
      <c r="A2629" s="3" t="s">
        <v>2698</v>
      </c>
      <c r="B2629" s="4">
        <v>46198</v>
      </c>
      <c r="C2629" s="5">
        <f>YEAR(SalesData[[#This Row],[Order Date]])</f>
        <v>2026</v>
      </c>
      <c r="D2629" s="6" t="str">
        <f>"Q"&amp;ROUNDUP(MONTH(SalesData[[#This Row],[Order Date]])/3,0)</f>
        <v>Q2</v>
      </c>
      <c r="E2629" s="7">
        <f>MONTH(SalesData[[#This Row],[Order Date]])</f>
        <v>6</v>
      </c>
      <c r="F2629" s="6" t="str">
        <f>TEXT(SalesData[[#This Row],[Order Date]],"mmm")</f>
        <v>Jun</v>
      </c>
      <c r="G2629" s="8" t="s">
        <v>21</v>
      </c>
      <c r="H2629" s="8" t="s">
        <v>89</v>
      </c>
      <c r="I2629" s="8" t="s">
        <v>30</v>
      </c>
      <c r="J2629" s="8" t="s">
        <v>24</v>
      </c>
      <c r="K2629" s="8" t="s">
        <v>32</v>
      </c>
      <c r="L2629" s="8" t="s">
        <v>37</v>
      </c>
      <c r="M2629" s="7">
        <v>4</v>
      </c>
      <c r="N2629" s="2">
        <v>131.02000000000001</v>
      </c>
      <c r="O2629" s="9">
        <v>0.05</v>
      </c>
      <c r="P2629" s="2">
        <v>67.42</v>
      </c>
      <c r="Q2629" s="2">
        <f t="shared" si="164"/>
        <v>497.87600000000003</v>
      </c>
      <c r="R2629" s="2">
        <f t="shared" si="165"/>
        <v>269.68</v>
      </c>
      <c r="S2629" s="2">
        <f t="shared" si="166"/>
        <v>228.19600000000003</v>
      </c>
      <c r="T2629" s="6">
        <f t="shared" si="167"/>
        <v>0.45833902417469413</v>
      </c>
    </row>
    <row r="2630" spans="1:20" ht="15.6" x14ac:dyDescent="0.3">
      <c r="A2630" s="3" t="s">
        <v>2699</v>
      </c>
      <c r="B2630" s="4">
        <v>46045</v>
      </c>
      <c r="C2630" s="5">
        <f>YEAR(SalesData[[#This Row],[Order Date]])</f>
        <v>2026</v>
      </c>
      <c r="D2630" s="6" t="str">
        <f>"Q"&amp;ROUNDUP(MONTH(SalesData[[#This Row],[Order Date]])/3,0)</f>
        <v>Q1</v>
      </c>
      <c r="E2630" s="7">
        <f>MONTH(SalesData[[#This Row],[Order Date]])</f>
        <v>1</v>
      </c>
      <c r="F2630" s="6" t="str">
        <f>TEXT(SalesData[[#This Row],[Order Date]],"mmm")</f>
        <v>Jan</v>
      </c>
      <c r="G2630" s="8" t="s">
        <v>28</v>
      </c>
      <c r="H2630" s="8" t="s">
        <v>86</v>
      </c>
      <c r="I2630" s="8" t="s">
        <v>30</v>
      </c>
      <c r="J2630" s="8" t="s">
        <v>31</v>
      </c>
      <c r="K2630" s="8" t="s">
        <v>51</v>
      </c>
      <c r="L2630" s="8" t="s">
        <v>58</v>
      </c>
      <c r="M2630" s="7">
        <v>1</v>
      </c>
      <c r="N2630" s="2">
        <v>103.39</v>
      </c>
      <c r="O2630" s="9">
        <v>0</v>
      </c>
      <c r="P2630" s="2">
        <v>51.32</v>
      </c>
      <c r="Q2630" s="2">
        <f t="shared" si="164"/>
        <v>103.39</v>
      </c>
      <c r="R2630" s="2">
        <f t="shared" si="165"/>
        <v>51.32</v>
      </c>
      <c r="S2630" s="2">
        <f t="shared" si="166"/>
        <v>52.07</v>
      </c>
      <c r="T2630" s="6">
        <f t="shared" si="167"/>
        <v>0.50362704323435536</v>
      </c>
    </row>
    <row r="2631" spans="1:20" ht="15.6" x14ac:dyDescent="0.3">
      <c r="A2631" s="3" t="s">
        <v>2700</v>
      </c>
      <c r="B2631" s="4">
        <v>46228</v>
      </c>
      <c r="C2631" s="5">
        <f>YEAR(SalesData[[#This Row],[Order Date]])</f>
        <v>2026</v>
      </c>
      <c r="D2631" s="6" t="str">
        <f>"Q"&amp;ROUNDUP(MONTH(SalesData[[#This Row],[Order Date]])/3,0)</f>
        <v>Q3</v>
      </c>
      <c r="E2631" s="7">
        <f>MONTH(SalesData[[#This Row],[Order Date]])</f>
        <v>7</v>
      </c>
      <c r="F2631" s="6" t="str">
        <f>TEXT(SalesData[[#This Row],[Order Date]],"mmm")</f>
        <v>Jul</v>
      </c>
      <c r="G2631" s="8" t="s">
        <v>54</v>
      </c>
      <c r="H2631" s="8" t="s">
        <v>82</v>
      </c>
      <c r="I2631" s="8" t="s">
        <v>30</v>
      </c>
      <c r="J2631" s="8" t="s">
        <v>31</v>
      </c>
      <c r="K2631" s="8" t="s">
        <v>25</v>
      </c>
      <c r="L2631" s="8" t="s">
        <v>26</v>
      </c>
      <c r="M2631" s="7">
        <v>1</v>
      </c>
      <c r="N2631" s="2">
        <v>155.35</v>
      </c>
      <c r="O2631" s="9">
        <v>0</v>
      </c>
      <c r="P2631" s="2">
        <v>80.47</v>
      </c>
      <c r="Q2631" s="2">
        <f t="shared" si="164"/>
        <v>155.35</v>
      </c>
      <c r="R2631" s="2">
        <f t="shared" si="165"/>
        <v>80.47</v>
      </c>
      <c r="S2631" s="2">
        <f t="shared" si="166"/>
        <v>74.88</v>
      </c>
      <c r="T2631" s="6">
        <f t="shared" si="167"/>
        <v>0.48200836820083681</v>
      </c>
    </row>
    <row r="2632" spans="1:20" ht="15.6" x14ac:dyDescent="0.3">
      <c r="A2632" s="3" t="s">
        <v>2701</v>
      </c>
      <c r="B2632" s="4">
        <v>46294</v>
      </c>
      <c r="C2632" s="5">
        <f>YEAR(SalesData[[#This Row],[Order Date]])</f>
        <v>2026</v>
      </c>
      <c r="D2632" s="6" t="str">
        <f>"Q"&amp;ROUNDUP(MONTH(SalesData[[#This Row],[Order Date]])/3,0)</f>
        <v>Q3</v>
      </c>
      <c r="E2632" s="7">
        <f>MONTH(SalesData[[#This Row],[Order Date]])</f>
        <v>9</v>
      </c>
      <c r="F2632" s="6" t="str">
        <f>TEXT(SalesData[[#This Row],[Order Date]],"mmm")</f>
        <v>Sep</v>
      </c>
      <c r="G2632" s="8" t="s">
        <v>54</v>
      </c>
      <c r="H2632" s="8" t="s">
        <v>57</v>
      </c>
      <c r="I2632" s="8" t="s">
        <v>30</v>
      </c>
      <c r="J2632" s="8" t="s">
        <v>24</v>
      </c>
      <c r="K2632" s="8" t="s">
        <v>32</v>
      </c>
      <c r="L2632" s="8" t="s">
        <v>65</v>
      </c>
      <c r="M2632" s="7">
        <v>1</v>
      </c>
      <c r="N2632" s="2">
        <v>47.37</v>
      </c>
      <c r="O2632" s="9">
        <v>0</v>
      </c>
      <c r="P2632" s="2">
        <v>18.2</v>
      </c>
      <c r="Q2632" s="2">
        <f t="shared" si="164"/>
        <v>47.37</v>
      </c>
      <c r="R2632" s="2">
        <f t="shared" si="165"/>
        <v>18.2</v>
      </c>
      <c r="S2632" s="2">
        <f t="shared" si="166"/>
        <v>29.169999999999998</v>
      </c>
      <c r="T2632" s="6">
        <f t="shared" si="167"/>
        <v>0.61579058475828585</v>
      </c>
    </row>
    <row r="2633" spans="1:20" ht="15.6" x14ac:dyDescent="0.3">
      <c r="A2633" s="3" t="s">
        <v>2702</v>
      </c>
      <c r="B2633" s="4">
        <v>46172</v>
      </c>
      <c r="C2633" s="5">
        <f>YEAR(SalesData[[#This Row],[Order Date]])</f>
        <v>2026</v>
      </c>
      <c r="D2633" s="6" t="str">
        <f>"Q"&amp;ROUNDUP(MONTH(SalesData[[#This Row],[Order Date]])/3,0)</f>
        <v>Q2</v>
      </c>
      <c r="E2633" s="7">
        <f>MONTH(SalesData[[#This Row],[Order Date]])</f>
        <v>5</v>
      </c>
      <c r="F2633" s="6" t="str">
        <f>TEXT(SalesData[[#This Row],[Order Date]],"mmm")</f>
        <v>May</v>
      </c>
      <c r="G2633" s="8" t="s">
        <v>61</v>
      </c>
      <c r="H2633" s="8" t="s">
        <v>108</v>
      </c>
      <c r="I2633" s="8" t="s">
        <v>30</v>
      </c>
      <c r="J2633" s="8" t="s">
        <v>36</v>
      </c>
      <c r="K2633" s="8" t="s">
        <v>51</v>
      </c>
      <c r="L2633" s="8" t="s">
        <v>72</v>
      </c>
      <c r="M2633" s="7">
        <v>1</v>
      </c>
      <c r="N2633" s="2">
        <v>40.15</v>
      </c>
      <c r="O2633" s="9">
        <v>0</v>
      </c>
      <c r="P2633" s="2">
        <v>16.82</v>
      </c>
      <c r="Q2633" s="2">
        <f t="shared" si="164"/>
        <v>40.15</v>
      </c>
      <c r="R2633" s="2">
        <f t="shared" si="165"/>
        <v>16.82</v>
      </c>
      <c r="S2633" s="2">
        <f t="shared" si="166"/>
        <v>23.33</v>
      </c>
      <c r="T2633" s="6">
        <f t="shared" si="167"/>
        <v>0.58107098381070976</v>
      </c>
    </row>
    <row r="2634" spans="1:20" ht="15.6" x14ac:dyDescent="0.3">
      <c r="A2634" s="3" t="s">
        <v>2703</v>
      </c>
      <c r="B2634" s="4">
        <v>46280</v>
      </c>
      <c r="C2634" s="5">
        <f>YEAR(SalesData[[#This Row],[Order Date]])</f>
        <v>2026</v>
      </c>
      <c r="D2634" s="6" t="str">
        <f>"Q"&amp;ROUNDUP(MONTH(SalesData[[#This Row],[Order Date]])/3,0)</f>
        <v>Q3</v>
      </c>
      <c r="E2634" s="7">
        <f>MONTH(SalesData[[#This Row],[Order Date]])</f>
        <v>9</v>
      </c>
      <c r="F2634" s="6" t="str">
        <f>TEXT(SalesData[[#This Row],[Order Date]],"mmm")</f>
        <v>Sep</v>
      </c>
      <c r="G2634" s="8" t="s">
        <v>28</v>
      </c>
      <c r="H2634" s="8" t="s">
        <v>86</v>
      </c>
      <c r="I2634" s="8" t="s">
        <v>30</v>
      </c>
      <c r="J2634" s="8" t="s">
        <v>31</v>
      </c>
      <c r="K2634" s="8" t="s">
        <v>25</v>
      </c>
      <c r="L2634" s="8" t="s">
        <v>70</v>
      </c>
      <c r="M2634" s="7">
        <v>2</v>
      </c>
      <c r="N2634" s="2">
        <v>141.91999999999999</v>
      </c>
      <c r="O2634" s="9">
        <v>0</v>
      </c>
      <c r="P2634" s="2">
        <v>79.900000000000006</v>
      </c>
      <c r="Q2634" s="2">
        <f t="shared" si="164"/>
        <v>283.83999999999997</v>
      </c>
      <c r="R2634" s="2">
        <f t="shared" si="165"/>
        <v>159.80000000000001</v>
      </c>
      <c r="S2634" s="2">
        <f t="shared" si="166"/>
        <v>124.03999999999996</v>
      </c>
      <c r="T2634" s="6">
        <f t="shared" si="167"/>
        <v>0.43700676437429531</v>
      </c>
    </row>
    <row r="2635" spans="1:20" ht="15.6" x14ac:dyDescent="0.3">
      <c r="A2635" s="3" t="s">
        <v>2704</v>
      </c>
      <c r="B2635" s="4">
        <v>46115</v>
      </c>
      <c r="C2635" s="5">
        <f>YEAR(SalesData[[#This Row],[Order Date]])</f>
        <v>2026</v>
      </c>
      <c r="D2635" s="6" t="str">
        <f>"Q"&amp;ROUNDUP(MONTH(SalesData[[#This Row],[Order Date]])/3,0)</f>
        <v>Q2</v>
      </c>
      <c r="E2635" s="7">
        <f>MONTH(SalesData[[#This Row],[Order Date]])</f>
        <v>4</v>
      </c>
      <c r="F2635" s="6" t="str">
        <f>TEXT(SalesData[[#This Row],[Order Date]],"mmm")</f>
        <v>Apr</v>
      </c>
      <c r="G2635" s="8" t="s">
        <v>54</v>
      </c>
      <c r="H2635" s="8" t="s">
        <v>57</v>
      </c>
      <c r="I2635" s="8" t="s">
        <v>30</v>
      </c>
      <c r="J2635" s="8" t="s">
        <v>24</v>
      </c>
      <c r="K2635" s="8" t="s">
        <v>39</v>
      </c>
      <c r="L2635" s="8" t="s">
        <v>67</v>
      </c>
      <c r="M2635" s="7">
        <v>1</v>
      </c>
      <c r="N2635" s="2">
        <v>123.63</v>
      </c>
      <c r="O2635" s="9">
        <v>0</v>
      </c>
      <c r="P2635" s="2">
        <v>58.88</v>
      </c>
      <c r="Q2635" s="2">
        <f t="shared" si="164"/>
        <v>123.63</v>
      </c>
      <c r="R2635" s="2">
        <f t="shared" si="165"/>
        <v>58.88</v>
      </c>
      <c r="S2635" s="2">
        <f t="shared" si="166"/>
        <v>64.75</v>
      </c>
      <c r="T2635" s="6">
        <f t="shared" si="167"/>
        <v>0.52374019250990866</v>
      </c>
    </row>
    <row r="2636" spans="1:20" ht="15.6" x14ac:dyDescent="0.3">
      <c r="A2636" s="3" t="s">
        <v>2705</v>
      </c>
      <c r="B2636" s="4">
        <v>46328</v>
      </c>
      <c r="C2636" s="5">
        <f>YEAR(SalesData[[#This Row],[Order Date]])</f>
        <v>2026</v>
      </c>
      <c r="D2636" s="6" t="str">
        <f>"Q"&amp;ROUNDUP(MONTH(SalesData[[#This Row],[Order Date]])/3,0)</f>
        <v>Q4</v>
      </c>
      <c r="E2636" s="7">
        <f>MONTH(SalesData[[#This Row],[Order Date]])</f>
        <v>11</v>
      </c>
      <c r="F2636" s="6" t="str">
        <f>TEXT(SalesData[[#This Row],[Order Date]],"mmm")</f>
        <v>Nov</v>
      </c>
      <c r="G2636" s="8" t="s">
        <v>61</v>
      </c>
      <c r="H2636" s="8" t="s">
        <v>108</v>
      </c>
      <c r="I2636" s="8" t="s">
        <v>30</v>
      </c>
      <c r="J2636" s="8" t="s">
        <v>24</v>
      </c>
      <c r="K2636" s="8" t="s">
        <v>32</v>
      </c>
      <c r="L2636" s="8" t="s">
        <v>65</v>
      </c>
      <c r="M2636" s="7">
        <v>4</v>
      </c>
      <c r="N2636" s="2">
        <v>46.8</v>
      </c>
      <c r="O2636" s="9">
        <v>0.05</v>
      </c>
      <c r="P2636" s="2">
        <v>18.52</v>
      </c>
      <c r="Q2636" s="2">
        <f t="shared" si="164"/>
        <v>177.83999999999997</v>
      </c>
      <c r="R2636" s="2">
        <f t="shared" si="165"/>
        <v>74.08</v>
      </c>
      <c r="S2636" s="2">
        <f t="shared" si="166"/>
        <v>103.75999999999998</v>
      </c>
      <c r="T2636" s="6">
        <f t="shared" si="167"/>
        <v>0.58344579397210972</v>
      </c>
    </row>
    <row r="2637" spans="1:20" ht="15.6" x14ac:dyDescent="0.3">
      <c r="A2637" s="3" t="s">
        <v>2706</v>
      </c>
      <c r="B2637" s="4">
        <v>46216</v>
      </c>
      <c r="C2637" s="5">
        <f>YEAR(SalesData[[#This Row],[Order Date]])</f>
        <v>2026</v>
      </c>
      <c r="D2637" s="6" t="str">
        <f>"Q"&amp;ROUNDUP(MONTH(SalesData[[#This Row],[Order Date]])/3,0)</f>
        <v>Q3</v>
      </c>
      <c r="E2637" s="7">
        <f>MONTH(SalesData[[#This Row],[Order Date]])</f>
        <v>7</v>
      </c>
      <c r="F2637" s="6" t="str">
        <f>TEXT(SalesData[[#This Row],[Order Date]],"mmm")</f>
        <v>Jul</v>
      </c>
      <c r="G2637" s="8" t="s">
        <v>21</v>
      </c>
      <c r="H2637" s="8" t="s">
        <v>42</v>
      </c>
      <c r="I2637" s="8" t="s">
        <v>23</v>
      </c>
      <c r="J2637" s="8" t="s">
        <v>31</v>
      </c>
      <c r="K2637" s="8" t="s">
        <v>51</v>
      </c>
      <c r="L2637" s="8" t="s">
        <v>58</v>
      </c>
      <c r="M2637" s="7">
        <v>1</v>
      </c>
      <c r="N2637" s="2">
        <v>103.61</v>
      </c>
      <c r="O2637" s="9">
        <v>0</v>
      </c>
      <c r="P2637" s="2">
        <v>51.84</v>
      </c>
      <c r="Q2637" s="2">
        <f t="shared" si="164"/>
        <v>103.61</v>
      </c>
      <c r="R2637" s="2">
        <f t="shared" si="165"/>
        <v>51.84</v>
      </c>
      <c r="S2637" s="2">
        <f t="shared" si="166"/>
        <v>51.769999999999996</v>
      </c>
      <c r="T2637" s="6">
        <f t="shared" si="167"/>
        <v>0.49966219476884466</v>
      </c>
    </row>
    <row r="2638" spans="1:20" ht="15.6" x14ac:dyDescent="0.3">
      <c r="A2638" s="3" t="s">
        <v>2707</v>
      </c>
      <c r="B2638" s="4">
        <v>46201</v>
      </c>
      <c r="C2638" s="5">
        <f>YEAR(SalesData[[#This Row],[Order Date]])</f>
        <v>2026</v>
      </c>
      <c r="D2638" s="6" t="str">
        <f>"Q"&amp;ROUNDUP(MONTH(SalesData[[#This Row],[Order Date]])/3,0)</f>
        <v>Q2</v>
      </c>
      <c r="E2638" s="7">
        <f>MONTH(SalesData[[#This Row],[Order Date]])</f>
        <v>6</v>
      </c>
      <c r="F2638" s="6" t="str">
        <f>TEXT(SalesData[[#This Row],[Order Date]],"mmm")</f>
        <v>Jun</v>
      </c>
      <c r="G2638" s="8" t="s">
        <v>28</v>
      </c>
      <c r="H2638" s="8" t="s">
        <v>29</v>
      </c>
      <c r="I2638" s="8" t="s">
        <v>23</v>
      </c>
      <c r="J2638" s="8" t="s">
        <v>36</v>
      </c>
      <c r="K2638" s="8" t="s">
        <v>39</v>
      </c>
      <c r="L2638" s="8" t="s">
        <v>67</v>
      </c>
      <c r="M2638" s="7">
        <v>2</v>
      </c>
      <c r="N2638" s="2">
        <v>126.17</v>
      </c>
      <c r="O2638" s="9">
        <v>0.05</v>
      </c>
      <c r="P2638" s="2">
        <v>61.13</v>
      </c>
      <c r="Q2638" s="2">
        <f t="shared" si="164"/>
        <v>239.72299999999998</v>
      </c>
      <c r="R2638" s="2">
        <f t="shared" si="165"/>
        <v>122.26</v>
      </c>
      <c r="S2638" s="2">
        <f t="shared" si="166"/>
        <v>117.46299999999998</v>
      </c>
      <c r="T2638" s="6">
        <f t="shared" si="167"/>
        <v>0.48999470221881081</v>
      </c>
    </row>
    <row r="2639" spans="1:20" ht="15.6" x14ac:dyDescent="0.3">
      <c r="A2639" s="3" t="s">
        <v>2708</v>
      </c>
      <c r="B2639" s="4">
        <v>46338</v>
      </c>
      <c r="C2639" s="5">
        <f>YEAR(SalesData[[#This Row],[Order Date]])</f>
        <v>2026</v>
      </c>
      <c r="D2639" s="6" t="str">
        <f>"Q"&amp;ROUNDUP(MONTH(SalesData[[#This Row],[Order Date]])/3,0)</f>
        <v>Q4</v>
      </c>
      <c r="E2639" s="7">
        <f>MONTH(SalesData[[#This Row],[Order Date]])</f>
        <v>11</v>
      </c>
      <c r="F2639" s="6" t="str">
        <f>TEXT(SalesData[[#This Row],[Order Date]],"mmm")</f>
        <v>Nov</v>
      </c>
      <c r="G2639" s="8" t="s">
        <v>21</v>
      </c>
      <c r="H2639" s="8" t="s">
        <v>89</v>
      </c>
      <c r="I2639" s="8" t="s">
        <v>23</v>
      </c>
      <c r="J2639" s="8" t="s">
        <v>31</v>
      </c>
      <c r="K2639" s="8" t="s">
        <v>25</v>
      </c>
      <c r="L2639" s="8" t="s">
        <v>74</v>
      </c>
      <c r="M2639" s="7">
        <v>6</v>
      </c>
      <c r="N2639" s="2">
        <v>89.87</v>
      </c>
      <c r="O2639" s="9">
        <v>0.2</v>
      </c>
      <c r="P2639" s="2">
        <v>44.47</v>
      </c>
      <c r="Q2639" s="2">
        <f t="shared" si="164"/>
        <v>431.37600000000003</v>
      </c>
      <c r="R2639" s="2">
        <f t="shared" si="165"/>
        <v>266.82</v>
      </c>
      <c r="S2639" s="2">
        <f t="shared" si="166"/>
        <v>164.55600000000004</v>
      </c>
      <c r="T2639" s="6">
        <f t="shared" si="167"/>
        <v>0.3814676755313231</v>
      </c>
    </row>
    <row r="2640" spans="1:20" ht="15.6" x14ac:dyDescent="0.3">
      <c r="A2640" s="3" t="s">
        <v>2709</v>
      </c>
      <c r="B2640" s="4">
        <v>46122</v>
      </c>
      <c r="C2640" s="5">
        <f>YEAR(SalesData[[#This Row],[Order Date]])</f>
        <v>2026</v>
      </c>
      <c r="D2640" s="6" t="str">
        <f>"Q"&amp;ROUNDUP(MONTH(SalesData[[#This Row],[Order Date]])/3,0)</f>
        <v>Q2</v>
      </c>
      <c r="E2640" s="7">
        <f>MONTH(SalesData[[#This Row],[Order Date]])</f>
        <v>4</v>
      </c>
      <c r="F2640" s="6" t="str">
        <f>TEXT(SalesData[[#This Row],[Order Date]],"mmm")</f>
        <v>Apr</v>
      </c>
      <c r="G2640" s="8" t="s">
        <v>21</v>
      </c>
      <c r="H2640" s="8" t="s">
        <v>22</v>
      </c>
      <c r="I2640" s="8" t="s">
        <v>23</v>
      </c>
      <c r="J2640" s="8" t="s">
        <v>24</v>
      </c>
      <c r="K2640" s="8" t="s">
        <v>51</v>
      </c>
      <c r="L2640" s="8" t="s">
        <v>72</v>
      </c>
      <c r="M2640" s="7">
        <v>2</v>
      </c>
      <c r="N2640" s="2">
        <v>40.58</v>
      </c>
      <c r="O2640" s="9">
        <v>0.05</v>
      </c>
      <c r="P2640" s="2">
        <v>17.149999999999999</v>
      </c>
      <c r="Q2640" s="2">
        <f t="shared" si="164"/>
        <v>77.10199999999999</v>
      </c>
      <c r="R2640" s="2">
        <f t="shared" si="165"/>
        <v>34.299999999999997</v>
      </c>
      <c r="S2640" s="2">
        <f t="shared" si="166"/>
        <v>42.801999999999992</v>
      </c>
      <c r="T2640" s="6">
        <f t="shared" si="167"/>
        <v>0.55513475655625011</v>
      </c>
    </row>
    <row r="2641" spans="1:20" ht="15.6" x14ac:dyDescent="0.3">
      <c r="A2641" s="3" t="s">
        <v>2710</v>
      </c>
      <c r="B2641" s="4">
        <v>46107</v>
      </c>
      <c r="C2641" s="5">
        <f>YEAR(SalesData[[#This Row],[Order Date]])</f>
        <v>2026</v>
      </c>
      <c r="D2641" s="6" t="str">
        <f>"Q"&amp;ROUNDUP(MONTH(SalesData[[#This Row],[Order Date]])/3,0)</f>
        <v>Q1</v>
      </c>
      <c r="E2641" s="7">
        <f>MONTH(SalesData[[#This Row],[Order Date]])</f>
        <v>3</v>
      </c>
      <c r="F2641" s="6" t="str">
        <f>TEXT(SalesData[[#This Row],[Order Date]],"mmm")</f>
        <v>Mar</v>
      </c>
      <c r="G2641" s="8" t="s">
        <v>61</v>
      </c>
      <c r="H2641" s="8" t="s">
        <v>108</v>
      </c>
      <c r="I2641" s="8" t="s">
        <v>30</v>
      </c>
      <c r="J2641" s="8" t="s">
        <v>31</v>
      </c>
      <c r="K2641" s="8" t="s">
        <v>51</v>
      </c>
      <c r="L2641" s="8" t="s">
        <v>72</v>
      </c>
      <c r="M2641" s="7">
        <v>1</v>
      </c>
      <c r="N2641" s="2">
        <v>40.82</v>
      </c>
      <c r="O2641" s="9">
        <v>0.05</v>
      </c>
      <c r="P2641" s="2">
        <v>16.940000000000001</v>
      </c>
      <c r="Q2641" s="2">
        <f t="shared" si="164"/>
        <v>38.778999999999996</v>
      </c>
      <c r="R2641" s="2">
        <f t="shared" si="165"/>
        <v>16.940000000000001</v>
      </c>
      <c r="S2641" s="2">
        <f t="shared" si="166"/>
        <v>21.838999999999995</v>
      </c>
      <c r="T2641" s="6">
        <f t="shared" si="167"/>
        <v>0.56316563088269411</v>
      </c>
    </row>
    <row r="2642" spans="1:20" ht="15.6" x14ac:dyDescent="0.3">
      <c r="A2642" s="3" t="s">
        <v>2711</v>
      </c>
      <c r="B2642" s="4">
        <v>46045</v>
      </c>
      <c r="C2642" s="5">
        <f>YEAR(SalesData[[#This Row],[Order Date]])</f>
        <v>2026</v>
      </c>
      <c r="D2642" s="6" t="str">
        <f>"Q"&amp;ROUNDUP(MONTH(SalesData[[#This Row],[Order Date]])/3,0)</f>
        <v>Q1</v>
      </c>
      <c r="E2642" s="7">
        <f>MONTH(SalesData[[#This Row],[Order Date]])</f>
        <v>1</v>
      </c>
      <c r="F2642" s="6" t="str">
        <f>TEXT(SalesData[[#This Row],[Order Date]],"mmm")</f>
        <v>Jan</v>
      </c>
      <c r="G2642" s="8" t="s">
        <v>28</v>
      </c>
      <c r="H2642" s="8" t="s">
        <v>86</v>
      </c>
      <c r="I2642" s="8" t="s">
        <v>30</v>
      </c>
      <c r="J2642" s="8" t="s">
        <v>24</v>
      </c>
      <c r="K2642" s="8" t="s">
        <v>39</v>
      </c>
      <c r="L2642" s="8" t="s">
        <v>106</v>
      </c>
      <c r="M2642" s="7">
        <v>3</v>
      </c>
      <c r="N2642" s="2">
        <v>81.98</v>
      </c>
      <c r="O2642" s="9">
        <v>0.1</v>
      </c>
      <c r="P2642" s="2">
        <v>40.229999999999997</v>
      </c>
      <c r="Q2642" s="2">
        <f t="shared" si="164"/>
        <v>221.346</v>
      </c>
      <c r="R2642" s="2">
        <f t="shared" si="165"/>
        <v>120.69</v>
      </c>
      <c r="S2642" s="2">
        <f t="shared" si="166"/>
        <v>100.65600000000001</v>
      </c>
      <c r="T2642" s="6">
        <f t="shared" si="167"/>
        <v>0.45474505977067581</v>
      </c>
    </row>
    <row r="2643" spans="1:20" ht="15.6" x14ac:dyDescent="0.3">
      <c r="A2643" s="3" t="s">
        <v>2712</v>
      </c>
      <c r="B2643" s="4">
        <v>46099</v>
      </c>
      <c r="C2643" s="5">
        <f>YEAR(SalesData[[#This Row],[Order Date]])</f>
        <v>2026</v>
      </c>
      <c r="D2643" s="6" t="str">
        <f>"Q"&amp;ROUNDUP(MONTH(SalesData[[#This Row],[Order Date]])/3,0)</f>
        <v>Q1</v>
      </c>
      <c r="E2643" s="7">
        <f>MONTH(SalesData[[#This Row],[Order Date]])</f>
        <v>3</v>
      </c>
      <c r="F2643" s="6" t="str">
        <f>TEXT(SalesData[[#This Row],[Order Date]],"mmm")</f>
        <v>Mar</v>
      </c>
      <c r="G2643" s="8" t="s">
        <v>61</v>
      </c>
      <c r="H2643" s="8" t="s">
        <v>62</v>
      </c>
      <c r="I2643" s="8" t="s">
        <v>30</v>
      </c>
      <c r="J2643" s="8" t="s">
        <v>24</v>
      </c>
      <c r="K2643" s="8" t="s">
        <v>25</v>
      </c>
      <c r="L2643" s="8" t="s">
        <v>74</v>
      </c>
      <c r="M2643" s="7">
        <v>2</v>
      </c>
      <c r="N2643" s="2">
        <v>94.25</v>
      </c>
      <c r="O2643" s="9">
        <v>0.1</v>
      </c>
      <c r="P2643" s="2">
        <v>44.99</v>
      </c>
      <c r="Q2643" s="2">
        <f t="shared" si="164"/>
        <v>169.65</v>
      </c>
      <c r="R2643" s="2">
        <f t="shared" si="165"/>
        <v>89.98</v>
      </c>
      <c r="S2643" s="2">
        <f t="shared" si="166"/>
        <v>79.67</v>
      </c>
      <c r="T2643" s="6">
        <f t="shared" si="167"/>
        <v>0.46961391099322131</v>
      </c>
    </row>
    <row r="2644" spans="1:20" ht="15.6" x14ac:dyDescent="0.3">
      <c r="A2644" s="3" t="s">
        <v>2713</v>
      </c>
      <c r="B2644" s="4">
        <v>46080</v>
      </c>
      <c r="C2644" s="5">
        <f>YEAR(SalesData[[#This Row],[Order Date]])</f>
        <v>2026</v>
      </c>
      <c r="D2644" s="6" t="str">
        <f>"Q"&amp;ROUNDUP(MONTH(SalesData[[#This Row],[Order Date]])/3,0)</f>
        <v>Q1</v>
      </c>
      <c r="E2644" s="7">
        <f>MONTH(SalesData[[#This Row],[Order Date]])</f>
        <v>2</v>
      </c>
      <c r="F2644" s="6" t="str">
        <f>TEXT(SalesData[[#This Row],[Order Date]],"mmm")</f>
        <v>Feb</v>
      </c>
      <c r="G2644" s="8" t="s">
        <v>21</v>
      </c>
      <c r="H2644" s="8" t="s">
        <v>22</v>
      </c>
      <c r="I2644" s="8" t="s">
        <v>45</v>
      </c>
      <c r="J2644" s="8" t="s">
        <v>36</v>
      </c>
      <c r="K2644" s="8" t="s">
        <v>32</v>
      </c>
      <c r="L2644" s="8" t="s">
        <v>65</v>
      </c>
      <c r="M2644" s="7">
        <v>12</v>
      </c>
      <c r="N2644" s="2">
        <v>47.15</v>
      </c>
      <c r="O2644" s="9">
        <v>0.1</v>
      </c>
      <c r="P2644" s="2">
        <v>17.829999999999998</v>
      </c>
      <c r="Q2644" s="2">
        <f t="shared" si="164"/>
        <v>509.21999999999997</v>
      </c>
      <c r="R2644" s="2">
        <f t="shared" si="165"/>
        <v>213.95999999999998</v>
      </c>
      <c r="S2644" s="2">
        <f t="shared" si="166"/>
        <v>295.26</v>
      </c>
      <c r="T2644" s="6">
        <f t="shared" si="167"/>
        <v>0.57982797219276538</v>
      </c>
    </row>
    <row r="2645" spans="1:20" ht="15.6" x14ac:dyDescent="0.3">
      <c r="A2645" s="3" t="s">
        <v>2714</v>
      </c>
      <c r="B2645" s="4">
        <v>46339</v>
      </c>
      <c r="C2645" s="5">
        <f>YEAR(SalesData[[#This Row],[Order Date]])</f>
        <v>2026</v>
      </c>
      <c r="D2645" s="6" t="str">
        <f>"Q"&amp;ROUNDUP(MONTH(SalesData[[#This Row],[Order Date]])/3,0)</f>
        <v>Q4</v>
      </c>
      <c r="E2645" s="7">
        <f>MONTH(SalesData[[#This Row],[Order Date]])</f>
        <v>11</v>
      </c>
      <c r="F2645" s="6" t="str">
        <f>TEXT(SalesData[[#This Row],[Order Date]],"mmm")</f>
        <v>Nov</v>
      </c>
      <c r="G2645" s="8" t="s">
        <v>21</v>
      </c>
      <c r="H2645" s="8" t="s">
        <v>89</v>
      </c>
      <c r="I2645" s="8" t="s">
        <v>30</v>
      </c>
      <c r="J2645" s="8" t="s">
        <v>24</v>
      </c>
      <c r="K2645" s="8" t="s">
        <v>32</v>
      </c>
      <c r="L2645" s="8" t="s">
        <v>65</v>
      </c>
      <c r="M2645" s="7">
        <v>4</v>
      </c>
      <c r="N2645" s="2">
        <v>47.62</v>
      </c>
      <c r="O2645" s="9">
        <v>0.2</v>
      </c>
      <c r="P2645" s="2">
        <v>18.100000000000001</v>
      </c>
      <c r="Q2645" s="2">
        <f t="shared" si="164"/>
        <v>152.38399999999999</v>
      </c>
      <c r="R2645" s="2">
        <f t="shared" si="165"/>
        <v>72.400000000000006</v>
      </c>
      <c r="S2645" s="2">
        <f t="shared" si="166"/>
        <v>79.98399999999998</v>
      </c>
      <c r="T2645" s="6">
        <f t="shared" si="167"/>
        <v>0.52488450230995376</v>
      </c>
    </row>
    <row r="2646" spans="1:20" ht="15.6" x14ac:dyDescent="0.3">
      <c r="A2646" s="3" t="s">
        <v>2715</v>
      </c>
      <c r="B2646" s="4">
        <v>46181</v>
      </c>
      <c r="C2646" s="5">
        <f>YEAR(SalesData[[#This Row],[Order Date]])</f>
        <v>2026</v>
      </c>
      <c r="D2646" s="6" t="str">
        <f>"Q"&amp;ROUNDUP(MONTH(SalesData[[#This Row],[Order Date]])/3,0)</f>
        <v>Q2</v>
      </c>
      <c r="E2646" s="7">
        <f>MONTH(SalesData[[#This Row],[Order Date]])</f>
        <v>6</v>
      </c>
      <c r="F2646" s="6" t="str">
        <f>TEXT(SalesData[[#This Row],[Order Date]],"mmm")</f>
        <v>Jun</v>
      </c>
      <c r="G2646" s="8" t="s">
        <v>21</v>
      </c>
      <c r="H2646" s="8" t="s">
        <v>89</v>
      </c>
      <c r="I2646" s="8" t="s">
        <v>30</v>
      </c>
      <c r="J2646" s="8" t="s">
        <v>24</v>
      </c>
      <c r="K2646" s="8" t="s">
        <v>98</v>
      </c>
      <c r="L2646" s="8" t="s">
        <v>99</v>
      </c>
      <c r="M2646" s="7">
        <v>1</v>
      </c>
      <c r="N2646" s="2">
        <v>123.09</v>
      </c>
      <c r="O2646" s="9">
        <v>0</v>
      </c>
      <c r="P2646" s="2">
        <v>68.03</v>
      </c>
      <c r="Q2646" s="2">
        <f t="shared" si="164"/>
        <v>123.09</v>
      </c>
      <c r="R2646" s="2">
        <f t="shared" si="165"/>
        <v>68.03</v>
      </c>
      <c r="S2646" s="2">
        <f t="shared" si="166"/>
        <v>55.06</v>
      </c>
      <c r="T2646" s="6">
        <f t="shared" si="167"/>
        <v>0.44731497278414167</v>
      </c>
    </row>
    <row r="2647" spans="1:20" ht="15.6" x14ac:dyDescent="0.3">
      <c r="A2647" s="3" t="s">
        <v>2716</v>
      </c>
      <c r="B2647" s="4">
        <v>46331</v>
      </c>
      <c r="C2647" s="5">
        <f>YEAR(SalesData[[#This Row],[Order Date]])</f>
        <v>2026</v>
      </c>
      <c r="D2647" s="6" t="str">
        <f>"Q"&amp;ROUNDUP(MONTH(SalesData[[#This Row],[Order Date]])/3,0)</f>
        <v>Q4</v>
      </c>
      <c r="E2647" s="7">
        <f>MONTH(SalesData[[#This Row],[Order Date]])</f>
        <v>11</v>
      </c>
      <c r="F2647" s="6" t="str">
        <f>TEXT(SalesData[[#This Row],[Order Date]],"mmm")</f>
        <v>Nov</v>
      </c>
      <c r="G2647" s="8" t="s">
        <v>28</v>
      </c>
      <c r="H2647" s="8" t="s">
        <v>86</v>
      </c>
      <c r="I2647" s="8" t="s">
        <v>30</v>
      </c>
      <c r="J2647" s="8" t="s">
        <v>24</v>
      </c>
      <c r="K2647" s="8" t="s">
        <v>25</v>
      </c>
      <c r="L2647" s="8" t="s">
        <v>70</v>
      </c>
      <c r="M2647" s="7">
        <v>1</v>
      </c>
      <c r="N2647" s="2">
        <v>140.59</v>
      </c>
      <c r="O2647" s="9">
        <v>0.1</v>
      </c>
      <c r="P2647" s="2">
        <v>79.510000000000005</v>
      </c>
      <c r="Q2647" s="2">
        <f t="shared" si="164"/>
        <v>126.53100000000001</v>
      </c>
      <c r="R2647" s="2">
        <f t="shared" si="165"/>
        <v>79.510000000000005</v>
      </c>
      <c r="S2647" s="2">
        <f t="shared" si="166"/>
        <v>47.021000000000001</v>
      </c>
      <c r="T2647" s="6">
        <f t="shared" si="167"/>
        <v>0.37161644182058151</v>
      </c>
    </row>
    <row r="2648" spans="1:20" ht="15.6" x14ac:dyDescent="0.3">
      <c r="A2648" s="3" t="s">
        <v>2717</v>
      </c>
      <c r="B2648" s="4">
        <v>46061</v>
      </c>
      <c r="C2648" s="5">
        <f>YEAR(SalesData[[#This Row],[Order Date]])</f>
        <v>2026</v>
      </c>
      <c r="D2648" s="6" t="str">
        <f>"Q"&amp;ROUNDUP(MONTH(SalesData[[#This Row],[Order Date]])/3,0)</f>
        <v>Q1</v>
      </c>
      <c r="E2648" s="7">
        <f>MONTH(SalesData[[#This Row],[Order Date]])</f>
        <v>2</v>
      </c>
      <c r="F2648" s="6" t="str">
        <f>TEXT(SalesData[[#This Row],[Order Date]],"mmm")</f>
        <v>Feb</v>
      </c>
      <c r="G2648" s="8" t="s">
        <v>28</v>
      </c>
      <c r="H2648" s="8" t="s">
        <v>35</v>
      </c>
      <c r="I2648" s="8" t="s">
        <v>30</v>
      </c>
      <c r="J2648" s="8" t="s">
        <v>36</v>
      </c>
      <c r="K2648" s="8" t="s">
        <v>98</v>
      </c>
      <c r="L2648" s="8" t="s">
        <v>103</v>
      </c>
      <c r="M2648" s="7">
        <v>1</v>
      </c>
      <c r="N2648" s="2">
        <v>50.38</v>
      </c>
      <c r="O2648" s="9">
        <v>0.05</v>
      </c>
      <c r="P2648" s="2">
        <v>21.95</v>
      </c>
      <c r="Q2648" s="2">
        <f t="shared" si="164"/>
        <v>47.860999999999997</v>
      </c>
      <c r="R2648" s="2">
        <f t="shared" si="165"/>
        <v>21.95</v>
      </c>
      <c r="S2648" s="2">
        <f t="shared" si="166"/>
        <v>25.910999999999998</v>
      </c>
      <c r="T2648" s="6">
        <f t="shared" si="167"/>
        <v>0.54138024696516995</v>
      </c>
    </row>
    <row r="2649" spans="1:20" ht="15.6" x14ac:dyDescent="0.3">
      <c r="A2649" s="3" t="s">
        <v>2718</v>
      </c>
      <c r="B2649" s="4">
        <v>46353</v>
      </c>
      <c r="C2649" s="5">
        <f>YEAR(SalesData[[#This Row],[Order Date]])</f>
        <v>2026</v>
      </c>
      <c r="D2649" s="6" t="str">
        <f>"Q"&amp;ROUNDUP(MONTH(SalesData[[#This Row],[Order Date]])/3,0)</f>
        <v>Q4</v>
      </c>
      <c r="E2649" s="7">
        <f>MONTH(SalesData[[#This Row],[Order Date]])</f>
        <v>11</v>
      </c>
      <c r="F2649" s="6" t="str">
        <f>TEXT(SalesData[[#This Row],[Order Date]],"mmm")</f>
        <v>Nov</v>
      </c>
      <c r="G2649" s="8" t="s">
        <v>21</v>
      </c>
      <c r="H2649" s="8" t="s">
        <v>89</v>
      </c>
      <c r="I2649" s="8" t="s">
        <v>30</v>
      </c>
      <c r="J2649" s="8" t="s">
        <v>24</v>
      </c>
      <c r="K2649" s="8" t="s">
        <v>32</v>
      </c>
      <c r="L2649" s="8" t="s">
        <v>65</v>
      </c>
      <c r="M2649" s="7">
        <v>4</v>
      </c>
      <c r="N2649" s="2">
        <v>46.73</v>
      </c>
      <c r="O2649" s="9">
        <v>0</v>
      </c>
      <c r="P2649" s="2">
        <v>17.989999999999998</v>
      </c>
      <c r="Q2649" s="2">
        <f t="shared" si="164"/>
        <v>186.92</v>
      </c>
      <c r="R2649" s="2">
        <f t="shared" si="165"/>
        <v>71.959999999999994</v>
      </c>
      <c r="S2649" s="2">
        <f t="shared" si="166"/>
        <v>114.96</v>
      </c>
      <c r="T2649" s="6">
        <f t="shared" si="167"/>
        <v>0.61502246950567085</v>
      </c>
    </row>
    <row r="2650" spans="1:20" ht="15.6" x14ac:dyDescent="0.3">
      <c r="A2650" s="3" t="s">
        <v>2719</v>
      </c>
      <c r="B2650" s="4">
        <v>46299</v>
      </c>
      <c r="C2650" s="5">
        <f>YEAR(SalesData[[#This Row],[Order Date]])</f>
        <v>2026</v>
      </c>
      <c r="D2650" s="6" t="str">
        <f>"Q"&amp;ROUNDUP(MONTH(SalesData[[#This Row],[Order Date]])/3,0)</f>
        <v>Q4</v>
      </c>
      <c r="E2650" s="7">
        <f>MONTH(SalesData[[#This Row],[Order Date]])</f>
        <v>10</v>
      </c>
      <c r="F2650" s="6" t="str">
        <f>TEXT(SalesData[[#This Row],[Order Date]],"mmm")</f>
        <v>Oct</v>
      </c>
      <c r="G2650" s="8" t="s">
        <v>61</v>
      </c>
      <c r="H2650" s="8" t="s">
        <v>62</v>
      </c>
      <c r="I2650" s="8" t="s">
        <v>30</v>
      </c>
      <c r="J2650" s="8" t="s">
        <v>24</v>
      </c>
      <c r="K2650" s="8" t="s">
        <v>25</v>
      </c>
      <c r="L2650" s="8" t="s">
        <v>70</v>
      </c>
      <c r="M2650" s="7">
        <v>1</v>
      </c>
      <c r="N2650" s="2">
        <v>146.1</v>
      </c>
      <c r="O2650" s="9">
        <v>0</v>
      </c>
      <c r="P2650" s="2">
        <v>79.739999999999995</v>
      </c>
      <c r="Q2650" s="2">
        <f t="shared" si="164"/>
        <v>146.1</v>
      </c>
      <c r="R2650" s="2">
        <f t="shared" si="165"/>
        <v>79.739999999999995</v>
      </c>
      <c r="S2650" s="2">
        <f t="shared" si="166"/>
        <v>66.36</v>
      </c>
      <c r="T2650" s="6">
        <f t="shared" si="167"/>
        <v>0.45420944558521564</v>
      </c>
    </row>
    <row r="2651" spans="1:20" ht="15.6" x14ac:dyDescent="0.3">
      <c r="A2651" s="3" t="s">
        <v>2720</v>
      </c>
      <c r="B2651" s="4">
        <v>46205</v>
      </c>
      <c r="C2651" s="5">
        <f>YEAR(SalesData[[#This Row],[Order Date]])</f>
        <v>2026</v>
      </c>
      <c r="D2651" s="6" t="str">
        <f>"Q"&amp;ROUNDUP(MONTH(SalesData[[#This Row],[Order Date]])/3,0)</f>
        <v>Q3</v>
      </c>
      <c r="E2651" s="7">
        <f>MONTH(SalesData[[#This Row],[Order Date]])</f>
        <v>7</v>
      </c>
      <c r="F2651" s="6" t="str">
        <f>TEXT(SalesData[[#This Row],[Order Date]],"mmm")</f>
        <v>Jul</v>
      </c>
      <c r="G2651" s="8" t="s">
        <v>21</v>
      </c>
      <c r="H2651" s="8" t="s">
        <v>89</v>
      </c>
      <c r="I2651" s="8" t="s">
        <v>30</v>
      </c>
      <c r="J2651" s="8" t="s">
        <v>24</v>
      </c>
      <c r="K2651" s="8" t="s">
        <v>51</v>
      </c>
      <c r="L2651" s="8" t="s">
        <v>95</v>
      </c>
      <c r="M2651" s="7">
        <v>2</v>
      </c>
      <c r="N2651" s="2">
        <v>83.29</v>
      </c>
      <c r="O2651" s="9">
        <v>0</v>
      </c>
      <c r="P2651" s="2">
        <v>42.45</v>
      </c>
      <c r="Q2651" s="2">
        <f t="shared" si="164"/>
        <v>166.58</v>
      </c>
      <c r="R2651" s="2">
        <f t="shared" si="165"/>
        <v>84.9</v>
      </c>
      <c r="S2651" s="2">
        <f t="shared" si="166"/>
        <v>81.680000000000007</v>
      </c>
      <c r="T2651" s="6">
        <f t="shared" si="167"/>
        <v>0.49033497418657701</v>
      </c>
    </row>
    <row r="2652" spans="1:20" ht="15.6" x14ac:dyDescent="0.3">
      <c r="A2652" s="3" t="s">
        <v>2721</v>
      </c>
      <c r="B2652" s="4">
        <v>46151</v>
      </c>
      <c r="C2652" s="5">
        <f>YEAR(SalesData[[#This Row],[Order Date]])</f>
        <v>2026</v>
      </c>
      <c r="D2652" s="6" t="str">
        <f>"Q"&amp;ROUNDUP(MONTH(SalesData[[#This Row],[Order Date]])/3,0)</f>
        <v>Q2</v>
      </c>
      <c r="E2652" s="7">
        <f>MONTH(SalesData[[#This Row],[Order Date]])</f>
        <v>5</v>
      </c>
      <c r="F2652" s="6" t="str">
        <f>TEXT(SalesData[[#This Row],[Order Date]],"mmm")</f>
        <v>May</v>
      </c>
      <c r="G2652" s="8" t="s">
        <v>21</v>
      </c>
      <c r="H2652" s="8" t="s">
        <v>89</v>
      </c>
      <c r="I2652" s="8" t="s">
        <v>23</v>
      </c>
      <c r="J2652" s="8" t="s">
        <v>31</v>
      </c>
      <c r="K2652" s="8" t="s">
        <v>32</v>
      </c>
      <c r="L2652" s="8" t="s">
        <v>65</v>
      </c>
      <c r="M2652" s="7">
        <v>2</v>
      </c>
      <c r="N2652" s="2">
        <v>46.25</v>
      </c>
      <c r="O2652" s="9">
        <v>0</v>
      </c>
      <c r="P2652" s="2">
        <v>18.12</v>
      </c>
      <c r="Q2652" s="2">
        <f t="shared" si="164"/>
        <v>92.5</v>
      </c>
      <c r="R2652" s="2">
        <f t="shared" si="165"/>
        <v>36.24</v>
      </c>
      <c r="S2652" s="2">
        <f t="shared" si="166"/>
        <v>56.26</v>
      </c>
      <c r="T2652" s="6">
        <f t="shared" si="167"/>
        <v>0.60821621621621624</v>
      </c>
    </row>
    <row r="2653" spans="1:20" ht="15.6" x14ac:dyDescent="0.3">
      <c r="A2653" s="3" t="s">
        <v>2722</v>
      </c>
      <c r="B2653" s="4">
        <v>46370</v>
      </c>
      <c r="C2653" s="5">
        <f>YEAR(SalesData[[#This Row],[Order Date]])</f>
        <v>2026</v>
      </c>
      <c r="D2653" s="6" t="str">
        <f>"Q"&amp;ROUNDUP(MONTH(SalesData[[#This Row],[Order Date]])/3,0)</f>
        <v>Q4</v>
      </c>
      <c r="E2653" s="7">
        <f>MONTH(SalesData[[#This Row],[Order Date]])</f>
        <v>12</v>
      </c>
      <c r="F2653" s="6" t="str">
        <f>TEXT(SalesData[[#This Row],[Order Date]],"mmm")</f>
        <v>Dec</v>
      </c>
      <c r="G2653" s="8" t="s">
        <v>54</v>
      </c>
      <c r="H2653" s="8" t="s">
        <v>92</v>
      </c>
      <c r="I2653" s="8" t="s">
        <v>30</v>
      </c>
      <c r="J2653" s="8" t="s">
        <v>31</v>
      </c>
      <c r="K2653" s="8" t="s">
        <v>39</v>
      </c>
      <c r="L2653" s="8" t="s">
        <v>125</v>
      </c>
      <c r="M2653" s="7">
        <v>2</v>
      </c>
      <c r="N2653" s="2">
        <v>339.95</v>
      </c>
      <c r="O2653" s="9">
        <v>0</v>
      </c>
      <c r="P2653" s="2">
        <v>195.78</v>
      </c>
      <c r="Q2653" s="2">
        <f t="shared" si="164"/>
        <v>679.9</v>
      </c>
      <c r="R2653" s="2">
        <f t="shared" si="165"/>
        <v>391.56</v>
      </c>
      <c r="S2653" s="2">
        <f t="shared" si="166"/>
        <v>288.33999999999997</v>
      </c>
      <c r="T2653" s="6">
        <f t="shared" si="167"/>
        <v>0.42409177820267685</v>
      </c>
    </row>
    <row r="2654" spans="1:20" ht="15.6" x14ac:dyDescent="0.3">
      <c r="A2654" s="3" t="s">
        <v>2723</v>
      </c>
      <c r="B2654" s="4">
        <v>46183</v>
      </c>
      <c r="C2654" s="5">
        <f>YEAR(SalesData[[#This Row],[Order Date]])</f>
        <v>2026</v>
      </c>
      <c r="D2654" s="6" t="str">
        <f>"Q"&amp;ROUNDUP(MONTH(SalesData[[#This Row],[Order Date]])/3,0)</f>
        <v>Q2</v>
      </c>
      <c r="E2654" s="7">
        <f>MONTH(SalesData[[#This Row],[Order Date]])</f>
        <v>6</v>
      </c>
      <c r="F2654" s="6" t="str">
        <f>TEXT(SalesData[[#This Row],[Order Date]],"mmm")</f>
        <v>Jun</v>
      </c>
      <c r="G2654" s="8" t="s">
        <v>61</v>
      </c>
      <c r="H2654" s="8" t="s">
        <v>105</v>
      </c>
      <c r="I2654" s="8" t="s">
        <v>30</v>
      </c>
      <c r="J2654" s="8" t="s">
        <v>36</v>
      </c>
      <c r="K2654" s="8" t="s">
        <v>32</v>
      </c>
      <c r="L2654" s="8" t="s">
        <v>33</v>
      </c>
      <c r="M2654" s="7">
        <v>1</v>
      </c>
      <c r="N2654" s="2">
        <v>35.950000000000003</v>
      </c>
      <c r="O2654" s="9">
        <v>0.1</v>
      </c>
      <c r="P2654" s="2">
        <v>13.63</v>
      </c>
      <c r="Q2654" s="2">
        <f t="shared" si="164"/>
        <v>32.355000000000004</v>
      </c>
      <c r="R2654" s="2">
        <f t="shared" si="165"/>
        <v>13.63</v>
      </c>
      <c r="S2654" s="2">
        <f t="shared" si="166"/>
        <v>18.725000000000001</v>
      </c>
      <c r="T2654" s="6">
        <f t="shared" si="167"/>
        <v>0.57873589862463293</v>
      </c>
    </row>
    <row r="2655" spans="1:20" ht="15.6" x14ac:dyDescent="0.3">
      <c r="A2655" s="3" t="s">
        <v>2724</v>
      </c>
      <c r="B2655" s="4">
        <v>46200</v>
      </c>
      <c r="C2655" s="5">
        <f>YEAR(SalesData[[#This Row],[Order Date]])</f>
        <v>2026</v>
      </c>
      <c r="D2655" s="6" t="str">
        <f>"Q"&amp;ROUNDUP(MONTH(SalesData[[#This Row],[Order Date]])/3,0)</f>
        <v>Q2</v>
      </c>
      <c r="E2655" s="7">
        <f>MONTH(SalesData[[#This Row],[Order Date]])</f>
        <v>6</v>
      </c>
      <c r="F2655" s="6" t="str">
        <f>TEXT(SalesData[[#This Row],[Order Date]],"mmm")</f>
        <v>Jun</v>
      </c>
      <c r="G2655" s="8" t="s">
        <v>28</v>
      </c>
      <c r="H2655" s="8" t="s">
        <v>29</v>
      </c>
      <c r="I2655" s="8" t="s">
        <v>48</v>
      </c>
      <c r="J2655" s="8" t="s">
        <v>24</v>
      </c>
      <c r="K2655" s="8" t="s">
        <v>32</v>
      </c>
      <c r="L2655" s="8" t="s">
        <v>65</v>
      </c>
      <c r="M2655" s="7">
        <v>4</v>
      </c>
      <c r="N2655" s="2">
        <v>46.44</v>
      </c>
      <c r="O2655" s="9">
        <v>0.05</v>
      </c>
      <c r="P2655" s="2">
        <v>18.2</v>
      </c>
      <c r="Q2655" s="2">
        <f t="shared" si="164"/>
        <v>176.47199999999998</v>
      </c>
      <c r="R2655" s="2">
        <f t="shared" si="165"/>
        <v>72.8</v>
      </c>
      <c r="S2655" s="2">
        <f t="shared" si="166"/>
        <v>103.67199999999998</v>
      </c>
      <c r="T2655" s="6">
        <f t="shared" si="167"/>
        <v>0.58746996690693143</v>
      </c>
    </row>
    <row r="2656" spans="1:20" ht="15.6" x14ac:dyDescent="0.3">
      <c r="A2656" s="3" t="s">
        <v>2725</v>
      </c>
      <c r="B2656" s="4">
        <v>46160</v>
      </c>
      <c r="C2656" s="5">
        <f>YEAR(SalesData[[#This Row],[Order Date]])</f>
        <v>2026</v>
      </c>
      <c r="D2656" s="6" t="str">
        <f>"Q"&amp;ROUNDUP(MONTH(SalesData[[#This Row],[Order Date]])/3,0)</f>
        <v>Q2</v>
      </c>
      <c r="E2656" s="7">
        <f>MONTH(SalesData[[#This Row],[Order Date]])</f>
        <v>5</v>
      </c>
      <c r="F2656" s="6" t="str">
        <f>TEXT(SalesData[[#This Row],[Order Date]],"mmm")</f>
        <v>May</v>
      </c>
      <c r="G2656" s="8" t="s">
        <v>21</v>
      </c>
      <c r="H2656" s="8" t="s">
        <v>89</v>
      </c>
      <c r="I2656" s="8" t="s">
        <v>30</v>
      </c>
      <c r="J2656" s="8" t="s">
        <v>24</v>
      </c>
      <c r="K2656" s="8" t="s">
        <v>25</v>
      </c>
      <c r="L2656" s="8" t="s">
        <v>26</v>
      </c>
      <c r="M2656" s="7">
        <v>1</v>
      </c>
      <c r="N2656" s="2">
        <v>153.61000000000001</v>
      </c>
      <c r="O2656" s="9">
        <v>0.05</v>
      </c>
      <c r="P2656" s="2">
        <v>79.94</v>
      </c>
      <c r="Q2656" s="2">
        <f t="shared" si="164"/>
        <v>145.92950000000002</v>
      </c>
      <c r="R2656" s="2">
        <f t="shared" si="165"/>
        <v>79.94</v>
      </c>
      <c r="S2656" s="2">
        <f t="shared" si="166"/>
        <v>65.989500000000021</v>
      </c>
      <c r="T2656" s="6">
        <f t="shared" si="167"/>
        <v>0.45220123415758989</v>
      </c>
    </row>
    <row r="2657" spans="1:20" ht="15.6" x14ac:dyDescent="0.3">
      <c r="A2657" s="3" t="s">
        <v>2726</v>
      </c>
      <c r="B2657" s="4">
        <v>46339</v>
      </c>
      <c r="C2657" s="5">
        <f>YEAR(SalesData[[#This Row],[Order Date]])</f>
        <v>2026</v>
      </c>
      <c r="D2657" s="6" t="str">
        <f>"Q"&amp;ROUNDUP(MONTH(SalesData[[#This Row],[Order Date]])/3,0)</f>
        <v>Q4</v>
      </c>
      <c r="E2657" s="7">
        <f>MONTH(SalesData[[#This Row],[Order Date]])</f>
        <v>11</v>
      </c>
      <c r="F2657" s="6" t="str">
        <f>TEXT(SalesData[[#This Row],[Order Date]],"mmm")</f>
        <v>Nov</v>
      </c>
      <c r="G2657" s="8" t="s">
        <v>54</v>
      </c>
      <c r="H2657" s="8" t="s">
        <v>55</v>
      </c>
      <c r="I2657" s="8" t="s">
        <v>30</v>
      </c>
      <c r="J2657" s="8" t="s">
        <v>24</v>
      </c>
      <c r="K2657" s="8" t="s">
        <v>51</v>
      </c>
      <c r="L2657" s="8" t="s">
        <v>52</v>
      </c>
      <c r="M2657" s="7">
        <v>4</v>
      </c>
      <c r="N2657" s="2">
        <v>51.93</v>
      </c>
      <c r="O2657" s="9">
        <v>0.05</v>
      </c>
      <c r="P2657" s="2">
        <v>22.62</v>
      </c>
      <c r="Q2657" s="2">
        <f t="shared" si="164"/>
        <v>197.334</v>
      </c>
      <c r="R2657" s="2">
        <f t="shared" si="165"/>
        <v>90.48</v>
      </c>
      <c r="S2657" s="2">
        <f t="shared" si="166"/>
        <v>106.854</v>
      </c>
      <c r="T2657" s="6">
        <f t="shared" si="167"/>
        <v>0.54148803551339353</v>
      </c>
    </row>
    <row r="2658" spans="1:20" ht="15.6" x14ac:dyDescent="0.3">
      <c r="A2658" s="3" t="s">
        <v>2727</v>
      </c>
      <c r="B2658" s="4">
        <v>46285</v>
      </c>
      <c r="C2658" s="5">
        <f>YEAR(SalesData[[#This Row],[Order Date]])</f>
        <v>2026</v>
      </c>
      <c r="D2658" s="6" t="str">
        <f>"Q"&amp;ROUNDUP(MONTH(SalesData[[#This Row],[Order Date]])/3,0)</f>
        <v>Q3</v>
      </c>
      <c r="E2658" s="7">
        <f>MONTH(SalesData[[#This Row],[Order Date]])</f>
        <v>9</v>
      </c>
      <c r="F2658" s="6" t="str">
        <f>TEXT(SalesData[[#This Row],[Order Date]],"mmm")</f>
        <v>Sep</v>
      </c>
      <c r="G2658" s="8" t="s">
        <v>28</v>
      </c>
      <c r="H2658" s="8" t="s">
        <v>86</v>
      </c>
      <c r="I2658" s="8" t="s">
        <v>30</v>
      </c>
      <c r="J2658" s="8" t="s">
        <v>31</v>
      </c>
      <c r="K2658" s="8" t="s">
        <v>51</v>
      </c>
      <c r="L2658" s="8" t="s">
        <v>52</v>
      </c>
      <c r="M2658" s="7">
        <v>1</v>
      </c>
      <c r="N2658" s="2">
        <v>50.3</v>
      </c>
      <c r="O2658" s="9">
        <v>0.05</v>
      </c>
      <c r="P2658" s="2">
        <v>22.14</v>
      </c>
      <c r="Q2658" s="2">
        <f t="shared" si="164"/>
        <v>47.784999999999997</v>
      </c>
      <c r="R2658" s="2">
        <f t="shared" si="165"/>
        <v>22.14</v>
      </c>
      <c r="S2658" s="2">
        <f t="shared" si="166"/>
        <v>25.644999999999996</v>
      </c>
      <c r="T2658" s="6">
        <f t="shared" si="167"/>
        <v>0.53667468870984614</v>
      </c>
    </row>
    <row r="2659" spans="1:20" ht="15.6" x14ac:dyDescent="0.3">
      <c r="A2659" s="3" t="s">
        <v>2728</v>
      </c>
      <c r="B2659" s="4">
        <v>46327</v>
      </c>
      <c r="C2659" s="5">
        <f>YEAR(SalesData[[#This Row],[Order Date]])</f>
        <v>2026</v>
      </c>
      <c r="D2659" s="6" t="str">
        <f>"Q"&amp;ROUNDUP(MONTH(SalesData[[#This Row],[Order Date]])/3,0)</f>
        <v>Q4</v>
      </c>
      <c r="E2659" s="7">
        <f>MONTH(SalesData[[#This Row],[Order Date]])</f>
        <v>11</v>
      </c>
      <c r="F2659" s="6" t="str">
        <f>TEXT(SalesData[[#This Row],[Order Date]],"mmm")</f>
        <v>Nov</v>
      </c>
      <c r="G2659" s="8" t="s">
        <v>21</v>
      </c>
      <c r="H2659" s="8" t="s">
        <v>42</v>
      </c>
      <c r="I2659" s="8" t="s">
        <v>30</v>
      </c>
      <c r="J2659" s="8" t="s">
        <v>24</v>
      </c>
      <c r="K2659" s="8" t="s">
        <v>51</v>
      </c>
      <c r="L2659" s="8" t="s">
        <v>58</v>
      </c>
      <c r="M2659" s="7">
        <v>1</v>
      </c>
      <c r="N2659" s="2">
        <v>103.53</v>
      </c>
      <c r="O2659" s="9">
        <v>0.1</v>
      </c>
      <c r="P2659" s="2">
        <v>51.75</v>
      </c>
      <c r="Q2659" s="2">
        <f t="shared" si="164"/>
        <v>93.177000000000007</v>
      </c>
      <c r="R2659" s="2">
        <f t="shared" si="165"/>
        <v>51.75</v>
      </c>
      <c r="S2659" s="2">
        <f t="shared" si="166"/>
        <v>41.427000000000007</v>
      </c>
      <c r="T2659" s="6">
        <f t="shared" si="167"/>
        <v>0.4446054283782479</v>
      </c>
    </row>
    <row r="2660" spans="1:20" ht="15.6" x14ac:dyDescent="0.3">
      <c r="A2660" s="3" t="s">
        <v>2729</v>
      </c>
      <c r="B2660" s="4">
        <v>46110</v>
      </c>
      <c r="C2660" s="5">
        <f>YEAR(SalesData[[#This Row],[Order Date]])</f>
        <v>2026</v>
      </c>
      <c r="D2660" s="6" t="str">
        <f>"Q"&amp;ROUNDUP(MONTH(SalesData[[#This Row],[Order Date]])/3,0)</f>
        <v>Q1</v>
      </c>
      <c r="E2660" s="7">
        <f>MONTH(SalesData[[#This Row],[Order Date]])</f>
        <v>3</v>
      </c>
      <c r="F2660" s="6" t="str">
        <f>TEXT(SalesData[[#This Row],[Order Date]],"mmm")</f>
        <v>Mar</v>
      </c>
      <c r="G2660" s="8" t="s">
        <v>28</v>
      </c>
      <c r="H2660" s="8" t="s">
        <v>35</v>
      </c>
      <c r="I2660" s="8" t="s">
        <v>45</v>
      </c>
      <c r="J2660" s="8" t="s">
        <v>36</v>
      </c>
      <c r="K2660" s="8" t="s">
        <v>32</v>
      </c>
      <c r="L2660" s="8" t="s">
        <v>37</v>
      </c>
      <c r="M2660" s="7">
        <v>12</v>
      </c>
      <c r="N2660" s="2">
        <v>131.31</v>
      </c>
      <c r="O2660" s="9">
        <v>0.05</v>
      </c>
      <c r="P2660" s="2">
        <v>68.459999999999994</v>
      </c>
      <c r="Q2660" s="2">
        <f t="shared" si="164"/>
        <v>1496.934</v>
      </c>
      <c r="R2660" s="2">
        <f t="shared" si="165"/>
        <v>821.52</v>
      </c>
      <c r="S2660" s="2">
        <f t="shared" si="166"/>
        <v>675.41399999999999</v>
      </c>
      <c r="T2660" s="6">
        <f t="shared" si="167"/>
        <v>0.45119824922140855</v>
      </c>
    </row>
    <row r="2661" spans="1:20" ht="15.6" x14ac:dyDescent="0.3">
      <c r="A2661" s="3" t="s">
        <v>2730</v>
      </c>
      <c r="B2661" s="4">
        <v>46294</v>
      </c>
      <c r="C2661" s="5">
        <f>YEAR(SalesData[[#This Row],[Order Date]])</f>
        <v>2026</v>
      </c>
      <c r="D2661" s="6" t="str">
        <f>"Q"&amp;ROUNDUP(MONTH(SalesData[[#This Row],[Order Date]])/3,0)</f>
        <v>Q3</v>
      </c>
      <c r="E2661" s="7">
        <f>MONTH(SalesData[[#This Row],[Order Date]])</f>
        <v>9</v>
      </c>
      <c r="F2661" s="6" t="str">
        <f>TEXT(SalesData[[#This Row],[Order Date]],"mmm")</f>
        <v>Sep</v>
      </c>
      <c r="G2661" s="8" t="s">
        <v>21</v>
      </c>
      <c r="H2661" s="8" t="s">
        <v>89</v>
      </c>
      <c r="I2661" s="8" t="s">
        <v>48</v>
      </c>
      <c r="J2661" s="8" t="s">
        <v>36</v>
      </c>
      <c r="K2661" s="8" t="s">
        <v>25</v>
      </c>
      <c r="L2661" s="8" t="s">
        <v>70</v>
      </c>
      <c r="M2661" s="7">
        <v>1</v>
      </c>
      <c r="N2661" s="2">
        <v>145.62</v>
      </c>
      <c r="O2661" s="9">
        <v>0.05</v>
      </c>
      <c r="P2661" s="2">
        <v>80.25</v>
      </c>
      <c r="Q2661" s="2">
        <f t="shared" si="164"/>
        <v>138.339</v>
      </c>
      <c r="R2661" s="2">
        <f t="shared" si="165"/>
        <v>80.25</v>
      </c>
      <c r="S2661" s="2">
        <f t="shared" si="166"/>
        <v>58.088999999999999</v>
      </c>
      <c r="T2661" s="6">
        <f t="shared" si="167"/>
        <v>0.41990328107041397</v>
      </c>
    </row>
    <row r="2662" spans="1:20" ht="15.6" x14ac:dyDescent="0.3">
      <c r="A2662" s="3" t="s">
        <v>2731</v>
      </c>
      <c r="B2662" s="4">
        <v>46209</v>
      </c>
      <c r="C2662" s="5">
        <f>YEAR(SalesData[[#This Row],[Order Date]])</f>
        <v>2026</v>
      </c>
      <c r="D2662" s="6" t="str">
        <f>"Q"&amp;ROUNDUP(MONTH(SalesData[[#This Row],[Order Date]])/3,0)</f>
        <v>Q3</v>
      </c>
      <c r="E2662" s="7">
        <f>MONTH(SalesData[[#This Row],[Order Date]])</f>
        <v>7</v>
      </c>
      <c r="F2662" s="6" t="str">
        <f>TEXT(SalesData[[#This Row],[Order Date]],"mmm")</f>
        <v>Jul</v>
      </c>
      <c r="G2662" s="8" t="s">
        <v>61</v>
      </c>
      <c r="H2662" s="8" t="s">
        <v>69</v>
      </c>
      <c r="I2662" s="8" t="s">
        <v>30</v>
      </c>
      <c r="J2662" s="8" t="s">
        <v>24</v>
      </c>
      <c r="K2662" s="8" t="s">
        <v>98</v>
      </c>
      <c r="L2662" s="8" t="s">
        <v>131</v>
      </c>
      <c r="M2662" s="7">
        <v>2</v>
      </c>
      <c r="N2662" s="2">
        <v>39.54</v>
      </c>
      <c r="O2662" s="9">
        <v>0.05</v>
      </c>
      <c r="P2662" s="2">
        <v>14.68</v>
      </c>
      <c r="Q2662" s="2">
        <f t="shared" si="164"/>
        <v>75.125999999999991</v>
      </c>
      <c r="R2662" s="2">
        <f t="shared" si="165"/>
        <v>29.36</v>
      </c>
      <c r="S2662" s="2">
        <f t="shared" si="166"/>
        <v>45.765999999999991</v>
      </c>
      <c r="T2662" s="6">
        <f t="shared" si="167"/>
        <v>0.60918989431089099</v>
      </c>
    </row>
    <row r="2663" spans="1:20" ht="15.6" x14ac:dyDescent="0.3">
      <c r="A2663" s="3" t="s">
        <v>2732</v>
      </c>
      <c r="B2663" s="4">
        <v>46244</v>
      </c>
      <c r="C2663" s="5">
        <f>YEAR(SalesData[[#This Row],[Order Date]])</f>
        <v>2026</v>
      </c>
      <c r="D2663" s="6" t="str">
        <f>"Q"&amp;ROUNDUP(MONTH(SalesData[[#This Row],[Order Date]])/3,0)</f>
        <v>Q3</v>
      </c>
      <c r="E2663" s="7">
        <f>MONTH(SalesData[[#This Row],[Order Date]])</f>
        <v>8</v>
      </c>
      <c r="F2663" s="6" t="str">
        <f>TEXT(SalesData[[#This Row],[Order Date]],"mmm")</f>
        <v>Aug</v>
      </c>
      <c r="G2663" s="8" t="s">
        <v>28</v>
      </c>
      <c r="H2663" s="8" t="s">
        <v>29</v>
      </c>
      <c r="I2663" s="8" t="s">
        <v>23</v>
      </c>
      <c r="J2663" s="8" t="s">
        <v>31</v>
      </c>
      <c r="K2663" s="8" t="s">
        <v>39</v>
      </c>
      <c r="L2663" s="8" t="s">
        <v>40</v>
      </c>
      <c r="M2663" s="7">
        <v>1</v>
      </c>
      <c r="N2663" s="2">
        <v>196.39</v>
      </c>
      <c r="O2663" s="9">
        <v>0</v>
      </c>
      <c r="P2663" s="2">
        <v>102.92</v>
      </c>
      <c r="Q2663" s="2">
        <f t="shared" si="164"/>
        <v>196.39</v>
      </c>
      <c r="R2663" s="2">
        <f t="shared" si="165"/>
        <v>102.92</v>
      </c>
      <c r="S2663" s="2">
        <f t="shared" si="166"/>
        <v>93.469999999999985</v>
      </c>
      <c r="T2663" s="6">
        <f t="shared" si="167"/>
        <v>0.47594073017974436</v>
      </c>
    </row>
    <row r="2664" spans="1:20" ht="15.6" x14ac:dyDescent="0.3">
      <c r="A2664" s="3" t="s">
        <v>2733</v>
      </c>
      <c r="B2664" s="4">
        <v>46199</v>
      </c>
      <c r="C2664" s="5">
        <f>YEAR(SalesData[[#This Row],[Order Date]])</f>
        <v>2026</v>
      </c>
      <c r="D2664" s="6" t="str">
        <f>"Q"&amp;ROUNDUP(MONTH(SalesData[[#This Row],[Order Date]])/3,0)</f>
        <v>Q2</v>
      </c>
      <c r="E2664" s="7">
        <f>MONTH(SalesData[[#This Row],[Order Date]])</f>
        <v>6</v>
      </c>
      <c r="F2664" s="6" t="str">
        <f>TEXT(SalesData[[#This Row],[Order Date]],"mmm")</f>
        <v>Jun</v>
      </c>
      <c r="G2664" s="8" t="s">
        <v>61</v>
      </c>
      <c r="H2664" s="8" t="s">
        <v>108</v>
      </c>
      <c r="I2664" s="8" t="s">
        <v>48</v>
      </c>
      <c r="J2664" s="8" t="s">
        <v>31</v>
      </c>
      <c r="K2664" s="8" t="s">
        <v>32</v>
      </c>
      <c r="L2664" s="8" t="s">
        <v>37</v>
      </c>
      <c r="M2664" s="7">
        <v>2</v>
      </c>
      <c r="N2664" s="2">
        <v>130.33000000000001</v>
      </c>
      <c r="O2664" s="9">
        <v>0.1</v>
      </c>
      <c r="P2664" s="2">
        <v>67.319999999999993</v>
      </c>
      <c r="Q2664" s="2">
        <f t="shared" si="164"/>
        <v>234.59400000000002</v>
      </c>
      <c r="R2664" s="2">
        <f t="shared" si="165"/>
        <v>134.63999999999999</v>
      </c>
      <c r="S2664" s="2">
        <f t="shared" si="166"/>
        <v>99.954000000000036</v>
      </c>
      <c r="T2664" s="6">
        <f t="shared" si="167"/>
        <v>0.42607227806337772</v>
      </c>
    </row>
    <row r="2665" spans="1:20" ht="15.6" x14ac:dyDescent="0.3">
      <c r="A2665" s="3" t="s">
        <v>2734</v>
      </c>
      <c r="B2665" s="4">
        <v>46057</v>
      </c>
      <c r="C2665" s="5">
        <f>YEAR(SalesData[[#This Row],[Order Date]])</f>
        <v>2026</v>
      </c>
      <c r="D2665" s="6" t="str">
        <f>"Q"&amp;ROUNDUP(MONTH(SalesData[[#This Row],[Order Date]])/3,0)</f>
        <v>Q1</v>
      </c>
      <c r="E2665" s="7">
        <f>MONTH(SalesData[[#This Row],[Order Date]])</f>
        <v>2</v>
      </c>
      <c r="F2665" s="6" t="str">
        <f>TEXT(SalesData[[#This Row],[Order Date]],"mmm")</f>
        <v>Feb</v>
      </c>
      <c r="G2665" s="8" t="s">
        <v>28</v>
      </c>
      <c r="H2665" s="8" t="s">
        <v>29</v>
      </c>
      <c r="I2665" s="8" t="s">
        <v>48</v>
      </c>
      <c r="J2665" s="8" t="s">
        <v>24</v>
      </c>
      <c r="K2665" s="8" t="s">
        <v>39</v>
      </c>
      <c r="L2665" s="8" t="s">
        <v>67</v>
      </c>
      <c r="M2665" s="7">
        <v>1</v>
      </c>
      <c r="N2665" s="2">
        <v>125.63</v>
      </c>
      <c r="O2665" s="9">
        <v>0.1</v>
      </c>
      <c r="P2665" s="2">
        <v>60.38</v>
      </c>
      <c r="Q2665" s="2">
        <f t="shared" si="164"/>
        <v>113.06699999999999</v>
      </c>
      <c r="R2665" s="2">
        <f t="shared" si="165"/>
        <v>60.38</v>
      </c>
      <c r="S2665" s="2">
        <f t="shared" si="166"/>
        <v>52.686999999999991</v>
      </c>
      <c r="T2665" s="6">
        <f t="shared" si="167"/>
        <v>0.46598034793529497</v>
      </c>
    </row>
    <row r="2666" spans="1:20" ht="15.6" x14ac:dyDescent="0.3">
      <c r="A2666" s="3" t="s">
        <v>2735</v>
      </c>
      <c r="B2666" s="4">
        <v>46202</v>
      </c>
      <c r="C2666" s="5">
        <f>YEAR(SalesData[[#This Row],[Order Date]])</f>
        <v>2026</v>
      </c>
      <c r="D2666" s="6" t="str">
        <f>"Q"&amp;ROUNDUP(MONTH(SalesData[[#This Row],[Order Date]])/3,0)</f>
        <v>Q2</v>
      </c>
      <c r="E2666" s="7">
        <f>MONTH(SalesData[[#This Row],[Order Date]])</f>
        <v>6</v>
      </c>
      <c r="F2666" s="6" t="str">
        <f>TEXT(SalesData[[#This Row],[Order Date]],"mmm")</f>
        <v>Jun</v>
      </c>
      <c r="G2666" s="8" t="s">
        <v>28</v>
      </c>
      <c r="H2666" s="8" t="s">
        <v>29</v>
      </c>
      <c r="I2666" s="8" t="s">
        <v>30</v>
      </c>
      <c r="J2666" s="8" t="s">
        <v>31</v>
      </c>
      <c r="K2666" s="8" t="s">
        <v>98</v>
      </c>
      <c r="L2666" s="8" t="s">
        <v>131</v>
      </c>
      <c r="M2666" s="7">
        <v>1</v>
      </c>
      <c r="N2666" s="2">
        <v>40.299999999999997</v>
      </c>
      <c r="O2666" s="9">
        <v>0.05</v>
      </c>
      <c r="P2666" s="2">
        <v>14.79</v>
      </c>
      <c r="Q2666" s="2">
        <f t="shared" si="164"/>
        <v>38.284999999999997</v>
      </c>
      <c r="R2666" s="2">
        <f t="shared" si="165"/>
        <v>14.79</v>
      </c>
      <c r="S2666" s="2">
        <f t="shared" si="166"/>
        <v>23.494999999999997</v>
      </c>
      <c r="T2666" s="6">
        <f t="shared" si="167"/>
        <v>0.61368682251534545</v>
      </c>
    </row>
    <row r="2667" spans="1:20" ht="15.6" x14ac:dyDescent="0.3">
      <c r="A2667" s="3" t="s">
        <v>2736</v>
      </c>
      <c r="B2667" s="4">
        <v>46318</v>
      </c>
      <c r="C2667" s="5">
        <f>YEAR(SalesData[[#This Row],[Order Date]])</f>
        <v>2026</v>
      </c>
      <c r="D2667" s="6" t="str">
        <f>"Q"&amp;ROUNDUP(MONTH(SalesData[[#This Row],[Order Date]])/3,0)</f>
        <v>Q4</v>
      </c>
      <c r="E2667" s="7">
        <f>MONTH(SalesData[[#This Row],[Order Date]])</f>
        <v>10</v>
      </c>
      <c r="F2667" s="6" t="str">
        <f>TEXT(SalesData[[#This Row],[Order Date]],"mmm")</f>
        <v>Oct</v>
      </c>
      <c r="G2667" s="8" t="s">
        <v>54</v>
      </c>
      <c r="H2667" s="8" t="s">
        <v>57</v>
      </c>
      <c r="I2667" s="8" t="s">
        <v>45</v>
      </c>
      <c r="J2667" s="8" t="s">
        <v>36</v>
      </c>
      <c r="K2667" s="8" t="s">
        <v>32</v>
      </c>
      <c r="L2667" s="8" t="s">
        <v>37</v>
      </c>
      <c r="M2667" s="7">
        <v>15</v>
      </c>
      <c r="N2667" s="2">
        <v>133.52000000000001</v>
      </c>
      <c r="O2667" s="9">
        <v>0.2</v>
      </c>
      <c r="P2667" s="2">
        <v>66</v>
      </c>
      <c r="Q2667" s="2">
        <f t="shared" si="164"/>
        <v>1602.2400000000002</v>
      </c>
      <c r="R2667" s="2">
        <f t="shared" si="165"/>
        <v>990</v>
      </c>
      <c r="S2667" s="2">
        <f t="shared" si="166"/>
        <v>612.24000000000024</v>
      </c>
      <c r="T2667" s="6">
        <f t="shared" si="167"/>
        <v>0.38211503894547644</v>
      </c>
    </row>
    <row r="2668" spans="1:20" ht="15.6" x14ac:dyDescent="0.3">
      <c r="A2668" s="3" t="s">
        <v>2737</v>
      </c>
      <c r="B2668" s="4">
        <v>46057</v>
      </c>
      <c r="C2668" s="5">
        <f>YEAR(SalesData[[#This Row],[Order Date]])</f>
        <v>2026</v>
      </c>
      <c r="D2668" s="6" t="str">
        <f>"Q"&amp;ROUNDUP(MONTH(SalesData[[#This Row],[Order Date]])/3,0)</f>
        <v>Q1</v>
      </c>
      <c r="E2668" s="7">
        <f>MONTH(SalesData[[#This Row],[Order Date]])</f>
        <v>2</v>
      </c>
      <c r="F2668" s="6" t="str">
        <f>TEXT(SalesData[[#This Row],[Order Date]],"mmm")</f>
        <v>Feb</v>
      </c>
      <c r="G2668" s="8" t="s">
        <v>54</v>
      </c>
      <c r="H2668" s="8" t="s">
        <v>82</v>
      </c>
      <c r="I2668" s="8" t="s">
        <v>30</v>
      </c>
      <c r="J2668" s="8" t="s">
        <v>24</v>
      </c>
      <c r="K2668" s="8" t="s">
        <v>39</v>
      </c>
      <c r="L2668" s="8" t="s">
        <v>106</v>
      </c>
      <c r="M2668" s="7">
        <v>2</v>
      </c>
      <c r="N2668" s="2">
        <v>81.59</v>
      </c>
      <c r="O2668" s="9">
        <v>0.1</v>
      </c>
      <c r="P2668" s="2">
        <v>38.64</v>
      </c>
      <c r="Q2668" s="2">
        <f t="shared" si="164"/>
        <v>146.86200000000002</v>
      </c>
      <c r="R2668" s="2">
        <f t="shared" si="165"/>
        <v>77.28</v>
      </c>
      <c r="S2668" s="2">
        <f t="shared" si="166"/>
        <v>69.582000000000022</v>
      </c>
      <c r="T2668" s="6">
        <f t="shared" si="167"/>
        <v>0.47379172284185161</v>
      </c>
    </row>
    <row r="2669" spans="1:20" ht="15.6" x14ac:dyDescent="0.3">
      <c r="A2669" s="3" t="s">
        <v>2738</v>
      </c>
      <c r="B2669" s="4">
        <v>46280</v>
      </c>
      <c r="C2669" s="5">
        <f>YEAR(SalesData[[#This Row],[Order Date]])</f>
        <v>2026</v>
      </c>
      <c r="D2669" s="6" t="str">
        <f>"Q"&amp;ROUNDUP(MONTH(SalesData[[#This Row],[Order Date]])/3,0)</f>
        <v>Q3</v>
      </c>
      <c r="E2669" s="7">
        <f>MONTH(SalesData[[#This Row],[Order Date]])</f>
        <v>9</v>
      </c>
      <c r="F2669" s="6" t="str">
        <f>TEXT(SalesData[[#This Row],[Order Date]],"mmm")</f>
        <v>Sep</v>
      </c>
      <c r="G2669" s="8" t="s">
        <v>21</v>
      </c>
      <c r="H2669" s="8" t="s">
        <v>44</v>
      </c>
      <c r="I2669" s="8" t="s">
        <v>48</v>
      </c>
      <c r="J2669" s="8" t="s">
        <v>36</v>
      </c>
      <c r="K2669" s="8" t="s">
        <v>25</v>
      </c>
      <c r="L2669" s="8" t="s">
        <v>70</v>
      </c>
      <c r="M2669" s="7">
        <v>1</v>
      </c>
      <c r="N2669" s="2">
        <v>146.41</v>
      </c>
      <c r="O2669" s="9">
        <v>0.15</v>
      </c>
      <c r="P2669" s="2">
        <v>80.87</v>
      </c>
      <c r="Q2669" s="2">
        <f t="shared" si="164"/>
        <v>124.4485</v>
      </c>
      <c r="R2669" s="2">
        <f t="shared" si="165"/>
        <v>80.87</v>
      </c>
      <c r="S2669" s="2">
        <f t="shared" si="166"/>
        <v>43.578499999999991</v>
      </c>
      <c r="T2669" s="6">
        <f t="shared" si="167"/>
        <v>0.35017296311325563</v>
      </c>
    </row>
    <row r="2670" spans="1:20" ht="15.6" x14ac:dyDescent="0.3">
      <c r="A2670" s="3" t="s">
        <v>2739</v>
      </c>
      <c r="B2670" s="4">
        <v>46183</v>
      </c>
      <c r="C2670" s="5">
        <f>YEAR(SalesData[[#This Row],[Order Date]])</f>
        <v>2026</v>
      </c>
      <c r="D2670" s="6" t="str">
        <f>"Q"&amp;ROUNDUP(MONTH(SalesData[[#This Row],[Order Date]])/3,0)</f>
        <v>Q2</v>
      </c>
      <c r="E2670" s="7">
        <f>MONTH(SalesData[[#This Row],[Order Date]])</f>
        <v>6</v>
      </c>
      <c r="F2670" s="6" t="str">
        <f>TEXT(SalesData[[#This Row],[Order Date]],"mmm")</f>
        <v>Jun</v>
      </c>
      <c r="G2670" s="8" t="s">
        <v>21</v>
      </c>
      <c r="H2670" s="8" t="s">
        <v>42</v>
      </c>
      <c r="I2670" s="8" t="s">
        <v>23</v>
      </c>
      <c r="J2670" s="8" t="s">
        <v>36</v>
      </c>
      <c r="K2670" s="8" t="s">
        <v>98</v>
      </c>
      <c r="L2670" s="8" t="s">
        <v>103</v>
      </c>
      <c r="M2670" s="7">
        <v>1</v>
      </c>
      <c r="N2670" s="2">
        <v>51.09</v>
      </c>
      <c r="O2670" s="9">
        <v>0</v>
      </c>
      <c r="P2670" s="2">
        <v>22.4</v>
      </c>
      <c r="Q2670" s="2">
        <f t="shared" si="164"/>
        <v>51.09</v>
      </c>
      <c r="R2670" s="2">
        <f t="shared" si="165"/>
        <v>22.4</v>
      </c>
      <c r="S2670" s="2">
        <f t="shared" si="166"/>
        <v>28.690000000000005</v>
      </c>
      <c r="T2670" s="6">
        <f t="shared" si="167"/>
        <v>0.56155803484047762</v>
      </c>
    </row>
    <row r="2671" spans="1:20" ht="15.6" x14ac:dyDescent="0.3">
      <c r="A2671" s="3" t="s">
        <v>2740</v>
      </c>
      <c r="B2671" s="4">
        <v>46329</v>
      </c>
      <c r="C2671" s="5">
        <f>YEAR(SalesData[[#This Row],[Order Date]])</f>
        <v>2026</v>
      </c>
      <c r="D2671" s="6" t="str">
        <f>"Q"&amp;ROUNDUP(MONTH(SalesData[[#This Row],[Order Date]])/3,0)</f>
        <v>Q4</v>
      </c>
      <c r="E2671" s="7">
        <f>MONTH(SalesData[[#This Row],[Order Date]])</f>
        <v>11</v>
      </c>
      <c r="F2671" s="6" t="str">
        <f>TEXT(SalesData[[#This Row],[Order Date]],"mmm")</f>
        <v>Nov</v>
      </c>
      <c r="G2671" s="8" t="s">
        <v>54</v>
      </c>
      <c r="H2671" s="8" t="s">
        <v>82</v>
      </c>
      <c r="I2671" s="8" t="s">
        <v>23</v>
      </c>
      <c r="J2671" s="8" t="s">
        <v>31</v>
      </c>
      <c r="K2671" s="8" t="s">
        <v>51</v>
      </c>
      <c r="L2671" s="8" t="s">
        <v>52</v>
      </c>
      <c r="M2671" s="7">
        <v>1</v>
      </c>
      <c r="N2671" s="2">
        <v>49.76</v>
      </c>
      <c r="O2671" s="9">
        <v>0.1</v>
      </c>
      <c r="P2671" s="2">
        <v>21.94</v>
      </c>
      <c r="Q2671" s="2">
        <f t="shared" si="164"/>
        <v>44.783999999999999</v>
      </c>
      <c r="R2671" s="2">
        <f t="shared" si="165"/>
        <v>21.94</v>
      </c>
      <c r="S2671" s="2">
        <f t="shared" si="166"/>
        <v>22.843999999999998</v>
      </c>
      <c r="T2671" s="6">
        <f t="shared" si="167"/>
        <v>0.51009289031797067</v>
      </c>
    </row>
    <row r="2672" spans="1:20" ht="15.6" x14ac:dyDescent="0.3">
      <c r="A2672" s="3" t="s">
        <v>2741</v>
      </c>
      <c r="B2672" s="4">
        <v>46266</v>
      </c>
      <c r="C2672" s="5">
        <f>YEAR(SalesData[[#This Row],[Order Date]])</f>
        <v>2026</v>
      </c>
      <c r="D2672" s="6" t="str">
        <f>"Q"&amp;ROUNDUP(MONTH(SalesData[[#This Row],[Order Date]])/3,0)</f>
        <v>Q3</v>
      </c>
      <c r="E2672" s="7">
        <f>MONTH(SalesData[[#This Row],[Order Date]])</f>
        <v>9</v>
      </c>
      <c r="F2672" s="6" t="str">
        <f>TEXT(SalesData[[#This Row],[Order Date]],"mmm")</f>
        <v>Sep</v>
      </c>
      <c r="G2672" s="8" t="s">
        <v>54</v>
      </c>
      <c r="H2672" s="8" t="s">
        <v>55</v>
      </c>
      <c r="I2672" s="8" t="s">
        <v>23</v>
      </c>
      <c r="J2672" s="8" t="s">
        <v>31</v>
      </c>
      <c r="K2672" s="8" t="s">
        <v>51</v>
      </c>
      <c r="L2672" s="8" t="s">
        <v>52</v>
      </c>
      <c r="M2672" s="7">
        <v>5</v>
      </c>
      <c r="N2672" s="2">
        <v>50.76</v>
      </c>
      <c r="O2672" s="9">
        <v>0</v>
      </c>
      <c r="P2672" s="2">
        <v>22.89</v>
      </c>
      <c r="Q2672" s="2">
        <f t="shared" si="164"/>
        <v>253.79999999999998</v>
      </c>
      <c r="R2672" s="2">
        <f t="shared" si="165"/>
        <v>114.45</v>
      </c>
      <c r="S2672" s="2">
        <f t="shared" si="166"/>
        <v>139.34999999999997</v>
      </c>
      <c r="T2672" s="6">
        <f t="shared" si="167"/>
        <v>0.54905437352245856</v>
      </c>
    </row>
    <row r="2673" spans="1:20" ht="15.6" x14ac:dyDescent="0.3">
      <c r="A2673" s="3" t="s">
        <v>2742</v>
      </c>
      <c r="B2673" s="4">
        <v>46073</v>
      </c>
      <c r="C2673" s="5">
        <f>YEAR(SalesData[[#This Row],[Order Date]])</f>
        <v>2026</v>
      </c>
      <c r="D2673" s="6" t="str">
        <f>"Q"&amp;ROUNDUP(MONTH(SalesData[[#This Row],[Order Date]])/3,0)</f>
        <v>Q1</v>
      </c>
      <c r="E2673" s="7">
        <f>MONTH(SalesData[[#This Row],[Order Date]])</f>
        <v>2</v>
      </c>
      <c r="F2673" s="6" t="str">
        <f>TEXT(SalesData[[#This Row],[Order Date]],"mmm")</f>
        <v>Feb</v>
      </c>
      <c r="G2673" s="8" t="s">
        <v>61</v>
      </c>
      <c r="H2673" s="8" t="s">
        <v>62</v>
      </c>
      <c r="I2673" s="8" t="s">
        <v>48</v>
      </c>
      <c r="J2673" s="8" t="s">
        <v>31</v>
      </c>
      <c r="K2673" s="8" t="s">
        <v>98</v>
      </c>
      <c r="L2673" s="8" t="s">
        <v>103</v>
      </c>
      <c r="M2673" s="7">
        <v>1</v>
      </c>
      <c r="N2673" s="2">
        <v>51.73</v>
      </c>
      <c r="O2673" s="9">
        <v>0</v>
      </c>
      <c r="P2673" s="2">
        <v>21.83</v>
      </c>
      <c r="Q2673" s="2">
        <f t="shared" si="164"/>
        <v>51.73</v>
      </c>
      <c r="R2673" s="2">
        <f t="shared" si="165"/>
        <v>21.83</v>
      </c>
      <c r="S2673" s="2">
        <f t="shared" si="166"/>
        <v>29.9</v>
      </c>
      <c r="T2673" s="6">
        <f t="shared" si="167"/>
        <v>0.57800115986854828</v>
      </c>
    </row>
    <row r="2674" spans="1:20" ht="15.6" x14ac:dyDescent="0.3">
      <c r="A2674" s="3" t="s">
        <v>2743</v>
      </c>
      <c r="B2674" s="4">
        <v>46211</v>
      </c>
      <c r="C2674" s="5">
        <f>YEAR(SalesData[[#This Row],[Order Date]])</f>
        <v>2026</v>
      </c>
      <c r="D2674" s="6" t="str">
        <f>"Q"&amp;ROUNDUP(MONTH(SalesData[[#This Row],[Order Date]])/3,0)</f>
        <v>Q3</v>
      </c>
      <c r="E2674" s="7">
        <f>MONTH(SalesData[[#This Row],[Order Date]])</f>
        <v>7</v>
      </c>
      <c r="F2674" s="6" t="str">
        <f>TEXT(SalesData[[#This Row],[Order Date]],"mmm")</f>
        <v>Jul</v>
      </c>
      <c r="G2674" s="8" t="s">
        <v>28</v>
      </c>
      <c r="H2674" s="8" t="s">
        <v>35</v>
      </c>
      <c r="I2674" s="8" t="s">
        <v>23</v>
      </c>
      <c r="J2674" s="8" t="s">
        <v>24</v>
      </c>
      <c r="K2674" s="8" t="s">
        <v>39</v>
      </c>
      <c r="L2674" s="8" t="s">
        <v>67</v>
      </c>
      <c r="M2674" s="7">
        <v>2</v>
      </c>
      <c r="N2674" s="2">
        <v>125.73</v>
      </c>
      <c r="O2674" s="9">
        <v>0.15</v>
      </c>
      <c r="P2674" s="2">
        <v>61.75</v>
      </c>
      <c r="Q2674" s="2">
        <f t="shared" si="164"/>
        <v>213.74100000000001</v>
      </c>
      <c r="R2674" s="2">
        <f t="shared" si="165"/>
        <v>123.5</v>
      </c>
      <c r="S2674" s="2">
        <f t="shared" si="166"/>
        <v>90.241000000000014</v>
      </c>
      <c r="T2674" s="6">
        <f t="shared" si="167"/>
        <v>0.42219789371248384</v>
      </c>
    </row>
    <row r="2675" spans="1:20" ht="15.6" x14ac:dyDescent="0.3">
      <c r="A2675" s="3" t="s">
        <v>2744</v>
      </c>
      <c r="B2675" s="4">
        <v>46169</v>
      </c>
      <c r="C2675" s="5">
        <f>YEAR(SalesData[[#This Row],[Order Date]])</f>
        <v>2026</v>
      </c>
      <c r="D2675" s="6" t="str">
        <f>"Q"&amp;ROUNDUP(MONTH(SalesData[[#This Row],[Order Date]])/3,0)</f>
        <v>Q2</v>
      </c>
      <c r="E2675" s="7">
        <f>MONTH(SalesData[[#This Row],[Order Date]])</f>
        <v>5</v>
      </c>
      <c r="F2675" s="6" t="str">
        <f>TEXT(SalesData[[#This Row],[Order Date]],"mmm")</f>
        <v>May</v>
      </c>
      <c r="G2675" s="8" t="s">
        <v>21</v>
      </c>
      <c r="H2675" s="8" t="s">
        <v>44</v>
      </c>
      <c r="I2675" s="8" t="s">
        <v>30</v>
      </c>
      <c r="J2675" s="8" t="s">
        <v>31</v>
      </c>
      <c r="K2675" s="8" t="s">
        <v>32</v>
      </c>
      <c r="L2675" s="8" t="s">
        <v>65</v>
      </c>
      <c r="M2675" s="7">
        <v>1</v>
      </c>
      <c r="N2675" s="2">
        <v>46.28</v>
      </c>
      <c r="O2675" s="9">
        <v>0.05</v>
      </c>
      <c r="P2675" s="2">
        <v>17.95</v>
      </c>
      <c r="Q2675" s="2">
        <f t="shared" si="164"/>
        <v>43.966000000000001</v>
      </c>
      <c r="R2675" s="2">
        <f t="shared" si="165"/>
        <v>17.95</v>
      </c>
      <c r="S2675" s="2">
        <f t="shared" si="166"/>
        <v>26.016000000000002</v>
      </c>
      <c r="T2675" s="6">
        <f t="shared" si="167"/>
        <v>0.591729973161079</v>
      </c>
    </row>
    <row r="2676" spans="1:20" ht="15.6" x14ac:dyDescent="0.3">
      <c r="A2676" s="3" t="s">
        <v>2745</v>
      </c>
      <c r="B2676" s="4">
        <v>46201</v>
      </c>
      <c r="C2676" s="5">
        <f>YEAR(SalesData[[#This Row],[Order Date]])</f>
        <v>2026</v>
      </c>
      <c r="D2676" s="6" t="str">
        <f>"Q"&amp;ROUNDUP(MONTH(SalesData[[#This Row],[Order Date]])/3,0)</f>
        <v>Q2</v>
      </c>
      <c r="E2676" s="7">
        <f>MONTH(SalesData[[#This Row],[Order Date]])</f>
        <v>6</v>
      </c>
      <c r="F2676" s="6" t="str">
        <f>TEXT(SalesData[[#This Row],[Order Date]],"mmm")</f>
        <v>Jun</v>
      </c>
      <c r="G2676" s="8" t="s">
        <v>21</v>
      </c>
      <c r="H2676" s="8" t="s">
        <v>22</v>
      </c>
      <c r="I2676" s="8" t="s">
        <v>48</v>
      </c>
      <c r="J2676" s="8" t="s">
        <v>31</v>
      </c>
      <c r="K2676" s="8" t="s">
        <v>39</v>
      </c>
      <c r="L2676" s="8" t="s">
        <v>106</v>
      </c>
      <c r="M2676" s="7">
        <v>2</v>
      </c>
      <c r="N2676" s="2">
        <v>83.72</v>
      </c>
      <c r="O2676" s="9">
        <v>0</v>
      </c>
      <c r="P2676" s="2">
        <v>38.96</v>
      </c>
      <c r="Q2676" s="2">
        <f t="shared" si="164"/>
        <v>167.44</v>
      </c>
      <c r="R2676" s="2">
        <f t="shared" si="165"/>
        <v>77.92</v>
      </c>
      <c r="S2676" s="2">
        <f t="shared" si="166"/>
        <v>89.52</v>
      </c>
      <c r="T2676" s="6">
        <f t="shared" si="167"/>
        <v>0.53463927376970855</v>
      </c>
    </row>
    <row r="2677" spans="1:20" ht="15.6" x14ac:dyDescent="0.3">
      <c r="A2677" s="3" t="s">
        <v>2746</v>
      </c>
      <c r="B2677" s="4">
        <v>46221</v>
      </c>
      <c r="C2677" s="5">
        <f>YEAR(SalesData[[#This Row],[Order Date]])</f>
        <v>2026</v>
      </c>
      <c r="D2677" s="6" t="str">
        <f>"Q"&amp;ROUNDUP(MONTH(SalesData[[#This Row],[Order Date]])/3,0)</f>
        <v>Q3</v>
      </c>
      <c r="E2677" s="7">
        <f>MONTH(SalesData[[#This Row],[Order Date]])</f>
        <v>7</v>
      </c>
      <c r="F2677" s="6" t="str">
        <f>TEXT(SalesData[[#This Row],[Order Date]],"mmm")</f>
        <v>Jul</v>
      </c>
      <c r="G2677" s="8" t="s">
        <v>61</v>
      </c>
      <c r="H2677" s="8" t="s">
        <v>62</v>
      </c>
      <c r="I2677" s="8" t="s">
        <v>30</v>
      </c>
      <c r="J2677" s="8" t="s">
        <v>24</v>
      </c>
      <c r="K2677" s="8" t="s">
        <v>25</v>
      </c>
      <c r="L2677" s="8" t="s">
        <v>26</v>
      </c>
      <c r="M2677" s="7">
        <v>1</v>
      </c>
      <c r="N2677" s="2">
        <v>154.9</v>
      </c>
      <c r="O2677" s="9">
        <v>0.05</v>
      </c>
      <c r="P2677" s="2">
        <v>77.819999999999993</v>
      </c>
      <c r="Q2677" s="2">
        <f t="shared" si="164"/>
        <v>147.155</v>
      </c>
      <c r="R2677" s="2">
        <f t="shared" si="165"/>
        <v>77.819999999999993</v>
      </c>
      <c r="S2677" s="2">
        <f t="shared" si="166"/>
        <v>69.335000000000008</v>
      </c>
      <c r="T2677" s="6">
        <f t="shared" si="167"/>
        <v>0.47116985491488572</v>
      </c>
    </row>
    <row r="2678" spans="1:20" ht="15.6" x14ac:dyDescent="0.3">
      <c r="A2678" s="3" t="s">
        <v>2747</v>
      </c>
      <c r="B2678" s="4">
        <v>46367</v>
      </c>
      <c r="C2678" s="5">
        <f>YEAR(SalesData[[#This Row],[Order Date]])</f>
        <v>2026</v>
      </c>
      <c r="D2678" s="6" t="str">
        <f>"Q"&amp;ROUNDUP(MONTH(SalesData[[#This Row],[Order Date]])/3,0)</f>
        <v>Q4</v>
      </c>
      <c r="E2678" s="7">
        <f>MONTH(SalesData[[#This Row],[Order Date]])</f>
        <v>12</v>
      </c>
      <c r="F2678" s="6" t="str">
        <f>TEXT(SalesData[[#This Row],[Order Date]],"mmm")</f>
        <v>Dec</v>
      </c>
      <c r="G2678" s="8" t="s">
        <v>54</v>
      </c>
      <c r="H2678" s="8" t="s">
        <v>82</v>
      </c>
      <c r="I2678" s="8" t="s">
        <v>48</v>
      </c>
      <c r="J2678" s="8" t="s">
        <v>24</v>
      </c>
      <c r="K2678" s="8" t="s">
        <v>25</v>
      </c>
      <c r="L2678" s="8" t="s">
        <v>70</v>
      </c>
      <c r="M2678" s="7">
        <v>1</v>
      </c>
      <c r="N2678" s="2">
        <v>141.74</v>
      </c>
      <c r="O2678" s="9">
        <v>0.15</v>
      </c>
      <c r="P2678" s="2">
        <v>78.97</v>
      </c>
      <c r="Q2678" s="2">
        <f t="shared" si="164"/>
        <v>120.479</v>
      </c>
      <c r="R2678" s="2">
        <f t="shared" si="165"/>
        <v>78.97</v>
      </c>
      <c r="S2678" s="2">
        <f t="shared" si="166"/>
        <v>41.509</v>
      </c>
      <c r="T2678" s="6">
        <f t="shared" si="167"/>
        <v>0.34453307215365336</v>
      </c>
    </row>
    <row r="2679" spans="1:20" ht="15.6" x14ac:dyDescent="0.3">
      <c r="A2679" s="3" t="s">
        <v>2748</v>
      </c>
      <c r="B2679" s="4">
        <v>46327</v>
      </c>
      <c r="C2679" s="5">
        <f>YEAR(SalesData[[#This Row],[Order Date]])</f>
        <v>2026</v>
      </c>
      <c r="D2679" s="6" t="str">
        <f>"Q"&amp;ROUNDUP(MONTH(SalesData[[#This Row],[Order Date]])/3,0)</f>
        <v>Q4</v>
      </c>
      <c r="E2679" s="7">
        <f>MONTH(SalesData[[#This Row],[Order Date]])</f>
        <v>11</v>
      </c>
      <c r="F2679" s="6" t="str">
        <f>TEXT(SalesData[[#This Row],[Order Date]],"mmm")</f>
        <v>Nov</v>
      </c>
      <c r="G2679" s="8" t="s">
        <v>61</v>
      </c>
      <c r="H2679" s="8" t="s">
        <v>76</v>
      </c>
      <c r="I2679" s="8" t="s">
        <v>30</v>
      </c>
      <c r="J2679" s="8" t="s">
        <v>31</v>
      </c>
      <c r="K2679" s="8" t="s">
        <v>51</v>
      </c>
      <c r="L2679" s="8" t="s">
        <v>58</v>
      </c>
      <c r="M2679" s="7">
        <v>4</v>
      </c>
      <c r="N2679" s="2">
        <v>103.33</v>
      </c>
      <c r="O2679" s="9">
        <v>0</v>
      </c>
      <c r="P2679" s="2">
        <v>49.15</v>
      </c>
      <c r="Q2679" s="2">
        <f t="shared" si="164"/>
        <v>413.32</v>
      </c>
      <c r="R2679" s="2">
        <f t="shared" si="165"/>
        <v>196.6</v>
      </c>
      <c r="S2679" s="2">
        <f t="shared" si="166"/>
        <v>216.72</v>
      </c>
      <c r="T2679" s="6">
        <f t="shared" si="167"/>
        <v>0.5243394948224136</v>
      </c>
    </row>
    <row r="2680" spans="1:20" ht="15.6" x14ac:dyDescent="0.3">
      <c r="A2680" s="3" t="s">
        <v>2749</v>
      </c>
      <c r="B2680" s="4">
        <v>46291</v>
      </c>
      <c r="C2680" s="5">
        <f>YEAR(SalesData[[#This Row],[Order Date]])</f>
        <v>2026</v>
      </c>
      <c r="D2680" s="6" t="str">
        <f>"Q"&amp;ROUNDUP(MONTH(SalesData[[#This Row],[Order Date]])/3,0)</f>
        <v>Q3</v>
      </c>
      <c r="E2680" s="7">
        <f>MONTH(SalesData[[#This Row],[Order Date]])</f>
        <v>9</v>
      </c>
      <c r="F2680" s="6" t="str">
        <f>TEXT(SalesData[[#This Row],[Order Date]],"mmm")</f>
        <v>Sep</v>
      </c>
      <c r="G2680" s="8" t="s">
        <v>28</v>
      </c>
      <c r="H2680" s="8" t="s">
        <v>29</v>
      </c>
      <c r="I2680" s="8" t="s">
        <v>48</v>
      </c>
      <c r="J2680" s="8" t="s">
        <v>31</v>
      </c>
      <c r="K2680" s="8" t="s">
        <v>25</v>
      </c>
      <c r="L2680" s="8" t="s">
        <v>49</v>
      </c>
      <c r="M2680" s="7">
        <v>1</v>
      </c>
      <c r="N2680" s="2">
        <v>73.06</v>
      </c>
      <c r="O2680" s="9">
        <v>0.05</v>
      </c>
      <c r="P2680" s="2">
        <v>31.42</v>
      </c>
      <c r="Q2680" s="2">
        <f t="shared" si="164"/>
        <v>69.406999999999996</v>
      </c>
      <c r="R2680" s="2">
        <f t="shared" si="165"/>
        <v>31.42</v>
      </c>
      <c r="S2680" s="2">
        <f t="shared" si="166"/>
        <v>37.986999999999995</v>
      </c>
      <c r="T2680" s="6">
        <f t="shared" si="167"/>
        <v>0.54730790842422228</v>
      </c>
    </row>
    <row r="2681" spans="1:20" ht="15.6" x14ac:dyDescent="0.3">
      <c r="A2681" s="3" t="s">
        <v>2750</v>
      </c>
      <c r="B2681" s="4">
        <v>46190</v>
      </c>
      <c r="C2681" s="5">
        <f>YEAR(SalesData[[#This Row],[Order Date]])</f>
        <v>2026</v>
      </c>
      <c r="D2681" s="6" t="str">
        <f>"Q"&amp;ROUNDUP(MONTH(SalesData[[#This Row],[Order Date]])/3,0)</f>
        <v>Q2</v>
      </c>
      <c r="E2681" s="7">
        <f>MONTH(SalesData[[#This Row],[Order Date]])</f>
        <v>6</v>
      </c>
      <c r="F2681" s="6" t="str">
        <f>TEXT(SalesData[[#This Row],[Order Date]],"mmm")</f>
        <v>Jun</v>
      </c>
      <c r="G2681" s="8" t="s">
        <v>28</v>
      </c>
      <c r="H2681" s="8" t="s">
        <v>29</v>
      </c>
      <c r="I2681" s="8" t="s">
        <v>30</v>
      </c>
      <c r="J2681" s="8" t="s">
        <v>36</v>
      </c>
      <c r="K2681" s="8" t="s">
        <v>39</v>
      </c>
      <c r="L2681" s="8" t="s">
        <v>106</v>
      </c>
      <c r="M2681" s="7">
        <v>1</v>
      </c>
      <c r="N2681" s="2">
        <v>79.900000000000006</v>
      </c>
      <c r="O2681" s="9">
        <v>0.05</v>
      </c>
      <c r="P2681" s="2">
        <v>40.19</v>
      </c>
      <c r="Q2681" s="2">
        <f t="shared" si="164"/>
        <v>75.905000000000001</v>
      </c>
      <c r="R2681" s="2">
        <f t="shared" si="165"/>
        <v>40.19</v>
      </c>
      <c r="S2681" s="2">
        <f t="shared" si="166"/>
        <v>35.715000000000003</v>
      </c>
      <c r="T2681" s="6">
        <f t="shared" si="167"/>
        <v>0.47052236348066667</v>
      </c>
    </row>
    <row r="2682" spans="1:20" ht="15.6" x14ac:dyDescent="0.3">
      <c r="A2682" s="3" t="s">
        <v>2751</v>
      </c>
      <c r="B2682" s="4">
        <v>46233</v>
      </c>
      <c r="C2682" s="5">
        <f>YEAR(SalesData[[#This Row],[Order Date]])</f>
        <v>2026</v>
      </c>
      <c r="D2682" s="6" t="str">
        <f>"Q"&amp;ROUNDUP(MONTH(SalesData[[#This Row],[Order Date]])/3,0)</f>
        <v>Q3</v>
      </c>
      <c r="E2682" s="7">
        <f>MONTH(SalesData[[#This Row],[Order Date]])</f>
        <v>7</v>
      </c>
      <c r="F2682" s="6" t="str">
        <f>TEXT(SalesData[[#This Row],[Order Date]],"mmm")</f>
        <v>Jul</v>
      </c>
      <c r="G2682" s="8" t="s">
        <v>54</v>
      </c>
      <c r="H2682" s="8" t="s">
        <v>92</v>
      </c>
      <c r="I2682" s="8" t="s">
        <v>30</v>
      </c>
      <c r="J2682" s="8" t="s">
        <v>24</v>
      </c>
      <c r="K2682" s="8" t="s">
        <v>32</v>
      </c>
      <c r="L2682" s="8" t="s">
        <v>37</v>
      </c>
      <c r="M2682" s="7">
        <v>3</v>
      </c>
      <c r="N2682" s="2">
        <v>134.61000000000001</v>
      </c>
      <c r="O2682" s="9">
        <v>0.1</v>
      </c>
      <c r="P2682" s="2">
        <v>65.77</v>
      </c>
      <c r="Q2682" s="2">
        <f t="shared" si="164"/>
        <v>363.44700000000006</v>
      </c>
      <c r="R2682" s="2">
        <f t="shared" si="165"/>
        <v>197.31</v>
      </c>
      <c r="S2682" s="2">
        <f t="shared" si="166"/>
        <v>166.13700000000006</v>
      </c>
      <c r="T2682" s="6">
        <f t="shared" si="167"/>
        <v>0.45711479252820914</v>
      </c>
    </row>
    <row r="2683" spans="1:20" ht="15.6" x14ac:dyDescent="0.3">
      <c r="A2683" s="3" t="s">
        <v>2752</v>
      </c>
      <c r="B2683" s="4">
        <v>46328</v>
      </c>
      <c r="C2683" s="5">
        <f>YEAR(SalesData[[#This Row],[Order Date]])</f>
        <v>2026</v>
      </c>
      <c r="D2683" s="6" t="str">
        <f>"Q"&amp;ROUNDUP(MONTH(SalesData[[#This Row],[Order Date]])/3,0)</f>
        <v>Q4</v>
      </c>
      <c r="E2683" s="7">
        <f>MONTH(SalesData[[#This Row],[Order Date]])</f>
        <v>11</v>
      </c>
      <c r="F2683" s="6" t="str">
        <f>TEXT(SalesData[[#This Row],[Order Date]],"mmm")</f>
        <v>Nov</v>
      </c>
      <c r="G2683" s="8" t="s">
        <v>21</v>
      </c>
      <c r="H2683" s="8" t="s">
        <v>42</v>
      </c>
      <c r="I2683" s="8" t="s">
        <v>23</v>
      </c>
      <c r="J2683" s="8" t="s">
        <v>24</v>
      </c>
      <c r="K2683" s="8" t="s">
        <v>39</v>
      </c>
      <c r="L2683" s="8" t="s">
        <v>40</v>
      </c>
      <c r="M2683" s="7">
        <v>1</v>
      </c>
      <c r="N2683" s="2">
        <v>198.34</v>
      </c>
      <c r="O2683" s="9">
        <v>0.05</v>
      </c>
      <c r="P2683" s="2">
        <v>103.2</v>
      </c>
      <c r="Q2683" s="2">
        <f t="shared" si="164"/>
        <v>188.423</v>
      </c>
      <c r="R2683" s="2">
        <f t="shared" si="165"/>
        <v>103.2</v>
      </c>
      <c r="S2683" s="2">
        <f t="shared" si="166"/>
        <v>85.222999999999999</v>
      </c>
      <c r="T2683" s="6">
        <f t="shared" si="167"/>
        <v>0.45229616341954004</v>
      </c>
    </row>
    <row r="2684" spans="1:20" ht="15.6" x14ac:dyDescent="0.3">
      <c r="A2684" s="3" t="s">
        <v>2753</v>
      </c>
      <c r="B2684" s="4">
        <v>46145</v>
      </c>
      <c r="C2684" s="5">
        <f>YEAR(SalesData[[#This Row],[Order Date]])</f>
        <v>2026</v>
      </c>
      <c r="D2684" s="6" t="str">
        <f>"Q"&amp;ROUNDUP(MONTH(SalesData[[#This Row],[Order Date]])/3,0)</f>
        <v>Q2</v>
      </c>
      <c r="E2684" s="7">
        <f>MONTH(SalesData[[#This Row],[Order Date]])</f>
        <v>5</v>
      </c>
      <c r="F2684" s="6" t="str">
        <f>TEXT(SalesData[[#This Row],[Order Date]],"mmm")</f>
        <v>May</v>
      </c>
      <c r="G2684" s="8" t="s">
        <v>28</v>
      </c>
      <c r="H2684" s="8" t="s">
        <v>86</v>
      </c>
      <c r="I2684" s="8" t="s">
        <v>30</v>
      </c>
      <c r="J2684" s="8" t="s">
        <v>36</v>
      </c>
      <c r="K2684" s="8" t="s">
        <v>25</v>
      </c>
      <c r="L2684" s="8" t="s">
        <v>26</v>
      </c>
      <c r="M2684" s="7">
        <v>1</v>
      </c>
      <c r="N2684" s="2">
        <v>157.59</v>
      </c>
      <c r="O2684" s="9">
        <v>0.05</v>
      </c>
      <c r="P2684" s="2">
        <v>77.599999999999994</v>
      </c>
      <c r="Q2684" s="2">
        <f t="shared" si="164"/>
        <v>149.7105</v>
      </c>
      <c r="R2684" s="2">
        <f t="shared" si="165"/>
        <v>77.599999999999994</v>
      </c>
      <c r="S2684" s="2">
        <f t="shared" si="166"/>
        <v>72.110500000000002</v>
      </c>
      <c r="T2684" s="6">
        <f t="shared" si="167"/>
        <v>0.48166628259206939</v>
      </c>
    </row>
    <row r="2685" spans="1:20" ht="15.6" x14ac:dyDescent="0.3">
      <c r="A2685" s="3" t="s">
        <v>2754</v>
      </c>
      <c r="B2685" s="4">
        <v>46256</v>
      </c>
      <c r="C2685" s="5">
        <f>YEAR(SalesData[[#This Row],[Order Date]])</f>
        <v>2026</v>
      </c>
      <c r="D2685" s="6" t="str">
        <f>"Q"&amp;ROUNDUP(MONTH(SalesData[[#This Row],[Order Date]])/3,0)</f>
        <v>Q3</v>
      </c>
      <c r="E2685" s="7">
        <f>MONTH(SalesData[[#This Row],[Order Date]])</f>
        <v>8</v>
      </c>
      <c r="F2685" s="6" t="str">
        <f>TEXT(SalesData[[#This Row],[Order Date]],"mmm")</f>
        <v>Aug</v>
      </c>
      <c r="G2685" s="8" t="s">
        <v>61</v>
      </c>
      <c r="H2685" s="8" t="s">
        <v>76</v>
      </c>
      <c r="I2685" s="8" t="s">
        <v>30</v>
      </c>
      <c r="J2685" s="8" t="s">
        <v>31</v>
      </c>
      <c r="K2685" s="8" t="s">
        <v>25</v>
      </c>
      <c r="L2685" s="8" t="s">
        <v>70</v>
      </c>
      <c r="M2685" s="7">
        <v>2</v>
      </c>
      <c r="N2685" s="2">
        <v>146.85</v>
      </c>
      <c r="O2685" s="9">
        <v>0</v>
      </c>
      <c r="P2685" s="2">
        <v>81.010000000000005</v>
      </c>
      <c r="Q2685" s="2">
        <f t="shared" si="164"/>
        <v>293.7</v>
      </c>
      <c r="R2685" s="2">
        <f t="shared" si="165"/>
        <v>162.02000000000001</v>
      </c>
      <c r="S2685" s="2">
        <f t="shared" si="166"/>
        <v>131.67999999999998</v>
      </c>
      <c r="T2685" s="6">
        <f t="shared" si="167"/>
        <v>0.44834865509022809</v>
      </c>
    </row>
    <row r="2686" spans="1:20" ht="15.6" x14ac:dyDescent="0.3">
      <c r="A2686" s="3" t="s">
        <v>2755</v>
      </c>
      <c r="B2686" s="4">
        <v>46226</v>
      </c>
      <c r="C2686" s="5">
        <f>YEAR(SalesData[[#This Row],[Order Date]])</f>
        <v>2026</v>
      </c>
      <c r="D2686" s="6" t="str">
        <f>"Q"&amp;ROUNDUP(MONTH(SalesData[[#This Row],[Order Date]])/3,0)</f>
        <v>Q3</v>
      </c>
      <c r="E2686" s="7">
        <f>MONTH(SalesData[[#This Row],[Order Date]])</f>
        <v>7</v>
      </c>
      <c r="F2686" s="6" t="str">
        <f>TEXT(SalesData[[#This Row],[Order Date]],"mmm")</f>
        <v>Jul</v>
      </c>
      <c r="G2686" s="8" t="s">
        <v>21</v>
      </c>
      <c r="H2686" s="8" t="s">
        <v>89</v>
      </c>
      <c r="I2686" s="8" t="s">
        <v>48</v>
      </c>
      <c r="J2686" s="8" t="s">
        <v>24</v>
      </c>
      <c r="K2686" s="8" t="s">
        <v>51</v>
      </c>
      <c r="L2686" s="8" t="s">
        <v>58</v>
      </c>
      <c r="M2686" s="7">
        <v>6</v>
      </c>
      <c r="N2686" s="2">
        <v>102.96</v>
      </c>
      <c r="O2686" s="9">
        <v>0.05</v>
      </c>
      <c r="P2686" s="2">
        <v>51.74</v>
      </c>
      <c r="Q2686" s="2">
        <f t="shared" si="164"/>
        <v>586.87199999999996</v>
      </c>
      <c r="R2686" s="2">
        <f t="shared" si="165"/>
        <v>310.44</v>
      </c>
      <c r="S2686" s="2">
        <f t="shared" si="166"/>
        <v>276.43199999999996</v>
      </c>
      <c r="T2686" s="6">
        <f t="shared" si="167"/>
        <v>0.47102604997341835</v>
      </c>
    </row>
    <row r="2687" spans="1:20" ht="15.6" x14ac:dyDescent="0.3">
      <c r="A2687" s="3" t="s">
        <v>2756</v>
      </c>
      <c r="B2687" s="4">
        <v>46250</v>
      </c>
      <c r="C2687" s="5">
        <f>YEAR(SalesData[[#This Row],[Order Date]])</f>
        <v>2026</v>
      </c>
      <c r="D2687" s="6" t="str">
        <f>"Q"&amp;ROUNDUP(MONTH(SalesData[[#This Row],[Order Date]])/3,0)</f>
        <v>Q3</v>
      </c>
      <c r="E2687" s="7">
        <f>MONTH(SalesData[[#This Row],[Order Date]])</f>
        <v>8</v>
      </c>
      <c r="F2687" s="6" t="str">
        <f>TEXT(SalesData[[#This Row],[Order Date]],"mmm")</f>
        <v>Aug</v>
      </c>
      <c r="G2687" s="8" t="s">
        <v>54</v>
      </c>
      <c r="H2687" s="8" t="s">
        <v>92</v>
      </c>
      <c r="I2687" s="8" t="s">
        <v>23</v>
      </c>
      <c r="J2687" s="8" t="s">
        <v>31</v>
      </c>
      <c r="K2687" s="8" t="s">
        <v>98</v>
      </c>
      <c r="L2687" s="8" t="s">
        <v>131</v>
      </c>
      <c r="M2687" s="7">
        <v>4</v>
      </c>
      <c r="N2687" s="2">
        <v>40.46</v>
      </c>
      <c r="O2687" s="9">
        <v>0</v>
      </c>
      <c r="P2687" s="2">
        <v>15.12</v>
      </c>
      <c r="Q2687" s="2">
        <f t="shared" si="164"/>
        <v>161.84</v>
      </c>
      <c r="R2687" s="2">
        <f t="shared" si="165"/>
        <v>60.48</v>
      </c>
      <c r="S2687" s="2">
        <f t="shared" si="166"/>
        <v>101.36000000000001</v>
      </c>
      <c r="T2687" s="6">
        <f t="shared" si="167"/>
        <v>0.62629757785467133</v>
      </c>
    </row>
    <row r="2688" spans="1:20" ht="15.6" x14ac:dyDescent="0.3">
      <c r="A2688" s="3" t="s">
        <v>2757</v>
      </c>
      <c r="B2688" s="4">
        <v>46313</v>
      </c>
      <c r="C2688" s="5">
        <f>YEAR(SalesData[[#This Row],[Order Date]])</f>
        <v>2026</v>
      </c>
      <c r="D2688" s="6" t="str">
        <f>"Q"&amp;ROUNDUP(MONTH(SalesData[[#This Row],[Order Date]])/3,0)</f>
        <v>Q4</v>
      </c>
      <c r="E2688" s="7">
        <f>MONTH(SalesData[[#This Row],[Order Date]])</f>
        <v>10</v>
      </c>
      <c r="F2688" s="6" t="str">
        <f>TEXT(SalesData[[#This Row],[Order Date]],"mmm")</f>
        <v>Oct</v>
      </c>
      <c r="G2688" s="8" t="s">
        <v>54</v>
      </c>
      <c r="H2688" s="8" t="s">
        <v>57</v>
      </c>
      <c r="I2688" s="8" t="s">
        <v>48</v>
      </c>
      <c r="J2688" s="8" t="s">
        <v>31</v>
      </c>
      <c r="K2688" s="8" t="s">
        <v>39</v>
      </c>
      <c r="L2688" s="8" t="s">
        <v>40</v>
      </c>
      <c r="M2688" s="7">
        <v>5</v>
      </c>
      <c r="N2688" s="2">
        <v>196.37</v>
      </c>
      <c r="O2688" s="9">
        <v>0.05</v>
      </c>
      <c r="P2688" s="2">
        <v>103.51</v>
      </c>
      <c r="Q2688" s="2">
        <f t="shared" si="164"/>
        <v>932.75749999999994</v>
      </c>
      <c r="R2688" s="2">
        <f t="shared" si="165"/>
        <v>517.55000000000007</v>
      </c>
      <c r="S2688" s="2">
        <f t="shared" si="166"/>
        <v>415.20749999999987</v>
      </c>
      <c r="T2688" s="6">
        <f t="shared" si="167"/>
        <v>0.44513981393877816</v>
      </c>
    </row>
    <row r="2689" spans="1:20" ht="15.6" x14ac:dyDescent="0.3">
      <c r="A2689" s="3" t="s">
        <v>2758</v>
      </c>
      <c r="B2689" s="4">
        <v>46249</v>
      </c>
      <c r="C2689" s="5">
        <f>YEAR(SalesData[[#This Row],[Order Date]])</f>
        <v>2026</v>
      </c>
      <c r="D2689" s="6" t="str">
        <f>"Q"&amp;ROUNDUP(MONTH(SalesData[[#This Row],[Order Date]])/3,0)</f>
        <v>Q3</v>
      </c>
      <c r="E2689" s="7">
        <f>MONTH(SalesData[[#This Row],[Order Date]])</f>
        <v>8</v>
      </c>
      <c r="F2689" s="6" t="str">
        <f>TEXT(SalesData[[#This Row],[Order Date]],"mmm")</f>
        <v>Aug</v>
      </c>
      <c r="G2689" s="8" t="s">
        <v>28</v>
      </c>
      <c r="H2689" s="8" t="s">
        <v>29</v>
      </c>
      <c r="I2689" s="8" t="s">
        <v>23</v>
      </c>
      <c r="J2689" s="8" t="s">
        <v>24</v>
      </c>
      <c r="K2689" s="8" t="s">
        <v>98</v>
      </c>
      <c r="L2689" s="8" t="s">
        <v>131</v>
      </c>
      <c r="M2689" s="7">
        <v>2</v>
      </c>
      <c r="N2689" s="2">
        <v>39.729999999999997</v>
      </c>
      <c r="O2689" s="9">
        <v>0</v>
      </c>
      <c r="P2689" s="2">
        <v>14.95</v>
      </c>
      <c r="Q2689" s="2">
        <f t="shared" si="164"/>
        <v>79.459999999999994</v>
      </c>
      <c r="R2689" s="2">
        <f t="shared" si="165"/>
        <v>29.9</v>
      </c>
      <c r="S2689" s="2">
        <f t="shared" si="166"/>
        <v>49.559999999999995</v>
      </c>
      <c r="T2689" s="6">
        <f t="shared" si="167"/>
        <v>0.62371004278882458</v>
      </c>
    </row>
    <row r="2690" spans="1:20" ht="15.6" x14ac:dyDescent="0.3">
      <c r="A2690" s="3" t="s">
        <v>2759</v>
      </c>
      <c r="B2690" s="4">
        <v>46225</v>
      </c>
      <c r="C2690" s="5">
        <f>YEAR(SalesData[[#This Row],[Order Date]])</f>
        <v>2026</v>
      </c>
      <c r="D2690" s="6" t="str">
        <f>"Q"&amp;ROUNDUP(MONTH(SalesData[[#This Row],[Order Date]])/3,0)</f>
        <v>Q3</v>
      </c>
      <c r="E2690" s="7">
        <f>MONTH(SalesData[[#This Row],[Order Date]])</f>
        <v>7</v>
      </c>
      <c r="F2690" s="6" t="str">
        <f>TEXT(SalesData[[#This Row],[Order Date]],"mmm")</f>
        <v>Jul</v>
      </c>
      <c r="G2690" s="8" t="s">
        <v>54</v>
      </c>
      <c r="H2690" s="8" t="s">
        <v>82</v>
      </c>
      <c r="I2690" s="8" t="s">
        <v>23</v>
      </c>
      <c r="J2690" s="8" t="s">
        <v>31</v>
      </c>
      <c r="K2690" s="8" t="s">
        <v>32</v>
      </c>
      <c r="L2690" s="8" t="s">
        <v>33</v>
      </c>
      <c r="M2690" s="7">
        <v>2</v>
      </c>
      <c r="N2690" s="2">
        <v>35.39</v>
      </c>
      <c r="O2690" s="9">
        <v>0.05</v>
      </c>
      <c r="P2690" s="2">
        <v>13.39</v>
      </c>
      <c r="Q2690" s="2">
        <f t="shared" si="164"/>
        <v>67.241</v>
      </c>
      <c r="R2690" s="2">
        <f t="shared" si="165"/>
        <v>26.78</v>
      </c>
      <c r="S2690" s="2">
        <f t="shared" si="166"/>
        <v>40.460999999999999</v>
      </c>
      <c r="T2690" s="6">
        <f t="shared" si="167"/>
        <v>0.60173108668818132</v>
      </c>
    </row>
    <row r="2691" spans="1:20" ht="15.6" x14ac:dyDescent="0.3">
      <c r="A2691" s="3" t="s">
        <v>2760</v>
      </c>
      <c r="B2691" s="4">
        <v>46250</v>
      </c>
      <c r="C2691" s="5">
        <f>YEAR(SalesData[[#This Row],[Order Date]])</f>
        <v>2026</v>
      </c>
      <c r="D2691" s="6" t="str">
        <f>"Q"&amp;ROUNDUP(MONTH(SalesData[[#This Row],[Order Date]])/3,0)</f>
        <v>Q3</v>
      </c>
      <c r="E2691" s="7">
        <f>MONTH(SalesData[[#This Row],[Order Date]])</f>
        <v>8</v>
      </c>
      <c r="F2691" s="6" t="str">
        <f>TEXT(SalesData[[#This Row],[Order Date]],"mmm")</f>
        <v>Aug</v>
      </c>
      <c r="G2691" s="8" t="s">
        <v>61</v>
      </c>
      <c r="H2691" s="8" t="s">
        <v>105</v>
      </c>
      <c r="I2691" s="8" t="s">
        <v>45</v>
      </c>
      <c r="J2691" s="8" t="s">
        <v>31</v>
      </c>
      <c r="K2691" s="8" t="s">
        <v>51</v>
      </c>
      <c r="L2691" s="8" t="s">
        <v>95</v>
      </c>
      <c r="M2691" s="7">
        <v>5</v>
      </c>
      <c r="N2691" s="2">
        <v>81.55</v>
      </c>
      <c r="O2691" s="9">
        <v>0.2</v>
      </c>
      <c r="P2691" s="2">
        <v>42.09</v>
      </c>
      <c r="Q2691" s="2">
        <f t="shared" si="164"/>
        <v>326.20000000000005</v>
      </c>
      <c r="R2691" s="2">
        <f t="shared" si="165"/>
        <v>210.45000000000002</v>
      </c>
      <c r="S2691" s="2">
        <f t="shared" si="166"/>
        <v>115.75000000000003</v>
      </c>
      <c r="T2691" s="6">
        <f t="shared" si="167"/>
        <v>0.3548436541998774</v>
      </c>
    </row>
    <row r="2692" spans="1:20" ht="15.6" x14ac:dyDescent="0.3">
      <c r="A2692" s="3" t="s">
        <v>2761</v>
      </c>
      <c r="B2692" s="4">
        <v>46384</v>
      </c>
      <c r="C2692" s="5">
        <f>YEAR(SalesData[[#This Row],[Order Date]])</f>
        <v>2026</v>
      </c>
      <c r="D2692" s="6" t="str">
        <f>"Q"&amp;ROUNDUP(MONTH(SalesData[[#This Row],[Order Date]])/3,0)</f>
        <v>Q4</v>
      </c>
      <c r="E2692" s="7">
        <f>MONTH(SalesData[[#This Row],[Order Date]])</f>
        <v>12</v>
      </c>
      <c r="F2692" s="6" t="str">
        <f>TEXT(SalesData[[#This Row],[Order Date]],"mmm")</f>
        <v>Dec</v>
      </c>
      <c r="G2692" s="8" t="s">
        <v>54</v>
      </c>
      <c r="H2692" s="8" t="s">
        <v>57</v>
      </c>
      <c r="I2692" s="8" t="s">
        <v>23</v>
      </c>
      <c r="J2692" s="8" t="s">
        <v>24</v>
      </c>
      <c r="K2692" s="8" t="s">
        <v>51</v>
      </c>
      <c r="L2692" s="8" t="s">
        <v>58</v>
      </c>
      <c r="M2692" s="7">
        <v>1</v>
      </c>
      <c r="N2692" s="2">
        <v>103.13</v>
      </c>
      <c r="O2692" s="9">
        <v>0.15</v>
      </c>
      <c r="P2692" s="2">
        <v>50.06</v>
      </c>
      <c r="Q2692" s="2">
        <f t="shared" ref="Q2692:Q2710" si="168">M2692*N2692*(1-O2692)</f>
        <v>87.660499999999999</v>
      </c>
      <c r="R2692" s="2">
        <f t="shared" ref="R2692:R2710" si="169">M2692*P2692</f>
        <v>50.06</v>
      </c>
      <c r="S2692" s="2">
        <f t="shared" ref="S2692:S2710" si="170">Q2692-R2692</f>
        <v>37.600499999999997</v>
      </c>
      <c r="T2692" s="6">
        <f t="shared" ref="T2692:T2710" si="171">IFERROR(S2692/Q2692,0)</f>
        <v>0.42893321393329947</v>
      </c>
    </row>
    <row r="2693" spans="1:20" ht="15.6" x14ac:dyDescent="0.3">
      <c r="A2693" s="3" t="s">
        <v>2762</v>
      </c>
      <c r="B2693" s="4">
        <v>46208</v>
      </c>
      <c r="C2693" s="5">
        <f>YEAR(SalesData[[#This Row],[Order Date]])</f>
        <v>2026</v>
      </c>
      <c r="D2693" s="6" t="str">
        <f>"Q"&amp;ROUNDUP(MONTH(SalesData[[#This Row],[Order Date]])/3,0)</f>
        <v>Q3</v>
      </c>
      <c r="E2693" s="7">
        <f>MONTH(SalesData[[#This Row],[Order Date]])</f>
        <v>7</v>
      </c>
      <c r="F2693" s="6" t="str">
        <f>TEXT(SalesData[[#This Row],[Order Date]],"mmm")</f>
        <v>Jul</v>
      </c>
      <c r="G2693" s="8" t="s">
        <v>54</v>
      </c>
      <c r="H2693" s="8" t="s">
        <v>82</v>
      </c>
      <c r="I2693" s="8" t="s">
        <v>45</v>
      </c>
      <c r="J2693" s="8" t="s">
        <v>36</v>
      </c>
      <c r="K2693" s="8" t="s">
        <v>98</v>
      </c>
      <c r="L2693" s="8" t="s">
        <v>122</v>
      </c>
      <c r="M2693" s="7">
        <v>12</v>
      </c>
      <c r="N2693" s="2">
        <v>35.81</v>
      </c>
      <c r="O2693" s="9">
        <v>0.15</v>
      </c>
      <c r="P2693" s="2">
        <v>14.29</v>
      </c>
      <c r="Q2693" s="2">
        <f t="shared" si="168"/>
        <v>365.262</v>
      </c>
      <c r="R2693" s="2">
        <f t="shared" si="169"/>
        <v>171.48</v>
      </c>
      <c r="S2693" s="2">
        <f t="shared" si="170"/>
        <v>193.78200000000001</v>
      </c>
      <c r="T2693" s="6">
        <f t="shared" si="171"/>
        <v>0.53052877112866936</v>
      </c>
    </row>
    <row r="2694" spans="1:20" ht="15.6" x14ac:dyDescent="0.3">
      <c r="A2694" s="3" t="s">
        <v>2763</v>
      </c>
      <c r="B2694" s="4">
        <v>46275</v>
      </c>
      <c r="C2694" s="5">
        <f>YEAR(SalesData[[#This Row],[Order Date]])</f>
        <v>2026</v>
      </c>
      <c r="D2694" s="6" t="str">
        <f>"Q"&amp;ROUNDUP(MONTH(SalesData[[#This Row],[Order Date]])/3,0)</f>
        <v>Q3</v>
      </c>
      <c r="E2694" s="7">
        <f>MONTH(SalesData[[#This Row],[Order Date]])</f>
        <v>9</v>
      </c>
      <c r="F2694" s="6" t="str">
        <f>TEXT(SalesData[[#This Row],[Order Date]],"mmm")</f>
        <v>Sep</v>
      </c>
      <c r="G2694" s="8" t="s">
        <v>54</v>
      </c>
      <c r="H2694" s="8" t="s">
        <v>55</v>
      </c>
      <c r="I2694" s="8" t="s">
        <v>30</v>
      </c>
      <c r="J2694" s="8" t="s">
        <v>24</v>
      </c>
      <c r="K2694" s="8" t="s">
        <v>39</v>
      </c>
      <c r="L2694" s="8" t="s">
        <v>106</v>
      </c>
      <c r="M2694" s="7">
        <v>2</v>
      </c>
      <c r="N2694" s="2">
        <v>80.239999999999995</v>
      </c>
      <c r="O2694" s="9">
        <v>0</v>
      </c>
      <c r="P2694" s="2">
        <v>40.5</v>
      </c>
      <c r="Q2694" s="2">
        <f t="shared" si="168"/>
        <v>160.47999999999999</v>
      </c>
      <c r="R2694" s="2">
        <f t="shared" si="169"/>
        <v>81</v>
      </c>
      <c r="S2694" s="2">
        <f t="shared" si="170"/>
        <v>79.47999999999999</v>
      </c>
      <c r="T2694" s="6">
        <f t="shared" si="171"/>
        <v>0.49526420737786636</v>
      </c>
    </row>
    <row r="2695" spans="1:20" ht="15.6" x14ac:dyDescent="0.3">
      <c r="A2695" s="3" t="s">
        <v>2764</v>
      </c>
      <c r="B2695" s="4">
        <v>46228</v>
      </c>
      <c r="C2695" s="5">
        <f>YEAR(SalesData[[#This Row],[Order Date]])</f>
        <v>2026</v>
      </c>
      <c r="D2695" s="6" t="str">
        <f>"Q"&amp;ROUNDUP(MONTH(SalesData[[#This Row],[Order Date]])/3,0)</f>
        <v>Q3</v>
      </c>
      <c r="E2695" s="7">
        <f>MONTH(SalesData[[#This Row],[Order Date]])</f>
        <v>7</v>
      </c>
      <c r="F2695" s="6" t="str">
        <f>TEXT(SalesData[[#This Row],[Order Date]],"mmm")</f>
        <v>Jul</v>
      </c>
      <c r="G2695" s="8" t="s">
        <v>54</v>
      </c>
      <c r="H2695" s="8" t="s">
        <v>82</v>
      </c>
      <c r="I2695" s="8" t="s">
        <v>30</v>
      </c>
      <c r="J2695" s="8" t="s">
        <v>24</v>
      </c>
      <c r="K2695" s="8" t="s">
        <v>25</v>
      </c>
      <c r="L2695" s="8" t="s">
        <v>70</v>
      </c>
      <c r="M2695" s="7">
        <v>1</v>
      </c>
      <c r="N2695" s="2">
        <v>145.87</v>
      </c>
      <c r="O2695" s="9">
        <v>0</v>
      </c>
      <c r="P2695" s="2">
        <v>81.430000000000007</v>
      </c>
      <c r="Q2695" s="2">
        <f t="shared" si="168"/>
        <v>145.87</v>
      </c>
      <c r="R2695" s="2">
        <f t="shared" si="169"/>
        <v>81.430000000000007</v>
      </c>
      <c r="S2695" s="2">
        <f t="shared" si="170"/>
        <v>64.44</v>
      </c>
      <c r="T2695" s="6">
        <f t="shared" si="171"/>
        <v>0.44176321382052508</v>
      </c>
    </row>
    <row r="2696" spans="1:20" ht="15.6" x14ac:dyDescent="0.3">
      <c r="A2696" s="3" t="s">
        <v>2765</v>
      </c>
      <c r="B2696" s="4">
        <v>46219</v>
      </c>
      <c r="C2696" s="5">
        <f>YEAR(SalesData[[#This Row],[Order Date]])</f>
        <v>2026</v>
      </c>
      <c r="D2696" s="6" t="str">
        <f>"Q"&amp;ROUNDUP(MONTH(SalesData[[#This Row],[Order Date]])/3,0)</f>
        <v>Q3</v>
      </c>
      <c r="E2696" s="7">
        <f>MONTH(SalesData[[#This Row],[Order Date]])</f>
        <v>7</v>
      </c>
      <c r="F2696" s="6" t="str">
        <f>TEXT(SalesData[[#This Row],[Order Date]],"mmm")</f>
        <v>Jul</v>
      </c>
      <c r="G2696" s="8" t="s">
        <v>21</v>
      </c>
      <c r="H2696" s="8" t="s">
        <v>44</v>
      </c>
      <c r="I2696" s="8" t="s">
        <v>30</v>
      </c>
      <c r="J2696" s="8" t="s">
        <v>31</v>
      </c>
      <c r="K2696" s="8" t="s">
        <v>98</v>
      </c>
      <c r="L2696" s="8" t="s">
        <v>131</v>
      </c>
      <c r="M2696" s="7">
        <v>1</v>
      </c>
      <c r="N2696" s="2">
        <v>40.799999999999997</v>
      </c>
      <c r="O2696" s="9">
        <v>0</v>
      </c>
      <c r="P2696" s="2">
        <v>14.42</v>
      </c>
      <c r="Q2696" s="2">
        <f t="shared" si="168"/>
        <v>40.799999999999997</v>
      </c>
      <c r="R2696" s="2">
        <f t="shared" si="169"/>
        <v>14.42</v>
      </c>
      <c r="S2696" s="2">
        <f t="shared" si="170"/>
        <v>26.379999999999995</v>
      </c>
      <c r="T2696" s="6">
        <f t="shared" si="171"/>
        <v>0.64656862745098032</v>
      </c>
    </row>
    <row r="2697" spans="1:20" ht="15.6" x14ac:dyDescent="0.3">
      <c r="A2697" s="3" t="s">
        <v>2766</v>
      </c>
      <c r="B2697" s="4">
        <v>46086</v>
      </c>
      <c r="C2697" s="5">
        <f>YEAR(SalesData[[#This Row],[Order Date]])</f>
        <v>2026</v>
      </c>
      <c r="D2697" s="6" t="str">
        <f>"Q"&amp;ROUNDUP(MONTH(SalesData[[#This Row],[Order Date]])/3,0)</f>
        <v>Q1</v>
      </c>
      <c r="E2697" s="7">
        <f>MONTH(SalesData[[#This Row],[Order Date]])</f>
        <v>3</v>
      </c>
      <c r="F2697" s="6" t="str">
        <f>TEXT(SalesData[[#This Row],[Order Date]],"mmm")</f>
        <v>Mar</v>
      </c>
      <c r="G2697" s="8" t="s">
        <v>28</v>
      </c>
      <c r="H2697" s="8" t="s">
        <v>29</v>
      </c>
      <c r="I2697" s="8" t="s">
        <v>48</v>
      </c>
      <c r="J2697" s="8" t="s">
        <v>24</v>
      </c>
      <c r="K2697" s="8" t="s">
        <v>25</v>
      </c>
      <c r="L2697" s="8" t="s">
        <v>26</v>
      </c>
      <c r="M2697" s="7">
        <v>5</v>
      </c>
      <c r="N2697" s="2">
        <v>156.13</v>
      </c>
      <c r="O2697" s="9">
        <v>0</v>
      </c>
      <c r="P2697" s="2">
        <v>77.03</v>
      </c>
      <c r="Q2697" s="2">
        <f t="shared" si="168"/>
        <v>780.65</v>
      </c>
      <c r="R2697" s="2">
        <f t="shared" si="169"/>
        <v>385.15</v>
      </c>
      <c r="S2697" s="2">
        <f t="shared" si="170"/>
        <v>395.5</v>
      </c>
      <c r="T2697" s="6">
        <f t="shared" si="171"/>
        <v>0.50662909114199706</v>
      </c>
    </row>
    <row r="2698" spans="1:20" ht="15.6" x14ac:dyDescent="0.3">
      <c r="A2698" s="3" t="s">
        <v>2767</v>
      </c>
      <c r="B2698" s="4">
        <v>46166</v>
      </c>
      <c r="C2698" s="5">
        <f>YEAR(SalesData[[#This Row],[Order Date]])</f>
        <v>2026</v>
      </c>
      <c r="D2698" s="6" t="str">
        <f>"Q"&amp;ROUNDUP(MONTH(SalesData[[#This Row],[Order Date]])/3,0)</f>
        <v>Q2</v>
      </c>
      <c r="E2698" s="7">
        <f>MONTH(SalesData[[#This Row],[Order Date]])</f>
        <v>5</v>
      </c>
      <c r="F2698" s="6" t="str">
        <f>TEXT(SalesData[[#This Row],[Order Date]],"mmm")</f>
        <v>May</v>
      </c>
      <c r="G2698" s="8" t="s">
        <v>21</v>
      </c>
      <c r="H2698" s="8" t="s">
        <v>44</v>
      </c>
      <c r="I2698" s="8" t="s">
        <v>45</v>
      </c>
      <c r="J2698" s="8" t="s">
        <v>31</v>
      </c>
      <c r="K2698" s="8" t="s">
        <v>51</v>
      </c>
      <c r="L2698" s="8" t="s">
        <v>95</v>
      </c>
      <c r="M2698" s="7">
        <v>8</v>
      </c>
      <c r="N2698" s="2">
        <v>79.94</v>
      </c>
      <c r="O2698" s="9">
        <v>0.15</v>
      </c>
      <c r="P2698" s="2">
        <v>41.65</v>
      </c>
      <c r="Q2698" s="2">
        <f t="shared" si="168"/>
        <v>543.59199999999998</v>
      </c>
      <c r="R2698" s="2">
        <f t="shared" si="169"/>
        <v>333.2</v>
      </c>
      <c r="S2698" s="2">
        <f t="shared" si="170"/>
        <v>210.392</v>
      </c>
      <c r="T2698" s="6">
        <f t="shared" si="171"/>
        <v>0.38704028021015763</v>
      </c>
    </row>
    <row r="2699" spans="1:20" ht="15.6" x14ac:dyDescent="0.3">
      <c r="A2699" s="3" t="s">
        <v>2768</v>
      </c>
      <c r="B2699" s="4">
        <v>46159</v>
      </c>
      <c r="C2699" s="5">
        <f>YEAR(SalesData[[#This Row],[Order Date]])</f>
        <v>2026</v>
      </c>
      <c r="D2699" s="6" t="str">
        <f>"Q"&amp;ROUNDUP(MONTH(SalesData[[#This Row],[Order Date]])/3,0)</f>
        <v>Q2</v>
      </c>
      <c r="E2699" s="7">
        <f>MONTH(SalesData[[#This Row],[Order Date]])</f>
        <v>5</v>
      </c>
      <c r="F2699" s="6" t="str">
        <f>TEXT(SalesData[[#This Row],[Order Date]],"mmm")</f>
        <v>May</v>
      </c>
      <c r="G2699" s="8" t="s">
        <v>21</v>
      </c>
      <c r="H2699" s="8" t="s">
        <v>22</v>
      </c>
      <c r="I2699" s="8" t="s">
        <v>30</v>
      </c>
      <c r="J2699" s="8" t="s">
        <v>31</v>
      </c>
      <c r="K2699" s="8" t="s">
        <v>32</v>
      </c>
      <c r="L2699" s="8" t="s">
        <v>65</v>
      </c>
      <c r="M2699" s="7">
        <v>1</v>
      </c>
      <c r="N2699" s="2">
        <v>46.84</v>
      </c>
      <c r="O2699" s="9">
        <v>0</v>
      </c>
      <c r="P2699" s="2">
        <v>17.93</v>
      </c>
      <c r="Q2699" s="2">
        <f t="shared" si="168"/>
        <v>46.84</v>
      </c>
      <c r="R2699" s="2">
        <f t="shared" si="169"/>
        <v>17.93</v>
      </c>
      <c r="S2699" s="2">
        <f t="shared" si="170"/>
        <v>28.910000000000004</v>
      </c>
      <c r="T2699" s="6">
        <f t="shared" si="171"/>
        <v>0.61720751494449189</v>
      </c>
    </row>
    <row r="2700" spans="1:20" ht="15.6" x14ac:dyDescent="0.3">
      <c r="A2700" s="3" t="s">
        <v>2769</v>
      </c>
      <c r="B2700" s="4">
        <v>46082</v>
      </c>
      <c r="C2700" s="5">
        <f>YEAR(SalesData[[#This Row],[Order Date]])</f>
        <v>2026</v>
      </c>
      <c r="D2700" s="6" t="str">
        <f>"Q"&amp;ROUNDUP(MONTH(SalesData[[#This Row],[Order Date]])/3,0)</f>
        <v>Q1</v>
      </c>
      <c r="E2700" s="7">
        <f>MONTH(SalesData[[#This Row],[Order Date]])</f>
        <v>3</v>
      </c>
      <c r="F2700" s="6" t="str">
        <f>TEXT(SalesData[[#This Row],[Order Date]],"mmm")</f>
        <v>Mar</v>
      </c>
      <c r="G2700" s="8" t="s">
        <v>54</v>
      </c>
      <c r="H2700" s="8" t="s">
        <v>112</v>
      </c>
      <c r="I2700" s="8" t="s">
        <v>48</v>
      </c>
      <c r="J2700" s="8" t="s">
        <v>24</v>
      </c>
      <c r="K2700" s="8" t="s">
        <v>98</v>
      </c>
      <c r="L2700" s="8" t="s">
        <v>131</v>
      </c>
      <c r="M2700" s="7">
        <v>2</v>
      </c>
      <c r="N2700" s="2">
        <v>41.23</v>
      </c>
      <c r="O2700" s="9">
        <v>0</v>
      </c>
      <c r="P2700" s="2">
        <v>14.28</v>
      </c>
      <c r="Q2700" s="2">
        <f t="shared" si="168"/>
        <v>82.46</v>
      </c>
      <c r="R2700" s="2">
        <f t="shared" si="169"/>
        <v>28.56</v>
      </c>
      <c r="S2700" s="2">
        <f t="shared" si="170"/>
        <v>53.899999999999991</v>
      </c>
      <c r="T2700" s="6">
        <f t="shared" si="171"/>
        <v>0.65365025466893034</v>
      </c>
    </row>
    <row r="2701" spans="1:20" ht="15.6" x14ac:dyDescent="0.3">
      <c r="A2701" s="3" t="s">
        <v>2770</v>
      </c>
      <c r="B2701" s="4">
        <v>46260</v>
      </c>
      <c r="C2701" s="5">
        <f>YEAR(SalesData[[#This Row],[Order Date]])</f>
        <v>2026</v>
      </c>
      <c r="D2701" s="6" t="str">
        <f>"Q"&amp;ROUNDUP(MONTH(SalesData[[#This Row],[Order Date]])/3,0)</f>
        <v>Q3</v>
      </c>
      <c r="E2701" s="7">
        <f>MONTH(SalesData[[#This Row],[Order Date]])</f>
        <v>8</v>
      </c>
      <c r="F2701" s="6" t="str">
        <f>TEXT(SalesData[[#This Row],[Order Date]],"mmm")</f>
        <v>Aug</v>
      </c>
      <c r="G2701" s="8" t="s">
        <v>54</v>
      </c>
      <c r="H2701" s="8" t="s">
        <v>82</v>
      </c>
      <c r="I2701" s="8" t="s">
        <v>48</v>
      </c>
      <c r="J2701" s="8" t="s">
        <v>31</v>
      </c>
      <c r="K2701" s="8" t="s">
        <v>32</v>
      </c>
      <c r="L2701" s="8" t="s">
        <v>33</v>
      </c>
      <c r="M2701" s="7">
        <v>1</v>
      </c>
      <c r="N2701" s="2">
        <v>37</v>
      </c>
      <c r="O2701" s="9">
        <v>0.15</v>
      </c>
      <c r="P2701" s="2">
        <v>13.68</v>
      </c>
      <c r="Q2701" s="2">
        <f t="shared" si="168"/>
        <v>31.45</v>
      </c>
      <c r="R2701" s="2">
        <f t="shared" si="169"/>
        <v>13.68</v>
      </c>
      <c r="S2701" s="2">
        <f t="shared" si="170"/>
        <v>17.77</v>
      </c>
      <c r="T2701" s="6">
        <f t="shared" si="171"/>
        <v>0.56502384737678857</v>
      </c>
    </row>
    <row r="2702" spans="1:20" ht="15.6" x14ac:dyDescent="0.3">
      <c r="A2702" s="3" t="s">
        <v>2771</v>
      </c>
      <c r="B2702" s="4">
        <v>46308</v>
      </c>
      <c r="C2702" s="5">
        <f>YEAR(SalesData[[#This Row],[Order Date]])</f>
        <v>2026</v>
      </c>
      <c r="D2702" s="6" t="str">
        <f>"Q"&amp;ROUNDUP(MONTH(SalesData[[#This Row],[Order Date]])/3,0)</f>
        <v>Q4</v>
      </c>
      <c r="E2702" s="7">
        <f>MONTH(SalesData[[#This Row],[Order Date]])</f>
        <v>10</v>
      </c>
      <c r="F2702" s="6" t="str">
        <f>TEXT(SalesData[[#This Row],[Order Date]],"mmm")</f>
        <v>Oct</v>
      </c>
      <c r="G2702" s="8" t="s">
        <v>54</v>
      </c>
      <c r="H2702" s="8" t="s">
        <v>82</v>
      </c>
      <c r="I2702" s="8" t="s">
        <v>30</v>
      </c>
      <c r="J2702" s="8" t="s">
        <v>31</v>
      </c>
      <c r="K2702" s="8" t="s">
        <v>51</v>
      </c>
      <c r="L2702" s="8" t="s">
        <v>72</v>
      </c>
      <c r="M2702" s="7">
        <v>3</v>
      </c>
      <c r="N2702" s="2">
        <v>40.42</v>
      </c>
      <c r="O2702" s="9">
        <v>0</v>
      </c>
      <c r="P2702" s="2">
        <v>16.79</v>
      </c>
      <c r="Q2702" s="2">
        <f t="shared" si="168"/>
        <v>121.26</v>
      </c>
      <c r="R2702" s="2">
        <f t="shared" si="169"/>
        <v>50.37</v>
      </c>
      <c r="S2702" s="2">
        <f t="shared" si="170"/>
        <v>70.890000000000015</v>
      </c>
      <c r="T2702" s="6">
        <f t="shared" si="171"/>
        <v>0.58461157842652167</v>
      </c>
    </row>
    <row r="2703" spans="1:20" ht="15.6" x14ac:dyDescent="0.3">
      <c r="A2703" s="3" t="s">
        <v>2772</v>
      </c>
      <c r="B2703" s="4">
        <v>46192</v>
      </c>
      <c r="C2703" s="5">
        <f>YEAR(SalesData[[#This Row],[Order Date]])</f>
        <v>2026</v>
      </c>
      <c r="D2703" s="6" t="str">
        <f>"Q"&amp;ROUNDUP(MONTH(SalesData[[#This Row],[Order Date]])/3,0)</f>
        <v>Q2</v>
      </c>
      <c r="E2703" s="7">
        <f>MONTH(SalesData[[#This Row],[Order Date]])</f>
        <v>6</v>
      </c>
      <c r="F2703" s="6" t="str">
        <f>TEXT(SalesData[[#This Row],[Order Date]],"mmm")</f>
        <v>Jun</v>
      </c>
      <c r="G2703" s="8" t="s">
        <v>21</v>
      </c>
      <c r="H2703" s="8" t="s">
        <v>42</v>
      </c>
      <c r="I2703" s="8" t="s">
        <v>30</v>
      </c>
      <c r="J2703" s="8" t="s">
        <v>24</v>
      </c>
      <c r="K2703" s="8" t="s">
        <v>98</v>
      </c>
      <c r="L2703" s="8" t="s">
        <v>122</v>
      </c>
      <c r="M2703" s="7">
        <v>1</v>
      </c>
      <c r="N2703" s="2">
        <v>36.28</v>
      </c>
      <c r="O2703" s="9">
        <v>0.1</v>
      </c>
      <c r="P2703" s="2">
        <v>13.8</v>
      </c>
      <c r="Q2703" s="2">
        <f t="shared" si="168"/>
        <v>32.652000000000001</v>
      </c>
      <c r="R2703" s="2">
        <f t="shared" si="169"/>
        <v>13.8</v>
      </c>
      <c r="S2703" s="2">
        <f t="shared" si="170"/>
        <v>18.852</v>
      </c>
      <c r="T2703" s="6">
        <f t="shared" si="171"/>
        <v>0.5773612642410878</v>
      </c>
    </row>
    <row r="2704" spans="1:20" ht="15.6" x14ac:dyDescent="0.3">
      <c r="A2704" s="3" t="s">
        <v>2773</v>
      </c>
      <c r="B2704" s="4">
        <v>46354</v>
      </c>
      <c r="C2704" s="5">
        <f>YEAR(SalesData[[#This Row],[Order Date]])</f>
        <v>2026</v>
      </c>
      <c r="D2704" s="6" t="str">
        <f>"Q"&amp;ROUNDUP(MONTH(SalesData[[#This Row],[Order Date]])/3,0)</f>
        <v>Q4</v>
      </c>
      <c r="E2704" s="7">
        <f>MONTH(SalesData[[#This Row],[Order Date]])</f>
        <v>11</v>
      </c>
      <c r="F2704" s="6" t="str">
        <f>TEXT(SalesData[[#This Row],[Order Date]],"mmm")</f>
        <v>Nov</v>
      </c>
      <c r="G2704" s="8" t="s">
        <v>28</v>
      </c>
      <c r="H2704" s="8" t="s">
        <v>86</v>
      </c>
      <c r="I2704" s="8" t="s">
        <v>30</v>
      </c>
      <c r="J2704" s="8" t="s">
        <v>31</v>
      </c>
      <c r="K2704" s="8" t="s">
        <v>51</v>
      </c>
      <c r="L2704" s="8" t="s">
        <v>72</v>
      </c>
      <c r="M2704" s="7">
        <v>5</v>
      </c>
      <c r="N2704" s="2">
        <v>39.79</v>
      </c>
      <c r="O2704" s="9">
        <v>0.1</v>
      </c>
      <c r="P2704" s="2">
        <v>17.09</v>
      </c>
      <c r="Q2704" s="2">
        <f t="shared" si="168"/>
        <v>179.05500000000001</v>
      </c>
      <c r="R2704" s="2">
        <f t="shared" si="169"/>
        <v>85.45</v>
      </c>
      <c r="S2704" s="2">
        <f t="shared" si="170"/>
        <v>93.605000000000004</v>
      </c>
      <c r="T2704" s="6">
        <f t="shared" si="171"/>
        <v>0.52277233252352628</v>
      </c>
    </row>
    <row r="2705" spans="1:20" ht="15.6" x14ac:dyDescent="0.3">
      <c r="A2705" s="3" t="s">
        <v>2774</v>
      </c>
      <c r="B2705" s="4">
        <v>46257</v>
      </c>
      <c r="C2705" s="5">
        <f>YEAR(SalesData[[#This Row],[Order Date]])</f>
        <v>2026</v>
      </c>
      <c r="D2705" s="6" t="str">
        <f>"Q"&amp;ROUNDUP(MONTH(SalesData[[#This Row],[Order Date]])/3,0)</f>
        <v>Q3</v>
      </c>
      <c r="E2705" s="7">
        <f>MONTH(SalesData[[#This Row],[Order Date]])</f>
        <v>8</v>
      </c>
      <c r="F2705" s="6" t="str">
        <f>TEXT(SalesData[[#This Row],[Order Date]],"mmm")</f>
        <v>Aug</v>
      </c>
      <c r="G2705" s="8" t="s">
        <v>61</v>
      </c>
      <c r="H2705" s="8" t="s">
        <v>62</v>
      </c>
      <c r="I2705" s="8" t="s">
        <v>45</v>
      </c>
      <c r="J2705" s="8" t="s">
        <v>36</v>
      </c>
      <c r="K2705" s="8" t="s">
        <v>25</v>
      </c>
      <c r="L2705" s="8" t="s">
        <v>70</v>
      </c>
      <c r="M2705" s="7">
        <v>4</v>
      </c>
      <c r="N2705" s="2">
        <v>145.30000000000001</v>
      </c>
      <c r="O2705" s="9">
        <v>0.15</v>
      </c>
      <c r="P2705" s="2">
        <v>77.040000000000006</v>
      </c>
      <c r="Q2705" s="2">
        <f t="shared" si="168"/>
        <v>494.02000000000004</v>
      </c>
      <c r="R2705" s="2">
        <f t="shared" si="169"/>
        <v>308.16000000000003</v>
      </c>
      <c r="S2705" s="2">
        <f t="shared" si="170"/>
        <v>185.86</v>
      </c>
      <c r="T2705" s="6">
        <f t="shared" si="171"/>
        <v>0.37621958625156876</v>
      </c>
    </row>
    <row r="2706" spans="1:20" ht="15.6" x14ac:dyDescent="0.3">
      <c r="A2706" s="3" t="s">
        <v>2775</v>
      </c>
      <c r="B2706" s="4">
        <v>46046</v>
      </c>
      <c r="C2706" s="5">
        <f>YEAR(SalesData[[#This Row],[Order Date]])</f>
        <v>2026</v>
      </c>
      <c r="D2706" s="6" t="str">
        <f>"Q"&amp;ROUNDUP(MONTH(SalesData[[#This Row],[Order Date]])/3,0)</f>
        <v>Q1</v>
      </c>
      <c r="E2706" s="7">
        <f>MONTH(SalesData[[#This Row],[Order Date]])</f>
        <v>1</v>
      </c>
      <c r="F2706" s="6" t="str">
        <f>TEXT(SalesData[[#This Row],[Order Date]],"mmm")</f>
        <v>Jan</v>
      </c>
      <c r="G2706" s="8" t="s">
        <v>28</v>
      </c>
      <c r="H2706" s="8" t="s">
        <v>86</v>
      </c>
      <c r="I2706" s="8" t="s">
        <v>30</v>
      </c>
      <c r="J2706" s="8" t="s">
        <v>31</v>
      </c>
      <c r="K2706" s="8" t="s">
        <v>25</v>
      </c>
      <c r="L2706" s="8" t="s">
        <v>74</v>
      </c>
      <c r="M2706" s="7">
        <v>1</v>
      </c>
      <c r="N2706" s="2">
        <v>94.07</v>
      </c>
      <c r="O2706" s="9">
        <v>0</v>
      </c>
      <c r="P2706" s="2">
        <v>46.28</v>
      </c>
      <c r="Q2706" s="2">
        <f t="shared" si="168"/>
        <v>94.07</v>
      </c>
      <c r="R2706" s="2">
        <f t="shared" si="169"/>
        <v>46.28</v>
      </c>
      <c r="S2706" s="2">
        <f t="shared" si="170"/>
        <v>47.789999999999992</v>
      </c>
      <c r="T2706" s="6">
        <f t="shared" si="171"/>
        <v>0.50802593813117891</v>
      </c>
    </row>
    <row r="2707" spans="1:20" ht="15.6" x14ac:dyDescent="0.3">
      <c r="A2707" s="3" t="s">
        <v>2776</v>
      </c>
      <c r="B2707" s="4">
        <v>46098</v>
      </c>
      <c r="C2707" s="5">
        <f>YEAR(SalesData[[#This Row],[Order Date]])</f>
        <v>2026</v>
      </c>
      <c r="D2707" s="6" t="str">
        <f>"Q"&amp;ROUNDUP(MONTH(SalesData[[#This Row],[Order Date]])/3,0)</f>
        <v>Q1</v>
      </c>
      <c r="E2707" s="7">
        <f>MONTH(SalesData[[#This Row],[Order Date]])</f>
        <v>3</v>
      </c>
      <c r="F2707" s="6" t="str">
        <f>TEXT(SalesData[[#This Row],[Order Date]],"mmm")</f>
        <v>Mar</v>
      </c>
      <c r="G2707" s="8" t="s">
        <v>61</v>
      </c>
      <c r="H2707" s="8" t="s">
        <v>105</v>
      </c>
      <c r="I2707" s="8" t="s">
        <v>48</v>
      </c>
      <c r="J2707" s="8" t="s">
        <v>36</v>
      </c>
      <c r="K2707" s="8" t="s">
        <v>39</v>
      </c>
      <c r="L2707" s="8" t="s">
        <v>40</v>
      </c>
      <c r="M2707" s="7">
        <v>1</v>
      </c>
      <c r="N2707" s="2">
        <v>192.84</v>
      </c>
      <c r="O2707" s="9">
        <v>0.15</v>
      </c>
      <c r="P2707" s="2">
        <v>101.42</v>
      </c>
      <c r="Q2707" s="2">
        <f t="shared" si="168"/>
        <v>163.91399999999999</v>
      </c>
      <c r="R2707" s="2">
        <f t="shared" si="169"/>
        <v>101.42</v>
      </c>
      <c r="S2707" s="2">
        <f t="shared" si="170"/>
        <v>62.493999999999986</v>
      </c>
      <c r="T2707" s="6">
        <f t="shared" si="171"/>
        <v>0.38126090510877647</v>
      </c>
    </row>
    <row r="2708" spans="1:20" ht="15.6" x14ac:dyDescent="0.3">
      <c r="A2708" s="3" t="s">
        <v>2777</v>
      </c>
      <c r="B2708" s="4">
        <v>46086</v>
      </c>
      <c r="C2708" s="5">
        <f>YEAR(SalesData[[#This Row],[Order Date]])</f>
        <v>2026</v>
      </c>
      <c r="D2708" s="6" t="str">
        <f>"Q"&amp;ROUNDUP(MONTH(SalesData[[#This Row],[Order Date]])/3,0)</f>
        <v>Q1</v>
      </c>
      <c r="E2708" s="7">
        <f>MONTH(SalesData[[#This Row],[Order Date]])</f>
        <v>3</v>
      </c>
      <c r="F2708" s="6" t="str">
        <f>TEXT(SalesData[[#This Row],[Order Date]],"mmm")</f>
        <v>Mar</v>
      </c>
      <c r="G2708" s="8" t="s">
        <v>28</v>
      </c>
      <c r="H2708" s="8" t="s">
        <v>86</v>
      </c>
      <c r="I2708" s="8" t="s">
        <v>30</v>
      </c>
      <c r="J2708" s="8" t="s">
        <v>31</v>
      </c>
      <c r="K2708" s="8" t="s">
        <v>39</v>
      </c>
      <c r="L2708" s="8" t="s">
        <v>67</v>
      </c>
      <c r="M2708" s="7">
        <v>1</v>
      </c>
      <c r="N2708" s="2">
        <v>124.31</v>
      </c>
      <c r="O2708" s="9">
        <v>0</v>
      </c>
      <c r="P2708" s="2">
        <v>61.16</v>
      </c>
      <c r="Q2708" s="2">
        <f t="shared" si="168"/>
        <v>124.31</v>
      </c>
      <c r="R2708" s="2">
        <f t="shared" si="169"/>
        <v>61.16</v>
      </c>
      <c r="S2708" s="2">
        <f t="shared" si="170"/>
        <v>63.150000000000006</v>
      </c>
      <c r="T2708" s="6">
        <f t="shared" si="171"/>
        <v>0.50800418309066053</v>
      </c>
    </row>
    <row r="2709" spans="1:20" ht="15.6" x14ac:dyDescent="0.3">
      <c r="A2709" s="3" t="s">
        <v>2778</v>
      </c>
      <c r="B2709" s="4">
        <v>46283</v>
      </c>
      <c r="C2709" s="5">
        <f>YEAR(SalesData[[#This Row],[Order Date]])</f>
        <v>2026</v>
      </c>
      <c r="D2709" s="6" t="str">
        <f>"Q"&amp;ROUNDUP(MONTH(SalesData[[#This Row],[Order Date]])/3,0)</f>
        <v>Q3</v>
      </c>
      <c r="E2709" s="7">
        <f>MONTH(SalesData[[#This Row],[Order Date]])</f>
        <v>9</v>
      </c>
      <c r="F2709" s="6" t="str">
        <f>TEXT(SalesData[[#This Row],[Order Date]],"mmm")</f>
        <v>Sep</v>
      </c>
      <c r="G2709" s="8" t="s">
        <v>54</v>
      </c>
      <c r="H2709" s="8" t="s">
        <v>82</v>
      </c>
      <c r="I2709" s="8" t="s">
        <v>48</v>
      </c>
      <c r="J2709" s="8" t="s">
        <v>31</v>
      </c>
      <c r="K2709" s="8" t="s">
        <v>39</v>
      </c>
      <c r="L2709" s="8" t="s">
        <v>67</v>
      </c>
      <c r="M2709" s="7">
        <v>2</v>
      </c>
      <c r="N2709" s="2">
        <v>121.82</v>
      </c>
      <c r="O2709" s="9">
        <v>0</v>
      </c>
      <c r="P2709" s="2">
        <v>61.92</v>
      </c>
      <c r="Q2709" s="2">
        <f t="shared" si="168"/>
        <v>243.64</v>
      </c>
      <c r="R2709" s="2">
        <f t="shared" si="169"/>
        <v>123.84</v>
      </c>
      <c r="S2709" s="2">
        <f t="shared" si="170"/>
        <v>119.79999999999998</v>
      </c>
      <c r="T2709" s="6">
        <f t="shared" si="171"/>
        <v>0.49170907896897059</v>
      </c>
    </row>
    <row r="2710" spans="1:20" ht="15.6" x14ac:dyDescent="0.3">
      <c r="A2710" s="3" t="s">
        <v>2779</v>
      </c>
      <c r="B2710" s="4">
        <v>46175</v>
      </c>
      <c r="C2710" s="5">
        <f>YEAR(SalesData[[#This Row],[Order Date]])</f>
        <v>2026</v>
      </c>
      <c r="D2710" s="6" t="str">
        <f>"Q"&amp;ROUNDUP(MONTH(SalesData[[#This Row],[Order Date]])/3,0)</f>
        <v>Q2</v>
      </c>
      <c r="E2710" s="7">
        <f>MONTH(SalesData[[#This Row],[Order Date]])</f>
        <v>6</v>
      </c>
      <c r="F2710" s="6" t="str">
        <f>TEXT(SalesData[[#This Row],[Order Date]],"mmm")</f>
        <v>Jun</v>
      </c>
      <c r="G2710" s="8" t="s">
        <v>54</v>
      </c>
      <c r="H2710" s="8" t="s">
        <v>82</v>
      </c>
      <c r="I2710" s="8" t="s">
        <v>30</v>
      </c>
      <c r="J2710" s="8" t="s">
        <v>31</v>
      </c>
      <c r="K2710" s="8" t="s">
        <v>32</v>
      </c>
      <c r="L2710" s="8" t="s">
        <v>37</v>
      </c>
      <c r="M2710" s="7">
        <v>2</v>
      </c>
      <c r="N2710" s="2">
        <v>131.81</v>
      </c>
      <c r="O2710" s="9">
        <v>0.05</v>
      </c>
      <c r="P2710" s="2">
        <v>66.09</v>
      </c>
      <c r="Q2710" s="10">
        <f t="shared" si="168"/>
        <v>250.43899999999999</v>
      </c>
      <c r="R2710" s="10">
        <f t="shared" si="169"/>
        <v>132.18</v>
      </c>
      <c r="S2710" s="10">
        <f t="shared" si="170"/>
        <v>118.25899999999999</v>
      </c>
      <c r="T2710" s="6">
        <f t="shared" si="171"/>
        <v>0.47220680485068217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D168-3724-4C2E-9127-3CC58E416D37}">
  <dimension ref="S1:V1"/>
  <sheetViews>
    <sheetView tabSelected="1" zoomScale="85" zoomScaleNormal="85" workbookViewId="0">
      <selection activeCell="W1" sqref="W1"/>
    </sheetView>
  </sheetViews>
  <sheetFormatPr defaultRowHeight="14.4" x14ac:dyDescent="0.3"/>
  <cols>
    <col min="1" max="1" width="1.5546875" style="11" customWidth="1"/>
    <col min="2" max="17" width="8.88671875" style="11"/>
    <col min="18" max="18" width="11.6640625" style="11" customWidth="1"/>
    <col min="19" max="19" width="9.33203125" style="12" customWidth="1"/>
    <col min="20" max="22" width="8.88671875" style="12"/>
    <col min="23"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Pivet_Table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afrozkalim123@outlook.com</dc:creator>
  <cp:lastModifiedBy>afrozkalim123@outlook.com</cp:lastModifiedBy>
  <dcterms:created xsi:type="dcterms:W3CDTF">2026-09-23T09:08:47Z</dcterms:created>
  <dcterms:modified xsi:type="dcterms:W3CDTF">2026-10-02T03:08:35Z</dcterms:modified>
</cp:coreProperties>
</file>